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B033A2E1-CA6A-46CC-8AC7-4D45CB513AB0}" xr6:coauthVersionLast="47" xr6:coauthVersionMax="47" xr10:uidLastSave="{00000000-0000-0000-0000-000000000000}"/>
  <bookViews>
    <workbookView xWindow="-108" yWindow="-108" windowWidth="23256" windowHeight="12456" tabRatio="828" activeTab="7" xr2:uid="{00000000-000D-0000-FFFF-FFFF00000000}"/>
  </bookViews>
  <sheets>
    <sheet name="Master" sheetId="16" r:id="rId1"/>
    <sheet name="Stock WRT.O_Final" sheetId="28" state="hidden" r:id="rId2"/>
    <sheet name="Stock WRT.O" sheetId="19" state="hidden" r:id="rId3"/>
    <sheet name="Sales forecasting tools" sheetId="3" r:id="rId4"/>
    <sheet name="Sheet3" sheetId="20" state="hidden" r:id="rId5"/>
    <sheet name="Reference (LocationType &amp; Dens " sheetId="15" state="hidden" r:id="rId6"/>
    <sheet name="INFORMATION" sheetId="7" r:id="rId7"/>
    <sheet name="AUTO GENERATED FEASIBILITY" sheetId="8" r:id="rId8"/>
    <sheet name="MANPOWER" sheetId="29" state="hidden" r:id="rId9"/>
    <sheet name="Outlet Data" sheetId="24" state="hidden" r:id="rId10"/>
    <sheet name="GP%Final" sheetId="25" state="hidden" r:id="rId11"/>
    <sheet name="GP% Cal" sheetId="26" state="hidden" r:id="rId12"/>
    <sheet name="Electricity" sheetId="14" state="hidden" r:id="rId13"/>
    <sheet name="Sheet1" sheetId="9" state="hidden" r:id="rId14"/>
    <sheet name="Sheet2" sheetId="5" state="hidden" r:id="rId15"/>
  </sheets>
  <definedNames>
    <definedName name="_xlnm._FilterDatabase" localSheetId="12" hidden="1">Electricity!$A$1:$G$457</definedName>
    <definedName name="_xlnm._FilterDatabase" localSheetId="11" hidden="1">'GP% Cal'!$A$3:$AS$897</definedName>
    <definedName name="_xlnm._FilterDatabase" localSheetId="10" hidden="1">'GP%Final'!$B$4:$G$4</definedName>
    <definedName name="_xlnm._FilterDatabase" localSheetId="9" hidden="1">'Outlet Data'!$A$1:$AU$900</definedName>
    <definedName name="_xlnm._FilterDatabase" localSheetId="5" hidden="1">'Reference (LocationType &amp; Dens '!$B$3:$P$117</definedName>
    <definedName name="_xlnm._FilterDatabase" localSheetId="3" hidden="1">'Sales forecasting tools'!$B$2:$B$15</definedName>
    <definedName name="_xlnm._FilterDatabase" localSheetId="13" hidden="1">Sheet1!$A$1:$CN$343</definedName>
    <definedName name="_xlnm._FilterDatabase" localSheetId="14" hidden="1">Sheet2!$A$1:$S$298</definedName>
    <definedName name="_xlnm._FilterDatabase" localSheetId="2" hidden="1">'Stock WRT.O'!$A$2:$M$7966</definedName>
    <definedName name="_Order1" hidden="1">255</definedName>
    <definedName name="_ZA10115">#REF!</definedName>
    <definedName name="_ZA10121">#REF!</definedName>
    <definedName name="_ZA10122">#REF!</definedName>
    <definedName name="_ZA10123">#REF!</definedName>
    <definedName name="_ZA10124">#REF!</definedName>
    <definedName name="_ZA10125">#REF!</definedName>
    <definedName name="_ZA10132">#REF!</definedName>
    <definedName name="_ZA10133">#REF!</definedName>
    <definedName name="_ZA10137">#REF!</definedName>
    <definedName name="_ZA10139">#REF!</definedName>
    <definedName name="_ZA10143">#REF!</definedName>
    <definedName name="_ZA10153">#REF!</definedName>
    <definedName name="_ZA10154">#REF!</definedName>
    <definedName name="_ZA10155">#REF!</definedName>
    <definedName name="_ZA10157">#REF!</definedName>
    <definedName name="_ZA10208">#REF!</definedName>
    <definedName name="_ZA10209">#REF!</definedName>
    <definedName name="_ZA10213">#REF!</definedName>
    <definedName name="_ZA10217">#REF!</definedName>
    <definedName name="_ZA10223">#REF!</definedName>
    <definedName name="_za10230">#REF!</definedName>
    <definedName name="_za10231">#REF!</definedName>
    <definedName name="_ZA10306">#REF!</definedName>
    <definedName name="_ZA10315">#REF!</definedName>
    <definedName name="_ZA10317">#REF!</definedName>
    <definedName name="_za10318">#REF!</definedName>
    <definedName name="_ZA10320">#REF!</definedName>
    <definedName name="_ZA10324">#REF!</definedName>
    <definedName name="_ZA10326">#REF!</definedName>
    <definedName name="_ZA10334">#REF!</definedName>
    <definedName name="_ZA10337">#REF!</definedName>
    <definedName name="_ZA10339">#REF!</definedName>
    <definedName name="_ZA10340">#REF!</definedName>
    <definedName name="_ZA10341">#REF!</definedName>
    <definedName name="_ZA10345">#REF!</definedName>
    <definedName name="_ZA10346">#REF!</definedName>
    <definedName name="_ZA10351">#REF!</definedName>
    <definedName name="_ZA10353">#REF!</definedName>
    <definedName name="_ZA10354">#REF!</definedName>
    <definedName name="_ZA10355">#REF!</definedName>
    <definedName name="_ZA10375">#REF!</definedName>
    <definedName name="_ZA10381">#REF!</definedName>
    <definedName name="_ZA10382">#REF!</definedName>
    <definedName name="_ZA10384">#REF!</definedName>
    <definedName name="_ZA10387">#REF!</definedName>
    <definedName name="_ZA10395">#REF!</definedName>
    <definedName name="_ZA10398">#REF!</definedName>
    <definedName name="_ZA10399">#REF!</definedName>
    <definedName name="_ZA10408">#REF!</definedName>
    <definedName name="_za10409">#REF!</definedName>
    <definedName name="_ZA10413">#REF!</definedName>
    <definedName name="_ZA10414">#REF!</definedName>
    <definedName name="_ZA10416">#REF!</definedName>
    <definedName name="_ZA10417">#REF!</definedName>
    <definedName name="_ZA10418">#REF!</definedName>
    <definedName name="_ZA10419">#REF!</definedName>
    <definedName name="_ZA10421">#REF!</definedName>
    <definedName name="_ZA10429">#REF!</definedName>
    <definedName name="_za10439">#REF!</definedName>
    <definedName name="_ZA10445">#REF!</definedName>
    <definedName name="_za10447">#REF!</definedName>
    <definedName name="_ZA10502">#REF!</definedName>
    <definedName name="_ZA10513">#REF!</definedName>
    <definedName name="_ZA10515">#REF!</definedName>
    <definedName name="_ZA10518">#REF!</definedName>
    <definedName name="_ZA10519">#REF!</definedName>
    <definedName name="_ZA10530">#REF!</definedName>
    <definedName name="_za10534">#REF!</definedName>
    <definedName name="_ZA10601">#REF!</definedName>
    <definedName name="_ZA10604">#REF!</definedName>
    <definedName name="_za10607">#REF!</definedName>
    <definedName name="_za10608">#REF!</definedName>
    <definedName name="_ZA10613">#REF!</definedName>
    <definedName name="_ZA10616">#REF!</definedName>
    <definedName name="_ZA10618">#REF!</definedName>
    <definedName name="_ZA10619">#REF!</definedName>
    <definedName name="_ZA10621">#REF!</definedName>
    <definedName name="_ZA10622">#REF!</definedName>
    <definedName name="_ZA10623">#REF!</definedName>
    <definedName name="_ZA10625">#REF!</definedName>
    <definedName name="_ZA10628">#REF!</definedName>
    <definedName name="_ZA10630">#REF!</definedName>
    <definedName name="_ZA10634">#REF!</definedName>
    <definedName name="_ZA10635">#REF!</definedName>
    <definedName name="_ZA10640">#REF!</definedName>
    <definedName name="_ZA10702">#REF!</definedName>
    <definedName name="_ZA10706">#REF!</definedName>
    <definedName name="_ZA10707">#REF!</definedName>
    <definedName name="_ZA10709">#REF!</definedName>
    <definedName name="_ZA10710">#REF!</definedName>
    <definedName name="_ZA10711">#REF!</definedName>
    <definedName name="_ZA10713">#REF!</definedName>
    <definedName name="_ZA10726">#REF!</definedName>
    <definedName name="_ZA10735">#REF!</definedName>
    <definedName name="_ZA10736">#REF!</definedName>
    <definedName name="_ZA10738">#REF!</definedName>
    <definedName name="_ZA10743">#REF!</definedName>
    <definedName name="_ZA10748">#REF!</definedName>
    <definedName name="_ZA10753">#REF!</definedName>
    <definedName name="_ZA10760">#REF!</definedName>
    <definedName name="_za10765">#REF!</definedName>
    <definedName name="_za10766">#REF!</definedName>
    <definedName name="_ZA10770">#REF!</definedName>
    <definedName name="_ZA10774">#REF!</definedName>
    <definedName name="_ZA10778">#REF!</definedName>
    <definedName name="_ZA10779">#REF!</definedName>
    <definedName name="_ZA10780">#REF!</definedName>
    <definedName name="_ZA10807">#REF!</definedName>
    <definedName name="_ZA10808">#REF!</definedName>
    <definedName name="_ZA10810">#REF!</definedName>
    <definedName name="_ZA10813">#REF!</definedName>
    <definedName name="_ZA10814">#REF!</definedName>
    <definedName name="_ZA10815">#REF!</definedName>
    <definedName name="_ZA10901">#REF!</definedName>
    <definedName name="_ZA10902">#REF!</definedName>
    <definedName name="_ZA10903">#REF!</definedName>
    <definedName name="_ZA10908">#REF!</definedName>
    <definedName name="_ZA10910">#REF!</definedName>
    <definedName name="_ZA10911">#REF!</definedName>
    <definedName name="_ZA11101">#REF!</definedName>
    <definedName name="_ZA11102">#REF!</definedName>
    <definedName name="_ZA11105">#REF!</definedName>
    <definedName name="_ZA11108">#REF!</definedName>
    <definedName name="_ZA11110">#REF!</definedName>
    <definedName name="_ZA11111">#REF!</definedName>
    <definedName name="_ZA11113">#REF!</definedName>
    <definedName name="_ZA11118">#REF!</definedName>
    <definedName name="_ZA11119">#REF!</definedName>
    <definedName name="_ZA11201">#REF!</definedName>
    <definedName name="_ZA11202">#REF!</definedName>
    <definedName name="_ZA11205">#REF!</definedName>
    <definedName name="_ZA11208">#REF!</definedName>
    <definedName name="_ZA11210">#REF!</definedName>
    <definedName name="_ZA11213">#REF!</definedName>
    <definedName name="_ZA11215">#REF!</definedName>
    <definedName name="_ZA11220">#REF!</definedName>
    <definedName name="_ZA11232">#REF!</definedName>
    <definedName name="_ZA11236">#REF!</definedName>
    <definedName name="_ZA11239">#REF!</definedName>
    <definedName name="_ZA11243">#REF!</definedName>
    <definedName name="_za11244">#REF!</definedName>
    <definedName name="_ZA11301">#REF!</definedName>
    <definedName name="_ZA11302">#REF!</definedName>
    <definedName name="_ZA11305">#REF!</definedName>
    <definedName name="_ZA11307">#REF!</definedName>
    <definedName name="_ZA11308">#REF!</definedName>
    <definedName name="_ZA11309">#REF!</definedName>
    <definedName name="_ZA11310">#REF!</definedName>
    <definedName name="_ZA11313">#REF!</definedName>
    <definedName name="_ZA11314">#REF!</definedName>
    <definedName name="_ZA11322">#REF!</definedName>
    <definedName name="_ZA11323">#REF!</definedName>
    <definedName name="_ZA11325">#REF!</definedName>
    <definedName name="_ZA11326">#REF!</definedName>
    <definedName name="_ZA11328">#REF!</definedName>
    <definedName name="_ZA11329">#REF!</definedName>
    <definedName name="_ZA11330">#REF!</definedName>
    <definedName name="_ZA11340">#REF!</definedName>
    <definedName name="_ZA11341">#REF!</definedName>
    <definedName name="_ZA11342">#REF!</definedName>
    <definedName name="_ZA11343">#REF!</definedName>
    <definedName name="_ZA11345">#REF!</definedName>
    <definedName name="_za11350">#REF!</definedName>
    <definedName name="_ZA11359">#REF!</definedName>
    <definedName name="_ZA11404">#REF!</definedName>
    <definedName name="_za11414">#REF!</definedName>
    <definedName name="_ZA11415">#REF!</definedName>
    <definedName name="_za11416">#REF!</definedName>
    <definedName name="_ZA11420">#REF!</definedName>
    <definedName name="_ZA11421">#REF!</definedName>
    <definedName name="_ZA11422">#REF!</definedName>
    <definedName name="_ZA11503">#REF!</definedName>
    <definedName name="_ZA115072">#REF!</definedName>
    <definedName name="_ZA11509">#REF!</definedName>
    <definedName name="_ZA11510">#REF!</definedName>
    <definedName name="_ZA11512">#REF!</definedName>
    <definedName name="_ZA11515">#REF!</definedName>
    <definedName name="_ZA11520">#REF!</definedName>
    <definedName name="_ZA11524">#REF!</definedName>
    <definedName name="_ZA11527">#REF!</definedName>
    <definedName name="_ZA11529">#REF!</definedName>
    <definedName name="_ZA11530">#REF!</definedName>
    <definedName name="_ZA11533">#REF!</definedName>
    <definedName name="_ZA11534">#REF!</definedName>
    <definedName name="_za11537">#REF!</definedName>
    <definedName name="_ZA11540">#REF!</definedName>
    <definedName name="_ZA11544">#REF!</definedName>
    <definedName name="_ZA11549">#REF!</definedName>
    <definedName name="_ZA11550">#REF!</definedName>
    <definedName name="_ZA11551">#REF!</definedName>
    <definedName name="_ZA11554">#REF!</definedName>
    <definedName name="_ZA11601">#REF!</definedName>
    <definedName name="_ZA11602">#REF!</definedName>
    <definedName name="_za11606">#REF!</definedName>
    <definedName name="_ZA11608">#REF!</definedName>
    <definedName name="_ZA11610">#REF!</definedName>
    <definedName name="_ZA11614">#REF!</definedName>
    <definedName name="_za11615">#REF!</definedName>
    <definedName name="_ZA11624">#REF!</definedName>
    <definedName name="_ZA11627">#REF!</definedName>
    <definedName name="_ZA11629">#REF!</definedName>
    <definedName name="_ZA11630">#REF!</definedName>
    <definedName name="_ZA11636">#REF!</definedName>
    <definedName name="_ZA11642">#REF!</definedName>
    <definedName name="_ZA11644">#REF!</definedName>
    <definedName name="_ZA11645">#REF!</definedName>
    <definedName name="_ZA11647">#REF!</definedName>
    <definedName name="_ZA11651">#REF!</definedName>
    <definedName name="_ZA11659">#REF!</definedName>
    <definedName name="_ZA11664">#REF!</definedName>
    <definedName name="_ZA11667">#REF!</definedName>
    <definedName name="_ZA11701">#REF!</definedName>
    <definedName name="_ZA11702">#REF!</definedName>
    <definedName name="_ZA11703">#REF!</definedName>
    <definedName name="_ZA11801">#REF!</definedName>
    <definedName name="_ZA11802">#REF!</definedName>
    <definedName name="_ZA11803">#REF!</definedName>
    <definedName name="_ZA11804">#REF!</definedName>
    <definedName name="_ZA11809">#REF!</definedName>
    <definedName name="_za11816">#REF!</definedName>
    <definedName name="_ZA11904">#REF!</definedName>
    <definedName name="_za11906">#REF!</definedName>
    <definedName name="_ZA11909">#REF!</definedName>
    <definedName name="_ZA11910">#REF!</definedName>
    <definedName name="_ZA11913">#REF!</definedName>
    <definedName name="_ZA11914">#REF!</definedName>
    <definedName name="_ZA11919">#REF!</definedName>
    <definedName name="_ZA11920">#REF!</definedName>
    <definedName name="_ZA11925">#REF!</definedName>
    <definedName name="_ZA11927">#REF!</definedName>
    <definedName name="_ZA11931">#REF!</definedName>
    <definedName name="_ZA11937">#REF!</definedName>
    <definedName name="_ZA11938">#REF!</definedName>
    <definedName name="_ZA11944">#REF!</definedName>
    <definedName name="_ZA11947">#REF!</definedName>
    <definedName name="_ZA11949">#REF!</definedName>
    <definedName name="_ZA11953">#REF!</definedName>
    <definedName name="_ZA11954">#REF!</definedName>
    <definedName name="_ZA11955">#REF!</definedName>
    <definedName name="_ZA11957">#REF!</definedName>
    <definedName name="_ZA11967">#REF!</definedName>
    <definedName name="_ZA11968">#REF!</definedName>
    <definedName name="_ZA11970">#REF!</definedName>
    <definedName name="_ZA11978">#REF!</definedName>
    <definedName name="_ZA11979">#REF!</definedName>
    <definedName name="_ZA11994">#REF!</definedName>
    <definedName name="_za11996">#REF!</definedName>
    <definedName name="_za11997">#REF!</definedName>
    <definedName name="_za11998">#REF!</definedName>
    <definedName name="_za11999">#REF!</definedName>
    <definedName name="_ZA12010">#REF!</definedName>
    <definedName name="_ZA12011">#REF!</definedName>
    <definedName name="_ZA12012">#REF!</definedName>
    <definedName name="_ZA12013">#REF!</definedName>
    <definedName name="_ZA12014">#REF!</definedName>
    <definedName name="_ZA12015">#REF!</definedName>
    <definedName name="_ZA12016">#REF!</definedName>
    <definedName name="_ZA12019">#REF!</definedName>
    <definedName name="_ZA12024">#REF!</definedName>
    <definedName name="_ZA12026">#REF!</definedName>
    <definedName name="_ZA12034">#REF!</definedName>
    <definedName name="_ZA12035">#REF!</definedName>
    <definedName name="_ZA12050">#REF!</definedName>
    <definedName name="_ZA12064">#REF!</definedName>
    <definedName name="_ZA12065">#REF!</definedName>
    <definedName name="_ZA12202">#REF!</definedName>
    <definedName name="_ZA12203">#REF!</definedName>
    <definedName name="_ZA12207">#REF!</definedName>
    <definedName name="_ZA12208">#REF!</definedName>
    <definedName name="_ZA12210">#REF!</definedName>
    <definedName name="_ZA12211">#REF!</definedName>
    <definedName name="_ZA12212">#REF!</definedName>
    <definedName name="_ZA12214">#REF!</definedName>
    <definedName name="_ZA12217">#REF!</definedName>
    <definedName name="_ZA12218">#REF!</definedName>
    <definedName name="_za12250">#REF!</definedName>
    <definedName name="_ZA12254">#REF!</definedName>
    <definedName name="_za12255">#REF!</definedName>
    <definedName name="_ZA12602">#REF!</definedName>
    <definedName name="_ZA12606">#REF!</definedName>
    <definedName name="_ZA13001">#REF!</definedName>
    <definedName name="_zb10109">#REF!</definedName>
    <definedName name="_ZB10110">#REF!</definedName>
    <definedName name="_ZB10112">#REF!</definedName>
    <definedName name="_ZB10115">#REF!</definedName>
    <definedName name="_ZB10121">#REF!</definedName>
    <definedName name="_ZB10124">#REF!</definedName>
    <definedName name="_ZB10125">#REF!</definedName>
    <definedName name="_ZB10132">#REF!</definedName>
    <definedName name="_ZB10133">#REF!</definedName>
    <definedName name="_ZB10137">#REF!</definedName>
    <definedName name="_ZB10139">#REF!</definedName>
    <definedName name="_ZB10143">#REF!</definedName>
    <definedName name="_ZB10153">#REF!</definedName>
    <definedName name="_ZB10154">#REF!</definedName>
    <definedName name="_ZB10155">#REF!</definedName>
    <definedName name="_ZB10208">#REF!</definedName>
    <definedName name="_ZB10209">#REF!</definedName>
    <definedName name="_zb10213">#REF!</definedName>
    <definedName name="_ZB10217">#REF!</definedName>
    <definedName name="_ZB10223">#REF!</definedName>
    <definedName name="_ZB10230">#REF!</definedName>
    <definedName name="_ZB10231">#REF!</definedName>
    <definedName name="_ZB10306">#REF!</definedName>
    <definedName name="_ZB10315">#REF!</definedName>
    <definedName name="_ZB10317">#REF!</definedName>
    <definedName name="_zb10318">#REF!</definedName>
    <definedName name="_ZB10320">#REF!</definedName>
    <definedName name="_ZB10324">#REF!</definedName>
    <definedName name="_ZB10326">#REF!</definedName>
    <definedName name="_ZB10333">#REF!</definedName>
    <definedName name="_ZB10334">#REF!</definedName>
    <definedName name="_ZB10337">#REF!</definedName>
    <definedName name="_ZB10339">#REF!</definedName>
    <definedName name="_ZB10340">#REF!</definedName>
    <definedName name="_ZB10341">#REF!</definedName>
    <definedName name="_ZB10345">#REF!</definedName>
    <definedName name="_ZB10346">#REF!</definedName>
    <definedName name="_ZB10351">#REF!</definedName>
    <definedName name="_ZB10353">#REF!</definedName>
    <definedName name="_ZB10354">#REF!</definedName>
    <definedName name="_ZB10355">#REF!</definedName>
    <definedName name="_ZB10363">#REF!</definedName>
    <definedName name="_ZB10364">#REF!</definedName>
    <definedName name="_ZB10375">#REF!</definedName>
    <definedName name="_ZB10381">#REF!</definedName>
    <definedName name="_ZB10382">#REF!</definedName>
    <definedName name="_ZB10384">#REF!</definedName>
    <definedName name="_ZB10387">#REF!</definedName>
    <definedName name="_ZB10395">#REF!</definedName>
    <definedName name="_ZB10398">#REF!</definedName>
    <definedName name="_ZB10399">#REF!</definedName>
    <definedName name="_ZB10408">#REF!</definedName>
    <definedName name="_zb10409">#REF!</definedName>
    <definedName name="_ZB10413">#REF!</definedName>
    <definedName name="_ZB10416">#REF!</definedName>
    <definedName name="_ZB10417">#REF!</definedName>
    <definedName name="_ZB10419">#REF!</definedName>
    <definedName name="_ZB10421">#REF!</definedName>
    <definedName name="_ZB10429">#REF!</definedName>
    <definedName name="_zb10439">#REF!</definedName>
    <definedName name="_ZB10445">#REF!</definedName>
    <definedName name="_zb10447">#REF!</definedName>
    <definedName name="_ZB10502">#REF!</definedName>
    <definedName name="_ZB10513">#REF!</definedName>
    <definedName name="_ZB10515">#REF!</definedName>
    <definedName name="_ZB10518">#REF!</definedName>
    <definedName name="_ZB10519">#REF!</definedName>
    <definedName name="_ZB10530">#REF!</definedName>
    <definedName name="_ZB10534">#REF!</definedName>
    <definedName name="_ZB10601">#REF!</definedName>
    <definedName name="_ZB10604">#REF!</definedName>
    <definedName name="_zb10607">#REF!</definedName>
    <definedName name="_zb10608">#REF!</definedName>
    <definedName name="_ZB10613">#REF!</definedName>
    <definedName name="_ZB10616">#REF!</definedName>
    <definedName name="_ZB10618">#REF!</definedName>
    <definedName name="_ZB10619">#REF!</definedName>
    <definedName name="_ZB10621">#REF!</definedName>
    <definedName name="_ZB10622">#REF!</definedName>
    <definedName name="_ZB10625">#REF!</definedName>
    <definedName name="_ZB10628">#REF!</definedName>
    <definedName name="_ZB10630">#REF!</definedName>
    <definedName name="_ZB10634">#REF!</definedName>
    <definedName name="_ZB10635">#REF!</definedName>
    <definedName name="_ZB10640">#REF!</definedName>
    <definedName name="_ZB10702">#REF!</definedName>
    <definedName name="_ZB10706">#REF!</definedName>
    <definedName name="_ZB10707">#REF!</definedName>
    <definedName name="_ZB10709">#REF!</definedName>
    <definedName name="_ZB10710">#REF!</definedName>
    <definedName name="_ZB10711">#REF!</definedName>
    <definedName name="_ZB10726">#REF!</definedName>
    <definedName name="_ZB10735">#REF!</definedName>
    <definedName name="_ZB10736">#REF!</definedName>
    <definedName name="_ZB10738">#REF!</definedName>
    <definedName name="_ZB10743">#REF!</definedName>
    <definedName name="_ZB10748">#REF!</definedName>
    <definedName name="_ZB10753">#REF!</definedName>
    <definedName name="_ZB10760">#REF!</definedName>
    <definedName name="_zb10765">#REF!</definedName>
    <definedName name="_zb10766">#REF!</definedName>
    <definedName name="_ZB10770">#REF!</definedName>
    <definedName name="_ZB10779">#REF!</definedName>
    <definedName name="_ZB10807">#REF!</definedName>
    <definedName name="_ZB10810">#REF!</definedName>
    <definedName name="_ZB10813">#REF!</definedName>
    <definedName name="_ZB10815">#REF!</definedName>
    <definedName name="_ZB10901">#REF!</definedName>
    <definedName name="_ZB10902">#REF!</definedName>
    <definedName name="_ZB10903">#REF!</definedName>
    <definedName name="_ZB10908">#REF!</definedName>
    <definedName name="_ZB10910">#REF!</definedName>
    <definedName name="_ZB10911">#REF!</definedName>
    <definedName name="_ZB11101">#REF!</definedName>
    <definedName name="_ZB11102">#REF!</definedName>
    <definedName name="_ZB11105">#REF!</definedName>
    <definedName name="_ZB11108">#REF!</definedName>
    <definedName name="_ZB11110">#REF!</definedName>
    <definedName name="_ZB11111">#REF!</definedName>
    <definedName name="_ZB11113">#REF!</definedName>
    <definedName name="_ZB11118">#REF!</definedName>
    <definedName name="_ZB11119">#REF!</definedName>
    <definedName name="_ZB11201">#REF!</definedName>
    <definedName name="_ZB11202">#REF!</definedName>
    <definedName name="_ZB11205">#REF!</definedName>
    <definedName name="_ZB11208">#REF!</definedName>
    <definedName name="_ZB11210">#REF!</definedName>
    <definedName name="_ZB11213">#REF!</definedName>
    <definedName name="_ZB11215">#REF!</definedName>
    <definedName name="_ZB11220">#REF!</definedName>
    <definedName name="_ZB11232">#REF!</definedName>
    <definedName name="_ZB11236">#REF!</definedName>
    <definedName name="_ZB11239">#REF!</definedName>
    <definedName name="_ZB11243">#REF!</definedName>
    <definedName name="_ZB11244">#REF!</definedName>
    <definedName name="_ZB11301">#REF!</definedName>
    <definedName name="_ZB11302">#REF!</definedName>
    <definedName name="_ZB11305">#REF!</definedName>
    <definedName name="_ZB11307">#REF!</definedName>
    <definedName name="_ZB11308">#REF!</definedName>
    <definedName name="_ZB11309">#REF!</definedName>
    <definedName name="_ZB11310">#REF!</definedName>
    <definedName name="_ZB11313">#REF!</definedName>
    <definedName name="_ZB11314">#REF!</definedName>
    <definedName name="_ZB11322">#REF!</definedName>
    <definedName name="_ZB11323">#REF!</definedName>
    <definedName name="_ZB11325">#REF!</definedName>
    <definedName name="_ZB11326">#REF!</definedName>
    <definedName name="_ZB11328">#REF!</definedName>
    <definedName name="_ZB11329">#REF!</definedName>
    <definedName name="_ZB11330">#REF!</definedName>
    <definedName name="_ZB11338">#REF!</definedName>
    <definedName name="_ZB11340">#REF!</definedName>
    <definedName name="_ZB11341">#REF!</definedName>
    <definedName name="_ZB11342">#REF!</definedName>
    <definedName name="_ZB11343">#REF!</definedName>
    <definedName name="_ZB11345">#REF!</definedName>
    <definedName name="_zb11350">#REF!</definedName>
    <definedName name="_ZB11359">#REF!</definedName>
    <definedName name="_ZB11403">#REF!</definedName>
    <definedName name="_ZB11404">#REF!</definedName>
    <definedName name="_ZB11412">#REF!</definedName>
    <definedName name="_ZB11414">#REF!</definedName>
    <definedName name="_ZB11415">#REF!</definedName>
    <definedName name="_zb11416">#REF!</definedName>
    <definedName name="_ZB11420">#REF!</definedName>
    <definedName name="_ZB11421">#REF!</definedName>
    <definedName name="_ZB11422">#REF!</definedName>
    <definedName name="_ZB11503">#REF!</definedName>
    <definedName name="_ZB115072">#REF!</definedName>
    <definedName name="_ZB11509">#REF!</definedName>
    <definedName name="_ZB11510">#REF!</definedName>
    <definedName name="_ZB11512">#REF!</definedName>
    <definedName name="_ZB11515">#REF!</definedName>
    <definedName name="_ZB11516">#REF!</definedName>
    <definedName name="_ZB11520">#REF!</definedName>
    <definedName name="_ZB11524">#REF!</definedName>
    <definedName name="_ZB11527">#REF!</definedName>
    <definedName name="_ZB11529">#REF!</definedName>
    <definedName name="_ZB11530">#REF!</definedName>
    <definedName name="_ZB11533">#REF!</definedName>
    <definedName name="_ZB11534">#REF!</definedName>
    <definedName name="_ZB11537">#REF!</definedName>
    <definedName name="_ZB11540">#REF!</definedName>
    <definedName name="_ZB11544">#REF!</definedName>
    <definedName name="_ZB11550">#REF!</definedName>
    <definedName name="_ZB11551">#REF!</definedName>
    <definedName name="_ZB11554">#REF!</definedName>
    <definedName name="_ZB11601">#REF!</definedName>
    <definedName name="_ZB11602">#REF!</definedName>
    <definedName name="_zb11606">#REF!</definedName>
    <definedName name="_ZB11608">#REF!</definedName>
    <definedName name="_zb11609">#REF!</definedName>
    <definedName name="_ZB11610">#REF!</definedName>
    <definedName name="_ZB11614">#REF!</definedName>
    <definedName name="_zb11615">#REF!</definedName>
    <definedName name="_ZB11624">#REF!</definedName>
    <definedName name="_ZB11627">#REF!</definedName>
    <definedName name="_ZB11629">#REF!</definedName>
    <definedName name="_ZB11630">#REF!</definedName>
    <definedName name="_ZB11633">#REF!</definedName>
    <definedName name="_ZB11636">#REF!</definedName>
    <definedName name="_ZB11642">#REF!</definedName>
    <definedName name="_ZB11644">#REF!</definedName>
    <definedName name="_ZB11645">#REF!</definedName>
    <definedName name="_ZB11647">#REF!</definedName>
    <definedName name="_ZB11651">#REF!</definedName>
    <definedName name="_ZB11659">#REF!</definedName>
    <definedName name="_ZB11664">#REF!</definedName>
    <definedName name="_ZB11667">#REF!</definedName>
    <definedName name="_ZB11701">#REF!</definedName>
    <definedName name="_ZB11702">#REF!</definedName>
    <definedName name="_ZB11703">#REF!</definedName>
    <definedName name="_ZB11801">#REF!</definedName>
    <definedName name="_ZB11802">#REF!</definedName>
    <definedName name="_ZB11803">#REF!</definedName>
    <definedName name="_ZB11804">#REF!</definedName>
    <definedName name="_ZB11809">#REF!</definedName>
    <definedName name="_zb11816">#REF!</definedName>
    <definedName name="_ZB11904">#REF!</definedName>
    <definedName name="_zb11906">#REF!</definedName>
    <definedName name="_ZB11909">#REF!</definedName>
    <definedName name="_ZB11910">#REF!</definedName>
    <definedName name="_ZB11913">#REF!</definedName>
    <definedName name="_ZB11914">#REF!</definedName>
    <definedName name="_ZB11919">#REF!</definedName>
    <definedName name="_ZB11920">#REF!</definedName>
    <definedName name="_ZB11925">#REF!</definedName>
    <definedName name="_ZB11927">#REF!</definedName>
    <definedName name="_ZB11931">#REF!</definedName>
    <definedName name="_ZB11937">#REF!</definedName>
    <definedName name="_ZB11938">#REF!</definedName>
    <definedName name="_ZB11944">#REF!</definedName>
    <definedName name="_ZB11947">#REF!</definedName>
    <definedName name="_ZB11949">#REF!</definedName>
    <definedName name="_ZB11953">#REF!</definedName>
    <definedName name="_ZB11954">#REF!</definedName>
    <definedName name="_ZB11955">#REF!</definedName>
    <definedName name="_ZB11957">#REF!</definedName>
    <definedName name="_ZB11967">#REF!</definedName>
    <definedName name="_ZB11968">#REF!</definedName>
    <definedName name="_ZB11970">#REF!</definedName>
    <definedName name="_ZB11979">#REF!</definedName>
    <definedName name="_ZB11994">#REF!</definedName>
    <definedName name="_ZB11996">#REF!</definedName>
    <definedName name="_ZB11997">#REF!</definedName>
    <definedName name="_ZB11998">#REF!</definedName>
    <definedName name="_ZB11999">#REF!</definedName>
    <definedName name="_ZB12010">#REF!</definedName>
    <definedName name="_ZB12011">#REF!</definedName>
    <definedName name="_ZB12012">#REF!</definedName>
    <definedName name="_ZB12013">#REF!</definedName>
    <definedName name="_ZB12014">#REF!</definedName>
    <definedName name="_ZB12015">#REF!</definedName>
    <definedName name="_ZB12016">#REF!</definedName>
    <definedName name="_ZB12019">#REF!</definedName>
    <definedName name="_ZB12024">#REF!</definedName>
    <definedName name="_ZB12026">#REF!</definedName>
    <definedName name="_ZB12034">#REF!</definedName>
    <definedName name="_ZB12035">#REF!</definedName>
    <definedName name="_ZB12050">#REF!</definedName>
    <definedName name="_ZB12064">#REF!</definedName>
    <definedName name="_ZB12065">#REF!</definedName>
    <definedName name="_ZB12202">#REF!</definedName>
    <definedName name="_ZB12203">#REF!</definedName>
    <definedName name="_ZB12207">#REF!</definedName>
    <definedName name="_ZB12208">#REF!</definedName>
    <definedName name="_ZB12210">#REF!</definedName>
    <definedName name="_ZB12211">#REF!</definedName>
    <definedName name="_ZB12212">#REF!</definedName>
    <definedName name="_ZB12214">#REF!</definedName>
    <definedName name="_ZB12217">#REF!</definedName>
    <definedName name="_ZB12218">#REF!</definedName>
    <definedName name="_zb12250">#REF!</definedName>
    <definedName name="_ZB12254">#REF!</definedName>
    <definedName name="_zb12255">#REF!</definedName>
    <definedName name="_ZB12602">#REF!</definedName>
    <definedName name="_ZB12606">#REF!</definedName>
    <definedName name="_ZB13001">#REF!</definedName>
    <definedName name="_ZC10020">#REF!</definedName>
    <definedName name="_ZC1090">#REF!</definedName>
    <definedName name="_ZC11002">#REF!</definedName>
    <definedName name="_ZC11005">#REF!</definedName>
    <definedName name="_ZC11016">#REF!</definedName>
    <definedName name="_ZC11034">#REF!</definedName>
    <definedName name="_ZC12010">#REF!</definedName>
    <definedName name="_ZC12027">#REF!</definedName>
    <definedName name="_ZC12028">#REF!</definedName>
    <definedName name="_ZC12032">#REF!</definedName>
    <definedName name="_ZC12034">#REF!</definedName>
    <definedName name="_ZC12035">#REF!</definedName>
    <definedName name="_ZC12039">#REF!</definedName>
    <definedName name="_ZC12040">#REF!</definedName>
    <definedName name="_ZC12042">#REF!</definedName>
    <definedName name="_ZC12048">#REF!</definedName>
    <definedName name="_ZC12049">#REF!</definedName>
    <definedName name="_ZC12072">#REF!</definedName>
    <definedName name="_ZC12078">#REF!</definedName>
    <definedName name="_ZC12088">#REF!</definedName>
    <definedName name="_ZC12096">#REF!</definedName>
    <definedName name="_ZC12097">#REF!</definedName>
    <definedName name="_ZC12102">#REF!</definedName>
    <definedName name="_ZC12107">#REF!</definedName>
    <definedName name="_ZC12124">#REF!</definedName>
    <definedName name="_ZC12127">#REF!</definedName>
    <definedName name="_ZC12130">#REF!</definedName>
    <definedName name="_ZC12131">#REF!</definedName>
    <definedName name="_ZC12134">#REF!</definedName>
    <definedName name="_ZC12138">#REF!</definedName>
    <definedName name="_ZC12139">#REF!</definedName>
    <definedName name="_ZC12144">#REF!</definedName>
    <definedName name="_ZC12148">#REF!</definedName>
    <definedName name="_ZC12151">#REF!</definedName>
    <definedName name="_ZC12152">#REF!</definedName>
    <definedName name="_ZC12154">#REF!</definedName>
    <definedName name="_ZC12158">#REF!</definedName>
    <definedName name="_ZC12160">#REF!</definedName>
    <definedName name="_ZC12163">#REF!</definedName>
    <definedName name="_ZC12170">#REF!</definedName>
    <definedName name="_ZC12181">#REF!</definedName>
    <definedName name="_ZC12189">#REF!</definedName>
    <definedName name="_ZC12191">#REF!</definedName>
    <definedName name="_ZC12193">#REF!</definedName>
    <definedName name="_ZC12194">#REF!</definedName>
    <definedName name="_ZC12209">#REF!</definedName>
    <definedName name="_ZC12210">#REF!</definedName>
    <definedName name="_ZC12216">#REF!</definedName>
    <definedName name="_ZC12233">#REF!</definedName>
    <definedName name="_ZC12237">#REF!</definedName>
    <definedName name="_ZC12241">#REF!</definedName>
    <definedName name="_ZC12242">#REF!</definedName>
    <definedName name="_ZC12245">#REF!</definedName>
    <definedName name="_ZC12249">#REF!</definedName>
    <definedName name="_ZC12263">#REF!</definedName>
    <definedName name="_ZC12268">#REF!</definedName>
    <definedName name="_zc12275">#REF!</definedName>
    <definedName name="_zc12278">#REF!</definedName>
    <definedName name="_zc12289">#REF!</definedName>
    <definedName name="_zc12295">#REF!</definedName>
    <definedName name="_zc12296">#REF!</definedName>
    <definedName name="_zc12297">#REF!</definedName>
    <definedName name="_zc12300">#REF!</definedName>
    <definedName name="_zc12301">#REF!</definedName>
    <definedName name="_zc12303">#REF!</definedName>
    <definedName name="_ZC12308">#REF!</definedName>
    <definedName name="_zc12309">#REF!</definedName>
    <definedName name="_zc12312">#REF!</definedName>
    <definedName name="_ZC12315">#REF!</definedName>
    <definedName name="_zc12317">#REF!</definedName>
    <definedName name="_zc12318">#REF!</definedName>
    <definedName name="_zc12319">#REF!</definedName>
    <definedName name="_ZC12321">#REF!</definedName>
    <definedName name="_ZC12322">#REF!</definedName>
    <definedName name="_ZC12343">#REF!</definedName>
    <definedName name="_zc12345">#REF!</definedName>
    <definedName name="_zc12348">#REF!</definedName>
    <definedName name="_zc12351">#REF!</definedName>
    <definedName name="_zc12355">#REF!</definedName>
    <definedName name="_ZC12364">#REF!</definedName>
    <definedName name="_ZC12365">#REF!</definedName>
    <definedName name="_ZC12366">#REF!</definedName>
    <definedName name="_ZC12370">#REF!</definedName>
    <definedName name="_zc12371">#REF!</definedName>
    <definedName name="_ZC12380">#REF!</definedName>
    <definedName name="_zc12403">#REF!</definedName>
    <definedName name="_zc12411">#REF!</definedName>
    <definedName name="_ZC12421">#REF!</definedName>
    <definedName name="_ZC12422">#REF!</definedName>
    <definedName name="_ZC12423">#REF!</definedName>
    <definedName name="_ZC1251">#REF!</definedName>
    <definedName name="_ZC1256">#REF!</definedName>
    <definedName name="_ZC1273">#REF!</definedName>
    <definedName name="_ZC1274">#REF!</definedName>
    <definedName name="_ZC1276">#REF!</definedName>
    <definedName name="_ZC1286">#REF!</definedName>
    <definedName name="_ZC1287">#REF!</definedName>
    <definedName name="_ZC13007">#REF!</definedName>
    <definedName name="_ZC13008">#REF!</definedName>
    <definedName name="_ZC1301">#REF!</definedName>
    <definedName name="_ZC13011">#REF!</definedName>
    <definedName name="_zc13012">#REF!</definedName>
    <definedName name="_ZC13014">#REF!</definedName>
    <definedName name="_ZC13015">#REF!</definedName>
    <definedName name="_ZC13017">#REF!</definedName>
    <definedName name="_ZC13018">#REF!</definedName>
    <definedName name="_ZC13019">#REF!</definedName>
    <definedName name="_ZC1302">#REF!</definedName>
    <definedName name="_ZC13020">#REF!</definedName>
    <definedName name="_ZC13029">#REF!</definedName>
    <definedName name="_ZC1303">#REF!</definedName>
    <definedName name="_ZC13034">#REF!</definedName>
    <definedName name="_zc13037">#REF!</definedName>
    <definedName name="_zc13038">#REF!</definedName>
    <definedName name="_zc13039">#REF!</definedName>
    <definedName name="_ZC1304">#REF!</definedName>
    <definedName name="_ZC1305">#REF!</definedName>
    <definedName name="_ZC1306">#REF!</definedName>
    <definedName name="_ZC1319">#REF!</definedName>
    <definedName name="_ZC1322">#REF!</definedName>
    <definedName name="_ZC1358">#REF!</definedName>
    <definedName name="_ZC1361">#REF!</definedName>
    <definedName name="_ZC1393">#REF!</definedName>
    <definedName name="_ZC14017">#REF!</definedName>
    <definedName name="_ZC14024">#REF!</definedName>
    <definedName name="_ZC14034">#REF!</definedName>
    <definedName name="_ZC14037">#REF!</definedName>
    <definedName name="_ZC14041">#REF!</definedName>
    <definedName name="_ZC14044">#REF!</definedName>
    <definedName name="_ZC14045">#REF!</definedName>
    <definedName name="_ZC14046">#REF!</definedName>
    <definedName name="_ZC14047">#REF!</definedName>
    <definedName name="_ZC14048">#REF!</definedName>
    <definedName name="_ZC14056">#REF!</definedName>
    <definedName name="_zc14078">#REF!</definedName>
    <definedName name="_ZC1465">#REF!</definedName>
    <definedName name="_ZC1466">#REF!</definedName>
    <definedName name="_ZC1467">#REF!</definedName>
    <definedName name="_ZC1523">#REF!</definedName>
    <definedName name="_ZC1524">#REF!</definedName>
    <definedName name="_ZC1526">#REF!</definedName>
    <definedName name="_ZC1545">#REF!</definedName>
    <definedName name="_ZC1555">#REF!</definedName>
    <definedName name="_ZC1556">#REF!</definedName>
    <definedName name="_ZC1574">#REF!</definedName>
    <definedName name="_ZC1575">#REF!</definedName>
    <definedName name="_ZC1604">#REF!</definedName>
    <definedName name="_ZC1639">#REF!</definedName>
    <definedName name="_ZC1640">#REF!</definedName>
    <definedName name="_zc1647">#REF!</definedName>
    <definedName name="_zc1665">#REF!</definedName>
    <definedName name="_ZC1666">#REF!</definedName>
    <definedName name="_ZC1679">#REF!</definedName>
    <definedName name="_zc1682">#REF!</definedName>
    <definedName name="_zc1684">#REF!</definedName>
    <definedName name="_ZC1693">#REF!</definedName>
    <definedName name="_ZC1694">#REF!</definedName>
    <definedName name="_ZC1695">#REF!</definedName>
    <definedName name="_ZC1703">#REF!</definedName>
    <definedName name="_ZC1704">#REF!</definedName>
    <definedName name="_ZC1706">#REF!</definedName>
    <definedName name="_ZC1708">#REF!</definedName>
    <definedName name="_ZC1709">#REF!</definedName>
    <definedName name="_ZC1711">#REF!</definedName>
    <definedName name="_ZC1712">#REF!</definedName>
    <definedName name="_ZC1713">#REF!</definedName>
    <definedName name="_ZC1714">#REF!</definedName>
    <definedName name="_ZC1716">#REF!</definedName>
    <definedName name="_ZC1717">#REF!</definedName>
    <definedName name="_ZC18006">#REF!</definedName>
    <definedName name="_ZC18008">#REF!</definedName>
    <definedName name="_ZC18013">#REF!</definedName>
    <definedName name="_ZC18014">#REF!</definedName>
    <definedName name="_ZC18016">#REF!</definedName>
    <definedName name="_ZC18018">#REF!</definedName>
    <definedName name="_ZC18024">#REF!</definedName>
    <definedName name="_ZC18025">#REF!</definedName>
    <definedName name="_ZC18028">#REF!</definedName>
    <definedName name="_ZC18029">#REF!</definedName>
    <definedName name="_ZC18032">#REF!</definedName>
    <definedName name="_ZC18045">#REF!</definedName>
    <definedName name="_ZC18054">#REF!</definedName>
    <definedName name="_ZC18062">#REF!</definedName>
    <definedName name="_ZC18065">#REF!</definedName>
    <definedName name="_ZC18069">#REF!</definedName>
    <definedName name="_ZC18070">#REF!</definedName>
    <definedName name="_ZC18073">#REF!</definedName>
    <definedName name="_ZC18076">#REF!</definedName>
    <definedName name="_ZC18078">#REF!</definedName>
    <definedName name="_zc18086">#REF!</definedName>
    <definedName name="_zc18088">#REF!</definedName>
    <definedName name="_ZC18091">#REF!</definedName>
    <definedName name="_ZC18093">#REF!</definedName>
    <definedName name="_ZC18094">#REF!</definedName>
    <definedName name="_ZC18095">#REF!</definedName>
    <definedName name="_ZC18097">#REF!</definedName>
    <definedName name="_ZC19006">#REF!</definedName>
    <definedName name="_ZC19008">#REF!</definedName>
    <definedName name="_ZC19009">#REF!</definedName>
    <definedName name="_ZC19020">#REF!</definedName>
    <definedName name="_ZC19025">#REF!</definedName>
    <definedName name="_ZC3003">#REF!</definedName>
    <definedName name="_ZC3008">#REF!</definedName>
    <definedName name="_ZC3014">#REF!</definedName>
    <definedName name="_ZC3031">#REF!</definedName>
    <definedName name="_ZC3046">#REF!</definedName>
    <definedName name="_ZC3052">#REF!</definedName>
    <definedName name="_ZC3053">#REF!</definedName>
    <definedName name="_ZC3057">#REF!</definedName>
    <definedName name="_ZC3058">#REF!</definedName>
    <definedName name="_ZC3061">#REF!</definedName>
    <definedName name="_ZC3064">#REF!</definedName>
    <definedName name="_ZC3065">#REF!</definedName>
    <definedName name="_ZC3066">#REF!</definedName>
    <definedName name="_ZC3072">#REF!</definedName>
    <definedName name="_ZC3082">#REF!</definedName>
    <definedName name="_ZC3101">#REF!</definedName>
    <definedName name="_ZC3110">#REF!</definedName>
    <definedName name="_ZC3112">#REF!</definedName>
    <definedName name="_ZC3114">#REF!</definedName>
    <definedName name="_ZC3117">#REF!</definedName>
    <definedName name="_ZC3124">#REF!</definedName>
    <definedName name="_ZC3125">#REF!</definedName>
    <definedName name="_ZC3129">#REF!</definedName>
    <definedName name="_ZC3138">#REF!</definedName>
    <definedName name="_ZC3140">#REF!</definedName>
    <definedName name="_ZC3148">#REF!</definedName>
    <definedName name="_ZC3151">#REF!</definedName>
    <definedName name="_ZC3156">#REF!</definedName>
    <definedName name="_ZC3162">#REF!</definedName>
    <definedName name="_ZC3163">#REF!</definedName>
    <definedName name="_ZC3164">#REF!</definedName>
    <definedName name="_ZC3165">#REF!</definedName>
    <definedName name="_ZC3166">#REF!</definedName>
    <definedName name="_ZC3167">#REF!</definedName>
    <definedName name="_ZC3171">#REF!</definedName>
    <definedName name="_ZC3175">#REF!</definedName>
    <definedName name="_ZC3177">#REF!</definedName>
    <definedName name="_ZC3178">#REF!</definedName>
    <definedName name="_ZC3179">#REF!</definedName>
    <definedName name="_ZC3200">#REF!</definedName>
    <definedName name="_ZC3205">#REF!</definedName>
    <definedName name="_ZC3206">#REF!</definedName>
    <definedName name="_ZC3208">#REF!</definedName>
    <definedName name="_ZC3210">#REF!</definedName>
    <definedName name="_ZC3221">#REF!</definedName>
    <definedName name="_ZC3223">#REF!</definedName>
    <definedName name="_ZC3244">#REF!</definedName>
    <definedName name="_ZC3251">#REF!</definedName>
    <definedName name="_ZC3252">#REF!</definedName>
    <definedName name="_ZC3264">#REF!</definedName>
    <definedName name="_ZC3290">#REF!</definedName>
    <definedName name="_ZC3291">#REF!</definedName>
    <definedName name="_ZC3293">#REF!</definedName>
    <definedName name="_ZC3294">#REF!</definedName>
    <definedName name="_ZC3301">#REF!</definedName>
    <definedName name="_ZC3306">#REF!</definedName>
    <definedName name="_ZC3312">#REF!</definedName>
    <definedName name="_ZC3313">#REF!</definedName>
    <definedName name="_ZC3315">#REF!</definedName>
    <definedName name="_ZC3319">#REF!</definedName>
    <definedName name="_zc3321">#REF!</definedName>
    <definedName name="_zc3331">#REF!</definedName>
    <definedName name="_ZC3333">#REF!</definedName>
    <definedName name="_zc3334">#REF!</definedName>
    <definedName name="_zc3335">#REF!</definedName>
    <definedName name="_zc3341">#REF!</definedName>
    <definedName name="_ZC3342">#REF!</definedName>
    <definedName name="_ZC3344">#REF!</definedName>
    <definedName name="_zc3346">#REF!</definedName>
    <definedName name="_zc3347">#REF!</definedName>
    <definedName name="_zc3349">#REF!</definedName>
    <definedName name="_ZC3359">#REF!</definedName>
    <definedName name="_ZC3364">#REF!</definedName>
    <definedName name="_ZC3368">#REF!</definedName>
    <definedName name="_ZC3369">#REF!</definedName>
    <definedName name="_ZC3371">#REF!</definedName>
    <definedName name="_ZC3372">#REF!</definedName>
    <definedName name="_ZC3373">#REF!</definedName>
    <definedName name="_ZC3374">#REF!</definedName>
    <definedName name="_ZC3375">#REF!</definedName>
    <definedName name="_ZC3376">#REF!</definedName>
    <definedName name="_ZC3377">#REF!</definedName>
    <definedName name="_ZC3380">#REF!</definedName>
    <definedName name="_zc3385">#REF!</definedName>
    <definedName name="_ZC3393">#REF!</definedName>
    <definedName name="_ZC3394">#REF!</definedName>
    <definedName name="_ZC4032">#REF!</definedName>
    <definedName name="_ZC4038">#REF!</definedName>
    <definedName name="_ZC4070">#REF!</definedName>
    <definedName name="_ZC4096">#REF!</definedName>
    <definedName name="_ZC4097">#REF!</definedName>
    <definedName name="_zc4129">#REF!</definedName>
    <definedName name="_ZC4140">#REF!</definedName>
    <definedName name="_ZC4144">#REF!</definedName>
    <definedName name="_ZC4150">#REF!</definedName>
    <definedName name="_ZC4151">#REF!</definedName>
    <definedName name="_ZC4158">#REF!</definedName>
    <definedName name="_ZC4159">#REF!</definedName>
    <definedName name="_ZC4172">#REF!</definedName>
    <definedName name="_ZC4174">#REF!</definedName>
    <definedName name="_ZC4175">#REF!</definedName>
    <definedName name="_ZC4179">#REF!</definedName>
    <definedName name="_ZC4180">#REF!</definedName>
    <definedName name="_ZC4189">#REF!</definedName>
    <definedName name="_ZC4194">#REF!</definedName>
    <definedName name="_ZC4219">#REF!</definedName>
    <definedName name="_ZC4220">#REF!</definedName>
    <definedName name="_ZC4222">#REF!</definedName>
    <definedName name="_ZC4228">#REF!</definedName>
    <definedName name="_ZC4229">#REF!</definedName>
    <definedName name="_ZC4233">#REF!</definedName>
    <definedName name="_ZC4237">#REF!</definedName>
    <definedName name="_ZC4238">#REF!</definedName>
    <definedName name="_ZC4239">#REF!</definedName>
    <definedName name="_ZC4240">#REF!</definedName>
    <definedName name="_ZC4241">#REF!</definedName>
    <definedName name="_ZC4242">#REF!</definedName>
    <definedName name="_ZC4252">#REF!</definedName>
    <definedName name="_ZC4281">#REF!</definedName>
    <definedName name="_ZC4291">#REF!</definedName>
    <definedName name="_ZC4306">#REF!</definedName>
    <definedName name="_ZC4311">#REF!</definedName>
    <definedName name="_ZC4315">#REF!</definedName>
    <definedName name="_ZC4319">#REF!</definedName>
    <definedName name="_ZC4345">#REF!</definedName>
    <definedName name="_ZC4375">#REF!</definedName>
    <definedName name="_ZC4376">#REF!</definedName>
    <definedName name="_ZC4397">#REF!</definedName>
    <definedName name="_ZC4398">#REF!</definedName>
    <definedName name="_ZC4403">#REF!</definedName>
    <definedName name="_ZC4432">#REF!</definedName>
    <definedName name="_ZC4439">#REF!</definedName>
    <definedName name="_ZC4441">#REF!</definedName>
    <definedName name="_ZC4447">#REF!</definedName>
    <definedName name="_ZC4463">#REF!</definedName>
    <definedName name="_ZC4466">#REF!</definedName>
    <definedName name="_ZC4468">#REF!</definedName>
    <definedName name="_ZC4469">#REF!</definedName>
    <definedName name="_ZC4470">#REF!</definedName>
    <definedName name="_ZC4473">#REF!</definedName>
    <definedName name="_ZC4481">#REF!</definedName>
    <definedName name="_ZC4482">#REF!</definedName>
    <definedName name="_ZC4483">#REF!</definedName>
    <definedName name="_ZC4503">#REF!</definedName>
    <definedName name="_zc4505">#REF!</definedName>
    <definedName name="_ZC4546">#REF!</definedName>
    <definedName name="_ZC4554">#REF!</definedName>
    <definedName name="_ZC4559">#REF!</definedName>
    <definedName name="_ZC4560">#REF!</definedName>
    <definedName name="_ZC4563">#REF!</definedName>
    <definedName name="_ZC4565">#REF!</definedName>
    <definedName name="_ZC4567">#REF!</definedName>
    <definedName name="_ZC4609">#REF!</definedName>
    <definedName name="_ZC4646">#REF!</definedName>
    <definedName name="_ZC4650">#REF!</definedName>
    <definedName name="_ZC4653">#REF!</definedName>
    <definedName name="_ZC4676">#REF!</definedName>
    <definedName name="_ZC4678">#REF!</definedName>
    <definedName name="_ZC4726">#REF!</definedName>
    <definedName name="_ZC4728">#REF!</definedName>
    <definedName name="_ZC4780">#REF!</definedName>
    <definedName name="_ZC4787">#REF!</definedName>
    <definedName name="_ZC4793">#REF!</definedName>
    <definedName name="_ZC4811">#REF!</definedName>
    <definedName name="_ZC4812">#REF!</definedName>
    <definedName name="_zc4830">#REF!</definedName>
    <definedName name="_ZC4843">#REF!</definedName>
    <definedName name="_ZC4848">#REF!</definedName>
    <definedName name="_ZC4852">#REF!</definedName>
    <definedName name="_ZC4853">#REF!</definedName>
    <definedName name="_ZC4855">#REF!</definedName>
    <definedName name="_ZC4862">#REF!</definedName>
    <definedName name="_zc4877">#REF!</definedName>
    <definedName name="_zc4881">#REF!</definedName>
    <definedName name="_zc4904">#REF!</definedName>
    <definedName name="_ZC4916">#REF!</definedName>
    <definedName name="_ZC4917">#REF!</definedName>
    <definedName name="_zc4923">#REF!</definedName>
    <definedName name="_zc4930">#REF!</definedName>
    <definedName name="_ZC4934">#REF!</definedName>
    <definedName name="_zc4935">#REF!</definedName>
    <definedName name="_zc4938">#REF!</definedName>
    <definedName name="_zc4940">#REF!</definedName>
    <definedName name="_zc4955">#REF!</definedName>
    <definedName name="_ZC4961">#REF!</definedName>
    <definedName name="_zc4970">#REF!</definedName>
    <definedName name="_zc4974">#REF!</definedName>
    <definedName name="_ZC4975">#REF!</definedName>
    <definedName name="_ZC4979">#REF!</definedName>
    <definedName name="_ZC4980">#REF!</definedName>
    <definedName name="_ZC4982">#REF!</definedName>
    <definedName name="_ZC4984">#REF!</definedName>
    <definedName name="_zc4986">#REF!</definedName>
    <definedName name="_ZC4987">#REF!</definedName>
    <definedName name="_ZC4990">#REF!</definedName>
    <definedName name="_ZC5002">#REF!</definedName>
    <definedName name="_ZC5004">#REF!</definedName>
    <definedName name="_ZC5005">#REF!</definedName>
    <definedName name="_ZC5009">#REF!</definedName>
    <definedName name="_ZC5011">#REF!</definedName>
    <definedName name="_ZC5012">#REF!</definedName>
    <definedName name="_ZC5015">#REF!</definedName>
    <definedName name="_ZC5016">#REF!</definedName>
    <definedName name="_ZC5018">#REF!</definedName>
    <definedName name="_ZC5019">#REF!</definedName>
    <definedName name="_ZC5020">#REF!</definedName>
    <definedName name="_ZC5026">#REF!</definedName>
    <definedName name="_ZC5030">#REF!</definedName>
    <definedName name="_ZC5031">#REF!</definedName>
    <definedName name="_ZC5036">#REF!</definedName>
    <definedName name="_ZC5047">#REF!</definedName>
    <definedName name="_ZC5050">#REF!</definedName>
    <definedName name="_ZC5052">#REF!</definedName>
    <definedName name="_ZC5053">#REF!</definedName>
    <definedName name="_ZC5054">#REF!</definedName>
    <definedName name="_zc5062">#REF!</definedName>
    <definedName name="_ZC5065">#REF!</definedName>
    <definedName name="_ZC5066">#REF!</definedName>
    <definedName name="_ZC5067">#REF!</definedName>
    <definedName name="_ZC5068">#REF!</definedName>
    <definedName name="_ZC6013">#REF!</definedName>
    <definedName name="_ZC6030">#REF!</definedName>
    <definedName name="_ZC6040">#REF!</definedName>
    <definedName name="_ZC6042">#REF!</definedName>
    <definedName name="_ZC6048">#REF!</definedName>
    <definedName name="_ZC6053">#REF!</definedName>
    <definedName name="_ZC6058">#REF!</definedName>
    <definedName name="_ZC6060">#REF!</definedName>
    <definedName name="_ZC6061">#REF!</definedName>
    <definedName name="_ZC6064">#REF!</definedName>
    <definedName name="_ZC6066">#REF!</definedName>
    <definedName name="_ZC6074">#REF!</definedName>
    <definedName name="_ZC6078">#REF!</definedName>
    <definedName name="_ZC6098">#REF!</definedName>
    <definedName name="_ZC6140">#REF!</definedName>
    <definedName name="_ZC6143">#REF!</definedName>
    <definedName name="_ZC8029">#REF!</definedName>
    <definedName name="_ZC8030">#REF!</definedName>
    <definedName name="_ZC8073">#REF!</definedName>
    <definedName name="_ZC8075">#REF!</definedName>
    <definedName name="a">#REF!</definedName>
    <definedName name="aa">#REF!</definedName>
    <definedName name="aaa" localSheetId="7">IF(Values_Entered,Header_Row+Number_of_Payments,Header_Row)</definedName>
    <definedName name="aaa" localSheetId="8">IF(MANPOWER!Values_Entered,Header_Row+MANPOWER!Number_of_Payments,Header_Row)</definedName>
    <definedName name="aaa" localSheetId="9">IF('Outlet Data'!Values_Entered,[0]!Header_Row+'Outlet Data'!Number_of_Payments,[0]!Header_Row)</definedName>
    <definedName name="aaa">IF(Values_Entered,Header_Row+Number_of_Payments,Header_Row)</definedName>
    <definedName name="Accountancy">#REF!</definedName>
    <definedName name="acodeu4">#REF!</definedName>
    <definedName name="activeOutlet">#REF!</definedName>
    <definedName name="AhnpRawrate">#REF!</definedName>
    <definedName name="ASIAN_POULTRY_MAGAZINE">#REF!</definedName>
    <definedName name="Augcost">#REF!</definedName>
    <definedName name="Beg_Bal">#REF!</definedName>
    <definedName name="BonusThe2003">#REF!</definedName>
    <definedName name="catArea">#REF!</definedName>
    <definedName name="Code">#REF!</definedName>
    <definedName name="Codeu2">#REF!</definedName>
    <definedName name="ColumnTitle10">#REF!</definedName>
    <definedName name="ColumnTitle11">#REF!</definedName>
    <definedName name="ColumnTitle12">#REF!</definedName>
    <definedName name="ColumnTitle13">#REF!</definedName>
    <definedName name="ColumnTitle14">#REF!</definedName>
    <definedName name="ColumnTitle2">#REF!</definedName>
    <definedName name="ColumnTitle3">#REF!</definedName>
    <definedName name="ColumnTitle4">#REF!</definedName>
    <definedName name="ColumnTitle5">#REF!</definedName>
    <definedName name="ColumnTitle6">#REF!</definedName>
    <definedName name="ColumnTitle7">#REF!</definedName>
    <definedName name="ColumnTitle8">#REF!</definedName>
    <definedName name="ColumnTitle9">#REF!</definedName>
    <definedName name="Cum_Int">#REF!</definedName>
    <definedName name="Data">#REF!</definedName>
    <definedName name="_xlnm.Database">#REF!</definedName>
    <definedName name="DC">#REF!</definedName>
    <definedName name="Designation">#REF!</definedName>
    <definedName name="dwd" localSheetId="7">IF(Values_Entered,Header_Row+Number_of_Payments,Header_Row)</definedName>
    <definedName name="dwd" localSheetId="8">IF(MANPOWER!Values_Entered,Header_Row+MANPOWER!Number_of_Payments,Header_Row)</definedName>
    <definedName name="dwd" localSheetId="9">IF('Outlet Data'!Values_Entered,[0]!Header_Row+'Outlet Data'!Number_of_Payments,[0]!Header_Row)</definedName>
    <definedName name="dwd">IF(Values_Entered,Header_Row+Number_of_Payments,Header_Row)</definedName>
    <definedName name="End_Bal">#REF!</definedName>
    <definedName name="ExpenseCategories">#REF!</definedName>
    <definedName name="Extra_Pay">#REF!</definedName>
    <definedName name="FG">#REF!</definedName>
    <definedName name="fgddfg">#REF!</definedName>
    <definedName name="fglist">#REF!</definedName>
    <definedName name="forecastSales">#REF!</definedName>
    <definedName name="Full_Print">#REF!</definedName>
    <definedName name="FVAssumption">#REF!</definedName>
    <definedName name="gdfhgfh">#REF!</definedName>
    <definedName name="GLDS">#REF!</definedName>
    <definedName name="Header_Row">ROW(#REF!)</definedName>
    <definedName name="HO">#REF!</definedName>
    <definedName name="Int">#REF!</definedName>
    <definedName name="Interest_Rate">#REF!</definedName>
    <definedName name="INTL._POULTRY_PRODUCTION">#REF!</definedName>
    <definedName name="jnkdsbhc">#REF!</definedName>
    <definedName name="Julycost">#REF!</definedName>
    <definedName name="Junecost">#REF!</definedName>
    <definedName name="l">#REF!</definedName>
    <definedName name="Last_Row" localSheetId="7">IF('AUTO GENERATED FEASIBILITY'!Values_Entered,[0]!Header_Row+'AUTO GENERATED FEASIBILITY'!Number_of_Payments,[0]!Header_Row)</definedName>
    <definedName name="Last_Row">#N/A</definedName>
    <definedName name="LiabExp01" localSheetId="7" hidden="1">{#N/A,#N/A,FALSE,"Sheet1"}</definedName>
    <definedName name="LiabExp01" localSheetId="8" hidden="1">{#N/A,#N/A,FALSE,"Sheet1"}</definedName>
    <definedName name="LiabExp01" localSheetId="9" hidden="1">{#N/A,#N/A,FALSE,"Sheet1"}</definedName>
    <definedName name="LiabExp01" hidden="1">{#N/A,#N/A,FALSE,"Sheet1"}</definedName>
    <definedName name="Loan_Amount">#REF!</definedName>
    <definedName name="Loan_Start">#REF!</definedName>
    <definedName name="Loan_Years">#REF!</definedName>
    <definedName name="Malibagh">#REF!</definedName>
    <definedName name="monthSr">#REF!</definedName>
    <definedName name="newarea">#REF!</definedName>
    <definedName name="newOutletCat">#REF!</definedName>
    <definedName name="novcost">#REF!</definedName>
    <definedName name="NR">#REF!</definedName>
    <definedName name="Num_Pmt_Per_Year">#REF!</definedName>
    <definedName name="Number_of_Payments" localSheetId="7">MATCH(0.01,[0]!End_Bal,-1)+1</definedName>
    <definedName name="Number_of_Payments" localSheetId="8">MATCH(0.01,End_Bal,-1)+1</definedName>
    <definedName name="Number_of_Payments" localSheetId="9">MATCH(0.01,End_Bal,-1)+1</definedName>
    <definedName name="Number_of_Payments">MATCH(0.01,End_Bal,-1)+1</definedName>
    <definedName name="Octcost">#REF!</definedName>
    <definedName name="OL">#REF!</definedName>
    <definedName name="Out">#REF!</definedName>
    <definedName name="Outlet">#REF!</definedName>
    <definedName name="outletname">#REF!</definedName>
    <definedName name="PartyName">#REF!</definedName>
    <definedName name="Pay_Date">#REF!</definedName>
    <definedName name="Pay_Num">#REF!</definedName>
    <definedName name="Payment_Date" localSheetId="7">DATE(YEAR([0]!Loan_Start),MONTH([0]!Loan_Start)+Payment_Number,DAY([0]!Loan_Start))</definedName>
    <definedName name="Payment_Date" localSheetId="8">DATE(YEAR(Loan_Start),MONTH(Loan_Start)+Payment_Number,DAY(Loan_Start))</definedName>
    <definedName name="Payment_Date" localSheetId="9">DATE(YEAR([0]!Loan_Start),MONTH([0]!Loan_Start)+Payment_Number,DAY([0]!Loan_Start))</definedName>
    <definedName name="Payment_Date">DATE(YEAR(Loan_Start),MONTH(Loan_Start)+Payment_Number,DAY(Loan_Start))</definedName>
    <definedName name="PM">#REF!</definedName>
    <definedName name="Princ">#REF!</definedName>
    <definedName name="_xlnm.Print_Area" localSheetId="7">'AUTO GENERATED FEASIBILITY'!$A$1:$L$105</definedName>
    <definedName name="_xlnm.Print_Area" localSheetId="6">INFORMATION!$A$1:$G$25</definedName>
    <definedName name="_xlnm.Print_Area" localSheetId="3">'Sales forecasting tools'!$A$1:$I$37</definedName>
    <definedName name="_xlnm.Print_Area">#REF!</definedName>
    <definedName name="Print_Area_Reset" localSheetId="7">OFFSET([0]!Full_Print,0,0,'AUTO GENERATED FEASIBILITY'!Last_Row)</definedName>
    <definedName name="Print_Area_Reset" localSheetId="8">OFFSET(Full_Print,0,0,Last_Row)</definedName>
    <definedName name="Print_Area_Reset" localSheetId="9">OFFSET([0]!Full_Print,0,0,Last_Row)</definedName>
    <definedName name="Print_Area_Reset">OFFSET(Full_Print,0,0,Last_Row)</definedName>
    <definedName name="_xlnm.Print_Titles" localSheetId="11">'GP% Cal'!$3:$3</definedName>
    <definedName name="Rateprom">#REF!</definedName>
    <definedName name="Revmktgsales">#REF!</definedName>
    <definedName name="RM">#REF!</definedName>
    <definedName name="salesmkt05">#REF!</definedName>
    <definedName name="Salesmonthly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rip">#REF!</definedName>
    <definedName name="Sepcost">#REF!</definedName>
    <definedName name="stocksep">#REF!</definedName>
    <definedName name="Total_Interest">#REF!</definedName>
    <definedName name="Total_Pay">#REF!</definedName>
    <definedName name="Values_Entered" localSheetId="7">IF([0]!Loan_Amount*[0]!Interest_Rate*[0]!Loan_Years*[0]!Loan_Start&gt;0,1,0)</definedName>
    <definedName name="Values_Entered" localSheetId="8">IF(Loan_Amount*Interest_Rate*Loan_Years*Loan_Start&gt;0,1,0)</definedName>
    <definedName name="Values_Entered" localSheetId="9">IF([0]!Loan_Amount*[0]!Interest_Rate*[0]!Loan_Years*[0]!Loan_Start&gt;0,1,0)</definedName>
    <definedName name="Values_Entered">IF(Loan_Amount*Interest_Rate*Loan_Years*Loan_Start&gt;0,1,0)</definedName>
    <definedName name="ZOOTECHNICA___World_Poultry_Journal">#REF!</definedName>
    <definedName name="zxczxc111">#REF!</definedName>
    <definedName name="zzzz1">#REF!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3" l="1"/>
  <c r="F13" i="3"/>
  <c r="C20" i="3" l="1"/>
  <c r="B24" i="8" s="1"/>
  <c r="F5" i="3"/>
  <c r="F3" i="3"/>
  <c r="H15" i="3" l="1"/>
  <c r="I15" i="3" s="1"/>
  <c r="H14" i="3"/>
  <c r="I14" i="3" s="1"/>
  <c r="H13" i="3"/>
  <c r="I13" i="3" s="1"/>
  <c r="I12" i="3"/>
  <c r="H11" i="3"/>
  <c r="I11" i="3" s="1"/>
  <c r="H10" i="3"/>
  <c r="I10" i="3" s="1"/>
  <c r="H9" i="3"/>
  <c r="I9" i="3" s="1"/>
  <c r="H8" i="3"/>
  <c r="I8" i="3" s="1"/>
  <c r="H7" i="3"/>
  <c r="I7" i="3" s="1"/>
  <c r="F4" i="3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AU1508" i="9" l="1"/>
  <c r="AT1508" i="9"/>
  <c r="AS1508" i="9"/>
  <c r="AR1508" i="9"/>
  <c r="AQ1508" i="9"/>
  <c r="AP1508" i="9"/>
  <c r="AO1508" i="9"/>
  <c r="AN1508" i="9"/>
  <c r="AM1508" i="9"/>
  <c r="AL1508" i="9"/>
  <c r="AK1508" i="9"/>
  <c r="AJ1508" i="9"/>
  <c r="AI1508" i="9"/>
  <c r="AH1508" i="9"/>
  <c r="AG1508" i="9"/>
  <c r="AF1508" i="9"/>
  <c r="AE1508" i="9"/>
  <c r="AD1508" i="9"/>
  <c r="AC1508" i="9"/>
  <c r="AB1508" i="9"/>
  <c r="AA1508" i="9"/>
  <c r="Z1508" i="9"/>
  <c r="Y1508" i="9"/>
  <c r="X1508" i="9"/>
  <c r="W1508" i="9"/>
  <c r="V1508" i="9"/>
  <c r="U1508" i="9"/>
  <c r="T1508" i="9"/>
  <c r="S1508" i="9"/>
  <c r="R1508" i="9"/>
  <c r="Q1508" i="9"/>
  <c r="P1508" i="9"/>
  <c r="O1508" i="9"/>
  <c r="N1508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AU1507" i="9"/>
  <c r="AT1507" i="9"/>
  <c r="AS1507" i="9"/>
  <c r="AR1507" i="9"/>
  <c r="AQ1507" i="9"/>
  <c r="AP1507" i="9"/>
  <c r="AO1507" i="9"/>
  <c r="AN1507" i="9"/>
  <c r="AM1507" i="9"/>
  <c r="AL1507" i="9"/>
  <c r="AK1507" i="9"/>
  <c r="AJ1507" i="9"/>
  <c r="AI1507" i="9"/>
  <c r="AH1507" i="9"/>
  <c r="AG1507" i="9"/>
  <c r="AF1507" i="9"/>
  <c r="AE1507" i="9"/>
  <c r="AD1507" i="9"/>
  <c r="AC1507" i="9"/>
  <c r="AB1507" i="9"/>
  <c r="AA1507" i="9"/>
  <c r="Z1507" i="9"/>
  <c r="Y1507" i="9"/>
  <c r="X1507" i="9"/>
  <c r="W1507" i="9"/>
  <c r="V1507" i="9"/>
  <c r="U1507" i="9"/>
  <c r="T1507" i="9"/>
  <c r="S1507" i="9"/>
  <c r="R1507" i="9"/>
  <c r="Q1507" i="9"/>
  <c r="P1507" i="9"/>
  <c r="O1507" i="9"/>
  <c r="N1507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AU1506" i="9"/>
  <c r="AT1506" i="9"/>
  <c r="AS1506" i="9"/>
  <c r="AR1506" i="9"/>
  <c r="AQ1506" i="9"/>
  <c r="AP1506" i="9"/>
  <c r="AO1506" i="9"/>
  <c r="AN1506" i="9"/>
  <c r="AM1506" i="9"/>
  <c r="AL1506" i="9"/>
  <c r="AK1506" i="9"/>
  <c r="AJ1506" i="9"/>
  <c r="AI1506" i="9"/>
  <c r="AH1506" i="9"/>
  <c r="AG1506" i="9"/>
  <c r="AF1506" i="9"/>
  <c r="AE1506" i="9"/>
  <c r="AD1506" i="9"/>
  <c r="AC1506" i="9"/>
  <c r="AB1506" i="9"/>
  <c r="AA1506" i="9"/>
  <c r="Z1506" i="9"/>
  <c r="Y1506" i="9"/>
  <c r="X1506" i="9"/>
  <c r="W1506" i="9"/>
  <c r="V1506" i="9"/>
  <c r="U1506" i="9"/>
  <c r="T1506" i="9"/>
  <c r="S1506" i="9"/>
  <c r="R1506" i="9"/>
  <c r="Q1506" i="9"/>
  <c r="P1506" i="9"/>
  <c r="O1506" i="9"/>
  <c r="N1506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AU1505" i="9"/>
  <c r="AT1505" i="9"/>
  <c r="AS1505" i="9"/>
  <c r="AR1505" i="9"/>
  <c r="AQ1505" i="9"/>
  <c r="AP1505" i="9"/>
  <c r="AO1505" i="9"/>
  <c r="AN1505" i="9"/>
  <c r="AM1505" i="9"/>
  <c r="AL1505" i="9"/>
  <c r="AK1505" i="9"/>
  <c r="AJ1505" i="9"/>
  <c r="AI1505" i="9"/>
  <c r="AH1505" i="9"/>
  <c r="AG1505" i="9"/>
  <c r="AF1505" i="9"/>
  <c r="AE1505" i="9"/>
  <c r="AD1505" i="9"/>
  <c r="AC1505" i="9"/>
  <c r="AB1505" i="9"/>
  <c r="AA1505" i="9"/>
  <c r="Z1505" i="9"/>
  <c r="Y1505" i="9"/>
  <c r="X1505" i="9"/>
  <c r="W1505" i="9"/>
  <c r="V1505" i="9"/>
  <c r="U1505" i="9"/>
  <c r="T1505" i="9"/>
  <c r="S1505" i="9"/>
  <c r="R1505" i="9"/>
  <c r="Q1505" i="9"/>
  <c r="P1505" i="9"/>
  <c r="O1505" i="9"/>
  <c r="N1505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AU1504" i="9"/>
  <c r="AT1504" i="9"/>
  <c r="AS1504" i="9"/>
  <c r="AR1504" i="9"/>
  <c r="AQ1504" i="9"/>
  <c r="AP1504" i="9"/>
  <c r="AO1504" i="9"/>
  <c r="AN1504" i="9"/>
  <c r="AM1504" i="9"/>
  <c r="AL1504" i="9"/>
  <c r="AK1504" i="9"/>
  <c r="AJ1504" i="9"/>
  <c r="AI1504" i="9"/>
  <c r="AH1504" i="9"/>
  <c r="AG1504" i="9"/>
  <c r="AF1504" i="9"/>
  <c r="AE1504" i="9"/>
  <c r="AD1504" i="9"/>
  <c r="AC1504" i="9"/>
  <c r="AB1504" i="9"/>
  <c r="AA1504" i="9"/>
  <c r="Z1504" i="9"/>
  <c r="Y1504" i="9"/>
  <c r="X1504" i="9"/>
  <c r="W1504" i="9"/>
  <c r="V1504" i="9"/>
  <c r="U1504" i="9"/>
  <c r="T1504" i="9"/>
  <c r="S1504" i="9"/>
  <c r="R1504" i="9"/>
  <c r="Q1504" i="9"/>
  <c r="P1504" i="9"/>
  <c r="O1504" i="9"/>
  <c r="N1504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AU1503" i="9"/>
  <c r="AT1503" i="9"/>
  <c r="AS1503" i="9"/>
  <c r="AR1503" i="9"/>
  <c r="AQ1503" i="9"/>
  <c r="AP1503" i="9"/>
  <c r="AO1503" i="9"/>
  <c r="AN1503" i="9"/>
  <c r="AM1503" i="9"/>
  <c r="AL1503" i="9"/>
  <c r="AK1503" i="9"/>
  <c r="AJ1503" i="9"/>
  <c r="AI1503" i="9"/>
  <c r="AH1503" i="9"/>
  <c r="AG1503" i="9"/>
  <c r="AF1503" i="9"/>
  <c r="AE1503" i="9"/>
  <c r="AD1503" i="9"/>
  <c r="AC1503" i="9"/>
  <c r="AB1503" i="9"/>
  <c r="AA1503" i="9"/>
  <c r="Z1503" i="9"/>
  <c r="Y1503" i="9"/>
  <c r="X1503" i="9"/>
  <c r="W1503" i="9"/>
  <c r="V1503" i="9"/>
  <c r="U1503" i="9"/>
  <c r="T1503" i="9"/>
  <c r="S1503" i="9"/>
  <c r="R1503" i="9"/>
  <c r="Q1503" i="9"/>
  <c r="P1503" i="9"/>
  <c r="O1503" i="9"/>
  <c r="N1503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AU1502" i="9"/>
  <c r="AT1502" i="9"/>
  <c r="AS1502" i="9"/>
  <c r="AR1502" i="9"/>
  <c r="AQ1502" i="9"/>
  <c r="AP1502" i="9"/>
  <c r="AO1502" i="9"/>
  <c r="AN1502" i="9"/>
  <c r="AM1502" i="9"/>
  <c r="AL1502" i="9"/>
  <c r="AK1502" i="9"/>
  <c r="AJ1502" i="9"/>
  <c r="AI1502" i="9"/>
  <c r="AH1502" i="9"/>
  <c r="AG1502" i="9"/>
  <c r="AF1502" i="9"/>
  <c r="AE1502" i="9"/>
  <c r="AD1502" i="9"/>
  <c r="AC1502" i="9"/>
  <c r="AB1502" i="9"/>
  <c r="AA1502" i="9"/>
  <c r="Z1502" i="9"/>
  <c r="Y1502" i="9"/>
  <c r="X1502" i="9"/>
  <c r="W1502" i="9"/>
  <c r="V1502" i="9"/>
  <c r="U1502" i="9"/>
  <c r="T1502" i="9"/>
  <c r="S1502" i="9"/>
  <c r="R1502" i="9"/>
  <c r="Q1502" i="9"/>
  <c r="P1502" i="9"/>
  <c r="O1502" i="9"/>
  <c r="N1502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AU1501" i="9"/>
  <c r="AT1501" i="9"/>
  <c r="AS1501" i="9"/>
  <c r="AR1501" i="9"/>
  <c r="AQ1501" i="9"/>
  <c r="AP1501" i="9"/>
  <c r="AO1501" i="9"/>
  <c r="AN1501" i="9"/>
  <c r="AM1501" i="9"/>
  <c r="AL1501" i="9"/>
  <c r="AK1501" i="9"/>
  <c r="AJ1501" i="9"/>
  <c r="AI1501" i="9"/>
  <c r="AH1501" i="9"/>
  <c r="AG1501" i="9"/>
  <c r="AF1501" i="9"/>
  <c r="AE1501" i="9"/>
  <c r="AD1501" i="9"/>
  <c r="AC1501" i="9"/>
  <c r="AB1501" i="9"/>
  <c r="AA1501" i="9"/>
  <c r="Z1501" i="9"/>
  <c r="Y1501" i="9"/>
  <c r="X1501" i="9"/>
  <c r="W1501" i="9"/>
  <c r="V1501" i="9"/>
  <c r="U1501" i="9"/>
  <c r="T1501" i="9"/>
  <c r="S1501" i="9"/>
  <c r="R1501" i="9"/>
  <c r="Q1501" i="9"/>
  <c r="P1501" i="9"/>
  <c r="O1501" i="9"/>
  <c r="N1501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E458" i="14"/>
  <c r="E457" i="14"/>
  <c r="E456" i="14"/>
  <c r="E455" i="14"/>
  <c r="E454" i="14"/>
  <c r="E453" i="14"/>
  <c r="E452" i="14"/>
  <c r="E451" i="14"/>
  <c r="E450" i="14"/>
  <c r="E449" i="14"/>
  <c r="E448" i="14"/>
  <c r="E447" i="14"/>
  <c r="E446" i="14"/>
  <c r="E445" i="14"/>
  <c r="E444" i="14"/>
  <c r="E443" i="14"/>
  <c r="E442" i="14"/>
  <c r="E441" i="14"/>
  <c r="E440" i="14"/>
  <c r="E439" i="14"/>
  <c r="E438" i="14"/>
  <c r="E437" i="14"/>
  <c r="E436" i="14"/>
  <c r="E435" i="14"/>
  <c r="E434" i="14"/>
  <c r="E433" i="14"/>
  <c r="E432" i="14"/>
  <c r="E431" i="14"/>
  <c r="E430" i="14"/>
  <c r="E429" i="14"/>
  <c r="E428" i="14"/>
  <c r="E427" i="14"/>
  <c r="E426" i="14"/>
  <c r="E425" i="14"/>
  <c r="E424" i="14"/>
  <c r="E423" i="14"/>
  <c r="E422" i="14"/>
  <c r="E421" i="14"/>
  <c r="E420" i="14"/>
  <c r="E419" i="14"/>
  <c r="E418" i="14"/>
  <c r="E417" i="14"/>
  <c r="E416" i="14"/>
  <c r="E415" i="14"/>
  <c r="E414" i="14"/>
  <c r="E413" i="14"/>
  <c r="E412" i="14"/>
  <c r="E411" i="14"/>
  <c r="E410" i="14"/>
  <c r="E409" i="14"/>
  <c r="E408" i="14"/>
  <c r="E407" i="14"/>
  <c r="E406" i="14"/>
  <c r="E405" i="14"/>
  <c r="E404" i="14"/>
  <c r="E403" i="14"/>
  <c r="E402" i="14"/>
  <c r="E401" i="14"/>
  <c r="E400" i="14"/>
  <c r="E399" i="14"/>
  <c r="E398" i="14"/>
  <c r="E397" i="14"/>
  <c r="E396" i="14"/>
  <c r="E395" i="14"/>
  <c r="E394" i="14"/>
  <c r="E393" i="14"/>
  <c r="E392" i="14"/>
  <c r="E391" i="14"/>
  <c r="E390" i="14"/>
  <c r="E389" i="14"/>
  <c r="E388" i="14"/>
  <c r="E387" i="14"/>
  <c r="E386" i="14"/>
  <c r="E385" i="14"/>
  <c r="E384" i="14"/>
  <c r="E383" i="14"/>
  <c r="E382" i="14"/>
  <c r="E381" i="14"/>
  <c r="E380" i="14"/>
  <c r="E379" i="14"/>
  <c r="E378" i="14"/>
  <c r="E377" i="14"/>
  <c r="E376" i="14"/>
  <c r="E375" i="14"/>
  <c r="E374" i="14"/>
  <c r="E373" i="14"/>
  <c r="E372" i="14"/>
  <c r="E371" i="14"/>
  <c r="E370" i="14"/>
  <c r="E369" i="14"/>
  <c r="E368" i="14"/>
  <c r="E367" i="14"/>
  <c r="E366" i="14"/>
  <c r="E365" i="14"/>
  <c r="E364" i="14"/>
  <c r="E363" i="14"/>
  <c r="E362" i="14"/>
  <c r="E361" i="14"/>
  <c r="E360" i="14"/>
  <c r="E359" i="14"/>
  <c r="E358" i="14"/>
  <c r="E357" i="14"/>
  <c r="E356" i="14"/>
  <c r="E355" i="14"/>
  <c r="E354" i="14"/>
  <c r="E353" i="14"/>
  <c r="E352" i="14"/>
  <c r="E351" i="14"/>
  <c r="E350" i="14"/>
  <c r="E349" i="14"/>
  <c r="E348" i="14"/>
  <c r="E347" i="14"/>
  <c r="E346" i="14"/>
  <c r="E345" i="14"/>
  <c r="E344" i="14"/>
  <c r="E343" i="14"/>
  <c r="E342" i="14"/>
  <c r="E341" i="14"/>
  <c r="E340" i="14"/>
  <c r="E339" i="14"/>
  <c r="E338" i="14"/>
  <c r="E337" i="14"/>
  <c r="E336" i="14"/>
  <c r="E335" i="14"/>
  <c r="E334" i="14"/>
  <c r="E333" i="14"/>
  <c r="E332" i="14"/>
  <c r="E331" i="14"/>
  <c r="E330" i="14"/>
  <c r="E329" i="14"/>
  <c r="E328" i="14"/>
  <c r="E327" i="14"/>
  <c r="E326" i="14"/>
  <c r="E325" i="14"/>
  <c r="E324" i="14"/>
  <c r="E323" i="14"/>
  <c r="E322" i="14"/>
  <c r="E321" i="14"/>
  <c r="E320" i="14"/>
  <c r="E319" i="14"/>
  <c r="E318" i="14"/>
  <c r="E317" i="14"/>
  <c r="E316" i="14"/>
  <c r="E315" i="14"/>
  <c r="E314" i="14"/>
  <c r="E313" i="14"/>
  <c r="E312" i="14"/>
  <c r="E311" i="14"/>
  <c r="E310" i="14"/>
  <c r="E309" i="14"/>
  <c r="E308" i="14"/>
  <c r="E307" i="14"/>
  <c r="E306" i="14"/>
  <c r="E305" i="14"/>
  <c r="E304" i="14"/>
  <c r="E303" i="14"/>
  <c r="E302" i="14"/>
  <c r="E301" i="14"/>
  <c r="E300" i="14"/>
  <c r="E299" i="14"/>
  <c r="E298" i="14"/>
  <c r="E297" i="14"/>
  <c r="E296" i="14"/>
  <c r="E295" i="14"/>
  <c r="E294" i="14"/>
  <c r="E293" i="14"/>
  <c r="E292" i="14"/>
  <c r="E291" i="14"/>
  <c r="E290" i="14"/>
  <c r="E289" i="14"/>
  <c r="E288" i="14"/>
  <c r="E287" i="14"/>
  <c r="E286" i="14"/>
  <c r="E285" i="14"/>
  <c r="E284" i="14"/>
  <c r="E283" i="14"/>
  <c r="E282" i="14"/>
  <c r="E281" i="14"/>
  <c r="E280" i="14"/>
  <c r="E279" i="14"/>
  <c r="E278" i="14"/>
  <c r="E277" i="14"/>
  <c r="E276" i="14"/>
  <c r="E275" i="14"/>
  <c r="E274" i="14"/>
  <c r="E273" i="14"/>
  <c r="E272" i="14"/>
  <c r="E271" i="14"/>
  <c r="E270" i="14"/>
  <c r="E269" i="14"/>
  <c r="E268" i="14"/>
  <c r="E267" i="14"/>
  <c r="E266" i="14"/>
  <c r="E265" i="14"/>
  <c r="E264" i="14"/>
  <c r="E263" i="14"/>
  <c r="E262" i="14"/>
  <c r="E261" i="14"/>
  <c r="E260" i="14"/>
  <c r="E259" i="14"/>
  <c r="E258" i="14"/>
  <c r="E257" i="14"/>
  <c r="E256" i="14"/>
  <c r="E255" i="14"/>
  <c r="E254" i="14"/>
  <c r="E253" i="14"/>
  <c r="E252" i="14"/>
  <c r="E251" i="14"/>
  <c r="E250" i="14"/>
  <c r="E249" i="14"/>
  <c r="E248" i="14"/>
  <c r="E247" i="14"/>
  <c r="E246" i="14"/>
  <c r="E245" i="14"/>
  <c r="E244" i="14"/>
  <c r="E243" i="14"/>
  <c r="E242" i="14"/>
  <c r="E241" i="14"/>
  <c r="E240" i="14"/>
  <c r="E239" i="14"/>
  <c r="E238" i="14"/>
  <c r="E237" i="14"/>
  <c r="E236" i="14"/>
  <c r="E235" i="14"/>
  <c r="E234" i="14"/>
  <c r="E233" i="14"/>
  <c r="E232" i="14"/>
  <c r="E231" i="14"/>
  <c r="E230" i="14"/>
  <c r="E229" i="14"/>
  <c r="E228" i="14"/>
  <c r="E227" i="14"/>
  <c r="E226" i="14"/>
  <c r="E225" i="14"/>
  <c r="E224" i="14"/>
  <c r="E223" i="14"/>
  <c r="E222" i="14"/>
  <c r="E221" i="14"/>
  <c r="E220" i="14"/>
  <c r="E219" i="14"/>
  <c r="E218" i="14"/>
  <c r="E217" i="14"/>
  <c r="E216" i="14"/>
  <c r="E215" i="14"/>
  <c r="E214" i="14"/>
  <c r="E213" i="14"/>
  <c r="E212" i="14"/>
  <c r="E211" i="14"/>
  <c r="E210" i="14"/>
  <c r="E209" i="14"/>
  <c r="E208" i="14"/>
  <c r="E207" i="14"/>
  <c r="E206" i="14"/>
  <c r="E205" i="14"/>
  <c r="E204" i="14"/>
  <c r="E203" i="14"/>
  <c r="E202" i="14"/>
  <c r="E201" i="14"/>
  <c r="E200" i="14"/>
  <c r="E199" i="14"/>
  <c r="E198" i="14"/>
  <c r="E197" i="14"/>
  <c r="E196" i="14"/>
  <c r="E195" i="14"/>
  <c r="E194" i="14"/>
  <c r="E193" i="14"/>
  <c r="E192" i="14"/>
  <c r="E191" i="14"/>
  <c r="E190" i="14"/>
  <c r="E189" i="14"/>
  <c r="E188" i="14"/>
  <c r="E187" i="14"/>
  <c r="E186" i="14"/>
  <c r="E185" i="14"/>
  <c r="E184" i="14"/>
  <c r="E183" i="14"/>
  <c r="E182" i="14"/>
  <c r="E181" i="14"/>
  <c r="E180" i="14"/>
  <c r="E179" i="14"/>
  <c r="E178" i="14"/>
  <c r="E177" i="14"/>
  <c r="E176" i="14"/>
  <c r="E175" i="14"/>
  <c r="E174" i="14"/>
  <c r="E173" i="14"/>
  <c r="E172" i="14"/>
  <c r="E171" i="14"/>
  <c r="E170" i="14"/>
  <c r="E169" i="14"/>
  <c r="E168" i="14"/>
  <c r="E167" i="14"/>
  <c r="E166" i="14"/>
  <c r="E165" i="14"/>
  <c r="E164" i="14"/>
  <c r="E163" i="14"/>
  <c r="E162" i="14"/>
  <c r="E161" i="14"/>
  <c r="E160" i="14"/>
  <c r="E159" i="14"/>
  <c r="E158" i="14"/>
  <c r="E157" i="14"/>
  <c r="E156" i="14"/>
  <c r="E155" i="14"/>
  <c r="E154" i="14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1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AQ897" i="26"/>
  <c r="AJ897" i="26"/>
  <c r="AC897" i="26"/>
  <c r="V897" i="26"/>
  <c r="AQ896" i="26"/>
  <c r="AJ896" i="26"/>
  <c r="AC896" i="26"/>
  <c r="V896" i="26"/>
  <c r="AQ895" i="26"/>
  <c r="AJ895" i="26"/>
  <c r="AC895" i="26"/>
  <c r="V895" i="26"/>
  <c r="AQ894" i="26"/>
  <c r="AJ894" i="26"/>
  <c r="AC894" i="26"/>
  <c r="V894" i="26"/>
  <c r="AQ893" i="26"/>
  <c r="AJ893" i="26"/>
  <c r="AC893" i="26"/>
  <c r="V893" i="26"/>
  <c r="AQ892" i="26"/>
  <c r="AJ892" i="26"/>
  <c r="AC892" i="26"/>
  <c r="V892" i="26"/>
  <c r="AQ891" i="26"/>
  <c r="AJ891" i="26"/>
  <c r="AC891" i="26"/>
  <c r="V891" i="26"/>
  <c r="AQ890" i="26"/>
  <c r="AJ890" i="26"/>
  <c r="AC890" i="26"/>
  <c r="V890" i="26"/>
  <c r="AQ889" i="26"/>
  <c r="AJ889" i="26"/>
  <c r="AC889" i="26"/>
  <c r="V889" i="26"/>
  <c r="AQ888" i="26"/>
  <c r="AJ888" i="26"/>
  <c r="AC888" i="26"/>
  <c r="V888" i="26"/>
  <c r="AQ887" i="26"/>
  <c r="AJ887" i="26"/>
  <c r="AC887" i="26"/>
  <c r="V887" i="26"/>
  <c r="AQ886" i="26"/>
  <c r="AJ886" i="26"/>
  <c r="AC886" i="26"/>
  <c r="V886" i="26"/>
  <c r="AQ885" i="26"/>
  <c r="AJ885" i="26"/>
  <c r="AC885" i="26"/>
  <c r="V885" i="26"/>
  <c r="AQ884" i="26"/>
  <c r="AJ884" i="26"/>
  <c r="AC884" i="26"/>
  <c r="V884" i="26"/>
  <c r="AQ883" i="26"/>
  <c r="AJ883" i="26"/>
  <c r="AC883" i="26"/>
  <c r="V883" i="26"/>
  <c r="AQ882" i="26"/>
  <c r="AJ882" i="26"/>
  <c r="AC882" i="26"/>
  <c r="V882" i="26"/>
  <c r="AQ881" i="26"/>
  <c r="AJ881" i="26"/>
  <c r="AC881" i="26"/>
  <c r="V881" i="26"/>
  <c r="AQ880" i="26"/>
  <c r="AJ880" i="26"/>
  <c r="AC880" i="26"/>
  <c r="V880" i="26"/>
  <c r="AQ879" i="26"/>
  <c r="AJ879" i="26"/>
  <c r="AC879" i="26"/>
  <c r="V879" i="26"/>
  <c r="AQ878" i="26"/>
  <c r="AJ878" i="26"/>
  <c r="AC878" i="26"/>
  <c r="V878" i="26"/>
  <c r="AQ877" i="26"/>
  <c r="AJ877" i="26"/>
  <c r="AC877" i="26"/>
  <c r="V877" i="26"/>
  <c r="AQ876" i="26"/>
  <c r="AJ876" i="26"/>
  <c r="AC876" i="26"/>
  <c r="V876" i="26"/>
  <c r="AQ875" i="26"/>
  <c r="AJ875" i="26"/>
  <c r="AC875" i="26"/>
  <c r="V875" i="26"/>
  <c r="AQ874" i="26"/>
  <c r="AJ874" i="26"/>
  <c r="AC874" i="26"/>
  <c r="V874" i="26"/>
  <c r="AQ873" i="26"/>
  <c r="AJ873" i="26"/>
  <c r="AC873" i="26"/>
  <c r="V873" i="26"/>
  <c r="AQ872" i="26"/>
  <c r="AJ872" i="26"/>
  <c r="AC872" i="26"/>
  <c r="V872" i="26"/>
  <c r="AQ871" i="26"/>
  <c r="AJ871" i="26"/>
  <c r="AC871" i="26"/>
  <c r="V871" i="26"/>
  <c r="AQ870" i="26"/>
  <c r="AJ870" i="26"/>
  <c r="AC870" i="26"/>
  <c r="V870" i="26"/>
  <c r="AQ869" i="26"/>
  <c r="AJ869" i="26"/>
  <c r="AC869" i="26"/>
  <c r="V869" i="26"/>
  <c r="AQ868" i="26"/>
  <c r="AJ868" i="26"/>
  <c r="AC868" i="26"/>
  <c r="V868" i="26"/>
  <c r="AQ867" i="26"/>
  <c r="AJ867" i="26"/>
  <c r="AC867" i="26"/>
  <c r="V867" i="26"/>
  <c r="AQ866" i="26"/>
  <c r="AJ866" i="26"/>
  <c r="AC866" i="26"/>
  <c r="V866" i="26"/>
  <c r="AQ865" i="26"/>
  <c r="AJ865" i="26"/>
  <c r="AC865" i="26"/>
  <c r="V865" i="26"/>
  <c r="AQ864" i="26"/>
  <c r="AJ864" i="26"/>
  <c r="AC864" i="26"/>
  <c r="V864" i="26"/>
  <c r="AQ863" i="26"/>
  <c r="AJ863" i="26"/>
  <c r="AC863" i="26"/>
  <c r="V863" i="26"/>
  <c r="AQ862" i="26"/>
  <c r="AJ862" i="26"/>
  <c r="AC862" i="26"/>
  <c r="V862" i="26"/>
  <c r="AQ861" i="26"/>
  <c r="AJ861" i="26"/>
  <c r="AC861" i="26"/>
  <c r="V861" i="26"/>
  <c r="AQ860" i="26"/>
  <c r="AJ860" i="26"/>
  <c r="AC860" i="26"/>
  <c r="V860" i="26"/>
  <c r="AQ859" i="26"/>
  <c r="AJ859" i="26"/>
  <c r="AC859" i="26"/>
  <c r="V859" i="26"/>
  <c r="AQ858" i="26"/>
  <c r="AJ858" i="26"/>
  <c r="AC858" i="26"/>
  <c r="V858" i="26"/>
  <c r="AQ857" i="26"/>
  <c r="AJ857" i="26"/>
  <c r="AC857" i="26"/>
  <c r="V857" i="26"/>
  <c r="AQ856" i="26"/>
  <c r="AJ856" i="26"/>
  <c r="AC856" i="26"/>
  <c r="V856" i="26"/>
  <c r="AQ855" i="26"/>
  <c r="AJ855" i="26"/>
  <c r="AC855" i="26"/>
  <c r="V855" i="26"/>
  <c r="AQ854" i="26"/>
  <c r="AJ854" i="26"/>
  <c r="AC854" i="26"/>
  <c r="V854" i="26"/>
  <c r="AQ853" i="26"/>
  <c r="AJ853" i="26"/>
  <c r="AC853" i="26"/>
  <c r="V853" i="26"/>
  <c r="AQ852" i="26"/>
  <c r="AJ852" i="26"/>
  <c r="AC852" i="26"/>
  <c r="V852" i="26"/>
  <c r="AQ851" i="26"/>
  <c r="AJ851" i="26"/>
  <c r="AC851" i="26"/>
  <c r="V851" i="26"/>
  <c r="AQ850" i="26"/>
  <c r="AJ850" i="26"/>
  <c r="AC850" i="26"/>
  <c r="V850" i="26"/>
  <c r="AQ849" i="26"/>
  <c r="AJ849" i="26"/>
  <c r="AC849" i="26"/>
  <c r="V849" i="26"/>
  <c r="AQ848" i="26"/>
  <c r="AJ848" i="26"/>
  <c r="AC848" i="26"/>
  <c r="V848" i="26"/>
  <c r="AQ847" i="26"/>
  <c r="AJ847" i="26"/>
  <c r="AC847" i="26"/>
  <c r="V847" i="26"/>
  <c r="AQ846" i="26"/>
  <c r="AJ846" i="26"/>
  <c r="AC846" i="26"/>
  <c r="V846" i="26"/>
  <c r="AQ845" i="26"/>
  <c r="AJ845" i="26"/>
  <c r="AC845" i="26"/>
  <c r="V845" i="26"/>
  <c r="AQ844" i="26"/>
  <c r="AJ844" i="26"/>
  <c r="AC844" i="26"/>
  <c r="V844" i="26"/>
  <c r="AQ843" i="26"/>
  <c r="AJ843" i="26"/>
  <c r="AC843" i="26"/>
  <c r="V843" i="26"/>
  <c r="AQ842" i="26"/>
  <c r="AJ842" i="26"/>
  <c r="AC842" i="26"/>
  <c r="V842" i="26"/>
  <c r="AQ841" i="26"/>
  <c r="AJ841" i="26"/>
  <c r="AC841" i="26"/>
  <c r="V841" i="26"/>
  <c r="AQ840" i="26"/>
  <c r="AJ840" i="26"/>
  <c r="AC840" i="26"/>
  <c r="V840" i="26"/>
  <c r="AQ839" i="26"/>
  <c r="AJ839" i="26"/>
  <c r="AC839" i="26"/>
  <c r="V839" i="26"/>
  <c r="AQ838" i="26"/>
  <c r="AJ838" i="26"/>
  <c r="AC838" i="26"/>
  <c r="V838" i="26"/>
  <c r="AQ837" i="26"/>
  <c r="AJ837" i="26"/>
  <c r="AC837" i="26"/>
  <c r="V837" i="26"/>
  <c r="AQ836" i="26"/>
  <c r="AJ836" i="26"/>
  <c r="AC836" i="26"/>
  <c r="V836" i="26"/>
  <c r="AQ835" i="26"/>
  <c r="AJ835" i="26"/>
  <c r="AC835" i="26"/>
  <c r="V835" i="26"/>
  <c r="AQ834" i="26"/>
  <c r="AJ834" i="26"/>
  <c r="AC834" i="26"/>
  <c r="V834" i="26"/>
  <c r="AQ833" i="26"/>
  <c r="AJ833" i="26"/>
  <c r="AC833" i="26"/>
  <c r="V833" i="26"/>
  <c r="AQ832" i="26"/>
  <c r="AJ832" i="26"/>
  <c r="AC832" i="26"/>
  <c r="V832" i="26"/>
  <c r="AQ831" i="26"/>
  <c r="AJ831" i="26"/>
  <c r="AC831" i="26"/>
  <c r="V831" i="26"/>
  <c r="AQ830" i="26"/>
  <c r="AJ830" i="26"/>
  <c r="AC830" i="26"/>
  <c r="V830" i="26"/>
  <c r="AQ829" i="26"/>
  <c r="AJ829" i="26"/>
  <c r="AC829" i="26"/>
  <c r="V829" i="26"/>
  <c r="AQ828" i="26"/>
  <c r="AJ828" i="26"/>
  <c r="AC828" i="26"/>
  <c r="V828" i="26"/>
  <c r="AQ827" i="26"/>
  <c r="AJ827" i="26"/>
  <c r="AC827" i="26"/>
  <c r="V827" i="26"/>
  <c r="AQ826" i="26"/>
  <c r="AJ826" i="26"/>
  <c r="AC826" i="26"/>
  <c r="V826" i="26"/>
  <c r="AQ825" i="26"/>
  <c r="AJ825" i="26"/>
  <c r="AC825" i="26"/>
  <c r="V825" i="26"/>
  <c r="AQ824" i="26"/>
  <c r="AJ824" i="26"/>
  <c r="AC824" i="26"/>
  <c r="V824" i="26"/>
  <c r="AQ823" i="26"/>
  <c r="AJ823" i="26"/>
  <c r="AC823" i="26"/>
  <c r="V823" i="26"/>
  <c r="AQ822" i="26"/>
  <c r="AJ822" i="26"/>
  <c r="AC822" i="26"/>
  <c r="V822" i="26"/>
  <c r="AQ821" i="26"/>
  <c r="AJ821" i="26"/>
  <c r="AC821" i="26"/>
  <c r="V821" i="26"/>
  <c r="AQ820" i="26"/>
  <c r="AJ820" i="26"/>
  <c r="AC820" i="26"/>
  <c r="V820" i="26"/>
  <c r="AQ819" i="26"/>
  <c r="AJ819" i="26"/>
  <c r="AC819" i="26"/>
  <c r="V819" i="26"/>
  <c r="AQ818" i="26"/>
  <c r="AJ818" i="26"/>
  <c r="AC818" i="26"/>
  <c r="V818" i="26"/>
  <c r="AQ817" i="26"/>
  <c r="AJ817" i="26"/>
  <c r="AC817" i="26"/>
  <c r="V817" i="26"/>
  <c r="AQ816" i="26"/>
  <c r="AJ816" i="26"/>
  <c r="AC816" i="26"/>
  <c r="V816" i="26"/>
  <c r="AQ815" i="26"/>
  <c r="AJ815" i="26"/>
  <c r="AC815" i="26"/>
  <c r="V815" i="26"/>
  <c r="AQ814" i="26"/>
  <c r="AJ814" i="26"/>
  <c r="AC814" i="26"/>
  <c r="V814" i="26"/>
  <c r="AQ813" i="26"/>
  <c r="AJ813" i="26"/>
  <c r="AC813" i="26"/>
  <c r="V813" i="26"/>
  <c r="AQ812" i="26"/>
  <c r="AJ812" i="26"/>
  <c r="AC812" i="26"/>
  <c r="V812" i="26"/>
  <c r="AQ811" i="26"/>
  <c r="AJ811" i="26"/>
  <c r="AC811" i="26"/>
  <c r="V811" i="26"/>
  <c r="AQ810" i="26"/>
  <c r="AJ810" i="26"/>
  <c r="AC810" i="26"/>
  <c r="V810" i="26"/>
  <c r="AQ809" i="26"/>
  <c r="AJ809" i="26"/>
  <c r="AC809" i="26"/>
  <c r="V809" i="26"/>
  <c r="AQ808" i="26"/>
  <c r="AJ808" i="26"/>
  <c r="AC808" i="26"/>
  <c r="V808" i="26"/>
  <c r="AQ807" i="26"/>
  <c r="AJ807" i="26"/>
  <c r="AC807" i="26"/>
  <c r="V807" i="26"/>
  <c r="AQ806" i="26"/>
  <c r="AJ806" i="26"/>
  <c r="AC806" i="26"/>
  <c r="V806" i="26"/>
  <c r="AQ805" i="26"/>
  <c r="AJ805" i="26"/>
  <c r="AC805" i="26"/>
  <c r="V805" i="26"/>
  <c r="AQ804" i="26"/>
  <c r="AJ804" i="26"/>
  <c r="AC804" i="26"/>
  <c r="V804" i="26"/>
  <c r="AQ803" i="26"/>
  <c r="AJ803" i="26"/>
  <c r="AC803" i="26"/>
  <c r="V803" i="26"/>
  <c r="AQ802" i="26"/>
  <c r="AJ802" i="26"/>
  <c r="AC802" i="26"/>
  <c r="V802" i="26"/>
  <c r="AQ801" i="26"/>
  <c r="AJ801" i="26"/>
  <c r="AC801" i="26"/>
  <c r="V801" i="26"/>
  <c r="AQ800" i="26"/>
  <c r="AJ800" i="26"/>
  <c r="AC800" i="26"/>
  <c r="V800" i="26"/>
  <c r="AQ799" i="26"/>
  <c r="AJ799" i="26"/>
  <c r="AC799" i="26"/>
  <c r="V799" i="26"/>
  <c r="AQ798" i="26"/>
  <c r="AJ798" i="26"/>
  <c r="AC798" i="26"/>
  <c r="V798" i="26"/>
  <c r="AQ797" i="26"/>
  <c r="AJ797" i="26"/>
  <c r="AC797" i="26"/>
  <c r="V797" i="26"/>
  <c r="AQ796" i="26"/>
  <c r="AJ796" i="26"/>
  <c r="AC796" i="26"/>
  <c r="V796" i="26"/>
  <c r="AQ795" i="26"/>
  <c r="AJ795" i="26"/>
  <c r="AC795" i="26"/>
  <c r="V795" i="26"/>
  <c r="AQ794" i="26"/>
  <c r="AJ794" i="26"/>
  <c r="AC794" i="26"/>
  <c r="V794" i="26"/>
  <c r="AQ793" i="26"/>
  <c r="AJ793" i="26"/>
  <c r="AC793" i="26"/>
  <c r="V793" i="26"/>
  <c r="AQ792" i="26"/>
  <c r="AJ792" i="26"/>
  <c r="AC792" i="26"/>
  <c r="V792" i="26"/>
  <c r="AQ791" i="26"/>
  <c r="AJ791" i="26"/>
  <c r="AC791" i="26"/>
  <c r="V791" i="26"/>
  <c r="AQ790" i="26"/>
  <c r="AJ790" i="26"/>
  <c r="AC790" i="26"/>
  <c r="V790" i="26"/>
  <c r="AQ789" i="26"/>
  <c r="AJ789" i="26"/>
  <c r="AC789" i="26"/>
  <c r="V789" i="26"/>
  <c r="AQ788" i="26"/>
  <c r="AJ788" i="26"/>
  <c r="AC788" i="26"/>
  <c r="V788" i="26"/>
  <c r="AQ787" i="26"/>
  <c r="AJ787" i="26"/>
  <c r="AC787" i="26"/>
  <c r="V787" i="26"/>
  <c r="AQ786" i="26"/>
  <c r="AJ786" i="26"/>
  <c r="AC786" i="26"/>
  <c r="V786" i="26"/>
  <c r="AQ785" i="26"/>
  <c r="AJ785" i="26"/>
  <c r="AC785" i="26"/>
  <c r="V785" i="26"/>
  <c r="AQ784" i="26"/>
  <c r="AJ784" i="26"/>
  <c r="AC784" i="26"/>
  <c r="V784" i="26"/>
  <c r="AQ783" i="26"/>
  <c r="AJ783" i="26"/>
  <c r="AC783" i="26"/>
  <c r="V783" i="26"/>
  <c r="AQ782" i="26"/>
  <c r="AJ782" i="26"/>
  <c r="AC782" i="26"/>
  <c r="V782" i="26"/>
  <c r="AQ781" i="26"/>
  <c r="AJ781" i="26"/>
  <c r="AC781" i="26"/>
  <c r="V781" i="26"/>
  <c r="AQ780" i="26"/>
  <c r="AJ780" i="26"/>
  <c r="AC780" i="26"/>
  <c r="V780" i="26"/>
  <c r="AQ779" i="26"/>
  <c r="AJ779" i="26"/>
  <c r="AC779" i="26"/>
  <c r="V779" i="26"/>
  <c r="AQ778" i="26"/>
  <c r="AJ778" i="26"/>
  <c r="AC778" i="26"/>
  <c r="V778" i="26"/>
  <c r="AQ777" i="26"/>
  <c r="AJ777" i="26"/>
  <c r="AC777" i="26"/>
  <c r="V777" i="26"/>
  <c r="AQ776" i="26"/>
  <c r="AJ776" i="26"/>
  <c r="AC776" i="26"/>
  <c r="V776" i="26"/>
  <c r="AQ775" i="26"/>
  <c r="AJ775" i="26"/>
  <c r="AC775" i="26"/>
  <c r="V775" i="26"/>
  <c r="AQ774" i="26"/>
  <c r="AJ774" i="26"/>
  <c r="AC774" i="26"/>
  <c r="V774" i="26"/>
  <c r="AQ773" i="26"/>
  <c r="AJ773" i="26"/>
  <c r="AC773" i="26"/>
  <c r="V773" i="26"/>
  <c r="AQ772" i="26"/>
  <c r="AJ772" i="26"/>
  <c r="AC772" i="26"/>
  <c r="V772" i="26"/>
  <c r="AQ771" i="26"/>
  <c r="AJ771" i="26"/>
  <c r="AC771" i="26"/>
  <c r="V771" i="26"/>
  <c r="AQ770" i="26"/>
  <c r="AJ770" i="26"/>
  <c r="AC770" i="26"/>
  <c r="V770" i="26"/>
  <c r="AQ769" i="26"/>
  <c r="AJ769" i="26"/>
  <c r="AC769" i="26"/>
  <c r="V769" i="26"/>
  <c r="AQ768" i="26"/>
  <c r="AJ768" i="26"/>
  <c r="AC768" i="26"/>
  <c r="V768" i="26"/>
  <c r="AQ767" i="26"/>
  <c r="AJ767" i="26"/>
  <c r="AC767" i="26"/>
  <c r="V767" i="26"/>
  <c r="AQ766" i="26"/>
  <c r="AJ766" i="26"/>
  <c r="AC766" i="26"/>
  <c r="V766" i="26"/>
  <c r="AQ765" i="26"/>
  <c r="AJ765" i="26"/>
  <c r="AC765" i="26"/>
  <c r="V765" i="26"/>
  <c r="AQ764" i="26"/>
  <c r="AJ764" i="26"/>
  <c r="AC764" i="26"/>
  <c r="V764" i="26"/>
  <c r="AQ763" i="26"/>
  <c r="AJ763" i="26"/>
  <c r="AC763" i="26"/>
  <c r="V763" i="26"/>
  <c r="AQ762" i="26"/>
  <c r="AJ762" i="26"/>
  <c r="AC762" i="26"/>
  <c r="V762" i="26"/>
  <c r="AQ761" i="26"/>
  <c r="AJ761" i="26"/>
  <c r="AC761" i="26"/>
  <c r="V761" i="26"/>
  <c r="AQ760" i="26"/>
  <c r="AJ760" i="26"/>
  <c r="AC760" i="26"/>
  <c r="V760" i="26"/>
  <c r="AQ759" i="26"/>
  <c r="AJ759" i="26"/>
  <c r="AC759" i="26"/>
  <c r="V759" i="26"/>
  <c r="AQ758" i="26"/>
  <c r="AJ758" i="26"/>
  <c r="AC758" i="26"/>
  <c r="V758" i="26"/>
  <c r="AQ757" i="26"/>
  <c r="AJ757" i="26"/>
  <c r="AC757" i="26"/>
  <c r="V757" i="26"/>
  <c r="AQ756" i="26"/>
  <c r="AJ756" i="26"/>
  <c r="AC756" i="26"/>
  <c r="V756" i="26"/>
  <c r="AQ755" i="26"/>
  <c r="AJ755" i="26"/>
  <c r="AC755" i="26"/>
  <c r="V755" i="26"/>
  <c r="AQ754" i="26"/>
  <c r="AJ754" i="26"/>
  <c r="AC754" i="26"/>
  <c r="V754" i="26"/>
  <c r="AQ753" i="26"/>
  <c r="AJ753" i="26"/>
  <c r="AC753" i="26"/>
  <c r="V753" i="26"/>
  <c r="AQ752" i="26"/>
  <c r="AJ752" i="26"/>
  <c r="AC752" i="26"/>
  <c r="V752" i="26"/>
  <c r="AQ751" i="26"/>
  <c r="AJ751" i="26"/>
  <c r="AC751" i="26"/>
  <c r="V751" i="26"/>
  <c r="AQ750" i="26"/>
  <c r="AJ750" i="26"/>
  <c r="AC750" i="26"/>
  <c r="V750" i="26"/>
  <c r="AQ749" i="26"/>
  <c r="AJ749" i="26"/>
  <c r="AC749" i="26"/>
  <c r="V749" i="26"/>
  <c r="AQ748" i="26"/>
  <c r="AJ748" i="26"/>
  <c r="AC748" i="26"/>
  <c r="V748" i="26"/>
  <c r="AQ747" i="26"/>
  <c r="AJ747" i="26"/>
  <c r="AC747" i="26"/>
  <c r="V747" i="26"/>
  <c r="AQ746" i="26"/>
  <c r="AJ746" i="26"/>
  <c r="AC746" i="26"/>
  <c r="V746" i="26"/>
  <c r="AQ745" i="26"/>
  <c r="AJ745" i="26"/>
  <c r="AC745" i="26"/>
  <c r="V745" i="26"/>
  <c r="AQ744" i="26"/>
  <c r="AJ744" i="26"/>
  <c r="AC744" i="26"/>
  <c r="V744" i="26"/>
  <c r="AQ743" i="26"/>
  <c r="AJ743" i="26"/>
  <c r="AC743" i="26"/>
  <c r="V743" i="26"/>
  <c r="AQ742" i="26"/>
  <c r="AJ742" i="26"/>
  <c r="AC742" i="26"/>
  <c r="V742" i="26"/>
  <c r="AQ741" i="26"/>
  <c r="AJ741" i="26"/>
  <c r="AC741" i="26"/>
  <c r="V741" i="26"/>
  <c r="AQ740" i="26"/>
  <c r="AJ740" i="26"/>
  <c r="AC740" i="26"/>
  <c r="V740" i="26"/>
  <c r="AQ739" i="26"/>
  <c r="AJ739" i="26"/>
  <c r="AC739" i="26"/>
  <c r="V739" i="26"/>
  <c r="AQ738" i="26"/>
  <c r="AJ738" i="26"/>
  <c r="AC738" i="26"/>
  <c r="V738" i="26"/>
  <c r="AQ737" i="26"/>
  <c r="AJ737" i="26"/>
  <c r="AC737" i="26"/>
  <c r="V737" i="26"/>
  <c r="AQ736" i="26"/>
  <c r="AJ736" i="26"/>
  <c r="AC736" i="26"/>
  <c r="V736" i="26"/>
  <c r="AQ735" i="26"/>
  <c r="AJ735" i="26"/>
  <c r="AC735" i="26"/>
  <c r="V735" i="26"/>
  <c r="AQ734" i="26"/>
  <c r="AJ734" i="26"/>
  <c r="AC734" i="26"/>
  <c r="V734" i="26"/>
  <c r="AQ733" i="26"/>
  <c r="AJ733" i="26"/>
  <c r="AC733" i="26"/>
  <c r="V733" i="26"/>
  <c r="AQ732" i="26"/>
  <c r="AJ732" i="26"/>
  <c r="AC732" i="26"/>
  <c r="V732" i="26"/>
  <c r="AQ731" i="26"/>
  <c r="AJ731" i="26"/>
  <c r="AC731" i="26"/>
  <c r="V731" i="26"/>
  <c r="AQ730" i="26"/>
  <c r="AJ730" i="26"/>
  <c r="AC730" i="26"/>
  <c r="V730" i="26"/>
  <c r="AQ729" i="26"/>
  <c r="AJ729" i="26"/>
  <c r="AC729" i="26"/>
  <c r="V729" i="26"/>
  <c r="AQ728" i="26"/>
  <c r="AJ728" i="26"/>
  <c r="AC728" i="26"/>
  <c r="V728" i="26"/>
  <c r="AQ727" i="26"/>
  <c r="AJ727" i="26"/>
  <c r="AC727" i="26"/>
  <c r="V727" i="26"/>
  <c r="AQ726" i="26"/>
  <c r="AJ726" i="26"/>
  <c r="AC726" i="26"/>
  <c r="V726" i="26"/>
  <c r="AQ725" i="26"/>
  <c r="AJ725" i="26"/>
  <c r="AC725" i="26"/>
  <c r="V725" i="26"/>
  <c r="AQ724" i="26"/>
  <c r="AJ724" i="26"/>
  <c r="AC724" i="26"/>
  <c r="V724" i="26"/>
  <c r="AQ723" i="26"/>
  <c r="AJ723" i="26"/>
  <c r="AC723" i="26"/>
  <c r="V723" i="26"/>
  <c r="AQ722" i="26"/>
  <c r="AJ722" i="26"/>
  <c r="AC722" i="26"/>
  <c r="V722" i="26"/>
  <c r="AQ721" i="26"/>
  <c r="AJ721" i="26"/>
  <c r="AC721" i="26"/>
  <c r="V721" i="26"/>
  <c r="AQ720" i="26"/>
  <c r="AJ720" i="26"/>
  <c r="AC720" i="26"/>
  <c r="V720" i="26"/>
  <c r="AQ719" i="26"/>
  <c r="AJ719" i="26"/>
  <c r="AC719" i="26"/>
  <c r="V719" i="26"/>
  <c r="AQ718" i="26"/>
  <c r="AJ718" i="26"/>
  <c r="AC718" i="26"/>
  <c r="V718" i="26"/>
  <c r="AQ717" i="26"/>
  <c r="AJ717" i="26"/>
  <c r="AC717" i="26"/>
  <c r="V717" i="26"/>
  <c r="AQ716" i="26"/>
  <c r="AJ716" i="26"/>
  <c r="AC716" i="26"/>
  <c r="V716" i="26"/>
  <c r="AQ715" i="26"/>
  <c r="AJ715" i="26"/>
  <c r="AC715" i="26"/>
  <c r="V715" i="26"/>
  <c r="AQ714" i="26"/>
  <c r="AJ714" i="26"/>
  <c r="AC714" i="26"/>
  <c r="V714" i="26"/>
  <c r="AQ713" i="26"/>
  <c r="AJ713" i="26"/>
  <c r="AC713" i="26"/>
  <c r="V713" i="26"/>
  <c r="AQ712" i="26"/>
  <c r="AJ712" i="26"/>
  <c r="AC712" i="26"/>
  <c r="V712" i="26"/>
  <c r="AQ711" i="26"/>
  <c r="AJ711" i="26"/>
  <c r="AC711" i="26"/>
  <c r="V711" i="26"/>
  <c r="AQ710" i="26"/>
  <c r="AJ710" i="26"/>
  <c r="AC710" i="26"/>
  <c r="V710" i="26"/>
  <c r="AQ709" i="26"/>
  <c r="AJ709" i="26"/>
  <c r="AC709" i="26"/>
  <c r="V709" i="26"/>
  <c r="AQ708" i="26"/>
  <c r="AJ708" i="26"/>
  <c r="AC708" i="26"/>
  <c r="V708" i="26"/>
  <c r="AQ707" i="26"/>
  <c r="AJ707" i="26"/>
  <c r="AC707" i="26"/>
  <c r="V707" i="26"/>
  <c r="AQ706" i="26"/>
  <c r="AJ706" i="26"/>
  <c r="AC706" i="26"/>
  <c r="V706" i="26"/>
  <c r="AQ705" i="26"/>
  <c r="AJ705" i="26"/>
  <c r="AC705" i="26"/>
  <c r="V705" i="26"/>
  <c r="AQ704" i="26"/>
  <c r="AJ704" i="26"/>
  <c r="AC704" i="26"/>
  <c r="V704" i="26"/>
  <c r="AQ703" i="26"/>
  <c r="AJ703" i="26"/>
  <c r="AC703" i="26"/>
  <c r="V703" i="26"/>
  <c r="AQ702" i="26"/>
  <c r="AJ702" i="26"/>
  <c r="AC702" i="26"/>
  <c r="V702" i="26"/>
  <c r="AQ701" i="26"/>
  <c r="AJ701" i="26"/>
  <c r="AC701" i="26"/>
  <c r="V701" i="26"/>
  <c r="AQ700" i="26"/>
  <c r="AJ700" i="26"/>
  <c r="AC700" i="26"/>
  <c r="V700" i="26"/>
  <c r="AQ699" i="26"/>
  <c r="AJ699" i="26"/>
  <c r="AC699" i="26"/>
  <c r="V699" i="26"/>
  <c r="AQ698" i="26"/>
  <c r="AJ698" i="26"/>
  <c r="AC698" i="26"/>
  <c r="V698" i="26"/>
  <c r="AQ697" i="26"/>
  <c r="AJ697" i="26"/>
  <c r="AC697" i="26"/>
  <c r="V697" i="26"/>
  <c r="AQ696" i="26"/>
  <c r="AJ696" i="26"/>
  <c r="AC696" i="26"/>
  <c r="V696" i="26"/>
  <c r="AQ695" i="26"/>
  <c r="AJ695" i="26"/>
  <c r="AC695" i="26"/>
  <c r="V695" i="26"/>
  <c r="AQ694" i="26"/>
  <c r="AJ694" i="26"/>
  <c r="AC694" i="26"/>
  <c r="V694" i="26"/>
  <c r="AQ693" i="26"/>
  <c r="AJ693" i="26"/>
  <c r="AC693" i="26"/>
  <c r="V693" i="26"/>
  <c r="AQ692" i="26"/>
  <c r="AJ692" i="26"/>
  <c r="AC692" i="26"/>
  <c r="V692" i="26"/>
  <c r="AQ691" i="26"/>
  <c r="AJ691" i="26"/>
  <c r="AC691" i="26"/>
  <c r="V691" i="26"/>
  <c r="AQ690" i="26"/>
  <c r="AJ690" i="26"/>
  <c r="AC690" i="26"/>
  <c r="V690" i="26"/>
  <c r="AQ689" i="26"/>
  <c r="AJ689" i="26"/>
  <c r="AC689" i="26"/>
  <c r="V689" i="26"/>
  <c r="AQ688" i="26"/>
  <c r="AJ688" i="26"/>
  <c r="AC688" i="26"/>
  <c r="V688" i="26"/>
  <c r="AQ687" i="26"/>
  <c r="AJ687" i="26"/>
  <c r="AC687" i="26"/>
  <c r="V687" i="26"/>
  <c r="AQ686" i="26"/>
  <c r="AJ686" i="26"/>
  <c r="AC686" i="26"/>
  <c r="V686" i="26"/>
  <c r="AQ685" i="26"/>
  <c r="AJ685" i="26"/>
  <c r="AC685" i="26"/>
  <c r="V685" i="26"/>
  <c r="AQ684" i="26"/>
  <c r="AJ684" i="26"/>
  <c r="AC684" i="26"/>
  <c r="V684" i="26"/>
  <c r="AQ683" i="26"/>
  <c r="AJ683" i="26"/>
  <c r="AC683" i="26"/>
  <c r="V683" i="26"/>
  <c r="AQ682" i="26"/>
  <c r="AJ682" i="26"/>
  <c r="AC682" i="26"/>
  <c r="V682" i="26"/>
  <c r="AQ681" i="26"/>
  <c r="AJ681" i="26"/>
  <c r="AC681" i="26"/>
  <c r="V681" i="26"/>
  <c r="AQ680" i="26"/>
  <c r="AJ680" i="26"/>
  <c r="AC680" i="26"/>
  <c r="V680" i="26"/>
  <c r="AQ679" i="26"/>
  <c r="AJ679" i="26"/>
  <c r="AC679" i="26"/>
  <c r="V679" i="26"/>
  <c r="AQ678" i="26"/>
  <c r="AJ678" i="26"/>
  <c r="AC678" i="26"/>
  <c r="V678" i="26"/>
  <c r="AQ677" i="26"/>
  <c r="AJ677" i="26"/>
  <c r="AC677" i="26"/>
  <c r="V677" i="26"/>
  <c r="AQ676" i="26"/>
  <c r="AJ676" i="26"/>
  <c r="AC676" i="26"/>
  <c r="V676" i="26"/>
  <c r="AQ675" i="26"/>
  <c r="AJ675" i="26"/>
  <c r="AC675" i="26"/>
  <c r="V675" i="26"/>
  <c r="AQ674" i="26"/>
  <c r="AJ674" i="26"/>
  <c r="AC674" i="26"/>
  <c r="V674" i="26"/>
  <c r="AQ673" i="26"/>
  <c r="AJ673" i="26"/>
  <c r="AC673" i="26"/>
  <c r="V673" i="26"/>
  <c r="AQ672" i="26"/>
  <c r="AJ672" i="26"/>
  <c r="AC672" i="26"/>
  <c r="V672" i="26"/>
  <c r="AQ671" i="26"/>
  <c r="AJ671" i="26"/>
  <c r="AC671" i="26"/>
  <c r="V671" i="26"/>
  <c r="AQ670" i="26"/>
  <c r="AJ670" i="26"/>
  <c r="AC670" i="26"/>
  <c r="V670" i="26"/>
  <c r="AQ669" i="26"/>
  <c r="AJ669" i="26"/>
  <c r="AC669" i="26"/>
  <c r="V669" i="26"/>
  <c r="AQ668" i="26"/>
  <c r="AJ668" i="26"/>
  <c r="AC668" i="26"/>
  <c r="V668" i="26"/>
  <c r="AQ667" i="26"/>
  <c r="AJ667" i="26"/>
  <c r="AC667" i="26"/>
  <c r="V667" i="26"/>
  <c r="AQ666" i="26"/>
  <c r="AJ666" i="26"/>
  <c r="AC666" i="26"/>
  <c r="V666" i="26"/>
  <c r="AQ665" i="26"/>
  <c r="AJ665" i="26"/>
  <c r="AC665" i="26"/>
  <c r="V665" i="26"/>
  <c r="AQ664" i="26"/>
  <c r="AJ664" i="26"/>
  <c r="AC664" i="26"/>
  <c r="V664" i="26"/>
  <c r="AQ663" i="26"/>
  <c r="AJ663" i="26"/>
  <c r="AC663" i="26"/>
  <c r="V663" i="26"/>
  <c r="AQ662" i="26"/>
  <c r="AJ662" i="26"/>
  <c r="AC662" i="26"/>
  <c r="V662" i="26"/>
  <c r="AQ661" i="26"/>
  <c r="AJ661" i="26"/>
  <c r="AC661" i="26"/>
  <c r="V661" i="26"/>
  <c r="AQ660" i="26"/>
  <c r="AJ660" i="26"/>
  <c r="AC660" i="26"/>
  <c r="V660" i="26"/>
  <c r="AQ659" i="26"/>
  <c r="AJ659" i="26"/>
  <c r="AC659" i="26"/>
  <c r="V659" i="26"/>
  <c r="AQ658" i="26"/>
  <c r="AJ658" i="26"/>
  <c r="AC658" i="26"/>
  <c r="V658" i="26"/>
  <c r="AQ657" i="26"/>
  <c r="AJ657" i="26"/>
  <c r="AC657" i="26"/>
  <c r="V657" i="26"/>
  <c r="AQ656" i="26"/>
  <c r="AJ656" i="26"/>
  <c r="AC656" i="26"/>
  <c r="V656" i="26"/>
  <c r="AQ655" i="26"/>
  <c r="AJ655" i="26"/>
  <c r="AC655" i="26"/>
  <c r="V655" i="26"/>
  <c r="AQ654" i="26"/>
  <c r="AJ654" i="26"/>
  <c r="AC654" i="26"/>
  <c r="V654" i="26"/>
  <c r="AQ653" i="26"/>
  <c r="AJ653" i="26"/>
  <c r="AC653" i="26"/>
  <c r="V653" i="26"/>
  <c r="AQ652" i="26"/>
  <c r="AJ652" i="26"/>
  <c r="AC652" i="26"/>
  <c r="V652" i="26"/>
  <c r="AQ651" i="26"/>
  <c r="AJ651" i="26"/>
  <c r="AC651" i="26"/>
  <c r="V651" i="26"/>
  <c r="AQ650" i="26"/>
  <c r="AJ650" i="26"/>
  <c r="AC650" i="26"/>
  <c r="V650" i="26"/>
  <c r="AQ649" i="26"/>
  <c r="AJ649" i="26"/>
  <c r="AC649" i="26"/>
  <c r="V649" i="26"/>
  <c r="AQ648" i="26"/>
  <c r="AJ648" i="26"/>
  <c r="AC648" i="26"/>
  <c r="V648" i="26"/>
  <c r="AQ647" i="26"/>
  <c r="AJ647" i="26"/>
  <c r="AC647" i="26"/>
  <c r="V647" i="26"/>
  <c r="AQ646" i="26"/>
  <c r="AJ646" i="26"/>
  <c r="AC646" i="26"/>
  <c r="V646" i="26"/>
  <c r="AQ645" i="26"/>
  <c r="AJ645" i="26"/>
  <c r="AC645" i="26"/>
  <c r="V645" i="26"/>
  <c r="AQ644" i="26"/>
  <c r="AJ644" i="26"/>
  <c r="AC644" i="26"/>
  <c r="V644" i="26"/>
  <c r="AQ643" i="26"/>
  <c r="AJ643" i="26"/>
  <c r="AC643" i="26"/>
  <c r="V643" i="26"/>
  <c r="AQ642" i="26"/>
  <c r="AJ642" i="26"/>
  <c r="AC642" i="26"/>
  <c r="V642" i="26"/>
  <c r="AQ641" i="26"/>
  <c r="AJ641" i="26"/>
  <c r="AC641" i="26"/>
  <c r="V641" i="26"/>
  <c r="AQ640" i="26"/>
  <c r="AJ640" i="26"/>
  <c r="AC640" i="26"/>
  <c r="V640" i="26"/>
  <c r="AQ639" i="26"/>
  <c r="AJ639" i="26"/>
  <c r="AC639" i="26"/>
  <c r="V639" i="26"/>
  <c r="AQ638" i="26"/>
  <c r="AJ638" i="26"/>
  <c r="AC638" i="26"/>
  <c r="V638" i="26"/>
  <c r="AQ637" i="26"/>
  <c r="AJ637" i="26"/>
  <c r="AC637" i="26"/>
  <c r="V637" i="26"/>
  <c r="AQ636" i="26"/>
  <c r="AJ636" i="26"/>
  <c r="AC636" i="26"/>
  <c r="V636" i="26"/>
  <c r="AQ635" i="26"/>
  <c r="AJ635" i="26"/>
  <c r="AC635" i="26"/>
  <c r="V635" i="26"/>
  <c r="AQ634" i="26"/>
  <c r="AJ634" i="26"/>
  <c r="AC634" i="26"/>
  <c r="V634" i="26"/>
  <c r="AQ633" i="26"/>
  <c r="AJ633" i="26"/>
  <c r="AC633" i="26"/>
  <c r="V633" i="26"/>
  <c r="AQ632" i="26"/>
  <c r="AJ632" i="26"/>
  <c r="AC632" i="26"/>
  <c r="V632" i="26"/>
  <c r="AQ631" i="26"/>
  <c r="AJ631" i="26"/>
  <c r="AC631" i="26"/>
  <c r="V631" i="26"/>
  <c r="AQ630" i="26"/>
  <c r="AJ630" i="26"/>
  <c r="AC630" i="26"/>
  <c r="V630" i="26"/>
  <c r="AQ629" i="26"/>
  <c r="AJ629" i="26"/>
  <c r="AC629" i="26"/>
  <c r="V629" i="26"/>
  <c r="AQ628" i="26"/>
  <c r="AJ628" i="26"/>
  <c r="AC628" i="26"/>
  <c r="V628" i="26"/>
  <c r="AQ627" i="26"/>
  <c r="AJ627" i="26"/>
  <c r="AC627" i="26"/>
  <c r="V627" i="26"/>
  <c r="AQ626" i="26"/>
  <c r="AJ626" i="26"/>
  <c r="AC626" i="26"/>
  <c r="V626" i="26"/>
  <c r="AQ625" i="26"/>
  <c r="AJ625" i="26"/>
  <c r="AC625" i="26"/>
  <c r="V625" i="26"/>
  <c r="AQ624" i="26"/>
  <c r="AJ624" i="26"/>
  <c r="AC624" i="26"/>
  <c r="V624" i="26"/>
  <c r="AQ623" i="26"/>
  <c r="AJ623" i="26"/>
  <c r="AC623" i="26"/>
  <c r="V623" i="26"/>
  <c r="AQ622" i="26"/>
  <c r="AJ622" i="26"/>
  <c r="AC622" i="26"/>
  <c r="V622" i="26"/>
  <c r="AQ621" i="26"/>
  <c r="AJ621" i="26"/>
  <c r="AC621" i="26"/>
  <c r="V621" i="26"/>
  <c r="AQ620" i="26"/>
  <c r="AJ620" i="26"/>
  <c r="AC620" i="26"/>
  <c r="V620" i="26"/>
  <c r="AQ619" i="26"/>
  <c r="AJ619" i="26"/>
  <c r="AC619" i="26"/>
  <c r="V619" i="26"/>
  <c r="AQ618" i="26"/>
  <c r="AJ618" i="26"/>
  <c r="AC618" i="26"/>
  <c r="V618" i="26"/>
  <c r="AQ617" i="26"/>
  <c r="AJ617" i="26"/>
  <c r="AC617" i="26"/>
  <c r="V617" i="26"/>
  <c r="AQ616" i="26"/>
  <c r="AJ616" i="26"/>
  <c r="AC616" i="26"/>
  <c r="V616" i="26"/>
  <c r="AQ615" i="26"/>
  <c r="AJ615" i="26"/>
  <c r="AC615" i="26"/>
  <c r="V615" i="26"/>
  <c r="AQ614" i="26"/>
  <c r="AJ614" i="26"/>
  <c r="AC614" i="26"/>
  <c r="V614" i="26"/>
  <c r="AQ613" i="26"/>
  <c r="AJ613" i="26"/>
  <c r="AC613" i="26"/>
  <c r="V613" i="26"/>
  <c r="AQ612" i="26"/>
  <c r="AJ612" i="26"/>
  <c r="AC612" i="26"/>
  <c r="V612" i="26"/>
  <c r="AQ611" i="26"/>
  <c r="AJ611" i="26"/>
  <c r="AC611" i="26"/>
  <c r="V611" i="26"/>
  <c r="AQ610" i="26"/>
  <c r="AJ610" i="26"/>
  <c r="AC610" i="26"/>
  <c r="V610" i="26"/>
  <c r="AQ609" i="26"/>
  <c r="AJ609" i="26"/>
  <c r="AC609" i="26"/>
  <c r="V609" i="26"/>
  <c r="AQ608" i="26"/>
  <c r="AJ608" i="26"/>
  <c r="AC608" i="26"/>
  <c r="V608" i="26"/>
  <c r="AQ607" i="26"/>
  <c r="AJ607" i="26"/>
  <c r="AC607" i="26"/>
  <c r="V607" i="26"/>
  <c r="AQ606" i="26"/>
  <c r="AJ606" i="26"/>
  <c r="AC606" i="26"/>
  <c r="V606" i="26"/>
  <c r="AQ605" i="26"/>
  <c r="AJ605" i="26"/>
  <c r="AC605" i="26"/>
  <c r="V605" i="26"/>
  <c r="AQ604" i="26"/>
  <c r="AJ604" i="26"/>
  <c r="AC604" i="26"/>
  <c r="V604" i="26"/>
  <c r="AQ603" i="26"/>
  <c r="AJ603" i="26"/>
  <c r="AC603" i="26"/>
  <c r="V603" i="26"/>
  <c r="AQ602" i="26"/>
  <c r="AJ602" i="26"/>
  <c r="AC602" i="26"/>
  <c r="V602" i="26"/>
  <c r="AQ601" i="26"/>
  <c r="AJ601" i="26"/>
  <c r="AC601" i="26"/>
  <c r="V601" i="26"/>
  <c r="AQ600" i="26"/>
  <c r="AJ600" i="26"/>
  <c r="AC600" i="26"/>
  <c r="V600" i="26"/>
  <c r="AQ599" i="26"/>
  <c r="AJ599" i="26"/>
  <c r="AC599" i="26"/>
  <c r="V599" i="26"/>
  <c r="AQ598" i="26"/>
  <c r="AJ598" i="26"/>
  <c r="AC598" i="26"/>
  <c r="V598" i="26"/>
  <c r="AQ597" i="26"/>
  <c r="AJ597" i="26"/>
  <c r="AC597" i="26"/>
  <c r="V597" i="26"/>
  <c r="AQ596" i="26"/>
  <c r="AJ596" i="26"/>
  <c r="AC596" i="26"/>
  <c r="V596" i="26"/>
  <c r="AQ595" i="26"/>
  <c r="AJ595" i="26"/>
  <c r="AC595" i="26"/>
  <c r="V595" i="26"/>
  <c r="AQ594" i="26"/>
  <c r="AJ594" i="26"/>
  <c r="AC594" i="26"/>
  <c r="V594" i="26"/>
  <c r="AQ593" i="26"/>
  <c r="AJ593" i="26"/>
  <c r="AC593" i="26"/>
  <c r="V593" i="26"/>
  <c r="AQ592" i="26"/>
  <c r="AJ592" i="26"/>
  <c r="AC592" i="26"/>
  <c r="V592" i="26"/>
  <c r="AQ591" i="26"/>
  <c r="AJ591" i="26"/>
  <c r="AC591" i="26"/>
  <c r="V591" i="26"/>
  <c r="AQ590" i="26"/>
  <c r="AJ590" i="26"/>
  <c r="AC590" i="26"/>
  <c r="V590" i="26"/>
  <c r="AQ589" i="26"/>
  <c r="AJ589" i="26"/>
  <c r="AC589" i="26"/>
  <c r="V589" i="26"/>
  <c r="AQ588" i="26"/>
  <c r="AJ588" i="26"/>
  <c r="AC588" i="26"/>
  <c r="V588" i="26"/>
  <c r="AQ587" i="26"/>
  <c r="AJ587" i="26"/>
  <c r="AC587" i="26"/>
  <c r="V587" i="26"/>
  <c r="AQ586" i="26"/>
  <c r="AJ586" i="26"/>
  <c r="AC586" i="26"/>
  <c r="V586" i="26"/>
  <c r="AQ585" i="26"/>
  <c r="AJ585" i="26"/>
  <c r="AC585" i="26"/>
  <c r="V585" i="26"/>
  <c r="AQ584" i="26"/>
  <c r="AJ584" i="26"/>
  <c r="AC584" i="26"/>
  <c r="V584" i="26"/>
  <c r="AQ583" i="26"/>
  <c r="AJ583" i="26"/>
  <c r="AC583" i="26"/>
  <c r="V583" i="26"/>
  <c r="AQ582" i="26"/>
  <c r="AJ582" i="26"/>
  <c r="AC582" i="26"/>
  <c r="V582" i="26"/>
  <c r="AQ581" i="26"/>
  <c r="AJ581" i="26"/>
  <c r="AC581" i="26"/>
  <c r="V581" i="26"/>
  <c r="AQ580" i="26"/>
  <c r="AJ580" i="26"/>
  <c r="AC580" i="26"/>
  <c r="V580" i="26"/>
  <c r="AQ579" i="26"/>
  <c r="AJ579" i="26"/>
  <c r="AC579" i="26"/>
  <c r="V579" i="26"/>
  <c r="AQ578" i="26"/>
  <c r="AJ578" i="26"/>
  <c r="AC578" i="26"/>
  <c r="V578" i="26"/>
  <c r="AQ577" i="26"/>
  <c r="AJ577" i="26"/>
  <c r="AC577" i="26"/>
  <c r="V577" i="26"/>
  <c r="AQ576" i="26"/>
  <c r="AJ576" i="26"/>
  <c r="AC576" i="26"/>
  <c r="V576" i="26"/>
  <c r="AQ575" i="26"/>
  <c r="AJ575" i="26"/>
  <c r="AC575" i="26"/>
  <c r="V575" i="26"/>
  <c r="AQ574" i="26"/>
  <c r="AJ574" i="26"/>
  <c r="AC574" i="26"/>
  <c r="V574" i="26"/>
  <c r="AQ573" i="26"/>
  <c r="AJ573" i="26"/>
  <c r="AC573" i="26"/>
  <c r="V573" i="26"/>
  <c r="AQ572" i="26"/>
  <c r="AJ572" i="26"/>
  <c r="AC572" i="26"/>
  <c r="V572" i="26"/>
  <c r="AQ571" i="26"/>
  <c r="AJ571" i="26"/>
  <c r="AC571" i="26"/>
  <c r="V571" i="26"/>
  <c r="AQ570" i="26"/>
  <c r="AJ570" i="26"/>
  <c r="AC570" i="26"/>
  <c r="V570" i="26"/>
  <c r="AQ569" i="26"/>
  <c r="AJ569" i="26"/>
  <c r="AC569" i="26"/>
  <c r="V569" i="26"/>
  <c r="AQ568" i="26"/>
  <c r="AJ568" i="26"/>
  <c r="AC568" i="26"/>
  <c r="V568" i="26"/>
  <c r="AQ567" i="26"/>
  <c r="AJ567" i="26"/>
  <c r="AC567" i="26"/>
  <c r="V567" i="26"/>
  <c r="AQ566" i="26"/>
  <c r="AJ566" i="26"/>
  <c r="AC566" i="26"/>
  <c r="V566" i="26"/>
  <c r="AQ565" i="26"/>
  <c r="AJ565" i="26"/>
  <c r="AC565" i="26"/>
  <c r="V565" i="26"/>
  <c r="AQ564" i="26"/>
  <c r="AJ564" i="26"/>
  <c r="AC564" i="26"/>
  <c r="V564" i="26"/>
  <c r="AQ563" i="26"/>
  <c r="AJ563" i="26"/>
  <c r="AC563" i="26"/>
  <c r="V563" i="26"/>
  <c r="AQ562" i="26"/>
  <c r="AJ562" i="26"/>
  <c r="AC562" i="26"/>
  <c r="V562" i="26"/>
  <c r="AQ561" i="26"/>
  <c r="AJ561" i="26"/>
  <c r="AC561" i="26"/>
  <c r="V561" i="26"/>
  <c r="AQ560" i="26"/>
  <c r="AJ560" i="26"/>
  <c r="AC560" i="26"/>
  <c r="V560" i="26"/>
  <c r="AQ559" i="26"/>
  <c r="AJ559" i="26"/>
  <c r="AC559" i="26"/>
  <c r="V559" i="26"/>
  <c r="AQ558" i="26"/>
  <c r="AJ558" i="26"/>
  <c r="AC558" i="26"/>
  <c r="V558" i="26"/>
  <c r="AQ557" i="26"/>
  <c r="AJ557" i="26"/>
  <c r="AC557" i="26"/>
  <c r="V557" i="26"/>
  <c r="AQ556" i="26"/>
  <c r="AJ556" i="26"/>
  <c r="AC556" i="26"/>
  <c r="V556" i="26"/>
  <c r="AQ555" i="26"/>
  <c r="AJ555" i="26"/>
  <c r="AC555" i="26"/>
  <c r="V555" i="26"/>
  <c r="AQ554" i="26"/>
  <c r="AJ554" i="26"/>
  <c r="AC554" i="26"/>
  <c r="V554" i="26"/>
  <c r="AQ553" i="26"/>
  <c r="AJ553" i="26"/>
  <c r="AC553" i="26"/>
  <c r="V553" i="26"/>
  <c r="AQ552" i="26"/>
  <c r="AJ552" i="26"/>
  <c r="AC552" i="26"/>
  <c r="V552" i="26"/>
  <c r="AQ551" i="26"/>
  <c r="AJ551" i="26"/>
  <c r="AC551" i="26"/>
  <c r="V551" i="26"/>
  <c r="AQ550" i="26"/>
  <c r="AJ550" i="26"/>
  <c r="AC550" i="26"/>
  <c r="V550" i="26"/>
  <c r="AQ549" i="26"/>
  <c r="AJ549" i="26"/>
  <c r="AC549" i="26"/>
  <c r="V549" i="26"/>
  <c r="AQ548" i="26"/>
  <c r="AJ548" i="26"/>
  <c r="AC548" i="26"/>
  <c r="V548" i="26"/>
  <c r="AQ547" i="26"/>
  <c r="AJ547" i="26"/>
  <c r="AC547" i="26"/>
  <c r="V547" i="26"/>
  <c r="AQ546" i="26"/>
  <c r="AJ546" i="26"/>
  <c r="AC546" i="26"/>
  <c r="V546" i="26"/>
  <c r="AQ545" i="26"/>
  <c r="AJ545" i="26"/>
  <c r="AC545" i="26"/>
  <c r="V545" i="26"/>
  <c r="AQ544" i="26"/>
  <c r="AJ544" i="26"/>
  <c r="AC544" i="26"/>
  <c r="V544" i="26"/>
  <c r="AQ543" i="26"/>
  <c r="AJ543" i="26"/>
  <c r="AC543" i="26"/>
  <c r="V543" i="26"/>
  <c r="AQ542" i="26"/>
  <c r="AJ542" i="26"/>
  <c r="AC542" i="26"/>
  <c r="V542" i="26"/>
  <c r="AQ541" i="26"/>
  <c r="AJ541" i="26"/>
  <c r="AC541" i="26"/>
  <c r="V541" i="26"/>
  <c r="AQ540" i="26"/>
  <c r="AJ540" i="26"/>
  <c r="AC540" i="26"/>
  <c r="V540" i="26"/>
  <c r="AQ539" i="26"/>
  <c r="AJ539" i="26"/>
  <c r="AC539" i="26"/>
  <c r="V539" i="26"/>
  <c r="AQ538" i="26"/>
  <c r="AJ538" i="26"/>
  <c r="AC538" i="26"/>
  <c r="V538" i="26"/>
  <c r="AQ537" i="26"/>
  <c r="AJ537" i="26"/>
  <c r="AC537" i="26"/>
  <c r="V537" i="26"/>
  <c r="AQ536" i="26"/>
  <c r="AJ536" i="26"/>
  <c r="AC536" i="26"/>
  <c r="V536" i="26"/>
  <c r="AQ535" i="26"/>
  <c r="AJ535" i="26"/>
  <c r="AC535" i="26"/>
  <c r="V535" i="26"/>
  <c r="AQ534" i="26"/>
  <c r="AJ534" i="26"/>
  <c r="AC534" i="26"/>
  <c r="V534" i="26"/>
  <c r="AQ533" i="26"/>
  <c r="AJ533" i="26"/>
  <c r="AC533" i="26"/>
  <c r="V533" i="26"/>
  <c r="AQ532" i="26"/>
  <c r="AJ532" i="26"/>
  <c r="AC532" i="26"/>
  <c r="V532" i="26"/>
  <c r="AQ531" i="26"/>
  <c r="AJ531" i="26"/>
  <c r="AC531" i="26"/>
  <c r="V531" i="26"/>
  <c r="AQ530" i="26"/>
  <c r="AJ530" i="26"/>
  <c r="AC530" i="26"/>
  <c r="V530" i="26"/>
  <c r="AQ529" i="26"/>
  <c r="AJ529" i="26"/>
  <c r="AC529" i="26"/>
  <c r="V529" i="26"/>
  <c r="AQ528" i="26"/>
  <c r="AJ528" i="26"/>
  <c r="AC528" i="26"/>
  <c r="V528" i="26"/>
  <c r="AQ527" i="26"/>
  <c r="AJ527" i="26"/>
  <c r="AC527" i="26"/>
  <c r="V527" i="26"/>
  <c r="AQ526" i="26"/>
  <c r="AJ526" i="26"/>
  <c r="AC526" i="26"/>
  <c r="V526" i="26"/>
  <c r="AQ525" i="26"/>
  <c r="AJ525" i="26"/>
  <c r="AC525" i="26"/>
  <c r="V525" i="26"/>
  <c r="AQ524" i="26"/>
  <c r="AJ524" i="26"/>
  <c r="AC524" i="26"/>
  <c r="V524" i="26"/>
  <c r="AQ523" i="26"/>
  <c r="AJ523" i="26"/>
  <c r="AC523" i="26"/>
  <c r="V523" i="26"/>
  <c r="AQ522" i="26"/>
  <c r="AJ522" i="26"/>
  <c r="AC522" i="26"/>
  <c r="V522" i="26"/>
  <c r="AQ521" i="26"/>
  <c r="AJ521" i="26"/>
  <c r="AC521" i="26"/>
  <c r="V521" i="26"/>
  <c r="AQ520" i="26"/>
  <c r="AJ520" i="26"/>
  <c r="AC520" i="26"/>
  <c r="V520" i="26"/>
  <c r="AQ519" i="26"/>
  <c r="AJ519" i="26"/>
  <c r="AC519" i="26"/>
  <c r="V519" i="26"/>
  <c r="AQ518" i="26"/>
  <c r="AJ518" i="26"/>
  <c r="AC518" i="26"/>
  <c r="V518" i="26"/>
  <c r="AQ517" i="26"/>
  <c r="AJ517" i="26"/>
  <c r="AC517" i="26"/>
  <c r="V517" i="26"/>
  <c r="AQ516" i="26"/>
  <c r="AJ516" i="26"/>
  <c r="AC516" i="26"/>
  <c r="V516" i="26"/>
  <c r="AQ515" i="26"/>
  <c r="AJ515" i="26"/>
  <c r="AC515" i="26"/>
  <c r="V515" i="26"/>
  <c r="AQ514" i="26"/>
  <c r="AJ514" i="26"/>
  <c r="AC514" i="26"/>
  <c r="V514" i="26"/>
  <c r="AQ513" i="26"/>
  <c r="AJ513" i="26"/>
  <c r="AC513" i="26"/>
  <c r="V513" i="26"/>
  <c r="AQ512" i="26"/>
  <c r="AJ512" i="26"/>
  <c r="AC512" i="26"/>
  <c r="V512" i="26"/>
  <c r="AQ511" i="26"/>
  <c r="AJ511" i="26"/>
  <c r="AC511" i="26"/>
  <c r="V511" i="26"/>
  <c r="AQ510" i="26"/>
  <c r="AJ510" i="26"/>
  <c r="AC510" i="26"/>
  <c r="V510" i="26"/>
  <c r="AQ509" i="26"/>
  <c r="AJ509" i="26"/>
  <c r="AC509" i="26"/>
  <c r="V509" i="26"/>
  <c r="AQ508" i="26"/>
  <c r="AJ508" i="26"/>
  <c r="AC508" i="26"/>
  <c r="V508" i="26"/>
  <c r="AQ507" i="26"/>
  <c r="AJ507" i="26"/>
  <c r="AC507" i="26"/>
  <c r="V507" i="26"/>
  <c r="AQ506" i="26"/>
  <c r="AJ506" i="26"/>
  <c r="AC506" i="26"/>
  <c r="V506" i="26"/>
  <c r="AQ505" i="26"/>
  <c r="AJ505" i="26"/>
  <c r="AC505" i="26"/>
  <c r="V505" i="26"/>
  <c r="AQ504" i="26"/>
  <c r="AJ504" i="26"/>
  <c r="AC504" i="26"/>
  <c r="V504" i="26"/>
  <c r="AQ503" i="26"/>
  <c r="AJ503" i="26"/>
  <c r="AC503" i="26"/>
  <c r="V503" i="26"/>
  <c r="AQ502" i="26"/>
  <c r="AJ502" i="26"/>
  <c r="AC502" i="26"/>
  <c r="V502" i="26"/>
  <c r="AQ501" i="26"/>
  <c r="AJ501" i="26"/>
  <c r="AC501" i="26"/>
  <c r="V501" i="26"/>
  <c r="AQ500" i="26"/>
  <c r="AJ500" i="26"/>
  <c r="AC500" i="26"/>
  <c r="V500" i="26"/>
  <c r="AQ499" i="26"/>
  <c r="AJ499" i="26"/>
  <c r="AC499" i="26"/>
  <c r="V499" i="26"/>
  <c r="AQ498" i="26"/>
  <c r="AJ498" i="26"/>
  <c r="AC498" i="26"/>
  <c r="V498" i="26"/>
  <c r="AQ497" i="26"/>
  <c r="AJ497" i="26"/>
  <c r="AC497" i="26"/>
  <c r="V497" i="26"/>
  <c r="AQ496" i="26"/>
  <c r="AJ496" i="26"/>
  <c r="AC496" i="26"/>
  <c r="V496" i="26"/>
  <c r="AQ495" i="26"/>
  <c r="AJ495" i="26"/>
  <c r="AC495" i="26"/>
  <c r="V495" i="26"/>
  <c r="AQ494" i="26"/>
  <c r="AJ494" i="26"/>
  <c r="AC494" i="26"/>
  <c r="V494" i="26"/>
  <c r="AQ493" i="26"/>
  <c r="AJ493" i="26"/>
  <c r="AC493" i="26"/>
  <c r="V493" i="26"/>
  <c r="AQ492" i="26"/>
  <c r="AJ492" i="26"/>
  <c r="AC492" i="26"/>
  <c r="V492" i="26"/>
  <c r="AQ491" i="26"/>
  <c r="AJ491" i="26"/>
  <c r="AC491" i="26"/>
  <c r="V491" i="26"/>
  <c r="AQ490" i="26"/>
  <c r="AJ490" i="26"/>
  <c r="AC490" i="26"/>
  <c r="V490" i="26"/>
  <c r="AQ489" i="26"/>
  <c r="AJ489" i="26"/>
  <c r="AC489" i="26"/>
  <c r="V489" i="26"/>
  <c r="AQ488" i="26"/>
  <c r="AJ488" i="26"/>
  <c r="AC488" i="26"/>
  <c r="V488" i="26"/>
  <c r="AQ487" i="26"/>
  <c r="AJ487" i="26"/>
  <c r="AC487" i="26"/>
  <c r="V487" i="26"/>
  <c r="AQ486" i="26"/>
  <c r="AJ486" i="26"/>
  <c r="AC486" i="26"/>
  <c r="V486" i="26"/>
  <c r="AQ485" i="26"/>
  <c r="AJ485" i="26"/>
  <c r="AC485" i="26"/>
  <c r="V485" i="26"/>
  <c r="AQ484" i="26"/>
  <c r="AJ484" i="26"/>
  <c r="AC484" i="26"/>
  <c r="V484" i="26"/>
  <c r="AQ483" i="26"/>
  <c r="AJ483" i="26"/>
  <c r="AC483" i="26"/>
  <c r="V483" i="26"/>
  <c r="AQ482" i="26"/>
  <c r="AJ482" i="26"/>
  <c r="AC482" i="26"/>
  <c r="V482" i="26"/>
  <c r="AQ481" i="26"/>
  <c r="AJ481" i="26"/>
  <c r="AC481" i="26"/>
  <c r="V481" i="26"/>
  <c r="AQ480" i="26"/>
  <c r="AJ480" i="26"/>
  <c r="AC480" i="26"/>
  <c r="V480" i="26"/>
  <c r="AQ479" i="26"/>
  <c r="AJ479" i="26"/>
  <c r="AC479" i="26"/>
  <c r="V479" i="26"/>
  <c r="AQ478" i="26"/>
  <c r="AJ478" i="26"/>
  <c r="AC478" i="26"/>
  <c r="V478" i="26"/>
  <c r="AQ477" i="26"/>
  <c r="AJ477" i="26"/>
  <c r="AC477" i="26"/>
  <c r="V477" i="26"/>
  <c r="AQ476" i="26"/>
  <c r="AJ476" i="26"/>
  <c r="AC476" i="26"/>
  <c r="V476" i="26"/>
  <c r="AQ475" i="26"/>
  <c r="AJ475" i="26"/>
  <c r="AC475" i="26"/>
  <c r="V475" i="26"/>
  <c r="AQ474" i="26"/>
  <c r="AJ474" i="26"/>
  <c r="AC474" i="26"/>
  <c r="V474" i="26"/>
  <c r="AQ473" i="26"/>
  <c r="AJ473" i="26"/>
  <c r="AC473" i="26"/>
  <c r="V473" i="26"/>
  <c r="AQ472" i="26"/>
  <c r="AJ472" i="26"/>
  <c r="AC472" i="26"/>
  <c r="V472" i="26"/>
  <c r="AQ471" i="26"/>
  <c r="AJ471" i="26"/>
  <c r="AC471" i="26"/>
  <c r="V471" i="26"/>
  <c r="AQ470" i="26"/>
  <c r="AJ470" i="26"/>
  <c r="AC470" i="26"/>
  <c r="V470" i="26"/>
  <c r="AQ469" i="26"/>
  <c r="AJ469" i="26"/>
  <c r="AC469" i="26"/>
  <c r="V469" i="26"/>
  <c r="AQ468" i="26"/>
  <c r="AJ468" i="26"/>
  <c r="AC468" i="26"/>
  <c r="V468" i="26"/>
  <c r="AQ467" i="26"/>
  <c r="AJ467" i="26"/>
  <c r="AC467" i="26"/>
  <c r="V467" i="26"/>
  <c r="AQ466" i="26"/>
  <c r="AJ466" i="26"/>
  <c r="AC466" i="26"/>
  <c r="V466" i="26"/>
  <c r="AQ465" i="26"/>
  <c r="AJ465" i="26"/>
  <c r="AC465" i="26"/>
  <c r="V465" i="26"/>
  <c r="AQ464" i="26"/>
  <c r="AJ464" i="26"/>
  <c r="AC464" i="26"/>
  <c r="V464" i="26"/>
  <c r="AQ463" i="26"/>
  <c r="AJ463" i="26"/>
  <c r="AC463" i="26"/>
  <c r="V463" i="26"/>
  <c r="AQ462" i="26"/>
  <c r="AJ462" i="26"/>
  <c r="AC462" i="26"/>
  <c r="V462" i="26"/>
  <c r="AQ461" i="26"/>
  <c r="AJ461" i="26"/>
  <c r="AC461" i="26"/>
  <c r="V461" i="26"/>
  <c r="AQ460" i="26"/>
  <c r="AJ460" i="26"/>
  <c r="AC460" i="26"/>
  <c r="V460" i="26"/>
  <c r="AQ459" i="26"/>
  <c r="AJ459" i="26"/>
  <c r="AC459" i="26"/>
  <c r="V459" i="26"/>
  <c r="AQ458" i="26"/>
  <c r="AJ458" i="26"/>
  <c r="AC458" i="26"/>
  <c r="V458" i="26"/>
  <c r="AQ457" i="26"/>
  <c r="AJ457" i="26"/>
  <c r="AC457" i="26"/>
  <c r="V457" i="26"/>
  <c r="AQ456" i="26"/>
  <c r="AJ456" i="26"/>
  <c r="AC456" i="26"/>
  <c r="V456" i="26"/>
  <c r="AQ455" i="26"/>
  <c r="AJ455" i="26"/>
  <c r="AC455" i="26"/>
  <c r="V455" i="26"/>
  <c r="AQ454" i="26"/>
  <c r="AJ454" i="26"/>
  <c r="AC454" i="26"/>
  <c r="V454" i="26"/>
  <c r="AQ453" i="26"/>
  <c r="AJ453" i="26"/>
  <c r="AC453" i="26"/>
  <c r="V453" i="26"/>
  <c r="AQ452" i="26"/>
  <c r="AJ452" i="26"/>
  <c r="AC452" i="26"/>
  <c r="V452" i="26"/>
  <c r="AQ451" i="26"/>
  <c r="AJ451" i="26"/>
  <c r="AC451" i="26"/>
  <c r="V451" i="26"/>
  <c r="AQ450" i="26"/>
  <c r="AJ450" i="26"/>
  <c r="AC450" i="26"/>
  <c r="V450" i="26"/>
  <c r="AQ449" i="26"/>
  <c r="AJ449" i="26"/>
  <c r="AC449" i="26"/>
  <c r="V449" i="26"/>
  <c r="AQ448" i="26"/>
  <c r="AJ448" i="26"/>
  <c r="AC448" i="26"/>
  <c r="V448" i="26"/>
  <c r="AQ447" i="26"/>
  <c r="AJ447" i="26"/>
  <c r="AC447" i="26"/>
  <c r="V447" i="26"/>
  <c r="AQ446" i="26"/>
  <c r="AJ446" i="26"/>
  <c r="AC446" i="26"/>
  <c r="V446" i="26"/>
  <c r="AQ445" i="26"/>
  <c r="AJ445" i="26"/>
  <c r="AC445" i="26"/>
  <c r="V445" i="26"/>
  <c r="AQ444" i="26"/>
  <c r="AJ444" i="26"/>
  <c r="AC444" i="26"/>
  <c r="V444" i="26"/>
  <c r="AQ443" i="26"/>
  <c r="AJ443" i="26"/>
  <c r="AC443" i="26"/>
  <c r="V443" i="26"/>
  <c r="AQ442" i="26"/>
  <c r="AJ442" i="26"/>
  <c r="AC442" i="26"/>
  <c r="V442" i="26"/>
  <c r="AQ441" i="26"/>
  <c r="AJ441" i="26"/>
  <c r="AC441" i="26"/>
  <c r="V441" i="26"/>
  <c r="AQ440" i="26"/>
  <c r="AJ440" i="26"/>
  <c r="AC440" i="26"/>
  <c r="V440" i="26"/>
  <c r="AQ439" i="26"/>
  <c r="AJ439" i="26"/>
  <c r="AC439" i="26"/>
  <c r="V439" i="26"/>
  <c r="AQ438" i="26"/>
  <c r="AJ438" i="26"/>
  <c r="AC438" i="26"/>
  <c r="V438" i="26"/>
  <c r="AQ437" i="26"/>
  <c r="AJ437" i="26"/>
  <c r="AC437" i="26"/>
  <c r="V437" i="26"/>
  <c r="AQ436" i="26"/>
  <c r="AJ436" i="26"/>
  <c r="AC436" i="26"/>
  <c r="V436" i="26"/>
  <c r="AQ435" i="26"/>
  <c r="AJ435" i="26"/>
  <c r="AC435" i="26"/>
  <c r="V435" i="26"/>
  <c r="AQ434" i="26"/>
  <c r="AJ434" i="26"/>
  <c r="AC434" i="26"/>
  <c r="V434" i="26"/>
  <c r="AQ433" i="26"/>
  <c r="AJ433" i="26"/>
  <c r="AC433" i="26"/>
  <c r="V433" i="26"/>
  <c r="AQ432" i="26"/>
  <c r="AJ432" i="26"/>
  <c r="AC432" i="26"/>
  <c r="V432" i="26"/>
  <c r="AQ431" i="26"/>
  <c r="AJ431" i="26"/>
  <c r="AC431" i="26"/>
  <c r="V431" i="26"/>
  <c r="AQ430" i="26"/>
  <c r="AJ430" i="26"/>
  <c r="AC430" i="26"/>
  <c r="V430" i="26"/>
  <c r="AQ429" i="26"/>
  <c r="AJ429" i="26"/>
  <c r="AC429" i="26"/>
  <c r="V429" i="26"/>
  <c r="AQ428" i="26"/>
  <c r="AJ428" i="26"/>
  <c r="AC428" i="26"/>
  <c r="V428" i="26"/>
  <c r="AQ427" i="26"/>
  <c r="AJ427" i="26"/>
  <c r="AC427" i="26"/>
  <c r="V427" i="26"/>
  <c r="AQ426" i="26"/>
  <c r="AJ426" i="26"/>
  <c r="AC426" i="26"/>
  <c r="V426" i="26"/>
  <c r="AQ425" i="26"/>
  <c r="AJ425" i="26"/>
  <c r="AC425" i="26"/>
  <c r="V425" i="26"/>
  <c r="AQ424" i="26"/>
  <c r="AJ424" i="26"/>
  <c r="AC424" i="26"/>
  <c r="V424" i="26"/>
  <c r="AQ423" i="26"/>
  <c r="AJ423" i="26"/>
  <c r="AC423" i="26"/>
  <c r="V423" i="26"/>
  <c r="AQ422" i="26"/>
  <c r="AJ422" i="26"/>
  <c r="AC422" i="26"/>
  <c r="V422" i="26"/>
  <c r="AQ421" i="26"/>
  <c r="AJ421" i="26"/>
  <c r="AC421" i="26"/>
  <c r="V421" i="26"/>
  <c r="AQ420" i="26"/>
  <c r="AJ420" i="26"/>
  <c r="AC420" i="26"/>
  <c r="V420" i="26"/>
  <c r="AQ419" i="26"/>
  <c r="AJ419" i="26"/>
  <c r="AC419" i="26"/>
  <c r="V419" i="26"/>
  <c r="AQ418" i="26"/>
  <c r="AJ418" i="26"/>
  <c r="AC418" i="26"/>
  <c r="V418" i="26"/>
  <c r="AQ417" i="26"/>
  <c r="AJ417" i="26"/>
  <c r="AC417" i="26"/>
  <c r="V417" i="26"/>
  <c r="AQ416" i="26"/>
  <c r="AJ416" i="26"/>
  <c r="AC416" i="26"/>
  <c r="V416" i="26"/>
  <c r="AQ415" i="26"/>
  <c r="AJ415" i="26"/>
  <c r="AC415" i="26"/>
  <c r="V415" i="26"/>
  <c r="AQ414" i="26"/>
  <c r="AJ414" i="26"/>
  <c r="AC414" i="26"/>
  <c r="V414" i="26"/>
  <c r="AQ413" i="26"/>
  <c r="AJ413" i="26"/>
  <c r="AC413" i="26"/>
  <c r="V413" i="26"/>
  <c r="AQ412" i="26"/>
  <c r="AJ412" i="26"/>
  <c r="AC412" i="26"/>
  <c r="V412" i="26"/>
  <c r="AQ411" i="26"/>
  <c r="AJ411" i="26"/>
  <c r="AC411" i="26"/>
  <c r="V411" i="26"/>
  <c r="AQ410" i="26"/>
  <c r="AJ410" i="26"/>
  <c r="AC410" i="26"/>
  <c r="V410" i="26"/>
  <c r="AQ409" i="26"/>
  <c r="AJ409" i="26"/>
  <c r="AC409" i="26"/>
  <c r="V409" i="26"/>
  <c r="AQ408" i="26"/>
  <c r="AJ408" i="26"/>
  <c r="AC408" i="26"/>
  <c r="V408" i="26"/>
  <c r="AQ407" i="26"/>
  <c r="AJ407" i="26"/>
  <c r="AC407" i="26"/>
  <c r="V407" i="26"/>
  <c r="AQ406" i="26"/>
  <c r="AJ406" i="26"/>
  <c r="AC406" i="26"/>
  <c r="V406" i="26"/>
  <c r="AQ405" i="26"/>
  <c r="AJ405" i="26"/>
  <c r="AC405" i="26"/>
  <c r="V405" i="26"/>
  <c r="AQ404" i="26"/>
  <c r="AJ404" i="26"/>
  <c r="AC404" i="26"/>
  <c r="V404" i="26"/>
  <c r="AQ403" i="26"/>
  <c r="AJ403" i="26"/>
  <c r="AC403" i="26"/>
  <c r="V403" i="26"/>
  <c r="AQ402" i="26"/>
  <c r="AJ402" i="26"/>
  <c r="AC402" i="26"/>
  <c r="V402" i="26"/>
  <c r="AQ401" i="26"/>
  <c r="AJ401" i="26"/>
  <c r="AC401" i="26"/>
  <c r="V401" i="26"/>
  <c r="AQ400" i="26"/>
  <c r="AJ400" i="26"/>
  <c r="AC400" i="26"/>
  <c r="V400" i="26"/>
  <c r="AQ399" i="26"/>
  <c r="AJ399" i="26"/>
  <c r="AC399" i="26"/>
  <c r="V399" i="26"/>
  <c r="AQ398" i="26"/>
  <c r="AJ398" i="26"/>
  <c r="AC398" i="26"/>
  <c r="V398" i="26"/>
  <c r="AQ397" i="26"/>
  <c r="AJ397" i="26"/>
  <c r="AC397" i="26"/>
  <c r="V397" i="26"/>
  <c r="AQ396" i="26"/>
  <c r="AJ396" i="26"/>
  <c r="AC396" i="26"/>
  <c r="V396" i="26"/>
  <c r="AQ395" i="26"/>
  <c r="AJ395" i="26"/>
  <c r="AC395" i="26"/>
  <c r="V395" i="26"/>
  <c r="AQ394" i="26"/>
  <c r="AJ394" i="26"/>
  <c r="AC394" i="26"/>
  <c r="V394" i="26"/>
  <c r="AQ393" i="26"/>
  <c r="AJ393" i="26"/>
  <c r="AC393" i="26"/>
  <c r="V393" i="26"/>
  <c r="AQ392" i="26"/>
  <c r="AJ392" i="26"/>
  <c r="AC392" i="26"/>
  <c r="V392" i="26"/>
  <c r="AQ391" i="26"/>
  <c r="AJ391" i="26"/>
  <c r="AC391" i="26"/>
  <c r="V391" i="26"/>
  <c r="AQ390" i="26"/>
  <c r="AJ390" i="26"/>
  <c r="AC390" i="26"/>
  <c r="V390" i="26"/>
  <c r="AQ389" i="26"/>
  <c r="AJ389" i="26"/>
  <c r="AC389" i="26"/>
  <c r="V389" i="26"/>
  <c r="AQ388" i="26"/>
  <c r="AJ388" i="26"/>
  <c r="AC388" i="26"/>
  <c r="V388" i="26"/>
  <c r="AQ387" i="26"/>
  <c r="AJ387" i="26"/>
  <c r="AC387" i="26"/>
  <c r="V387" i="26"/>
  <c r="AQ386" i="26"/>
  <c r="AJ386" i="26"/>
  <c r="AC386" i="26"/>
  <c r="V386" i="26"/>
  <c r="AQ385" i="26"/>
  <c r="AJ385" i="26"/>
  <c r="AC385" i="26"/>
  <c r="V385" i="26"/>
  <c r="AQ384" i="26"/>
  <c r="AJ384" i="26"/>
  <c r="AC384" i="26"/>
  <c r="V384" i="26"/>
  <c r="AQ383" i="26"/>
  <c r="AJ383" i="26"/>
  <c r="AC383" i="26"/>
  <c r="V383" i="26"/>
  <c r="AQ382" i="26"/>
  <c r="AJ382" i="26"/>
  <c r="AC382" i="26"/>
  <c r="V382" i="26"/>
  <c r="AQ381" i="26"/>
  <c r="AJ381" i="26"/>
  <c r="AC381" i="26"/>
  <c r="V381" i="26"/>
  <c r="AQ380" i="26"/>
  <c r="AJ380" i="26"/>
  <c r="AC380" i="26"/>
  <c r="V380" i="26"/>
  <c r="AQ379" i="26"/>
  <c r="AJ379" i="26"/>
  <c r="AC379" i="26"/>
  <c r="V379" i="26"/>
  <c r="AQ378" i="26"/>
  <c r="AJ378" i="26"/>
  <c r="AC378" i="26"/>
  <c r="V378" i="26"/>
  <c r="AQ377" i="26"/>
  <c r="AJ377" i="26"/>
  <c r="AC377" i="26"/>
  <c r="V377" i="26"/>
  <c r="AQ376" i="26"/>
  <c r="AJ376" i="26"/>
  <c r="AC376" i="26"/>
  <c r="V376" i="26"/>
  <c r="AQ375" i="26"/>
  <c r="AJ375" i="26"/>
  <c r="AC375" i="26"/>
  <c r="V375" i="26"/>
  <c r="AQ374" i="26"/>
  <c r="AJ374" i="26"/>
  <c r="AC374" i="26"/>
  <c r="V374" i="26"/>
  <c r="AQ373" i="26"/>
  <c r="AJ373" i="26"/>
  <c r="AC373" i="26"/>
  <c r="V373" i="26"/>
  <c r="AQ372" i="26"/>
  <c r="AJ372" i="26"/>
  <c r="AC372" i="26"/>
  <c r="V372" i="26"/>
  <c r="AQ371" i="26"/>
  <c r="AJ371" i="26"/>
  <c r="AC371" i="26"/>
  <c r="V371" i="26"/>
  <c r="AQ370" i="26"/>
  <c r="AJ370" i="26"/>
  <c r="AC370" i="26"/>
  <c r="V370" i="26"/>
  <c r="AQ369" i="26"/>
  <c r="AJ369" i="26"/>
  <c r="AC369" i="26"/>
  <c r="V369" i="26"/>
  <c r="AQ368" i="26"/>
  <c r="AJ368" i="26"/>
  <c r="AC368" i="26"/>
  <c r="V368" i="26"/>
  <c r="AQ367" i="26"/>
  <c r="AJ367" i="26"/>
  <c r="AC367" i="26"/>
  <c r="V367" i="26"/>
  <c r="AQ366" i="26"/>
  <c r="AJ366" i="26"/>
  <c r="AC366" i="26"/>
  <c r="V366" i="26"/>
  <c r="AQ365" i="26"/>
  <c r="AJ365" i="26"/>
  <c r="AC365" i="26"/>
  <c r="V365" i="26"/>
  <c r="AQ364" i="26"/>
  <c r="AJ364" i="26"/>
  <c r="AC364" i="26"/>
  <c r="V364" i="26"/>
  <c r="AQ363" i="26"/>
  <c r="AJ363" i="26"/>
  <c r="AC363" i="26"/>
  <c r="V363" i="26"/>
  <c r="AQ362" i="26"/>
  <c r="AJ362" i="26"/>
  <c r="AC362" i="26"/>
  <c r="V362" i="26"/>
  <c r="AQ361" i="26"/>
  <c r="AJ361" i="26"/>
  <c r="AC361" i="26"/>
  <c r="V361" i="26"/>
  <c r="AQ360" i="26"/>
  <c r="AJ360" i="26"/>
  <c r="AC360" i="26"/>
  <c r="V360" i="26"/>
  <c r="AQ359" i="26"/>
  <c r="AJ359" i="26"/>
  <c r="AC359" i="26"/>
  <c r="V359" i="26"/>
  <c r="AQ358" i="26"/>
  <c r="AJ358" i="26"/>
  <c r="AC358" i="26"/>
  <c r="V358" i="26"/>
  <c r="AQ357" i="26"/>
  <c r="AJ357" i="26"/>
  <c r="AC357" i="26"/>
  <c r="V357" i="26"/>
  <c r="AQ356" i="26"/>
  <c r="AJ356" i="26"/>
  <c r="AC356" i="26"/>
  <c r="V356" i="26"/>
  <c r="AQ355" i="26"/>
  <c r="AJ355" i="26"/>
  <c r="AC355" i="26"/>
  <c r="V355" i="26"/>
  <c r="AQ354" i="26"/>
  <c r="AJ354" i="26"/>
  <c r="AC354" i="26"/>
  <c r="V354" i="26"/>
  <c r="AQ353" i="26"/>
  <c r="AJ353" i="26"/>
  <c r="AC353" i="26"/>
  <c r="V353" i="26"/>
  <c r="AQ352" i="26"/>
  <c r="AJ352" i="26"/>
  <c r="AC352" i="26"/>
  <c r="V352" i="26"/>
  <c r="AQ351" i="26"/>
  <c r="AJ351" i="26"/>
  <c r="AC351" i="26"/>
  <c r="V351" i="26"/>
  <c r="AQ350" i="26"/>
  <c r="AJ350" i="26"/>
  <c r="AC350" i="26"/>
  <c r="V350" i="26"/>
  <c r="AQ349" i="26"/>
  <c r="AJ349" i="26"/>
  <c r="AC349" i="26"/>
  <c r="V349" i="26"/>
  <c r="AQ348" i="26"/>
  <c r="AJ348" i="26"/>
  <c r="AC348" i="26"/>
  <c r="V348" i="26"/>
  <c r="AQ347" i="26"/>
  <c r="AJ347" i="26"/>
  <c r="AC347" i="26"/>
  <c r="V347" i="26"/>
  <c r="AQ346" i="26"/>
  <c r="AJ346" i="26"/>
  <c r="AC346" i="26"/>
  <c r="V346" i="26"/>
  <c r="AQ345" i="26"/>
  <c r="AJ345" i="26"/>
  <c r="AC345" i="26"/>
  <c r="V345" i="26"/>
  <c r="AQ344" i="26"/>
  <c r="AJ344" i="26"/>
  <c r="AC344" i="26"/>
  <c r="V344" i="26"/>
  <c r="AQ343" i="26"/>
  <c r="AJ343" i="26"/>
  <c r="AC343" i="26"/>
  <c r="V343" i="26"/>
  <c r="AQ342" i="26"/>
  <c r="AJ342" i="26"/>
  <c r="AC342" i="26"/>
  <c r="V342" i="26"/>
  <c r="AQ341" i="26"/>
  <c r="AJ341" i="26"/>
  <c r="AC341" i="26"/>
  <c r="V341" i="26"/>
  <c r="AQ340" i="26"/>
  <c r="AJ340" i="26"/>
  <c r="AC340" i="26"/>
  <c r="V340" i="26"/>
  <c r="AQ339" i="26"/>
  <c r="AJ339" i="26"/>
  <c r="AC339" i="26"/>
  <c r="V339" i="26"/>
  <c r="AQ338" i="26"/>
  <c r="AJ338" i="26"/>
  <c r="AC338" i="26"/>
  <c r="V338" i="26"/>
  <c r="AQ337" i="26"/>
  <c r="AJ337" i="26"/>
  <c r="AC337" i="26"/>
  <c r="V337" i="26"/>
  <c r="AQ336" i="26"/>
  <c r="AJ336" i="26"/>
  <c r="AC336" i="26"/>
  <c r="V336" i="26"/>
  <c r="AQ335" i="26"/>
  <c r="AJ335" i="26"/>
  <c r="AC335" i="26"/>
  <c r="V335" i="26"/>
  <c r="AQ334" i="26"/>
  <c r="AJ334" i="26"/>
  <c r="AC334" i="26"/>
  <c r="V334" i="26"/>
  <c r="AQ333" i="26"/>
  <c r="AJ333" i="26"/>
  <c r="AC333" i="26"/>
  <c r="V333" i="26"/>
  <c r="AQ332" i="26"/>
  <c r="AJ332" i="26"/>
  <c r="AC332" i="26"/>
  <c r="V332" i="26"/>
  <c r="AQ331" i="26"/>
  <c r="AJ331" i="26"/>
  <c r="AC331" i="26"/>
  <c r="V331" i="26"/>
  <c r="AQ330" i="26"/>
  <c r="AJ330" i="26"/>
  <c r="AC330" i="26"/>
  <c r="V330" i="26"/>
  <c r="AQ329" i="26"/>
  <c r="AJ329" i="26"/>
  <c r="AC329" i="26"/>
  <c r="V329" i="26"/>
  <c r="AQ328" i="26"/>
  <c r="AJ328" i="26"/>
  <c r="AC328" i="26"/>
  <c r="V328" i="26"/>
  <c r="AQ327" i="26"/>
  <c r="AJ327" i="26"/>
  <c r="AC327" i="26"/>
  <c r="V327" i="26"/>
  <c r="AQ326" i="26"/>
  <c r="AJ326" i="26"/>
  <c r="AC326" i="26"/>
  <c r="V326" i="26"/>
  <c r="AQ325" i="26"/>
  <c r="AJ325" i="26"/>
  <c r="AC325" i="26"/>
  <c r="V325" i="26"/>
  <c r="AQ324" i="26"/>
  <c r="AJ324" i="26"/>
  <c r="AC324" i="26"/>
  <c r="V324" i="26"/>
  <c r="AQ323" i="26"/>
  <c r="AJ323" i="26"/>
  <c r="AC323" i="26"/>
  <c r="V323" i="26"/>
  <c r="AQ322" i="26"/>
  <c r="AJ322" i="26"/>
  <c r="AC322" i="26"/>
  <c r="V322" i="26"/>
  <c r="AQ321" i="26"/>
  <c r="AJ321" i="26"/>
  <c r="AC321" i="26"/>
  <c r="V321" i="26"/>
  <c r="AQ320" i="26"/>
  <c r="AJ320" i="26"/>
  <c r="AC320" i="26"/>
  <c r="V320" i="26"/>
  <c r="AQ319" i="26"/>
  <c r="AJ319" i="26"/>
  <c r="AC319" i="26"/>
  <c r="V319" i="26"/>
  <c r="AQ318" i="26"/>
  <c r="AJ318" i="26"/>
  <c r="AC318" i="26"/>
  <c r="V318" i="26"/>
  <c r="AQ317" i="26"/>
  <c r="AJ317" i="26"/>
  <c r="AC317" i="26"/>
  <c r="V317" i="26"/>
  <c r="AQ316" i="26"/>
  <c r="AJ316" i="26"/>
  <c r="AC316" i="26"/>
  <c r="V316" i="26"/>
  <c r="AQ315" i="26"/>
  <c r="AJ315" i="26"/>
  <c r="AC315" i="26"/>
  <c r="V315" i="26"/>
  <c r="AQ314" i="26"/>
  <c r="AJ314" i="26"/>
  <c r="AC314" i="26"/>
  <c r="V314" i="26"/>
  <c r="AQ313" i="26"/>
  <c r="AJ313" i="26"/>
  <c r="AC313" i="26"/>
  <c r="V313" i="26"/>
  <c r="AQ312" i="26"/>
  <c r="AJ312" i="26"/>
  <c r="AC312" i="26"/>
  <c r="V312" i="26"/>
  <c r="AQ311" i="26"/>
  <c r="AJ311" i="26"/>
  <c r="AC311" i="26"/>
  <c r="V311" i="26"/>
  <c r="AQ310" i="26"/>
  <c r="AJ310" i="26"/>
  <c r="AC310" i="26"/>
  <c r="V310" i="26"/>
  <c r="AQ309" i="26"/>
  <c r="AJ309" i="26"/>
  <c r="AC309" i="26"/>
  <c r="V309" i="26"/>
  <c r="AQ308" i="26"/>
  <c r="AJ308" i="26"/>
  <c r="AC308" i="26"/>
  <c r="V308" i="26"/>
  <c r="AQ307" i="26"/>
  <c r="AJ307" i="26"/>
  <c r="AC307" i="26"/>
  <c r="V307" i="26"/>
  <c r="AQ306" i="26"/>
  <c r="AJ306" i="26"/>
  <c r="AC306" i="26"/>
  <c r="V306" i="26"/>
  <c r="AQ305" i="26"/>
  <c r="AJ305" i="26"/>
  <c r="AC305" i="26"/>
  <c r="V305" i="26"/>
  <c r="AQ304" i="26"/>
  <c r="AJ304" i="26"/>
  <c r="AC304" i="26"/>
  <c r="V304" i="26"/>
  <c r="AQ303" i="26"/>
  <c r="AJ303" i="26"/>
  <c r="AC303" i="26"/>
  <c r="V303" i="26"/>
  <c r="AQ302" i="26"/>
  <c r="AJ302" i="26"/>
  <c r="AC302" i="26"/>
  <c r="V302" i="26"/>
  <c r="AQ301" i="26"/>
  <c r="AJ301" i="26"/>
  <c r="AC301" i="26"/>
  <c r="V301" i="26"/>
  <c r="AQ300" i="26"/>
  <c r="AJ300" i="26"/>
  <c r="AC300" i="26"/>
  <c r="V300" i="26"/>
  <c r="AQ299" i="26"/>
  <c r="AJ299" i="26"/>
  <c r="AC299" i="26"/>
  <c r="V299" i="26"/>
  <c r="AQ298" i="26"/>
  <c r="AJ298" i="26"/>
  <c r="AC298" i="26"/>
  <c r="V298" i="26"/>
  <c r="AQ297" i="26"/>
  <c r="AJ297" i="26"/>
  <c r="AC297" i="26"/>
  <c r="V297" i="26"/>
  <c r="AQ296" i="26"/>
  <c r="AJ296" i="26"/>
  <c r="AC296" i="26"/>
  <c r="V296" i="26"/>
  <c r="AQ295" i="26"/>
  <c r="AJ295" i="26"/>
  <c r="AC295" i="26"/>
  <c r="V295" i="26"/>
  <c r="AQ294" i="26"/>
  <c r="AJ294" i="26"/>
  <c r="AC294" i="26"/>
  <c r="V294" i="26"/>
  <c r="AQ293" i="26"/>
  <c r="AJ293" i="26"/>
  <c r="AC293" i="26"/>
  <c r="V293" i="26"/>
  <c r="AQ292" i="26"/>
  <c r="AJ292" i="26"/>
  <c r="AC292" i="26"/>
  <c r="V292" i="26"/>
  <c r="AQ291" i="26"/>
  <c r="AJ291" i="26"/>
  <c r="AC291" i="26"/>
  <c r="V291" i="26"/>
  <c r="AQ290" i="26"/>
  <c r="AJ290" i="26"/>
  <c r="AC290" i="26"/>
  <c r="V290" i="26"/>
  <c r="AQ289" i="26"/>
  <c r="AJ289" i="26"/>
  <c r="AC289" i="26"/>
  <c r="V289" i="26"/>
  <c r="AQ288" i="26"/>
  <c r="AJ288" i="26"/>
  <c r="AC288" i="26"/>
  <c r="V288" i="26"/>
  <c r="AQ287" i="26"/>
  <c r="AJ287" i="26"/>
  <c r="AC287" i="26"/>
  <c r="V287" i="26"/>
  <c r="AQ286" i="26"/>
  <c r="AJ286" i="26"/>
  <c r="AC286" i="26"/>
  <c r="V286" i="26"/>
  <c r="AQ285" i="26"/>
  <c r="AJ285" i="26"/>
  <c r="AC285" i="26"/>
  <c r="V285" i="26"/>
  <c r="AQ284" i="26"/>
  <c r="AJ284" i="26"/>
  <c r="AC284" i="26"/>
  <c r="V284" i="26"/>
  <c r="AQ283" i="26"/>
  <c r="AJ283" i="26"/>
  <c r="AC283" i="26"/>
  <c r="V283" i="26"/>
  <c r="AQ282" i="26"/>
  <c r="AJ282" i="26"/>
  <c r="AC282" i="26"/>
  <c r="V282" i="26"/>
  <c r="AQ281" i="26"/>
  <c r="AJ281" i="26"/>
  <c r="AC281" i="26"/>
  <c r="V281" i="26"/>
  <c r="AQ280" i="26"/>
  <c r="AJ280" i="26"/>
  <c r="AC280" i="26"/>
  <c r="V280" i="26"/>
  <c r="AQ279" i="26"/>
  <c r="AJ279" i="26"/>
  <c r="AC279" i="26"/>
  <c r="V279" i="26"/>
  <c r="AQ278" i="26"/>
  <c r="AJ278" i="26"/>
  <c r="AC278" i="26"/>
  <c r="V278" i="26"/>
  <c r="AQ277" i="26"/>
  <c r="AJ277" i="26"/>
  <c r="AC277" i="26"/>
  <c r="V277" i="26"/>
  <c r="AQ276" i="26"/>
  <c r="AJ276" i="26"/>
  <c r="AC276" i="26"/>
  <c r="V276" i="26"/>
  <c r="AQ275" i="26"/>
  <c r="AJ275" i="26"/>
  <c r="AC275" i="26"/>
  <c r="V275" i="26"/>
  <c r="AQ274" i="26"/>
  <c r="AJ274" i="26"/>
  <c r="AC274" i="26"/>
  <c r="V274" i="26"/>
  <c r="AQ273" i="26"/>
  <c r="AJ273" i="26"/>
  <c r="AC273" i="26"/>
  <c r="V273" i="26"/>
  <c r="AQ272" i="26"/>
  <c r="AJ272" i="26"/>
  <c r="AC272" i="26"/>
  <c r="V272" i="26"/>
  <c r="AQ271" i="26"/>
  <c r="AJ271" i="26"/>
  <c r="AC271" i="26"/>
  <c r="V271" i="26"/>
  <c r="AQ270" i="26"/>
  <c r="AJ270" i="26"/>
  <c r="AC270" i="26"/>
  <c r="V270" i="26"/>
  <c r="AQ269" i="26"/>
  <c r="AJ269" i="26"/>
  <c r="AC269" i="26"/>
  <c r="V269" i="26"/>
  <c r="AQ268" i="26"/>
  <c r="AJ268" i="26"/>
  <c r="AC268" i="26"/>
  <c r="V268" i="26"/>
  <c r="AQ267" i="26"/>
  <c r="AJ267" i="26"/>
  <c r="AC267" i="26"/>
  <c r="V267" i="26"/>
  <c r="AQ266" i="26"/>
  <c r="AJ266" i="26"/>
  <c r="AC266" i="26"/>
  <c r="V266" i="26"/>
  <c r="AQ265" i="26"/>
  <c r="AJ265" i="26"/>
  <c r="AC265" i="26"/>
  <c r="V265" i="26"/>
  <c r="AQ264" i="26"/>
  <c r="AJ264" i="26"/>
  <c r="AC264" i="26"/>
  <c r="V264" i="26"/>
  <c r="AQ263" i="26"/>
  <c r="AJ263" i="26"/>
  <c r="AC263" i="26"/>
  <c r="V263" i="26"/>
  <c r="AQ262" i="26"/>
  <c r="AJ262" i="26"/>
  <c r="AC262" i="26"/>
  <c r="V262" i="26"/>
  <c r="AQ261" i="26"/>
  <c r="AJ261" i="26"/>
  <c r="AC261" i="26"/>
  <c r="V261" i="26"/>
  <c r="AQ260" i="26"/>
  <c r="AJ260" i="26"/>
  <c r="AC260" i="26"/>
  <c r="V260" i="26"/>
  <c r="AQ259" i="26"/>
  <c r="AJ259" i="26"/>
  <c r="AC259" i="26"/>
  <c r="V259" i="26"/>
  <c r="AQ258" i="26"/>
  <c r="AJ258" i="26"/>
  <c r="AC258" i="26"/>
  <c r="V258" i="26"/>
  <c r="AQ257" i="26"/>
  <c r="AJ257" i="26"/>
  <c r="AC257" i="26"/>
  <c r="V257" i="26"/>
  <c r="AQ256" i="26"/>
  <c r="AJ256" i="26"/>
  <c r="AC256" i="26"/>
  <c r="V256" i="26"/>
  <c r="AQ255" i="26"/>
  <c r="AJ255" i="26"/>
  <c r="AC255" i="26"/>
  <c r="V255" i="26"/>
  <c r="AQ254" i="26"/>
  <c r="AJ254" i="26"/>
  <c r="AC254" i="26"/>
  <c r="V254" i="26"/>
  <c r="AQ253" i="26"/>
  <c r="AJ253" i="26"/>
  <c r="AC253" i="26"/>
  <c r="V253" i="26"/>
  <c r="AQ252" i="26"/>
  <c r="AJ252" i="26"/>
  <c r="AC252" i="26"/>
  <c r="V252" i="26"/>
  <c r="AQ251" i="26"/>
  <c r="AJ251" i="26"/>
  <c r="AC251" i="26"/>
  <c r="V251" i="26"/>
  <c r="AQ250" i="26"/>
  <c r="AJ250" i="26"/>
  <c r="AC250" i="26"/>
  <c r="V250" i="26"/>
  <c r="AQ249" i="26"/>
  <c r="AJ249" i="26"/>
  <c r="AC249" i="26"/>
  <c r="V249" i="26"/>
  <c r="AQ248" i="26"/>
  <c r="AJ248" i="26"/>
  <c r="AC248" i="26"/>
  <c r="V248" i="26"/>
  <c r="AQ247" i="26"/>
  <c r="AJ247" i="26"/>
  <c r="AC247" i="26"/>
  <c r="V247" i="26"/>
  <c r="AQ246" i="26"/>
  <c r="AJ246" i="26"/>
  <c r="AC246" i="26"/>
  <c r="V246" i="26"/>
  <c r="AQ245" i="26"/>
  <c r="AJ245" i="26"/>
  <c r="AC245" i="26"/>
  <c r="V245" i="26"/>
  <c r="AQ244" i="26"/>
  <c r="AJ244" i="26"/>
  <c r="AC244" i="26"/>
  <c r="V244" i="26"/>
  <c r="AQ243" i="26"/>
  <c r="AJ243" i="26"/>
  <c r="AC243" i="26"/>
  <c r="V243" i="26"/>
  <c r="AQ242" i="26"/>
  <c r="AJ242" i="26"/>
  <c r="AC242" i="26"/>
  <c r="V242" i="26"/>
  <c r="AQ241" i="26"/>
  <c r="AJ241" i="26"/>
  <c r="AC241" i="26"/>
  <c r="V241" i="26"/>
  <c r="AQ240" i="26"/>
  <c r="AJ240" i="26"/>
  <c r="AC240" i="26"/>
  <c r="V240" i="26"/>
  <c r="AQ239" i="26"/>
  <c r="AJ239" i="26"/>
  <c r="AC239" i="26"/>
  <c r="V239" i="26"/>
  <c r="AQ238" i="26"/>
  <c r="AJ238" i="26"/>
  <c r="AC238" i="26"/>
  <c r="V238" i="26"/>
  <c r="AQ237" i="26"/>
  <c r="AJ237" i="26"/>
  <c r="AC237" i="26"/>
  <c r="V237" i="26"/>
  <c r="AQ236" i="26"/>
  <c r="AJ236" i="26"/>
  <c r="AC236" i="26"/>
  <c r="V236" i="26"/>
  <c r="AQ235" i="26"/>
  <c r="AJ235" i="26"/>
  <c r="AC235" i="26"/>
  <c r="V235" i="26"/>
  <c r="AQ234" i="26"/>
  <c r="AJ234" i="26"/>
  <c r="AC234" i="26"/>
  <c r="V234" i="26"/>
  <c r="AQ233" i="26"/>
  <c r="AJ233" i="26"/>
  <c r="AC233" i="26"/>
  <c r="V233" i="26"/>
  <c r="AQ232" i="26"/>
  <c r="AJ232" i="26"/>
  <c r="AC232" i="26"/>
  <c r="V232" i="26"/>
  <c r="AQ231" i="26"/>
  <c r="AJ231" i="26"/>
  <c r="AC231" i="26"/>
  <c r="V231" i="26"/>
  <c r="AQ230" i="26"/>
  <c r="AJ230" i="26"/>
  <c r="AC230" i="26"/>
  <c r="V230" i="26"/>
  <c r="AQ229" i="26"/>
  <c r="AJ229" i="26"/>
  <c r="AC229" i="26"/>
  <c r="V229" i="26"/>
  <c r="AQ228" i="26"/>
  <c r="AJ228" i="26"/>
  <c r="AC228" i="26"/>
  <c r="V228" i="26"/>
  <c r="AQ227" i="26"/>
  <c r="AJ227" i="26"/>
  <c r="AC227" i="26"/>
  <c r="V227" i="26"/>
  <c r="AQ226" i="26"/>
  <c r="AJ226" i="26"/>
  <c r="AC226" i="26"/>
  <c r="V226" i="26"/>
  <c r="AQ225" i="26"/>
  <c r="AJ225" i="26"/>
  <c r="AC225" i="26"/>
  <c r="V225" i="26"/>
  <c r="AQ224" i="26"/>
  <c r="AJ224" i="26"/>
  <c r="AC224" i="26"/>
  <c r="V224" i="26"/>
  <c r="AQ223" i="26"/>
  <c r="AJ223" i="26"/>
  <c r="AC223" i="26"/>
  <c r="V223" i="26"/>
  <c r="AQ222" i="26"/>
  <c r="AJ222" i="26"/>
  <c r="AC222" i="26"/>
  <c r="V222" i="26"/>
  <c r="AQ221" i="26"/>
  <c r="AJ221" i="26"/>
  <c r="AC221" i="26"/>
  <c r="V221" i="26"/>
  <c r="AQ220" i="26"/>
  <c r="AJ220" i="26"/>
  <c r="AC220" i="26"/>
  <c r="V220" i="26"/>
  <c r="AQ219" i="26"/>
  <c r="AJ219" i="26"/>
  <c r="AC219" i="26"/>
  <c r="V219" i="26"/>
  <c r="AQ218" i="26"/>
  <c r="AJ218" i="26"/>
  <c r="AC218" i="26"/>
  <c r="V218" i="26"/>
  <c r="AQ217" i="26"/>
  <c r="AJ217" i="26"/>
  <c r="AC217" i="26"/>
  <c r="V217" i="26"/>
  <c r="AQ216" i="26"/>
  <c r="AJ216" i="26"/>
  <c r="AC216" i="26"/>
  <c r="V216" i="26"/>
  <c r="AQ215" i="26"/>
  <c r="AJ215" i="26"/>
  <c r="AC215" i="26"/>
  <c r="V215" i="26"/>
  <c r="AQ214" i="26"/>
  <c r="AJ214" i="26"/>
  <c r="AC214" i="26"/>
  <c r="V214" i="26"/>
  <c r="AQ213" i="26"/>
  <c r="AJ213" i="26"/>
  <c r="AC213" i="26"/>
  <c r="V213" i="26"/>
  <c r="AQ212" i="26"/>
  <c r="AJ212" i="26"/>
  <c r="AC212" i="26"/>
  <c r="V212" i="26"/>
  <c r="AQ211" i="26"/>
  <c r="AJ211" i="26"/>
  <c r="AC211" i="26"/>
  <c r="V211" i="26"/>
  <c r="AQ210" i="26"/>
  <c r="AJ210" i="26"/>
  <c r="AC210" i="26"/>
  <c r="V210" i="26"/>
  <c r="AQ209" i="26"/>
  <c r="AJ209" i="26"/>
  <c r="AC209" i="26"/>
  <c r="V209" i="26"/>
  <c r="AQ208" i="26"/>
  <c r="AJ208" i="26"/>
  <c r="AC208" i="26"/>
  <c r="V208" i="26"/>
  <c r="AQ207" i="26"/>
  <c r="AJ207" i="26"/>
  <c r="AC207" i="26"/>
  <c r="V207" i="26"/>
  <c r="AQ206" i="26"/>
  <c r="AJ206" i="26"/>
  <c r="AC206" i="26"/>
  <c r="V206" i="26"/>
  <c r="AQ205" i="26"/>
  <c r="AJ205" i="26"/>
  <c r="AC205" i="26"/>
  <c r="V205" i="26"/>
  <c r="AQ204" i="26"/>
  <c r="AJ204" i="26"/>
  <c r="AC204" i="26"/>
  <c r="V204" i="26"/>
  <c r="AQ203" i="26"/>
  <c r="AJ203" i="26"/>
  <c r="AC203" i="26"/>
  <c r="V203" i="26"/>
  <c r="AQ202" i="26"/>
  <c r="AJ202" i="26"/>
  <c r="AC202" i="26"/>
  <c r="V202" i="26"/>
  <c r="AQ201" i="26"/>
  <c r="AJ201" i="26"/>
  <c r="AC201" i="26"/>
  <c r="V201" i="26"/>
  <c r="AQ200" i="26"/>
  <c r="AJ200" i="26"/>
  <c r="AC200" i="26"/>
  <c r="V200" i="26"/>
  <c r="AQ199" i="26"/>
  <c r="AJ199" i="26"/>
  <c r="AC199" i="26"/>
  <c r="V199" i="26"/>
  <c r="AQ198" i="26"/>
  <c r="AJ198" i="26"/>
  <c r="AC198" i="26"/>
  <c r="V198" i="26"/>
  <c r="AQ197" i="26"/>
  <c r="AJ197" i="26"/>
  <c r="AC197" i="26"/>
  <c r="V197" i="26"/>
  <c r="AQ196" i="26"/>
  <c r="AJ196" i="26"/>
  <c r="AC196" i="26"/>
  <c r="V196" i="26"/>
  <c r="AQ195" i="26"/>
  <c r="AJ195" i="26"/>
  <c r="AC195" i="26"/>
  <c r="V195" i="26"/>
  <c r="AQ194" i="26"/>
  <c r="AJ194" i="26"/>
  <c r="AC194" i="26"/>
  <c r="V194" i="26"/>
  <c r="AQ193" i="26"/>
  <c r="AJ193" i="26"/>
  <c r="AC193" i="26"/>
  <c r="V193" i="26"/>
  <c r="AQ192" i="26"/>
  <c r="AJ192" i="26"/>
  <c r="AC192" i="26"/>
  <c r="V192" i="26"/>
  <c r="AQ191" i="26"/>
  <c r="AJ191" i="26"/>
  <c r="AC191" i="26"/>
  <c r="V191" i="26"/>
  <c r="AQ190" i="26"/>
  <c r="AJ190" i="26"/>
  <c r="AC190" i="26"/>
  <c r="V190" i="26"/>
  <c r="AQ189" i="26"/>
  <c r="AJ189" i="26"/>
  <c r="AC189" i="26"/>
  <c r="V189" i="26"/>
  <c r="AQ188" i="26"/>
  <c r="AJ188" i="26"/>
  <c r="AC188" i="26"/>
  <c r="V188" i="26"/>
  <c r="AQ187" i="26"/>
  <c r="AJ187" i="26"/>
  <c r="AC187" i="26"/>
  <c r="V187" i="26"/>
  <c r="AQ186" i="26"/>
  <c r="AJ186" i="26"/>
  <c r="AC186" i="26"/>
  <c r="V186" i="26"/>
  <c r="AQ185" i="26"/>
  <c r="AJ185" i="26"/>
  <c r="AC185" i="26"/>
  <c r="V185" i="26"/>
  <c r="AQ184" i="26"/>
  <c r="AJ184" i="26"/>
  <c r="AC184" i="26"/>
  <c r="V184" i="26"/>
  <c r="AQ183" i="26"/>
  <c r="AJ183" i="26"/>
  <c r="AC183" i="26"/>
  <c r="V183" i="26"/>
  <c r="AQ182" i="26"/>
  <c r="AJ182" i="26"/>
  <c r="AC182" i="26"/>
  <c r="V182" i="26"/>
  <c r="AQ181" i="26"/>
  <c r="AJ181" i="26"/>
  <c r="AC181" i="26"/>
  <c r="V181" i="26"/>
  <c r="AQ180" i="26"/>
  <c r="AJ180" i="26"/>
  <c r="AC180" i="26"/>
  <c r="V180" i="26"/>
  <c r="AQ179" i="26"/>
  <c r="AJ179" i="26"/>
  <c r="AC179" i="26"/>
  <c r="V179" i="26"/>
  <c r="AQ178" i="26"/>
  <c r="AJ178" i="26"/>
  <c r="AC178" i="26"/>
  <c r="V178" i="26"/>
  <c r="AQ177" i="26"/>
  <c r="AJ177" i="26"/>
  <c r="AC177" i="26"/>
  <c r="V177" i="26"/>
  <c r="AQ176" i="26"/>
  <c r="AJ176" i="26"/>
  <c r="AC176" i="26"/>
  <c r="V176" i="26"/>
  <c r="AQ175" i="26"/>
  <c r="AJ175" i="26"/>
  <c r="AC175" i="26"/>
  <c r="V175" i="26"/>
  <c r="AQ174" i="26"/>
  <c r="AJ174" i="26"/>
  <c r="AC174" i="26"/>
  <c r="V174" i="26"/>
  <c r="AQ173" i="26"/>
  <c r="AJ173" i="26"/>
  <c r="AC173" i="26"/>
  <c r="V173" i="26"/>
  <c r="AQ172" i="26"/>
  <c r="AJ172" i="26"/>
  <c r="AC172" i="26"/>
  <c r="V172" i="26"/>
  <c r="AQ171" i="26"/>
  <c r="AJ171" i="26"/>
  <c r="AC171" i="26"/>
  <c r="V171" i="26"/>
  <c r="AQ170" i="26"/>
  <c r="AJ170" i="26"/>
  <c r="AC170" i="26"/>
  <c r="V170" i="26"/>
  <c r="AQ169" i="26"/>
  <c r="AJ169" i="26"/>
  <c r="AC169" i="26"/>
  <c r="V169" i="26"/>
  <c r="AQ168" i="26"/>
  <c r="AJ168" i="26"/>
  <c r="AC168" i="26"/>
  <c r="V168" i="26"/>
  <c r="AQ167" i="26"/>
  <c r="AJ167" i="26"/>
  <c r="AC167" i="26"/>
  <c r="V167" i="26"/>
  <c r="AQ166" i="26"/>
  <c r="AJ166" i="26"/>
  <c r="AC166" i="26"/>
  <c r="V166" i="26"/>
  <c r="AQ165" i="26"/>
  <c r="AJ165" i="26"/>
  <c r="AC165" i="26"/>
  <c r="V165" i="26"/>
  <c r="AQ164" i="26"/>
  <c r="AJ164" i="26"/>
  <c r="AC164" i="26"/>
  <c r="V164" i="26"/>
  <c r="AQ163" i="26"/>
  <c r="AJ163" i="26"/>
  <c r="AC163" i="26"/>
  <c r="V163" i="26"/>
  <c r="AQ162" i="26"/>
  <c r="AJ162" i="26"/>
  <c r="AC162" i="26"/>
  <c r="V162" i="26"/>
  <c r="AQ161" i="26"/>
  <c r="AJ161" i="26"/>
  <c r="AC161" i="26"/>
  <c r="V161" i="26"/>
  <c r="AQ160" i="26"/>
  <c r="AJ160" i="26"/>
  <c r="AC160" i="26"/>
  <c r="V160" i="26"/>
  <c r="AQ159" i="26"/>
  <c r="AJ159" i="26"/>
  <c r="AC159" i="26"/>
  <c r="V159" i="26"/>
  <c r="AQ158" i="26"/>
  <c r="AJ158" i="26"/>
  <c r="AC158" i="26"/>
  <c r="V158" i="26"/>
  <c r="AQ157" i="26"/>
  <c r="AJ157" i="26"/>
  <c r="AC157" i="26"/>
  <c r="V157" i="26"/>
  <c r="AQ156" i="26"/>
  <c r="AJ156" i="26"/>
  <c r="AC156" i="26"/>
  <c r="V156" i="26"/>
  <c r="AQ155" i="26"/>
  <c r="AJ155" i="26"/>
  <c r="AC155" i="26"/>
  <c r="V155" i="26"/>
  <c r="AQ154" i="26"/>
  <c r="AJ154" i="26"/>
  <c r="AC154" i="26"/>
  <c r="V154" i="26"/>
  <c r="AQ153" i="26"/>
  <c r="AJ153" i="26"/>
  <c r="AC153" i="26"/>
  <c r="V153" i="26"/>
  <c r="AQ152" i="26"/>
  <c r="AJ152" i="26"/>
  <c r="AC152" i="26"/>
  <c r="V152" i="26"/>
  <c r="AQ151" i="26"/>
  <c r="AJ151" i="26"/>
  <c r="AC151" i="26"/>
  <c r="V151" i="26"/>
  <c r="AQ150" i="26"/>
  <c r="AJ150" i="26"/>
  <c r="AC150" i="26"/>
  <c r="V150" i="26"/>
  <c r="AQ149" i="26"/>
  <c r="AJ149" i="26"/>
  <c r="AC149" i="26"/>
  <c r="V149" i="26"/>
  <c r="AQ148" i="26"/>
  <c r="AJ148" i="26"/>
  <c r="AC148" i="26"/>
  <c r="V148" i="26"/>
  <c r="AQ147" i="26"/>
  <c r="AJ147" i="26"/>
  <c r="AC147" i="26"/>
  <c r="V147" i="26"/>
  <c r="AQ146" i="26"/>
  <c r="AJ146" i="26"/>
  <c r="AC146" i="26"/>
  <c r="V146" i="26"/>
  <c r="AQ145" i="26"/>
  <c r="AJ145" i="26"/>
  <c r="AC145" i="26"/>
  <c r="V145" i="26"/>
  <c r="AQ144" i="26"/>
  <c r="AJ144" i="26"/>
  <c r="AC144" i="26"/>
  <c r="V144" i="26"/>
  <c r="AQ143" i="26"/>
  <c r="AJ143" i="26"/>
  <c r="AC143" i="26"/>
  <c r="V143" i="26"/>
  <c r="AQ142" i="26"/>
  <c r="AJ142" i="26"/>
  <c r="AC142" i="26"/>
  <c r="V142" i="26"/>
  <c r="AQ141" i="26"/>
  <c r="AJ141" i="26"/>
  <c r="AC141" i="26"/>
  <c r="V141" i="26"/>
  <c r="AQ140" i="26"/>
  <c r="AJ140" i="26"/>
  <c r="AC140" i="26"/>
  <c r="V140" i="26"/>
  <c r="AQ139" i="26"/>
  <c r="AJ139" i="26"/>
  <c r="AC139" i="26"/>
  <c r="V139" i="26"/>
  <c r="AQ138" i="26"/>
  <c r="AJ138" i="26"/>
  <c r="AC138" i="26"/>
  <c r="V138" i="26"/>
  <c r="AQ137" i="26"/>
  <c r="AJ137" i="26"/>
  <c r="AC137" i="26"/>
  <c r="V137" i="26"/>
  <c r="AQ136" i="26"/>
  <c r="AJ136" i="26"/>
  <c r="AC136" i="26"/>
  <c r="V136" i="26"/>
  <c r="AQ135" i="26"/>
  <c r="AJ135" i="26"/>
  <c r="AC135" i="26"/>
  <c r="V135" i="26"/>
  <c r="AQ134" i="26"/>
  <c r="AJ134" i="26"/>
  <c r="AC134" i="26"/>
  <c r="V134" i="26"/>
  <c r="AQ133" i="26"/>
  <c r="AJ133" i="26"/>
  <c r="AC133" i="26"/>
  <c r="V133" i="26"/>
  <c r="AQ132" i="26"/>
  <c r="AJ132" i="26"/>
  <c r="AC132" i="26"/>
  <c r="V132" i="26"/>
  <c r="AQ131" i="26"/>
  <c r="AJ131" i="26"/>
  <c r="AC131" i="26"/>
  <c r="V131" i="26"/>
  <c r="AQ130" i="26"/>
  <c r="AJ130" i="26"/>
  <c r="AC130" i="26"/>
  <c r="V130" i="26"/>
  <c r="AQ129" i="26"/>
  <c r="AJ129" i="26"/>
  <c r="AC129" i="26"/>
  <c r="V129" i="26"/>
  <c r="AQ128" i="26"/>
  <c r="AJ128" i="26"/>
  <c r="AC128" i="26"/>
  <c r="V128" i="26"/>
  <c r="AQ127" i="26"/>
  <c r="AJ127" i="26"/>
  <c r="AC127" i="26"/>
  <c r="V127" i="26"/>
  <c r="AQ126" i="26"/>
  <c r="AJ126" i="26"/>
  <c r="AC126" i="26"/>
  <c r="V126" i="26"/>
  <c r="AQ125" i="26"/>
  <c r="AJ125" i="26"/>
  <c r="AC125" i="26"/>
  <c r="V125" i="26"/>
  <c r="AQ124" i="26"/>
  <c r="AJ124" i="26"/>
  <c r="AC124" i="26"/>
  <c r="V124" i="26"/>
  <c r="AQ123" i="26"/>
  <c r="AJ123" i="26"/>
  <c r="AC123" i="26"/>
  <c r="V123" i="26"/>
  <c r="AQ122" i="26"/>
  <c r="AJ122" i="26"/>
  <c r="AC122" i="26"/>
  <c r="V122" i="26"/>
  <c r="AQ121" i="26"/>
  <c r="AJ121" i="26"/>
  <c r="AC121" i="26"/>
  <c r="V121" i="26"/>
  <c r="AQ120" i="26"/>
  <c r="AJ120" i="26"/>
  <c r="AC120" i="26"/>
  <c r="V120" i="26"/>
  <c r="AQ119" i="26"/>
  <c r="AJ119" i="26"/>
  <c r="AC119" i="26"/>
  <c r="V119" i="26"/>
  <c r="AQ118" i="26"/>
  <c r="AJ118" i="26"/>
  <c r="AC118" i="26"/>
  <c r="V118" i="26"/>
  <c r="AQ117" i="26"/>
  <c r="AJ117" i="26"/>
  <c r="AC117" i="26"/>
  <c r="V117" i="26"/>
  <c r="AQ116" i="26"/>
  <c r="AJ116" i="26"/>
  <c r="AC116" i="26"/>
  <c r="V116" i="26"/>
  <c r="AQ115" i="26"/>
  <c r="AJ115" i="26"/>
  <c r="AC115" i="26"/>
  <c r="V115" i="26"/>
  <c r="AQ114" i="26"/>
  <c r="AJ114" i="26"/>
  <c r="AC114" i="26"/>
  <c r="V114" i="26"/>
  <c r="AQ113" i="26"/>
  <c r="AJ113" i="26"/>
  <c r="AC113" i="26"/>
  <c r="V113" i="26"/>
  <c r="AQ112" i="26"/>
  <c r="AJ112" i="26"/>
  <c r="AC112" i="26"/>
  <c r="V112" i="26"/>
  <c r="AQ111" i="26"/>
  <c r="AJ111" i="26"/>
  <c r="AC111" i="26"/>
  <c r="V111" i="26"/>
  <c r="AQ110" i="26"/>
  <c r="AJ110" i="26"/>
  <c r="AC110" i="26"/>
  <c r="V110" i="26"/>
  <c r="AQ109" i="26"/>
  <c r="AJ109" i="26"/>
  <c r="AC109" i="26"/>
  <c r="V109" i="26"/>
  <c r="AQ108" i="26"/>
  <c r="AJ108" i="26"/>
  <c r="AC108" i="26"/>
  <c r="V108" i="26"/>
  <c r="AQ107" i="26"/>
  <c r="AJ107" i="26"/>
  <c r="AC107" i="26"/>
  <c r="V107" i="26"/>
  <c r="AQ106" i="26"/>
  <c r="AJ106" i="26"/>
  <c r="AC106" i="26"/>
  <c r="V106" i="26"/>
  <c r="AQ105" i="26"/>
  <c r="AJ105" i="26"/>
  <c r="AC105" i="26"/>
  <c r="V105" i="26"/>
  <c r="AQ104" i="26"/>
  <c r="AJ104" i="26"/>
  <c r="AC104" i="26"/>
  <c r="V104" i="26"/>
  <c r="AQ103" i="26"/>
  <c r="AJ103" i="26"/>
  <c r="AC103" i="26"/>
  <c r="V103" i="26"/>
  <c r="AQ102" i="26"/>
  <c r="AJ102" i="26"/>
  <c r="AC102" i="26"/>
  <c r="V102" i="26"/>
  <c r="AQ101" i="26"/>
  <c r="AJ101" i="26"/>
  <c r="AC101" i="26"/>
  <c r="V101" i="26"/>
  <c r="AQ100" i="26"/>
  <c r="AJ100" i="26"/>
  <c r="AC100" i="26"/>
  <c r="V100" i="26"/>
  <c r="AQ99" i="26"/>
  <c r="AJ99" i="26"/>
  <c r="AC99" i="26"/>
  <c r="V99" i="26"/>
  <c r="AQ98" i="26"/>
  <c r="AJ98" i="26"/>
  <c r="AC98" i="26"/>
  <c r="V98" i="26"/>
  <c r="AQ97" i="26"/>
  <c r="AJ97" i="26"/>
  <c r="AC97" i="26"/>
  <c r="V97" i="26"/>
  <c r="AQ96" i="26"/>
  <c r="AJ96" i="26"/>
  <c r="AC96" i="26"/>
  <c r="V96" i="26"/>
  <c r="AQ95" i="26"/>
  <c r="AJ95" i="26"/>
  <c r="AC95" i="26"/>
  <c r="V95" i="26"/>
  <c r="AQ94" i="26"/>
  <c r="AJ94" i="26"/>
  <c r="AC94" i="26"/>
  <c r="V94" i="26"/>
  <c r="AQ93" i="26"/>
  <c r="AJ93" i="26"/>
  <c r="AC93" i="26"/>
  <c r="V93" i="26"/>
  <c r="AQ92" i="26"/>
  <c r="AJ92" i="26"/>
  <c r="AC92" i="26"/>
  <c r="V92" i="26"/>
  <c r="AQ91" i="26"/>
  <c r="AJ91" i="26"/>
  <c r="AC91" i="26"/>
  <c r="V91" i="26"/>
  <c r="AQ90" i="26"/>
  <c r="AJ90" i="26"/>
  <c r="AC90" i="26"/>
  <c r="V90" i="26"/>
  <c r="AQ89" i="26"/>
  <c r="AJ89" i="26"/>
  <c r="AC89" i="26"/>
  <c r="V89" i="26"/>
  <c r="AQ88" i="26"/>
  <c r="AJ88" i="26"/>
  <c r="AC88" i="26"/>
  <c r="V88" i="26"/>
  <c r="AQ87" i="26"/>
  <c r="AJ87" i="26"/>
  <c r="AC87" i="26"/>
  <c r="V87" i="26"/>
  <c r="AQ86" i="26"/>
  <c r="AJ86" i="26"/>
  <c r="AC86" i="26"/>
  <c r="V86" i="26"/>
  <c r="AQ85" i="26"/>
  <c r="AJ85" i="26"/>
  <c r="AC85" i="26"/>
  <c r="V85" i="26"/>
  <c r="AQ84" i="26"/>
  <c r="AJ84" i="26"/>
  <c r="AC84" i="26"/>
  <c r="V84" i="26"/>
  <c r="AQ83" i="26"/>
  <c r="AJ83" i="26"/>
  <c r="AC83" i="26"/>
  <c r="V83" i="26"/>
  <c r="AQ82" i="26"/>
  <c r="AJ82" i="26"/>
  <c r="AC82" i="26"/>
  <c r="V82" i="26"/>
  <c r="AQ81" i="26"/>
  <c r="AJ81" i="26"/>
  <c r="AC81" i="26"/>
  <c r="V81" i="26"/>
  <c r="AQ80" i="26"/>
  <c r="AJ80" i="26"/>
  <c r="AC80" i="26"/>
  <c r="V80" i="26"/>
  <c r="AQ79" i="26"/>
  <c r="AJ79" i="26"/>
  <c r="AC79" i="26"/>
  <c r="V79" i="26"/>
  <c r="AQ78" i="26"/>
  <c r="AJ78" i="26"/>
  <c r="AC78" i="26"/>
  <c r="V78" i="26"/>
  <c r="AQ77" i="26"/>
  <c r="AJ77" i="26"/>
  <c r="AC77" i="26"/>
  <c r="V77" i="26"/>
  <c r="AQ76" i="26"/>
  <c r="AJ76" i="26"/>
  <c r="AC76" i="26"/>
  <c r="V76" i="26"/>
  <c r="AQ75" i="26"/>
  <c r="AJ75" i="26"/>
  <c r="AC75" i="26"/>
  <c r="V75" i="26"/>
  <c r="AQ74" i="26"/>
  <c r="AJ74" i="26"/>
  <c r="AC74" i="26"/>
  <c r="V74" i="26"/>
  <c r="AQ73" i="26"/>
  <c r="AJ73" i="26"/>
  <c r="AC73" i="26"/>
  <c r="V73" i="26"/>
  <c r="AQ72" i="26"/>
  <c r="AJ72" i="26"/>
  <c r="AC72" i="26"/>
  <c r="V72" i="26"/>
  <c r="AQ71" i="26"/>
  <c r="AJ71" i="26"/>
  <c r="AC71" i="26"/>
  <c r="V71" i="26"/>
  <c r="AQ70" i="26"/>
  <c r="AJ70" i="26"/>
  <c r="AC70" i="26"/>
  <c r="V70" i="26"/>
  <c r="AQ69" i="26"/>
  <c r="AJ69" i="26"/>
  <c r="AC69" i="26"/>
  <c r="V69" i="26"/>
  <c r="AQ68" i="26"/>
  <c r="AJ68" i="26"/>
  <c r="AC68" i="26"/>
  <c r="V68" i="26"/>
  <c r="AQ67" i="26"/>
  <c r="AJ67" i="26"/>
  <c r="AC67" i="26"/>
  <c r="V67" i="26"/>
  <c r="AQ66" i="26"/>
  <c r="AJ66" i="26"/>
  <c r="AC66" i="26"/>
  <c r="V66" i="26"/>
  <c r="AQ65" i="26"/>
  <c r="AJ65" i="26"/>
  <c r="AC65" i="26"/>
  <c r="V65" i="26"/>
  <c r="AQ64" i="26"/>
  <c r="AJ64" i="26"/>
  <c r="AC64" i="26"/>
  <c r="V64" i="26"/>
  <c r="AQ63" i="26"/>
  <c r="AJ63" i="26"/>
  <c r="AC63" i="26"/>
  <c r="V63" i="26"/>
  <c r="AQ62" i="26"/>
  <c r="AJ62" i="26"/>
  <c r="AC62" i="26"/>
  <c r="V62" i="26"/>
  <c r="AQ61" i="26"/>
  <c r="AJ61" i="26"/>
  <c r="AC61" i="26"/>
  <c r="V61" i="26"/>
  <c r="AQ60" i="26"/>
  <c r="AJ60" i="26"/>
  <c r="AC60" i="26"/>
  <c r="V60" i="26"/>
  <c r="AQ59" i="26"/>
  <c r="AJ59" i="26"/>
  <c r="AC59" i="26"/>
  <c r="V59" i="26"/>
  <c r="AQ58" i="26"/>
  <c r="AJ58" i="26"/>
  <c r="AC58" i="26"/>
  <c r="V58" i="26"/>
  <c r="AQ57" i="26"/>
  <c r="AJ57" i="26"/>
  <c r="AC57" i="26"/>
  <c r="V57" i="26"/>
  <c r="AQ56" i="26"/>
  <c r="AJ56" i="26"/>
  <c r="AC56" i="26"/>
  <c r="V56" i="26"/>
  <c r="AQ55" i="26"/>
  <c r="AJ55" i="26"/>
  <c r="AC55" i="26"/>
  <c r="V55" i="26"/>
  <c r="AQ54" i="26"/>
  <c r="AJ54" i="26"/>
  <c r="AC54" i="26"/>
  <c r="V54" i="26"/>
  <c r="AQ53" i="26"/>
  <c r="AJ53" i="26"/>
  <c r="AC53" i="26"/>
  <c r="V53" i="26"/>
  <c r="AQ52" i="26"/>
  <c r="AJ52" i="26"/>
  <c r="AC52" i="26"/>
  <c r="V52" i="26"/>
  <c r="AQ51" i="26"/>
  <c r="AJ51" i="26"/>
  <c r="AC51" i="26"/>
  <c r="V51" i="26"/>
  <c r="AQ50" i="26"/>
  <c r="AJ50" i="26"/>
  <c r="AC50" i="26"/>
  <c r="V50" i="26"/>
  <c r="AQ49" i="26"/>
  <c r="AJ49" i="26"/>
  <c r="AC49" i="26"/>
  <c r="V49" i="26"/>
  <c r="AQ48" i="26"/>
  <c r="AJ48" i="26"/>
  <c r="AC48" i="26"/>
  <c r="V48" i="26"/>
  <c r="AQ47" i="26"/>
  <c r="AJ47" i="26"/>
  <c r="AC47" i="26"/>
  <c r="V47" i="26"/>
  <c r="AQ46" i="26"/>
  <c r="AJ46" i="26"/>
  <c r="AC46" i="26"/>
  <c r="V46" i="26"/>
  <c r="AQ45" i="26"/>
  <c r="AJ45" i="26"/>
  <c r="AC45" i="26"/>
  <c r="V45" i="26"/>
  <c r="AQ44" i="26"/>
  <c r="AJ44" i="26"/>
  <c r="AC44" i="26"/>
  <c r="V44" i="26"/>
  <c r="AQ43" i="26"/>
  <c r="AJ43" i="26"/>
  <c r="AC43" i="26"/>
  <c r="V43" i="26"/>
  <c r="AQ42" i="26"/>
  <c r="AJ42" i="26"/>
  <c r="AC42" i="26"/>
  <c r="V42" i="26"/>
  <c r="AQ41" i="26"/>
  <c r="AJ41" i="26"/>
  <c r="AC41" i="26"/>
  <c r="V41" i="26"/>
  <c r="AQ40" i="26"/>
  <c r="AJ40" i="26"/>
  <c r="AC40" i="26"/>
  <c r="V40" i="26"/>
  <c r="AQ39" i="26"/>
  <c r="AJ39" i="26"/>
  <c r="AC39" i="26"/>
  <c r="V39" i="26"/>
  <c r="AQ38" i="26"/>
  <c r="AJ38" i="26"/>
  <c r="AC38" i="26"/>
  <c r="V38" i="26"/>
  <c r="AQ37" i="26"/>
  <c r="AJ37" i="26"/>
  <c r="AC37" i="26"/>
  <c r="V37" i="26"/>
  <c r="AQ36" i="26"/>
  <c r="AJ36" i="26"/>
  <c r="AC36" i="26"/>
  <c r="V36" i="26"/>
  <c r="AQ35" i="26"/>
  <c r="AJ35" i="26"/>
  <c r="AC35" i="26"/>
  <c r="V35" i="26"/>
  <c r="AQ34" i="26"/>
  <c r="AJ34" i="26"/>
  <c r="AC34" i="26"/>
  <c r="V34" i="26"/>
  <c r="AQ33" i="26"/>
  <c r="AJ33" i="26"/>
  <c r="AC33" i="26"/>
  <c r="V33" i="26"/>
  <c r="AQ32" i="26"/>
  <c r="AJ32" i="26"/>
  <c r="AC32" i="26"/>
  <c r="V32" i="26"/>
  <c r="AQ31" i="26"/>
  <c r="AJ31" i="26"/>
  <c r="AC31" i="26"/>
  <c r="V31" i="26"/>
  <c r="AQ30" i="26"/>
  <c r="AJ30" i="26"/>
  <c r="AC30" i="26"/>
  <c r="V30" i="26"/>
  <c r="AQ29" i="26"/>
  <c r="AJ29" i="26"/>
  <c r="AC29" i="26"/>
  <c r="V29" i="26"/>
  <c r="AQ28" i="26"/>
  <c r="AJ28" i="26"/>
  <c r="AC28" i="26"/>
  <c r="V28" i="26"/>
  <c r="AQ27" i="26"/>
  <c r="AJ27" i="26"/>
  <c r="AC27" i="26"/>
  <c r="V27" i="26"/>
  <c r="AQ26" i="26"/>
  <c r="AJ26" i="26"/>
  <c r="AC26" i="26"/>
  <c r="V26" i="26"/>
  <c r="AQ25" i="26"/>
  <c r="AJ25" i="26"/>
  <c r="AC25" i="26"/>
  <c r="V25" i="26"/>
  <c r="AQ24" i="26"/>
  <c r="AJ24" i="26"/>
  <c r="AC24" i="26"/>
  <c r="V24" i="26"/>
  <c r="AQ23" i="26"/>
  <c r="AJ23" i="26"/>
  <c r="AC23" i="26"/>
  <c r="V23" i="26"/>
  <c r="AQ22" i="26"/>
  <c r="AJ22" i="26"/>
  <c r="AC22" i="26"/>
  <c r="V22" i="26"/>
  <c r="AQ21" i="26"/>
  <c r="AJ21" i="26"/>
  <c r="AC21" i="26"/>
  <c r="V21" i="26"/>
  <c r="AQ20" i="26"/>
  <c r="AJ20" i="26"/>
  <c r="AC20" i="26"/>
  <c r="V20" i="26"/>
  <c r="AQ19" i="26"/>
  <c r="AJ19" i="26"/>
  <c r="AC19" i="26"/>
  <c r="V19" i="26"/>
  <c r="AQ18" i="26"/>
  <c r="AJ18" i="26"/>
  <c r="AC18" i="26"/>
  <c r="V18" i="26"/>
  <c r="AQ17" i="26"/>
  <c r="AJ17" i="26"/>
  <c r="AC17" i="26"/>
  <c r="V17" i="26"/>
  <c r="AQ16" i="26"/>
  <c r="AJ16" i="26"/>
  <c r="AC16" i="26"/>
  <c r="V16" i="26"/>
  <c r="AQ15" i="26"/>
  <c r="AJ15" i="26"/>
  <c r="AC15" i="26"/>
  <c r="V15" i="26"/>
  <c r="AQ14" i="26"/>
  <c r="AJ14" i="26"/>
  <c r="AC14" i="26"/>
  <c r="V14" i="26"/>
  <c r="AQ13" i="26"/>
  <c r="AJ13" i="26"/>
  <c r="AC13" i="26"/>
  <c r="V13" i="26"/>
  <c r="AQ12" i="26"/>
  <c r="AJ12" i="26"/>
  <c r="AC12" i="26"/>
  <c r="V12" i="26"/>
  <c r="AQ11" i="26"/>
  <c r="AJ11" i="26"/>
  <c r="AC11" i="26"/>
  <c r="V11" i="26"/>
  <c r="AQ10" i="26"/>
  <c r="AJ10" i="26"/>
  <c r="AC10" i="26"/>
  <c r="V10" i="26"/>
  <c r="AQ9" i="26"/>
  <c r="AJ9" i="26"/>
  <c r="AC9" i="26"/>
  <c r="V9" i="26"/>
  <c r="AQ8" i="26"/>
  <c r="AJ8" i="26"/>
  <c r="AC8" i="26"/>
  <c r="V8" i="26"/>
  <c r="AQ7" i="26"/>
  <c r="AJ7" i="26"/>
  <c r="AC7" i="26"/>
  <c r="V7" i="26"/>
  <c r="AQ6" i="26"/>
  <c r="AJ6" i="26"/>
  <c r="AC6" i="26"/>
  <c r="V6" i="26"/>
  <c r="AQ5" i="26"/>
  <c r="AJ5" i="26"/>
  <c r="AC5" i="26"/>
  <c r="V5" i="26"/>
  <c r="AQ4" i="26"/>
  <c r="AJ4" i="26"/>
  <c r="AC4" i="26"/>
  <c r="V4" i="26"/>
  <c r="AP2" i="26"/>
  <c r="AO2" i="26"/>
  <c r="AN2" i="26"/>
  <c r="AM2" i="26"/>
  <c r="AL2" i="26"/>
  <c r="AK2" i="26"/>
  <c r="AI2" i="26"/>
  <c r="AH2" i="26"/>
  <c r="AG2" i="26"/>
  <c r="AF2" i="26"/>
  <c r="AE2" i="26"/>
  <c r="AD2" i="26"/>
  <c r="AB1" i="26"/>
  <c r="AA1" i="26"/>
  <c r="Z1" i="26"/>
  <c r="Y1" i="26"/>
  <c r="X1" i="26"/>
  <c r="W1" i="26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E11" i="25"/>
  <c r="E10" i="25"/>
  <c r="E9" i="25"/>
  <c r="E8" i="25"/>
  <c r="E7" i="25"/>
  <c r="E6" i="25"/>
  <c r="E5" i="25"/>
  <c r="AR900" i="24"/>
  <c r="J900" i="24"/>
  <c r="D900" i="24" s="1"/>
  <c r="G900" i="24"/>
  <c r="F900" i="24"/>
  <c r="E900" i="24"/>
  <c r="AR899" i="24"/>
  <c r="J899" i="24"/>
  <c r="D899" i="24" s="1"/>
  <c r="G899" i="24"/>
  <c r="F899" i="24"/>
  <c r="E899" i="24"/>
  <c r="AR898" i="24"/>
  <c r="J898" i="24"/>
  <c r="D898" i="24" s="1"/>
  <c r="G898" i="24"/>
  <c r="F898" i="24"/>
  <c r="E898" i="24"/>
  <c r="AR897" i="24"/>
  <c r="J897" i="24"/>
  <c r="D897" i="24" s="1"/>
  <c r="G897" i="24"/>
  <c r="F897" i="24"/>
  <c r="E897" i="24"/>
  <c r="AR896" i="24"/>
  <c r="J896" i="24"/>
  <c r="D896" i="24" s="1"/>
  <c r="G896" i="24"/>
  <c r="F896" i="24"/>
  <c r="E896" i="24"/>
  <c r="AR895" i="24"/>
  <c r="J895" i="24"/>
  <c r="D895" i="24" s="1"/>
  <c r="G895" i="24"/>
  <c r="F895" i="24"/>
  <c r="E895" i="24"/>
  <c r="AR894" i="24"/>
  <c r="J894" i="24"/>
  <c r="D894" i="24" s="1"/>
  <c r="G894" i="24"/>
  <c r="F894" i="24"/>
  <c r="E894" i="24"/>
  <c r="AR893" i="24"/>
  <c r="J893" i="24"/>
  <c r="D893" i="24" s="1"/>
  <c r="G893" i="24"/>
  <c r="F893" i="24"/>
  <c r="E893" i="24"/>
  <c r="AR892" i="24"/>
  <c r="J892" i="24"/>
  <c r="D892" i="24" s="1"/>
  <c r="G892" i="24"/>
  <c r="F892" i="24"/>
  <c r="E892" i="24"/>
  <c r="AR891" i="24"/>
  <c r="J891" i="24"/>
  <c r="D891" i="24" s="1"/>
  <c r="G891" i="24"/>
  <c r="F891" i="24"/>
  <c r="E891" i="24"/>
  <c r="AR890" i="24"/>
  <c r="J890" i="24"/>
  <c r="D890" i="24" s="1"/>
  <c r="G890" i="24"/>
  <c r="F890" i="24"/>
  <c r="E890" i="24"/>
  <c r="AR889" i="24"/>
  <c r="J889" i="24"/>
  <c r="D889" i="24" s="1"/>
  <c r="G889" i="24"/>
  <c r="F889" i="24"/>
  <c r="E889" i="24"/>
  <c r="AR888" i="24"/>
  <c r="J888" i="24"/>
  <c r="D888" i="24" s="1"/>
  <c r="G888" i="24"/>
  <c r="F888" i="24"/>
  <c r="E888" i="24"/>
  <c r="AR887" i="24"/>
  <c r="J887" i="24"/>
  <c r="D887" i="24" s="1"/>
  <c r="G887" i="24"/>
  <c r="F887" i="24"/>
  <c r="E887" i="24"/>
  <c r="AR886" i="24"/>
  <c r="J886" i="24"/>
  <c r="D886" i="24" s="1"/>
  <c r="G886" i="24"/>
  <c r="F886" i="24"/>
  <c r="E886" i="24"/>
  <c r="AR885" i="24"/>
  <c r="J885" i="24"/>
  <c r="D885" i="24" s="1"/>
  <c r="G885" i="24"/>
  <c r="F885" i="24"/>
  <c r="E885" i="24"/>
  <c r="AR884" i="24"/>
  <c r="J884" i="24"/>
  <c r="D884" i="24" s="1"/>
  <c r="G884" i="24"/>
  <c r="F884" i="24"/>
  <c r="E884" i="24"/>
  <c r="AR883" i="24"/>
  <c r="J883" i="24"/>
  <c r="D883" i="24" s="1"/>
  <c r="G883" i="24"/>
  <c r="F883" i="24"/>
  <c r="E883" i="24"/>
  <c r="AR882" i="24"/>
  <c r="J882" i="24"/>
  <c r="D882" i="24" s="1"/>
  <c r="G882" i="24"/>
  <c r="F882" i="24"/>
  <c r="E882" i="24"/>
  <c r="AR881" i="24"/>
  <c r="J881" i="24"/>
  <c r="D881" i="24" s="1"/>
  <c r="G881" i="24"/>
  <c r="F881" i="24"/>
  <c r="E881" i="24"/>
  <c r="AR880" i="24"/>
  <c r="J880" i="24"/>
  <c r="D880" i="24" s="1"/>
  <c r="G880" i="24"/>
  <c r="F880" i="24"/>
  <c r="E880" i="24"/>
  <c r="AR879" i="24"/>
  <c r="J879" i="24"/>
  <c r="D879" i="24" s="1"/>
  <c r="G879" i="24"/>
  <c r="F879" i="24"/>
  <c r="E879" i="24"/>
  <c r="AR878" i="24"/>
  <c r="J878" i="24"/>
  <c r="D878" i="24" s="1"/>
  <c r="G878" i="24"/>
  <c r="F878" i="24"/>
  <c r="E878" i="24"/>
  <c r="AR877" i="24"/>
  <c r="J877" i="24"/>
  <c r="D877" i="24" s="1"/>
  <c r="G877" i="24"/>
  <c r="F877" i="24"/>
  <c r="E877" i="24"/>
  <c r="AR876" i="24"/>
  <c r="J876" i="24"/>
  <c r="D876" i="24" s="1"/>
  <c r="G876" i="24"/>
  <c r="F876" i="24"/>
  <c r="E876" i="24"/>
  <c r="AR875" i="24"/>
  <c r="J875" i="24"/>
  <c r="D875" i="24" s="1"/>
  <c r="G875" i="24"/>
  <c r="F875" i="24"/>
  <c r="E875" i="24"/>
  <c r="AR874" i="24"/>
  <c r="J874" i="24"/>
  <c r="D874" i="24" s="1"/>
  <c r="G874" i="24"/>
  <c r="F874" i="24"/>
  <c r="E874" i="24"/>
  <c r="AR873" i="24"/>
  <c r="J873" i="24"/>
  <c r="D873" i="24" s="1"/>
  <c r="G873" i="24"/>
  <c r="F873" i="24"/>
  <c r="E873" i="24"/>
  <c r="AR872" i="24"/>
  <c r="J872" i="24"/>
  <c r="D872" i="24" s="1"/>
  <c r="G872" i="24"/>
  <c r="F872" i="24"/>
  <c r="E872" i="24"/>
  <c r="AR871" i="24"/>
  <c r="J871" i="24"/>
  <c r="D871" i="24" s="1"/>
  <c r="G871" i="24"/>
  <c r="F871" i="24"/>
  <c r="E871" i="24"/>
  <c r="AR870" i="24"/>
  <c r="J870" i="24"/>
  <c r="D870" i="24" s="1"/>
  <c r="G870" i="24"/>
  <c r="F870" i="24"/>
  <c r="E870" i="24"/>
  <c r="AR869" i="24"/>
  <c r="J869" i="24"/>
  <c r="D869" i="24" s="1"/>
  <c r="G869" i="24"/>
  <c r="F869" i="24"/>
  <c r="E869" i="24"/>
  <c r="AR868" i="24"/>
  <c r="J868" i="24"/>
  <c r="D868" i="24" s="1"/>
  <c r="G868" i="24"/>
  <c r="F868" i="24"/>
  <c r="E868" i="24"/>
  <c r="AR867" i="24"/>
  <c r="J867" i="24"/>
  <c r="D867" i="24" s="1"/>
  <c r="G867" i="24"/>
  <c r="F867" i="24"/>
  <c r="E867" i="24"/>
  <c r="AR866" i="24"/>
  <c r="J866" i="24"/>
  <c r="D866" i="24" s="1"/>
  <c r="G866" i="24"/>
  <c r="F866" i="24"/>
  <c r="E866" i="24"/>
  <c r="AR865" i="24"/>
  <c r="J865" i="24"/>
  <c r="D865" i="24" s="1"/>
  <c r="G865" i="24"/>
  <c r="F865" i="24"/>
  <c r="E865" i="24"/>
  <c r="AR864" i="24"/>
  <c r="J864" i="24"/>
  <c r="D864" i="24" s="1"/>
  <c r="G864" i="24"/>
  <c r="F864" i="24"/>
  <c r="E864" i="24"/>
  <c r="AR863" i="24"/>
  <c r="J863" i="24"/>
  <c r="D863" i="24" s="1"/>
  <c r="G863" i="24"/>
  <c r="F863" i="24"/>
  <c r="E863" i="24"/>
  <c r="AR862" i="24"/>
  <c r="J862" i="24"/>
  <c r="D862" i="24" s="1"/>
  <c r="G862" i="24"/>
  <c r="F862" i="24"/>
  <c r="E862" i="24"/>
  <c r="AR861" i="24"/>
  <c r="J861" i="24"/>
  <c r="D861" i="24" s="1"/>
  <c r="G861" i="24"/>
  <c r="F861" i="24"/>
  <c r="E861" i="24"/>
  <c r="AR860" i="24"/>
  <c r="J860" i="24"/>
  <c r="D860" i="24" s="1"/>
  <c r="G860" i="24"/>
  <c r="F860" i="24"/>
  <c r="E860" i="24"/>
  <c r="AR859" i="24"/>
  <c r="J859" i="24"/>
  <c r="D859" i="24" s="1"/>
  <c r="G859" i="24"/>
  <c r="F859" i="24"/>
  <c r="E859" i="24"/>
  <c r="AR858" i="24"/>
  <c r="J858" i="24"/>
  <c r="D858" i="24" s="1"/>
  <c r="G858" i="24"/>
  <c r="F858" i="24"/>
  <c r="E858" i="24"/>
  <c r="AR857" i="24"/>
  <c r="J857" i="24"/>
  <c r="D857" i="24" s="1"/>
  <c r="G857" i="24"/>
  <c r="F857" i="24"/>
  <c r="E857" i="24"/>
  <c r="AR856" i="24"/>
  <c r="J856" i="24"/>
  <c r="D856" i="24" s="1"/>
  <c r="G856" i="24"/>
  <c r="F856" i="24"/>
  <c r="E856" i="24"/>
  <c r="AR855" i="24"/>
  <c r="J855" i="24"/>
  <c r="D855" i="24" s="1"/>
  <c r="G855" i="24"/>
  <c r="F855" i="24"/>
  <c r="E855" i="24"/>
  <c r="AR854" i="24"/>
  <c r="J854" i="24"/>
  <c r="D854" i="24" s="1"/>
  <c r="G854" i="24"/>
  <c r="F854" i="24"/>
  <c r="E854" i="24"/>
  <c r="AR853" i="24"/>
  <c r="J853" i="24"/>
  <c r="D853" i="24" s="1"/>
  <c r="G853" i="24"/>
  <c r="F853" i="24"/>
  <c r="E853" i="24"/>
  <c r="AR852" i="24"/>
  <c r="J852" i="24"/>
  <c r="D852" i="24" s="1"/>
  <c r="G852" i="24"/>
  <c r="F852" i="24"/>
  <c r="E852" i="24"/>
  <c r="AR851" i="24"/>
  <c r="J851" i="24"/>
  <c r="D851" i="24" s="1"/>
  <c r="G851" i="24"/>
  <c r="F851" i="24"/>
  <c r="E851" i="24"/>
  <c r="AR850" i="24"/>
  <c r="J850" i="24"/>
  <c r="D850" i="24" s="1"/>
  <c r="G850" i="24"/>
  <c r="F850" i="24"/>
  <c r="E850" i="24"/>
  <c r="AR849" i="24"/>
  <c r="J849" i="24"/>
  <c r="D849" i="24" s="1"/>
  <c r="G849" i="24"/>
  <c r="F849" i="24"/>
  <c r="E849" i="24"/>
  <c r="AR848" i="24"/>
  <c r="J848" i="24"/>
  <c r="D848" i="24" s="1"/>
  <c r="G848" i="24"/>
  <c r="F848" i="24"/>
  <c r="E848" i="24"/>
  <c r="AR847" i="24"/>
  <c r="J847" i="24"/>
  <c r="D847" i="24" s="1"/>
  <c r="G847" i="24"/>
  <c r="F847" i="24"/>
  <c r="E847" i="24"/>
  <c r="AR846" i="24"/>
  <c r="J846" i="24"/>
  <c r="D846" i="24" s="1"/>
  <c r="G846" i="24"/>
  <c r="F846" i="24"/>
  <c r="E846" i="24"/>
  <c r="AR845" i="24"/>
  <c r="J845" i="24"/>
  <c r="D845" i="24" s="1"/>
  <c r="G845" i="24"/>
  <c r="F845" i="24"/>
  <c r="E845" i="24"/>
  <c r="AR844" i="24"/>
  <c r="J844" i="24"/>
  <c r="D844" i="24" s="1"/>
  <c r="G844" i="24"/>
  <c r="F844" i="24"/>
  <c r="E844" i="24"/>
  <c r="AR843" i="24"/>
  <c r="J843" i="24"/>
  <c r="D843" i="24" s="1"/>
  <c r="G843" i="24"/>
  <c r="F843" i="24"/>
  <c r="E843" i="24"/>
  <c r="AR842" i="24"/>
  <c r="J842" i="24"/>
  <c r="D842" i="24" s="1"/>
  <c r="G842" i="24"/>
  <c r="F842" i="24"/>
  <c r="E842" i="24"/>
  <c r="AR841" i="24"/>
  <c r="J841" i="24"/>
  <c r="D841" i="24" s="1"/>
  <c r="G841" i="24"/>
  <c r="F841" i="24"/>
  <c r="E841" i="24"/>
  <c r="AR840" i="24"/>
  <c r="J840" i="24"/>
  <c r="D840" i="24" s="1"/>
  <c r="G840" i="24"/>
  <c r="F840" i="24"/>
  <c r="E840" i="24"/>
  <c r="AR839" i="24"/>
  <c r="J839" i="24"/>
  <c r="D839" i="24" s="1"/>
  <c r="G839" i="24"/>
  <c r="F839" i="24"/>
  <c r="E839" i="24"/>
  <c r="AR838" i="24"/>
  <c r="J838" i="24"/>
  <c r="D838" i="24" s="1"/>
  <c r="G838" i="24"/>
  <c r="F838" i="24"/>
  <c r="E838" i="24"/>
  <c r="AR837" i="24"/>
  <c r="J837" i="24"/>
  <c r="D837" i="24" s="1"/>
  <c r="G837" i="24"/>
  <c r="F837" i="24"/>
  <c r="E837" i="24"/>
  <c r="AR836" i="24"/>
  <c r="J836" i="24"/>
  <c r="D836" i="24" s="1"/>
  <c r="G836" i="24"/>
  <c r="F836" i="24"/>
  <c r="E836" i="24"/>
  <c r="AR835" i="24"/>
  <c r="J835" i="24"/>
  <c r="D835" i="24" s="1"/>
  <c r="G835" i="24"/>
  <c r="F835" i="24"/>
  <c r="E835" i="24"/>
  <c r="AR834" i="24"/>
  <c r="J834" i="24"/>
  <c r="D834" i="24" s="1"/>
  <c r="G834" i="24"/>
  <c r="F834" i="24"/>
  <c r="E834" i="24"/>
  <c r="AR833" i="24"/>
  <c r="J833" i="24"/>
  <c r="D833" i="24" s="1"/>
  <c r="G833" i="24"/>
  <c r="F833" i="24"/>
  <c r="E833" i="24"/>
  <c r="AR832" i="24"/>
  <c r="J832" i="24"/>
  <c r="D832" i="24" s="1"/>
  <c r="G832" i="24"/>
  <c r="F832" i="24"/>
  <c r="E832" i="24"/>
  <c r="AR831" i="24"/>
  <c r="J831" i="24"/>
  <c r="D831" i="24" s="1"/>
  <c r="G831" i="24"/>
  <c r="F831" i="24"/>
  <c r="E831" i="24"/>
  <c r="AR830" i="24"/>
  <c r="J830" i="24"/>
  <c r="D830" i="24" s="1"/>
  <c r="G830" i="24"/>
  <c r="F830" i="24"/>
  <c r="E830" i="24"/>
  <c r="AR829" i="24"/>
  <c r="J829" i="24"/>
  <c r="D829" i="24" s="1"/>
  <c r="G829" i="24"/>
  <c r="F829" i="24"/>
  <c r="E829" i="24"/>
  <c r="AR828" i="24"/>
  <c r="J828" i="24"/>
  <c r="D828" i="24" s="1"/>
  <c r="G828" i="24"/>
  <c r="F828" i="24"/>
  <c r="E828" i="24"/>
  <c r="AR827" i="24"/>
  <c r="J827" i="24"/>
  <c r="D827" i="24" s="1"/>
  <c r="G827" i="24"/>
  <c r="F827" i="24"/>
  <c r="E827" i="24"/>
  <c r="AR826" i="24"/>
  <c r="J826" i="24"/>
  <c r="D826" i="24" s="1"/>
  <c r="G826" i="24"/>
  <c r="F826" i="24"/>
  <c r="E826" i="24"/>
  <c r="AR825" i="24"/>
  <c r="J825" i="24"/>
  <c r="D825" i="24" s="1"/>
  <c r="G825" i="24"/>
  <c r="F825" i="24"/>
  <c r="E825" i="24"/>
  <c r="AR824" i="24"/>
  <c r="J824" i="24"/>
  <c r="D824" i="24" s="1"/>
  <c r="G824" i="24"/>
  <c r="F824" i="24"/>
  <c r="E824" i="24"/>
  <c r="AR823" i="24"/>
  <c r="J823" i="24"/>
  <c r="D823" i="24" s="1"/>
  <c r="G823" i="24"/>
  <c r="F823" i="24"/>
  <c r="E823" i="24"/>
  <c r="AR822" i="24"/>
  <c r="J822" i="24"/>
  <c r="D822" i="24" s="1"/>
  <c r="G822" i="24"/>
  <c r="F822" i="24"/>
  <c r="E822" i="24"/>
  <c r="AR821" i="24"/>
  <c r="J821" i="24"/>
  <c r="D821" i="24" s="1"/>
  <c r="G821" i="24"/>
  <c r="F821" i="24"/>
  <c r="E821" i="24"/>
  <c r="AR820" i="24"/>
  <c r="J820" i="24"/>
  <c r="D820" i="24" s="1"/>
  <c r="G820" i="24"/>
  <c r="F820" i="24"/>
  <c r="E820" i="24"/>
  <c r="AR819" i="24"/>
  <c r="J819" i="24"/>
  <c r="D819" i="24" s="1"/>
  <c r="G819" i="24"/>
  <c r="F819" i="24"/>
  <c r="E819" i="24"/>
  <c r="AR818" i="24"/>
  <c r="J818" i="24"/>
  <c r="D818" i="24" s="1"/>
  <c r="G818" i="24"/>
  <c r="F818" i="24"/>
  <c r="E818" i="24"/>
  <c r="AR817" i="24"/>
  <c r="J817" i="24"/>
  <c r="D817" i="24" s="1"/>
  <c r="G817" i="24"/>
  <c r="F817" i="24"/>
  <c r="E817" i="24"/>
  <c r="AR816" i="24"/>
  <c r="J816" i="24"/>
  <c r="D816" i="24" s="1"/>
  <c r="G816" i="24"/>
  <c r="F816" i="24"/>
  <c r="E816" i="24"/>
  <c r="AR815" i="24"/>
  <c r="J815" i="24"/>
  <c r="D815" i="24" s="1"/>
  <c r="G815" i="24"/>
  <c r="F815" i="24"/>
  <c r="E815" i="24"/>
  <c r="AR814" i="24"/>
  <c r="J814" i="24"/>
  <c r="D814" i="24" s="1"/>
  <c r="G814" i="24"/>
  <c r="F814" i="24"/>
  <c r="E814" i="24"/>
  <c r="AR813" i="24"/>
  <c r="J813" i="24"/>
  <c r="D813" i="24" s="1"/>
  <c r="G813" i="24"/>
  <c r="F813" i="24"/>
  <c r="E813" i="24"/>
  <c r="AR812" i="24"/>
  <c r="J812" i="24"/>
  <c r="D812" i="24" s="1"/>
  <c r="G812" i="24"/>
  <c r="F812" i="24"/>
  <c r="E812" i="24"/>
  <c r="AR811" i="24"/>
  <c r="J811" i="24"/>
  <c r="D811" i="24" s="1"/>
  <c r="G811" i="24"/>
  <c r="F811" i="24"/>
  <c r="E811" i="24"/>
  <c r="AR810" i="24"/>
  <c r="J810" i="24"/>
  <c r="D810" i="24" s="1"/>
  <c r="G810" i="24"/>
  <c r="F810" i="24"/>
  <c r="E810" i="24"/>
  <c r="AR809" i="24"/>
  <c r="J809" i="24"/>
  <c r="D809" i="24" s="1"/>
  <c r="G809" i="24"/>
  <c r="F809" i="24"/>
  <c r="E809" i="24"/>
  <c r="AR808" i="24"/>
  <c r="J808" i="24"/>
  <c r="D808" i="24" s="1"/>
  <c r="G808" i="24"/>
  <c r="F808" i="24"/>
  <c r="E808" i="24"/>
  <c r="AR807" i="24"/>
  <c r="J807" i="24"/>
  <c r="D807" i="24" s="1"/>
  <c r="G807" i="24"/>
  <c r="F807" i="24"/>
  <c r="E807" i="24"/>
  <c r="AR806" i="24"/>
  <c r="J806" i="24"/>
  <c r="D806" i="24" s="1"/>
  <c r="G806" i="24"/>
  <c r="F806" i="24"/>
  <c r="E806" i="24"/>
  <c r="AR805" i="24"/>
  <c r="J805" i="24"/>
  <c r="D805" i="24" s="1"/>
  <c r="G805" i="24"/>
  <c r="F805" i="24"/>
  <c r="E805" i="24"/>
  <c r="AR804" i="24"/>
  <c r="J804" i="24"/>
  <c r="D804" i="24" s="1"/>
  <c r="G804" i="24"/>
  <c r="F804" i="24"/>
  <c r="E804" i="24"/>
  <c r="AR803" i="24"/>
  <c r="J803" i="24"/>
  <c r="D803" i="24" s="1"/>
  <c r="G803" i="24"/>
  <c r="F803" i="24"/>
  <c r="E803" i="24"/>
  <c r="AR802" i="24"/>
  <c r="J802" i="24"/>
  <c r="D802" i="24" s="1"/>
  <c r="G802" i="24"/>
  <c r="F802" i="24"/>
  <c r="E802" i="24"/>
  <c r="AR801" i="24"/>
  <c r="J801" i="24"/>
  <c r="D801" i="24" s="1"/>
  <c r="G801" i="24"/>
  <c r="F801" i="24"/>
  <c r="E801" i="24"/>
  <c r="AR800" i="24"/>
  <c r="J800" i="24"/>
  <c r="D800" i="24" s="1"/>
  <c r="G800" i="24"/>
  <c r="F800" i="24"/>
  <c r="E800" i="24"/>
  <c r="AR799" i="24"/>
  <c r="J799" i="24"/>
  <c r="D799" i="24" s="1"/>
  <c r="G799" i="24"/>
  <c r="F799" i="24"/>
  <c r="E799" i="24"/>
  <c r="AR798" i="24"/>
  <c r="J798" i="24"/>
  <c r="D798" i="24" s="1"/>
  <c r="G798" i="24"/>
  <c r="F798" i="24"/>
  <c r="E798" i="24"/>
  <c r="AR797" i="24"/>
  <c r="J797" i="24"/>
  <c r="D797" i="24" s="1"/>
  <c r="G797" i="24"/>
  <c r="F797" i="24"/>
  <c r="E797" i="24"/>
  <c r="AR796" i="24"/>
  <c r="J796" i="24"/>
  <c r="D796" i="24" s="1"/>
  <c r="G796" i="24"/>
  <c r="F796" i="24"/>
  <c r="E796" i="24"/>
  <c r="AR795" i="24"/>
  <c r="J795" i="24"/>
  <c r="D795" i="24" s="1"/>
  <c r="G795" i="24"/>
  <c r="F795" i="24"/>
  <c r="E795" i="24"/>
  <c r="AR794" i="24"/>
  <c r="J794" i="24"/>
  <c r="D794" i="24" s="1"/>
  <c r="G794" i="24"/>
  <c r="F794" i="24"/>
  <c r="E794" i="24"/>
  <c r="AR793" i="24"/>
  <c r="J793" i="24"/>
  <c r="D793" i="24" s="1"/>
  <c r="G793" i="24"/>
  <c r="F793" i="24"/>
  <c r="E793" i="24"/>
  <c r="AR792" i="24"/>
  <c r="J792" i="24"/>
  <c r="D792" i="24" s="1"/>
  <c r="G792" i="24"/>
  <c r="F792" i="24"/>
  <c r="E792" i="24"/>
  <c r="AR791" i="24"/>
  <c r="J791" i="24"/>
  <c r="D791" i="24" s="1"/>
  <c r="G791" i="24"/>
  <c r="F791" i="24"/>
  <c r="E791" i="24"/>
  <c r="AR790" i="24"/>
  <c r="J790" i="24"/>
  <c r="D790" i="24" s="1"/>
  <c r="G790" i="24"/>
  <c r="F790" i="24"/>
  <c r="E790" i="24"/>
  <c r="AR789" i="24"/>
  <c r="J789" i="24"/>
  <c r="D789" i="24" s="1"/>
  <c r="G789" i="24"/>
  <c r="F789" i="24"/>
  <c r="E789" i="24"/>
  <c r="AR788" i="24"/>
  <c r="J788" i="24"/>
  <c r="D788" i="24" s="1"/>
  <c r="G788" i="24"/>
  <c r="F788" i="24"/>
  <c r="E788" i="24"/>
  <c r="AR787" i="24"/>
  <c r="J787" i="24"/>
  <c r="D787" i="24" s="1"/>
  <c r="G787" i="24"/>
  <c r="F787" i="24"/>
  <c r="E787" i="24"/>
  <c r="AR786" i="24"/>
  <c r="J786" i="24"/>
  <c r="D786" i="24" s="1"/>
  <c r="G786" i="24"/>
  <c r="F786" i="24"/>
  <c r="E786" i="24"/>
  <c r="AR785" i="24"/>
  <c r="J785" i="24"/>
  <c r="D785" i="24" s="1"/>
  <c r="G785" i="24"/>
  <c r="F785" i="24"/>
  <c r="E785" i="24"/>
  <c r="AR784" i="24"/>
  <c r="J784" i="24"/>
  <c r="D784" i="24" s="1"/>
  <c r="G784" i="24"/>
  <c r="F784" i="24"/>
  <c r="E784" i="24"/>
  <c r="AR783" i="24"/>
  <c r="J783" i="24"/>
  <c r="D783" i="24" s="1"/>
  <c r="G783" i="24"/>
  <c r="F783" i="24"/>
  <c r="E783" i="24"/>
  <c r="AR782" i="24"/>
  <c r="J782" i="24"/>
  <c r="D782" i="24" s="1"/>
  <c r="G782" i="24"/>
  <c r="F782" i="24"/>
  <c r="E782" i="24"/>
  <c r="AR781" i="24"/>
  <c r="J781" i="24"/>
  <c r="D781" i="24" s="1"/>
  <c r="G781" i="24"/>
  <c r="F781" i="24"/>
  <c r="E781" i="24"/>
  <c r="AR780" i="24"/>
  <c r="J780" i="24"/>
  <c r="D780" i="24" s="1"/>
  <c r="G780" i="24"/>
  <c r="F780" i="24"/>
  <c r="E780" i="24"/>
  <c r="AR779" i="24"/>
  <c r="J779" i="24"/>
  <c r="D779" i="24" s="1"/>
  <c r="G779" i="24"/>
  <c r="F779" i="24"/>
  <c r="E779" i="24"/>
  <c r="AR778" i="24"/>
  <c r="J778" i="24"/>
  <c r="D778" i="24" s="1"/>
  <c r="G778" i="24"/>
  <c r="F778" i="24"/>
  <c r="E778" i="24"/>
  <c r="AR777" i="24"/>
  <c r="J777" i="24"/>
  <c r="D777" i="24" s="1"/>
  <c r="G777" i="24"/>
  <c r="F777" i="24"/>
  <c r="E777" i="24"/>
  <c r="AR776" i="24"/>
  <c r="J776" i="24"/>
  <c r="D776" i="24" s="1"/>
  <c r="G776" i="24"/>
  <c r="F776" i="24"/>
  <c r="E776" i="24"/>
  <c r="AR775" i="24"/>
  <c r="J775" i="24"/>
  <c r="D775" i="24" s="1"/>
  <c r="G775" i="24"/>
  <c r="F775" i="24"/>
  <c r="E775" i="24"/>
  <c r="AR774" i="24"/>
  <c r="J774" i="24"/>
  <c r="D774" i="24" s="1"/>
  <c r="G774" i="24"/>
  <c r="F774" i="24"/>
  <c r="E774" i="24"/>
  <c r="AR773" i="24"/>
  <c r="J773" i="24"/>
  <c r="D773" i="24" s="1"/>
  <c r="G773" i="24"/>
  <c r="F773" i="24"/>
  <c r="E773" i="24"/>
  <c r="AR772" i="24"/>
  <c r="J772" i="24"/>
  <c r="D772" i="24" s="1"/>
  <c r="G772" i="24"/>
  <c r="F772" i="24"/>
  <c r="E772" i="24"/>
  <c r="AR771" i="24"/>
  <c r="J771" i="24"/>
  <c r="D771" i="24" s="1"/>
  <c r="G771" i="24"/>
  <c r="F771" i="24"/>
  <c r="E771" i="24"/>
  <c r="AR770" i="24"/>
  <c r="J770" i="24"/>
  <c r="D770" i="24" s="1"/>
  <c r="G770" i="24"/>
  <c r="F770" i="24"/>
  <c r="E770" i="24"/>
  <c r="AR769" i="24"/>
  <c r="J769" i="24"/>
  <c r="D769" i="24" s="1"/>
  <c r="G769" i="24"/>
  <c r="F769" i="24"/>
  <c r="E769" i="24"/>
  <c r="AR768" i="24"/>
  <c r="J768" i="24"/>
  <c r="D768" i="24" s="1"/>
  <c r="G768" i="24"/>
  <c r="F768" i="24"/>
  <c r="E768" i="24"/>
  <c r="AR767" i="24"/>
  <c r="J767" i="24"/>
  <c r="D767" i="24" s="1"/>
  <c r="G767" i="24"/>
  <c r="F767" i="24"/>
  <c r="E767" i="24"/>
  <c r="AR766" i="24"/>
  <c r="J766" i="24"/>
  <c r="D766" i="24" s="1"/>
  <c r="G766" i="24"/>
  <c r="F766" i="24"/>
  <c r="E766" i="24"/>
  <c r="AR765" i="24"/>
  <c r="J765" i="24"/>
  <c r="D765" i="24" s="1"/>
  <c r="G765" i="24"/>
  <c r="F765" i="24"/>
  <c r="E765" i="24"/>
  <c r="AR764" i="24"/>
  <c r="J764" i="24"/>
  <c r="D764" i="24" s="1"/>
  <c r="G764" i="24"/>
  <c r="F764" i="24"/>
  <c r="E764" i="24"/>
  <c r="AR763" i="24"/>
  <c r="J763" i="24"/>
  <c r="D763" i="24" s="1"/>
  <c r="G763" i="24"/>
  <c r="F763" i="24"/>
  <c r="E763" i="24"/>
  <c r="AR762" i="24"/>
  <c r="J762" i="24"/>
  <c r="D762" i="24" s="1"/>
  <c r="G762" i="24"/>
  <c r="F762" i="24"/>
  <c r="E762" i="24"/>
  <c r="AR761" i="24"/>
  <c r="J761" i="24"/>
  <c r="D761" i="24" s="1"/>
  <c r="G761" i="24"/>
  <c r="F761" i="24"/>
  <c r="E761" i="24"/>
  <c r="AR760" i="24"/>
  <c r="J760" i="24"/>
  <c r="D760" i="24" s="1"/>
  <c r="G760" i="24"/>
  <c r="F760" i="24"/>
  <c r="E760" i="24"/>
  <c r="AR759" i="24"/>
  <c r="J759" i="24"/>
  <c r="D759" i="24" s="1"/>
  <c r="G759" i="24"/>
  <c r="F759" i="24"/>
  <c r="E759" i="24"/>
  <c r="AR758" i="24"/>
  <c r="J758" i="24"/>
  <c r="D758" i="24" s="1"/>
  <c r="G758" i="24"/>
  <c r="F758" i="24"/>
  <c r="E758" i="24"/>
  <c r="AR757" i="24"/>
  <c r="J757" i="24"/>
  <c r="D757" i="24" s="1"/>
  <c r="G757" i="24"/>
  <c r="F757" i="24"/>
  <c r="E757" i="24"/>
  <c r="AR756" i="24"/>
  <c r="J756" i="24"/>
  <c r="D756" i="24" s="1"/>
  <c r="G756" i="24"/>
  <c r="F756" i="24"/>
  <c r="E756" i="24"/>
  <c r="AR755" i="24"/>
  <c r="J755" i="24"/>
  <c r="D755" i="24" s="1"/>
  <c r="G755" i="24"/>
  <c r="F755" i="24"/>
  <c r="E755" i="24"/>
  <c r="AR754" i="24"/>
  <c r="J754" i="24"/>
  <c r="D754" i="24" s="1"/>
  <c r="G754" i="24"/>
  <c r="F754" i="24"/>
  <c r="E754" i="24"/>
  <c r="AR753" i="24"/>
  <c r="J753" i="24"/>
  <c r="D753" i="24" s="1"/>
  <c r="G753" i="24"/>
  <c r="F753" i="24"/>
  <c r="E753" i="24"/>
  <c r="AR752" i="24"/>
  <c r="J752" i="24"/>
  <c r="D752" i="24" s="1"/>
  <c r="G752" i="24"/>
  <c r="F752" i="24"/>
  <c r="E752" i="24"/>
  <c r="AR751" i="24"/>
  <c r="J751" i="24"/>
  <c r="D751" i="24" s="1"/>
  <c r="G751" i="24"/>
  <c r="F751" i="24"/>
  <c r="E751" i="24"/>
  <c r="AR750" i="24"/>
  <c r="J750" i="24"/>
  <c r="D750" i="24" s="1"/>
  <c r="G750" i="24"/>
  <c r="F750" i="24"/>
  <c r="E750" i="24"/>
  <c r="AR749" i="24"/>
  <c r="J749" i="24"/>
  <c r="D749" i="24" s="1"/>
  <c r="G749" i="24"/>
  <c r="F749" i="24"/>
  <c r="E749" i="24"/>
  <c r="AR748" i="24"/>
  <c r="J748" i="24"/>
  <c r="D748" i="24" s="1"/>
  <c r="G748" i="24"/>
  <c r="F748" i="24"/>
  <c r="E748" i="24"/>
  <c r="AR747" i="24"/>
  <c r="J747" i="24"/>
  <c r="D747" i="24" s="1"/>
  <c r="G747" i="24"/>
  <c r="F747" i="24"/>
  <c r="E747" i="24"/>
  <c r="AR746" i="24"/>
  <c r="J746" i="24"/>
  <c r="D746" i="24" s="1"/>
  <c r="G746" i="24"/>
  <c r="F746" i="24"/>
  <c r="E746" i="24"/>
  <c r="AR745" i="24"/>
  <c r="J745" i="24"/>
  <c r="D745" i="24" s="1"/>
  <c r="G745" i="24"/>
  <c r="F745" i="24"/>
  <c r="E745" i="24"/>
  <c r="AR744" i="24"/>
  <c r="J744" i="24"/>
  <c r="D744" i="24" s="1"/>
  <c r="G744" i="24"/>
  <c r="F744" i="24"/>
  <c r="E744" i="24"/>
  <c r="AR743" i="24"/>
  <c r="J743" i="24"/>
  <c r="D743" i="24" s="1"/>
  <c r="G743" i="24"/>
  <c r="F743" i="24"/>
  <c r="E743" i="24"/>
  <c r="AR742" i="24"/>
  <c r="J742" i="24"/>
  <c r="D742" i="24" s="1"/>
  <c r="G742" i="24"/>
  <c r="F742" i="24"/>
  <c r="E742" i="24"/>
  <c r="AR741" i="24"/>
  <c r="J741" i="24"/>
  <c r="D741" i="24" s="1"/>
  <c r="G741" i="24"/>
  <c r="F741" i="24"/>
  <c r="E741" i="24"/>
  <c r="AR740" i="24"/>
  <c r="J740" i="24"/>
  <c r="D740" i="24" s="1"/>
  <c r="G740" i="24"/>
  <c r="F740" i="24"/>
  <c r="E740" i="24"/>
  <c r="AR739" i="24"/>
  <c r="J739" i="24"/>
  <c r="D739" i="24" s="1"/>
  <c r="G739" i="24"/>
  <c r="F739" i="24"/>
  <c r="E739" i="24"/>
  <c r="AR738" i="24"/>
  <c r="J738" i="24"/>
  <c r="D738" i="24" s="1"/>
  <c r="G738" i="24"/>
  <c r="F738" i="24"/>
  <c r="E738" i="24"/>
  <c r="AR737" i="24"/>
  <c r="J737" i="24"/>
  <c r="D737" i="24" s="1"/>
  <c r="G737" i="24"/>
  <c r="F737" i="24"/>
  <c r="E737" i="24"/>
  <c r="AR736" i="24"/>
  <c r="J736" i="24"/>
  <c r="D736" i="24" s="1"/>
  <c r="G736" i="24"/>
  <c r="F736" i="24"/>
  <c r="E736" i="24"/>
  <c r="AR735" i="24"/>
  <c r="J735" i="24"/>
  <c r="D735" i="24" s="1"/>
  <c r="G735" i="24"/>
  <c r="F735" i="24"/>
  <c r="E735" i="24"/>
  <c r="AR734" i="24"/>
  <c r="J734" i="24"/>
  <c r="D734" i="24" s="1"/>
  <c r="G734" i="24"/>
  <c r="F734" i="24"/>
  <c r="E734" i="24"/>
  <c r="AR733" i="24"/>
  <c r="J733" i="24"/>
  <c r="D733" i="24" s="1"/>
  <c r="G733" i="24"/>
  <c r="F733" i="24"/>
  <c r="E733" i="24"/>
  <c r="AR732" i="24"/>
  <c r="J732" i="24"/>
  <c r="D732" i="24" s="1"/>
  <c r="G732" i="24"/>
  <c r="F732" i="24"/>
  <c r="E732" i="24"/>
  <c r="AR731" i="24"/>
  <c r="J731" i="24"/>
  <c r="D731" i="24" s="1"/>
  <c r="G731" i="24"/>
  <c r="F731" i="24"/>
  <c r="E731" i="24"/>
  <c r="AR730" i="24"/>
  <c r="J730" i="24"/>
  <c r="D730" i="24" s="1"/>
  <c r="G730" i="24"/>
  <c r="F730" i="24"/>
  <c r="E730" i="24"/>
  <c r="AR729" i="24"/>
  <c r="J729" i="24"/>
  <c r="D729" i="24" s="1"/>
  <c r="G729" i="24"/>
  <c r="F729" i="24"/>
  <c r="E729" i="24"/>
  <c r="AR728" i="24"/>
  <c r="J728" i="24"/>
  <c r="D728" i="24" s="1"/>
  <c r="G728" i="24"/>
  <c r="F728" i="24"/>
  <c r="E728" i="24"/>
  <c r="AR727" i="24"/>
  <c r="J727" i="24"/>
  <c r="D727" i="24" s="1"/>
  <c r="G727" i="24"/>
  <c r="F727" i="24"/>
  <c r="E727" i="24"/>
  <c r="AR726" i="24"/>
  <c r="J726" i="24"/>
  <c r="D726" i="24" s="1"/>
  <c r="G726" i="24"/>
  <c r="F726" i="24"/>
  <c r="E726" i="24"/>
  <c r="AR725" i="24"/>
  <c r="J725" i="24"/>
  <c r="D725" i="24" s="1"/>
  <c r="G725" i="24"/>
  <c r="F725" i="24"/>
  <c r="E725" i="24"/>
  <c r="AR724" i="24"/>
  <c r="J724" i="24"/>
  <c r="D724" i="24" s="1"/>
  <c r="G724" i="24"/>
  <c r="F724" i="24"/>
  <c r="E724" i="24"/>
  <c r="AR723" i="24"/>
  <c r="J723" i="24"/>
  <c r="D723" i="24" s="1"/>
  <c r="G723" i="24"/>
  <c r="F723" i="24"/>
  <c r="E723" i="24"/>
  <c r="AR722" i="24"/>
  <c r="J722" i="24"/>
  <c r="D722" i="24" s="1"/>
  <c r="G722" i="24"/>
  <c r="F722" i="24"/>
  <c r="E722" i="24"/>
  <c r="AR721" i="24"/>
  <c r="J721" i="24"/>
  <c r="D721" i="24" s="1"/>
  <c r="G721" i="24"/>
  <c r="F721" i="24"/>
  <c r="E721" i="24"/>
  <c r="AR720" i="24"/>
  <c r="J720" i="24"/>
  <c r="D720" i="24" s="1"/>
  <c r="G720" i="24"/>
  <c r="F720" i="24"/>
  <c r="E720" i="24"/>
  <c r="AR719" i="24"/>
  <c r="J719" i="24"/>
  <c r="D719" i="24" s="1"/>
  <c r="G719" i="24"/>
  <c r="F719" i="24"/>
  <c r="E719" i="24"/>
  <c r="AR718" i="24"/>
  <c r="J718" i="24"/>
  <c r="D718" i="24" s="1"/>
  <c r="G718" i="24"/>
  <c r="F718" i="24"/>
  <c r="E718" i="24"/>
  <c r="AR717" i="24"/>
  <c r="J717" i="24"/>
  <c r="D717" i="24" s="1"/>
  <c r="G717" i="24"/>
  <c r="F717" i="24"/>
  <c r="E717" i="24"/>
  <c r="AR716" i="24"/>
  <c r="J716" i="24"/>
  <c r="D716" i="24" s="1"/>
  <c r="G716" i="24"/>
  <c r="F716" i="24"/>
  <c r="E716" i="24"/>
  <c r="AR715" i="24"/>
  <c r="J715" i="24"/>
  <c r="D715" i="24" s="1"/>
  <c r="G715" i="24"/>
  <c r="F715" i="24"/>
  <c r="E715" i="24"/>
  <c r="AR714" i="24"/>
  <c r="J714" i="24"/>
  <c r="D714" i="24" s="1"/>
  <c r="G714" i="24"/>
  <c r="F714" i="24"/>
  <c r="E714" i="24"/>
  <c r="AR713" i="24"/>
  <c r="J713" i="24"/>
  <c r="D713" i="24" s="1"/>
  <c r="G713" i="24"/>
  <c r="F713" i="24"/>
  <c r="E713" i="24"/>
  <c r="AR712" i="24"/>
  <c r="J712" i="24"/>
  <c r="D712" i="24" s="1"/>
  <c r="G712" i="24"/>
  <c r="F712" i="24"/>
  <c r="E712" i="24"/>
  <c r="AR711" i="24"/>
  <c r="J711" i="24"/>
  <c r="D711" i="24" s="1"/>
  <c r="G711" i="24"/>
  <c r="F711" i="24"/>
  <c r="E711" i="24"/>
  <c r="AR710" i="24"/>
  <c r="J710" i="24"/>
  <c r="D710" i="24" s="1"/>
  <c r="G710" i="24"/>
  <c r="F710" i="24"/>
  <c r="E710" i="24"/>
  <c r="AR709" i="24"/>
  <c r="J709" i="24"/>
  <c r="D709" i="24" s="1"/>
  <c r="G709" i="24"/>
  <c r="F709" i="24"/>
  <c r="E709" i="24"/>
  <c r="AR708" i="24"/>
  <c r="J708" i="24"/>
  <c r="D708" i="24" s="1"/>
  <c r="G708" i="24"/>
  <c r="F708" i="24"/>
  <c r="E708" i="24"/>
  <c r="AR707" i="24"/>
  <c r="J707" i="24"/>
  <c r="D707" i="24" s="1"/>
  <c r="G707" i="24"/>
  <c r="F707" i="24"/>
  <c r="E707" i="24"/>
  <c r="AR706" i="24"/>
  <c r="J706" i="24"/>
  <c r="D706" i="24" s="1"/>
  <c r="G706" i="24"/>
  <c r="F706" i="24"/>
  <c r="E706" i="24"/>
  <c r="AR705" i="24"/>
  <c r="J705" i="24"/>
  <c r="D705" i="24" s="1"/>
  <c r="G705" i="24"/>
  <c r="F705" i="24"/>
  <c r="E705" i="24"/>
  <c r="AR704" i="24"/>
  <c r="J704" i="24"/>
  <c r="D704" i="24" s="1"/>
  <c r="G704" i="24"/>
  <c r="F704" i="24"/>
  <c r="E704" i="24"/>
  <c r="AR703" i="24"/>
  <c r="J703" i="24"/>
  <c r="D703" i="24" s="1"/>
  <c r="G703" i="24"/>
  <c r="F703" i="24"/>
  <c r="E703" i="24"/>
  <c r="AR702" i="24"/>
  <c r="J702" i="24"/>
  <c r="D702" i="24" s="1"/>
  <c r="G702" i="24"/>
  <c r="F702" i="24"/>
  <c r="E702" i="24"/>
  <c r="AR701" i="24"/>
  <c r="J701" i="24"/>
  <c r="D701" i="24" s="1"/>
  <c r="G701" i="24"/>
  <c r="F701" i="24"/>
  <c r="E701" i="24"/>
  <c r="AR700" i="24"/>
  <c r="J700" i="24"/>
  <c r="D700" i="24" s="1"/>
  <c r="G700" i="24"/>
  <c r="F700" i="24"/>
  <c r="E700" i="24"/>
  <c r="AR699" i="24"/>
  <c r="J699" i="24"/>
  <c r="D699" i="24" s="1"/>
  <c r="G699" i="24"/>
  <c r="F699" i="24"/>
  <c r="E699" i="24"/>
  <c r="AR698" i="24"/>
  <c r="J698" i="24"/>
  <c r="D698" i="24" s="1"/>
  <c r="G698" i="24"/>
  <c r="F698" i="24"/>
  <c r="E698" i="24"/>
  <c r="AR697" i="24"/>
  <c r="J697" i="24"/>
  <c r="D697" i="24" s="1"/>
  <c r="G697" i="24"/>
  <c r="F697" i="24"/>
  <c r="E697" i="24"/>
  <c r="AR696" i="24"/>
  <c r="J696" i="24"/>
  <c r="D696" i="24" s="1"/>
  <c r="G696" i="24"/>
  <c r="F696" i="24"/>
  <c r="E696" i="24"/>
  <c r="AR695" i="24"/>
  <c r="J695" i="24"/>
  <c r="D695" i="24" s="1"/>
  <c r="G695" i="24"/>
  <c r="F695" i="24"/>
  <c r="E695" i="24"/>
  <c r="AR694" i="24"/>
  <c r="J694" i="24"/>
  <c r="D694" i="24" s="1"/>
  <c r="G694" i="24"/>
  <c r="F694" i="24"/>
  <c r="E694" i="24"/>
  <c r="AR693" i="24"/>
  <c r="J693" i="24"/>
  <c r="D693" i="24" s="1"/>
  <c r="G693" i="24"/>
  <c r="F693" i="24"/>
  <c r="E693" i="24"/>
  <c r="AR692" i="24"/>
  <c r="J692" i="24"/>
  <c r="D692" i="24" s="1"/>
  <c r="G692" i="24"/>
  <c r="F692" i="24"/>
  <c r="E692" i="24"/>
  <c r="AR691" i="24"/>
  <c r="J691" i="24"/>
  <c r="D691" i="24" s="1"/>
  <c r="G691" i="24"/>
  <c r="F691" i="24"/>
  <c r="E691" i="24"/>
  <c r="AR690" i="24"/>
  <c r="J690" i="24"/>
  <c r="D690" i="24" s="1"/>
  <c r="G690" i="24"/>
  <c r="F690" i="24"/>
  <c r="E690" i="24"/>
  <c r="AR689" i="24"/>
  <c r="J689" i="24"/>
  <c r="D689" i="24" s="1"/>
  <c r="G689" i="24"/>
  <c r="F689" i="24"/>
  <c r="E689" i="24"/>
  <c r="AR688" i="24"/>
  <c r="J688" i="24"/>
  <c r="D688" i="24" s="1"/>
  <c r="G688" i="24"/>
  <c r="F688" i="24"/>
  <c r="E688" i="24"/>
  <c r="AR687" i="24"/>
  <c r="J687" i="24"/>
  <c r="D687" i="24" s="1"/>
  <c r="G687" i="24"/>
  <c r="F687" i="24"/>
  <c r="E687" i="24"/>
  <c r="AR686" i="24"/>
  <c r="J686" i="24"/>
  <c r="D686" i="24" s="1"/>
  <c r="G686" i="24"/>
  <c r="F686" i="24"/>
  <c r="E686" i="24"/>
  <c r="AR685" i="24"/>
  <c r="J685" i="24"/>
  <c r="D685" i="24" s="1"/>
  <c r="G685" i="24"/>
  <c r="F685" i="24"/>
  <c r="E685" i="24"/>
  <c r="AR684" i="24"/>
  <c r="J684" i="24"/>
  <c r="D684" i="24" s="1"/>
  <c r="G684" i="24"/>
  <c r="F684" i="24"/>
  <c r="E684" i="24"/>
  <c r="AR683" i="24"/>
  <c r="J683" i="24"/>
  <c r="D683" i="24" s="1"/>
  <c r="G683" i="24"/>
  <c r="F683" i="24"/>
  <c r="E683" i="24"/>
  <c r="AR682" i="24"/>
  <c r="J682" i="24"/>
  <c r="D682" i="24" s="1"/>
  <c r="G682" i="24"/>
  <c r="F682" i="24"/>
  <c r="E682" i="24"/>
  <c r="AR681" i="24"/>
  <c r="J681" i="24"/>
  <c r="D681" i="24" s="1"/>
  <c r="G681" i="24"/>
  <c r="F681" i="24"/>
  <c r="E681" i="24"/>
  <c r="AR680" i="24"/>
  <c r="J680" i="24"/>
  <c r="D680" i="24" s="1"/>
  <c r="G680" i="24"/>
  <c r="F680" i="24"/>
  <c r="E680" i="24"/>
  <c r="AR679" i="24"/>
  <c r="J679" i="24"/>
  <c r="D679" i="24" s="1"/>
  <c r="G679" i="24"/>
  <c r="F679" i="24"/>
  <c r="E679" i="24"/>
  <c r="AR678" i="24"/>
  <c r="J678" i="24"/>
  <c r="D678" i="24" s="1"/>
  <c r="G678" i="24"/>
  <c r="F678" i="24"/>
  <c r="E678" i="24"/>
  <c r="AR677" i="24"/>
  <c r="J677" i="24"/>
  <c r="D677" i="24" s="1"/>
  <c r="G677" i="24"/>
  <c r="F677" i="24"/>
  <c r="E677" i="24"/>
  <c r="AR676" i="24"/>
  <c r="J676" i="24"/>
  <c r="D676" i="24" s="1"/>
  <c r="G676" i="24"/>
  <c r="F676" i="24"/>
  <c r="E676" i="24"/>
  <c r="AR675" i="24"/>
  <c r="J675" i="24"/>
  <c r="D675" i="24" s="1"/>
  <c r="G675" i="24"/>
  <c r="F675" i="24"/>
  <c r="E675" i="24"/>
  <c r="AR674" i="24"/>
  <c r="J674" i="24"/>
  <c r="D674" i="24" s="1"/>
  <c r="G674" i="24"/>
  <c r="F674" i="24"/>
  <c r="E674" i="24"/>
  <c r="AR673" i="24"/>
  <c r="J673" i="24"/>
  <c r="D673" i="24" s="1"/>
  <c r="G673" i="24"/>
  <c r="F673" i="24"/>
  <c r="E673" i="24"/>
  <c r="AR672" i="24"/>
  <c r="J672" i="24"/>
  <c r="D672" i="24" s="1"/>
  <c r="G672" i="24"/>
  <c r="F672" i="24"/>
  <c r="E672" i="24"/>
  <c r="AR671" i="24"/>
  <c r="J671" i="24"/>
  <c r="D671" i="24" s="1"/>
  <c r="G671" i="24"/>
  <c r="F671" i="24"/>
  <c r="E671" i="24"/>
  <c r="AR670" i="24"/>
  <c r="J670" i="24"/>
  <c r="D670" i="24" s="1"/>
  <c r="G670" i="24"/>
  <c r="F670" i="24"/>
  <c r="E670" i="24"/>
  <c r="AR669" i="24"/>
  <c r="J669" i="24"/>
  <c r="D669" i="24" s="1"/>
  <c r="G669" i="24"/>
  <c r="F669" i="24"/>
  <c r="E669" i="24"/>
  <c r="AR668" i="24"/>
  <c r="J668" i="24"/>
  <c r="D668" i="24" s="1"/>
  <c r="G668" i="24"/>
  <c r="F668" i="24"/>
  <c r="E668" i="24"/>
  <c r="AR667" i="24"/>
  <c r="J667" i="24"/>
  <c r="D667" i="24" s="1"/>
  <c r="G667" i="24"/>
  <c r="F667" i="24"/>
  <c r="E667" i="24"/>
  <c r="AR666" i="24"/>
  <c r="J666" i="24"/>
  <c r="D666" i="24" s="1"/>
  <c r="G666" i="24"/>
  <c r="F666" i="24"/>
  <c r="E666" i="24"/>
  <c r="AR665" i="24"/>
  <c r="J665" i="24"/>
  <c r="D665" i="24" s="1"/>
  <c r="G665" i="24"/>
  <c r="F665" i="24"/>
  <c r="E665" i="24"/>
  <c r="AR664" i="24"/>
  <c r="J664" i="24"/>
  <c r="D664" i="24" s="1"/>
  <c r="G664" i="24"/>
  <c r="F664" i="24"/>
  <c r="E664" i="24"/>
  <c r="AR663" i="24"/>
  <c r="J663" i="24"/>
  <c r="D663" i="24" s="1"/>
  <c r="G663" i="24"/>
  <c r="F663" i="24"/>
  <c r="E663" i="24"/>
  <c r="AR662" i="24"/>
  <c r="J662" i="24"/>
  <c r="D662" i="24" s="1"/>
  <c r="G662" i="24"/>
  <c r="F662" i="24"/>
  <c r="E662" i="24"/>
  <c r="AR661" i="24"/>
  <c r="J661" i="24"/>
  <c r="D661" i="24" s="1"/>
  <c r="G661" i="24"/>
  <c r="F661" i="24"/>
  <c r="E661" i="24"/>
  <c r="AR660" i="24"/>
  <c r="J660" i="24"/>
  <c r="D660" i="24" s="1"/>
  <c r="G660" i="24"/>
  <c r="F660" i="24"/>
  <c r="E660" i="24"/>
  <c r="AR659" i="24"/>
  <c r="J659" i="24"/>
  <c r="D659" i="24" s="1"/>
  <c r="G659" i="24"/>
  <c r="F659" i="24"/>
  <c r="E659" i="24"/>
  <c r="AR658" i="24"/>
  <c r="J658" i="24"/>
  <c r="D658" i="24" s="1"/>
  <c r="G658" i="24"/>
  <c r="F658" i="24"/>
  <c r="E658" i="24"/>
  <c r="AR657" i="24"/>
  <c r="J657" i="24"/>
  <c r="D657" i="24" s="1"/>
  <c r="G657" i="24"/>
  <c r="F657" i="24"/>
  <c r="E657" i="24"/>
  <c r="AR656" i="24"/>
  <c r="J656" i="24"/>
  <c r="D656" i="24" s="1"/>
  <c r="G656" i="24"/>
  <c r="F656" i="24"/>
  <c r="E656" i="24"/>
  <c r="AR655" i="24"/>
  <c r="J655" i="24"/>
  <c r="D655" i="24" s="1"/>
  <c r="G655" i="24"/>
  <c r="F655" i="24"/>
  <c r="E655" i="24"/>
  <c r="AR654" i="24"/>
  <c r="J654" i="24"/>
  <c r="D654" i="24" s="1"/>
  <c r="G654" i="24"/>
  <c r="F654" i="24"/>
  <c r="E654" i="24"/>
  <c r="AR653" i="24"/>
  <c r="J653" i="24"/>
  <c r="D653" i="24" s="1"/>
  <c r="G653" i="24"/>
  <c r="F653" i="24"/>
  <c r="E653" i="24"/>
  <c r="AR652" i="24"/>
  <c r="J652" i="24"/>
  <c r="D652" i="24" s="1"/>
  <c r="G652" i="24"/>
  <c r="F652" i="24"/>
  <c r="E652" i="24"/>
  <c r="AR651" i="24"/>
  <c r="J651" i="24"/>
  <c r="D651" i="24" s="1"/>
  <c r="G651" i="24"/>
  <c r="F651" i="24"/>
  <c r="E651" i="24"/>
  <c r="AR650" i="24"/>
  <c r="J650" i="24"/>
  <c r="D650" i="24" s="1"/>
  <c r="G650" i="24"/>
  <c r="F650" i="24"/>
  <c r="E650" i="24"/>
  <c r="AR649" i="24"/>
  <c r="J649" i="24"/>
  <c r="D649" i="24" s="1"/>
  <c r="G649" i="24"/>
  <c r="F649" i="24"/>
  <c r="E649" i="24"/>
  <c r="AR648" i="24"/>
  <c r="J648" i="24"/>
  <c r="D648" i="24" s="1"/>
  <c r="G648" i="24"/>
  <c r="F648" i="24"/>
  <c r="E648" i="24"/>
  <c r="AR647" i="24"/>
  <c r="J647" i="24"/>
  <c r="D647" i="24" s="1"/>
  <c r="G647" i="24"/>
  <c r="F647" i="24"/>
  <c r="E647" i="24"/>
  <c r="AR646" i="24"/>
  <c r="J646" i="24"/>
  <c r="D646" i="24" s="1"/>
  <c r="G646" i="24"/>
  <c r="F646" i="24"/>
  <c r="E646" i="24"/>
  <c r="AR645" i="24"/>
  <c r="J645" i="24"/>
  <c r="D645" i="24" s="1"/>
  <c r="G645" i="24"/>
  <c r="F645" i="24"/>
  <c r="E645" i="24"/>
  <c r="AR644" i="24"/>
  <c r="J644" i="24"/>
  <c r="D644" i="24" s="1"/>
  <c r="G644" i="24"/>
  <c r="F644" i="24"/>
  <c r="E644" i="24"/>
  <c r="AR643" i="24"/>
  <c r="J643" i="24"/>
  <c r="D643" i="24" s="1"/>
  <c r="G643" i="24"/>
  <c r="F643" i="24"/>
  <c r="E643" i="24"/>
  <c r="AR642" i="24"/>
  <c r="J642" i="24"/>
  <c r="D642" i="24" s="1"/>
  <c r="G642" i="24"/>
  <c r="F642" i="24"/>
  <c r="E642" i="24"/>
  <c r="AR641" i="24"/>
  <c r="J641" i="24"/>
  <c r="D641" i="24" s="1"/>
  <c r="G641" i="24"/>
  <c r="F641" i="24"/>
  <c r="E641" i="24"/>
  <c r="AR640" i="24"/>
  <c r="J640" i="24"/>
  <c r="D640" i="24" s="1"/>
  <c r="G640" i="24"/>
  <c r="F640" i="24"/>
  <c r="E640" i="24"/>
  <c r="AR639" i="24"/>
  <c r="J639" i="24"/>
  <c r="D639" i="24" s="1"/>
  <c r="G639" i="24"/>
  <c r="F639" i="24"/>
  <c r="E639" i="24"/>
  <c r="AR638" i="24"/>
  <c r="J638" i="24"/>
  <c r="D638" i="24" s="1"/>
  <c r="G638" i="24"/>
  <c r="F638" i="24"/>
  <c r="E638" i="24"/>
  <c r="AR637" i="24"/>
  <c r="J637" i="24"/>
  <c r="D637" i="24" s="1"/>
  <c r="G637" i="24"/>
  <c r="F637" i="24"/>
  <c r="E637" i="24"/>
  <c r="AR636" i="24"/>
  <c r="J636" i="24"/>
  <c r="D636" i="24" s="1"/>
  <c r="G636" i="24"/>
  <c r="F636" i="24"/>
  <c r="E636" i="24"/>
  <c r="AR635" i="24"/>
  <c r="J635" i="24"/>
  <c r="D635" i="24" s="1"/>
  <c r="G635" i="24"/>
  <c r="F635" i="24"/>
  <c r="E635" i="24"/>
  <c r="AR634" i="24"/>
  <c r="J634" i="24"/>
  <c r="D634" i="24" s="1"/>
  <c r="G634" i="24"/>
  <c r="F634" i="24"/>
  <c r="E634" i="24"/>
  <c r="AR633" i="24"/>
  <c r="J633" i="24"/>
  <c r="D633" i="24" s="1"/>
  <c r="G633" i="24"/>
  <c r="F633" i="24"/>
  <c r="E633" i="24"/>
  <c r="AR632" i="24"/>
  <c r="J632" i="24"/>
  <c r="D632" i="24" s="1"/>
  <c r="G632" i="24"/>
  <c r="F632" i="24"/>
  <c r="E632" i="24"/>
  <c r="AR631" i="24"/>
  <c r="J631" i="24"/>
  <c r="D631" i="24" s="1"/>
  <c r="G631" i="24"/>
  <c r="F631" i="24"/>
  <c r="E631" i="24"/>
  <c r="AR630" i="24"/>
  <c r="J630" i="24"/>
  <c r="D630" i="24" s="1"/>
  <c r="G630" i="24"/>
  <c r="F630" i="24"/>
  <c r="E630" i="24"/>
  <c r="AR629" i="24"/>
  <c r="J629" i="24"/>
  <c r="D629" i="24" s="1"/>
  <c r="G629" i="24"/>
  <c r="F629" i="24"/>
  <c r="E629" i="24"/>
  <c r="AR628" i="24"/>
  <c r="J628" i="24"/>
  <c r="D628" i="24" s="1"/>
  <c r="G628" i="24"/>
  <c r="F628" i="24"/>
  <c r="E628" i="24"/>
  <c r="AR627" i="24"/>
  <c r="J627" i="24"/>
  <c r="D627" i="24" s="1"/>
  <c r="G627" i="24"/>
  <c r="F627" i="24"/>
  <c r="E627" i="24"/>
  <c r="AR626" i="24"/>
  <c r="J626" i="24"/>
  <c r="D626" i="24" s="1"/>
  <c r="G626" i="24"/>
  <c r="F626" i="24"/>
  <c r="E626" i="24"/>
  <c r="AR625" i="24"/>
  <c r="J625" i="24"/>
  <c r="D625" i="24" s="1"/>
  <c r="G625" i="24"/>
  <c r="F625" i="24"/>
  <c r="E625" i="24"/>
  <c r="AR624" i="24"/>
  <c r="J624" i="24"/>
  <c r="D624" i="24" s="1"/>
  <c r="G624" i="24"/>
  <c r="F624" i="24"/>
  <c r="E624" i="24"/>
  <c r="AR623" i="24"/>
  <c r="J623" i="24"/>
  <c r="D623" i="24" s="1"/>
  <c r="G623" i="24"/>
  <c r="F623" i="24"/>
  <c r="E623" i="24"/>
  <c r="AR622" i="24"/>
  <c r="J622" i="24"/>
  <c r="D622" i="24" s="1"/>
  <c r="G622" i="24"/>
  <c r="F622" i="24"/>
  <c r="E622" i="24"/>
  <c r="AR621" i="24"/>
  <c r="J621" i="24"/>
  <c r="D621" i="24" s="1"/>
  <c r="G621" i="24"/>
  <c r="F621" i="24"/>
  <c r="E621" i="24"/>
  <c r="AR620" i="24"/>
  <c r="J620" i="24"/>
  <c r="D620" i="24" s="1"/>
  <c r="G620" i="24"/>
  <c r="F620" i="24"/>
  <c r="E620" i="24"/>
  <c r="AR619" i="24"/>
  <c r="J619" i="24"/>
  <c r="D619" i="24" s="1"/>
  <c r="G619" i="24"/>
  <c r="F619" i="24"/>
  <c r="E619" i="24"/>
  <c r="AR618" i="24"/>
  <c r="J618" i="24"/>
  <c r="D618" i="24" s="1"/>
  <c r="G618" i="24"/>
  <c r="F618" i="24"/>
  <c r="E618" i="24"/>
  <c r="AR617" i="24"/>
  <c r="J617" i="24"/>
  <c r="D617" i="24" s="1"/>
  <c r="G617" i="24"/>
  <c r="F617" i="24"/>
  <c r="E617" i="24"/>
  <c r="AR616" i="24"/>
  <c r="J616" i="24"/>
  <c r="D616" i="24" s="1"/>
  <c r="G616" i="24"/>
  <c r="F616" i="24"/>
  <c r="E616" i="24"/>
  <c r="AR615" i="24"/>
  <c r="J615" i="24"/>
  <c r="D615" i="24" s="1"/>
  <c r="G615" i="24"/>
  <c r="F615" i="24"/>
  <c r="E615" i="24"/>
  <c r="AR614" i="24"/>
  <c r="J614" i="24"/>
  <c r="D614" i="24" s="1"/>
  <c r="G614" i="24"/>
  <c r="F614" i="24"/>
  <c r="E614" i="24"/>
  <c r="AR613" i="24"/>
  <c r="J613" i="24"/>
  <c r="D613" i="24" s="1"/>
  <c r="G613" i="24"/>
  <c r="F613" i="24"/>
  <c r="E613" i="24"/>
  <c r="AR612" i="24"/>
  <c r="J612" i="24"/>
  <c r="D612" i="24" s="1"/>
  <c r="G612" i="24"/>
  <c r="F612" i="24"/>
  <c r="E612" i="24"/>
  <c r="AR611" i="24"/>
  <c r="J611" i="24"/>
  <c r="D611" i="24" s="1"/>
  <c r="G611" i="24"/>
  <c r="F611" i="24"/>
  <c r="E611" i="24"/>
  <c r="AR610" i="24"/>
  <c r="J610" i="24"/>
  <c r="D610" i="24" s="1"/>
  <c r="G610" i="24"/>
  <c r="F610" i="24"/>
  <c r="E610" i="24"/>
  <c r="AR609" i="24"/>
  <c r="J609" i="24"/>
  <c r="D609" i="24" s="1"/>
  <c r="G609" i="24"/>
  <c r="F609" i="24"/>
  <c r="E609" i="24"/>
  <c r="AR608" i="24"/>
  <c r="J608" i="24"/>
  <c r="D608" i="24" s="1"/>
  <c r="G608" i="24"/>
  <c r="F608" i="24"/>
  <c r="E608" i="24"/>
  <c r="AR607" i="24"/>
  <c r="J607" i="24"/>
  <c r="D607" i="24" s="1"/>
  <c r="G607" i="24"/>
  <c r="F607" i="24"/>
  <c r="E607" i="24"/>
  <c r="AR606" i="24"/>
  <c r="J606" i="24"/>
  <c r="D606" i="24" s="1"/>
  <c r="G606" i="24"/>
  <c r="F606" i="24"/>
  <c r="E606" i="24"/>
  <c r="AR605" i="24"/>
  <c r="J605" i="24"/>
  <c r="D605" i="24" s="1"/>
  <c r="G605" i="24"/>
  <c r="F605" i="24"/>
  <c r="E605" i="24"/>
  <c r="AR604" i="24"/>
  <c r="J604" i="24"/>
  <c r="D604" i="24" s="1"/>
  <c r="G604" i="24"/>
  <c r="F604" i="24"/>
  <c r="E604" i="24"/>
  <c r="AR603" i="24"/>
  <c r="J603" i="24"/>
  <c r="D603" i="24" s="1"/>
  <c r="G603" i="24"/>
  <c r="F603" i="24"/>
  <c r="E603" i="24"/>
  <c r="AR602" i="24"/>
  <c r="J602" i="24"/>
  <c r="D602" i="24" s="1"/>
  <c r="G602" i="24"/>
  <c r="F602" i="24"/>
  <c r="E602" i="24"/>
  <c r="AR601" i="24"/>
  <c r="J601" i="24"/>
  <c r="D601" i="24" s="1"/>
  <c r="G601" i="24"/>
  <c r="F601" i="24"/>
  <c r="E601" i="24"/>
  <c r="AR600" i="24"/>
  <c r="J600" i="24"/>
  <c r="D600" i="24" s="1"/>
  <c r="G600" i="24"/>
  <c r="F600" i="24"/>
  <c r="E600" i="24"/>
  <c r="AR599" i="24"/>
  <c r="J599" i="24"/>
  <c r="D599" i="24" s="1"/>
  <c r="G599" i="24"/>
  <c r="F599" i="24"/>
  <c r="E599" i="24"/>
  <c r="AR598" i="24"/>
  <c r="J598" i="24"/>
  <c r="D598" i="24" s="1"/>
  <c r="G598" i="24"/>
  <c r="F598" i="24"/>
  <c r="E598" i="24"/>
  <c r="AR597" i="24"/>
  <c r="J597" i="24"/>
  <c r="D597" i="24" s="1"/>
  <c r="G597" i="24"/>
  <c r="F597" i="24"/>
  <c r="E597" i="24"/>
  <c r="AR596" i="24"/>
  <c r="J596" i="24"/>
  <c r="D596" i="24" s="1"/>
  <c r="G596" i="24"/>
  <c r="F596" i="24"/>
  <c r="E596" i="24"/>
  <c r="AR595" i="24"/>
  <c r="J595" i="24"/>
  <c r="D595" i="24" s="1"/>
  <c r="G595" i="24"/>
  <c r="F595" i="24"/>
  <c r="E595" i="24"/>
  <c r="AR594" i="24"/>
  <c r="J594" i="24"/>
  <c r="D594" i="24" s="1"/>
  <c r="G594" i="24"/>
  <c r="F594" i="24"/>
  <c r="E594" i="24"/>
  <c r="AR593" i="24"/>
  <c r="J593" i="24"/>
  <c r="D593" i="24" s="1"/>
  <c r="G593" i="24"/>
  <c r="F593" i="24"/>
  <c r="E593" i="24"/>
  <c r="AR592" i="24"/>
  <c r="J592" i="24"/>
  <c r="D592" i="24" s="1"/>
  <c r="G592" i="24"/>
  <c r="F592" i="24"/>
  <c r="E592" i="24"/>
  <c r="AR591" i="24"/>
  <c r="J591" i="24"/>
  <c r="D591" i="24" s="1"/>
  <c r="G591" i="24"/>
  <c r="F591" i="24"/>
  <c r="E591" i="24"/>
  <c r="AR590" i="24"/>
  <c r="J590" i="24"/>
  <c r="D590" i="24" s="1"/>
  <c r="G590" i="24"/>
  <c r="F590" i="24"/>
  <c r="E590" i="24"/>
  <c r="AR589" i="24"/>
  <c r="J589" i="24"/>
  <c r="D589" i="24" s="1"/>
  <c r="G589" i="24"/>
  <c r="F589" i="24"/>
  <c r="E589" i="24"/>
  <c r="AR588" i="24"/>
  <c r="J588" i="24"/>
  <c r="D588" i="24" s="1"/>
  <c r="G588" i="24"/>
  <c r="F588" i="24"/>
  <c r="E588" i="24"/>
  <c r="AR587" i="24"/>
  <c r="J587" i="24"/>
  <c r="D587" i="24" s="1"/>
  <c r="G587" i="24"/>
  <c r="F587" i="24"/>
  <c r="E587" i="24"/>
  <c r="AR586" i="24"/>
  <c r="J586" i="24"/>
  <c r="D586" i="24" s="1"/>
  <c r="G586" i="24"/>
  <c r="F586" i="24"/>
  <c r="E586" i="24"/>
  <c r="AR585" i="24"/>
  <c r="J585" i="24"/>
  <c r="D585" i="24" s="1"/>
  <c r="G585" i="24"/>
  <c r="F585" i="24"/>
  <c r="E585" i="24"/>
  <c r="AR584" i="24"/>
  <c r="J584" i="24"/>
  <c r="D584" i="24" s="1"/>
  <c r="G584" i="24"/>
  <c r="F584" i="24"/>
  <c r="E584" i="24"/>
  <c r="AR583" i="24"/>
  <c r="J583" i="24"/>
  <c r="D583" i="24" s="1"/>
  <c r="G583" i="24"/>
  <c r="F583" i="24"/>
  <c r="E583" i="24"/>
  <c r="AR582" i="24"/>
  <c r="J582" i="24"/>
  <c r="D582" i="24" s="1"/>
  <c r="G582" i="24"/>
  <c r="F582" i="24"/>
  <c r="E582" i="24"/>
  <c r="AR581" i="24"/>
  <c r="J581" i="24"/>
  <c r="D581" i="24" s="1"/>
  <c r="G581" i="24"/>
  <c r="F581" i="24"/>
  <c r="E581" i="24"/>
  <c r="AR580" i="24"/>
  <c r="J580" i="24"/>
  <c r="D580" i="24" s="1"/>
  <c r="G580" i="24"/>
  <c r="F580" i="24"/>
  <c r="E580" i="24"/>
  <c r="AR579" i="24"/>
  <c r="J579" i="24"/>
  <c r="D579" i="24" s="1"/>
  <c r="G579" i="24"/>
  <c r="F579" i="24"/>
  <c r="E579" i="24"/>
  <c r="AR578" i="24"/>
  <c r="J578" i="24"/>
  <c r="D578" i="24" s="1"/>
  <c r="G578" i="24"/>
  <c r="F578" i="24"/>
  <c r="E578" i="24"/>
  <c r="AR577" i="24"/>
  <c r="J577" i="24"/>
  <c r="D577" i="24" s="1"/>
  <c r="G577" i="24"/>
  <c r="F577" i="24"/>
  <c r="E577" i="24"/>
  <c r="AR576" i="24"/>
  <c r="J576" i="24"/>
  <c r="D576" i="24" s="1"/>
  <c r="G576" i="24"/>
  <c r="F576" i="24"/>
  <c r="E576" i="24"/>
  <c r="AR575" i="24"/>
  <c r="J575" i="24"/>
  <c r="D575" i="24" s="1"/>
  <c r="G575" i="24"/>
  <c r="F575" i="24"/>
  <c r="E575" i="24"/>
  <c r="AR574" i="24"/>
  <c r="J574" i="24"/>
  <c r="D574" i="24" s="1"/>
  <c r="G574" i="24"/>
  <c r="F574" i="24"/>
  <c r="E574" i="24"/>
  <c r="AR573" i="24"/>
  <c r="J573" i="24"/>
  <c r="D573" i="24" s="1"/>
  <c r="G573" i="24"/>
  <c r="F573" i="24"/>
  <c r="E573" i="24"/>
  <c r="AR572" i="24"/>
  <c r="J572" i="24"/>
  <c r="D572" i="24" s="1"/>
  <c r="G572" i="24"/>
  <c r="F572" i="24"/>
  <c r="E572" i="24"/>
  <c r="AR571" i="24"/>
  <c r="J571" i="24"/>
  <c r="D571" i="24" s="1"/>
  <c r="G571" i="24"/>
  <c r="F571" i="24"/>
  <c r="E571" i="24"/>
  <c r="AR570" i="24"/>
  <c r="J570" i="24"/>
  <c r="D570" i="24" s="1"/>
  <c r="G570" i="24"/>
  <c r="F570" i="24"/>
  <c r="E570" i="24"/>
  <c r="AR569" i="24"/>
  <c r="J569" i="24"/>
  <c r="D569" i="24" s="1"/>
  <c r="G569" i="24"/>
  <c r="F569" i="24"/>
  <c r="E569" i="24"/>
  <c r="AR568" i="24"/>
  <c r="J568" i="24"/>
  <c r="D568" i="24" s="1"/>
  <c r="G568" i="24"/>
  <c r="F568" i="24"/>
  <c r="E568" i="24"/>
  <c r="AR567" i="24"/>
  <c r="J567" i="24"/>
  <c r="D567" i="24" s="1"/>
  <c r="G567" i="24"/>
  <c r="F567" i="24"/>
  <c r="E567" i="24"/>
  <c r="AR566" i="24"/>
  <c r="J566" i="24"/>
  <c r="D566" i="24" s="1"/>
  <c r="G566" i="24"/>
  <c r="F566" i="24"/>
  <c r="E566" i="24"/>
  <c r="AR565" i="24"/>
  <c r="J565" i="24"/>
  <c r="D565" i="24" s="1"/>
  <c r="G565" i="24"/>
  <c r="F565" i="24"/>
  <c r="E565" i="24"/>
  <c r="AR564" i="24"/>
  <c r="J564" i="24"/>
  <c r="D564" i="24" s="1"/>
  <c r="G564" i="24"/>
  <c r="F564" i="24"/>
  <c r="E564" i="24"/>
  <c r="AR563" i="24"/>
  <c r="J563" i="24"/>
  <c r="D563" i="24" s="1"/>
  <c r="G563" i="24"/>
  <c r="F563" i="24"/>
  <c r="E563" i="24"/>
  <c r="AR562" i="24"/>
  <c r="J562" i="24"/>
  <c r="D562" i="24" s="1"/>
  <c r="G562" i="24"/>
  <c r="F562" i="24"/>
  <c r="E562" i="24"/>
  <c r="AR561" i="24"/>
  <c r="J561" i="24"/>
  <c r="D561" i="24" s="1"/>
  <c r="G561" i="24"/>
  <c r="F561" i="24"/>
  <c r="E561" i="24"/>
  <c r="AR560" i="24"/>
  <c r="J560" i="24"/>
  <c r="D560" i="24" s="1"/>
  <c r="G560" i="24"/>
  <c r="F560" i="24"/>
  <c r="E560" i="24"/>
  <c r="AR559" i="24"/>
  <c r="J559" i="24"/>
  <c r="D559" i="24" s="1"/>
  <c r="G559" i="24"/>
  <c r="F559" i="24"/>
  <c r="E559" i="24"/>
  <c r="AR558" i="24"/>
  <c r="J558" i="24"/>
  <c r="D558" i="24" s="1"/>
  <c r="G558" i="24"/>
  <c r="F558" i="24"/>
  <c r="E558" i="24"/>
  <c r="AR557" i="24"/>
  <c r="J557" i="24"/>
  <c r="D557" i="24" s="1"/>
  <c r="G557" i="24"/>
  <c r="F557" i="24"/>
  <c r="E557" i="24"/>
  <c r="AR556" i="24"/>
  <c r="J556" i="24"/>
  <c r="D556" i="24" s="1"/>
  <c r="G556" i="24"/>
  <c r="F556" i="24"/>
  <c r="E556" i="24"/>
  <c r="AR555" i="24"/>
  <c r="J555" i="24"/>
  <c r="D555" i="24" s="1"/>
  <c r="G555" i="24"/>
  <c r="F555" i="24"/>
  <c r="E555" i="24"/>
  <c r="AR554" i="24"/>
  <c r="J554" i="24"/>
  <c r="D554" i="24" s="1"/>
  <c r="G554" i="24"/>
  <c r="F554" i="24"/>
  <c r="E554" i="24"/>
  <c r="AR553" i="24"/>
  <c r="J553" i="24"/>
  <c r="D553" i="24" s="1"/>
  <c r="G553" i="24"/>
  <c r="F553" i="24"/>
  <c r="E553" i="24"/>
  <c r="AR552" i="24"/>
  <c r="J552" i="24"/>
  <c r="D552" i="24" s="1"/>
  <c r="G552" i="24"/>
  <c r="F552" i="24"/>
  <c r="E552" i="24"/>
  <c r="AR551" i="24"/>
  <c r="J551" i="24"/>
  <c r="D551" i="24" s="1"/>
  <c r="G551" i="24"/>
  <c r="F551" i="24"/>
  <c r="E551" i="24"/>
  <c r="AR550" i="24"/>
  <c r="J550" i="24"/>
  <c r="D550" i="24" s="1"/>
  <c r="G550" i="24"/>
  <c r="F550" i="24"/>
  <c r="E550" i="24"/>
  <c r="AR549" i="24"/>
  <c r="J549" i="24"/>
  <c r="D549" i="24" s="1"/>
  <c r="G549" i="24"/>
  <c r="F549" i="24"/>
  <c r="E549" i="24"/>
  <c r="AR548" i="24"/>
  <c r="J548" i="24"/>
  <c r="D548" i="24" s="1"/>
  <c r="G548" i="24"/>
  <c r="F548" i="24"/>
  <c r="E548" i="24"/>
  <c r="AR547" i="24"/>
  <c r="J547" i="24"/>
  <c r="D547" i="24" s="1"/>
  <c r="G547" i="24"/>
  <c r="F547" i="24"/>
  <c r="E547" i="24"/>
  <c r="AR546" i="24"/>
  <c r="J546" i="24"/>
  <c r="D546" i="24" s="1"/>
  <c r="G546" i="24"/>
  <c r="F546" i="24"/>
  <c r="E546" i="24"/>
  <c r="AR545" i="24"/>
  <c r="J545" i="24"/>
  <c r="D545" i="24" s="1"/>
  <c r="G545" i="24"/>
  <c r="F545" i="24"/>
  <c r="E545" i="24"/>
  <c r="AR544" i="24"/>
  <c r="J544" i="24"/>
  <c r="D544" i="24" s="1"/>
  <c r="G544" i="24"/>
  <c r="F544" i="24"/>
  <c r="E544" i="24"/>
  <c r="AR543" i="24"/>
  <c r="J543" i="24"/>
  <c r="D543" i="24" s="1"/>
  <c r="G543" i="24"/>
  <c r="F543" i="24"/>
  <c r="E543" i="24"/>
  <c r="AR542" i="24"/>
  <c r="J542" i="24"/>
  <c r="D542" i="24" s="1"/>
  <c r="G542" i="24"/>
  <c r="F542" i="24"/>
  <c r="E542" i="24"/>
  <c r="AR541" i="24"/>
  <c r="J541" i="24"/>
  <c r="D541" i="24" s="1"/>
  <c r="G541" i="24"/>
  <c r="F541" i="24"/>
  <c r="E541" i="24"/>
  <c r="AR540" i="24"/>
  <c r="J540" i="24"/>
  <c r="D540" i="24" s="1"/>
  <c r="G540" i="24"/>
  <c r="F540" i="24"/>
  <c r="E540" i="24"/>
  <c r="AR539" i="24"/>
  <c r="J539" i="24"/>
  <c r="D539" i="24" s="1"/>
  <c r="G539" i="24"/>
  <c r="F539" i="24"/>
  <c r="E539" i="24"/>
  <c r="AR538" i="24"/>
  <c r="J538" i="24"/>
  <c r="D538" i="24" s="1"/>
  <c r="G538" i="24"/>
  <c r="F538" i="24"/>
  <c r="E538" i="24"/>
  <c r="AR537" i="24"/>
  <c r="J537" i="24"/>
  <c r="D537" i="24" s="1"/>
  <c r="G537" i="24"/>
  <c r="F537" i="24"/>
  <c r="E537" i="24"/>
  <c r="AR536" i="24"/>
  <c r="J536" i="24"/>
  <c r="D536" i="24" s="1"/>
  <c r="G536" i="24"/>
  <c r="F536" i="24"/>
  <c r="E536" i="24"/>
  <c r="AR535" i="24"/>
  <c r="J535" i="24"/>
  <c r="D535" i="24" s="1"/>
  <c r="G535" i="24"/>
  <c r="F535" i="24"/>
  <c r="E535" i="24"/>
  <c r="AR534" i="24"/>
  <c r="J534" i="24"/>
  <c r="D534" i="24" s="1"/>
  <c r="G534" i="24"/>
  <c r="F534" i="24"/>
  <c r="E534" i="24"/>
  <c r="AR533" i="24"/>
  <c r="J533" i="24"/>
  <c r="D533" i="24" s="1"/>
  <c r="G533" i="24"/>
  <c r="F533" i="24"/>
  <c r="E533" i="24"/>
  <c r="AR532" i="24"/>
  <c r="J532" i="24"/>
  <c r="D532" i="24" s="1"/>
  <c r="G532" i="24"/>
  <c r="F532" i="24"/>
  <c r="E532" i="24"/>
  <c r="AR531" i="24"/>
  <c r="J531" i="24"/>
  <c r="D531" i="24" s="1"/>
  <c r="G531" i="24"/>
  <c r="F531" i="24"/>
  <c r="E531" i="24"/>
  <c r="AR530" i="24"/>
  <c r="J530" i="24"/>
  <c r="D530" i="24" s="1"/>
  <c r="G530" i="24"/>
  <c r="F530" i="24"/>
  <c r="E530" i="24"/>
  <c r="AR529" i="24"/>
  <c r="J529" i="24"/>
  <c r="D529" i="24" s="1"/>
  <c r="G529" i="24"/>
  <c r="F529" i="24"/>
  <c r="E529" i="24"/>
  <c r="AR528" i="24"/>
  <c r="J528" i="24"/>
  <c r="D528" i="24" s="1"/>
  <c r="G528" i="24"/>
  <c r="F528" i="24"/>
  <c r="E528" i="24"/>
  <c r="AR527" i="24"/>
  <c r="J527" i="24"/>
  <c r="D527" i="24" s="1"/>
  <c r="G527" i="24"/>
  <c r="F527" i="24"/>
  <c r="E527" i="24"/>
  <c r="AR526" i="24"/>
  <c r="J526" i="24"/>
  <c r="D526" i="24" s="1"/>
  <c r="G526" i="24"/>
  <c r="F526" i="24"/>
  <c r="E526" i="24"/>
  <c r="AR525" i="24"/>
  <c r="J525" i="24"/>
  <c r="D525" i="24" s="1"/>
  <c r="G525" i="24"/>
  <c r="F525" i="24"/>
  <c r="E525" i="24"/>
  <c r="AR524" i="24"/>
  <c r="J524" i="24"/>
  <c r="D524" i="24" s="1"/>
  <c r="G524" i="24"/>
  <c r="F524" i="24"/>
  <c r="E524" i="24"/>
  <c r="AR523" i="24"/>
  <c r="J523" i="24"/>
  <c r="D523" i="24" s="1"/>
  <c r="G523" i="24"/>
  <c r="F523" i="24"/>
  <c r="E523" i="24"/>
  <c r="AR522" i="24"/>
  <c r="J522" i="24"/>
  <c r="D522" i="24" s="1"/>
  <c r="G522" i="24"/>
  <c r="F522" i="24"/>
  <c r="E522" i="24"/>
  <c r="AR521" i="24"/>
  <c r="J521" i="24"/>
  <c r="D521" i="24" s="1"/>
  <c r="G521" i="24"/>
  <c r="F521" i="24"/>
  <c r="E521" i="24"/>
  <c r="AR520" i="24"/>
  <c r="J520" i="24"/>
  <c r="D520" i="24" s="1"/>
  <c r="G520" i="24"/>
  <c r="F520" i="24"/>
  <c r="E520" i="24"/>
  <c r="AR519" i="24"/>
  <c r="J519" i="24"/>
  <c r="D519" i="24" s="1"/>
  <c r="G519" i="24"/>
  <c r="F519" i="24"/>
  <c r="E519" i="24"/>
  <c r="AR518" i="24"/>
  <c r="J518" i="24"/>
  <c r="D518" i="24" s="1"/>
  <c r="G518" i="24"/>
  <c r="F518" i="24"/>
  <c r="E518" i="24"/>
  <c r="AR517" i="24"/>
  <c r="J517" i="24"/>
  <c r="D517" i="24" s="1"/>
  <c r="G517" i="24"/>
  <c r="F517" i="24"/>
  <c r="E517" i="24"/>
  <c r="AR516" i="24"/>
  <c r="J516" i="24"/>
  <c r="D516" i="24" s="1"/>
  <c r="G516" i="24"/>
  <c r="F516" i="24"/>
  <c r="E516" i="24"/>
  <c r="AR515" i="24"/>
  <c r="J515" i="24"/>
  <c r="D515" i="24" s="1"/>
  <c r="G515" i="24"/>
  <c r="F515" i="24"/>
  <c r="E515" i="24"/>
  <c r="AR514" i="24"/>
  <c r="J514" i="24"/>
  <c r="D514" i="24" s="1"/>
  <c r="G514" i="24"/>
  <c r="F514" i="24"/>
  <c r="E514" i="24"/>
  <c r="AR513" i="24"/>
  <c r="J513" i="24"/>
  <c r="D513" i="24" s="1"/>
  <c r="G513" i="24"/>
  <c r="F513" i="24"/>
  <c r="E513" i="24"/>
  <c r="AR512" i="24"/>
  <c r="J512" i="24"/>
  <c r="D512" i="24" s="1"/>
  <c r="G512" i="24"/>
  <c r="F512" i="24"/>
  <c r="E512" i="24"/>
  <c r="AR511" i="24"/>
  <c r="J511" i="24"/>
  <c r="D511" i="24" s="1"/>
  <c r="G511" i="24"/>
  <c r="F511" i="24"/>
  <c r="E511" i="24"/>
  <c r="AR510" i="24"/>
  <c r="J510" i="24"/>
  <c r="D510" i="24" s="1"/>
  <c r="G510" i="24"/>
  <c r="F510" i="24"/>
  <c r="E510" i="24"/>
  <c r="AR509" i="24"/>
  <c r="J509" i="24"/>
  <c r="D509" i="24" s="1"/>
  <c r="G509" i="24"/>
  <c r="F509" i="24"/>
  <c r="E509" i="24"/>
  <c r="AR508" i="24"/>
  <c r="J508" i="24"/>
  <c r="D508" i="24" s="1"/>
  <c r="G508" i="24"/>
  <c r="F508" i="24"/>
  <c r="E508" i="24"/>
  <c r="AR507" i="24"/>
  <c r="J507" i="24"/>
  <c r="D507" i="24" s="1"/>
  <c r="G507" i="24"/>
  <c r="F507" i="24"/>
  <c r="E507" i="24"/>
  <c r="AR506" i="24"/>
  <c r="J506" i="24"/>
  <c r="D506" i="24" s="1"/>
  <c r="G506" i="24"/>
  <c r="F506" i="24"/>
  <c r="E506" i="24"/>
  <c r="AR505" i="24"/>
  <c r="J505" i="24"/>
  <c r="D505" i="24" s="1"/>
  <c r="G505" i="24"/>
  <c r="F505" i="24"/>
  <c r="E505" i="24"/>
  <c r="AR504" i="24"/>
  <c r="J504" i="24"/>
  <c r="D504" i="24" s="1"/>
  <c r="G504" i="24"/>
  <c r="F504" i="24"/>
  <c r="E504" i="24"/>
  <c r="AR503" i="24"/>
  <c r="J503" i="24"/>
  <c r="D503" i="24" s="1"/>
  <c r="G503" i="24"/>
  <c r="F503" i="24"/>
  <c r="E503" i="24"/>
  <c r="AR502" i="24"/>
  <c r="J502" i="24"/>
  <c r="D502" i="24" s="1"/>
  <c r="G502" i="24"/>
  <c r="F502" i="24"/>
  <c r="E502" i="24"/>
  <c r="AR501" i="24"/>
  <c r="J501" i="24"/>
  <c r="D501" i="24" s="1"/>
  <c r="G501" i="24"/>
  <c r="F501" i="24"/>
  <c r="E501" i="24"/>
  <c r="AR500" i="24"/>
  <c r="J500" i="24"/>
  <c r="D500" i="24" s="1"/>
  <c r="G500" i="24"/>
  <c r="F500" i="24"/>
  <c r="E500" i="24"/>
  <c r="AR499" i="24"/>
  <c r="J499" i="24"/>
  <c r="D499" i="24" s="1"/>
  <c r="G499" i="24"/>
  <c r="F499" i="24"/>
  <c r="E499" i="24"/>
  <c r="AR498" i="24"/>
  <c r="J498" i="24"/>
  <c r="D498" i="24" s="1"/>
  <c r="G498" i="24"/>
  <c r="F498" i="24"/>
  <c r="E498" i="24"/>
  <c r="AR497" i="24"/>
  <c r="J497" i="24"/>
  <c r="D497" i="24" s="1"/>
  <c r="G497" i="24"/>
  <c r="F497" i="24"/>
  <c r="E497" i="24"/>
  <c r="AR496" i="24"/>
  <c r="J496" i="24"/>
  <c r="D496" i="24" s="1"/>
  <c r="G496" i="24"/>
  <c r="F496" i="24"/>
  <c r="E496" i="24"/>
  <c r="AR495" i="24"/>
  <c r="J495" i="24"/>
  <c r="D495" i="24" s="1"/>
  <c r="G495" i="24"/>
  <c r="F495" i="24"/>
  <c r="E495" i="24"/>
  <c r="AR494" i="24"/>
  <c r="J494" i="24"/>
  <c r="D494" i="24" s="1"/>
  <c r="G494" i="24"/>
  <c r="F494" i="24"/>
  <c r="E494" i="24"/>
  <c r="AR493" i="24"/>
  <c r="J493" i="24"/>
  <c r="D493" i="24" s="1"/>
  <c r="G493" i="24"/>
  <c r="F493" i="24"/>
  <c r="E493" i="24"/>
  <c r="AR492" i="24"/>
  <c r="J492" i="24"/>
  <c r="D492" i="24" s="1"/>
  <c r="G492" i="24"/>
  <c r="F492" i="24"/>
  <c r="E492" i="24"/>
  <c r="AR491" i="24"/>
  <c r="J491" i="24"/>
  <c r="D491" i="24" s="1"/>
  <c r="G491" i="24"/>
  <c r="F491" i="24"/>
  <c r="E491" i="24"/>
  <c r="AR490" i="24"/>
  <c r="J490" i="24"/>
  <c r="D490" i="24" s="1"/>
  <c r="G490" i="24"/>
  <c r="F490" i="24"/>
  <c r="E490" i="24"/>
  <c r="AR489" i="24"/>
  <c r="J489" i="24"/>
  <c r="D489" i="24" s="1"/>
  <c r="G489" i="24"/>
  <c r="F489" i="24"/>
  <c r="E489" i="24"/>
  <c r="AR488" i="24"/>
  <c r="J488" i="24"/>
  <c r="D488" i="24" s="1"/>
  <c r="G488" i="24"/>
  <c r="F488" i="24"/>
  <c r="E488" i="24"/>
  <c r="AR487" i="24"/>
  <c r="J487" i="24"/>
  <c r="D487" i="24" s="1"/>
  <c r="G487" i="24"/>
  <c r="F487" i="24"/>
  <c r="E487" i="24"/>
  <c r="AR486" i="24"/>
  <c r="J486" i="24"/>
  <c r="D486" i="24" s="1"/>
  <c r="G486" i="24"/>
  <c r="F486" i="24"/>
  <c r="E486" i="24"/>
  <c r="AR485" i="24"/>
  <c r="J485" i="24"/>
  <c r="D485" i="24" s="1"/>
  <c r="G485" i="24"/>
  <c r="F485" i="24"/>
  <c r="E485" i="24"/>
  <c r="AR484" i="24"/>
  <c r="J484" i="24"/>
  <c r="D484" i="24" s="1"/>
  <c r="G484" i="24"/>
  <c r="F484" i="24"/>
  <c r="E484" i="24"/>
  <c r="AR483" i="24"/>
  <c r="J483" i="24"/>
  <c r="D483" i="24" s="1"/>
  <c r="G483" i="24"/>
  <c r="F483" i="24"/>
  <c r="E483" i="24"/>
  <c r="AR482" i="24"/>
  <c r="J482" i="24"/>
  <c r="D482" i="24" s="1"/>
  <c r="G482" i="24"/>
  <c r="F482" i="24"/>
  <c r="E482" i="24"/>
  <c r="AR481" i="24"/>
  <c r="J481" i="24"/>
  <c r="D481" i="24" s="1"/>
  <c r="G481" i="24"/>
  <c r="F481" i="24"/>
  <c r="E481" i="24"/>
  <c r="AR480" i="24"/>
  <c r="J480" i="24"/>
  <c r="D480" i="24" s="1"/>
  <c r="G480" i="24"/>
  <c r="F480" i="24"/>
  <c r="E480" i="24"/>
  <c r="AR479" i="24"/>
  <c r="J479" i="24"/>
  <c r="D479" i="24" s="1"/>
  <c r="G479" i="24"/>
  <c r="F479" i="24"/>
  <c r="E479" i="24"/>
  <c r="AR478" i="24"/>
  <c r="J478" i="24"/>
  <c r="D478" i="24" s="1"/>
  <c r="G478" i="24"/>
  <c r="F478" i="24"/>
  <c r="E478" i="24"/>
  <c r="AR477" i="24"/>
  <c r="J477" i="24"/>
  <c r="D477" i="24" s="1"/>
  <c r="G477" i="24"/>
  <c r="F477" i="24"/>
  <c r="E477" i="24"/>
  <c r="AR476" i="24"/>
  <c r="J476" i="24"/>
  <c r="D476" i="24" s="1"/>
  <c r="G476" i="24"/>
  <c r="F476" i="24"/>
  <c r="E476" i="24"/>
  <c r="AR475" i="24"/>
  <c r="J475" i="24"/>
  <c r="D475" i="24" s="1"/>
  <c r="G475" i="24"/>
  <c r="F475" i="24"/>
  <c r="E475" i="24"/>
  <c r="AR474" i="24"/>
  <c r="J474" i="24"/>
  <c r="D474" i="24" s="1"/>
  <c r="G474" i="24"/>
  <c r="F474" i="24"/>
  <c r="E474" i="24"/>
  <c r="AR473" i="24"/>
  <c r="J473" i="24"/>
  <c r="D473" i="24" s="1"/>
  <c r="G473" i="24"/>
  <c r="F473" i="24"/>
  <c r="E473" i="24"/>
  <c r="AR472" i="24"/>
  <c r="J472" i="24"/>
  <c r="D472" i="24" s="1"/>
  <c r="G472" i="24"/>
  <c r="F472" i="24"/>
  <c r="E472" i="24"/>
  <c r="AR471" i="24"/>
  <c r="J471" i="24"/>
  <c r="D471" i="24" s="1"/>
  <c r="G471" i="24"/>
  <c r="F471" i="24"/>
  <c r="E471" i="24"/>
  <c r="AR470" i="24"/>
  <c r="J470" i="24"/>
  <c r="D470" i="24" s="1"/>
  <c r="G470" i="24"/>
  <c r="F470" i="24"/>
  <c r="E470" i="24"/>
  <c r="AR469" i="24"/>
  <c r="J469" i="24"/>
  <c r="D469" i="24" s="1"/>
  <c r="G469" i="24"/>
  <c r="F469" i="24"/>
  <c r="E469" i="24"/>
  <c r="AR468" i="24"/>
  <c r="J468" i="24"/>
  <c r="D468" i="24" s="1"/>
  <c r="G468" i="24"/>
  <c r="F468" i="24"/>
  <c r="E468" i="24"/>
  <c r="AR467" i="24"/>
  <c r="J467" i="24"/>
  <c r="D467" i="24" s="1"/>
  <c r="G467" i="24"/>
  <c r="F467" i="24"/>
  <c r="E467" i="24"/>
  <c r="AR466" i="24"/>
  <c r="J466" i="24"/>
  <c r="D466" i="24" s="1"/>
  <c r="G466" i="24"/>
  <c r="F466" i="24"/>
  <c r="E466" i="24"/>
  <c r="AR465" i="24"/>
  <c r="J465" i="24"/>
  <c r="D465" i="24" s="1"/>
  <c r="G465" i="24"/>
  <c r="F465" i="24"/>
  <c r="E465" i="24"/>
  <c r="AR464" i="24"/>
  <c r="J464" i="24"/>
  <c r="D464" i="24" s="1"/>
  <c r="G464" i="24"/>
  <c r="F464" i="24"/>
  <c r="E464" i="24"/>
  <c r="AR463" i="24"/>
  <c r="J463" i="24"/>
  <c r="D463" i="24" s="1"/>
  <c r="G463" i="24"/>
  <c r="F463" i="24"/>
  <c r="E463" i="24"/>
  <c r="AR462" i="24"/>
  <c r="J462" i="24"/>
  <c r="D462" i="24" s="1"/>
  <c r="G462" i="24"/>
  <c r="F462" i="24"/>
  <c r="E462" i="24"/>
  <c r="AR461" i="24"/>
  <c r="J461" i="24"/>
  <c r="D461" i="24" s="1"/>
  <c r="G461" i="24"/>
  <c r="F461" i="24"/>
  <c r="E461" i="24"/>
  <c r="AR460" i="24"/>
  <c r="J460" i="24"/>
  <c r="D460" i="24" s="1"/>
  <c r="G460" i="24"/>
  <c r="F460" i="24"/>
  <c r="E460" i="24"/>
  <c r="AR459" i="24"/>
  <c r="J459" i="24"/>
  <c r="D459" i="24" s="1"/>
  <c r="G459" i="24"/>
  <c r="F459" i="24"/>
  <c r="E459" i="24"/>
  <c r="AR458" i="24"/>
  <c r="J458" i="24"/>
  <c r="D458" i="24" s="1"/>
  <c r="G458" i="24"/>
  <c r="F458" i="24"/>
  <c r="E458" i="24"/>
  <c r="AR457" i="24"/>
  <c r="J457" i="24"/>
  <c r="D457" i="24" s="1"/>
  <c r="G457" i="24"/>
  <c r="F457" i="24"/>
  <c r="E457" i="24"/>
  <c r="AR456" i="24"/>
  <c r="J456" i="24"/>
  <c r="D456" i="24" s="1"/>
  <c r="G456" i="24"/>
  <c r="F456" i="24"/>
  <c r="E456" i="24"/>
  <c r="AR455" i="24"/>
  <c r="J455" i="24"/>
  <c r="D455" i="24" s="1"/>
  <c r="G455" i="24"/>
  <c r="F455" i="24"/>
  <c r="E455" i="24"/>
  <c r="AR454" i="24"/>
  <c r="J454" i="24"/>
  <c r="D454" i="24" s="1"/>
  <c r="G454" i="24"/>
  <c r="F454" i="24"/>
  <c r="E454" i="24"/>
  <c r="AR453" i="24"/>
  <c r="J453" i="24"/>
  <c r="D453" i="24" s="1"/>
  <c r="G453" i="24"/>
  <c r="F453" i="24"/>
  <c r="E453" i="24"/>
  <c r="AR452" i="24"/>
  <c r="J452" i="24"/>
  <c r="D452" i="24" s="1"/>
  <c r="G452" i="24"/>
  <c r="F452" i="24"/>
  <c r="E452" i="24"/>
  <c r="AR451" i="24"/>
  <c r="J451" i="24"/>
  <c r="D451" i="24" s="1"/>
  <c r="G451" i="24"/>
  <c r="F451" i="24"/>
  <c r="E451" i="24"/>
  <c r="AR450" i="24"/>
  <c r="J450" i="24"/>
  <c r="D450" i="24" s="1"/>
  <c r="G450" i="24"/>
  <c r="F450" i="24"/>
  <c r="E450" i="24"/>
  <c r="AR449" i="24"/>
  <c r="J449" i="24"/>
  <c r="D449" i="24" s="1"/>
  <c r="G449" i="24"/>
  <c r="F449" i="24"/>
  <c r="E449" i="24"/>
  <c r="AR448" i="24"/>
  <c r="J448" i="24"/>
  <c r="D448" i="24" s="1"/>
  <c r="G448" i="24"/>
  <c r="F448" i="24"/>
  <c r="E448" i="24"/>
  <c r="AR447" i="24"/>
  <c r="J447" i="24"/>
  <c r="D447" i="24" s="1"/>
  <c r="G447" i="24"/>
  <c r="F447" i="24"/>
  <c r="E447" i="24"/>
  <c r="AR446" i="24"/>
  <c r="J446" i="24"/>
  <c r="D446" i="24" s="1"/>
  <c r="G446" i="24"/>
  <c r="F446" i="24"/>
  <c r="E446" i="24"/>
  <c r="AR445" i="24"/>
  <c r="J445" i="24"/>
  <c r="D445" i="24" s="1"/>
  <c r="G445" i="24"/>
  <c r="F445" i="24"/>
  <c r="E445" i="24"/>
  <c r="AR444" i="24"/>
  <c r="J444" i="24"/>
  <c r="D444" i="24" s="1"/>
  <c r="G444" i="24"/>
  <c r="F444" i="24"/>
  <c r="E444" i="24"/>
  <c r="AR443" i="24"/>
  <c r="J443" i="24"/>
  <c r="D443" i="24" s="1"/>
  <c r="G443" i="24"/>
  <c r="F443" i="24"/>
  <c r="E443" i="24"/>
  <c r="AR442" i="24"/>
  <c r="J442" i="24"/>
  <c r="D442" i="24" s="1"/>
  <c r="G442" i="24"/>
  <c r="F442" i="24"/>
  <c r="E442" i="24"/>
  <c r="AR441" i="24"/>
  <c r="J441" i="24"/>
  <c r="D441" i="24" s="1"/>
  <c r="G441" i="24"/>
  <c r="F441" i="24"/>
  <c r="E441" i="24"/>
  <c r="AR440" i="24"/>
  <c r="J440" i="24"/>
  <c r="D440" i="24" s="1"/>
  <c r="G440" i="24"/>
  <c r="F440" i="24"/>
  <c r="E440" i="24"/>
  <c r="AR439" i="24"/>
  <c r="J439" i="24"/>
  <c r="D439" i="24" s="1"/>
  <c r="G439" i="24"/>
  <c r="F439" i="24"/>
  <c r="E439" i="24"/>
  <c r="AR438" i="24"/>
  <c r="J438" i="24"/>
  <c r="D438" i="24" s="1"/>
  <c r="G438" i="24"/>
  <c r="F438" i="24"/>
  <c r="E438" i="24"/>
  <c r="AR437" i="24"/>
  <c r="J437" i="24"/>
  <c r="D437" i="24" s="1"/>
  <c r="G437" i="24"/>
  <c r="F437" i="24"/>
  <c r="E437" i="24"/>
  <c r="AR436" i="24"/>
  <c r="J436" i="24"/>
  <c r="D436" i="24" s="1"/>
  <c r="G436" i="24"/>
  <c r="F436" i="24"/>
  <c r="E436" i="24"/>
  <c r="AR435" i="24"/>
  <c r="J435" i="24"/>
  <c r="D435" i="24" s="1"/>
  <c r="G435" i="24"/>
  <c r="F435" i="24"/>
  <c r="E435" i="24"/>
  <c r="AR434" i="24"/>
  <c r="J434" i="24"/>
  <c r="D434" i="24" s="1"/>
  <c r="G434" i="24"/>
  <c r="F434" i="24"/>
  <c r="E434" i="24"/>
  <c r="AR433" i="24"/>
  <c r="J433" i="24"/>
  <c r="D433" i="24" s="1"/>
  <c r="G433" i="24"/>
  <c r="F433" i="24"/>
  <c r="E433" i="24"/>
  <c r="AR432" i="24"/>
  <c r="J432" i="24"/>
  <c r="D432" i="24" s="1"/>
  <c r="G432" i="24"/>
  <c r="F432" i="24"/>
  <c r="E432" i="24"/>
  <c r="AR431" i="24"/>
  <c r="J431" i="24"/>
  <c r="D431" i="24" s="1"/>
  <c r="G431" i="24"/>
  <c r="F431" i="24"/>
  <c r="E431" i="24"/>
  <c r="AR430" i="24"/>
  <c r="J430" i="24"/>
  <c r="D430" i="24" s="1"/>
  <c r="G430" i="24"/>
  <c r="F430" i="24"/>
  <c r="E430" i="24"/>
  <c r="AR429" i="24"/>
  <c r="J429" i="24"/>
  <c r="D429" i="24" s="1"/>
  <c r="G429" i="24"/>
  <c r="F429" i="24"/>
  <c r="E429" i="24"/>
  <c r="AR428" i="24"/>
  <c r="J428" i="24"/>
  <c r="D428" i="24" s="1"/>
  <c r="G428" i="24"/>
  <c r="F428" i="24"/>
  <c r="E428" i="24"/>
  <c r="AR427" i="24"/>
  <c r="J427" i="24"/>
  <c r="D427" i="24" s="1"/>
  <c r="G427" i="24"/>
  <c r="F427" i="24"/>
  <c r="E427" i="24"/>
  <c r="AR426" i="24"/>
  <c r="J426" i="24"/>
  <c r="D426" i="24" s="1"/>
  <c r="G426" i="24"/>
  <c r="F426" i="24"/>
  <c r="E426" i="24"/>
  <c r="AR425" i="24"/>
  <c r="J425" i="24"/>
  <c r="D425" i="24" s="1"/>
  <c r="G425" i="24"/>
  <c r="F425" i="24"/>
  <c r="E425" i="24"/>
  <c r="AR424" i="24"/>
  <c r="J424" i="24"/>
  <c r="D424" i="24" s="1"/>
  <c r="G424" i="24"/>
  <c r="F424" i="24"/>
  <c r="E424" i="24"/>
  <c r="AR423" i="24"/>
  <c r="J423" i="24"/>
  <c r="D423" i="24" s="1"/>
  <c r="G423" i="24"/>
  <c r="F423" i="24"/>
  <c r="E423" i="24"/>
  <c r="AR422" i="24"/>
  <c r="J422" i="24"/>
  <c r="D422" i="24" s="1"/>
  <c r="G422" i="24"/>
  <c r="F422" i="24"/>
  <c r="E422" i="24"/>
  <c r="AR421" i="24"/>
  <c r="J421" i="24"/>
  <c r="D421" i="24" s="1"/>
  <c r="G421" i="24"/>
  <c r="F421" i="24"/>
  <c r="E421" i="24"/>
  <c r="AR420" i="24"/>
  <c r="J420" i="24"/>
  <c r="D420" i="24" s="1"/>
  <c r="G420" i="24"/>
  <c r="F420" i="24"/>
  <c r="E420" i="24"/>
  <c r="AR419" i="24"/>
  <c r="J419" i="24"/>
  <c r="D419" i="24" s="1"/>
  <c r="G419" i="24"/>
  <c r="F419" i="24"/>
  <c r="E419" i="24"/>
  <c r="AR418" i="24"/>
  <c r="J418" i="24"/>
  <c r="D418" i="24" s="1"/>
  <c r="G418" i="24"/>
  <c r="F418" i="24"/>
  <c r="E418" i="24"/>
  <c r="AR417" i="24"/>
  <c r="J417" i="24"/>
  <c r="D417" i="24" s="1"/>
  <c r="G417" i="24"/>
  <c r="F417" i="24"/>
  <c r="E417" i="24"/>
  <c r="AR416" i="24"/>
  <c r="J416" i="24"/>
  <c r="D416" i="24" s="1"/>
  <c r="G416" i="24"/>
  <c r="F416" i="24"/>
  <c r="E416" i="24"/>
  <c r="AR415" i="24"/>
  <c r="J415" i="24"/>
  <c r="D415" i="24" s="1"/>
  <c r="G415" i="24"/>
  <c r="F415" i="24"/>
  <c r="E415" i="24"/>
  <c r="AR414" i="24"/>
  <c r="J414" i="24"/>
  <c r="D414" i="24" s="1"/>
  <c r="G414" i="24"/>
  <c r="F414" i="24"/>
  <c r="E414" i="24"/>
  <c r="AR413" i="24"/>
  <c r="J413" i="24"/>
  <c r="D413" i="24" s="1"/>
  <c r="G413" i="24"/>
  <c r="F413" i="24"/>
  <c r="E413" i="24"/>
  <c r="AR412" i="24"/>
  <c r="J412" i="24"/>
  <c r="D412" i="24" s="1"/>
  <c r="G412" i="24"/>
  <c r="F412" i="24"/>
  <c r="E412" i="24"/>
  <c r="AR411" i="24"/>
  <c r="J411" i="24"/>
  <c r="D411" i="24" s="1"/>
  <c r="G411" i="24"/>
  <c r="F411" i="24"/>
  <c r="E411" i="24"/>
  <c r="AR410" i="24"/>
  <c r="J410" i="24"/>
  <c r="D410" i="24" s="1"/>
  <c r="G410" i="24"/>
  <c r="F410" i="24"/>
  <c r="E410" i="24"/>
  <c r="AR409" i="24"/>
  <c r="J409" i="24"/>
  <c r="D409" i="24" s="1"/>
  <c r="G409" i="24"/>
  <c r="F409" i="24"/>
  <c r="E409" i="24"/>
  <c r="AR408" i="24"/>
  <c r="J408" i="24"/>
  <c r="D408" i="24" s="1"/>
  <c r="G408" i="24"/>
  <c r="F408" i="24"/>
  <c r="E408" i="24"/>
  <c r="AR407" i="24"/>
  <c r="J407" i="24"/>
  <c r="D407" i="24" s="1"/>
  <c r="G407" i="24"/>
  <c r="F407" i="24"/>
  <c r="E407" i="24"/>
  <c r="AR406" i="24"/>
  <c r="J406" i="24"/>
  <c r="D406" i="24" s="1"/>
  <c r="G406" i="24"/>
  <c r="F406" i="24"/>
  <c r="E406" i="24"/>
  <c r="AR405" i="24"/>
  <c r="J405" i="24"/>
  <c r="D405" i="24" s="1"/>
  <c r="G405" i="24"/>
  <c r="F405" i="24"/>
  <c r="E405" i="24"/>
  <c r="AR404" i="24"/>
  <c r="J404" i="24"/>
  <c r="D404" i="24" s="1"/>
  <c r="G404" i="24"/>
  <c r="F404" i="24"/>
  <c r="E404" i="24"/>
  <c r="AR403" i="24"/>
  <c r="J403" i="24"/>
  <c r="D403" i="24" s="1"/>
  <c r="G403" i="24"/>
  <c r="F403" i="24"/>
  <c r="E403" i="24"/>
  <c r="AR402" i="24"/>
  <c r="J402" i="24"/>
  <c r="D402" i="24" s="1"/>
  <c r="G402" i="24"/>
  <c r="F402" i="24"/>
  <c r="E402" i="24"/>
  <c r="AR401" i="24"/>
  <c r="J401" i="24"/>
  <c r="D401" i="24" s="1"/>
  <c r="G401" i="24"/>
  <c r="F401" i="24"/>
  <c r="E401" i="24"/>
  <c r="AR400" i="24"/>
  <c r="J400" i="24"/>
  <c r="D400" i="24" s="1"/>
  <c r="G400" i="24"/>
  <c r="F400" i="24"/>
  <c r="E400" i="24"/>
  <c r="AR399" i="24"/>
  <c r="J399" i="24"/>
  <c r="D399" i="24" s="1"/>
  <c r="G399" i="24"/>
  <c r="F399" i="24"/>
  <c r="E399" i="24"/>
  <c r="AR398" i="24"/>
  <c r="J398" i="24"/>
  <c r="D398" i="24" s="1"/>
  <c r="G398" i="24"/>
  <c r="F398" i="24"/>
  <c r="E398" i="24"/>
  <c r="AR397" i="24"/>
  <c r="J397" i="24"/>
  <c r="D397" i="24" s="1"/>
  <c r="G397" i="24"/>
  <c r="F397" i="24"/>
  <c r="E397" i="24"/>
  <c r="AR396" i="24"/>
  <c r="J396" i="24"/>
  <c r="D396" i="24" s="1"/>
  <c r="G396" i="24"/>
  <c r="F396" i="24"/>
  <c r="E396" i="24"/>
  <c r="AR395" i="24"/>
  <c r="J395" i="24"/>
  <c r="D395" i="24" s="1"/>
  <c r="G395" i="24"/>
  <c r="F395" i="24"/>
  <c r="E395" i="24"/>
  <c r="AR394" i="24"/>
  <c r="J394" i="24"/>
  <c r="D394" i="24" s="1"/>
  <c r="G394" i="24"/>
  <c r="F394" i="24"/>
  <c r="E394" i="24"/>
  <c r="AR393" i="24"/>
  <c r="J393" i="24"/>
  <c r="D393" i="24" s="1"/>
  <c r="G393" i="24"/>
  <c r="F393" i="24"/>
  <c r="E393" i="24"/>
  <c r="AR392" i="24"/>
  <c r="J392" i="24"/>
  <c r="D392" i="24" s="1"/>
  <c r="G392" i="24"/>
  <c r="F392" i="24"/>
  <c r="E392" i="24"/>
  <c r="AR391" i="24"/>
  <c r="J391" i="24"/>
  <c r="D391" i="24" s="1"/>
  <c r="G391" i="24"/>
  <c r="F391" i="24"/>
  <c r="E391" i="24"/>
  <c r="AR390" i="24"/>
  <c r="J390" i="24"/>
  <c r="D390" i="24" s="1"/>
  <c r="G390" i="24"/>
  <c r="F390" i="24"/>
  <c r="E390" i="24"/>
  <c r="AR389" i="24"/>
  <c r="J389" i="24"/>
  <c r="D389" i="24" s="1"/>
  <c r="G389" i="24"/>
  <c r="F389" i="24"/>
  <c r="E389" i="24"/>
  <c r="AR388" i="24"/>
  <c r="J388" i="24"/>
  <c r="D388" i="24" s="1"/>
  <c r="G388" i="24"/>
  <c r="F388" i="24"/>
  <c r="E388" i="24"/>
  <c r="AR387" i="24"/>
  <c r="J387" i="24"/>
  <c r="D387" i="24" s="1"/>
  <c r="G387" i="24"/>
  <c r="F387" i="24"/>
  <c r="E387" i="24"/>
  <c r="AR386" i="24"/>
  <c r="J386" i="24"/>
  <c r="D386" i="24" s="1"/>
  <c r="G386" i="24"/>
  <c r="F386" i="24"/>
  <c r="E386" i="24"/>
  <c r="AR385" i="24"/>
  <c r="J385" i="24"/>
  <c r="D385" i="24" s="1"/>
  <c r="G385" i="24"/>
  <c r="F385" i="24"/>
  <c r="E385" i="24"/>
  <c r="AR384" i="24"/>
  <c r="J384" i="24"/>
  <c r="D384" i="24" s="1"/>
  <c r="G384" i="24"/>
  <c r="F384" i="24"/>
  <c r="E384" i="24"/>
  <c r="AR383" i="24"/>
  <c r="J383" i="24"/>
  <c r="D383" i="24" s="1"/>
  <c r="G383" i="24"/>
  <c r="F383" i="24"/>
  <c r="E383" i="24"/>
  <c r="AR382" i="24"/>
  <c r="J382" i="24"/>
  <c r="D382" i="24" s="1"/>
  <c r="G382" i="24"/>
  <c r="F382" i="24"/>
  <c r="E382" i="24"/>
  <c r="AR381" i="24"/>
  <c r="J381" i="24"/>
  <c r="D381" i="24" s="1"/>
  <c r="G381" i="24"/>
  <c r="F381" i="24"/>
  <c r="E381" i="24"/>
  <c r="AR380" i="24"/>
  <c r="J380" i="24"/>
  <c r="D380" i="24" s="1"/>
  <c r="G380" i="24"/>
  <c r="F380" i="24"/>
  <c r="E380" i="24"/>
  <c r="AR379" i="24"/>
  <c r="J379" i="24"/>
  <c r="D379" i="24" s="1"/>
  <c r="G379" i="24"/>
  <c r="F379" i="24"/>
  <c r="E379" i="24"/>
  <c r="AR378" i="24"/>
  <c r="J378" i="24"/>
  <c r="D378" i="24" s="1"/>
  <c r="G378" i="24"/>
  <c r="F378" i="24"/>
  <c r="E378" i="24"/>
  <c r="AR377" i="24"/>
  <c r="J377" i="24"/>
  <c r="D377" i="24" s="1"/>
  <c r="G377" i="24"/>
  <c r="F377" i="24"/>
  <c r="E377" i="24"/>
  <c r="AR376" i="24"/>
  <c r="J376" i="24"/>
  <c r="D376" i="24" s="1"/>
  <c r="G376" i="24"/>
  <c r="F376" i="24"/>
  <c r="E376" i="24"/>
  <c r="AR375" i="24"/>
  <c r="J375" i="24"/>
  <c r="D375" i="24" s="1"/>
  <c r="G375" i="24"/>
  <c r="F375" i="24"/>
  <c r="E375" i="24"/>
  <c r="AR374" i="24"/>
  <c r="J374" i="24"/>
  <c r="D374" i="24" s="1"/>
  <c r="G374" i="24"/>
  <c r="F374" i="24"/>
  <c r="E374" i="24"/>
  <c r="AR373" i="24"/>
  <c r="J373" i="24"/>
  <c r="D373" i="24" s="1"/>
  <c r="G373" i="24"/>
  <c r="F373" i="24"/>
  <c r="E373" i="24"/>
  <c r="AR372" i="24"/>
  <c r="J372" i="24"/>
  <c r="D372" i="24" s="1"/>
  <c r="G372" i="24"/>
  <c r="F372" i="24"/>
  <c r="E372" i="24"/>
  <c r="AR371" i="24"/>
  <c r="J371" i="24"/>
  <c r="D371" i="24" s="1"/>
  <c r="G371" i="24"/>
  <c r="F371" i="24"/>
  <c r="E371" i="24"/>
  <c r="AR370" i="24"/>
  <c r="J370" i="24"/>
  <c r="D370" i="24" s="1"/>
  <c r="G370" i="24"/>
  <c r="F370" i="24"/>
  <c r="E370" i="24"/>
  <c r="AR369" i="24"/>
  <c r="J369" i="24"/>
  <c r="D369" i="24" s="1"/>
  <c r="G369" i="24"/>
  <c r="F369" i="24"/>
  <c r="E369" i="24"/>
  <c r="AR368" i="24"/>
  <c r="J368" i="24"/>
  <c r="D368" i="24" s="1"/>
  <c r="G368" i="24"/>
  <c r="F368" i="24"/>
  <c r="E368" i="24"/>
  <c r="AR367" i="24"/>
  <c r="J367" i="24"/>
  <c r="D367" i="24" s="1"/>
  <c r="G367" i="24"/>
  <c r="F367" i="24"/>
  <c r="E367" i="24"/>
  <c r="AR366" i="24"/>
  <c r="J366" i="24"/>
  <c r="D366" i="24" s="1"/>
  <c r="G366" i="24"/>
  <c r="F366" i="24"/>
  <c r="E366" i="24"/>
  <c r="AR365" i="24"/>
  <c r="J365" i="24"/>
  <c r="D365" i="24" s="1"/>
  <c r="G365" i="24"/>
  <c r="F365" i="24"/>
  <c r="E365" i="24"/>
  <c r="AR364" i="24"/>
  <c r="J364" i="24"/>
  <c r="D364" i="24" s="1"/>
  <c r="G364" i="24"/>
  <c r="F364" i="24"/>
  <c r="E364" i="24"/>
  <c r="AR363" i="24"/>
  <c r="J363" i="24"/>
  <c r="D363" i="24" s="1"/>
  <c r="G363" i="24"/>
  <c r="F363" i="24"/>
  <c r="E363" i="24"/>
  <c r="AR362" i="24"/>
  <c r="J362" i="24"/>
  <c r="D362" i="24" s="1"/>
  <c r="G362" i="24"/>
  <c r="F362" i="24"/>
  <c r="E362" i="24"/>
  <c r="AR361" i="24"/>
  <c r="J361" i="24"/>
  <c r="D361" i="24" s="1"/>
  <c r="G361" i="24"/>
  <c r="F361" i="24"/>
  <c r="E361" i="24"/>
  <c r="AR360" i="24"/>
  <c r="J360" i="24"/>
  <c r="D360" i="24" s="1"/>
  <c r="G360" i="24"/>
  <c r="F360" i="24"/>
  <c r="E360" i="24"/>
  <c r="AR359" i="24"/>
  <c r="J359" i="24"/>
  <c r="D359" i="24" s="1"/>
  <c r="G359" i="24"/>
  <c r="F359" i="24"/>
  <c r="E359" i="24"/>
  <c r="AR358" i="24"/>
  <c r="J358" i="24"/>
  <c r="D358" i="24" s="1"/>
  <c r="G358" i="24"/>
  <c r="F358" i="24"/>
  <c r="E358" i="24"/>
  <c r="AR357" i="24"/>
  <c r="J357" i="24"/>
  <c r="D357" i="24" s="1"/>
  <c r="G357" i="24"/>
  <c r="F357" i="24"/>
  <c r="E357" i="24"/>
  <c r="AR356" i="24"/>
  <c r="J356" i="24"/>
  <c r="D356" i="24" s="1"/>
  <c r="G356" i="24"/>
  <c r="F356" i="24"/>
  <c r="E356" i="24"/>
  <c r="AR355" i="24"/>
  <c r="J355" i="24"/>
  <c r="D355" i="24" s="1"/>
  <c r="G355" i="24"/>
  <c r="F355" i="24"/>
  <c r="E355" i="24"/>
  <c r="AR354" i="24"/>
  <c r="J354" i="24"/>
  <c r="D354" i="24" s="1"/>
  <c r="G354" i="24"/>
  <c r="F354" i="24"/>
  <c r="E354" i="24"/>
  <c r="AR353" i="24"/>
  <c r="J353" i="24"/>
  <c r="D353" i="24" s="1"/>
  <c r="G353" i="24"/>
  <c r="F353" i="24"/>
  <c r="E353" i="24"/>
  <c r="AR352" i="24"/>
  <c r="J352" i="24"/>
  <c r="D352" i="24" s="1"/>
  <c r="G352" i="24"/>
  <c r="F352" i="24"/>
  <c r="E352" i="24"/>
  <c r="AR351" i="24"/>
  <c r="J351" i="24"/>
  <c r="D351" i="24" s="1"/>
  <c r="G351" i="24"/>
  <c r="F351" i="24"/>
  <c r="E351" i="24"/>
  <c r="AR350" i="24"/>
  <c r="J350" i="24"/>
  <c r="D350" i="24" s="1"/>
  <c r="G350" i="24"/>
  <c r="F350" i="24"/>
  <c r="E350" i="24"/>
  <c r="AR349" i="24"/>
  <c r="J349" i="24"/>
  <c r="D349" i="24" s="1"/>
  <c r="G349" i="24"/>
  <c r="F349" i="24"/>
  <c r="E349" i="24"/>
  <c r="AR348" i="24"/>
  <c r="J348" i="24"/>
  <c r="D348" i="24" s="1"/>
  <c r="G348" i="24"/>
  <c r="F348" i="24"/>
  <c r="E348" i="24"/>
  <c r="AR347" i="24"/>
  <c r="J347" i="24"/>
  <c r="D347" i="24" s="1"/>
  <c r="G347" i="24"/>
  <c r="F347" i="24"/>
  <c r="E347" i="24"/>
  <c r="AR346" i="24"/>
  <c r="J346" i="24"/>
  <c r="D346" i="24" s="1"/>
  <c r="G346" i="24"/>
  <c r="F346" i="24"/>
  <c r="E346" i="24"/>
  <c r="AR345" i="24"/>
  <c r="J345" i="24"/>
  <c r="D345" i="24" s="1"/>
  <c r="G345" i="24"/>
  <c r="F345" i="24"/>
  <c r="E345" i="24"/>
  <c r="AR344" i="24"/>
  <c r="J344" i="24"/>
  <c r="D344" i="24" s="1"/>
  <c r="G344" i="24"/>
  <c r="F344" i="24"/>
  <c r="E344" i="24"/>
  <c r="AR343" i="24"/>
  <c r="J343" i="24"/>
  <c r="D343" i="24" s="1"/>
  <c r="G343" i="24"/>
  <c r="F343" i="24"/>
  <c r="E343" i="24"/>
  <c r="AR342" i="24"/>
  <c r="J342" i="24"/>
  <c r="D342" i="24" s="1"/>
  <c r="G342" i="24"/>
  <c r="F342" i="24"/>
  <c r="E342" i="24"/>
  <c r="AR341" i="24"/>
  <c r="J341" i="24"/>
  <c r="D341" i="24" s="1"/>
  <c r="G341" i="24"/>
  <c r="F341" i="24"/>
  <c r="E341" i="24"/>
  <c r="AR340" i="24"/>
  <c r="J340" i="24"/>
  <c r="D340" i="24" s="1"/>
  <c r="G340" i="24"/>
  <c r="F340" i="24"/>
  <c r="E340" i="24"/>
  <c r="AR339" i="24"/>
  <c r="J339" i="24"/>
  <c r="D339" i="24" s="1"/>
  <c r="G339" i="24"/>
  <c r="F339" i="24"/>
  <c r="E339" i="24"/>
  <c r="AR338" i="24"/>
  <c r="J338" i="24"/>
  <c r="D338" i="24" s="1"/>
  <c r="G338" i="24"/>
  <c r="F338" i="24"/>
  <c r="E338" i="24"/>
  <c r="AR337" i="24"/>
  <c r="J337" i="24"/>
  <c r="D337" i="24" s="1"/>
  <c r="G337" i="24"/>
  <c r="F337" i="24"/>
  <c r="E337" i="24"/>
  <c r="AR336" i="24"/>
  <c r="J336" i="24"/>
  <c r="D336" i="24" s="1"/>
  <c r="G336" i="24"/>
  <c r="F336" i="24"/>
  <c r="E336" i="24"/>
  <c r="AR335" i="24"/>
  <c r="J335" i="24"/>
  <c r="D335" i="24" s="1"/>
  <c r="G335" i="24"/>
  <c r="F335" i="24"/>
  <c r="E335" i="24"/>
  <c r="AR334" i="24"/>
  <c r="J334" i="24"/>
  <c r="D334" i="24" s="1"/>
  <c r="G334" i="24"/>
  <c r="F334" i="24"/>
  <c r="E334" i="24"/>
  <c r="AR333" i="24"/>
  <c r="J333" i="24"/>
  <c r="D333" i="24" s="1"/>
  <c r="G333" i="24"/>
  <c r="F333" i="24"/>
  <c r="E333" i="24"/>
  <c r="AR332" i="24"/>
  <c r="J332" i="24"/>
  <c r="D332" i="24" s="1"/>
  <c r="G332" i="24"/>
  <c r="F332" i="24"/>
  <c r="E332" i="24"/>
  <c r="AR331" i="24"/>
  <c r="J331" i="24"/>
  <c r="D331" i="24" s="1"/>
  <c r="G331" i="24"/>
  <c r="F331" i="24"/>
  <c r="E331" i="24"/>
  <c r="AR330" i="24"/>
  <c r="J330" i="24"/>
  <c r="D330" i="24" s="1"/>
  <c r="G330" i="24"/>
  <c r="F330" i="24"/>
  <c r="E330" i="24"/>
  <c r="AR329" i="24"/>
  <c r="J329" i="24"/>
  <c r="D329" i="24" s="1"/>
  <c r="G329" i="24"/>
  <c r="F329" i="24"/>
  <c r="E329" i="24"/>
  <c r="AR328" i="24"/>
  <c r="J328" i="24"/>
  <c r="D328" i="24" s="1"/>
  <c r="G328" i="24"/>
  <c r="F328" i="24"/>
  <c r="E328" i="24"/>
  <c r="AR327" i="24"/>
  <c r="J327" i="24"/>
  <c r="D327" i="24" s="1"/>
  <c r="G327" i="24"/>
  <c r="F327" i="24"/>
  <c r="E327" i="24"/>
  <c r="AR326" i="24"/>
  <c r="J326" i="24"/>
  <c r="D326" i="24" s="1"/>
  <c r="G326" i="24"/>
  <c r="F326" i="24"/>
  <c r="E326" i="24"/>
  <c r="AR325" i="24"/>
  <c r="J325" i="24"/>
  <c r="D325" i="24" s="1"/>
  <c r="G325" i="24"/>
  <c r="F325" i="24"/>
  <c r="E325" i="24"/>
  <c r="AR324" i="24"/>
  <c r="J324" i="24"/>
  <c r="D324" i="24" s="1"/>
  <c r="G324" i="24"/>
  <c r="F324" i="24"/>
  <c r="E324" i="24"/>
  <c r="AR323" i="24"/>
  <c r="J323" i="24"/>
  <c r="D323" i="24" s="1"/>
  <c r="G323" i="24"/>
  <c r="F323" i="24"/>
  <c r="E323" i="24"/>
  <c r="AR322" i="24"/>
  <c r="J322" i="24"/>
  <c r="D322" i="24" s="1"/>
  <c r="G322" i="24"/>
  <c r="F322" i="24"/>
  <c r="E322" i="24"/>
  <c r="AR321" i="24"/>
  <c r="J321" i="24"/>
  <c r="D321" i="24" s="1"/>
  <c r="G321" i="24"/>
  <c r="F321" i="24"/>
  <c r="E321" i="24"/>
  <c r="AR320" i="24"/>
  <c r="J320" i="24"/>
  <c r="D320" i="24" s="1"/>
  <c r="G320" i="24"/>
  <c r="F320" i="24"/>
  <c r="E320" i="24"/>
  <c r="AR319" i="24"/>
  <c r="J319" i="24"/>
  <c r="D319" i="24" s="1"/>
  <c r="G319" i="24"/>
  <c r="F319" i="24"/>
  <c r="E319" i="24"/>
  <c r="AR318" i="24"/>
  <c r="J318" i="24"/>
  <c r="D318" i="24" s="1"/>
  <c r="G318" i="24"/>
  <c r="F318" i="24"/>
  <c r="E318" i="24"/>
  <c r="AR317" i="24"/>
  <c r="J317" i="24"/>
  <c r="D317" i="24" s="1"/>
  <c r="G317" i="24"/>
  <c r="F317" i="24"/>
  <c r="E317" i="24"/>
  <c r="AR316" i="24"/>
  <c r="J316" i="24"/>
  <c r="D316" i="24" s="1"/>
  <c r="G316" i="24"/>
  <c r="F316" i="24"/>
  <c r="E316" i="24"/>
  <c r="AR315" i="24"/>
  <c r="J315" i="24"/>
  <c r="D315" i="24" s="1"/>
  <c r="G315" i="24"/>
  <c r="F315" i="24"/>
  <c r="E315" i="24"/>
  <c r="AR314" i="24"/>
  <c r="J314" i="24"/>
  <c r="D314" i="24" s="1"/>
  <c r="G314" i="24"/>
  <c r="F314" i="24"/>
  <c r="E314" i="24"/>
  <c r="AR313" i="24"/>
  <c r="J313" i="24"/>
  <c r="D313" i="24" s="1"/>
  <c r="G313" i="24"/>
  <c r="F313" i="24"/>
  <c r="E313" i="24"/>
  <c r="AR312" i="24"/>
  <c r="J312" i="24"/>
  <c r="D312" i="24" s="1"/>
  <c r="G312" i="24"/>
  <c r="F312" i="24"/>
  <c r="E312" i="24"/>
  <c r="AR311" i="24"/>
  <c r="J311" i="24"/>
  <c r="D311" i="24" s="1"/>
  <c r="G311" i="24"/>
  <c r="F311" i="24"/>
  <c r="E311" i="24"/>
  <c r="AR310" i="24"/>
  <c r="J310" i="24"/>
  <c r="D310" i="24" s="1"/>
  <c r="G310" i="24"/>
  <c r="F310" i="24"/>
  <c r="E310" i="24"/>
  <c r="AR309" i="24"/>
  <c r="J309" i="24"/>
  <c r="D309" i="24" s="1"/>
  <c r="G309" i="24"/>
  <c r="F309" i="24"/>
  <c r="E309" i="24"/>
  <c r="AR308" i="24"/>
  <c r="J308" i="24"/>
  <c r="D308" i="24" s="1"/>
  <c r="G308" i="24"/>
  <c r="F308" i="24"/>
  <c r="E308" i="24"/>
  <c r="AR307" i="24"/>
  <c r="J307" i="24"/>
  <c r="D307" i="24" s="1"/>
  <c r="G307" i="24"/>
  <c r="F307" i="24"/>
  <c r="E307" i="24"/>
  <c r="AR306" i="24"/>
  <c r="J306" i="24"/>
  <c r="D306" i="24" s="1"/>
  <c r="G306" i="24"/>
  <c r="F306" i="24"/>
  <c r="E306" i="24"/>
  <c r="AR305" i="24"/>
  <c r="J305" i="24"/>
  <c r="D305" i="24" s="1"/>
  <c r="G305" i="24"/>
  <c r="F305" i="24"/>
  <c r="E305" i="24"/>
  <c r="AR304" i="24"/>
  <c r="J304" i="24"/>
  <c r="D304" i="24" s="1"/>
  <c r="G304" i="24"/>
  <c r="F304" i="24"/>
  <c r="E304" i="24"/>
  <c r="AR303" i="24"/>
  <c r="J303" i="24"/>
  <c r="D303" i="24" s="1"/>
  <c r="G303" i="24"/>
  <c r="F303" i="24"/>
  <c r="E303" i="24"/>
  <c r="AR302" i="24"/>
  <c r="J302" i="24"/>
  <c r="D302" i="24" s="1"/>
  <c r="G302" i="24"/>
  <c r="F302" i="24"/>
  <c r="E302" i="24"/>
  <c r="AR301" i="24"/>
  <c r="J301" i="24"/>
  <c r="D301" i="24" s="1"/>
  <c r="G301" i="24"/>
  <c r="F301" i="24"/>
  <c r="E301" i="24"/>
  <c r="AR300" i="24"/>
  <c r="J300" i="24"/>
  <c r="D300" i="24" s="1"/>
  <c r="G300" i="24"/>
  <c r="F300" i="24"/>
  <c r="E300" i="24"/>
  <c r="AR299" i="24"/>
  <c r="J299" i="24"/>
  <c r="D299" i="24" s="1"/>
  <c r="G299" i="24"/>
  <c r="F299" i="24"/>
  <c r="E299" i="24"/>
  <c r="AR298" i="24"/>
  <c r="J298" i="24"/>
  <c r="D298" i="24" s="1"/>
  <c r="G298" i="24"/>
  <c r="F298" i="24"/>
  <c r="E298" i="24"/>
  <c r="AR297" i="24"/>
  <c r="J297" i="24"/>
  <c r="D297" i="24" s="1"/>
  <c r="G297" i="24"/>
  <c r="F297" i="24"/>
  <c r="E297" i="24"/>
  <c r="AR296" i="24"/>
  <c r="J296" i="24"/>
  <c r="D296" i="24" s="1"/>
  <c r="G296" i="24"/>
  <c r="F296" i="24"/>
  <c r="E296" i="24"/>
  <c r="AR295" i="24"/>
  <c r="J295" i="24"/>
  <c r="D295" i="24" s="1"/>
  <c r="G295" i="24"/>
  <c r="F295" i="24"/>
  <c r="E295" i="24"/>
  <c r="AR294" i="24"/>
  <c r="J294" i="24"/>
  <c r="D294" i="24" s="1"/>
  <c r="G294" i="24"/>
  <c r="F294" i="24"/>
  <c r="E294" i="24"/>
  <c r="AR293" i="24"/>
  <c r="J293" i="24"/>
  <c r="D293" i="24" s="1"/>
  <c r="G293" i="24"/>
  <c r="F293" i="24"/>
  <c r="E293" i="24"/>
  <c r="AR292" i="24"/>
  <c r="J292" i="24"/>
  <c r="D292" i="24" s="1"/>
  <c r="G292" i="24"/>
  <c r="F292" i="24"/>
  <c r="E292" i="24"/>
  <c r="AR291" i="24"/>
  <c r="J291" i="24"/>
  <c r="D291" i="24" s="1"/>
  <c r="G291" i="24"/>
  <c r="F291" i="24"/>
  <c r="E291" i="24"/>
  <c r="AR290" i="24"/>
  <c r="J290" i="24"/>
  <c r="D290" i="24" s="1"/>
  <c r="G290" i="24"/>
  <c r="F290" i="24"/>
  <c r="E290" i="24"/>
  <c r="AR289" i="24"/>
  <c r="J289" i="24"/>
  <c r="D289" i="24" s="1"/>
  <c r="G289" i="24"/>
  <c r="F289" i="24"/>
  <c r="E289" i="24"/>
  <c r="AR288" i="24"/>
  <c r="J288" i="24"/>
  <c r="D288" i="24" s="1"/>
  <c r="G288" i="24"/>
  <c r="F288" i="24"/>
  <c r="E288" i="24"/>
  <c r="AR287" i="24"/>
  <c r="J287" i="24"/>
  <c r="D287" i="24" s="1"/>
  <c r="G287" i="24"/>
  <c r="F287" i="24"/>
  <c r="E287" i="24"/>
  <c r="AR286" i="24"/>
  <c r="J286" i="24"/>
  <c r="D286" i="24" s="1"/>
  <c r="G286" i="24"/>
  <c r="F286" i="24"/>
  <c r="E286" i="24"/>
  <c r="AR285" i="24"/>
  <c r="J285" i="24"/>
  <c r="D285" i="24" s="1"/>
  <c r="G285" i="24"/>
  <c r="F285" i="24"/>
  <c r="E285" i="24"/>
  <c r="AR284" i="24"/>
  <c r="J284" i="24"/>
  <c r="D284" i="24" s="1"/>
  <c r="G284" i="24"/>
  <c r="F284" i="24"/>
  <c r="E284" i="24"/>
  <c r="AR283" i="24"/>
  <c r="J283" i="24"/>
  <c r="D283" i="24" s="1"/>
  <c r="G283" i="24"/>
  <c r="F283" i="24"/>
  <c r="E283" i="24"/>
  <c r="AR282" i="24"/>
  <c r="J282" i="24"/>
  <c r="D282" i="24" s="1"/>
  <c r="G282" i="24"/>
  <c r="F282" i="24"/>
  <c r="E282" i="24"/>
  <c r="AR281" i="24"/>
  <c r="J281" i="24"/>
  <c r="D281" i="24" s="1"/>
  <c r="G281" i="24"/>
  <c r="F281" i="24"/>
  <c r="E281" i="24"/>
  <c r="AR280" i="24"/>
  <c r="J280" i="24"/>
  <c r="D280" i="24" s="1"/>
  <c r="G280" i="24"/>
  <c r="F280" i="24"/>
  <c r="E280" i="24"/>
  <c r="AR279" i="24"/>
  <c r="J279" i="24"/>
  <c r="D279" i="24" s="1"/>
  <c r="G279" i="24"/>
  <c r="F279" i="24"/>
  <c r="E279" i="24"/>
  <c r="AR278" i="24"/>
  <c r="J278" i="24"/>
  <c r="D278" i="24" s="1"/>
  <c r="G278" i="24"/>
  <c r="F278" i="24"/>
  <c r="E278" i="24"/>
  <c r="AR277" i="24"/>
  <c r="J277" i="24"/>
  <c r="D277" i="24" s="1"/>
  <c r="G277" i="24"/>
  <c r="F277" i="24"/>
  <c r="E277" i="24"/>
  <c r="AR276" i="24"/>
  <c r="J276" i="24"/>
  <c r="D276" i="24" s="1"/>
  <c r="G276" i="24"/>
  <c r="F276" i="24"/>
  <c r="E276" i="24"/>
  <c r="AR275" i="24"/>
  <c r="J275" i="24"/>
  <c r="D275" i="24" s="1"/>
  <c r="G275" i="24"/>
  <c r="F275" i="24"/>
  <c r="E275" i="24"/>
  <c r="AR274" i="24"/>
  <c r="J274" i="24"/>
  <c r="D274" i="24" s="1"/>
  <c r="G274" i="24"/>
  <c r="F274" i="24"/>
  <c r="E274" i="24"/>
  <c r="AR273" i="24"/>
  <c r="J273" i="24"/>
  <c r="D273" i="24" s="1"/>
  <c r="G273" i="24"/>
  <c r="F273" i="24"/>
  <c r="E273" i="24"/>
  <c r="AR272" i="24"/>
  <c r="J272" i="24"/>
  <c r="D272" i="24" s="1"/>
  <c r="G272" i="24"/>
  <c r="F272" i="24"/>
  <c r="E272" i="24"/>
  <c r="AR271" i="24"/>
  <c r="J271" i="24"/>
  <c r="D271" i="24" s="1"/>
  <c r="G271" i="24"/>
  <c r="F271" i="24"/>
  <c r="E271" i="24"/>
  <c r="AR270" i="24"/>
  <c r="J270" i="24"/>
  <c r="D270" i="24" s="1"/>
  <c r="G270" i="24"/>
  <c r="F270" i="24"/>
  <c r="E270" i="24"/>
  <c r="AR269" i="24"/>
  <c r="J269" i="24"/>
  <c r="D269" i="24" s="1"/>
  <c r="G269" i="24"/>
  <c r="F269" i="24"/>
  <c r="E269" i="24"/>
  <c r="AR268" i="24"/>
  <c r="J268" i="24"/>
  <c r="D268" i="24" s="1"/>
  <c r="G268" i="24"/>
  <c r="F268" i="24"/>
  <c r="E268" i="24"/>
  <c r="AR267" i="24"/>
  <c r="J267" i="24"/>
  <c r="D267" i="24" s="1"/>
  <c r="G267" i="24"/>
  <c r="F267" i="24"/>
  <c r="E267" i="24"/>
  <c r="AR266" i="24"/>
  <c r="J266" i="24"/>
  <c r="D266" i="24" s="1"/>
  <c r="G266" i="24"/>
  <c r="F266" i="24"/>
  <c r="E266" i="24"/>
  <c r="AR265" i="24"/>
  <c r="J265" i="24"/>
  <c r="D265" i="24" s="1"/>
  <c r="G265" i="24"/>
  <c r="F265" i="24"/>
  <c r="E265" i="24"/>
  <c r="AR264" i="24"/>
  <c r="J264" i="24"/>
  <c r="D264" i="24" s="1"/>
  <c r="G264" i="24"/>
  <c r="F264" i="24"/>
  <c r="E264" i="24"/>
  <c r="AR263" i="24"/>
  <c r="J263" i="24"/>
  <c r="D263" i="24" s="1"/>
  <c r="G263" i="24"/>
  <c r="F263" i="24"/>
  <c r="E263" i="24"/>
  <c r="AR262" i="24"/>
  <c r="J262" i="24"/>
  <c r="D262" i="24" s="1"/>
  <c r="G262" i="24"/>
  <c r="F262" i="24"/>
  <c r="E262" i="24"/>
  <c r="AR261" i="24"/>
  <c r="J261" i="24"/>
  <c r="D261" i="24" s="1"/>
  <c r="G261" i="24"/>
  <c r="F261" i="24"/>
  <c r="E261" i="24"/>
  <c r="AR260" i="24"/>
  <c r="J260" i="24"/>
  <c r="D260" i="24" s="1"/>
  <c r="G260" i="24"/>
  <c r="F260" i="24"/>
  <c r="E260" i="24"/>
  <c r="AR259" i="24"/>
  <c r="J259" i="24"/>
  <c r="D259" i="24" s="1"/>
  <c r="G259" i="24"/>
  <c r="F259" i="24"/>
  <c r="E259" i="24"/>
  <c r="AR258" i="24"/>
  <c r="J258" i="24"/>
  <c r="D258" i="24" s="1"/>
  <c r="G258" i="24"/>
  <c r="F258" i="24"/>
  <c r="E258" i="24"/>
  <c r="AR257" i="24"/>
  <c r="J257" i="24"/>
  <c r="D257" i="24" s="1"/>
  <c r="G257" i="24"/>
  <c r="F257" i="24"/>
  <c r="E257" i="24"/>
  <c r="AR256" i="24"/>
  <c r="J256" i="24"/>
  <c r="D256" i="24" s="1"/>
  <c r="G256" i="24"/>
  <c r="F256" i="24"/>
  <c r="E256" i="24"/>
  <c r="AR255" i="24"/>
  <c r="J255" i="24"/>
  <c r="D255" i="24" s="1"/>
  <c r="G255" i="24"/>
  <c r="F255" i="24"/>
  <c r="E255" i="24"/>
  <c r="AR254" i="24"/>
  <c r="J254" i="24"/>
  <c r="D254" i="24" s="1"/>
  <c r="G254" i="24"/>
  <c r="F254" i="24"/>
  <c r="E254" i="24"/>
  <c r="AR253" i="24"/>
  <c r="J253" i="24"/>
  <c r="D253" i="24" s="1"/>
  <c r="G253" i="24"/>
  <c r="F253" i="24"/>
  <c r="E253" i="24"/>
  <c r="AR252" i="24"/>
  <c r="J252" i="24"/>
  <c r="D252" i="24" s="1"/>
  <c r="G252" i="24"/>
  <c r="F252" i="24"/>
  <c r="E252" i="24"/>
  <c r="AR251" i="24"/>
  <c r="J251" i="24"/>
  <c r="D251" i="24" s="1"/>
  <c r="G251" i="24"/>
  <c r="F251" i="24"/>
  <c r="E251" i="24"/>
  <c r="AR250" i="24"/>
  <c r="J250" i="24"/>
  <c r="D250" i="24" s="1"/>
  <c r="G250" i="24"/>
  <c r="F250" i="24"/>
  <c r="E250" i="24"/>
  <c r="AR249" i="24"/>
  <c r="J249" i="24"/>
  <c r="D249" i="24" s="1"/>
  <c r="G249" i="24"/>
  <c r="F249" i="24"/>
  <c r="E249" i="24"/>
  <c r="AR248" i="24"/>
  <c r="J248" i="24"/>
  <c r="D248" i="24" s="1"/>
  <c r="G248" i="24"/>
  <c r="F248" i="24"/>
  <c r="E248" i="24"/>
  <c r="AR247" i="24"/>
  <c r="J247" i="24"/>
  <c r="D247" i="24" s="1"/>
  <c r="G247" i="24"/>
  <c r="F247" i="24"/>
  <c r="E247" i="24"/>
  <c r="AR246" i="24"/>
  <c r="J246" i="24"/>
  <c r="D246" i="24" s="1"/>
  <c r="G246" i="24"/>
  <c r="F246" i="24"/>
  <c r="E246" i="24"/>
  <c r="AR245" i="24"/>
  <c r="J245" i="24"/>
  <c r="D245" i="24" s="1"/>
  <c r="G245" i="24"/>
  <c r="F245" i="24"/>
  <c r="E245" i="24"/>
  <c r="AR244" i="24"/>
  <c r="J244" i="24"/>
  <c r="D244" i="24" s="1"/>
  <c r="G244" i="24"/>
  <c r="F244" i="24"/>
  <c r="E244" i="24"/>
  <c r="AR243" i="24"/>
  <c r="J243" i="24"/>
  <c r="D243" i="24" s="1"/>
  <c r="G243" i="24"/>
  <c r="F243" i="24"/>
  <c r="E243" i="24"/>
  <c r="AR242" i="24"/>
  <c r="J242" i="24"/>
  <c r="D242" i="24" s="1"/>
  <c r="G242" i="24"/>
  <c r="F242" i="24"/>
  <c r="E242" i="24"/>
  <c r="AR241" i="24"/>
  <c r="J241" i="24"/>
  <c r="D241" i="24" s="1"/>
  <c r="G241" i="24"/>
  <c r="F241" i="24"/>
  <c r="E241" i="24"/>
  <c r="AR240" i="24"/>
  <c r="J240" i="24"/>
  <c r="D240" i="24" s="1"/>
  <c r="G240" i="24"/>
  <c r="F240" i="24"/>
  <c r="E240" i="24"/>
  <c r="AR239" i="24"/>
  <c r="J239" i="24"/>
  <c r="D239" i="24" s="1"/>
  <c r="G239" i="24"/>
  <c r="F239" i="24"/>
  <c r="E239" i="24"/>
  <c r="AR238" i="24"/>
  <c r="J238" i="24"/>
  <c r="D238" i="24" s="1"/>
  <c r="G238" i="24"/>
  <c r="F238" i="24"/>
  <c r="E238" i="24"/>
  <c r="AR237" i="24"/>
  <c r="J237" i="24"/>
  <c r="D237" i="24" s="1"/>
  <c r="G237" i="24"/>
  <c r="F237" i="24"/>
  <c r="E237" i="24"/>
  <c r="AR236" i="24"/>
  <c r="J236" i="24"/>
  <c r="D236" i="24" s="1"/>
  <c r="G236" i="24"/>
  <c r="F236" i="24"/>
  <c r="E236" i="24"/>
  <c r="AR235" i="24"/>
  <c r="J235" i="24"/>
  <c r="D235" i="24" s="1"/>
  <c r="G235" i="24"/>
  <c r="F235" i="24"/>
  <c r="E235" i="24"/>
  <c r="AR234" i="24"/>
  <c r="J234" i="24"/>
  <c r="D234" i="24" s="1"/>
  <c r="G234" i="24"/>
  <c r="F234" i="24"/>
  <c r="E234" i="24"/>
  <c r="AR233" i="24"/>
  <c r="J233" i="24"/>
  <c r="D233" i="24" s="1"/>
  <c r="G233" i="24"/>
  <c r="F233" i="24"/>
  <c r="E233" i="24"/>
  <c r="AR232" i="24"/>
  <c r="J232" i="24"/>
  <c r="D232" i="24" s="1"/>
  <c r="G232" i="24"/>
  <c r="F232" i="24"/>
  <c r="E232" i="24"/>
  <c r="AR231" i="24"/>
  <c r="J231" i="24"/>
  <c r="D231" i="24" s="1"/>
  <c r="G231" i="24"/>
  <c r="F231" i="24"/>
  <c r="E231" i="24"/>
  <c r="AR230" i="24"/>
  <c r="J230" i="24"/>
  <c r="D230" i="24" s="1"/>
  <c r="G230" i="24"/>
  <c r="F230" i="24"/>
  <c r="E230" i="24"/>
  <c r="AR229" i="24"/>
  <c r="J229" i="24"/>
  <c r="D229" i="24" s="1"/>
  <c r="G229" i="24"/>
  <c r="F229" i="24"/>
  <c r="E229" i="24"/>
  <c r="AR228" i="24"/>
  <c r="J228" i="24"/>
  <c r="D228" i="24" s="1"/>
  <c r="G228" i="24"/>
  <c r="F228" i="24"/>
  <c r="E228" i="24"/>
  <c r="AR227" i="24"/>
  <c r="J227" i="24"/>
  <c r="D227" i="24" s="1"/>
  <c r="G227" i="24"/>
  <c r="F227" i="24"/>
  <c r="E227" i="24"/>
  <c r="AR226" i="24"/>
  <c r="J226" i="24"/>
  <c r="D226" i="24" s="1"/>
  <c r="G226" i="24"/>
  <c r="F226" i="24"/>
  <c r="E226" i="24"/>
  <c r="AR225" i="24"/>
  <c r="J225" i="24"/>
  <c r="D225" i="24" s="1"/>
  <c r="G225" i="24"/>
  <c r="F225" i="24"/>
  <c r="E225" i="24"/>
  <c r="AR224" i="24"/>
  <c r="J224" i="24"/>
  <c r="D224" i="24" s="1"/>
  <c r="G224" i="24"/>
  <c r="F224" i="24"/>
  <c r="E224" i="24"/>
  <c r="AR223" i="24"/>
  <c r="J223" i="24"/>
  <c r="D223" i="24" s="1"/>
  <c r="G223" i="24"/>
  <c r="F223" i="24"/>
  <c r="E223" i="24"/>
  <c r="AR222" i="24"/>
  <c r="J222" i="24"/>
  <c r="D222" i="24" s="1"/>
  <c r="G222" i="24"/>
  <c r="F222" i="24"/>
  <c r="E222" i="24"/>
  <c r="AR221" i="24"/>
  <c r="J221" i="24"/>
  <c r="D221" i="24" s="1"/>
  <c r="G221" i="24"/>
  <c r="F221" i="24"/>
  <c r="E221" i="24"/>
  <c r="AR220" i="24"/>
  <c r="J220" i="24"/>
  <c r="D220" i="24" s="1"/>
  <c r="G220" i="24"/>
  <c r="F220" i="24"/>
  <c r="E220" i="24"/>
  <c r="AR219" i="24"/>
  <c r="J219" i="24"/>
  <c r="D219" i="24" s="1"/>
  <c r="G219" i="24"/>
  <c r="F219" i="24"/>
  <c r="E219" i="24"/>
  <c r="AR218" i="24"/>
  <c r="J218" i="24"/>
  <c r="D218" i="24" s="1"/>
  <c r="G218" i="24"/>
  <c r="F218" i="24"/>
  <c r="E218" i="24"/>
  <c r="AR217" i="24"/>
  <c r="J217" i="24"/>
  <c r="D217" i="24" s="1"/>
  <c r="G217" i="24"/>
  <c r="F217" i="24"/>
  <c r="E217" i="24"/>
  <c r="AR216" i="24"/>
  <c r="J216" i="24"/>
  <c r="D216" i="24" s="1"/>
  <c r="G216" i="24"/>
  <c r="F216" i="24"/>
  <c r="E216" i="24"/>
  <c r="AR215" i="24"/>
  <c r="J215" i="24"/>
  <c r="D215" i="24" s="1"/>
  <c r="G215" i="24"/>
  <c r="F215" i="24"/>
  <c r="E215" i="24"/>
  <c r="AR214" i="24"/>
  <c r="J214" i="24"/>
  <c r="D214" i="24" s="1"/>
  <c r="G214" i="24"/>
  <c r="F214" i="24"/>
  <c r="E214" i="24"/>
  <c r="AR213" i="24"/>
  <c r="J213" i="24"/>
  <c r="D213" i="24" s="1"/>
  <c r="G213" i="24"/>
  <c r="F213" i="24"/>
  <c r="E213" i="24"/>
  <c r="AR212" i="24"/>
  <c r="J212" i="24"/>
  <c r="D212" i="24" s="1"/>
  <c r="G212" i="24"/>
  <c r="F212" i="24"/>
  <c r="E212" i="24"/>
  <c r="AR211" i="24"/>
  <c r="J211" i="24"/>
  <c r="D211" i="24" s="1"/>
  <c r="G211" i="24"/>
  <c r="F211" i="24"/>
  <c r="E211" i="24"/>
  <c r="AR210" i="24"/>
  <c r="J210" i="24"/>
  <c r="D210" i="24" s="1"/>
  <c r="G210" i="24"/>
  <c r="F210" i="24"/>
  <c r="E210" i="24"/>
  <c r="AR209" i="24"/>
  <c r="J209" i="24"/>
  <c r="D209" i="24" s="1"/>
  <c r="G209" i="24"/>
  <c r="F209" i="24"/>
  <c r="E209" i="24"/>
  <c r="AR208" i="24"/>
  <c r="J208" i="24"/>
  <c r="D208" i="24" s="1"/>
  <c r="G208" i="24"/>
  <c r="F208" i="24"/>
  <c r="E208" i="24"/>
  <c r="AR207" i="24"/>
  <c r="J207" i="24"/>
  <c r="D207" i="24" s="1"/>
  <c r="G207" i="24"/>
  <c r="F207" i="24"/>
  <c r="E207" i="24"/>
  <c r="AR206" i="24"/>
  <c r="J206" i="24"/>
  <c r="D206" i="24" s="1"/>
  <c r="G206" i="24"/>
  <c r="F206" i="24"/>
  <c r="E206" i="24"/>
  <c r="AR205" i="24"/>
  <c r="J205" i="24"/>
  <c r="D205" i="24" s="1"/>
  <c r="G205" i="24"/>
  <c r="F205" i="24"/>
  <c r="E205" i="24"/>
  <c r="AR204" i="24"/>
  <c r="J204" i="24"/>
  <c r="D204" i="24" s="1"/>
  <c r="G204" i="24"/>
  <c r="F204" i="24"/>
  <c r="E204" i="24"/>
  <c r="AR203" i="24"/>
  <c r="J203" i="24"/>
  <c r="D203" i="24" s="1"/>
  <c r="G203" i="24"/>
  <c r="F203" i="24"/>
  <c r="E203" i="24"/>
  <c r="AR202" i="24"/>
  <c r="J202" i="24"/>
  <c r="D202" i="24" s="1"/>
  <c r="G202" i="24"/>
  <c r="F202" i="24"/>
  <c r="E202" i="24"/>
  <c r="AR201" i="24"/>
  <c r="J201" i="24"/>
  <c r="D201" i="24" s="1"/>
  <c r="G201" i="24"/>
  <c r="F201" i="24"/>
  <c r="E201" i="24"/>
  <c r="AR200" i="24"/>
  <c r="J200" i="24"/>
  <c r="D200" i="24" s="1"/>
  <c r="G200" i="24"/>
  <c r="F200" i="24"/>
  <c r="E200" i="24"/>
  <c r="AR199" i="24"/>
  <c r="J199" i="24"/>
  <c r="D199" i="24" s="1"/>
  <c r="G199" i="24"/>
  <c r="F199" i="24"/>
  <c r="E199" i="24"/>
  <c r="AR198" i="24"/>
  <c r="J198" i="24"/>
  <c r="D198" i="24" s="1"/>
  <c r="G198" i="24"/>
  <c r="F198" i="24"/>
  <c r="E198" i="24"/>
  <c r="AR197" i="24"/>
  <c r="J197" i="24"/>
  <c r="D197" i="24" s="1"/>
  <c r="G197" i="24"/>
  <c r="F197" i="24"/>
  <c r="E197" i="24"/>
  <c r="AR196" i="24"/>
  <c r="J196" i="24"/>
  <c r="D196" i="24" s="1"/>
  <c r="G196" i="24"/>
  <c r="F196" i="24"/>
  <c r="E196" i="24"/>
  <c r="AR195" i="24"/>
  <c r="J195" i="24"/>
  <c r="D195" i="24" s="1"/>
  <c r="G195" i="24"/>
  <c r="F195" i="24"/>
  <c r="E195" i="24"/>
  <c r="AR194" i="24"/>
  <c r="J194" i="24"/>
  <c r="D194" i="24" s="1"/>
  <c r="G194" i="24"/>
  <c r="F194" i="24"/>
  <c r="E194" i="24"/>
  <c r="AR193" i="24"/>
  <c r="J193" i="24"/>
  <c r="D193" i="24" s="1"/>
  <c r="G193" i="24"/>
  <c r="F193" i="24"/>
  <c r="E193" i="24"/>
  <c r="AR192" i="24"/>
  <c r="J192" i="24"/>
  <c r="D192" i="24" s="1"/>
  <c r="G192" i="24"/>
  <c r="F192" i="24"/>
  <c r="E192" i="24"/>
  <c r="AR191" i="24"/>
  <c r="J191" i="24"/>
  <c r="D191" i="24" s="1"/>
  <c r="G191" i="24"/>
  <c r="F191" i="24"/>
  <c r="E191" i="24"/>
  <c r="AR190" i="24"/>
  <c r="J190" i="24"/>
  <c r="D190" i="24" s="1"/>
  <c r="G190" i="24"/>
  <c r="F190" i="24"/>
  <c r="E190" i="24"/>
  <c r="AR189" i="24"/>
  <c r="J189" i="24"/>
  <c r="D189" i="24" s="1"/>
  <c r="G189" i="24"/>
  <c r="F189" i="24"/>
  <c r="E189" i="24"/>
  <c r="AR188" i="24"/>
  <c r="J188" i="24"/>
  <c r="D188" i="24" s="1"/>
  <c r="G188" i="24"/>
  <c r="F188" i="24"/>
  <c r="E188" i="24"/>
  <c r="AR187" i="24"/>
  <c r="J187" i="24"/>
  <c r="D187" i="24" s="1"/>
  <c r="G187" i="24"/>
  <c r="F187" i="24"/>
  <c r="E187" i="24"/>
  <c r="AR186" i="24"/>
  <c r="J186" i="24"/>
  <c r="D186" i="24" s="1"/>
  <c r="G186" i="24"/>
  <c r="F186" i="24"/>
  <c r="E186" i="24"/>
  <c r="AR185" i="24"/>
  <c r="J185" i="24"/>
  <c r="D185" i="24" s="1"/>
  <c r="G185" i="24"/>
  <c r="F185" i="24"/>
  <c r="E185" i="24"/>
  <c r="AR184" i="24"/>
  <c r="J184" i="24"/>
  <c r="D184" i="24" s="1"/>
  <c r="G184" i="24"/>
  <c r="F184" i="24"/>
  <c r="E184" i="24"/>
  <c r="AR183" i="24"/>
  <c r="J183" i="24"/>
  <c r="D183" i="24" s="1"/>
  <c r="G183" i="24"/>
  <c r="F183" i="24"/>
  <c r="E183" i="24"/>
  <c r="AR182" i="24"/>
  <c r="J182" i="24"/>
  <c r="D182" i="24" s="1"/>
  <c r="G182" i="24"/>
  <c r="F182" i="24"/>
  <c r="E182" i="24"/>
  <c r="AR181" i="24"/>
  <c r="J181" i="24"/>
  <c r="D181" i="24" s="1"/>
  <c r="G181" i="24"/>
  <c r="F181" i="24"/>
  <c r="E181" i="24"/>
  <c r="AR180" i="24"/>
  <c r="J180" i="24"/>
  <c r="D180" i="24" s="1"/>
  <c r="G180" i="24"/>
  <c r="F180" i="24"/>
  <c r="E180" i="24"/>
  <c r="AR179" i="24"/>
  <c r="J179" i="24"/>
  <c r="D179" i="24" s="1"/>
  <c r="G179" i="24"/>
  <c r="F179" i="24"/>
  <c r="E179" i="24"/>
  <c r="AR178" i="24"/>
  <c r="J178" i="24"/>
  <c r="D178" i="24" s="1"/>
  <c r="G178" i="24"/>
  <c r="F178" i="24"/>
  <c r="E178" i="24"/>
  <c r="AR177" i="24"/>
  <c r="J177" i="24"/>
  <c r="D177" i="24" s="1"/>
  <c r="G177" i="24"/>
  <c r="F177" i="24"/>
  <c r="E177" i="24"/>
  <c r="AR176" i="24"/>
  <c r="J176" i="24"/>
  <c r="D176" i="24" s="1"/>
  <c r="G176" i="24"/>
  <c r="F176" i="24"/>
  <c r="E176" i="24"/>
  <c r="AR175" i="24"/>
  <c r="J175" i="24"/>
  <c r="D175" i="24" s="1"/>
  <c r="G175" i="24"/>
  <c r="F175" i="24"/>
  <c r="E175" i="24"/>
  <c r="AR174" i="24"/>
  <c r="J174" i="24"/>
  <c r="D174" i="24" s="1"/>
  <c r="G174" i="24"/>
  <c r="F174" i="24"/>
  <c r="E174" i="24"/>
  <c r="AR173" i="24"/>
  <c r="J173" i="24"/>
  <c r="D173" i="24" s="1"/>
  <c r="G173" i="24"/>
  <c r="F173" i="24"/>
  <c r="E173" i="24"/>
  <c r="AR172" i="24"/>
  <c r="J172" i="24"/>
  <c r="D172" i="24" s="1"/>
  <c r="G172" i="24"/>
  <c r="F172" i="24"/>
  <c r="E172" i="24"/>
  <c r="AR171" i="24"/>
  <c r="J171" i="24"/>
  <c r="D171" i="24" s="1"/>
  <c r="G171" i="24"/>
  <c r="F171" i="24"/>
  <c r="E171" i="24"/>
  <c r="AR170" i="24"/>
  <c r="J170" i="24"/>
  <c r="D170" i="24" s="1"/>
  <c r="G170" i="24"/>
  <c r="F170" i="24"/>
  <c r="E170" i="24"/>
  <c r="AR169" i="24"/>
  <c r="J169" i="24"/>
  <c r="D169" i="24" s="1"/>
  <c r="G169" i="24"/>
  <c r="F169" i="24"/>
  <c r="E169" i="24"/>
  <c r="AR168" i="24"/>
  <c r="J168" i="24"/>
  <c r="D168" i="24" s="1"/>
  <c r="G168" i="24"/>
  <c r="F168" i="24"/>
  <c r="E168" i="24"/>
  <c r="AR167" i="24"/>
  <c r="J167" i="24"/>
  <c r="D167" i="24" s="1"/>
  <c r="G167" i="24"/>
  <c r="F167" i="24"/>
  <c r="E167" i="24"/>
  <c r="AR166" i="24"/>
  <c r="J166" i="24"/>
  <c r="D166" i="24" s="1"/>
  <c r="G166" i="24"/>
  <c r="F166" i="24"/>
  <c r="E166" i="24"/>
  <c r="AR165" i="24"/>
  <c r="J165" i="24"/>
  <c r="D165" i="24" s="1"/>
  <c r="G165" i="24"/>
  <c r="F165" i="24"/>
  <c r="E165" i="24"/>
  <c r="AR164" i="24"/>
  <c r="J164" i="24"/>
  <c r="D164" i="24" s="1"/>
  <c r="G164" i="24"/>
  <c r="F164" i="24"/>
  <c r="E164" i="24"/>
  <c r="AR163" i="24"/>
  <c r="J163" i="24"/>
  <c r="D163" i="24" s="1"/>
  <c r="G163" i="24"/>
  <c r="F163" i="24"/>
  <c r="E163" i="24"/>
  <c r="AR162" i="24"/>
  <c r="J162" i="24"/>
  <c r="D162" i="24" s="1"/>
  <c r="G162" i="24"/>
  <c r="F162" i="24"/>
  <c r="E162" i="24"/>
  <c r="AR161" i="24"/>
  <c r="J161" i="24"/>
  <c r="D161" i="24" s="1"/>
  <c r="G161" i="24"/>
  <c r="F161" i="24"/>
  <c r="E161" i="24"/>
  <c r="AR160" i="24"/>
  <c r="J160" i="24"/>
  <c r="D160" i="24" s="1"/>
  <c r="G160" i="24"/>
  <c r="F160" i="24"/>
  <c r="E160" i="24"/>
  <c r="AR159" i="24"/>
  <c r="J159" i="24"/>
  <c r="D159" i="24" s="1"/>
  <c r="G159" i="24"/>
  <c r="F159" i="24"/>
  <c r="E159" i="24"/>
  <c r="AR158" i="24"/>
  <c r="J158" i="24"/>
  <c r="D158" i="24" s="1"/>
  <c r="G158" i="24"/>
  <c r="F158" i="24"/>
  <c r="E158" i="24"/>
  <c r="AR157" i="24"/>
  <c r="J157" i="24"/>
  <c r="D157" i="24" s="1"/>
  <c r="G157" i="24"/>
  <c r="F157" i="24"/>
  <c r="E157" i="24"/>
  <c r="AR156" i="24"/>
  <c r="J156" i="24"/>
  <c r="D156" i="24" s="1"/>
  <c r="G156" i="24"/>
  <c r="F156" i="24"/>
  <c r="E156" i="24"/>
  <c r="AR155" i="24"/>
  <c r="J155" i="24"/>
  <c r="D155" i="24" s="1"/>
  <c r="G155" i="24"/>
  <c r="F155" i="24"/>
  <c r="E155" i="24"/>
  <c r="AR154" i="24"/>
  <c r="J154" i="24"/>
  <c r="D154" i="24" s="1"/>
  <c r="G154" i="24"/>
  <c r="F154" i="24"/>
  <c r="E154" i="24"/>
  <c r="AR153" i="24"/>
  <c r="J153" i="24"/>
  <c r="D153" i="24" s="1"/>
  <c r="G153" i="24"/>
  <c r="F153" i="24"/>
  <c r="E153" i="24"/>
  <c r="AR152" i="24"/>
  <c r="J152" i="24"/>
  <c r="D152" i="24" s="1"/>
  <c r="G152" i="24"/>
  <c r="F152" i="24"/>
  <c r="E152" i="24"/>
  <c r="AR151" i="24"/>
  <c r="J151" i="24"/>
  <c r="D151" i="24" s="1"/>
  <c r="G151" i="24"/>
  <c r="F151" i="24"/>
  <c r="E151" i="24"/>
  <c r="AR150" i="24"/>
  <c r="J150" i="24"/>
  <c r="D150" i="24" s="1"/>
  <c r="G150" i="24"/>
  <c r="F150" i="24"/>
  <c r="E150" i="24"/>
  <c r="AR149" i="24"/>
  <c r="J149" i="24"/>
  <c r="D149" i="24" s="1"/>
  <c r="G149" i="24"/>
  <c r="F149" i="24"/>
  <c r="E149" i="24"/>
  <c r="AR148" i="24"/>
  <c r="J148" i="24"/>
  <c r="D148" i="24" s="1"/>
  <c r="G148" i="24"/>
  <c r="F148" i="24"/>
  <c r="E148" i="24"/>
  <c r="AR147" i="24"/>
  <c r="J147" i="24"/>
  <c r="D147" i="24" s="1"/>
  <c r="G147" i="24"/>
  <c r="F147" i="24"/>
  <c r="E147" i="24"/>
  <c r="AR146" i="24"/>
  <c r="J146" i="24"/>
  <c r="D146" i="24" s="1"/>
  <c r="G146" i="24"/>
  <c r="F146" i="24"/>
  <c r="E146" i="24"/>
  <c r="AR145" i="24"/>
  <c r="J145" i="24"/>
  <c r="D145" i="24" s="1"/>
  <c r="G145" i="24"/>
  <c r="F145" i="24"/>
  <c r="E145" i="24"/>
  <c r="AR144" i="24"/>
  <c r="J144" i="24"/>
  <c r="D144" i="24" s="1"/>
  <c r="G144" i="24"/>
  <c r="F144" i="24"/>
  <c r="E144" i="24"/>
  <c r="AR143" i="24"/>
  <c r="J143" i="24"/>
  <c r="D143" i="24" s="1"/>
  <c r="G143" i="24"/>
  <c r="F143" i="24"/>
  <c r="E143" i="24"/>
  <c r="AR142" i="24"/>
  <c r="J142" i="24"/>
  <c r="D142" i="24" s="1"/>
  <c r="G142" i="24"/>
  <c r="F142" i="24"/>
  <c r="E142" i="24"/>
  <c r="AR141" i="24"/>
  <c r="J141" i="24"/>
  <c r="D141" i="24" s="1"/>
  <c r="G141" i="24"/>
  <c r="F141" i="24"/>
  <c r="E141" i="24"/>
  <c r="AR140" i="24"/>
  <c r="J140" i="24"/>
  <c r="D140" i="24" s="1"/>
  <c r="G140" i="24"/>
  <c r="F140" i="24"/>
  <c r="E140" i="24"/>
  <c r="AR139" i="24"/>
  <c r="J139" i="24"/>
  <c r="D139" i="24" s="1"/>
  <c r="G139" i="24"/>
  <c r="F139" i="24"/>
  <c r="E139" i="24"/>
  <c r="AR138" i="24"/>
  <c r="J138" i="24"/>
  <c r="D138" i="24" s="1"/>
  <c r="G138" i="24"/>
  <c r="F138" i="24"/>
  <c r="E138" i="24"/>
  <c r="AR137" i="24"/>
  <c r="J137" i="24"/>
  <c r="D137" i="24" s="1"/>
  <c r="G137" i="24"/>
  <c r="F137" i="24"/>
  <c r="E137" i="24"/>
  <c r="AR136" i="24"/>
  <c r="J136" i="24"/>
  <c r="D136" i="24" s="1"/>
  <c r="G136" i="24"/>
  <c r="F136" i="24"/>
  <c r="E136" i="24"/>
  <c r="AR135" i="24"/>
  <c r="J135" i="24"/>
  <c r="D135" i="24" s="1"/>
  <c r="G135" i="24"/>
  <c r="F135" i="24"/>
  <c r="E135" i="24"/>
  <c r="AR134" i="24"/>
  <c r="J134" i="24"/>
  <c r="D134" i="24" s="1"/>
  <c r="G134" i="24"/>
  <c r="F134" i="24"/>
  <c r="E134" i="24"/>
  <c r="AR133" i="24"/>
  <c r="J133" i="24"/>
  <c r="D133" i="24" s="1"/>
  <c r="G133" i="24"/>
  <c r="F133" i="24"/>
  <c r="E133" i="24"/>
  <c r="AR132" i="24"/>
  <c r="J132" i="24"/>
  <c r="D132" i="24" s="1"/>
  <c r="G132" i="24"/>
  <c r="F132" i="24"/>
  <c r="E132" i="24"/>
  <c r="AR131" i="24"/>
  <c r="J131" i="24"/>
  <c r="D131" i="24" s="1"/>
  <c r="G131" i="24"/>
  <c r="F131" i="24"/>
  <c r="E131" i="24"/>
  <c r="AR130" i="24"/>
  <c r="J130" i="24"/>
  <c r="D130" i="24" s="1"/>
  <c r="G130" i="24"/>
  <c r="F130" i="24"/>
  <c r="E130" i="24"/>
  <c r="AR129" i="24"/>
  <c r="J129" i="24"/>
  <c r="D129" i="24" s="1"/>
  <c r="G129" i="24"/>
  <c r="F129" i="24"/>
  <c r="E129" i="24"/>
  <c r="AR128" i="24"/>
  <c r="J128" i="24"/>
  <c r="D128" i="24" s="1"/>
  <c r="G128" i="24"/>
  <c r="F128" i="24"/>
  <c r="E128" i="24"/>
  <c r="AR127" i="24"/>
  <c r="J127" i="24"/>
  <c r="D127" i="24" s="1"/>
  <c r="G127" i="24"/>
  <c r="F127" i="24"/>
  <c r="E127" i="24"/>
  <c r="AR126" i="24"/>
  <c r="J126" i="24"/>
  <c r="D126" i="24" s="1"/>
  <c r="G126" i="24"/>
  <c r="F126" i="24"/>
  <c r="E126" i="24"/>
  <c r="AR125" i="24"/>
  <c r="J125" i="24"/>
  <c r="D125" i="24" s="1"/>
  <c r="G125" i="24"/>
  <c r="F125" i="24"/>
  <c r="E125" i="24"/>
  <c r="AR124" i="24"/>
  <c r="J124" i="24"/>
  <c r="D124" i="24" s="1"/>
  <c r="G124" i="24"/>
  <c r="F124" i="24"/>
  <c r="E124" i="24"/>
  <c r="AR123" i="24"/>
  <c r="J123" i="24"/>
  <c r="D123" i="24" s="1"/>
  <c r="G123" i="24"/>
  <c r="F123" i="24"/>
  <c r="E123" i="24"/>
  <c r="AR122" i="24"/>
  <c r="J122" i="24"/>
  <c r="D122" i="24" s="1"/>
  <c r="G122" i="24"/>
  <c r="F122" i="24"/>
  <c r="E122" i="24"/>
  <c r="AR121" i="24"/>
  <c r="J121" i="24"/>
  <c r="D121" i="24" s="1"/>
  <c r="G121" i="24"/>
  <c r="F121" i="24"/>
  <c r="E121" i="24"/>
  <c r="AR120" i="24"/>
  <c r="J120" i="24"/>
  <c r="D120" i="24" s="1"/>
  <c r="G120" i="24"/>
  <c r="F120" i="24"/>
  <c r="E120" i="24"/>
  <c r="AR119" i="24"/>
  <c r="J119" i="24"/>
  <c r="D119" i="24" s="1"/>
  <c r="G119" i="24"/>
  <c r="F119" i="24"/>
  <c r="E119" i="24"/>
  <c r="AR118" i="24"/>
  <c r="J118" i="24"/>
  <c r="D118" i="24" s="1"/>
  <c r="G118" i="24"/>
  <c r="F118" i="24"/>
  <c r="E118" i="24"/>
  <c r="AR117" i="24"/>
  <c r="J117" i="24"/>
  <c r="D117" i="24" s="1"/>
  <c r="G117" i="24"/>
  <c r="F117" i="24"/>
  <c r="E117" i="24"/>
  <c r="AR116" i="24"/>
  <c r="J116" i="24"/>
  <c r="D116" i="24" s="1"/>
  <c r="G116" i="24"/>
  <c r="F116" i="24"/>
  <c r="E116" i="24"/>
  <c r="AR115" i="24"/>
  <c r="J115" i="24"/>
  <c r="D115" i="24" s="1"/>
  <c r="G115" i="24"/>
  <c r="F115" i="24"/>
  <c r="E115" i="24"/>
  <c r="AR114" i="24"/>
  <c r="J114" i="24"/>
  <c r="D114" i="24" s="1"/>
  <c r="G114" i="24"/>
  <c r="F114" i="24"/>
  <c r="E114" i="24"/>
  <c r="AR113" i="24"/>
  <c r="J113" i="24"/>
  <c r="D113" i="24" s="1"/>
  <c r="G113" i="24"/>
  <c r="F113" i="24"/>
  <c r="E113" i="24"/>
  <c r="AR112" i="24"/>
  <c r="J112" i="24"/>
  <c r="D112" i="24" s="1"/>
  <c r="G112" i="24"/>
  <c r="F112" i="24"/>
  <c r="E112" i="24"/>
  <c r="AR111" i="24"/>
  <c r="J111" i="24"/>
  <c r="D111" i="24" s="1"/>
  <c r="G111" i="24"/>
  <c r="F111" i="24"/>
  <c r="E111" i="24"/>
  <c r="AR110" i="24"/>
  <c r="J110" i="24"/>
  <c r="D110" i="24" s="1"/>
  <c r="G110" i="24"/>
  <c r="F110" i="24"/>
  <c r="E110" i="24"/>
  <c r="AR109" i="24"/>
  <c r="J109" i="24"/>
  <c r="D109" i="24" s="1"/>
  <c r="G109" i="24"/>
  <c r="F109" i="24"/>
  <c r="E109" i="24"/>
  <c r="AR108" i="24"/>
  <c r="J108" i="24"/>
  <c r="D108" i="24" s="1"/>
  <c r="G108" i="24"/>
  <c r="F108" i="24"/>
  <c r="E108" i="24"/>
  <c r="AR107" i="24"/>
  <c r="J107" i="24"/>
  <c r="D107" i="24" s="1"/>
  <c r="G107" i="24"/>
  <c r="F107" i="24"/>
  <c r="E107" i="24"/>
  <c r="AR106" i="24"/>
  <c r="J106" i="24"/>
  <c r="D106" i="24" s="1"/>
  <c r="G106" i="24"/>
  <c r="F106" i="24"/>
  <c r="E106" i="24"/>
  <c r="AR105" i="24"/>
  <c r="J105" i="24"/>
  <c r="D105" i="24" s="1"/>
  <c r="G105" i="24"/>
  <c r="F105" i="24"/>
  <c r="E105" i="24"/>
  <c r="AR104" i="24"/>
  <c r="J104" i="24"/>
  <c r="D104" i="24" s="1"/>
  <c r="G104" i="24"/>
  <c r="F104" i="24"/>
  <c r="E104" i="24"/>
  <c r="AR103" i="24"/>
  <c r="J103" i="24"/>
  <c r="D103" i="24" s="1"/>
  <c r="G103" i="24"/>
  <c r="F103" i="24"/>
  <c r="E103" i="24"/>
  <c r="AR102" i="24"/>
  <c r="J102" i="24"/>
  <c r="D102" i="24" s="1"/>
  <c r="G102" i="24"/>
  <c r="F102" i="24"/>
  <c r="E102" i="24"/>
  <c r="AR101" i="24"/>
  <c r="J101" i="24"/>
  <c r="D101" i="24" s="1"/>
  <c r="G101" i="24"/>
  <c r="F101" i="24"/>
  <c r="E101" i="24"/>
  <c r="AR100" i="24"/>
  <c r="J100" i="24"/>
  <c r="D100" i="24" s="1"/>
  <c r="G100" i="24"/>
  <c r="F100" i="24"/>
  <c r="E100" i="24"/>
  <c r="AR99" i="24"/>
  <c r="J99" i="24"/>
  <c r="D99" i="24" s="1"/>
  <c r="G99" i="24"/>
  <c r="F99" i="24"/>
  <c r="E99" i="24"/>
  <c r="AR98" i="24"/>
  <c r="J98" i="24"/>
  <c r="D98" i="24" s="1"/>
  <c r="G98" i="24"/>
  <c r="F98" i="24"/>
  <c r="E98" i="24"/>
  <c r="AR97" i="24"/>
  <c r="J97" i="24"/>
  <c r="D97" i="24" s="1"/>
  <c r="G97" i="24"/>
  <c r="F97" i="24"/>
  <c r="E97" i="24"/>
  <c r="AR96" i="24"/>
  <c r="J96" i="24"/>
  <c r="D96" i="24" s="1"/>
  <c r="G96" i="24"/>
  <c r="F96" i="24"/>
  <c r="E96" i="24"/>
  <c r="AR95" i="24"/>
  <c r="J95" i="24"/>
  <c r="D95" i="24" s="1"/>
  <c r="G95" i="24"/>
  <c r="F95" i="24"/>
  <c r="E95" i="24"/>
  <c r="AR94" i="24"/>
  <c r="J94" i="24"/>
  <c r="D94" i="24" s="1"/>
  <c r="G94" i="24"/>
  <c r="F94" i="24"/>
  <c r="E94" i="24"/>
  <c r="AR93" i="24"/>
  <c r="J93" i="24"/>
  <c r="D93" i="24" s="1"/>
  <c r="G93" i="24"/>
  <c r="F93" i="24"/>
  <c r="E93" i="24"/>
  <c r="AR92" i="24"/>
  <c r="J92" i="24"/>
  <c r="D92" i="24" s="1"/>
  <c r="G92" i="24"/>
  <c r="F92" i="24"/>
  <c r="E92" i="24"/>
  <c r="AR91" i="24"/>
  <c r="J91" i="24"/>
  <c r="D91" i="24" s="1"/>
  <c r="G91" i="24"/>
  <c r="F91" i="24"/>
  <c r="E91" i="24"/>
  <c r="AR90" i="24"/>
  <c r="J90" i="24"/>
  <c r="D90" i="24" s="1"/>
  <c r="G90" i="24"/>
  <c r="F90" i="24"/>
  <c r="E90" i="24"/>
  <c r="AR89" i="24"/>
  <c r="J89" i="24"/>
  <c r="D89" i="24" s="1"/>
  <c r="G89" i="24"/>
  <c r="F89" i="24"/>
  <c r="E89" i="24"/>
  <c r="AR88" i="24"/>
  <c r="J88" i="24"/>
  <c r="D88" i="24" s="1"/>
  <c r="G88" i="24"/>
  <c r="F88" i="24"/>
  <c r="E88" i="24"/>
  <c r="AR87" i="24"/>
  <c r="J87" i="24"/>
  <c r="D87" i="24" s="1"/>
  <c r="G87" i="24"/>
  <c r="F87" i="24"/>
  <c r="E87" i="24"/>
  <c r="AR86" i="24"/>
  <c r="J86" i="24"/>
  <c r="D86" i="24" s="1"/>
  <c r="G86" i="24"/>
  <c r="F86" i="24"/>
  <c r="E86" i="24"/>
  <c r="AR85" i="24"/>
  <c r="J85" i="24"/>
  <c r="D85" i="24" s="1"/>
  <c r="G85" i="24"/>
  <c r="F85" i="24"/>
  <c r="E85" i="24"/>
  <c r="AR84" i="24"/>
  <c r="J84" i="24"/>
  <c r="D84" i="24" s="1"/>
  <c r="G84" i="24"/>
  <c r="F84" i="24"/>
  <c r="E84" i="24"/>
  <c r="AR83" i="24"/>
  <c r="J83" i="24"/>
  <c r="D83" i="24" s="1"/>
  <c r="G83" i="24"/>
  <c r="F83" i="24"/>
  <c r="E83" i="24"/>
  <c r="AR82" i="24"/>
  <c r="J82" i="24"/>
  <c r="D82" i="24" s="1"/>
  <c r="G82" i="24"/>
  <c r="F82" i="24"/>
  <c r="E82" i="24"/>
  <c r="AR81" i="24"/>
  <c r="J81" i="24"/>
  <c r="D81" i="24" s="1"/>
  <c r="G81" i="24"/>
  <c r="F81" i="24"/>
  <c r="E81" i="24"/>
  <c r="AR80" i="24"/>
  <c r="J80" i="24"/>
  <c r="D80" i="24" s="1"/>
  <c r="G80" i="24"/>
  <c r="F80" i="24"/>
  <c r="E80" i="24"/>
  <c r="AR79" i="24"/>
  <c r="J79" i="24"/>
  <c r="D79" i="24" s="1"/>
  <c r="G79" i="24"/>
  <c r="F79" i="24"/>
  <c r="E79" i="24"/>
  <c r="AR78" i="24"/>
  <c r="J78" i="24"/>
  <c r="D78" i="24" s="1"/>
  <c r="G78" i="24"/>
  <c r="F78" i="24"/>
  <c r="E78" i="24"/>
  <c r="AR77" i="24"/>
  <c r="J77" i="24"/>
  <c r="D77" i="24" s="1"/>
  <c r="G77" i="24"/>
  <c r="F77" i="24"/>
  <c r="E77" i="24"/>
  <c r="AR76" i="24"/>
  <c r="J76" i="24"/>
  <c r="D76" i="24" s="1"/>
  <c r="G76" i="24"/>
  <c r="F76" i="24"/>
  <c r="E76" i="24"/>
  <c r="AR75" i="24"/>
  <c r="J75" i="24"/>
  <c r="D75" i="24" s="1"/>
  <c r="G75" i="24"/>
  <c r="F75" i="24"/>
  <c r="E75" i="24"/>
  <c r="AR74" i="24"/>
  <c r="J74" i="24"/>
  <c r="D74" i="24" s="1"/>
  <c r="G74" i="24"/>
  <c r="F74" i="24"/>
  <c r="E74" i="24"/>
  <c r="AR73" i="24"/>
  <c r="J73" i="24"/>
  <c r="D73" i="24" s="1"/>
  <c r="G73" i="24"/>
  <c r="F73" i="24"/>
  <c r="E73" i="24"/>
  <c r="AR72" i="24"/>
  <c r="J72" i="24"/>
  <c r="D72" i="24" s="1"/>
  <c r="G72" i="24"/>
  <c r="F72" i="24"/>
  <c r="E72" i="24"/>
  <c r="AR71" i="24"/>
  <c r="J71" i="24"/>
  <c r="D71" i="24" s="1"/>
  <c r="G71" i="24"/>
  <c r="F71" i="24"/>
  <c r="E71" i="24"/>
  <c r="AR70" i="24"/>
  <c r="J70" i="24"/>
  <c r="D70" i="24" s="1"/>
  <c r="G70" i="24"/>
  <c r="F70" i="24"/>
  <c r="E70" i="24"/>
  <c r="AR69" i="24"/>
  <c r="J69" i="24"/>
  <c r="D69" i="24" s="1"/>
  <c r="G69" i="24"/>
  <c r="F69" i="24"/>
  <c r="E69" i="24"/>
  <c r="AR68" i="24"/>
  <c r="J68" i="24"/>
  <c r="D68" i="24" s="1"/>
  <c r="G68" i="24"/>
  <c r="F68" i="24"/>
  <c r="E68" i="24"/>
  <c r="AR67" i="24"/>
  <c r="J67" i="24"/>
  <c r="D67" i="24" s="1"/>
  <c r="G67" i="24"/>
  <c r="F67" i="24"/>
  <c r="E67" i="24"/>
  <c r="AR66" i="24"/>
  <c r="J66" i="24"/>
  <c r="D66" i="24" s="1"/>
  <c r="G66" i="24"/>
  <c r="F66" i="24"/>
  <c r="E66" i="24"/>
  <c r="AR65" i="24"/>
  <c r="J65" i="24"/>
  <c r="D65" i="24" s="1"/>
  <c r="G65" i="24"/>
  <c r="F65" i="24"/>
  <c r="E65" i="24"/>
  <c r="AR64" i="24"/>
  <c r="J64" i="24"/>
  <c r="D64" i="24" s="1"/>
  <c r="G64" i="24"/>
  <c r="F64" i="24"/>
  <c r="E64" i="24"/>
  <c r="AR63" i="24"/>
  <c r="J63" i="24"/>
  <c r="D63" i="24" s="1"/>
  <c r="G63" i="24"/>
  <c r="F63" i="24"/>
  <c r="E63" i="24"/>
  <c r="AR62" i="24"/>
  <c r="J62" i="24"/>
  <c r="D62" i="24" s="1"/>
  <c r="G62" i="24"/>
  <c r="F62" i="24"/>
  <c r="E62" i="24"/>
  <c r="AR61" i="24"/>
  <c r="J61" i="24"/>
  <c r="D61" i="24" s="1"/>
  <c r="G61" i="24"/>
  <c r="F61" i="24"/>
  <c r="E61" i="24"/>
  <c r="AR60" i="24"/>
  <c r="J60" i="24"/>
  <c r="D60" i="24" s="1"/>
  <c r="G60" i="24"/>
  <c r="F60" i="24"/>
  <c r="E60" i="24"/>
  <c r="AR59" i="24"/>
  <c r="J59" i="24"/>
  <c r="D59" i="24" s="1"/>
  <c r="G59" i="24"/>
  <c r="F59" i="24"/>
  <c r="E59" i="24"/>
  <c r="AR58" i="24"/>
  <c r="J58" i="24"/>
  <c r="D58" i="24" s="1"/>
  <c r="G58" i="24"/>
  <c r="F58" i="24"/>
  <c r="E58" i="24"/>
  <c r="AR57" i="24"/>
  <c r="J57" i="24"/>
  <c r="D57" i="24" s="1"/>
  <c r="G57" i="24"/>
  <c r="F57" i="24"/>
  <c r="E57" i="24"/>
  <c r="AR56" i="24"/>
  <c r="J56" i="24"/>
  <c r="D56" i="24" s="1"/>
  <c r="G56" i="24"/>
  <c r="F56" i="24"/>
  <c r="E56" i="24"/>
  <c r="AR55" i="24"/>
  <c r="J55" i="24"/>
  <c r="D55" i="24" s="1"/>
  <c r="G55" i="24"/>
  <c r="F55" i="24"/>
  <c r="E55" i="24"/>
  <c r="AR54" i="24"/>
  <c r="J54" i="24"/>
  <c r="D54" i="24" s="1"/>
  <c r="G54" i="24"/>
  <c r="F54" i="24"/>
  <c r="E54" i="24"/>
  <c r="AR53" i="24"/>
  <c r="J53" i="24"/>
  <c r="D53" i="24" s="1"/>
  <c r="G53" i="24"/>
  <c r="F53" i="24"/>
  <c r="E53" i="24"/>
  <c r="AR52" i="24"/>
  <c r="J52" i="24"/>
  <c r="D52" i="24" s="1"/>
  <c r="G52" i="24"/>
  <c r="F52" i="24"/>
  <c r="E52" i="24"/>
  <c r="AR51" i="24"/>
  <c r="J51" i="24"/>
  <c r="D51" i="24" s="1"/>
  <c r="G51" i="24"/>
  <c r="F51" i="24"/>
  <c r="E51" i="24"/>
  <c r="AR50" i="24"/>
  <c r="J50" i="24"/>
  <c r="D50" i="24" s="1"/>
  <c r="G50" i="24"/>
  <c r="F50" i="24"/>
  <c r="E50" i="24"/>
  <c r="AR49" i="24"/>
  <c r="J49" i="24"/>
  <c r="D49" i="24" s="1"/>
  <c r="G49" i="24"/>
  <c r="F49" i="24"/>
  <c r="E49" i="24"/>
  <c r="AR48" i="24"/>
  <c r="J48" i="24"/>
  <c r="D48" i="24" s="1"/>
  <c r="G48" i="24"/>
  <c r="F48" i="24"/>
  <c r="E48" i="24"/>
  <c r="AR47" i="24"/>
  <c r="J47" i="24"/>
  <c r="D47" i="24" s="1"/>
  <c r="G47" i="24"/>
  <c r="F47" i="24"/>
  <c r="E47" i="24"/>
  <c r="AR46" i="24"/>
  <c r="J46" i="24"/>
  <c r="D46" i="24" s="1"/>
  <c r="G46" i="24"/>
  <c r="F46" i="24"/>
  <c r="E46" i="24"/>
  <c r="AR45" i="24"/>
  <c r="J45" i="24"/>
  <c r="D45" i="24" s="1"/>
  <c r="G45" i="24"/>
  <c r="F45" i="24"/>
  <c r="E45" i="24"/>
  <c r="AR44" i="24"/>
  <c r="J44" i="24"/>
  <c r="D44" i="24" s="1"/>
  <c r="G44" i="24"/>
  <c r="F44" i="24"/>
  <c r="E44" i="24"/>
  <c r="AR43" i="24"/>
  <c r="J43" i="24"/>
  <c r="D43" i="24" s="1"/>
  <c r="G43" i="24"/>
  <c r="F43" i="24"/>
  <c r="E43" i="24"/>
  <c r="AR42" i="24"/>
  <c r="J42" i="24"/>
  <c r="D42" i="24" s="1"/>
  <c r="G42" i="24"/>
  <c r="F42" i="24"/>
  <c r="E42" i="24"/>
  <c r="AR41" i="24"/>
  <c r="J41" i="24"/>
  <c r="D41" i="24" s="1"/>
  <c r="G41" i="24"/>
  <c r="F41" i="24"/>
  <c r="E41" i="24"/>
  <c r="AR40" i="24"/>
  <c r="J40" i="24"/>
  <c r="D40" i="24" s="1"/>
  <c r="G40" i="24"/>
  <c r="F40" i="24"/>
  <c r="E40" i="24"/>
  <c r="AR39" i="24"/>
  <c r="J39" i="24"/>
  <c r="D39" i="24" s="1"/>
  <c r="G39" i="24"/>
  <c r="F39" i="24"/>
  <c r="E39" i="24"/>
  <c r="AR38" i="24"/>
  <c r="J38" i="24"/>
  <c r="D38" i="24" s="1"/>
  <c r="G38" i="24"/>
  <c r="F38" i="24"/>
  <c r="E38" i="24"/>
  <c r="AR37" i="24"/>
  <c r="J37" i="24"/>
  <c r="D37" i="24" s="1"/>
  <c r="G37" i="24"/>
  <c r="F37" i="24"/>
  <c r="E37" i="24"/>
  <c r="AR36" i="24"/>
  <c r="J36" i="24"/>
  <c r="D36" i="24" s="1"/>
  <c r="G36" i="24"/>
  <c r="F36" i="24"/>
  <c r="E36" i="24"/>
  <c r="AR35" i="24"/>
  <c r="J35" i="24"/>
  <c r="D35" i="24" s="1"/>
  <c r="G35" i="24"/>
  <c r="F35" i="24"/>
  <c r="E35" i="24"/>
  <c r="AR34" i="24"/>
  <c r="J34" i="24"/>
  <c r="D34" i="24" s="1"/>
  <c r="G34" i="24"/>
  <c r="F34" i="24"/>
  <c r="E34" i="24"/>
  <c r="AR33" i="24"/>
  <c r="J33" i="24"/>
  <c r="D33" i="24" s="1"/>
  <c r="G33" i="24"/>
  <c r="F33" i="24"/>
  <c r="E33" i="24"/>
  <c r="AR32" i="24"/>
  <c r="J32" i="24"/>
  <c r="D32" i="24" s="1"/>
  <c r="G32" i="24"/>
  <c r="F32" i="24"/>
  <c r="E32" i="24"/>
  <c r="AR31" i="24"/>
  <c r="J31" i="24"/>
  <c r="D31" i="24" s="1"/>
  <c r="G31" i="24"/>
  <c r="F31" i="24"/>
  <c r="E31" i="24"/>
  <c r="AR30" i="24"/>
  <c r="J30" i="24"/>
  <c r="D30" i="24" s="1"/>
  <c r="G30" i="24"/>
  <c r="F30" i="24"/>
  <c r="E30" i="24"/>
  <c r="AR29" i="24"/>
  <c r="J29" i="24"/>
  <c r="D29" i="24" s="1"/>
  <c r="G29" i="24"/>
  <c r="F29" i="24"/>
  <c r="E29" i="24"/>
  <c r="AR28" i="24"/>
  <c r="J28" i="24"/>
  <c r="D28" i="24" s="1"/>
  <c r="G28" i="24"/>
  <c r="F28" i="24"/>
  <c r="E28" i="24"/>
  <c r="AR27" i="24"/>
  <c r="J27" i="24"/>
  <c r="D27" i="24" s="1"/>
  <c r="G27" i="24"/>
  <c r="F27" i="24"/>
  <c r="E27" i="24"/>
  <c r="AR26" i="24"/>
  <c r="J26" i="24"/>
  <c r="D26" i="24" s="1"/>
  <c r="G26" i="24"/>
  <c r="F26" i="24"/>
  <c r="E26" i="24"/>
  <c r="AR25" i="24"/>
  <c r="J25" i="24"/>
  <c r="D25" i="24" s="1"/>
  <c r="G25" i="24"/>
  <c r="F25" i="24"/>
  <c r="E25" i="24"/>
  <c r="AR24" i="24"/>
  <c r="J24" i="24"/>
  <c r="D24" i="24" s="1"/>
  <c r="G24" i="24"/>
  <c r="F24" i="24"/>
  <c r="E24" i="24"/>
  <c r="AR23" i="24"/>
  <c r="J23" i="24"/>
  <c r="D23" i="24" s="1"/>
  <c r="G23" i="24"/>
  <c r="F23" i="24"/>
  <c r="E23" i="24"/>
  <c r="AR22" i="24"/>
  <c r="J22" i="24"/>
  <c r="D22" i="24" s="1"/>
  <c r="G22" i="24"/>
  <c r="F22" i="24"/>
  <c r="E22" i="24"/>
  <c r="AR21" i="24"/>
  <c r="J21" i="24"/>
  <c r="D21" i="24" s="1"/>
  <c r="G21" i="24"/>
  <c r="F21" i="24"/>
  <c r="E21" i="24"/>
  <c r="AR20" i="24"/>
  <c r="J20" i="24"/>
  <c r="D20" i="24" s="1"/>
  <c r="G20" i="24"/>
  <c r="F20" i="24"/>
  <c r="E20" i="24"/>
  <c r="AR19" i="24"/>
  <c r="J19" i="24"/>
  <c r="D19" i="24" s="1"/>
  <c r="G19" i="24"/>
  <c r="F19" i="24"/>
  <c r="E19" i="24"/>
  <c r="AR18" i="24"/>
  <c r="J18" i="24"/>
  <c r="D18" i="24" s="1"/>
  <c r="G18" i="24"/>
  <c r="F18" i="24"/>
  <c r="E18" i="24"/>
  <c r="AR17" i="24"/>
  <c r="J17" i="24"/>
  <c r="D17" i="24" s="1"/>
  <c r="G17" i="24"/>
  <c r="F17" i="24"/>
  <c r="E17" i="24"/>
  <c r="AR16" i="24"/>
  <c r="J16" i="24"/>
  <c r="D16" i="24" s="1"/>
  <c r="G16" i="24"/>
  <c r="F16" i="24"/>
  <c r="E16" i="24"/>
  <c r="AR15" i="24"/>
  <c r="J15" i="24"/>
  <c r="D15" i="24" s="1"/>
  <c r="G15" i="24"/>
  <c r="F15" i="24"/>
  <c r="E15" i="24"/>
  <c r="AR14" i="24"/>
  <c r="J14" i="24"/>
  <c r="D14" i="24" s="1"/>
  <c r="G14" i="24"/>
  <c r="F14" i="24"/>
  <c r="E14" i="24"/>
  <c r="AR13" i="24"/>
  <c r="J13" i="24"/>
  <c r="D13" i="24" s="1"/>
  <c r="G13" i="24"/>
  <c r="F13" i="24"/>
  <c r="E13" i="24"/>
  <c r="AR12" i="24"/>
  <c r="J12" i="24"/>
  <c r="D12" i="24" s="1"/>
  <c r="G12" i="24"/>
  <c r="F12" i="24"/>
  <c r="E12" i="24"/>
  <c r="AR11" i="24"/>
  <c r="J11" i="24"/>
  <c r="D11" i="24" s="1"/>
  <c r="G11" i="24"/>
  <c r="F11" i="24"/>
  <c r="E11" i="24"/>
  <c r="AR10" i="24"/>
  <c r="J10" i="24"/>
  <c r="D10" i="24" s="1"/>
  <c r="G10" i="24"/>
  <c r="F10" i="24"/>
  <c r="E10" i="24"/>
  <c r="AR9" i="24"/>
  <c r="J9" i="24"/>
  <c r="D9" i="24" s="1"/>
  <c r="G9" i="24"/>
  <c r="F9" i="24"/>
  <c r="E9" i="24"/>
  <c r="AR8" i="24"/>
  <c r="J8" i="24"/>
  <c r="D8" i="24" s="1"/>
  <c r="G8" i="24"/>
  <c r="F8" i="24"/>
  <c r="E8" i="24"/>
  <c r="AR7" i="24"/>
  <c r="J7" i="24"/>
  <c r="D7" i="24" s="1"/>
  <c r="G7" i="24"/>
  <c r="F7" i="24"/>
  <c r="E7" i="24"/>
  <c r="AR6" i="24"/>
  <c r="J6" i="24"/>
  <c r="D6" i="24" s="1"/>
  <c r="G6" i="24"/>
  <c r="F6" i="24"/>
  <c r="E6" i="24"/>
  <c r="AR5" i="24"/>
  <c r="J5" i="24"/>
  <c r="D5" i="24" s="1"/>
  <c r="G5" i="24"/>
  <c r="F5" i="24"/>
  <c r="E5" i="24"/>
  <c r="AR4" i="24"/>
  <c r="J4" i="24"/>
  <c r="D4" i="24" s="1"/>
  <c r="G4" i="24"/>
  <c r="F4" i="24"/>
  <c r="E4" i="24"/>
  <c r="AR3" i="24"/>
  <c r="J3" i="24"/>
  <c r="D3" i="24" s="1"/>
  <c r="G3" i="24"/>
  <c r="F3" i="24"/>
  <c r="E3" i="24"/>
  <c r="AR2" i="24"/>
  <c r="J2" i="24"/>
  <c r="D2" i="24" s="1"/>
  <c r="G2" i="24"/>
  <c r="F2" i="24"/>
  <c r="E2" i="24"/>
  <c r="G96" i="8"/>
  <c r="C96" i="8"/>
  <c r="D72" i="8"/>
  <c r="E72" i="8" s="1"/>
  <c r="D71" i="8"/>
  <c r="E71" i="8" s="1"/>
  <c r="G71" i="8" s="1"/>
  <c r="H71" i="8" s="1"/>
  <c r="I71" i="8" s="1"/>
  <c r="J71" i="8" s="1"/>
  <c r="K71" i="8" s="1"/>
  <c r="D70" i="8"/>
  <c r="D69" i="8"/>
  <c r="E69" i="8" s="1"/>
  <c r="G69" i="8" s="1"/>
  <c r="G66" i="8"/>
  <c r="H66" i="8" s="1"/>
  <c r="F54" i="8"/>
  <c r="C52" i="8"/>
  <c r="D52" i="8" s="1"/>
  <c r="D41" i="8"/>
  <c r="E41" i="8" s="1"/>
  <c r="G41" i="8" s="1"/>
  <c r="D40" i="8"/>
  <c r="E40" i="8" s="1"/>
  <c r="D39" i="8"/>
  <c r="E39" i="8" s="1"/>
  <c r="G39" i="8" s="1"/>
  <c r="D35" i="8"/>
  <c r="E35" i="8" s="1"/>
  <c r="G35" i="8" s="1"/>
  <c r="D34" i="8"/>
  <c r="E34" i="8" s="1"/>
  <c r="G34" i="8" s="1"/>
  <c r="E31" i="8"/>
  <c r="H31" i="8" s="1"/>
  <c r="I31" i="8" s="1"/>
  <c r="J31" i="8" s="1"/>
  <c r="K31" i="8" s="1"/>
  <c r="G29" i="8"/>
  <c r="H29" i="8" s="1"/>
  <c r="I29" i="8" s="1"/>
  <c r="J29" i="8" s="1"/>
  <c r="K29" i="8" s="1"/>
  <c r="L29" i="8" s="1"/>
  <c r="L27" i="8"/>
  <c r="L25" i="8"/>
  <c r="L22" i="8"/>
  <c r="D22" i="8"/>
  <c r="E22" i="8" s="1"/>
  <c r="L19" i="8"/>
  <c r="B18" i="8"/>
  <c r="B15" i="8"/>
  <c r="E1" i="8"/>
  <c r="B16" i="7"/>
  <c r="C58" i="8" s="1"/>
  <c r="B15" i="7"/>
  <c r="C62" i="8" s="1"/>
  <c r="D62" i="8" s="1"/>
  <c r="E62" i="8" s="1"/>
  <c r="T39" i="3"/>
  <c r="S39" i="3"/>
  <c r="U36" i="3" s="1"/>
  <c r="C29" i="3"/>
  <c r="C18" i="3"/>
  <c r="B4" i="7" s="1"/>
  <c r="A1" i="8" s="1"/>
  <c r="N19" i="3"/>
  <c r="C16" i="3"/>
  <c r="A15" i="3"/>
  <c r="A14" i="3"/>
  <c r="A13" i="3"/>
  <c r="A12" i="3"/>
  <c r="A11" i="3"/>
  <c r="A10" i="3"/>
  <c r="A9" i="3"/>
  <c r="A8" i="3"/>
  <c r="A7" i="3"/>
  <c r="A6" i="3"/>
  <c r="H5" i="3"/>
  <c r="I5" i="3" s="1"/>
  <c r="A5" i="3"/>
  <c r="K4" i="3"/>
  <c r="H4" i="3"/>
  <c r="I4" i="3" s="1"/>
  <c r="A4" i="3"/>
  <c r="N3" i="3"/>
  <c r="A3" i="3"/>
  <c r="M7966" i="19"/>
  <c r="L7966" i="19"/>
  <c r="F7966" i="19"/>
  <c r="M7965" i="19"/>
  <c r="L7965" i="19"/>
  <c r="F7965" i="19"/>
  <c r="M7964" i="19"/>
  <c r="L7964" i="19"/>
  <c r="F7964" i="19"/>
  <c r="M7963" i="19"/>
  <c r="L7963" i="19"/>
  <c r="F7963" i="19"/>
  <c r="M7962" i="19"/>
  <c r="L7962" i="19"/>
  <c r="F7962" i="19"/>
  <c r="M7961" i="19"/>
  <c r="L7961" i="19"/>
  <c r="F7961" i="19"/>
  <c r="M7960" i="19"/>
  <c r="L7960" i="19"/>
  <c r="F7960" i="19"/>
  <c r="M7959" i="19"/>
  <c r="L7959" i="19"/>
  <c r="F7959" i="19"/>
  <c r="M7958" i="19"/>
  <c r="L7958" i="19"/>
  <c r="F7958" i="19"/>
  <c r="M7957" i="19"/>
  <c r="L7957" i="19"/>
  <c r="F7957" i="19"/>
  <c r="M7956" i="19"/>
  <c r="L7956" i="19"/>
  <c r="F7956" i="19"/>
  <c r="M7955" i="19"/>
  <c r="L7955" i="19"/>
  <c r="F7955" i="19"/>
  <c r="M7954" i="19"/>
  <c r="L7954" i="19"/>
  <c r="F7954" i="19"/>
  <c r="M7953" i="19"/>
  <c r="L7953" i="19"/>
  <c r="F7953" i="19"/>
  <c r="M7952" i="19"/>
  <c r="L7952" i="19"/>
  <c r="F7952" i="19"/>
  <c r="M7951" i="19"/>
  <c r="L7951" i="19"/>
  <c r="F7951" i="19"/>
  <c r="M7950" i="19"/>
  <c r="L7950" i="19"/>
  <c r="F7950" i="19"/>
  <c r="M7949" i="19"/>
  <c r="L7949" i="19"/>
  <c r="F7949" i="19"/>
  <c r="M7948" i="19"/>
  <c r="L7948" i="19"/>
  <c r="F7948" i="19"/>
  <c r="M7947" i="19"/>
  <c r="L7947" i="19"/>
  <c r="F7947" i="19"/>
  <c r="M7946" i="19"/>
  <c r="L7946" i="19"/>
  <c r="F7946" i="19"/>
  <c r="M7945" i="19"/>
  <c r="L7945" i="19"/>
  <c r="F7945" i="19"/>
  <c r="M7944" i="19"/>
  <c r="L7944" i="19"/>
  <c r="F7944" i="19"/>
  <c r="M7943" i="19"/>
  <c r="L7943" i="19"/>
  <c r="F7943" i="19"/>
  <c r="M7942" i="19"/>
  <c r="L7942" i="19"/>
  <c r="F7942" i="19"/>
  <c r="M7941" i="19"/>
  <c r="L7941" i="19"/>
  <c r="F7941" i="19"/>
  <c r="M7940" i="19"/>
  <c r="L7940" i="19"/>
  <c r="F7940" i="19"/>
  <c r="M7939" i="19"/>
  <c r="L7939" i="19"/>
  <c r="F7939" i="19"/>
  <c r="M7938" i="19"/>
  <c r="L7938" i="19"/>
  <c r="F7938" i="19"/>
  <c r="M7937" i="19"/>
  <c r="L7937" i="19"/>
  <c r="F7937" i="19"/>
  <c r="M7936" i="19"/>
  <c r="L7936" i="19"/>
  <c r="F7936" i="19"/>
  <c r="M7935" i="19"/>
  <c r="L7935" i="19"/>
  <c r="F7935" i="19"/>
  <c r="M7934" i="19"/>
  <c r="L7934" i="19"/>
  <c r="F7934" i="19"/>
  <c r="M7933" i="19"/>
  <c r="L7933" i="19"/>
  <c r="F7933" i="19"/>
  <c r="M7932" i="19"/>
  <c r="L7932" i="19"/>
  <c r="F7932" i="19"/>
  <c r="M7931" i="19"/>
  <c r="L7931" i="19"/>
  <c r="F7931" i="19"/>
  <c r="M7930" i="19"/>
  <c r="L7930" i="19"/>
  <c r="F7930" i="19"/>
  <c r="M7929" i="19"/>
  <c r="L7929" i="19"/>
  <c r="F7929" i="19"/>
  <c r="M7928" i="19"/>
  <c r="L7928" i="19"/>
  <c r="F7928" i="19"/>
  <c r="M7927" i="19"/>
  <c r="L7927" i="19"/>
  <c r="F7927" i="19"/>
  <c r="M7926" i="19"/>
  <c r="L7926" i="19"/>
  <c r="F7926" i="19"/>
  <c r="M7925" i="19"/>
  <c r="L7925" i="19"/>
  <c r="F7925" i="19"/>
  <c r="M7924" i="19"/>
  <c r="L7924" i="19"/>
  <c r="F7924" i="19"/>
  <c r="M7923" i="19"/>
  <c r="L7923" i="19"/>
  <c r="F7923" i="19"/>
  <c r="M7922" i="19"/>
  <c r="L7922" i="19"/>
  <c r="F7922" i="19"/>
  <c r="M7921" i="19"/>
  <c r="L7921" i="19"/>
  <c r="F7921" i="19"/>
  <c r="M7920" i="19"/>
  <c r="L7920" i="19"/>
  <c r="F7920" i="19"/>
  <c r="M7919" i="19"/>
  <c r="L7919" i="19"/>
  <c r="F7919" i="19"/>
  <c r="M7918" i="19"/>
  <c r="L7918" i="19"/>
  <c r="F7918" i="19"/>
  <c r="M7917" i="19"/>
  <c r="L7917" i="19"/>
  <c r="F7917" i="19"/>
  <c r="M7916" i="19"/>
  <c r="L7916" i="19"/>
  <c r="F7916" i="19"/>
  <c r="M7915" i="19"/>
  <c r="L7915" i="19"/>
  <c r="F7915" i="19"/>
  <c r="M7914" i="19"/>
  <c r="L7914" i="19"/>
  <c r="F7914" i="19"/>
  <c r="M7913" i="19"/>
  <c r="L7913" i="19"/>
  <c r="F7913" i="19"/>
  <c r="M7912" i="19"/>
  <c r="L7912" i="19"/>
  <c r="F7912" i="19"/>
  <c r="M7911" i="19"/>
  <c r="L7911" i="19"/>
  <c r="F7911" i="19"/>
  <c r="M7910" i="19"/>
  <c r="L7910" i="19"/>
  <c r="F7910" i="19"/>
  <c r="M7909" i="19"/>
  <c r="L7909" i="19"/>
  <c r="F7909" i="19"/>
  <c r="M7908" i="19"/>
  <c r="L7908" i="19"/>
  <c r="F7908" i="19"/>
  <c r="M7907" i="19"/>
  <c r="L7907" i="19"/>
  <c r="F7907" i="19"/>
  <c r="M7906" i="19"/>
  <c r="L7906" i="19"/>
  <c r="F7906" i="19"/>
  <c r="M7905" i="19"/>
  <c r="L7905" i="19"/>
  <c r="F7905" i="19"/>
  <c r="M7904" i="19"/>
  <c r="L7904" i="19"/>
  <c r="F7904" i="19"/>
  <c r="M7903" i="19"/>
  <c r="L7903" i="19"/>
  <c r="F7903" i="19"/>
  <c r="M7902" i="19"/>
  <c r="L7902" i="19"/>
  <c r="F7902" i="19"/>
  <c r="M7901" i="19"/>
  <c r="L7901" i="19"/>
  <c r="F7901" i="19"/>
  <c r="M7900" i="19"/>
  <c r="L7900" i="19"/>
  <c r="F7900" i="19"/>
  <c r="M7899" i="19"/>
  <c r="L7899" i="19"/>
  <c r="F7899" i="19"/>
  <c r="M7898" i="19"/>
  <c r="L7898" i="19"/>
  <c r="F7898" i="19"/>
  <c r="M7897" i="19"/>
  <c r="L7897" i="19"/>
  <c r="F7897" i="19"/>
  <c r="M7896" i="19"/>
  <c r="L7896" i="19"/>
  <c r="F7896" i="19"/>
  <c r="M7895" i="19"/>
  <c r="L7895" i="19"/>
  <c r="F7895" i="19"/>
  <c r="M7894" i="19"/>
  <c r="L7894" i="19"/>
  <c r="F7894" i="19"/>
  <c r="M7893" i="19"/>
  <c r="L7893" i="19"/>
  <c r="F7893" i="19"/>
  <c r="M7892" i="19"/>
  <c r="L7892" i="19"/>
  <c r="F7892" i="19"/>
  <c r="M7891" i="19"/>
  <c r="L7891" i="19"/>
  <c r="F7891" i="19"/>
  <c r="M7890" i="19"/>
  <c r="L7890" i="19"/>
  <c r="F7890" i="19"/>
  <c r="M7889" i="19"/>
  <c r="L7889" i="19"/>
  <c r="F7889" i="19"/>
  <c r="M7888" i="19"/>
  <c r="L7888" i="19"/>
  <c r="F7888" i="19"/>
  <c r="M7887" i="19"/>
  <c r="L7887" i="19"/>
  <c r="F7887" i="19"/>
  <c r="M7886" i="19"/>
  <c r="L7886" i="19"/>
  <c r="F7886" i="19"/>
  <c r="M7885" i="19"/>
  <c r="L7885" i="19"/>
  <c r="F7885" i="19"/>
  <c r="M7884" i="19"/>
  <c r="L7884" i="19"/>
  <c r="F7884" i="19"/>
  <c r="M7883" i="19"/>
  <c r="L7883" i="19"/>
  <c r="F7883" i="19"/>
  <c r="M7882" i="19"/>
  <c r="L7882" i="19"/>
  <c r="F7882" i="19"/>
  <c r="M7881" i="19"/>
  <c r="L7881" i="19"/>
  <c r="F7881" i="19"/>
  <c r="M7880" i="19"/>
  <c r="L7880" i="19"/>
  <c r="F7880" i="19"/>
  <c r="M7879" i="19"/>
  <c r="L7879" i="19"/>
  <c r="F7879" i="19"/>
  <c r="M7878" i="19"/>
  <c r="L7878" i="19"/>
  <c r="F7878" i="19"/>
  <c r="M7877" i="19"/>
  <c r="L7877" i="19"/>
  <c r="F7877" i="19"/>
  <c r="M7876" i="19"/>
  <c r="L7876" i="19"/>
  <c r="F7876" i="19"/>
  <c r="M7875" i="19"/>
  <c r="L7875" i="19"/>
  <c r="F7875" i="19"/>
  <c r="M7874" i="19"/>
  <c r="L7874" i="19"/>
  <c r="F7874" i="19"/>
  <c r="M7873" i="19"/>
  <c r="L7873" i="19"/>
  <c r="F7873" i="19"/>
  <c r="M7872" i="19"/>
  <c r="L7872" i="19"/>
  <c r="F7872" i="19"/>
  <c r="M7871" i="19"/>
  <c r="L7871" i="19"/>
  <c r="F7871" i="19"/>
  <c r="M7870" i="19"/>
  <c r="L7870" i="19"/>
  <c r="F7870" i="19"/>
  <c r="M7869" i="19"/>
  <c r="L7869" i="19"/>
  <c r="F7869" i="19"/>
  <c r="M7868" i="19"/>
  <c r="L7868" i="19"/>
  <c r="F7868" i="19"/>
  <c r="M7867" i="19"/>
  <c r="L7867" i="19"/>
  <c r="F7867" i="19"/>
  <c r="M7866" i="19"/>
  <c r="L7866" i="19"/>
  <c r="F7866" i="19"/>
  <c r="M7865" i="19"/>
  <c r="L7865" i="19"/>
  <c r="F7865" i="19"/>
  <c r="M7864" i="19"/>
  <c r="L7864" i="19"/>
  <c r="F7864" i="19"/>
  <c r="M7863" i="19"/>
  <c r="L7863" i="19"/>
  <c r="F7863" i="19"/>
  <c r="M7862" i="19"/>
  <c r="L7862" i="19"/>
  <c r="F7862" i="19"/>
  <c r="M7861" i="19"/>
  <c r="L7861" i="19"/>
  <c r="F7861" i="19"/>
  <c r="M7860" i="19"/>
  <c r="L7860" i="19"/>
  <c r="F7860" i="19"/>
  <c r="M7859" i="19"/>
  <c r="L7859" i="19"/>
  <c r="F7859" i="19"/>
  <c r="M7858" i="19"/>
  <c r="L7858" i="19"/>
  <c r="F7858" i="19"/>
  <c r="M7857" i="19"/>
  <c r="L7857" i="19"/>
  <c r="F7857" i="19"/>
  <c r="M7856" i="19"/>
  <c r="L7856" i="19"/>
  <c r="F7856" i="19"/>
  <c r="M7855" i="19"/>
  <c r="L7855" i="19"/>
  <c r="F7855" i="19"/>
  <c r="M7854" i="19"/>
  <c r="L7854" i="19"/>
  <c r="F7854" i="19"/>
  <c r="M7853" i="19"/>
  <c r="L7853" i="19"/>
  <c r="F7853" i="19"/>
  <c r="M7852" i="19"/>
  <c r="L7852" i="19"/>
  <c r="F7852" i="19"/>
  <c r="M7851" i="19"/>
  <c r="L7851" i="19"/>
  <c r="F7851" i="19"/>
  <c r="M7850" i="19"/>
  <c r="L7850" i="19"/>
  <c r="F7850" i="19"/>
  <c r="M7849" i="19"/>
  <c r="L7849" i="19"/>
  <c r="F7849" i="19"/>
  <c r="M7848" i="19"/>
  <c r="L7848" i="19"/>
  <c r="F7848" i="19"/>
  <c r="M7847" i="19"/>
  <c r="L7847" i="19"/>
  <c r="F7847" i="19"/>
  <c r="M7846" i="19"/>
  <c r="L7846" i="19"/>
  <c r="F7846" i="19"/>
  <c r="M7845" i="19"/>
  <c r="L7845" i="19"/>
  <c r="F7845" i="19"/>
  <c r="M7844" i="19"/>
  <c r="L7844" i="19"/>
  <c r="F7844" i="19"/>
  <c r="M7843" i="19"/>
  <c r="L7843" i="19"/>
  <c r="F7843" i="19"/>
  <c r="M7842" i="19"/>
  <c r="L7842" i="19"/>
  <c r="F7842" i="19"/>
  <c r="M7841" i="19"/>
  <c r="L7841" i="19"/>
  <c r="F7841" i="19"/>
  <c r="M7840" i="19"/>
  <c r="L7840" i="19"/>
  <c r="F7840" i="19"/>
  <c r="M7839" i="19"/>
  <c r="L7839" i="19"/>
  <c r="F7839" i="19"/>
  <c r="M7838" i="19"/>
  <c r="L7838" i="19"/>
  <c r="F7838" i="19"/>
  <c r="M7837" i="19"/>
  <c r="L7837" i="19"/>
  <c r="F7837" i="19"/>
  <c r="M7836" i="19"/>
  <c r="L7836" i="19"/>
  <c r="F7836" i="19"/>
  <c r="M7835" i="19"/>
  <c r="L7835" i="19"/>
  <c r="F7835" i="19"/>
  <c r="M7834" i="19"/>
  <c r="L7834" i="19"/>
  <c r="F7834" i="19"/>
  <c r="M7833" i="19"/>
  <c r="L7833" i="19"/>
  <c r="F7833" i="19"/>
  <c r="M7832" i="19"/>
  <c r="L7832" i="19"/>
  <c r="F7832" i="19"/>
  <c r="M7831" i="19"/>
  <c r="L7831" i="19"/>
  <c r="F7831" i="19"/>
  <c r="M7830" i="19"/>
  <c r="L7830" i="19"/>
  <c r="F7830" i="19"/>
  <c r="M7829" i="19"/>
  <c r="L7829" i="19"/>
  <c r="F7829" i="19"/>
  <c r="M7828" i="19"/>
  <c r="L7828" i="19"/>
  <c r="F7828" i="19"/>
  <c r="M7827" i="19"/>
  <c r="L7827" i="19"/>
  <c r="F7827" i="19"/>
  <c r="M7826" i="19"/>
  <c r="L7826" i="19"/>
  <c r="F7826" i="19"/>
  <c r="M7825" i="19"/>
  <c r="L7825" i="19"/>
  <c r="F7825" i="19"/>
  <c r="M7824" i="19"/>
  <c r="L7824" i="19"/>
  <c r="F7824" i="19"/>
  <c r="M7823" i="19"/>
  <c r="L7823" i="19"/>
  <c r="F7823" i="19"/>
  <c r="M7822" i="19"/>
  <c r="L7822" i="19"/>
  <c r="F7822" i="19"/>
  <c r="M7821" i="19"/>
  <c r="L7821" i="19"/>
  <c r="F7821" i="19"/>
  <c r="M7820" i="19"/>
  <c r="L7820" i="19"/>
  <c r="F7820" i="19"/>
  <c r="M7819" i="19"/>
  <c r="L7819" i="19"/>
  <c r="F7819" i="19"/>
  <c r="M7818" i="19"/>
  <c r="L7818" i="19"/>
  <c r="F7818" i="19"/>
  <c r="M7817" i="19"/>
  <c r="L7817" i="19"/>
  <c r="F7817" i="19"/>
  <c r="M7816" i="19"/>
  <c r="L7816" i="19"/>
  <c r="F7816" i="19"/>
  <c r="M7815" i="19"/>
  <c r="L7815" i="19"/>
  <c r="F7815" i="19"/>
  <c r="M7814" i="19"/>
  <c r="L7814" i="19"/>
  <c r="F7814" i="19"/>
  <c r="M7813" i="19"/>
  <c r="L7813" i="19"/>
  <c r="F7813" i="19"/>
  <c r="M7812" i="19"/>
  <c r="L7812" i="19"/>
  <c r="F7812" i="19"/>
  <c r="M7811" i="19"/>
  <c r="L7811" i="19"/>
  <c r="F7811" i="19"/>
  <c r="M7810" i="19"/>
  <c r="L7810" i="19"/>
  <c r="F7810" i="19"/>
  <c r="M7809" i="19"/>
  <c r="L7809" i="19"/>
  <c r="F7809" i="19"/>
  <c r="M7808" i="19"/>
  <c r="L7808" i="19"/>
  <c r="F7808" i="19"/>
  <c r="M7807" i="19"/>
  <c r="L7807" i="19"/>
  <c r="F7807" i="19"/>
  <c r="M7806" i="19"/>
  <c r="L7806" i="19"/>
  <c r="F7806" i="19"/>
  <c r="M7805" i="19"/>
  <c r="L7805" i="19"/>
  <c r="F7805" i="19"/>
  <c r="M7804" i="19"/>
  <c r="L7804" i="19"/>
  <c r="F7804" i="19"/>
  <c r="M7803" i="19"/>
  <c r="L7803" i="19"/>
  <c r="F7803" i="19"/>
  <c r="M7802" i="19"/>
  <c r="L7802" i="19"/>
  <c r="F7802" i="19"/>
  <c r="M7801" i="19"/>
  <c r="L7801" i="19"/>
  <c r="F7801" i="19"/>
  <c r="M7800" i="19"/>
  <c r="L7800" i="19"/>
  <c r="F7800" i="19"/>
  <c r="M7799" i="19"/>
  <c r="L7799" i="19"/>
  <c r="F7799" i="19"/>
  <c r="M7798" i="19"/>
  <c r="L7798" i="19"/>
  <c r="F7798" i="19"/>
  <c r="M7797" i="19"/>
  <c r="L7797" i="19"/>
  <c r="F7797" i="19"/>
  <c r="M7796" i="19"/>
  <c r="L7796" i="19"/>
  <c r="F7796" i="19"/>
  <c r="M7795" i="19"/>
  <c r="L7795" i="19"/>
  <c r="F7795" i="19"/>
  <c r="M7794" i="19"/>
  <c r="L7794" i="19"/>
  <c r="F7794" i="19"/>
  <c r="M7793" i="19"/>
  <c r="L7793" i="19"/>
  <c r="F7793" i="19"/>
  <c r="M7792" i="19"/>
  <c r="L7792" i="19"/>
  <c r="F7792" i="19"/>
  <c r="M7791" i="19"/>
  <c r="L7791" i="19"/>
  <c r="F7791" i="19"/>
  <c r="M7790" i="19"/>
  <c r="L7790" i="19"/>
  <c r="F7790" i="19"/>
  <c r="M7789" i="19"/>
  <c r="L7789" i="19"/>
  <c r="F7789" i="19"/>
  <c r="M7788" i="19"/>
  <c r="L7788" i="19"/>
  <c r="F7788" i="19"/>
  <c r="M7787" i="19"/>
  <c r="L7787" i="19"/>
  <c r="F7787" i="19"/>
  <c r="M7786" i="19"/>
  <c r="L7786" i="19"/>
  <c r="F7786" i="19"/>
  <c r="M7785" i="19"/>
  <c r="L7785" i="19"/>
  <c r="F7785" i="19"/>
  <c r="M7784" i="19"/>
  <c r="L7784" i="19"/>
  <c r="F7784" i="19"/>
  <c r="M7783" i="19"/>
  <c r="L7783" i="19"/>
  <c r="F7783" i="19"/>
  <c r="M7782" i="19"/>
  <c r="L7782" i="19"/>
  <c r="F7782" i="19"/>
  <c r="M7781" i="19"/>
  <c r="L7781" i="19"/>
  <c r="F7781" i="19"/>
  <c r="M7780" i="19"/>
  <c r="L7780" i="19"/>
  <c r="F7780" i="19"/>
  <c r="M7779" i="19"/>
  <c r="L7779" i="19"/>
  <c r="F7779" i="19"/>
  <c r="M7778" i="19"/>
  <c r="L7778" i="19"/>
  <c r="F7778" i="19"/>
  <c r="M7777" i="19"/>
  <c r="L7777" i="19"/>
  <c r="F7777" i="19"/>
  <c r="M7776" i="19"/>
  <c r="L7776" i="19"/>
  <c r="F7776" i="19"/>
  <c r="M7775" i="19"/>
  <c r="L7775" i="19"/>
  <c r="F7775" i="19"/>
  <c r="M7774" i="19"/>
  <c r="L7774" i="19"/>
  <c r="F7774" i="19"/>
  <c r="M7773" i="19"/>
  <c r="L7773" i="19"/>
  <c r="F7773" i="19"/>
  <c r="M7772" i="19"/>
  <c r="L7772" i="19"/>
  <c r="F7772" i="19"/>
  <c r="M7771" i="19"/>
  <c r="L7771" i="19"/>
  <c r="F7771" i="19"/>
  <c r="M7770" i="19"/>
  <c r="L7770" i="19"/>
  <c r="F7770" i="19"/>
  <c r="M7769" i="19"/>
  <c r="L7769" i="19"/>
  <c r="F7769" i="19"/>
  <c r="M7768" i="19"/>
  <c r="L7768" i="19"/>
  <c r="F7768" i="19"/>
  <c r="M7767" i="19"/>
  <c r="L7767" i="19"/>
  <c r="F7767" i="19"/>
  <c r="M7766" i="19"/>
  <c r="L7766" i="19"/>
  <c r="F7766" i="19"/>
  <c r="M7765" i="19"/>
  <c r="L7765" i="19"/>
  <c r="F7765" i="19"/>
  <c r="M7764" i="19"/>
  <c r="L7764" i="19"/>
  <c r="F7764" i="19"/>
  <c r="M7763" i="19"/>
  <c r="L7763" i="19"/>
  <c r="F7763" i="19"/>
  <c r="M7762" i="19"/>
  <c r="L7762" i="19"/>
  <c r="F7762" i="19"/>
  <c r="M7761" i="19"/>
  <c r="L7761" i="19"/>
  <c r="F7761" i="19"/>
  <c r="M7760" i="19"/>
  <c r="L7760" i="19"/>
  <c r="F7760" i="19"/>
  <c r="M7759" i="19"/>
  <c r="L7759" i="19"/>
  <c r="F7759" i="19"/>
  <c r="M7758" i="19"/>
  <c r="L7758" i="19"/>
  <c r="F7758" i="19"/>
  <c r="M7757" i="19"/>
  <c r="L7757" i="19"/>
  <c r="F7757" i="19"/>
  <c r="M7756" i="19"/>
  <c r="L7756" i="19"/>
  <c r="F7756" i="19"/>
  <c r="M7755" i="19"/>
  <c r="L7755" i="19"/>
  <c r="F7755" i="19"/>
  <c r="M7754" i="19"/>
  <c r="L7754" i="19"/>
  <c r="F7754" i="19"/>
  <c r="M7753" i="19"/>
  <c r="L7753" i="19"/>
  <c r="F7753" i="19"/>
  <c r="M7752" i="19"/>
  <c r="L7752" i="19"/>
  <c r="F7752" i="19"/>
  <c r="M7751" i="19"/>
  <c r="L7751" i="19"/>
  <c r="F7751" i="19"/>
  <c r="M7750" i="19"/>
  <c r="L7750" i="19"/>
  <c r="F7750" i="19"/>
  <c r="M7749" i="19"/>
  <c r="L7749" i="19"/>
  <c r="F7749" i="19"/>
  <c r="M7748" i="19"/>
  <c r="L7748" i="19"/>
  <c r="F7748" i="19"/>
  <c r="M7747" i="19"/>
  <c r="L7747" i="19"/>
  <c r="F7747" i="19"/>
  <c r="M7746" i="19"/>
  <c r="L7746" i="19"/>
  <c r="F7746" i="19"/>
  <c r="M7745" i="19"/>
  <c r="L7745" i="19"/>
  <c r="F7745" i="19"/>
  <c r="M7744" i="19"/>
  <c r="L7744" i="19"/>
  <c r="F7744" i="19"/>
  <c r="M7743" i="19"/>
  <c r="L7743" i="19"/>
  <c r="F7743" i="19"/>
  <c r="M7742" i="19"/>
  <c r="L7742" i="19"/>
  <c r="F7742" i="19"/>
  <c r="M7741" i="19"/>
  <c r="L7741" i="19"/>
  <c r="F7741" i="19"/>
  <c r="M7740" i="19"/>
  <c r="L7740" i="19"/>
  <c r="F7740" i="19"/>
  <c r="M7739" i="19"/>
  <c r="L7739" i="19"/>
  <c r="F7739" i="19"/>
  <c r="M7738" i="19"/>
  <c r="L7738" i="19"/>
  <c r="F7738" i="19"/>
  <c r="M7737" i="19"/>
  <c r="L7737" i="19"/>
  <c r="F7737" i="19"/>
  <c r="M7736" i="19"/>
  <c r="L7736" i="19"/>
  <c r="F7736" i="19"/>
  <c r="M7735" i="19"/>
  <c r="L7735" i="19"/>
  <c r="F7735" i="19"/>
  <c r="M7734" i="19"/>
  <c r="L7734" i="19"/>
  <c r="F7734" i="19"/>
  <c r="M7733" i="19"/>
  <c r="L7733" i="19"/>
  <c r="F7733" i="19"/>
  <c r="M7732" i="19"/>
  <c r="L7732" i="19"/>
  <c r="F7732" i="19"/>
  <c r="M7731" i="19"/>
  <c r="L7731" i="19"/>
  <c r="F7731" i="19"/>
  <c r="M7730" i="19"/>
  <c r="L7730" i="19"/>
  <c r="F7730" i="19"/>
  <c r="M7729" i="19"/>
  <c r="L7729" i="19"/>
  <c r="F7729" i="19"/>
  <c r="M7728" i="19"/>
  <c r="L7728" i="19"/>
  <c r="F7728" i="19"/>
  <c r="M7727" i="19"/>
  <c r="L7727" i="19"/>
  <c r="F7727" i="19"/>
  <c r="M7726" i="19"/>
  <c r="L7726" i="19"/>
  <c r="F7726" i="19"/>
  <c r="M7725" i="19"/>
  <c r="L7725" i="19"/>
  <c r="F7725" i="19"/>
  <c r="M7724" i="19"/>
  <c r="L7724" i="19"/>
  <c r="F7724" i="19"/>
  <c r="M7723" i="19"/>
  <c r="L7723" i="19"/>
  <c r="F7723" i="19"/>
  <c r="M7722" i="19"/>
  <c r="L7722" i="19"/>
  <c r="F7722" i="19"/>
  <c r="M7721" i="19"/>
  <c r="L7721" i="19"/>
  <c r="F7721" i="19"/>
  <c r="M7720" i="19"/>
  <c r="L7720" i="19"/>
  <c r="F7720" i="19"/>
  <c r="M7719" i="19"/>
  <c r="L7719" i="19"/>
  <c r="F7719" i="19"/>
  <c r="M7718" i="19"/>
  <c r="L7718" i="19"/>
  <c r="F7718" i="19"/>
  <c r="M7717" i="19"/>
  <c r="L7717" i="19"/>
  <c r="F7717" i="19"/>
  <c r="M7716" i="19"/>
  <c r="L7716" i="19"/>
  <c r="F7716" i="19"/>
  <c r="M7715" i="19"/>
  <c r="L7715" i="19"/>
  <c r="F7715" i="19"/>
  <c r="M7714" i="19"/>
  <c r="L7714" i="19"/>
  <c r="F7714" i="19"/>
  <c r="M7713" i="19"/>
  <c r="L7713" i="19"/>
  <c r="F7713" i="19"/>
  <c r="M7712" i="19"/>
  <c r="L7712" i="19"/>
  <c r="F7712" i="19"/>
  <c r="M7711" i="19"/>
  <c r="L7711" i="19"/>
  <c r="F7711" i="19"/>
  <c r="M7710" i="19"/>
  <c r="L7710" i="19"/>
  <c r="F7710" i="19"/>
  <c r="M7709" i="19"/>
  <c r="L7709" i="19"/>
  <c r="F7709" i="19"/>
  <c r="M7708" i="19"/>
  <c r="L7708" i="19"/>
  <c r="F7708" i="19"/>
  <c r="M7707" i="19"/>
  <c r="L7707" i="19"/>
  <c r="F7707" i="19"/>
  <c r="M7706" i="19"/>
  <c r="L7706" i="19"/>
  <c r="F7706" i="19"/>
  <c r="M7705" i="19"/>
  <c r="L7705" i="19"/>
  <c r="F7705" i="19"/>
  <c r="M7704" i="19"/>
  <c r="L7704" i="19"/>
  <c r="F7704" i="19"/>
  <c r="M7703" i="19"/>
  <c r="L7703" i="19"/>
  <c r="F7703" i="19"/>
  <c r="M7702" i="19"/>
  <c r="L7702" i="19"/>
  <c r="F7702" i="19"/>
  <c r="M7701" i="19"/>
  <c r="L7701" i="19"/>
  <c r="F7701" i="19"/>
  <c r="M7700" i="19"/>
  <c r="L7700" i="19"/>
  <c r="F7700" i="19"/>
  <c r="M7699" i="19"/>
  <c r="L7699" i="19"/>
  <c r="F7699" i="19"/>
  <c r="M7698" i="19"/>
  <c r="L7698" i="19"/>
  <c r="F7698" i="19"/>
  <c r="M7697" i="19"/>
  <c r="L7697" i="19"/>
  <c r="F7697" i="19"/>
  <c r="M7696" i="19"/>
  <c r="L7696" i="19"/>
  <c r="F7696" i="19"/>
  <c r="M7695" i="19"/>
  <c r="L7695" i="19"/>
  <c r="F7695" i="19"/>
  <c r="M7694" i="19"/>
  <c r="L7694" i="19"/>
  <c r="F7694" i="19"/>
  <c r="M7693" i="19"/>
  <c r="L7693" i="19"/>
  <c r="F7693" i="19"/>
  <c r="M7692" i="19"/>
  <c r="L7692" i="19"/>
  <c r="F7692" i="19"/>
  <c r="M7691" i="19"/>
  <c r="L7691" i="19"/>
  <c r="F7691" i="19"/>
  <c r="M7690" i="19"/>
  <c r="L7690" i="19"/>
  <c r="F7690" i="19"/>
  <c r="M7689" i="19"/>
  <c r="L7689" i="19"/>
  <c r="F7689" i="19"/>
  <c r="M7688" i="19"/>
  <c r="L7688" i="19"/>
  <c r="F7688" i="19"/>
  <c r="M7687" i="19"/>
  <c r="L7687" i="19"/>
  <c r="F7687" i="19"/>
  <c r="M7686" i="19"/>
  <c r="L7686" i="19"/>
  <c r="F7686" i="19"/>
  <c r="M7685" i="19"/>
  <c r="L7685" i="19"/>
  <c r="F7685" i="19"/>
  <c r="M7684" i="19"/>
  <c r="L7684" i="19"/>
  <c r="F7684" i="19"/>
  <c r="M7683" i="19"/>
  <c r="L7683" i="19"/>
  <c r="F7683" i="19"/>
  <c r="M7682" i="19"/>
  <c r="L7682" i="19"/>
  <c r="F7682" i="19"/>
  <c r="M7681" i="19"/>
  <c r="L7681" i="19"/>
  <c r="F7681" i="19"/>
  <c r="M7680" i="19"/>
  <c r="L7680" i="19"/>
  <c r="F7680" i="19"/>
  <c r="M7679" i="19"/>
  <c r="L7679" i="19"/>
  <c r="F7679" i="19"/>
  <c r="M7678" i="19"/>
  <c r="L7678" i="19"/>
  <c r="F7678" i="19"/>
  <c r="M7677" i="19"/>
  <c r="L7677" i="19"/>
  <c r="F7677" i="19"/>
  <c r="M7676" i="19"/>
  <c r="L7676" i="19"/>
  <c r="F7676" i="19"/>
  <c r="M7675" i="19"/>
  <c r="L7675" i="19"/>
  <c r="F7675" i="19"/>
  <c r="M7674" i="19"/>
  <c r="L7674" i="19"/>
  <c r="F7674" i="19"/>
  <c r="M7673" i="19"/>
  <c r="L7673" i="19"/>
  <c r="F7673" i="19"/>
  <c r="M7672" i="19"/>
  <c r="L7672" i="19"/>
  <c r="F7672" i="19"/>
  <c r="M7671" i="19"/>
  <c r="L7671" i="19"/>
  <c r="F7671" i="19"/>
  <c r="M7670" i="19"/>
  <c r="L7670" i="19"/>
  <c r="F7670" i="19"/>
  <c r="M7669" i="19"/>
  <c r="L7669" i="19"/>
  <c r="F7669" i="19"/>
  <c r="M7668" i="19"/>
  <c r="L7668" i="19"/>
  <c r="F7668" i="19"/>
  <c r="M7667" i="19"/>
  <c r="L7667" i="19"/>
  <c r="F7667" i="19"/>
  <c r="M7666" i="19"/>
  <c r="L7666" i="19"/>
  <c r="F7666" i="19"/>
  <c r="M7665" i="19"/>
  <c r="L7665" i="19"/>
  <c r="F7665" i="19"/>
  <c r="M7664" i="19"/>
  <c r="L7664" i="19"/>
  <c r="F7664" i="19"/>
  <c r="M7663" i="19"/>
  <c r="L7663" i="19"/>
  <c r="F7663" i="19"/>
  <c r="M7662" i="19"/>
  <c r="L7662" i="19"/>
  <c r="F7662" i="19"/>
  <c r="M7661" i="19"/>
  <c r="L7661" i="19"/>
  <c r="F7661" i="19"/>
  <c r="M7660" i="19"/>
  <c r="L7660" i="19"/>
  <c r="F7660" i="19"/>
  <c r="M7659" i="19"/>
  <c r="L7659" i="19"/>
  <c r="F7659" i="19"/>
  <c r="M7658" i="19"/>
  <c r="L7658" i="19"/>
  <c r="F7658" i="19"/>
  <c r="M7657" i="19"/>
  <c r="L7657" i="19"/>
  <c r="F7657" i="19"/>
  <c r="M7656" i="19"/>
  <c r="L7656" i="19"/>
  <c r="F7656" i="19"/>
  <c r="M7655" i="19"/>
  <c r="L7655" i="19"/>
  <c r="F7655" i="19"/>
  <c r="M7654" i="19"/>
  <c r="L7654" i="19"/>
  <c r="F7654" i="19"/>
  <c r="M7653" i="19"/>
  <c r="L7653" i="19"/>
  <c r="F7653" i="19"/>
  <c r="M7652" i="19"/>
  <c r="L7652" i="19"/>
  <c r="F7652" i="19"/>
  <c r="M7651" i="19"/>
  <c r="L7651" i="19"/>
  <c r="F7651" i="19"/>
  <c r="M7650" i="19"/>
  <c r="L7650" i="19"/>
  <c r="F7650" i="19"/>
  <c r="M7649" i="19"/>
  <c r="L7649" i="19"/>
  <c r="F7649" i="19"/>
  <c r="M7648" i="19"/>
  <c r="L7648" i="19"/>
  <c r="F7648" i="19"/>
  <c r="M7647" i="19"/>
  <c r="L7647" i="19"/>
  <c r="F7647" i="19"/>
  <c r="M7646" i="19"/>
  <c r="L7646" i="19"/>
  <c r="F7646" i="19"/>
  <c r="M7645" i="19"/>
  <c r="L7645" i="19"/>
  <c r="F7645" i="19"/>
  <c r="M7644" i="19"/>
  <c r="L7644" i="19"/>
  <c r="F7644" i="19"/>
  <c r="M7643" i="19"/>
  <c r="L7643" i="19"/>
  <c r="F7643" i="19"/>
  <c r="M7642" i="19"/>
  <c r="L7642" i="19"/>
  <c r="F7642" i="19"/>
  <c r="M7641" i="19"/>
  <c r="L7641" i="19"/>
  <c r="F7641" i="19"/>
  <c r="M7640" i="19"/>
  <c r="L7640" i="19"/>
  <c r="F7640" i="19"/>
  <c r="M7639" i="19"/>
  <c r="L7639" i="19"/>
  <c r="F7639" i="19"/>
  <c r="M7638" i="19"/>
  <c r="L7638" i="19"/>
  <c r="F7638" i="19"/>
  <c r="M7637" i="19"/>
  <c r="L7637" i="19"/>
  <c r="F7637" i="19"/>
  <c r="M7636" i="19"/>
  <c r="L7636" i="19"/>
  <c r="F7636" i="19"/>
  <c r="M7635" i="19"/>
  <c r="L7635" i="19"/>
  <c r="F7635" i="19"/>
  <c r="M7634" i="19"/>
  <c r="L7634" i="19"/>
  <c r="F7634" i="19"/>
  <c r="M7633" i="19"/>
  <c r="L7633" i="19"/>
  <c r="F7633" i="19"/>
  <c r="M7632" i="19"/>
  <c r="L7632" i="19"/>
  <c r="F7632" i="19"/>
  <c r="M7631" i="19"/>
  <c r="L7631" i="19"/>
  <c r="F7631" i="19"/>
  <c r="M7630" i="19"/>
  <c r="L7630" i="19"/>
  <c r="F7630" i="19"/>
  <c r="M7629" i="19"/>
  <c r="L7629" i="19"/>
  <c r="F7629" i="19"/>
  <c r="M7628" i="19"/>
  <c r="L7628" i="19"/>
  <c r="F7628" i="19"/>
  <c r="M7627" i="19"/>
  <c r="L7627" i="19"/>
  <c r="F7627" i="19"/>
  <c r="M7626" i="19"/>
  <c r="L7626" i="19"/>
  <c r="F7626" i="19"/>
  <c r="M7625" i="19"/>
  <c r="L7625" i="19"/>
  <c r="F7625" i="19"/>
  <c r="M7624" i="19"/>
  <c r="L7624" i="19"/>
  <c r="F7624" i="19"/>
  <c r="M7623" i="19"/>
  <c r="L7623" i="19"/>
  <c r="F7623" i="19"/>
  <c r="M7622" i="19"/>
  <c r="L7622" i="19"/>
  <c r="F7622" i="19"/>
  <c r="M7621" i="19"/>
  <c r="L7621" i="19"/>
  <c r="F7621" i="19"/>
  <c r="M7620" i="19"/>
  <c r="L7620" i="19"/>
  <c r="F7620" i="19"/>
  <c r="M7619" i="19"/>
  <c r="L7619" i="19"/>
  <c r="F7619" i="19"/>
  <c r="M7618" i="19"/>
  <c r="L7618" i="19"/>
  <c r="F7618" i="19"/>
  <c r="M7617" i="19"/>
  <c r="L7617" i="19"/>
  <c r="F7617" i="19"/>
  <c r="M7616" i="19"/>
  <c r="L7616" i="19"/>
  <c r="F7616" i="19"/>
  <c r="M7615" i="19"/>
  <c r="L7615" i="19"/>
  <c r="F7615" i="19"/>
  <c r="M7614" i="19"/>
  <c r="L7614" i="19"/>
  <c r="F7614" i="19"/>
  <c r="M7613" i="19"/>
  <c r="L7613" i="19"/>
  <c r="F7613" i="19"/>
  <c r="M7612" i="19"/>
  <c r="L7612" i="19"/>
  <c r="F7612" i="19"/>
  <c r="M7611" i="19"/>
  <c r="L7611" i="19"/>
  <c r="F7611" i="19"/>
  <c r="M7610" i="19"/>
  <c r="L7610" i="19"/>
  <c r="F7610" i="19"/>
  <c r="M7609" i="19"/>
  <c r="L7609" i="19"/>
  <c r="F7609" i="19"/>
  <c r="M7608" i="19"/>
  <c r="L7608" i="19"/>
  <c r="F7608" i="19"/>
  <c r="M7607" i="19"/>
  <c r="L7607" i="19"/>
  <c r="F7607" i="19"/>
  <c r="M7606" i="19"/>
  <c r="L7606" i="19"/>
  <c r="F7606" i="19"/>
  <c r="M7605" i="19"/>
  <c r="L7605" i="19"/>
  <c r="F7605" i="19"/>
  <c r="M7604" i="19"/>
  <c r="L7604" i="19"/>
  <c r="F7604" i="19"/>
  <c r="M7603" i="19"/>
  <c r="L7603" i="19"/>
  <c r="F7603" i="19"/>
  <c r="M7602" i="19"/>
  <c r="L7602" i="19"/>
  <c r="F7602" i="19"/>
  <c r="M7601" i="19"/>
  <c r="L7601" i="19"/>
  <c r="F7601" i="19"/>
  <c r="M7600" i="19"/>
  <c r="L7600" i="19"/>
  <c r="F7600" i="19"/>
  <c r="M7599" i="19"/>
  <c r="L7599" i="19"/>
  <c r="F7599" i="19"/>
  <c r="M7598" i="19"/>
  <c r="L7598" i="19"/>
  <c r="F7598" i="19"/>
  <c r="M7597" i="19"/>
  <c r="L7597" i="19"/>
  <c r="F7597" i="19"/>
  <c r="M7596" i="19"/>
  <c r="L7596" i="19"/>
  <c r="F7596" i="19"/>
  <c r="M7595" i="19"/>
  <c r="L7595" i="19"/>
  <c r="F7595" i="19"/>
  <c r="M7594" i="19"/>
  <c r="L7594" i="19"/>
  <c r="F7594" i="19"/>
  <c r="M7593" i="19"/>
  <c r="L7593" i="19"/>
  <c r="F7593" i="19"/>
  <c r="M7592" i="19"/>
  <c r="L7592" i="19"/>
  <c r="F7592" i="19"/>
  <c r="M7591" i="19"/>
  <c r="L7591" i="19"/>
  <c r="F7591" i="19"/>
  <c r="M7590" i="19"/>
  <c r="L7590" i="19"/>
  <c r="F7590" i="19"/>
  <c r="M7589" i="19"/>
  <c r="L7589" i="19"/>
  <c r="F7589" i="19"/>
  <c r="M7588" i="19"/>
  <c r="L7588" i="19"/>
  <c r="F7588" i="19"/>
  <c r="M7587" i="19"/>
  <c r="L7587" i="19"/>
  <c r="F7587" i="19"/>
  <c r="M7586" i="19"/>
  <c r="L7586" i="19"/>
  <c r="F7586" i="19"/>
  <c r="M7585" i="19"/>
  <c r="L7585" i="19"/>
  <c r="F7585" i="19"/>
  <c r="M7584" i="19"/>
  <c r="L7584" i="19"/>
  <c r="F7584" i="19"/>
  <c r="M7583" i="19"/>
  <c r="L7583" i="19"/>
  <c r="F7583" i="19"/>
  <c r="M7582" i="19"/>
  <c r="L7582" i="19"/>
  <c r="F7582" i="19"/>
  <c r="M7581" i="19"/>
  <c r="L7581" i="19"/>
  <c r="F7581" i="19"/>
  <c r="M7580" i="19"/>
  <c r="L7580" i="19"/>
  <c r="F7580" i="19"/>
  <c r="M7579" i="19"/>
  <c r="L7579" i="19"/>
  <c r="F7579" i="19"/>
  <c r="M7578" i="19"/>
  <c r="L7578" i="19"/>
  <c r="F7578" i="19"/>
  <c r="M7577" i="19"/>
  <c r="L7577" i="19"/>
  <c r="F7577" i="19"/>
  <c r="M7576" i="19"/>
  <c r="L7576" i="19"/>
  <c r="F7576" i="19"/>
  <c r="M7575" i="19"/>
  <c r="L7575" i="19"/>
  <c r="F7575" i="19"/>
  <c r="M7574" i="19"/>
  <c r="L7574" i="19"/>
  <c r="F7574" i="19"/>
  <c r="M7573" i="19"/>
  <c r="L7573" i="19"/>
  <c r="F7573" i="19"/>
  <c r="M7572" i="19"/>
  <c r="L7572" i="19"/>
  <c r="F7572" i="19"/>
  <c r="M7571" i="19"/>
  <c r="L7571" i="19"/>
  <c r="F7571" i="19"/>
  <c r="M7570" i="19"/>
  <c r="L7570" i="19"/>
  <c r="F7570" i="19"/>
  <c r="M7569" i="19"/>
  <c r="L7569" i="19"/>
  <c r="F7569" i="19"/>
  <c r="M7568" i="19"/>
  <c r="L7568" i="19"/>
  <c r="F7568" i="19"/>
  <c r="M7567" i="19"/>
  <c r="L7567" i="19"/>
  <c r="F7567" i="19"/>
  <c r="M7566" i="19"/>
  <c r="L7566" i="19"/>
  <c r="F7566" i="19"/>
  <c r="M7565" i="19"/>
  <c r="L7565" i="19"/>
  <c r="F7565" i="19"/>
  <c r="M7564" i="19"/>
  <c r="L7564" i="19"/>
  <c r="F7564" i="19"/>
  <c r="M7563" i="19"/>
  <c r="L7563" i="19"/>
  <c r="F7563" i="19"/>
  <c r="M7562" i="19"/>
  <c r="L7562" i="19"/>
  <c r="F7562" i="19"/>
  <c r="M7561" i="19"/>
  <c r="L7561" i="19"/>
  <c r="F7561" i="19"/>
  <c r="M7560" i="19"/>
  <c r="L7560" i="19"/>
  <c r="F7560" i="19"/>
  <c r="M7559" i="19"/>
  <c r="L7559" i="19"/>
  <c r="F7559" i="19"/>
  <c r="M7558" i="19"/>
  <c r="L7558" i="19"/>
  <c r="F7558" i="19"/>
  <c r="M7557" i="19"/>
  <c r="L7557" i="19"/>
  <c r="F7557" i="19"/>
  <c r="M7556" i="19"/>
  <c r="L7556" i="19"/>
  <c r="F7556" i="19"/>
  <c r="M7555" i="19"/>
  <c r="L7555" i="19"/>
  <c r="F7555" i="19"/>
  <c r="M7554" i="19"/>
  <c r="L7554" i="19"/>
  <c r="F7554" i="19"/>
  <c r="M7553" i="19"/>
  <c r="L7553" i="19"/>
  <c r="F7553" i="19"/>
  <c r="M7552" i="19"/>
  <c r="L7552" i="19"/>
  <c r="F7552" i="19"/>
  <c r="M7551" i="19"/>
  <c r="L7551" i="19"/>
  <c r="F7551" i="19"/>
  <c r="M7550" i="19"/>
  <c r="L7550" i="19"/>
  <c r="F7550" i="19"/>
  <c r="M7549" i="19"/>
  <c r="L7549" i="19"/>
  <c r="F7549" i="19"/>
  <c r="M7548" i="19"/>
  <c r="L7548" i="19"/>
  <c r="F7548" i="19"/>
  <c r="M7547" i="19"/>
  <c r="L7547" i="19"/>
  <c r="F7547" i="19"/>
  <c r="M7546" i="19"/>
  <c r="L7546" i="19"/>
  <c r="F7546" i="19"/>
  <c r="M7545" i="19"/>
  <c r="L7545" i="19"/>
  <c r="F7545" i="19"/>
  <c r="M7544" i="19"/>
  <c r="L7544" i="19"/>
  <c r="F7544" i="19"/>
  <c r="M7543" i="19"/>
  <c r="L7543" i="19"/>
  <c r="F7543" i="19"/>
  <c r="M7542" i="19"/>
  <c r="L7542" i="19"/>
  <c r="F7542" i="19"/>
  <c r="M7541" i="19"/>
  <c r="L7541" i="19"/>
  <c r="F7541" i="19"/>
  <c r="M7540" i="19"/>
  <c r="L7540" i="19"/>
  <c r="F7540" i="19"/>
  <c r="M7539" i="19"/>
  <c r="L7539" i="19"/>
  <c r="F7539" i="19"/>
  <c r="M7538" i="19"/>
  <c r="L7538" i="19"/>
  <c r="F7538" i="19"/>
  <c r="M7537" i="19"/>
  <c r="L7537" i="19"/>
  <c r="F7537" i="19"/>
  <c r="M7536" i="19"/>
  <c r="L7536" i="19"/>
  <c r="F7536" i="19"/>
  <c r="M7535" i="19"/>
  <c r="L7535" i="19"/>
  <c r="F7535" i="19"/>
  <c r="M7534" i="19"/>
  <c r="L7534" i="19"/>
  <c r="F7534" i="19"/>
  <c r="M7533" i="19"/>
  <c r="L7533" i="19"/>
  <c r="F7533" i="19"/>
  <c r="M7532" i="19"/>
  <c r="L7532" i="19"/>
  <c r="F7532" i="19"/>
  <c r="M7531" i="19"/>
  <c r="L7531" i="19"/>
  <c r="F7531" i="19"/>
  <c r="M7530" i="19"/>
  <c r="L7530" i="19"/>
  <c r="F7530" i="19"/>
  <c r="M7529" i="19"/>
  <c r="L7529" i="19"/>
  <c r="F7529" i="19"/>
  <c r="M7528" i="19"/>
  <c r="L7528" i="19"/>
  <c r="F7528" i="19"/>
  <c r="M7527" i="19"/>
  <c r="L7527" i="19"/>
  <c r="F7527" i="19"/>
  <c r="M7526" i="19"/>
  <c r="L7526" i="19"/>
  <c r="F7526" i="19"/>
  <c r="M7525" i="19"/>
  <c r="L7525" i="19"/>
  <c r="F7525" i="19"/>
  <c r="M7524" i="19"/>
  <c r="L7524" i="19"/>
  <c r="F7524" i="19"/>
  <c r="M7523" i="19"/>
  <c r="L7523" i="19"/>
  <c r="F7523" i="19"/>
  <c r="M7522" i="19"/>
  <c r="L7522" i="19"/>
  <c r="F7522" i="19"/>
  <c r="M7521" i="19"/>
  <c r="L7521" i="19"/>
  <c r="F7521" i="19"/>
  <c r="M7520" i="19"/>
  <c r="L7520" i="19"/>
  <c r="F7520" i="19"/>
  <c r="M7519" i="19"/>
  <c r="L7519" i="19"/>
  <c r="F7519" i="19"/>
  <c r="M7518" i="19"/>
  <c r="L7518" i="19"/>
  <c r="F7518" i="19"/>
  <c r="M7517" i="19"/>
  <c r="L7517" i="19"/>
  <c r="F7517" i="19"/>
  <c r="M7516" i="19"/>
  <c r="L7516" i="19"/>
  <c r="F7516" i="19"/>
  <c r="M7515" i="19"/>
  <c r="L7515" i="19"/>
  <c r="F7515" i="19"/>
  <c r="M7514" i="19"/>
  <c r="L7514" i="19"/>
  <c r="F7514" i="19"/>
  <c r="M7513" i="19"/>
  <c r="L7513" i="19"/>
  <c r="F7513" i="19"/>
  <c r="M7512" i="19"/>
  <c r="L7512" i="19"/>
  <c r="F7512" i="19"/>
  <c r="M7511" i="19"/>
  <c r="L7511" i="19"/>
  <c r="F7511" i="19"/>
  <c r="M7510" i="19"/>
  <c r="L7510" i="19"/>
  <c r="F7510" i="19"/>
  <c r="M7509" i="19"/>
  <c r="L7509" i="19"/>
  <c r="F7509" i="19"/>
  <c r="M7508" i="19"/>
  <c r="L7508" i="19"/>
  <c r="F7508" i="19"/>
  <c r="M7507" i="19"/>
  <c r="L7507" i="19"/>
  <c r="F7507" i="19"/>
  <c r="M7506" i="19"/>
  <c r="L7506" i="19"/>
  <c r="F7506" i="19"/>
  <c r="M7505" i="19"/>
  <c r="L7505" i="19"/>
  <c r="F7505" i="19"/>
  <c r="M7504" i="19"/>
  <c r="L7504" i="19"/>
  <c r="F7504" i="19"/>
  <c r="M7503" i="19"/>
  <c r="L7503" i="19"/>
  <c r="F7503" i="19"/>
  <c r="M7502" i="19"/>
  <c r="L7502" i="19"/>
  <c r="F7502" i="19"/>
  <c r="M7501" i="19"/>
  <c r="L7501" i="19"/>
  <c r="F7501" i="19"/>
  <c r="M7500" i="19"/>
  <c r="L7500" i="19"/>
  <c r="F7500" i="19"/>
  <c r="M7499" i="19"/>
  <c r="L7499" i="19"/>
  <c r="F7499" i="19"/>
  <c r="M7498" i="19"/>
  <c r="L7498" i="19"/>
  <c r="F7498" i="19"/>
  <c r="M7497" i="19"/>
  <c r="L7497" i="19"/>
  <c r="F7497" i="19"/>
  <c r="M7496" i="19"/>
  <c r="L7496" i="19"/>
  <c r="F7496" i="19"/>
  <c r="M7495" i="19"/>
  <c r="L7495" i="19"/>
  <c r="F7495" i="19"/>
  <c r="M7494" i="19"/>
  <c r="L7494" i="19"/>
  <c r="F7494" i="19"/>
  <c r="M7493" i="19"/>
  <c r="L7493" i="19"/>
  <c r="F7493" i="19"/>
  <c r="M7492" i="19"/>
  <c r="L7492" i="19"/>
  <c r="F7492" i="19"/>
  <c r="M7491" i="19"/>
  <c r="L7491" i="19"/>
  <c r="F7491" i="19"/>
  <c r="M7490" i="19"/>
  <c r="L7490" i="19"/>
  <c r="F7490" i="19"/>
  <c r="M7489" i="19"/>
  <c r="L7489" i="19"/>
  <c r="F7489" i="19"/>
  <c r="M7488" i="19"/>
  <c r="L7488" i="19"/>
  <c r="F7488" i="19"/>
  <c r="M7487" i="19"/>
  <c r="L7487" i="19"/>
  <c r="F7487" i="19"/>
  <c r="M7486" i="19"/>
  <c r="L7486" i="19"/>
  <c r="F7486" i="19"/>
  <c r="M7485" i="19"/>
  <c r="L7485" i="19"/>
  <c r="F7485" i="19"/>
  <c r="M7484" i="19"/>
  <c r="L7484" i="19"/>
  <c r="F7484" i="19"/>
  <c r="M7483" i="19"/>
  <c r="L7483" i="19"/>
  <c r="F7483" i="19"/>
  <c r="M7482" i="19"/>
  <c r="L7482" i="19"/>
  <c r="F7482" i="19"/>
  <c r="M7481" i="19"/>
  <c r="L7481" i="19"/>
  <c r="F7481" i="19"/>
  <c r="M7480" i="19"/>
  <c r="L7480" i="19"/>
  <c r="F7480" i="19"/>
  <c r="M7479" i="19"/>
  <c r="L7479" i="19"/>
  <c r="F7479" i="19"/>
  <c r="M7478" i="19"/>
  <c r="L7478" i="19"/>
  <c r="F7478" i="19"/>
  <c r="M7477" i="19"/>
  <c r="L7477" i="19"/>
  <c r="F7477" i="19"/>
  <c r="M7476" i="19"/>
  <c r="L7476" i="19"/>
  <c r="F7476" i="19"/>
  <c r="M7475" i="19"/>
  <c r="L7475" i="19"/>
  <c r="F7475" i="19"/>
  <c r="M7474" i="19"/>
  <c r="L7474" i="19"/>
  <c r="F7474" i="19"/>
  <c r="M7473" i="19"/>
  <c r="L7473" i="19"/>
  <c r="F7473" i="19"/>
  <c r="M7472" i="19"/>
  <c r="L7472" i="19"/>
  <c r="F7472" i="19"/>
  <c r="M7471" i="19"/>
  <c r="L7471" i="19"/>
  <c r="F7471" i="19"/>
  <c r="M7470" i="19"/>
  <c r="L7470" i="19"/>
  <c r="F7470" i="19"/>
  <c r="M7469" i="19"/>
  <c r="L7469" i="19"/>
  <c r="F7469" i="19"/>
  <c r="M7468" i="19"/>
  <c r="L7468" i="19"/>
  <c r="F7468" i="19"/>
  <c r="M7467" i="19"/>
  <c r="L7467" i="19"/>
  <c r="F7467" i="19"/>
  <c r="M7466" i="19"/>
  <c r="L7466" i="19"/>
  <c r="F7466" i="19"/>
  <c r="M7465" i="19"/>
  <c r="L7465" i="19"/>
  <c r="F7465" i="19"/>
  <c r="M7464" i="19"/>
  <c r="L7464" i="19"/>
  <c r="F7464" i="19"/>
  <c r="M7463" i="19"/>
  <c r="L7463" i="19"/>
  <c r="F7463" i="19"/>
  <c r="M7462" i="19"/>
  <c r="L7462" i="19"/>
  <c r="F7462" i="19"/>
  <c r="M7461" i="19"/>
  <c r="L7461" i="19"/>
  <c r="F7461" i="19"/>
  <c r="M7460" i="19"/>
  <c r="L7460" i="19"/>
  <c r="F7460" i="19"/>
  <c r="M7459" i="19"/>
  <c r="L7459" i="19"/>
  <c r="F7459" i="19"/>
  <c r="M7458" i="19"/>
  <c r="L7458" i="19"/>
  <c r="F7458" i="19"/>
  <c r="M7457" i="19"/>
  <c r="L7457" i="19"/>
  <c r="F7457" i="19"/>
  <c r="M7456" i="19"/>
  <c r="L7456" i="19"/>
  <c r="F7456" i="19"/>
  <c r="M7455" i="19"/>
  <c r="L7455" i="19"/>
  <c r="F7455" i="19"/>
  <c r="M7454" i="19"/>
  <c r="L7454" i="19"/>
  <c r="F7454" i="19"/>
  <c r="M7453" i="19"/>
  <c r="L7453" i="19"/>
  <c r="F7453" i="19"/>
  <c r="M7452" i="19"/>
  <c r="L7452" i="19"/>
  <c r="F7452" i="19"/>
  <c r="M7451" i="19"/>
  <c r="L7451" i="19"/>
  <c r="F7451" i="19"/>
  <c r="M7450" i="19"/>
  <c r="L7450" i="19"/>
  <c r="F7450" i="19"/>
  <c r="M7449" i="19"/>
  <c r="L7449" i="19"/>
  <c r="F7449" i="19"/>
  <c r="M7448" i="19"/>
  <c r="L7448" i="19"/>
  <c r="F7448" i="19"/>
  <c r="M7447" i="19"/>
  <c r="L7447" i="19"/>
  <c r="F7447" i="19"/>
  <c r="M7446" i="19"/>
  <c r="L7446" i="19"/>
  <c r="F7446" i="19"/>
  <c r="M7445" i="19"/>
  <c r="L7445" i="19"/>
  <c r="F7445" i="19"/>
  <c r="M7444" i="19"/>
  <c r="L7444" i="19"/>
  <c r="F7444" i="19"/>
  <c r="M7443" i="19"/>
  <c r="L7443" i="19"/>
  <c r="F7443" i="19"/>
  <c r="M7442" i="19"/>
  <c r="L7442" i="19"/>
  <c r="F7442" i="19"/>
  <c r="M7441" i="19"/>
  <c r="L7441" i="19"/>
  <c r="F7441" i="19"/>
  <c r="M7440" i="19"/>
  <c r="L7440" i="19"/>
  <c r="F7440" i="19"/>
  <c r="M7439" i="19"/>
  <c r="L7439" i="19"/>
  <c r="F7439" i="19"/>
  <c r="M7438" i="19"/>
  <c r="L7438" i="19"/>
  <c r="F7438" i="19"/>
  <c r="M7437" i="19"/>
  <c r="L7437" i="19"/>
  <c r="F7437" i="19"/>
  <c r="M7436" i="19"/>
  <c r="L7436" i="19"/>
  <c r="F7436" i="19"/>
  <c r="M7435" i="19"/>
  <c r="L7435" i="19"/>
  <c r="F7435" i="19"/>
  <c r="M7434" i="19"/>
  <c r="L7434" i="19"/>
  <c r="F7434" i="19"/>
  <c r="M7433" i="19"/>
  <c r="L7433" i="19"/>
  <c r="F7433" i="19"/>
  <c r="M7432" i="19"/>
  <c r="L7432" i="19"/>
  <c r="F7432" i="19"/>
  <c r="M7431" i="19"/>
  <c r="L7431" i="19"/>
  <c r="F7431" i="19"/>
  <c r="M7430" i="19"/>
  <c r="L7430" i="19"/>
  <c r="F7430" i="19"/>
  <c r="M7429" i="19"/>
  <c r="L7429" i="19"/>
  <c r="F7429" i="19"/>
  <c r="M7428" i="19"/>
  <c r="L7428" i="19"/>
  <c r="F7428" i="19"/>
  <c r="M7427" i="19"/>
  <c r="L7427" i="19"/>
  <c r="F7427" i="19"/>
  <c r="M7426" i="19"/>
  <c r="L7426" i="19"/>
  <c r="F7426" i="19"/>
  <c r="M7425" i="19"/>
  <c r="L7425" i="19"/>
  <c r="F7425" i="19"/>
  <c r="M7424" i="19"/>
  <c r="L7424" i="19"/>
  <c r="F7424" i="19"/>
  <c r="M7423" i="19"/>
  <c r="L7423" i="19"/>
  <c r="F7423" i="19"/>
  <c r="M7422" i="19"/>
  <c r="L7422" i="19"/>
  <c r="F7422" i="19"/>
  <c r="M7421" i="19"/>
  <c r="L7421" i="19"/>
  <c r="F7421" i="19"/>
  <c r="M7420" i="19"/>
  <c r="L7420" i="19"/>
  <c r="F7420" i="19"/>
  <c r="M7419" i="19"/>
  <c r="L7419" i="19"/>
  <c r="F7419" i="19"/>
  <c r="M7418" i="19"/>
  <c r="L7418" i="19"/>
  <c r="F7418" i="19"/>
  <c r="M7417" i="19"/>
  <c r="L7417" i="19"/>
  <c r="F7417" i="19"/>
  <c r="M7416" i="19"/>
  <c r="L7416" i="19"/>
  <c r="F7416" i="19"/>
  <c r="M7415" i="19"/>
  <c r="L7415" i="19"/>
  <c r="F7415" i="19"/>
  <c r="M7414" i="19"/>
  <c r="L7414" i="19"/>
  <c r="F7414" i="19"/>
  <c r="M7413" i="19"/>
  <c r="L7413" i="19"/>
  <c r="F7413" i="19"/>
  <c r="M7412" i="19"/>
  <c r="L7412" i="19"/>
  <c r="F7412" i="19"/>
  <c r="M7411" i="19"/>
  <c r="L7411" i="19"/>
  <c r="F7411" i="19"/>
  <c r="M7410" i="19"/>
  <c r="L7410" i="19"/>
  <c r="F7410" i="19"/>
  <c r="M7409" i="19"/>
  <c r="L7409" i="19"/>
  <c r="F7409" i="19"/>
  <c r="M7408" i="19"/>
  <c r="L7408" i="19"/>
  <c r="F7408" i="19"/>
  <c r="M7407" i="19"/>
  <c r="L7407" i="19"/>
  <c r="F7407" i="19"/>
  <c r="M7406" i="19"/>
  <c r="L7406" i="19"/>
  <c r="F7406" i="19"/>
  <c r="M7405" i="19"/>
  <c r="L7405" i="19"/>
  <c r="F7405" i="19"/>
  <c r="M7404" i="19"/>
  <c r="L7404" i="19"/>
  <c r="F7404" i="19"/>
  <c r="M7403" i="19"/>
  <c r="L7403" i="19"/>
  <c r="F7403" i="19"/>
  <c r="M7402" i="19"/>
  <c r="L7402" i="19"/>
  <c r="F7402" i="19"/>
  <c r="M7401" i="19"/>
  <c r="L7401" i="19"/>
  <c r="F7401" i="19"/>
  <c r="M7400" i="19"/>
  <c r="L7400" i="19"/>
  <c r="F7400" i="19"/>
  <c r="M7399" i="19"/>
  <c r="L7399" i="19"/>
  <c r="F7399" i="19"/>
  <c r="M7398" i="19"/>
  <c r="L7398" i="19"/>
  <c r="F7398" i="19"/>
  <c r="M7397" i="19"/>
  <c r="L7397" i="19"/>
  <c r="F7397" i="19"/>
  <c r="M7396" i="19"/>
  <c r="L7396" i="19"/>
  <c r="F7396" i="19"/>
  <c r="M7395" i="19"/>
  <c r="L7395" i="19"/>
  <c r="F7395" i="19"/>
  <c r="M7394" i="19"/>
  <c r="L7394" i="19"/>
  <c r="F7394" i="19"/>
  <c r="M7393" i="19"/>
  <c r="L7393" i="19"/>
  <c r="F7393" i="19"/>
  <c r="M7392" i="19"/>
  <c r="L7392" i="19"/>
  <c r="F7392" i="19"/>
  <c r="M7391" i="19"/>
  <c r="L7391" i="19"/>
  <c r="F7391" i="19"/>
  <c r="M7390" i="19"/>
  <c r="L7390" i="19"/>
  <c r="F7390" i="19"/>
  <c r="M7389" i="19"/>
  <c r="L7389" i="19"/>
  <c r="F7389" i="19"/>
  <c r="M7388" i="19"/>
  <c r="L7388" i="19"/>
  <c r="F7388" i="19"/>
  <c r="M7387" i="19"/>
  <c r="L7387" i="19"/>
  <c r="F7387" i="19"/>
  <c r="M7386" i="19"/>
  <c r="L7386" i="19"/>
  <c r="F7386" i="19"/>
  <c r="M7385" i="19"/>
  <c r="L7385" i="19"/>
  <c r="F7385" i="19"/>
  <c r="M7384" i="19"/>
  <c r="L7384" i="19"/>
  <c r="F7384" i="19"/>
  <c r="M7383" i="19"/>
  <c r="L7383" i="19"/>
  <c r="F7383" i="19"/>
  <c r="M7382" i="19"/>
  <c r="L7382" i="19"/>
  <c r="F7382" i="19"/>
  <c r="M7381" i="19"/>
  <c r="L7381" i="19"/>
  <c r="F7381" i="19"/>
  <c r="M7380" i="19"/>
  <c r="L7380" i="19"/>
  <c r="F7380" i="19"/>
  <c r="M7379" i="19"/>
  <c r="L7379" i="19"/>
  <c r="F7379" i="19"/>
  <c r="M7378" i="19"/>
  <c r="L7378" i="19"/>
  <c r="F7378" i="19"/>
  <c r="M7377" i="19"/>
  <c r="L7377" i="19"/>
  <c r="F7377" i="19"/>
  <c r="M7376" i="19"/>
  <c r="L7376" i="19"/>
  <c r="F7376" i="19"/>
  <c r="M7375" i="19"/>
  <c r="L7375" i="19"/>
  <c r="F7375" i="19"/>
  <c r="M7374" i="19"/>
  <c r="L7374" i="19"/>
  <c r="F7374" i="19"/>
  <c r="M7373" i="19"/>
  <c r="L7373" i="19"/>
  <c r="F7373" i="19"/>
  <c r="M7372" i="19"/>
  <c r="L7372" i="19"/>
  <c r="F7372" i="19"/>
  <c r="M7371" i="19"/>
  <c r="L7371" i="19"/>
  <c r="F7371" i="19"/>
  <c r="M7370" i="19"/>
  <c r="L7370" i="19"/>
  <c r="F7370" i="19"/>
  <c r="M7369" i="19"/>
  <c r="L7369" i="19"/>
  <c r="F7369" i="19"/>
  <c r="M7368" i="19"/>
  <c r="L7368" i="19"/>
  <c r="F7368" i="19"/>
  <c r="M7367" i="19"/>
  <c r="L7367" i="19"/>
  <c r="F7367" i="19"/>
  <c r="M7366" i="19"/>
  <c r="L7366" i="19"/>
  <c r="F7366" i="19"/>
  <c r="M7365" i="19"/>
  <c r="L7365" i="19"/>
  <c r="F7365" i="19"/>
  <c r="M7364" i="19"/>
  <c r="L7364" i="19"/>
  <c r="F7364" i="19"/>
  <c r="M7363" i="19"/>
  <c r="L7363" i="19"/>
  <c r="F7363" i="19"/>
  <c r="M7362" i="19"/>
  <c r="L7362" i="19"/>
  <c r="F7362" i="19"/>
  <c r="M7361" i="19"/>
  <c r="L7361" i="19"/>
  <c r="F7361" i="19"/>
  <c r="M7360" i="19"/>
  <c r="L7360" i="19"/>
  <c r="F7360" i="19"/>
  <c r="M7359" i="19"/>
  <c r="L7359" i="19"/>
  <c r="F7359" i="19"/>
  <c r="M7358" i="19"/>
  <c r="L7358" i="19"/>
  <c r="F7358" i="19"/>
  <c r="M7357" i="19"/>
  <c r="L7357" i="19"/>
  <c r="F7357" i="19"/>
  <c r="M7356" i="19"/>
  <c r="L7356" i="19"/>
  <c r="F7356" i="19"/>
  <c r="M7355" i="19"/>
  <c r="L7355" i="19"/>
  <c r="F7355" i="19"/>
  <c r="M7354" i="19"/>
  <c r="L7354" i="19"/>
  <c r="F7354" i="19"/>
  <c r="M7353" i="19"/>
  <c r="L7353" i="19"/>
  <c r="F7353" i="19"/>
  <c r="M7352" i="19"/>
  <c r="L7352" i="19"/>
  <c r="F7352" i="19"/>
  <c r="M7351" i="19"/>
  <c r="L7351" i="19"/>
  <c r="F7351" i="19"/>
  <c r="M7350" i="19"/>
  <c r="L7350" i="19"/>
  <c r="F7350" i="19"/>
  <c r="M7349" i="19"/>
  <c r="L7349" i="19"/>
  <c r="F7349" i="19"/>
  <c r="M7348" i="19"/>
  <c r="L7348" i="19"/>
  <c r="F7348" i="19"/>
  <c r="M7347" i="19"/>
  <c r="L7347" i="19"/>
  <c r="F7347" i="19"/>
  <c r="M7346" i="19"/>
  <c r="L7346" i="19"/>
  <c r="F7346" i="19"/>
  <c r="M7345" i="19"/>
  <c r="L7345" i="19"/>
  <c r="F7345" i="19"/>
  <c r="M7344" i="19"/>
  <c r="L7344" i="19"/>
  <c r="F7344" i="19"/>
  <c r="M7343" i="19"/>
  <c r="L7343" i="19"/>
  <c r="F7343" i="19"/>
  <c r="M7342" i="19"/>
  <c r="L7342" i="19"/>
  <c r="F7342" i="19"/>
  <c r="M7341" i="19"/>
  <c r="L7341" i="19"/>
  <c r="F7341" i="19"/>
  <c r="M7340" i="19"/>
  <c r="L7340" i="19"/>
  <c r="F7340" i="19"/>
  <c r="M7339" i="19"/>
  <c r="L7339" i="19"/>
  <c r="F7339" i="19"/>
  <c r="M7338" i="19"/>
  <c r="L7338" i="19"/>
  <c r="F7338" i="19"/>
  <c r="M7337" i="19"/>
  <c r="L7337" i="19"/>
  <c r="F7337" i="19"/>
  <c r="M7336" i="19"/>
  <c r="L7336" i="19"/>
  <c r="F7336" i="19"/>
  <c r="M7335" i="19"/>
  <c r="L7335" i="19"/>
  <c r="F7335" i="19"/>
  <c r="M7334" i="19"/>
  <c r="L7334" i="19"/>
  <c r="F7334" i="19"/>
  <c r="M7333" i="19"/>
  <c r="L7333" i="19"/>
  <c r="F7333" i="19"/>
  <c r="M7332" i="19"/>
  <c r="L7332" i="19"/>
  <c r="F7332" i="19"/>
  <c r="M7331" i="19"/>
  <c r="L7331" i="19"/>
  <c r="F7331" i="19"/>
  <c r="M7330" i="19"/>
  <c r="L7330" i="19"/>
  <c r="F7330" i="19"/>
  <c r="M7329" i="19"/>
  <c r="L7329" i="19"/>
  <c r="F7329" i="19"/>
  <c r="M7328" i="19"/>
  <c r="L7328" i="19"/>
  <c r="F7328" i="19"/>
  <c r="M7327" i="19"/>
  <c r="L7327" i="19"/>
  <c r="F7327" i="19"/>
  <c r="M7326" i="19"/>
  <c r="L7326" i="19"/>
  <c r="F7326" i="19"/>
  <c r="M7325" i="19"/>
  <c r="L7325" i="19"/>
  <c r="F7325" i="19"/>
  <c r="M7324" i="19"/>
  <c r="L7324" i="19"/>
  <c r="F7324" i="19"/>
  <c r="M7323" i="19"/>
  <c r="L7323" i="19"/>
  <c r="F7323" i="19"/>
  <c r="M7322" i="19"/>
  <c r="L7322" i="19"/>
  <c r="F7322" i="19"/>
  <c r="M7321" i="19"/>
  <c r="L7321" i="19"/>
  <c r="F7321" i="19"/>
  <c r="M7320" i="19"/>
  <c r="L7320" i="19"/>
  <c r="F7320" i="19"/>
  <c r="M7319" i="19"/>
  <c r="L7319" i="19"/>
  <c r="F7319" i="19"/>
  <c r="M7318" i="19"/>
  <c r="L7318" i="19"/>
  <c r="F7318" i="19"/>
  <c r="M7317" i="19"/>
  <c r="L7317" i="19"/>
  <c r="F7317" i="19"/>
  <c r="M7316" i="19"/>
  <c r="L7316" i="19"/>
  <c r="F7316" i="19"/>
  <c r="M7315" i="19"/>
  <c r="L7315" i="19"/>
  <c r="F7315" i="19"/>
  <c r="M7314" i="19"/>
  <c r="L7314" i="19"/>
  <c r="F7314" i="19"/>
  <c r="M7313" i="19"/>
  <c r="L7313" i="19"/>
  <c r="F7313" i="19"/>
  <c r="M7312" i="19"/>
  <c r="L7312" i="19"/>
  <c r="F7312" i="19"/>
  <c r="M7311" i="19"/>
  <c r="L7311" i="19"/>
  <c r="F7311" i="19"/>
  <c r="M7310" i="19"/>
  <c r="L7310" i="19"/>
  <c r="F7310" i="19"/>
  <c r="M7309" i="19"/>
  <c r="L7309" i="19"/>
  <c r="F7309" i="19"/>
  <c r="M7308" i="19"/>
  <c r="L7308" i="19"/>
  <c r="F7308" i="19"/>
  <c r="M7307" i="19"/>
  <c r="L7307" i="19"/>
  <c r="F7307" i="19"/>
  <c r="M7306" i="19"/>
  <c r="L7306" i="19"/>
  <c r="F7306" i="19"/>
  <c r="M7305" i="19"/>
  <c r="L7305" i="19"/>
  <c r="F7305" i="19"/>
  <c r="M7304" i="19"/>
  <c r="L7304" i="19"/>
  <c r="F7304" i="19"/>
  <c r="M7303" i="19"/>
  <c r="L7303" i="19"/>
  <c r="F7303" i="19"/>
  <c r="M7302" i="19"/>
  <c r="L7302" i="19"/>
  <c r="F7302" i="19"/>
  <c r="M7301" i="19"/>
  <c r="L7301" i="19"/>
  <c r="F7301" i="19"/>
  <c r="M7300" i="19"/>
  <c r="L7300" i="19"/>
  <c r="F7300" i="19"/>
  <c r="M7299" i="19"/>
  <c r="L7299" i="19"/>
  <c r="F7299" i="19"/>
  <c r="M7298" i="19"/>
  <c r="L7298" i="19"/>
  <c r="F7298" i="19"/>
  <c r="M7297" i="19"/>
  <c r="L7297" i="19"/>
  <c r="F7297" i="19"/>
  <c r="M7296" i="19"/>
  <c r="L7296" i="19"/>
  <c r="F7296" i="19"/>
  <c r="M7295" i="19"/>
  <c r="L7295" i="19"/>
  <c r="F7295" i="19"/>
  <c r="M7294" i="19"/>
  <c r="L7294" i="19"/>
  <c r="F7294" i="19"/>
  <c r="M7293" i="19"/>
  <c r="L7293" i="19"/>
  <c r="F7293" i="19"/>
  <c r="M7292" i="19"/>
  <c r="L7292" i="19"/>
  <c r="F7292" i="19"/>
  <c r="M7291" i="19"/>
  <c r="L7291" i="19"/>
  <c r="F7291" i="19"/>
  <c r="M7290" i="19"/>
  <c r="L7290" i="19"/>
  <c r="F7290" i="19"/>
  <c r="M7289" i="19"/>
  <c r="L7289" i="19"/>
  <c r="F7289" i="19"/>
  <c r="M7288" i="19"/>
  <c r="L7288" i="19"/>
  <c r="F7288" i="19"/>
  <c r="M7287" i="19"/>
  <c r="L7287" i="19"/>
  <c r="F7287" i="19"/>
  <c r="M7286" i="19"/>
  <c r="L7286" i="19"/>
  <c r="F7286" i="19"/>
  <c r="M7285" i="19"/>
  <c r="L7285" i="19"/>
  <c r="F7285" i="19"/>
  <c r="M7284" i="19"/>
  <c r="L7284" i="19"/>
  <c r="F7284" i="19"/>
  <c r="M7283" i="19"/>
  <c r="L7283" i="19"/>
  <c r="F7283" i="19"/>
  <c r="M7282" i="19"/>
  <c r="L7282" i="19"/>
  <c r="F7282" i="19"/>
  <c r="M7281" i="19"/>
  <c r="L7281" i="19"/>
  <c r="F7281" i="19"/>
  <c r="M7280" i="19"/>
  <c r="L7280" i="19"/>
  <c r="F7280" i="19"/>
  <c r="M7279" i="19"/>
  <c r="L7279" i="19"/>
  <c r="F7279" i="19"/>
  <c r="M7278" i="19"/>
  <c r="L7278" i="19"/>
  <c r="F7278" i="19"/>
  <c r="M7277" i="19"/>
  <c r="L7277" i="19"/>
  <c r="F7277" i="19"/>
  <c r="M7276" i="19"/>
  <c r="L7276" i="19"/>
  <c r="F7276" i="19"/>
  <c r="M7275" i="19"/>
  <c r="L7275" i="19"/>
  <c r="F7275" i="19"/>
  <c r="M7274" i="19"/>
  <c r="L7274" i="19"/>
  <c r="F7274" i="19"/>
  <c r="M7273" i="19"/>
  <c r="L7273" i="19"/>
  <c r="F7273" i="19"/>
  <c r="M7272" i="19"/>
  <c r="L7272" i="19"/>
  <c r="F7272" i="19"/>
  <c r="M7271" i="19"/>
  <c r="L7271" i="19"/>
  <c r="F7271" i="19"/>
  <c r="M7270" i="19"/>
  <c r="L7270" i="19"/>
  <c r="F7270" i="19"/>
  <c r="M7269" i="19"/>
  <c r="L7269" i="19"/>
  <c r="F7269" i="19"/>
  <c r="M7268" i="19"/>
  <c r="L7268" i="19"/>
  <c r="F7268" i="19"/>
  <c r="M7267" i="19"/>
  <c r="L7267" i="19"/>
  <c r="F7267" i="19"/>
  <c r="M7266" i="19"/>
  <c r="L7266" i="19"/>
  <c r="F7266" i="19"/>
  <c r="M7265" i="19"/>
  <c r="L7265" i="19"/>
  <c r="F7265" i="19"/>
  <c r="M7264" i="19"/>
  <c r="L7264" i="19"/>
  <c r="F7264" i="19"/>
  <c r="M7263" i="19"/>
  <c r="L7263" i="19"/>
  <c r="F7263" i="19"/>
  <c r="M7262" i="19"/>
  <c r="L7262" i="19"/>
  <c r="F7262" i="19"/>
  <c r="M7261" i="19"/>
  <c r="L7261" i="19"/>
  <c r="F7261" i="19"/>
  <c r="M7260" i="19"/>
  <c r="L7260" i="19"/>
  <c r="F7260" i="19"/>
  <c r="M7259" i="19"/>
  <c r="L7259" i="19"/>
  <c r="F7259" i="19"/>
  <c r="M7258" i="19"/>
  <c r="L7258" i="19"/>
  <c r="F7258" i="19"/>
  <c r="M7257" i="19"/>
  <c r="L7257" i="19"/>
  <c r="F7257" i="19"/>
  <c r="M7256" i="19"/>
  <c r="L7256" i="19"/>
  <c r="F7256" i="19"/>
  <c r="M7255" i="19"/>
  <c r="L7255" i="19"/>
  <c r="F7255" i="19"/>
  <c r="M7254" i="19"/>
  <c r="L7254" i="19"/>
  <c r="F7254" i="19"/>
  <c r="M7253" i="19"/>
  <c r="L7253" i="19"/>
  <c r="F7253" i="19"/>
  <c r="M7252" i="19"/>
  <c r="L7252" i="19"/>
  <c r="F7252" i="19"/>
  <c r="M7251" i="19"/>
  <c r="L7251" i="19"/>
  <c r="F7251" i="19"/>
  <c r="M7250" i="19"/>
  <c r="L7250" i="19"/>
  <c r="F7250" i="19"/>
  <c r="M7249" i="19"/>
  <c r="L7249" i="19"/>
  <c r="F7249" i="19"/>
  <c r="M7248" i="19"/>
  <c r="L7248" i="19"/>
  <c r="F7248" i="19"/>
  <c r="M7247" i="19"/>
  <c r="L7247" i="19"/>
  <c r="F7247" i="19"/>
  <c r="M7246" i="19"/>
  <c r="L7246" i="19"/>
  <c r="F7246" i="19"/>
  <c r="M7245" i="19"/>
  <c r="L7245" i="19"/>
  <c r="F7245" i="19"/>
  <c r="M7244" i="19"/>
  <c r="L7244" i="19"/>
  <c r="F7244" i="19"/>
  <c r="M7243" i="19"/>
  <c r="L7243" i="19"/>
  <c r="F7243" i="19"/>
  <c r="M7242" i="19"/>
  <c r="L7242" i="19"/>
  <c r="F7242" i="19"/>
  <c r="M7241" i="19"/>
  <c r="L7241" i="19"/>
  <c r="F7241" i="19"/>
  <c r="M7240" i="19"/>
  <c r="L7240" i="19"/>
  <c r="F7240" i="19"/>
  <c r="M7239" i="19"/>
  <c r="L7239" i="19"/>
  <c r="F7239" i="19"/>
  <c r="M7238" i="19"/>
  <c r="L7238" i="19"/>
  <c r="F7238" i="19"/>
  <c r="M7237" i="19"/>
  <c r="L7237" i="19"/>
  <c r="F7237" i="19"/>
  <c r="M7236" i="19"/>
  <c r="L7236" i="19"/>
  <c r="F7236" i="19"/>
  <c r="M7235" i="19"/>
  <c r="L7235" i="19"/>
  <c r="F7235" i="19"/>
  <c r="M7234" i="19"/>
  <c r="L7234" i="19"/>
  <c r="F7234" i="19"/>
  <c r="M7233" i="19"/>
  <c r="L7233" i="19"/>
  <c r="F7233" i="19"/>
  <c r="M7232" i="19"/>
  <c r="L7232" i="19"/>
  <c r="F7232" i="19"/>
  <c r="M7231" i="19"/>
  <c r="L7231" i="19"/>
  <c r="F7231" i="19"/>
  <c r="M7230" i="19"/>
  <c r="L7230" i="19"/>
  <c r="F7230" i="19"/>
  <c r="M7229" i="19"/>
  <c r="L7229" i="19"/>
  <c r="F7229" i="19"/>
  <c r="M7228" i="19"/>
  <c r="L7228" i="19"/>
  <c r="F7228" i="19"/>
  <c r="M7227" i="19"/>
  <c r="L7227" i="19"/>
  <c r="F7227" i="19"/>
  <c r="M7226" i="19"/>
  <c r="L7226" i="19"/>
  <c r="F7226" i="19"/>
  <c r="M7225" i="19"/>
  <c r="L7225" i="19"/>
  <c r="F7225" i="19"/>
  <c r="M7224" i="19"/>
  <c r="L7224" i="19"/>
  <c r="F7224" i="19"/>
  <c r="M7223" i="19"/>
  <c r="L7223" i="19"/>
  <c r="F7223" i="19"/>
  <c r="M7222" i="19"/>
  <c r="L7222" i="19"/>
  <c r="F7222" i="19"/>
  <c r="M7221" i="19"/>
  <c r="L7221" i="19"/>
  <c r="F7221" i="19"/>
  <c r="M7220" i="19"/>
  <c r="L7220" i="19"/>
  <c r="F7220" i="19"/>
  <c r="M7219" i="19"/>
  <c r="L7219" i="19"/>
  <c r="F7219" i="19"/>
  <c r="M7218" i="19"/>
  <c r="L7218" i="19"/>
  <c r="F7218" i="19"/>
  <c r="M7217" i="19"/>
  <c r="L7217" i="19"/>
  <c r="F7217" i="19"/>
  <c r="M7216" i="19"/>
  <c r="L7216" i="19"/>
  <c r="F7216" i="19"/>
  <c r="M7215" i="19"/>
  <c r="L7215" i="19"/>
  <c r="F7215" i="19"/>
  <c r="M7214" i="19"/>
  <c r="L7214" i="19"/>
  <c r="F7214" i="19"/>
  <c r="M7213" i="19"/>
  <c r="L7213" i="19"/>
  <c r="F7213" i="19"/>
  <c r="M7212" i="19"/>
  <c r="L7212" i="19"/>
  <c r="F7212" i="19"/>
  <c r="M7211" i="19"/>
  <c r="L7211" i="19"/>
  <c r="F7211" i="19"/>
  <c r="M7210" i="19"/>
  <c r="L7210" i="19"/>
  <c r="F7210" i="19"/>
  <c r="M7209" i="19"/>
  <c r="L7209" i="19"/>
  <c r="F7209" i="19"/>
  <c r="M7208" i="19"/>
  <c r="L7208" i="19"/>
  <c r="F7208" i="19"/>
  <c r="M7207" i="19"/>
  <c r="L7207" i="19"/>
  <c r="F7207" i="19"/>
  <c r="M7206" i="19"/>
  <c r="L7206" i="19"/>
  <c r="F7206" i="19"/>
  <c r="M7205" i="19"/>
  <c r="L7205" i="19"/>
  <c r="F7205" i="19"/>
  <c r="M7204" i="19"/>
  <c r="L7204" i="19"/>
  <c r="F7204" i="19"/>
  <c r="M7203" i="19"/>
  <c r="L7203" i="19"/>
  <c r="F7203" i="19"/>
  <c r="M7202" i="19"/>
  <c r="L7202" i="19"/>
  <c r="F7202" i="19"/>
  <c r="M7201" i="19"/>
  <c r="L7201" i="19"/>
  <c r="F7201" i="19"/>
  <c r="M7200" i="19"/>
  <c r="L7200" i="19"/>
  <c r="F7200" i="19"/>
  <c r="M7199" i="19"/>
  <c r="L7199" i="19"/>
  <c r="F7199" i="19"/>
  <c r="M7198" i="19"/>
  <c r="L7198" i="19"/>
  <c r="F7198" i="19"/>
  <c r="M7197" i="19"/>
  <c r="L7197" i="19"/>
  <c r="F7197" i="19"/>
  <c r="M7196" i="19"/>
  <c r="L7196" i="19"/>
  <c r="F7196" i="19"/>
  <c r="M7195" i="19"/>
  <c r="L7195" i="19"/>
  <c r="F7195" i="19"/>
  <c r="M7194" i="19"/>
  <c r="L7194" i="19"/>
  <c r="F7194" i="19"/>
  <c r="M7193" i="19"/>
  <c r="L7193" i="19"/>
  <c r="F7193" i="19"/>
  <c r="M7192" i="19"/>
  <c r="L7192" i="19"/>
  <c r="F7192" i="19"/>
  <c r="M7191" i="19"/>
  <c r="L7191" i="19"/>
  <c r="F7191" i="19"/>
  <c r="M7190" i="19"/>
  <c r="L7190" i="19"/>
  <c r="F7190" i="19"/>
  <c r="M7189" i="19"/>
  <c r="L7189" i="19"/>
  <c r="F7189" i="19"/>
  <c r="M7188" i="19"/>
  <c r="L7188" i="19"/>
  <c r="F7188" i="19"/>
  <c r="M7187" i="19"/>
  <c r="L7187" i="19"/>
  <c r="F7187" i="19"/>
  <c r="M7186" i="19"/>
  <c r="L7186" i="19"/>
  <c r="F7186" i="19"/>
  <c r="M7185" i="19"/>
  <c r="L7185" i="19"/>
  <c r="F7185" i="19"/>
  <c r="M7184" i="19"/>
  <c r="L7184" i="19"/>
  <c r="F7184" i="19"/>
  <c r="M7183" i="19"/>
  <c r="L7183" i="19"/>
  <c r="F7183" i="19"/>
  <c r="M7182" i="19"/>
  <c r="L7182" i="19"/>
  <c r="F7182" i="19"/>
  <c r="M7181" i="19"/>
  <c r="L7181" i="19"/>
  <c r="F7181" i="19"/>
  <c r="M7180" i="19"/>
  <c r="L7180" i="19"/>
  <c r="F7180" i="19"/>
  <c r="M7179" i="19"/>
  <c r="L7179" i="19"/>
  <c r="F7179" i="19"/>
  <c r="M7178" i="19"/>
  <c r="L7178" i="19"/>
  <c r="F7178" i="19"/>
  <c r="M7177" i="19"/>
  <c r="L7177" i="19"/>
  <c r="F7177" i="19"/>
  <c r="M7176" i="19"/>
  <c r="L7176" i="19"/>
  <c r="F7176" i="19"/>
  <c r="M7175" i="19"/>
  <c r="L7175" i="19"/>
  <c r="F7175" i="19"/>
  <c r="M7174" i="19"/>
  <c r="L7174" i="19"/>
  <c r="F7174" i="19"/>
  <c r="M7173" i="19"/>
  <c r="L7173" i="19"/>
  <c r="F7173" i="19"/>
  <c r="M7172" i="19"/>
  <c r="L7172" i="19"/>
  <c r="F7172" i="19"/>
  <c r="M7171" i="19"/>
  <c r="L7171" i="19"/>
  <c r="F7171" i="19"/>
  <c r="M7170" i="19"/>
  <c r="L7170" i="19"/>
  <c r="F7170" i="19"/>
  <c r="M7169" i="19"/>
  <c r="L7169" i="19"/>
  <c r="F7169" i="19"/>
  <c r="M7168" i="19"/>
  <c r="L7168" i="19"/>
  <c r="F7168" i="19"/>
  <c r="M7167" i="19"/>
  <c r="L7167" i="19"/>
  <c r="F7167" i="19"/>
  <c r="M7166" i="19"/>
  <c r="L7166" i="19"/>
  <c r="F7166" i="19"/>
  <c r="M7165" i="19"/>
  <c r="L7165" i="19"/>
  <c r="F7165" i="19"/>
  <c r="M7164" i="19"/>
  <c r="L7164" i="19"/>
  <c r="F7164" i="19"/>
  <c r="M7163" i="19"/>
  <c r="L7163" i="19"/>
  <c r="F7163" i="19"/>
  <c r="M7162" i="19"/>
  <c r="L7162" i="19"/>
  <c r="F7162" i="19"/>
  <c r="M7161" i="19"/>
  <c r="L7161" i="19"/>
  <c r="F7161" i="19"/>
  <c r="M7160" i="19"/>
  <c r="L7160" i="19"/>
  <c r="F7160" i="19"/>
  <c r="M7159" i="19"/>
  <c r="L7159" i="19"/>
  <c r="F7159" i="19"/>
  <c r="M7158" i="19"/>
  <c r="L7158" i="19"/>
  <c r="F7158" i="19"/>
  <c r="M7157" i="19"/>
  <c r="L7157" i="19"/>
  <c r="F7157" i="19"/>
  <c r="M7156" i="19"/>
  <c r="L7156" i="19"/>
  <c r="F7156" i="19"/>
  <c r="M7155" i="19"/>
  <c r="L7155" i="19"/>
  <c r="F7155" i="19"/>
  <c r="M7154" i="19"/>
  <c r="L7154" i="19"/>
  <c r="F7154" i="19"/>
  <c r="M7153" i="19"/>
  <c r="L7153" i="19"/>
  <c r="F7153" i="19"/>
  <c r="M7152" i="19"/>
  <c r="L7152" i="19"/>
  <c r="F7152" i="19"/>
  <c r="M7151" i="19"/>
  <c r="L7151" i="19"/>
  <c r="F7151" i="19"/>
  <c r="M7150" i="19"/>
  <c r="L7150" i="19"/>
  <c r="F7150" i="19"/>
  <c r="M7149" i="19"/>
  <c r="L7149" i="19"/>
  <c r="F7149" i="19"/>
  <c r="M7148" i="19"/>
  <c r="L7148" i="19"/>
  <c r="F7148" i="19"/>
  <c r="M7147" i="19"/>
  <c r="L7147" i="19"/>
  <c r="F7147" i="19"/>
  <c r="M7146" i="19"/>
  <c r="L7146" i="19"/>
  <c r="F7146" i="19"/>
  <c r="M7145" i="19"/>
  <c r="L7145" i="19"/>
  <c r="F7145" i="19"/>
  <c r="M7144" i="19"/>
  <c r="L7144" i="19"/>
  <c r="F7144" i="19"/>
  <c r="M7143" i="19"/>
  <c r="L7143" i="19"/>
  <c r="F7143" i="19"/>
  <c r="M7142" i="19"/>
  <c r="L7142" i="19"/>
  <c r="F7142" i="19"/>
  <c r="M7141" i="19"/>
  <c r="L7141" i="19"/>
  <c r="F7141" i="19"/>
  <c r="M7140" i="19"/>
  <c r="L7140" i="19"/>
  <c r="F7140" i="19"/>
  <c r="M7139" i="19"/>
  <c r="L7139" i="19"/>
  <c r="F7139" i="19"/>
  <c r="M7138" i="19"/>
  <c r="L7138" i="19"/>
  <c r="F7138" i="19"/>
  <c r="M7137" i="19"/>
  <c r="L7137" i="19"/>
  <c r="F7137" i="19"/>
  <c r="M7136" i="19"/>
  <c r="L7136" i="19"/>
  <c r="F7136" i="19"/>
  <c r="M7135" i="19"/>
  <c r="L7135" i="19"/>
  <c r="F7135" i="19"/>
  <c r="M7134" i="19"/>
  <c r="L7134" i="19"/>
  <c r="F7134" i="19"/>
  <c r="M7133" i="19"/>
  <c r="L7133" i="19"/>
  <c r="F7133" i="19"/>
  <c r="M7132" i="19"/>
  <c r="L7132" i="19"/>
  <c r="F7132" i="19"/>
  <c r="M7131" i="19"/>
  <c r="L7131" i="19"/>
  <c r="F7131" i="19"/>
  <c r="M7130" i="19"/>
  <c r="L7130" i="19"/>
  <c r="F7130" i="19"/>
  <c r="M7129" i="19"/>
  <c r="L7129" i="19"/>
  <c r="F7129" i="19"/>
  <c r="M7128" i="19"/>
  <c r="L7128" i="19"/>
  <c r="F7128" i="19"/>
  <c r="M7127" i="19"/>
  <c r="L7127" i="19"/>
  <c r="F7127" i="19"/>
  <c r="M7126" i="19"/>
  <c r="L7126" i="19"/>
  <c r="F7126" i="19"/>
  <c r="M7125" i="19"/>
  <c r="L7125" i="19"/>
  <c r="F7125" i="19"/>
  <c r="M7124" i="19"/>
  <c r="L7124" i="19"/>
  <c r="F7124" i="19"/>
  <c r="M7123" i="19"/>
  <c r="L7123" i="19"/>
  <c r="F7123" i="19"/>
  <c r="M7122" i="19"/>
  <c r="L7122" i="19"/>
  <c r="F7122" i="19"/>
  <c r="M7121" i="19"/>
  <c r="L7121" i="19"/>
  <c r="F7121" i="19"/>
  <c r="M7120" i="19"/>
  <c r="L7120" i="19"/>
  <c r="F7120" i="19"/>
  <c r="M7119" i="19"/>
  <c r="L7119" i="19"/>
  <c r="F7119" i="19"/>
  <c r="M7118" i="19"/>
  <c r="L7118" i="19"/>
  <c r="F7118" i="19"/>
  <c r="M7117" i="19"/>
  <c r="L7117" i="19"/>
  <c r="F7117" i="19"/>
  <c r="M7116" i="19"/>
  <c r="L7116" i="19"/>
  <c r="F7116" i="19"/>
  <c r="M7115" i="19"/>
  <c r="L7115" i="19"/>
  <c r="F7115" i="19"/>
  <c r="M7114" i="19"/>
  <c r="L7114" i="19"/>
  <c r="F7114" i="19"/>
  <c r="M7113" i="19"/>
  <c r="L7113" i="19"/>
  <c r="F7113" i="19"/>
  <c r="M7112" i="19"/>
  <c r="L7112" i="19"/>
  <c r="F7112" i="19"/>
  <c r="M7111" i="19"/>
  <c r="L7111" i="19"/>
  <c r="F7111" i="19"/>
  <c r="M7110" i="19"/>
  <c r="L7110" i="19"/>
  <c r="F7110" i="19"/>
  <c r="M7109" i="19"/>
  <c r="L7109" i="19"/>
  <c r="F7109" i="19"/>
  <c r="M7108" i="19"/>
  <c r="L7108" i="19"/>
  <c r="F7108" i="19"/>
  <c r="M7107" i="19"/>
  <c r="L7107" i="19"/>
  <c r="F7107" i="19"/>
  <c r="M7106" i="19"/>
  <c r="L7106" i="19"/>
  <c r="F7106" i="19"/>
  <c r="M7105" i="19"/>
  <c r="L7105" i="19"/>
  <c r="F7105" i="19"/>
  <c r="M7104" i="19"/>
  <c r="L7104" i="19"/>
  <c r="F7104" i="19"/>
  <c r="M7103" i="19"/>
  <c r="L7103" i="19"/>
  <c r="F7103" i="19"/>
  <c r="M7102" i="19"/>
  <c r="L7102" i="19"/>
  <c r="F7102" i="19"/>
  <c r="M7101" i="19"/>
  <c r="L7101" i="19"/>
  <c r="F7101" i="19"/>
  <c r="M7100" i="19"/>
  <c r="L7100" i="19"/>
  <c r="F7100" i="19"/>
  <c r="M7099" i="19"/>
  <c r="L7099" i="19"/>
  <c r="F7099" i="19"/>
  <c r="M7098" i="19"/>
  <c r="L7098" i="19"/>
  <c r="F7098" i="19"/>
  <c r="M7097" i="19"/>
  <c r="L7097" i="19"/>
  <c r="F7097" i="19"/>
  <c r="M7096" i="19"/>
  <c r="L7096" i="19"/>
  <c r="F7096" i="19"/>
  <c r="M7095" i="19"/>
  <c r="L7095" i="19"/>
  <c r="F7095" i="19"/>
  <c r="M7094" i="19"/>
  <c r="L7094" i="19"/>
  <c r="F7094" i="19"/>
  <c r="M7093" i="19"/>
  <c r="L7093" i="19"/>
  <c r="F7093" i="19"/>
  <c r="M7092" i="19"/>
  <c r="L7092" i="19"/>
  <c r="F7092" i="19"/>
  <c r="M7091" i="19"/>
  <c r="L7091" i="19"/>
  <c r="F7091" i="19"/>
  <c r="M7090" i="19"/>
  <c r="L7090" i="19"/>
  <c r="F7090" i="19"/>
  <c r="M7089" i="19"/>
  <c r="L7089" i="19"/>
  <c r="F7089" i="19"/>
  <c r="M7088" i="19"/>
  <c r="L7088" i="19"/>
  <c r="F7088" i="19"/>
  <c r="M7087" i="19"/>
  <c r="L7087" i="19"/>
  <c r="F7087" i="19"/>
  <c r="M7086" i="19"/>
  <c r="L7086" i="19"/>
  <c r="F7086" i="19"/>
  <c r="M7085" i="19"/>
  <c r="L7085" i="19"/>
  <c r="F7085" i="19"/>
  <c r="M7084" i="19"/>
  <c r="L7084" i="19"/>
  <c r="F7084" i="19"/>
  <c r="M7083" i="19"/>
  <c r="L7083" i="19"/>
  <c r="F7083" i="19"/>
  <c r="M7082" i="19"/>
  <c r="L7082" i="19"/>
  <c r="F7082" i="19"/>
  <c r="M7081" i="19"/>
  <c r="L7081" i="19"/>
  <c r="F7081" i="19"/>
  <c r="M7080" i="19"/>
  <c r="L7080" i="19"/>
  <c r="F7080" i="19"/>
  <c r="M7079" i="19"/>
  <c r="L7079" i="19"/>
  <c r="F7079" i="19"/>
  <c r="M7078" i="19"/>
  <c r="L7078" i="19"/>
  <c r="F7078" i="19"/>
  <c r="M7077" i="19"/>
  <c r="L7077" i="19"/>
  <c r="F7077" i="19"/>
  <c r="M7076" i="19"/>
  <c r="L7076" i="19"/>
  <c r="F7076" i="19"/>
  <c r="M7075" i="19"/>
  <c r="L7075" i="19"/>
  <c r="F7075" i="19"/>
  <c r="M7074" i="19"/>
  <c r="L7074" i="19"/>
  <c r="F7074" i="19"/>
  <c r="M7073" i="19"/>
  <c r="L7073" i="19"/>
  <c r="F7073" i="19"/>
  <c r="M7072" i="19"/>
  <c r="L7072" i="19"/>
  <c r="F7072" i="19"/>
  <c r="M7071" i="19"/>
  <c r="L7071" i="19"/>
  <c r="F7071" i="19"/>
  <c r="M7070" i="19"/>
  <c r="L7070" i="19"/>
  <c r="F7070" i="19"/>
  <c r="M7069" i="19"/>
  <c r="L7069" i="19"/>
  <c r="F7069" i="19"/>
  <c r="M7068" i="19"/>
  <c r="L7068" i="19"/>
  <c r="F7068" i="19"/>
  <c r="M7067" i="19"/>
  <c r="L7067" i="19"/>
  <c r="F7067" i="19"/>
  <c r="M7066" i="19"/>
  <c r="L7066" i="19"/>
  <c r="F7066" i="19"/>
  <c r="M7065" i="19"/>
  <c r="L7065" i="19"/>
  <c r="F7065" i="19"/>
  <c r="M7064" i="19"/>
  <c r="L7064" i="19"/>
  <c r="F7064" i="19"/>
  <c r="M7063" i="19"/>
  <c r="L7063" i="19"/>
  <c r="F7063" i="19"/>
  <c r="M7062" i="19"/>
  <c r="L7062" i="19"/>
  <c r="F7062" i="19"/>
  <c r="M7061" i="19"/>
  <c r="L7061" i="19"/>
  <c r="F7061" i="19"/>
  <c r="M7060" i="19"/>
  <c r="L7060" i="19"/>
  <c r="F7060" i="19"/>
  <c r="M7059" i="19"/>
  <c r="L7059" i="19"/>
  <c r="F7059" i="19"/>
  <c r="M7058" i="19"/>
  <c r="L7058" i="19"/>
  <c r="F7058" i="19"/>
  <c r="M7057" i="19"/>
  <c r="L7057" i="19"/>
  <c r="F7057" i="19"/>
  <c r="M7056" i="19"/>
  <c r="L7056" i="19"/>
  <c r="F7056" i="19"/>
  <c r="M7055" i="19"/>
  <c r="L7055" i="19"/>
  <c r="F7055" i="19"/>
  <c r="M7054" i="19"/>
  <c r="L7054" i="19"/>
  <c r="F7054" i="19"/>
  <c r="M7053" i="19"/>
  <c r="L7053" i="19"/>
  <c r="F7053" i="19"/>
  <c r="M7052" i="19"/>
  <c r="L7052" i="19"/>
  <c r="F7052" i="19"/>
  <c r="M7051" i="19"/>
  <c r="L7051" i="19"/>
  <c r="F7051" i="19"/>
  <c r="M7050" i="19"/>
  <c r="L7050" i="19"/>
  <c r="F7050" i="19"/>
  <c r="M7049" i="19"/>
  <c r="L7049" i="19"/>
  <c r="F7049" i="19"/>
  <c r="M7048" i="19"/>
  <c r="L7048" i="19"/>
  <c r="F7048" i="19"/>
  <c r="M7047" i="19"/>
  <c r="L7047" i="19"/>
  <c r="F7047" i="19"/>
  <c r="M7046" i="19"/>
  <c r="L7046" i="19"/>
  <c r="F7046" i="19"/>
  <c r="M7045" i="19"/>
  <c r="L7045" i="19"/>
  <c r="F7045" i="19"/>
  <c r="M7044" i="19"/>
  <c r="L7044" i="19"/>
  <c r="F7044" i="19"/>
  <c r="M7043" i="19"/>
  <c r="L7043" i="19"/>
  <c r="F7043" i="19"/>
  <c r="M7042" i="19"/>
  <c r="L7042" i="19"/>
  <c r="F7042" i="19"/>
  <c r="M7041" i="19"/>
  <c r="L7041" i="19"/>
  <c r="F7041" i="19"/>
  <c r="M7040" i="19"/>
  <c r="L7040" i="19"/>
  <c r="F7040" i="19"/>
  <c r="M7039" i="19"/>
  <c r="L7039" i="19"/>
  <c r="F7039" i="19"/>
  <c r="M7038" i="19"/>
  <c r="L7038" i="19"/>
  <c r="F7038" i="19"/>
  <c r="M7037" i="19"/>
  <c r="L7037" i="19"/>
  <c r="F7037" i="19"/>
  <c r="M7036" i="19"/>
  <c r="L7036" i="19"/>
  <c r="F7036" i="19"/>
  <c r="M7035" i="19"/>
  <c r="L7035" i="19"/>
  <c r="F7035" i="19"/>
  <c r="M7034" i="19"/>
  <c r="L7034" i="19"/>
  <c r="F7034" i="19"/>
  <c r="M7033" i="19"/>
  <c r="L7033" i="19"/>
  <c r="F7033" i="19"/>
  <c r="M7032" i="19"/>
  <c r="L7032" i="19"/>
  <c r="F7032" i="19"/>
  <c r="M7031" i="19"/>
  <c r="L7031" i="19"/>
  <c r="F7031" i="19"/>
  <c r="M7030" i="19"/>
  <c r="L7030" i="19"/>
  <c r="F7030" i="19"/>
  <c r="M7029" i="19"/>
  <c r="L7029" i="19"/>
  <c r="F7029" i="19"/>
  <c r="M7028" i="19"/>
  <c r="L7028" i="19"/>
  <c r="F7028" i="19"/>
  <c r="M7027" i="19"/>
  <c r="L7027" i="19"/>
  <c r="F7027" i="19"/>
  <c r="M7026" i="19"/>
  <c r="L7026" i="19"/>
  <c r="F7026" i="19"/>
  <c r="M7025" i="19"/>
  <c r="L7025" i="19"/>
  <c r="F7025" i="19"/>
  <c r="M7024" i="19"/>
  <c r="L7024" i="19"/>
  <c r="F7024" i="19"/>
  <c r="M7023" i="19"/>
  <c r="L7023" i="19"/>
  <c r="F7023" i="19"/>
  <c r="M7022" i="19"/>
  <c r="L7022" i="19"/>
  <c r="F7022" i="19"/>
  <c r="M7021" i="19"/>
  <c r="L7021" i="19"/>
  <c r="F7021" i="19"/>
  <c r="M7020" i="19"/>
  <c r="L7020" i="19"/>
  <c r="F7020" i="19"/>
  <c r="M7019" i="19"/>
  <c r="L7019" i="19"/>
  <c r="F7019" i="19"/>
  <c r="M7018" i="19"/>
  <c r="L7018" i="19"/>
  <c r="F7018" i="19"/>
  <c r="M7017" i="19"/>
  <c r="L7017" i="19"/>
  <c r="F7017" i="19"/>
  <c r="M7016" i="19"/>
  <c r="L7016" i="19"/>
  <c r="F7016" i="19"/>
  <c r="M7015" i="19"/>
  <c r="L7015" i="19"/>
  <c r="F7015" i="19"/>
  <c r="M7014" i="19"/>
  <c r="L7014" i="19"/>
  <c r="F7014" i="19"/>
  <c r="M7013" i="19"/>
  <c r="L7013" i="19"/>
  <c r="F7013" i="19"/>
  <c r="M7012" i="19"/>
  <c r="L7012" i="19"/>
  <c r="F7012" i="19"/>
  <c r="M7011" i="19"/>
  <c r="L7011" i="19"/>
  <c r="F7011" i="19"/>
  <c r="M7010" i="19"/>
  <c r="L7010" i="19"/>
  <c r="F7010" i="19"/>
  <c r="M7009" i="19"/>
  <c r="L7009" i="19"/>
  <c r="F7009" i="19"/>
  <c r="M7008" i="19"/>
  <c r="L7008" i="19"/>
  <c r="F7008" i="19"/>
  <c r="M7007" i="19"/>
  <c r="L7007" i="19"/>
  <c r="F7007" i="19"/>
  <c r="M7006" i="19"/>
  <c r="L7006" i="19"/>
  <c r="F7006" i="19"/>
  <c r="M7005" i="19"/>
  <c r="L7005" i="19"/>
  <c r="F7005" i="19"/>
  <c r="M7004" i="19"/>
  <c r="L7004" i="19"/>
  <c r="F7004" i="19"/>
  <c r="M7003" i="19"/>
  <c r="L7003" i="19"/>
  <c r="F7003" i="19"/>
  <c r="M7002" i="19"/>
  <c r="L7002" i="19"/>
  <c r="F7002" i="19"/>
  <c r="M7001" i="19"/>
  <c r="L7001" i="19"/>
  <c r="F7001" i="19"/>
  <c r="M7000" i="19"/>
  <c r="L7000" i="19"/>
  <c r="F7000" i="19"/>
  <c r="M6999" i="19"/>
  <c r="L6999" i="19"/>
  <c r="F6999" i="19"/>
  <c r="M6998" i="19"/>
  <c r="L6998" i="19"/>
  <c r="F6998" i="19"/>
  <c r="M6997" i="19"/>
  <c r="L6997" i="19"/>
  <c r="F6997" i="19"/>
  <c r="M6996" i="19"/>
  <c r="L6996" i="19"/>
  <c r="F6996" i="19"/>
  <c r="M6995" i="19"/>
  <c r="L6995" i="19"/>
  <c r="F6995" i="19"/>
  <c r="M6994" i="19"/>
  <c r="L6994" i="19"/>
  <c r="F6994" i="19"/>
  <c r="M6993" i="19"/>
  <c r="L6993" i="19"/>
  <c r="F6993" i="19"/>
  <c r="M6992" i="19"/>
  <c r="L6992" i="19"/>
  <c r="F6992" i="19"/>
  <c r="M6991" i="19"/>
  <c r="L6991" i="19"/>
  <c r="F6991" i="19"/>
  <c r="M6990" i="19"/>
  <c r="L6990" i="19"/>
  <c r="F6990" i="19"/>
  <c r="M6989" i="19"/>
  <c r="L6989" i="19"/>
  <c r="F6989" i="19"/>
  <c r="M6988" i="19"/>
  <c r="L6988" i="19"/>
  <c r="F6988" i="19"/>
  <c r="M6987" i="19"/>
  <c r="L6987" i="19"/>
  <c r="F6987" i="19"/>
  <c r="M6986" i="19"/>
  <c r="L6986" i="19"/>
  <c r="F6986" i="19"/>
  <c r="M6985" i="19"/>
  <c r="L6985" i="19"/>
  <c r="F6985" i="19"/>
  <c r="M6984" i="19"/>
  <c r="L6984" i="19"/>
  <c r="F6984" i="19"/>
  <c r="M6983" i="19"/>
  <c r="L6983" i="19"/>
  <c r="F6983" i="19"/>
  <c r="M6982" i="19"/>
  <c r="L6982" i="19"/>
  <c r="F6982" i="19"/>
  <c r="M6981" i="19"/>
  <c r="L6981" i="19"/>
  <c r="F6981" i="19"/>
  <c r="M6980" i="19"/>
  <c r="L6980" i="19"/>
  <c r="F6980" i="19"/>
  <c r="M6979" i="19"/>
  <c r="L6979" i="19"/>
  <c r="F6979" i="19"/>
  <c r="M6978" i="19"/>
  <c r="L6978" i="19"/>
  <c r="F6978" i="19"/>
  <c r="M6977" i="19"/>
  <c r="L6977" i="19"/>
  <c r="F6977" i="19"/>
  <c r="M6976" i="19"/>
  <c r="L6976" i="19"/>
  <c r="F6976" i="19"/>
  <c r="M6975" i="19"/>
  <c r="L6975" i="19"/>
  <c r="F6975" i="19"/>
  <c r="M6974" i="19"/>
  <c r="L6974" i="19"/>
  <c r="F6974" i="19"/>
  <c r="M6973" i="19"/>
  <c r="L6973" i="19"/>
  <c r="F6973" i="19"/>
  <c r="M6972" i="19"/>
  <c r="L6972" i="19"/>
  <c r="F6972" i="19"/>
  <c r="M6971" i="19"/>
  <c r="L6971" i="19"/>
  <c r="F6971" i="19"/>
  <c r="M6970" i="19"/>
  <c r="L6970" i="19"/>
  <c r="F6970" i="19"/>
  <c r="M6969" i="19"/>
  <c r="L6969" i="19"/>
  <c r="F6969" i="19"/>
  <c r="M6968" i="19"/>
  <c r="L6968" i="19"/>
  <c r="F6968" i="19"/>
  <c r="M6967" i="19"/>
  <c r="L6967" i="19"/>
  <c r="F6967" i="19"/>
  <c r="M6966" i="19"/>
  <c r="L6966" i="19"/>
  <c r="F6966" i="19"/>
  <c r="M6965" i="19"/>
  <c r="L6965" i="19"/>
  <c r="F6965" i="19"/>
  <c r="M6964" i="19"/>
  <c r="L6964" i="19"/>
  <c r="F6964" i="19"/>
  <c r="M6963" i="19"/>
  <c r="L6963" i="19"/>
  <c r="F6963" i="19"/>
  <c r="M6962" i="19"/>
  <c r="L6962" i="19"/>
  <c r="F6962" i="19"/>
  <c r="M6961" i="19"/>
  <c r="L6961" i="19"/>
  <c r="F6961" i="19"/>
  <c r="M6960" i="19"/>
  <c r="L6960" i="19"/>
  <c r="F6960" i="19"/>
  <c r="M6959" i="19"/>
  <c r="L6959" i="19"/>
  <c r="F6959" i="19"/>
  <c r="M6958" i="19"/>
  <c r="L6958" i="19"/>
  <c r="F6958" i="19"/>
  <c r="M6957" i="19"/>
  <c r="L6957" i="19"/>
  <c r="F6957" i="19"/>
  <c r="M6956" i="19"/>
  <c r="L6956" i="19"/>
  <c r="F6956" i="19"/>
  <c r="M6955" i="19"/>
  <c r="L6955" i="19"/>
  <c r="F6955" i="19"/>
  <c r="M6954" i="19"/>
  <c r="L6954" i="19"/>
  <c r="F6954" i="19"/>
  <c r="M6953" i="19"/>
  <c r="L6953" i="19"/>
  <c r="F6953" i="19"/>
  <c r="M6952" i="19"/>
  <c r="L6952" i="19"/>
  <c r="F6952" i="19"/>
  <c r="M6951" i="19"/>
  <c r="L6951" i="19"/>
  <c r="F6951" i="19"/>
  <c r="M6950" i="19"/>
  <c r="L6950" i="19"/>
  <c r="F6950" i="19"/>
  <c r="M6949" i="19"/>
  <c r="L6949" i="19"/>
  <c r="F6949" i="19"/>
  <c r="M6948" i="19"/>
  <c r="L6948" i="19"/>
  <c r="F6948" i="19"/>
  <c r="M6947" i="19"/>
  <c r="L6947" i="19"/>
  <c r="F6947" i="19"/>
  <c r="M6946" i="19"/>
  <c r="L6946" i="19"/>
  <c r="F6946" i="19"/>
  <c r="M6945" i="19"/>
  <c r="L6945" i="19"/>
  <c r="F6945" i="19"/>
  <c r="M6944" i="19"/>
  <c r="L6944" i="19"/>
  <c r="F6944" i="19"/>
  <c r="M6943" i="19"/>
  <c r="L6943" i="19"/>
  <c r="F6943" i="19"/>
  <c r="M6942" i="19"/>
  <c r="L6942" i="19"/>
  <c r="F6942" i="19"/>
  <c r="M6941" i="19"/>
  <c r="L6941" i="19"/>
  <c r="F6941" i="19"/>
  <c r="M6940" i="19"/>
  <c r="L6940" i="19"/>
  <c r="F6940" i="19"/>
  <c r="M6939" i="19"/>
  <c r="L6939" i="19"/>
  <c r="F6939" i="19"/>
  <c r="M6938" i="19"/>
  <c r="L6938" i="19"/>
  <c r="F6938" i="19"/>
  <c r="M6937" i="19"/>
  <c r="L6937" i="19"/>
  <c r="F6937" i="19"/>
  <c r="M6936" i="19"/>
  <c r="L6936" i="19"/>
  <c r="F6936" i="19"/>
  <c r="M6935" i="19"/>
  <c r="L6935" i="19"/>
  <c r="F6935" i="19"/>
  <c r="M6934" i="19"/>
  <c r="L6934" i="19"/>
  <c r="F6934" i="19"/>
  <c r="M6933" i="19"/>
  <c r="L6933" i="19"/>
  <c r="F6933" i="19"/>
  <c r="M6932" i="19"/>
  <c r="L6932" i="19"/>
  <c r="F6932" i="19"/>
  <c r="M6931" i="19"/>
  <c r="L6931" i="19"/>
  <c r="F6931" i="19"/>
  <c r="M6930" i="19"/>
  <c r="L6930" i="19"/>
  <c r="F6930" i="19"/>
  <c r="M6929" i="19"/>
  <c r="L6929" i="19"/>
  <c r="F6929" i="19"/>
  <c r="M6928" i="19"/>
  <c r="L6928" i="19"/>
  <c r="F6928" i="19"/>
  <c r="M6927" i="19"/>
  <c r="L6927" i="19"/>
  <c r="F6927" i="19"/>
  <c r="M6926" i="19"/>
  <c r="L6926" i="19"/>
  <c r="F6926" i="19"/>
  <c r="M6925" i="19"/>
  <c r="L6925" i="19"/>
  <c r="F6925" i="19"/>
  <c r="M6924" i="19"/>
  <c r="L6924" i="19"/>
  <c r="F6924" i="19"/>
  <c r="M6923" i="19"/>
  <c r="L6923" i="19"/>
  <c r="F6923" i="19"/>
  <c r="M6922" i="19"/>
  <c r="L6922" i="19"/>
  <c r="F6922" i="19"/>
  <c r="M6921" i="19"/>
  <c r="L6921" i="19"/>
  <c r="F6921" i="19"/>
  <c r="M6920" i="19"/>
  <c r="L6920" i="19"/>
  <c r="F6920" i="19"/>
  <c r="M6919" i="19"/>
  <c r="L6919" i="19"/>
  <c r="F6919" i="19"/>
  <c r="M6918" i="19"/>
  <c r="L6918" i="19"/>
  <c r="F6918" i="19"/>
  <c r="M6917" i="19"/>
  <c r="L6917" i="19"/>
  <c r="F6917" i="19"/>
  <c r="M6916" i="19"/>
  <c r="L6916" i="19"/>
  <c r="F6916" i="19"/>
  <c r="M6915" i="19"/>
  <c r="L6915" i="19"/>
  <c r="F6915" i="19"/>
  <c r="M6914" i="19"/>
  <c r="L6914" i="19"/>
  <c r="F6914" i="19"/>
  <c r="M6913" i="19"/>
  <c r="L6913" i="19"/>
  <c r="F6913" i="19"/>
  <c r="M6912" i="19"/>
  <c r="L6912" i="19"/>
  <c r="F6912" i="19"/>
  <c r="M6911" i="19"/>
  <c r="L6911" i="19"/>
  <c r="F6911" i="19"/>
  <c r="M6910" i="19"/>
  <c r="L6910" i="19"/>
  <c r="F6910" i="19"/>
  <c r="M6909" i="19"/>
  <c r="L6909" i="19"/>
  <c r="F6909" i="19"/>
  <c r="M6908" i="19"/>
  <c r="L6908" i="19"/>
  <c r="F6908" i="19"/>
  <c r="M6907" i="19"/>
  <c r="L6907" i="19"/>
  <c r="F6907" i="19"/>
  <c r="M6906" i="19"/>
  <c r="L6906" i="19"/>
  <c r="F6906" i="19"/>
  <c r="M6905" i="19"/>
  <c r="L6905" i="19"/>
  <c r="F6905" i="19"/>
  <c r="M6904" i="19"/>
  <c r="L6904" i="19"/>
  <c r="F6904" i="19"/>
  <c r="M6903" i="19"/>
  <c r="L6903" i="19"/>
  <c r="F6903" i="19"/>
  <c r="M6902" i="19"/>
  <c r="L6902" i="19"/>
  <c r="F6902" i="19"/>
  <c r="M6901" i="19"/>
  <c r="L6901" i="19"/>
  <c r="F6901" i="19"/>
  <c r="M6900" i="19"/>
  <c r="L6900" i="19"/>
  <c r="F6900" i="19"/>
  <c r="M6899" i="19"/>
  <c r="L6899" i="19"/>
  <c r="F6899" i="19"/>
  <c r="M6898" i="19"/>
  <c r="L6898" i="19"/>
  <c r="F6898" i="19"/>
  <c r="M6897" i="19"/>
  <c r="L6897" i="19"/>
  <c r="F6897" i="19"/>
  <c r="M6896" i="19"/>
  <c r="L6896" i="19"/>
  <c r="F6896" i="19"/>
  <c r="M6895" i="19"/>
  <c r="L6895" i="19"/>
  <c r="F6895" i="19"/>
  <c r="M6894" i="19"/>
  <c r="L6894" i="19"/>
  <c r="F6894" i="19"/>
  <c r="M6893" i="19"/>
  <c r="L6893" i="19"/>
  <c r="F6893" i="19"/>
  <c r="M6892" i="19"/>
  <c r="L6892" i="19"/>
  <c r="F6892" i="19"/>
  <c r="M6891" i="19"/>
  <c r="L6891" i="19"/>
  <c r="F6891" i="19"/>
  <c r="M6890" i="19"/>
  <c r="L6890" i="19"/>
  <c r="F6890" i="19"/>
  <c r="M6889" i="19"/>
  <c r="L6889" i="19"/>
  <c r="F6889" i="19"/>
  <c r="M6888" i="19"/>
  <c r="L6888" i="19"/>
  <c r="F6888" i="19"/>
  <c r="M6887" i="19"/>
  <c r="L6887" i="19"/>
  <c r="F6887" i="19"/>
  <c r="M6886" i="19"/>
  <c r="L6886" i="19"/>
  <c r="F6886" i="19"/>
  <c r="M6885" i="19"/>
  <c r="L6885" i="19"/>
  <c r="F6885" i="19"/>
  <c r="M6884" i="19"/>
  <c r="L6884" i="19"/>
  <c r="F6884" i="19"/>
  <c r="M6883" i="19"/>
  <c r="L6883" i="19"/>
  <c r="F6883" i="19"/>
  <c r="M6882" i="19"/>
  <c r="L6882" i="19"/>
  <c r="F6882" i="19"/>
  <c r="M6881" i="19"/>
  <c r="L6881" i="19"/>
  <c r="F6881" i="19"/>
  <c r="M6880" i="19"/>
  <c r="L6880" i="19"/>
  <c r="F6880" i="19"/>
  <c r="M6879" i="19"/>
  <c r="L6879" i="19"/>
  <c r="F6879" i="19"/>
  <c r="M6878" i="19"/>
  <c r="L6878" i="19"/>
  <c r="F6878" i="19"/>
  <c r="M6877" i="19"/>
  <c r="L6877" i="19"/>
  <c r="F6877" i="19"/>
  <c r="M6876" i="19"/>
  <c r="L6876" i="19"/>
  <c r="F6876" i="19"/>
  <c r="M6875" i="19"/>
  <c r="L6875" i="19"/>
  <c r="F6875" i="19"/>
  <c r="M6874" i="19"/>
  <c r="L6874" i="19"/>
  <c r="F6874" i="19"/>
  <c r="M6873" i="19"/>
  <c r="L6873" i="19"/>
  <c r="F6873" i="19"/>
  <c r="M6872" i="19"/>
  <c r="L6872" i="19"/>
  <c r="F6872" i="19"/>
  <c r="M6871" i="19"/>
  <c r="L6871" i="19"/>
  <c r="F6871" i="19"/>
  <c r="M6870" i="19"/>
  <c r="L6870" i="19"/>
  <c r="F6870" i="19"/>
  <c r="M6869" i="19"/>
  <c r="L6869" i="19"/>
  <c r="F6869" i="19"/>
  <c r="M6868" i="19"/>
  <c r="L6868" i="19"/>
  <c r="F6868" i="19"/>
  <c r="M6867" i="19"/>
  <c r="L6867" i="19"/>
  <c r="F6867" i="19"/>
  <c r="M6866" i="19"/>
  <c r="L6866" i="19"/>
  <c r="F6866" i="19"/>
  <c r="M6865" i="19"/>
  <c r="L6865" i="19"/>
  <c r="F6865" i="19"/>
  <c r="M6864" i="19"/>
  <c r="L6864" i="19"/>
  <c r="F6864" i="19"/>
  <c r="M6863" i="19"/>
  <c r="L6863" i="19"/>
  <c r="F6863" i="19"/>
  <c r="M6862" i="19"/>
  <c r="L6862" i="19"/>
  <c r="F6862" i="19"/>
  <c r="M6861" i="19"/>
  <c r="L6861" i="19"/>
  <c r="F6861" i="19"/>
  <c r="M6860" i="19"/>
  <c r="L6860" i="19"/>
  <c r="F6860" i="19"/>
  <c r="M6859" i="19"/>
  <c r="L6859" i="19"/>
  <c r="F6859" i="19"/>
  <c r="M6858" i="19"/>
  <c r="L6858" i="19"/>
  <c r="F6858" i="19"/>
  <c r="M6857" i="19"/>
  <c r="L6857" i="19"/>
  <c r="F6857" i="19"/>
  <c r="M6856" i="19"/>
  <c r="L6856" i="19"/>
  <c r="F6856" i="19"/>
  <c r="M6855" i="19"/>
  <c r="L6855" i="19"/>
  <c r="F6855" i="19"/>
  <c r="M6854" i="19"/>
  <c r="L6854" i="19"/>
  <c r="F6854" i="19"/>
  <c r="M6853" i="19"/>
  <c r="L6853" i="19"/>
  <c r="F6853" i="19"/>
  <c r="M6852" i="19"/>
  <c r="L6852" i="19"/>
  <c r="F6852" i="19"/>
  <c r="M6851" i="19"/>
  <c r="L6851" i="19"/>
  <c r="F6851" i="19"/>
  <c r="M6850" i="19"/>
  <c r="L6850" i="19"/>
  <c r="F6850" i="19"/>
  <c r="M6849" i="19"/>
  <c r="L6849" i="19"/>
  <c r="F6849" i="19"/>
  <c r="M6848" i="19"/>
  <c r="L6848" i="19"/>
  <c r="F6848" i="19"/>
  <c r="M6847" i="19"/>
  <c r="L6847" i="19"/>
  <c r="F6847" i="19"/>
  <c r="M6846" i="19"/>
  <c r="L6846" i="19"/>
  <c r="F6846" i="19"/>
  <c r="M6845" i="19"/>
  <c r="L6845" i="19"/>
  <c r="F6845" i="19"/>
  <c r="M6844" i="19"/>
  <c r="L6844" i="19"/>
  <c r="F6844" i="19"/>
  <c r="M6843" i="19"/>
  <c r="L6843" i="19"/>
  <c r="F6843" i="19"/>
  <c r="M6842" i="19"/>
  <c r="L6842" i="19"/>
  <c r="F6842" i="19"/>
  <c r="M6841" i="19"/>
  <c r="L6841" i="19"/>
  <c r="F6841" i="19"/>
  <c r="M6840" i="19"/>
  <c r="L6840" i="19"/>
  <c r="F6840" i="19"/>
  <c r="M6839" i="19"/>
  <c r="L6839" i="19"/>
  <c r="F6839" i="19"/>
  <c r="M6838" i="19"/>
  <c r="L6838" i="19"/>
  <c r="F6838" i="19"/>
  <c r="M6837" i="19"/>
  <c r="L6837" i="19"/>
  <c r="F6837" i="19"/>
  <c r="M6836" i="19"/>
  <c r="L6836" i="19"/>
  <c r="F6836" i="19"/>
  <c r="M6835" i="19"/>
  <c r="L6835" i="19"/>
  <c r="F6835" i="19"/>
  <c r="M6834" i="19"/>
  <c r="L6834" i="19"/>
  <c r="F6834" i="19"/>
  <c r="M6833" i="19"/>
  <c r="L6833" i="19"/>
  <c r="F6833" i="19"/>
  <c r="M6832" i="19"/>
  <c r="L6832" i="19"/>
  <c r="F6832" i="19"/>
  <c r="M6831" i="19"/>
  <c r="L6831" i="19"/>
  <c r="F6831" i="19"/>
  <c r="M6830" i="19"/>
  <c r="L6830" i="19"/>
  <c r="F6830" i="19"/>
  <c r="M6829" i="19"/>
  <c r="L6829" i="19"/>
  <c r="F6829" i="19"/>
  <c r="M6828" i="19"/>
  <c r="L6828" i="19"/>
  <c r="F6828" i="19"/>
  <c r="M6827" i="19"/>
  <c r="L6827" i="19"/>
  <c r="F6827" i="19"/>
  <c r="M6826" i="19"/>
  <c r="L6826" i="19"/>
  <c r="F6826" i="19"/>
  <c r="M6825" i="19"/>
  <c r="L6825" i="19"/>
  <c r="F6825" i="19"/>
  <c r="M6824" i="19"/>
  <c r="L6824" i="19"/>
  <c r="F6824" i="19"/>
  <c r="M6823" i="19"/>
  <c r="L6823" i="19"/>
  <c r="F6823" i="19"/>
  <c r="M6822" i="19"/>
  <c r="L6822" i="19"/>
  <c r="F6822" i="19"/>
  <c r="M6821" i="19"/>
  <c r="L6821" i="19"/>
  <c r="F6821" i="19"/>
  <c r="M6820" i="19"/>
  <c r="L6820" i="19"/>
  <c r="F6820" i="19"/>
  <c r="M6819" i="19"/>
  <c r="L6819" i="19"/>
  <c r="F6819" i="19"/>
  <c r="M6818" i="19"/>
  <c r="L6818" i="19"/>
  <c r="F6818" i="19"/>
  <c r="M6817" i="19"/>
  <c r="L6817" i="19"/>
  <c r="F6817" i="19"/>
  <c r="M6816" i="19"/>
  <c r="L6816" i="19"/>
  <c r="F6816" i="19"/>
  <c r="M6815" i="19"/>
  <c r="L6815" i="19"/>
  <c r="F6815" i="19"/>
  <c r="M6814" i="19"/>
  <c r="L6814" i="19"/>
  <c r="F6814" i="19"/>
  <c r="M6813" i="19"/>
  <c r="L6813" i="19"/>
  <c r="F6813" i="19"/>
  <c r="M6812" i="19"/>
  <c r="L6812" i="19"/>
  <c r="F6812" i="19"/>
  <c r="M6811" i="19"/>
  <c r="L6811" i="19"/>
  <c r="F6811" i="19"/>
  <c r="M6810" i="19"/>
  <c r="L6810" i="19"/>
  <c r="F6810" i="19"/>
  <c r="M6809" i="19"/>
  <c r="L6809" i="19"/>
  <c r="F6809" i="19"/>
  <c r="M6808" i="19"/>
  <c r="L6808" i="19"/>
  <c r="F6808" i="19"/>
  <c r="M6807" i="19"/>
  <c r="L6807" i="19"/>
  <c r="F6807" i="19"/>
  <c r="M6806" i="19"/>
  <c r="L6806" i="19"/>
  <c r="F6806" i="19"/>
  <c r="M6805" i="19"/>
  <c r="L6805" i="19"/>
  <c r="F6805" i="19"/>
  <c r="M6804" i="19"/>
  <c r="L6804" i="19"/>
  <c r="F6804" i="19"/>
  <c r="M6803" i="19"/>
  <c r="L6803" i="19"/>
  <c r="F6803" i="19"/>
  <c r="M6802" i="19"/>
  <c r="L6802" i="19"/>
  <c r="F6802" i="19"/>
  <c r="M6801" i="19"/>
  <c r="L6801" i="19"/>
  <c r="F6801" i="19"/>
  <c r="M6800" i="19"/>
  <c r="L6800" i="19"/>
  <c r="F6800" i="19"/>
  <c r="M6799" i="19"/>
  <c r="L6799" i="19"/>
  <c r="F6799" i="19"/>
  <c r="M6798" i="19"/>
  <c r="L6798" i="19"/>
  <c r="F6798" i="19"/>
  <c r="M6797" i="19"/>
  <c r="L6797" i="19"/>
  <c r="F6797" i="19"/>
  <c r="M6796" i="19"/>
  <c r="L6796" i="19"/>
  <c r="F6796" i="19"/>
  <c r="M6795" i="19"/>
  <c r="L6795" i="19"/>
  <c r="F6795" i="19"/>
  <c r="M6794" i="19"/>
  <c r="L6794" i="19"/>
  <c r="F6794" i="19"/>
  <c r="M6793" i="19"/>
  <c r="L6793" i="19"/>
  <c r="F6793" i="19"/>
  <c r="M6792" i="19"/>
  <c r="L6792" i="19"/>
  <c r="F6792" i="19"/>
  <c r="M6791" i="19"/>
  <c r="L6791" i="19"/>
  <c r="F6791" i="19"/>
  <c r="M6790" i="19"/>
  <c r="L6790" i="19"/>
  <c r="F6790" i="19"/>
  <c r="M6789" i="19"/>
  <c r="L6789" i="19"/>
  <c r="F6789" i="19"/>
  <c r="M6788" i="19"/>
  <c r="L6788" i="19"/>
  <c r="F6788" i="19"/>
  <c r="M6787" i="19"/>
  <c r="L6787" i="19"/>
  <c r="F6787" i="19"/>
  <c r="M6786" i="19"/>
  <c r="L6786" i="19"/>
  <c r="F6786" i="19"/>
  <c r="M6785" i="19"/>
  <c r="L6785" i="19"/>
  <c r="F6785" i="19"/>
  <c r="M6784" i="19"/>
  <c r="L6784" i="19"/>
  <c r="F6784" i="19"/>
  <c r="M6783" i="19"/>
  <c r="L6783" i="19"/>
  <c r="F6783" i="19"/>
  <c r="M6782" i="19"/>
  <c r="L6782" i="19"/>
  <c r="F6782" i="19"/>
  <c r="M6781" i="19"/>
  <c r="L6781" i="19"/>
  <c r="F6781" i="19"/>
  <c r="M6780" i="19"/>
  <c r="L6780" i="19"/>
  <c r="F6780" i="19"/>
  <c r="M6779" i="19"/>
  <c r="L6779" i="19"/>
  <c r="F6779" i="19"/>
  <c r="M6778" i="19"/>
  <c r="L6778" i="19"/>
  <c r="F6778" i="19"/>
  <c r="M6777" i="19"/>
  <c r="L6777" i="19"/>
  <c r="F6777" i="19"/>
  <c r="M6776" i="19"/>
  <c r="L6776" i="19"/>
  <c r="F6776" i="19"/>
  <c r="M6775" i="19"/>
  <c r="L6775" i="19"/>
  <c r="F6775" i="19"/>
  <c r="M6774" i="19"/>
  <c r="L6774" i="19"/>
  <c r="F6774" i="19"/>
  <c r="M6773" i="19"/>
  <c r="L6773" i="19"/>
  <c r="F6773" i="19"/>
  <c r="M6772" i="19"/>
  <c r="L6772" i="19"/>
  <c r="F6772" i="19"/>
  <c r="M6771" i="19"/>
  <c r="L6771" i="19"/>
  <c r="F6771" i="19"/>
  <c r="M6770" i="19"/>
  <c r="L6770" i="19"/>
  <c r="F6770" i="19"/>
  <c r="M6769" i="19"/>
  <c r="L6769" i="19"/>
  <c r="F6769" i="19"/>
  <c r="M6768" i="19"/>
  <c r="L6768" i="19"/>
  <c r="F6768" i="19"/>
  <c r="M6767" i="19"/>
  <c r="L6767" i="19"/>
  <c r="F6767" i="19"/>
  <c r="M6766" i="19"/>
  <c r="L6766" i="19"/>
  <c r="F6766" i="19"/>
  <c r="M6765" i="19"/>
  <c r="L6765" i="19"/>
  <c r="F6765" i="19"/>
  <c r="M6764" i="19"/>
  <c r="L6764" i="19"/>
  <c r="F6764" i="19"/>
  <c r="M6763" i="19"/>
  <c r="L6763" i="19"/>
  <c r="F6763" i="19"/>
  <c r="M6762" i="19"/>
  <c r="L6762" i="19"/>
  <c r="F6762" i="19"/>
  <c r="M6761" i="19"/>
  <c r="L6761" i="19"/>
  <c r="F6761" i="19"/>
  <c r="M6760" i="19"/>
  <c r="L6760" i="19"/>
  <c r="F6760" i="19"/>
  <c r="M6759" i="19"/>
  <c r="L6759" i="19"/>
  <c r="F6759" i="19"/>
  <c r="M6758" i="19"/>
  <c r="L6758" i="19"/>
  <c r="F6758" i="19"/>
  <c r="M6757" i="19"/>
  <c r="L6757" i="19"/>
  <c r="F6757" i="19"/>
  <c r="M6756" i="19"/>
  <c r="L6756" i="19"/>
  <c r="F6756" i="19"/>
  <c r="M6755" i="19"/>
  <c r="L6755" i="19"/>
  <c r="F6755" i="19"/>
  <c r="M6754" i="19"/>
  <c r="L6754" i="19"/>
  <c r="F6754" i="19"/>
  <c r="M6753" i="19"/>
  <c r="L6753" i="19"/>
  <c r="F6753" i="19"/>
  <c r="M6752" i="19"/>
  <c r="L6752" i="19"/>
  <c r="F6752" i="19"/>
  <c r="M6751" i="19"/>
  <c r="L6751" i="19"/>
  <c r="F6751" i="19"/>
  <c r="M6750" i="19"/>
  <c r="L6750" i="19"/>
  <c r="F6750" i="19"/>
  <c r="M6749" i="19"/>
  <c r="L6749" i="19"/>
  <c r="F6749" i="19"/>
  <c r="M6748" i="19"/>
  <c r="L6748" i="19"/>
  <c r="F6748" i="19"/>
  <c r="M6747" i="19"/>
  <c r="L6747" i="19"/>
  <c r="F6747" i="19"/>
  <c r="M6746" i="19"/>
  <c r="L6746" i="19"/>
  <c r="F6746" i="19"/>
  <c r="M6745" i="19"/>
  <c r="L6745" i="19"/>
  <c r="F6745" i="19"/>
  <c r="M6744" i="19"/>
  <c r="L6744" i="19"/>
  <c r="F6744" i="19"/>
  <c r="M6743" i="19"/>
  <c r="L6743" i="19"/>
  <c r="F6743" i="19"/>
  <c r="M6742" i="19"/>
  <c r="L6742" i="19"/>
  <c r="F6742" i="19"/>
  <c r="M6741" i="19"/>
  <c r="L6741" i="19"/>
  <c r="F6741" i="19"/>
  <c r="M6740" i="19"/>
  <c r="L6740" i="19"/>
  <c r="F6740" i="19"/>
  <c r="M6739" i="19"/>
  <c r="L6739" i="19"/>
  <c r="F6739" i="19"/>
  <c r="M6738" i="19"/>
  <c r="L6738" i="19"/>
  <c r="F6738" i="19"/>
  <c r="M6737" i="19"/>
  <c r="L6737" i="19"/>
  <c r="F6737" i="19"/>
  <c r="M6736" i="19"/>
  <c r="L6736" i="19"/>
  <c r="F6736" i="19"/>
  <c r="M6735" i="19"/>
  <c r="L6735" i="19"/>
  <c r="F6735" i="19"/>
  <c r="M6734" i="19"/>
  <c r="L6734" i="19"/>
  <c r="F6734" i="19"/>
  <c r="M6733" i="19"/>
  <c r="L6733" i="19"/>
  <c r="F6733" i="19"/>
  <c r="M6732" i="19"/>
  <c r="L6732" i="19"/>
  <c r="F6732" i="19"/>
  <c r="M6731" i="19"/>
  <c r="L6731" i="19"/>
  <c r="F6731" i="19"/>
  <c r="M6730" i="19"/>
  <c r="L6730" i="19"/>
  <c r="F6730" i="19"/>
  <c r="M6729" i="19"/>
  <c r="L6729" i="19"/>
  <c r="F6729" i="19"/>
  <c r="M6728" i="19"/>
  <c r="L6728" i="19"/>
  <c r="F6728" i="19"/>
  <c r="M6727" i="19"/>
  <c r="L6727" i="19"/>
  <c r="F6727" i="19"/>
  <c r="M6726" i="19"/>
  <c r="L6726" i="19"/>
  <c r="F6726" i="19"/>
  <c r="M6725" i="19"/>
  <c r="L6725" i="19"/>
  <c r="F6725" i="19"/>
  <c r="M6724" i="19"/>
  <c r="L6724" i="19"/>
  <c r="F6724" i="19"/>
  <c r="M6723" i="19"/>
  <c r="L6723" i="19"/>
  <c r="F6723" i="19"/>
  <c r="M6722" i="19"/>
  <c r="L6722" i="19"/>
  <c r="F6722" i="19"/>
  <c r="M6721" i="19"/>
  <c r="L6721" i="19"/>
  <c r="F6721" i="19"/>
  <c r="M6720" i="19"/>
  <c r="L6720" i="19"/>
  <c r="F6720" i="19"/>
  <c r="M6719" i="19"/>
  <c r="L6719" i="19"/>
  <c r="F6719" i="19"/>
  <c r="M6718" i="19"/>
  <c r="L6718" i="19"/>
  <c r="F6718" i="19"/>
  <c r="M6717" i="19"/>
  <c r="L6717" i="19"/>
  <c r="F6717" i="19"/>
  <c r="M6716" i="19"/>
  <c r="L6716" i="19"/>
  <c r="F6716" i="19"/>
  <c r="M6715" i="19"/>
  <c r="L6715" i="19"/>
  <c r="F6715" i="19"/>
  <c r="M6714" i="19"/>
  <c r="L6714" i="19"/>
  <c r="F6714" i="19"/>
  <c r="M6713" i="19"/>
  <c r="L6713" i="19"/>
  <c r="F6713" i="19"/>
  <c r="M6712" i="19"/>
  <c r="L6712" i="19"/>
  <c r="F6712" i="19"/>
  <c r="M6711" i="19"/>
  <c r="L6711" i="19"/>
  <c r="F6711" i="19"/>
  <c r="M6710" i="19"/>
  <c r="L6710" i="19"/>
  <c r="F6710" i="19"/>
  <c r="M6709" i="19"/>
  <c r="L6709" i="19"/>
  <c r="F6709" i="19"/>
  <c r="M6708" i="19"/>
  <c r="L6708" i="19"/>
  <c r="F6708" i="19"/>
  <c r="M6707" i="19"/>
  <c r="L6707" i="19"/>
  <c r="F6707" i="19"/>
  <c r="M6706" i="19"/>
  <c r="L6706" i="19"/>
  <c r="F6706" i="19"/>
  <c r="M6705" i="19"/>
  <c r="L6705" i="19"/>
  <c r="F6705" i="19"/>
  <c r="M6704" i="19"/>
  <c r="L6704" i="19"/>
  <c r="F6704" i="19"/>
  <c r="M6703" i="19"/>
  <c r="L6703" i="19"/>
  <c r="F6703" i="19"/>
  <c r="M6702" i="19"/>
  <c r="L6702" i="19"/>
  <c r="F6702" i="19"/>
  <c r="M6701" i="19"/>
  <c r="L6701" i="19"/>
  <c r="F6701" i="19"/>
  <c r="M6700" i="19"/>
  <c r="L6700" i="19"/>
  <c r="F6700" i="19"/>
  <c r="M6699" i="19"/>
  <c r="L6699" i="19"/>
  <c r="F6699" i="19"/>
  <c r="M6698" i="19"/>
  <c r="L6698" i="19"/>
  <c r="F6698" i="19"/>
  <c r="M6697" i="19"/>
  <c r="L6697" i="19"/>
  <c r="F6697" i="19"/>
  <c r="M6696" i="19"/>
  <c r="L6696" i="19"/>
  <c r="F6696" i="19"/>
  <c r="M6695" i="19"/>
  <c r="L6695" i="19"/>
  <c r="F6695" i="19"/>
  <c r="M6694" i="19"/>
  <c r="L6694" i="19"/>
  <c r="F6694" i="19"/>
  <c r="M6693" i="19"/>
  <c r="L6693" i="19"/>
  <c r="F6693" i="19"/>
  <c r="M6692" i="19"/>
  <c r="L6692" i="19"/>
  <c r="F6692" i="19"/>
  <c r="M6691" i="19"/>
  <c r="L6691" i="19"/>
  <c r="F6691" i="19"/>
  <c r="M6690" i="19"/>
  <c r="L6690" i="19"/>
  <c r="F6690" i="19"/>
  <c r="M6689" i="19"/>
  <c r="L6689" i="19"/>
  <c r="F6689" i="19"/>
  <c r="M6688" i="19"/>
  <c r="L6688" i="19"/>
  <c r="F6688" i="19"/>
  <c r="M6687" i="19"/>
  <c r="L6687" i="19"/>
  <c r="F6687" i="19"/>
  <c r="M6686" i="19"/>
  <c r="L6686" i="19"/>
  <c r="F6686" i="19"/>
  <c r="M6685" i="19"/>
  <c r="L6685" i="19"/>
  <c r="F6685" i="19"/>
  <c r="M6684" i="19"/>
  <c r="L6684" i="19"/>
  <c r="F6684" i="19"/>
  <c r="M6683" i="19"/>
  <c r="L6683" i="19"/>
  <c r="F6683" i="19"/>
  <c r="M6682" i="19"/>
  <c r="L6682" i="19"/>
  <c r="F6682" i="19"/>
  <c r="M6681" i="19"/>
  <c r="L6681" i="19"/>
  <c r="F6681" i="19"/>
  <c r="M6680" i="19"/>
  <c r="L6680" i="19"/>
  <c r="F6680" i="19"/>
  <c r="M6679" i="19"/>
  <c r="L6679" i="19"/>
  <c r="F6679" i="19"/>
  <c r="M6678" i="19"/>
  <c r="L6678" i="19"/>
  <c r="F6678" i="19"/>
  <c r="M6677" i="19"/>
  <c r="L6677" i="19"/>
  <c r="F6677" i="19"/>
  <c r="M6676" i="19"/>
  <c r="L6676" i="19"/>
  <c r="F6676" i="19"/>
  <c r="M6675" i="19"/>
  <c r="L6675" i="19"/>
  <c r="F6675" i="19"/>
  <c r="M6674" i="19"/>
  <c r="L6674" i="19"/>
  <c r="F6674" i="19"/>
  <c r="M6673" i="19"/>
  <c r="L6673" i="19"/>
  <c r="F6673" i="19"/>
  <c r="M6672" i="19"/>
  <c r="L6672" i="19"/>
  <c r="F6672" i="19"/>
  <c r="M6671" i="19"/>
  <c r="L6671" i="19"/>
  <c r="F6671" i="19"/>
  <c r="M6670" i="19"/>
  <c r="L6670" i="19"/>
  <c r="F6670" i="19"/>
  <c r="M6669" i="19"/>
  <c r="L6669" i="19"/>
  <c r="F6669" i="19"/>
  <c r="M6668" i="19"/>
  <c r="L6668" i="19"/>
  <c r="F6668" i="19"/>
  <c r="M6667" i="19"/>
  <c r="L6667" i="19"/>
  <c r="F6667" i="19"/>
  <c r="M6666" i="19"/>
  <c r="L6666" i="19"/>
  <c r="F6666" i="19"/>
  <c r="M6665" i="19"/>
  <c r="L6665" i="19"/>
  <c r="F6665" i="19"/>
  <c r="M6664" i="19"/>
  <c r="L6664" i="19"/>
  <c r="F6664" i="19"/>
  <c r="M6663" i="19"/>
  <c r="L6663" i="19"/>
  <c r="F6663" i="19"/>
  <c r="M6662" i="19"/>
  <c r="L6662" i="19"/>
  <c r="F6662" i="19"/>
  <c r="M6661" i="19"/>
  <c r="L6661" i="19"/>
  <c r="F6661" i="19"/>
  <c r="M6660" i="19"/>
  <c r="L6660" i="19"/>
  <c r="F6660" i="19"/>
  <c r="M6659" i="19"/>
  <c r="L6659" i="19"/>
  <c r="F6659" i="19"/>
  <c r="M6658" i="19"/>
  <c r="L6658" i="19"/>
  <c r="F6658" i="19"/>
  <c r="M6657" i="19"/>
  <c r="L6657" i="19"/>
  <c r="F6657" i="19"/>
  <c r="M6656" i="19"/>
  <c r="L6656" i="19"/>
  <c r="F6656" i="19"/>
  <c r="M6655" i="19"/>
  <c r="L6655" i="19"/>
  <c r="F6655" i="19"/>
  <c r="M6654" i="19"/>
  <c r="L6654" i="19"/>
  <c r="F6654" i="19"/>
  <c r="M6653" i="19"/>
  <c r="L6653" i="19"/>
  <c r="F6653" i="19"/>
  <c r="M6652" i="19"/>
  <c r="L6652" i="19"/>
  <c r="F6652" i="19"/>
  <c r="M6651" i="19"/>
  <c r="L6651" i="19"/>
  <c r="F6651" i="19"/>
  <c r="M6650" i="19"/>
  <c r="L6650" i="19"/>
  <c r="F6650" i="19"/>
  <c r="M6649" i="19"/>
  <c r="L6649" i="19"/>
  <c r="F6649" i="19"/>
  <c r="M6648" i="19"/>
  <c r="L6648" i="19"/>
  <c r="F6648" i="19"/>
  <c r="M6647" i="19"/>
  <c r="L6647" i="19"/>
  <c r="F6647" i="19"/>
  <c r="M6646" i="19"/>
  <c r="L6646" i="19"/>
  <c r="F6646" i="19"/>
  <c r="M6645" i="19"/>
  <c r="L6645" i="19"/>
  <c r="F6645" i="19"/>
  <c r="M6644" i="19"/>
  <c r="L6644" i="19"/>
  <c r="F6644" i="19"/>
  <c r="M6643" i="19"/>
  <c r="L6643" i="19"/>
  <c r="F6643" i="19"/>
  <c r="M6642" i="19"/>
  <c r="L6642" i="19"/>
  <c r="F6642" i="19"/>
  <c r="M6641" i="19"/>
  <c r="L6641" i="19"/>
  <c r="F6641" i="19"/>
  <c r="M6640" i="19"/>
  <c r="L6640" i="19"/>
  <c r="F6640" i="19"/>
  <c r="M6639" i="19"/>
  <c r="L6639" i="19"/>
  <c r="F6639" i="19"/>
  <c r="M6638" i="19"/>
  <c r="L6638" i="19"/>
  <c r="F6638" i="19"/>
  <c r="M6637" i="19"/>
  <c r="L6637" i="19"/>
  <c r="F6637" i="19"/>
  <c r="M6636" i="19"/>
  <c r="L6636" i="19"/>
  <c r="F6636" i="19"/>
  <c r="M6635" i="19"/>
  <c r="L6635" i="19"/>
  <c r="F6635" i="19"/>
  <c r="M6634" i="19"/>
  <c r="L6634" i="19"/>
  <c r="F6634" i="19"/>
  <c r="M6633" i="19"/>
  <c r="L6633" i="19"/>
  <c r="F6633" i="19"/>
  <c r="M6632" i="19"/>
  <c r="L6632" i="19"/>
  <c r="F6632" i="19"/>
  <c r="M6631" i="19"/>
  <c r="L6631" i="19"/>
  <c r="F6631" i="19"/>
  <c r="M6630" i="19"/>
  <c r="L6630" i="19"/>
  <c r="F6630" i="19"/>
  <c r="M6629" i="19"/>
  <c r="L6629" i="19"/>
  <c r="F6629" i="19"/>
  <c r="M6628" i="19"/>
  <c r="L6628" i="19"/>
  <c r="F6628" i="19"/>
  <c r="M6627" i="19"/>
  <c r="L6627" i="19"/>
  <c r="F6627" i="19"/>
  <c r="M6626" i="19"/>
  <c r="L6626" i="19"/>
  <c r="F6626" i="19"/>
  <c r="M6625" i="19"/>
  <c r="L6625" i="19"/>
  <c r="F6625" i="19"/>
  <c r="M6624" i="19"/>
  <c r="L6624" i="19"/>
  <c r="F6624" i="19"/>
  <c r="M6623" i="19"/>
  <c r="L6623" i="19"/>
  <c r="F6623" i="19"/>
  <c r="M6622" i="19"/>
  <c r="L6622" i="19"/>
  <c r="F6622" i="19"/>
  <c r="M6621" i="19"/>
  <c r="L6621" i="19"/>
  <c r="F6621" i="19"/>
  <c r="M6620" i="19"/>
  <c r="L6620" i="19"/>
  <c r="F6620" i="19"/>
  <c r="M6619" i="19"/>
  <c r="L6619" i="19"/>
  <c r="F6619" i="19"/>
  <c r="M6618" i="19"/>
  <c r="L6618" i="19"/>
  <c r="F6618" i="19"/>
  <c r="M6617" i="19"/>
  <c r="L6617" i="19"/>
  <c r="F6617" i="19"/>
  <c r="M6616" i="19"/>
  <c r="L6616" i="19"/>
  <c r="F6616" i="19"/>
  <c r="M6615" i="19"/>
  <c r="L6615" i="19"/>
  <c r="F6615" i="19"/>
  <c r="M6614" i="19"/>
  <c r="L6614" i="19"/>
  <c r="F6614" i="19"/>
  <c r="M6613" i="19"/>
  <c r="L6613" i="19"/>
  <c r="F6613" i="19"/>
  <c r="M6612" i="19"/>
  <c r="L6612" i="19"/>
  <c r="F6612" i="19"/>
  <c r="M6611" i="19"/>
  <c r="L6611" i="19"/>
  <c r="F6611" i="19"/>
  <c r="M6610" i="19"/>
  <c r="L6610" i="19"/>
  <c r="F6610" i="19"/>
  <c r="M6609" i="19"/>
  <c r="L6609" i="19"/>
  <c r="F6609" i="19"/>
  <c r="M6608" i="19"/>
  <c r="L6608" i="19"/>
  <c r="F6608" i="19"/>
  <c r="M6607" i="19"/>
  <c r="L6607" i="19"/>
  <c r="F6607" i="19"/>
  <c r="M6606" i="19"/>
  <c r="L6606" i="19"/>
  <c r="F6606" i="19"/>
  <c r="M6605" i="19"/>
  <c r="L6605" i="19"/>
  <c r="F6605" i="19"/>
  <c r="M6604" i="19"/>
  <c r="L6604" i="19"/>
  <c r="F6604" i="19"/>
  <c r="M6603" i="19"/>
  <c r="L6603" i="19"/>
  <c r="F6603" i="19"/>
  <c r="M6602" i="19"/>
  <c r="L6602" i="19"/>
  <c r="F6602" i="19"/>
  <c r="M6601" i="19"/>
  <c r="L6601" i="19"/>
  <c r="F6601" i="19"/>
  <c r="M6600" i="19"/>
  <c r="L6600" i="19"/>
  <c r="F6600" i="19"/>
  <c r="M6599" i="19"/>
  <c r="L6599" i="19"/>
  <c r="F6599" i="19"/>
  <c r="M6598" i="19"/>
  <c r="L6598" i="19"/>
  <c r="F6598" i="19"/>
  <c r="M6597" i="19"/>
  <c r="L6597" i="19"/>
  <c r="F6597" i="19"/>
  <c r="M6596" i="19"/>
  <c r="L6596" i="19"/>
  <c r="F6596" i="19"/>
  <c r="M6595" i="19"/>
  <c r="L6595" i="19"/>
  <c r="F6595" i="19"/>
  <c r="M6594" i="19"/>
  <c r="L6594" i="19"/>
  <c r="F6594" i="19"/>
  <c r="M6593" i="19"/>
  <c r="L6593" i="19"/>
  <c r="F6593" i="19"/>
  <c r="M6592" i="19"/>
  <c r="L6592" i="19"/>
  <c r="F6592" i="19"/>
  <c r="M6591" i="19"/>
  <c r="L6591" i="19"/>
  <c r="F6591" i="19"/>
  <c r="M6590" i="19"/>
  <c r="L6590" i="19"/>
  <c r="F6590" i="19"/>
  <c r="M6589" i="19"/>
  <c r="L6589" i="19"/>
  <c r="F6589" i="19"/>
  <c r="M6588" i="19"/>
  <c r="L6588" i="19"/>
  <c r="F6588" i="19"/>
  <c r="M6587" i="19"/>
  <c r="L6587" i="19"/>
  <c r="F6587" i="19"/>
  <c r="M6586" i="19"/>
  <c r="L6586" i="19"/>
  <c r="F6586" i="19"/>
  <c r="M6585" i="19"/>
  <c r="L6585" i="19"/>
  <c r="F6585" i="19"/>
  <c r="M6584" i="19"/>
  <c r="L6584" i="19"/>
  <c r="F6584" i="19"/>
  <c r="M6583" i="19"/>
  <c r="L6583" i="19"/>
  <c r="F6583" i="19"/>
  <c r="M6582" i="19"/>
  <c r="L6582" i="19"/>
  <c r="F6582" i="19"/>
  <c r="M6581" i="19"/>
  <c r="L6581" i="19"/>
  <c r="F6581" i="19"/>
  <c r="M6580" i="19"/>
  <c r="L6580" i="19"/>
  <c r="F6580" i="19"/>
  <c r="M6579" i="19"/>
  <c r="L6579" i="19"/>
  <c r="F6579" i="19"/>
  <c r="M6578" i="19"/>
  <c r="L6578" i="19"/>
  <c r="F6578" i="19"/>
  <c r="M6577" i="19"/>
  <c r="L6577" i="19"/>
  <c r="F6577" i="19"/>
  <c r="M6576" i="19"/>
  <c r="L6576" i="19"/>
  <c r="F6576" i="19"/>
  <c r="M6575" i="19"/>
  <c r="L6575" i="19"/>
  <c r="F6575" i="19"/>
  <c r="M6574" i="19"/>
  <c r="L6574" i="19"/>
  <c r="F6574" i="19"/>
  <c r="M6573" i="19"/>
  <c r="L6573" i="19"/>
  <c r="F6573" i="19"/>
  <c r="M6572" i="19"/>
  <c r="L6572" i="19"/>
  <c r="F6572" i="19"/>
  <c r="M6571" i="19"/>
  <c r="L6571" i="19"/>
  <c r="F6571" i="19"/>
  <c r="M6570" i="19"/>
  <c r="L6570" i="19"/>
  <c r="F6570" i="19"/>
  <c r="M6569" i="19"/>
  <c r="L6569" i="19"/>
  <c r="F6569" i="19"/>
  <c r="M6568" i="19"/>
  <c r="L6568" i="19"/>
  <c r="F6568" i="19"/>
  <c r="M6567" i="19"/>
  <c r="L6567" i="19"/>
  <c r="F6567" i="19"/>
  <c r="M6566" i="19"/>
  <c r="L6566" i="19"/>
  <c r="F6566" i="19"/>
  <c r="M6565" i="19"/>
  <c r="L6565" i="19"/>
  <c r="F6565" i="19"/>
  <c r="M6564" i="19"/>
  <c r="L6564" i="19"/>
  <c r="F6564" i="19"/>
  <c r="M6563" i="19"/>
  <c r="L6563" i="19"/>
  <c r="F6563" i="19"/>
  <c r="M6562" i="19"/>
  <c r="L6562" i="19"/>
  <c r="F6562" i="19"/>
  <c r="M6561" i="19"/>
  <c r="L6561" i="19"/>
  <c r="F6561" i="19"/>
  <c r="M6560" i="19"/>
  <c r="L6560" i="19"/>
  <c r="F6560" i="19"/>
  <c r="M6559" i="19"/>
  <c r="L6559" i="19"/>
  <c r="F6559" i="19"/>
  <c r="M6558" i="19"/>
  <c r="L6558" i="19"/>
  <c r="F6558" i="19"/>
  <c r="M6557" i="19"/>
  <c r="L6557" i="19"/>
  <c r="F6557" i="19"/>
  <c r="M6556" i="19"/>
  <c r="L6556" i="19"/>
  <c r="F6556" i="19"/>
  <c r="M6555" i="19"/>
  <c r="L6555" i="19"/>
  <c r="F6555" i="19"/>
  <c r="M6554" i="19"/>
  <c r="L6554" i="19"/>
  <c r="F6554" i="19"/>
  <c r="M6553" i="19"/>
  <c r="L6553" i="19"/>
  <c r="F6553" i="19"/>
  <c r="M6552" i="19"/>
  <c r="L6552" i="19"/>
  <c r="F6552" i="19"/>
  <c r="M6551" i="19"/>
  <c r="L6551" i="19"/>
  <c r="F6551" i="19"/>
  <c r="M6550" i="19"/>
  <c r="L6550" i="19"/>
  <c r="F6550" i="19"/>
  <c r="M6549" i="19"/>
  <c r="L6549" i="19"/>
  <c r="F6549" i="19"/>
  <c r="M6548" i="19"/>
  <c r="L6548" i="19"/>
  <c r="F6548" i="19"/>
  <c r="M6547" i="19"/>
  <c r="L6547" i="19"/>
  <c r="F6547" i="19"/>
  <c r="M6546" i="19"/>
  <c r="L6546" i="19"/>
  <c r="F6546" i="19"/>
  <c r="M6545" i="19"/>
  <c r="L6545" i="19"/>
  <c r="F6545" i="19"/>
  <c r="M6544" i="19"/>
  <c r="L6544" i="19"/>
  <c r="F6544" i="19"/>
  <c r="M6543" i="19"/>
  <c r="L6543" i="19"/>
  <c r="F6543" i="19"/>
  <c r="M6542" i="19"/>
  <c r="L6542" i="19"/>
  <c r="F6542" i="19"/>
  <c r="M6541" i="19"/>
  <c r="L6541" i="19"/>
  <c r="F6541" i="19"/>
  <c r="M6540" i="19"/>
  <c r="L6540" i="19"/>
  <c r="F6540" i="19"/>
  <c r="M6539" i="19"/>
  <c r="L6539" i="19"/>
  <c r="F6539" i="19"/>
  <c r="M6538" i="19"/>
  <c r="L6538" i="19"/>
  <c r="F6538" i="19"/>
  <c r="M6537" i="19"/>
  <c r="L6537" i="19"/>
  <c r="F6537" i="19"/>
  <c r="M6536" i="19"/>
  <c r="L6536" i="19"/>
  <c r="F6536" i="19"/>
  <c r="M6535" i="19"/>
  <c r="L6535" i="19"/>
  <c r="F6535" i="19"/>
  <c r="M6534" i="19"/>
  <c r="L6534" i="19"/>
  <c r="F6534" i="19"/>
  <c r="M6533" i="19"/>
  <c r="L6533" i="19"/>
  <c r="F6533" i="19"/>
  <c r="M6532" i="19"/>
  <c r="L6532" i="19"/>
  <c r="F6532" i="19"/>
  <c r="M6531" i="19"/>
  <c r="L6531" i="19"/>
  <c r="F6531" i="19"/>
  <c r="M6530" i="19"/>
  <c r="L6530" i="19"/>
  <c r="F6530" i="19"/>
  <c r="M6529" i="19"/>
  <c r="L6529" i="19"/>
  <c r="F6529" i="19"/>
  <c r="M6528" i="19"/>
  <c r="L6528" i="19"/>
  <c r="F6528" i="19"/>
  <c r="M6527" i="19"/>
  <c r="L6527" i="19"/>
  <c r="F6527" i="19"/>
  <c r="M6526" i="19"/>
  <c r="L6526" i="19"/>
  <c r="F6526" i="19"/>
  <c r="M6525" i="19"/>
  <c r="L6525" i="19"/>
  <c r="F6525" i="19"/>
  <c r="M6524" i="19"/>
  <c r="L6524" i="19"/>
  <c r="F6524" i="19"/>
  <c r="M6523" i="19"/>
  <c r="L6523" i="19"/>
  <c r="F6523" i="19"/>
  <c r="M6522" i="19"/>
  <c r="L6522" i="19"/>
  <c r="F6522" i="19"/>
  <c r="M6521" i="19"/>
  <c r="L6521" i="19"/>
  <c r="F6521" i="19"/>
  <c r="M6520" i="19"/>
  <c r="L6520" i="19"/>
  <c r="F6520" i="19"/>
  <c r="M6519" i="19"/>
  <c r="L6519" i="19"/>
  <c r="F6519" i="19"/>
  <c r="M6518" i="19"/>
  <c r="L6518" i="19"/>
  <c r="F6518" i="19"/>
  <c r="M6517" i="19"/>
  <c r="L6517" i="19"/>
  <c r="F6517" i="19"/>
  <c r="M6516" i="19"/>
  <c r="L6516" i="19"/>
  <c r="F6516" i="19"/>
  <c r="M6515" i="19"/>
  <c r="L6515" i="19"/>
  <c r="F6515" i="19"/>
  <c r="M6514" i="19"/>
  <c r="L6514" i="19"/>
  <c r="F6514" i="19"/>
  <c r="M6513" i="19"/>
  <c r="L6513" i="19"/>
  <c r="F6513" i="19"/>
  <c r="M6512" i="19"/>
  <c r="L6512" i="19"/>
  <c r="F6512" i="19"/>
  <c r="M6511" i="19"/>
  <c r="L6511" i="19"/>
  <c r="F6511" i="19"/>
  <c r="M6510" i="19"/>
  <c r="L6510" i="19"/>
  <c r="F6510" i="19"/>
  <c r="M6509" i="19"/>
  <c r="L6509" i="19"/>
  <c r="F6509" i="19"/>
  <c r="M6508" i="19"/>
  <c r="L6508" i="19"/>
  <c r="F6508" i="19"/>
  <c r="M6507" i="19"/>
  <c r="L6507" i="19"/>
  <c r="F6507" i="19"/>
  <c r="M6506" i="19"/>
  <c r="L6506" i="19"/>
  <c r="F6506" i="19"/>
  <c r="M6505" i="19"/>
  <c r="L6505" i="19"/>
  <c r="F6505" i="19"/>
  <c r="M6504" i="19"/>
  <c r="L6504" i="19"/>
  <c r="F6504" i="19"/>
  <c r="M6503" i="19"/>
  <c r="L6503" i="19"/>
  <c r="F6503" i="19"/>
  <c r="M6502" i="19"/>
  <c r="L6502" i="19"/>
  <c r="F6502" i="19"/>
  <c r="M6501" i="19"/>
  <c r="L6501" i="19"/>
  <c r="F6501" i="19"/>
  <c r="M6500" i="19"/>
  <c r="L6500" i="19"/>
  <c r="F6500" i="19"/>
  <c r="M6499" i="19"/>
  <c r="L6499" i="19"/>
  <c r="F6499" i="19"/>
  <c r="M6498" i="19"/>
  <c r="L6498" i="19"/>
  <c r="F6498" i="19"/>
  <c r="M6497" i="19"/>
  <c r="L6497" i="19"/>
  <c r="F6497" i="19"/>
  <c r="M6496" i="19"/>
  <c r="L6496" i="19"/>
  <c r="F6496" i="19"/>
  <c r="M6495" i="19"/>
  <c r="L6495" i="19"/>
  <c r="F6495" i="19"/>
  <c r="M6494" i="19"/>
  <c r="L6494" i="19"/>
  <c r="F6494" i="19"/>
  <c r="M6493" i="19"/>
  <c r="L6493" i="19"/>
  <c r="F6493" i="19"/>
  <c r="M6492" i="19"/>
  <c r="L6492" i="19"/>
  <c r="F6492" i="19"/>
  <c r="M6491" i="19"/>
  <c r="L6491" i="19"/>
  <c r="F6491" i="19"/>
  <c r="M6490" i="19"/>
  <c r="L6490" i="19"/>
  <c r="F6490" i="19"/>
  <c r="M6489" i="19"/>
  <c r="L6489" i="19"/>
  <c r="F6489" i="19"/>
  <c r="M6488" i="19"/>
  <c r="L6488" i="19"/>
  <c r="F6488" i="19"/>
  <c r="M6487" i="19"/>
  <c r="L6487" i="19"/>
  <c r="F6487" i="19"/>
  <c r="M6486" i="19"/>
  <c r="L6486" i="19"/>
  <c r="F6486" i="19"/>
  <c r="M6485" i="19"/>
  <c r="L6485" i="19"/>
  <c r="F6485" i="19"/>
  <c r="M6484" i="19"/>
  <c r="L6484" i="19"/>
  <c r="F6484" i="19"/>
  <c r="M6483" i="19"/>
  <c r="L6483" i="19"/>
  <c r="F6483" i="19"/>
  <c r="M6482" i="19"/>
  <c r="L6482" i="19"/>
  <c r="F6482" i="19"/>
  <c r="M6481" i="19"/>
  <c r="L6481" i="19"/>
  <c r="F6481" i="19"/>
  <c r="M6480" i="19"/>
  <c r="L6480" i="19"/>
  <c r="F6480" i="19"/>
  <c r="M6479" i="19"/>
  <c r="L6479" i="19"/>
  <c r="F6479" i="19"/>
  <c r="M6478" i="19"/>
  <c r="L6478" i="19"/>
  <c r="F6478" i="19"/>
  <c r="M6477" i="19"/>
  <c r="L6477" i="19"/>
  <c r="F6477" i="19"/>
  <c r="M6476" i="19"/>
  <c r="L6476" i="19"/>
  <c r="F6476" i="19"/>
  <c r="M6475" i="19"/>
  <c r="L6475" i="19"/>
  <c r="F6475" i="19"/>
  <c r="M6474" i="19"/>
  <c r="L6474" i="19"/>
  <c r="F6474" i="19"/>
  <c r="M6473" i="19"/>
  <c r="L6473" i="19"/>
  <c r="F6473" i="19"/>
  <c r="M6472" i="19"/>
  <c r="L6472" i="19"/>
  <c r="F6472" i="19"/>
  <c r="M6471" i="19"/>
  <c r="L6471" i="19"/>
  <c r="F6471" i="19"/>
  <c r="M6470" i="19"/>
  <c r="L6470" i="19"/>
  <c r="F6470" i="19"/>
  <c r="M6469" i="19"/>
  <c r="L6469" i="19"/>
  <c r="F6469" i="19"/>
  <c r="M6468" i="19"/>
  <c r="L6468" i="19"/>
  <c r="F6468" i="19"/>
  <c r="M6467" i="19"/>
  <c r="L6467" i="19"/>
  <c r="F6467" i="19"/>
  <c r="M6466" i="19"/>
  <c r="L6466" i="19"/>
  <c r="F6466" i="19"/>
  <c r="M6465" i="19"/>
  <c r="L6465" i="19"/>
  <c r="F6465" i="19"/>
  <c r="M6464" i="19"/>
  <c r="L6464" i="19"/>
  <c r="F6464" i="19"/>
  <c r="M6463" i="19"/>
  <c r="L6463" i="19"/>
  <c r="F6463" i="19"/>
  <c r="M6462" i="19"/>
  <c r="L6462" i="19"/>
  <c r="F6462" i="19"/>
  <c r="M6461" i="19"/>
  <c r="L6461" i="19"/>
  <c r="F6461" i="19"/>
  <c r="M6460" i="19"/>
  <c r="L6460" i="19"/>
  <c r="F6460" i="19"/>
  <c r="M6459" i="19"/>
  <c r="L6459" i="19"/>
  <c r="F6459" i="19"/>
  <c r="M6458" i="19"/>
  <c r="L6458" i="19"/>
  <c r="F6458" i="19"/>
  <c r="M6457" i="19"/>
  <c r="L6457" i="19"/>
  <c r="F6457" i="19"/>
  <c r="M6456" i="19"/>
  <c r="L6456" i="19"/>
  <c r="F6456" i="19"/>
  <c r="M6455" i="19"/>
  <c r="L6455" i="19"/>
  <c r="F6455" i="19"/>
  <c r="M6454" i="19"/>
  <c r="L6454" i="19"/>
  <c r="F6454" i="19"/>
  <c r="M6453" i="19"/>
  <c r="L6453" i="19"/>
  <c r="F6453" i="19"/>
  <c r="M6452" i="19"/>
  <c r="L6452" i="19"/>
  <c r="F6452" i="19"/>
  <c r="M6451" i="19"/>
  <c r="L6451" i="19"/>
  <c r="F6451" i="19"/>
  <c r="M6450" i="19"/>
  <c r="L6450" i="19"/>
  <c r="F6450" i="19"/>
  <c r="M6449" i="19"/>
  <c r="L6449" i="19"/>
  <c r="F6449" i="19"/>
  <c r="M6448" i="19"/>
  <c r="L6448" i="19"/>
  <c r="F6448" i="19"/>
  <c r="M6447" i="19"/>
  <c r="L6447" i="19"/>
  <c r="F6447" i="19"/>
  <c r="M6446" i="19"/>
  <c r="L6446" i="19"/>
  <c r="F6446" i="19"/>
  <c r="M6445" i="19"/>
  <c r="L6445" i="19"/>
  <c r="F6445" i="19"/>
  <c r="M6444" i="19"/>
  <c r="L6444" i="19"/>
  <c r="F6444" i="19"/>
  <c r="M6443" i="19"/>
  <c r="L6443" i="19"/>
  <c r="F6443" i="19"/>
  <c r="M6442" i="19"/>
  <c r="L6442" i="19"/>
  <c r="F6442" i="19"/>
  <c r="M6441" i="19"/>
  <c r="L6441" i="19"/>
  <c r="F6441" i="19"/>
  <c r="M6440" i="19"/>
  <c r="L6440" i="19"/>
  <c r="F6440" i="19"/>
  <c r="M6439" i="19"/>
  <c r="L6439" i="19"/>
  <c r="F6439" i="19"/>
  <c r="M6438" i="19"/>
  <c r="L6438" i="19"/>
  <c r="F6438" i="19"/>
  <c r="M6437" i="19"/>
  <c r="L6437" i="19"/>
  <c r="F6437" i="19"/>
  <c r="M6436" i="19"/>
  <c r="L6436" i="19"/>
  <c r="F6436" i="19"/>
  <c r="M6435" i="19"/>
  <c r="L6435" i="19"/>
  <c r="F6435" i="19"/>
  <c r="M6434" i="19"/>
  <c r="L6434" i="19"/>
  <c r="F6434" i="19"/>
  <c r="M6433" i="19"/>
  <c r="L6433" i="19"/>
  <c r="F6433" i="19"/>
  <c r="M6432" i="19"/>
  <c r="L6432" i="19"/>
  <c r="F6432" i="19"/>
  <c r="M6431" i="19"/>
  <c r="L6431" i="19"/>
  <c r="F6431" i="19"/>
  <c r="M6430" i="19"/>
  <c r="L6430" i="19"/>
  <c r="F6430" i="19"/>
  <c r="M6429" i="19"/>
  <c r="L6429" i="19"/>
  <c r="F6429" i="19"/>
  <c r="M6428" i="19"/>
  <c r="L6428" i="19"/>
  <c r="F6428" i="19"/>
  <c r="M6427" i="19"/>
  <c r="L6427" i="19"/>
  <c r="F6427" i="19"/>
  <c r="M6426" i="19"/>
  <c r="L6426" i="19"/>
  <c r="F6426" i="19"/>
  <c r="M6425" i="19"/>
  <c r="L6425" i="19"/>
  <c r="F6425" i="19"/>
  <c r="M6424" i="19"/>
  <c r="L6424" i="19"/>
  <c r="F6424" i="19"/>
  <c r="M6423" i="19"/>
  <c r="L6423" i="19"/>
  <c r="F6423" i="19"/>
  <c r="M6422" i="19"/>
  <c r="L6422" i="19"/>
  <c r="F6422" i="19"/>
  <c r="M6421" i="19"/>
  <c r="L6421" i="19"/>
  <c r="F6421" i="19"/>
  <c r="M6420" i="19"/>
  <c r="L6420" i="19"/>
  <c r="F6420" i="19"/>
  <c r="M6419" i="19"/>
  <c r="L6419" i="19"/>
  <c r="F6419" i="19"/>
  <c r="M6418" i="19"/>
  <c r="L6418" i="19"/>
  <c r="F6418" i="19"/>
  <c r="M6417" i="19"/>
  <c r="L6417" i="19"/>
  <c r="F6417" i="19"/>
  <c r="M6416" i="19"/>
  <c r="L6416" i="19"/>
  <c r="F6416" i="19"/>
  <c r="M6415" i="19"/>
  <c r="L6415" i="19"/>
  <c r="F6415" i="19"/>
  <c r="M6414" i="19"/>
  <c r="L6414" i="19"/>
  <c r="F6414" i="19"/>
  <c r="M6413" i="19"/>
  <c r="L6413" i="19"/>
  <c r="F6413" i="19"/>
  <c r="M6412" i="19"/>
  <c r="L6412" i="19"/>
  <c r="F6412" i="19"/>
  <c r="M6411" i="19"/>
  <c r="L6411" i="19"/>
  <c r="F6411" i="19"/>
  <c r="M6410" i="19"/>
  <c r="L6410" i="19"/>
  <c r="F6410" i="19"/>
  <c r="M6409" i="19"/>
  <c r="L6409" i="19"/>
  <c r="F6409" i="19"/>
  <c r="M6408" i="19"/>
  <c r="L6408" i="19"/>
  <c r="F6408" i="19"/>
  <c r="M6407" i="19"/>
  <c r="L6407" i="19"/>
  <c r="F6407" i="19"/>
  <c r="M6406" i="19"/>
  <c r="L6406" i="19"/>
  <c r="F6406" i="19"/>
  <c r="M6405" i="19"/>
  <c r="L6405" i="19"/>
  <c r="F6405" i="19"/>
  <c r="M6404" i="19"/>
  <c r="L6404" i="19"/>
  <c r="F6404" i="19"/>
  <c r="M6403" i="19"/>
  <c r="L6403" i="19"/>
  <c r="F6403" i="19"/>
  <c r="M6402" i="19"/>
  <c r="L6402" i="19"/>
  <c r="F6402" i="19"/>
  <c r="M6401" i="19"/>
  <c r="L6401" i="19"/>
  <c r="F6401" i="19"/>
  <c r="M6400" i="19"/>
  <c r="L6400" i="19"/>
  <c r="F6400" i="19"/>
  <c r="M6399" i="19"/>
  <c r="L6399" i="19"/>
  <c r="F6399" i="19"/>
  <c r="M6398" i="19"/>
  <c r="L6398" i="19"/>
  <c r="F6398" i="19"/>
  <c r="M6397" i="19"/>
  <c r="L6397" i="19"/>
  <c r="F6397" i="19"/>
  <c r="M6396" i="19"/>
  <c r="L6396" i="19"/>
  <c r="F6396" i="19"/>
  <c r="M6395" i="19"/>
  <c r="L6395" i="19"/>
  <c r="F6395" i="19"/>
  <c r="M6394" i="19"/>
  <c r="L6394" i="19"/>
  <c r="F6394" i="19"/>
  <c r="M6393" i="19"/>
  <c r="L6393" i="19"/>
  <c r="F6393" i="19"/>
  <c r="M6392" i="19"/>
  <c r="L6392" i="19"/>
  <c r="F6392" i="19"/>
  <c r="M6391" i="19"/>
  <c r="L6391" i="19"/>
  <c r="F6391" i="19"/>
  <c r="M6390" i="19"/>
  <c r="L6390" i="19"/>
  <c r="F6390" i="19"/>
  <c r="M6389" i="19"/>
  <c r="L6389" i="19"/>
  <c r="F6389" i="19"/>
  <c r="M6388" i="19"/>
  <c r="L6388" i="19"/>
  <c r="F6388" i="19"/>
  <c r="M6387" i="19"/>
  <c r="L6387" i="19"/>
  <c r="F6387" i="19"/>
  <c r="M6386" i="19"/>
  <c r="L6386" i="19"/>
  <c r="F6386" i="19"/>
  <c r="M6385" i="19"/>
  <c r="L6385" i="19"/>
  <c r="F6385" i="19"/>
  <c r="M6384" i="19"/>
  <c r="L6384" i="19"/>
  <c r="F6384" i="19"/>
  <c r="M6383" i="19"/>
  <c r="L6383" i="19"/>
  <c r="F6383" i="19"/>
  <c r="M6382" i="19"/>
  <c r="L6382" i="19"/>
  <c r="F6382" i="19"/>
  <c r="M6381" i="19"/>
  <c r="L6381" i="19"/>
  <c r="F6381" i="19"/>
  <c r="M6380" i="19"/>
  <c r="L6380" i="19"/>
  <c r="F6380" i="19"/>
  <c r="M6379" i="19"/>
  <c r="L6379" i="19"/>
  <c r="F6379" i="19"/>
  <c r="M6378" i="19"/>
  <c r="L6378" i="19"/>
  <c r="F6378" i="19"/>
  <c r="M6377" i="19"/>
  <c r="L6377" i="19"/>
  <c r="F6377" i="19"/>
  <c r="M6376" i="19"/>
  <c r="L6376" i="19"/>
  <c r="F6376" i="19"/>
  <c r="M6375" i="19"/>
  <c r="L6375" i="19"/>
  <c r="F6375" i="19"/>
  <c r="M6374" i="19"/>
  <c r="L6374" i="19"/>
  <c r="F6374" i="19"/>
  <c r="M6373" i="19"/>
  <c r="L6373" i="19"/>
  <c r="F6373" i="19"/>
  <c r="M6372" i="19"/>
  <c r="L6372" i="19"/>
  <c r="F6372" i="19"/>
  <c r="M6371" i="19"/>
  <c r="L6371" i="19"/>
  <c r="F6371" i="19"/>
  <c r="M6370" i="19"/>
  <c r="L6370" i="19"/>
  <c r="F6370" i="19"/>
  <c r="M6369" i="19"/>
  <c r="L6369" i="19"/>
  <c r="F6369" i="19"/>
  <c r="M6368" i="19"/>
  <c r="L6368" i="19"/>
  <c r="F6368" i="19"/>
  <c r="M6367" i="19"/>
  <c r="L6367" i="19"/>
  <c r="F6367" i="19"/>
  <c r="M6366" i="19"/>
  <c r="L6366" i="19"/>
  <c r="F6366" i="19"/>
  <c r="M6365" i="19"/>
  <c r="L6365" i="19"/>
  <c r="F6365" i="19"/>
  <c r="M6364" i="19"/>
  <c r="L6364" i="19"/>
  <c r="F6364" i="19"/>
  <c r="M6363" i="19"/>
  <c r="L6363" i="19"/>
  <c r="F6363" i="19"/>
  <c r="M6362" i="19"/>
  <c r="L6362" i="19"/>
  <c r="F6362" i="19"/>
  <c r="M6361" i="19"/>
  <c r="L6361" i="19"/>
  <c r="F6361" i="19"/>
  <c r="M6360" i="19"/>
  <c r="L6360" i="19"/>
  <c r="F6360" i="19"/>
  <c r="M6359" i="19"/>
  <c r="L6359" i="19"/>
  <c r="F6359" i="19"/>
  <c r="M6358" i="19"/>
  <c r="L6358" i="19"/>
  <c r="F6358" i="19"/>
  <c r="M6357" i="19"/>
  <c r="L6357" i="19"/>
  <c r="F6357" i="19"/>
  <c r="M6356" i="19"/>
  <c r="L6356" i="19"/>
  <c r="F6356" i="19"/>
  <c r="M6355" i="19"/>
  <c r="L6355" i="19"/>
  <c r="F6355" i="19"/>
  <c r="M6354" i="19"/>
  <c r="L6354" i="19"/>
  <c r="F6354" i="19"/>
  <c r="M6353" i="19"/>
  <c r="L6353" i="19"/>
  <c r="F6353" i="19"/>
  <c r="M6352" i="19"/>
  <c r="L6352" i="19"/>
  <c r="F6352" i="19"/>
  <c r="M6351" i="19"/>
  <c r="L6351" i="19"/>
  <c r="F6351" i="19"/>
  <c r="M6350" i="19"/>
  <c r="L6350" i="19"/>
  <c r="F6350" i="19"/>
  <c r="M6349" i="19"/>
  <c r="L6349" i="19"/>
  <c r="F6349" i="19"/>
  <c r="M6348" i="19"/>
  <c r="L6348" i="19"/>
  <c r="F6348" i="19"/>
  <c r="M6347" i="19"/>
  <c r="L6347" i="19"/>
  <c r="F6347" i="19"/>
  <c r="M6346" i="19"/>
  <c r="L6346" i="19"/>
  <c r="F6346" i="19"/>
  <c r="M6345" i="19"/>
  <c r="L6345" i="19"/>
  <c r="F6345" i="19"/>
  <c r="M6344" i="19"/>
  <c r="L6344" i="19"/>
  <c r="F6344" i="19"/>
  <c r="M6343" i="19"/>
  <c r="L6343" i="19"/>
  <c r="F6343" i="19"/>
  <c r="M6342" i="19"/>
  <c r="L6342" i="19"/>
  <c r="F6342" i="19"/>
  <c r="M6341" i="19"/>
  <c r="L6341" i="19"/>
  <c r="F6341" i="19"/>
  <c r="M6340" i="19"/>
  <c r="L6340" i="19"/>
  <c r="F6340" i="19"/>
  <c r="M6339" i="19"/>
  <c r="L6339" i="19"/>
  <c r="F6339" i="19"/>
  <c r="M6338" i="19"/>
  <c r="L6338" i="19"/>
  <c r="F6338" i="19"/>
  <c r="M6337" i="19"/>
  <c r="L6337" i="19"/>
  <c r="F6337" i="19"/>
  <c r="M6336" i="19"/>
  <c r="L6336" i="19"/>
  <c r="F6336" i="19"/>
  <c r="M6335" i="19"/>
  <c r="L6335" i="19"/>
  <c r="F6335" i="19"/>
  <c r="M6334" i="19"/>
  <c r="L6334" i="19"/>
  <c r="F6334" i="19"/>
  <c r="M6333" i="19"/>
  <c r="L6333" i="19"/>
  <c r="F6333" i="19"/>
  <c r="M6332" i="19"/>
  <c r="L6332" i="19"/>
  <c r="F6332" i="19"/>
  <c r="M6331" i="19"/>
  <c r="L6331" i="19"/>
  <c r="F6331" i="19"/>
  <c r="M6330" i="19"/>
  <c r="L6330" i="19"/>
  <c r="F6330" i="19"/>
  <c r="M6329" i="19"/>
  <c r="L6329" i="19"/>
  <c r="F6329" i="19"/>
  <c r="M6328" i="19"/>
  <c r="L6328" i="19"/>
  <c r="F6328" i="19"/>
  <c r="M6327" i="19"/>
  <c r="L6327" i="19"/>
  <c r="F6327" i="19"/>
  <c r="M6326" i="19"/>
  <c r="L6326" i="19"/>
  <c r="F6326" i="19"/>
  <c r="M6325" i="19"/>
  <c r="L6325" i="19"/>
  <c r="F6325" i="19"/>
  <c r="M6324" i="19"/>
  <c r="L6324" i="19"/>
  <c r="F6324" i="19"/>
  <c r="M6323" i="19"/>
  <c r="L6323" i="19"/>
  <c r="F6323" i="19"/>
  <c r="M6322" i="19"/>
  <c r="L6322" i="19"/>
  <c r="F6322" i="19"/>
  <c r="M6321" i="19"/>
  <c r="L6321" i="19"/>
  <c r="F6321" i="19"/>
  <c r="M6320" i="19"/>
  <c r="L6320" i="19"/>
  <c r="F6320" i="19"/>
  <c r="M6319" i="19"/>
  <c r="L6319" i="19"/>
  <c r="F6319" i="19"/>
  <c r="M6318" i="19"/>
  <c r="L6318" i="19"/>
  <c r="F6318" i="19"/>
  <c r="M6317" i="19"/>
  <c r="L6317" i="19"/>
  <c r="F6317" i="19"/>
  <c r="M6316" i="19"/>
  <c r="L6316" i="19"/>
  <c r="F6316" i="19"/>
  <c r="M6315" i="19"/>
  <c r="L6315" i="19"/>
  <c r="F6315" i="19"/>
  <c r="M6314" i="19"/>
  <c r="L6314" i="19"/>
  <c r="F6314" i="19"/>
  <c r="M6313" i="19"/>
  <c r="L6313" i="19"/>
  <c r="F6313" i="19"/>
  <c r="M6312" i="19"/>
  <c r="L6312" i="19"/>
  <c r="F6312" i="19"/>
  <c r="M6311" i="19"/>
  <c r="L6311" i="19"/>
  <c r="F6311" i="19"/>
  <c r="M6310" i="19"/>
  <c r="L6310" i="19"/>
  <c r="F6310" i="19"/>
  <c r="M6309" i="19"/>
  <c r="L6309" i="19"/>
  <c r="F6309" i="19"/>
  <c r="M6308" i="19"/>
  <c r="L6308" i="19"/>
  <c r="F6308" i="19"/>
  <c r="M6307" i="19"/>
  <c r="L6307" i="19"/>
  <c r="F6307" i="19"/>
  <c r="M6306" i="19"/>
  <c r="L6306" i="19"/>
  <c r="F6306" i="19"/>
  <c r="M6305" i="19"/>
  <c r="L6305" i="19"/>
  <c r="F6305" i="19"/>
  <c r="M6304" i="19"/>
  <c r="L6304" i="19"/>
  <c r="F6304" i="19"/>
  <c r="M6303" i="19"/>
  <c r="L6303" i="19"/>
  <c r="F6303" i="19"/>
  <c r="M6302" i="19"/>
  <c r="L6302" i="19"/>
  <c r="F6302" i="19"/>
  <c r="M6301" i="19"/>
  <c r="L6301" i="19"/>
  <c r="F6301" i="19"/>
  <c r="M6300" i="19"/>
  <c r="L6300" i="19"/>
  <c r="F6300" i="19"/>
  <c r="M6299" i="19"/>
  <c r="L6299" i="19"/>
  <c r="F6299" i="19"/>
  <c r="M6298" i="19"/>
  <c r="L6298" i="19"/>
  <c r="F6298" i="19"/>
  <c r="M6297" i="19"/>
  <c r="L6297" i="19"/>
  <c r="F6297" i="19"/>
  <c r="M6296" i="19"/>
  <c r="L6296" i="19"/>
  <c r="F6296" i="19"/>
  <c r="M6295" i="19"/>
  <c r="L6295" i="19"/>
  <c r="F6295" i="19"/>
  <c r="M6294" i="19"/>
  <c r="L6294" i="19"/>
  <c r="F6294" i="19"/>
  <c r="M6293" i="19"/>
  <c r="L6293" i="19"/>
  <c r="F6293" i="19"/>
  <c r="M6292" i="19"/>
  <c r="L6292" i="19"/>
  <c r="F6292" i="19"/>
  <c r="M6291" i="19"/>
  <c r="L6291" i="19"/>
  <c r="F6291" i="19"/>
  <c r="M6290" i="19"/>
  <c r="L6290" i="19"/>
  <c r="F6290" i="19"/>
  <c r="M6289" i="19"/>
  <c r="L6289" i="19"/>
  <c r="F6289" i="19"/>
  <c r="M6288" i="19"/>
  <c r="L6288" i="19"/>
  <c r="F6288" i="19"/>
  <c r="M6287" i="19"/>
  <c r="L6287" i="19"/>
  <c r="F6287" i="19"/>
  <c r="M6286" i="19"/>
  <c r="L6286" i="19"/>
  <c r="F6286" i="19"/>
  <c r="M6285" i="19"/>
  <c r="L6285" i="19"/>
  <c r="F6285" i="19"/>
  <c r="M6284" i="19"/>
  <c r="L6284" i="19"/>
  <c r="F6284" i="19"/>
  <c r="M6283" i="19"/>
  <c r="L6283" i="19"/>
  <c r="F6283" i="19"/>
  <c r="M6282" i="19"/>
  <c r="L6282" i="19"/>
  <c r="F6282" i="19"/>
  <c r="M6281" i="19"/>
  <c r="L6281" i="19"/>
  <c r="F6281" i="19"/>
  <c r="M6280" i="19"/>
  <c r="L6280" i="19"/>
  <c r="F6280" i="19"/>
  <c r="M6279" i="19"/>
  <c r="L6279" i="19"/>
  <c r="F6279" i="19"/>
  <c r="M6278" i="19"/>
  <c r="L6278" i="19"/>
  <c r="F6278" i="19"/>
  <c r="M6277" i="19"/>
  <c r="L6277" i="19"/>
  <c r="F6277" i="19"/>
  <c r="M6276" i="19"/>
  <c r="L6276" i="19"/>
  <c r="F6276" i="19"/>
  <c r="M6275" i="19"/>
  <c r="L6275" i="19"/>
  <c r="F6275" i="19"/>
  <c r="M6274" i="19"/>
  <c r="L6274" i="19"/>
  <c r="F6274" i="19"/>
  <c r="M6273" i="19"/>
  <c r="L6273" i="19"/>
  <c r="F6273" i="19"/>
  <c r="M6272" i="19"/>
  <c r="L6272" i="19"/>
  <c r="F6272" i="19"/>
  <c r="M6271" i="19"/>
  <c r="L6271" i="19"/>
  <c r="F6271" i="19"/>
  <c r="M6270" i="19"/>
  <c r="L6270" i="19"/>
  <c r="F6270" i="19"/>
  <c r="M6269" i="19"/>
  <c r="L6269" i="19"/>
  <c r="F6269" i="19"/>
  <c r="M6268" i="19"/>
  <c r="L6268" i="19"/>
  <c r="F6268" i="19"/>
  <c r="M6267" i="19"/>
  <c r="L6267" i="19"/>
  <c r="F6267" i="19"/>
  <c r="M6266" i="19"/>
  <c r="L6266" i="19"/>
  <c r="F6266" i="19"/>
  <c r="M6265" i="19"/>
  <c r="L6265" i="19"/>
  <c r="F6265" i="19"/>
  <c r="M6264" i="19"/>
  <c r="L6264" i="19"/>
  <c r="F6264" i="19"/>
  <c r="M6263" i="19"/>
  <c r="L6263" i="19"/>
  <c r="F6263" i="19"/>
  <c r="M6262" i="19"/>
  <c r="L6262" i="19"/>
  <c r="F6262" i="19"/>
  <c r="M6261" i="19"/>
  <c r="L6261" i="19"/>
  <c r="F6261" i="19"/>
  <c r="M6260" i="19"/>
  <c r="L6260" i="19"/>
  <c r="F6260" i="19"/>
  <c r="M6259" i="19"/>
  <c r="L6259" i="19"/>
  <c r="F6259" i="19"/>
  <c r="M6258" i="19"/>
  <c r="L6258" i="19"/>
  <c r="F6258" i="19"/>
  <c r="M6257" i="19"/>
  <c r="L6257" i="19"/>
  <c r="F6257" i="19"/>
  <c r="M6256" i="19"/>
  <c r="L6256" i="19"/>
  <c r="F6256" i="19"/>
  <c r="M6255" i="19"/>
  <c r="L6255" i="19"/>
  <c r="F6255" i="19"/>
  <c r="M6254" i="19"/>
  <c r="L6254" i="19"/>
  <c r="F6254" i="19"/>
  <c r="M6253" i="19"/>
  <c r="L6253" i="19"/>
  <c r="F6253" i="19"/>
  <c r="M6252" i="19"/>
  <c r="L6252" i="19"/>
  <c r="F6252" i="19"/>
  <c r="M6251" i="19"/>
  <c r="L6251" i="19"/>
  <c r="F6251" i="19"/>
  <c r="M6250" i="19"/>
  <c r="L6250" i="19"/>
  <c r="F6250" i="19"/>
  <c r="M6249" i="19"/>
  <c r="L6249" i="19"/>
  <c r="F6249" i="19"/>
  <c r="M6248" i="19"/>
  <c r="L6248" i="19"/>
  <c r="F6248" i="19"/>
  <c r="M6247" i="19"/>
  <c r="L6247" i="19"/>
  <c r="F6247" i="19"/>
  <c r="M6246" i="19"/>
  <c r="L6246" i="19"/>
  <c r="F6246" i="19"/>
  <c r="M6245" i="19"/>
  <c r="L6245" i="19"/>
  <c r="F6245" i="19"/>
  <c r="M6244" i="19"/>
  <c r="L6244" i="19"/>
  <c r="F6244" i="19"/>
  <c r="M6243" i="19"/>
  <c r="L6243" i="19"/>
  <c r="F6243" i="19"/>
  <c r="M6242" i="19"/>
  <c r="L6242" i="19"/>
  <c r="F6242" i="19"/>
  <c r="M6241" i="19"/>
  <c r="L6241" i="19"/>
  <c r="F6241" i="19"/>
  <c r="M6240" i="19"/>
  <c r="L6240" i="19"/>
  <c r="F6240" i="19"/>
  <c r="M6239" i="19"/>
  <c r="L6239" i="19"/>
  <c r="F6239" i="19"/>
  <c r="M6238" i="19"/>
  <c r="L6238" i="19"/>
  <c r="F6238" i="19"/>
  <c r="M6237" i="19"/>
  <c r="L6237" i="19"/>
  <c r="F6237" i="19"/>
  <c r="M6236" i="19"/>
  <c r="L6236" i="19"/>
  <c r="F6236" i="19"/>
  <c r="M6235" i="19"/>
  <c r="L6235" i="19"/>
  <c r="F6235" i="19"/>
  <c r="M6234" i="19"/>
  <c r="L6234" i="19"/>
  <c r="F6234" i="19"/>
  <c r="M6233" i="19"/>
  <c r="L6233" i="19"/>
  <c r="F6233" i="19"/>
  <c r="M6232" i="19"/>
  <c r="L6232" i="19"/>
  <c r="F6232" i="19"/>
  <c r="M6231" i="19"/>
  <c r="L6231" i="19"/>
  <c r="F6231" i="19"/>
  <c r="M6230" i="19"/>
  <c r="L6230" i="19"/>
  <c r="F6230" i="19"/>
  <c r="M6229" i="19"/>
  <c r="L6229" i="19"/>
  <c r="F6229" i="19"/>
  <c r="M6228" i="19"/>
  <c r="L6228" i="19"/>
  <c r="F6228" i="19"/>
  <c r="M6227" i="19"/>
  <c r="L6227" i="19"/>
  <c r="F6227" i="19"/>
  <c r="M6226" i="19"/>
  <c r="L6226" i="19"/>
  <c r="F6226" i="19"/>
  <c r="M6225" i="19"/>
  <c r="L6225" i="19"/>
  <c r="F6225" i="19"/>
  <c r="M6224" i="19"/>
  <c r="L6224" i="19"/>
  <c r="F6224" i="19"/>
  <c r="M6223" i="19"/>
  <c r="L6223" i="19"/>
  <c r="F6223" i="19"/>
  <c r="M6222" i="19"/>
  <c r="L6222" i="19"/>
  <c r="F6222" i="19"/>
  <c r="M6221" i="19"/>
  <c r="L6221" i="19"/>
  <c r="F6221" i="19"/>
  <c r="M6220" i="19"/>
  <c r="L6220" i="19"/>
  <c r="F6220" i="19"/>
  <c r="M6219" i="19"/>
  <c r="L6219" i="19"/>
  <c r="F6219" i="19"/>
  <c r="M6218" i="19"/>
  <c r="L6218" i="19"/>
  <c r="F6218" i="19"/>
  <c r="M6217" i="19"/>
  <c r="L6217" i="19"/>
  <c r="F6217" i="19"/>
  <c r="M6216" i="19"/>
  <c r="L6216" i="19"/>
  <c r="F6216" i="19"/>
  <c r="M6215" i="19"/>
  <c r="L6215" i="19"/>
  <c r="F6215" i="19"/>
  <c r="M6214" i="19"/>
  <c r="L6214" i="19"/>
  <c r="F6214" i="19"/>
  <c r="M6213" i="19"/>
  <c r="L6213" i="19"/>
  <c r="F6213" i="19"/>
  <c r="M6212" i="19"/>
  <c r="L6212" i="19"/>
  <c r="F6212" i="19"/>
  <c r="M6211" i="19"/>
  <c r="L6211" i="19"/>
  <c r="F6211" i="19"/>
  <c r="M6210" i="19"/>
  <c r="L6210" i="19"/>
  <c r="F6210" i="19"/>
  <c r="M6209" i="19"/>
  <c r="L6209" i="19"/>
  <c r="F6209" i="19"/>
  <c r="M6208" i="19"/>
  <c r="L6208" i="19"/>
  <c r="F6208" i="19"/>
  <c r="M6207" i="19"/>
  <c r="L6207" i="19"/>
  <c r="F6207" i="19"/>
  <c r="M6206" i="19"/>
  <c r="L6206" i="19"/>
  <c r="F6206" i="19"/>
  <c r="M6205" i="19"/>
  <c r="L6205" i="19"/>
  <c r="F6205" i="19"/>
  <c r="M6204" i="19"/>
  <c r="L6204" i="19"/>
  <c r="F6204" i="19"/>
  <c r="M6203" i="19"/>
  <c r="L6203" i="19"/>
  <c r="F6203" i="19"/>
  <c r="M6202" i="19"/>
  <c r="L6202" i="19"/>
  <c r="F6202" i="19"/>
  <c r="M6201" i="19"/>
  <c r="L6201" i="19"/>
  <c r="F6201" i="19"/>
  <c r="M6200" i="19"/>
  <c r="L6200" i="19"/>
  <c r="F6200" i="19"/>
  <c r="M6199" i="19"/>
  <c r="L6199" i="19"/>
  <c r="F6199" i="19"/>
  <c r="M6198" i="19"/>
  <c r="L6198" i="19"/>
  <c r="F6198" i="19"/>
  <c r="M6197" i="19"/>
  <c r="L6197" i="19"/>
  <c r="F6197" i="19"/>
  <c r="M6196" i="19"/>
  <c r="L6196" i="19"/>
  <c r="F6196" i="19"/>
  <c r="M6195" i="19"/>
  <c r="L6195" i="19"/>
  <c r="F6195" i="19"/>
  <c r="M6194" i="19"/>
  <c r="L6194" i="19"/>
  <c r="F6194" i="19"/>
  <c r="M6193" i="19"/>
  <c r="L6193" i="19"/>
  <c r="F6193" i="19"/>
  <c r="M6192" i="19"/>
  <c r="L6192" i="19"/>
  <c r="F6192" i="19"/>
  <c r="M6191" i="19"/>
  <c r="L6191" i="19"/>
  <c r="F6191" i="19"/>
  <c r="M6190" i="19"/>
  <c r="L6190" i="19"/>
  <c r="F6190" i="19"/>
  <c r="M6189" i="19"/>
  <c r="L6189" i="19"/>
  <c r="F6189" i="19"/>
  <c r="M6188" i="19"/>
  <c r="L6188" i="19"/>
  <c r="F6188" i="19"/>
  <c r="M6187" i="19"/>
  <c r="L6187" i="19"/>
  <c r="F6187" i="19"/>
  <c r="M6186" i="19"/>
  <c r="L6186" i="19"/>
  <c r="F6186" i="19"/>
  <c r="M6185" i="19"/>
  <c r="L6185" i="19"/>
  <c r="F6185" i="19"/>
  <c r="M6184" i="19"/>
  <c r="L6184" i="19"/>
  <c r="F6184" i="19"/>
  <c r="M6183" i="19"/>
  <c r="L6183" i="19"/>
  <c r="F6183" i="19"/>
  <c r="M6182" i="19"/>
  <c r="L6182" i="19"/>
  <c r="F6182" i="19"/>
  <c r="M6181" i="19"/>
  <c r="L6181" i="19"/>
  <c r="F6181" i="19"/>
  <c r="M6180" i="19"/>
  <c r="L6180" i="19"/>
  <c r="F6180" i="19"/>
  <c r="M6179" i="19"/>
  <c r="L6179" i="19"/>
  <c r="F6179" i="19"/>
  <c r="M6178" i="19"/>
  <c r="L6178" i="19"/>
  <c r="F6178" i="19"/>
  <c r="M6177" i="19"/>
  <c r="L6177" i="19"/>
  <c r="F6177" i="19"/>
  <c r="M6176" i="19"/>
  <c r="L6176" i="19"/>
  <c r="F6176" i="19"/>
  <c r="M6175" i="19"/>
  <c r="L6175" i="19"/>
  <c r="F6175" i="19"/>
  <c r="M6174" i="19"/>
  <c r="L6174" i="19"/>
  <c r="F6174" i="19"/>
  <c r="M6173" i="19"/>
  <c r="L6173" i="19"/>
  <c r="F6173" i="19"/>
  <c r="M6172" i="19"/>
  <c r="L6172" i="19"/>
  <c r="F6172" i="19"/>
  <c r="M6171" i="19"/>
  <c r="L6171" i="19"/>
  <c r="F6171" i="19"/>
  <c r="M6170" i="19"/>
  <c r="L6170" i="19"/>
  <c r="F6170" i="19"/>
  <c r="M6169" i="19"/>
  <c r="L6169" i="19"/>
  <c r="F6169" i="19"/>
  <c r="M6168" i="19"/>
  <c r="L6168" i="19"/>
  <c r="F6168" i="19"/>
  <c r="M6167" i="19"/>
  <c r="L6167" i="19"/>
  <c r="F6167" i="19"/>
  <c r="M6166" i="19"/>
  <c r="L6166" i="19"/>
  <c r="F6166" i="19"/>
  <c r="M6165" i="19"/>
  <c r="L6165" i="19"/>
  <c r="F6165" i="19"/>
  <c r="M6164" i="19"/>
  <c r="L6164" i="19"/>
  <c r="F6164" i="19"/>
  <c r="M6163" i="19"/>
  <c r="L6163" i="19"/>
  <c r="F6163" i="19"/>
  <c r="M6162" i="19"/>
  <c r="L6162" i="19"/>
  <c r="F6162" i="19"/>
  <c r="M6161" i="19"/>
  <c r="L6161" i="19"/>
  <c r="F6161" i="19"/>
  <c r="M6160" i="19"/>
  <c r="L6160" i="19"/>
  <c r="F6160" i="19"/>
  <c r="M6159" i="19"/>
  <c r="L6159" i="19"/>
  <c r="F6159" i="19"/>
  <c r="M6158" i="19"/>
  <c r="L6158" i="19"/>
  <c r="F6158" i="19"/>
  <c r="M6157" i="19"/>
  <c r="L6157" i="19"/>
  <c r="F6157" i="19"/>
  <c r="M6156" i="19"/>
  <c r="L6156" i="19"/>
  <c r="F6156" i="19"/>
  <c r="M6155" i="19"/>
  <c r="L6155" i="19"/>
  <c r="F6155" i="19"/>
  <c r="M6154" i="19"/>
  <c r="L6154" i="19"/>
  <c r="F6154" i="19"/>
  <c r="M6153" i="19"/>
  <c r="L6153" i="19"/>
  <c r="F6153" i="19"/>
  <c r="M6152" i="19"/>
  <c r="L6152" i="19"/>
  <c r="F6152" i="19"/>
  <c r="M6151" i="19"/>
  <c r="L6151" i="19"/>
  <c r="F6151" i="19"/>
  <c r="M6150" i="19"/>
  <c r="L6150" i="19"/>
  <c r="F6150" i="19"/>
  <c r="M6149" i="19"/>
  <c r="L6149" i="19"/>
  <c r="F6149" i="19"/>
  <c r="M6148" i="19"/>
  <c r="L6148" i="19"/>
  <c r="F6148" i="19"/>
  <c r="M6147" i="19"/>
  <c r="L6147" i="19"/>
  <c r="F6147" i="19"/>
  <c r="M6146" i="19"/>
  <c r="L6146" i="19"/>
  <c r="F6146" i="19"/>
  <c r="M6145" i="19"/>
  <c r="L6145" i="19"/>
  <c r="F6145" i="19"/>
  <c r="M6144" i="19"/>
  <c r="L6144" i="19"/>
  <c r="F6144" i="19"/>
  <c r="M6143" i="19"/>
  <c r="L6143" i="19"/>
  <c r="F6143" i="19"/>
  <c r="M6142" i="19"/>
  <c r="L6142" i="19"/>
  <c r="F6142" i="19"/>
  <c r="M6141" i="19"/>
  <c r="L6141" i="19"/>
  <c r="F6141" i="19"/>
  <c r="M6140" i="19"/>
  <c r="L6140" i="19"/>
  <c r="F6140" i="19"/>
  <c r="M6139" i="19"/>
  <c r="L6139" i="19"/>
  <c r="F6139" i="19"/>
  <c r="M6138" i="19"/>
  <c r="L6138" i="19"/>
  <c r="F6138" i="19"/>
  <c r="M6137" i="19"/>
  <c r="L6137" i="19"/>
  <c r="F6137" i="19"/>
  <c r="M6136" i="19"/>
  <c r="L6136" i="19"/>
  <c r="F6136" i="19"/>
  <c r="M6135" i="19"/>
  <c r="L6135" i="19"/>
  <c r="F6135" i="19"/>
  <c r="M6134" i="19"/>
  <c r="L6134" i="19"/>
  <c r="F6134" i="19"/>
  <c r="M6133" i="19"/>
  <c r="L6133" i="19"/>
  <c r="F6133" i="19"/>
  <c r="M6132" i="19"/>
  <c r="L6132" i="19"/>
  <c r="F6132" i="19"/>
  <c r="M6131" i="19"/>
  <c r="L6131" i="19"/>
  <c r="F6131" i="19"/>
  <c r="M6130" i="19"/>
  <c r="L6130" i="19"/>
  <c r="F6130" i="19"/>
  <c r="M6129" i="19"/>
  <c r="L6129" i="19"/>
  <c r="F6129" i="19"/>
  <c r="M6128" i="19"/>
  <c r="L6128" i="19"/>
  <c r="F6128" i="19"/>
  <c r="M6127" i="19"/>
  <c r="L6127" i="19"/>
  <c r="F6127" i="19"/>
  <c r="M6126" i="19"/>
  <c r="L6126" i="19"/>
  <c r="F6126" i="19"/>
  <c r="M6125" i="19"/>
  <c r="L6125" i="19"/>
  <c r="F6125" i="19"/>
  <c r="M6124" i="19"/>
  <c r="L6124" i="19"/>
  <c r="F6124" i="19"/>
  <c r="M6123" i="19"/>
  <c r="L6123" i="19"/>
  <c r="F6123" i="19"/>
  <c r="M6122" i="19"/>
  <c r="L6122" i="19"/>
  <c r="F6122" i="19"/>
  <c r="M6121" i="19"/>
  <c r="L6121" i="19"/>
  <c r="F6121" i="19"/>
  <c r="M6120" i="19"/>
  <c r="L6120" i="19"/>
  <c r="F6120" i="19"/>
  <c r="M6119" i="19"/>
  <c r="L6119" i="19"/>
  <c r="F6119" i="19"/>
  <c r="M6118" i="19"/>
  <c r="L6118" i="19"/>
  <c r="F6118" i="19"/>
  <c r="M6117" i="19"/>
  <c r="L6117" i="19"/>
  <c r="F6117" i="19"/>
  <c r="M6116" i="19"/>
  <c r="L6116" i="19"/>
  <c r="F6116" i="19"/>
  <c r="M6115" i="19"/>
  <c r="L6115" i="19"/>
  <c r="F6115" i="19"/>
  <c r="M6114" i="19"/>
  <c r="L6114" i="19"/>
  <c r="F6114" i="19"/>
  <c r="M6113" i="19"/>
  <c r="L6113" i="19"/>
  <c r="F6113" i="19"/>
  <c r="M6112" i="19"/>
  <c r="L6112" i="19"/>
  <c r="F6112" i="19"/>
  <c r="M6111" i="19"/>
  <c r="L6111" i="19"/>
  <c r="F6111" i="19"/>
  <c r="M6110" i="19"/>
  <c r="L6110" i="19"/>
  <c r="F6110" i="19"/>
  <c r="M6109" i="19"/>
  <c r="L6109" i="19"/>
  <c r="F6109" i="19"/>
  <c r="M6108" i="19"/>
  <c r="L6108" i="19"/>
  <c r="F6108" i="19"/>
  <c r="M6107" i="19"/>
  <c r="L6107" i="19"/>
  <c r="F6107" i="19"/>
  <c r="M6106" i="19"/>
  <c r="L6106" i="19"/>
  <c r="F6106" i="19"/>
  <c r="M6105" i="19"/>
  <c r="L6105" i="19"/>
  <c r="F6105" i="19"/>
  <c r="M6104" i="19"/>
  <c r="L6104" i="19"/>
  <c r="F6104" i="19"/>
  <c r="M6103" i="19"/>
  <c r="L6103" i="19"/>
  <c r="F6103" i="19"/>
  <c r="M6102" i="19"/>
  <c r="L6102" i="19"/>
  <c r="F6102" i="19"/>
  <c r="M6101" i="19"/>
  <c r="L6101" i="19"/>
  <c r="F6101" i="19"/>
  <c r="M6100" i="19"/>
  <c r="L6100" i="19"/>
  <c r="F6100" i="19"/>
  <c r="M6099" i="19"/>
  <c r="L6099" i="19"/>
  <c r="F6099" i="19"/>
  <c r="M6098" i="19"/>
  <c r="L6098" i="19"/>
  <c r="F6098" i="19"/>
  <c r="M6097" i="19"/>
  <c r="L6097" i="19"/>
  <c r="F6097" i="19"/>
  <c r="M6096" i="19"/>
  <c r="L6096" i="19"/>
  <c r="F6096" i="19"/>
  <c r="M6095" i="19"/>
  <c r="L6095" i="19"/>
  <c r="F6095" i="19"/>
  <c r="M6094" i="19"/>
  <c r="L6094" i="19"/>
  <c r="F6094" i="19"/>
  <c r="M6093" i="19"/>
  <c r="L6093" i="19"/>
  <c r="F6093" i="19"/>
  <c r="M6092" i="19"/>
  <c r="L6092" i="19"/>
  <c r="F6092" i="19"/>
  <c r="M6091" i="19"/>
  <c r="L6091" i="19"/>
  <c r="F6091" i="19"/>
  <c r="M6090" i="19"/>
  <c r="L6090" i="19"/>
  <c r="F6090" i="19"/>
  <c r="M6089" i="19"/>
  <c r="L6089" i="19"/>
  <c r="F6089" i="19"/>
  <c r="M6088" i="19"/>
  <c r="L6088" i="19"/>
  <c r="F6088" i="19"/>
  <c r="M6087" i="19"/>
  <c r="L6087" i="19"/>
  <c r="F6087" i="19"/>
  <c r="M6086" i="19"/>
  <c r="L6086" i="19"/>
  <c r="F6086" i="19"/>
  <c r="M6085" i="19"/>
  <c r="L6085" i="19"/>
  <c r="F6085" i="19"/>
  <c r="M6084" i="19"/>
  <c r="L6084" i="19"/>
  <c r="F6084" i="19"/>
  <c r="M6083" i="19"/>
  <c r="L6083" i="19"/>
  <c r="F6083" i="19"/>
  <c r="M6082" i="19"/>
  <c r="L6082" i="19"/>
  <c r="F6082" i="19"/>
  <c r="M6081" i="19"/>
  <c r="L6081" i="19"/>
  <c r="F6081" i="19"/>
  <c r="M6080" i="19"/>
  <c r="L6080" i="19"/>
  <c r="F6080" i="19"/>
  <c r="M6079" i="19"/>
  <c r="L6079" i="19"/>
  <c r="F6079" i="19"/>
  <c r="M6078" i="19"/>
  <c r="L6078" i="19"/>
  <c r="F6078" i="19"/>
  <c r="M6077" i="19"/>
  <c r="L6077" i="19"/>
  <c r="F6077" i="19"/>
  <c r="M6076" i="19"/>
  <c r="L6076" i="19"/>
  <c r="F6076" i="19"/>
  <c r="M6075" i="19"/>
  <c r="L6075" i="19"/>
  <c r="F6075" i="19"/>
  <c r="M6074" i="19"/>
  <c r="L6074" i="19"/>
  <c r="F6074" i="19"/>
  <c r="M6073" i="19"/>
  <c r="L6073" i="19"/>
  <c r="F6073" i="19"/>
  <c r="M6072" i="19"/>
  <c r="L6072" i="19"/>
  <c r="F6072" i="19"/>
  <c r="M6071" i="19"/>
  <c r="L6071" i="19"/>
  <c r="F6071" i="19"/>
  <c r="M6070" i="19"/>
  <c r="L6070" i="19"/>
  <c r="F6070" i="19"/>
  <c r="M6069" i="19"/>
  <c r="L6069" i="19"/>
  <c r="F6069" i="19"/>
  <c r="M6068" i="19"/>
  <c r="L6068" i="19"/>
  <c r="F6068" i="19"/>
  <c r="M6067" i="19"/>
  <c r="L6067" i="19"/>
  <c r="F6067" i="19"/>
  <c r="M6066" i="19"/>
  <c r="L6066" i="19"/>
  <c r="F6066" i="19"/>
  <c r="M6065" i="19"/>
  <c r="L6065" i="19"/>
  <c r="F6065" i="19"/>
  <c r="M6064" i="19"/>
  <c r="L6064" i="19"/>
  <c r="F6064" i="19"/>
  <c r="M6063" i="19"/>
  <c r="L6063" i="19"/>
  <c r="F6063" i="19"/>
  <c r="M6062" i="19"/>
  <c r="L6062" i="19"/>
  <c r="F6062" i="19"/>
  <c r="M6061" i="19"/>
  <c r="L6061" i="19"/>
  <c r="F6061" i="19"/>
  <c r="M6060" i="19"/>
  <c r="L6060" i="19"/>
  <c r="F6060" i="19"/>
  <c r="M6059" i="19"/>
  <c r="L6059" i="19"/>
  <c r="F6059" i="19"/>
  <c r="M6058" i="19"/>
  <c r="L6058" i="19"/>
  <c r="F6058" i="19"/>
  <c r="M6057" i="19"/>
  <c r="L6057" i="19"/>
  <c r="F6057" i="19"/>
  <c r="M6056" i="19"/>
  <c r="L6056" i="19"/>
  <c r="F6056" i="19"/>
  <c r="M6055" i="19"/>
  <c r="L6055" i="19"/>
  <c r="F6055" i="19"/>
  <c r="M6054" i="19"/>
  <c r="L6054" i="19"/>
  <c r="F6054" i="19"/>
  <c r="M6053" i="19"/>
  <c r="L6053" i="19"/>
  <c r="F6053" i="19"/>
  <c r="M6052" i="19"/>
  <c r="L6052" i="19"/>
  <c r="F6052" i="19"/>
  <c r="M6051" i="19"/>
  <c r="L6051" i="19"/>
  <c r="F6051" i="19"/>
  <c r="M6050" i="19"/>
  <c r="L6050" i="19"/>
  <c r="F6050" i="19"/>
  <c r="M6049" i="19"/>
  <c r="L6049" i="19"/>
  <c r="F6049" i="19"/>
  <c r="M6048" i="19"/>
  <c r="L6048" i="19"/>
  <c r="F6048" i="19"/>
  <c r="M6047" i="19"/>
  <c r="L6047" i="19"/>
  <c r="F6047" i="19"/>
  <c r="M6046" i="19"/>
  <c r="L6046" i="19"/>
  <c r="F6046" i="19"/>
  <c r="M6045" i="19"/>
  <c r="L6045" i="19"/>
  <c r="F6045" i="19"/>
  <c r="M6044" i="19"/>
  <c r="L6044" i="19"/>
  <c r="F6044" i="19"/>
  <c r="M6043" i="19"/>
  <c r="L6043" i="19"/>
  <c r="F6043" i="19"/>
  <c r="M6042" i="19"/>
  <c r="L6042" i="19"/>
  <c r="F6042" i="19"/>
  <c r="M6041" i="19"/>
  <c r="L6041" i="19"/>
  <c r="F6041" i="19"/>
  <c r="M6040" i="19"/>
  <c r="L6040" i="19"/>
  <c r="F6040" i="19"/>
  <c r="M6039" i="19"/>
  <c r="L6039" i="19"/>
  <c r="F6039" i="19"/>
  <c r="M6038" i="19"/>
  <c r="L6038" i="19"/>
  <c r="F6038" i="19"/>
  <c r="M6037" i="19"/>
  <c r="L6037" i="19"/>
  <c r="F6037" i="19"/>
  <c r="M6036" i="19"/>
  <c r="L6036" i="19"/>
  <c r="F6036" i="19"/>
  <c r="M6035" i="19"/>
  <c r="L6035" i="19"/>
  <c r="F6035" i="19"/>
  <c r="M6034" i="19"/>
  <c r="L6034" i="19"/>
  <c r="F6034" i="19"/>
  <c r="M6033" i="19"/>
  <c r="L6033" i="19"/>
  <c r="F6033" i="19"/>
  <c r="M6032" i="19"/>
  <c r="L6032" i="19"/>
  <c r="F6032" i="19"/>
  <c r="M6031" i="19"/>
  <c r="L6031" i="19"/>
  <c r="F6031" i="19"/>
  <c r="M6030" i="19"/>
  <c r="L6030" i="19"/>
  <c r="F6030" i="19"/>
  <c r="M6029" i="19"/>
  <c r="L6029" i="19"/>
  <c r="F6029" i="19"/>
  <c r="M6028" i="19"/>
  <c r="L6028" i="19"/>
  <c r="F6028" i="19"/>
  <c r="M6027" i="19"/>
  <c r="L6027" i="19"/>
  <c r="F6027" i="19"/>
  <c r="M6026" i="19"/>
  <c r="L6026" i="19"/>
  <c r="F6026" i="19"/>
  <c r="M6025" i="19"/>
  <c r="L6025" i="19"/>
  <c r="F6025" i="19"/>
  <c r="M6024" i="19"/>
  <c r="L6024" i="19"/>
  <c r="F6024" i="19"/>
  <c r="M6023" i="19"/>
  <c r="L6023" i="19"/>
  <c r="F6023" i="19"/>
  <c r="M6022" i="19"/>
  <c r="L6022" i="19"/>
  <c r="F6022" i="19"/>
  <c r="M6021" i="19"/>
  <c r="L6021" i="19"/>
  <c r="F6021" i="19"/>
  <c r="M6020" i="19"/>
  <c r="L6020" i="19"/>
  <c r="F6020" i="19"/>
  <c r="M6019" i="19"/>
  <c r="L6019" i="19"/>
  <c r="F6019" i="19"/>
  <c r="M6018" i="19"/>
  <c r="L6018" i="19"/>
  <c r="F6018" i="19"/>
  <c r="M6017" i="19"/>
  <c r="L6017" i="19"/>
  <c r="F6017" i="19"/>
  <c r="M6016" i="19"/>
  <c r="L6016" i="19"/>
  <c r="F6016" i="19"/>
  <c r="M6015" i="19"/>
  <c r="L6015" i="19"/>
  <c r="F6015" i="19"/>
  <c r="M6014" i="19"/>
  <c r="L6014" i="19"/>
  <c r="F6014" i="19"/>
  <c r="M6013" i="19"/>
  <c r="L6013" i="19"/>
  <c r="F6013" i="19"/>
  <c r="M6012" i="19"/>
  <c r="L6012" i="19"/>
  <c r="F6012" i="19"/>
  <c r="M6011" i="19"/>
  <c r="L6011" i="19"/>
  <c r="F6011" i="19"/>
  <c r="M6010" i="19"/>
  <c r="L6010" i="19"/>
  <c r="F6010" i="19"/>
  <c r="M6009" i="19"/>
  <c r="L6009" i="19"/>
  <c r="F6009" i="19"/>
  <c r="M6008" i="19"/>
  <c r="L6008" i="19"/>
  <c r="F6008" i="19"/>
  <c r="M6007" i="19"/>
  <c r="L6007" i="19"/>
  <c r="F6007" i="19"/>
  <c r="M6006" i="19"/>
  <c r="L6006" i="19"/>
  <c r="F6006" i="19"/>
  <c r="M6005" i="19"/>
  <c r="L6005" i="19"/>
  <c r="F6005" i="19"/>
  <c r="M6004" i="19"/>
  <c r="L6004" i="19"/>
  <c r="F6004" i="19"/>
  <c r="M6003" i="19"/>
  <c r="L6003" i="19"/>
  <c r="F6003" i="19"/>
  <c r="M6002" i="19"/>
  <c r="L6002" i="19"/>
  <c r="F6002" i="19"/>
  <c r="M6001" i="19"/>
  <c r="L6001" i="19"/>
  <c r="F6001" i="19"/>
  <c r="M6000" i="19"/>
  <c r="L6000" i="19"/>
  <c r="F6000" i="19"/>
  <c r="M5999" i="19"/>
  <c r="L5999" i="19"/>
  <c r="F5999" i="19"/>
  <c r="M5998" i="19"/>
  <c r="L5998" i="19"/>
  <c r="F5998" i="19"/>
  <c r="M5997" i="19"/>
  <c r="L5997" i="19"/>
  <c r="F5997" i="19"/>
  <c r="M5996" i="19"/>
  <c r="L5996" i="19"/>
  <c r="F5996" i="19"/>
  <c r="M5995" i="19"/>
  <c r="L5995" i="19"/>
  <c r="F5995" i="19"/>
  <c r="M5994" i="19"/>
  <c r="L5994" i="19"/>
  <c r="F5994" i="19"/>
  <c r="M5993" i="19"/>
  <c r="L5993" i="19"/>
  <c r="F5993" i="19"/>
  <c r="M5992" i="19"/>
  <c r="L5992" i="19"/>
  <c r="F5992" i="19"/>
  <c r="M5991" i="19"/>
  <c r="L5991" i="19"/>
  <c r="F5991" i="19"/>
  <c r="M5990" i="19"/>
  <c r="L5990" i="19"/>
  <c r="F5990" i="19"/>
  <c r="M5989" i="19"/>
  <c r="L5989" i="19"/>
  <c r="F5989" i="19"/>
  <c r="M5988" i="19"/>
  <c r="L5988" i="19"/>
  <c r="F5988" i="19"/>
  <c r="M5987" i="19"/>
  <c r="L5987" i="19"/>
  <c r="F5987" i="19"/>
  <c r="M5986" i="19"/>
  <c r="L5986" i="19"/>
  <c r="F5986" i="19"/>
  <c r="M5985" i="19"/>
  <c r="L5985" i="19"/>
  <c r="F5985" i="19"/>
  <c r="M5984" i="19"/>
  <c r="L5984" i="19"/>
  <c r="F5984" i="19"/>
  <c r="M5983" i="19"/>
  <c r="L5983" i="19"/>
  <c r="F5983" i="19"/>
  <c r="M5982" i="19"/>
  <c r="L5982" i="19"/>
  <c r="F5982" i="19"/>
  <c r="M5981" i="19"/>
  <c r="L5981" i="19"/>
  <c r="F5981" i="19"/>
  <c r="M5980" i="19"/>
  <c r="L5980" i="19"/>
  <c r="F5980" i="19"/>
  <c r="M5979" i="19"/>
  <c r="L5979" i="19"/>
  <c r="F5979" i="19"/>
  <c r="M5978" i="19"/>
  <c r="L5978" i="19"/>
  <c r="F5978" i="19"/>
  <c r="M5977" i="19"/>
  <c r="L5977" i="19"/>
  <c r="F5977" i="19"/>
  <c r="M5976" i="19"/>
  <c r="L5976" i="19"/>
  <c r="F5976" i="19"/>
  <c r="M5975" i="19"/>
  <c r="L5975" i="19"/>
  <c r="F5975" i="19"/>
  <c r="M5974" i="19"/>
  <c r="L5974" i="19"/>
  <c r="F5974" i="19"/>
  <c r="M5973" i="19"/>
  <c r="L5973" i="19"/>
  <c r="F5973" i="19"/>
  <c r="M5972" i="19"/>
  <c r="L5972" i="19"/>
  <c r="F5972" i="19"/>
  <c r="M5971" i="19"/>
  <c r="L5971" i="19"/>
  <c r="F5971" i="19"/>
  <c r="M5970" i="19"/>
  <c r="L5970" i="19"/>
  <c r="F5970" i="19"/>
  <c r="M5969" i="19"/>
  <c r="L5969" i="19"/>
  <c r="F5969" i="19"/>
  <c r="M5968" i="19"/>
  <c r="L5968" i="19"/>
  <c r="F5968" i="19"/>
  <c r="M5967" i="19"/>
  <c r="L5967" i="19"/>
  <c r="F5967" i="19"/>
  <c r="M5966" i="19"/>
  <c r="L5966" i="19"/>
  <c r="F5966" i="19"/>
  <c r="M5965" i="19"/>
  <c r="L5965" i="19"/>
  <c r="F5965" i="19"/>
  <c r="M5964" i="19"/>
  <c r="L5964" i="19"/>
  <c r="F5964" i="19"/>
  <c r="M5963" i="19"/>
  <c r="L5963" i="19"/>
  <c r="F5963" i="19"/>
  <c r="M5962" i="19"/>
  <c r="L5962" i="19"/>
  <c r="F5962" i="19"/>
  <c r="M5961" i="19"/>
  <c r="L5961" i="19"/>
  <c r="F5961" i="19"/>
  <c r="M5960" i="19"/>
  <c r="L5960" i="19"/>
  <c r="F5960" i="19"/>
  <c r="M5959" i="19"/>
  <c r="L5959" i="19"/>
  <c r="F5959" i="19"/>
  <c r="M5958" i="19"/>
  <c r="L5958" i="19"/>
  <c r="F5958" i="19"/>
  <c r="M5957" i="19"/>
  <c r="L5957" i="19"/>
  <c r="F5957" i="19"/>
  <c r="M5956" i="19"/>
  <c r="L5956" i="19"/>
  <c r="F5956" i="19"/>
  <c r="M5955" i="19"/>
  <c r="L5955" i="19"/>
  <c r="F5955" i="19"/>
  <c r="M5954" i="19"/>
  <c r="L5954" i="19"/>
  <c r="F5954" i="19"/>
  <c r="M5953" i="19"/>
  <c r="L5953" i="19"/>
  <c r="F5953" i="19"/>
  <c r="M5952" i="19"/>
  <c r="L5952" i="19"/>
  <c r="F5952" i="19"/>
  <c r="M5951" i="19"/>
  <c r="L5951" i="19"/>
  <c r="F5951" i="19"/>
  <c r="M5950" i="19"/>
  <c r="L5950" i="19"/>
  <c r="F5950" i="19"/>
  <c r="M5949" i="19"/>
  <c r="L5949" i="19"/>
  <c r="F5949" i="19"/>
  <c r="M5948" i="19"/>
  <c r="L5948" i="19"/>
  <c r="F5948" i="19"/>
  <c r="M5947" i="19"/>
  <c r="L5947" i="19"/>
  <c r="F5947" i="19"/>
  <c r="M5946" i="19"/>
  <c r="L5946" i="19"/>
  <c r="F5946" i="19"/>
  <c r="M5945" i="19"/>
  <c r="L5945" i="19"/>
  <c r="F5945" i="19"/>
  <c r="M5944" i="19"/>
  <c r="L5944" i="19"/>
  <c r="F5944" i="19"/>
  <c r="M5943" i="19"/>
  <c r="L5943" i="19"/>
  <c r="F5943" i="19"/>
  <c r="M5942" i="19"/>
  <c r="L5942" i="19"/>
  <c r="F5942" i="19"/>
  <c r="M5941" i="19"/>
  <c r="L5941" i="19"/>
  <c r="F5941" i="19"/>
  <c r="M5940" i="19"/>
  <c r="L5940" i="19"/>
  <c r="F5940" i="19"/>
  <c r="M5939" i="19"/>
  <c r="L5939" i="19"/>
  <c r="F5939" i="19"/>
  <c r="M5938" i="19"/>
  <c r="L5938" i="19"/>
  <c r="F5938" i="19"/>
  <c r="M5937" i="19"/>
  <c r="L5937" i="19"/>
  <c r="F5937" i="19"/>
  <c r="M5936" i="19"/>
  <c r="L5936" i="19"/>
  <c r="F5936" i="19"/>
  <c r="M5935" i="19"/>
  <c r="L5935" i="19"/>
  <c r="F5935" i="19"/>
  <c r="M5934" i="19"/>
  <c r="L5934" i="19"/>
  <c r="F5934" i="19"/>
  <c r="M5933" i="19"/>
  <c r="L5933" i="19"/>
  <c r="F5933" i="19"/>
  <c r="M5932" i="19"/>
  <c r="L5932" i="19"/>
  <c r="F5932" i="19"/>
  <c r="M5931" i="19"/>
  <c r="L5931" i="19"/>
  <c r="F5931" i="19"/>
  <c r="M5930" i="19"/>
  <c r="L5930" i="19"/>
  <c r="F5930" i="19"/>
  <c r="M5929" i="19"/>
  <c r="L5929" i="19"/>
  <c r="F5929" i="19"/>
  <c r="M5928" i="19"/>
  <c r="L5928" i="19"/>
  <c r="F5928" i="19"/>
  <c r="M5927" i="19"/>
  <c r="L5927" i="19"/>
  <c r="F5927" i="19"/>
  <c r="M5926" i="19"/>
  <c r="L5926" i="19"/>
  <c r="F5926" i="19"/>
  <c r="M5925" i="19"/>
  <c r="L5925" i="19"/>
  <c r="F5925" i="19"/>
  <c r="M5924" i="19"/>
  <c r="L5924" i="19"/>
  <c r="F5924" i="19"/>
  <c r="M5923" i="19"/>
  <c r="L5923" i="19"/>
  <c r="F5923" i="19"/>
  <c r="M5922" i="19"/>
  <c r="L5922" i="19"/>
  <c r="F5922" i="19"/>
  <c r="M5921" i="19"/>
  <c r="L5921" i="19"/>
  <c r="F5921" i="19"/>
  <c r="M5920" i="19"/>
  <c r="L5920" i="19"/>
  <c r="F5920" i="19"/>
  <c r="M5919" i="19"/>
  <c r="L5919" i="19"/>
  <c r="F5919" i="19"/>
  <c r="M5918" i="19"/>
  <c r="L5918" i="19"/>
  <c r="F5918" i="19"/>
  <c r="M5917" i="19"/>
  <c r="L5917" i="19"/>
  <c r="F5917" i="19"/>
  <c r="M5916" i="19"/>
  <c r="L5916" i="19"/>
  <c r="F5916" i="19"/>
  <c r="M5915" i="19"/>
  <c r="L5915" i="19"/>
  <c r="F5915" i="19"/>
  <c r="M5914" i="19"/>
  <c r="L5914" i="19"/>
  <c r="F5914" i="19"/>
  <c r="M5913" i="19"/>
  <c r="L5913" i="19"/>
  <c r="F5913" i="19"/>
  <c r="M5912" i="19"/>
  <c r="L5912" i="19"/>
  <c r="F5912" i="19"/>
  <c r="M5911" i="19"/>
  <c r="L5911" i="19"/>
  <c r="F5911" i="19"/>
  <c r="M5910" i="19"/>
  <c r="L5910" i="19"/>
  <c r="F5910" i="19"/>
  <c r="M5909" i="19"/>
  <c r="L5909" i="19"/>
  <c r="F5909" i="19"/>
  <c r="M5908" i="19"/>
  <c r="L5908" i="19"/>
  <c r="F5908" i="19"/>
  <c r="M5907" i="19"/>
  <c r="L5907" i="19"/>
  <c r="F5907" i="19"/>
  <c r="M5906" i="19"/>
  <c r="L5906" i="19"/>
  <c r="F5906" i="19"/>
  <c r="M5905" i="19"/>
  <c r="L5905" i="19"/>
  <c r="F5905" i="19"/>
  <c r="M5904" i="19"/>
  <c r="L5904" i="19"/>
  <c r="F5904" i="19"/>
  <c r="M5903" i="19"/>
  <c r="L5903" i="19"/>
  <c r="F5903" i="19"/>
  <c r="M5902" i="19"/>
  <c r="L5902" i="19"/>
  <c r="F5902" i="19"/>
  <c r="M5901" i="19"/>
  <c r="L5901" i="19"/>
  <c r="F5901" i="19"/>
  <c r="M5900" i="19"/>
  <c r="L5900" i="19"/>
  <c r="F5900" i="19"/>
  <c r="M5899" i="19"/>
  <c r="L5899" i="19"/>
  <c r="F5899" i="19"/>
  <c r="M5898" i="19"/>
  <c r="L5898" i="19"/>
  <c r="F5898" i="19"/>
  <c r="M5897" i="19"/>
  <c r="L5897" i="19"/>
  <c r="F5897" i="19"/>
  <c r="M5896" i="19"/>
  <c r="L5896" i="19"/>
  <c r="F5896" i="19"/>
  <c r="M5895" i="19"/>
  <c r="L5895" i="19"/>
  <c r="F5895" i="19"/>
  <c r="M5894" i="19"/>
  <c r="L5894" i="19"/>
  <c r="F5894" i="19"/>
  <c r="M5893" i="19"/>
  <c r="L5893" i="19"/>
  <c r="F5893" i="19"/>
  <c r="M5892" i="19"/>
  <c r="L5892" i="19"/>
  <c r="F5892" i="19"/>
  <c r="M5891" i="19"/>
  <c r="L5891" i="19"/>
  <c r="F5891" i="19"/>
  <c r="M5890" i="19"/>
  <c r="L5890" i="19"/>
  <c r="F5890" i="19"/>
  <c r="M5889" i="19"/>
  <c r="L5889" i="19"/>
  <c r="F5889" i="19"/>
  <c r="M5888" i="19"/>
  <c r="L5888" i="19"/>
  <c r="F5888" i="19"/>
  <c r="M5887" i="19"/>
  <c r="L5887" i="19"/>
  <c r="F5887" i="19"/>
  <c r="M5886" i="19"/>
  <c r="L5886" i="19"/>
  <c r="F5886" i="19"/>
  <c r="M5885" i="19"/>
  <c r="L5885" i="19"/>
  <c r="F5885" i="19"/>
  <c r="M5884" i="19"/>
  <c r="L5884" i="19"/>
  <c r="F5884" i="19"/>
  <c r="M5883" i="19"/>
  <c r="L5883" i="19"/>
  <c r="F5883" i="19"/>
  <c r="M5882" i="19"/>
  <c r="L5882" i="19"/>
  <c r="F5882" i="19"/>
  <c r="M5881" i="19"/>
  <c r="L5881" i="19"/>
  <c r="F5881" i="19"/>
  <c r="M5880" i="19"/>
  <c r="L5880" i="19"/>
  <c r="F5880" i="19"/>
  <c r="M5879" i="19"/>
  <c r="L5879" i="19"/>
  <c r="F5879" i="19"/>
  <c r="M5878" i="19"/>
  <c r="L5878" i="19"/>
  <c r="F5878" i="19"/>
  <c r="M5877" i="19"/>
  <c r="L5877" i="19"/>
  <c r="F5877" i="19"/>
  <c r="M5876" i="19"/>
  <c r="L5876" i="19"/>
  <c r="F5876" i="19"/>
  <c r="M5875" i="19"/>
  <c r="L5875" i="19"/>
  <c r="F5875" i="19"/>
  <c r="M5874" i="19"/>
  <c r="L5874" i="19"/>
  <c r="F5874" i="19"/>
  <c r="M5873" i="19"/>
  <c r="L5873" i="19"/>
  <c r="F5873" i="19"/>
  <c r="M5872" i="19"/>
  <c r="L5872" i="19"/>
  <c r="F5872" i="19"/>
  <c r="M5871" i="19"/>
  <c r="L5871" i="19"/>
  <c r="F5871" i="19"/>
  <c r="M5870" i="19"/>
  <c r="L5870" i="19"/>
  <c r="F5870" i="19"/>
  <c r="M5869" i="19"/>
  <c r="L5869" i="19"/>
  <c r="F5869" i="19"/>
  <c r="M5868" i="19"/>
  <c r="L5868" i="19"/>
  <c r="F5868" i="19"/>
  <c r="M5867" i="19"/>
  <c r="L5867" i="19"/>
  <c r="F5867" i="19"/>
  <c r="M5866" i="19"/>
  <c r="L5866" i="19"/>
  <c r="F5866" i="19"/>
  <c r="M5865" i="19"/>
  <c r="L5865" i="19"/>
  <c r="F5865" i="19"/>
  <c r="M5864" i="19"/>
  <c r="L5864" i="19"/>
  <c r="F5864" i="19"/>
  <c r="M5863" i="19"/>
  <c r="L5863" i="19"/>
  <c r="F5863" i="19"/>
  <c r="M5862" i="19"/>
  <c r="L5862" i="19"/>
  <c r="F5862" i="19"/>
  <c r="M5861" i="19"/>
  <c r="L5861" i="19"/>
  <c r="F5861" i="19"/>
  <c r="M5860" i="19"/>
  <c r="L5860" i="19"/>
  <c r="F5860" i="19"/>
  <c r="M5859" i="19"/>
  <c r="L5859" i="19"/>
  <c r="F5859" i="19"/>
  <c r="M5858" i="19"/>
  <c r="L5858" i="19"/>
  <c r="F5858" i="19"/>
  <c r="M5857" i="19"/>
  <c r="L5857" i="19"/>
  <c r="F5857" i="19"/>
  <c r="M5856" i="19"/>
  <c r="L5856" i="19"/>
  <c r="F5856" i="19"/>
  <c r="M5855" i="19"/>
  <c r="L5855" i="19"/>
  <c r="F5855" i="19"/>
  <c r="M5854" i="19"/>
  <c r="L5854" i="19"/>
  <c r="F5854" i="19"/>
  <c r="M5853" i="19"/>
  <c r="L5853" i="19"/>
  <c r="F5853" i="19"/>
  <c r="M5852" i="19"/>
  <c r="L5852" i="19"/>
  <c r="F5852" i="19"/>
  <c r="M5851" i="19"/>
  <c r="L5851" i="19"/>
  <c r="F5851" i="19"/>
  <c r="M5850" i="19"/>
  <c r="L5850" i="19"/>
  <c r="F5850" i="19"/>
  <c r="M5849" i="19"/>
  <c r="L5849" i="19"/>
  <c r="F5849" i="19"/>
  <c r="M5848" i="19"/>
  <c r="L5848" i="19"/>
  <c r="F5848" i="19"/>
  <c r="M5847" i="19"/>
  <c r="L5847" i="19"/>
  <c r="F5847" i="19"/>
  <c r="M5846" i="19"/>
  <c r="L5846" i="19"/>
  <c r="F5846" i="19"/>
  <c r="M5845" i="19"/>
  <c r="L5845" i="19"/>
  <c r="F5845" i="19"/>
  <c r="M5844" i="19"/>
  <c r="L5844" i="19"/>
  <c r="F5844" i="19"/>
  <c r="M5843" i="19"/>
  <c r="L5843" i="19"/>
  <c r="F5843" i="19"/>
  <c r="M5842" i="19"/>
  <c r="L5842" i="19"/>
  <c r="F5842" i="19"/>
  <c r="M5841" i="19"/>
  <c r="L5841" i="19"/>
  <c r="F5841" i="19"/>
  <c r="M5840" i="19"/>
  <c r="L5840" i="19"/>
  <c r="F5840" i="19"/>
  <c r="M5839" i="19"/>
  <c r="L5839" i="19"/>
  <c r="F5839" i="19"/>
  <c r="M5838" i="19"/>
  <c r="L5838" i="19"/>
  <c r="F5838" i="19"/>
  <c r="M5837" i="19"/>
  <c r="L5837" i="19"/>
  <c r="F5837" i="19"/>
  <c r="M5836" i="19"/>
  <c r="L5836" i="19"/>
  <c r="F5836" i="19"/>
  <c r="M5835" i="19"/>
  <c r="L5835" i="19"/>
  <c r="F5835" i="19"/>
  <c r="M5834" i="19"/>
  <c r="L5834" i="19"/>
  <c r="F5834" i="19"/>
  <c r="M5833" i="19"/>
  <c r="L5833" i="19"/>
  <c r="F5833" i="19"/>
  <c r="M5832" i="19"/>
  <c r="L5832" i="19"/>
  <c r="F5832" i="19"/>
  <c r="M5831" i="19"/>
  <c r="L5831" i="19"/>
  <c r="F5831" i="19"/>
  <c r="M5830" i="19"/>
  <c r="L5830" i="19"/>
  <c r="F5830" i="19"/>
  <c r="M5829" i="19"/>
  <c r="L5829" i="19"/>
  <c r="F5829" i="19"/>
  <c r="M5828" i="19"/>
  <c r="L5828" i="19"/>
  <c r="F5828" i="19"/>
  <c r="M5827" i="19"/>
  <c r="L5827" i="19"/>
  <c r="F5827" i="19"/>
  <c r="M5826" i="19"/>
  <c r="L5826" i="19"/>
  <c r="F5826" i="19"/>
  <c r="M5825" i="19"/>
  <c r="L5825" i="19"/>
  <c r="F5825" i="19"/>
  <c r="M5824" i="19"/>
  <c r="L5824" i="19"/>
  <c r="F5824" i="19"/>
  <c r="M5823" i="19"/>
  <c r="L5823" i="19"/>
  <c r="F5823" i="19"/>
  <c r="M5822" i="19"/>
  <c r="L5822" i="19"/>
  <c r="F5822" i="19"/>
  <c r="M5821" i="19"/>
  <c r="L5821" i="19"/>
  <c r="F5821" i="19"/>
  <c r="M5820" i="19"/>
  <c r="L5820" i="19"/>
  <c r="F5820" i="19"/>
  <c r="M5819" i="19"/>
  <c r="L5819" i="19"/>
  <c r="F5819" i="19"/>
  <c r="M5818" i="19"/>
  <c r="L5818" i="19"/>
  <c r="F5818" i="19"/>
  <c r="M5817" i="19"/>
  <c r="L5817" i="19"/>
  <c r="F5817" i="19"/>
  <c r="M5816" i="19"/>
  <c r="L5816" i="19"/>
  <c r="F5816" i="19"/>
  <c r="M5815" i="19"/>
  <c r="L5815" i="19"/>
  <c r="F5815" i="19"/>
  <c r="M5814" i="19"/>
  <c r="L5814" i="19"/>
  <c r="F5814" i="19"/>
  <c r="M5813" i="19"/>
  <c r="L5813" i="19"/>
  <c r="F5813" i="19"/>
  <c r="M5812" i="19"/>
  <c r="L5812" i="19"/>
  <c r="F5812" i="19"/>
  <c r="M5811" i="19"/>
  <c r="L5811" i="19"/>
  <c r="F5811" i="19"/>
  <c r="M5810" i="19"/>
  <c r="L5810" i="19"/>
  <c r="F5810" i="19"/>
  <c r="M5809" i="19"/>
  <c r="L5809" i="19"/>
  <c r="F5809" i="19"/>
  <c r="M5808" i="19"/>
  <c r="L5808" i="19"/>
  <c r="F5808" i="19"/>
  <c r="M5807" i="19"/>
  <c r="L5807" i="19"/>
  <c r="F5807" i="19"/>
  <c r="M5806" i="19"/>
  <c r="L5806" i="19"/>
  <c r="F5806" i="19"/>
  <c r="M5805" i="19"/>
  <c r="L5805" i="19"/>
  <c r="F5805" i="19"/>
  <c r="M5804" i="19"/>
  <c r="L5804" i="19"/>
  <c r="F5804" i="19"/>
  <c r="M5803" i="19"/>
  <c r="L5803" i="19"/>
  <c r="F5803" i="19"/>
  <c r="M5802" i="19"/>
  <c r="L5802" i="19"/>
  <c r="F5802" i="19"/>
  <c r="M5801" i="19"/>
  <c r="L5801" i="19"/>
  <c r="F5801" i="19"/>
  <c r="M5800" i="19"/>
  <c r="L5800" i="19"/>
  <c r="F5800" i="19"/>
  <c r="M5799" i="19"/>
  <c r="L5799" i="19"/>
  <c r="F5799" i="19"/>
  <c r="M5798" i="19"/>
  <c r="L5798" i="19"/>
  <c r="F5798" i="19"/>
  <c r="M5797" i="19"/>
  <c r="L5797" i="19"/>
  <c r="F5797" i="19"/>
  <c r="M5796" i="19"/>
  <c r="L5796" i="19"/>
  <c r="F5796" i="19"/>
  <c r="M5795" i="19"/>
  <c r="L5795" i="19"/>
  <c r="F5795" i="19"/>
  <c r="M5794" i="19"/>
  <c r="L5794" i="19"/>
  <c r="F5794" i="19"/>
  <c r="M5793" i="19"/>
  <c r="L5793" i="19"/>
  <c r="F5793" i="19"/>
  <c r="M5792" i="19"/>
  <c r="L5792" i="19"/>
  <c r="F5792" i="19"/>
  <c r="M5791" i="19"/>
  <c r="L5791" i="19"/>
  <c r="F5791" i="19"/>
  <c r="M5790" i="19"/>
  <c r="L5790" i="19"/>
  <c r="F5790" i="19"/>
  <c r="M5789" i="19"/>
  <c r="L5789" i="19"/>
  <c r="F5789" i="19"/>
  <c r="M5788" i="19"/>
  <c r="L5788" i="19"/>
  <c r="F5788" i="19"/>
  <c r="M5787" i="19"/>
  <c r="L5787" i="19"/>
  <c r="F5787" i="19"/>
  <c r="M5786" i="19"/>
  <c r="L5786" i="19"/>
  <c r="F5786" i="19"/>
  <c r="M5785" i="19"/>
  <c r="L5785" i="19"/>
  <c r="F5785" i="19"/>
  <c r="M5784" i="19"/>
  <c r="L5784" i="19"/>
  <c r="F5784" i="19"/>
  <c r="M5783" i="19"/>
  <c r="L5783" i="19"/>
  <c r="F5783" i="19"/>
  <c r="M5782" i="19"/>
  <c r="L5782" i="19"/>
  <c r="F5782" i="19"/>
  <c r="M5781" i="19"/>
  <c r="L5781" i="19"/>
  <c r="F5781" i="19"/>
  <c r="M5780" i="19"/>
  <c r="L5780" i="19"/>
  <c r="F5780" i="19"/>
  <c r="M5779" i="19"/>
  <c r="L5779" i="19"/>
  <c r="F5779" i="19"/>
  <c r="M5778" i="19"/>
  <c r="L5778" i="19"/>
  <c r="F5778" i="19"/>
  <c r="M5777" i="19"/>
  <c r="L5777" i="19"/>
  <c r="F5777" i="19"/>
  <c r="M5776" i="19"/>
  <c r="L5776" i="19"/>
  <c r="F5776" i="19"/>
  <c r="M5775" i="19"/>
  <c r="L5775" i="19"/>
  <c r="F5775" i="19"/>
  <c r="M5774" i="19"/>
  <c r="L5774" i="19"/>
  <c r="F5774" i="19"/>
  <c r="M5773" i="19"/>
  <c r="L5773" i="19"/>
  <c r="F5773" i="19"/>
  <c r="M5772" i="19"/>
  <c r="L5772" i="19"/>
  <c r="F5772" i="19"/>
  <c r="M5771" i="19"/>
  <c r="L5771" i="19"/>
  <c r="F5771" i="19"/>
  <c r="M5770" i="19"/>
  <c r="L5770" i="19"/>
  <c r="F5770" i="19"/>
  <c r="M5769" i="19"/>
  <c r="L5769" i="19"/>
  <c r="F5769" i="19"/>
  <c r="M5768" i="19"/>
  <c r="L5768" i="19"/>
  <c r="F5768" i="19"/>
  <c r="M5767" i="19"/>
  <c r="L5767" i="19"/>
  <c r="F5767" i="19"/>
  <c r="M5766" i="19"/>
  <c r="L5766" i="19"/>
  <c r="F5766" i="19"/>
  <c r="M5765" i="19"/>
  <c r="L5765" i="19"/>
  <c r="F5765" i="19"/>
  <c r="M5764" i="19"/>
  <c r="L5764" i="19"/>
  <c r="F5764" i="19"/>
  <c r="M5763" i="19"/>
  <c r="L5763" i="19"/>
  <c r="F5763" i="19"/>
  <c r="M5762" i="19"/>
  <c r="L5762" i="19"/>
  <c r="F5762" i="19"/>
  <c r="M5761" i="19"/>
  <c r="L5761" i="19"/>
  <c r="F5761" i="19"/>
  <c r="M5760" i="19"/>
  <c r="L5760" i="19"/>
  <c r="F5760" i="19"/>
  <c r="M5759" i="19"/>
  <c r="L5759" i="19"/>
  <c r="F5759" i="19"/>
  <c r="M5758" i="19"/>
  <c r="L5758" i="19"/>
  <c r="F5758" i="19"/>
  <c r="M5757" i="19"/>
  <c r="L5757" i="19"/>
  <c r="F5757" i="19"/>
  <c r="M5756" i="19"/>
  <c r="L5756" i="19"/>
  <c r="F5756" i="19"/>
  <c r="M5755" i="19"/>
  <c r="L5755" i="19"/>
  <c r="F5755" i="19"/>
  <c r="M5754" i="19"/>
  <c r="L5754" i="19"/>
  <c r="F5754" i="19"/>
  <c r="M5753" i="19"/>
  <c r="L5753" i="19"/>
  <c r="F5753" i="19"/>
  <c r="M5752" i="19"/>
  <c r="L5752" i="19"/>
  <c r="F5752" i="19"/>
  <c r="M5751" i="19"/>
  <c r="L5751" i="19"/>
  <c r="F5751" i="19"/>
  <c r="M5750" i="19"/>
  <c r="L5750" i="19"/>
  <c r="F5750" i="19"/>
  <c r="M5749" i="19"/>
  <c r="L5749" i="19"/>
  <c r="F5749" i="19"/>
  <c r="M5748" i="19"/>
  <c r="L5748" i="19"/>
  <c r="F5748" i="19"/>
  <c r="M5747" i="19"/>
  <c r="L5747" i="19"/>
  <c r="F5747" i="19"/>
  <c r="M5746" i="19"/>
  <c r="L5746" i="19"/>
  <c r="F5746" i="19"/>
  <c r="M5745" i="19"/>
  <c r="L5745" i="19"/>
  <c r="F5745" i="19"/>
  <c r="M5744" i="19"/>
  <c r="L5744" i="19"/>
  <c r="F5744" i="19"/>
  <c r="M5743" i="19"/>
  <c r="L5743" i="19"/>
  <c r="F5743" i="19"/>
  <c r="M5742" i="19"/>
  <c r="L5742" i="19"/>
  <c r="F5742" i="19"/>
  <c r="M5741" i="19"/>
  <c r="L5741" i="19"/>
  <c r="F5741" i="19"/>
  <c r="M5740" i="19"/>
  <c r="L5740" i="19"/>
  <c r="F5740" i="19"/>
  <c r="M5739" i="19"/>
  <c r="L5739" i="19"/>
  <c r="F5739" i="19"/>
  <c r="M5738" i="19"/>
  <c r="L5738" i="19"/>
  <c r="F5738" i="19"/>
  <c r="M5737" i="19"/>
  <c r="L5737" i="19"/>
  <c r="F5737" i="19"/>
  <c r="M5736" i="19"/>
  <c r="L5736" i="19"/>
  <c r="F5736" i="19"/>
  <c r="M5735" i="19"/>
  <c r="L5735" i="19"/>
  <c r="F5735" i="19"/>
  <c r="M5734" i="19"/>
  <c r="L5734" i="19"/>
  <c r="F5734" i="19"/>
  <c r="M5733" i="19"/>
  <c r="L5733" i="19"/>
  <c r="F5733" i="19"/>
  <c r="M5732" i="19"/>
  <c r="L5732" i="19"/>
  <c r="F5732" i="19"/>
  <c r="M5731" i="19"/>
  <c r="L5731" i="19"/>
  <c r="F5731" i="19"/>
  <c r="M5730" i="19"/>
  <c r="L5730" i="19"/>
  <c r="F5730" i="19"/>
  <c r="M5729" i="19"/>
  <c r="L5729" i="19"/>
  <c r="F5729" i="19"/>
  <c r="M5728" i="19"/>
  <c r="L5728" i="19"/>
  <c r="F5728" i="19"/>
  <c r="M5727" i="19"/>
  <c r="L5727" i="19"/>
  <c r="F5727" i="19"/>
  <c r="M5726" i="19"/>
  <c r="L5726" i="19"/>
  <c r="F5726" i="19"/>
  <c r="M5725" i="19"/>
  <c r="L5725" i="19"/>
  <c r="F5725" i="19"/>
  <c r="M5724" i="19"/>
  <c r="L5724" i="19"/>
  <c r="F5724" i="19"/>
  <c r="M5723" i="19"/>
  <c r="L5723" i="19"/>
  <c r="F5723" i="19"/>
  <c r="M5722" i="19"/>
  <c r="L5722" i="19"/>
  <c r="F5722" i="19"/>
  <c r="M5721" i="19"/>
  <c r="L5721" i="19"/>
  <c r="F5721" i="19"/>
  <c r="M5720" i="19"/>
  <c r="L5720" i="19"/>
  <c r="F5720" i="19"/>
  <c r="M5719" i="19"/>
  <c r="L5719" i="19"/>
  <c r="F5719" i="19"/>
  <c r="M5718" i="19"/>
  <c r="L5718" i="19"/>
  <c r="F5718" i="19"/>
  <c r="M5717" i="19"/>
  <c r="L5717" i="19"/>
  <c r="F5717" i="19"/>
  <c r="M5716" i="19"/>
  <c r="L5716" i="19"/>
  <c r="F5716" i="19"/>
  <c r="M5715" i="19"/>
  <c r="L5715" i="19"/>
  <c r="F5715" i="19"/>
  <c r="M5714" i="19"/>
  <c r="L5714" i="19"/>
  <c r="F5714" i="19"/>
  <c r="M5713" i="19"/>
  <c r="L5713" i="19"/>
  <c r="F5713" i="19"/>
  <c r="M5712" i="19"/>
  <c r="L5712" i="19"/>
  <c r="F5712" i="19"/>
  <c r="M5711" i="19"/>
  <c r="L5711" i="19"/>
  <c r="F5711" i="19"/>
  <c r="M5710" i="19"/>
  <c r="L5710" i="19"/>
  <c r="F5710" i="19"/>
  <c r="M5709" i="19"/>
  <c r="L5709" i="19"/>
  <c r="F5709" i="19"/>
  <c r="M5708" i="19"/>
  <c r="L5708" i="19"/>
  <c r="F5708" i="19"/>
  <c r="M5707" i="19"/>
  <c r="L5707" i="19"/>
  <c r="F5707" i="19"/>
  <c r="M5706" i="19"/>
  <c r="L5706" i="19"/>
  <c r="F5706" i="19"/>
  <c r="M5705" i="19"/>
  <c r="L5705" i="19"/>
  <c r="F5705" i="19"/>
  <c r="M5704" i="19"/>
  <c r="L5704" i="19"/>
  <c r="F5704" i="19"/>
  <c r="M5703" i="19"/>
  <c r="L5703" i="19"/>
  <c r="F5703" i="19"/>
  <c r="M5702" i="19"/>
  <c r="L5702" i="19"/>
  <c r="F5702" i="19"/>
  <c r="M5701" i="19"/>
  <c r="L5701" i="19"/>
  <c r="F5701" i="19"/>
  <c r="M5700" i="19"/>
  <c r="L5700" i="19"/>
  <c r="F5700" i="19"/>
  <c r="M5699" i="19"/>
  <c r="L5699" i="19"/>
  <c r="F5699" i="19"/>
  <c r="M5698" i="19"/>
  <c r="L5698" i="19"/>
  <c r="F5698" i="19"/>
  <c r="M5697" i="19"/>
  <c r="L5697" i="19"/>
  <c r="F5697" i="19"/>
  <c r="M5696" i="19"/>
  <c r="L5696" i="19"/>
  <c r="F5696" i="19"/>
  <c r="M5695" i="19"/>
  <c r="L5695" i="19"/>
  <c r="F5695" i="19"/>
  <c r="M5694" i="19"/>
  <c r="L5694" i="19"/>
  <c r="F5694" i="19"/>
  <c r="M5693" i="19"/>
  <c r="L5693" i="19"/>
  <c r="F5693" i="19"/>
  <c r="M5692" i="19"/>
  <c r="L5692" i="19"/>
  <c r="F5692" i="19"/>
  <c r="M5691" i="19"/>
  <c r="L5691" i="19"/>
  <c r="F5691" i="19"/>
  <c r="M5690" i="19"/>
  <c r="L5690" i="19"/>
  <c r="F5690" i="19"/>
  <c r="M5689" i="19"/>
  <c r="L5689" i="19"/>
  <c r="F5689" i="19"/>
  <c r="M5688" i="19"/>
  <c r="L5688" i="19"/>
  <c r="F5688" i="19"/>
  <c r="M5687" i="19"/>
  <c r="L5687" i="19"/>
  <c r="F5687" i="19"/>
  <c r="M5686" i="19"/>
  <c r="L5686" i="19"/>
  <c r="F5686" i="19"/>
  <c r="M5685" i="19"/>
  <c r="L5685" i="19"/>
  <c r="F5685" i="19"/>
  <c r="M5684" i="19"/>
  <c r="L5684" i="19"/>
  <c r="F5684" i="19"/>
  <c r="M5683" i="19"/>
  <c r="L5683" i="19"/>
  <c r="F5683" i="19"/>
  <c r="M5682" i="19"/>
  <c r="L5682" i="19"/>
  <c r="F5682" i="19"/>
  <c r="M5681" i="19"/>
  <c r="L5681" i="19"/>
  <c r="F5681" i="19"/>
  <c r="M5680" i="19"/>
  <c r="L5680" i="19"/>
  <c r="F5680" i="19"/>
  <c r="M5679" i="19"/>
  <c r="L5679" i="19"/>
  <c r="F5679" i="19"/>
  <c r="M5678" i="19"/>
  <c r="L5678" i="19"/>
  <c r="F5678" i="19"/>
  <c r="M5677" i="19"/>
  <c r="L5677" i="19"/>
  <c r="F5677" i="19"/>
  <c r="M5676" i="19"/>
  <c r="L5676" i="19"/>
  <c r="F5676" i="19"/>
  <c r="M5675" i="19"/>
  <c r="L5675" i="19"/>
  <c r="F5675" i="19"/>
  <c r="M5674" i="19"/>
  <c r="L5674" i="19"/>
  <c r="F5674" i="19"/>
  <c r="M5673" i="19"/>
  <c r="L5673" i="19"/>
  <c r="F5673" i="19"/>
  <c r="M5672" i="19"/>
  <c r="L5672" i="19"/>
  <c r="F5672" i="19"/>
  <c r="M5671" i="19"/>
  <c r="L5671" i="19"/>
  <c r="F5671" i="19"/>
  <c r="M5670" i="19"/>
  <c r="L5670" i="19"/>
  <c r="F5670" i="19"/>
  <c r="M5669" i="19"/>
  <c r="L5669" i="19"/>
  <c r="F5669" i="19"/>
  <c r="M5668" i="19"/>
  <c r="L5668" i="19"/>
  <c r="F5668" i="19"/>
  <c r="M5667" i="19"/>
  <c r="L5667" i="19"/>
  <c r="F5667" i="19"/>
  <c r="M5666" i="19"/>
  <c r="L5666" i="19"/>
  <c r="F5666" i="19"/>
  <c r="M5665" i="19"/>
  <c r="L5665" i="19"/>
  <c r="F5665" i="19"/>
  <c r="M5664" i="19"/>
  <c r="L5664" i="19"/>
  <c r="F5664" i="19"/>
  <c r="M5663" i="19"/>
  <c r="L5663" i="19"/>
  <c r="F5663" i="19"/>
  <c r="M5662" i="19"/>
  <c r="L5662" i="19"/>
  <c r="F5662" i="19"/>
  <c r="M5661" i="19"/>
  <c r="L5661" i="19"/>
  <c r="F5661" i="19"/>
  <c r="M5660" i="19"/>
  <c r="L5660" i="19"/>
  <c r="F5660" i="19"/>
  <c r="M5659" i="19"/>
  <c r="L5659" i="19"/>
  <c r="F5659" i="19"/>
  <c r="M5658" i="19"/>
  <c r="L5658" i="19"/>
  <c r="F5658" i="19"/>
  <c r="M5657" i="19"/>
  <c r="L5657" i="19"/>
  <c r="F5657" i="19"/>
  <c r="M5656" i="19"/>
  <c r="L5656" i="19"/>
  <c r="F5656" i="19"/>
  <c r="M5655" i="19"/>
  <c r="L5655" i="19"/>
  <c r="F5655" i="19"/>
  <c r="M5654" i="19"/>
  <c r="L5654" i="19"/>
  <c r="F5654" i="19"/>
  <c r="M5653" i="19"/>
  <c r="L5653" i="19"/>
  <c r="F5653" i="19"/>
  <c r="M5652" i="19"/>
  <c r="L5652" i="19"/>
  <c r="F5652" i="19"/>
  <c r="M5651" i="19"/>
  <c r="L5651" i="19"/>
  <c r="F5651" i="19"/>
  <c r="M5650" i="19"/>
  <c r="L5650" i="19"/>
  <c r="F5650" i="19"/>
  <c r="M5649" i="19"/>
  <c r="L5649" i="19"/>
  <c r="F5649" i="19"/>
  <c r="M5648" i="19"/>
  <c r="L5648" i="19"/>
  <c r="F5648" i="19"/>
  <c r="M5647" i="19"/>
  <c r="L5647" i="19"/>
  <c r="F5647" i="19"/>
  <c r="M5646" i="19"/>
  <c r="L5646" i="19"/>
  <c r="F5646" i="19"/>
  <c r="M5645" i="19"/>
  <c r="L5645" i="19"/>
  <c r="F5645" i="19"/>
  <c r="M5644" i="19"/>
  <c r="L5644" i="19"/>
  <c r="F5644" i="19"/>
  <c r="M5643" i="19"/>
  <c r="L5643" i="19"/>
  <c r="F5643" i="19"/>
  <c r="M5642" i="19"/>
  <c r="L5642" i="19"/>
  <c r="F5642" i="19"/>
  <c r="M5641" i="19"/>
  <c r="L5641" i="19"/>
  <c r="F5641" i="19"/>
  <c r="M5640" i="19"/>
  <c r="L5640" i="19"/>
  <c r="F5640" i="19"/>
  <c r="M5639" i="19"/>
  <c r="L5639" i="19"/>
  <c r="F5639" i="19"/>
  <c r="M5638" i="19"/>
  <c r="L5638" i="19"/>
  <c r="F5638" i="19"/>
  <c r="M5637" i="19"/>
  <c r="L5637" i="19"/>
  <c r="F5637" i="19"/>
  <c r="M5636" i="19"/>
  <c r="L5636" i="19"/>
  <c r="F5636" i="19"/>
  <c r="M5635" i="19"/>
  <c r="L5635" i="19"/>
  <c r="F5635" i="19"/>
  <c r="M5634" i="19"/>
  <c r="L5634" i="19"/>
  <c r="F5634" i="19"/>
  <c r="M5633" i="19"/>
  <c r="L5633" i="19"/>
  <c r="F5633" i="19"/>
  <c r="M5632" i="19"/>
  <c r="L5632" i="19"/>
  <c r="F5632" i="19"/>
  <c r="M5631" i="19"/>
  <c r="L5631" i="19"/>
  <c r="F5631" i="19"/>
  <c r="M5630" i="19"/>
  <c r="L5630" i="19"/>
  <c r="F5630" i="19"/>
  <c r="M5629" i="19"/>
  <c r="L5629" i="19"/>
  <c r="F5629" i="19"/>
  <c r="M5628" i="19"/>
  <c r="L5628" i="19"/>
  <c r="F5628" i="19"/>
  <c r="M5627" i="19"/>
  <c r="L5627" i="19"/>
  <c r="F5627" i="19"/>
  <c r="M5626" i="19"/>
  <c r="L5626" i="19"/>
  <c r="F5626" i="19"/>
  <c r="M5625" i="19"/>
  <c r="L5625" i="19"/>
  <c r="F5625" i="19"/>
  <c r="M5624" i="19"/>
  <c r="L5624" i="19"/>
  <c r="F5624" i="19"/>
  <c r="M5623" i="19"/>
  <c r="L5623" i="19"/>
  <c r="F5623" i="19"/>
  <c r="M5622" i="19"/>
  <c r="L5622" i="19"/>
  <c r="F5622" i="19"/>
  <c r="M5621" i="19"/>
  <c r="L5621" i="19"/>
  <c r="F5621" i="19"/>
  <c r="M5620" i="19"/>
  <c r="L5620" i="19"/>
  <c r="F5620" i="19"/>
  <c r="M5619" i="19"/>
  <c r="L5619" i="19"/>
  <c r="F5619" i="19"/>
  <c r="M5618" i="19"/>
  <c r="L5618" i="19"/>
  <c r="F5618" i="19"/>
  <c r="M5617" i="19"/>
  <c r="L5617" i="19"/>
  <c r="F5617" i="19"/>
  <c r="M5616" i="19"/>
  <c r="L5616" i="19"/>
  <c r="F5616" i="19"/>
  <c r="M5615" i="19"/>
  <c r="L5615" i="19"/>
  <c r="F5615" i="19"/>
  <c r="M5614" i="19"/>
  <c r="L5614" i="19"/>
  <c r="F5614" i="19"/>
  <c r="M5613" i="19"/>
  <c r="L5613" i="19"/>
  <c r="F5613" i="19"/>
  <c r="M5612" i="19"/>
  <c r="L5612" i="19"/>
  <c r="F5612" i="19"/>
  <c r="M5611" i="19"/>
  <c r="L5611" i="19"/>
  <c r="F5611" i="19"/>
  <c r="M5610" i="19"/>
  <c r="L5610" i="19"/>
  <c r="F5610" i="19"/>
  <c r="M5609" i="19"/>
  <c r="L5609" i="19"/>
  <c r="F5609" i="19"/>
  <c r="M5608" i="19"/>
  <c r="L5608" i="19"/>
  <c r="F5608" i="19"/>
  <c r="M5607" i="19"/>
  <c r="L5607" i="19"/>
  <c r="F5607" i="19"/>
  <c r="M5606" i="19"/>
  <c r="L5606" i="19"/>
  <c r="F5606" i="19"/>
  <c r="M5605" i="19"/>
  <c r="L5605" i="19"/>
  <c r="F5605" i="19"/>
  <c r="M5604" i="19"/>
  <c r="L5604" i="19"/>
  <c r="F5604" i="19"/>
  <c r="M5603" i="19"/>
  <c r="L5603" i="19"/>
  <c r="F5603" i="19"/>
  <c r="M5602" i="19"/>
  <c r="L5602" i="19"/>
  <c r="F5602" i="19"/>
  <c r="M5601" i="19"/>
  <c r="L5601" i="19"/>
  <c r="F5601" i="19"/>
  <c r="M5600" i="19"/>
  <c r="L5600" i="19"/>
  <c r="F5600" i="19"/>
  <c r="M5599" i="19"/>
  <c r="L5599" i="19"/>
  <c r="F5599" i="19"/>
  <c r="M5598" i="19"/>
  <c r="L5598" i="19"/>
  <c r="F5598" i="19"/>
  <c r="M5597" i="19"/>
  <c r="L5597" i="19"/>
  <c r="F5597" i="19"/>
  <c r="M5596" i="19"/>
  <c r="L5596" i="19"/>
  <c r="F5596" i="19"/>
  <c r="M5595" i="19"/>
  <c r="L5595" i="19"/>
  <c r="F5595" i="19"/>
  <c r="M5594" i="19"/>
  <c r="L5594" i="19"/>
  <c r="F5594" i="19"/>
  <c r="M5593" i="19"/>
  <c r="L5593" i="19"/>
  <c r="F5593" i="19"/>
  <c r="M5592" i="19"/>
  <c r="L5592" i="19"/>
  <c r="F5592" i="19"/>
  <c r="M5591" i="19"/>
  <c r="L5591" i="19"/>
  <c r="F5591" i="19"/>
  <c r="M5590" i="19"/>
  <c r="L5590" i="19"/>
  <c r="F5590" i="19"/>
  <c r="M5589" i="19"/>
  <c r="L5589" i="19"/>
  <c r="F5589" i="19"/>
  <c r="M5588" i="19"/>
  <c r="L5588" i="19"/>
  <c r="F5588" i="19"/>
  <c r="M5587" i="19"/>
  <c r="L5587" i="19"/>
  <c r="F5587" i="19"/>
  <c r="M5586" i="19"/>
  <c r="L5586" i="19"/>
  <c r="F5586" i="19"/>
  <c r="M5585" i="19"/>
  <c r="L5585" i="19"/>
  <c r="F5585" i="19"/>
  <c r="M5584" i="19"/>
  <c r="L5584" i="19"/>
  <c r="F5584" i="19"/>
  <c r="M5583" i="19"/>
  <c r="L5583" i="19"/>
  <c r="F5583" i="19"/>
  <c r="M5582" i="19"/>
  <c r="L5582" i="19"/>
  <c r="F5582" i="19"/>
  <c r="M5581" i="19"/>
  <c r="L5581" i="19"/>
  <c r="F5581" i="19"/>
  <c r="M5580" i="19"/>
  <c r="L5580" i="19"/>
  <c r="F5580" i="19"/>
  <c r="M5579" i="19"/>
  <c r="L5579" i="19"/>
  <c r="F5579" i="19"/>
  <c r="M5578" i="19"/>
  <c r="L5578" i="19"/>
  <c r="F5578" i="19"/>
  <c r="M5577" i="19"/>
  <c r="L5577" i="19"/>
  <c r="F5577" i="19"/>
  <c r="M5576" i="19"/>
  <c r="L5576" i="19"/>
  <c r="F5576" i="19"/>
  <c r="M5575" i="19"/>
  <c r="L5575" i="19"/>
  <c r="F5575" i="19"/>
  <c r="M5574" i="19"/>
  <c r="L5574" i="19"/>
  <c r="F5574" i="19"/>
  <c r="M5573" i="19"/>
  <c r="L5573" i="19"/>
  <c r="F5573" i="19"/>
  <c r="M5572" i="19"/>
  <c r="L5572" i="19"/>
  <c r="F5572" i="19"/>
  <c r="M5571" i="19"/>
  <c r="L5571" i="19"/>
  <c r="F5571" i="19"/>
  <c r="M5570" i="19"/>
  <c r="L5570" i="19"/>
  <c r="F5570" i="19"/>
  <c r="M5569" i="19"/>
  <c r="L5569" i="19"/>
  <c r="F5569" i="19"/>
  <c r="M5568" i="19"/>
  <c r="L5568" i="19"/>
  <c r="F5568" i="19"/>
  <c r="M5567" i="19"/>
  <c r="L5567" i="19"/>
  <c r="F5567" i="19"/>
  <c r="M5566" i="19"/>
  <c r="L5566" i="19"/>
  <c r="F5566" i="19"/>
  <c r="M5565" i="19"/>
  <c r="L5565" i="19"/>
  <c r="F5565" i="19"/>
  <c r="M5564" i="19"/>
  <c r="L5564" i="19"/>
  <c r="F5564" i="19"/>
  <c r="M5563" i="19"/>
  <c r="L5563" i="19"/>
  <c r="F5563" i="19"/>
  <c r="M5562" i="19"/>
  <c r="L5562" i="19"/>
  <c r="F5562" i="19"/>
  <c r="M5561" i="19"/>
  <c r="L5561" i="19"/>
  <c r="F5561" i="19"/>
  <c r="M5560" i="19"/>
  <c r="L5560" i="19"/>
  <c r="F5560" i="19"/>
  <c r="M5559" i="19"/>
  <c r="L5559" i="19"/>
  <c r="F5559" i="19"/>
  <c r="M5558" i="19"/>
  <c r="L5558" i="19"/>
  <c r="F5558" i="19"/>
  <c r="M5557" i="19"/>
  <c r="L5557" i="19"/>
  <c r="F5557" i="19"/>
  <c r="M5556" i="19"/>
  <c r="L5556" i="19"/>
  <c r="F5556" i="19"/>
  <c r="M5555" i="19"/>
  <c r="L5555" i="19"/>
  <c r="F5555" i="19"/>
  <c r="M5554" i="19"/>
  <c r="L5554" i="19"/>
  <c r="F5554" i="19"/>
  <c r="M5553" i="19"/>
  <c r="L5553" i="19"/>
  <c r="F5553" i="19"/>
  <c r="M5552" i="19"/>
  <c r="L5552" i="19"/>
  <c r="F5552" i="19"/>
  <c r="M5551" i="19"/>
  <c r="L5551" i="19"/>
  <c r="F5551" i="19"/>
  <c r="M5550" i="19"/>
  <c r="L5550" i="19"/>
  <c r="F5550" i="19"/>
  <c r="M5549" i="19"/>
  <c r="L5549" i="19"/>
  <c r="F5549" i="19"/>
  <c r="M5548" i="19"/>
  <c r="L5548" i="19"/>
  <c r="F5548" i="19"/>
  <c r="M5547" i="19"/>
  <c r="L5547" i="19"/>
  <c r="F5547" i="19"/>
  <c r="M5546" i="19"/>
  <c r="L5546" i="19"/>
  <c r="F5546" i="19"/>
  <c r="M5545" i="19"/>
  <c r="L5545" i="19"/>
  <c r="F5545" i="19"/>
  <c r="M5544" i="19"/>
  <c r="L5544" i="19"/>
  <c r="F5544" i="19"/>
  <c r="M5543" i="19"/>
  <c r="L5543" i="19"/>
  <c r="F5543" i="19"/>
  <c r="M5542" i="19"/>
  <c r="L5542" i="19"/>
  <c r="F5542" i="19"/>
  <c r="M5541" i="19"/>
  <c r="L5541" i="19"/>
  <c r="F5541" i="19"/>
  <c r="M5540" i="19"/>
  <c r="L5540" i="19"/>
  <c r="F5540" i="19"/>
  <c r="M5539" i="19"/>
  <c r="L5539" i="19"/>
  <c r="F5539" i="19"/>
  <c r="M5538" i="19"/>
  <c r="L5538" i="19"/>
  <c r="F5538" i="19"/>
  <c r="M5537" i="19"/>
  <c r="L5537" i="19"/>
  <c r="F5537" i="19"/>
  <c r="M5536" i="19"/>
  <c r="L5536" i="19"/>
  <c r="F5536" i="19"/>
  <c r="M5535" i="19"/>
  <c r="L5535" i="19"/>
  <c r="F5535" i="19"/>
  <c r="M5534" i="19"/>
  <c r="L5534" i="19"/>
  <c r="F5534" i="19"/>
  <c r="M5533" i="19"/>
  <c r="L5533" i="19"/>
  <c r="F5533" i="19"/>
  <c r="M5532" i="19"/>
  <c r="L5532" i="19"/>
  <c r="F5532" i="19"/>
  <c r="M5531" i="19"/>
  <c r="L5531" i="19"/>
  <c r="F5531" i="19"/>
  <c r="M5530" i="19"/>
  <c r="L5530" i="19"/>
  <c r="F5530" i="19"/>
  <c r="M5529" i="19"/>
  <c r="L5529" i="19"/>
  <c r="F5529" i="19"/>
  <c r="M5528" i="19"/>
  <c r="L5528" i="19"/>
  <c r="F5528" i="19"/>
  <c r="M5527" i="19"/>
  <c r="L5527" i="19"/>
  <c r="F5527" i="19"/>
  <c r="M5526" i="19"/>
  <c r="L5526" i="19"/>
  <c r="F5526" i="19"/>
  <c r="M5525" i="19"/>
  <c r="L5525" i="19"/>
  <c r="F5525" i="19"/>
  <c r="M5524" i="19"/>
  <c r="L5524" i="19"/>
  <c r="F5524" i="19"/>
  <c r="M5523" i="19"/>
  <c r="L5523" i="19"/>
  <c r="F5523" i="19"/>
  <c r="M5522" i="19"/>
  <c r="L5522" i="19"/>
  <c r="F5522" i="19"/>
  <c r="M5521" i="19"/>
  <c r="L5521" i="19"/>
  <c r="F5521" i="19"/>
  <c r="M5520" i="19"/>
  <c r="L5520" i="19"/>
  <c r="F5520" i="19"/>
  <c r="M5519" i="19"/>
  <c r="L5519" i="19"/>
  <c r="F5519" i="19"/>
  <c r="M5518" i="19"/>
  <c r="L5518" i="19"/>
  <c r="F5518" i="19"/>
  <c r="M5517" i="19"/>
  <c r="L5517" i="19"/>
  <c r="F5517" i="19"/>
  <c r="M5516" i="19"/>
  <c r="L5516" i="19"/>
  <c r="F5516" i="19"/>
  <c r="M5515" i="19"/>
  <c r="L5515" i="19"/>
  <c r="F5515" i="19"/>
  <c r="M5514" i="19"/>
  <c r="L5514" i="19"/>
  <c r="F5514" i="19"/>
  <c r="M5513" i="19"/>
  <c r="L5513" i="19"/>
  <c r="F5513" i="19"/>
  <c r="M5512" i="19"/>
  <c r="L5512" i="19"/>
  <c r="F5512" i="19"/>
  <c r="M5511" i="19"/>
  <c r="L5511" i="19"/>
  <c r="F5511" i="19"/>
  <c r="M5510" i="19"/>
  <c r="L5510" i="19"/>
  <c r="F5510" i="19"/>
  <c r="M5509" i="19"/>
  <c r="L5509" i="19"/>
  <c r="F5509" i="19"/>
  <c r="M5508" i="19"/>
  <c r="L5508" i="19"/>
  <c r="F5508" i="19"/>
  <c r="M5507" i="19"/>
  <c r="L5507" i="19"/>
  <c r="F5507" i="19"/>
  <c r="M5506" i="19"/>
  <c r="L5506" i="19"/>
  <c r="F5506" i="19"/>
  <c r="M5505" i="19"/>
  <c r="L5505" i="19"/>
  <c r="F5505" i="19"/>
  <c r="M5504" i="19"/>
  <c r="L5504" i="19"/>
  <c r="F5504" i="19"/>
  <c r="M5503" i="19"/>
  <c r="L5503" i="19"/>
  <c r="F5503" i="19"/>
  <c r="M5502" i="19"/>
  <c r="L5502" i="19"/>
  <c r="F5502" i="19"/>
  <c r="M5501" i="19"/>
  <c r="L5501" i="19"/>
  <c r="F5501" i="19"/>
  <c r="M5500" i="19"/>
  <c r="L5500" i="19"/>
  <c r="F5500" i="19"/>
  <c r="M5499" i="19"/>
  <c r="L5499" i="19"/>
  <c r="F5499" i="19"/>
  <c r="M5498" i="19"/>
  <c r="L5498" i="19"/>
  <c r="F5498" i="19"/>
  <c r="M5497" i="19"/>
  <c r="L5497" i="19"/>
  <c r="F5497" i="19"/>
  <c r="M5496" i="19"/>
  <c r="L5496" i="19"/>
  <c r="F5496" i="19"/>
  <c r="M5495" i="19"/>
  <c r="L5495" i="19"/>
  <c r="F5495" i="19"/>
  <c r="M5494" i="19"/>
  <c r="L5494" i="19"/>
  <c r="F5494" i="19"/>
  <c r="M5493" i="19"/>
  <c r="L5493" i="19"/>
  <c r="F5493" i="19"/>
  <c r="M5492" i="19"/>
  <c r="L5492" i="19"/>
  <c r="F5492" i="19"/>
  <c r="M5491" i="19"/>
  <c r="L5491" i="19"/>
  <c r="F5491" i="19"/>
  <c r="M5490" i="19"/>
  <c r="L5490" i="19"/>
  <c r="F5490" i="19"/>
  <c r="M5489" i="19"/>
  <c r="L5489" i="19"/>
  <c r="F5489" i="19"/>
  <c r="M5488" i="19"/>
  <c r="L5488" i="19"/>
  <c r="F5488" i="19"/>
  <c r="M5487" i="19"/>
  <c r="L5487" i="19"/>
  <c r="F5487" i="19"/>
  <c r="M5486" i="19"/>
  <c r="L5486" i="19"/>
  <c r="F5486" i="19"/>
  <c r="M5485" i="19"/>
  <c r="L5485" i="19"/>
  <c r="F5485" i="19"/>
  <c r="M5484" i="19"/>
  <c r="L5484" i="19"/>
  <c r="F5484" i="19"/>
  <c r="M5483" i="19"/>
  <c r="L5483" i="19"/>
  <c r="F5483" i="19"/>
  <c r="M5482" i="19"/>
  <c r="L5482" i="19"/>
  <c r="F5482" i="19"/>
  <c r="M5481" i="19"/>
  <c r="L5481" i="19"/>
  <c r="F5481" i="19"/>
  <c r="M5480" i="19"/>
  <c r="L5480" i="19"/>
  <c r="F5480" i="19"/>
  <c r="M5479" i="19"/>
  <c r="L5479" i="19"/>
  <c r="F5479" i="19"/>
  <c r="M5478" i="19"/>
  <c r="L5478" i="19"/>
  <c r="F5478" i="19"/>
  <c r="M5477" i="19"/>
  <c r="L5477" i="19"/>
  <c r="F5477" i="19"/>
  <c r="M5476" i="19"/>
  <c r="L5476" i="19"/>
  <c r="F5476" i="19"/>
  <c r="M5475" i="19"/>
  <c r="L5475" i="19"/>
  <c r="F5475" i="19"/>
  <c r="M5474" i="19"/>
  <c r="L5474" i="19"/>
  <c r="F5474" i="19"/>
  <c r="M5473" i="19"/>
  <c r="L5473" i="19"/>
  <c r="F5473" i="19"/>
  <c r="M5472" i="19"/>
  <c r="L5472" i="19"/>
  <c r="F5472" i="19"/>
  <c r="M5471" i="19"/>
  <c r="L5471" i="19"/>
  <c r="F5471" i="19"/>
  <c r="M5470" i="19"/>
  <c r="L5470" i="19"/>
  <c r="F5470" i="19"/>
  <c r="M5469" i="19"/>
  <c r="L5469" i="19"/>
  <c r="F5469" i="19"/>
  <c r="M5468" i="19"/>
  <c r="L5468" i="19"/>
  <c r="F5468" i="19"/>
  <c r="M5467" i="19"/>
  <c r="L5467" i="19"/>
  <c r="F5467" i="19"/>
  <c r="M5466" i="19"/>
  <c r="L5466" i="19"/>
  <c r="F5466" i="19"/>
  <c r="M5465" i="19"/>
  <c r="L5465" i="19"/>
  <c r="F5465" i="19"/>
  <c r="M5464" i="19"/>
  <c r="L5464" i="19"/>
  <c r="F5464" i="19"/>
  <c r="M5463" i="19"/>
  <c r="L5463" i="19"/>
  <c r="F5463" i="19"/>
  <c r="M5462" i="19"/>
  <c r="L5462" i="19"/>
  <c r="F5462" i="19"/>
  <c r="M5461" i="19"/>
  <c r="L5461" i="19"/>
  <c r="F5461" i="19"/>
  <c r="M5460" i="19"/>
  <c r="L5460" i="19"/>
  <c r="F5460" i="19"/>
  <c r="M5459" i="19"/>
  <c r="L5459" i="19"/>
  <c r="F5459" i="19"/>
  <c r="M5458" i="19"/>
  <c r="L5458" i="19"/>
  <c r="F5458" i="19"/>
  <c r="M5457" i="19"/>
  <c r="L5457" i="19"/>
  <c r="F5457" i="19"/>
  <c r="M5456" i="19"/>
  <c r="L5456" i="19"/>
  <c r="F5456" i="19"/>
  <c r="M5455" i="19"/>
  <c r="L5455" i="19"/>
  <c r="F5455" i="19"/>
  <c r="M5454" i="19"/>
  <c r="L5454" i="19"/>
  <c r="F5454" i="19"/>
  <c r="M5453" i="19"/>
  <c r="L5453" i="19"/>
  <c r="F5453" i="19"/>
  <c r="M5452" i="19"/>
  <c r="L5452" i="19"/>
  <c r="F5452" i="19"/>
  <c r="M5451" i="19"/>
  <c r="L5451" i="19"/>
  <c r="F5451" i="19"/>
  <c r="M5450" i="19"/>
  <c r="L5450" i="19"/>
  <c r="F5450" i="19"/>
  <c r="M5449" i="19"/>
  <c r="L5449" i="19"/>
  <c r="F5449" i="19"/>
  <c r="M5448" i="19"/>
  <c r="L5448" i="19"/>
  <c r="F5448" i="19"/>
  <c r="M5447" i="19"/>
  <c r="L5447" i="19"/>
  <c r="F5447" i="19"/>
  <c r="M5446" i="19"/>
  <c r="L5446" i="19"/>
  <c r="F5446" i="19"/>
  <c r="M5445" i="19"/>
  <c r="L5445" i="19"/>
  <c r="F5445" i="19"/>
  <c r="M5444" i="19"/>
  <c r="L5444" i="19"/>
  <c r="F5444" i="19"/>
  <c r="M5443" i="19"/>
  <c r="L5443" i="19"/>
  <c r="F5443" i="19"/>
  <c r="M5442" i="19"/>
  <c r="L5442" i="19"/>
  <c r="F5442" i="19"/>
  <c r="M5441" i="19"/>
  <c r="L5441" i="19"/>
  <c r="F5441" i="19"/>
  <c r="M5440" i="19"/>
  <c r="L5440" i="19"/>
  <c r="F5440" i="19"/>
  <c r="M5439" i="19"/>
  <c r="L5439" i="19"/>
  <c r="F5439" i="19"/>
  <c r="M5438" i="19"/>
  <c r="L5438" i="19"/>
  <c r="F5438" i="19"/>
  <c r="M5437" i="19"/>
  <c r="L5437" i="19"/>
  <c r="F5437" i="19"/>
  <c r="M5436" i="19"/>
  <c r="L5436" i="19"/>
  <c r="F5436" i="19"/>
  <c r="M5435" i="19"/>
  <c r="L5435" i="19"/>
  <c r="F5435" i="19"/>
  <c r="M5434" i="19"/>
  <c r="L5434" i="19"/>
  <c r="F5434" i="19"/>
  <c r="M5433" i="19"/>
  <c r="L5433" i="19"/>
  <c r="F5433" i="19"/>
  <c r="M5432" i="19"/>
  <c r="L5432" i="19"/>
  <c r="F5432" i="19"/>
  <c r="M5431" i="19"/>
  <c r="L5431" i="19"/>
  <c r="F5431" i="19"/>
  <c r="M5430" i="19"/>
  <c r="L5430" i="19"/>
  <c r="F5430" i="19"/>
  <c r="M5429" i="19"/>
  <c r="L5429" i="19"/>
  <c r="F5429" i="19"/>
  <c r="M5428" i="19"/>
  <c r="L5428" i="19"/>
  <c r="F5428" i="19"/>
  <c r="M5427" i="19"/>
  <c r="L5427" i="19"/>
  <c r="F5427" i="19"/>
  <c r="M5426" i="19"/>
  <c r="L5426" i="19"/>
  <c r="F5426" i="19"/>
  <c r="M5425" i="19"/>
  <c r="L5425" i="19"/>
  <c r="F5425" i="19"/>
  <c r="M5424" i="19"/>
  <c r="L5424" i="19"/>
  <c r="F5424" i="19"/>
  <c r="M5423" i="19"/>
  <c r="L5423" i="19"/>
  <c r="F5423" i="19"/>
  <c r="M5422" i="19"/>
  <c r="L5422" i="19"/>
  <c r="F5422" i="19"/>
  <c r="M5421" i="19"/>
  <c r="L5421" i="19"/>
  <c r="F5421" i="19"/>
  <c r="M5420" i="19"/>
  <c r="L5420" i="19"/>
  <c r="F5420" i="19"/>
  <c r="M5419" i="19"/>
  <c r="L5419" i="19"/>
  <c r="F5419" i="19"/>
  <c r="M5418" i="19"/>
  <c r="L5418" i="19"/>
  <c r="F5418" i="19"/>
  <c r="M5417" i="19"/>
  <c r="L5417" i="19"/>
  <c r="F5417" i="19"/>
  <c r="M5416" i="19"/>
  <c r="L5416" i="19"/>
  <c r="F5416" i="19"/>
  <c r="M5415" i="19"/>
  <c r="L5415" i="19"/>
  <c r="F5415" i="19"/>
  <c r="M5414" i="19"/>
  <c r="L5414" i="19"/>
  <c r="F5414" i="19"/>
  <c r="M5413" i="19"/>
  <c r="L5413" i="19"/>
  <c r="F5413" i="19"/>
  <c r="M5412" i="19"/>
  <c r="L5412" i="19"/>
  <c r="F5412" i="19"/>
  <c r="M5411" i="19"/>
  <c r="L5411" i="19"/>
  <c r="F5411" i="19"/>
  <c r="M5410" i="19"/>
  <c r="L5410" i="19"/>
  <c r="F5410" i="19"/>
  <c r="M5409" i="19"/>
  <c r="L5409" i="19"/>
  <c r="F5409" i="19"/>
  <c r="M5408" i="19"/>
  <c r="L5408" i="19"/>
  <c r="F5408" i="19"/>
  <c r="M5407" i="19"/>
  <c r="L5407" i="19"/>
  <c r="F5407" i="19"/>
  <c r="M5406" i="19"/>
  <c r="L5406" i="19"/>
  <c r="F5406" i="19"/>
  <c r="M5405" i="19"/>
  <c r="L5405" i="19"/>
  <c r="F5405" i="19"/>
  <c r="M5404" i="19"/>
  <c r="L5404" i="19"/>
  <c r="F5404" i="19"/>
  <c r="M5403" i="19"/>
  <c r="L5403" i="19"/>
  <c r="F5403" i="19"/>
  <c r="M5402" i="19"/>
  <c r="L5402" i="19"/>
  <c r="F5402" i="19"/>
  <c r="M5401" i="19"/>
  <c r="L5401" i="19"/>
  <c r="F5401" i="19"/>
  <c r="M5400" i="19"/>
  <c r="L5400" i="19"/>
  <c r="F5400" i="19"/>
  <c r="M5399" i="19"/>
  <c r="L5399" i="19"/>
  <c r="F5399" i="19"/>
  <c r="M5398" i="19"/>
  <c r="L5398" i="19"/>
  <c r="F5398" i="19"/>
  <c r="M5397" i="19"/>
  <c r="L5397" i="19"/>
  <c r="F5397" i="19"/>
  <c r="M5396" i="19"/>
  <c r="L5396" i="19"/>
  <c r="F5396" i="19"/>
  <c r="M5395" i="19"/>
  <c r="L5395" i="19"/>
  <c r="F5395" i="19"/>
  <c r="M5394" i="19"/>
  <c r="L5394" i="19"/>
  <c r="F5394" i="19"/>
  <c r="M5393" i="19"/>
  <c r="L5393" i="19"/>
  <c r="F5393" i="19"/>
  <c r="M5392" i="19"/>
  <c r="L5392" i="19"/>
  <c r="F5392" i="19"/>
  <c r="M5391" i="19"/>
  <c r="L5391" i="19"/>
  <c r="F5391" i="19"/>
  <c r="M5390" i="19"/>
  <c r="L5390" i="19"/>
  <c r="F5390" i="19"/>
  <c r="M5389" i="19"/>
  <c r="L5389" i="19"/>
  <c r="F5389" i="19"/>
  <c r="M5388" i="19"/>
  <c r="L5388" i="19"/>
  <c r="F5388" i="19"/>
  <c r="M5387" i="19"/>
  <c r="L5387" i="19"/>
  <c r="F5387" i="19"/>
  <c r="M5386" i="19"/>
  <c r="L5386" i="19"/>
  <c r="F5386" i="19"/>
  <c r="M5385" i="19"/>
  <c r="L5385" i="19"/>
  <c r="F5385" i="19"/>
  <c r="M5384" i="19"/>
  <c r="L5384" i="19"/>
  <c r="F5384" i="19"/>
  <c r="M5383" i="19"/>
  <c r="L5383" i="19"/>
  <c r="F5383" i="19"/>
  <c r="M5382" i="19"/>
  <c r="L5382" i="19"/>
  <c r="F5382" i="19"/>
  <c r="M5381" i="19"/>
  <c r="L5381" i="19"/>
  <c r="F5381" i="19"/>
  <c r="M5380" i="19"/>
  <c r="L5380" i="19"/>
  <c r="F5380" i="19"/>
  <c r="M5379" i="19"/>
  <c r="L5379" i="19"/>
  <c r="F5379" i="19"/>
  <c r="M5378" i="19"/>
  <c r="L5378" i="19"/>
  <c r="F5378" i="19"/>
  <c r="M5377" i="19"/>
  <c r="L5377" i="19"/>
  <c r="F5377" i="19"/>
  <c r="M5376" i="19"/>
  <c r="L5376" i="19"/>
  <c r="F5376" i="19"/>
  <c r="M5375" i="19"/>
  <c r="L5375" i="19"/>
  <c r="F5375" i="19"/>
  <c r="M5374" i="19"/>
  <c r="L5374" i="19"/>
  <c r="F5374" i="19"/>
  <c r="M5373" i="19"/>
  <c r="L5373" i="19"/>
  <c r="F5373" i="19"/>
  <c r="M5372" i="19"/>
  <c r="L5372" i="19"/>
  <c r="F5372" i="19"/>
  <c r="M5371" i="19"/>
  <c r="L5371" i="19"/>
  <c r="F5371" i="19"/>
  <c r="M5370" i="19"/>
  <c r="L5370" i="19"/>
  <c r="F5370" i="19"/>
  <c r="M5369" i="19"/>
  <c r="L5369" i="19"/>
  <c r="F5369" i="19"/>
  <c r="M5368" i="19"/>
  <c r="L5368" i="19"/>
  <c r="F5368" i="19"/>
  <c r="M5367" i="19"/>
  <c r="L5367" i="19"/>
  <c r="F5367" i="19"/>
  <c r="M5366" i="19"/>
  <c r="L5366" i="19"/>
  <c r="F5366" i="19"/>
  <c r="M5365" i="19"/>
  <c r="L5365" i="19"/>
  <c r="F5365" i="19"/>
  <c r="M5364" i="19"/>
  <c r="L5364" i="19"/>
  <c r="F5364" i="19"/>
  <c r="M5363" i="19"/>
  <c r="L5363" i="19"/>
  <c r="F5363" i="19"/>
  <c r="M5362" i="19"/>
  <c r="L5362" i="19"/>
  <c r="F5362" i="19"/>
  <c r="M5361" i="19"/>
  <c r="L5361" i="19"/>
  <c r="F5361" i="19"/>
  <c r="M5360" i="19"/>
  <c r="L5360" i="19"/>
  <c r="F5360" i="19"/>
  <c r="M5359" i="19"/>
  <c r="L5359" i="19"/>
  <c r="F5359" i="19"/>
  <c r="M5358" i="19"/>
  <c r="L5358" i="19"/>
  <c r="F5358" i="19"/>
  <c r="M5357" i="19"/>
  <c r="L5357" i="19"/>
  <c r="F5357" i="19"/>
  <c r="M5356" i="19"/>
  <c r="L5356" i="19"/>
  <c r="F5356" i="19"/>
  <c r="M5355" i="19"/>
  <c r="L5355" i="19"/>
  <c r="F5355" i="19"/>
  <c r="M5354" i="19"/>
  <c r="L5354" i="19"/>
  <c r="F5354" i="19"/>
  <c r="M5353" i="19"/>
  <c r="L5353" i="19"/>
  <c r="F5353" i="19"/>
  <c r="M5352" i="19"/>
  <c r="L5352" i="19"/>
  <c r="F5352" i="19"/>
  <c r="M5351" i="19"/>
  <c r="L5351" i="19"/>
  <c r="F5351" i="19"/>
  <c r="M5350" i="19"/>
  <c r="L5350" i="19"/>
  <c r="F5350" i="19"/>
  <c r="M5349" i="19"/>
  <c r="L5349" i="19"/>
  <c r="F5349" i="19"/>
  <c r="M5348" i="19"/>
  <c r="L5348" i="19"/>
  <c r="F5348" i="19"/>
  <c r="M5347" i="19"/>
  <c r="L5347" i="19"/>
  <c r="F5347" i="19"/>
  <c r="M5346" i="19"/>
  <c r="L5346" i="19"/>
  <c r="F5346" i="19"/>
  <c r="M5345" i="19"/>
  <c r="L5345" i="19"/>
  <c r="F5345" i="19"/>
  <c r="M5344" i="19"/>
  <c r="L5344" i="19"/>
  <c r="F5344" i="19"/>
  <c r="M5343" i="19"/>
  <c r="L5343" i="19"/>
  <c r="F5343" i="19"/>
  <c r="M5342" i="19"/>
  <c r="L5342" i="19"/>
  <c r="F5342" i="19"/>
  <c r="M5341" i="19"/>
  <c r="L5341" i="19"/>
  <c r="F5341" i="19"/>
  <c r="M5340" i="19"/>
  <c r="L5340" i="19"/>
  <c r="F5340" i="19"/>
  <c r="M5339" i="19"/>
  <c r="L5339" i="19"/>
  <c r="F5339" i="19"/>
  <c r="M5338" i="19"/>
  <c r="L5338" i="19"/>
  <c r="F5338" i="19"/>
  <c r="M5337" i="19"/>
  <c r="L5337" i="19"/>
  <c r="F5337" i="19"/>
  <c r="M5336" i="19"/>
  <c r="L5336" i="19"/>
  <c r="F5336" i="19"/>
  <c r="M5335" i="19"/>
  <c r="L5335" i="19"/>
  <c r="F5335" i="19"/>
  <c r="M5334" i="19"/>
  <c r="L5334" i="19"/>
  <c r="F5334" i="19"/>
  <c r="M5333" i="19"/>
  <c r="L5333" i="19"/>
  <c r="F5333" i="19"/>
  <c r="M5332" i="19"/>
  <c r="L5332" i="19"/>
  <c r="F5332" i="19"/>
  <c r="M5331" i="19"/>
  <c r="L5331" i="19"/>
  <c r="F5331" i="19"/>
  <c r="M5330" i="19"/>
  <c r="L5330" i="19"/>
  <c r="F5330" i="19"/>
  <c r="M5329" i="19"/>
  <c r="L5329" i="19"/>
  <c r="F5329" i="19"/>
  <c r="M5328" i="19"/>
  <c r="L5328" i="19"/>
  <c r="F5328" i="19"/>
  <c r="M5327" i="19"/>
  <c r="L5327" i="19"/>
  <c r="F5327" i="19"/>
  <c r="M5326" i="19"/>
  <c r="L5326" i="19"/>
  <c r="F5326" i="19"/>
  <c r="M5325" i="19"/>
  <c r="L5325" i="19"/>
  <c r="F5325" i="19"/>
  <c r="M5324" i="19"/>
  <c r="L5324" i="19"/>
  <c r="F5324" i="19"/>
  <c r="M5323" i="19"/>
  <c r="L5323" i="19"/>
  <c r="F5323" i="19"/>
  <c r="M5322" i="19"/>
  <c r="L5322" i="19"/>
  <c r="F5322" i="19"/>
  <c r="M5321" i="19"/>
  <c r="L5321" i="19"/>
  <c r="F5321" i="19"/>
  <c r="M5320" i="19"/>
  <c r="L5320" i="19"/>
  <c r="F5320" i="19"/>
  <c r="M5319" i="19"/>
  <c r="L5319" i="19"/>
  <c r="F5319" i="19"/>
  <c r="M5318" i="19"/>
  <c r="L5318" i="19"/>
  <c r="F5318" i="19"/>
  <c r="M5317" i="19"/>
  <c r="L5317" i="19"/>
  <c r="F5317" i="19"/>
  <c r="M5316" i="19"/>
  <c r="L5316" i="19"/>
  <c r="F5316" i="19"/>
  <c r="M5315" i="19"/>
  <c r="L5315" i="19"/>
  <c r="F5315" i="19"/>
  <c r="M5314" i="19"/>
  <c r="L5314" i="19"/>
  <c r="F5314" i="19"/>
  <c r="M5313" i="19"/>
  <c r="L5313" i="19"/>
  <c r="F5313" i="19"/>
  <c r="M5312" i="19"/>
  <c r="L5312" i="19"/>
  <c r="F5312" i="19"/>
  <c r="M5311" i="19"/>
  <c r="L5311" i="19"/>
  <c r="F5311" i="19"/>
  <c r="M5310" i="19"/>
  <c r="L5310" i="19"/>
  <c r="F5310" i="19"/>
  <c r="M5309" i="19"/>
  <c r="L5309" i="19"/>
  <c r="F5309" i="19"/>
  <c r="M5308" i="19"/>
  <c r="L5308" i="19"/>
  <c r="F5308" i="19"/>
  <c r="M5307" i="19"/>
  <c r="L5307" i="19"/>
  <c r="F5307" i="19"/>
  <c r="M5306" i="19"/>
  <c r="L5306" i="19"/>
  <c r="F5306" i="19"/>
  <c r="M5305" i="19"/>
  <c r="L5305" i="19"/>
  <c r="F5305" i="19"/>
  <c r="M5304" i="19"/>
  <c r="L5304" i="19"/>
  <c r="F5304" i="19"/>
  <c r="M5303" i="19"/>
  <c r="L5303" i="19"/>
  <c r="F5303" i="19"/>
  <c r="M5302" i="19"/>
  <c r="L5302" i="19"/>
  <c r="F5302" i="19"/>
  <c r="M5301" i="19"/>
  <c r="L5301" i="19"/>
  <c r="F5301" i="19"/>
  <c r="M5300" i="19"/>
  <c r="L5300" i="19"/>
  <c r="F5300" i="19"/>
  <c r="M5299" i="19"/>
  <c r="L5299" i="19"/>
  <c r="F5299" i="19"/>
  <c r="M5298" i="19"/>
  <c r="L5298" i="19"/>
  <c r="F5298" i="19"/>
  <c r="M5297" i="19"/>
  <c r="L5297" i="19"/>
  <c r="F5297" i="19"/>
  <c r="M5296" i="19"/>
  <c r="L5296" i="19"/>
  <c r="F5296" i="19"/>
  <c r="M5295" i="19"/>
  <c r="L5295" i="19"/>
  <c r="F5295" i="19"/>
  <c r="M5294" i="19"/>
  <c r="L5294" i="19"/>
  <c r="F5294" i="19"/>
  <c r="M5293" i="19"/>
  <c r="L5293" i="19"/>
  <c r="F5293" i="19"/>
  <c r="M5292" i="19"/>
  <c r="L5292" i="19"/>
  <c r="F5292" i="19"/>
  <c r="M5291" i="19"/>
  <c r="L5291" i="19"/>
  <c r="F5291" i="19"/>
  <c r="M5290" i="19"/>
  <c r="L5290" i="19"/>
  <c r="F5290" i="19"/>
  <c r="M5289" i="19"/>
  <c r="L5289" i="19"/>
  <c r="F5289" i="19"/>
  <c r="M5288" i="19"/>
  <c r="L5288" i="19"/>
  <c r="F5288" i="19"/>
  <c r="M5287" i="19"/>
  <c r="L5287" i="19"/>
  <c r="F5287" i="19"/>
  <c r="M5286" i="19"/>
  <c r="L5286" i="19"/>
  <c r="F5286" i="19"/>
  <c r="M5285" i="19"/>
  <c r="L5285" i="19"/>
  <c r="F5285" i="19"/>
  <c r="M5284" i="19"/>
  <c r="L5284" i="19"/>
  <c r="F5284" i="19"/>
  <c r="M5283" i="19"/>
  <c r="L5283" i="19"/>
  <c r="F5283" i="19"/>
  <c r="M5282" i="19"/>
  <c r="L5282" i="19"/>
  <c r="F5282" i="19"/>
  <c r="M5281" i="19"/>
  <c r="L5281" i="19"/>
  <c r="F5281" i="19"/>
  <c r="M5280" i="19"/>
  <c r="L5280" i="19"/>
  <c r="F5280" i="19"/>
  <c r="M5279" i="19"/>
  <c r="L5279" i="19"/>
  <c r="F5279" i="19"/>
  <c r="M5278" i="19"/>
  <c r="L5278" i="19"/>
  <c r="F5278" i="19"/>
  <c r="M5277" i="19"/>
  <c r="L5277" i="19"/>
  <c r="F5277" i="19"/>
  <c r="M5276" i="19"/>
  <c r="L5276" i="19"/>
  <c r="F5276" i="19"/>
  <c r="M5275" i="19"/>
  <c r="L5275" i="19"/>
  <c r="F5275" i="19"/>
  <c r="M5274" i="19"/>
  <c r="L5274" i="19"/>
  <c r="F5274" i="19"/>
  <c r="M5273" i="19"/>
  <c r="L5273" i="19"/>
  <c r="F5273" i="19"/>
  <c r="M5272" i="19"/>
  <c r="L5272" i="19"/>
  <c r="F5272" i="19"/>
  <c r="M5271" i="19"/>
  <c r="L5271" i="19"/>
  <c r="F5271" i="19"/>
  <c r="M5270" i="19"/>
  <c r="L5270" i="19"/>
  <c r="F5270" i="19"/>
  <c r="M5269" i="19"/>
  <c r="L5269" i="19"/>
  <c r="F5269" i="19"/>
  <c r="M5268" i="19"/>
  <c r="L5268" i="19"/>
  <c r="F5268" i="19"/>
  <c r="M5267" i="19"/>
  <c r="L5267" i="19"/>
  <c r="F5267" i="19"/>
  <c r="M5266" i="19"/>
  <c r="L5266" i="19"/>
  <c r="F5266" i="19"/>
  <c r="M5265" i="19"/>
  <c r="L5265" i="19"/>
  <c r="F5265" i="19"/>
  <c r="M5264" i="19"/>
  <c r="L5264" i="19"/>
  <c r="F5264" i="19"/>
  <c r="M5263" i="19"/>
  <c r="L5263" i="19"/>
  <c r="F5263" i="19"/>
  <c r="M5262" i="19"/>
  <c r="L5262" i="19"/>
  <c r="F5262" i="19"/>
  <c r="M5261" i="19"/>
  <c r="L5261" i="19"/>
  <c r="F5261" i="19"/>
  <c r="M5260" i="19"/>
  <c r="L5260" i="19"/>
  <c r="F5260" i="19"/>
  <c r="M5259" i="19"/>
  <c r="L5259" i="19"/>
  <c r="F5259" i="19"/>
  <c r="M5258" i="19"/>
  <c r="L5258" i="19"/>
  <c r="F5258" i="19"/>
  <c r="M5257" i="19"/>
  <c r="L5257" i="19"/>
  <c r="F5257" i="19"/>
  <c r="M5256" i="19"/>
  <c r="L5256" i="19"/>
  <c r="F5256" i="19"/>
  <c r="M5255" i="19"/>
  <c r="L5255" i="19"/>
  <c r="F5255" i="19"/>
  <c r="M5254" i="19"/>
  <c r="L5254" i="19"/>
  <c r="F5254" i="19"/>
  <c r="M5253" i="19"/>
  <c r="L5253" i="19"/>
  <c r="F5253" i="19"/>
  <c r="M5252" i="19"/>
  <c r="L5252" i="19"/>
  <c r="F5252" i="19"/>
  <c r="M5251" i="19"/>
  <c r="L5251" i="19"/>
  <c r="F5251" i="19"/>
  <c r="M5250" i="19"/>
  <c r="L5250" i="19"/>
  <c r="F5250" i="19"/>
  <c r="M5249" i="19"/>
  <c r="L5249" i="19"/>
  <c r="F5249" i="19"/>
  <c r="M5248" i="19"/>
  <c r="L5248" i="19"/>
  <c r="F5248" i="19"/>
  <c r="M5247" i="19"/>
  <c r="L5247" i="19"/>
  <c r="F5247" i="19"/>
  <c r="M5246" i="19"/>
  <c r="L5246" i="19"/>
  <c r="F5246" i="19"/>
  <c r="M5245" i="19"/>
  <c r="L5245" i="19"/>
  <c r="F5245" i="19"/>
  <c r="M5244" i="19"/>
  <c r="L5244" i="19"/>
  <c r="F5244" i="19"/>
  <c r="M5243" i="19"/>
  <c r="L5243" i="19"/>
  <c r="F5243" i="19"/>
  <c r="M5242" i="19"/>
  <c r="L5242" i="19"/>
  <c r="F5242" i="19"/>
  <c r="M5241" i="19"/>
  <c r="L5241" i="19"/>
  <c r="F5241" i="19"/>
  <c r="M5240" i="19"/>
  <c r="L5240" i="19"/>
  <c r="F5240" i="19"/>
  <c r="M5239" i="19"/>
  <c r="L5239" i="19"/>
  <c r="F5239" i="19"/>
  <c r="M5238" i="19"/>
  <c r="L5238" i="19"/>
  <c r="F5238" i="19"/>
  <c r="M5237" i="19"/>
  <c r="L5237" i="19"/>
  <c r="F5237" i="19"/>
  <c r="M5236" i="19"/>
  <c r="L5236" i="19"/>
  <c r="F5236" i="19"/>
  <c r="M5235" i="19"/>
  <c r="L5235" i="19"/>
  <c r="F5235" i="19"/>
  <c r="M5234" i="19"/>
  <c r="L5234" i="19"/>
  <c r="F5234" i="19"/>
  <c r="M5233" i="19"/>
  <c r="L5233" i="19"/>
  <c r="F5233" i="19"/>
  <c r="M5232" i="19"/>
  <c r="L5232" i="19"/>
  <c r="F5232" i="19"/>
  <c r="M5231" i="19"/>
  <c r="L5231" i="19"/>
  <c r="F5231" i="19"/>
  <c r="M5230" i="19"/>
  <c r="L5230" i="19"/>
  <c r="F5230" i="19"/>
  <c r="M5229" i="19"/>
  <c r="L5229" i="19"/>
  <c r="F5229" i="19"/>
  <c r="M5228" i="19"/>
  <c r="L5228" i="19"/>
  <c r="F5228" i="19"/>
  <c r="M5227" i="19"/>
  <c r="L5227" i="19"/>
  <c r="F5227" i="19"/>
  <c r="M5226" i="19"/>
  <c r="L5226" i="19"/>
  <c r="F5226" i="19"/>
  <c r="M5225" i="19"/>
  <c r="L5225" i="19"/>
  <c r="F5225" i="19"/>
  <c r="M5224" i="19"/>
  <c r="L5224" i="19"/>
  <c r="F5224" i="19"/>
  <c r="M5223" i="19"/>
  <c r="L5223" i="19"/>
  <c r="F5223" i="19"/>
  <c r="M5222" i="19"/>
  <c r="L5222" i="19"/>
  <c r="F5222" i="19"/>
  <c r="M5221" i="19"/>
  <c r="L5221" i="19"/>
  <c r="F5221" i="19"/>
  <c r="M5220" i="19"/>
  <c r="L5220" i="19"/>
  <c r="F5220" i="19"/>
  <c r="M5219" i="19"/>
  <c r="L5219" i="19"/>
  <c r="F5219" i="19"/>
  <c r="M5218" i="19"/>
  <c r="L5218" i="19"/>
  <c r="F5218" i="19"/>
  <c r="M5217" i="19"/>
  <c r="L5217" i="19"/>
  <c r="F5217" i="19"/>
  <c r="M5216" i="19"/>
  <c r="L5216" i="19"/>
  <c r="F5216" i="19"/>
  <c r="M5215" i="19"/>
  <c r="L5215" i="19"/>
  <c r="F5215" i="19"/>
  <c r="M5214" i="19"/>
  <c r="L5214" i="19"/>
  <c r="F5214" i="19"/>
  <c r="M5213" i="19"/>
  <c r="L5213" i="19"/>
  <c r="F5213" i="19"/>
  <c r="M5212" i="19"/>
  <c r="L5212" i="19"/>
  <c r="F5212" i="19"/>
  <c r="M5211" i="19"/>
  <c r="L5211" i="19"/>
  <c r="F5211" i="19"/>
  <c r="M5210" i="19"/>
  <c r="L5210" i="19"/>
  <c r="F5210" i="19"/>
  <c r="M5209" i="19"/>
  <c r="L5209" i="19"/>
  <c r="F5209" i="19"/>
  <c r="M5208" i="19"/>
  <c r="L5208" i="19"/>
  <c r="F5208" i="19"/>
  <c r="M5207" i="19"/>
  <c r="L5207" i="19"/>
  <c r="F5207" i="19"/>
  <c r="M5206" i="19"/>
  <c r="L5206" i="19"/>
  <c r="F5206" i="19"/>
  <c r="M5205" i="19"/>
  <c r="L5205" i="19"/>
  <c r="F5205" i="19"/>
  <c r="M5204" i="19"/>
  <c r="L5204" i="19"/>
  <c r="F5204" i="19"/>
  <c r="M5203" i="19"/>
  <c r="L5203" i="19"/>
  <c r="F5203" i="19"/>
  <c r="M5202" i="19"/>
  <c r="L5202" i="19"/>
  <c r="F5202" i="19"/>
  <c r="M5201" i="19"/>
  <c r="L5201" i="19"/>
  <c r="F5201" i="19"/>
  <c r="M5200" i="19"/>
  <c r="L5200" i="19"/>
  <c r="F5200" i="19"/>
  <c r="M5199" i="19"/>
  <c r="L5199" i="19"/>
  <c r="F5199" i="19"/>
  <c r="M5198" i="19"/>
  <c r="L5198" i="19"/>
  <c r="F5198" i="19"/>
  <c r="M5197" i="19"/>
  <c r="L5197" i="19"/>
  <c r="F5197" i="19"/>
  <c r="M5196" i="19"/>
  <c r="L5196" i="19"/>
  <c r="F5196" i="19"/>
  <c r="M5195" i="19"/>
  <c r="L5195" i="19"/>
  <c r="F5195" i="19"/>
  <c r="M5194" i="19"/>
  <c r="L5194" i="19"/>
  <c r="F5194" i="19"/>
  <c r="M5193" i="19"/>
  <c r="L5193" i="19"/>
  <c r="F5193" i="19"/>
  <c r="M5192" i="19"/>
  <c r="L5192" i="19"/>
  <c r="F5192" i="19"/>
  <c r="M5191" i="19"/>
  <c r="L5191" i="19"/>
  <c r="F5191" i="19"/>
  <c r="M5190" i="19"/>
  <c r="L5190" i="19"/>
  <c r="F5190" i="19"/>
  <c r="M5189" i="19"/>
  <c r="L5189" i="19"/>
  <c r="F5189" i="19"/>
  <c r="M5188" i="19"/>
  <c r="L5188" i="19"/>
  <c r="F5188" i="19"/>
  <c r="M5187" i="19"/>
  <c r="L5187" i="19"/>
  <c r="F5187" i="19"/>
  <c r="M5186" i="19"/>
  <c r="L5186" i="19"/>
  <c r="F5186" i="19"/>
  <c r="M5185" i="19"/>
  <c r="L5185" i="19"/>
  <c r="F5185" i="19"/>
  <c r="M5184" i="19"/>
  <c r="L5184" i="19"/>
  <c r="F5184" i="19"/>
  <c r="M5183" i="19"/>
  <c r="L5183" i="19"/>
  <c r="F5183" i="19"/>
  <c r="M5182" i="19"/>
  <c r="L5182" i="19"/>
  <c r="F5182" i="19"/>
  <c r="M5181" i="19"/>
  <c r="L5181" i="19"/>
  <c r="F5181" i="19"/>
  <c r="M5180" i="19"/>
  <c r="L5180" i="19"/>
  <c r="F5180" i="19"/>
  <c r="M5179" i="19"/>
  <c r="L5179" i="19"/>
  <c r="F5179" i="19"/>
  <c r="M5178" i="19"/>
  <c r="L5178" i="19"/>
  <c r="F5178" i="19"/>
  <c r="M5177" i="19"/>
  <c r="L5177" i="19"/>
  <c r="F5177" i="19"/>
  <c r="M5176" i="19"/>
  <c r="L5176" i="19"/>
  <c r="F5176" i="19"/>
  <c r="M5175" i="19"/>
  <c r="L5175" i="19"/>
  <c r="F5175" i="19"/>
  <c r="M5174" i="19"/>
  <c r="L5174" i="19"/>
  <c r="F5174" i="19"/>
  <c r="M5173" i="19"/>
  <c r="L5173" i="19"/>
  <c r="F5173" i="19"/>
  <c r="M5172" i="19"/>
  <c r="L5172" i="19"/>
  <c r="F5172" i="19"/>
  <c r="M5171" i="19"/>
  <c r="L5171" i="19"/>
  <c r="F5171" i="19"/>
  <c r="M5170" i="19"/>
  <c r="L5170" i="19"/>
  <c r="F5170" i="19"/>
  <c r="M5169" i="19"/>
  <c r="L5169" i="19"/>
  <c r="F5169" i="19"/>
  <c r="M5168" i="19"/>
  <c r="L5168" i="19"/>
  <c r="F5168" i="19"/>
  <c r="M5167" i="19"/>
  <c r="L5167" i="19"/>
  <c r="F5167" i="19"/>
  <c r="M5166" i="19"/>
  <c r="L5166" i="19"/>
  <c r="F5166" i="19"/>
  <c r="M5165" i="19"/>
  <c r="L5165" i="19"/>
  <c r="F5165" i="19"/>
  <c r="M5164" i="19"/>
  <c r="L5164" i="19"/>
  <c r="F5164" i="19"/>
  <c r="M5163" i="19"/>
  <c r="L5163" i="19"/>
  <c r="F5163" i="19"/>
  <c r="M5162" i="19"/>
  <c r="L5162" i="19"/>
  <c r="F5162" i="19"/>
  <c r="M5161" i="19"/>
  <c r="L5161" i="19"/>
  <c r="F5161" i="19"/>
  <c r="M5160" i="19"/>
  <c r="L5160" i="19"/>
  <c r="F5160" i="19"/>
  <c r="M5159" i="19"/>
  <c r="L5159" i="19"/>
  <c r="F5159" i="19"/>
  <c r="M5158" i="19"/>
  <c r="L5158" i="19"/>
  <c r="F5158" i="19"/>
  <c r="M5157" i="19"/>
  <c r="L5157" i="19"/>
  <c r="F5157" i="19"/>
  <c r="M5156" i="19"/>
  <c r="L5156" i="19"/>
  <c r="F5156" i="19"/>
  <c r="M5155" i="19"/>
  <c r="L5155" i="19"/>
  <c r="F5155" i="19"/>
  <c r="M5154" i="19"/>
  <c r="L5154" i="19"/>
  <c r="F5154" i="19"/>
  <c r="M5153" i="19"/>
  <c r="L5153" i="19"/>
  <c r="F5153" i="19"/>
  <c r="M5152" i="19"/>
  <c r="L5152" i="19"/>
  <c r="F5152" i="19"/>
  <c r="M5151" i="19"/>
  <c r="L5151" i="19"/>
  <c r="F5151" i="19"/>
  <c r="M5150" i="19"/>
  <c r="L5150" i="19"/>
  <c r="F5150" i="19"/>
  <c r="M5149" i="19"/>
  <c r="L5149" i="19"/>
  <c r="F5149" i="19"/>
  <c r="M5148" i="19"/>
  <c r="L5148" i="19"/>
  <c r="F5148" i="19"/>
  <c r="M5147" i="19"/>
  <c r="L5147" i="19"/>
  <c r="F5147" i="19"/>
  <c r="M5146" i="19"/>
  <c r="L5146" i="19"/>
  <c r="F5146" i="19"/>
  <c r="M5145" i="19"/>
  <c r="L5145" i="19"/>
  <c r="F5145" i="19"/>
  <c r="M5144" i="19"/>
  <c r="L5144" i="19"/>
  <c r="F5144" i="19"/>
  <c r="M5143" i="19"/>
  <c r="L5143" i="19"/>
  <c r="F5143" i="19"/>
  <c r="M5142" i="19"/>
  <c r="L5142" i="19"/>
  <c r="F5142" i="19"/>
  <c r="M5141" i="19"/>
  <c r="L5141" i="19"/>
  <c r="F5141" i="19"/>
  <c r="M5140" i="19"/>
  <c r="L5140" i="19"/>
  <c r="F5140" i="19"/>
  <c r="M5139" i="19"/>
  <c r="L5139" i="19"/>
  <c r="F5139" i="19"/>
  <c r="M5138" i="19"/>
  <c r="L5138" i="19"/>
  <c r="F5138" i="19"/>
  <c r="M5137" i="19"/>
  <c r="L5137" i="19"/>
  <c r="F5137" i="19"/>
  <c r="M5136" i="19"/>
  <c r="L5136" i="19"/>
  <c r="F5136" i="19"/>
  <c r="M5135" i="19"/>
  <c r="L5135" i="19"/>
  <c r="F5135" i="19"/>
  <c r="M5134" i="19"/>
  <c r="L5134" i="19"/>
  <c r="F5134" i="19"/>
  <c r="M5133" i="19"/>
  <c r="L5133" i="19"/>
  <c r="F5133" i="19"/>
  <c r="M5132" i="19"/>
  <c r="L5132" i="19"/>
  <c r="F5132" i="19"/>
  <c r="M5131" i="19"/>
  <c r="L5131" i="19"/>
  <c r="F5131" i="19"/>
  <c r="M5130" i="19"/>
  <c r="L5130" i="19"/>
  <c r="F5130" i="19"/>
  <c r="M5129" i="19"/>
  <c r="L5129" i="19"/>
  <c r="F5129" i="19"/>
  <c r="M5128" i="19"/>
  <c r="L5128" i="19"/>
  <c r="F5128" i="19"/>
  <c r="M5127" i="19"/>
  <c r="L5127" i="19"/>
  <c r="F5127" i="19"/>
  <c r="M5126" i="19"/>
  <c r="L5126" i="19"/>
  <c r="F5126" i="19"/>
  <c r="M5125" i="19"/>
  <c r="L5125" i="19"/>
  <c r="F5125" i="19"/>
  <c r="M5124" i="19"/>
  <c r="L5124" i="19"/>
  <c r="F5124" i="19"/>
  <c r="M5123" i="19"/>
  <c r="L5123" i="19"/>
  <c r="F5123" i="19"/>
  <c r="M5122" i="19"/>
  <c r="L5122" i="19"/>
  <c r="F5122" i="19"/>
  <c r="M5121" i="19"/>
  <c r="L5121" i="19"/>
  <c r="F5121" i="19"/>
  <c r="M5120" i="19"/>
  <c r="L5120" i="19"/>
  <c r="F5120" i="19"/>
  <c r="M5119" i="19"/>
  <c r="L5119" i="19"/>
  <c r="F5119" i="19"/>
  <c r="M5118" i="19"/>
  <c r="L5118" i="19"/>
  <c r="F5118" i="19"/>
  <c r="M5117" i="19"/>
  <c r="L5117" i="19"/>
  <c r="F5117" i="19"/>
  <c r="M5116" i="19"/>
  <c r="L5116" i="19"/>
  <c r="F5116" i="19"/>
  <c r="M5115" i="19"/>
  <c r="L5115" i="19"/>
  <c r="F5115" i="19"/>
  <c r="M5114" i="19"/>
  <c r="L5114" i="19"/>
  <c r="F5114" i="19"/>
  <c r="M5113" i="19"/>
  <c r="L5113" i="19"/>
  <c r="F5113" i="19"/>
  <c r="M5112" i="19"/>
  <c r="L5112" i="19"/>
  <c r="F5112" i="19"/>
  <c r="M5111" i="19"/>
  <c r="L5111" i="19"/>
  <c r="F5111" i="19"/>
  <c r="M5110" i="19"/>
  <c r="L5110" i="19"/>
  <c r="F5110" i="19"/>
  <c r="M5109" i="19"/>
  <c r="L5109" i="19"/>
  <c r="F5109" i="19"/>
  <c r="M5108" i="19"/>
  <c r="L5108" i="19"/>
  <c r="F5108" i="19"/>
  <c r="M5107" i="19"/>
  <c r="L5107" i="19"/>
  <c r="F5107" i="19"/>
  <c r="M5106" i="19"/>
  <c r="L5106" i="19"/>
  <c r="F5106" i="19"/>
  <c r="M5105" i="19"/>
  <c r="L5105" i="19"/>
  <c r="F5105" i="19"/>
  <c r="M5104" i="19"/>
  <c r="L5104" i="19"/>
  <c r="F5104" i="19"/>
  <c r="M5103" i="19"/>
  <c r="L5103" i="19"/>
  <c r="F5103" i="19"/>
  <c r="M5102" i="19"/>
  <c r="L5102" i="19"/>
  <c r="F5102" i="19"/>
  <c r="M5101" i="19"/>
  <c r="L5101" i="19"/>
  <c r="F5101" i="19"/>
  <c r="M5100" i="19"/>
  <c r="L5100" i="19"/>
  <c r="F5100" i="19"/>
  <c r="M5099" i="19"/>
  <c r="L5099" i="19"/>
  <c r="F5099" i="19"/>
  <c r="M5098" i="19"/>
  <c r="L5098" i="19"/>
  <c r="F5098" i="19"/>
  <c r="M5097" i="19"/>
  <c r="L5097" i="19"/>
  <c r="F5097" i="19"/>
  <c r="M5096" i="19"/>
  <c r="L5096" i="19"/>
  <c r="F5096" i="19"/>
  <c r="M5095" i="19"/>
  <c r="L5095" i="19"/>
  <c r="F5095" i="19"/>
  <c r="M5094" i="19"/>
  <c r="L5094" i="19"/>
  <c r="F5094" i="19"/>
  <c r="M5093" i="19"/>
  <c r="L5093" i="19"/>
  <c r="F5093" i="19"/>
  <c r="M5092" i="19"/>
  <c r="L5092" i="19"/>
  <c r="F5092" i="19"/>
  <c r="M5091" i="19"/>
  <c r="L5091" i="19"/>
  <c r="F5091" i="19"/>
  <c r="M5090" i="19"/>
  <c r="L5090" i="19"/>
  <c r="F5090" i="19"/>
  <c r="M5089" i="19"/>
  <c r="L5089" i="19"/>
  <c r="F5089" i="19"/>
  <c r="M5088" i="19"/>
  <c r="L5088" i="19"/>
  <c r="F5088" i="19"/>
  <c r="M5087" i="19"/>
  <c r="L5087" i="19"/>
  <c r="F5087" i="19"/>
  <c r="M5086" i="19"/>
  <c r="L5086" i="19"/>
  <c r="F5086" i="19"/>
  <c r="M5085" i="19"/>
  <c r="L5085" i="19"/>
  <c r="F5085" i="19"/>
  <c r="M5084" i="19"/>
  <c r="L5084" i="19"/>
  <c r="F5084" i="19"/>
  <c r="M5083" i="19"/>
  <c r="L5083" i="19"/>
  <c r="F5083" i="19"/>
  <c r="M5082" i="19"/>
  <c r="L5082" i="19"/>
  <c r="F5082" i="19"/>
  <c r="M5081" i="19"/>
  <c r="L5081" i="19"/>
  <c r="F5081" i="19"/>
  <c r="M5080" i="19"/>
  <c r="L5080" i="19"/>
  <c r="F5080" i="19"/>
  <c r="M5079" i="19"/>
  <c r="L5079" i="19"/>
  <c r="F5079" i="19"/>
  <c r="M5078" i="19"/>
  <c r="L5078" i="19"/>
  <c r="F5078" i="19"/>
  <c r="M5077" i="19"/>
  <c r="L5077" i="19"/>
  <c r="F5077" i="19"/>
  <c r="M5076" i="19"/>
  <c r="L5076" i="19"/>
  <c r="F5076" i="19"/>
  <c r="M5075" i="19"/>
  <c r="L5075" i="19"/>
  <c r="F5075" i="19"/>
  <c r="M5074" i="19"/>
  <c r="L5074" i="19"/>
  <c r="F5074" i="19"/>
  <c r="M5073" i="19"/>
  <c r="L5073" i="19"/>
  <c r="F5073" i="19"/>
  <c r="M5072" i="19"/>
  <c r="L5072" i="19"/>
  <c r="F5072" i="19"/>
  <c r="M5071" i="19"/>
  <c r="L5071" i="19"/>
  <c r="F5071" i="19"/>
  <c r="M5070" i="19"/>
  <c r="L5070" i="19"/>
  <c r="F5070" i="19"/>
  <c r="M5069" i="19"/>
  <c r="L5069" i="19"/>
  <c r="F5069" i="19"/>
  <c r="M5068" i="19"/>
  <c r="L5068" i="19"/>
  <c r="F5068" i="19"/>
  <c r="M5067" i="19"/>
  <c r="L5067" i="19"/>
  <c r="F5067" i="19"/>
  <c r="M5066" i="19"/>
  <c r="L5066" i="19"/>
  <c r="F5066" i="19"/>
  <c r="M5065" i="19"/>
  <c r="L5065" i="19"/>
  <c r="F5065" i="19"/>
  <c r="M5064" i="19"/>
  <c r="L5064" i="19"/>
  <c r="F5064" i="19"/>
  <c r="M5063" i="19"/>
  <c r="L5063" i="19"/>
  <c r="F5063" i="19"/>
  <c r="M5062" i="19"/>
  <c r="L5062" i="19"/>
  <c r="F5062" i="19"/>
  <c r="M5061" i="19"/>
  <c r="L5061" i="19"/>
  <c r="F5061" i="19"/>
  <c r="M5060" i="19"/>
  <c r="L5060" i="19"/>
  <c r="F5060" i="19"/>
  <c r="M5059" i="19"/>
  <c r="L5059" i="19"/>
  <c r="F5059" i="19"/>
  <c r="M5058" i="19"/>
  <c r="L5058" i="19"/>
  <c r="F5058" i="19"/>
  <c r="M5057" i="19"/>
  <c r="L5057" i="19"/>
  <c r="F5057" i="19"/>
  <c r="M5056" i="19"/>
  <c r="L5056" i="19"/>
  <c r="F5056" i="19"/>
  <c r="M5055" i="19"/>
  <c r="L5055" i="19"/>
  <c r="F5055" i="19"/>
  <c r="M5054" i="19"/>
  <c r="L5054" i="19"/>
  <c r="F5054" i="19"/>
  <c r="M5053" i="19"/>
  <c r="L5053" i="19"/>
  <c r="F5053" i="19"/>
  <c r="M5052" i="19"/>
  <c r="L5052" i="19"/>
  <c r="F5052" i="19"/>
  <c r="M5051" i="19"/>
  <c r="L5051" i="19"/>
  <c r="F5051" i="19"/>
  <c r="M5050" i="19"/>
  <c r="L5050" i="19"/>
  <c r="F5050" i="19"/>
  <c r="M5049" i="19"/>
  <c r="L5049" i="19"/>
  <c r="F5049" i="19"/>
  <c r="M5048" i="19"/>
  <c r="L5048" i="19"/>
  <c r="F5048" i="19"/>
  <c r="M5047" i="19"/>
  <c r="L5047" i="19"/>
  <c r="F5047" i="19"/>
  <c r="M5046" i="19"/>
  <c r="L5046" i="19"/>
  <c r="F5046" i="19"/>
  <c r="M5045" i="19"/>
  <c r="L5045" i="19"/>
  <c r="F5045" i="19"/>
  <c r="M5044" i="19"/>
  <c r="L5044" i="19"/>
  <c r="F5044" i="19"/>
  <c r="M5043" i="19"/>
  <c r="L5043" i="19"/>
  <c r="F5043" i="19"/>
  <c r="M5042" i="19"/>
  <c r="L5042" i="19"/>
  <c r="F5042" i="19"/>
  <c r="M5041" i="19"/>
  <c r="L5041" i="19"/>
  <c r="F5041" i="19"/>
  <c r="M5040" i="19"/>
  <c r="L5040" i="19"/>
  <c r="F5040" i="19"/>
  <c r="M5039" i="19"/>
  <c r="L5039" i="19"/>
  <c r="F5039" i="19"/>
  <c r="M5038" i="19"/>
  <c r="L5038" i="19"/>
  <c r="F5038" i="19"/>
  <c r="M5037" i="19"/>
  <c r="L5037" i="19"/>
  <c r="F5037" i="19"/>
  <c r="M5036" i="19"/>
  <c r="L5036" i="19"/>
  <c r="F5036" i="19"/>
  <c r="M5035" i="19"/>
  <c r="L5035" i="19"/>
  <c r="F5035" i="19"/>
  <c r="M5034" i="19"/>
  <c r="L5034" i="19"/>
  <c r="F5034" i="19"/>
  <c r="M5033" i="19"/>
  <c r="L5033" i="19"/>
  <c r="F5033" i="19"/>
  <c r="M5032" i="19"/>
  <c r="L5032" i="19"/>
  <c r="F5032" i="19"/>
  <c r="M5031" i="19"/>
  <c r="L5031" i="19"/>
  <c r="F5031" i="19"/>
  <c r="M5030" i="19"/>
  <c r="L5030" i="19"/>
  <c r="F5030" i="19"/>
  <c r="M5029" i="19"/>
  <c r="L5029" i="19"/>
  <c r="F5029" i="19"/>
  <c r="M5028" i="19"/>
  <c r="L5028" i="19"/>
  <c r="F5028" i="19"/>
  <c r="M5027" i="19"/>
  <c r="L5027" i="19"/>
  <c r="F5027" i="19"/>
  <c r="M5026" i="19"/>
  <c r="L5026" i="19"/>
  <c r="F5026" i="19"/>
  <c r="M5025" i="19"/>
  <c r="L5025" i="19"/>
  <c r="F5025" i="19"/>
  <c r="M5024" i="19"/>
  <c r="L5024" i="19"/>
  <c r="F5024" i="19"/>
  <c r="M5023" i="19"/>
  <c r="L5023" i="19"/>
  <c r="F5023" i="19"/>
  <c r="M5022" i="19"/>
  <c r="L5022" i="19"/>
  <c r="F5022" i="19"/>
  <c r="M5021" i="19"/>
  <c r="L5021" i="19"/>
  <c r="F5021" i="19"/>
  <c r="M5020" i="19"/>
  <c r="L5020" i="19"/>
  <c r="F5020" i="19"/>
  <c r="M5019" i="19"/>
  <c r="L5019" i="19"/>
  <c r="F5019" i="19"/>
  <c r="M5018" i="19"/>
  <c r="L5018" i="19"/>
  <c r="F5018" i="19"/>
  <c r="M5017" i="19"/>
  <c r="L5017" i="19"/>
  <c r="F5017" i="19"/>
  <c r="M5016" i="19"/>
  <c r="L5016" i="19"/>
  <c r="F5016" i="19"/>
  <c r="M5015" i="19"/>
  <c r="L5015" i="19"/>
  <c r="F5015" i="19"/>
  <c r="M5014" i="19"/>
  <c r="L5014" i="19"/>
  <c r="F5014" i="19"/>
  <c r="M5013" i="19"/>
  <c r="L5013" i="19"/>
  <c r="F5013" i="19"/>
  <c r="M5012" i="19"/>
  <c r="L5012" i="19"/>
  <c r="F5012" i="19"/>
  <c r="M5011" i="19"/>
  <c r="L5011" i="19"/>
  <c r="F5011" i="19"/>
  <c r="M5010" i="19"/>
  <c r="L5010" i="19"/>
  <c r="F5010" i="19"/>
  <c r="M5009" i="19"/>
  <c r="L5009" i="19"/>
  <c r="F5009" i="19"/>
  <c r="M5008" i="19"/>
  <c r="L5008" i="19"/>
  <c r="F5008" i="19"/>
  <c r="M5007" i="19"/>
  <c r="L5007" i="19"/>
  <c r="F5007" i="19"/>
  <c r="M5006" i="19"/>
  <c r="L5006" i="19"/>
  <c r="F5006" i="19"/>
  <c r="M5005" i="19"/>
  <c r="L5005" i="19"/>
  <c r="F5005" i="19"/>
  <c r="M5004" i="19"/>
  <c r="L5004" i="19"/>
  <c r="F5004" i="19"/>
  <c r="M5003" i="19"/>
  <c r="L5003" i="19"/>
  <c r="F5003" i="19"/>
  <c r="M5002" i="19"/>
  <c r="L5002" i="19"/>
  <c r="F5002" i="19"/>
  <c r="M5001" i="19"/>
  <c r="L5001" i="19"/>
  <c r="F5001" i="19"/>
  <c r="M5000" i="19"/>
  <c r="L5000" i="19"/>
  <c r="F5000" i="19"/>
  <c r="M4999" i="19"/>
  <c r="L4999" i="19"/>
  <c r="F4999" i="19"/>
  <c r="M4998" i="19"/>
  <c r="L4998" i="19"/>
  <c r="F4998" i="19"/>
  <c r="M4997" i="19"/>
  <c r="L4997" i="19"/>
  <c r="F4997" i="19"/>
  <c r="M4996" i="19"/>
  <c r="L4996" i="19"/>
  <c r="F4996" i="19"/>
  <c r="M4995" i="19"/>
  <c r="L4995" i="19"/>
  <c r="F4995" i="19"/>
  <c r="M4994" i="19"/>
  <c r="L4994" i="19"/>
  <c r="F4994" i="19"/>
  <c r="M4993" i="19"/>
  <c r="L4993" i="19"/>
  <c r="F4993" i="19"/>
  <c r="M4992" i="19"/>
  <c r="L4992" i="19"/>
  <c r="F4992" i="19"/>
  <c r="M4991" i="19"/>
  <c r="L4991" i="19"/>
  <c r="F4991" i="19"/>
  <c r="M4990" i="19"/>
  <c r="L4990" i="19"/>
  <c r="F4990" i="19"/>
  <c r="M4989" i="19"/>
  <c r="L4989" i="19"/>
  <c r="F4989" i="19"/>
  <c r="M4988" i="19"/>
  <c r="L4988" i="19"/>
  <c r="F4988" i="19"/>
  <c r="M4987" i="19"/>
  <c r="L4987" i="19"/>
  <c r="F4987" i="19"/>
  <c r="M4986" i="19"/>
  <c r="L4986" i="19"/>
  <c r="F4986" i="19"/>
  <c r="M4985" i="19"/>
  <c r="L4985" i="19"/>
  <c r="F4985" i="19"/>
  <c r="M4984" i="19"/>
  <c r="L4984" i="19"/>
  <c r="F4984" i="19"/>
  <c r="M4983" i="19"/>
  <c r="L4983" i="19"/>
  <c r="F4983" i="19"/>
  <c r="M4982" i="19"/>
  <c r="L4982" i="19"/>
  <c r="F4982" i="19"/>
  <c r="M4981" i="19"/>
  <c r="L4981" i="19"/>
  <c r="F4981" i="19"/>
  <c r="M4980" i="19"/>
  <c r="L4980" i="19"/>
  <c r="F4980" i="19"/>
  <c r="M4979" i="19"/>
  <c r="L4979" i="19"/>
  <c r="F4979" i="19"/>
  <c r="M4978" i="19"/>
  <c r="L4978" i="19"/>
  <c r="F4978" i="19"/>
  <c r="M4977" i="19"/>
  <c r="L4977" i="19"/>
  <c r="F4977" i="19"/>
  <c r="M4976" i="19"/>
  <c r="L4976" i="19"/>
  <c r="F4976" i="19"/>
  <c r="M4975" i="19"/>
  <c r="L4975" i="19"/>
  <c r="F4975" i="19"/>
  <c r="M4974" i="19"/>
  <c r="L4974" i="19"/>
  <c r="F4974" i="19"/>
  <c r="M4973" i="19"/>
  <c r="L4973" i="19"/>
  <c r="F4973" i="19"/>
  <c r="M4972" i="19"/>
  <c r="L4972" i="19"/>
  <c r="F4972" i="19"/>
  <c r="M4971" i="19"/>
  <c r="L4971" i="19"/>
  <c r="F4971" i="19"/>
  <c r="M4970" i="19"/>
  <c r="L4970" i="19"/>
  <c r="F4970" i="19"/>
  <c r="M4969" i="19"/>
  <c r="L4969" i="19"/>
  <c r="F4969" i="19"/>
  <c r="M4968" i="19"/>
  <c r="L4968" i="19"/>
  <c r="F4968" i="19"/>
  <c r="M4967" i="19"/>
  <c r="L4967" i="19"/>
  <c r="F4967" i="19"/>
  <c r="M4966" i="19"/>
  <c r="L4966" i="19"/>
  <c r="F4966" i="19"/>
  <c r="M4965" i="19"/>
  <c r="L4965" i="19"/>
  <c r="F4965" i="19"/>
  <c r="M4964" i="19"/>
  <c r="L4964" i="19"/>
  <c r="F4964" i="19"/>
  <c r="M4963" i="19"/>
  <c r="L4963" i="19"/>
  <c r="F4963" i="19"/>
  <c r="M4962" i="19"/>
  <c r="L4962" i="19"/>
  <c r="F4962" i="19"/>
  <c r="M4961" i="19"/>
  <c r="L4961" i="19"/>
  <c r="F4961" i="19"/>
  <c r="M4960" i="19"/>
  <c r="L4960" i="19"/>
  <c r="F4960" i="19"/>
  <c r="M4959" i="19"/>
  <c r="L4959" i="19"/>
  <c r="F4959" i="19"/>
  <c r="M4958" i="19"/>
  <c r="L4958" i="19"/>
  <c r="F4958" i="19"/>
  <c r="M4957" i="19"/>
  <c r="L4957" i="19"/>
  <c r="F4957" i="19"/>
  <c r="M4956" i="19"/>
  <c r="L4956" i="19"/>
  <c r="F4956" i="19"/>
  <c r="M4955" i="19"/>
  <c r="L4955" i="19"/>
  <c r="F4955" i="19"/>
  <c r="M4954" i="19"/>
  <c r="L4954" i="19"/>
  <c r="F4954" i="19"/>
  <c r="M4953" i="19"/>
  <c r="L4953" i="19"/>
  <c r="F4953" i="19"/>
  <c r="M4952" i="19"/>
  <c r="L4952" i="19"/>
  <c r="F4952" i="19"/>
  <c r="M4951" i="19"/>
  <c r="L4951" i="19"/>
  <c r="F4951" i="19"/>
  <c r="M4950" i="19"/>
  <c r="L4950" i="19"/>
  <c r="F4950" i="19"/>
  <c r="M4949" i="19"/>
  <c r="L4949" i="19"/>
  <c r="F4949" i="19"/>
  <c r="M4948" i="19"/>
  <c r="L4948" i="19"/>
  <c r="F4948" i="19"/>
  <c r="M4947" i="19"/>
  <c r="L4947" i="19"/>
  <c r="F4947" i="19"/>
  <c r="M4946" i="19"/>
  <c r="L4946" i="19"/>
  <c r="F4946" i="19"/>
  <c r="M4945" i="19"/>
  <c r="L4945" i="19"/>
  <c r="F4945" i="19"/>
  <c r="M4944" i="19"/>
  <c r="L4944" i="19"/>
  <c r="F4944" i="19"/>
  <c r="M4943" i="19"/>
  <c r="L4943" i="19"/>
  <c r="F4943" i="19"/>
  <c r="M4942" i="19"/>
  <c r="L4942" i="19"/>
  <c r="F4942" i="19"/>
  <c r="M4941" i="19"/>
  <c r="L4941" i="19"/>
  <c r="F4941" i="19"/>
  <c r="M4940" i="19"/>
  <c r="L4940" i="19"/>
  <c r="F4940" i="19"/>
  <c r="M4939" i="19"/>
  <c r="L4939" i="19"/>
  <c r="F4939" i="19"/>
  <c r="M4938" i="19"/>
  <c r="L4938" i="19"/>
  <c r="F4938" i="19"/>
  <c r="M4937" i="19"/>
  <c r="L4937" i="19"/>
  <c r="F4937" i="19"/>
  <c r="M4936" i="19"/>
  <c r="L4936" i="19"/>
  <c r="F4936" i="19"/>
  <c r="M4935" i="19"/>
  <c r="L4935" i="19"/>
  <c r="F4935" i="19"/>
  <c r="M4934" i="19"/>
  <c r="L4934" i="19"/>
  <c r="F4934" i="19"/>
  <c r="M4933" i="19"/>
  <c r="L4933" i="19"/>
  <c r="F4933" i="19"/>
  <c r="M4932" i="19"/>
  <c r="L4932" i="19"/>
  <c r="F4932" i="19"/>
  <c r="M4931" i="19"/>
  <c r="L4931" i="19"/>
  <c r="F4931" i="19"/>
  <c r="M4930" i="19"/>
  <c r="L4930" i="19"/>
  <c r="F4930" i="19"/>
  <c r="M4929" i="19"/>
  <c r="L4929" i="19"/>
  <c r="F4929" i="19"/>
  <c r="M4928" i="19"/>
  <c r="L4928" i="19"/>
  <c r="F4928" i="19"/>
  <c r="M4927" i="19"/>
  <c r="L4927" i="19"/>
  <c r="F4927" i="19"/>
  <c r="M4926" i="19"/>
  <c r="L4926" i="19"/>
  <c r="F4926" i="19"/>
  <c r="M4925" i="19"/>
  <c r="L4925" i="19"/>
  <c r="F4925" i="19"/>
  <c r="M4924" i="19"/>
  <c r="L4924" i="19"/>
  <c r="F4924" i="19"/>
  <c r="M4923" i="19"/>
  <c r="L4923" i="19"/>
  <c r="F4923" i="19"/>
  <c r="M4922" i="19"/>
  <c r="L4922" i="19"/>
  <c r="F4922" i="19"/>
  <c r="M4921" i="19"/>
  <c r="L4921" i="19"/>
  <c r="F4921" i="19"/>
  <c r="M4920" i="19"/>
  <c r="L4920" i="19"/>
  <c r="F4920" i="19"/>
  <c r="M4919" i="19"/>
  <c r="L4919" i="19"/>
  <c r="F4919" i="19"/>
  <c r="M4918" i="19"/>
  <c r="L4918" i="19"/>
  <c r="F4918" i="19"/>
  <c r="M4917" i="19"/>
  <c r="L4917" i="19"/>
  <c r="F4917" i="19"/>
  <c r="M4916" i="19"/>
  <c r="L4916" i="19"/>
  <c r="F4916" i="19"/>
  <c r="M4915" i="19"/>
  <c r="L4915" i="19"/>
  <c r="F4915" i="19"/>
  <c r="M4914" i="19"/>
  <c r="L4914" i="19"/>
  <c r="F4914" i="19"/>
  <c r="M4913" i="19"/>
  <c r="L4913" i="19"/>
  <c r="F4913" i="19"/>
  <c r="M4912" i="19"/>
  <c r="L4912" i="19"/>
  <c r="F4912" i="19"/>
  <c r="M4911" i="19"/>
  <c r="L4911" i="19"/>
  <c r="F4911" i="19"/>
  <c r="M4910" i="19"/>
  <c r="L4910" i="19"/>
  <c r="F4910" i="19"/>
  <c r="M4909" i="19"/>
  <c r="L4909" i="19"/>
  <c r="F4909" i="19"/>
  <c r="M4908" i="19"/>
  <c r="L4908" i="19"/>
  <c r="F4908" i="19"/>
  <c r="M4907" i="19"/>
  <c r="L4907" i="19"/>
  <c r="F4907" i="19"/>
  <c r="M4906" i="19"/>
  <c r="L4906" i="19"/>
  <c r="F4906" i="19"/>
  <c r="M4905" i="19"/>
  <c r="L4905" i="19"/>
  <c r="F4905" i="19"/>
  <c r="M4904" i="19"/>
  <c r="L4904" i="19"/>
  <c r="F4904" i="19"/>
  <c r="M4903" i="19"/>
  <c r="L4903" i="19"/>
  <c r="F4903" i="19"/>
  <c r="M4902" i="19"/>
  <c r="L4902" i="19"/>
  <c r="F4902" i="19"/>
  <c r="M4901" i="19"/>
  <c r="L4901" i="19"/>
  <c r="F4901" i="19"/>
  <c r="M4900" i="19"/>
  <c r="L4900" i="19"/>
  <c r="F4900" i="19"/>
  <c r="M4899" i="19"/>
  <c r="L4899" i="19"/>
  <c r="F4899" i="19"/>
  <c r="M4898" i="19"/>
  <c r="L4898" i="19"/>
  <c r="F4898" i="19"/>
  <c r="M4897" i="19"/>
  <c r="L4897" i="19"/>
  <c r="F4897" i="19"/>
  <c r="M4896" i="19"/>
  <c r="L4896" i="19"/>
  <c r="F4896" i="19"/>
  <c r="M4895" i="19"/>
  <c r="L4895" i="19"/>
  <c r="F4895" i="19"/>
  <c r="M4894" i="19"/>
  <c r="L4894" i="19"/>
  <c r="F4894" i="19"/>
  <c r="M4893" i="19"/>
  <c r="L4893" i="19"/>
  <c r="F4893" i="19"/>
  <c r="M4892" i="19"/>
  <c r="L4892" i="19"/>
  <c r="F4892" i="19"/>
  <c r="M4891" i="19"/>
  <c r="L4891" i="19"/>
  <c r="F4891" i="19"/>
  <c r="M4890" i="19"/>
  <c r="L4890" i="19"/>
  <c r="F4890" i="19"/>
  <c r="M4889" i="19"/>
  <c r="L4889" i="19"/>
  <c r="F4889" i="19"/>
  <c r="M4888" i="19"/>
  <c r="L4888" i="19"/>
  <c r="F4888" i="19"/>
  <c r="M4887" i="19"/>
  <c r="L4887" i="19"/>
  <c r="F4887" i="19"/>
  <c r="M4886" i="19"/>
  <c r="L4886" i="19"/>
  <c r="F4886" i="19"/>
  <c r="M4885" i="19"/>
  <c r="L4885" i="19"/>
  <c r="F4885" i="19"/>
  <c r="M4884" i="19"/>
  <c r="L4884" i="19"/>
  <c r="F4884" i="19"/>
  <c r="M4883" i="19"/>
  <c r="L4883" i="19"/>
  <c r="F4883" i="19"/>
  <c r="M4882" i="19"/>
  <c r="L4882" i="19"/>
  <c r="F4882" i="19"/>
  <c r="M4881" i="19"/>
  <c r="L4881" i="19"/>
  <c r="F4881" i="19"/>
  <c r="M4880" i="19"/>
  <c r="L4880" i="19"/>
  <c r="F4880" i="19"/>
  <c r="M4879" i="19"/>
  <c r="L4879" i="19"/>
  <c r="F4879" i="19"/>
  <c r="M4878" i="19"/>
  <c r="L4878" i="19"/>
  <c r="F4878" i="19"/>
  <c r="M4877" i="19"/>
  <c r="L4877" i="19"/>
  <c r="F4877" i="19"/>
  <c r="M4876" i="19"/>
  <c r="L4876" i="19"/>
  <c r="F4876" i="19"/>
  <c r="M4875" i="19"/>
  <c r="L4875" i="19"/>
  <c r="F4875" i="19"/>
  <c r="M4874" i="19"/>
  <c r="L4874" i="19"/>
  <c r="F4874" i="19"/>
  <c r="M4873" i="19"/>
  <c r="L4873" i="19"/>
  <c r="F4873" i="19"/>
  <c r="M4872" i="19"/>
  <c r="L4872" i="19"/>
  <c r="F4872" i="19"/>
  <c r="M4871" i="19"/>
  <c r="L4871" i="19"/>
  <c r="F4871" i="19"/>
  <c r="M4870" i="19"/>
  <c r="L4870" i="19"/>
  <c r="F4870" i="19"/>
  <c r="M4869" i="19"/>
  <c r="L4869" i="19"/>
  <c r="F4869" i="19"/>
  <c r="M4868" i="19"/>
  <c r="L4868" i="19"/>
  <c r="F4868" i="19"/>
  <c r="M4867" i="19"/>
  <c r="L4867" i="19"/>
  <c r="F4867" i="19"/>
  <c r="M4866" i="19"/>
  <c r="L4866" i="19"/>
  <c r="F4866" i="19"/>
  <c r="M4865" i="19"/>
  <c r="L4865" i="19"/>
  <c r="F4865" i="19"/>
  <c r="M4864" i="19"/>
  <c r="L4864" i="19"/>
  <c r="F4864" i="19"/>
  <c r="M4863" i="19"/>
  <c r="L4863" i="19"/>
  <c r="F4863" i="19"/>
  <c r="M4862" i="19"/>
  <c r="L4862" i="19"/>
  <c r="F4862" i="19"/>
  <c r="M4861" i="19"/>
  <c r="L4861" i="19"/>
  <c r="F4861" i="19"/>
  <c r="M4860" i="19"/>
  <c r="L4860" i="19"/>
  <c r="F4860" i="19"/>
  <c r="M4859" i="19"/>
  <c r="L4859" i="19"/>
  <c r="F4859" i="19"/>
  <c r="M4858" i="19"/>
  <c r="L4858" i="19"/>
  <c r="F4858" i="19"/>
  <c r="M4857" i="19"/>
  <c r="L4857" i="19"/>
  <c r="F4857" i="19"/>
  <c r="M4856" i="19"/>
  <c r="L4856" i="19"/>
  <c r="F4856" i="19"/>
  <c r="M4855" i="19"/>
  <c r="L4855" i="19"/>
  <c r="F4855" i="19"/>
  <c r="M4854" i="19"/>
  <c r="L4854" i="19"/>
  <c r="F4854" i="19"/>
  <c r="M4853" i="19"/>
  <c r="L4853" i="19"/>
  <c r="F4853" i="19"/>
  <c r="M4852" i="19"/>
  <c r="L4852" i="19"/>
  <c r="F4852" i="19"/>
  <c r="M4851" i="19"/>
  <c r="L4851" i="19"/>
  <c r="F4851" i="19"/>
  <c r="M4850" i="19"/>
  <c r="L4850" i="19"/>
  <c r="F4850" i="19"/>
  <c r="M4849" i="19"/>
  <c r="L4849" i="19"/>
  <c r="F4849" i="19"/>
  <c r="M4848" i="19"/>
  <c r="L4848" i="19"/>
  <c r="F4848" i="19"/>
  <c r="M4847" i="19"/>
  <c r="L4847" i="19"/>
  <c r="F4847" i="19"/>
  <c r="M4846" i="19"/>
  <c r="L4846" i="19"/>
  <c r="F4846" i="19"/>
  <c r="M4845" i="19"/>
  <c r="L4845" i="19"/>
  <c r="F4845" i="19"/>
  <c r="M4844" i="19"/>
  <c r="L4844" i="19"/>
  <c r="F4844" i="19"/>
  <c r="M4843" i="19"/>
  <c r="L4843" i="19"/>
  <c r="F4843" i="19"/>
  <c r="M4842" i="19"/>
  <c r="L4842" i="19"/>
  <c r="F4842" i="19"/>
  <c r="M4841" i="19"/>
  <c r="L4841" i="19"/>
  <c r="F4841" i="19"/>
  <c r="M4840" i="19"/>
  <c r="L4840" i="19"/>
  <c r="F4840" i="19"/>
  <c r="M4839" i="19"/>
  <c r="L4839" i="19"/>
  <c r="F4839" i="19"/>
  <c r="M4838" i="19"/>
  <c r="L4838" i="19"/>
  <c r="F4838" i="19"/>
  <c r="M4837" i="19"/>
  <c r="L4837" i="19"/>
  <c r="F4837" i="19"/>
  <c r="M4836" i="19"/>
  <c r="L4836" i="19"/>
  <c r="F4836" i="19"/>
  <c r="M4835" i="19"/>
  <c r="L4835" i="19"/>
  <c r="F4835" i="19"/>
  <c r="M4834" i="19"/>
  <c r="L4834" i="19"/>
  <c r="F4834" i="19"/>
  <c r="M4833" i="19"/>
  <c r="L4833" i="19"/>
  <c r="F4833" i="19"/>
  <c r="M4832" i="19"/>
  <c r="L4832" i="19"/>
  <c r="F4832" i="19"/>
  <c r="M4831" i="19"/>
  <c r="L4831" i="19"/>
  <c r="F4831" i="19"/>
  <c r="M4830" i="19"/>
  <c r="L4830" i="19"/>
  <c r="F4830" i="19"/>
  <c r="M4829" i="19"/>
  <c r="L4829" i="19"/>
  <c r="F4829" i="19"/>
  <c r="M4828" i="19"/>
  <c r="L4828" i="19"/>
  <c r="F4828" i="19"/>
  <c r="M4827" i="19"/>
  <c r="L4827" i="19"/>
  <c r="F4827" i="19"/>
  <c r="M4826" i="19"/>
  <c r="L4826" i="19"/>
  <c r="F4826" i="19"/>
  <c r="M4825" i="19"/>
  <c r="L4825" i="19"/>
  <c r="F4825" i="19"/>
  <c r="M4824" i="19"/>
  <c r="L4824" i="19"/>
  <c r="F4824" i="19"/>
  <c r="M4823" i="19"/>
  <c r="L4823" i="19"/>
  <c r="F4823" i="19"/>
  <c r="M4822" i="19"/>
  <c r="L4822" i="19"/>
  <c r="F4822" i="19"/>
  <c r="M4821" i="19"/>
  <c r="L4821" i="19"/>
  <c r="F4821" i="19"/>
  <c r="M4820" i="19"/>
  <c r="L4820" i="19"/>
  <c r="F4820" i="19"/>
  <c r="M4819" i="19"/>
  <c r="L4819" i="19"/>
  <c r="F4819" i="19"/>
  <c r="M4818" i="19"/>
  <c r="L4818" i="19"/>
  <c r="F4818" i="19"/>
  <c r="M4817" i="19"/>
  <c r="L4817" i="19"/>
  <c r="F4817" i="19"/>
  <c r="M4816" i="19"/>
  <c r="L4816" i="19"/>
  <c r="F4816" i="19"/>
  <c r="M4815" i="19"/>
  <c r="L4815" i="19"/>
  <c r="F4815" i="19"/>
  <c r="M4814" i="19"/>
  <c r="L4814" i="19"/>
  <c r="F4814" i="19"/>
  <c r="M4813" i="19"/>
  <c r="L4813" i="19"/>
  <c r="F4813" i="19"/>
  <c r="M4812" i="19"/>
  <c r="L4812" i="19"/>
  <c r="F4812" i="19"/>
  <c r="M4811" i="19"/>
  <c r="L4811" i="19"/>
  <c r="F4811" i="19"/>
  <c r="M4810" i="19"/>
  <c r="L4810" i="19"/>
  <c r="F4810" i="19"/>
  <c r="M4809" i="19"/>
  <c r="L4809" i="19"/>
  <c r="F4809" i="19"/>
  <c r="M4808" i="19"/>
  <c r="L4808" i="19"/>
  <c r="F4808" i="19"/>
  <c r="M4807" i="19"/>
  <c r="L4807" i="19"/>
  <c r="F4807" i="19"/>
  <c r="M4806" i="19"/>
  <c r="L4806" i="19"/>
  <c r="F4806" i="19"/>
  <c r="M4805" i="19"/>
  <c r="L4805" i="19"/>
  <c r="F4805" i="19"/>
  <c r="M4804" i="19"/>
  <c r="L4804" i="19"/>
  <c r="F4804" i="19"/>
  <c r="M4803" i="19"/>
  <c r="L4803" i="19"/>
  <c r="F4803" i="19"/>
  <c r="M4802" i="19"/>
  <c r="L4802" i="19"/>
  <c r="F4802" i="19"/>
  <c r="M4801" i="19"/>
  <c r="L4801" i="19"/>
  <c r="F4801" i="19"/>
  <c r="M4800" i="19"/>
  <c r="L4800" i="19"/>
  <c r="F4800" i="19"/>
  <c r="M4799" i="19"/>
  <c r="L4799" i="19"/>
  <c r="F4799" i="19"/>
  <c r="M4798" i="19"/>
  <c r="L4798" i="19"/>
  <c r="F4798" i="19"/>
  <c r="M4797" i="19"/>
  <c r="L4797" i="19"/>
  <c r="F4797" i="19"/>
  <c r="M4796" i="19"/>
  <c r="L4796" i="19"/>
  <c r="F4796" i="19"/>
  <c r="M4795" i="19"/>
  <c r="L4795" i="19"/>
  <c r="F4795" i="19"/>
  <c r="M4794" i="19"/>
  <c r="L4794" i="19"/>
  <c r="F4794" i="19"/>
  <c r="M4793" i="19"/>
  <c r="L4793" i="19"/>
  <c r="F4793" i="19"/>
  <c r="M4792" i="19"/>
  <c r="L4792" i="19"/>
  <c r="F4792" i="19"/>
  <c r="M4791" i="19"/>
  <c r="L4791" i="19"/>
  <c r="F4791" i="19"/>
  <c r="M4790" i="19"/>
  <c r="L4790" i="19"/>
  <c r="F4790" i="19"/>
  <c r="M4789" i="19"/>
  <c r="L4789" i="19"/>
  <c r="F4789" i="19"/>
  <c r="M4788" i="19"/>
  <c r="L4788" i="19"/>
  <c r="F4788" i="19"/>
  <c r="M4787" i="19"/>
  <c r="L4787" i="19"/>
  <c r="F4787" i="19"/>
  <c r="M4786" i="19"/>
  <c r="L4786" i="19"/>
  <c r="F4786" i="19"/>
  <c r="M4785" i="19"/>
  <c r="L4785" i="19"/>
  <c r="F4785" i="19"/>
  <c r="M4784" i="19"/>
  <c r="L4784" i="19"/>
  <c r="F4784" i="19"/>
  <c r="M4783" i="19"/>
  <c r="L4783" i="19"/>
  <c r="F4783" i="19"/>
  <c r="M4782" i="19"/>
  <c r="L4782" i="19"/>
  <c r="F4782" i="19"/>
  <c r="M4781" i="19"/>
  <c r="L4781" i="19"/>
  <c r="F4781" i="19"/>
  <c r="M4780" i="19"/>
  <c r="L4780" i="19"/>
  <c r="F4780" i="19"/>
  <c r="M4779" i="19"/>
  <c r="L4779" i="19"/>
  <c r="F4779" i="19"/>
  <c r="M4778" i="19"/>
  <c r="L4778" i="19"/>
  <c r="F4778" i="19"/>
  <c r="M4777" i="19"/>
  <c r="L4777" i="19"/>
  <c r="F4777" i="19"/>
  <c r="M4776" i="19"/>
  <c r="L4776" i="19"/>
  <c r="F4776" i="19"/>
  <c r="M4775" i="19"/>
  <c r="L4775" i="19"/>
  <c r="F4775" i="19"/>
  <c r="M4774" i="19"/>
  <c r="L4774" i="19"/>
  <c r="F4774" i="19"/>
  <c r="M4773" i="19"/>
  <c r="L4773" i="19"/>
  <c r="F4773" i="19"/>
  <c r="M4772" i="19"/>
  <c r="L4772" i="19"/>
  <c r="F4772" i="19"/>
  <c r="M4771" i="19"/>
  <c r="L4771" i="19"/>
  <c r="F4771" i="19"/>
  <c r="M4770" i="19"/>
  <c r="L4770" i="19"/>
  <c r="F4770" i="19"/>
  <c r="M4769" i="19"/>
  <c r="L4769" i="19"/>
  <c r="F4769" i="19"/>
  <c r="M4768" i="19"/>
  <c r="L4768" i="19"/>
  <c r="F4768" i="19"/>
  <c r="M4767" i="19"/>
  <c r="L4767" i="19"/>
  <c r="F4767" i="19"/>
  <c r="M4766" i="19"/>
  <c r="L4766" i="19"/>
  <c r="F4766" i="19"/>
  <c r="M4765" i="19"/>
  <c r="L4765" i="19"/>
  <c r="F4765" i="19"/>
  <c r="M4764" i="19"/>
  <c r="L4764" i="19"/>
  <c r="F4764" i="19"/>
  <c r="M4763" i="19"/>
  <c r="L4763" i="19"/>
  <c r="F4763" i="19"/>
  <c r="M4762" i="19"/>
  <c r="L4762" i="19"/>
  <c r="F4762" i="19"/>
  <c r="M4761" i="19"/>
  <c r="L4761" i="19"/>
  <c r="F4761" i="19"/>
  <c r="M4760" i="19"/>
  <c r="L4760" i="19"/>
  <c r="F4760" i="19"/>
  <c r="M4759" i="19"/>
  <c r="L4759" i="19"/>
  <c r="F4759" i="19"/>
  <c r="M4758" i="19"/>
  <c r="L4758" i="19"/>
  <c r="F4758" i="19"/>
  <c r="M4757" i="19"/>
  <c r="L4757" i="19"/>
  <c r="F4757" i="19"/>
  <c r="M4756" i="19"/>
  <c r="L4756" i="19"/>
  <c r="F4756" i="19"/>
  <c r="M4755" i="19"/>
  <c r="L4755" i="19"/>
  <c r="F4755" i="19"/>
  <c r="M4754" i="19"/>
  <c r="L4754" i="19"/>
  <c r="F4754" i="19"/>
  <c r="M4753" i="19"/>
  <c r="L4753" i="19"/>
  <c r="F4753" i="19"/>
  <c r="M4752" i="19"/>
  <c r="L4752" i="19"/>
  <c r="F4752" i="19"/>
  <c r="M4751" i="19"/>
  <c r="L4751" i="19"/>
  <c r="F4751" i="19"/>
  <c r="M4750" i="19"/>
  <c r="L4750" i="19"/>
  <c r="F4750" i="19"/>
  <c r="M4749" i="19"/>
  <c r="L4749" i="19"/>
  <c r="F4749" i="19"/>
  <c r="M4748" i="19"/>
  <c r="L4748" i="19"/>
  <c r="F4748" i="19"/>
  <c r="M4747" i="19"/>
  <c r="L4747" i="19"/>
  <c r="F4747" i="19"/>
  <c r="M4746" i="19"/>
  <c r="L4746" i="19"/>
  <c r="F4746" i="19"/>
  <c r="M4745" i="19"/>
  <c r="L4745" i="19"/>
  <c r="F4745" i="19"/>
  <c r="M4744" i="19"/>
  <c r="L4744" i="19"/>
  <c r="F4744" i="19"/>
  <c r="M4743" i="19"/>
  <c r="L4743" i="19"/>
  <c r="F4743" i="19"/>
  <c r="M4742" i="19"/>
  <c r="L4742" i="19"/>
  <c r="F4742" i="19"/>
  <c r="M4741" i="19"/>
  <c r="L4741" i="19"/>
  <c r="F4741" i="19"/>
  <c r="M4740" i="19"/>
  <c r="L4740" i="19"/>
  <c r="F4740" i="19"/>
  <c r="M4739" i="19"/>
  <c r="L4739" i="19"/>
  <c r="F4739" i="19"/>
  <c r="M4738" i="19"/>
  <c r="L4738" i="19"/>
  <c r="F4738" i="19"/>
  <c r="M4737" i="19"/>
  <c r="L4737" i="19"/>
  <c r="F4737" i="19"/>
  <c r="M4736" i="19"/>
  <c r="L4736" i="19"/>
  <c r="F4736" i="19"/>
  <c r="M4735" i="19"/>
  <c r="L4735" i="19"/>
  <c r="F4735" i="19"/>
  <c r="M4734" i="19"/>
  <c r="L4734" i="19"/>
  <c r="F4734" i="19"/>
  <c r="M4733" i="19"/>
  <c r="L4733" i="19"/>
  <c r="F4733" i="19"/>
  <c r="M4732" i="19"/>
  <c r="L4732" i="19"/>
  <c r="F4732" i="19"/>
  <c r="M4731" i="19"/>
  <c r="L4731" i="19"/>
  <c r="F4731" i="19"/>
  <c r="M4730" i="19"/>
  <c r="L4730" i="19"/>
  <c r="F4730" i="19"/>
  <c r="M4729" i="19"/>
  <c r="L4729" i="19"/>
  <c r="F4729" i="19"/>
  <c r="M4728" i="19"/>
  <c r="L4728" i="19"/>
  <c r="F4728" i="19"/>
  <c r="M4727" i="19"/>
  <c r="L4727" i="19"/>
  <c r="F4727" i="19"/>
  <c r="M4726" i="19"/>
  <c r="L4726" i="19"/>
  <c r="F4726" i="19"/>
  <c r="M4725" i="19"/>
  <c r="L4725" i="19"/>
  <c r="F4725" i="19"/>
  <c r="M4724" i="19"/>
  <c r="L4724" i="19"/>
  <c r="F4724" i="19"/>
  <c r="M4723" i="19"/>
  <c r="L4723" i="19"/>
  <c r="F4723" i="19"/>
  <c r="M4722" i="19"/>
  <c r="L4722" i="19"/>
  <c r="F4722" i="19"/>
  <c r="M4721" i="19"/>
  <c r="L4721" i="19"/>
  <c r="F4721" i="19"/>
  <c r="M4720" i="19"/>
  <c r="L4720" i="19"/>
  <c r="F4720" i="19"/>
  <c r="M4719" i="19"/>
  <c r="L4719" i="19"/>
  <c r="F4719" i="19"/>
  <c r="M4718" i="19"/>
  <c r="L4718" i="19"/>
  <c r="F4718" i="19"/>
  <c r="M4717" i="19"/>
  <c r="L4717" i="19"/>
  <c r="F4717" i="19"/>
  <c r="M4716" i="19"/>
  <c r="L4716" i="19"/>
  <c r="F4716" i="19"/>
  <c r="M4715" i="19"/>
  <c r="L4715" i="19"/>
  <c r="F4715" i="19"/>
  <c r="M4714" i="19"/>
  <c r="L4714" i="19"/>
  <c r="F4714" i="19"/>
  <c r="M4713" i="19"/>
  <c r="L4713" i="19"/>
  <c r="F4713" i="19"/>
  <c r="M4712" i="19"/>
  <c r="L4712" i="19"/>
  <c r="F4712" i="19"/>
  <c r="M4711" i="19"/>
  <c r="L4711" i="19"/>
  <c r="F4711" i="19"/>
  <c r="M4710" i="19"/>
  <c r="L4710" i="19"/>
  <c r="F4710" i="19"/>
  <c r="M4709" i="19"/>
  <c r="L4709" i="19"/>
  <c r="F4709" i="19"/>
  <c r="M4708" i="19"/>
  <c r="L4708" i="19"/>
  <c r="F4708" i="19"/>
  <c r="M4707" i="19"/>
  <c r="L4707" i="19"/>
  <c r="F4707" i="19"/>
  <c r="M4706" i="19"/>
  <c r="L4706" i="19"/>
  <c r="F4706" i="19"/>
  <c r="M4705" i="19"/>
  <c r="L4705" i="19"/>
  <c r="F4705" i="19"/>
  <c r="M4704" i="19"/>
  <c r="L4704" i="19"/>
  <c r="F4704" i="19"/>
  <c r="M4703" i="19"/>
  <c r="L4703" i="19"/>
  <c r="F4703" i="19"/>
  <c r="M4702" i="19"/>
  <c r="L4702" i="19"/>
  <c r="F4702" i="19"/>
  <c r="M4701" i="19"/>
  <c r="L4701" i="19"/>
  <c r="F4701" i="19"/>
  <c r="M4700" i="19"/>
  <c r="L4700" i="19"/>
  <c r="F4700" i="19"/>
  <c r="M4699" i="19"/>
  <c r="L4699" i="19"/>
  <c r="F4699" i="19"/>
  <c r="M4698" i="19"/>
  <c r="L4698" i="19"/>
  <c r="F4698" i="19"/>
  <c r="M4697" i="19"/>
  <c r="L4697" i="19"/>
  <c r="F4697" i="19"/>
  <c r="M4696" i="19"/>
  <c r="L4696" i="19"/>
  <c r="F4696" i="19"/>
  <c r="M4695" i="19"/>
  <c r="L4695" i="19"/>
  <c r="F4695" i="19"/>
  <c r="M4694" i="19"/>
  <c r="L4694" i="19"/>
  <c r="F4694" i="19"/>
  <c r="M4693" i="19"/>
  <c r="L4693" i="19"/>
  <c r="F4693" i="19"/>
  <c r="M4692" i="19"/>
  <c r="L4692" i="19"/>
  <c r="F4692" i="19"/>
  <c r="M4691" i="19"/>
  <c r="L4691" i="19"/>
  <c r="F4691" i="19"/>
  <c r="M4690" i="19"/>
  <c r="L4690" i="19"/>
  <c r="F4690" i="19"/>
  <c r="M4689" i="19"/>
  <c r="L4689" i="19"/>
  <c r="F4689" i="19"/>
  <c r="M4688" i="19"/>
  <c r="L4688" i="19"/>
  <c r="F4688" i="19"/>
  <c r="M4687" i="19"/>
  <c r="L4687" i="19"/>
  <c r="F4687" i="19"/>
  <c r="M4686" i="19"/>
  <c r="L4686" i="19"/>
  <c r="F4686" i="19"/>
  <c r="M4685" i="19"/>
  <c r="L4685" i="19"/>
  <c r="F4685" i="19"/>
  <c r="M4684" i="19"/>
  <c r="L4684" i="19"/>
  <c r="F4684" i="19"/>
  <c r="M4683" i="19"/>
  <c r="L4683" i="19"/>
  <c r="F4683" i="19"/>
  <c r="M4682" i="19"/>
  <c r="L4682" i="19"/>
  <c r="F4682" i="19"/>
  <c r="M4681" i="19"/>
  <c r="L4681" i="19"/>
  <c r="F4681" i="19"/>
  <c r="M4680" i="19"/>
  <c r="L4680" i="19"/>
  <c r="F4680" i="19"/>
  <c r="M4679" i="19"/>
  <c r="L4679" i="19"/>
  <c r="F4679" i="19"/>
  <c r="M4678" i="19"/>
  <c r="L4678" i="19"/>
  <c r="F4678" i="19"/>
  <c r="M4677" i="19"/>
  <c r="L4677" i="19"/>
  <c r="F4677" i="19"/>
  <c r="M4676" i="19"/>
  <c r="L4676" i="19"/>
  <c r="F4676" i="19"/>
  <c r="M4675" i="19"/>
  <c r="L4675" i="19"/>
  <c r="F4675" i="19"/>
  <c r="M4674" i="19"/>
  <c r="L4674" i="19"/>
  <c r="F4674" i="19"/>
  <c r="M4673" i="19"/>
  <c r="L4673" i="19"/>
  <c r="F4673" i="19"/>
  <c r="M4672" i="19"/>
  <c r="L4672" i="19"/>
  <c r="F4672" i="19"/>
  <c r="M4671" i="19"/>
  <c r="L4671" i="19"/>
  <c r="F4671" i="19"/>
  <c r="M4670" i="19"/>
  <c r="L4670" i="19"/>
  <c r="F4670" i="19"/>
  <c r="M4669" i="19"/>
  <c r="L4669" i="19"/>
  <c r="F4669" i="19"/>
  <c r="M4668" i="19"/>
  <c r="L4668" i="19"/>
  <c r="F4668" i="19"/>
  <c r="M4667" i="19"/>
  <c r="L4667" i="19"/>
  <c r="F4667" i="19"/>
  <c r="M4666" i="19"/>
  <c r="L4666" i="19"/>
  <c r="F4666" i="19"/>
  <c r="M4665" i="19"/>
  <c r="L4665" i="19"/>
  <c r="F4665" i="19"/>
  <c r="M4664" i="19"/>
  <c r="L4664" i="19"/>
  <c r="F4664" i="19"/>
  <c r="M4663" i="19"/>
  <c r="L4663" i="19"/>
  <c r="F4663" i="19"/>
  <c r="M4662" i="19"/>
  <c r="L4662" i="19"/>
  <c r="F4662" i="19"/>
  <c r="M4661" i="19"/>
  <c r="L4661" i="19"/>
  <c r="F4661" i="19"/>
  <c r="M4660" i="19"/>
  <c r="L4660" i="19"/>
  <c r="F4660" i="19"/>
  <c r="M4659" i="19"/>
  <c r="L4659" i="19"/>
  <c r="F4659" i="19"/>
  <c r="M4658" i="19"/>
  <c r="L4658" i="19"/>
  <c r="F4658" i="19"/>
  <c r="M4657" i="19"/>
  <c r="L4657" i="19"/>
  <c r="F4657" i="19"/>
  <c r="M4656" i="19"/>
  <c r="L4656" i="19"/>
  <c r="F4656" i="19"/>
  <c r="M4655" i="19"/>
  <c r="L4655" i="19"/>
  <c r="F4655" i="19"/>
  <c r="M4654" i="19"/>
  <c r="L4654" i="19"/>
  <c r="F4654" i="19"/>
  <c r="M4653" i="19"/>
  <c r="L4653" i="19"/>
  <c r="F4653" i="19"/>
  <c r="M4652" i="19"/>
  <c r="L4652" i="19"/>
  <c r="F4652" i="19"/>
  <c r="M4651" i="19"/>
  <c r="L4651" i="19"/>
  <c r="F4651" i="19"/>
  <c r="M4650" i="19"/>
  <c r="L4650" i="19"/>
  <c r="F4650" i="19"/>
  <c r="M4649" i="19"/>
  <c r="L4649" i="19"/>
  <c r="F4649" i="19"/>
  <c r="M4648" i="19"/>
  <c r="L4648" i="19"/>
  <c r="F4648" i="19"/>
  <c r="M4647" i="19"/>
  <c r="L4647" i="19"/>
  <c r="F4647" i="19"/>
  <c r="M4646" i="19"/>
  <c r="L4646" i="19"/>
  <c r="F4646" i="19"/>
  <c r="M4645" i="19"/>
  <c r="L4645" i="19"/>
  <c r="F4645" i="19"/>
  <c r="M4644" i="19"/>
  <c r="L4644" i="19"/>
  <c r="F4644" i="19"/>
  <c r="M4643" i="19"/>
  <c r="L4643" i="19"/>
  <c r="F4643" i="19"/>
  <c r="M4642" i="19"/>
  <c r="L4642" i="19"/>
  <c r="F4642" i="19"/>
  <c r="M4641" i="19"/>
  <c r="L4641" i="19"/>
  <c r="F4641" i="19"/>
  <c r="M4640" i="19"/>
  <c r="L4640" i="19"/>
  <c r="F4640" i="19"/>
  <c r="M4639" i="19"/>
  <c r="L4639" i="19"/>
  <c r="F4639" i="19"/>
  <c r="M4638" i="19"/>
  <c r="L4638" i="19"/>
  <c r="F4638" i="19"/>
  <c r="M4637" i="19"/>
  <c r="L4637" i="19"/>
  <c r="F4637" i="19"/>
  <c r="M4636" i="19"/>
  <c r="L4636" i="19"/>
  <c r="F4636" i="19"/>
  <c r="M4635" i="19"/>
  <c r="L4635" i="19"/>
  <c r="F4635" i="19"/>
  <c r="M4634" i="19"/>
  <c r="L4634" i="19"/>
  <c r="F4634" i="19"/>
  <c r="M4633" i="19"/>
  <c r="L4633" i="19"/>
  <c r="F4633" i="19"/>
  <c r="M4632" i="19"/>
  <c r="L4632" i="19"/>
  <c r="F4632" i="19"/>
  <c r="M4631" i="19"/>
  <c r="L4631" i="19"/>
  <c r="F4631" i="19"/>
  <c r="M4630" i="19"/>
  <c r="L4630" i="19"/>
  <c r="F4630" i="19"/>
  <c r="M4629" i="19"/>
  <c r="L4629" i="19"/>
  <c r="F4629" i="19"/>
  <c r="M4628" i="19"/>
  <c r="L4628" i="19"/>
  <c r="F4628" i="19"/>
  <c r="M4627" i="19"/>
  <c r="L4627" i="19"/>
  <c r="F4627" i="19"/>
  <c r="M4626" i="19"/>
  <c r="L4626" i="19"/>
  <c r="F4626" i="19"/>
  <c r="M4625" i="19"/>
  <c r="L4625" i="19"/>
  <c r="F4625" i="19"/>
  <c r="M4624" i="19"/>
  <c r="L4624" i="19"/>
  <c r="F4624" i="19"/>
  <c r="M4623" i="19"/>
  <c r="L4623" i="19"/>
  <c r="F4623" i="19"/>
  <c r="M4622" i="19"/>
  <c r="L4622" i="19"/>
  <c r="F4622" i="19"/>
  <c r="M4621" i="19"/>
  <c r="L4621" i="19"/>
  <c r="F4621" i="19"/>
  <c r="M4620" i="19"/>
  <c r="L4620" i="19"/>
  <c r="F4620" i="19"/>
  <c r="M4619" i="19"/>
  <c r="L4619" i="19"/>
  <c r="F4619" i="19"/>
  <c r="M4618" i="19"/>
  <c r="L4618" i="19"/>
  <c r="F4618" i="19"/>
  <c r="M4617" i="19"/>
  <c r="L4617" i="19"/>
  <c r="F4617" i="19"/>
  <c r="M4616" i="19"/>
  <c r="L4616" i="19"/>
  <c r="F4616" i="19"/>
  <c r="M4615" i="19"/>
  <c r="L4615" i="19"/>
  <c r="F4615" i="19"/>
  <c r="M4614" i="19"/>
  <c r="L4614" i="19"/>
  <c r="F4614" i="19"/>
  <c r="M4613" i="19"/>
  <c r="L4613" i="19"/>
  <c r="F4613" i="19"/>
  <c r="M4612" i="19"/>
  <c r="L4612" i="19"/>
  <c r="F4612" i="19"/>
  <c r="M4611" i="19"/>
  <c r="L4611" i="19"/>
  <c r="F4611" i="19"/>
  <c r="M4610" i="19"/>
  <c r="L4610" i="19"/>
  <c r="F4610" i="19"/>
  <c r="M4609" i="19"/>
  <c r="L4609" i="19"/>
  <c r="F4609" i="19"/>
  <c r="M4608" i="19"/>
  <c r="L4608" i="19"/>
  <c r="F4608" i="19"/>
  <c r="M4607" i="19"/>
  <c r="L4607" i="19"/>
  <c r="F4607" i="19"/>
  <c r="M4606" i="19"/>
  <c r="L4606" i="19"/>
  <c r="F4606" i="19"/>
  <c r="M4605" i="19"/>
  <c r="L4605" i="19"/>
  <c r="F4605" i="19"/>
  <c r="M4604" i="19"/>
  <c r="L4604" i="19"/>
  <c r="F4604" i="19"/>
  <c r="M4603" i="19"/>
  <c r="L4603" i="19"/>
  <c r="F4603" i="19"/>
  <c r="M4602" i="19"/>
  <c r="L4602" i="19"/>
  <c r="F4602" i="19"/>
  <c r="M4601" i="19"/>
  <c r="L4601" i="19"/>
  <c r="F4601" i="19"/>
  <c r="M4600" i="19"/>
  <c r="L4600" i="19"/>
  <c r="F4600" i="19"/>
  <c r="M4599" i="19"/>
  <c r="L4599" i="19"/>
  <c r="F4599" i="19"/>
  <c r="M4598" i="19"/>
  <c r="L4598" i="19"/>
  <c r="F4598" i="19"/>
  <c r="M4597" i="19"/>
  <c r="L4597" i="19"/>
  <c r="F4597" i="19"/>
  <c r="M4596" i="19"/>
  <c r="L4596" i="19"/>
  <c r="F4596" i="19"/>
  <c r="M4595" i="19"/>
  <c r="L4595" i="19"/>
  <c r="F4595" i="19"/>
  <c r="M4594" i="19"/>
  <c r="L4594" i="19"/>
  <c r="F4594" i="19"/>
  <c r="M4593" i="19"/>
  <c r="L4593" i="19"/>
  <c r="F4593" i="19"/>
  <c r="M4592" i="19"/>
  <c r="L4592" i="19"/>
  <c r="F4592" i="19"/>
  <c r="M4591" i="19"/>
  <c r="L4591" i="19"/>
  <c r="F4591" i="19"/>
  <c r="M4590" i="19"/>
  <c r="L4590" i="19"/>
  <c r="F4590" i="19"/>
  <c r="M4589" i="19"/>
  <c r="L4589" i="19"/>
  <c r="F4589" i="19"/>
  <c r="M4588" i="19"/>
  <c r="L4588" i="19"/>
  <c r="F4588" i="19"/>
  <c r="M4587" i="19"/>
  <c r="L4587" i="19"/>
  <c r="F4587" i="19"/>
  <c r="M4586" i="19"/>
  <c r="L4586" i="19"/>
  <c r="F4586" i="19"/>
  <c r="M4585" i="19"/>
  <c r="L4585" i="19"/>
  <c r="F4585" i="19"/>
  <c r="M4584" i="19"/>
  <c r="L4584" i="19"/>
  <c r="F4584" i="19"/>
  <c r="M4583" i="19"/>
  <c r="L4583" i="19"/>
  <c r="F4583" i="19"/>
  <c r="M4582" i="19"/>
  <c r="L4582" i="19"/>
  <c r="F4582" i="19"/>
  <c r="M4581" i="19"/>
  <c r="L4581" i="19"/>
  <c r="F4581" i="19"/>
  <c r="M4580" i="19"/>
  <c r="L4580" i="19"/>
  <c r="F4580" i="19"/>
  <c r="M4579" i="19"/>
  <c r="L4579" i="19"/>
  <c r="F4579" i="19"/>
  <c r="M4578" i="19"/>
  <c r="L4578" i="19"/>
  <c r="F4578" i="19"/>
  <c r="M4577" i="19"/>
  <c r="L4577" i="19"/>
  <c r="F4577" i="19"/>
  <c r="M4576" i="19"/>
  <c r="L4576" i="19"/>
  <c r="F4576" i="19"/>
  <c r="M4575" i="19"/>
  <c r="L4575" i="19"/>
  <c r="F4575" i="19"/>
  <c r="M4574" i="19"/>
  <c r="L4574" i="19"/>
  <c r="F4574" i="19"/>
  <c r="M4573" i="19"/>
  <c r="L4573" i="19"/>
  <c r="F4573" i="19"/>
  <c r="M4572" i="19"/>
  <c r="L4572" i="19"/>
  <c r="F4572" i="19"/>
  <c r="M4571" i="19"/>
  <c r="L4571" i="19"/>
  <c r="F4571" i="19"/>
  <c r="M4570" i="19"/>
  <c r="L4570" i="19"/>
  <c r="F4570" i="19"/>
  <c r="M4569" i="19"/>
  <c r="L4569" i="19"/>
  <c r="F4569" i="19"/>
  <c r="M4568" i="19"/>
  <c r="L4568" i="19"/>
  <c r="F4568" i="19"/>
  <c r="M4567" i="19"/>
  <c r="L4567" i="19"/>
  <c r="F4567" i="19"/>
  <c r="M4566" i="19"/>
  <c r="L4566" i="19"/>
  <c r="F4566" i="19"/>
  <c r="M4565" i="19"/>
  <c r="L4565" i="19"/>
  <c r="F4565" i="19"/>
  <c r="M4564" i="19"/>
  <c r="L4564" i="19"/>
  <c r="F4564" i="19"/>
  <c r="M4563" i="19"/>
  <c r="L4563" i="19"/>
  <c r="F4563" i="19"/>
  <c r="M4562" i="19"/>
  <c r="L4562" i="19"/>
  <c r="F4562" i="19"/>
  <c r="M4561" i="19"/>
  <c r="L4561" i="19"/>
  <c r="F4561" i="19"/>
  <c r="M4560" i="19"/>
  <c r="L4560" i="19"/>
  <c r="F4560" i="19"/>
  <c r="M4559" i="19"/>
  <c r="L4559" i="19"/>
  <c r="F4559" i="19"/>
  <c r="M4558" i="19"/>
  <c r="L4558" i="19"/>
  <c r="F4558" i="19"/>
  <c r="M4557" i="19"/>
  <c r="L4557" i="19"/>
  <c r="F4557" i="19"/>
  <c r="M4556" i="19"/>
  <c r="L4556" i="19"/>
  <c r="F4556" i="19"/>
  <c r="M4555" i="19"/>
  <c r="L4555" i="19"/>
  <c r="F4555" i="19"/>
  <c r="M4554" i="19"/>
  <c r="L4554" i="19"/>
  <c r="F4554" i="19"/>
  <c r="M4553" i="19"/>
  <c r="L4553" i="19"/>
  <c r="F4553" i="19"/>
  <c r="M4552" i="19"/>
  <c r="L4552" i="19"/>
  <c r="F4552" i="19"/>
  <c r="M4551" i="19"/>
  <c r="L4551" i="19"/>
  <c r="F4551" i="19"/>
  <c r="M4550" i="19"/>
  <c r="L4550" i="19"/>
  <c r="F4550" i="19"/>
  <c r="M4549" i="19"/>
  <c r="L4549" i="19"/>
  <c r="F4549" i="19"/>
  <c r="M4548" i="19"/>
  <c r="L4548" i="19"/>
  <c r="F4548" i="19"/>
  <c r="M4547" i="19"/>
  <c r="L4547" i="19"/>
  <c r="F4547" i="19"/>
  <c r="M4546" i="19"/>
  <c r="L4546" i="19"/>
  <c r="F4546" i="19"/>
  <c r="M4545" i="19"/>
  <c r="L4545" i="19"/>
  <c r="F4545" i="19"/>
  <c r="M4544" i="19"/>
  <c r="L4544" i="19"/>
  <c r="F4544" i="19"/>
  <c r="M4543" i="19"/>
  <c r="L4543" i="19"/>
  <c r="F4543" i="19"/>
  <c r="M4542" i="19"/>
  <c r="L4542" i="19"/>
  <c r="F4542" i="19"/>
  <c r="M4541" i="19"/>
  <c r="L4541" i="19"/>
  <c r="F4541" i="19"/>
  <c r="M4540" i="19"/>
  <c r="L4540" i="19"/>
  <c r="F4540" i="19"/>
  <c r="M4539" i="19"/>
  <c r="L4539" i="19"/>
  <c r="F4539" i="19"/>
  <c r="M4538" i="19"/>
  <c r="L4538" i="19"/>
  <c r="F4538" i="19"/>
  <c r="M4537" i="19"/>
  <c r="L4537" i="19"/>
  <c r="F4537" i="19"/>
  <c r="M4536" i="19"/>
  <c r="L4536" i="19"/>
  <c r="F4536" i="19"/>
  <c r="M4535" i="19"/>
  <c r="L4535" i="19"/>
  <c r="F4535" i="19"/>
  <c r="M4534" i="19"/>
  <c r="L4534" i="19"/>
  <c r="F4534" i="19"/>
  <c r="M4533" i="19"/>
  <c r="L4533" i="19"/>
  <c r="F4533" i="19"/>
  <c r="M4532" i="19"/>
  <c r="L4532" i="19"/>
  <c r="F4532" i="19"/>
  <c r="M4531" i="19"/>
  <c r="L4531" i="19"/>
  <c r="F4531" i="19"/>
  <c r="M4530" i="19"/>
  <c r="L4530" i="19"/>
  <c r="F4530" i="19"/>
  <c r="M4529" i="19"/>
  <c r="L4529" i="19"/>
  <c r="F4529" i="19"/>
  <c r="M4528" i="19"/>
  <c r="L4528" i="19"/>
  <c r="F4528" i="19"/>
  <c r="M4527" i="19"/>
  <c r="L4527" i="19"/>
  <c r="F4527" i="19"/>
  <c r="M4526" i="19"/>
  <c r="L4526" i="19"/>
  <c r="F4526" i="19"/>
  <c r="M4525" i="19"/>
  <c r="L4525" i="19"/>
  <c r="F4525" i="19"/>
  <c r="M4524" i="19"/>
  <c r="L4524" i="19"/>
  <c r="F4524" i="19"/>
  <c r="M4523" i="19"/>
  <c r="L4523" i="19"/>
  <c r="F4523" i="19"/>
  <c r="M4522" i="19"/>
  <c r="L4522" i="19"/>
  <c r="F4522" i="19"/>
  <c r="M4521" i="19"/>
  <c r="L4521" i="19"/>
  <c r="F4521" i="19"/>
  <c r="M4520" i="19"/>
  <c r="L4520" i="19"/>
  <c r="F4520" i="19"/>
  <c r="M4519" i="19"/>
  <c r="L4519" i="19"/>
  <c r="F4519" i="19"/>
  <c r="M4518" i="19"/>
  <c r="L4518" i="19"/>
  <c r="F4518" i="19"/>
  <c r="M4517" i="19"/>
  <c r="L4517" i="19"/>
  <c r="F4517" i="19"/>
  <c r="M4516" i="19"/>
  <c r="L4516" i="19"/>
  <c r="F4516" i="19"/>
  <c r="M4515" i="19"/>
  <c r="L4515" i="19"/>
  <c r="F4515" i="19"/>
  <c r="M4514" i="19"/>
  <c r="L4514" i="19"/>
  <c r="F4514" i="19"/>
  <c r="M4513" i="19"/>
  <c r="L4513" i="19"/>
  <c r="F4513" i="19"/>
  <c r="M4512" i="19"/>
  <c r="L4512" i="19"/>
  <c r="F4512" i="19"/>
  <c r="M4511" i="19"/>
  <c r="L4511" i="19"/>
  <c r="F4511" i="19"/>
  <c r="M4510" i="19"/>
  <c r="L4510" i="19"/>
  <c r="F4510" i="19"/>
  <c r="M4509" i="19"/>
  <c r="L4509" i="19"/>
  <c r="F4509" i="19"/>
  <c r="M4508" i="19"/>
  <c r="L4508" i="19"/>
  <c r="F4508" i="19"/>
  <c r="M4507" i="19"/>
  <c r="L4507" i="19"/>
  <c r="F4507" i="19"/>
  <c r="M4506" i="19"/>
  <c r="L4506" i="19"/>
  <c r="F4506" i="19"/>
  <c r="M4505" i="19"/>
  <c r="L4505" i="19"/>
  <c r="F4505" i="19"/>
  <c r="M4504" i="19"/>
  <c r="L4504" i="19"/>
  <c r="F4504" i="19"/>
  <c r="M4503" i="19"/>
  <c r="L4503" i="19"/>
  <c r="F4503" i="19"/>
  <c r="M4502" i="19"/>
  <c r="L4502" i="19"/>
  <c r="F4502" i="19"/>
  <c r="M4501" i="19"/>
  <c r="L4501" i="19"/>
  <c r="F4501" i="19"/>
  <c r="M4500" i="19"/>
  <c r="L4500" i="19"/>
  <c r="F4500" i="19"/>
  <c r="M4499" i="19"/>
  <c r="L4499" i="19"/>
  <c r="F4499" i="19"/>
  <c r="M4498" i="19"/>
  <c r="L4498" i="19"/>
  <c r="F4498" i="19"/>
  <c r="M4497" i="19"/>
  <c r="L4497" i="19"/>
  <c r="F4497" i="19"/>
  <c r="M4496" i="19"/>
  <c r="L4496" i="19"/>
  <c r="F4496" i="19"/>
  <c r="M4495" i="19"/>
  <c r="L4495" i="19"/>
  <c r="F4495" i="19"/>
  <c r="M4494" i="19"/>
  <c r="L4494" i="19"/>
  <c r="F4494" i="19"/>
  <c r="M4493" i="19"/>
  <c r="L4493" i="19"/>
  <c r="F4493" i="19"/>
  <c r="M4492" i="19"/>
  <c r="L4492" i="19"/>
  <c r="F4492" i="19"/>
  <c r="M4491" i="19"/>
  <c r="L4491" i="19"/>
  <c r="F4491" i="19"/>
  <c r="M4490" i="19"/>
  <c r="L4490" i="19"/>
  <c r="F4490" i="19"/>
  <c r="M4489" i="19"/>
  <c r="L4489" i="19"/>
  <c r="F4489" i="19"/>
  <c r="M4488" i="19"/>
  <c r="L4488" i="19"/>
  <c r="F4488" i="19"/>
  <c r="M4487" i="19"/>
  <c r="L4487" i="19"/>
  <c r="F4487" i="19"/>
  <c r="M4486" i="19"/>
  <c r="L4486" i="19"/>
  <c r="F4486" i="19"/>
  <c r="M4485" i="19"/>
  <c r="L4485" i="19"/>
  <c r="F4485" i="19"/>
  <c r="M4484" i="19"/>
  <c r="L4484" i="19"/>
  <c r="F4484" i="19"/>
  <c r="M4483" i="19"/>
  <c r="L4483" i="19"/>
  <c r="F4483" i="19"/>
  <c r="M4482" i="19"/>
  <c r="L4482" i="19"/>
  <c r="F4482" i="19"/>
  <c r="M4481" i="19"/>
  <c r="L4481" i="19"/>
  <c r="F4481" i="19"/>
  <c r="M4480" i="19"/>
  <c r="L4480" i="19"/>
  <c r="F4480" i="19"/>
  <c r="M4479" i="19"/>
  <c r="L4479" i="19"/>
  <c r="F4479" i="19"/>
  <c r="M4478" i="19"/>
  <c r="L4478" i="19"/>
  <c r="F4478" i="19"/>
  <c r="M4477" i="19"/>
  <c r="L4477" i="19"/>
  <c r="F4477" i="19"/>
  <c r="M4476" i="19"/>
  <c r="L4476" i="19"/>
  <c r="F4476" i="19"/>
  <c r="M4475" i="19"/>
  <c r="L4475" i="19"/>
  <c r="F4475" i="19"/>
  <c r="M4474" i="19"/>
  <c r="L4474" i="19"/>
  <c r="F4474" i="19"/>
  <c r="M4473" i="19"/>
  <c r="L4473" i="19"/>
  <c r="F4473" i="19"/>
  <c r="M4472" i="19"/>
  <c r="L4472" i="19"/>
  <c r="F4472" i="19"/>
  <c r="M4471" i="19"/>
  <c r="L4471" i="19"/>
  <c r="F4471" i="19"/>
  <c r="M4470" i="19"/>
  <c r="L4470" i="19"/>
  <c r="F4470" i="19"/>
  <c r="M4469" i="19"/>
  <c r="L4469" i="19"/>
  <c r="F4469" i="19"/>
  <c r="M4468" i="19"/>
  <c r="L4468" i="19"/>
  <c r="F4468" i="19"/>
  <c r="M4467" i="19"/>
  <c r="L4467" i="19"/>
  <c r="F4467" i="19"/>
  <c r="M4466" i="19"/>
  <c r="L4466" i="19"/>
  <c r="F4466" i="19"/>
  <c r="M4465" i="19"/>
  <c r="L4465" i="19"/>
  <c r="F4465" i="19"/>
  <c r="M4464" i="19"/>
  <c r="L4464" i="19"/>
  <c r="F4464" i="19"/>
  <c r="M4463" i="19"/>
  <c r="L4463" i="19"/>
  <c r="F4463" i="19"/>
  <c r="M4462" i="19"/>
  <c r="L4462" i="19"/>
  <c r="F4462" i="19"/>
  <c r="M4461" i="19"/>
  <c r="L4461" i="19"/>
  <c r="F4461" i="19"/>
  <c r="M4460" i="19"/>
  <c r="L4460" i="19"/>
  <c r="F4460" i="19"/>
  <c r="M4459" i="19"/>
  <c r="L4459" i="19"/>
  <c r="F4459" i="19"/>
  <c r="M4458" i="19"/>
  <c r="L4458" i="19"/>
  <c r="F4458" i="19"/>
  <c r="M4457" i="19"/>
  <c r="L4457" i="19"/>
  <c r="F4457" i="19"/>
  <c r="M4456" i="19"/>
  <c r="L4456" i="19"/>
  <c r="F4456" i="19"/>
  <c r="M4455" i="19"/>
  <c r="L4455" i="19"/>
  <c r="F4455" i="19"/>
  <c r="M4454" i="19"/>
  <c r="L4454" i="19"/>
  <c r="F4454" i="19"/>
  <c r="M4453" i="19"/>
  <c r="L4453" i="19"/>
  <c r="F4453" i="19"/>
  <c r="M4452" i="19"/>
  <c r="L4452" i="19"/>
  <c r="F4452" i="19"/>
  <c r="M4451" i="19"/>
  <c r="L4451" i="19"/>
  <c r="F4451" i="19"/>
  <c r="M4450" i="19"/>
  <c r="L4450" i="19"/>
  <c r="F4450" i="19"/>
  <c r="M4449" i="19"/>
  <c r="L4449" i="19"/>
  <c r="F4449" i="19"/>
  <c r="M4448" i="19"/>
  <c r="L4448" i="19"/>
  <c r="F4448" i="19"/>
  <c r="M4447" i="19"/>
  <c r="L4447" i="19"/>
  <c r="F4447" i="19"/>
  <c r="M4446" i="19"/>
  <c r="L4446" i="19"/>
  <c r="F4446" i="19"/>
  <c r="M4445" i="19"/>
  <c r="L4445" i="19"/>
  <c r="F4445" i="19"/>
  <c r="M4444" i="19"/>
  <c r="L4444" i="19"/>
  <c r="F4444" i="19"/>
  <c r="M4443" i="19"/>
  <c r="L4443" i="19"/>
  <c r="F4443" i="19"/>
  <c r="M4442" i="19"/>
  <c r="L4442" i="19"/>
  <c r="F4442" i="19"/>
  <c r="M4441" i="19"/>
  <c r="L4441" i="19"/>
  <c r="F4441" i="19"/>
  <c r="M4440" i="19"/>
  <c r="L4440" i="19"/>
  <c r="F4440" i="19"/>
  <c r="M4439" i="19"/>
  <c r="L4439" i="19"/>
  <c r="F4439" i="19"/>
  <c r="M4438" i="19"/>
  <c r="L4438" i="19"/>
  <c r="F4438" i="19"/>
  <c r="M4437" i="19"/>
  <c r="L4437" i="19"/>
  <c r="F4437" i="19"/>
  <c r="M4436" i="19"/>
  <c r="L4436" i="19"/>
  <c r="F4436" i="19"/>
  <c r="M4435" i="19"/>
  <c r="L4435" i="19"/>
  <c r="F4435" i="19"/>
  <c r="M4434" i="19"/>
  <c r="L4434" i="19"/>
  <c r="F4434" i="19"/>
  <c r="M4433" i="19"/>
  <c r="L4433" i="19"/>
  <c r="F4433" i="19"/>
  <c r="M4432" i="19"/>
  <c r="L4432" i="19"/>
  <c r="F4432" i="19"/>
  <c r="M4431" i="19"/>
  <c r="L4431" i="19"/>
  <c r="F4431" i="19"/>
  <c r="M4430" i="19"/>
  <c r="L4430" i="19"/>
  <c r="F4430" i="19"/>
  <c r="M4429" i="19"/>
  <c r="L4429" i="19"/>
  <c r="F4429" i="19"/>
  <c r="M4428" i="19"/>
  <c r="L4428" i="19"/>
  <c r="F4428" i="19"/>
  <c r="M4427" i="19"/>
  <c r="L4427" i="19"/>
  <c r="F4427" i="19"/>
  <c r="M4426" i="19"/>
  <c r="L4426" i="19"/>
  <c r="F4426" i="19"/>
  <c r="M4425" i="19"/>
  <c r="L4425" i="19"/>
  <c r="F4425" i="19"/>
  <c r="M4424" i="19"/>
  <c r="L4424" i="19"/>
  <c r="F4424" i="19"/>
  <c r="M4423" i="19"/>
  <c r="L4423" i="19"/>
  <c r="F4423" i="19"/>
  <c r="M4422" i="19"/>
  <c r="L4422" i="19"/>
  <c r="F4422" i="19"/>
  <c r="M4421" i="19"/>
  <c r="L4421" i="19"/>
  <c r="F4421" i="19"/>
  <c r="M4420" i="19"/>
  <c r="L4420" i="19"/>
  <c r="F4420" i="19"/>
  <c r="M4419" i="19"/>
  <c r="L4419" i="19"/>
  <c r="F4419" i="19"/>
  <c r="M4418" i="19"/>
  <c r="L4418" i="19"/>
  <c r="F4418" i="19"/>
  <c r="M4417" i="19"/>
  <c r="L4417" i="19"/>
  <c r="F4417" i="19"/>
  <c r="M4416" i="19"/>
  <c r="L4416" i="19"/>
  <c r="F4416" i="19"/>
  <c r="M4415" i="19"/>
  <c r="L4415" i="19"/>
  <c r="F4415" i="19"/>
  <c r="M4414" i="19"/>
  <c r="L4414" i="19"/>
  <c r="F4414" i="19"/>
  <c r="M4413" i="19"/>
  <c r="L4413" i="19"/>
  <c r="F4413" i="19"/>
  <c r="M4412" i="19"/>
  <c r="L4412" i="19"/>
  <c r="F4412" i="19"/>
  <c r="M4411" i="19"/>
  <c r="L4411" i="19"/>
  <c r="F4411" i="19"/>
  <c r="M4410" i="19"/>
  <c r="L4410" i="19"/>
  <c r="F4410" i="19"/>
  <c r="M4409" i="19"/>
  <c r="L4409" i="19"/>
  <c r="F4409" i="19"/>
  <c r="M4408" i="19"/>
  <c r="L4408" i="19"/>
  <c r="F4408" i="19"/>
  <c r="M4407" i="19"/>
  <c r="L4407" i="19"/>
  <c r="F4407" i="19"/>
  <c r="M4406" i="19"/>
  <c r="L4406" i="19"/>
  <c r="F4406" i="19"/>
  <c r="M4405" i="19"/>
  <c r="L4405" i="19"/>
  <c r="F4405" i="19"/>
  <c r="M4404" i="19"/>
  <c r="L4404" i="19"/>
  <c r="F4404" i="19"/>
  <c r="M4403" i="19"/>
  <c r="L4403" i="19"/>
  <c r="F4403" i="19"/>
  <c r="M4402" i="19"/>
  <c r="L4402" i="19"/>
  <c r="F4402" i="19"/>
  <c r="M4401" i="19"/>
  <c r="L4401" i="19"/>
  <c r="F4401" i="19"/>
  <c r="M4400" i="19"/>
  <c r="L4400" i="19"/>
  <c r="F4400" i="19"/>
  <c r="M4399" i="19"/>
  <c r="L4399" i="19"/>
  <c r="F4399" i="19"/>
  <c r="M4398" i="19"/>
  <c r="L4398" i="19"/>
  <c r="F4398" i="19"/>
  <c r="M4397" i="19"/>
  <c r="L4397" i="19"/>
  <c r="F4397" i="19"/>
  <c r="M4396" i="19"/>
  <c r="L4396" i="19"/>
  <c r="F4396" i="19"/>
  <c r="M4395" i="19"/>
  <c r="L4395" i="19"/>
  <c r="F4395" i="19"/>
  <c r="M4394" i="19"/>
  <c r="L4394" i="19"/>
  <c r="F4394" i="19"/>
  <c r="M4393" i="19"/>
  <c r="L4393" i="19"/>
  <c r="F4393" i="19"/>
  <c r="M4392" i="19"/>
  <c r="L4392" i="19"/>
  <c r="F4392" i="19"/>
  <c r="M4391" i="19"/>
  <c r="L4391" i="19"/>
  <c r="F4391" i="19"/>
  <c r="M4390" i="19"/>
  <c r="L4390" i="19"/>
  <c r="F4390" i="19"/>
  <c r="M4389" i="19"/>
  <c r="L4389" i="19"/>
  <c r="F4389" i="19"/>
  <c r="M4388" i="19"/>
  <c r="L4388" i="19"/>
  <c r="F4388" i="19"/>
  <c r="M4387" i="19"/>
  <c r="L4387" i="19"/>
  <c r="F4387" i="19"/>
  <c r="M4386" i="19"/>
  <c r="L4386" i="19"/>
  <c r="F4386" i="19"/>
  <c r="M4385" i="19"/>
  <c r="L4385" i="19"/>
  <c r="F4385" i="19"/>
  <c r="M4384" i="19"/>
  <c r="L4384" i="19"/>
  <c r="F4384" i="19"/>
  <c r="M4383" i="19"/>
  <c r="L4383" i="19"/>
  <c r="F4383" i="19"/>
  <c r="M4382" i="19"/>
  <c r="L4382" i="19"/>
  <c r="F4382" i="19"/>
  <c r="M4381" i="19"/>
  <c r="L4381" i="19"/>
  <c r="F4381" i="19"/>
  <c r="M4380" i="19"/>
  <c r="L4380" i="19"/>
  <c r="F4380" i="19"/>
  <c r="M4379" i="19"/>
  <c r="L4379" i="19"/>
  <c r="F4379" i="19"/>
  <c r="M4378" i="19"/>
  <c r="L4378" i="19"/>
  <c r="F4378" i="19"/>
  <c r="M4377" i="19"/>
  <c r="L4377" i="19"/>
  <c r="F4377" i="19"/>
  <c r="M4376" i="19"/>
  <c r="L4376" i="19"/>
  <c r="F4376" i="19"/>
  <c r="M4375" i="19"/>
  <c r="L4375" i="19"/>
  <c r="F4375" i="19"/>
  <c r="M4374" i="19"/>
  <c r="L4374" i="19"/>
  <c r="F4374" i="19"/>
  <c r="M4373" i="19"/>
  <c r="L4373" i="19"/>
  <c r="F4373" i="19"/>
  <c r="M4372" i="19"/>
  <c r="L4372" i="19"/>
  <c r="F4372" i="19"/>
  <c r="M4371" i="19"/>
  <c r="L4371" i="19"/>
  <c r="F4371" i="19"/>
  <c r="M4370" i="19"/>
  <c r="L4370" i="19"/>
  <c r="F4370" i="19"/>
  <c r="M4369" i="19"/>
  <c r="L4369" i="19"/>
  <c r="F4369" i="19"/>
  <c r="M4368" i="19"/>
  <c r="L4368" i="19"/>
  <c r="F4368" i="19"/>
  <c r="M4367" i="19"/>
  <c r="L4367" i="19"/>
  <c r="F4367" i="19"/>
  <c r="M4366" i="19"/>
  <c r="L4366" i="19"/>
  <c r="F4366" i="19"/>
  <c r="M4365" i="19"/>
  <c r="L4365" i="19"/>
  <c r="F4365" i="19"/>
  <c r="M4364" i="19"/>
  <c r="L4364" i="19"/>
  <c r="F4364" i="19"/>
  <c r="M4363" i="19"/>
  <c r="L4363" i="19"/>
  <c r="F4363" i="19"/>
  <c r="M4362" i="19"/>
  <c r="L4362" i="19"/>
  <c r="F4362" i="19"/>
  <c r="M4361" i="19"/>
  <c r="L4361" i="19"/>
  <c r="F4361" i="19"/>
  <c r="M4360" i="19"/>
  <c r="L4360" i="19"/>
  <c r="F4360" i="19"/>
  <c r="M4359" i="19"/>
  <c r="L4359" i="19"/>
  <c r="F4359" i="19"/>
  <c r="M4358" i="19"/>
  <c r="L4358" i="19"/>
  <c r="F4358" i="19"/>
  <c r="M4357" i="19"/>
  <c r="L4357" i="19"/>
  <c r="F4357" i="19"/>
  <c r="M4356" i="19"/>
  <c r="L4356" i="19"/>
  <c r="F4356" i="19"/>
  <c r="M4355" i="19"/>
  <c r="L4355" i="19"/>
  <c r="F4355" i="19"/>
  <c r="M4354" i="19"/>
  <c r="L4354" i="19"/>
  <c r="F4354" i="19"/>
  <c r="M4353" i="19"/>
  <c r="L4353" i="19"/>
  <c r="F4353" i="19"/>
  <c r="M4352" i="19"/>
  <c r="L4352" i="19"/>
  <c r="F4352" i="19"/>
  <c r="M4351" i="19"/>
  <c r="L4351" i="19"/>
  <c r="F4351" i="19"/>
  <c r="M4350" i="19"/>
  <c r="L4350" i="19"/>
  <c r="F4350" i="19"/>
  <c r="M4349" i="19"/>
  <c r="L4349" i="19"/>
  <c r="F4349" i="19"/>
  <c r="M4348" i="19"/>
  <c r="L4348" i="19"/>
  <c r="F4348" i="19"/>
  <c r="M4347" i="19"/>
  <c r="L4347" i="19"/>
  <c r="F4347" i="19"/>
  <c r="M4346" i="19"/>
  <c r="L4346" i="19"/>
  <c r="F4346" i="19"/>
  <c r="M4345" i="19"/>
  <c r="L4345" i="19"/>
  <c r="F4345" i="19"/>
  <c r="M4344" i="19"/>
  <c r="L4344" i="19"/>
  <c r="F4344" i="19"/>
  <c r="M4343" i="19"/>
  <c r="L4343" i="19"/>
  <c r="F4343" i="19"/>
  <c r="M4342" i="19"/>
  <c r="L4342" i="19"/>
  <c r="F4342" i="19"/>
  <c r="M4341" i="19"/>
  <c r="L4341" i="19"/>
  <c r="F4341" i="19"/>
  <c r="M4340" i="19"/>
  <c r="L4340" i="19"/>
  <c r="F4340" i="19"/>
  <c r="M4339" i="19"/>
  <c r="L4339" i="19"/>
  <c r="F4339" i="19"/>
  <c r="M4338" i="19"/>
  <c r="L4338" i="19"/>
  <c r="F4338" i="19"/>
  <c r="M4337" i="19"/>
  <c r="L4337" i="19"/>
  <c r="F4337" i="19"/>
  <c r="M4336" i="19"/>
  <c r="L4336" i="19"/>
  <c r="F4336" i="19"/>
  <c r="M4335" i="19"/>
  <c r="L4335" i="19"/>
  <c r="F4335" i="19"/>
  <c r="M4334" i="19"/>
  <c r="L4334" i="19"/>
  <c r="F4334" i="19"/>
  <c r="M4333" i="19"/>
  <c r="L4333" i="19"/>
  <c r="F4333" i="19"/>
  <c r="M4332" i="19"/>
  <c r="L4332" i="19"/>
  <c r="F4332" i="19"/>
  <c r="M4331" i="19"/>
  <c r="L4331" i="19"/>
  <c r="F4331" i="19"/>
  <c r="M4330" i="19"/>
  <c r="L4330" i="19"/>
  <c r="F4330" i="19"/>
  <c r="M4329" i="19"/>
  <c r="L4329" i="19"/>
  <c r="F4329" i="19"/>
  <c r="M4328" i="19"/>
  <c r="L4328" i="19"/>
  <c r="F4328" i="19"/>
  <c r="M4327" i="19"/>
  <c r="L4327" i="19"/>
  <c r="F4327" i="19"/>
  <c r="M4326" i="19"/>
  <c r="L4326" i="19"/>
  <c r="F4326" i="19"/>
  <c r="M4325" i="19"/>
  <c r="L4325" i="19"/>
  <c r="F4325" i="19"/>
  <c r="M4324" i="19"/>
  <c r="L4324" i="19"/>
  <c r="F4324" i="19"/>
  <c r="M4323" i="19"/>
  <c r="L4323" i="19"/>
  <c r="F4323" i="19"/>
  <c r="M4322" i="19"/>
  <c r="L4322" i="19"/>
  <c r="F4322" i="19"/>
  <c r="M4321" i="19"/>
  <c r="L4321" i="19"/>
  <c r="F4321" i="19"/>
  <c r="M4320" i="19"/>
  <c r="L4320" i="19"/>
  <c r="F4320" i="19"/>
  <c r="M4319" i="19"/>
  <c r="L4319" i="19"/>
  <c r="F4319" i="19"/>
  <c r="M4318" i="19"/>
  <c r="L4318" i="19"/>
  <c r="F4318" i="19"/>
  <c r="M4317" i="19"/>
  <c r="L4317" i="19"/>
  <c r="F4317" i="19"/>
  <c r="M4316" i="19"/>
  <c r="L4316" i="19"/>
  <c r="F4316" i="19"/>
  <c r="M4315" i="19"/>
  <c r="L4315" i="19"/>
  <c r="F4315" i="19"/>
  <c r="M4314" i="19"/>
  <c r="L4314" i="19"/>
  <c r="F4314" i="19"/>
  <c r="M4313" i="19"/>
  <c r="L4313" i="19"/>
  <c r="F4313" i="19"/>
  <c r="M4312" i="19"/>
  <c r="L4312" i="19"/>
  <c r="F4312" i="19"/>
  <c r="M4311" i="19"/>
  <c r="L4311" i="19"/>
  <c r="F4311" i="19"/>
  <c r="M4310" i="19"/>
  <c r="L4310" i="19"/>
  <c r="F4310" i="19"/>
  <c r="M4309" i="19"/>
  <c r="L4309" i="19"/>
  <c r="F4309" i="19"/>
  <c r="M4308" i="19"/>
  <c r="L4308" i="19"/>
  <c r="F4308" i="19"/>
  <c r="M4307" i="19"/>
  <c r="L4307" i="19"/>
  <c r="F4307" i="19"/>
  <c r="M4306" i="19"/>
  <c r="L4306" i="19"/>
  <c r="F4306" i="19"/>
  <c r="M4305" i="19"/>
  <c r="L4305" i="19"/>
  <c r="F4305" i="19"/>
  <c r="M4304" i="19"/>
  <c r="L4304" i="19"/>
  <c r="F4304" i="19"/>
  <c r="M4303" i="19"/>
  <c r="L4303" i="19"/>
  <c r="F4303" i="19"/>
  <c r="M4302" i="19"/>
  <c r="L4302" i="19"/>
  <c r="F4302" i="19"/>
  <c r="M4301" i="19"/>
  <c r="L4301" i="19"/>
  <c r="F4301" i="19"/>
  <c r="M4300" i="19"/>
  <c r="L4300" i="19"/>
  <c r="F4300" i="19"/>
  <c r="M4299" i="19"/>
  <c r="L4299" i="19"/>
  <c r="F4299" i="19"/>
  <c r="M4298" i="19"/>
  <c r="L4298" i="19"/>
  <c r="F4298" i="19"/>
  <c r="M4297" i="19"/>
  <c r="L4297" i="19"/>
  <c r="F4297" i="19"/>
  <c r="M4296" i="19"/>
  <c r="L4296" i="19"/>
  <c r="F4296" i="19"/>
  <c r="M4295" i="19"/>
  <c r="L4295" i="19"/>
  <c r="F4295" i="19"/>
  <c r="M4294" i="19"/>
  <c r="L4294" i="19"/>
  <c r="F4294" i="19"/>
  <c r="M4293" i="19"/>
  <c r="L4293" i="19"/>
  <c r="F4293" i="19"/>
  <c r="M4292" i="19"/>
  <c r="L4292" i="19"/>
  <c r="F4292" i="19"/>
  <c r="M4291" i="19"/>
  <c r="L4291" i="19"/>
  <c r="F4291" i="19"/>
  <c r="M4290" i="19"/>
  <c r="L4290" i="19"/>
  <c r="F4290" i="19"/>
  <c r="M4289" i="19"/>
  <c r="L4289" i="19"/>
  <c r="F4289" i="19"/>
  <c r="M4288" i="19"/>
  <c r="L4288" i="19"/>
  <c r="F4288" i="19"/>
  <c r="M4287" i="19"/>
  <c r="L4287" i="19"/>
  <c r="F4287" i="19"/>
  <c r="M4286" i="19"/>
  <c r="L4286" i="19"/>
  <c r="F4286" i="19"/>
  <c r="M4285" i="19"/>
  <c r="L4285" i="19"/>
  <c r="F4285" i="19"/>
  <c r="M4284" i="19"/>
  <c r="L4284" i="19"/>
  <c r="F4284" i="19"/>
  <c r="M4283" i="19"/>
  <c r="L4283" i="19"/>
  <c r="F4283" i="19"/>
  <c r="M4282" i="19"/>
  <c r="L4282" i="19"/>
  <c r="F4282" i="19"/>
  <c r="M4281" i="19"/>
  <c r="L4281" i="19"/>
  <c r="F4281" i="19"/>
  <c r="M4280" i="19"/>
  <c r="L4280" i="19"/>
  <c r="F4280" i="19"/>
  <c r="M4279" i="19"/>
  <c r="L4279" i="19"/>
  <c r="F4279" i="19"/>
  <c r="M4278" i="19"/>
  <c r="L4278" i="19"/>
  <c r="F4278" i="19"/>
  <c r="M4277" i="19"/>
  <c r="L4277" i="19"/>
  <c r="F4277" i="19"/>
  <c r="M4276" i="19"/>
  <c r="L4276" i="19"/>
  <c r="F4276" i="19"/>
  <c r="M4275" i="19"/>
  <c r="L4275" i="19"/>
  <c r="F4275" i="19"/>
  <c r="M4274" i="19"/>
  <c r="L4274" i="19"/>
  <c r="F4274" i="19"/>
  <c r="M4273" i="19"/>
  <c r="L4273" i="19"/>
  <c r="F4273" i="19"/>
  <c r="M4272" i="19"/>
  <c r="L4272" i="19"/>
  <c r="F4272" i="19"/>
  <c r="M4271" i="19"/>
  <c r="L4271" i="19"/>
  <c r="F4271" i="19"/>
  <c r="M4270" i="19"/>
  <c r="L4270" i="19"/>
  <c r="F4270" i="19"/>
  <c r="M4269" i="19"/>
  <c r="L4269" i="19"/>
  <c r="F4269" i="19"/>
  <c r="M4268" i="19"/>
  <c r="L4268" i="19"/>
  <c r="F4268" i="19"/>
  <c r="M4267" i="19"/>
  <c r="L4267" i="19"/>
  <c r="F4267" i="19"/>
  <c r="M4266" i="19"/>
  <c r="L4266" i="19"/>
  <c r="F4266" i="19"/>
  <c r="M4265" i="19"/>
  <c r="L4265" i="19"/>
  <c r="F4265" i="19"/>
  <c r="M4264" i="19"/>
  <c r="L4264" i="19"/>
  <c r="F4264" i="19"/>
  <c r="M4263" i="19"/>
  <c r="L4263" i="19"/>
  <c r="F4263" i="19"/>
  <c r="M4262" i="19"/>
  <c r="L4262" i="19"/>
  <c r="F4262" i="19"/>
  <c r="M4261" i="19"/>
  <c r="L4261" i="19"/>
  <c r="F4261" i="19"/>
  <c r="M4260" i="19"/>
  <c r="L4260" i="19"/>
  <c r="F4260" i="19"/>
  <c r="M4259" i="19"/>
  <c r="L4259" i="19"/>
  <c r="F4259" i="19"/>
  <c r="M4258" i="19"/>
  <c r="L4258" i="19"/>
  <c r="F4258" i="19"/>
  <c r="M4257" i="19"/>
  <c r="L4257" i="19"/>
  <c r="F4257" i="19"/>
  <c r="M4256" i="19"/>
  <c r="L4256" i="19"/>
  <c r="F4256" i="19"/>
  <c r="M4255" i="19"/>
  <c r="L4255" i="19"/>
  <c r="F4255" i="19"/>
  <c r="M4254" i="19"/>
  <c r="L4254" i="19"/>
  <c r="F4254" i="19"/>
  <c r="M4253" i="19"/>
  <c r="L4253" i="19"/>
  <c r="F4253" i="19"/>
  <c r="M4252" i="19"/>
  <c r="L4252" i="19"/>
  <c r="F4252" i="19"/>
  <c r="M4251" i="19"/>
  <c r="L4251" i="19"/>
  <c r="F4251" i="19"/>
  <c r="M4250" i="19"/>
  <c r="L4250" i="19"/>
  <c r="F4250" i="19"/>
  <c r="M4249" i="19"/>
  <c r="L4249" i="19"/>
  <c r="F4249" i="19"/>
  <c r="M4248" i="19"/>
  <c r="L4248" i="19"/>
  <c r="F4248" i="19"/>
  <c r="M4247" i="19"/>
  <c r="L4247" i="19"/>
  <c r="F4247" i="19"/>
  <c r="M4246" i="19"/>
  <c r="L4246" i="19"/>
  <c r="F4246" i="19"/>
  <c r="M4245" i="19"/>
  <c r="L4245" i="19"/>
  <c r="F4245" i="19"/>
  <c r="M4244" i="19"/>
  <c r="L4244" i="19"/>
  <c r="F4244" i="19"/>
  <c r="M4243" i="19"/>
  <c r="L4243" i="19"/>
  <c r="F4243" i="19"/>
  <c r="M4242" i="19"/>
  <c r="L4242" i="19"/>
  <c r="F4242" i="19"/>
  <c r="M4241" i="19"/>
  <c r="L4241" i="19"/>
  <c r="F4241" i="19"/>
  <c r="M4240" i="19"/>
  <c r="L4240" i="19"/>
  <c r="F4240" i="19"/>
  <c r="M4239" i="19"/>
  <c r="L4239" i="19"/>
  <c r="F4239" i="19"/>
  <c r="M4238" i="19"/>
  <c r="L4238" i="19"/>
  <c r="F4238" i="19"/>
  <c r="M4237" i="19"/>
  <c r="L4237" i="19"/>
  <c r="F4237" i="19"/>
  <c r="M4236" i="19"/>
  <c r="L4236" i="19"/>
  <c r="F4236" i="19"/>
  <c r="M4235" i="19"/>
  <c r="L4235" i="19"/>
  <c r="F4235" i="19"/>
  <c r="M4234" i="19"/>
  <c r="L4234" i="19"/>
  <c r="F4234" i="19"/>
  <c r="M4233" i="19"/>
  <c r="L4233" i="19"/>
  <c r="F4233" i="19"/>
  <c r="M4232" i="19"/>
  <c r="L4232" i="19"/>
  <c r="F4232" i="19"/>
  <c r="M4231" i="19"/>
  <c r="L4231" i="19"/>
  <c r="F4231" i="19"/>
  <c r="M4230" i="19"/>
  <c r="L4230" i="19"/>
  <c r="F4230" i="19"/>
  <c r="M4229" i="19"/>
  <c r="L4229" i="19"/>
  <c r="F4229" i="19"/>
  <c r="M4228" i="19"/>
  <c r="L4228" i="19"/>
  <c r="F4228" i="19"/>
  <c r="M4227" i="19"/>
  <c r="L4227" i="19"/>
  <c r="F4227" i="19"/>
  <c r="M4226" i="19"/>
  <c r="L4226" i="19"/>
  <c r="F4226" i="19"/>
  <c r="M4225" i="19"/>
  <c r="L4225" i="19"/>
  <c r="F4225" i="19"/>
  <c r="M4224" i="19"/>
  <c r="L4224" i="19"/>
  <c r="F4224" i="19"/>
  <c r="M4223" i="19"/>
  <c r="L4223" i="19"/>
  <c r="F4223" i="19"/>
  <c r="M4222" i="19"/>
  <c r="L4222" i="19"/>
  <c r="F4222" i="19"/>
  <c r="M4221" i="19"/>
  <c r="L4221" i="19"/>
  <c r="F4221" i="19"/>
  <c r="M4220" i="19"/>
  <c r="L4220" i="19"/>
  <c r="F4220" i="19"/>
  <c r="M4219" i="19"/>
  <c r="L4219" i="19"/>
  <c r="F4219" i="19"/>
  <c r="M4218" i="19"/>
  <c r="L4218" i="19"/>
  <c r="F4218" i="19"/>
  <c r="M4217" i="19"/>
  <c r="L4217" i="19"/>
  <c r="F4217" i="19"/>
  <c r="M4216" i="19"/>
  <c r="L4216" i="19"/>
  <c r="F4216" i="19"/>
  <c r="M4215" i="19"/>
  <c r="L4215" i="19"/>
  <c r="F4215" i="19"/>
  <c r="M4214" i="19"/>
  <c r="L4214" i="19"/>
  <c r="F4214" i="19"/>
  <c r="M4213" i="19"/>
  <c r="L4213" i="19"/>
  <c r="F4213" i="19"/>
  <c r="M4212" i="19"/>
  <c r="L4212" i="19"/>
  <c r="F4212" i="19"/>
  <c r="M4211" i="19"/>
  <c r="L4211" i="19"/>
  <c r="F4211" i="19"/>
  <c r="M4210" i="19"/>
  <c r="L4210" i="19"/>
  <c r="F4210" i="19"/>
  <c r="M4209" i="19"/>
  <c r="L4209" i="19"/>
  <c r="F4209" i="19"/>
  <c r="M4208" i="19"/>
  <c r="L4208" i="19"/>
  <c r="F4208" i="19"/>
  <c r="M4207" i="19"/>
  <c r="L4207" i="19"/>
  <c r="F4207" i="19"/>
  <c r="M4206" i="19"/>
  <c r="L4206" i="19"/>
  <c r="F4206" i="19"/>
  <c r="M4205" i="19"/>
  <c r="L4205" i="19"/>
  <c r="F4205" i="19"/>
  <c r="M4204" i="19"/>
  <c r="L4204" i="19"/>
  <c r="F4204" i="19"/>
  <c r="M4203" i="19"/>
  <c r="L4203" i="19"/>
  <c r="F4203" i="19"/>
  <c r="M4202" i="19"/>
  <c r="L4202" i="19"/>
  <c r="F4202" i="19"/>
  <c r="M4201" i="19"/>
  <c r="L4201" i="19"/>
  <c r="F4201" i="19"/>
  <c r="M4200" i="19"/>
  <c r="L4200" i="19"/>
  <c r="F4200" i="19"/>
  <c r="M4199" i="19"/>
  <c r="L4199" i="19"/>
  <c r="F4199" i="19"/>
  <c r="M4198" i="19"/>
  <c r="L4198" i="19"/>
  <c r="F4198" i="19"/>
  <c r="M4197" i="19"/>
  <c r="L4197" i="19"/>
  <c r="F4197" i="19"/>
  <c r="M4196" i="19"/>
  <c r="L4196" i="19"/>
  <c r="F4196" i="19"/>
  <c r="M4195" i="19"/>
  <c r="L4195" i="19"/>
  <c r="F4195" i="19"/>
  <c r="M4194" i="19"/>
  <c r="L4194" i="19"/>
  <c r="F4194" i="19"/>
  <c r="M4193" i="19"/>
  <c r="L4193" i="19"/>
  <c r="F4193" i="19"/>
  <c r="M4192" i="19"/>
  <c r="L4192" i="19"/>
  <c r="F4192" i="19"/>
  <c r="M4191" i="19"/>
  <c r="L4191" i="19"/>
  <c r="F4191" i="19"/>
  <c r="M4190" i="19"/>
  <c r="L4190" i="19"/>
  <c r="F4190" i="19"/>
  <c r="M4189" i="19"/>
  <c r="L4189" i="19"/>
  <c r="F4189" i="19"/>
  <c r="M4188" i="19"/>
  <c r="L4188" i="19"/>
  <c r="F4188" i="19"/>
  <c r="M4187" i="19"/>
  <c r="L4187" i="19"/>
  <c r="F4187" i="19"/>
  <c r="M4186" i="19"/>
  <c r="L4186" i="19"/>
  <c r="F4186" i="19"/>
  <c r="M4185" i="19"/>
  <c r="L4185" i="19"/>
  <c r="F4185" i="19"/>
  <c r="M4184" i="19"/>
  <c r="L4184" i="19"/>
  <c r="F4184" i="19"/>
  <c r="M4183" i="19"/>
  <c r="L4183" i="19"/>
  <c r="F4183" i="19"/>
  <c r="M4182" i="19"/>
  <c r="L4182" i="19"/>
  <c r="F4182" i="19"/>
  <c r="M4181" i="19"/>
  <c r="L4181" i="19"/>
  <c r="F4181" i="19"/>
  <c r="M4180" i="19"/>
  <c r="L4180" i="19"/>
  <c r="F4180" i="19"/>
  <c r="M4179" i="19"/>
  <c r="L4179" i="19"/>
  <c r="F4179" i="19"/>
  <c r="M4178" i="19"/>
  <c r="L4178" i="19"/>
  <c r="F4178" i="19"/>
  <c r="M4177" i="19"/>
  <c r="L4177" i="19"/>
  <c r="F4177" i="19"/>
  <c r="M4176" i="19"/>
  <c r="L4176" i="19"/>
  <c r="F4176" i="19"/>
  <c r="M4175" i="19"/>
  <c r="L4175" i="19"/>
  <c r="F4175" i="19"/>
  <c r="M4174" i="19"/>
  <c r="L4174" i="19"/>
  <c r="F4174" i="19"/>
  <c r="M4173" i="19"/>
  <c r="L4173" i="19"/>
  <c r="F4173" i="19"/>
  <c r="M4172" i="19"/>
  <c r="L4172" i="19"/>
  <c r="F4172" i="19"/>
  <c r="M4171" i="19"/>
  <c r="L4171" i="19"/>
  <c r="F4171" i="19"/>
  <c r="M4170" i="19"/>
  <c r="L4170" i="19"/>
  <c r="F4170" i="19"/>
  <c r="M4169" i="19"/>
  <c r="L4169" i="19"/>
  <c r="F4169" i="19"/>
  <c r="M4168" i="19"/>
  <c r="L4168" i="19"/>
  <c r="F4168" i="19"/>
  <c r="M4167" i="19"/>
  <c r="L4167" i="19"/>
  <c r="F4167" i="19"/>
  <c r="M4166" i="19"/>
  <c r="L4166" i="19"/>
  <c r="F4166" i="19"/>
  <c r="M4165" i="19"/>
  <c r="L4165" i="19"/>
  <c r="F4165" i="19"/>
  <c r="M4164" i="19"/>
  <c r="L4164" i="19"/>
  <c r="F4164" i="19"/>
  <c r="M4163" i="19"/>
  <c r="L4163" i="19"/>
  <c r="F4163" i="19"/>
  <c r="M4162" i="19"/>
  <c r="L4162" i="19"/>
  <c r="F4162" i="19"/>
  <c r="M4161" i="19"/>
  <c r="L4161" i="19"/>
  <c r="F4161" i="19"/>
  <c r="M4160" i="19"/>
  <c r="L4160" i="19"/>
  <c r="F4160" i="19"/>
  <c r="M4159" i="19"/>
  <c r="L4159" i="19"/>
  <c r="F4159" i="19"/>
  <c r="M4158" i="19"/>
  <c r="L4158" i="19"/>
  <c r="F4158" i="19"/>
  <c r="M4157" i="19"/>
  <c r="L4157" i="19"/>
  <c r="F4157" i="19"/>
  <c r="M4156" i="19"/>
  <c r="L4156" i="19"/>
  <c r="F4156" i="19"/>
  <c r="M4155" i="19"/>
  <c r="L4155" i="19"/>
  <c r="F4155" i="19"/>
  <c r="M4154" i="19"/>
  <c r="L4154" i="19"/>
  <c r="F4154" i="19"/>
  <c r="M4153" i="19"/>
  <c r="L4153" i="19"/>
  <c r="F4153" i="19"/>
  <c r="M4152" i="19"/>
  <c r="L4152" i="19"/>
  <c r="F4152" i="19"/>
  <c r="M4151" i="19"/>
  <c r="L4151" i="19"/>
  <c r="F4151" i="19"/>
  <c r="M4150" i="19"/>
  <c r="L4150" i="19"/>
  <c r="F4150" i="19"/>
  <c r="M4149" i="19"/>
  <c r="L4149" i="19"/>
  <c r="F4149" i="19"/>
  <c r="M4148" i="19"/>
  <c r="L4148" i="19"/>
  <c r="F4148" i="19"/>
  <c r="M4147" i="19"/>
  <c r="L4147" i="19"/>
  <c r="F4147" i="19"/>
  <c r="M4146" i="19"/>
  <c r="L4146" i="19"/>
  <c r="F4146" i="19"/>
  <c r="M4145" i="19"/>
  <c r="L4145" i="19"/>
  <c r="F4145" i="19"/>
  <c r="M4144" i="19"/>
  <c r="L4144" i="19"/>
  <c r="F4144" i="19"/>
  <c r="M4143" i="19"/>
  <c r="L4143" i="19"/>
  <c r="F4143" i="19"/>
  <c r="M4142" i="19"/>
  <c r="L4142" i="19"/>
  <c r="F4142" i="19"/>
  <c r="M4141" i="19"/>
  <c r="L4141" i="19"/>
  <c r="F4141" i="19"/>
  <c r="M4140" i="19"/>
  <c r="L4140" i="19"/>
  <c r="F4140" i="19"/>
  <c r="M4139" i="19"/>
  <c r="L4139" i="19"/>
  <c r="F4139" i="19"/>
  <c r="M4138" i="19"/>
  <c r="L4138" i="19"/>
  <c r="F4138" i="19"/>
  <c r="M4137" i="19"/>
  <c r="L4137" i="19"/>
  <c r="F4137" i="19"/>
  <c r="M4136" i="19"/>
  <c r="L4136" i="19"/>
  <c r="F4136" i="19"/>
  <c r="M4135" i="19"/>
  <c r="L4135" i="19"/>
  <c r="F4135" i="19"/>
  <c r="M4134" i="19"/>
  <c r="L4134" i="19"/>
  <c r="F4134" i="19"/>
  <c r="M4133" i="19"/>
  <c r="L4133" i="19"/>
  <c r="F4133" i="19"/>
  <c r="M4132" i="19"/>
  <c r="L4132" i="19"/>
  <c r="F4132" i="19"/>
  <c r="M4131" i="19"/>
  <c r="L4131" i="19"/>
  <c r="F4131" i="19"/>
  <c r="M4130" i="19"/>
  <c r="L4130" i="19"/>
  <c r="F4130" i="19"/>
  <c r="M4129" i="19"/>
  <c r="L4129" i="19"/>
  <c r="F4129" i="19"/>
  <c r="M4128" i="19"/>
  <c r="L4128" i="19"/>
  <c r="F4128" i="19"/>
  <c r="M4127" i="19"/>
  <c r="L4127" i="19"/>
  <c r="F4127" i="19"/>
  <c r="M4126" i="19"/>
  <c r="L4126" i="19"/>
  <c r="F4126" i="19"/>
  <c r="M4125" i="19"/>
  <c r="L4125" i="19"/>
  <c r="F4125" i="19"/>
  <c r="M4124" i="19"/>
  <c r="L4124" i="19"/>
  <c r="F4124" i="19"/>
  <c r="M4123" i="19"/>
  <c r="L4123" i="19"/>
  <c r="F4123" i="19"/>
  <c r="M4122" i="19"/>
  <c r="L4122" i="19"/>
  <c r="F4122" i="19"/>
  <c r="M4121" i="19"/>
  <c r="L4121" i="19"/>
  <c r="F4121" i="19"/>
  <c r="M4120" i="19"/>
  <c r="L4120" i="19"/>
  <c r="F4120" i="19"/>
  <c r="M4119" i="19"/>
  <c r="L4119" i="19"/>
  <c r="F4119" i="19"/>
  <c r="M4118" i="19"/>
  <c r="L4118" i="19"/>
  <c r="F4118" i="19"/>
  <c r="M4117" i="19"/>
  <c r="L4117" i="19"/>
  <c r="F4117" i="19"/>
  <c r="M4116" i="19"/>
  <c r="L4116" i="19"/>
  <c r="F4116" i="19"/>
  <c r="M4115" i="19"/>
  <c r="L4115" i="19"/>
  <c r="F4115" i="19"/>
  <c r="M4114" i="19"/>
  <c r="L4114" i="19"/>
  <c r="F4114" i="19"/>
  <c r="M4113" i="19"/>
  <c r="L4113" i="19"/>
  <c r="F4113" i="19"/>
  <c r="M4112" i="19"/>
  <c r="L4112" i="19"/>
  <c r="F4112" i="19"/>
  <c r="M4111" i="19"/>
  <c r="L4111" i="19"/>
  <c r="F4111" i="19"/>
  <c r="M4110" i="19"/>
  <c r="L4110" i="19"/>
  <c r="F4110" i="19"/>
  <c r="M4109" i="19"/>
  <c r="L4109" i="19"/>
  <c r="F4109" i="19"/>
  <c r="M4108" i="19"/>
  <c r="L4108" i="19"/>
  <c r="F4108" i="19"/>
  <c r="M4107" i="19"/>
  <c r="L4107" i="19"/>
  <c r="F4107" i="19"/>
  <c r="M4106" i="19"/>
  <c r="L4106" i="19"/>
  <c r="F4106" i="19"/>
  <c r="M4105" i="19"/>
  <c r="L4105" i="19"/>
  <c r="F4105" i="19"/>
  <c r="M4104" i="19"/>
  <c r="L4104" i="19"/>
  <c r="F4104" i="19"/>
  <c r="M4103" i="19"/>
  <c r="L4103" i="19"/>
  <c r="F4103" i="19"/>
  <c r="M4102" i="19"/>
  <c r="L4102" i="19"/>
  <c r="F4102" i="19"/>
  <c r="M4101" i="19"/>
  <c r="L4101" i="19"/>
  <c r="F4101" i="19"/>
  <c r="M4100" i="19"/>
  <c r="L4100" i="19"/>
  <c r="F4100" i="19"/>
  <c r="M4099" i="19"/>
  <c r="L4099" i="19"/>
  <c r="F4099" i="19"/>
  <c r="M4098" i="19"/>
  <c r="L4098" i="19"/>
  <c r="F4098" i="19"/>
  <c r="M4097" i="19"/>
  <c r="L4097" i="19"/>
  <c r="F4097" i="19"/>
  <c r="M4096" i="19"/>
  <c r="L4096" i="19"/>
  <c r="F4096" i="19"/>
  <c r="M4095" i="19"/>
  <c r="L4095" i="19"/>
  <c r="F4095" i="19"/>
  <c r="M4094" i="19"/>
  <c r="L4094" i="19"/>
  <c r="F4094" i="19"/>
  <c r="M4093" i="19"/>
  <c r="L4093" i="19"/>
  <c r="F4093" i="19"/>
  <c r="M4092" i="19"/>
  <c r="L4092" i="19"/>
  <c r="F4092" i="19"/>
  <c r="M4091" i="19"/>
  <c r="L4091" i="19"/>
  <c r="F4091" i="19"/>
  <c r="M4090" i="19"/>
  <c r="L4090" i="19"/>
  <c r="F4090" i="19"/>
  <c r="M4089" i="19"/>
  <c r="L4089" i="19"/>
  <c r="F4089" i="19"/>
  <c r="M4088" i="19"/>
  <c r="L4088" i="19"/>
  <c r="F4088" i="19"/>
  <c r="M4087" i="19"/>
  <c r="L4087" i="19"/>
  <c r="F4087" i="19"/>
  <c r="M4086" i="19"/>
  <c r="L4086" i="19"/>
  <c r="F4086" i="19"/>
  <c r="M4085" i="19"/>
  <c r="L4085" i="19"/>
  <c r="F4085" i="19"/>
  <c r="M4084" i="19"/>
  <c r="L4084" i="19"/>
  <c r="F4084" i="19"/>
  <c r="M4083" i="19"/>
  <c r="L4083" i="19"/>
  <c r="F4083" i="19"/>
  <c r="M4082" i="19"/>
  <c r="L4082" i="19"/>
  <c r="F4082" i="19"/>
  <c r="M4081" i="19"/>
  <c r="L4081" i="19"/>
  <c r="F4081" i="19"/>
  <c r="M4080" i="19"/>
  <c r="L4080" i="19"/>
  <c r="F4080" i="19"/>
  <c r="M4079" i="19"/>
  <c r="L4079" i="19"/>
  <c r="F4079" i="19"/>
  <c r="M4078" i="19"/>
  <c r="L4078" i="19"/>
  <c r="F4078" i="19"/>
  <c r="M4077" i="19"/>
  <c r="L4077" i="19"/>
  <c r="F4077" i="19"/>
  <c r="M4076" i="19"/>
  <c r="L4076" i="19"/>
  <c r="F4076" i="19"/>
  <c r="M4075" i="19"/>
  <c r="L4075" i="19"/>
  <c r="F4075" i="19"/>
  <c r="M4074" i="19"/>
  <c r="L4074" i="19"/>
  <c r="F4074" i="19"/>
  <c r="M4073" i="19"/>
  <c r="L4073" i="19"/>
  <c r="F4073" i="19"/>
  <c r="M4072" i="19"/>
  <c r="L4072" i="19"/>
  <c r="F4072" i="19"/>
  <c r="M4071" i="19"/>
  <c r="L4071" i="19"/>
  <c r="F4071" i="19"/>
  <c r="M4070" i="19"/>
  <c r="L4070" i="19"/>
  <c r="F4070" i="19"/>
  <c r="M4069" i="19"/>
  <c r="L4069" i="19"/>
  <c r="F4069" i="19"/>
  <c r="M4068" i="19"/>
  <c r="L4068" i="19"/>
  <c r="F4068" i="19"/>
  <c r="M4067" i="19"/>
  <c r="L4067" i="19"/>
  <c r="F4067" i="19"/>
  <c r="M4066" i="19"/>
  <c r="L4066" i="19"/>
  <c r="F4066" i="19"/>
  <c r="M4065" i="19"/>
  <c r="L4065" i="19"/>
  <c r="F4065" i="19"/>
  <c r="M4064" i="19"/>
  <c r="L4064" i="19"/>
  <c r="F4064" i="19"/>
  <c r="M4063" i="19"/>
  <c r="L4063" i="19"/>
  <c r="F4063" i="19"/>
  <c r="M4062" i="19"/>
  <c r="L4062" i="19"/>
  <c r="F4062" i="19"/>
  <c r="M4061" i="19"/>
  <c r="L4061" i="19"/>
  <c r="F4061" i="19"/>
  <c r="M4060" i="19"/>
  <c r="L4060" i="19"/>
  <c r="F4060" i="19"/>
  <c r="M4059" i="19"/>
  <c r="L4059" i="19"/>
  <c r="F4059" i="19"/>
  <c r="M4058" i="19"/>
  <c r="L4058" i="19"/>
  <c r="F4058" i="19"/>
  <c r="M4057" i="19"/>
  <c r="L4057" i="19"/>
  <c r="F4057" i="19"/>
  <c r="M4056" i="19"/>
  <c r="L4056" i="19"/>
  <c r="F4056" i="19"/>
  <c r="M4055" i="19"/>
  <c r="L4055" i="19"/>
  <c r="F4055" i="19"/>
  <c r="M4054" i="19"/>
  <c r="L4054" i="19"/>
  <c r="F4054" i="19"/>
  <c r="M4053" i="19"/>
  <c r="L4053" i="19"/>
  <c r="F4053" i="19"/>
  <c r="M4052" i="19"/>
  <c r="L4052" i="19"/>
  <c r="F4052" i="19"/>
  <c r="M4051" i="19"/>
  <c r="L4051" i="19"/>
  <c r="F4051" i="19"/>
  <c r="M4050" i="19"/>
  <c r="L4050" i="19"/>
  <c r="F4050" i="19"/>
  <c r="M4049" i="19"/>
  <c r="L4049" i="19"/>
  <c r="F4049" i="19"/>
  <c r="M4048" i="19"/>
  <c r="L4048" i="19"/>
  <c r="F4048" i="19"/>
  <c r="M4047" i="19"/>
  <c r="L4047" i="19"/>
  <c r="F4047" i="19"/>
  <c r="M4046" i="19"/>
  <c r="L4046" i="19"/>
  <c r="F4046" i="19"/>
  <c r="M4045" i="19"/>
  <c r="L4045" i="19"/>
  <c r="F4045" i="19"/>
  <c r="M4044" i="19"/>
  <c r="L4044" i="19"/>
  <c r="F4044" i="19"/>
  <c r="M4043" i="19"/>
  <c r="L4043" i="19"/>
  <c r="F4043" i="19"/>
  <c r="M4042" i="19"/>
  <c r="L4042" i="19"/>
  <c r="F4042" i="19"/>
  <c r="M4041" i="19"/>
  <c r="L4041" i="19"/>
  <c r="F4041" i="19"/>
  <c r="M4040" i="19"/>
  <c r="L4040" i="19"/>
  <c r="F4040" i="19"/>
  <c r="M4039" i="19"/>
  <c r="L4039" i="19"/>
  <c r="F4039" i="19"/>
  <c r="M4038" i="19"/>
  <c r="L4038" i="19"/>
  <c r="F4038" i="19"/>
  <c r="M4037" i="19"/>
  <c r="L4037" i="19"/>
  <c r="F4037" i="19"/>
  <c r="M4036" i="19"/>
  <c r="L4036" i="19"/>
  <c r="F4036" i="19"/>
  <c r="M4035" i="19"/>
  <c r="L4035" i="19"/>
  <c r="F4035" i="19"/>
  <c r="M4034" i="19"/>
  <c r="L4034" i="19"/>
  <c r="F4034" i="19"/>
  <c r="M4033" i="19"/>
  <c r="L4033" i="19"/>
  <c r="F4033" i="19"/>
  <c r="M4032" i="19"/>
  <c r="L4032" i="19"/>
  <c r="F4032" i="19"/>
  <c r="M4031" i="19"/>
  <c r="L4031" i="19"/>
  <c r="F4031" i="19"/>
  <c r="M4030" i="19"/>
  <c r="L4030" i="19"/>
  <c r="F4030" i="19"/>
  <c r="M4029" i="19"/>
  <c r="L4029" i="19"/>
  <c r="F4029" i="19"/>
  <c r="M4028" i="19"/>
  <c r="L4028" i="19"/>
  <c r="F4028" i="19"/>
  <c r="M4027" i="19"/>
  <c r="L4027" i="19"/>
  <c r="F4027" i="19"/>
  <c r="M4026" i="19"/>
  <c r="L4026" i="19"/>
  <c r="F4026" i="19"/>
  <c r="M4025" i="19"/>
  <c r="L4025" i="19"/>
  <c r="F4025" i="19"/>
  <c r="M4024" i="19"/>
  <c r="L4024" i="19"/>
  <c r="F4024" i="19"/>
  <c r="M4023" i="19"/>
  <c r="L4023" i="19"/>
  <c r="F4023" i="19"/>
  <c r="M4022" i="19"/>
  <c r="L4022" i="19"/>
  <c r="F4022" i="19"/>
  <c r="M4021" i="19"/>
  <c r="L4021" i="19"/>
  <c r="F4021" i="19"/>
  <c r="M4020" i="19"/>
  <c r="L4020" i="19"/>
  <c r="F4020" i="19"/>
  <c r="M4019" i="19"/>
  <c r="L4019" i="19"/>
  <c r="F4019" i="19"/>
  <c r="M4018" i="19"/>
  <c r="L4018" i="19"/>
  <c r="F4018" i="19"/>
  <c r="M4017" i="19"/>
  <c r="L4017" i="19"/>
  <c r="F4017" i="19"/>
  <c r="M4016" i="19"/>
  <c r="L4016" i="19"/>
  <c r="F4016" i="19"/>
  <c r="M4015" i="19"/>
  <c r="L4015" i="19"/>
  <c r="F4015" i="19"/>
  <c r="M4014" i="19"/>
  <c r="L4014" i="19"/>
  <c r="F4014" i="19"/>
  <c r="M4013" i="19"/>
  <c r="L4013" i="19"/>
  <c r="F4013" i="19"/>
  <c r="M4012" i="19"/>
  <c r="L4012" i="19"/>
  <c r="F4012" i="19"/>
  <c r="M4011" i="19"/>
  <c r="L4011" i="19"/>
  <c r="F4011" i="19"/>
  <c r="M4010" i="19"/>
  <c r="L4010" i="19"/>
  <c r="F4010" i="19"/>
  <c r="M4009" i="19"/>
  <c r="L4009" i="19"/>
  <c r="F4009" i="19"/>
  <c r="M4008" i="19"/>
  <c r="L4008" i="19"/>
  <c r="F4008" i="19"/>
  <c r="M4007" i="19"/>
  <c r="L4007" i="19"/>
  <c r="F4007" i="19"/>
  <c r="M4006" i="19"/>
  <c r="L4006" i="19"/>
  <c r="F4006" i="19"/>
  <c r="M4005" i="19"/>
  <c r="L4005" i="19"/>
  <c r="F4005" i="19"/>
  <c r="M4004" i="19"/>
  <c r="L4004" i="19"/>
  <c r="F4004" i="19"/>
  <c r="M4003" i="19"/>
  <c r="L4003" i="19"/>
  <c r="F4003" i="19"/>
  <c r="M4002" i="19"/>
  <c r="L4002" i="19"/>
  <c r="F4002" i="19"/>
  <c r="M4001" i="19"/>
  <c r="L4001" i="19"/>
  <c r="F4001" i="19"/>
  <c r="M4000" i="19"/>
  <c r="L4000" i="19"/>
  <c r="F4000" i="19"/>
  <c r="M3999" i="19"/>
  <c r="L3999" i="19"/>
  <c r="F3999" i="19"/>
  <c r="M3998" i="19"/>
  <c r="L3998" i="19"/>
  <c r="F3998" i="19"/>
  <c r="M3997" i="19"/>
  <c r="L3997" i="19"/>
  <c r="F3997" i="19"/>
  <c r="M3996" i="19"/>
  <c r="L3996" i="19"/>
  <c r="F3996" i="19"/>
  <c r="M3995" i="19"/>
  <c r="L3995" i="19"/>
  <c r="F3995" i="19"/>
  <c r="M3994" i="19"/>
  <c r="L3994" i="19"/>
  <c r="F3994" i="19"/>
  <c r="M3993" i="19"/>
  <c r="L3993" i="19"/>
  <c r="F3993" i="19"/>
  <c r="M3992" i="19"/>
  <c r="L3992" i="19"/>
  <c r="F3992" i="19"/>
  <c r="M3991" i="19"/>
  <c r="L3991" i="19"/>
  <c r="F3991" i="19"/>
  <c r="M3990" i="19"/>
  <c r="L3990" i="19"/>
  <c r="F3990" i="19"/>
  <c r="M3989" i="19"/>
  <c r="L3989" i="19"/>
  <c r="F3989" i="19"/>
  <c r="M3988" i="19"/>
  <c r="L3988" i="19"/>
  <c r="F3988" i="19"/>
  <c r="M3987" i="19"/>
  <c r="L3987" i="19"/>
  <c r="F3987" i="19"/>
  <c r="M3986" i="19"/>
  <c r="L3986" i="19"/>
  <c r="F3986" i="19"/>
  <c r="M3985" i="19"/>
  <c r="L3985" i="19"/>
  <c r="F3985" i="19"/>
  <c r="M3984" i="19"/>
  <c r="L3984" i="19"/>
  <c r="F3984" i="19"/>
  <c r="M3983" i="19"/>
  <c r="L3983" i="19"/>
  <c r="F3983" i="19"/>
  <c r="M3982" i="19"/>
  <c r="L3982" i="19"/>
  <c r="F3982" i="19"/>
  <c r="M3981" i="19"/>
  <c r="L3981" i="19"/>
  <c r="F3981" i="19"/>
  <c r="M3980" i="19"/>
  <c r="L3980" i="19"/>
  <c r="F3980" i="19"/>
  <c r="M3979" i="19"/>
  <c r="L3979" i="19"/>
  <c r="F3979" i="19"/>
  <c r="M3978" i="19"/>
  <c r="L3978" i="19"/>
  <c r="F3978" i="19"/>
  <c r="M3977" i="19"/>
  <c r="L3977" i="19"/>
  <c r="F3977" i="19"/>
  <c r="M3976" i="19"/>
  <c r="L3976" i="19"/>
  <c r="F3976" i="19"/>
  <c r="M3975" i="19"/>
  <c r="L3975" i="19"/>
  <c r="F3975" i="19"/>
  <c r="M3974" i="19"/>
  <c r="L3974" i="19"/>
  <c r="F3974" i="19"/>
  <c r="M3973" i="19"/>
  <c r="L3973" i="19"/>
  <c r="F3973" i="19"/>
  <c r="M3972" i="19"/>
  <c r="L3972" i="19"/>
  <c r="F3972" i="19"/>
  <c r="M3971" i="19"/>
  <c r="L3971" i="19"/>
  <c r="F3971" i="19"/>
  <c r="M3970" i="19"/>
  <c r="L3970" i="19"/>
  <c r="F3970" i="19"/>
  <c r="M3969" i="19"/>
  <c r="L3969" i="19"/>
  <c r="F3969" i="19"/>
  <c r="M3968" i="19"/>
  <c r="L3968" i="19"/>
  <c r="F3968" i="19"/>
  <c r="M3967" i="19"/>
  <c r="L3967" i="19"/>
  <c r="F3967" i="19"/>
  <c r="M3966" i="19"/>
  <c r="L3966" i="19"/>
  <c r="F3966" i="19"/>
  <c r="M3965" i="19"/>
  <c r="L3965" i="19"/>
  <c r="F3965" i="19"/>
  <c r="M3964" i="19"/>
  <c r="L3964" i="19"/>
  <c r="F3964" i="19"/>
  <c r="M3963" i="19"/>
  <c r="L3963" i="19"/>
  <c r="F3963" i="19"/>
  <c r="M3962" i="19"/>
  <c r="L3962" i="19"/>
  <c r="F3962" i="19"/>
  <c r="M3961" i="19"/>
  <c r="L3961" i="19"/>
  <c r="F3961" i="19"/>
  <c r="M3960" i="19"/>
  <c r="L3960" i="19"/>
  <c r="F3960" i="19"/>
  <c r="M3959" i="19"/>
  <c r="L3959" i="19"/>
  <c r="F3959" i="19"/>
  <c r="M3958" i="19"/>
  <c r="L3958" i="19"/>
  <c r="F3958" i="19"/>
  <c r="M3957" i="19"/>
  <c r="L3957" i="19"/>
  <c r="F3957" i="19"/>
  <c r="M3956" i="19"/>
  <c r="L3956" i="19"/>
  <c r="F3956" i="19"/>
  <c r="M3955" i="19"/>
  <c r="L3955" i="19"/>
  <c r="F3955" i="19"/>
  <c r="M3954" i="19"/>
  <c r="L3954" i="19"/>
  <c r="F3954" i="19"/>
  <c r="M3953" i="19"/>
  <c r="L3953" i="19"/>
  <c r="F3953" i="19"/>
  <c r="M3952" i="19"/>
  <c r="L3952" i="19"/>
  <c r="F3952" i="19"/>
  <c r="M3951" i="19"/>
  <c r="L3951" i="19"/>
  <c r="F3951" i="19"/>
  <c r="M3950" i="19"/>
  <c r="L3950" i="19"/>
  <c r="F3950" i="19"/>
  <c r="M3949" i="19"/>
  <c r="L3949" i="19"/>
  <c r="F3949" i="19"/>
  <c r="M3948" i="19"/>
  <c r="L3948" i="19"/>
  <c r="F3948" i="19"/>
  <c r="M3947" i="19"/>
  <c r="L3947" i="19"/>
  <c r="F3947" i="19"/>
  <c r="M3946" i="19"/>
  <c r="L3946" i="19"/>
  <c r="F3946" i="19"/>
  <c r="M3945" i="19"/>
  <c r="L3945" i="19"/>
  <c r="F3945" i="19"/>
  <c r="M3944" i="19"/>
  <c r="L3944" i="19"/>
  <c r="F3944" i="19"/>
  <c r="M3943" i="19"/>
  <c r="L3943" i="19"/>
  <c r="F3943" i="19"/>
  <c r="M3942" i="19"/>
  <c r="L3942" i="19"/>
  <c r="F3942" i="19"/>
  <c r="M3941" i="19"/>
  <c r="L3941" i="19"/>
  <c r="F3941" i="19"/>
  <c r="M3940" i="19"/>
  <c r="L3940" i="19"/>
  <c r="F3940" i="19"/>
  <c r="M3939" i="19"/>
  <c r="L3939" i="19"/>
  <c r="F3939" i="19"/>
  <c r="M3938" i="19"/>
  <c r="L3938" i="19"/>
  <c r="F3938" i="19"/>
  <c r="M3937" i="19"/>
  <c r="L3937" i="19"/>
  <c r="F3937" i="19"/>
  <c r="M3936" i="19"/>
  <c r="L3936" i="19"/>
  <c r="F3936" i="19"/>
  <c r="M3935" i="19"/>
  <c r="L3935" i="19"/>
  <c r="F3935" i="19"/>
  <c r="M3934" i="19"/>
  <c r="L3934" i="19"/>
  <c r="F3934" i="19"/>
  <c r="M3933" i="19"/>
  <c r="L3933" i="19"/>
  <c r="F3933" i="19"/>
  <c r="M3932" i="19"/>
  <c r="L3932" i="19"/>
  <c r="F3932" i="19"/>
  <c r="M3931" i="19"/>
  <c r="L3931" i="19"/>
  <c r="F3931" i="19"/>
  <c r="M3930" i="19"/>
  <c r="L3930" i="19"/>
  <c r="F3930" i="19"/>
  <c r="M3929" i="19"/>
  <c r="L3929" i="19"/>
  <c r="F3929" i="19"/>
  <c r="M3928" i="19"/>
  <c r="L3928" i="19"/>
  <c r="F3928" i="19"/>
  <c r="M3927" i="19"/>
  <c r="L3927" i="19"/>
  <c r="F3927" i="19"/>
  <c r="M3926" i="19"/>
  <c r="L3926" i="19"/>
  <c r="F3926" i="19"/>
  <c r="M3925" i="19"/>
  <c r="L3925" i="19"/>
  <c r="F3925" i="19"/>
  <c r="M3924" i="19"/>
  <c r="L3924" i="19"/>
  <c r="F3924" i="19"/>
  <c r="M3923" i="19"/>
  <c r="L3923" i="19"/>
  <c r="F3923" i="19"/>
  <c r="M3922" i="19"/>
  <c r="L3922" i="19"/>
  <c r="F3922" i="19"/>
  <c r="M3921" i="19"/>
  <c r="L3921" i="19"/>
  <c r="F3921" i="19"/>
  <c r="M3920" i="19"/>
  <c r="L3920" i="19"/>
  <c r="F3920" i="19"/>
  <c r="M3919" i="19"/>
  <c r="L3919" i="19"/>
  <c r="F3919" i="19"/>
  <c r="M3918" i="19"/>
  <c r="L3918" i="19"/>
  <c r="F3918" i="19"/>
  <c r="M3917" i="19"/>
  <c r="L3917" i="19"/>
  <c r="F3917" i="19"/>
  <c r="M3916" i="19"/>
  <c r="L3916" i="19"/>
  <c r="F3916" i="19"/>
  <c r="M3915" i="19"/>
  <c r="L3915" i="19"/>
  <c r="F3915" i="19"/>
  <c r="M3914" i="19"/>
  <c r="L3914" i="19"/>
  <c r="F3914" i="19"/>
  <c r="M3913" i="19"/>
  <c r="L3913" i="19"/>
  <c r="F3913" i="19"/>
  <c r="M3912" i="19"/>
  <c r="L3912" i="19"/>
  <c r="F3912" i="19"/>
  <c r="M3911" i="19"/>
  <c r="L3911" i="19"/>
  <c r="F3911" i="19"/>
  <c r="M3910" i="19"/>
  <c r="L3910" i="19"/>
  <c r="F3910" i="19"/>
  <c r="M3909" i="19"/>
  <c r="L3909" i="19"/>
  <c r="F3909" i="19"/>
  <c r="M3908" i="19"/>
  <c r="L3908" i="19"/>
  <c r="F3908" i="19"/>
  <c r="M3907" i="19"/>
  <c r="L3907" i="19"/>
  <c r="F3907" i="19"/>
  <c r="M3906" i="19"/>
  <c r="L3906" i="19"/>
  <c r="F3906" i="19"/>
  <c r="M3905" i="19"/>
  <c r="L3905" i="19"/>
  <c r="F3905" i="19"/>
  <c r="M3904" i="19"/>
  <c r="L3904" i="19"/>
  <c r="F3904" i="19"/>
  <c r="M3903" i="19"/>
  <c r="L3903" i="19"/>
  <c r="F3903" i="19"/>
  <c r="M3902" i="19"/>
  <c r="L3902" i="19"/>
  <c r="F3902" i="19"/>
  <c r="M3901" i="19"/>
  <c r="L3901" i="19"/>
  <c r="F3901" i="19"/>
  <c r="M3900" i="19"/>
  <c r="L3900" i="19"/>
  <c r="F3900" i="19"/>
  <c r="M3899" i="19"/>
  <c r="L3899" i="19"/>
  <c r="F3899" i="19"/>
  <c r="M3898" i="19"/>
  <c r="L3898" i="19"/>
  <c r="F3898" i="19"/>
  <c r="M3897" i="19"/>
  <c r="L3897" i="19"/>
  <c r="F3897" i="19"/>
  <c r="M3896" i="19"/>
  <c r="L3896" i="19"/>
  <c r="F3896" i="19"/>
  <c r="M3895" i="19"/>
  <c r="L3895" i="19"/>
  <c r="F3895" i="19"/>
  <c r="M3894" i="19"/>
  <c r="L3894" i="19"/>
  <c r="F3894" i="19"/>
  <c r="M3893" i="19"/>
  <c r="L3893" i="19"/>
  <c r="F3893" i="19"/>
  <c r="M3892" i="19"/>
  <c r="L3892" i="19"/>
  <c r="F3892" i="19"/>
  <c r="M3891" i="19"/>
  <c r="L3891" i="19"/>
  <c r="F3891" i="19"/>
  <c r="M3890" i="19"/>
  <c r="L3890" i="19"/>
  <c r="F3890" i="19"/>
  <c r="M3889" i="19"/>
  <c r="L3889" i="19"/>
  <c r="F3889" i="19"/>
  <c r="M3888" i="19"/>
  <c r="L3888" i="19"/>
  <c r="F3888" i="19"/>
  <c r="M3887" i="19"/>
  <c r="L3887" i="19"/>
  <c r="F3887" i="19"/>
  <c r="M3886" i="19"/>
  <c r="L3886" i="19"/>
  <c r="F3886" i="19"/>
  <c r="M3885" i="19"/>
  <c r="L3885" i="19"/>
  <c r="F3885" i="19"/>
  <c r="M3884" i="19"/>
  <c r="L3884" i="19"/>
  <c r="F3884" i="19"/>
  <c r="M3883" i="19"/>
  <c r="L3883" i="19"/>
  <c r="F3883" i="19"/>
  <c r="M3882" i="19"/>
  <c r="L3882" i="19"/>
  <c r="F3882" i="19"/>
  <c r="M3881" i="19"/>
  <c r="L3881" i="19"/>
  <c r="F3881" i="19"/>
  <c r="M3880" i="19"/>
  <c r="L3880" i="19"/>
  <c r="F3880" i="19"/>
  <c r="M3879" i="19"/>
  <c r="L3879" i="19"/>
  <c r="F3879" i="19"/>
  <c r="M3878" i="19"/>
  <c r="L3878" i="19"/>
  <c r="F3878" i="19"/>
  <c r="M3877" i="19"/>
  <c r="L3877" i="19"/>
  <c r="F3877" i="19"/>
  <c r="M3876" i="19"/>
  <c r="L3876" i="19"/>
  <c r="F3876" i="19"/>
  <c r="M3875" i="19"/>
  <c r="L3875" i="19"/>
  <c r="F3875" i="19"/>
  <c r="M3874" i="19"/>
  <c r="L3874" i="19"/>
  <c r="F3874" i="19"/>
  <c r="M3873" i="19"/>
  <c r="L3873" i="19"/>
  <c r="F3873" i="19"/>
  <c r="M3872" i="19"/>
  <c r="L3872" i="19"/>
  <c r="F3872" i="19"/>
  <c r="M3871" i="19"/>
  <c r="L3871" i="19"/>
  <c r="F3871" i="19"/>
  <c r="M3870" i="19"/>
  <c r="L3870" i="19"/>
  <c r="F3870" i="19"/>
  <c r="M3869" i="19"/>
  <c r="L3869" i="19"/>
  <c r="F3869" i="19"/>
  <c r="M3868" i="19"/>
  <c r="L3868" i="19"/>
  <c r="F3868" i="19"/>
  <c r="M3867" i="19"/>
  <c r="L3867" i="19"/>
  <c r="F3867" i="19"/>
  <c r="M3866" i="19"/>
  <c r="L3866" i="19"/>
  <c r="F3866" i="19"/>
  <c r="M3865" i="19"/>
  <c r="L3865" i="19"/>
  <c r="F3865" i="19"/>
  <c r="M3864" i="19"/>
  <c r="L3864" i="19"/>
  <c r="F3864" i="19"/>
  <c r="M3863" i="19"/>
  <c r="L3863" i="19"/>
  <c r="F3863" i="19"/>
  <c r="M3862" i="19"/>
  <c r="L3862" i="19"/>
  <c r="F3862" i="19"/>
  <c r="M3861" i="19"/>
  <c r="L3861" i="19"/>
  <c r="F3861" i="19"/>
  <c r="M3860" i="19"/>
  <c r="L3860" i="19"/>
  <c r="F3860" i="19"/>
  <c r="M3859" i="19"/>
  <c r="L3859" i="19"/>
  <c r="F3859" i="19"/>
  <c r="M3858" i="19"/>
  <c r="L3858" i="19"/>
  <c r="F3858" i="19"/>
  <c r="M3857" i="19"/>
  <c r="L3857" i="19"/>
  <c r="F3857" i="19"/>
  <c r="M3856" i="19"/>
  <c r="L3856" i="19"/>
  <c r="F3856" i="19"/>
  <c r="M3855" i="19"/>
  <c r="L3855" i="19"/>
  <c r="F3855" i="19"/>
  <c r="M3854" i="19"/>
  <c r="L3854" i="19"/>
  <c r="F3854" i="19"/>
  <c r="M3853" i="19"/>
  <c r="L3853" i="19"/>
  <c r="F3853" i="19"/>
  <c r="M3852" i="19"/>
  <c r="L3852" i="19"/>
  <c r="F3852" i="19"/>
  <c r="M3851" i="19"/>
  <c r="L3851" i="19"/>
  <c r="F3851" i="19"/>
  <c r="M3850" i="19"/>
  <c r="L3850" i="19"/>
  <c r="F3850" i="19"/>
  <c r="M3849" i="19"/>
  <c r="L3849" i="19"/>
  <c r="F3849" i="19"/>
  <c r="M3848" i="19"/>
  <c r="L3848" i="19"/>
  <c r="F3848" i="19"/>
  <c r="M3847" i="19"/>
  <c r="L3847" i="19"/>
  <c r="F3847" i="19"/>
  <c r="M3846" i="19"/>
  <c r="L3846" i="19"/>
  <c r="F3846" i="19"/>
  <c r="M3845" i="19"/>
  <c r="L3845" i="19"/>
  <c r="F3845" i="19"/>
  <c r="M3844" i="19"/>
  <c r="L3844" i="19"/>
  <c r="F3844" i="19"/>
  <c r="M3843" i="19"/>
  <c r="L3843" i="19"/>
  <c r="F3843" i="19"/>
  <c r="M3842" i="19"/>
  <c r="L3842" i="19"/>
  <c r="F3842" i="19"/>
  <c r="M3841" i="19"/>
  <c r="L3841" i="19"/>
  <c r="F3841" i="19"/>
  <c r="M3840" i="19"/>
  <c r="L3840" i="19"/>
  <c r="F3840" i="19"/>
  <c r="M3839" i="19"/>
  <c r="L3839" i="19"/>
  <c r="F3839" i="19"/>
  <c r="M3838" i="19"/>
  <c r="L3838" i="19"/>
  <c r="F3838" i="19"/>
  <c r="M3837" i="19"/>
  <c r="L3837" i="19"/>
  <c r="F3837" i="19"/>
  <c r="M3836" i="19"/>
  <c r="L3836" i="19"/>
  <c r="F3836" i="19"/>
  <c r="M3835" i="19"/>
  <c r="L3835" i="19"/>
  <c r="F3835" i="19"/>
  <c r="M3834" i="19"/>
  <c r="L3834" i="19"/>
  <c r="F3834" i="19"/>
  <c r="M3833" i="19"/>
  <c r="L3833" i="19"/>
  <c r="F3833" i="19"/>
  <c r="M3832" i="19"/>
  <c r="L3832" i="19"/>
  <c r="F3832" i="19"/>
  <c r="M3831" i="19"/>
  <c r="L3831" i="19"/>
  <c r="F3831" i="19"/>
  <c r="M3830" i="19"/>
  <c r="L3830" i="19"/>
  <c r="F3830" i="19"/>
  <c r="M3829" i="19"/>
  <c r="L3829" i="19"/>
  <c r="F3829" i="19"/>
  <c r="M3828" i="19"/>
  <c r="L3828" i="19"/>
  <c r="F3828" i="19"/>
  <c r="M3827" i="19"/>
  <c r="L3827" i="19"/>
  <c r="F3827" i="19"/>
  <c r="M3826" i="19"/>
  <c r="L3826" i="19"/>
  <c r="F3826" i="19"/>
  <c r="M3825" i="19"/>
  <c r="L3825" i="19"/>
  <c r="F3825" i="19"/>
  <c r="M3824" i="19"/>
  <c r="L3824" i="19"/>
  <c r="F3824" i="19"/>
  <c r="M3823" i="19"/>
  <c r="L3823" i="19"/>
  <c r="F3823" i="19"/>
  <c r="M3822" i="19"/>
  <c r="L3822" i="19"/>
  <c r="F3822" i="19"/>
  <c r="M3821" i="19"/>
  <c r="L3821" i="19"/>
  <c r="F3821" i="19"/>
  <c r="M3820" i="19"/>
  <c r="L3820" i="19"/>
  <c r="F3820" i="19"/>
  <c r="M3819" i="19"/>
  <c r="L3819" i="19"/>
  <c r="F3819" i="19"/>
  <c r="M3818" i="19"/>
  <c r="L3818" i="19"/>
  <c r="F3818" i="19"/>
  <c r="M3817" i="19"/>
  <c r="L3817" i="19"/>
  <c r="F3817" i="19"/>
  <c r="M3816" i="19"/>
  <c r="L3816" i="19"/>
  <c r="F3816" i="19"/>
  <c r="M3815" i="19"/>
  <c r="L3815" i="19"/>
  <c r="F3815" i="19"/>
  <c r="M3814" i="19"/>
  <c r="L3814" i="19"/>
  <c r="F3814" i="19"/>
  <c r="M3813" i="19"/>
  <c r="L3813" i="19"/>
  <c r="F3813" i="19"/>
  <c r="M3812" i="19"/>
  <c r="L3812" i="19"/>
  <c r="F3812" i="19"/>
  <c r="M3811" i="19"/>
  <c r="L3811" i="19"/>
  <c r="F3811" i="19"/>
  <c r="M3810" i="19"/>
  <c r="L3810" i="19"/>
  <c r="F3810" i="19"/>
  <c r="M3809" i="19"/>
  <c r="L3809" i="19"/>
  <c r="F3809" i="19"/>
  <c r="M3808" i="19"/>
  <c r="L3808" i="19"/>
  <c r="F3808" i="19"/>
  <c r="M3807" i="19"/>
  <c r="L3807" i="19"/>
  <c r="F3807" i="19"/>
  <c r="M3806" i="19"/>
  <c r="L3806" i="19"/>
  <c r="F3806" i="19"/>
  <c r="M3805" i="19"/>
  <c r="L3805" i="19"/>
  <c r="F3805" i="19"/>
  <c r="M3804" i="19"/>
  <c r="L3804" i="19"/>
  <c r="F3804" i="19"/>
  <c r="M3803" i="19"/>
  <c r="L3803" i="19"/>
  <c r="F3803" i="19"/>
  <c r="M3802" i="19"/>
  <c r="L3802" i="19"/>
  <c r="F3802" i="19"/>
  <c r="M3801" i="19"/>
  <c r="L3801" i="19"/>
  <c r="F3801" i="19"/>
  <c r="M3800" i="19"/>
  <c r="L3800" i="19"/>
  <c r="F3800" i="19"/>
  <c r="M3799" i="19"/>
  <c r="L3799" i="19"/>
  <c r="F3799" i="19"/>
  <c r="M3798" i="19"/>
  <c r="L3798" i="19"/>
  <c r="F3798" i="19"/>
  <c r="M3797" i="19"/>
  <c r="L3797" i="19"/>
  <c r="F3797" i="19"/>
  <c r="M3796" i="19"/>
  <c r="L3796" i="19"/>
  <c r="F3796" i="19"/>
  <c r="M3795" i="19"/>
  <c r="L3795" i="19"/>
  <c r="F3795" i="19"/>
  <c r="M3794" i="19"/>
  <c r="L3794" i="19"/>
  <c r="F3794" i="19"/>
  <c r="M3793" i="19"/>
  <c r="L3793" i="19"/>
  <c r="F3793" i="19"/>
  <c r="M3792" i="19"/>
  <c r="L3792" i="19"/>
  <c r="F3792" i="19"/>
  <c r="M3791" i="19"/>
  <c r="L3791" i="19"/>
  <c r="F3791" i="19"/>
  <c r="M3790" i="19"/>
  <c r="L3790" i="19"/>
  <c r="F3790" i="19"/>
  <c r="M3789" i="19"/>
  <c r="L3789" i="19"/>
  <c r="F3789" i="19"/>
  <c r="M3788" i="19"/>
  <c r="L3788" i="19"/>
  <c r="F3788" i="19"/>
  <c r="M3787" i="19"/>
  <c r="L3787" i="19"/>
  <c r="F3787" i="19"/>
  <c r="M3786" i="19"/>
  <c r="L3786" i="19"/>
  <c r="F3786" i="19"/>
  <c r="M3785" i="19"/>
  <c r="L3785" i="19"/>
  <c r="F3785" i="19"/>
  <c r="M3784" i="19"/>
  <c r="L3784" i="19"/>
  <c r="F3784" i="19"/>
  <c r="M3783" i="19"/>
  <c r="L3783" i="19"/>
  <c r="F3783" i="19"/>
  <c r="M3782" i="19"/>
  <c r="L3782" i="19"/>
  <c r="F3782" i="19"/>
  <c r="M3781" i="19"/>
  <c r="L3781" i="19"/>
  <c r="F3781" i="19"/>
  <c r="M3780" i="19"/>
  <c r="L3780" i="19"/>
  <c r="F3780" i="19"/>
  <c r="M3779" i="19"/>
  <c r="L3779" i="19"/>
  <c r="F3779" i="19"/>
  <c r="M3778" i="19"/>
  <c r="L3778" i="19"/>
  <c r="F3778" i="19"/>
  <c r="M3777" i="19"/>
  <c r="L3777" i="19"/>
  <c r="F3777" i="19"/>
  <c r="M3776" i="19"/>
  <c r="L3776" i="19"/>
  <c r="F3776" i="19"/>
  <c r="M3775" i="19"/>
  <c r="L3775" i="19"/>
  <c r="F3775" i="19"/>
  <c r="M3774" i="19"/>
  <c r="L3774" i="19"/>
  <c r="F3774" i="19"/>
  <c r="M3773" i="19"/>
  <c r="L3773" i="19"/>
  <c r="F3773" i="19"/>
  <c r="M3772" i="19"/>
  <c r="L3772" i="19"/>
  <c r="F3772" i="19"/>
  <c r="M3771" i="19"/>
  <c r="L3771" i="19"/>
  <c r="F3771" i="19"/>
  <c r="M3770" i="19"/>
  <c r="L3770" i="19"/>
  <c r="F3770" i="19"/>
  <c r="M3769" i="19"/>
  <c r="L3769" i="19"/>
  <c r="F3769" i="19"/>
  <c r="M3768" i="19"/>
  <c r="L3768" i="19"/>
  <c r="F3768" i="19"/>
  <c r="M3767" i="19"/>
  <c r="L3767" i="19"/>
  <c r="F3767" i="19"/>
  <c r="M3766" i="19"/>
  <c r="L3766" i="19"/>
  <c r="F3766" i="19"/>
  <c r="M3765" i="19"/>
  <c r="L3765" i="19"/>
  <c r="F3765" i="19"/>
  <c r="M3764" i="19"/>
  <c r="L3764" i="19"/>
  <c r="F3764" i="19"/>
  <c r="M3763" i="19"/>
  <c r="L3763" i="19"/>
  <c r="F3763" i="19"/>
  <c r="M3762" i="19"/>
  <c r="L3762" i="19"/>
  <c r="F3762" i="19"/>
  <c r="M3761" i="19"/>
  <c r="L3761" i="19"/>
  <c r="F3761" i="19"/>
  <c r="M3760" i="19"/>
  <c r="L3760" i="19"/>
  <c r="F3760" i="19"/>
  <c r="M3759" i="19"/>
  <c r="L3759" i="19"/>
  <c r="F3759" i="19"/>
  <c r="M3758" i="19"/>
  <c r="L3758" i="19"/>
  <c r="F3758" i="19"/>
  <c r="M3757" i="19"/>
  <c r="L3757" i="19"/>
  <c r="F3757" i="19"/>
  <c r="M3756" i="19"/>
  <c r="L3756" i="19"/>
  <c r="F3756" i="19"/>
  <c r="M3755" i="19"/>
  <c r="L3755" i="19"/>
  <c r="F3755" i="19"/>
  <c r="M3754" i="19"/>
  <c r="L3754" i="19"/>
  <c r="F3754" i="19"/>
  <c r="M3753" i="19"/>
  <c r="L3753" i="19"/>
  <c r="F3753" i="19"/>
  <c r="M3752" i="19"/>
  <c r="L3752" i="19"/>
  <c r="F3752" i="19"/>
  <c r="M3751" i="19"/>
  <c r="L3751" i="19"/>
  <c r="F3751" i="19"/>
  <c r="M3750" i="19"/>
  <c r="L3750" i="19"/>
  <c r="F3750" i="19"/>
  <c r="M3749" i="19"/>
  <c r="L3749" i="19"/>
  <c r="F3749" i="19"/>
  <c r="M3748" i="19"/>
  <c r="L3748" i="19"/>
  <c r="F3748" i="19"/>
  <c r="M3747" i="19"/>
  <c r="L3747" i="19"/>
  <c r="F3747" i="19"/>
  <c r="M3746" i="19"/>
  <c r="L3746" i="19"/>
  <c r="F3746" i="19"/>
  <c r="M3745" i="19"/>
  <c r="L3745" i="19"/>
  <c r="F3745" i="19"/>
  <c r="M3744" i="19"/>
  <c r="L3744" i="19"/>
  <c r="F3744" i="19"/>
  <c r="M3743" i="19"/>
  <c r="L3743" i="19"/>
  <c r="F3743" i="19"/>
  <c r="M3742" i="19"/>
  <c r="L3742" i="19"/>
  <c r="F3742" i="19"/>
  <c r="M3741" i="19"/>
  <c r="L3741" i="19"/>
  <c r="F3741" i="19"/>
  <c r="M3740" i="19"/>
  <c r="L3740" i="19"/>
  <c r="F3740" i="19"/>
  <c r="M3739" i="19"/>
  <c r="L3739" i="19"/>
  <c r="F3739" i="19"/>
  <c r="M3738" i="19"/>
  <c r="L3738" i="19"/>
  <c r="F3738" i="19"/>
  <c r="M3737" i="19"/>
  <c r="L3737" i="19"/>
  <c r="F3737" i="19"/>
  <c r="M3736" i="19"/>
  <c r="L3736" i="19"/>
  <c r="F3736" i="19"/>
  <c r="M3735" i="19"/>
  <c r="L3735" i="19"/>
  <c r="F3735" i="19"/>
  <c r="M3734" i="19"/>
  <c r="L3734" i="19"/>
  <c r="F3734" i="19"/>
  <c r="M3733" i="19"/>
  <c r="L3733" i="19"/>
  <c r="F3733" i="19"/>
  <c r="M3732" i="19"/>
  <c r="L3732" i="19"/>
  <c r="F3732" i="19"/>
  <c r="M3731" i="19"/>
  <c r="L3731" i="19"/>
  <c r="F3731" i="19"/>
  <c r="M3730" i="19"/>
  <c r="L3730" i="19"/>
  <c r="F3730" i="19"/>
  <c r="M3729" i="19"/>
  <c r="L3729" i="19"/>
  <c r="F3729" i="19"/>
  <c r="M3728" i="19"/>
  <c r="L3728" i="19"/>
  <c r="F3728" i="19"/>
  <c r="M3727" i="19"/>
  <c r="L3727" i="19"/>
  <c r="F3727" i="19"/>
  <c r="M3726" i="19"/>
  <c r="L3726" i="19"/>
  <c r="F3726" i="19"/>
  <c r="M3725" i="19"/>
  <c r="L3725" i="19"/>
  <c r="F3725" i="19"/>
  <c r="M3724" i="19"/>
  <c r="L3724" i="19"/>
  <c r="F3724" i="19"/>
  <c r="M3723" i="19"/>
  <c r="L3723" i="19"/>
  <c r="F3723" i="19"/>
  <c r="M3722" i="19"/>
  <c r="L3722" i="19"/>
  <c r="F3722" i="19"/>
  <c r="M3721" i="19"/>
  <c r="L3721" i="19"/>
  <c r="F3721" i="19"/>
  <c r="M3720" i="19"/>
  <c r="L3720" i="19"/>
  <c r="F3720" i="19"/>
  <c r="M3719" i="19"/>
  <c r="L3719" i="19"/>
  <c r="F3719" i="19"/>
  <c r="M3718" i="19"/>
  <c r="L3718" i="19"/>
  <c r="F3718" i="19"/>
  <c r="M3717" i="19"/>
  <c r="L3717" i="19"/>
  <c r="F3717" i="19"/>
  <c r="M3716" i="19"/>
  <c r="L3716" i="19"/>
  <c r="F3716" i="19"/>
  <c r="M3715" i="19"/>
  <c r="L3715" i="19"/>
  <c r="F3715" i="19"/>
  <c r="M3714" i="19"/>
  <c r="L3714" i="19"/>
  <c r="F3714" i="19"/>
  <c r="M3713" i="19"/>
  <c r="L3713" i="19"/>
  <c r="F3713" i="19"/>
  <c r="M3712" i="19"/>
  <c r="L3712" i="19"/>
  <c r="F3712" i="19"/>
  <c r="M3711" i="19"/>
  <c r="L3711" i="19"/>
  <c r="F3711" i="19"/>
  <c r="M3710" i="19"/>
  <c r="L3710" i="19"/>
  <c r="F3710" i="19"/>
  <c r="M3709" i="19"/>
  <c r="L3709" i="19"/>
  <c r="F3709" i="19"/>
  <c r="M3708" i="19"/>
  <c r="L3708" i="19"/>
  <c r="F3708" i="19"/>
  <c r="M3707" i="19"/>
  <c r="L3707" i="19"/>
  <c r="F3707" i="19"/>
  <c r="M3706" i="19"/>
  <c r="L3706" i="19"/>
  <c r="F3706" i="19"/>
  <c r="M3705" i="19"/>
  <c r="L3705" i="19"/>
  <c r="F3705" i="19"/>
  <c r="M3704" i="19"/>
  <c r="L3704" i="19"/>
  <c r="F3704" i="19"/>
  <c r="M3703" i="19"/>
  <c r="L3703" i="19"/>
  <c r="F3703" i="19"/>
  <c r="M3702" i="19"/>
  <c r="L3702" i="19"/>
  <c r="F3702" i="19"/>
  <c r="M3701" i="19"/>
  <c r="L3701" i="19"/>
  <c r="F3701" i="19"/>
  <c r="M3700" i="19"/>
  <c r="L3700" i="19"/>
  <c r="F3700" i="19"/>
  <c r="M3699" i="19"/>
  <c r="L3699" i="19"/>
  <c r="F3699" i="19"/>
  <c r="M3698" i="19"/>
  <c r="L3698" i="19"/>
  <c r="F3698" i="19"/>
  <c r="M3697" i="19"/>
  <c r="L3697" i="19"/>
  <c r="F3697" i="19"/>
  <c r="M3696" i="19"/>
  <c r="L3696" i="19"/>
  <c r="F3696" i="19"/>
  <c r="M3695" i="19"/>
  <c r="L3695" i="19"/>
  <c r="F3695" i="19"/>
  <c r="M3694" i="19"/>
  <c r="L3694" i="19"/>
  <c r="F3694" i="19"/>
  <c r="M3693" i="19"/>
  <c r="L3693" i="19"/>
  <c r="F3693" i="19"/>
  <c r="M3692" i="19"/>
  <c r="L3692" i="19"/>
  <c r="F3692" i="19"/>
  <c r="M3691" i="19"/>
  <c r="L3691" i="19"/>
  <c r="F3691" i="19"/>
  <c r="M3690" i="19"/>
  <c r="L3690" i="19"/>
  <c r="F3690" i="19"/>
  <c r="M3689" i="19"/>
  <c r="L3689" i="19"/>
  <c r="F3689" i="19"/>
  <c r="M3688" i="19"/>
  <c r="L3688" i="19"/>
  <c r="F3688" i="19"/>
  <c r="M3687" i="19"/>
  <c r="L3687" i="19"/>
  <c r="F3687" i="19"/>
  <c r="M3686" i="19"/>
  <c r="L3686" i="19"/>
  <c r="F3686" i="19"/>
  <c r="M3685" i="19"/>
  <c r="L3685" i="19"/>
  <c r="F3685" i="19"/>
  <c r="M3684" i="19"/>
  <c r="L3684" i="19"/>
  <c r="F3684" i="19"/>
  <c r="M3683" i="19"/>
  <c r="L3683" i="19"/>
  <c r="F3683" i="19"/>
  <c r="M3682" i="19"/>
  <c r="L3682" i="19"/>
  <c r="F3682" i="19"/>
  <c r="M3681" i="19"/>
  <c r="L3681" i="19"/>
  <c r="F3681" i="19"/>
  <c r="M3680" i="19"/>
  <c r="L3680" i="19"/>
  <c r="F3680" i="19"/>
  <c r="M3679" i="19"/>
  <c r="L3679" i="19"/>
  <c r="F3679" i="19"/>
  <c r="M3678" i="19"/>
  <c r="L3678" i="19"/>
  <c r="F3678" i="19"/>
  <c r="M3677" i="19"/>
  <c r="L3677" i="19"/>
  <c r="F3677" i="19"/>
  <c r="M3676" i="19"/>
  <c r="L3676" i="19"/>
  <c r="F3676" i="19"/>
  <c r="M3675" i="19"/>
  <c r="L3675" i="19"/>
  <c r="F3675" i="19"/>
  <c r="M3674" i="19"/>
  <c r="L3674" i="19"/>
  <c r="F3674" i="19"/>
  <c r="M3673" i="19"/>
  <c r="L3673" i="19"/>
  <c r="F3673" i="19"/>
  <c r="M3672" i="19"/>
  <c r="L3672" i="19"/>
  <c r="F3672" i="19"/>
  <c r="M3671" i="19"/>
  <c r="L3671" i="19"/>
  <c r="F3671" i="19"/>
  <c r="M3670" i="19"/>
  <c r="L3670" i="19"/>
  <c r="F3670" i="19"/>
  <c r="M3669" i="19"/>
  <c r="L3669" i="19"/>
  <c r="F3669" i="19"/>
  <c r="M3668" i="19"/>
  <c r="L3668" i="19"/>
  <c r="F3668" i="19"/>
  <c r="M3667" i="19"/>
  <c r="L3667" i="19"/>
  <c r="F3667" i="19"/>
  <c r="M3666" i="19"/>
  <c r="L3666" i="19"/>
  <c r="F3666" i="19"/>
  <c r="M3665" i="19"/>
  <c r="L3665" i="19"/>
  <c r="F3665" i="19"/>
  <c r="M3664" i="19"/>
  <c r="L3664" i="19"/>
  <c r="F3664" i="19"/>
  <c r="M3663" i="19"/>
  <c r="L3663" i="19"/>
  <c r="F3663" i="19"/>
  <c r="M3662" i="19"/>
  <c r="L3662" i="19"/>
  <c r="F3662" i="19"/>
  <c r="M3661" i="19"/>
  <c r="L3661" i="19"/>
  <c r="F3661" i="19"/>
  <c r="M3660" i="19"/>
  <c r="L3660" i="19"/>
  <c r="F3660" i="19"/>
  <c r="M3659" i="19"/>
  <c r="L3659" i="19"/>
  <c r="F3659" i="19"/>
  <c r="M3658" i="19"/>
  <c r="L3658" i="19"/>
  <c r="F3658" i="19"/>
  <c r="M3657" i="19"/>
  <c r="L3657" i="19"/>
  <c r="F3657" i="19"/>
  <c r="M3656" i="19"/>
  <c r="L3656" i="19"/>
  <c r="F3656" i="19"/>
  <c r="M3655" i="19"/>
  <c r="L3655" i="19"/>
  <c r="F3655" i="19"/>
  <c r="M3654" i="19"/>
  <c r="L3654" i="19"/>
  <c r="F3654" i="19"/>
  <c r="M3653" i="19"/>
  <c r="L3653" i="19"/>
  <c r="F3653" i="19"/>
  <c r="M3652" i="19"/>
  <c r="L3652" i="19"/>
  <c r="F3652" i="19"/>
  <c r="M3651" i="19"/>
  <c r="L3651" i="19"/>
  <c r="F3651" i="19"/>
  <c r="M3650" i="19"/>
  <c r="L3650" i="19"/>
  <c r="F3650" i="19"/>
  <c r="M3649" i="19"/>
  <c r="L3649" i="19"/>
  <c r="F3649" i="19"/>
  <c r="M3648" i="19"/>
  <c r="L3648" i="19"/>
  <c r="F3648" i="19"/>
  <c r="M3647" i="19"/>
  <c r="L3647" i="19"/>
  <c r="F3647" i="19"/>
  <c r="M3646" i="19"/>
  <c r="L3646" i="19"/>
  <c r="F3646" i="19"/>
  <c r="M3645" i="19"/>
  <c r="L3645" i="19"/>
  <c r="F3645" i="19"/>
  <c r="M3644" i="19"/>
  <c r="L3644" i="19"/>
  <c r="F3644" i="19"/>
  <c r="M3643" i="19"/>
  <c r="L3643" i="19"/>
  <c r="F3643" i="19"/>
  <c r="M3642" i="19"/>
  <c r="L3642" i="19"/>
  <c r="F3642" i="19"/>
  <c r="M3641" i="19"/>
  <c r="L3641" i="19"/>
  <c r="F3641" i="19"/>
  <c r="M3640" i="19"/>
  <c r="L3640" i="19"/>
  <c r="F3640" i="19"/>
  <c r="M3639" i="19"/>
  <c r="L3639" i="19"/>
  <c r="F3639" i="19"/>
  <c r="M3638" i="19"/>
  <c r="L3638" i="19"/>
  <c r="F3638" i="19"/>
  <c r="M3637" i="19"/>
  <c r="L3637" i="19"/>
  <c r="F3637" i="19"/>
  <c r="M3636" i="19"/>
  <c r="L3636" i="19"/>
  <c r="F3636" i="19"/>
  <c r="M3635" i="19"/>
  <c r="L3635" i="19"/>
  <c r="F3635" i="19"/>
  <c r="M3634" i="19"/>
  <c r="L3634" i="19"/>
  <c r="F3634" i="19"/>
  <c r="M3633" i="19"/>
  <c r="L3633" i="19"/>
  <c r="F3633" i="19"/>
  <c r="M3632" i="19"/>
  <c r="L3632" i="19"/>
  <c r="F3632" i="19"/>
  <c r="M3631" i="19"/>
  <c r="L3631" i="19"/>
  <c r="F3631" i="19"/>
  <c r="M3630" i="19"/>
  <c r="L3630" i="19"/>
  <c r="F3630" i="19"/>
  <c r="M3629" i="19"/>
  <c r="L3629" i="19"/>
  <c r="F3629" i="19"/>
  <c r="M3628" i="19"/>
  <c r="L3628" i="19"/>
  <c r="F3628" i="19"/>
  <c r="M3627" i="19"/>
  <c r="L3627" i="19"/>
  <c r="F3627" i="19"/>
  <c r="M3626" i="19"/>
  <c r="L3626" i="19"/>
  <c r="F3626" i="19"/>
  <c r="M3625" i="19"/>
  <c r="L3625" i="19"/>
  <c r="F3625" i="19"/>
  <c r="M3624" i="19"/>
  <c r="L3624" i="19"/>
  <c r="F3624" i="19"/>
  <c r="M3623" i="19"/>
  <c r="L3623" i="19"/>
  <c r="F3623" i="19"/>
  <c r="M3622" i="19"/>
  <c r="L3622" i="19"/>
  <c r="F3622" i="19"/>
  <c r="M3621" i="19"/>
  <c r="L3621" i="19"/>
  <c r="F3621" i="19"/>
  <c r="M3620" i="19"/>
  <c r="L3620" i="19"/>
  <c r="F3620" i="19"/>
  <c r="M3619" i="19"/>
  <c r="L3619" i="19"/>
  <c r="F3619" i="19"/>
  <c r="M3618" i="19"/>
  <c r="L3618" i="19"/>
  <c r="F3618" i="19"/>
  <c r="M3617" i="19"/>
  <c r="L3617" i="19"/>
  <c r="F3617" i="19"/>
  <c r="M3616" i="19"/>
  <c r="L3616" i="19"/>
  <c r="F3616" i="19"/>
  <c r="M3615" i="19"/>
  <c r="L3615" i="19"/>
  <c r="F3615" i="19"/>
  <c r="M3614" i="19"/>
  <c r="L3614" i="19"/>
  <c r="F3614" i="19"/>
  <c r="M3613" i="19"/>
  <c r="L3613" i="19"/>
  <c r="F3613" i="19"/>
  <c r="M3612" i="19"/>
  <c r="L3612" i="19"/>
  <c r="F3612" i="19"/>
  <c r="M3611" i="19"/>
  <c r="L3611" i="19"/>
  <c r="F3611" i="19"/>
  <c r="M3610" i="19"/>
  <c r="L3610" i="19"/>
  <c r="F3610" i="19"/>
  <c r="M3609" i="19"/>
  <c r="L3609" i="19"/>
  <c r="F3609" i="19"/>
  <c r="M3608" i="19"/>
  <c r="L3608" i="19"/>
  <c r="F3608" i="19"/>
  <c r="M3607" i="19"/>
  <c r="L3607" i="19"/>
  <c r="F3607" i="19"/>
  <c r="M3606" i="19"/>
  <c r="L3606" i="19"/>
  <c r="F3606" i="19"/>
  <c r="M3605" i="19"/>
  <c r="L3605" i="19"/>
  <c r="F3605" i="19"/>
  <c r="M3604" i="19"/>
  <c r="L3604" i="19"/>
  <c r="F3604" i="19"/>
  <c r="M3603" i="19"/>
  <c r="L3603" i="19"/>
  <c r="F3603" i="19"/>
  <c r="M3602" i="19"/>
  <c r="L3602" i="19"/>
  <c r="F3602" i="19"/>
  <c r="M3601" i="19"/>
  <c r="L3601" i="19"/>
  <c r="F3601" i="19"/>
  <c r="M3600" i="19"/>
  <c r="L3600" i="19"/>
  <c r="F3600" i="19"/>
  <c r="M3599" i="19"/>
  <c r="L3599" i="19"/>
  <c r="F3599" i="19"/>
  <c r="M3598" i="19"/>
  <c r="L3598" i="19"/>
  <c r="F3598" i="19"/>
  <c r="M3597" i="19"/>
  <c r="L3597" i="19"/>
  <c r="F3597" i="19"/>
  <c r="M3596" i="19"/>
  <c r="L3596" i="19"/>
  <c r="F3596" i="19"/>
  <c r="M3595" i="19"/>
  <c r="L3595" i="19"/>
  <c r="F3595" i="19"/>
  <c r="M3594" i="19"/>
  <c r="L3594" i="19"/>
  <c r="F3594" i="19"/>
  <c r="M3593" i="19"/>
  <c r="L3593" i="19"/>
  <c r="F3593" i="19"/>
  <c r="M3592" i="19"/>
  <c r="L3592" i="19"/>
  <c r="F3592" i="19"/>
  <c r="M3591" i="19"/>
  <c r="L3591" i="19"/>
  <c r="F3591" i="19"/>
  <c r="M3590" i="19"/>
  <c r="L3590" i="19"/>
  <c r="F3590" i="19"/>
  <c r="M3589" i="19"/>
  <c r="L3589" i="19"/>
  <c r="F3589" i="19"/>
  <c r="M3588" i="19"/>
  <c r="L3588" i="19"/>
  <c r="F3588" i="19"/>
  <c r="M3587" i="19"/>
  <c r="L3587" i="19"/>
  <c r="F3587" i="19"/>
  <c r="M3586" i="19"/>
  <c r="L3586" i="19"/>
  <c r="F3586" i="19"/>
  <c r="M3585" i="19"/>
  <c r="L3585" i="19"/>
  <c r="F3585" i="19"/>
  <c r="M3584" i="19"/>
  <c r="L3584" i="19"/>
  <c r="F3584" i="19"/>
  <c r="M3583" i="19"/>
  <c r="L3583" i="19"/>
  <c r="F3583" i="19"/>
  <c r="M3582" i="19"/>
  <c r="L3582" i="19"/>
  <c r="F3582" i="19"/>
  <c r="M3581" i="19"/>
  <c r="L3581" i="19"/>
  <c r="F3581" i="19"/>
  <c r="M3580" i="19"/>
  <c r="L3580" i="19"/>
  <c r="F3580" i="19"/>
  <c r="M3579" i="19"/>
  <c r="L3579" i="19"/>
  <c r="F3579" i="19"/>
  <c r="M3578" i="19"/>
  <c r="L3578" i="19"/>
  <c r="F3578" i="19"/>
  <c r="M3577" i="19"/>
  <c r="L3577" i="19"/>
  <c r="F3577" i="19"/>
  <c r="M3576" i="19"/>
  <c r="L3576" i="19"/>
  <c r="F3576" i="19"/>
  <c r="M3575" i="19"/>
  <c r="L3575" i="19"/>
  <c r="F3575" i="19"/>
  <c r="M3574" i="19"/>
  <c r="L3574" i="19"/>
  <c r="F3574" i="19"/>
  <c r="M3573" i="19"/>
  <c r="L3573" i="19"/>
  <c r="F3573" i="19"/>
  <c r="M3572" i="19"/>
  <c r="L3572" i="19"/>
  <c r="F3572" i="19"/>
  <c r="M3571" i="19"/>
  <c r="L3571" i="19"/>
  <c r="F3571" i="19"/>
  <c r="M3570" i="19"/>
  <c r="L3570" i="19"/>
  <c r="F3570" i="19"/>
  <c r="M3569" i="19"/>
  <c r="L3569" i="19"/>
  <c r="F3569" i="19"/>
  <c r="M3568" i="19"/>
  <c r="L3568" i="19"/>
  <c r="F3568" i="19"/>
  <c r="M3567" i="19"/>
  <c r="L3567" i="19"/>
  <c r="F3567" i="19"/>
  <c r="M3566" i="19"/>
  <c r="L3566" i="19"/>
  <c r="F3566" i="19"/>
  <c r="M3565" i="19"/>
  <c r="L3565" i="19"/>
  <c r="F3565" i="19"/>
  <c r="M3564" i="19"/>
  <c r="L3564" i="19"/>
  <c r="F3564" i="19"/>
  <c r="M3563" i="19"/>
  <c r="L3563" i="19"/>
  <c r="F3563" i="19"/>
  <c r="M3562" i="19"/>
  <c r="L3562" i="19"/>
  <c r="F3562" i="19"/>
  <c r="M3561" i="19"/>
  <c r="L3561" i="19"/>
  <c r="F3561" i="19"/>
  <c r="M3560" i="19"/>
  <c r="L3560" i="19"/>
  <c r="F3560" i="19"/>
  <c r="M3559" i="19"/>
  <c r="L3559" i="19"/>
  <c r="F3559" i="19"/>
  <c r="M3558" i="19"/>
  <c r="L3558" i="19"/>
  <c r="F3558" i="19"/>
  <c r="M3557" i="19"/>
  <c r="L3557" i="19"/>
  <c r="F3557" i="19"/>
  <c r="M3556" i="19"/>
  <c r="L3556" i="19"/>
  <c r="F3556" i="19"/>
  <c r="M3555" i="19"/>
  <c r="L3555" i="19"/>
  <c r="F3555" i="19"/>
  <c r="M3554" i="19"/>
  <c r="L3554" i="19"/>
  <c r="F3554" i="19"/>
  <c r="M3553" i="19"/>
  <c r="L3553" i="19"/>
  <c r="F3553" i="19"/>
  <c r="M3552" i="19"/>
  <c r="L3552" i="19"/>
  <c r="F3552" i="19"/>
  <c r="M3551" i="19"/>
  <c r="L3551" i="19"/>
  <c r="F3551" i="19"/>
  <c r="M3550" i="19"/>
  <c r="L3550" i="19"/>
  <c r="F3550" i="19"/>
  <c r="M3549" i="19"/>
  <c r="L3549" i="19"/>
  <c r="F3549" i="19"/>
  <c r="M3548" i="19"/>
  <c r="L3548" i="19"/>
  <c r="F3548" i="19"/>
  <c r="M3547" i="19"/>
  <c r="L3547" i="19"/>
  <c r="F3547" i="19"/>
  <c r="M3546" i="19"/>
  <c r="L3546" i="19"/>
  <c r="F3546" i="19"/>
  <c r="M3545" i="19"/>
  <c r="L3545" i="19"/>
  <c r="F3545" i="19"/>
  <c r="M3544" i="19"/>
  <c r="L3544" i="19"/>
  <c r="F3544" i="19"/>
  <c r="M3543" i="19"/>
  <c r="L3543" i="19"/>
  <c r="F3543" i="19"/>
  <c r="M3542" i="19"/>
  <c r="L3542" i="19"/>
  <c r="F3542" i="19"/>
  <c r="M3541" i="19"/>
  <c r="L3541" i="19"/>
  <c r="F3541" i="19"/>
  <c r="M3540" i="19"/>
  <c r="L3540" i="19"/>
  <c r="F3540" i="19"/>
  <c r="M3539" i="19"/>
  <c r="L3539" i="19"/>
  <c r="F3539" i="19"/>
  <c r="M3538" i="19"/>
  <c r="L3538" i="19"/>
  <c r="F3538" i="19"/>
  <c r="M3537" i="19"/>
  <c r="L3537" i="19"/>
  <c r="F3537" i="19"/>
  <c r="M3536" i="19"/>
  <c r="L3536" i="19"/>
  <c r="F3536" i="19"/>
  <c r="M3535" i="19"/>
  <c r="L3535" i="19"/>
  <c r="F3535" i="19"/>
  <c r="M3534" i="19"/>
  <c r="L3534" i="19"/>
  <c r="F3534" i="19"/>
  <c r="M3533" i="19"/>
  <c r="L3533" i="19"/>
  <c r="F3533" i="19"/>
  <c r="M3532" i="19"/>
  <c r="L3532" i="19"/>
  <c r="F3532" i="19"/>
  <c r="M3531" i="19"/>
  <c r="L3531" i="19"/>
  <c r="F3531" i="19"/>
  <c r="M3530" i="19"/>
  <c r="L3530" i="19"/>
  <c r="F3530" i="19"/>
  <c r="M3529" i="19"/>
  <c r="L3529" i="19"/>
  <c r="F3529" i="19"/>
  <c r="M3528" i="19"/>
  <c r="L3528" i="19"/>
  <c r="F3528" i="19"/>
  <c r="M3527" i="19"/>
  <c r="L3527" i="19"/>
  <c r="F3527" i="19"/>
  <c r="M3526" i="19"/>
  <c r="L3526" i="19"/>
  <c r="F3526" i="19"/>
  <c r="M3525" i="19"/>
  <c r="L3525" i="19"/>
  <c r="F3525" i="19"/>
  <c r="M3524" i="19"/>
  <c r="L3524" i="19"/>
  <c r="F3524" i="19"/>
  <c r="M3523" i="19"/>
  <c r="L3523" i="19"/>
  <c r="F3523" i="19"/>
  <c r="M3522" i="19"/>
  <c r="L3522" i="19"/>
  <c r="F3522" i="19"/>
  <c r="M3521" i="19"/>
  <c r="L3521" i="19"/>
  <c r="F3521" i="19"/>
  <c r="M3520" i="19"/>
  <c r="L3520" i="19"/>
  <c r="F3520" i="19"/>
  <c r="M3519" i="19"/>
  <c r="L3519" i="19"/>
  <c r="F3519" i="19"/>
  <c r="M3518" i="19"/>
  <c r="L3518" i="19"/>
  <c r="F3518" i="19"/>
  <c r="M3517" i="19"/>
  <c r="L3517" i="19"/>
  <c r="F3517" i="19"/>
  <c r="M3516" i="19"/>
  <c r="L3516" i="19"/>
  <c r="F3516" i="19"/>
  <c r="M3515" i="19"/>
  <c r="L3515" i="19"/>
  <c r="F3515" i="19"/>
  <c r="M3514" i="19"/>
  <c r="L3514" i="19"/>
  <c r="F3514" i="19"/>
  <c r="M3513" i="19"/>
  <c r="L3513" i="19"/>
  <c r="F3513" i="19"/>
  <c r="M3512" i="19"/>
  <c r="L3512" i="19"/>
  <c r="F3512" i="19"/>
  <c r="M3511" i="19"/>
  <c r="L3511" i="19"/>
  <c r="F3511" i="19"/>
  <c r="M3510" i="19"/>
  <c r="L3510" i="19"/>
  <c r="F3510" i="19"/>
  <c r="M3509" i="19"/>
  <c r="L3509" i="19"/>
  <c r="F3509" i="19"/>
  <c r="M3508" i="19"/>
  <c r="L3508" i="19"/>
  <c r="F3508" i="19"/>
  <c r="M3507" i="19"/>
  <c r="L3507" i="19"/>
  <c r="F3507" i="19"/>
  <c r="M3506" i="19"/>
  <c r="L3506" i="19"/>
  <c r="F3506" i="19"/>
  <c r="M3505" i="19"/>
  <c r="L3505" i="19"/>
  <c r="F3505" i="19"/>
  <c r="M3504" i="19"/>
  <c r="L3504" i="19"/>
  <c r="F3504" i="19"/>
  <c r="M3503" i="19"/>
  <c r="L3503" i="19"/>
  <c r="F3503" i="19"/>
  <c r="M3502" i="19"/>
  <c r="L3502" i="19"/>
  <c r="F3502" i="19"/>
  <c r="M3501" i="19"/>
  <c r="L3501" i="19"/>
  <c r="F3501" i="19"/>
  <c r="M3500" i="19"/>
  <c r="L3500" i="19"/>
  <c r="F3500" i="19"/>
  <c r="M3499" i="19"/>
  <c r="L3499" i="19"/>
  <c r="F3499" i="19"/>
  <c r="M3498" i="19"/>
  <c r="L3498" i="19"/>
  <c r="F3498" i="19"/>
  <c r="M3497" i="19"/>
  <c r="L3497" i="19"/>
  <c r="F3497" i="19"/>
  <c r="M3496" i="19"/>
  <c r="L3496" i="19"/>
  <c r="F3496" i="19"/>
  <c r="M3495" i="19"/>
  <c r="L3495" i="19"/>
  <c r="F3495" i="19"/>
  <c r="M3494" i="19"/>
  <c r="L3494" i="19"/>
  <c r="F3494" i="19"/>
  <c r="M3493" i="19"/>
  <c r="L3493" i="19"/>
  <c r="F3493" i="19"/>
  <c r="M3492" i="19"/>
  <c r="L3492" i="19"/>
  <c r="F3492" i="19"/>
  <c r="M3491" i="19"/>
  <c r="L3491" i="19"/>
  <c r="F3491" i="19"/>
  <c r="M3490" i="19"/>
  <c r="L3490" i="19"/>
  <c r="F3490" i="19"/>
  <c r="M3489" i="19"/>
  <c r="L3489" i="19"/>
  <c r="F3489" i="19"/>
  <c r="M3488" i="19"/>
  <c r="L3488" i="19"/>
  <c r="F3488" i="19"/>
  <c r="M3487" i="19"/>
  <c r="L3487" i="19"/>
  <c r="F3487" i="19"/>
  <c r="M3486" i="19"/>
  <c r="L3486" i="19"/>
  <c r="F3486" i="19"/>
  <c r="M3485" i="19"/>
  <c r="L3485" i="19"/>
  <c r="F3485" i="19"/>
  <c r="M3484" i="19"/>
  <c r="L3484" i="19"/>
  <c r="F3484" i="19"/>
  <c r="M3483" i="19"/>
  <c r="L3483" i="19"/>
  <c r="F3483" i="19"/>
  <c r="M3482" i="19"/>
  <c r="L3482" i="19"/>
  <c r="F3482" i="19"/>
  <c r="M3481" i="19"/>
  <c r="L3481" i="19"/>
  <c r="F3481" i="19"/>
  <c r="M3480" i="19"/>
  <c r="L3480" i="19"/>
  <c r="F3480" i="19"/>
  <c r="M3479" i="19"/>
  <c r="L3479" i="19"/>
  <c r="F3479" i="19"/>
  <c r="M3478" i="19"/>
  <c r="L3478" i="19"/>
  <c r="F3478" i="19"/>
  <c r="M3477" i="19"/>
  <c r="L3477" i="19"/>
  <c r="F3477" i="19"/>
  <c r="M3476" i="19"/>
  <c r="L3476" i="19"/>
  <c r="F3476" i="19"/>
  <c r="M3475" i="19"/>
  <c r="L3475" i="19"/>
  <c r="F3475" i="19"/>
  <c r="M3474" i="19"/>
  <c r="L3474" i="19"/>
  <c r="F3474" i="19"/>
  <c r="M3473" i="19"/>
  <c r="L3473" i="19"/>
  <c r="F3473" i="19"/>
  <c r="M3472" i="19"/>
  <c r="L3472" i="19"/>
  <c r="F3472" i="19"/>
  <c r="M3471" i="19"/>
  <c r="L3471" i="19"/>
  <c r="F3471" i="19"/>
  <c r="M3470" i="19"/>
  <c r="L3470" i="19"/>
  <c r="F3470" i="19"/>
  <c r="M3469" i="19"/>
  <c r="L3469" i="19"/>
  <c r="F3469" i="19"/>
  <c r="M3468" i="19"/>
  <c r="L3468" i="19"/>
  <c r="F3468" i="19"/>
  <c r="M3467" i="19"/>
  <c r="L3467" i="19"/>
  <c r="F3467" i="19"/>
  <c r="M3466" i="19"/>
  <c r="L3466" i="19"/>
  <c r="F3466" i="19"/>
  <c r="M3465" i="19"/>
  <c r="L3465" i="19"/>
  <c r="F3465" i="19"/>
  <c r="M3464" i="19"/>
  <c r="L3464" i="19"/>
  <c r="F3464" i="19"/>
  <c r="M3463" i="19"/>
  <c r="L3463" i="19"/>
  <c r="F3463" i="19"/>
  <c r="M3462" i="19"/>
  <c r="L3462" i="19"/>
  <c r="F3462" i="19"/>
  <c r="M3461" i="19"/>
  <c r="L3461" i="19"/>
  <c r="F3461" i="19"/>
  <c r="M3460" i="19"/>
  <c r="L3460" i="19"/>
  <c r="F3460" i="19"/>
  <c r="M3459" i="19"/>
  <c r="L3459" i="19"/>
  <c r="F3459" i="19"/>
  <c r="M3458" i="19"/>
  <c r="L3458" i="19"/>
  <c r="F3458" i="19"/>
  <c r="M3457" i="19"/>
  <c r="L3457" i="19"/>
  <c r="F3457" i="19"/>
  <c r="M3456" i="19"/>
  <c r="L3456" i="19"/>
  <c r="F3456" i="19"/>
  <c r="M3455" i="19"/>
  <c r="L3455" i="19"/>
  <c r="F3455" i="19"/>
  <c r="M3454" i="19"/>
  <c r="L3454" i="19"/>
  <c r="F3454" i="19"/>
  <c r="M3453" i="19"/>
  <c r="L3453" i="19"/>
  <c r="F3453" i="19"/>
  <c r="M3452" i="19"/>
  <c r="L3452" i="19"/>
  <c r="F3452" i="19"/>
  <c r="M3451" i="19"/>
  <c r="L3451" i="19"/>
  <c r="F3451" i="19"/>
  <c r="M3450" i="19"/>
  <c r="L3450" i="19"/>
  <c r="F3450" i="19"/>
  <c r="M3449" i="19"/>
  <c r="L3449" i="19"/>
  <c r="F3449" i="19"/>
  <c r="M3448" i="19"/>
  <c r="L3448" i="19"/>
  <c r="F3448" i="19"/>
  <c r="M3447" i="19"/>
  <c r="L3447" i="19"/>
  <c r="F3447" i="19"/>
  <c r="M3446" i="19"/>
  <c r="L3446" i="19"/>
  <c r="F3446" i="19"/>
  <c r="M3445" i="19"/>
  <c r="L3445" i="19"/>
  <c r="F3445" i="19"/>
  <c r="M3444" i="19"/>
  <c r="L3444" i="19"/>
  <c r="F3444" i="19"/>
  <c r="M3443" i="19"/>
  <c r="L3443" i="19"/>
  <c r="F3443" i="19"/>
  <c r="M3442" i="19"/>
  <c r="L3442" i="19"/>
  <c r="F3442" i="19"/>
  <c r="M3441" i="19"/>
  <c r="L3441" i="19"/>
  <c r="F3441" i="19"/>
  <c r="M3440" i="19"/>
  <c r="L3440" i="19"/>
  <c r="F3440" i="19"/>
  <c r="M3439" i="19"/>
  <c r="L3439" i="19"/>
  <c r="F3439" i="19"/>
  <c r="M3438" i="19"/>
  <c r="L3438" i="19"/>
  <c r="F3438" i="19"/>
  <c r="M3437" i="19"/>
  <c r="L3437" i="19"/>
  <c r="F3437" i="19"/>
  <c r="M3436" i="19"/>
  <c r="L3436" i="19"/>
  <c r="F3436" i="19"/>
  <c r="M3435" i="19"/>
  <c r="L3435" i="19"/>
  <c r="F3435" i="19"/>
  <c r="M3434" i="19"/>
  <c r="L3434" i="19"/>
  <c r="F3434" i="19"/>
  <c r="M3433" i="19"/>
  <c r="L3433" i="19"/>
  <c r="F3433" i="19"/>
  <c r="M3432" i="19"/>
  <c r="L3432" i="19"/>
  <c r="F3432" i="19"/>
  <c r="M3431" i="19"/>
  <c r="L3431" i="19"/>
  <c r="F3431" i="19"/>
  <c r="M3430" i="19"/>
  <c r="L3430" i="19"/>
  <c r="F3430" i="19"/>
  <c r="M3429" i="19"/>
  <c r="L3429" i="19"/>
  <c r="F3429" i="19"/>
  <c r="M3428" i="19"/>
  <c r="L3428" i="19"/>
  <c r="F3428" i="19"/>
  <c r="M3427" i="19"/>
  <c r="L3427" i="19"/>
  <c r="F3427" i="19"/>
  <c r="M3426" i="19"/>
  <c r="L3426" i="19"/>
  <c r="F3426" i="19"/>
  <c r="M3425" i="19"/>
  <c r="L3425" i="19"/>
  <c r="F3425" i="19"/>
  <c r="M3424" i="19"/>
  <c r="L3424" i="19"/>
  <c r="F3424" i="19"/>
  <c r="M3423" i="19"/>
  <c r="L3423" i="19"/>
  <c r="F3423" i="19"/>
  <c r="M3422" i="19"/>
  <c r="L3422" i="19"/>
  <c r="F3422" i="19"/>
  <c r="M3421" i="19"/>
  <c r="L3421" i="19"/>
  <c r="F3421" i="19"/>
  <c r="M3420" i="19"/>
  <c r="L3420" i="19"/>
  <c r="F3420" i="19"/>
  <c r="M3419" i="19"/>
  <c r="L3419" i="19"/>
  <c r="F3419" i="19"/>
  <c r="M3418" i="19"/>
  <c r="L3418" i="19"/>
  <c r="F3418" i="19"/>
  <c r="M3417" i="19"/>
  <c r="L3417" i="19"/>
  <c r="F3417" i="19"/>
  <c r="M3416" i="19"/>
  <c r="L3416" i="19"/>
  <c r="F3416" i="19"/>
  <c r="M3415" i="19"/>
  <c r="L3415" i="19"/>
  <c r="F3415" i="19"/>
  <c r="M3414" i="19"/>
  <c r="L3414" i="19"/>
  <c r="F3414" i="19"/>
  <c r="M3413" i="19"/>
  <c r="L3413" i="19"/>
  <c r="F3413" i="19"/>
  <c r="M3412" i="19"/>
  <c r="L3412" i="19"/>
  <c r="F3412" i="19"/>
  <c r="M3411" i="19"/>
  <c r="L3411" i="19"/>
  <c r="F3411" i="19"/>
  <c r="M3410" i="19"/>
  <c r="L3410" i="19"/>
  <c r="F3410" i="19"/>
  <c r="M3409" i="19"/>
  <c r="L3409" i="19"/>
  <c r="F3409" i="19"/>
  <c r="M3408" i="19"/>
  <c r="L3408" i="19"/>
  <c r="F3408" i="19"/>
  <c r="M3407" i="19"/>
  <c r="L3407" i="19"/>
  <c r="F3407" i="19"/>
  <c r="M3406" i="19"/>
  <c r="L3406" i="19"/>
  <c r="F3406" i="19"/>
  <c r="M3405" i="19"/>
  <c r="L3405" i="19"/>
  <c r="F3405" i="19"/>
  <c r="M3404" i="19"/>
  <c r="L3404" i="19"/>
  <c r="F3404" i="19"/>
  <c r="M3403" i="19"/>
  <c r="L3403" i="19"/>
  <c r="F3403" i="19"/>
  <c r="M3402" i="19"/>
  <c r="L3402" i="19"/>
  <c r="F3402" i="19"/>
  <c r="M3401" i="19"/>
  <c r="L3401" i="19"/>
  <c r="F3401" i="19"/>
  <c r="M3400" i="19"/>
  <c r="L3400" i="19"/>
  <c r="F3400" i="19"/>
  <c r="M3399" i="19"/>
  <c r="L3399" i="19"/>
  <c r="F3399" i="19"/>
  <c r="M3398" i="19"/>
  <c r="L3398" i="19"/>
  <c r="F3398" i="19"/>
  <c r="M3397" i="19"/>
  <c r="L3397" i="19"/>
  <c r="F3397" i="19"/>
  <c r="M3396" i="19"/>
  <c r="L3396" i="19"/>
  <c r="F3396" i="19"/>
  <c r="M3395" i="19"/>
  <c r="L3395" i="19"/>
  <c r="F3395" i="19"/>
  <c r="M3394" i="19"/>
  <c r="L3394" i="19"/>
  <c r="F3394" i="19"/>
  <c r="M3393" i="19"/>
  <c r="L3393" i="19"/>
  <c r="F3393" i="19"/>
  <c r="M3392" i="19"/>
  <c r="L3392" i="19"/>
  <c r="F3392" i="19"/>
  <c r="M3391" i="19"/>
  <c r="L3391" i="19"/>
  <c r="F3391" i="19"/>
  <c r="M3390" i="19"/>
  <c r="L3390" i="19"/>
  <c r="F3390" i="19"/>
  <c r="M3389" i="19"/>
  <c r="L3389" i="19"/>
  <c r="F3389" i="19"/>
  <c r="M3388" i="19"/>
  <c r="L3388" i="19"/>
  <c r="F3388" i="19"/>
  <c r="M3387" i="19"/>
  <c r="L3387" i="19"/>
  <c r="F3387" i="19"/>
  <c r="M3386" i="19"/>
  <c r="L3386" i="19"/>
  <c r="F3386" i="19"/>
  <c r="M3385" i="19"/>
  <c r="L3385" i="19"/>
  <c r="F3385" i="19"/>
  <c r="M3384" i="19"/>
  <c r="L3384" i="19"/>
  <c r="F3384" i="19"/>
  <c r="M3383" i="19"/>
  <c r="L3383" i="19"/>
  <c r="F3383" i="19"/>
  <c r="M3382" i="19"/>
  <c r="L3382" i="19"/>
  <c r="F3382" i="19"/>
  <c r="M3381" i="19"/>
  <c r="L3381" i="19"/>
  <c r="F3381" i="19"/>
  <c r="M3380" i="19"/>
  <c r="L3380" i="19"/>
  <c r="F3380" i="19"/>
  <c r="M3379" i="19"/>
  <c r="L3379" i="19"/>
  <c r="F3379" i="19"/>
  <c r="M3378" i="19"/>
  <c r="L3378" i="19"/>
  <c r="F3378" i="19"/>
  <c r="M3377" i="19"/>
  <c r="L3377" i="19"/>
  <c r="F3377" i="19"/>
  <c r="M3376" i="19"/>
  <c r="L3376" i="19"/>
  <c r="F3376" i="19"/>
  <c r="M3375" i="19"/>
  <c r="L3375" i="19"/>
  <c r="F3375" i="19"/>
  <c r="M3374" i="19"/>
  <c r="L3374" i="19"/>
  <c r="F3374" i="19"/>
  <c r="M3373" i="19"/>
  <c r="L3373" i="19"/>
  <c r="F3373" i="19"/>
  <c r="M3372" i="19"/>
  <c r="L3372" i="19"/>
  <c r="F3372" i="19"/>
  <c r="M3371" i="19"/>
  <c r="L3371" i="19"/>
  <c r="F3371" i="19"/>
  <c r="M3370" i="19"/>
  <c r="L3370" i="19"/>
  <c r="F3370" i="19"/>
  <c r="M3369" i="19"/>
  <c r="L3369" i="19"/>
  <c r="F3369" i="19"/>
  <c r="M3368" i="19"/>
  <c r="L3368" i="19"/>
  <c r="F3368" i="19"/>
  <c r="M3367" i="19"/>
  <c r="L3367" i="19"/>
  <c r="F3367" i="19"/>
  <c r="M3366" i="19"/>
  <c r="L3366" i="19"/>
  <c r="F3366" i="19"/>
  <c r="M3365" i="19"/>
  <c r="L3365" i="19"/>
  <c r="F3365" i="19"/>
  <c r="M3364" i="19"/>
  <c r="L3364" i="19"/>
  <c r="F3364" i="19"/>
  <c r="M3363" i="19"/>
  <c r="L3363" i="19"/>
  <c r="F3363" i="19"/>
  <c r="M3362" i="19"/>
  <c r="L3362" i="19"/>
  <c r="F3362" i="19"/>
  <c r="M3361" i="19"/>
  <c r="L3361" i="19"/>
  <c r="F3361" i="19"/>
  <c r="M3360" i="19"/>
  <c r="L3360" i="19"/>
  <c r="F3360" i="19"/>
  <c r="M3359" i="19"/>
  <c r="L3359" i="19"/>
  <c r="F3359" i="19"/>
  <c r="M3358" i="19"/>
  <c r="L3358" i="19"/>
  <c r="F3358" i="19"/>
  <c r="M3357" i="19"/>
  <c r="L3357" i="19"/>
  <c r="F3357" i="19"/>
  <c r="M3356" i="19"/>
  <c r="L3356" i="19"/>
  <c r="F3356" i="19"/>
  <c r="M3355" i="19"/>
  <c r="L3355" i="19"/>
  <c r="F3355" i="19"/>
  <c r="M3354" i="19"/>
  <c r="L3354" i="19"/>
  <c r="F3354" i="19"/>
  <c r="M3353" i="19"/>
  <c r="L3353" i="19"/>
  <c r="F3353" i="19"/>
  <c r="M3352" i="19"/>
  <c r="L3352" i="19"/>
  <c r="F3352" i="19"/>
  <c r="M3351" i="19"/>
  <c r="L3351" i="19"/>
  <c r="F3351" i="19"/>
  <c r="M3350" i="19"/>
  <c r="L3350" i="19"/>
  <c r="F3350" i="19"/>
  <c r="M3349" i="19"/>
  <c r="L3349" i="19"/>
  <c r="F3349" i="19"/>
  <c r="M3348" i="19"/>
  <c r="L3348" i="19"/>
  <c r="F3348" i="19"/>
  <c r="M3347" i="19"/>
  <c r="L3347" i="19"/>
  <c r="F3347" i="19"/>
  <c r="M3346" i="19"/>
  <c r="L3346" i="19"/>
  <c r="F3346" i="19"/>
  <c r="M3345" i="19"/>
  <c r="L3345" i="19"/>
  <c r="F3345" i="19"/>
  <c r="M3344" i="19"/>
  <c r="L3344" i="19"/>
  <c r="F3344" i="19"/>
  <c r="M3343" i="19"/>
  <c r="L3343" i="19"/>
  <c r="F3343" i="19"/>
  <c r="M3342" i="19"/>
  <c r="L3342" i="19"/>
  <c r="F3342" i="19"/>
  <c r="M3341" i="19"/>
  <c r="L3341" i="19"/>
  <c r="F3341" i="19"/>
  <c r="M3340" i="19"/>
  <c r="L3340" i="19"/>
  <c r="F3340" i="19"/>
  <c r="M3339" i="19"/>
  <c r="L3339" i="19"/>
  <c r="F3339" i="19"/>
  <c r="M3338" i="19"/>
  <c r="L3338" i="19"/>
  <c r="F3338" i="19"/>
  <c r="M3337" i="19"/>
  <c r="L3337" i="19"/>
  <c r="F3337" i="19"/>
  <c r="M3336" i="19"/>
  <c r="L3336" i="19"/>
  <c r="F3336" i="19"/>
  <c r="M3335" i="19"/>
  <c r="L3335" i="19"/>
  <c r="F3335" i="19"/>
  <c r="M3334" i="19"/>
  <c r="L3334" i="19"/>
  <c r="F3334" i="19"/>
  <c r="M3333" i="19"/>
  <c r="L3333" i="19"/>
  <c r="F3333" i="19"/>
  <c r="M3332" i="19"/>
  <c r="L3332" i="19"/>
  <c r="F3332" i="19"/>
  <c r="M3331" i="19"/>
  <c r="L3331" i="19"/>
  <c r="F3331" i="19"/>
  <c r="M3330" i="19"/>
  <c r="L3330" i="19"/>
  <c r="F3330" i="19"/>
  <c r="M3329" i="19"/>
  <c r="L3329" i="19"/>
  <c r="F3329" i="19"/>
  <c r="M3328" i="19"/>
  <c r="L3328" i="19"/>
  <c r="F3328" i="19"/>
  <c r="M3327" i="19"/>
  <c r="L3327" i="19"/>
  <c r="F3327" i="19"/>
  <c r="M3326" i="19"/>
  <c r="L3326" i="19"/>
  <c r="F3326" i="19"/>
  <c r="M3325" i="19"/>
  <c r="L3325" i="19"/>
  <c r="F3325" i="19"/>
  <c r="M3324" i="19"/>
  <c r="L3324" i="19"/>
  <c r="F3324" i="19"/>
  <c r="M3323" i="19"/>
  <c r="L3323" i="19"/>
  <c r="F3323" i="19"/>
  <c r="M3322" i="19"/>
  <c r="L3322" i="19"/>
  <c r="F3322" i="19"/>
  <c r="M3321" i="19"/>
  <c r="L3321" i="19"/>
  <c r="F3321" i="19"/>
  <c r="M3320" i="19"/>
  <c r="L3320" i="19"/>
  <c r="F3320" i="19"/>
  <c r="M3319" i="19"/>
  <c r="L3319" i="19"/>
  <c r="F3319" i="19"/>
  <c r="M3318" i="19"/>
  <c r="L3318" i="19"/>
  <c r="F3318" i="19"/>
  <c r="M3317" i="19"/>
  <c r="L3317" i="19"/>
  <c r="F3317" i="19"/>
  <c r="M3316" i="19"/>
  <c r="L3316" i="19"/>
  <c r="F3316" i="19"/>
  <c r="M3315" i="19"/>
  <c r="L3315" i="19"/>
  <c r="F3315" i="19"/>
  <c r="M3314" i="19"/>
  <c r="L3314" i="19"/>
  <c r="F3314" i="19"/>
  <c r="M3313" i="19"/>
  <c r="L3313" i="19"/>
  <c r="F3313" i="19"/>
  <c r="M3312" i="19"/>
  <c r="L3312" i="19"/>
  <c r="F3312" i="19"/>
  <c r="M3311" i="19"/>
  <c r="L3311" i="19"/>
  <c r="F3311" i="19"/>
  <c r="M3310" i="19"/>
  <c r="L3310" i="19"/>
  <c r="F3310" i="19"/>
  <c r="M3309" i="19"/>
  <c r="L3309" i="19"/>
  <c r="F3309" i="19"/>
  <c r="M3308" i="19"/>
  <c r="L3308" i="19"/>
  <c r="F3308" i="19"/>
  <c r="M3307" i="19"/>
  <c r="L3307" i="19"/>
  <c r="F3307" i="19"/>
  <c r="M3306" i="19"/>
  <c r="L3306" i="19"/>
  <c r="F3306" i="19"/>
  <c r="M3305" i="19"/>
  <c r="L3305" i="19"/>
  <c r="F3305" i="19"/>
  <c r="M3304" i="19"/>
  <c r="L3304" i="19"/>
  <c r="F3304" i="19"/>
  <c r="M3303" i="19"/>
  <c r="L3303" i="19"/>
  <c r="F3303" i="19"/>
  <c r="M3302" i="19"/>
  <c r="L3302" i="19"/>
  <c r="F3302" i="19"/>
  <c r="M3301" i="19"/>
  <c r="L3301" i="19"/>
  <c r="F3301" i="19"/>
  <c r="M3300" i="19"/>
  <c r="L3300" i="19"/>
  <c r="F3300" i="19"/>
  <c r="M3299" i="19"/>
  <c r="L3299" i="19"/>
  <c r="F3299" i="19"/>
  <c r="M3298" i="19"/>
  <c r="L3298" i="19"/>
  <c r="F3298" i="19"/>
  <c r="M3297" i="19"/>
  <c r="L3297" i="19"/>
  <c r="F3297" i="19"/>
  <c r="M3296" i="19"/>
  <c r="L3296" i="19"/>
  <c r="F3296" i="19"/>
  <c r="M3295" i="19"/>
  <c r="L3295" i="19"/>
  <c r="F3295" i="19"/>
  <c r="M3294" i="19"/>
  <c r="L3294" i="19"/>
  <c r="F3294" i="19"/>
  <c r="M3293" i="19"/>
  <c r="L3293" i="19"/>
  <c r="F3293" i="19"/>
  <c r="M3292" i="19"/>
  <c r="L3292" i="19"/>
  <c r="F3292" i="19"/>
  <c r="M3291" i="19"/>
  <c r="L3291" i="19"/>
  <c r="F3291" i="19"/>
  <c r="M3290" i="19"/>
  <c r="L3290" i="19"/>
  <c r="F3290" i="19"/>
  <c r="M3289" i="19"/>
  <c r="L3289" i="19"/>
  <c r="F3289" i="19"/>
  <c r="M3288" i="19"/>
  <c r="L3288" i="19"/>
  <c r="F3288" i="19"/>
  <c r="M3287" i="19"/>
  <c r="L3287" i="19"/>
  <c r="F3287" i="19"/>
  <c r="M3286" i="19"/>
  <c r="L3286" i="19"/>
  <c r="F3286" i="19"/>
  <c r="M3285" i="19"/>
  <c r="L3285" i="19"/>
  <c r="F3285" i="19"/>
  <c r="M3284" i="19"/>
  <c r="L3284" i="19"/>
  <c r="F3284" i="19"/>
  <c r="M3283" i="19"/>
  <c r="L3283" i="19"/>
  <c r="F3283" i="19"/>
  <c r="M3282" i="19"/>
  <c r="L3282" i="19"/>
  <c r="F3282" i="19"/>
  <c r="M3281" i="19"/>
  <c r="L3281" i="19"/>
  <c r="F3281" i="19"/>
  <c r="M3280" i="19"/>
  <c r="L3280" i="19"/>
  <c r="F3280" i="19"/>
  <c r="M3279" i="19"/>
  <c r="L3279" i="19"/>
  <c r="F3279" i="19"/>
  <c r="M3278" i="19"/>
  <c r="L3278" i="19"/>
  <c r="F3278" i="19"/>
  <c r="M3277" i="19"/>
  <c r="L3277" i="19"/>
  <c r="F3277" i="19"/>
  <c r="M3276" i="19"/>
  <c r="L3276" i="19"/>
  <c r="F3276" i="19"/>
  <c r="M3275" i="19"/>
  <c r="L3275" i="19"/>
  <c r="F3275" i="19"/>
  <c r="M3274" i="19"/>
  <c r="L3274" i="19"/>
  <c r="F3274" i="19"/>
  <c r="M3273" i="19"/>
  <c r="L3273" i="19"/>
  <c r="F3273" i="19"/>
  <c r="M3272" i="19"/>
  <c r="L3272" i="19"/>
  <c r="F3272" i="19"/>
  <c r="M3271" i="19"/>
  <c r="L3271" i="19"/>
  <c r="F3271" i="19"/>
  <c r="M3270" i="19"/>
  <c r="L3270" i="19"/>
  <c r="F3270" i="19"/>
  <c r="M3269" i="19"/>
  <c r="L3269" i="19"/>
  <c r="F3269" i="19"/>
  <c r="M3268" i="19"/>
  <c r="L3268" i="19"/>
  <c r="F3268" i="19"/>
  <c r="M3267" i="19"/>
  <c r="L3267" i="19"/>
  <c r="F3267" i="19"/>
  <c r="M3266" i="19"/>
  <c r="L3266" i="19"/>
  <c r="F3266" i="19"/>
  <c r="M3265" i="19"/>
  <c r="L3265" i="19"/>
  <c r="F3265" i="19"/>
  <c r="M3264" i="19"/>
  <c r="L3264" i="19"/>
  <c r="F3264" i="19"/>
  <c r="M3263" i="19"/>
  <c r="L3263" i="19"/>
  <c r="F3263" i="19"/>
  <c r="M3262" i="19"/>
  <c r="L3262" i="19"/>
  <c r="F3262" i="19"/>
  <c r="M3261" i="19"/>
  <c r="L3261" i="19"/>
  <c r="F3261" i="19"/>
  <c r="M3260" i="19"/>
  <c r="L3260" i="19"/>
  <c r="F3260" i="19"/>
  <c r="M3259" i="19"/>
  <c r="L3259" i="19"/>
  <c r="F3259" i="19"/>
  <c r="M3258" i="19"/>
  <c r="L3258" i="19"/>
  <c r="F3258" i="19"/>
  <c r="M3257" i="19"/>
  <c r="L3257" i="19"/>
  <c r="F3257" i="19"/>
  <c r="M3256" i="19"/>
  <c r="L3256" i="19"/>
  <c r="F3256" i="19"/>
  <c r="M3255" i="19"/>
  <c r="L3255" i="19"/>
  <c r="F3255" i="19"/>
  <c r="M3254" i="19"/>
  <c r="L3254" i="19"/>
  <c r="F3254" i="19"/>
  <c r="M3253" i="19"/>
  <c r="L3253" i="19"/>
  <c r="F3253" i="19"/>
  <c r="M3252" i="19"/>
  <c r="L3252" i="19"/>
  <c r="F3252" i="19"/>
  <c r="M3251" i="19"/>
  <c r="L3251" i="19"/>
  <c r="F3251" i="19"/>
  <c r="M3250" i="19"/>
  <c r="L3250" i="19"/>
  <c r="F3250" i="19"/>
  <c r="M3249" i="19"/>
  <c r="L3249" i="19"/>
  <c r="F3249" i="19"/>
  <c r="M3248" i="19"/>
  <c r="L3248" i="19"/>
  <c r="F3248" i="19"/>
  <c r="M3247" i="19"/>
  <c r="L3247" i="19"/>
  <c r="F3247" i="19"/>
  <c r="M3246" i="19"/>
  <c r="L3246" i="19"/>
  <c r="F3246" i="19"/>
  <c r="M3245" i="19"/>
  <c r="L3245" i="19"/>
  <c r="F3245" i="19"/>
  <c r="M3244" i="19"/>
  <c r="L3244" i="19"/>
  <c r="F3244" i="19"/>
  <c r="M3243" i="19"/>
  <c r="L3243" i="19"/>
  <c r="F3243" i="19"/>
  <c r="M3242" i="19"/>
  <c r="L3242" i="19"/>
  <c r="F3242" i="19"/>
  <c r="M3241" i="19"/>
  <c r="L3241" i="19"/>
  <c r="F3241" i="19"/>
  <c r="M3240" i="19"/>
  <c r="L3240" i="19"/>
  <c r="F3240" i="19"/>
  <c r="M3239" i="19"/>
  <c r="L3239" i="19"/>
  <c r="F3239" i="19"/>
  <c r="M3238" i="19"/>
  <c r="L3238" i="19"/>
  <c r="F3238" i="19"/>
  <c r="M3237" i="19"/>
  <c r="L3237" i="19"/>
  <c r="F3237" i="19"/>
  <c r="M3236" i="19"/>
  <c r="L3236" i="19"/>
  <c r="F3236" i="19"/>
  <c r="M3235" i="19"/>
  <c r="L3235" i="19"/>
  <c r="F3235" i="19"/>
  <c r="M3234" i="19"/>
  <c r="L3234" i="19"/>
  <c r="F3234" i="19"/>
  <c r="M3233" i="19"/>
  <c r="L3233" i="19"/>
  <c r="F3233" i="19"/>
  <c r="M3232" i="19"/>
  <c r="L3232" i="19"/>
  <c r="F3232" i="19"/>
  <c r="M3231" i="19"/>
  <c r="L3231" i="19"/>
  <c r="F3231" i="19"/>
  <c r="M3230" i="19"/>
  <c r="L3230" i="19"/>
  <c r="F3230" i="19"/>
  <c r="M3229" i="19"/>
  <c r="L3229" i="19"/>
  <c r="F3229" i="19"/>
  <c r="M3228" i="19"/>
  <c r="L3228" i="19"/>
  <c r="F3228" i="19"/>
  <c r="M3227" i="19"/>
  <c r="L3227" i="19"/>
  <c r="F3227" i="19"/>
  <c r="M3226" i="19"/>
  <c r="L3226" i="19"/>
  <c r="F3226" i="19"/>
  <c r="M3225" i="19"/>
  <c r="L3225" i="19"/>
  <c r="F3225" i="19"/>
  <c r="M3224" i="19"/>
  <c r="L3224" i="19"/>
  <c r="F3224" i="19"/>
  <c r="M3223" i="19"/>
  <c r="L3223" i="19"/>
  <c r="F3223" i="19"/>
  <c r="M3222" i="19"/>
  <c r="L3222" i="19"/>
  <c r="F3222" i="19"/>
  <c r="M3221" i="19"/>
  <c r="L3221" i="19"/>
  <c r="F3221" i="19"/>
  <c r="M3220" i="19"/>
  <c r="L3220" i="19"/>
  <c r="F3220" i="19"/>
  <c r="M3219" i="19"/>
  <c r="L3219" i="19"/>
  <c r="F3219" i="19"/>
  <c r="M3218" i="19"/>
  <c r="L3218" i="19"/>
  <c r="F3218" i="19"/>
  <c r="M3217" i="19"/>
  <c r="L3217" i="19"/>
  <c r="F3217" i="19"/>
  <c r="M3216" i="19"/>
  <c r="L3216" i="19"/>
  <c r="F3216" i="19"/>
  <c r="M3215" i="19"/>
  <c r="L3215" i="19"/>
  <c r="F3215" i="19"/>
  <c r="M3214" i="19"/>
  <c r="L3214" i="19"/>
  <c r="F3214" i="19"/>
  <c r="M3213" i="19"/>
  <c r="L3213" i="19"/>
  <c r="F3213" i="19"/>
  <c r="M3212" i="19"/>
  <c r="L3212" i="19"/>
  <c r="F3212" i="19"/>
  <c r="M3211" i="19"/>
  <c r="L3211" i="19"/>
  <c r="F3211" i="19"/>
  <c r="M3210" i="19"/>
  <c r="L3210" i="19"/>
  <c r="F3210" i="19"/>
  <c r="M3209" i="19"/>
  <c r="L3209" i="19"/>
  <c r="F3209" i="19"/>
  <c r="M3208" i="19"/>
  <c r="L3208" i="19"/>
  <c r="F3208" i="19"/>
  <c r="M3207" i="19"/>
  <c r="L3207" i="19"/>
  <c r="F3207" i="19"/>
  <c r="M3206" i="19"/>
  <c r="L3206" i="19"/>
  <c r="F3206" i="19"/>
  <c r="M3205" i="19"/>
  <c r="L3205" i="19"/>
  <c r="F3205" i="19"/>
  <c r="M3204" i="19"/>
  <c r="L3204" i="19"/>
  <c r="F3204" i="19"/>
  <c r="M3203" i="19"/>
  <c r="L3203" i="19"/>
  <c r="F3203" i="19"/>
  <c r="M3202" i="19"/>
  <c r="L3202" i="19"/>
  <c r="F3202" i="19"/>
  <c r="M3201" i="19"/>
  <c r="L3201" i="19"/>
  <c r="F3201" i="19"/>
  <c r="M3200" i="19"/>
  <c r="L3200" i="19"/>
  <c r="F3200" i="19"/>
  <c r="M3199" i="19"/>
  <c r="L3199" i="19"/>
  <c r="F3199" i="19"/>
  <c r="M3198" i="19"/>
  <c r="L3198" i="19"/>
  <c r="F3198" i="19"/>
  <c r="M3197" i="19"/>
  <c r="L3197" i="19"/>
  <c r="F3197" i="19"/>
  <c r="M3196" i="19"/>
  <c r="L3196" i="19"/>
  <c r="F3196" i="19"/>
  <c r="M3195" i="19"/>
  <c r="L3195" i="19"/>
  <c r="F3195" i="19"/>
  <c r="M3194" i="19"/>
  <c r="L3194" i="19"/>
  <c r="F3194" i="19"/>
  <c r="M3193" i="19"/>
  <c r="L3193" i="19"/>
  <c r="F3193" i="19"/>
  <c r="M3192" i="19"/>
  <c r="L3192" i="19"/>
  <c r="F3192" i="19"/>
  <c r="M3191" i="19"/>
  <c r="L3191" i="19"/>
  <c r="F3191" i="19"/>
  <c r="M3190" i="19"/>
  <c r="L3190" i="19"/>
  <c r="F3190" i="19"/>
  <c r="M3189" i="19"/>
  <c r="L3189" i="19"/>
  <c r="F3189" i="19"/>
  <c r="M3188" i="19"/>
  <c r="L3188" i="19"/>
  <c r="F3188" i="19"/>
  <c r="M3187" i="19"/>
  <c r="L3187" i="19"/>
  <c r="F3187" i="19"/>
  <c r="M3186" i="19"/>
  <c r="L3186" i="19"/>
  <c r="F3186" i="19"/>
  <c r="M3185" i="19"/>
  <c r="L3185" i="19"/>
  <c r="F3185" i="19"/>
  <c r="M3184" i="19"/>
  <c r="L3184" i="19"/>
  <c r="F3184" i="19"/>
  <c r="M3183" i="19"/>
  <c r="L3183" i="19"/>
  <c r="F3183" i="19"/>
  <c r="M3182" i="19"/>
  <c r="L3182" i="19"/>
  <c r="F3182" i="19"/>
  <c r="M3181" i="19"/>
  <c r="L3181" i="19"/>
  <c r="F3181" i="19"/>
  <c r="M3180" i="19"/>
  <c r="L3180" i="19"/>
  <c r="F3180" i="19"/>
  <c r="M3179" i="19"/>
  <c r="L3179" i="19"/>
  <c r="F3179" i="19"/>
  <c r="M3178" i="19"/>
  <c r="L3178" i="19"/>
  <c r="F3178" i="19"/>
  <c r="M3177" i="19"/>
  <c r="L3177" i="19"/>
  <c r="F3177" i="19"/>
  <c r="M3176" i="19"/>
  <c r="L3176" i="19"/>
  <c r="F3176" i="19"/>
  <c r="M3175" i="19"/>
  <c r="L3175" i="19"/>
  <c r="F3175" i="19"/>
  <c r="M3174" i="19"/>
  <c r="L3174" i="19"/>
  <c r="F3174" i="19"/>
  <c r="M3173" i="19"/>
  <c r="L3173" i="19"/>
  <c r="F3173" i="19"/>
  <c r="M3172" i="19"/>
  <c r="L3172" i="19"/>
  <c r="F3172" i="19"/>
  <c r="M3171" i="19"/>
  <c r="L3171" i="19"/>
  <c r="F3171" i="19"/>
  <c r="M3170" i="19"/>
  <c r="L3170" i="19"/>
  <c r="F3170" i="19"/>
  <c r="M3169" i="19"/>
  <c r="L3169" i="19"/>
  <c r="F3169" i="19"/>
  <c r="M3168" i="19"/>
  <c r="L3168" i="19"/>
  <c r="F3168" i="19"/>
  <c r="M3167" i="19"/>
  <c r="L3167" i="19"/>
  <c r="F3167" i="19"/>
  <c r="M3166" i="19"/>
  <c r="L3166" i="19"/>
  <c r="F3166" i="19"/>
  <c r="M3165" i="19"/>
  <c r="L3165" i="19"/>
  <c r="F3165" i="19"/>
  <c r="M3164" i="19"/>
  <c r="L3164" i="19"/>
  <c r="F3164" i="19"/>
  <c r="M3163" i="19"/>
  <c r="L3163" i="19"/>
  <c r="F3163" i="19"/>
  <c r="M3162" i="19"/>
  <c r="L3162" i="19"/>
  <c r="F3162" i="19"/>
  <c r="M3161" i="19"/>
  <c r="L3161" i="19"/>
  <c r="F3161" i="19"/>
  <c r="M3160" i="19"/>
  <c r="L3160" i="19"/>
  <c r="F3160" i="19"/>
  <c r="M3159" i="19"/>
  <c r="L3159" i="19"/>
  <c r="F3159" i="19"/>
  <c r="M3158" i="19"/>
  <c r="L3158" i="19"/>
  <c r="F3158" i="19"/>
  <c r="M3157" i="19"/>
  <c r="L3157" i="19"/>
  <c r="F3157" i="19"/>
  <c r="M3156" i="19"/>
  <c r="L3156" i="19"/>
  <c r="F3156" i="19"/>
  <c r="M3155" i="19"/>
  <c r="L3155" i="19"/>
  <c r="F3155" i="19"/>
  <c r="M3154" i="19"/>
  <c r="L3154" i="19"/>
  <c r="F3154" i="19"/>
  <c r="M3153" i="19"/>
  <c r="L3153" i="19"/>
  <c r="F3153" i="19"/>
  <c r="M3152" i="19"/>
  <c r="L3152" i="19"/>
  <c r="F3152" i="19"/>
  <c r="M3151" i="19"/>
  <c r="L3151" i="19"/>
  <c r="F3151" i="19"/>
  <c r="M3150" i="19"/>
  <c r="L3150" i="19"/>
  <c r="F3150" i="19"/>
  <c r="M3149" i="19"/>
  <c r="L3149" i="19"/>
  <c r="F3149" i="19"/>
  <c r="M3148" i="19"/>
  <c r="L3148" i="19"/>
  <c r="F3148" i="19"/>
  <c r="M3147" i="19"/>
  <c r="L3147" i="19"/>
  <c r="F3147" i="19"/>
  <c r="M3146" i="19"/>
  <c r="L3146" i="19"/>
  <c r="F3146" i="19"/>
  <c r="M3145" i="19"/>
  <c r="L3145" i="19"/>
  <c r="F3145" i="19"/>
  <c r="M3144" i="19"/>
  <c r="L3144" i="19"/>
  <c r="F3144" i="19"/>
  <c r="M3143" i="19"/>
  <c r="L3143" i="19"/>
  <c r="F3143" i="19"/>
  <c r="M3142" i="19"/>
  <c r="L3142" i="19"/>
  <c r="F3142" i="19"/>
  <c r="M3141" i="19"/>
  <c r="L3141" i="19"/>
  <c r="F3141" i="19"/>
  <c r="M3140" i="19"/>
  <c r="L3140" i="19"/>
  <c r="F3140" i="19"/>
  <c r="M3139" i="19"/>
  <c r="L3139" i="19"/>
  <c r="F3139" i="19"/>
  <c r="M3138" i="19"/>
  <c r="L3138" i="19"/>
  <c r="F3138" i="19"/>
  <c r="M3137" i="19"/>
  <c r="L3137" i="19"/>
  <c r="F3137" i="19"/>
  <c r="M3136" i="19"/>
  <c r="L3136" i="19"/>
  <c r="F3136" i="19"/>
  <c r="M3135" i="19"/>
  <c r="L3135" i="19"/>
  <c r="F3135" i="19"/>
  <c r="M3134" i="19"/>
  <c r="L3134" i="19"/>
  <c r="F3134" i="19"/>
  <c r="M3133" i="19"/>
  <c r="L3133" i="19"/>
  <c r="F3133" i="19"/>
  <c r="M3132" i="19"/>
  <c r="L3132" i="19"/>
  <c r="F3132" i="19"/>
  <c r="M3131" i="19"/>
  <c r="L3131" i="19"/>
  <c r="F3131" i="19"/>
  <c r="M3130" i="19"/>
  <c r="L3130" i="19"/>
  <c r="F3130" i="19"/>
  <c r="M3129" i="19"/>
  <c r="L3129" i="19"/>
  <c r="F3129" i="19"/>
  <c r="M3128" i="19"/>
  <c r="L3128" i="19"/>
  <c r="F3128" i="19"/>
  <c r="M3127" i="19"/>
  <c r="L3127" i="19"/>
  <c r="F3127" i="19"/>
  <c r="M3126" i="19"/>
  <c r="L3126" i="19"/>
  <c r="F3126" i="19"/>
  <c r="M3125" i="19"/>
  <c r="L3125" i="19"/>
  <c r="F3125" i="19"/>
  <c r="M3124" i="19"/>
  <c r="L3124" i="19"/>
  <c r="F3124" i="19"/>
  <c r="M3123" i="19"/>
  <c r="L3123" i="19"/>
  <c r="F3123" i="19"/>
  <c r="M3122" i="19"/>
  <c r="L3122" i="19"/>
  <c r="F3122" i="19"/>
  <c r="M3121" i="19"/>
  <c r="L3121" i="19"/>
  <c r="F3121" i="19"/>
  <c r="M3120" i="19"/>
  <c r="L3120" i="19"/>
  <c r="F3120" i="19"/>
  <c r="M3119" i="19"/>
  <c r="L3119" i="19"/>
  <c r="F3119" i="19"/>
  <c r="M3118" i="19"/>
  <c r="L3118" i="19"/>
  <c r="F3118" i="19"/>
  <c r="M3117" i="19"/>
  <c r="L3117" i="19"/>
  <c r="F3117" i="19"/>
  <c r="M3116" i="19"/>
  <c r="L3116" i="19"/>
  <c r="F3116" i="19"/>
  <c r="M3115" i="19"/>
  <c r="L3115" i="19"/>
  <c r="F3115" i="19"/>
  <c r="M3114" i="19"/>
  <c r="L3114" i="19"/>
  <c r="F3114" i="19"/>
  <c r="M3113" i="19"/>
  <c r="L3113" i="19"/>
  <c r="F3113" i="19"/>
  <c r="M3112" i="19"/>
  <c r="L3112" i="19"/>
  <c r="F3112" i="19"/>
  <c r="M3111" i="19"/>
  <c r="L3111" i="19"/>
  <c r="F3111" i="19"/>
  <c r="M3110" i="19"/>
  <c r="L3110" i="19"/>
  <c r="F3110" i="19"/>
  <c r="M3109" i="19"/>
  <c r="L3109" i="19"/>
  <c r="F3109" i="19"/>
  <c r="M3108" i="19"/>
  <c r="L3108" i="19"/>
  <c r="F3108" i="19"/>
  <c r="M3107" i="19"/>
  <c r="L3107" i="19"/>
  <c r="F3107" i="19"/>
  <c r="M3106" i="19"/>
  <c r="L3106" i="19"/>
  <c r="F3106" i="19"/>
  <c r="M3105" i="19"/>
  <c r="L3105" i="19"/>
  <c r="F3105" i="19"/>
  <c r="M3104" i="19"/>
  <c r="L3104" i="19"/>
  <c r="F3104" i="19"/>
  <c r="M3103" i="19"/>
  <c r="L3103" i="19"/>
  <c r="F3103" i="19"/>
  <c r="M3102" i="19"/>
  <c r="L3102" i="19"/>
  <c r="F3102" i="19"/>
  <c r="M3101" i="19"/>
  <c r="L3101" i="19"/>
  <c r="F3101" i="19"/>
  <c r="M3100" i="19"/>
  <c r="L3100" i="19"/>
  <c r="F3100" i="19"/>
  <c r="M3099" i="19"/>
  <c r="L3099" i="19"/>
  <c r="F3099" i="19"/>
  <c r="M3098" i="19"/>
  <c r="L3098" i="19"/>
  <c r="F3098" i="19"/>
  <c r="M3097" i="19"/>
  <c r="L3097" i="19"/>
  <c r="F3097" i="19"/>
  <c r="M3096" i="19"/>
  <c r="L3096" i="19"/>
  <c r="F3096" i="19"/>
  <c r="M3095" i="19"/>
  <c r="L3095" i="19"/>
  <c r="F3095" i="19"/>
  <c r="M3094" i="19"/>
  <c r="L3094" i="19"/>
  <c r="F3094" i="19"/>
  <c r="M3093" i="19"/>
  <c r="L3093" i="19"/>
  <c r="F3093" i="19"/>
  <c r="M3092" i="19"/>
  <c r="L3092" i="19"/>
  <c r="F3092" i="19"/>
  <c r="M3091" i="19"/>
  <c r="L3091" i="19"/>
  <c r="F3091" i="19"/>
  <c r="M3090" i="19"/>
  <c r="L3090" i="19"/>
  <c r="F3090" i="19"/>
  <c r="M3089" i="19"/>
  <c r="L3089" i="19"/>
  <c r="F3089" i="19"/>
  <c r="M3088" i="19"/>
  <c r="L3088" i="19"/>
  <c r="F3088" i="19"/>
  <c r="M3087" i="19"/>
  <c r="L3087" i="19"/>
  <c r="F3087" i="19"/>
  <c r="M3086" i="19"/>
  <c r="L3086" i="19"/>
  <c r="F3086" i="19"/>
  <c r="M3085" i="19"/>
  <c r="L3085" i="19"/>
  <c r="F3085" i="19"/>
  <c r="M3084" i="19"/>
  <c r="L3084" i="19"/>
  <c r="F3084" i="19"/>
  <c r="M3083" i="19"/>
  <c r="L3083" i="19"/>
  <c r="F3083" i="19"/>
  <c r="M3082" i="19"/>
  <c r="L3082" i="19"/>
  <c r="F3082" i="19"/>
  <c r="M3081" i="19"/>
  <c r="L3081" i="19"/>
  <c r="F3081" i="19"/>
  <c r="M3080" i="19"/>
  <c r="L3080" i="19"/>
  <c r="F3080" i="19"/>
  <c r="M3079" i="19"/>
  <c r="L3079" i="19"/>
  <c r="F3079" i="19"/>
  <c r="M3078" i="19"/>
  <c r="L3078" i="19"/>
  <c r="F3078" i="19"/>
  <c r="M3077" i="19"/>
  <c r="L3077" i="19"/>
  <c r="F3077" i="19"/>
  <c r="M3076" i="19"/>
  <c r="L3076" i="19"/>
  <c r="F3076" i="19"/>
  <c r="M3075" i="19"/>
  <c r="L3075" i="19"/>
  <c r="F3075" i="19"/>
  <c r="M3074" i="19"/>
  <c r="L3074" i="19"/>
  <c r="F3074" i="19"/>
  <c r="M3073" i="19"/>
  <c r="L3073" i="19"/>
  <c r="F3073" i="19"/>
  <c r="M3072" i="19"/>
  <c r="L3072" i="19"/>
  <c r="F3072" i="19"/>
  <c r="M3071" i="19"/>
  <c r="L3071" i="19"/>
  <c r="F3071" i="19"/>
  <c r="M3070" i="19"/>
  <c r="L3070" i="19"/>
  <c r="F3070" i="19"/>
  <c r="M3069" i="19"/>
  <c r="L3069" i="19"/>
  <c r="F3069" i="19"/>
  <c r="M3068" i="19"/>
  <c r="L3068" i="19"/>
  <c r="F3068" i="19"/>
  <c r="M3067" i="19"/>
  <c r="L3067" i="19"/>
  <c r="F3067" i="19"/>
  <c r="M3066" i="19"/>
  <c r="L3066" i="19"/>
  <c r="F3066" i="19"/>
  <c r="M3065" i="19"/>
  <c r="L3065" i="19"/>
  <c r="F3065" i="19"/>
  <c r="M3064" i="19"/>
  <c r="L3064" i="19"/>
  <c r="F3064" i="19"/>
  <c r="M3063" i="19"/>
  <c r="L3063" i="19"/>
  <c r="F3063" i="19"/>
  <c r="M3062" i="19"/>
  <c r="L3062" i="19"/>
  <c r="F3062" i="19"/>
  <c r="M3061" i="19"/>
  <c r="L3061" i="19"/>
  <c r="F3061" i="19"/>
  <c r="M3060" i="19"/>
  <c r="L3060" i="19"/>
  <c r="F3060" i="19"/>
  <c r="M3059" i="19"/>
  <c r="L3059" i="19"/>
  <c r="F3059" i="19"/>
  <c r="M3058" i="19"/>
  <c r="L3058" i="19"/>
  <c r="F3058" i="19"/>
  <c r="M3057" i="19"/>
  <c r="L3057" i="19"/>
  <c r="F3057" i="19"/>
  <c r="M3056" i="19"/>
  <c r="L3056" i="19"/>
  <c r="F3056" i="19"/>
  <c r="M3055" i="19"/>
  <c r="L3055" i="19"/>
  <c r="F3055" i="19"/>
  <c r="M3054" i="19"/>
  <c r="L3054" i="19"/>
  <c r="F3054" i="19"/>
  <c r="M3053" i="19"/>
  <c r="L3053" i="19"/>
  <c r="F3053" i="19"/>
  <c r="M3052" i="19"/>
  <c r="L3052" i="19"/>
  <c r="F3052" i="19"/>
  <c r="M3051" i="19"/>
  <c r="L3051" i="19"/>
  <c r="F3051" i="19"/>
  <c r="M3050" i="19"/>
  <c r="L3050" i="19"/>
  <c r="F3050" i="19"/>
  <c r="M3049" i="19"/>
  <c r="L3049" i="19"/>
  <c r="F3049" i="19"/>
  <c r="M3048" i="19"/>
  <c r="L3048" i="19"/>
  <c r="F3048" i="19"/>
  <c r="M3047" i="19"/>
  <c r="L3047" i="19"/>
  <c r="F3047" i="19"/>
  <c r="M3046" i="19"/>
  <c r="L3046" i="19"/>
  <c r="F3046" i="19"/>
  <c r="M3045" i="19"/>
  <c r="L3045" i="19"/>
  <c r="F3045" i="19"/>
  <c r="M3044" i="19"/>
  <c r="L3044" i="19"/>
  <c r="F3044" i="19"/>
  <c r="M3043" i="19"/>
  <c r="L3043" i="19"/>
  <c r="F3043" i="19"/>
  <c r="M3042" i="19"/>
  <c r="L3042" i="19"/>
  <c r="F3042" i="19"/>
  <c r="M3041" i="19"/>
  <c r="L3041" i="19"/>
  <c r="F3041" i="19"/>
  <c r="M3040" i="19"/>
  <c r="L3040" i="19"/>
  <c r="F3040" i="19"/>
  <c r="M3039" i="19"/>
  <c r="L3039" i="19"/>
  <c r="F3039" i="19"/>
  <c r="M3038" i="19"/>
  <c r="L3038" i="19"/>
  <c r="F3038" i="19"/>
  <c r="M3037" i="19"/>
  <c r="L3037" i="19"/>
  <c r="F3037" i="19"/>
  <c r="M3036" i="19"/>
  <c r="L3036" i="19"/>
  <c r="F3036" i="19"/>
  <c r="M3035" i="19"/>
  <c r="L3035" i="19"/>
  <c r="F3035" i="19"/>
  <c r="M3034" i="19"/>
  <c r="L3034" i="19"/>
  <c r="F3034" i="19"/>
  <c r="M3033" i="19"/>
  <c r="L3033" i="19"/>
  <c r="F3033" i="19"/>
  <c r="M3032" i="19"/>
  <c r="L3032" i="19"/>
  <c r="F3032" i="19"/>
  <c r="M3031" i="19"/>
  <c r="L3031" i="19"/>
  <c r="F3031" i="19"/>
  <c r="M3030" i="19"/>
  <c r="L3030" i="19"/>
  <c r="F3030" i="19"/>
  <c r="M3029" i="19"/>
  <c r="L3029" i="19"/>
  <c r="F3029" i="19"/>
  <c r="M3028" i="19"/>
  <c r="L3028" i="19"/>
  <c r="F3028" i="19"/>
  <c r="M3027" i="19"/>
  <c r="L3027" i="19"/>
  <c r="F3027" i="19"/>
  <c r="M3026" i="19"/>
  <c r="L3026" i="19"/>
  <c r="F3026" i="19"/>
  <c r="M3025" i="19"/>
  <c r="L3025" i="19"/>
  <c r="F3025" i="19"/>
  <c r="M3024" i="19"/>
  <c r="L3024" i="19"/>
  <c r="F3024" i="19"/>
  <c r="M3023" i="19"/>
  <c r="L3023" i="19"/>
  <c r="F3023" i="19"/>
  <c r="M3022" i="19"/>
  <c r="L3022" i="19"/>
  <c r="F3022" i="19"/>
  <c r="M3021" i="19"/>
  <c r="L3021" i="19"/>
  <c r="F3021" i="19"/>
  <c r="M3020" i="19"/>
  <c r="L3020" i="19"/>
  <c r="F3020" i="19"/>
  <c r="M3019" i="19"/>
  <c r="L3019" i="19"/>
  <c r="F3019" i="19"/>
  <c r="M3018" i="19"/>
  <c r="L3018" i="19"/>
  <c r="F3018" i="19"/>
  <c r="M3017" i="19"/>
  <c r="L3017" i="19"/>
  <c r="F3017" i="19"/>
  <c r="M3016" i="19"/>
  <c r="L3016" i="19"/>
  <c r="F3016" i="19"/>
  <c r="M3015" i="19"/>
  <c r="L3015" i="19"/>
  <c r="F3015" i="19"/>
  <c r="M3014" i="19"/>
  <c r="L3014" i="19"/>
  <c r="F3014" i="19"/>
  <c r="M3013" i="19"/>
  <c r="L3013" i="19"/>
  <c r="F3013" i="19"/>
  <c r="M3012" i="19"/>
  <c r="L3012" i="19"/>
  <c r="F3012" i="19"/>
  <c r="M3011" i="19"/>
  <c r="L3011" i="19"/>
  <c r="F3011" i="19"/>
  <c r="M3010" i="19"/>
  <c r="L3010" i="19"/>
  <c r="F3010" i="19"/>
  <c r="M3009" i="19"/>
  <c r="L3009" i="19"/>
  <c r="F3009" i="19"/>
  <c r="M3008" i="19"/>
  <c r="L3008" i="19"/>
  <c r="F3008" i="19"/>
  <c r="M3007" i="19"/>
  <c r="L3007" i="19"/>
  <c r="F3007" i="19"/>
  <c r="M3006" i="19"/>
  <c r="L3006" i="19"/>
  <c r="F3006" i="19"/>
  <c r="M3005" i="19"/>
  <c r="L3005" i="19"/>
  <c r="F3005" i="19"/>
  <c r="M3004" i="19"/>
  <c r="L3004" i="19"/>
  <c r="F3004" i="19"/>
  <c r="M3003" i="19"/>
  <c r="L3003" i="19"/>
  <c r="F3003" i="19"/>
  <c r="M3002" i="19"/>
  <c r="L3002" i="19"/>
  <c r="F3002" i="19"/>
  <c r="M3001" i="19"/>
  <c r="L3001" i="19"/>
  <c r="F3001" i="19"/>
  <c r="M3000" i="19"/>
  <c r="L3000" i="19"/>
  <c r="F3000" i="19"/>
  <c r="M2999" i="19"/>
  <c r="L2999" i="19"/>
  <c r="F2999" i="19"/>
  <c r="M2998" i="19"/>
  <c r="L2998" i="19"/>
  <c r="F2998" i="19"/>
  <c r="M2997" i="19"/>
  <c r="L2997" i="19"/>
  <c r="F2997" i="19"/>
  <c r="M2996" i="19"/>
  <c r="L2996" i="19"/>
  <c r="F2996" i="19"/>
  <c r="M2995" i="19"/>
  <c r="L2995" i="19"/>
  <c r="F2995" i="19"/>
  <c r="M2994" i="19"/>
  <c r="L2994" i="19"/>
  <c r="F2994" i="19"/>
  <c r="M2993" i="19"/>
  <c r="L2993" i="19"/>
  <c r="F2993" i="19"/>
  <c r="M2992" i="19"/>
  <c r="L2992" i="19"/>
  <c r="F2992" i="19"/>
  <c r="M2991" i="19"/>
  <c r="L2991" i="19"/>
  <c r="F2991" i="19"/>
  <c r="M2990" i="19"/>
  <c r="L2990" i="19"/>
  <c r="F2990" i="19"/>
  <c r="M2989" i="19"/>
  <c r="L2989" i="19"/>
  <c r="F2989" i="19"/>
  <c r="M2988" i="19"/>
  <c r="L2988" i="19"/>
  <c r="F2988" i="19"/>
  <c r="M2987" i="19"/>
  <c r="L2987" i="19"/>
  <c r="F2987" i="19"/>
  <c r="M2986" i="19"/>
  <c r="L2986" i="19"/>
  <c r="F2986" i="19"/>
  <c r="M2985" i="19"/>
  <c r="L2985" i="19"/>
  <c r="F2985" i="19"/>
  <c r="M2984" i="19"/>
  <c r="L2984" i="19"/>
  <c r="F2984" i="19"/>
  <c r="M2983" i="19"/>
  <c r="L2983" i="19"/>
  <c r="F2983" i="19"/>
  <c r="M2982" i="19"/>
  <c r="L2982" i="19"/>
  <c r="F2982" i="19"/>
  <c r="M2981" i="19"/>
  <c r="L2981" i="19"/>
  <c r="F2981" i="19"/>
  <c r="M2980" i="19"/>
  <c r="L2980" i="19"/>
  <c r="F2980" i="19"/>
  <c r="M2979" i="19"/>
  <c r="L2979" i="19"/>
  <c r="F2979" i="19"/>
  <c r="M2978" i="19"/>
  <c r="L2978" i="19"/>
  <c r="F2978" i="19"/>
  <c r="M2977" i="19"/>
  <c r="L2977" i="19"/>
  <c r="F2977" i="19"/>
  <c r="M2976" i="19"/>
  <c r="L2976" i="19"/>
  <c r="F2976" i="19"/>
  <c r="M2975" i="19"/>
  <c r="L2975" i="19"/>
  <c r="F2975" i="19"/>
  <c r="M2974" i="19"/>
  <c r="L2974" i="19"/>
  <c r="F2974" i="19"/>
  <c r="M2973" i="19"/>
  <c r="L2973" i="19"/>
  <c r="F2973" i="19"/>
  <c r="M2972" i="19"/>
  <c r="L2972" i="19"/>
  <c r="F2972" i="19"/>
  <c r="M2971" i="19"/>
  <c r="L2971" i="19"/>
  <c r="F2971" i="19"/>
  <c r="M2970" i="19"/>
  <c r="L2970" i="19"/>
  <c r="F2970" i="19"/>
  <c r="M2969" i="19"/>
  <c r="L2969" i="19"/>
  <c r="F2969" i="19"/>
  <c r="M2968" i="19"/>
  <c r="L2968" i="19"/>
  <c r="F2968" i="19"/>
  <c r="M2967" i="19"/>
  <c r="L2967" i="19"/>
  <c r="F2967" i="19"/>
  <c r="M2966" i="19"/>
  <c r="L2966" i="19"/>
  <c r="F2966" i="19"/>
  <c r="M2965" i="19"/>
  <c r="L2965" i="19"/>
  <c r="F2965" i="19"/>
  <c r="M2964" i="19"/>
  <c r="L2964" i="19"/>
  <c r="F2964" i="19"/>
  <c r="M2963" i="19"/>
  <c r="L2963" i="19"/>
  <c r="F2963" i="19"/>
  <c r="M2962" i="19"/>
  <c r="L2962" i="19"/>
  <c r="F2962" i="19"/>
  <c r="M2961" i="19"/>
  <c r="L2961" i="19"/>
  <c r="F2961" i="19"/>
  <c r="M2960" i="19"/>
  <c r="L2960" i="19"/>
  <c r="F2960" i="19"/>
  <c r="M2959" i="19"/>
  <c r="L2959" i="19"/>
  <c r="F2959" i="19"/>
  <c r="M2958" i="19"/>
  <c r="L2958" i="19"/>
  <c r="F2958" i="19"/>
  <c r="M2957" i="19"/>
  <c r="L2957" i="19"/>
  <c r="F2957" i="19"/>
  <c r="M2956" i="19"/>
  <c r="L2956" i="19"/>
  <c r="F2956" i="19"/>
  <c r="M2955" i="19"/>
  <c r="L2955" i="19"/>
  <c r="F2955" i="19"/>
  <c r="M2954" i="19"/>
  <c r="L2954" i="19"/>
  <c r="F2954" i="19"/>
  <c r="M2953" i="19"/>
  <c r="L2953" i="19"/>
  <c r="F2953" i="19"/>
  <c r="M2952" i="19"/>
  <c r="L2952" i="19"/>
  <c r="F2952" i="19"/>
  <c r="M2951" i="19"/>
  <c r="L2951" i="19"/>
  <c r="F2951" i="19"/>
  <c r="M2950" i="19"/>
  <c r="L2950" i="19"/>
  <c r="F2950" i="19"/>
  <c r="M2949" i="19"/>
  <c r="L2949" i="19"/>
  <c r="F2949" i="19"/>
  <c r="M2948" i="19"/>
  <c r="L2948" i="19"/>
  <c r="F2948" i="19"/>
  <c r="M2947" i="19"/>
  <c r="L2947" i="19"/>
  <c r="F2947" i="19"/>
  <c r="M2946" i="19"/>
  <c r="L2946" i="19"/>
  <c r="F2946" i="19"/>
  <c r="M2945" i="19"/>
  <c r="L2945" i="19"/>
  <c r="F2945" i="19"/>
  <c r="M2944" i="19"/>
  <c r="L2944" i="19"/>
  <c r="F2944" i="19"/>
  <c r="M2943" i="19"/>
  <c r="L2943" i="19"/>
  <c r="F2943" i="19"/>
  <c r="M2942" i="19"/>
  <c r="L2942" i="19"/>
  <c r="F2942" i="19"/>
  <c r="M2941" i="19"/>
  <c r="L2941" i="19"/>
  <c r="F2941" i="19"/>
  <c r="M2940" i="19"/>
  <c r="L2940" i="19"/>
  <c r="F2940" i="19"/>
  <c r="M2939" i="19"/>
  <c r="L2939" i="19"/>
  <c r="F2939" i="19"/>
  <c r="M2938" i="19"/>
  <c r="L2938" i="19"/>
  <c r="F2938" i="19"/>
  <c r="M2937" i="19"/>
  <c r="L2937" i="19"/>
  <c r="F2937" i="19"/>
  <c r="M2936" i="19"/>
  <c r="L2936" i="19"/>
  <c r="F2936" i="19"/>
  <c r="M2935" i="19"/>
  <c r="L2935" i="19"/>
  <c r="F2935" i="19"/>
  <c r="M2934" i="19"/>
  <c r="L2934" i="19"/>
  <c r="F2934" i="19"/>
  <c r="M2933" i="19"/>
  <c r="L2933" i="19"/>
  <c r="F2933" i="19"/>
  <c r="M2932" i="19"/>
  <c r="L2932" i="19"/>
  <c r="F2932" i="19"/>
  <c r="M2931" i="19"/>
  <c r="L2931" i="19"/>
  <c r="F2931" i="19"/>
  <c r="M2930" i="19"/>
  <c r="L2930" i="19"/>
  <c r="F2930" i="19"/>
  <c r="M2929" i="19"/>
  <c r="L2929" i="19"/>
  <c r="F2929" i="19"/>
  <c r="M2928" i="19"/>
  <c r="L2928" i="19"/>
  <c r="F2928" i="19"/>
  <c r="M2927" i="19"/>
  <c r="L2927" i="19"/>
  <c r="F2927" i="19"/>
  <c r="M2926" i="19"/>
  <c r="L2926" i="19"/>
  <c r="F2926" i="19"/>
  <c r="M2925" i="19"/>
  <c r="L2925" i="19"/>
  <c r="F2925" i="19"/>
  <c r="M2924" i="19"/>
  <c r="L2924" i="19"/>
  <c r="F2924" i="19"/>
  <c r="M2923" i="19"/>
  <c r="L2923" i="19"/>
  <c r="F2923" i="19"/>
  <c r="M2922" i="19"/>
  <c r="L2922" i="19"/>
  <c r="F2922" i="19"/>
  <c r="M2921" i="19"/>
  <c r="L2921" i="19"/>
  <c r="F2921" i="19"/>
  <c r="M2920" i="19"/>
  <c r="L2920" i="19"/>
  <c r="F2920" i="19"/>
  <c r="M2919" i="19"/>
  <c r="L2919" i="19"/>
  <c r="F2919" i="19"/>
  <c r="M2918" i="19"/>
  <c r="L2918" i="19"/>
  <c r="F2918" i="19"/>
  <c r="M2917" i="19"/>
  <c r="L2917" i="19"/>
  <c r="F2917" i="19"/>
  <c r="M2916" i="19"/>
  <c r="L2916" i="19"/>
  <c r="F2916" i="19"/>
  <c r="M2915" i="19"/>
  <c r="L2915" i="19"/>
  <c r="F2915" i="19"/>
  <c r="M2914" i="19"/>
  <c r="L2914" i="19"/>
  <c r="F2914" i="19"/>
  <c r="M2913" i="19"/>
  <c r="L2913" i="19"/>
  <c r="F2913" i="19"/>
  <c r="M2912" i="19"/>
  <c r="L2912" i="19"/>
  <c r="F2912" i="19"/>
  <c r="M2911" i="19"/>
  <c r="L2911" i="19"/>
  <c r="F2911" i="19"/>
  <c r="M2910" i="19"/>
  <c r="L2910" i="19"/>
  <c r="F2910" i="19"/>
  <c r="M2909" i="19"/>
  <c r="L2909" i="19"/>
  <c r="F2909" i="19"/>
  <c r="M2908" i="19"/>
  <c r="L2908" i="19"/>
  <c r="F2908" i="19"/>
  <c r="M2907" i="19"/>
  <c r="L2907" i="19"/>
  <c r="F2907" i="19"/>
  <c r="M2906" i="19"/>
  <c r="L2906" i="19"/>
  <c r="F2906" i="19"/>
  <c r="M2905" i="19"/>
  <c r="L2905" i="19"/>
  <c r="F2905" i="19"/>
  <c r="M2904" i="19"/>
  <c r="L2904" i="19"/>
  <c r="F2904" i="19"/>
  <c r="M2903" i="19"/>
  <c r="L2903" i="19"/>
  <c r="F2903" i="19"/>
  <c r="M2902" i="19"/>
  <c r="L2902" i="19"/>
  <c r="F2902" i="19"/>
  <c r="M2901" i="19"/>
  <c r="L2901" i="19"/>
  <c r="F2901" i="19"/>
  <c r="M2900" i="19"/>
  <c r="L2900" i="19"/>
  <c r="F2900" i="19"/>
  <c r="M2899" i="19"/>
  <c r="L2899" i="19"/>
  <c r="F2899" i="19"/>
  <c r="M2898" i="19"/>
  <c r="L2898" i="19"/>
  <c r="F2898" i="19"/>
  <c r="M2897" i="19"/>
  <c r="L2897" i="19"/>
  <c r="F2897" i="19"/>
  <c r="M2896" i="19"/>
  <c r="L2896" i="19"/>
  <c r="F2896" i="19"/>
  <c r="M2895" i="19"/>
  <c r="L2895" i="19"/>
  <c r="F2895" i="19"/>
  <c r="M2894" i="19"/>
  <c r="L2894" i="19"/>
  <c r="F2894" i="19"/>
  <c r="M2893" i="19"/>
  <c r="L2893" i="19"/>
  <c r="F2893" i="19"/>
  <c r="M2892" i="19"/>
  <c r="L2892" i="19"/>
  <c r="F2892" i="19"/>
  <c r="M2891" i="19"/>
  <c r="L2891" i="19"/>
  <c r="F2891" i="19"/>
  <c r="M2890" i="19"/>
  <c r="L2890" i="19"/>
  <c r="F2890" i="19"/>
  <c r="M2889" i="19"/>
  <c r="L2889" i="19"/>
  <c r="F2889" i="19"/>
  <c r="M2888" i="19"/>
  <c r="L2888" i="19"/>
  <c r="F2888" i="19"/>
  <c r="M2887" i="19"/>
  <c r="L2887" i="19"/>
  <c r="F2887" i="19"/>
  <c r="M2886" i="19"/>
  <c r="L2886" i="19"/>
  <c r="F2886" i="19"/>
  <c r="M2885" i="19"/>
  <c r="L2885" i="19"/>
  <c r="F2885" i="19"/>
  <c r="M2884" i="19"/>
  <c r="L2884" i="19"/>
  <c r="F2884" i="19"/>
  <c r="M2883" i="19"/>
  <c r="L2883" i="19"/>
  <c r="F2883" i="19"/>
  <c r="M2882" i="19"/>
  <c r="L2882" i="19"/>
  <c r="F2882" i="19"/>
  <c r="M2881" i="19"/>
  <c r="L2881" i="19"/>
  <c r="F2881" i="19"/>
  <c r="M2880" i="19"/>
  <c r="L2880" i="19"/>
  <c r="F2880" i="19"/>
  <c r="M2879" i="19"/>
  <c r="L2879" i="19"/>
  <c r="F2879" i="19"/>
  <c r="M2878" i="19"/>
  <c r="L2878" i="19"/>
  <c r="F2878" i="19"/>
  <c r="M2877" i="19"/>
  <c r="L2877" i="19"/>
  <c r="F2877" i="19"/>
  <c r="M2876" i="19"/>
  <c r="L2876" i="19"/>
  <c r="F2876" i="19"/>
  <c r="M2875" i="19"/>
  <c r="L2875" i="19"/>
  <c r="F2875" i="19"/>
  <c r="M2874" i="19"/>
  <c r="L2874" i="19"/>
  <c r="F2874" i="19"/>
  <c r="M2873" i="19"/>
  <c r="L2873" i="19"/>
  <c r="F2873" i="19"/>
  <c r="M2872" i="19"/>
  <c r="L2872" i="19"/>
  <c r="F2872" i="19"/>
  <c r="M2871" i="19"/>
  <c r="L2871" i="19"/>
  <c r="F2871" i="19"/>
  <c r="M2870" i="19"/>
  <c r="L2870" i="19"/>
  <c r="F2870" i="19"/>
  <c r="M2869" i="19"/>
  <c r="L2869" i="19"/>
  <c r="F2869" i="19"/>
  <c r="M2868" i="19"/>
  <c r="L2868" i="19"/>
  <c r="F2868" i="19"/>
  <c r="M2867" i="19"/>
  <c r="L2867" i="19"/>
  <c r="F2867" i="19"/>
  <c r="M2866" i="19"/>
  <c r="L2866" i="19"/>
  <c r="F2866" i="19"/>
  <c r="M2865" i="19"/>
  <c r="L2865" i="19"/>
  <c r="F2865" i="19"/>
  <c r="M2864" i="19"/>
  <c r="L2864" i="19"/>
  <c r="F2864" i="19"/>
  <c r="M2863" i="19"/>
  <c r="L2863" i="19"/>
  <c r="F2863" i="19"/>
  <c r="M2862" i="19"/>
  <c r="L2862" i="19"/>
  <c r="F2862" i="19"/>
  <c r="M2861" i="19"/>
  <c r="L2861" i="19"/>
  <c r="F2861" i="19"/>
  <c r="M2860" i="19"/>
  <c r="L2860" i="19"/>
  <c r="F2860" i="19"/>
  <c r="M2859" i="19"/>
  <c r="L2859" i="19"/>
  <c r="F2859" i="19"/>
  <c r="M2858" i="19"/>
  <c r="L2858" i="19"/>
  <c r="F2858" i="19"/>
  <c r="M2857" i="19"/>
  <c r="L2857" i="19"/>
  <c r="F2857" i="19"/>
  <c r="M2856" i="19"/>
  <c r="L2856" i="19"/>
  <c r="F2856" i="19"/>
  <c r="M2855" i="19"/>
  <c r="L2855" i="19"/>
  <c r="F2855" i="19"/>
  <c r="M2854" i="19"/>
  <c r="L2854" i="19"/>
  <c r="F2854" i="19"/>
  <c r="M2853" i="19"/>
  <c r="L2853" i="19"/>
  <c r="F2853" i="19"/>
  <c r="M2852" i="19"/>
  <c r="L2852" i="19"/>
  <c r="F2852" i="19"/>
  <c r="M2851" i="19"/>
  <c r="L2851" i="19"/>
  <c r="F2851" i="19"/>
  <c r="M2850" i="19"/>
  <c r="L2850" i="19"/>
  <c r="F2850" i="19"/>
  <c r="M2849" i="19"/>
  <c r="L2849" i="19"/>
  <c r="F2849" i="19"/>
  <c r="M2848" i="19"/>
  <c r="L2848" i="19"/>
  <c r="F2848" i="19"/>
  <c r="M2847" i="19"/>
  <c r="L2847" i="19"/>
  <c r="F2847" i="19"/>
  <c r="M2846" i="19"/>
  <c r="L2846" i="19"/>
  <c r="F2846" i="19"/>
  <c r="M2845" i="19"/>
  <c r="L2845" i="19"/>
  <c r="F2845" i="19"/>
  <c r="M2844" i="19"/>
  <c r="L2844" i="19"/>
  <c r="F2844" i="19"/>
  <c r="M2843" i="19"/>
  <c r="L2843" i="19"/>
  <c r="F2843" i="19"/>
  <c r="M2842" i="19"/>
  <c r="L2842" i="19"/>
  <c r="F2842" i="19"/>
  <c r="M2841" i="19"/>
  <c r="L2841" i="19"/>
  <c r="F2841" i="19"/>
  <c r="M2840" i="19"/>
  <c r="L2840" i="19"/>
  <c r="F2840" i="19"/>
  <c r="M2839" i="19"/>
  <c r="L2839" i="19"/>
  <c r="F2839" i="19"/>
  <c r="M2838" i="19"/>
  <c r="L2838" i="19"/>
  <c r="F2838" i="19"/>
  <c r="M2837" i="19"/>
  <c r="L2837" i="19"/>
  <c r="F2837" i="19"/>
  <c r="M2836" i="19"/>
  <c r="L2836" i="19"/>
  <c r="F2836" i="19"/>
  <c r="M2835" i="19"/>
  <c r="L2835" i="19"/>
  <c r="F2835" i="19"/>
  <c r="M2834" i="19"/>
  <c r="L2834" i="19"/>
  <c r="F2834" i="19"/>
  <c r="M2833" i="19"/>
  <c r="L2833" i="19"/>
  <c r="F2833" i="19"/>
  <c r="M2832" i="19"/>
  <c r="L2832" i="19"/>
  <c r="F2832" i="19"/>
  <c r="M2831" i="19"/>
  <c r="L2831" i="19"/>
  <c r="F2831" i="19"/>
  <c r="M2830" i="19"/>
  <c r="L2830" i="19"/>
  <c r="F2830" i="19"/>
  <c r="M2829" i="19"/>
  <c r="L2829" i="19"/>
  <c r="F2829" i="19"/>
  <c r="M2828" i="19"/>
  <c r="L2828" i="19"/>
  <c r="F2828" i="19"/>
  <c r="M2827" i="19"/>
  <c r="L2827" i="19"/>
  <c r="F2827" i="19"/>
  <c r="M2826" i="19"/>
  <c r="L2826" i="19"/>
  <c r="F2826" i="19"/>
  <c r="M2825" i="19"/>
  <c r="L2825" i="19"/>
  <c r="F2825" i="19"/>
  <c r="M2824" i="19"/>
  <c r="L2824" i="19"/>
  <c r="F2824" i="19"/>
  <c r="M2823" i="19"/>
  <c r="L2823" i="19"/>
  <c r="F2823" i="19"/>
  <c r="M2822" i="19"/>
  <c r="L2822" i="19"/>
  <c r="F2822" i="19"/>
  <c r="M2821" i="19"/>
  <c r="L2821" i="19"/>
  <c r="F2821" i="19"/>
  <c r="M2820" i="19"/>
  <c r="L2820" i="19"/>
  <c r="F2820" i="19"/>
  <c r="M2819" i="19"/>
  <c r="L2819" i="19"/>
  <c r="F2819" i="19"/>
  <c r="M2818" i="19"/>
  <c r="L2818" i="19"/>
  <c r="F2818" i="19"/>
  <c r="M2817" i="19"/>
  <c r="L2817" i="19"/>
  <c r="F2817" i="19"/>
  <c r="M2816" i="19"/>
  <c r="L2816" i="19"/>
  <c r="F2816" i="19"/>
  <c r="M2815" i="19"/>
  <c r="L2815" i="19"/>
  <c r="F2815" i="19"/>
  <c r="M2814" i="19"/>
  <c r="L2814" i="19"/>
  <c r="F2814" i="19"/>
  <c r="M2813" i="19"/>
  <c r="L2813" i="19"/>
  <c r="F2813" i="19"/>
  <c r="M2812" i="19"/>
  <c r="L2812" i="19"/>
  <c r="F2812" i="19"/>
  <c r="M2811" i="19"/>
  <c r="L2811" i="19"/>
  <c r="F2811" i="19"/>
  <c r="M2810" i="19"/>
  <c r="L2810" i="19"/>
  <c r="F2810" i="19"/>
  <c r="M2809" i="19"/>
  <c r="L2809" i="19"/>
  <c r="F2809" i="19"/>
  <c r="M2808" i="19"/>
  <c r="L2808" i="19"/>
  <c r="F2808" i="19"/>
  <c r="M2807" i="19"/>
  <c r="L2807" i="19"/>
  <c r="F2807" i="19"/>
  <c r="M2806" i="19"/>
  <c r="L2806" i="19"/>
  <c r="F2806" i="19"/>
  <c r="M2805" i="19"/>
  <c r="L2805" i="19"/>
  <c r="F2805" i="19"/>
  <c r="M2804" i="19"/>
  <c r="L2804" i="19"/>
  <c r="F2804" i="19"/>
  <c r="M2803" i="19"/>
  <c r="L2803" i="19"/>
  <c r="F2803" i="19"/>
  <c r="M2802" i="19"/>
  <c r="L2802" i="19"/>
  <c r="F2802" i="19"/>
  <c r="M2801" i="19"/>
  <c r="L2801" i="19"/>
  <c r="F2801" i="19"/>
  <c r="M2800" i="19"/>
  <c r="L2800" i="19"/>
  <c r="F2800" i="19"/>
  <c r="M2799" i="19"/>
  <c r="L2799" i="19"/>
  <c r="F2799" i="19"/>
  <c r="M2798" i="19"/>
  <c r="L2798" i="19"/>
  <c r="F2798" i="19"/>
  <c r="M2797" i="19"/>
  <c r="L2797" i="19"/>
  <c r="F2797" i="19"/>
  <c r="M2796" i="19"/>
  <c r="L2796" i="19"/>
  <c r="F2796" i="19"/>
  <c r="M2795" i="19"/>
  <c r="L2795" i="19"/>
  <c r="F2795" i="19"/>
  <c r="M2794" i="19"/>
  <c r="L2794" i="19"/>
  <c r="F2794" i="19"/>
  <c r="M2793" i="19"/>
  <c r="L2793" i="19"/>
  <c r="F2793" i="19"/>
  <c r="M2792" i="19"/>
  <c r="L2792" i="19"/>
  <c r="F2792" i="19"/>
  <c r="M2791" i="19"/>
  <c r="L2791" i="19"/>
  <c r="F2791" i="19"/>
  <c r="M2790" i="19"/>
  <c r="L2790" i="19"/>
  <c r="F2790" i="19"/>
  <c r="M2789" i="19"/>
  <c r="L2789" i="19"/>
  <c r="F2789" i="19"/>
  <c r="M2788" i="19"/>
  <c r="L2788" i="19"/>
  <c r="F2788" i="19"/>
  <c r="M2787" i="19"/>
  <c r="L2787" i="19"/>
  <c r="F2787" i="19"/>
  <c r="M2786" i="19"/>
  <c r="L2786" i="19"/>
  <c r="F2786" i="19"/>
  <c r="M2785" i="19"/>
  <c r="L2785" i="19"/>
  <c r="F2785" i="19"/>
  <c r="M2784" i="19"/>
  <c r="L2784" i="19"/>
  <c r="F2784" i="19"/>
  <c r="M2783" i="19"/>
  <c r="L2783" i="19"/>
  <c r="F2783" i="19"/>
  <c r="M2782" i="19"/>
  <c r="L2782" i="19"/>
  <c r="F2782" i="19"/>
  <c r="M2781" i="19"/>
  <c r="L2781" i="19"/>
  <c r="F2781" i="19"/>
  <c r="M2780" i="19"/>
  <c r="L2780" i="19"/>
  <c r="F2780" i="19"/>
  <c r="M2779" i="19"/>
  <c r="L2779" i="19"/>
  <c r="F2779" i="19"/>
  <c r="M2778" i="19"/>
  <c r="L2778" i="19"/>
  <c r="F2778" i="19"/>
  <c r="M2777" i="19"/>
  <c r="L2777" i="19"/>
  <c r="F2777" i="19"/>
  <c r="M2776" i="19"/>
  <c r="L2776" i="19"/>
  <c r="F2776" i="19"/>
  <c r="M2775" i="19"/>
  <c r="L2775" i="19"/>
  <c r="F2775" i="19"/>
  <c r="M2774" i="19"/>
  <c r="L2774" i="19"/>
  <c r="F2774" i="19"/>
  <c r="M2773" i="19"/>
  <c r="L2773" i="19"/>
  <c r="F2773" i="19"/>
  <c r="M2772" i="19"/>
  <c r="L2772" i="19"/>
  <c r="F2772" i="19"/>
  <c r="M2771" i="19"/>
  <c r="L2771" i="19"/>
  <c r="F2771" i="19"/>
  <c r="M2770" i="19"/>
  <c r="L2770" i="19"/>
  <c r="F2770" i="19"/>
  <c r="M2769" i="19"/>
  <c r="L2769" i="19"/>
  <c r="F2769" i="19"/>
  <c r="M2768" i="19"/>
  <c r="L2768" i="19"/>
  <c r="F2768" i="19"/>
  <c r="M2767" i="19"/>
  <c r="L2767" i="19"/>
  <c r="F2767" i="19"/>
  <c r="M2766" i="19"/>
  <c r="L2766" i="19"/>
  <c r="F2766" i="19"/>
  <c r="M2765" i="19"/>
  <c r="L2765" i="19"/>
  <c r="F2765" i="19"/>
  <c r="M2764" i="19"/>
  <c r="L2764" i="19"/>
  <c r="F2764" i="19"/>
  <c r="M2763" i="19"/>
  <c r="L2763" i="19"/>
  <c r="F2763" i="19"/>
  <c r="M2762" i="19"/>
  <c r="L2762" i="19"/>
  <c r="F2762" i="19"/>
  <c r="M2761" i="19"/>
  <c r="L2761" i="19"/>
  <c r="F2761" i="19"/>
  <c r="M2760" i="19"/>
  <c r="L2760" i="19"/>
  <c r="F2760" i="19"/>
  <c r="M2759" i="19"/>
  <c r="L2759" i="19"/>
  <c r="F2759" i="19"/>
  <c r="M2758" i="19"/>
  <c r="L2758" i="19"/>
  <c r="F2758" i="19"/>
  <c r="M2757" i="19"/>
  <c r="L2757" i="19"/>
  <c r="F2757" i="19"/>
  <c r="M2756" i="19"/>
  <c r="L2756" i="19"/>
  <c r="F2756" i="19"/>
  <c r="M2755" i="19"/>
  <c r="L2755" i="19"/>
  <c r="F2755" i="19"/>
  <c r="M2754" i="19"/>
  <c r="L2754" i="19"/>
  <c r="F2754" i="19"/>
  <c r="M2753" i="19"/>
  <c r="L2753" i="19"/>
  <c r="F2753" i="19"/>
  <c r="M2752" i="19"/>
  <c r="L2752" i="19"/>
  <c r="F2752" i="19"/>
  <c r="M2751" i="19"/>
  <c r="L2751" i="19"/>
  <c r="F2751" i="19"/>
  <c r="M2750" i="19"/>
  <c r="L2750" i="19"/>
  <c r="F2750" i="19"/>
  <c r="M2749" i="19"/>
  <c r="L2749" i="19"/>
  <c r="F2749" i="19"/>
  <c r="M2748" i="19"/>
  <c r="L2748" i="19"/>
  <c r="F2748" i="19"/>
  <c r="M2747" i="19"/>
  <c r="L2747" i="19"/>
  <c r="F2747" i="19"/>
  <c r="M2746" i="19"/>
  <c r="L2746" i="19"/>
  <c r="F2746" i="19"/>
  <c r="M2745" i="19"/>
  <c r="L2745" i="19"/>
  <c r="F2745" i="19"/>
  <c r="M2744" i="19"/>
  <c r="L2744" i="19"/>
  <c r="F2744" i="19"/>
  <c r="M2743" i="19"/>
  <c r="L2743" i="19"/>
  <c r="F2743" i="19"/>
  <c r="M2742" i="19"/>
  <c r="L2742" i="19"/>
  <c r="F2742" i="19"/>
  <c r="M2741" i="19"/>
  <c r="L2741" i="19"/>
  <c r="F2741" i="19"/>
  <c r="M2740" i="19"/>
  <c r="L2740" i="19"/>
  <c r="F2740" i="19"/>
  <c r="M2739" i="19"/>
  <c r="L2739" i="19"/>
  <c r="F2739" i="19"/>
  <c r="M2738" i="19"/>
  <c r="L2738" i="19"/>
  <c r="F2738" i="19"/>
  <c r="M2737" i="19"/>
  <c r="L2737" i="19"/>
  <c r="F2737" i="19"/>
  <c r="M2736" i="19"/>
  <c r="L2736" i="19"/>
  <c r="F2736" i="19"/>
  <c r="M2735" i="19"/>
  <c r="L2735" i="19"/>
  <c r="F2735" i="19"/>
  <c r="M2734" i="19"/>
  <c r="L2734" i="19"/>
  <c r="F2734" i="19"/>
  <c r="M2733" i="19"/>
  <c r="L2733" i="19"/>
  <c r="F2733" i="19"/>
  <c r="M2732" i="19"/>
  <c r="L2732" i="19"/>
  <c r="F2732" i="19"/>
  <c r="M2731" i="19"/>
  <c r="L2731" i="19"/>
  <c r="F2731" i="19"/>
  <c r="M2730" i="19"/>
  <c r="L2730" i="19"/>
  <c r="F2730" i="19"/>
  <c r="M2729" i="19"/>
  <c r="L2729" i="19"/>
  <c r="F2729" i="19"/>
  <c r="M2728" i="19"/>
  <c r="L2728" i="19"/>
  <c r="F2728" i="19"/>
  <c r="M2727" i="19"/>
  <c r="L2727" i="19"/>
  <c r="F2727" i="19"/>
  <c r="M2726" i="19"/>
  <c r="L2726" i="19"/>
  <c r="F2726" i="19"/>
  <c r="M2725" i="19"/>
  <c r="L2725" i="19"/>
  <c r="F2725" i="19"/>
  <c r="M2724" i="19"/>
  <c r="L2724" i="19"/>
  <c r="F2724" i="19"/>
  <c r="M2723" i="19"/>
  <c r="L2723" i="19"/>
  <c r="F2723" i="19"/>
  <c r="M2722" i="19"/>
  <c r="L2722" i="19"/>
  <c r="F2722" i="19"/>
  <c r="M2721" i="19"/>
  <c r="L2721" i="19"/>
  <c r="F2721" i="19"/>
  <c r="M2720" i="19"/>
  <c r="L2720" i="19"/>
  <c r="F2720" i="19"/>
  <c r="M2719" i="19"/>
  <c r="L2719" i="19"/>
  <c r="F2719" i="19"/>
  <c r="M2718" i="19"/>
  <c r="L2718" i="19"/>
  <c r="F2718" i="19"/>
  <c r="M2717" i="19"/>
  <c r="L2717" i="19"/>
  <c r="F2717" i="19"/>
  <c r="M2716" i="19"/>
  <c r="L2716" i="19"/>
  <c r="F2716" i="19"/>
  <c r="M2715" i="19"/>
  <c r="L2715" i="19"/>
  <c r="F2715" i="19"/>
  <c r="M2714" i="19"/>
  <c r="L2714" i="19"/>
  <c r="F2714" i="19"/>
  <c r="M2713" i="19"/>
  <c r="L2713" i="19"/>
  <c r="F2713" i="19"/>
  <c r="M2712" i="19"/>
  <c r="L2712" i="19"/>
  <c r="F2712" i="19"/>
  <c r="M2711" i="19"/>
  <c r="L2711" i="19"/>
  <c r="F2711" i="19"/>
  <c r="M2710" i="19"/>
  <c r="L2710" i="19"/>
  <c r="F2710" i="19"/>
  <c r="M2709" i="19"/>
  <c r="L2709" i="19"/>
  <c r="F2709" i="19"/>
  <c r="M2708" i="19"/>
  <c r="L2708" i="19"/>
  <c r="F2708" i="19"/>
  <c r="M2707" i="19"/>
  <c r="L2707" i="19"/>
  <c r="F2707" i="19"/>
  <c r="M2706" i="19"/>
  <c r="L2706" i="19"/>
  <c r="F2706" i="19"/>
  <c r="M2705" i="19"/>
  <c r="L2705" i="19"/>
  <c r="F2705" i="19"/>
  <c r="M2704" i="19"/>
  <c r="L2704" i="19"/>
  <c r="F2704" i="19"/>
  <c r="M2703" i="19"/>
  <c r="L2703" i="19"/>
  <c r="F2703" i="19"/>
  <c r="M2702" i="19"/>
  <c r="L2702" i="19"/>
  <c r="F2702" i="19"/>
  <c r="M2701" i="19"/>
  <c r="L2701" i="19"/>
  <c r="F2701" i="19"/>
  <c r="M2700" i="19"/>
  <c r="L2700" i="19"/>
  <c r="F2700" i="19"/>
  <c r="M2699" i="19"/>
  <c r="L2699" i="19"/>
  <c r="F2699" i="19"/>
  <c r="M2698" i="19"/>
  <c r="L2698" i="19"/>
  <c r="F2698" i="19"/>
  <c r="M2697" i="19"/>
  <c r="L2697" i="19"/>
  <c r="F2697" i="19"/>
  <c r="M2696" i="19"/>
  <c r="L2696" i="19"/>
  <c r="F2696" i="19"/>
  <c r="M2695" i="19"/>
  <c r="L2695" i="19"/>
  <c r="F2695" i="19"/>
  <c r="M2694" i="19"/>
  <c r="L2694" i="19"/>
  <c r="F2694" i="19"/>
  <c r="M2693" i="19"/>
  <c r="L2693" i="19"/>
  <c r="F2693" i="19"/>
  <c r="M2692" i="19"/>
  <c r="L2692" i="19"/>
  <c r="F2692" i="19"/>
  <c r="M2691" i="19"/>
  <c r="L2691" i="19"/>
  <c r="F2691" i="19"/>
  <c r="M2690" i="19"/>
  <c r="L2690" i="19"/>
  <c r="F2690" i="19"/>
  <c r="M2689" i="19"/>
  <c r="L2689" i="19"/>
  <c r="F2689" i="19"/>
  <c r="M2688" i="19"/>
  <c r="L2688" i="19"/>
  <c r="F2688" i="19"/>
  <c r="M2687" i="19"/>
  <c r="L2687" i="19"/>
  <c r="F2687" i="19"/>
  <c r="M2686" i="19"/>
  <c r="L2686" i="19"/>
  <c r="F2686" i="19"/>
  <c r="M2685" i="19"/>
  <c r="L2685" i="19"/>
  <c r="F2685" i="19"/>
  <c r="M2684" i="19"/>
  <c r="L2684" i="19"/>
  <c r="F2684" i="19"/>
  <c r="M2683" i="19"/>
  <c r="L2683" i="19"/>
  <c r="F2683" i="19"/>
  <c r="M2682" i="19"/>
  <c r="L2682" i="19"/>
  <c r="F2682" i="19"/>
  <c r="M2681" i="19"/>
  <c r="L2681" i="19"/>
  <c r="F2681" i="19"/>
  <c r="M2680" i="19"/>
  <c r="L2680" i="19"/>
  <c r="F2680" i="19"/>
  <c r="M2679" i="19"/>
  <c r="L2679" i="19"/>
  <c r="F2679" i="19"/>
  <c r="M2678" i="19"/>
  <c r="L2678" i="19"/>
  <c r="F2678" i="19"/>
  <c r="M2677" i="19"/>
  <c r="L2677" i="19"/>
  <c r="F2677" i="19"/>
  <c r="M2676" i="19"/>
  <c r="L2676" i="19"/>
  <c r="F2676" i="19"/>
  <c r="M2675" i="19"/>
  <c r="L2675" i="19"/>
  <c r="F2675" i="19"/>
  <c r="M2674" i="19"/>
  <c r="L2674" i="19"/>
  <c r="F2674" i="19"/>
  <c r="M2673" i="19"/>
  <c r="L2673" i="19"/>
  <c r="F2673" i="19"/>
  <c r="M2672" i="19"/>
  <c r="L2672" i="19"/>
  <c r="F2672" i="19"/>
  <c r="M2671" i="19"/>
  <c r="L2671" i="19"/>
  <c r="F2671" i="19"/>
  <c r="M2670" i="19"/>
  <c r="L2670" i="19"/>
  <c r="F2670" i="19"/>
  <c r="M2669" i="19"/>
  <c r="L2669" i="19"/>
  <c r="F2669" i="19"/>
  <c r="M2668" i="19"/>
  <c r="L2668" i="19"/>
  <c r="F2668" i="19"/>
  <c r="M2667" i="19"/>
  <c r="L2667" i="19"/>
  <c r="F2667" i="19"/>
  <c r="M2666" i="19"/>
  <c r="L2666" i="19"/>
  <c r="F2666" i="19"/>
  <c r="M2665" i="19"/>
  <c r="L2665" i="19"/>
  <c r="F2665" i="19"/>
  <c r="M2664" i="19"/>
  <c r="L2664" i="19"/>
  <c r="F2664" i="19"/>
  <c r="M2663" i="19"/>
  <c r="L2663" i="19"/>
  <c r="F2663" i="19"/>
  <c r="M2662" i="19"/>
  <c r="L2662" i="19"/>
  <c r="F2662" i="19"/>
  <c r="M2661" i="19"/>
  <c r="L2661" i="19"/>
  <c r="F2661" i="19"/>
  <c r="M2660" i="19"/>
  <c r="L2660" i="19"/>
  <c r="F2660" i="19"/>
  <c r="M2659" i="19"/>
  <c r="L2659" i="19"/>
  <c r="F2659" i="19"/>
  <c r="M2658" i="19"/>
  <c r="L2658" i="19"/>
  <c r="F2658" i="19"/>
  <c r="M2657" i="19"/>
  <c r="L2657" i="19"/>
  <c r="F2657" i="19"/>
  <c r="M2656" i="19"/>
  <c r="L2656" i="19"/>
  <c r="F2656" i="19"/>
  <c r="M2655" i="19"/>
  <c r="L2655" i="19"/>
  <c r="F2655" i="19"/>
  <c r="M2654" i="19"/>
  <c r="L2654" i="19"/>
  <c r="F2654" i="19"/>
  <c r="M2653" i="19"/>
  <c r="L2653" i="19"/>
  <c r="F2653" i="19"/>
  <c r="M2652" i="19"/>
  <c r="L2652" i="19"/>
  <c r="F2652" i="19"/>
  <c r="M2651" i="19"/>
  <c r="L2651" i="19"/>
  <c r="F2651" i="19"/>
  <c r="M2650" i="19"/>
  <c r="L2650" i="19"/>
  <c r="F2650" i="19"/>
  <c r="M2649" i="19"/>
  <c r="L2649" i="19"/>
  <c r="F2649" i="19"/>
  <c r="M2648" i="19"/>
  <c r="L2648" i="19"/>
  <c r="F2648" i="19"/>
  <c r="M2647" i="19"/>
  <c r="L2647" i="19"/>
  <c r="F2647" i="19"/>
  <c r="M2646" i="19"/>
  <c r="L2646" i="19"/>
  <c r="F2646" i="19"/>
  <c r="M2645" i="19"/>
  <c r="L2645" i="19"/>
  <c r="F2645" i="19"/>
  <c r="M2644" i="19"/>
  <c r="L2644" i="19"/>
  <c r="F2644" i="19"/>
  <c r="M2643" i="19"/>
  <c r="L2643" i="19"/>
  <c r="F2643" i="19"/>
  <c r="M2642" i="19"/>
  <c r="L2642" i="19"/>
  <c r="F2642" i="19"/>
  <c r="M2641" i="19"/>
  <c r="L2641" i="19"/>
  <c r="F2641" i="19"/>
  <c r="M2640" i="19"/>
  <c r="L2640" i="19"/>
  <c r="F2640" i="19"/>
  <c r="M2639" i="19"/>
  <c r="L2639" i="19"/>
  <c r="F2639" i="19"/>
  <c r="M2638" i="19"/>
  <c r="L2638" i="19"/>
  <c r="F2638" i="19"/>
  <c r="M2637" i="19"/>
  <c r="L2637" i="19"/>
  <c r="F2637" i="19"/>
  <c r="M2636" i="19"/>
  <c r="L2636" i="19"/>
  <c r="F2636" i="19"/>
  <c r="M2635" i="19"/>
  <c r="L2635" i="19"/>
  <c r="F2635" i="19"/>
  <c r="M2634" i="19"/>
  <c r="L2634" i="19"/>
  <c r="F2634" i="19"/>
  <c r="M2633" i="19"/>
  <c r="L2633" i="19"/>
  <c r="F2633" i="19"/>
  <c r="M2632" i="19"/>
  <c r="L2632" i="19"/>
  <c r="F2632" i="19"/>
  <c r="M2631" i="19"/>
  <c r="L2631" i="19"/>
  <c r="F2631" i="19"/>
  <c r="M2630" i="19"/>
  <c r="L2630" i="19"/>
  <c r="F2630" i="19"/>
  <c r="M2629" i="19"/>
  <c r="L2629" i="19"/>
  <c r="F2629" i="19"/>
  <c r="M2628" i="19"/>
  <c r="L2628" i="19"/>
  <c r="F2628" i="19"/>
  <c r="M2627" i="19"/>
  <c r="L2627" i="19"/>
  <c r="F2627" i="19"/>
  <c r="M2626" i="19"/>
  <c r="L2626" i="19"/>
  <c r="F2626" i="19"/>
  <c r="M2625" i="19"/>
  <c r="L2625" i="19"/>
  <c r="F2625" i="19"/>
  <c r="M2624" i="19"/>
  <c r="L2624" i="19"/>
  <c r="F2624" i="19"/>
  <c r="M2623" i="19"/>
  <c r="L2623" i="19"/>
  <c r="F2623" i="19"/>
  <c r="M2622" i="19"/>
  <c r="L2622" i="19"/>
  <c r="F2622" i="19"/>
  <c r="M2621" i="19"/>
  <c r="L2621" i="19"/>
  <c r="F2621" i="19"/>
  <c r="M2620" i="19"/>
  <c r="L2620" i="19"/>
  <c r="F2620" i="19"/>
  <c r="M2619" i="19"/>
  <c r="L2619" i="19"/>
  <c r="F2619" i="19"/>
  <c r="M2618" i="19"/>
  <c r="L2618" i="19"/>
  <c r="F2618" i="19"/>
  <c r="M2617" i="19"/>
  <c r="L2617" i="19"/>
  <c r="F2617" i="19"/>
  <c r="M2616" i="19"/>
  <c r="L2616" i="19"/>
  <c r="F2616" i="19"/>
  <c r="M2615" i="19"/>
  <c r="L2615" i="19"/>
  <c r="F2615" i="19"/>
  <c r="M2614" i="19"/>
  <c r="L2614" i="19"/>
  <c r="F2614" i="19"/>
  <c r="M2613" i="19"/>
  <c r="L2613" i="19"/>
  <c r="F2613" i="19"/>
  <c r="M2612" i="19"/>
  <c r="L2612" i="19"/>
  <c r="F2612" i="19"/>
  <c r="M2611" i="19"/>
  <c r="L2611" i="19"/>
  <c r="F2611" i="19"/>
  <c r="M2610" i="19"/>
  <c r="L2610" i="19"/>
  <c r="F2610" i="19"/>
  <c r="M2609" i="19"/>
  <c r="L2609" i="19"/>
  <c r="F2609" i="19"/>
  <c r="M2608" i="19"/>
  <c r="L2608" i="19"/>
  <c r="F2608" i="19"/>
  <c r="M2607" i="19"/>
  <c r="L2607" i="19"/>
  <c r="F2607" i="19"/>
  <c r="M2606" i="19"/>
  <c r="L2606" i="19"/>
  <c r="F2606" i="19"/>
  <c r="M2605" i="19"/>
  <c r="L2605" i="19"/>
  <c r="F2605" i="19"/>
  <c r="M2604" i="19"/>
  <c r="L2604" i="19"/>
  <c r="F2604" i="19"/>
  <c r="M2603" i="19"/>
  <c r="L2603" i="19"/>
  <c r="F2603" i="19"/>
  <c r="M2602" i="19"/>
  <c r="L2602" i="19"/>
  <c r="F2602" i="19"/>
  <c r="M2601" i="19"/>
  <c r="L2601" i="19"/>
  <c r="F2601" i="19"/>
  <c r="M2600" i="19"/>
  <c r="L2600" i="19"/>
  <c r="F2600" i="19"/>
  <c r="M2599" i="19"/>
  <c r="L2599" i="19"/>
  <c r="F2599" i="19"/>
  <c r="M2598" i="19"/>
  <c r="L2598" i="19"/>
  <c r="F2598" i="19"/>
  <c r="M2597" i="19"/>
  <c r="L2597" i="19"/>
  <c r="F2597" i="19"/>
  <c r="M2596" i="19"/>
  <c r="L2596" i="19"/>
  <c r="F2596" i="19"/>
  <c r="M2595" i="19"/>
  <c r="L2595" i="19"/>
  <c r="F2595" i="19"/>
  <c r="M2594" i="19"/>
  <c r="L2594" i="19"/>
  <c r="F2594" i="19"/>
  <c r="M2593" i="19"/>
  <c r="L2593" i="19"/>
  <c r="F2593" i="19"/>
  <c r="M2592" i="19"/>
  <c r="L2592" i="19"/>
  <c r="F2592" i="19"/>
  <c r="M2591" i="19"/>
  <c r="L2591" i="19"/>
  <c r="F2591" i="19"/>
  <c r="M2590" i="19"/>
  <c r="L2590" i="19"/>
  <c r="F2590" i="19"/>
  <c r="M2589" i="19"/>
  <c r="L2589" i="19"/>
  <c r="F2589" i="19"/>
  <c r="M2588" i="19"/>
  <c r="L2588" i="19"/>
  <c r="F2588" i="19"/>
  <c r="M2587" i="19"/>
  <c r="L2587" i="19"/>
  <c r="F2587" i="19"/>
  <c r="M2586" i="19"/>
  <c r="L2586" i="19"/>
  <c r="F2586" i="19"/>
  <c r="M2585" i="19"/>
  <c r="L2585" i="19"/>
  <c r="F2585" i="19"/>
  <c r="M2584" i="19"/>
  <c r="L2584" i="19"/>
  <c r="F2584" i="19"/>
  <c r="M2583" i="19"/>
  <c r="L2583" i="19"/>
  <c r="F2583" i="19"/>
  <c r="M2582" i="19"/>
  <c r="L2582" i="19"/>
  <c r="F2582" i="19"/>
  <c r="M2581" i="19"/>
  <c r="L2581" i="19"/>
  <c r="F2581" i="19"/>
  <c r="M2580" i="19"/>
  <c r="L2580" i="19"/>
  <c r="F2580" i="19"/>
  <c r="M2579" i="19"/>
  <c r="L2579" i="19"/>
  <c r="F2579" i="19"/>
  <c r="M2578" i="19"/>
  <c r="L2578" i="19"/>
  <c r="F2578" i="19"/>
  <c r="M2577" i="19"/>
  <c r="L2577" i="19"/>
  <c r="F2577" i="19"/>
  <c r="M2576" i="19"/>
  <c r="L2576" i="19"/>
  <c r="F2576" i="19"/>
  <c r="M2575" i="19"/>
  <c r="L2575" i="19"/>
  <c r="F2575" i="19"/>
  <c r="M2574" i="19"/>
  <c r="L2574" i="19"/>
  <c r="F2574" i="19"/>
  <c r="M2573" i="19"/>
  <c r="L2573" i="19"/>
  <c r="F2573" i="19"/>
  <c r="M2572" i="19"/>
  <c r="L2572" i="19"/>
  <c r="F2572" i="19"/>
  <c r="M2571" i="19"/>
  <c r="L2571" i="19"/>
  <c r="F2571" i="19"/>
  <c r="M2570" i="19"/>
  <c r="L2570" i="19"/>
  <c r="F2570" i="19"/>
  <c r="M2569" i="19"/>
  <c r="L2569" i="19"/>
  <c r="F2569" i="19"/>
  <c r="M2568" i="19"/>
  <c r="L2568" i="19"/>
  <c r="F2568" i="19"/>
  <c r="M2567" i="19"/>
  <c r="L2567" i="19"/>
  <c r="F2567" i="19"/>
  <c r="M2566" i="19"/>
  <c r="L2566" i="19"/>
  <c r="F2566" i="19"/>
  <c r="M2565" i="19"/>
  <c r="L2565" i="19"/>
  <c r="F2565" i="19"/>
  <c r="M2564" i="19"/>
  <c r="L2564" i="19"/>
  <c r="F2564" i="19"/>
  <c r="M2563" i="19"/>
  <c r="L2563" i="19"/>
  <c r="F2563" i="19"/>
  <c r="M2562" i="19"/>
  <c r="L2562" i="19"/>
  <c r="F2562" i="19"/>
  <c r="M2561" i="19"/>
  <c r="L2561" i="19"/>
  <c r="F2561" i="19"/>
  <c r="M2560" i="19"/>
  <c r="L2560" i="19"/>
  <c r="F2560" i="19"/>
  <c r="M2559" i="19"/>
  <c r="L2559" i="19"/>
  <c r="F2559" i="19"/>
  <c r="M2558" i="19"/>
  <c r="L2558" i="19"/>
  <c r="F2558" i="19"/>
  <c r="M2557" i="19"/>
  <c r="L2557" i="19"/>
  <c r="F2557" i="19"/>
  <c r="M2556" i="19"/>
  <c r="L2556" i="19"/>
  <c r="F2556" i="19"/>
  <c r="M2555" i="19"/>
  <c r="L2555" i="19"/>
  <c r="F2555" i="19"/>
  <c r="M2554" i="19"/>
  <c r="L2554" i="19"/>
  <c r="F2554" i="19"/>
  <c r="M2553" i="19"/>
  <c r="L2553" i="19"/>
  <c r="F2553" i="19"/>
  <c r="M2552" i="19"/>
  <c r="L2552" i="19"/>
  <c r="F2552" i="19"/>
  <c r="M2551" i="19"/>
  <c r="L2551" i="19"/>
  <c r="F2551" i="19"/>
  <c r="M2550" i="19"/>
  <c r="L2550" i="19"/>
  <c r="F2550" i="19"/>
  <c r="M2549" i="19"/>
  <c r="L2549" i="19"/>
  <c r="F2549" i="19"/>
  <c r="M2548" i="19"/>
  <c r="L2548" i="19"/>
  <c r="F2548" i="19"/>
  <c r="M2547" i="19"/>
  <c r="L2547" i="19"/>
  <c r="F2547" i="19"/>
  <c r="M2546" i="19"/>
  <c r="L2546" i="19"/>
  <c r="F2546" i="19"/>
  <c r="M2545" i="19"/>
  <c r="L2545" i="19"/>
  <c r="F2545" i="19"/>
  <c r="M2544" i="19"/>
  <c r="L2544" i="19"/>
  <c r="F2544" i="19"/>
  <c r="M2543" i="19"/>
  <c r="L2543" i="19"/>
  <c r="F2543" i="19"/>
  <c r="M2542" i="19"/>
  <c r="L2542" i="19"/>
  <c r="F2542" i="19"/>
  <c r="M2541" i="19"/>
  <c r="L2541" i="19"/>
  <c r="F2541" i="19"/>
  <c r="M2540" i="19"/>
  <c r="L2540" i="19"/>
  <c r="F2540" i="19"/>
  <c r="M2539" i="19"/>
  <c r="L2539" i="19"/>
  <c r="F2539" i="19"/>
  <c r="M2538" i="19"/>
  <c r="L2538" i="19"/>
  <c r="F2538" i="19"/>
  <c r="M2537" i="19"/>
  <c r="L2537" i="19"/>
  <c r="F2537" i="19"/>
  <c r="M2536" i="19"/>
  <c r="L2536" i="19"/>
  <c r="F2536" i="19"/>
  <c r="M2535" i="19"/>
  <c r="L2535" i="19"/>
  <c r="F2535" i="19"/>
  <c r="M2534" i="19"/>
  <c r="L2534" i="19"/>
  <c r="F2534" i="19"/>
  <c r="M2533" i="19"/>
  <c r="L2533" i="19"/>
  <c r="F2533" i="19"/>
  <c r="M2532" i="19"/>
  <c r="L2532" i="19"/>
  <c r="F2532" i="19"/>
  <c r="M2531" i="19"/>
  <c r="L2531" i="19"/>
  <c r="F2531" i="19"/>
  <c r="M2530" i="19"/>
  <c r="L2530" i="19"/>
  <c r="F2530" i="19"/>
  <c r="M2529" i="19"/>
  <c r="L2529" i="19"/>
  <c r="F2529" i="19"/>
  <c r="M2528" i="19"/>
  <c r="L2528" i="19"/>
  <c r="F2528" i="19"/>
  <c r="M2527" i="19"/>
  <c r="L2527" i="19"/>
  <c r="F2527" i="19"/>
  <c r="M2526" i="19"/>
  <c r="L2526" i="19"/>
  <c r="F2526" i="19"/>
  <c r="M2525" i="19"/>
  <c r="L2525" i="19"/>
  <c r="F2525" i="19"/>
  <c r="M2524" i="19"/>
  <c r="L2524" i="19"/>
  <c r="F2524" i="19"/>
  <c r="M2523" i="19"/>
  <c r="L2523" i="19"/>
  <c r="F2523" i="19"/>
  <c r="M2522" i="19"/>
  <c r="L2522" i="19"/>
  <c r="F2522" i="19"/>
  <c r="M2521" i="19"/>
  <c r="L2521" i="19"/>
  <c r="F2521" i="19"/>
  <c r="M2520" i="19"/>
  <c r="L2520" i="19"/>
  <c r="F2520" i="19"/>
  <c r="M2519" i="19"/>
  <c r="L2519" i="19"/>
  <c r="F2519" i="19"/>
  <c r="M2518" i="19"/>
  <c r="L2518" i="19"/>
  <c r="F2518" i="19"/>
  <c r="M2517" i="19"/>
  <c r="L2517" i="19"/>
  <c r="F2517" i="19"/>
  <c r="M2516" i="19"/>
  <c r="L2516" i="19"/>
  <c r="F2516" i="19"/>
  <c r="M2515" i="19"/>
  <c r="L2515" i="19"/>
  <c r="F2515" i="19"/>
  <c r="M2514" i="19"/>
  <c r="L2514" i="19"/>
  <c r="F2514" i="19"/>
  <c r="M2513" i="19"/>
  <c r="L2513" i="19"/>
  <c r="F2513" i="19"/>
  <c r="M2512" i="19"/>
  <c r="L2512" i="19"/>
  <c r="F2512" i="19"/>
  <c r="M2511" i="19"/>
  <c r="L2511" i="19"/>
  <c r="F2511" i="19"/>
  <c r="M2510" i="19"/>
  <c r="L2510" i="19"/>
  <c r="F2510" i="19"/>
  <c r="M2509" i="19"/>
  <c r="L2509" i="19"/>
  <c r="F2509" i="19"/>
  <c r="M2508" i="19"/>
  <c r="L2508" i="19"/>
  <c r="F2508" i="19"/>
  <c r="M2507" i="19"/>
  <c r="L2507" i="19"/>
  <c r="F2507" i="19"/>
  <c r="M2506" i="19"/>
  <c r="L2506" i="19"/>
  <c r="F2506" i="19"/>
  <c r="M2505" i="19"/>
  <c r="L2505" i="19"/>
  <c r="F2505" i="19"/>
  <c r="M2504" i="19"/>
  <c r="L2504" i="19"/>
  <c r="F2504" i="19"/>
  <c r="M2503" i="19"/>
  <c r="L2503" i="19"/>
  <c r="F2503" i="19"/>
  <c r="M2502" i="19"/>
  <c r="L2502" i="19"/>
  <c r="F2502" i="19"/>
  <c r="M2501" i="19"/>
  <c r="L2501" i="19"/>
  <c r="F2501" i="19"/>
  <c r="M2500" i="19"/>
  <c r="L2500" i="19"/>
  <c r="F2500" i="19"/>
  <c r="M2499" i="19"/>
  <c r="L2499" i="19"/>
  <c r="F2499" i="19"/>
  <c r="M2498" i="19"/>
  <c r="L2498" i="19"/>
  <c r="F2498" i="19"/>
  <c r="M2497" i="19"/>
  <c r="L2497" i="19"/>
  <c r="F2497" i="19"/>
  <c r="M2496" i="19"/>
  <c r="L2496" i="19"/>
  <c r="F2496" i="19"/>
  <c r="M2495" i="19"/>
  <c r="L2495" i="19"/>
  <c r="F2495" i="19"/>
  <c r="M2494" i="19"/>
  <c r="L2494" i="19"/>
  <c r="F2494" i="19"/>
  <c r="M2493" i="19"/>
  <c r="L2493" i="19"/>
  <c r="F2493" i="19"/>
  <c r="M2492" i="19"/>
  <c r="L2492" i="19"/>
  <c r="F2492" i="19"/>
  <c r="M2491" i="19"/>
  <c r="L2491" i="19"/>
  <c r="F2491" i="19"/>
  <c r="M2490" i="19"/>
  <c r="L2490" i="19"/>
  <c r="F2490" i="19"/>
  <c r="M2489" i="19"/>
  <c r="L2489" i="19"/>
  <c r="F2489" i="19"/>
  <c r="M2488" i="19"/>
  <c r="L2488" i="19"/>
  <c r="F2488" i="19"/>
  <c r="M2487" i="19"/>
  <c r="L2487" i="19"/>
  <c r="F2487" i="19"/>
  <c r="M2486" i="19"/>
  <c r="L2486" i="19"/>
  <c r="F2486" i="19"/>
  <c r="M2485" i="19"/>
  <c r="L2485" i="19"/>
  <c r="F2485" i="19"/>
  <c r="M2484" i="19"/>
  <c r="L2484" i="19"/>
  <c r="F2484" i="19"/>
  <c r="M2483" i="19"/>
  <c r="L2483" i="19"/>
  <c r="F2483" i="19"/>
  <c r="M2482" i="19"/>
  <c r="L2482" i="19"/>
  <c r="F2482" i="19"/>
  <c r="M2481" i="19"/>
  <c r="L2481" i="19"/>
  <c r="F2481" i="19"/>
  <c r="M2480" i="19"/>
  <c r="L2480" i="19"/>
  <c r="F2480" i="19"/>
  <c r="M2479" i="19"/>
  <c r="L2479" i="19"/>
  <c r="F2479" i="19"/>
  <c r="M2478" i="19"/>
  <c r="L2478" i="19"/>
  <c r="F2478" i="19"/>
  <c r="M2477" i="19"/>
  <c r="L2477" i="19"/>
  <c r="F2477" i="19"/>
  <c r="M2476" i="19"/>
  <c r="L2476" i="19"/>
  <c r="F2476" i="19"/>
  <c r="M2475" i="19"/>
  <c r="L2475" i="19"/>
  <c r="F2475" i="19"/>
  <c r="M2474" i="19"/>
  <c r="L2474" i="19"/>
  <c r="F2474" i="19"/>
  <c r="M2473" i="19"/>
  <c r="L2473" i="19"/>
  <c r="F2473" i="19"/>
  <c r="M2472" i="19"/>
  <c r="L2472" i="19"/>
  <c r="F2472" i="19"/>
  <c r="M2471" i="19"/>
  <c r="L2471" i="19"/>
  <c r="F2471" i="19"/>
  <c r="M2470" i="19"/>
  <c r="L2470" i="19"/>
  <c r="F2470" i="19"/>
  <c r="M2469" i="19"/>
  <c r="L2469" i="19"/>
  <c r="F2469" i="19"/>
  <c r="M2468" i="19"/>
  <c r="L2468" i="19"/>
  <c r="F2468" i="19"/>
  <c r="M2467" i="19"/>
  <c r="L2467" i="19"/>
  <c r="F2467" i="19"/>
  <c r="M2466" i="19"/>
  <c r="L2466" i="19"/>
  <c r="F2466" i="19"/>
  <c r="M2465" i="19"/>
  <c r="L2465" i="19"/>
  <c r="F2465" i="19"/>
  <c r="M2464" i="19"/>
  <c r="L2464" i="19"/>
  <c r="F2464" i="19"/>
  <c r="M2463" i="19"/>
  <c r="L2463" i="19"/>
  <c r="F2463" i="19"/>
  <c r="M2462" i="19"/>
  <c r="L2462" i="19"/>
  <c r="F2462" i="19"/>
  <c r="M2461" i="19"/>
  <c r="L2461" i="19"/>
  <c r="F2461" i="19"/>
  <c r="M2460" i="19"/>
  <c r="L2460" i="19"/>
  <c r="F2460" i="19"/>
  <c r="M2459" i="19"/>
  <c r="L2459" i="19"/>
  <c r="F2459" i="19"/>
  <c r="M2458" i="19"/>
  <c r="L2458" i="19"/>
  <c r="F2458" i="19"/>
  <c r="M2457" i="19"/>
  <c r="L2457" i="19"/>
  <c r="F2457" i="19"/>
  <c r="M2456" i="19"/>
  <c r="L2456" i="19"/>
  <c r="F2456" i="19"/>
  <c r="M2455" i="19"/>
  <c r="L2455" i="19"/>
  <c r="F2455" i="19"/>
  <c r="M2454" i="19"/>
  <c r="L2454" i="19"/>
  <c r="F2454" i="19"/>
  <c r="M2453" i="19"/>
  <c r="L2453" i="19"/>
  <c r="F2453" i="19"/>
  <c r="M2452" i="19"/>
  <c r="L2452" i="19"/>
  <c r="F2452" i="19"/>
  <c r="M2451" i="19"/>
  <c r="L2451" i="19"/>
  <c r="F2451" i="19"/>
  <c r="M2450" i="19"/>
  <c r="L2450" i="19"/>
  <c r="F2450" i="19"/>
  <c r="M2449" i="19"/>
  <c r="L2449" i="19"/>
  <c r="F2449" i="19"/>
  <c r="M2448" i="19"/>
  <c r="L2448" i="19"/>
  <c r="F2448" i="19"/>
  <c r="M2447" i="19"/>
  <c r="L2447" i="19"/>
  <c r="F2447" i="19"/>
  <c r="M2446" i="19"/>
  <c r="L2446" i="19"/>
  <c r="F2446" i="19"/>
  <c r="M2445" i="19"/>
  <c r="L2445" i="19"/>
  <c r="F2445" i="19"/>
  <c r="M2444" i="19"/>
  <c r="L2444" i="19"/>
  <c r="F2444" i="19"/>
  <c r="M2443" i="19"/>
  <c r="L2443" i="19"/>
  <c r="F2443" i="19"/>
  <c r="M2442" i="19"/>
  <c r="L2442" i="19"/>
  <c r="F2442" i="19"/>
  <c r="M2441" i="19"/>
  <c r="L2441" i="19"/>
  <c r="F2441" i="19"/>
  <c r="M2440" i="19"/>
  <c r="L2440" i="19"/>
  <c r="F2440" i="19"/>
  <c r="M2439" i="19"/>
  <c r="L2439" i="19"/>
  <c r="F2439" i="19"/>
  <c r="M2438" i="19"/>
  <c r="L2438" i="19"/>
  <c r="F2438" i="19"/>
  <c r="M2437" i="19"/>
  <c r="L2437" i="19"/>
  <c r="F2437" i="19"/>
  <c r="M2436" i="19"/>
  <c r="L2436" i="19"/>
  <c r="F2436" i="19"/>
  <c r="M2435" i="19"/>
  <c r="L2435" i="19"/>
  <c r="F2435" i="19"/>
  <c r="M2434" i="19"/>
  <c r="L2434" i="19"/>
  <c r="F2434" i="19"/>
  <c r="M2433" i="19"/>
  <c r="L2433" i="19"/>
  <c r="F2433" i="19"/>
  <c r="M2432" i="19"/>
  <c r="L2432" i="19"/>
  <c r="F2432" i="19"/>
  <c r="M2431" i="19"/>
  <c r="L2431" i="19"/>
  <c r="F2431" i="19"/>
  <c r="M2430" i="19"/>
  <c r="L2430" i="19"/>
  <c r="F2430" i="19"/>
  <c r="M2429" i="19"/>
  <c r="L2429" i="19"/>
  <c r="F2429" i="19"/>
  <c r="M2428" i="19"/>
  <c r="L2428" i="19"/>
  <c r="F2428" i="19"/>
  <c r="M2427" i="19"/>
  <c r="L2427" i="19"/>
  <c r="F2427" i="19"/>
  <c r="M2426" i="19"/>
  <c r="L2426" i="19"/>
  <c r="F2426" i="19"/>
  <c r="M2425" i="19"/>
  <c r="L2425" i="19"/>
  <c r="F2425" i="19"/>
  <c r="M2424" i="19"/>
  <c r="L2424" i="19"/>
  <c r="F2424" i="19"/>
  <c r="M2423" i="19"/>
  <c r="L2423" i="19"/>
  <c r="F2423" i="19"/>
  <c r="M2422" i="19"/>
  <c r="L2422" i="19"/>
  <c r="F2422" i="19"/>
  <c r="M2421" i="19"/>
  <c r="L2421" i="19"/>
  <c r="F2421" i="19"/>
  <c r="M2420" i="19"/>
  <c r="L2420" i="19"/>
  <c r="F2420" i="19"/>
  <c r="M2419" i="19"/>
  <c r="L2419" i="19"/>
  <c r="F2419" i="19"/>
  <c r="M2418" i="19"/>
  <c r="L2418" i="19"/>
  <c r="F2418" i="19"/>
  <c r="M2417" i="19"/>
  <c r="L2417" i="19"/>
  <c r="F2417" i="19"/>
  <c r="M2416" i="19"/>
  <c r="L2416" i="19"/>
  <c r="F2416" i="19"/>
  <c r="M2415" i="19"/>
  <c r="L2415" i="19"/>
  <c r="F2415" i="19"/>
  <c r="M2414" i="19"/>
  <c r="L2414" i="19"/>
  <c r="F2414" i="19"/>
  <c r="M2413" i="19"/>
  <c r="L2413" i="19"/>
  <c r="F2413" i="19"/>
  <c r="M2412" i="19"/>
  <c r="L2412" i="19"/>
  <c r="F2412" i="19"/>
  <c r="M2411" i="19"/>
  <c r="L2411" i="19"/>
  <c r="F2411" i="19"/>
  <c r="M2410" i="19"/>
  <c r="L2410" i="19"/>
  <c r="F2410" i="19"/>
  <c r="M2409" i="19"/>
  <c r="L2409" i="19"/>
  <c r="F2409" i="19"/>
  <c r="M2408" i="19"/>
  <c r="L2408" i="19"/>
  <c r="F2408" i="19"/>
  <c r="M2407" i="19"/>
  <c r="L2407" i="19"/>
  <c r="F2407" i="19"/>
  <c r="M2406" i="19"/>
  <c r="L2406" i="19"/>
  <c r="F2406" i="19"/>
  <c r="M2405" i="19"/>
  <c r="L2405" i="19"/>
  <c r="F2405" i="19"/>
  <c r="M2404" i="19"/>
  <c r="L2404" i="19"/>
  <c r="F2404" i="19"/>
  <c r="M2403" i="19"/>
  <c r="L2403" i="19"/>
  <c r="F2403" i="19"/>
  <c r="M2402" i="19"/>
  <c r="L2402" i="19"/>
  <c r="F2402" i="19"/>
  <c r="M2401" i="19"/>
  <c r="L2401" i="19"/>
  <c r="F2401" i="19"/>
  <c r="M2400" i="19"/>
  <c r="L2400" i="19"/>
  <c r="F2400" i="19"/>
  <c r="M2399" i="19"/>
  <c r="L2399" i="19"/>
  <c r="F2399" i="19"/>
  <c r="M2398" i="19"/>
  <c r="L2398" i="19"/>
  <c r="F2398" i="19"/>
  <c r="M2397" i="19"/>
  <c r="L2397" i="19"/>
  <c r="F2397" i="19"/>
  <c r="M2396" i="19"/>
  <c r="L2396" i="19"/>
  <c r="F2396" i="19"/>
  <c r="M2395" i="19"/>
  <c r="L2395" i="19"/>
  <c r="F2395" i="19"/>
  <c r="M2394" i="19"/>
  <c r="L2394" i="19"/>
  <c r="F2394" i="19"/>
  <c r="M2393" i="19"/>
  <c r="L2393" i="19"/>
  <c r="F2393" i="19"/>
  <c r="M2392" i="19"/>
  <c r="L2392" i="19"/>
  <c r="F2392" i="19"/>
  <c r="M2391" i="19"/>
  <c r="L2391" i="19"/>
  <c r="F2391" i="19"/>
  <c r="M2390" i="19"/>
  <c r="L2390" i="19"/>
  <c r="F2390" i="19"/>
  <c r="M2389" i="19"/>
  <c r="L2389" i="19"/>
  <c r="F2389" i="19"/>
  <c r="M2388" i="19"/>
  <c r="L2388" i="19"/>
  <c r="F2388" i="19"/>
  <c r="M2387" i="19"/>
  <c r="L2387" i="19"/>
  <c r="F2387" i="19"/>
  <c r="M2386" i="19"/>
  <c r="L2386" i="19"/>
  <c r="F2386" i="19"/>
  <c r="M2385" i="19"/>
  <c r="L2385" i="19"/>
  <c r="F2385" i="19"/>
  <c r="M2384" i="19"/>
  <c r="L2384" i="19"/>
  <c r="F2384" i="19"/>
  <c r="M2383" i="19"/>
  <c r="L2383" i="19"/>
  <c r="F2383" i="19"/>
  <c r="M2382" i="19"/>
  <c r="L2382" i="19"/>
  <c r="F2382" i="19"/>
  <c r="M2381" i="19"/>
  <c r="L2381" i="19"/>
  <c r="F2381" i="19"/>
  <c r="M2380" i="19"/>
  <c r="L2380" i="19"/>
  <c r="F2380" i="19"/>
  <c r="M2379" i="19"/>
  <c r="L2379" i="19"/>
  <c r="F2379" i="19"/>
  <c r="M2378" i="19"/>
  <c r="L2378" i="19"/>
  <c r="F2378" i="19"/>
  <c r="M2377" i="19"/>
  <c r="L2377" i="19"/>
  <c r="F2377" i="19"/>
  <c r="M2376" i="19"/>
  <c r="L2376" i="19"/>
  <c r="F2376" i="19"/>
  <c r="M2375" i="19"/>
  <c r="L2375" i="19"/>
  <c r="F2375" i="19"/>
  <c r="M2374" i="19"/>
  <c r="L2374" i="19"/>
  <c r="F2374" i="19"/>
  <c r="M2373" i="19"/>
  <c r="L2373" i="19"/>
  <c r="F2373" i="19"/>
  <c r="M2372" i="19"/>
  <c r="L2372" i="19"/>
  <c r="F2372" i="19"/>
  <c r="M2371" i="19"/>
  <c r="L2371" i="19"/>
  <c r="F2371" i="19"/>
  <c r="M2370" i="19"/>
  <c r="L2370" i="19"/>
  <c r="F2370" i="19"/>
  <c r="M2369" i="19"/>
  <c r="L2369" i="19"/>
  <c r="F2369" i="19"/>
  <c r="M2368" i="19"/>
  <c r="L2368" i="19"/>
  <c r="F2368" i="19"/>
  <c r="M2367" i="19"/>
  <c r="L2367" i="19"/>
  <c r="F2367" i="19"/>
  <c r="M2366" i="19"/>
  <c r="L2366" i="19"/>
  <c r="F2366" i="19"/>
  <c r="M2365" i="19"/>
  <c r="L2365" i="19"/>
  <c r="F2365" i="19"/>
  <c r="M2364" i="19"/>
  <c r="L2364" i="19"/>
  <c r="F2364" i="19"/>
  <c r="M2363" i="19"/>
  <c r="L2363" i="19"/>
  <c r="F2363" i="19"/>
  <c r="M2362" i="19"/>
  <c r="L2362" i="19"/>
  <c r="F2362" i="19"/>
  <c r="M2361" i="19"/>
  <c r="L2361" i="19"/>
  <c r="F2361" i="19"/>
  <c r="M2360" i="19"/>
  <c r="L2360" i="19"/>
  <c r="F2360" i="19"/>
  <c r="M2359" i="19"/>
  <c r="L2359" i="19"/>
  <c r="F2359" i="19"/>
  <c r="M2358" i="19"/>
  <c r="L2358" i="19"/>
  <c r="F2358" i="19"/>
  <c r="M2357" i="19"/>
  <c r="L2357" i="19"/>
  <c r="F2357" i="19"/>
  <c r="M2356" i="19"/>
  <c r="L2356" i="19"/>
  <c r="F2356" i="19"/>
  <c r="M2355" i="19"/>
  <c r="L2355" i="19"/>
  <c r="F2355" i="19"/>
  <c r="M2354" i="19"/>
  <c r="L2354" i="19"/>
  <c r="F2354" i="19"/>
  <c r="M2353" i="19"/>
  <c r="L2353" i="19"/>
  <c r="F2353" i="19"/>
  <c r="M2352" i="19"/>
  <c r="L2352" i="19"/>
  <c r="F2352" i="19"/>
  <c r="M2351" i="19"/>
  <c r="L2351" i="19"/>
  <c r="F2351" i="19"/>
  <c r="M2350" i="19"/>
  <c r="L2350" i="19"/>
  <c r="F2350" i="19"/>
  <c r="M2349" i="19"/>
  <c r="L2349" i="19"/>
  <c r="F2349" i="19"/>
  <c r="M2348" i="19"/>
  <c r="L2348" i="19"/>
  <c r="F2348" i="19"/>
  <c r="M2347" i="19"/>
  <c r="L2347" i="19"/>
  <c r="F2347" i="19"/>
  <c r="M2346" i="19"/>
  <c r="L2346" i="19"/>
  <c r="F2346" i="19"/>
  <c r="M2345" i="19"/>
  <c r="L2345" i="19"/>
  <c r="F2345" i="19"/>
  <c r="M2344" i="19"/>
  <c r="L2344" i="19"/>
  <c r="F2344" i="19"/>
  <c r="M2343" i="19"/>
  <c r="L2343" i="19"/>
  <c r="F2343" i="19"/>
  <c r="M2342" i="19"/>
  <c r="L2342" i="19"/>
  <c r="F2342" i="19"/>
  <c r="M2341" i="19"/>
  <c r="L2341" i="19"/>
  <c r="F2341" i="19"/>
  <c r="M2340" i="19"/>
  <c r="L2340" i="19"/>
  <c r="F2340" i="19"/>
  <c r="M2339" i="19"/>
  <c r="L2339" i="19"/>
  <c r="F2339" i="19"/>
  <c r="M2338" i="19"/>
  <c r="L2338" i="19"/>
  <c r="F2338" i="19"/>
  <c r="M2337" i="19"/>
  <c r="L2337" i="19"/>
  <c r="F2337" i="19"/>
  <c r="M2336" i="19"/>
  <c r="L2336" i="19"/>
  <c r="F2336" i="19"/>
  <c r="M2335" i="19"/>
  <c r="L2335" i="19"/>
  <c r="F2335" i="19"/>
  <c r="M2334" i="19"/>
  <c r="L2334" i="19"/>
  <c r="F2334" i="19"/>
  <c r="M2333" i="19"/>
  <c r="L2333" i="19"/>
  <c r="F2333" i="19"/>
  <c r="M2332" i="19"/>
  <c r="L2332" i="19"/>
  <c r="F2332" i="19"/>
  <c r="M2331" i="19"/>
  <c r="L2331" i="19"/>
  <c r="F2331" i="19"/>
  <c r="M2330" i="19"/>
  <c r="L2330" i="19"/>
  <c r="F2330" i="19"/>
  <c r="M2329" i="19"/>
  <c r="L2329" i="19"/>
  <c r="F2329" i="19"/>
  <c r="M2328" i="19"/>
  <c r="L2328" i="19"/>
  <c r="F2328" i="19"/>
  <c r="M2327" i="19"/>
  <c r="L2327" i="19"/>
  <c r="F2327" i="19"/>
  <c r="M2326" i="19"/>
  <c r="L2326" i="19"/>
  <c r="F2326" i="19"/>
  <c r="M2325" i="19"/>
  <c r="L2325" i="19"/>
  <c r="F2325" i="19"/>
  <c r="M2324" i="19"/>
  <c r="L2324" i="19"/>
  <c r="F2324" i="19"/>
  <c r="M2323" i="19"/>
  <c r="L2323" i="19"/>
  <c r="F2323" i="19"/>
  <c r="M2322" i="19"/>
  <c r="L2322" i="19"/>
  <c r="F2322" i="19"/>
  <c r="M2321" i="19"/>
  <c r="L2321" i="19"/>
  <c r="F2321" i="19"/>
  <c r="M2320" i="19"/>
  <c r="L2320" i="19"/>
  <c r="F2320" i="19"/>
  <c r="M2319" i="19"/>
  <c r="L2319" i="19"/>
  <c r="F2319" i="19"/>
  <c r="M2318" i="19"/>
  <c r="L2318" i="19"/>
  <c r="F2318" i="19"/>
  <c r="M2317" i="19"/>
  <c r="L2317" i="19"/>
  <c r="F2317" i="19"/>
  <c r="M2316" i="19"/>
  <c r="L2316" i="19"/>
  <c r="F2316" i="19"/>
  <c r="M2315" i="19"/>
  <c r="L2315" i="19"/>
  <c r="F2315" i="19"/>
  <c r="M2314" i="19"/>
  <c r="L2314" i="19"/>
  <c r="F2314" i="19"/>
  <c r="M2313" i="19"/>
  <c r="L2313" i="19"/>
  <c r="F2313" i="19"/>
  <c r="M2312" i="19"/>
  <c r="L2312" i="19"/>
  <c r="F2312" i="19"/>
  <c r="M2311" i="19"/>
  <c r="L2311" i="19"/>
  <c r="F2311" i="19"/>
  <c r="M2310" i="19"/>
  <c r="L2310" i="19"/>
  <c r="F2310" i="19"/>
  <c r="M2309" i="19"/>
  <c r="L2309" i="19"/>
  <c r="F2309" i="19"/>
  <c r="M2308" i="19"/>
  <c r="L2308" i="19"/>
  <c r="F2308" i="19"/>
  <c r="M2307" i="19"/>
  <c r="L2307" i="19"/>
  <c r="F2307" i="19"/>
  <c r="M2306" i="19"/>
  <c r="L2306" i="19"/>
  <c r="F2306" i="19"/>
  <c r="M2305" i="19"/>
  <c r="L2305" i="19"/>
  <c r="F2305" i="19"/>
  <c r="M2304" i="19"/>
  <c r="L2304" i="19"/>
  <c r="F2304" i="19"/>
  <c r="M2303" i="19"/>
  <c r="L2303" i="19"/>
  <c r="F2303" i="19"/>
  <c r="M2302" i="19"/>
  <c r="L2302" i="19"/>
  <c r="F2302" i="19"/>
  <c r="M2301" i="19"/>
  <c r="L2301" i="19"/>
  <c r="F2301" i="19"/>
  <c r="M2300" i="19"/>
  <c r="L2300" i="19"/>
  <c r="F2300" i="19"/>
  <c r="M2299" i="19"/>
  <c r="L2299" i="19"/>
  <c r="F2299" i="19"/>
  <c r="M2298" i="19"/>
  <c r="L2298" i="19"/>
  <c r="F2298" i="19"/>
  <c r="M2297" i="19"/>
  <c r="L2297" i="19"/>
  <c r="F2297" i="19"/>
  <c r="M2296" i="19"/>
  <c r="L2296" i="19"/>
  <c r="F2296" i="19"/>
  <c r="M2295" i="19"/>
  <c r="L2295" i="19"/>
  <c r="F2295" i="19"/>
  <c r="M2294" i="19"/>
  <c r="L2294" i="19"/>
  <c r="F2294" i="19"/>
  <c r="M2293" i="19"/>
  <c r="L2293" i="19"/>
  <c r="F2293" i="19"/>
  <c r="M2292" i="19"/>
  <c r="L2292" i="19"/>
  <c r="F2292" i="19"/>
  <c r="M2291" i="19"/>
  <c r="L2291" i="19"/>
  <c r="F2291" i="19"/>
  <c r="M2290" i="19"/>
  <c r="L2290" i="19"/>
  <c r="F2290" i="19"/>
  <c r="M2289" i="19"/>
  <c r="L2289" i="19"/>
  <c r="F2289" i="19"/>
  <c r="M2288" i="19"/>
  <c r="L2288" i="19"/>
  <c r="F2288" i="19"/>
  <c r="M2287" i="19"/>
  <c r="L2287" i="19"/>
  <c r="F2287" i="19"/>
  <c r="M2286" i="19"/>
  <c r="L2286" i="19"/>
  <c r="F2286" i="19"/>
  <c r="M2285" i="19"/>
  <c r="L2285" i="19"/>
  <c r="F2285" i="19"/>
  <c r="M2284" i="19"/>
  <c r="L2284" i="19"/>
  <c r="F2284" i="19"/>
  <c r="M2283" i="19"/>
  <c r="L2283" i="19"/>
  <c r="F2283" i="19"/>
  <c r="M2282" i="19"/>
  <c r="L2282" i="19"/>
  <c r="F2282" i="19"/>
  <c r="M2281" i="19"/>
  <c r="L2281" i="19"/>
  <c r="F2281" i="19"/>
  <c r="M2280" i="19"/>
  <c r="L2280" i="19"/>
  <c r="F2280" i="19"/>
  <c r="M2279" i="19"/>
  <c r="L2279" i="19"/>
  <c r="F2279" i="19"/>
  <c r="M2278" i="19"/>
  <c r="L2278" i="19"/>
  <c r="F2278" i="19"/>
  <c r="M2277" i="19"/>
  <c r="L2277" i="19"/>
  <c r="F2277" i="19"/>
  <c r="M2276" i="19"/>
  <c r="L2276" i="19"/>
  <c r="F2276" i="19"/>
  <c r="M2275" i="19"/>
  <c r="L2275" i="19"/>
  <c r="F2275" i="19"/>
  <c r="M2274" i="19"/>
  <c r="L2274" i="19"/>
  <c r="F2274" i="19"/>
  <c r="M2273" i="19"/>
  <c r="L2273" i="19"/>
  <c r="F2273" i="19"/>
  <c r="M2272" i="19"/>
  <c r="L2272" i="19"/>
  <c r="F2272" i="19"/>
  <c r="M2271" i="19"/>
  <c r="L2271" i="19"/>
  <c r="F2271" i="19"/>
  <c r="M2270" i="19"/>
  <c r="L2270" i="19"/>
  <c r="F2270" i="19"/>
  <c r="M2269" i="19"/>
  <c r="L2269" i="19"/>
  <c r="F2269" i="19"/>
  <c r="M2268" i="19"/>
  <c r="L2268" i="19"/>
  <c r="F2268" i="19"/>
  <c r="M2267" i="19"/>
  <c r="L2267" i="19"/>
  <c r="F2267" i="19"/>
  <c r="M2266" i="19"/>
  <c r="L2266" i="19"/>
  <c r="F2266" i="19"/>
  <c r="M2265" i="19"/>
  <c r="L2265" i="19"/>
  <c r="F2265" i="19"/>
  <c r="M2264" i="19"/>
  <c r="L2264" i="19"/>
  <c r="F2264" i="19"/>
  <c r="M2263" i="19"/>
  <c r="L2263" i="19"/>
  <c r="F2263" i="19"/>
  <c r="M2262" i="19"/>
  <c r="L2262" i="19"/>
  <c r="F2262" i="19"/>
  <c r="M2261" i="19"/>
  <c r="L2261" i="19"/>
  <c r="F2261" i="19"/>
  <c r="M2260" i="19"/>
  <c r="L2260" i="19"/>
  <c r="F2260" i="19"/>
  <c r="M2259" i="19"/>
  <c r="L2259" i="19"/>
  <c r="F2259" i="19"/>
  <c r="M2258" i="19"/>
  <c r="L2258" i="19"/>
  <c r="F2258" i="19"/>
  <c r="M2257" i="19"/>
  <c r="L2257" i="19"/>
  <c r="F2257" i="19"/>
  <c r="M2256" i="19"/>
  <c r="L2256" i="19"/>
  <c r="F2256" i="19"/>
  <c r="M2255" i="19"/>
  <c r="L2255" i="19"/>
  <c r="F2255" i="19"/>
  <c r="M2254" i="19"/>
  <c r="L2254" i="19"/>
  <c r="F2254" i="19"/>
  <c r="M2253" i="19"/>
  <c r="L2253" i="19"/>
  <c r="F2253" i="19"/>
  <c r="M2252" i="19"/>
  <c r="L2252" i="19"/>
  <c r="F2252" i="19"/>
  <c r="M2251" i="19"/>
  <c r="L2251" i="19"/>
  <c r="F2251" i="19"/>
  <c r="M2250" i="19"/>
  <c r="L2250" i="19"/>
  <c r="F2250" i="19"/>
  <c r="M2249" i="19"/>
  <c r="L2249" i="19"/>
  <c r="F2249" i="19"/>
  <c r="M2248" i="19"/>
  <c r="L2248" i="19"/>
  <c r="F2248" i="19"/>
  <c r="M2247" i="19"/>
  <c r="L2247" i="19"/>
  <c r="F2247" i="19"/>
  <c r="M2246" i="19"/>
  <c r="L2246" i="19"/>
  <c r="F2246" i="19"/>
  <c r="M2245" i="19"/>
  <c r="L2245" i="19"/>
  <c r="F2245" i="19"/>
  <c r="M2244" i="19"/>
  <c r="L2244" i="19"/>
  <c r="F2244" i="19"/>
  <c r="M2243" i="19"/>
  <c r="L2243" i="19"/>
  <c r="F2243" i="19"/>
  <c r="M2242" i="19"/>
  <c r="L2242" i="19"/>
  <c r="F2242" i="19"/>
  <c r="M2241" i="19"/>
  <c r="L2241" i="19"/>
  <c r="F2241" i="19"/>
  <c r="M2240" i="19"/>
  <c r="L2240" i="19"/>
  <c r="F2240" i="19"/>
  <c r="M2239" i="19"/>
  <c r="L2239" i="19"/>
  <c r="F2239" i="19"/>
  <c r="M2238" i="19"/>
  <c r="L2238" i="19"/>
  <c r="F2238" i="19"/>
  <c r="M2237" i="19"/>
  <c r="L2237" i="19"/>
  <c r="F2237" i="19"/>
  <c r="M2236" i="19"/>
  <c r="L2236" i="19"/>
  <c r="F2236" i="19"/>
  <c r="M2235" i="19"/>
  <c r="L2235" i="19"/>
  <c r="F2235" i="19"/>
  <c r="M2234" i="19"/>
  <c r="L2234" i="19"/>
  <c r="F2234" i="19"/>
  <c r="M2233" i="19"/>
  <c r="L2233" i="19"/>
  <c r="F2233" i="19"/>
  <c r="M2232" i="19"/>
  <c r="L2232" i="19"/>
  <c r="F2232" i="19"/>
  <c r="M2231" i="19"/>
  <c r="L2231" i="19"/>
  <c r="F2231" i="19"/>
  <c r="M2230" i="19"/>
  <c r="L2230" i="19"/>
  <c r="F2230" i="19"/>
  <c r="M2229" i="19"/>
  <c r="L2229" i="19"/>
  <c r="F2229" i="19"/>
  <c r="M2228" i="19"/>
  <c r="L2228" i="19"/>
  <c r="F2228" i="19"/>
  <c r="M2227" i="19"/>
  <c r="L2227" i="19"/>
  <c r="F2227" i="19"/>
  <c r="M2226" i="19"/>
  <c r="L2226" i="19"/>
  <c r="F2226" i="19"/>
  <c r="M2225" i="19"/>
  <c r="L2225" i="19"/>
  <c r="F2225" i="19"/>
  <c r="M2224" i="19"/>
  <c r="L2224" i="19"/>
  <c r="F2224" i="19"/>
  <c r="M2223" i="19"/>
  <c r="L2223" i="19"/>
  <c r="F2223" i="19"/>
  <c r="M2222" i="19"/>
  <c r="L2222" i="19"/>
  <c r="F2222" i="19"/>
  <c r="M2221" i="19"/>
  <c r="L2221" i="19"/>
  <c r="F2221" i="19"/>
  <c r="M2220" i="19"/>
  <c r="L2220" i="19"/>
  <c r="F2220" i="19"/>
  <c r="M2219" i="19"/>
  <c r="L2219" i="19"/>
  <c r="F2219" i="19"/>
  <c r="M2218" i="19"/>
  <c r="L2218" i="19"/>
  <c r="F2218" i="19"/>
  <c r="M2217" i="19"/>
  <c r="L2217" i="19"/>
  <c r="F2217" i="19"/>
  <c r="M2216" i="19"/>
  <c r="L2216" i="19"/>
  <c r="F2216" i="19"/>
  <c r="M2215" i="19"/>
  <c r="L2215" i="19"/>
  <c r="F2215" i="19"/>
  <c r="M2214" i="19"/>
  <c r="L2214" i="19"/>
  <c r="F2214" i="19"/>
  <c r="M2213" i="19"/>
  <c r="L2213" i="19"/>
  <c r="F2213" i="19"/>
  <c r="M2212" i="19"/>
  <c r="L2212" i="19"/>
  <c r="F2212" i="19"/>
  <c r="M2211" i="19"/>
  <c r="L2211" i="19"/>
  <c r="F2211" i="19"/>
  <c r="M2210" i="19"/>
  <c r="L2210" i="19"/>
  <c r="F2210" i="19"/>
  <c r="M2209" i="19"/>
  <c r="L2209" i="19"/>
  <c r="F2209" i="19"/>
  <c r="M2208" i="19"/>
  <c r="L2208" i="19"/>
  <c r="F2208" i="19"/>
  <c r="M2207" i="19"/>
  <c r="L2207" i="19"/>
  <c r="F2207" i="19"/>
  <c r="M2206" i="19"/>
  <c r="L2206" i="19"/>
  <c r="F2206" i="19"/>
  <c r="M2205" i="19"/>
  <c r="L2205" i="19"/>
  <c r="F2205" i="19"/>
  <c r="M2204" i="19"/>
  <c r="L2204" i="19"/>
  <c r="F2204" i="19"/>
  <c r="M2203" i="19"/>
  <c r="L2203" i="19"/>
  <c r="F2203" i="19"/>
  <c r="M2202" i="19"/>
  <c r="L2202" i="19"/>
  <c r="F2202" i="19"/>
  <c r="M2201" i="19"/>
  <c r="L2201" i="19"/>
  <c r="F2201" i="19"/>
  <c r="M2200" i="19"/>
  <c r="L2200" i="19"/>
  <c r="F2200" i="19"/>
  <c r="M2199" i="19"/>
  <c r="L2199" i="19"/>
  <c r="F2199" i="19"/>
  <c r="M2198" i="19"/>
  <c r="L2198" i="19"/>
  <c r="F2198" i="19"/>
  <c r="M2197" i="19"/>
  <c r="L2197" i="19"/>
  <c r="F2197" i="19"/>
  <c r="M2196" i="19"/>
  <c r="L2196" i="19"/>
  <c r="F2196" i="19"/>
  <c r="M2195" i="19"/>
  <c r="L2195" i="19"/>
  <c r="F2195" i="19"/>
  <c r="M2194" i="19"/>
  <c r="L2194" i="19"/>
  <c r="F2194" i="19"/>
  <c r="M2193" i="19"/>
  <c r="L2193" i="19"/>
  <c r="F2193" i="19"/>
  <c r="M2192" i="19"/>
  <c r="L2192" i="19"/>
  <c r="F2192" i="19"/>
  <c r="M2191" i="19"/>
  <c r="L2191" i="19"/>
  <c r="F2191" i="19"/>
  <c r="M2190" i="19"/>
  <c r="L2190" i="19"/>
  <c r="F2190" i="19"/>
  <c r="M2189" i="19"/>
  <c r="L2189" i="19"/>
  <c r="F2189" i="19"/>
  <c r="M2188" i="19"/>
  <c r="L2188" i="19"/>
  <c r="F2188" i="19"/>
  <c r="M2187" i="19"/>
  <c r="L2187" i="19"/>
  <c r="F2187" i="19"/>
  <c r="M2186" i="19"/>
  <c r="L2186" i="19"/>
  <c r="F2186" i="19"/>
  <c r="M2185" i="19"/>
  <c r="L2185" i="19"/>
  <c r="F2185" i="19"/>
  <c r="M2184" i="19"/>
  <c r="L2184" i="19"/>
  <c r="F2184" i="19"/>
  <c r="M2183" i="19"/>
  <c r="L2183" i="19"/>
  <c r="F2183" i="19"/>
  <c r="M2182" i="19"/>
  <c r="L2182" i="19"/>
  <c r="F2182" i="19"/>
  <c r="M2181" i="19"/>
  <c r="L2181" i="19"/>
  <c r="F2181" i="19"/>
  <c r="M2180" i="19"/>
  <c r="L2180" i="19"/>
  <c r="F2180" i="19"/>
  <c r="M2179" i="19"/>
  <c r="L2179" i="19"/>
  <c r="F2179" i="19"/>
  <c r="M2178" i="19"/>
  <c r="L2178" i="19"/>
  <c r="F2178" i="19"/>
  <c r="M2177" i="19"/>
  <c r="L2177" i="19"/>
  <c r="F2177" i="19"/>
  <c r="M2176" i="19"/>
  <c r="L2176" i="19"/>
  <c r="F2176" i="19"/>
  <c r="M2175" i="19"/>
  <c r="L2175" i="19"/>
  <c r="F2175" i="19"/>
  <c r="M2174" i="19"/>
  <c r="L2174" i="19"/>
  <c r="F2174" i="19"/>
  <c r="M2173" i="19"/>
  <c r="L2173" i="19"/>
  <c r="F2173" i="19"/>
  <c r="M2172" i="19"/>
  <c r="L2172" i="19"/>
  <c r="F2172" i="19"/>
  <c r="M2171" i="19"/>
  <c r="L2171" i="19"/>
  <c r="F2171" i="19"/>
  <c r="M2170" i="19"/>
  <c r="L2170" i="19"/>
  <c r="F2170" i="19"/>
  <c r="M2169" i="19"/>
  <c r="L2169" i="19"/>
  <c r="F2169" i="19"/>
  <c r="M2168" i="19"/>
  <c r="L2168" i="19"/>
  <c r="F2168" i="19"/>
  <c r="M2167" i="19"/>
  <c r="L2167" i="19"/>
  <c r="F2167" i="19"/>
  <c r="M2166" i="19"/>
  <c r="L2166" i="19"/>
  <c r="F2166" i="19"/>
  <c r="M2165" i="19"/>
  <c r="L2165" i="19"/>
  <c r="F2165" i="19"/>
  <c r="M2164" i="19"/>
  <c r="L2164" i="19"/>
  <c r="F2164" i="19"/>
  <c r="M2163" i="19"/>
  <c r="L2163" i="19"/>
  <c r="F2163" i="19"/>
  <c r="M2162" i="19"/>
  <c r="L2162" i="19"/>
  <c r="F2162" i="19"/>
  <c r="M2161" i="19"/>
  <c r="L2161" i="19"/>
  <c r="F2161" i="19"/>
  <c r="M2160" i="19"/>
  <c r="L2160" i="19"/>
  <c r="F2160" i="19"/>
  <c r="M2159" i="19"/>
  <c r="L2159" i="19"/>
  <c r="F2159" i="19"/>
  <c r="M2158" i="19"/>
  <c r="L2158" i="19"/>
  <c r="F2158" i="19"/>
  <c r="M2157" i="19"/>
  <c r="L2157" i="19"/>
  <c r="F2157" i="19"/>
  <c r="M2156" i="19"/>
  <c r="L2156" i="19"/>
  <c r="F2156" i="19"/>
  <c r="M2155" i="19"/>
  <c r="L2155" i="19"/>
  <c r="F2155" i="19"/>
  <c r="M2154" i="19"/>
  <c r="L2154" i="19"/>
  <c r="F2154" i="19"/>
  <c r="M2153" i="19"/>
  <c r="L2153" i="19"/>
  <c r="F2153" i="19"/>
  <c r="M2152" i="19"/>
  <c r="L2152" i="19"/>
  <c r="F2152" i="19"/>
  <c r="M2151" i="19"/>
  <c r="L2151" i="19"/>
  <c r="F2151" i="19"/>
  <c r="M2150" i="19"/>
  <c r="L2150" i="19"/>
  <c r="F2150" i="19"/>
  <c r="M2149" i="19"/>
  <c r="L2149" i="19"/>
  <c r="F2149" i="19"/>
  <c r="M2148" i="19"/>
  <c r="L2148" i="19"/>
  <c r="F2148" i="19"/>
  <c r="M2147" i="19"/>
  <c r="L2147" i="19"/>
  <c r="F2147" i="19"/>
  <c r="M2146" i="19"/>
  <c r="L2146" i="19"/>
  <c r="F2146" i="19"/>
  <c r="M2145" i="19"/>
  <c r="L2145" i="19"/>
  <c r="F2145" i="19"/>
  <c r="M2144" i="19"/>
  <c r="L2144" i="19"/>
  <c r="F2144" i="19"/>
  <c r="M2143" i="19"/>
  <c r="L2143" i="19"/>
  <c r="F2143" i="19"/>
  <c r="M2142" i="19"/>
  <c r="L2142" i="19"/>
  <c r="F2142" i="19"/>
  <c r="M2141" i="19"/>
  <c r="L2141" i="19"/>
  <c r="F2141" i="19"/>
  <c r="M2140" i="19"/>
  <c r="L2140" i="19"/>
  <c r="F2140" i="19"/>
  <c r="M2139" i="19"/>
  <c r="L2139" i="19"/>
  <c r="F2139" i="19"/>
  <c r="M2138" i="19"/>
  <c r="L2138" i="19"/>
  <c r="F2138" i="19"/>
  <c r="M2137" i="19"/>
  <c r="L2137" i="19"/>
  <c r="F2137" i="19"/>
  <c r="M2136" i="19"/>
  <c r="L2136" i="19"/>
  <c r="F2136" i="19"/>
  <c r="M2135" i="19"/>
  <c r="L2135" i="19"/>
  <c r="F2135" i="19"/>
  <c r="M2134" i="19"/>
  <c r="L2134" i="19"/>
  <c r="F2134" i="19"/>
  <c r="M2133" i="19"/>
  <c r="L2133" i="19"/>
  <c r="F2133" i="19"/>
  <c r="M2132" i="19"/>
  <c r="L2132" i="19"/>
  <c r="F2132" i="19"/>
  <c r="M2131" i="19"/>
  <c r="L2131" i="19"/>
  <c r="F2131" i="19"/>
  <c r="M2130" i="19"/>
  <c r="L2130" i="19"/>
  <c r="F2130" i="19"/>
  <c r="M2129" i="19"/>
  <c r="L2129" i="19"/>
  <c r="F2129" i="19"/>
  <c r="M2128" i="19"/>
  <c r="L2128" i="19"/>
  <c r="F2128" i="19"/>
  <c r="M2127" i="19"/>
  <c r="L2127" i="19"/>
  <c r="F2127" i="19"/>
  <c r="M2126" i="19"/>
  <c r="L2126" i="19"/>
  <c r="F2126" i="19"/>
  <c r="M2125" i="19"/>
  <c r="L2125" i="19"/>
  <c r="F2125" i="19"/>
  <c r="M2124" i="19"/>
  <c r="L2124" i="19"/>
  <c r="F2124" i="19"/>
  <c r="M2123" i="19"/>
  <c r="L2123" i="19"/>
  <c r="F2123" i="19"/>
  <c r="M2122" i="19"/>
  <c r="L2122" i="19"/>
  <c r="F2122" i="19"/>
  <c r="M2121" i="19"/>
  <c r="L2121" i="19"/>
  <c r="F2121" i="19"/>
  <c r="M2120" i="19"/>
  <c r="L2120" i="19"/>
  <c r="F2120" i="19"/>
  <c r="M2119" i="19"/>
  <c r="L2119" i="19"/>
  <c r="F2119" i="19"/>
  <c r="M2118" i="19"/>
  <c r="L2118" i="19"/>
  <c r="F2118" i="19"/>
  <c r="M2117" i="19"/>
  <c r="L2117" i="19"/>
  <c r="F2117" i="19"/>
  <c r="M2116" i="19"/>
  <c r="L2116" i="19"/>
  <c r="F2116" i="19"/>
  <c r="M2115" i="19"/>
  <c r="L2115" i="19"/>
  <c r="F2115" i="19"/>
  <c r="M2114" i="19"/>
  <c r="L2114" i="19"/>
  <c r="F2114" i="19"/>
  <c r="M2113" i="19"/>
  <c r="L2113" i="19"/>
  <c r="F2113" i="19"/>
  <c r="M2112" i="19"/>
  <c r="L2112" i="19"/>
  <c r="F2112" i="19"/>
  <c r="M2111" i="19"/>
  <c r="L2111" i="19"/>
  <c r="F2111" i="19"/>
  <c r="M2110" i="19"/>
  <c r="L2110" i="19"/>
  <c r="F2110" i="19"/>
  <c r="M2109" i="19"/>
  <c r="L2109" i="19"/>
  <c r="F2109" i="19"/>
  <c r="M2108" i="19"/>
  <c r="L2108" i="19"/>
  <c r="F2108" i="19"/>
  <c r="M2107" i="19"/>
  <c r="L2107" i="19"/>
  <c r="F2107" i="19"/>
  <c r="M2106" i="19"/>
  <c r="L2106" i="19"/>
  <c r="F2106" i="19"/>
  <c r="M2105" i="19"/>
  <c r="L2105" i="19"/>
  <c r="F2105" i="19"/>
  <c r="M2104" i="19"/>
  <c r="L2104" i="19"/>
  <c r="F2104" i="19"/>
  <c r="M2103" i="19"/>
  <c r="L2103" i="19"/>
  <c r="F2103" i="19"/>
  <c r="M2102" i="19"/>
  <c r="L2102" i="19"/>
  <c r="F2102" i="19"/>
  <c r="M2101" i="19"/>
  <c r="L2101" i="19"/>
  <c r="F2101" i="19"/>
  <c r="M2100" i="19"/>
  <c r="L2100" i="19"/>
  <c r="F2100" i="19"/>
  <c r="M2099" i="19"/>
  <c r="L2099" i="19"/>
  <c r="F2099" i="19"/>
  <c r="M2098" i="19"/>
  <c r="L2098" i="19"/>
  <c r="F2098" i="19"/>
  <c r="M2097" i="19"/>
  <c r="L2097" i="19"/>
  <c r="F2097" i="19"/>
  <c r="M2096" i="19"/>
  <c r="L2096" i="19"/>
  <c r="F2096" i="19"/>
  <c r="M2095" i="19"/>
  <c r="L2095" i="19"/>
  <c r="F2095" i="19"/>
  <c r="M2094" i="19"/>
  <c r="L2094" i="19"/>
  <c r="F2094" i="19"/>
  <c r="M2093" i="19"/>
  <c r="L2093" i="19"/>
  <c r="F2093" i="19"/>
  <c r="M2092" i="19"/>
  <c r="L2092" i="19"/>
  <c r="F2092" i="19"/>
  <c r="M2091" i="19"/>
  <c r="L2091" i="19"/>
  <c r="F2091" i="19"/>
  <c r="M2090" i="19"/>
  <c r="L2090" i="19"/>
  <c r="F2090" i="19"/>
  <c r="M2089" i="19"/>
  <c r="L2089" i="19"/>
  <c r="F2089" i="19"/>
  <c r="M2088" i="19"/>
  <c r="L2088" i="19"/>
  <c r="F2088" i="19"/>
  <c r="M2087" i="19"/>
  <c r="L2087" i="19"/>
  <c r="F2087" i="19"/>
  <c r="M2086" i="19"/>
  <c r="L2086" i="19"/>
  <c r="F2086" i="19"/>
  <c r="M2085" i="19"/>
  <c r="L2085" i="19"/>
  <c r="F2085" i="19"/>
  <c r="M2084" i="19"/>
  <c r="L2084" i="19"/>
  <c r="F2084" i="19"/>
  <c r="M2083" i="19"/>
  <c r="L2083" i="19"/>
  <c r="F2083" i="19"/>
  <c r="M2082" i="19"/>
  <c r="L2082" i="19"/>
  <c r="F2082" i="19"/>
  <c r="M2081" i="19"/>
  <c r="L2081" i="19"/>
  <c r="F2081" i="19"/>
  <c r="M2080" i="19"/>
  <c r="L2080" i="19"/>
  <c r="F2080" i="19"/>
  <c r="M2079" i="19"/>
  <c r="L2079" i="19"/>
  <c r="F2079" i="19"/>
  <c r="M2078" i="19"/>
  <c r="L2078" i="19"/>
  <c r="F2078" i="19"/>
  <c r="M2077" i="19"/>
  <c r="L2077" i="19"/>
  <c r="F2077" i="19"/>
  <c r="M2076" i="19"/>
  <c r="L2076" i="19"/>
  <c r="F2076" i="19"/>
  <c r="M2075" i="19"/>
  <c r="L2075" i="19"/>
  <c r="F2075" i="19"/>
  <c r="M2074" i="19"/>
  <c r="L2074" i="19"/>
  <c r="F2074" i="19"/>
  <c r="M2073" i="19"/>
  <c r="L2073" i="19"/>
  <c r="F2073" i="19"/>
  <c r="M2072" i="19"/>
  <c r="L2072" i="19"/>
  <c r="F2072" i="19"/>
  <c r="M2071" i="19"/>
  <c r="L2071" i="19"/>
  <c r="F2071" i="19"/>
  <c r="M2070" i="19"/>
  <c r="L2070" i="19"/>
  <c r="F2070" i="19"/>
  <c r="M2069" i="19"/>
  <c r="L2069" i="19"/>
  <c r="F2069" i="19"/>
  <c r="M2068" i="19"/>
  <c r="L2068" i="19"/>
  <c r="F2068" i="19"/>
  <c r="M2067" i="19"/>
  <c r="L2067" i="19"/>
  <c r="F2067" i="19"/>
  <c r="M2066" i="19"/>
  <c r="L2066" i="19"/>
  <c r="F2066" i="19"/>
  <c r="M2065" i="19"/>
  <c r="L2065" i="19"/>
  <c r="F2065" i="19"/>
  <c r="M2064" i="19"/>
  <c r="L2064" i="19"/>
  <c r="F2064" i="19"/>
  <c r="M2063" i="19"/>
  <c r="L2063" i="19"/>
  <c r="F2063" i="19"/>
  <c r="M2062" i="19"/>
  <c r="L2062" i="19"/>
  <c r="F2062" i="19"/>
  <c r="M2061" i="19"/>
  <c r="L2061" i="19"/>
  <c r="F2061" i="19"/>
  <c r="M2060" i="19"/>
  <c r="L2060" i="19"/>
  <c r="F2060" i="19"/>
  <c r="M2059" i="19"/>
  <c r="L2059" i="19"/>
  <c r="F2059" i="19"/>
  <c r="M2058" i="19"/>
  <c r="L2058" i="19"/>
  <c r="F2058" i="19"/>
  <c r="M2057" i="19"/>
  <c r="L2057" i="19"/>
  <c r="F2057" i="19"/>
  <c r="M2056" i="19"/>
  <c r="L2056" i="19"/>
  <c r="F2056" i="19"/>
  <c r="M2055" i="19"/>
  <c r="L2055" i="19"/>
  <c r="F2055" i="19"/>
  <c r="M2054" i="19"/>
  <c r="L2054" i="19"/>
  <c r="F2054" i="19"/>
  <c r="M2053" i="19"/>
  <c r="L2053" i="19"/>
  <c r="F2053" i="19"/>
  <c r="M2052" i="19"/>
  <c r="L2052" i="19"/>
  <c r="F2052" i="19"/>
  <c r="M2051" i="19"/>
  <c r="L2051" i="19"/>
  <c r="F2051" i="19"/>
  <c r="M2050" i="19"/>
  <c r="L2050" i="19"/>
  <c r="F2050" i="19"/>
  <c r="M2049" i="19"/>
  <c r="L2049" i="19"/>
  <c r="F2049" i="19"/>
  <c r="M2048" i="19"/>
  <c r="L2048" i="19"/>
  <c r="F2048" i="19"/>
  <c r="M2047" i="19"/>
  <c r="L2047" i="19"/>
  <c r="F2047" i="19"/>
  <c r="M2046" i="19"/>
  <c r="L2046" i="19"/>
  <c r="F2046" i="19"/>
  <c r="M2045" i="19"/>
  <c r="L2045" i="19"/>
  <c r="F2045" i="19"/>
  <c r="M2044" i="19"/>
  <c r="L2044" i="19"/>
  <c r="F2044" i="19"/>
  <c r="M2043" i="19"/>
  <c r="L2043" i="19"/>
  <c r="F2043" i="19"/>
  <c r="M2042" i="19"/>
  <c r="L2042" i="19"/>
  <c r="F2042" i="19"/>
  <c r="M2041" i="19"/>
  <c r="L2041" i="19"/>
  <c r="F2041" i="19"/>
  <c r="M2040" i="19"/>
  <c r="L2040" i="19"/>
  <c r="F2040" i="19"/>
  <c r="M2039" i="19"/>
  <c r="L2039" i="19"/>
  <c r="F2039" i="19"/>
  <c r="M2038" i="19"/>
  <c r="L2038" i="19"/>
  <c r="F2038" i="19"/>
  <c r="M2037" i="19"/>
  <c r="L2037" i="19"/>
  <c r="F2037" i="19"/>
  <c r="M2036" i="19"/>
  <c r="L2036" i="19"/>
  <c r="F2036" i="19"/>
  <c r="M2035" i="19"/>
  <c r="L2035" i="19"/>
  <c r="F2035" i="19"/>
  <c r="M2034" i="19"/>
  <c r="L2034" i="19"/>
  <c r="F2034" i="19"/>
  <c r="M2033" i="19"/>
  <c r="L2033" i="19"/>
  <c r="F2033" i="19"/>
  <c r="M2032" i="19"/>
  <c r="L2032" i="19"/>
  <c r="F2032" i="19"/>
  <c r="M2031" i="19"/>
  <c r="L2031" i="19"/>
  <c r="F2031" i="19"/>
  <c r="M2030" i="19"/>
  <c r="L2030" i="19"/>
  <c r="F2030" i="19"/>
  <c r="M2029" i="19"/>
  <c r="L2029" i="19"/>
  <c r="F2029" i="19"/>
  <c r="M2028" i="19"/>
  <c r="L2028" i="19"/>
  <c r="F2028" i="19"/>
  <c r="M2027" i="19"/>
  <c r="L2027" i="19"/>
  <c r="F2027" i="19"/>
  <c r="M2026" i="19"/>
  <c r="L2026" i="19"/>
  <c r="F2026" i="19"/>
  <c r="M2025" i="19"/>
  <c r="L2025" i="19"/>
  <c r="F2025" i="19"/>
  <c r="M2024" i="19"/>
  <c r="L2024" i="19"/>
  <c r="F2024" i="19"/>
  <c r="M2023" i="19"/>
  <c r="L2023" i="19"/>
  <c r="F2023" i="19"/>
  <c r="M2022" i="19"/>
  <c r="L2022" i="19"/>
  <c r="F2022" i="19"/>
  <c r="M2021" i="19"/>
  <c r="L2021" i="19"/>
  <c r="F2021" i="19"/>
  <c r="M2020" i="19"/>
  <c r="L2020" i="19"/>
  <c r="F2020" i="19"/>
  <c r="M2019" i="19"/>
  <c r="L2019" i="19"/>
  <c r="F2019" i="19"/>
  <c r="M2018" i="19"/>
  <c r="L2018" i="19"/>
  <c r="F2018" i="19"/>
  <c r="M2017" i="19"/>
  <c r="L2017" i="19"/>
  <c r="F2017" i="19"/>
  <c r="M2016" i="19"/>
  <c r="L2016" i="19"/>
  <c r="F2016" i="19"/>
  <c r="M2015" i="19"/>
  <c r="L2015" i="19"/>
  <c r="F2015" i="19"/>
  <c r="M2014" i="19"/>
  <c r="L2014" i="19"/>
  <c r="F2014" i="19"/>
  <c r="M2013" i="19"/>
  <c r="L2013" i="19"/>
  <c r="F2013" i="19"/>
  <c r="M2012" i="19"/>
  <c r="L2012" i="19"/>
  <c r="F2012" i="19"/>
  <c r="M2011" i="19"/>
  <c r="L2011" i="19"/>
  <c r="F2011" i="19"/>
  <c r="M2010" i="19"/>
  <c r="L2010" i="19"/>
  <c r="F2010" i="19"/>
  <c r="M2009" i="19"/>
  <c r="L2009" i="19"/>
  <c r="F2009" i="19"/>
  <c r="M2008" i="19"/>
  <c r="L2008" i="19"/>
  <c r="F2008" i="19"/>
  <c r="M2007" i="19"/>
  <c r="L2007" i="19"/>
  <c r="F2007" i="19"/>
  <c r="M2006" i="19"/>
  <c r="L2006" i="19"/>
  <c r="F2006" i="19"/>
  <c r="M2005" i="19"/>
  <c r="L2005" i="19"/>
  <c r="F2005" i="19"/>
  <c r="M2004" i="19"/>
  <c r="L2004" i="19"/>
  <c r="F2004" i="19"/>
  <c r="M2003" i="19"/>
  <c r="L2003" i="19"/>
  <c r="F2003" i="19"/>
  <c r="M2002" i="19"/>
  <c r="L2002" i="19"/>
  <c r="F2002" i="19"/>
  <c r="M2001" i="19"/>
  <c r="L2001" i="19"/>
  <c r="F2001" i="19"/>
  <c r="M2000" i="19"/>
  <c r="L2000" i="19"/>
  <c r="F2000" i="19"/>
  <c r="M1999" i="19"/>
  <c r="L1999" i="19"/>
  <c r="F1999" i="19"/>
  <c r="M1998" i="19"/>
  <c r="L1998" i="19"/>
  <c r="F1998" i="19"/>
  <c r="M1997" i="19"/>
  <c r="L1997" i="19"/>
  <c r="F1997" i="19"/>
  <c r="M1996" i="19"/>
  <c r="L1996" i="19"/>
  <c r="F1996" i="19"/>
  <c r="M1995" i="19"/>
  <c r="L1995" i="19"/>
  <c r="F1995" i="19"/>
  <c r="M1994" i="19"/>
  <c r="L1994" i="19"/>
  <c r="F1994" i="19"/>
  <c r="M1993" i="19"/>
  <c r="L1993" i="19"/>
  <c r="F1993" i="19"/>
  <c r="M1992" i="19"/>
  <c r="L1992" i="19"/>
  <c r="F1992" i="19"/>
  <c r="M1991" i="19"/>
  <c r="L1991" i="19"/>
  <c r="F1991" i="19"/>
  <c r="M1990" i="19"/>
  <c r="L1990" i="19"/>
  <c r="F1990" i="19"/>
  <c r="M1989" i="19"/>
  <c r="L1989" i="19"/>
  <c r="F1989" i="19"/>
  <c r="M1988" i="19"/>
  <c r="L1988" i="19"/>
  <c r="F1988" i="19"/>
  <c r="M1987" i="19"/>
  <c r="L1987" i="19"/>
  <c r="F1987" i="19"/>
  <c r="M1986" i="19"/>
  <c r="L1986" i="19"/>
  <c r="F1986" i="19"/>
  <c r="M1985" i="19"/>
  <c r="L1985" i="19"/>
  <c r="F1985" i="19"/>
  <c r="M1984" i="19"/>
  <c r="L1984" i="19"/>
  <c r="F1984" i="19"/>
  <c r="M1983" i="19"/>
  <c r="L1983" i="19"/>
  <c r="F1983" i="19"/>
  <c r="M1982" i="19"/>
  <c r="L1982" i="19"/>
  <c r="F1982" i="19"/>
  <c r="M1981" i="19"/>
  <c r="L1981" i="19"/>
  <c r="F1981" i="19"/>
  <c r="M1980" i="19"/>
  <c r="L1980" i="19"/>
  <c r="F1980" i="19"/>
  <c r="M1979" i="19"/>
  <c r="L1979" i="19"/>
  <c r="F1979" i="19"/>
  <c r="M1978" i="19"/>
  <c r="L1978" i="19"/>
  <c r="F1978" i="19"/>
  <c r="M1977" i="19"/>
  <c r="L1977" i="19"/>
  <c r="F1977" i="19"/>
  <c r="M1976" i="19"/>
  <c r="L1976" i="19"/>
  <c r="F1976" i="19"/>
  <c r="M1975" i="19"/>
  <c r="L1975" i="19"/>
  <c r="F1975" i="19"/>
  <c r="M1974" i="19"/>
  <c r="L1974" i="19"/>
  <c r="F1974" i="19"/>
  <c r="M1973" i="19"/>
  <c r="L1973" i="19"/>
  <c r="F1973" i="19"/>
  <c r="M1972" i="19"/>
  <c r="L1972" i="19"/>
  <c r="F1972" i="19"/>
  <c r="M1971" i="19"/>
  <c r="L1971" i="19"/>
  <c r="F1971" i="19"/>
  <c r="M1970" i="19"/>
  <c r="L1970" i="19"/>
  <c r="F1970" i="19"/>
  <c r="M1969" i="19"/>
  <c r="L1969" i="19"/>
  <c r="F1969" i="19"/>
  <c r="M1968" i="19"/>
  <c r="L1968" i="19"/>
  <c r="F1968" i="19"/>
  <c r="M1967" i="19"/>
  <c r="L1967" i="19"/>
  <c r="F1967" i="19"/>
  <c r="M1966" i="19"/>
  <c r="L1966" i="19"/>
  <c r="F1966" i="19"/>
  <c r="M1965" i="19"/>
  <c r="L1965" i="19"/>
  <c r="F1965" i="19"/>
  <c r="M1964" i="19"/>
  <c r="L1964" i="19"/>
  <c r="F1964" i="19"/>
  <c r="M1963" i="19"/>
  <c r="L1963" i="19"/>
  <c r="F1963" i="19"/>
  <c r="M1962" i="19"/>
  <c r="L1962" i="19"/>
  <c r="F1962" i="19"/>
  <c r="M1961" i="19"/>
  <c r="L1961" i="19"/>
  <c r="F1961" i="19"/>
  <c r="M1960" i="19"/>
  <c r="L1960" i="19"/>
  <c r="F1960" i="19"/>
  <c r="M1959" i="19"/>
  <c r="L1959" i="19"/>
  <c r="F1959" i="19"/>
  <c r="M1958" i="19"/>
  <c r="L1958" i="19"/>
  <c r="F1958" i="19"/>
  <c r="M1957" i="19"/>
  <c r="L1957" i="19"/>
  <c r="F1957" i="19"/>
  <c r="M1956" i="19"/>
  <c r="L1956" i="19"/>
  <c r="F1956" i="19"/>
  <c r="M1955" i="19"/>
  <c r="L1955" i="19"/>
  <c r="F1955" i="19"/>
  <c r="M1954" i="19"/>
  <c r="L1954" i="19"/>
  <c r="F1954" i="19"/>
  <c r="M1953" i="19"/>
  <c r="L1953" i="19"/>
  <c r="F1953" i="19"/>
  <c r="M1952" i="19"/>
  <c r="L1952" i="19"/>
  <c r="F1952" i="19"/>
  <c r="M1951" i="19"/>
  <c r="L1951" i="19"/>
  <c r="F1951" i="19"/>
  <c r="M1950" i="19"/>
  <c r="L1950" i="19"/>
  <c r="F1950" i="19"/>
  <c r="M1949" i="19"/>
  <c r="L1949" i="19"/>
  <c r="F1949" i="19"/>
  <c r="M1948" i="19"/>
  <c r="L1948" i="19"/>
  <c r="F1948" i="19"/>
  <c r="M1947" i="19"/>
  <c r="L1947" i="19"/>
  <c r="F1947" i="19"/>
  <c r="M1946" i="19"/>
  <c r="L1946" i="19"/>
  <c r="F1946" i="19"/>
  <c r="M1945" i="19"/>
  <c r="L1945" i="19"/>
  <c r="F1945" i="19"/>
  <c r="M1944" i="19"/>
  <c r="L1944" i="19"/>
  <c r="F1944" i="19"/>
  <c r="M1943" i="19"/>
  <c r="L1943" i="19"/>
  <c r="F1943" i="19"/>
  <c r="M1942" i="19"/>
  <c r="L1942" i="19"/>
  <c r="F1942" i="19"/>
  <c r="M1941" i="19"/>
  <c r="L1941" i="19"/>
  <c r="F1941" i="19"/>
  <c r="M1940" i="19"/>
  <c r="L1940" i="19"/>
  <c r="F1940" i="19"/>
  <c r="M1939" i="19"/>
  <c r="L1939" i="19"/>
  <c r="F1939" i="19"/>
  <c r="M1938" i="19"/>
  <c r="L1938" i="19"/>
  <c r="F1938" i="19"/>
  <c r="M1937" i="19"/>
  <c r="L1937" i="19"/>
  <c r="F1937" i="19"/>
  <c r="M1936" i="19"/>
  <c r="L1936" i="19"/>
  <c r="F1936" i="19"/>
  <c r="M1935" i="19"/>
  <c r="L1935" i="19"/>
  <c r="F1935" i="19"/>
  <c r="M1934" i="19"/>
  <c r="L1934" i="19"/>
  <c r="F1934" i="19"/>
  <c r="M1933" i="19"/>
  <c r="L1933" i="19"/>
  <c r="F1933" i="19"/>
  <c r="M1932" i="19"/>
  <c r="L1932" i="19"/>
  <c r="F1932" i="19"/>
  <c r="M1931" i="19"/>
  <c r="L1931" i="19"/>
  <c r="F1931" i="19"/>
  <c r="M1930" i="19"/>
  <c r="L1930" i="19"/>
  <c r="F1930" i="19"/>
  <c r="M1929" i="19"/>
  <c r="L1929" i="19"/>
  <c r="F1929" i="19"/>
  <c r="M1928" i="19"/>
  <c r="L1928" i="19"/>
  <c r="F1928" i="19"/>
  <c r="M1927" i="19"/>
  <c r="L1927" i="19"/>
  <c r="F1927" i="19"/>
  <c r="M1926" i="19"/>
  <c r="L1926" i="19"/>
  <c r="F1926" i="19"/>
  <c r="M1925" i="19"/>
  <c r="L1925" i="19"/>
  <c r="F1925" i="19"/>
  <c r="M1924" i="19"/>
  <c r="L1924" i="19"/>
  <c r="F1924" i="19"/>
  <c r="M1923" i="19"/>
  <c r="L1923" i="19"/>
  <c r="F1923" i="19"/>
  <c r="M1922" i="19"/>
  <c r="L1922" i="19"/>
  <c r="F1922" i="19"/>
  <c r="M1921" i="19"/>
  <c r="L1921" i="19"/>
  <c r="F1921" i="19"/>
  <c r="M1920" i="19"/>
  <c r="L1920" i="19"/>
  <c r="F1920" i="19"/>
  <c r="M1919" i="19"/>
  <c r="L1919" i="19"/>
  <c r="F1919" i="19"/>
  <c r="M1918" i="19"/>
  <c r="L1918" i="19"/>
  <c r="F1918" i="19"/>
  <c r="M1917" i="19"/>
  <c r="L1917" i="19"/>
  <c r="F1917" i="19"/>
  <c r="M1916" i="19"/>
  <c r="L1916" i="19"/>
  <c r="F1916" i="19"/>
  <c r="M1915" i="19"/>
  <c r="L1915" i="19"/>
  <c r="F1915" i="19"/>
  <c r="M1914" i="19"/>
  <c r="L1914" i="19"/>
  <c r="F1914" i="19"/>
  <c r="M1913" i="19"/>
  <c r="L1913" i="19"/>
  <c r="F1913" i="19"/>
  <c r="M1912" i="19"/>
  <c r="L1912" i="19"/>
  <c r="F1912" i="19"/>
  <c r="M1911" i="19"/>
  <c r="L1911" i="19"/>
  <c r="F1911" i="19"/>
  <c r="M1910" i="19"/>
  <c r="L1910" i="19"/>
  <c r="F1910" i="19"/>
  <c r="M1909" i="19"/>
  <c r="L1909" i="19"/>
  <c r="F1909" i="19"/>
  <c r="M1908" i="19"/>
  <c r="L1908" i="19"/>
  <c r="F1908" i="19"/>
  <c r="M1907" i="19"/>
  <c r="L1907" i="19"/>
  <c r="F1907" i="19"/>
  <c r="M1906" i="19"/>
  <c r="L1906" i="19"/>
  <c r="F1906" i="19"/>
  <c r="M1905" i="19"/>
  <c r="L1905" i="19"/>
  <c r="F1905" i="19"/>
  <c r="M1904" i="19"/>
  <c r="L1904" i="19"/>
  <c r="F1904" i="19"/>
  <c r="M1903" i="19"/>
  <c r="L1903" i="19"/>
  <c r="F1903" i="19"/>
  <c r="M1902" i="19"/>
  <c r="L1902" i="19"/>
  <c r="F1902" i="19"/>
  <c r="M1901" i="19"/>
  <c r="L1901" i="19"/>
  <c r="F1901" i="19"/>
  <c r="M1900" i="19"/>
  <c r="L1900" i="19"/>
  <c r="F1900" i="19"/>
  <c r="M1899" i="19"/>
  <c r="L1899" i="19"/>
  <c r="F1899" i="19"/>
  <c r="M1898" i="19"/>
  <c r="L1898" i="19"/>
  <c r="F1898" i="19"/>
  <c r="M1897" i="19"/>
  <c r="L1897" i="19"/>
  <c r="F1897" i="19"/>
  <c r="M1896" i="19"/>
  <c r="L1896" i="19"/>
  <c r="F1896" i="19"/>
  <c r="M1895" i="19"/>
  <c r="L1895" i="19"/>
  <c r="F1895" i="19"/>
  <c r="M1894" i="19"/>
  <c r="L1894" i="19"/>
  <c r="F1894" i="19"/>
  <c r="M1893" i="19"/>
  <c r="L1893" i="19"/>
  <c r="F1893" i="19"/>
  <c r="M1892" i="19"/>
  <c r="L1892" i="19"/>
  <c r="F1892" i="19"/>
  <c r="M1891" i="19"/>
  <c r="L1891" i="19"/>
  <c r="F1891" i="19"/>
  <c r="M1890" i="19"/>
  <c r="L1890" i="19"/>
  <c r="F1890" i="19"/>
  <c r="M1889" i="19"/>
  <c r="L1889" i="19"/>
  <c r="F1889" i="19"/>
  <c r="M1888" i="19"/>
  <c r="L1888" i="19"/>
  <c r="F1888" i="19"/>
  <c r="M1887" i="19"/>
  <c r="L1887" i="19"/>
  <c r="F1887" i="19"/>
  <c r="M1886" i="19"/>
  <c r="L1886" i="19"/>
  <c r="F1886" i="19"/>
  <c r="M1885" i="19"/>
  <c r="L1885" i="19"/>
  <c r="F1885" i="19"/>
  <c r="M1884" i="19"/>
  <c r="L1884" i="19"/>
  <c r="F1884" i="19"/>
  <c r="M1883" i="19"/>
  <c r="L1883" i="19"/>
  <c r="F1883" i="19"/>
  <c r="M1882" i="19"/>
  <c r="L1882" i="19"/>
  <c r="F1882" i="19"/>
  <c r="M1881" i="19"/>
  <c r="L1881" i="19"/>
  <c r="F1881" i="19"/>
  <c r="M1880" i="19"/>
  <c r="L1880" i="19"/>
  <c r="F1880" i="19"/>
  <c r="M1879" i="19"/>
  <c r="L1879" i="19"/>
  <c r="F1879" i="19"/>
  <c r="M1878" i="19"/>
  <c r="L1878" i="19"/>
  <c r="F1878" i="19"/>
  <c r="M1877" i="19"/>
  <c r="L1877" i="19"/>
  <c r="F1877" i="19"/>
  <c r="M1876" i="19"/>
  <c r="L1876" i="19"/>
  <c r="F1876" i="19"/>
  <c r="M1875" i="19"/>
  <c r="L1875" i="19"/>
  <c r="F1875" i="19"/>
  <c r="M1874" i="19"/>
  <c r="L1874" i="19"/>
  <c r="F1874" i="19"/>
  <c r="M1873" i="19"/>
  <c r="L1873" i="19"/>
  <c r="F1873" i="19"/>
  <c r="M1872" i="19"/>
  <c r="L1872" i="19"/>
  <c r="F1872" i="19"/>
  <c r="M1871" i="19"/>
  <c r="L1871" i="19"/>
  <c r="F1871" i="19"/>
  <c r="M1870" i="19"/>
  <c r="L1870" i="19"/>
  <c r="F1870" i="19"/>
  <c r="M1869" i="19"/>
  <c r="L1869" i="19"/>
  <c r="F1869" i="19"/>
  <c r="M1868" i="19"/>
  <c r="L1868" i="19"/>
  <c r="F1868" i="19"/>
  <c r="M1867" i="19"/>
  <c r="L1867" i="19"/>
  <c r="F1867" i="19"/>
  <c r="M1866" i="19"/>
  <c r="L1866" i="19"/>
  <c r="F1866" i="19"/>
  <c r="M1865" i="19"/>
  <c r="L1865" i="19"/>
  <c r="F1865" i="19"/>
  <c r="M1864" i="19"/>
  <c r="L1864" i="19"/>
  <c r="F1864" i="19"/>
  <c r="M1863" i="19"/>
  <c r="L1863" i="19"/>
  <c r="F1863" i="19"/>
  <c r="M1862" i="19"/>
  <c r="L1862" i="19"/>
  <c r="F1862" i="19"/>
  <c r="M1861" i="19"/>
  <c r="L1861" i="19"/>
  <c r="F1861" i="19"/>
  <c r="M1860" i="19"/>
  <c r="L1860" i="19"/>
  <c r="F1860" i="19"/>
  <c r="M1859" i="19"/>
  <c r="L1859" i="19"/>
  <c r="F1859" i="19"/>
  <c r="M1858" i="19"/>
  <c r="L1858" i="19"/>
  <c r="F1858" i="19"/>
  <c r="M1857" i="19"/>
  <c r="L1857" i="19"/>
  <c r="F1857" i="19"/>
  <c r="M1856" i="19"/>
  <c r="L1856" i="19"/>
  <c r="F1856" i="19"/>
  <c r="M1855" i="19"/>
  <c r="L1855" i="19"/>
  <c r="F1855" i="19"/>
  <c r="M1854" i="19"/>
  <c r="L1854" i="19"/>
  <c r="F1854" i="19"/>
  <c r="M1853" i="19"/>
  <c r="L1853" i="19"/>
  <c r="F1853" i="19"/>
  <c r="M1852" i="19"/>
  <c r="L1852" i="19"/>
  <c r="F1852" i="19"/>
  <c r="M1851" i="19"/>
  <c r="L1851" i="19"/>
  <c r="F1851" i="19"/>
  <c r="M1850" i="19"/>
  <c r="L1850" i="19"/>
  <c r="F1850" i="19"/>
  <c r="M1849" i="19"/>
  <c r="L1849" i="19"/>
  <c r="F1849" i="19"/>
  <c r="M1848" i="19"/>
  <c r="L1848" i="19"/>
  <c r="F1848" i="19"/>
  <c r="M1847" i="19"/>
  <c r="L1847" i="19"/>
  <c r="F1847" i="19"/>
  <c r="M1846" i="19"/>
  <c r="L1846" i="19"/>
  <c r="F1846" i="19"/>
  <c r="M1845" i="19"/>
  <c r="L1845" i="19"/>
  <c r="F1845" i="19"/>
  <c r="M1844" i="19"/>
  <c r="L1844" i="19"/>
  <c r="F1844" i="19"/>
  <c r="M1843" i="19"/>
  <c r="L1843" i="19"/>
  <c r="F1843" i="19"/>
  <c r="M1842" i="19"/>
  <c r="L1842" i="19"/>
  <c r="F1842" i="19"/>
  <c r="M1841" i="19"/>
  <c r="L1841" i="19"/>
  <c r="F1841" i="19"/>
  <c r="M1840" i="19"/>
  <c r="L1840" i="19"/>
  <c r="F1840" i="19"/>
  <c r="M1839" i="19"/>
  <c r="L1839" i="19"/>
  <c r="F1839" i="19"/>
  <c r="M1838" i="19"/>
  <c r="L1838" i="19"/>
  <c r="F1838" i="19"/>
  <c r="M1837" i="19"/>
  <c r="L1837" i="19"/>
  <c r="F1837" i="19"/>
  <c r="M1836" i="19"/>
  <c r="L1836" i="19"/>
  <c r="F1836" i="19"/>
  <c r="M1835" i="19"/>
  <c r="L1835" i="19"/>
  <c r="F1835" i="19"/>
  <c r="M1834" i="19"/>
  <c r="L1834" i="19"/>
  <c r="F1834" i="19"/>
  <c r="M1833" i="19"/>
  <c r="L1833" i="19"/>
  <c r="F1833" i="19"/>
  <c r="M1832" i="19"/>
  <c r="L1832" i="19"/>
  <c r="F1832" i="19"/>
  <c r="M1831" i="19"/>
  <c r="L1831" i="19"/>
  <c r="F1831" i="19"/>
  <c r="M1830" i="19"/>
  <c r="L1830" i="19"/>
  <c r="F1830" i="19"/>
  <c r="M1829" i="19"/>
  <c r="L1829" i="19"/>
  <c r="F1829" i="19"/>
  <c r="M1828" i="19"/>
  <c r="L1828" i="19"/>
  <c r="F1828" i="19"/>
  <c r="M1827" i="19"/>
  <c r="L1827" i="19"/>
  <c r="F1827" i="19"/>
  <c r="M1826" i="19"/>
  <c r="L1826" i="19"/>
  <c r="F1826" i="19"/>
  <c r="M1825" i="19"/>
  <c r="L1825" i="19"/>
  <c r="F1825" i="19"/>
  <c r="M1824" i="19"/>
  <c r="L1824" i="19"/>
  <c r="F1824" i="19"/>
  <c r="M1823" i="19"/>
  <c r="L1823" i="19"/>
  <c r="F1823" i="19"/>
  <c r="M1822" i="19"/>
  <c r="L1822" i="19"/>
  <c r="F1822" i="19"/>
  <c r="M1821" i="19"/>
  <c r="L1821" i="19"/>
  <c r="F1821" i="19"/>
  <c r="M1820" i="19"/>
  <c r="L1820" i="19"/>
  <c r="F1820" i="19"/>
  <c r="M1819" i="19"/>
  <c r="L1819" i="19"/>
  <c r="F1819" i="19"/>
  <c r="M1818" i="19"/>
  <c r="L1818" i="19"/>
  <c r="F1818" i="19"/>
  <c r="M1817" i="19"/>
  <c r="L1817" i="19"/>
  <c r="F1817" i="19"/>
  <c r="M1816" i="19"/>
  <c r="L1816" i="19"/>
  <c r="F1816" i="19"/>
  <c r="M1815" i="19"/>
  <c r="L1815" i="19"/>
  <c r="F1815" i="19"/>
  <c r="M1814" i="19"/>
  <c r="L1814" i="19"/>
  <c r="F1814" i="19"/>
  <c r="M1813" i="19"/>
  <c r="L1813" i="19"/>
  <c r="F1813" i="19"/>
  <c r="M1812" i="19"/>
  <c r="L1812" i="19"/>
  <c r="F1812" i="19"/>
  <c r="M1811" i="19"/>
  <c r="L1811" i="19"/>
  <c r="F1811" i="19"/>
  <c r="M1810" i="19"/>
  <c r="L1810" i="19"/>
  <c r="F1810" i="19"/>
  <c r="M1809" i="19"/>
  <c r="L1809" i="19"/>
  <c r="F1809" i="19"/>
  <c r="M1808" i="19"/>
  <c r="L1808" i="19"/>
  <c r="F1808" i="19"/>
  <c r="M1807" i="19"/>
  <c r="L1807" i="19"/>
  <c r="F1807" i="19"/>
  <c r="M1806" i="19"/>
  <c r="L1806" i="19"/>
  <c r="F1806" i="19"/>
  <c r="M1805" i="19"/>
  <c r="L1805" i="19"/>
  <c r="F1805" i="19"/>
  <c r="M1804" i="19"/>
  <c r="L1804" i="19"/>
  <c r="F1804" i="19"/>
  <c r="M1803" i="19"/>
  <c r="L1803" i="19"/>
  <c r="F1803" i="19"/>
  <c r="M1802" i="19"/>
  <c r="L1802" i="19"/>
  <c r="F1802" i="19"/>
  <c r="M1801" i="19"/>
  <c r="L1801" i="19"/>
  <c r="F1801" i="19"/>
  <c r="M1800" i="19"/>
  <c r="L1800" i="19"/>
  <c r="F1800" i="19"/>
  <c r="M1799" i="19"/>
  <c r="L1799" i="19"/>
  <c r="F1799" i="19"/>
  <c r="M1798" i="19"/>
  <c r="L1798" i="19"/>
  <c r="F1798" i="19"/>
  <c r="M1797" i="19"/>
  <c r="L1797" i="19"/>
  <c r="F1797" i="19"/>
  <c r="M1796" i="19"/>
  <c r="L1796" i="19"/>
  <c r="F1796" i="19"/>
  <c r="M1795" i="19"/>
  <c r="L1795" i="19"/>
  <c r="F1795" i="19"/>
  <c r="M1794" i="19"/>
  <c r="L1794" i="19"/>
  <c r="F1794" i="19"/>
  <c r="M1793" i="19"/>
  <c r="L1793" i="19"/>
  <c r="F1793" i="19"/>
  <c r="M1792" i="19"/>
  <c r="L1792" i="19"/>
  <c r="F1792" i="19"/>
  <c r="M1791" i="19"/>
  <c r="L1791" i="19"/>
  <c r="F1791" i="19"/>
  <c r="M1790" i="19"/>
  <c r="L1790" i="19"/>
  <c r="F1790" i="19"/>
  <c r="M1789" i="19"/>
  <c r="L1789" i="19"/>
  <c r="F1789" i="19"/>
  <c r="M1788" i="19"/>
  <c r="L1788" i="19"/>
  <c r="F1788" i="19"/>
  <c r="M1787" i="19"/>
  <c r="L1787" i="19"/>
  <c r="F1787" i="19"/>
  <c r="M1786" i="19"/>
  <c r="L1786" i="19"/>
  <c r="F1786" i="19"/>
  <c r="M1785" i="19"/>
  <c r="L1785" i="19"/>
  <c r="F1785" i="19"/>
  <c r="M1784" i="19"/>
  <c r="L1784" i="19"/>
  <c r="F1784" i="19"/>
  <c r="M1783" i="19"/>
  <c r="L1783" i="19"/>
  <c r="F1783" i="19"/>
  <c r="M1782" i="19"/>
  <c r="L1782" i="19"/>
  <c r="F1782" i="19"/>
  <c r="M1781" i="19"/>
  <c r="L1781" i="19"/>
  <c r="F1781" i="19"/>
  <c r="M1780" i="19"/>
  <c r="L1780" i="19"/>
  <c r="F1780" i="19"/>
  <c r="M1779" i="19"/>
  <c r="L1779" i="19"/>
  <c r="F1779" i="19"/>
  <c r="M1778" i="19"/>
  <c r="L1778" i="19"/>
  <c r="F1778" i="19"/>
  <c r="M1777" i="19"/>
  <c r="L1777" i="19"/>
  <c r="F1777" i="19"/>
  <c r="M1776" i="19"/>
  <c r="L1776" i="19"/>
  <c r="F1776" i="19"/>
  <c r="M1775" i="19"/>
  <c r="L1775" i="19"/>
  <c r="F1775" i="19"/>
  <c r="M1774" i="19"/>
  <c r="L1774" i="19"/>
  <c r="F1774" i="19"/>
  <c r="M1773" i="19"/>
  <c r="L1773" i="19"/>
  <c r="F1773" i="19"/>
  <c r="M1772" i="19"/>
  <c r="L1772" i="19"/>
  <c r="F1772" i="19"/>
  <c r="M1771" i="19"/>
  <c r="L1771" i="19"/>
  <c r="F1771" i="19"/>
  <c r="M1770" i="19"/>
  <c r="L1770" i="19"/>
  <c r="F1770" i="19"/>
  <c r="M1769" i="19"/>
  <c r="L1769" i="19"/>
  <c r="F1769" i="19"/>
  <c r="M1768" i="19"/>
  <c r="L1768" i="19"/>
  <c r="F1768" i="19"/>
  <c r="M1767" i="19"/>
  <c r="L1767" i="19"/>
  <c r="F1767" i="19"/>
  <c r="M1766" i="19"/>
  <c r="L1766" i="19"/>
  <c r="F1766" i="19"/>
  <c r="M1765" i="19"/>
  <c r="L1765" i="19"/>
  <c r="F1765" i="19"/>
  <c r="M1764" i="19"/>
  <c r="L1764" i="19"/>
  <c r="F1764" i="19"/>
  <c r="M1763" i="19"/>
  <c r="L1763" i="19"/>
  <c r="F1763" i="19"/>
  <c r="M1762" i="19"/>
  <c r="L1762" i="19"/>
  <c r="F1762" i="19"/>
  <c r="M1761" i="19"/>
  <c r="L1761" i="19"/>
  <c r="F1761" i="19"/>
  <c r="M1760" i="19"/>
  <c r="L1760" i="19"/>
  <c r="F1760" i="19"/>
  <c r="M1759" i="19"/>
  <c r="L1759" i="19"/>
  <c r="F1759" i="19"/>
  <c r="M1758" i="19"/>
  <c r="L1758" i="19"/>
  <c r="F1758" i="19"/>
  <c r="M1757" i="19"/>
  <c r="L1757" i="19"/>
  <c r="F1757" i="19"/>
  <c r="M1756" i="19"/>
  <c r="L1756" i="19"/>
  <c r="F1756" i="19"/>
  <c r="M1755" i="19"/>
  <c r="L1755" i="19"/>
  <c r="F1755" i="19"/>
  <c r="M1754" i="19"/>
  <c r="L1754" i="19"/>
  <c r="F1754" i="19"/>
  <c r="M1753" i="19"/>
  <c r="L1753" i="19"/>
  <c r="F1753" i="19"/>
  <c r="M1752" i="19"/>
  <c r="L1752" i="19"/>
  <c r="F1752" i="19"/>
  <c r="M1751" i="19"/>
  <c r="L1751" i="19"/>
  <c r="F1751" i="19"/>
  <c r="M1750" i="19"/>
  <c r="L1750" i="19"/>
  <c r="F1750" i="19"/>
  <c r="M1749" i="19"/>
  <c r="L1749" i="19"/>
  <c r="F1749" i="19"/>
  <c r="M1748" i="19"/>
  <c r="L1748" i="19"/>
  <c r="F1748" i="19"/>
  <c r="M1747" i="19"/>
  <c r="L1747" i="19"/>
  <c r="F1747" i="19"/>
  <c r="M1746" i="19"/>
  <c r="L1746" i="19"/>
  <c r="F1746" i="19"/>
  <c r="M1745" i="19"/>
  <c r="L1745" i="19"/>
  <c r="F1745" i="19"/>
  <c r="M1744" i="19"/>
  <c r="L1744" i="19"/>
  <c r="F1744" i="19"/>
  <c r="M1743" i="19"/>
  <c r="L1743" i="19"/>
  <c r="F1743" i="19"/>
  <c r="M1742" i="19"/>
  <c r="L1742" i="19"/>
  <c r="F1742" i="19"/>
  <c r="M1741" i="19"/>
  <c r="L1741" i="19"/>
  <c r="F1741" i="19"/>
  <c r="M1740" i="19"/>
  <c r="L1740" i="19"/>
  <c r="F1740" i="19"/>
  <c r="M1739" i="19"/>
  <c r="L1739" i="19"/>
  <c r="F1739" i="19"/>
  <c r="M1738" i="19"/>
  <c r="L1738" i="19"/>
  <c r="F1738" i="19"/>
  <c r="M1737" i="19"/>
  <c r="L1737" i="19"/>
  <c r="F1737" i="19"/>
  <c r="M1736" i="19"/>
  <c r="L1736" i="19"/>
  <c r="F1736" i="19"/>
  <c r="M1735" i="19"/>
  <c r="L1735" i="19"/>
  <c r="F1735" i="19"/>
  <c r="M1734" i="19"/>
  <c r="L1734" i="19"/>
  <c r="F1734" i="19"/>
  <c r="M1733" i="19"/>
  <c r="L1733" i="19"/>
  <c r="F1733" i="19"/>
  <c r="M1732" i="19"/>
  <c r="L1732" i="19"/>
  <c r="F1732" i="19"/>
  <c r="M1731" i="19"/>
  <c r="L1731" i="19"/>
  <c r="F1731" i="19"/>
  <c r="M1730" i="19"/>
  <c r="L1730" i="19"/>
  <c r="F1730" i="19"/>
  <c r="M1729" i="19"/>
  <c r="L1729" i="19"/>
  <c r="F1729" i="19"/>
  <c r="M1728" i="19"/>
  <c r="L1728" i="19"/>
  <c r="F1728" i="19"/>
  <c r="M1727" i="19"/>
  <c r="L1727" i="19"/>
  <c r="F1727" i="19"/>
  <c r="M1726" i="19"/>
  <c r="L1726" i="19"/>
  <c r="F1726" i="19"/>
  <c r="M1725" i="19"/>
  <c r="L1725" i="19"/>
  <c r="F1725" i="19"/>
  <c r="M1724" i="19"/>
  <c r="L1724" i="19"/>
  <c r="F1724" i="19"/>
  <c r="M1723" i="19"/>
  <c r="L1723" i="19"/>
  <c r="F1723" i="19"/>
  <c r="M1722" i="19"/>
  <c r="L1722" i="19"/>
  <c r="F1722" i="19"/>
  <c r="M1721" i="19"/>
  <c r="L1721" i="19"/>
  <c r="F1721" i="19"/>
  <c r="M1720" i="19"/>
  <c r="L1720" i="19"/>
  <c r="F1720" i="19"/>
  <c r="M1719" i="19"/>
  <c r="L1719" i="19"/>
  <c r="F1719" i="19"/>
  <c r="M1718" i="19"/>
  <c r="L1718" i="19"/>
  <c r="F1718" i="19"/>
  <c r="M1717" i="19"/>
  <c r="L1717" i="19"/>
  <c r="F1717" i="19"/>
  <c r="M1716" i="19"/>
  <c r="L1716" i="19"/>
  <c r="F1716" i="19"/>
  <c r="M1715" i="19"/>
  <c r="L1715" i="19"/>
  <c r="F1715" i="19"/>
  <c r="M1714" i="19"/>
  <c r="L1714" i="19"/>
  <c r="F1714" i="19"/>
  <c r="M1713" i="19"/>
  <c r="L1713" i="19"/>
  <c r="F1713" i="19"/>
  <c r="M1712" i="19"/>
  <c r="L1712" i="19"/>
  <c r="F1712" i="19"/>
  <c r="M1711" i="19"/>
  <c r="L1711" i="19"/>
  <c r="F1711" i="19"/>
  <c r="M1710" i="19"/>
  <c r="L1710" i="19"/>
  <c r="F1710" i="19"/>
  <c r="M1709" i="19"/>
  <c r="L1709" i="19"/>
  <c r="F1709" i="19"/>
  <c r="M1708" i="19"/>
  <c r="L1708" i="19"/>
  <c r="F1708" i="19"/>
  <c r="M1707" i="19"/>
  <c r="L1707" i="19"/>
  <c r="F1707" i="19"/>
  <c r="M1706" i="19"/>
  <c r="L1706" i="19"/>
  <c r="F1706" i="19"/>
  <c r="M1705" i="19"/>
  <c r="L1705" i="19"/>
  <c r="F1705" i="19"/>
  <c r="M1704" i="19"/>
  <c r="L1704" i="19"/>
  <c r="F1704" i="19"/>
  <c r="M1703" i="19"/>
  <c r="L1703" i="19"/>
  <c r="F1703" i="19"/>
  <c r="M1702" i="19"/>
  <c r="L1702" i="19"/>
  <c r="F1702" i="19"/>
  <c r="M1701" i="19"/>
  <c r="L1701" i="19"/>
  <c r="F1701" i="19"/>
  <c r="M1700" i="19"/>
  <c r="L1700" i="19"/>
  <c r="F1700" i="19"/>
  <c r="M1699" i="19"/>
  <c r="L1699" i="19"/>
  <c r="F1699" i="19"/>
  <c r="M1698" i="19"/>
  <c r="L1698" i="19"/>
  <c r="F1698" i="19"/>
  <c r="M1697" i="19"/>
  <c r="L1697" i="19"/>
  <c r="F1697" i="19"/>
  <c r="M1696" i="19"/>
  <c r="L1696" i="19"/>
  <c r="F1696" i="19"/>
  <c r="M1695" i="19"/>
  <c r="L1695" i="19"/>
  <c r="F1695" i="19"/>
  <c r="M1694" i="19"/>
  <c r="L1694" i="19"/>
  <c r="F1694" i="19"/>
  <c r="M1693" i="19"/>
  <c r="L1693" i="19"/>
  <c r="F1693" i="19"/>
  <c r="M1692" i="19"/>
  <c r="L1692" i="19"/>
  <c r="F1692" i="19"/>
  <c r="M1691" i="19"/>
  <c r="L1691" i="19"/>
  <c r="F1691" i="19"/>
  <c r="M1690" i="19"/>
  <c r="L1690" i="19"/>
  <c r="F1690" i="19"/>
  <c r="M1689" i="19"/>
  <c r="L1689" i="19"/>
  <c r="F1689" i="19"/>
  <c r="M1688" i="19"/>
  <c r="L1688" i="19"/>
  <c r="F1688" i="19"/>
  <c r="M1687" i="19"/>
  <c r="L1687" i="19"/>
  <c r="F1687" i="19"/>
  <c r="M1686" i="19"/>
  <c r="L1686" i="19"/>
  <c r="F1686" i="19"/>
  <c r="M1685" i="19"/>
  <c r="L1685" i="19"/>
  <c r="F1685" i="19"/>
  <c r="M1684" i="19"/>
  <c r="L1684" i="19"/>
  <c r="F1684" i="19"/>
  <c r="M1683" i="19"/>
  <c r="L1683" i="19"/>
  <c r="F1683" i="19"/>
  <c r="M1682" i="19"/>
  <c r="L1682" i="19"/>
  <c r="F1682" i="19"/>
  <c r="M1681" i="19"/>
  <c r="L1681" i="19"/>
  <c r="F1681" i="19"/>
  <c r="M1680" i="19"/>
  <c r="L1680" i="19"/>
  <c r="F1680" i="19"/>
  <c r="M1679" i="19"/>
  <c r="L1679" i="19"/>
  <c r="F1679" i="19"/>
  <c r="M1678" i="19"/>
  <c r="L1678" i="19"/>
  <c r="F1678" i="19"/>
  <c r="M1677" i="19"/>
  <c r="L1677" i="19"/>
  <c r="F1677" i="19"/>
  <c r="M1676" i="19"/>
  <c r="L1676" i="19"/>
  <c r="F1676" i="19"/>
  <c r="M1675" i="19"/>
  <c r="L1675" i="19"/>
  <c r="F1675" i="19"/>
  <c r="M1674" i="19"/>
  <c r="L1674" i="19"/>
  <c r="F1674" i="19"/>
  <c r="M1673" i="19"/>
  <c r="L1673" i="19"/>
  <c r="F1673" i="19"/>
  <c r="M1672" i="19"/>
  <c r="L1672" i="19"/>
  <c r="F1672" i="19"/>
  <c r="M1671" i="19"/>
  <c r="L1671" i="19"/>
  <c r="F1671" i="19"/>
  <c r="M1670" i="19"/>
  <c r="L1670" i="19"/>
  <c r="F1670" i="19"/>
  <c r="M1669" i="19"/>
  <c r="L1669" i="19"/>
  <c r="F1669" i="19"/>
  <c r="M1668" i="19"/>
  <c r="L1668" i="19"/>
  <c r="F1668" i="19"/>
  <c r="M1667" i="19"/>
  <c r="L1667" i="19"/>
  <c r="F1667" i="19"/>
  <c r="M1666" i="19"/>
  <c r="L1666" i="19"/>
  <c r="F1666" i="19"/>
  <c r="M1665" i="19"/>
  <c r="L1665" i="19"/>
  <c r="F1665" i="19"/>
  <c r="M1664" i="19"/>
  <c r="L1664" i="19"/>
  <c r="F1664" i="19"/>
  <c r="M1663" i="19"/>
  <c r="L1663" i="19"/>
  <c r="F1663" i="19"/>
  <c r="M1662" i="19"/>
  <c r="L1662" i="19"/>
  <c r="F1662" i="19"/>
  <c r="M1661" i="19"/>
  <c r="L1661" i="19"/>
  <c r="F1661" i="19"/>
  <c r="M1660" i="19"/>
  <c r="L1660" i="19"/>
  <c r="F1660" i="19"/>
  <c r="M1659" i="19"/>
  <c r="L1659" i="19"/>
  <c r="F1659" i="19"/>
  <c r="M1658" i="19"/>
  <c r="L1658" i="19"/>
  <c r="F1658" i="19"/>
  <c r="M1657" i="19"/>
  <c r="L1657" i="19"/>
  <c r="F1657" i="19"/>
  <c r="M1656" i="19"/>
  <c r="L1656" i="19"/>
  <c r="F1656" i="19"/>
  <c r="M1655" i="19"/>
  <c r="L1655" i="19"/>
  <c r="F1655" i="19"/>
  <c r="M1654" i="19"/>
  <c r="L1654" i="19"/>
  <c r="F1654" i="19"/>
  <c r="M1653" i="19"/>
  <c r="L1653" i="19"/>
  <c r="F1653" i="19"/>
  <c r="M1652" i="19"/>
  <c r="L1652" i="19"/>
  <c r="F1652" i="19"/>
  <c r="M1651" i="19"/>
  <c r="L1651" i="19"/>
  <c r="F1651" i="19"/>
  <c r="M1650" i="19"/>
  <c r="L1650" i="19"/>
  <c r="F1650" i="19"/>
  <c r="M1649" i="19"/>
  <c r="L1649" i="19"/>
  <c r="F1649" i="19"/>
  <c r="M1648" i="19"/>
  <c r="L1648" i="19"/>
  <c r="F1648" i="19"/>
  <c r="M1647" i="19"/>
  <c r="L1647" i="19"/>
  <c r="F1647" i="19"/>
  <c r="M1646" i="19"/>
  <c r="L1646" i="19"/>
  <c r="F1646" i="19"/>
  <c r="M1645" i="19"/>
  <c r="L1645" i="19"/>
  <c r="F1645" i="19"/>
  <c r="M1644" i="19"/>
  <c r="L1644" i="19"/>
  <c r="F1644" i="19"/>
  <c r="M1643" i="19"/>
  <c r="L1643" i="19"/>
  <c r="F1643" i="19"/>
  <c r="M1642" i="19"/>
  <c r="L1642" i="19"/>
  <c r="F1642" i="19"/>
  <c r="M1641" i="19"/>
  <c r="L1641" i="19"/>
  <c r="F1641" i="19"/>
  <c r="M1640" i="19"/>
  <c r="L1640" i="19"/>
  <c r="F1640" i="19"/>
  <c r="M1639" i="19"/>
  <c r="L1639" i="19"/>
  <c r="F1639" i="19"/>
  <c r="M1638" i="19"/>
  <c r="L1638" i="19"/>
  <c r="F1638" i="19"/>
  <c r="M1637" i="19"/>
  <c r="L1637" i="19"/>
  <c r="F1637" i="19"/>
  <c r="M1636" i="19"/>
  <c r="L1636" i="19"/>
  <c r="F1636" i="19"/>
  <c r="M1635" i="19"/>
  <c r="L1635" i="19"/>
  <c r="F1635" i="19"/>
  <c r="M1634" i="19"/>
  <c r="L1634" i="19"/>
  <c r="F1634" i="19"/>
  <c r="M1633" i="19"/>
  <c r="L1633" i="19"/>
  <c r="F1633" i="19"/>
  <c r="M1632" i="19"/>
  <c r="L1632" i="19"/>
  <c r="F1632" i="19"/>
  <c r="M1631" i="19"/>
  <c r="L1631" i="19"/>
  <c r="F1631" i="19"/>
  <c r="M1630" i="19"/>
  <c r="L1630" i="19"/>
  <c r="F1630" i="19"/>
  <c r="M1629" i="19"/>
  <c r="L1629" i="19"/>
  <c r="F1629" i="19"/>
  <c r="M1628" i="19"/>
  <c r="L1628" i="19"/>
  <c r="F1628" i="19"/>
  <c r="M1627" i="19"/>
  <c r="L1627" i="19"/>
  <c r="F1627" i="19"/>
  <c r="M1626" i="19"/>
  <c r="L1626" i="19"/>
  <c r="F1626" i="19"/>
  <c r="M1625" i="19"/>
  <c r="L1625" i="19"/>
  <c r="F1625" i="19"/>
  <c r="M1624" i="19"/>
  <c r="L1624" i="19"/>
  <c r="F1624" i="19"/>
  <c r="M1623" i="19"/>
  <c r="L1623" i="19"/>
  <c r="F1623" i="19"/>
  <c r="M1622" i="19"/>
  <c r="L1622" i="19"/>
  <c r="F1622" i="19"/>
  <c r="M1621" i="19"/>
  <c r="L1621" i="19"/>
  <c r="F1621" i="19"/>
  <c r="M1620" i="19"/>
  <c r="L1620" i="19"/>
  <c r="F1620" i="19"/>
  <c r="M1619" i="19"/>
  <c r="L1619" i="19"/>
  <c r="F1619" i="19"/>
  <c r="M1618" i="19"/>
  <c r="L1618" i="19"/>
  <c r="F1618" i="19"/>
  <c r="M1617" i="19"/>
  <c r="L1617" i="19"/>
  <c r="F1617" i="19"/>
  <c r="M1616" i="19"/>
  <c r="L1616" i="19"/>
  <c r="F1616" i="19"/>
  <c r="M1615" i="19"/>
  <c r="L1615" i="19"/>
  <c r="F1615" i="19"/>
  <c r="M1614" i="19"/>
  <c r="L1614" i="19"/>
  <c r="F1614" i="19"/>
  <c r="M1613" i="19"/>
  <c r="L1613" i="19"/>
  <c r="F1613" i="19"/>
  <c r="M1612" i="19"/>
  <c r="L1612" i="19"/>
  <c r="F1612" i="19"/>
  <c r="M1611" i="19"/>
  <c r="L1611" i="19"/>
  <c r="F1611" i="19"/>
  <c r="M1610" i="19"/>
  <c r="L1610" i="19"/>
  <c r="F1610" i="19"/>
  <c r="M1609" i="19"/>
  <c r="L1609" i="19"/>
  <c r="F1609" i="19"/>
  <c r="M1608" i="19"/>
  <c r="L1608" i="19"/>
  <c r="F1608" i="19"/>
  <c r="M1607" i="19"/>
  <c r="L1607" i="19"/>
  <c r="F1607" i="19"/>
  <c r="M1606" i="19"/>
  <c r="L1606" i="19"/>
  <c r="F1606" i="19"/>
  <c r="M1605" i="19"/>
  <c r="L1605" i="19"/>
  <c r="F1605" i="19"/>
  <c r="M1604" i="19"/>
  <c r="L1604" i="19"/>
  <c r="F1604" i="19"/>
  <c r="M1603" i="19"/>
  <c r="L1603" i="19"/>
  <c r="F1603" i="19"/>
  <c r="M1602" i="19"/>
  <c r="L1602" i="19"/>
  <c r="F1602" i="19"/>
  <c r="M1601" i="19"/>
  <c r="L1601" i="19"/>
  <c r="F1601" i="19"/>
  <c r="M1600" i="19"/>
  <c r="L1600" i="19"/>
  <c r="F1600" i="19"/>
  <c r="M1599" i="19"/>
  <c r="L1599" i="19"/>
  <c r="F1599" i="19"/>
  <c r="M1598" i="19"/>
  <c r="L1598" i="19"/>
  <c r="F1598" i="19"/>
  <c r="M1597" i="19"/>
  <c r="L1597" i="19"/>
  <c r="F1597" i="19"/>
  <c r="M1596" i="19"/>
  <c r="L1596" i="19"/>
  <c r="F1596" i="19"/>
  <c r="M1595" i="19"/>
  <c r="L1595" i="19"/>
  <c r="F1595" i="19"/>
  <c r="M1594" i="19"/>
  <c r="L1594" i="19"/>
  <c r="F1594" i="19"/>
  <c r="M1593" i="19"/>
  <c r="L1593" i="19"/>
  <c r="F1593" i="19"/>
  <c r="M1592" i="19"/>
  <c r="L1592" i="19"/>
  <c r="F1592" i="19"/>
  <c r="M1591" i="19"/>
  <c r="L1591" i="19"/>
  <c r="F1591" i="19"/>
  <c r="M1590" i="19"/>
  <c r="L1590" i="19"/>
  <c r="F1590" i="19"/>
  <c r="M1589" i="19"/>
  <c r="L1589" i="19"/>
  <c r="F1589" i="19"/>
  <c r="M1588" i="19"/>
  <c r="L1588" i="19"/>
  <c r="F1588" i="19"/>
  <c r="M1587" i="19"/>
  <c r="L1587" i="19"/>
  <c r="F1587" i="19"/>
  <c r="M1586" i="19"/>
  <c r="L1586" i="19"/>
  <c r="F1586" i="19"/>
  <c r="M1585" i="19"/>
  <c r="L1585" i="19"/>
  <c r="F1585" i="19"/>
  <c r="M1584" i="19"/>
  <c r="L1584" i="19"/>
  <c r="F1584" i="19"/>
  <c r="M1583" i="19"/>
  <c r="L1583" i="19"/>
  <c r="F1583" i="19"/>
  <c r="M1582" i="19"/>
  <c r="L1582" i="19"/>
  <c r="F1582" i="19"/>
  <c r="M1581" i="19"/>
  <c r="L1581" i="19"/>
  <c r="F1581" i="19"/>
  <c r="M1580" i="19"/>
  <c r="L1580" i="19"/>
  <c r="F1580" i="19"/>
  <c r="M1579" i="19"/>
  <c r="L1579" i="19"/>
  <c r="F1579" i="19"/>
  <c r="M1578" i="19"/>
  <c r="L1578" i="19"/>
  <c r="F1578" i="19"/>
  <c r="M1577" i="19"/>
  <c r="L1577" i="19"/>
  <c r="F1577" i="19"/>
  <c r="M1576" i="19"/>
  <c r="L1576" i="19"/>
  <c r="F1576" i="19"/>
  <c r="M1575" i="19"/>
  <c r="L1575" i="19"/>
  <c r="F1575" i="19"/>
  <c r="M1574" i="19"/>
  <c r="L1574" i="19"/>
  <c r="F1574" i="19"/>
  <c r="M1573" i="19"/>
  <c r="L1573" i="19"/>
  <c r="F1573" i="19"/>
  <c r="M1572" i="19"/>
  <c r="L1572" i="19"/>
  <c r="F1572" i="19"/>
  <c r="M1571" i="19"/>
  <c r="L1571" i="19"/>
  <c r="F1571" i="19"/>
  <c r="M1570" i="19"/>
  <c r="L1570" i="19"/>
  <c r="F1570" i="19"/>
  <c r="M1569" i="19"/>
  <c r="L1569" i="19"/>
  <c r="F1569" i="19"/>
  <c r="M1568" i="19"/>
  <c r="L1568" i="19"/>
  <c r="F1568" i="19"/>
  <c r="M1567" i="19"/>
  <c r="L1567" i="19"/>
  <c r="F1567" i="19"/>
  <c r="M1566" i="19"/>
  <c r="L1566" i="19"/>
  <c r="F1566" i="19"/>
  <c r="M1565" i="19"/>
  <c r="L1565" i="19"/>
  <c r="F1565" i="19"/>
  <c r="M1564" i="19"/>
  <c r="L1564" i="19"/>
  <c r="F1564" i="19"/>
  <c r="M1563" i="19"/>
  <c r="L1563" i="19"/>
  <c r="F1563" i="19"/>
  <c r="M1562" i="19"/>
  <c r="L1562" i="19"/>
  <c r="F1562" i="19"/>
  <c r="M1561" i="19"/>
  <c r="L1561" i="19"/>
  <c r="F1561" i="19"/>
  <c r="M1560" i="19"/>
  <c r="L1560" i="19"/>
  <c r="F1560" i="19"/>
  <c r="M1559" i="19"/>
  <c r="L1559" i="19"/>
  <c r="F1559" i="19"/>
  <c r="M1558" i="19"/>
  <c r="L1558" i="19"/>
  <c r="F1558" i="19"/>
  <c r="M1557" i="19"/>
  <c r="L1557" i="19"/>
  <c r="F1557" i="19"/>
  <c r="M1556" i="19"/>
  <c r="L1556" i="19"/>
  <c r="F1556" i="19"/>
  <c r="M1555" i="19"/>
  <c r="L1555" i="19"/>
  <c r="F1555" i="19"/>
  <c r="M1554" i="19"/>
  <c r="L1554" i="19"/>
  <c r="F1554" i="19"/>
  <c r="M1553" i="19"/>
  <c r="L1553" i="19"/>
  <c r="F1553" i="19"/>
  <c r="M1552" i="19"/>
  <c r="L1552" i="19"/>
  <c r="F1552" i="19"/>
  <c r="M1551" i="19"/>
  <c r="L1551" i="19"/>
  <c r="F1551" i="19"/>
  <c r="M1550" i="19"/>
  <c r="L1550" i="19"/>
  <c r="F1550" i="19"/>
  <c r="M1549" i="19"/>
  <c r="L1549" i="19"/>
  <c r="F1549" i="19"/>
  <c r="M1548" i="19"/>
  <c r="L1548" i="19"/>
  <c r="F1548" i="19"/>
  <c r="M1547" i="19"/>
  <c r="L1547" i="19"/>
  <c r="F1547" i="19"/>
  <c r="M1546" i="19"/>
  <c r="L1546" i="19"/>
  <c r="F1546" i="19"/>
  <c r="M1545" i="19"/>
  <c r="L1545" i="19"/>
  <c r="F1545" i="19"/>
  <c r="M1544" i="19"/>
  <c r="L1544" i="19"/>
  <c r="F1544" i="19"/>
  <c r="M1543" i="19"/>
  <c r="L1543" i="19"/>
  <c r="F1543" i="19"/>
  <c r="M1542" i="19"/>
  <c r="L1542" i="19"/>
  <c r="F1542" i="19"/>
  <c r="M1541" i="19"/>
  <c r="L1541" i="19"/>
  <c r="F1541" i="19"/>
  <c r="M1540" i="19"/>
  <c r="L1540" i="19"/>
  <c r="F1540" i="19"/>
  <c r="M1539" i="19"/>
  <c r="L1539" i="19"/>
  <c r="F1539" i="19"/>
  <c r="M1538" i="19"/>
  <c r="L1538" i="19"/>
  <c r="F1538" i="19"/>
  <c r="M1537" i="19"/>
  <c r="L1537" i="19"/>
  <c r="F1537" i="19"/>
  <c r="M1536" i="19"/>
  <c r="L1536" i="19"/>
  <c r="F1536" i="19"/>
  <c r="M1535" i="19"/>
  <c r="L1535" i="19"/>
  <c r="F1535" i="19"/>
  <c r="M1534" i="19"/>
  <c r="L1534" i="19"/>
  <c r="F1534" i="19"/>
  <c r="M1533" i="19"/>
  <c r="L1533" i="19"/>
  <c r="F1533" i="19"/>
  <c r="M1532" i="19"/>
  <c r="L1532" i="19"/>
  <c r="F1532" i="19"/>
  <c r="M1531" i="19"/>
  <c r="L1531" i="19"/>
  <c r="F1531" i="19"/>
  <c r="M1530" i="19"/>
  <c r="L1530" i="19"/>
  <c r="F1530" i="19"/>
  <c r="M1529" i="19"/>
  <c r="L1529" i="19"/>
  <c r="F1529" i="19"/>
  <c r="M1528" i="19"/>
  <c r="L1528" i="19"/>
  <c r="F1528" i="19"/>
  <c r="M1527" i="19"/>
  <c r="L1527" i="19"/>
  <c r="F1527" i="19"/>
  <c r="M1526" i="19"/>
  <c r="L1526" i="19"/>
  <c r="F1526" i="19"/>
  <c r="M1525" i="19"/>
  <c r="L1525" i="19"/>
  <c r="F1525" i="19"/>
  <c r="M1524" i="19"/>
  <c r="L1524" i="19"/>
  <c r="F1524" i="19"/>
  <c r="M1523" i="19"/>
  <c r="L1523" i="19"/>
  <c r="F1523" i="19"/>
  <c r="M1522" i="19"/>
  <c r="L1522" i="19"/>
  <c r="F1522" i="19"/>
  <c r="M1521" i="19"/>
  <c r="L1521" i="19"/>
  <c r="F1521" i="19"/>
  <c r="M1520" i="19"/>
  <c r="L1520" i="19"/>
  <c r="F1520" i="19"/>
  <c r="M1519" i="19"/>
  <c r="L1519" i="19"/>
  <c r="F1519" i="19"/>
  <c r="M1518" i="19"/>
  <c r="L1518" i="19"/>
  <c r="F1518" i="19"/>
  <c r="M1517" i="19"/>
  <c r="L1517" i="19"/>
  <c r="F1517" i="19"/>
  <c r="M1516" i="19"/>
  <c r="L1516" i="19"/>
  <c r="F1516" i="19"/>
  <c r="M1515" i="19"/>
  <c r="L1515" i="19"/>
  <c r="F1515" i="19"/>
  <c r="M1514" i="19"/>
  <c r="L1514" i="19"/>
  <c r="F1514" i="19"/>
  <c r="M1513" i="19"/>
  <c r="L1513" i="19"/>
  <c r="F1513" i="19"/>
  <c r="M1512" i="19"/>
  <c r="L1512" i="19"/>
  <c r="F1512" i="19"/>
  <c r="M1511" i="19"/>
  <c r="L1511" i="19"/>
  <c r="F1511" i="19"/>
  <c r="M1510" i="19"/>
  <c r="L1510" i="19"/>
  <c r="F1510" i="19"/>
  <c r="M1509" i="19"/>
  <c r="L1509" i="19"/>
  <c r="F1509" i="19"/>
  <c r="M1508" i="19"/>
  <c r="L1508" i="19"/>
  <c r="F1508" i="19"/>
  <c r="M1507" i="19"/>
  <c r="L1507" i="19"/>
  <c r="F1507" i="19"/>
  <c r="M1506" i="19"/>
  <c r="L1506" i="19"/>
  <c r="F1506" i="19"/>
  <c r="M1505" i="19"/>
  <c r="L1505" i="19"/>
  <c r="F1505" i="19"/>
  <c r="M1504" i="19"/>
  <c r="L1504" i="19"/>
  <c r="F1504" i="19"/>
  <c r="M1503" i="19"/>
  <c r="L1503" i="19"/>
  <c r="F1503" i="19"/>
  <c r="M1502" i="19"/>
  <c r="L1502" i="19"/>
  <c r="F1502" i="19"/>
  <c r="M1501" i="19"/>
  <c r="L1501" i="19"/>
  <c r="F1501" i="19"/>
  <c r="M1500" i="19"/>
  <c r="L1500" i="19"/>
  <c r="F1500" i="19"/>
  <c r="M1499" i="19"/>
  <c r="L1499" i="19"/>
  <c r="F1499" i="19"/>
  <c r="M1498" i="19"/>
  <c r="L1498" i="19"/>
  <c r="F1498" i="19"/>
  <c r="M1497" i="19"/>
  <c r="L1497" i="19"/>
  <c r="F1497" i="19"/>
  <c r="M1496" i="19"/>
  <c r="L1496" i="19"/>
  <c r="F1496" i="19"/>
  <c r="M1495" i="19"/>
  <c r="L1495" i="19"/>
  <c r="F1495" i="19"/>
  <c r="M1494" i="19"/>
  <c r="L1494" i="19"/>
  <c r="F1494" i="19"/>
  <c r="M1493" i="19"/>
  <c r="L1493" i="19"/>
  <c r="F1493" i="19"/>
  <c r="M1492" i="19"/>
  <c r="L1492" i="19"/>
  <c r="F1492" i="19"/>
  <c r="M1491" i="19"/>
  <c r="L1491" i="19"/>
  <c r="F1491" i="19"/>
  <c r="M1490" i="19"/>
  <c r="L1490" i="19"/>
  <c r="F1490" i="19"/>
  <c r="M1489" i="19"/>
  <c r="L1489" i="19"/>
  <c r="F1489" i="19"/>
  <c r="M1488" i="19"/>
  <c r="L1488" i="19"/>
  <c r="F1488" i="19"/>
  <c r="M1487" i="19"/>
  <c r="L1487" i="19"/>
  <c r="F1487" i="19"/>
  <c r="M1486" i="19"/>
  <c r="L1486" i="19"/>
  <c r="F1486" i="19"/>
  <c r="M1485" i="19"/>
  <c r="L1485" i="19"/>
  <c r="F1485" i="19"/>
  <c r="M1484" i="19"/>
  <c r="L1484" i="19"/>
  <c r="F1484" i="19"/>
  <c r="M1483" i="19"/>
  <c r="L1483" i="19"/>
  <c r="F1483" i="19"/>
  <c r="M1482" i="19"/>
  <c r="L1482" i="19"/>
  <c r="F1482" i="19"/>
  <c r="M1481" i="19"/>
  <c r="L1481" i="19"/>
  <c r="F1481" i="19"/>
  <c r="M1480" i="19"/>
  <c r="L1480" i="19"/>
  <c r="F1480" i="19"/>
  <c r="M1479" i="19"/>
  <c r="L1479" i="19"/>
  <c r="F1479" i="19"/>
  <c r="M1478" i="19"/>
  <c r="L1478" i="19"/>
  <c r="F1478" i="19"/>
  <c r="M1477" i="19"/>
  <c r="L1477" i="19"/>
  <c r="F1477" i="19"/>
  <c r="M1476" i="19"/>
  <c r="L1476" i="19"/>
  <c r="F1476" i="19"/>
  <c r="M1475" i="19"/>
  <c r="L1475" i="19"/>
  <c r="F1475" i="19"/>
  <c r="M1474" i="19"/>
  <c r="L1474" i="19"/>
  <c r="F1474" i="19"/>
  <c r="M1473" i="19"/>
  <c r="L1473" i="19"/>
  <c r="F1473" i="19"/>
  <c r="M1472" i="19"/>
  <c r="L1472" i="19"/>
  <c r="F1472" i="19"/>
  <c r="M1471" i="19"/>
  <c r="L1471" i="19"/>
  <c r="F1471" i="19"/>
  <c r="M1470" i="19"/>
  <c r="L1470" i="19"/>
  <c r="F1470" i="19"/>
  <c r="M1469" i="19"/>
  <c r="L1469" i="19"/>
  <c r="F1469" i="19"/>
  <c r="M1468" i="19"/>
  <c r="L1468" i="19"/>
  <c r="F1468" i="19"/>
  <c r="M1467" i="19"/>
  <c r="L1467" i="19"/>
  <c r="F1467" i="19"/>
  <c r="M1466" i="19"/>
  <c r="L1466" i="19"/>
  <c r="F1466" i="19"/>
  <c r="M1465" i="19"/>
  <c r="L1465" i="19"/>
  <c r="F1465" i="19"/>
  <c r="M1464" i="19"/>
  <c r="L1464" i="19"/>
  <c r="F1464" i="19"/>
  <c r="M1463" i="19"/>
  <c r="L1463" i="19"/>
  <c r="F1463" i="19"/>
  <c r="M1462" i="19"/>
  <c r="L1462" i="19"/>
  <c r="F1462" i="19"/>
  <c r="M1461" i="19"/>
  <c r="L1461" i="19"/>
  <c r="F1461" i="19"/>
  <c r="M1460" i="19"/>
  <c r="L1460" i="19"/>
  <c r="F1460" i="19"/>
  <c r="M1459" i="19"/>
  <c r="L1459" i="19"/>
  <c r="F1459" i="19"/>
  <c r="M1458" i="19"/>
  <c r="L1458" i="19"/>
  <c r="F1458" i="19"/>
  <c r="M1457" i="19"/>
  <c r="L1457" i="19"/>
  <c r="F1457" i="19"/>
  <c r="M1456" i="19"/>
  <c r="L1456" i="19"/>
  <c r="F1456" i="19"/>
  <c r="M1455" i="19"/>
  <c r="L1455" i="19"/>
  <c r="F1455" i="19"/>
  <c r="M1454" i="19"/>
  <c r="L1454" i="19"/>
  <c r="F1454" i="19"/>
  <c r="M1453" i="19"/>
  <c r="L1453" i="19"/>
  <c r="F1453" i="19"/>
  <c r="M1452" i="19"/>
  <c r="L1452" i="19"/>
  <c r="F1452" i="19"/>
  <c r="M1451" i="19"/>
  <c r="L1451" i="19"/>
  <c r="F1451" i="19"/>
  <c r="M1450" i="19"/>
  <c r="L1450" i="19"/>
  <c r="F1450" i="19"/>
  <c r="M1449" i="19"/>
  <c r="L1449" i="19"/>
  <c r="F1449" i="19"/>
  <c r="M1448" i="19"/>
  <c r="L1448" i="19"/>
  <c r="F1448" i="19"/>
  <c r="M1447" i="19"/>
  <c r="L1447" i="19"/>
  <c r="F1447" i="19"/>
  <c r="M1446" i="19"/>
  <c r="L1446" i="19"/>
  <c r="F1446" i="19"/>
  <c r="M1445" i="19"/>
  <c r="L1445" i="19"/>
  <c r="F1445" i="19"/>
  <c r="M1444" i="19"/>
  <c r="L1444" i="19"/>
  <c r="F1444" i="19"/>
  <c r="M1443" i="19"/>
  <c r="L1443" i="19"/>
  <c r="F1443" i="19"/>
  <c r="M1442" i="19"/>
  <c r="L1442" i="19"/>
  <c r="F1442" i="19"/>
  <c r="M1441" i="19"/>
  <c r="L1441" i="19"/>
  <c r="F1441" i="19"/>
  <c r="M1440" i="19"/>
  <c r="L1440" i="19"/>
  <c r="F1440" i="19"/>
  <c r="M1439" i="19"/>
  <c r="L1439" i="19"/>
  <c r="F1439" i="19"/>
  <c r="M1438" i="19"/>
  <c r="L1438" i="19"/>
  <c r="F1438" i="19"/>
  <c r="M1437" i="19"/>
  <c r="L1437" i="19"/>
  <c r="F1437" i="19"/>
  <c r="M1436" i="19"/>
  <c r="L1436" i="19"/>
  <c r="F1436" i="19"/>
  <c r="M1435" i="19"/>
  <c r="L1435" i="19"/>
  <c r="F1435" i="19"/>
  <c r="M1434" i="19"/>
  <c r="L1434" i="19"/>
  <c r="F1434" i="19"/>
  <c r="M1433" i="19"/>
  <c r="L1433" i="19"/>
  <c r="F1433" i="19"/>
  <c r="M1432" i="19"/>
  <c r="L1432" i="19"/>
  <c r="F1432" i="19"/>
  <c r="M1431" i="19"/>
  <c r="L1431" i="19"/>
  <c r="F1431" i="19"/>
  <c r="M1430" i="19"/>
  <c r="L1430" i="19"/>
  <c r="F1430" i="19"/>
  <c r="M1429" i="19"/>
  <c r="L1429" i="19"/>
  <c r="F1429" i="19"/>
  <c r="M1428" i="19"/>
  <c r="L1428" i="19"/>
  <c r="F1428" i="19"/>
  <c r="M1427" i="19"/>
  <c r="L1427" i="19"/>
  <c r="F1427" i="19"/>
  <c r="M1426" i="19"/>
  <c r="L1426" i="19"/>
  <c r="F1426" i="19"/>
  <c r="M1425" i="19"/>
  <c r="L1425" i="19"/>
  <c r="F1425" i="19"/>
  <c r="M1424" i="19"/>
  <c r="L1424" i="19"/>
  <c r="F1424" i="19"/>
  <c r="M1423" i="19"/>
  <c r="L1423" i="19"/>
  <c r="F1423" i="19"/>
  <c r="M1422" i="19"/>
  <c r="L1422" i="19"/>
  <c r="F1422" i="19"/>
  <c r="M1421" i="19"/>
  <c r="L1421" i="19"/>
  <c r="F1421" i="19"/>
  <c r="M1420" i="19"/>
  <c r="L1420" i="19"/>
  <c r="F1420" i="19"/>
  <c r="M1419" i="19"/>
  <c r="L1419" i="19"/>
  <c r="F1419" i="19"/>
  <c r="M1418" i="19"/>
  <c r="L1418" i="19"/>
  <c r="F1418" i="19"/>
  <c r="M1417" i="19"/>
  <c r="L1417" i="19"/>
  <c r="F1417" i="19"/>
  <c r="M1416" i="19"/>
  <c r="L1416" i="19"/>
  <c r="F1416" i="19"/>
  <c r="M1415" i="19"/>
  <c r="L1415" i="19"/>
  <c r="F1415" i="19"/>
  <c r="M1414" i="19"/>
  <c r="L1414" i="19"/>
  <c r="F1414" i="19"/>
  <c r="M1413" i="19"/>
  <c r="L1413" i="19"/>
  <c r="F1413" i="19"/>
  <c r="M1412" i="19"/>
  <c r="L1412" i="19"/>
  <c r="F1412" i="19"/>
  <c r="M1411" i="19"/>
  <c r="L1411" i="19"/>
  <c r="F1411" i="19"/>
  <c r="M1410" i="19"/>
  <c r="L1410" i="19"/>
  <c r="F1410" i="19"/>
  <c r="M1409" i="19"/>
  <c r="L1409" i="19"/>
  <c r="F1409" i="19"/>
  <c r="M1408" i="19"/>
  <c r="L1408" i="19"/>
  <c r="F1408" i="19"/>
  <c r="M1407" i="19"/>
  <c r="L1407" i="19"/>
  <c r="F1407" i="19"/>
  <c r="M1406" i="19"/>
  <c r="L1406" i="19"/>
  <c r="F1406" i="19"/>
  <c r="M1405" i="19"/>
  <c r="L1405" i="19"/>
  <c r="F1405" i="19"/>
  <c r="M1404" i="19"/>
  <c r="L1404" i="19"/>
  <c r="F1404" i="19"/>
  <c r="M1403" i="19"/>
  <c r="L1403" i="19"/>
  <c r="F1403" i="19"/>
  <c r="M1402" i="19"/>
  <c r="L1402" i="19"/>
  <c r="F1402" i="19"/>
  <c r="M1401" i="19"/>
  <c r="L1401" i="19"/>
  <c r="F1401" i="19"/>
  <c r="M1400" i="19"/>
  <c r="L1400" i="19"/>
  <c r="F1400" i="19"/>
  <c r="M1399" i="19"/>
  <c r="L1399" i="19"/>
  <c r="F1399" i="19"/>
  <c r="M1398" i="19"/>
  <c r="L1398" i="19"/>
  <c r="F1398" i="19"/>
  <c r="M1397" i="19"/>
  <c r="L1397" i="19"/>
  <c r="F1397" i="19"/>
  <c r="M1396" i="19"/>
  <c r="L1396" i="19"/>
  <c r="F1396" i="19"/>
  <c r="M1395" i="19"/>
  <c r="L1395" i="19"/>
  <c r="F1395" i="19"/>
  <c r="M1394" i="19"/>
  <c r="L1394" i="19"/>
  <c r="F1394" i="19"/>
  <c r="M1393" i="19"/>
  <c r="L1393" i="19"/>
  <c r="F1393" i="19"/>
  <c r="M1392" i="19"/>
  <c r="L1392" i="19"/>
  <c r="F1392" i="19"/>
  <c r="M1391" i="19"/>
  <c r="L1391" i="19"/>
  <c r="F1391" i="19"/>
  <c r="M1390" i="19"/>
  <c r="L1390" i="19"/>
  <c r="F1390" i="19"/>
  <c r="M1389" i="19"/>
  <c r="L1389" i="19"/>
  <c r="F1389" i="19"/>
  <c r="M1388" i="19"/>
  <c r="L1388" i="19"/>
  <c r="F1388" i="19"/>
  <c r="M1387" i="19"/>
  <c r="L1387" i="19"/>
  <c r="F1387" i="19"/>
  <c r="M1386" i="19"/>
  <c r="L1386" i="19"/>
  <c r="F1386" i="19"/>
  <c r="M1385" i="19"/>
  <c r="L1385" i="19"/>
  <c r="F1385" i="19"/>
  <c r="M1384" i="19"/>
  <c r="L1384" i="19"/>
  <c r="F1384" i="19"/>
  <c r="M1383" i="19"/>
  <c r="L1383" i="19"/>
  <c r="F1383" i="19"/>
  <c r="M1382" i="19"/>
  <c r="L1382" i="19"/>
  <c r="F1382" i="19"/>
  <c r="M1381" i="19"/>
  <c r="L1381" i="19"/>
  <c r="F1381" i="19"/>
  <c r="M1380" i="19"/>
  <c r="L1380" i="19"/>
  <c r="F1380" i="19"/>
  <c r="M1379" i="19"/>
  <c r="L1379" i="19"/>
  <c r="F1379" i="19"/>
  <c r="M1378" i="19"/>
  <c r="L1378" i="19"/>
  <c r="F1378" i="19"/>
  <c r="M1377" i="19"/>
  <c r="L1377" i="19"/>
  <c r="F1377" i="19"/>
  <c r="M1376" i="19"/>
  <c r="L1376" i="19"/>
  <c r="F1376" i="19"/>
  <c r="M1375" i="19"/>
  <c r="L1375" i="19"/>
  <c r="F1375" i="19"/>
  <c r="M1374" i="19"/>
  <c r="L1374" i="19"/>
  <c r="F1374" i="19"/>
  <c r="M1373" i="19"/>
  <c r="L1373" i="19"/>
  <c r="F1373" i="19"/>
  <c r="M1372" i="19"/>
  <c r="L1372" i="19"/>
  <c r="F1372" i="19"/>
  <c r="M1371" i="19"/>
  <c r="L1371" i="19"/>
  <c r="F1371" i="19"/>
  <c r="M1370" i="19"/>
  <c r="L1370" i="19"/>
  <c r="F1370" i="19"/>
  <c r="M1369" i="19"/>
  <c r="L1369" i="19"/>
  <c r="F1369" i="19"/>
  <c r="M1368" i="19"/>
  <c r="L1368" i="19"/>
  <c r="F1368" i="19"/>
  <c r="M1367" i="19"/>
  <c r="L1367" i="19"/>
  <c r="F1367" i="19"/>
  <c r="M1366" i="19"/>
  <c r="L1366" i="19"/>
  <c r="F1366" i="19"/>
  <c r="M1365" i="19"/>
  <c r="L1365" i="19"/>
  <c r="F1365" i="19"/>
  <c r="M1364" i="19"/>
  <c r="L1364" i="19"/>
  <c r="F1364" i="19"/>
  <c r="M1363" i="19"/>
  <c r="L1363" i="19"/>
  <c r="F1363" i="19"/>
  <c r="M1362" i="19"/>
  <c r="L1362" i="19"/>
  <c r="F1362" i="19"/>
  <c r="M1361" i="19"/>
  <c r="L1361" i="19"/>
  <c r="F1361" i="19"/>
  <c r="M1360" i="19"/>
  <c r="L1360" i="19"/>
  <c r="F1360" i="19"/>
  <c r="M1359" i="19"/>
  <c r="L1359" i="19"/>
  <c r="F1359" i="19"/>
  <c r="M1358" i="19"/>
  <c r="L1358" i="19"/>
  <c r="F1358" i="19"/>
  <c r="M1357" i="19"/>
  <c r="L1357" i="19"/>
  <c r="F1357" i="19"/>
  <c r="M1356" i="19"/>
  <c r="L1356" i="19"/>
  <c r="F1356" i="19"/>
  <c r="M1355" i="19"/>
  <c r="L1355" i="19"/>
  <c r="F1355" i="19"/>
  <c r="M1354" i="19"/>
  <c r="L1354" i="19"/>
  <c r="F1354" i="19"/>
  <c r="M1353" i="19"/>
  <c r="L1353" i="19"/>
  <c r="F1353" i="19"/>
  <c r="M1352" i="19"/>
  <c r="L1352" i="19"/>
  <c r="F1352" i="19"/>
  <c r="M1351" i="19"/>
  <c r="L1351" i="19"/>
  <c r="F1351" i="19"/>
  <c r="M1350" i="19"/>
  <c r="L1350" i="19"/>
  <c r="F1350" i="19"/>
  <c r="M1349" i="19"/>
  <c r="L1349" i="19"/>
  <c r="F1349" i="19"/>
  <c r="M1348" i="19"/>
  <c r="L1348" i="19"/>
  <c r="F1348" i="19"/>
  <c r="M1347" i="19"/>
  <c r="L1347" i="19"/>
  <c r="F1347" i="19"/>
  <c r="M1346" i="19"/>
  <c r="L1346" i="19"/>
  <c r="F1346" i="19"/>
  <c r="M1345" i="19"/>
  <c r="L1345" i="19"/>
  <c r="F1345" i="19"/>
  <c r="M1344" i="19"/>
  <c r="L1344" i="19"/>
  <c r="F1344" i="19"/>
  <c r="M1343" i="19"/>
  <c r="L1343" i="19"/>
  <c r="F1343" i="19"/>
  <c r="M1342" i="19"/>
  <c r="L1342" i="19"/>
  <c r="F1342" i="19"/>
  <c r="M1341" i="19"/>
  <c r="L1341" i="19"/>
  <c r="F1341" i="19"/>
  <c r="M1340" i="19"/>
  <c r="L1340" i="19"/>
  <c r="F1340" i="19"/>
  <c r="M1339" i="19"/>
  <c r="L1339" i="19"/>
  <c r="F1339" i="19"/>
  <c r="M1338" i="19"/>
  <c r="L1338" i="19"/>
  <c r="F1338" i="19"/>
  <c r="M1337" i="19"/>
  <c r="L1337" i="19"/>
  <c r="F1337" i="19"/>
  <c r="M1336" i="19"/>
  <c r="L1336" i="19"/>
  <c r="F1336" i="19"/>
  <c r="M1335" i="19"/>
  <c r="L1335" i="19"/>
  <c r="F1335" i="19"/>
  <c r="M1334" i="19"/>
  <c r="L1334" i="19"/>
  <c r="F1334" i="19"/>
  <c r="M1333" i="19"/>
  <c r="L1333" i="19"/>
  <c r="F1333" i="19"/>
  <c r="M1332" i="19"/>
  <c r="L1332" i="19"/>
  <c r="F1332" i="19"/>
  <c r="M1331" i="19"/>
  <c r="L1331" i="19"/>
  <c r="F1331" i="19"/>
  <c r="M1330" i="19"/>
  <c r="L1330" i="19"/>
  <c r="F1330" i="19"/>
  <c r="M1329" i="19"/>
  <c r="L1329" i="19"/>
  <c r="F1329" i="19"/>
  <c r="M1328" i="19"/>
  <c r="L1328" i="19"/>
  <c r="F1328" i="19"/>
  <c r="M1327" i="19"/>
  <c r="L1327" i="19"/>
  <c r="F1327" i="19"/>
  <c r="M1326" i="19"/>
  <c r="L1326" i="19"/>
  <c r="F1326" i="19"/>
  <c r="M1325" i="19"/>
  <c r="L1325" i="19"/>
  <c r="F1325" i="19"/>
  <c r="M1324" i="19"/>
  <c r="L1324" i="19"/>
  <c r="F1324" i="19"/>
  <c r="M1323" i="19"/>
  <c r="L1323" i="19"/>
  <c r="F1323" i="19"/>
  <c r="M1322" i="19"/>
  <c r="L1322" i="19"/>
  <c r="F1322" i="19"/>
  <c r="M1321" i="19"/>
  <c r="L1321" i="19"/>
  <c r="F1321" i="19"/>
  <c r="M1320" i="19"/>
  <c r="L1320" i="19"/>
  <c r="F1320" i="19"/>
  <c r="M1319" i="19"/>
  <c r="L1319" i="19"/>
  <c r="F1319" i="19"/>
  <c r="M1318" i="19"/>
  <c r="L1318" i="19"/>
  <c r="F1318" i="19"/>
  <c r="M1317" i="19"/>
  <c r="L1317" i="19"/>
  <c r="F1317" i="19"/>
  <c r="M1316" i="19"/>
  <c r="L1316" i="19"/>
  <c r="F1316" i="19"/>
  <c r="M1315" i="19"/>
  <c r="L1315" i="19"/>
  <c r="F1315" i="19"/>
  <c r="M1314" i="19"/>
  <c r="L1314" i="19"/>
  <c r="F1314" i="19"/>
  <c r="M1313" i="19"/>
  <c r="L1313" i="19"/>
  <c r="F1313" i="19"/>
  <c r="M1312" i="19"/>
  <c r="L1312" i="19"/>
  <c r="F1312" i="19"/>
  <c r="M1311" i="19"/>
  <c r="L1311" i="19"/>
  <c r="F1311" i="19"/>
  <c r="M1310" i="19"/>
  <c r="L1310" i="19"/>
  <c r="F1310" i="19"/>
  <c r="M1309" i="19"/>
  <c r="L1309" i="19"/>
  <c r="F1309" i="19"/>
  <c r="M1308" i="19"/>
  <c r="L1308" i="19"/>
  <c r="F1308" i="19"/>
  <c r="M1307" i="19"/>
  <c r="L1307" i="19"/>
  <c r="F1307" i="19"/>
  <c r="M1306" i="19"/>
  <c r="L1306" i="19"/>
  <c r="F1306" i="19"/>
  <c r="M1305" i="19"/>
  <c r="L1305" i="19"/>
  <c r="F1305" i="19"/>
  <c r="M1304" i="19"/>
  <c r="L1304" i="19"/>
  <c r="F1304" i="19"/>
  <c r="M1303" i="19"/>
  <c r="L1303" i="19"/>
  <c r="F1303" i="19"/>
  <c r="M1302" i="19"/>
  <c r="L1302" i="19"/>
  <c r="F1302" i="19"/>
  <c r="M1301" i="19"/>
  <c r="L1301" i="19"/>
  <c r="F1301" i="19"/>
  <c r="M1300" i="19"/>
  <c r="L1300" i="19"/>
  <c r="F1300" i="19"/>
  <c r="M1299" i="19"/>
  <c r="L1299" i="19"/>
  <c r="F1299" i="19"/>
  <c r="M1298" i="19"/>
  <c r="L1298" i="19"/>
  <c r="F1298" i="19"/>
  <c r="M1297" i="19"/>
  <c r="L1297" i="19"/>
  <c r="F1297" i="19"/>
  <c r="M1296" i="19"/>
  <c r="L1296" i="19"/>
  <c r="F1296" i="19"/>
  <c r="M1295" i="19"/>
  <c r="L1295" i="19"/>
  <c r="F1295" i="19"/>
  <c r="M1294" i="19"/>
  <c r="L1294" i="19"/>
  <c r="F1294" i="19"/>
  <c r="M1293" i="19"/>
  <c r="L1293" i="19"/>
  <c r="F1293" i="19"/>
  <c r="M1292" i="19"/>
  <c r="L1292" i="19"/>
  <c r="F1292" i="19"/>
  <c r="M1291" i="19"/>
  <c r="L1291" i="19"/>
  <c r="F1291" i="19"/>
  <c r="M1290" i="19"/>
  <c r="L1290" i="19"/>
  <c r="F1290" i="19"/>
  <c r="M1289" i="19"/>
  <c r="L1289" i="19"/>
  <c r="F1289" i="19"/>
  <c r="M1288" i="19"/>
  <c r="L1288" i="19"/>
  <c r="F1288" i="19"/>
  <c r="M1287" i="19"/>
  <c r="L1287" i="19"/>
  <c r="F1287" i="19"/>
  <c r="M1286" i="19"/>
  <c r="L1286" i="19"/>
  <c r="F1286" i="19"/>
  <c r="M1285" i="19"/>
  <c r="L1285" i="19"/>
  <c r="F1285" i="19"/>
  <c r="M1284" i="19"/>
  <c r="L1284" i="19"/>
  <c r="F1284" i="19"/>
  <c r="M1283" i="19"/>
  <c r="L1283" i="19"/>
  <c r="F1283" i="19"/>
  <c r="M1282" i="19"/>
  <c r="L1282" i="19"/>
  <c r="F1282" i="19"/>
  <c r="M1281" i="19"/>
  <c r="L1281" i="19"/>
  <c r="F1281" i="19"/>
  <c r="M1280" i="19"/>
  <c r="L1280" i="19"/>
  <c r="F1280" i="19"/>
  <c r="M1279" i="19"/>
  <c r="L1279" i="19"/>
  <c r="F1279" i="19"/>
  <c r="M1278" i="19"/>
  <c r="L1278" i="19"/>
  <c r="F1278" i="19"/>
  <c r="M1277" i="19"/>
  <c r="L1277" i="19"/>
  <c r="F1277" i="19"/>
  <c r="M1276" i="19"/>
  <c r="L1276" i="19"/>
  <c r="F1276" i="19"/>
  <c r="M1275" i="19"/>
  <c r="L1275" i="19"/>
  <c r="F1275" i="19"/>
  <c r="M1274" i="19"/>
  <c r="L1274" i="19"/>
  <c r="F1274" i="19"/>
  <c r="M1273" i="19"/>
  <c r="L1273" i="19"/>
  <c r="F1273" i="19"/>
  <c r="M1272" i="19"/>
  <c r="L1272" i="19"/>
  <c r="F1272" i="19"/>
  <c r="M1271" i="19"/>
  <c r="L1271" i="19"/>
  <c r="F1271" i="19"/>
  <c r="M1270" i="19"/>
  <c r="L1270" i="19"/>
  <c r="F1270" i="19"/>
  <c r="M1269" i="19"/>
  <c r="L1269" i="19"/>
  <c r="F1269" i="19"/>
  <c r="M1268" i="19"/>
  <c r="L1268" i="19"/>
  <c r="F1268" i="19"/>
  <c r="M1267" i="19"/>
  <c r="L1267" i="19"/>
  <c r="F1267" i="19"/>
  <c r="M1266" i="19"/>
  <c r="L1266" i="19"/>
  <c r="F1266" i="19"/>
  <c r="M1265" i="19"/>
  <c r="L1265" i="19"/>
  <c r="F1265" i="19"/>
  <c r="M1264" i="19"/>
  <c r="L1264" i="19"/>
  <c r="F1264" i="19"/>
  <c r="M1263" i="19"/>
  <c r="L1263" i="19"/>
  <c r="F1263" i="19"/>
  <c r="M1262" i="19"/>
  <c r="L1262" i="19"/>
  <c r="F1262" i="19"/>
  <c r="M1261" i="19"/>
  <c r="L1261" i="19"/>
  <c r="F1261" i="19"/>
  <c r="M1260" i="19"/>
  <c r="L1260" i="19"/>
  <c r="F1260" i="19"/>
  <c r="M1259" i="19"/>
  <c r="L1259" i="19"/>
  <c r="F1259" i="19"/>
  <c r="M1258" i="19"/>
  <c r="L1258" i="19"/>
  <c r="F1258" i="19"/>
  <c r="M1257" i="19"/>
  <c r="L1257" i="19"/>
  <c r="F1257" i="19"/>
  <c r="M1256" i="19"/>
  <c r="L1256" i="19"/>
  <c r="F1256" i="19"/>
  <c r="M1255" i="19"/>
  <c r="L1255" i="19"/>
  <c r="F1255" i="19"/>
  <c r="M1254" i="19"/>
  <c r="L1254" i="19"/>
  <c r="F1254" i="19"/>
  <c r="M1253" i="19"/>
  <c r="L1253" i="19"/>
  <c r="F1253" i="19"/>
  <c r="M1252" i="19"/>
  <c r="L1252" i="19"/>
  <c r="F1252" i="19"/>
  <c r="M1251" i="19"/>
  <c r="L1251" i="19"/>
  <c r="F1251" i="19"/>
  <c r="M1250" i="19"/>
  <c r="L1250" i="19"/>
  <c r="F1250" i="19"/>
  <c r="M1249" i="19"/>
  <c r="L1249" i="19"/>
  <c r="F1249" i="19"/>
  <c r="M1248" i="19"/>
  <c r="L1248" i="19"/>
  <c r="F1248" i="19"/>
  <c r="M1247" i="19"/>
  <c r="L1247" i="19"/>
  <c r="F1247" i="19"/>
  <c r="M1246" i="19"/>
  <c r="L1246" i="19"/>
  <c r="F1246" i="19"/>
  <c r="M1245" i="19"/>
  <c r="L1245" i="19"/>
  <c r="F1245" i="19"/>
  <c r="M1244" i="19"/>
  <c r="L1244" i="19"/>
  <c r="F1244" i="19"/>
  <c r="M1243" i="19"/>
  <c r="L1243" i="19"/>
  <c r="F1243" i="19"/>
  <c r="M1242" i="19"/>
  <c r="L1242" i="19"/>
  <c r="F1242" i="19"/>
  <c r="M1241" i="19"/>
  <c r="L1241" i="19"/>
  <c r="F1241" i="19"/>
  <c r="M1240" i="19"/>
  <c r="L1240" i="19"/>
  <c r="F1240" i="19"/>
  <c r="M1239" i="19"/>
  <c r="L1239" i="19"/>
  <c r="F1239" i="19"/>
  <c r="M1238" i="19"/>
  <c r="L1238" i="19"/>
  <c r="F1238" i="19"/>
  <c r="M1237" i="19"/>
  <c r="L1237" i="19"/>
  <c r="F1237" i="19"/>
  <c r="M1236" i="19"/>
  <c r="L1236" i="19"/>
  <c r="F1236" i="19"/>
  <c r="M1235" i="19"/>
  <c r="L1235" i="19"/>
  <c r="F1235" i="19"/>
  <c r="M1234" i="19"/>
  <c r="L1234" i="19"/>
  <c r="F1234" i="19"/>
  <c r="M1233" i="19"/>
  <c r="L1233" i="19"/>
  <c r="F1233" i="19"/>
  <c r="M1232" i="19"/>
  <c r="L1232" i="19"/>
  <c r="F1232" i="19"/>
  <c r="M1231" i="19"/>
  <c r="L1231" i="19"/>
  <c r="F1231" i="19"/>
  <c r="M1230" i="19"/>
  <c r="L1230" i="19"/>
  <c r="F1230" i="19"/>
  <c r="M1229" i="19"/>
  <c r="L1229" i="19"/>
  <c r="F1229" i="19"/>
  <c r="M1228" i="19"/>
  <c r="L1228" i="19"/>
  <c r="F1228" i="19"/>
  <c r="M1227" i="19"/>
  <c r="L1227" i="19"/>
  <c r="F1227" i="19"/>
  <c r="M1226" i="19"/>
  <c r="L1226" i="19"/>
  <c r="F1226" i="19"/>
  <c r="M1225" i="19"/>
  <c r="L1225" i="19"/>
  <c r="F1225" i="19"/>
  <c r="M1224" i="19"/>
  <c r="L1224" i="19"/>
  <c r="F1224" i="19"/>
  <c r="M1223" i="19"/>
  <c r="L1223" i="19"/>
  <c r="F1223" i="19"/>
  <c r="M1222" i="19"/>
  <c r="L1222" i="19"/>
  <c r="F1222" i="19"/>
  <c r="M1221" i="19"/>
  <c r="L1221" i="19"/>
  <c r="F1221" i="19"/>
  <c r="M1220" i="19"/>
  <c r="L1220" i="19"/>
  <c r="F1220" i="19"/>
  <c r="M1219" i="19"/>
  <c r="L1219" i="19"/>
  <c r="F1219" i="19"/>
  <c r="M1218" i="19"/>
  <c r="L1218" i="19"/>
  <c r="F1218" i="19"/>
  <c r="M1217" i="19"/>
  <c r="L1217" i="19"/>
  <c r="F1217" i="19"/>
  <c r="M1216" i="19"/>
  <c r="L1216" i="19"/>
  <c r="F1216" i="19"/>
  <c r="M1215" i="19"/>
  <c r="L1215" i="19"/>
  <c r="F1215" i="19"/>
  <c r="M1214" i="19"/>
  <c r="L1214" i="19"/>
  <c r="F1214" i="19"/>
  <c r="M1213" i="19"/>
  <c r="L1213" i="19"/>
  <c r="F1213" i="19"/>
  <c r="M1212" i="19"/>
  <c r="L1212" i="19"/>
  <c r="F1212" i="19"/>
  <c r="M1211" i="19"/>
  <c r="L1211" i="19"/>
  <c r="F1211" i="19"/>
  <c r="M1210" i="19"/>
  <c r="L1210" i="19"/>
  <c r="F1210" i="19"/>
  <c r="M1209" i="19"/>
  <c r="L1209" i="19"/>
  <c r="F1209" i="19"/>
  <c r="M1208" i="19"/>
  <c r="L1208" i="19"/>
  <c r="F1208" i="19"/>
  <c r="M1207" i="19"/>
  <c r="L1207" i="19"/>
  <c r="F1207" i="19"/>
  <c r="M1206" i="19"/>
  <c r="L1206" i="19"/>
  <c r="F1206" i="19"/>
  <c r="M1205" i="19"/>
  <c r="L1205" i="19"/>
  <c r="F1205" i="19"/>
  <c r="M1204" i="19"/>
  <c r="L1204" i="19"/>
  <c r="F1204" i="19"/>
  <c r="M1203" i="19"/>
  <c r="L1203" i="19"/>
  <c r="F1203" i="19"/>
  <c r="M1202" i="19"/>
  <c r="L1202" i="19"/>
  <c r="F1202" i="19"/>
  <c r="M1201" i="19"/>
  <c r="L1201" i="19"/>
  <c r="F1201" i="19"/>
  <c r="M1200" i="19"/>
  <c r="L1200" i="19"/>
  <c r="F1200" i="19"/>
  <c r="M1199" i="19"/>
  <c r="L1199" i="19"/>
  <c r="F1199" i="19"/>
  <c r="M1198" i="19"/>
  <c r="L1198" i="19"/>
  <c r="F1198" i="19"/>
  <c r="M1197" i="19"/>
  <c r="L1197" i="19"/>
  <c r="F1197" i="19"/>
  <c r="M1196" i="19"/>
  <c r="L1196" i="19"/>
  <c r="F1196" i="19"/>
  <c r="M1195" i="19"/>
  <c r="L1195" i="19"/>
  <c r="F1195" i="19"/>
  <c r="M1194" i="19"/>
  <c r="L1194" i="19"/>
  <c r="F1194" i="19"/>
  <c r="M1193" i="19"/>
  <c r="L1193" i="19"/>
  <c r="F1193" i="19"/>
  <c r="M1192" i="19"/>
  <c r="L1192" i="19"/>
  <c r="F1192" i="19"/>
  <c r="M1191" i="19"/>
  <c r="L1191" i="19"/>
  <c r="F1191" i="19"/>
  <c r="M1190" i="19"/>
  <c r="L1190" i="19"/>
  <c r="F1190" i="19"/>
  <c r="M1189" i="19"/>
  <c r="L1189" i="19"/>
  <c r="F1189" i="19"/>
  <c r="M1188" i="19"/>
  <c r="L1188" i="19"/>
  <c r="F1188" i="19"/>
  <c r="M1187" i="19"/>
  <c r="L1187" i="19"/>
  <c r="F1187" i="19"/>
  <c r="M1186" i="19"/>
  <c r="L1186" i="19"/>
  <c r="F1186" i="19"/>
  <c r="M1185" i="19"/>
  <c r="L1185" i="19"/>
  <c r="F1185" i="19"/>
  <c r="M1184" i="19"/>
  <c r="L1184" i="19"/>
  <c r="F1184" i="19"/>
  <c r="M1183" i="19"/>
  <c r="L1183" i="19"/>
  <c r="F1183" i="19"/>
  <c r="M1182" i="19"/>
  <c r="L1182" i="19"/>
  <c r="F1182" i="19"/>
  <c r="M1181" i="19"/>
  <c r="L1181" i="19"/>
  <c r="F1181" i="19"/>
  <c r="M1180" i="19"/>
  <c r="L1180" i="19"/>
  <c r="F1180" i="19"/>
  <c r="M1179" i="19"/>
  <c r="L1179" i="19"/>
  <c r="F1179" i="19"/>
  <c r="M1178" i="19"/>
  <c r="L1178" i="19"/>
  <c r="F1178" i="19"/>
  <c r="M1177" i="19"/>
  <c r="L1177" i="19"/>
  <c r="F1177" i="19"/>
  <c r="M1176" i="19"/>
  <c r="L1176" i="19"/>
  <c r="F1176" i="19"/>
  <c r="M1175" i="19"/>
  <c r="L1175" i="19"/>
  <c r="F1175" i="19"/>
  <c r="M1174" i="19"/>
  <c r="L1174" i="19"/>
  <c r="F1174" i="19"/>
  <c r="M1173" i="19"/>
  <c r="L1173" i="19"/>
  <c r="F1173" i="19"/>
  <c r="M1172" i="19"/>
  <c r="L1172" i="19"/>
  <c r="F1172" i="19"/>
  <c r="M1171" i="19"/>
  <c r="L1171" i="19"/>
  <c r="F1171" i="19"/>
  <c r="M1170" i="19"/>
  <c r="L1170" i="19"/>
  <c r="F1170" i="19"/>
  <c r="M1169" i="19"/>
  <c r="L1169" i="19"/>
  <c r="F1169" i="19"/>
  <c r="M1168" i="19"/>
  <c r="L1168" i="19"/>
  <c r="F1168" i="19"/>
  <c r="M1167" i="19"/>
  <c r="L1167" i="19"/>
  <c r="F1167" i="19"/>
  <c r="M1166" i="19"/>
  <c r="L1166" i="19"/>
  <c r="F1166" i="19"/>
  <c r="M1165" i="19"/>
  <c r="L1165" i="19"/>
  <c r="F1165" i="19"/>
  <c r="M1164" i="19"/>
  <c r="L1164" i="19"/>
  <c r="F1164" i="19"/>
  <c r="M1163" i="19"/>
  <c r="L1163" i="19"/>
  <c r="F1163" i="19"/>
  <c r="M1162" i="19"/>
  <c r="L1162" i="19"/>
  <c r="F1162" i="19"/>
  <c r="M1161" i="19"/>
  <c r="L1161" i="19"/>
  <c r="F1161" i="19"/>
  <c r="M1160" i="19"/>
  <c r="L1160" i="19"/>
  <c r="F1160" i="19"/>
  <c r="M1159" i="19"/>
  <c r="L1159" i="19"/>
  <c r="F1159" i="19"/>
  <c r="M1158" i="19"/>
  <c r="L1158" i="19"/>
  <c r="F1158" i="19"/>
  <c r="M1157" i="19"/>
  <c r="L1157" i="19"/>
  <c r="F1157" i="19"/>
  <c r="M1156" i="19"/>
  <c r="L1156" i="19"/>
  <c r="F1156" i="19"/>
  <c r="M1155" i="19"/>
  <c r="L1155" i="19"/>
  <c r="F1155" i="19"/>
  <c r="M1154" i="19"/>
  <c r="L1154" i="19"/>
  <c r="F1154" i="19"/>
  <c r="M1153" i="19"/>
  <c r="L1153" i="19"/>
  <c r="F1153" i="19"/>
  <c r="M1152" i="19"/>
  <c r="L1152" i="19"/>
  <c r="F1152" i="19"/>
  <c r="M1151" i="19"/>
  <c r="L1151" i="19"/>
  <c r="F1151" i="19"/>
  <c r="M1150" i="19"/>
  <c r="L1150" i="19"/>
  <c r="F1150" i="19"/>
  <c r="M1149" i="19"/>
  <c r="L1149" i="19"/>
  <c r="F1149" i="19"/>
  <c r="M1148" i="19"/>
  <c r="L1148" i="19"/>
  <c r="F1148" i="19"/>
  <c r="M1147" i="19"/>
  <c r="L1147" i="19"/>
  <c r="F1147" i="19"/>
  <c r="M1146" i="19"/>
  <c r="L1146" i="19"/>
  <c r="F1146" i="19"/>
  <c r="M1145" i="19"/>
  <c r="L1145" i="19"/>
  <c r="F1145" i="19"/>
  <c r="M1144" i="19"/>
  <c r="L1144" i="19"/>
  <c r="F1144" i="19"/>
  <c r="M1143" i="19"/>
  <c r="L1143" i="19"/>
  <c r="F1143" i="19"/>
  <c r="M1142" i="19"/>
  <c r="L1142" i="19"/>
  <c r="F1142" i="19"/>
  <c r="M1141" i="19"/>
  <c r="L1141" i="19"/>
  <c r="F1141" i="19"/>
  <c r="M1140" i="19"/>
  <c r="L1140" i="19"/>
  <c r="F1140" i="19"/>
  <c r="M1139" i="19"/>
  <c r="L1139" i="19"/>
  <c r="F1139" i="19"/>
  <c r="M1138" i="19"/>
  <c r="L1138" i="19"/>
  <c r="F1138" i="19"/>
  <c r="M1137" i="19"/>
  <c r="L1137" i="19"/>
  <c r="F1137" i="19"/>
  <c r="M1136" i="19"/>
  <c r="L1136" i="19"/>
  <c r="F1136" i="19"/>
  <c r="M1135" i="19"/>
  <c r="L1135" i="19"/>
  <c r="F1135" i="19"/>
  <c r="M1134" i="19"/>
  <c r="L1134" i="19"/>
  <c r="F1134" i="19"/>
  <c r="M1133" i="19"/>
  <c r="L1133" i="19"/>
  <c r="F1133" i="19"/>
  <c r="M1132" i="19"/>
  <c r="L1132" i="19"/>
  <c r="F1132" i="19"/>
  <c r="M1131" i="19"/>
  <c r="L1131" i="19"/>
  <c r="F1131" i="19"/>
  <c r="M1130" i="19"/>
  <c r="L1130" i="19"/>
  <c r="F1130" i="19"/>
  <c r="M1129" i="19"/>
  <c r="L1129" i="19"/>
  <c r="F1129" i="19"/>
  <c r="M1128" i="19"/>
  <c r="L1128" i="19"/>
  <c r="F1128" i="19"/>
  <c r="M1127" i="19"/>
  <c r="L1127" i="19"/>
  <c r="F1127" i="19"/>
  <c r="M1126" i="19"/>
  <c r="L1126" i="19"/>
  <c r="F1126" i="19"/>
  <c r="M1125" i="19"/>
  <c r="L1125" i="19"/>
  <c r="F1125" i="19"/>
  <c r="M1124" i="19"/>
  <c r="L1124" i="19"/>
  <c r="F1124" i="19"/>
  <c r="M1123" i="19"/>
  <c r="L1123" i="19"/>
  <c r="F1123" i="19"/>
  <c r="M1122" i="19"/>
  <c r="L1122" i="19"/>
  <c r="F1122" i="19"/>
  <c r="M1121" i="19"/>
  <c r="L1121" i="19"/>
  <c r="F1121" i="19"/>
  <c r="M1120" i="19"/>
  <c r="L1120" i="19"/>
  <c r="F1120" i="19"/>
  <c r="M1119" i="19"/>
  <c r="L1119" i="19"/>
  <c r="F1119" i="19"/>
  <c r="M1118" i="19"/>
  <c r="L1118" i="19"/>
  <c r="F1118" i="19"/>
  <c r="M1117" i="19"/>
  <c r="L1117" i="19"/>
  <c r="F1117" i="19"/>
  <c r="M1116" i="19"/>
  <c r="L1116" i="19"/>
  <c r="F1116" i="19"/>
  <c r="M1115" i="19"/>
  <c r="L1115" i="19"/>
  <c r="F1115" i="19"/>
  <c r="M1114" i="19"/>
  <c r="L1114" i="19"/>
  <c r="F1114" i="19"/>
  <c r="M1113" i="19"/>
  <c r="L1113" i="19"/>
  <c r="F1113" i="19"/>
  <c r="M1112" i="19"/>
  <c r="L1112" i="19"/>
  <c r="F1112" i="19"/>
  <c r="M1111" i="19"/>
  <c r="L1111" i="19"/>
  <c r="F1111" i="19"/>
  <c r="M1110" i="19"/>
  <c r="L1110" i="19"/>
  <c r="F1110" i="19"/>
  <c r="M1109" i="19"/>
  <c r="L1109" i="19"/>
  <c r="F1109" i="19"/>
  <c r="M1108" i="19"/>
  <c r="L1108" i="19"/>
  <c r="F1108" i="19"/>
  <c r="M1107" i="19"/>
  <c r="L1107" i="19"/>
  <c r="F1107" i="19"/>
  <c r="M1106" i="19"/>
  <c r="L1106" i="19"/>
  <c r="F1106" i="19"/>
  <c r="M1105" i="19"/>
  <c r="L1105" i="19"/>
  <c r="F1105" i="19"/>
  <c r="M1104" i="19"/>
  <c r="L1104" i="19"/>
  <c r="F1104" i="19"/>
  <c r="M1103" i="19"/>
  <c r="L1103" i="19"/>
  <c r="F1103" i="19"/>
  <c r="M1102" i="19"/>
  <c r="L1102" i="19"/>
  <c r="F1102" i="19"/>
  <c r="M1101" i="19"/>
  <c r="L1101" i="19"/>
  <c r="F1101" i="19"/>
  <c r="M1100" i="19"/>
  <c r="L1100" i="19"/>
  <c r="F1100" i="19"/>
  <c r="M1099" i="19"/>
  <c r="L1099" i="19"/>
  <c r="F1099" i="19"/>
  <c r="M1098" i="19"/>
  <c r="L1098" i="19"/>
  <c r="F1098" i="19"/>
  <c r="M1097" i="19"/>
  <c r="L1097" i="19"/>
  <c r="F1097" i="19"/>
  <c r="M1096" i="19"/>
  <c r="L1096" i="19"/>
  <c r="F1096" i="19"/>
  <c r="M1095" i="19"/>
  <c r="L1095" i="19"/>
  <c r="F1095" i="19"/>
  <c r="M1094" i="19"/>
  <c r="L1094" i="19"/>
  <c r="F1094" i="19"/>
  <c r="M1093" i="19"/>
  <c r="L1093" i="19"/>
  <c r="F1093" i="19"/>
  <c r="M1092" i="19"/>
  <c r="L1092" i="19"/>
  <c r="F1092" i="19"/>
  <c r="M1091" i="19"/>
  <c r="L1091" i="19"/>
  <c r="F1091" i="19"/>
  <c r="M1090" i="19"/>
  <c r="L1090" i="19"/>
  <c r="F1090" i="19"/>
  <c r="M1089" i="19"/>
  <c r="L1089" i="19"/>
  <c r="F1089" i="19"/>
  <c r="M1088" i="19"/>
  <c r="L1088" i="19"/>
  <c r="F1088" i="19"/>
  <c r="M1087" i="19"/>
  <c r="L1087" i="19"/>
  <c r="F1087" i="19"/>
  <c r="M1086" i="19"/>
  <c r="L1086" i="19"/>
  <c r="F1086" i="19"/>
  <c r="M1085" i="19"/>
  <c r="L1085" i="19"/>
  <c r="F1085" i="19"/>
  <c r="M1084" i="19"/>
  <c r="L1084" i="19"/>
  <c r="F1084" i="19"/>
  <c r="M1083" i="19"/>
  <c r="L1083" i="19"/>
  <c r="F1083" i="19"/>
  <c r="M1082" i="19"/>
  <c r="L1082" i="19"/>
  <c r="F1082" i="19"/>
  <c r="M1081" i="19"/>
  <c r="L1081" i="19"/>
  <c r="F1081" i="19"/>
  <c r="M1080" i="19"/>
  <c r="L1080" i="19"/>
  <c r="F1080" i="19"/>
  <c r="M1079" i="19"/>
  <c r="L1079" i="19"/>
  <c r="F1079" i="19"/>
  <c r="M1078" i="19"/>
  <c r="L1078" i="19"/>
  <c r="F1078" i="19"/>
  <c r="M1077" i="19"/>
  <c r="L1077" i="19"/>
  <c r="F1077" i="19"/>
  <c r="M1076" i="19"/>
  <c r="L1076" i="19"/>
  <c r="F1076" i="19"/>
  <c r="M1075" i="19"/>
  <c r="L1075" i="19"/>
  <c r="F1075" i="19"/>
  <c r="M1074" i="19"/>
  <c r="L1074" i="19"/>
  <c r="F1074" i="19"/>
  <c r="M1073" i="19"/>
  <c r="L1073" i="19"/>
  <c r="F1073" i="19"/>
  <c r="M1072" i="19"/>
  <c r="L1072" i="19"/>
  <c r="F1072" i="19"/>
  <c r="M1071" i="19"/>
  <c r="L1071" i="19"/>
  <c r="F1071" i="19"/>
  <c r="M1070" i="19"/>
  <c r="L1070" i="19"/>
  <c r="F1070" i="19"/>
  <c r="M1069" i="19"/>
  <c r="L1069" i="19"/>
  <c r="F1069" i="19"/>
  <c r="M1068" i="19"/>
  <c r="L1068" i="19"/>
  <c r="F1068" i="19"/>
  <c r="M1067" i="19"/>
  <c r="L1067" i="19"/>
  <c r="F1067" i="19"/>
  <c r="M1066" i="19"/>
  <c r="L1066" i="19"/>
  <c r="F1066" i="19"/>
  <c r="M1065" i="19"/>
  <c r="L1065" i="19"/>
  <c r="F1065" i="19"/>
  <c r="M1064" i="19"/>
  <c r="L1064" i="19"/>
  <c r="F1064" i="19"/>
  <c r="M1063" i="19"/>
  <c r="L1063" i="19"/>
  <c r="F1063" i="19"/>
  <c r="M1062" i="19"/>
  <c r="L1062" i="19"/>
  <c r="F1062" i="19"/>
  <c r="M1061" i="19"/>
  <c r="L1061" i="19"/>
  <c r="F1061" i="19"/>
  <c r="M1060" i="19"/>
  <c r="L1060" i="19"/>
  <c r="F1060" i="19"/>
  <c r="M1059" i="19"/>
  <c r="L1059" i="19"/>
  <c r="F1059" i="19"/>
  <c r="M1058" i="19"/>
  <c r="L1058" i="19"/>
  <c r="F1058" i="19"/>
  <c r="M1057" i="19"/>
  <c r="L1057" i="19"/>
  <c r="F1057" i="19"/>
  <c r="M1056" i="19"/>
  <c r="L1056" i="19"/>
  <c r="F1056" i="19"/>
  <c r="M1055" i="19"/>
  <c r="L1055" i="19"/>
  <c r="F1055" i="19"/>
  <c r="M1054" i="19"/>
  <c r="L1054" i="19"/>
  <c r="F1054" i="19"/>
  <c r="M1053" i="19"/>
  <c r="L1053" i="19"/>
  <c r="F1053" i="19"/>
  <c r="M1052" i="19"/>
  <c r="L1052" i="19"/>
  <c r="F1052" i="19"/>
  <c r="M1051" i="19"/>
  <c r="L1051" i="19"/>
  <c r="F1051" i="19"/>
  <c r="M1050" i="19"/>
  <c r="L1050" i="19"/>
  <c r="F1050" i="19"/>
  <c r="M1049" i="19"/>
  <c r="L1049" i="19"/>
  <c r="F1049" i="19"/>
  <c r="M1048" i="19"/>
  <c r="L1048" i="19"/>
  <c r="F1048" i="19"/>
  <c r="M1047" i="19"/>
  <c r="L1047" i="19"/>
  <c r="F1047" i="19"/>
  <c r="M1046" i="19"/>
  <c r="L1046" i="19"/>
  <c r="F1046" i="19"/>
  <c r="M1045" i="19"/>
  <c r="L1045" i="19"/>
  <c r="F1045" i="19"/>
  <c r="M1044" i="19"/>
  <c r="L1044" i="19"/>
  <c r="F1044" i="19"/>
  <c r="M1043" i="19"/>
  <c r="L1043" i="19"/>
  <c r="F1043" i="19"/>
  <c r="M1042" i="19"/>
  <c r="L1042" i="19"/>
  <c r="F1042" i="19"/>
  <c r="M1041" i="19"/>
  <c r="L1041" i="19"/>
  <c r="F1041" i="19"/>
  <c r="M1040" i="19"/>
  <c r="L1040" i="19"/>
  <c r="F1040" i="19"/>
  <c r="M1039" i="19"/>
  <c r="L1039" i="19"/>
  <c r="F1039" i="19"/>
  <c r="M1038" i="19"/>
  <c r="L1038" i="19"/>
  <c r="F1038" i="19"/>
  <c r="M1037" i="19"/>
  <c r="L1037" i="19"/>
  <c r="F1037" i="19"/>
  <c r="M1036" i="19"/>
  <c r="L1036" i="19"/>
  <c r="F1036" i="19"/>
  <c r="M1035" i="19"/>
  <c r="L1035" i="19"/>
  <c r="F1035" i="19"/>
  <c r="M1034" i="19"/>
  <c r="L1034" i="19"/>
  <c r="F1034" i="19"/>
  <c r="M1033" i="19"/>
  <c r="L1033" i="19"/>
  <c r="F1033" i="19"/>
  <c r="M1032" i="19"/>
  <c r="L1032" i="19"/>
  <c r="F1032" i="19"/>
  <c r="M1031" i="19"/>
  <c r="L1031" i="19"/>
  <c r="F1031" i="19"/>
  <c r="M1030" i="19"/>
  <c r="L1030" i="19"/>
  <c r="F1030" i="19"/>
  <c r="M1029" i="19"/>
  <c r="L1029" i="19"/>
  <c r="F1029" i="19"/>
  <c r="M1028" i="19"/>
  <c r="L1028" i="19"/>
  <c r="F1028" i="19"/>
  <c r="M1027" i="19"/>
  <c r="L1027" i="19"/>
  <c r="F1027" i="19"/>
  <c r="M1026" i="19"/>
  <c r="L1026" i="19"/>
  <c r="F1026" i="19"/>
  <c r="M1025" i="19"/>
  <c r="L1025" i="19"/>
  <c r="F1025" i="19"/>
  <c r="M1024" i="19"/>
  <c r="L1024" i="19"/>
  <c r="F1024" i="19"/>
  <c r="M1023" i="19"/>
  <c r="L1023" i="19"/>
  <c r="F1023" i="19"/>
  <c r="M1022" i="19"/>
  <c r="L1022" i="19"/>
  <c r="F1022" i="19"/>
  <c r="M1021" i="19"/>
  <c r="L1021" i="19"/>
  <c r="F1021" i="19"/>
  <c r="M1020" i="19"/>
  <c r="L1020" i="19"/>
  <c r="F1020" i="19"/>
  <c r="M1019" i="19"/>
  <c r="L1019" i="19"/>
  <c r="F1019" i="19"/>
  <c r="M1018" i="19"/>
  <c r="L1018" i="19"/>
  <c r="F1018" i="19"/>
  <c r="M1017" i="19"/>
  <c r="L1017" i="19"/>
  <c r="F1017" i="19"/>
  <c r="M1016" i="19"/>
  <c r="L1016" i="19"/>
  <c r="F1016" i="19"/>
  <c r="M1015" i="19"/>
  <c r="L1015" i="19"/>
  <c r="F1015" i="19"/>
  <c r="M1014" i="19"/>
  <c r="L1014" i="19"/>
  <c r="F1014" i="19"/>
  <c r="M1013" i="19"/>
  <c r="L1013" i="19"/>
  <c r="F1013" i="19"/>
  <c r="M1012" i="19"/>
  <c r="L1012" i="19"/>
  <c r="F1012" i="19"/>
  <c r="M1011" i="19"/>
  <c r="L1011" i="19"/>
  <c r="F1011" i="19"/>
  <c r="M1010" i="19"/>
  <c r="L1010" i="19"/>
  <c r="F1010" i="19"/>
  <c r="M1009" i="19"/>
  <c r="L1009" i="19"/>
  <c r="F1009" i="19"/>
  <c r="M1008" i="19"/>
  <c r="L1008" i="19"/>
  <c r="F1008" i="19"/>
  <c r="M1007" i="19"/>
  <c r="L1007" i="19"/>
  <c r="F1007" i="19"/>
  <c r="M1006" i="19"/>
  <c r="L1006" i="19"/>
  <c r="F1006" i="19"/>
  <c r="M1005" i="19"/>
  <c r="L1005" i="19"/>
  <c r="F1005" i="19"/>
  <c r="M1004" i="19"/>
  <c r="L1004" i="19"/>
  <c r="F1004" i="19"/>
  <c r="M1003" i="19"/>
  <c r="L1003" i="19"/>
  <c r="F1003" i="19"/>
  <c r="M1002" i="19"/>
  <c r="L1002" i="19"/>
  <c r="F1002" i="19"/>
  <c r="M1001" i="19"/>
  <c r="L1001" i="19"/>
  <c r="F1001" i="19"/>
  <c r="M1000" i="19"/>
  <c r="L1000" i="19"/>
  <c r="F1000" i="19"/>
  <c r="M999" i="19"/>
  <c r="L999" i="19"/>
  <c r="F999" i="19"/>
  <c r="M998" i="19"/>
  <c r="L998" i="19"/>
  <c r="F998" i="19"/>
  <c r="M997" i="19"/>
  <c r="L997" i="19"/>
  <c r="F997" i="19"/>
  <c r="M996" i="19"/>
  <c r="L996" i="19"/>
  <c r="F996" i="19"/>
  <c r="M995" i="19"/>
  <c r="L995" i="19"/>
  <c r="F995" i="19"/>
  <c r="M994" i="19"/>
  <c r="L994" i="19"/>
  <c r="F994" i="19"/>
  <c r="M993" i="19"/>
  <c r="L993" i="19"/>
  <c r="F993" i="19"/>
  <c r="M992" i="19"/>
  <c r="L992" i="19"/>
  <c r="F992" i="19"/>
  <c r="M991" i="19"/>
  <c r="L991" i="19"/>
  <c r="F991" i="19"/>
  <c r="M990" i="19"/>
  <c r="L990" i="19"/>
  <c r="F990" i="19"/>
  <c r="M989" i="19"/>
  <c r="L989" i="19"/>
  <c r="F989" i="19"/>
  <c r="M988" i="19"/>
  <c r="L988" i="19"/>
  <c r="F988" i="19"/>
  <c r="M987" i="19"/>
  <c r="L987" i="19"/>
  <c r="F987" i="19"/>
  <c r="M986" i="19"/>
  <c r="L986" i="19"/>
  <c r="F986" i="19"/>
  <c r="M985" i="19"/>
  <c r="L985" i="19"/>
  <c r="F985" i="19"/>
  <c r="M984" i="19"/>
  <c r="L984" i="19"/>
  <c r="F984" i="19"/>
  <c r="M983" i="19"/>
  <c r="L983" i="19"/>
  <c r="F983" i="19"/>
  <c r="M982" i="19"/>
  <c r="L982" i="19"/>
  <c r="F982" i="19"/>
  <c r="M981" i="19"/>
  <c r="L981" i="19"/>
  <c r="F981" i="19"/>
  <c r="M980" i="19"/>
  <c r="L980" i="19"/>
  <c r="F980" i="19"/>
  <c r="M979" i="19"/>
  <c r="L979" i="19"/>
  <c r="F979" i="19"/>
  <c r="M978" i="19"/>
  <c r="L978" i="19"/>
  <c r="F978" i="19"/>
  <c r="M977" i="19"/>
  <c r="L977" i="19"/>
  <c r="F977" i="19"/>
  <c r="M976" i="19"/>
  <c r="L976" i="19"/>
  <c r="F976" i="19"/>
  <c r="M975" i="19"/>
  <c r="L975" i="19"/>
  <c r="F975" i="19"/>
  <c r="M974" i="19"/>
  <c r="L974" i="19"/>
  <c r="F974" i="19"/>
  <c r="M973" i="19"/>
  <c r="L973" i="19"/>
  <c r="F973" i="19"/>
  <c r="M972" i="19"/>
  <c r="L972" i="19"/>
  <c r="F972" i="19"/>
  <c r="M971" i="19"/>
  <c r="L971" i="19"/>
  <c r="F971" i="19"/>
  <c r="M970" i="19"/>
  <c r="L970" i="19"/>
  <c r="F970" i="19"/>
  <c r="M969" i="19"/>
  <c r="L969" i="19"/>
  <c r="F969" i="19"/>
  <c r="M968" i="19"/>
  <c r="L968" i="19"/>
  <c r="F968" i="19"/>
  <c r="M967" i="19"/>
  <c r="L967" i="19"/>
  <c r="F967" i="19"/>
  <c r="M966" i="19"/>
  <c r="L966" i="19"/>
  <c r="F966" i="19"/>
  <c r="M965" i="19"/>
  <c r="L965" i="19"/>
  <c r="F965" i="19"/>
  <c r="M964" i="19"/>
  <c r="L964" i="19"/>
  <c r="F964" i="19"/>
  <c r="M963" i="19"/>
  <c r="L963" i="19"/>
  <c r="F963" i="19"/>
  <c r="M962" i="19"/>
  <c r="L962" i="19"/>
  <c r="F962" i="19"/>
  <c r="M961" i="19"/>
  <c r="L961" i="19"/>
  <c r="F961" i="19"/>
  <c r="M960" i="19"/>
  <c r="L960" i="19"/>
  <c r="F960" i="19"/>
  <c r="M959" i="19"/>
  <c r="L959" i="19"/>
  <c r="F959" i="19"/>
  <c r="M958" i="19"/>
  <c r="L958" i="19"/>
  <c r="F958" i="19"/>
  <c r="M957" i="19"/>
  <c r="L957" i="19"/>
  <c r="F957" i="19"/>
  <c r="M956" i="19"/>
  <c r="L956" i="19"/>
  <c r="F956" i="19"/>
  <c r="M955" i="19"/>
  <c r="L955" i="19"/>
  <c r="F955" i="19"/>
  <c r="M954" i="19"/>
  <c r="L954" i="19"/>
  <c r="F954" i="19"/>
  <c r="M953" i="19"/>
  <c r="L953" i="19"/>
  <c r="F953" i="19"/>
  <c r="M952" i="19"/>
  <c r="L952" i="19"/>
  <c r="F952" i="19"/>
  <c r="M951" i="19"/>
  <c r="L951" i="19"/>
  <c r="F951" i="19"/>
  <c r="M950" i="19"/>
  <c r="L950" i="19"/>
  <c r="F950" i="19"/>
  <c r="M949" i="19"/>
  <c r="L949" i="19"/>
  <c r="F949" i="19"/>
  <c r="M948" i="19"/>
  <c r="L948" i="19"/>
  <c r="F948" i="19"/>
  <c r="M947" i="19"/>
  <c r="L947" i="19"/>
  <c r="F947" i="19"/>
  <c r="M946" i="19"/>
  <c r="L946" i="19"/>
  <c r="F946" i="19"/>
  <c r="M945" i="19"/>
  <c r="L945" i="19"/>
  <c r="F945" i="19"/>
  <c r="M944" i="19"/>
  <c r="L944" i="19"/>
  <c r="F944" i="19"/>
  <c r="M943" i="19"/>
  <c r="L943" i="19"/>
  <c r="F943" i="19"/>
  <c r="M942" i="19"/>
  <c r="L942" i="19"/>
  <c r="F942" i="19"/>
  <c r="M941" i="19"/>
  <c r="L941" i="19"/>
  <c r="F941" i="19"/>
  <c r="M940" i="19"/>
  <c r="L940" i="19"/>
  <c r="F940" i="19"/>
  <c r="M939" i="19"/>
  <c r="L939" i="19"/>
  <c r="F939" i="19"/>
  <c r="M938" i="19"/>
  <c r="L938" i="19"/>
  <c r="F938" i="19"/>
  <c r="M937" i="19"/>
  <c r="L937" i="19"/>
  <c r="F937" i="19"/>
  <c r="M936" i="19"/>
  <c r="L936" i="19"/>
  <c r="F936" i="19"/>
  <c r="M935" i="19"/>
  <c r="L935" i="19"/>
  <c r="F935" i="19"/>
  <c r="M934" i="19"/>
  <c r="L934" i="19"/>
  <c r="F934" i="19"/>
  <c r="M933" i="19"/>
  <c r="L933" i="19"/>
  <c r="F933" i="19"/>
  <c r="M932" i="19"/>
  <c r="L932" i="19"/>
  <c r="F932" i="19"/>
  <c r="M931" i="19"/>
  <c r="L931" i="19"/>
  <c r="F931" i="19"/>
  <c r="M930" i="19"/>
  <c r="L930" i="19"/>
  <c r="F930" i="19"/>
  <c r="M929" i="19"/>
  <c r="L929" i="19"/>
  <c r="F929" i="19"/>
  <c r="M928" i="19"/>
  <c r="L928" i="19"/>
  <c r="F928" i="19"/>
  <c r="M927" i="19"/>
  <c r="L927" i="19"/>
  <c r="F927" i="19"/>
  <c r="M926" i="19"/>
  <c r="L926" i="19"/>
  <c r="F926" i="19"/>
  <c r="M925" i="19"/>
  <c r="L925" i="19"/>
  <c r="F925" i="19"/>
  <c r="M924" i="19"/>
  <c r="L924" i="19"/>
  <c r="F924" i="19"/>
  <c r="M923" i="19"/>
  <c r="L923" i="19"/>
  <c r="F923" i="19"/>
  <c r="M922" i="19"/>
  <c r="L922" i="19"/>
  <c r="F922" i="19"/>
  <c r="M921" i="19"/>
  <c r="L921" i="19"/>
  <c r="F921" i="19"/>
  <c r="M920" i="19"/>
  <c r="L920" i="19"/>
  <c r="F920" i="19"/>
  <c r="M919" i="19"/>
  <c r="L919" i="19"/>
  <c r="F919" i="19"/>
  <c r="M918" i="19"/>
  <c r="L918" i="19"/>
  <c r="F918" i="19"/>
  <c r="M917" i="19"/>
  <c r="L917" i="19"/>
  <c r="F917" i="19"/>
  <c r="M916" i="19"/>
  <c r="L916" i="19"/>
  <c r="F916" i="19"/>
  <c r="M915" i="19"/>
  <c r="L915" i="19"/>
  <c r="F915" i="19"/>
  <c r="M914" i="19"/>
  <c r="L914" i="19"/>
  <c r="F914" i="19"/>
  <c r="M913" i="19"/>
  <c r="L913" i="19"/>
  <c r="F913" i="19"/>
  <c r="M912" i="19"/>
  <c r="L912" i="19"/>
  <c r="F912" i="19"/>
  <c r="M911" i="19"/>
  <c r="L911" i="19"/>
  <c r="F911" i="19"/>
  <c r="M910" i="19"/>
  <c r="L910" i="19"/>
  <c r="F910" i="19"/>
  <c r="M909" i="19"/>
  <c r="L909" i="19"/>
  <c r="F909" i="19"/>
  <c r="M908" i="19"/>
  <c r="L908" i="19"/>
  <c r="F908" i="19"/>
  <c r="M907" i="19"/>
  <c r="L907" i="19"/>
  <c r="F907" i="19"/>
  <c r="M906" i="19"/>
  <c r="L906" i="19"/>
  <c r="F906" i="19"/>
  <c r="M905" i="19"/>
  <c r="L905" i="19"/>
  <c r="F905" i="19"/>
  <c r="M904" i="19"/>
  <c r="L904" i="19"/>
  <c r="F904" i="19"/>
  <c r="M903" i="19"/>
  <c r="L903" i="19"/>
  <c r="F903" i="19"/>
  <c r="M902" i="19"/>
  <c r="L902" i="19"/>
  <c r="F902" i="19"/>
  <c r="M901" i="19"/>
  <c r="L901" i="19"/>
  <c r="F901" i="19"/>
  <c r="M900" i="19"/>
  <c r="L900" i="19"/>
  <c r="F900" i="19"/>
  <c r="M899" i="19"/>
  <c r="L899" i="19"/>
  <c r="F899" i="19"/>
  <c r="M898" i="19"/>
  <c r="L898" i="19"/>
  <c r="F898" i="19"/>
  <c r="M897" i="19"/>
  <c r="L897" i="19"/>
  <c r="F897" i="19"/>
  <c r="M896" i="19"/>
  <c r="L896" i="19"/>
  <c r="F896" i="19"/>
  <c r="M895" i="19"/>
  <c r="L895" i="19"/>
  <c r="F895" i="19"/>
  <c r="M894" i="19"/>
  <c r="L894" i="19"/>
  <c r="F894" i="19"/>
  <c r="M893" i="19"/>
  <c r="L893" i="19"/>
  <c r="F893" i="19"/>
  <c r="M892" i="19"/>
  <c r="L892" i="19"/>
  <c r="F892" i="19"/>
  <c r="M891" i="19"/>
  <c r="L891" i="19"/>
  <c r="F891" i="19"/>
  <c r="M890" i="19"/>
  <c r="L890" i="19"/>
  <c r="F890" i="19"/>
  <c r="M889" i="19"/>
  <c r="L889" i="19"/>
  <c r="F889" i="19"/>
  <c r="M888" i="19"/>
  <c r="L888" i="19"/>
  <c r="F888" i="19"/>
  <c r="M887" i="19"/>
  <c r="L887" i="19"/>
  <c r="F887" i="19"/>
  <c r="M886" i="19"/>
  <c r="L886" i="19"/>
  <c r="F886" i="19"/>
  <c r="M885" i="19"/>
  <c r="L885" i="19"/>
  <c r="F885" i="19"/>
  <c r="M884" i="19"/>
  <c r="L884" i="19"/>
  <c r="F884" i="19"/>
  <c r="M883" i="19"/>
  <c r="L883" i="19"/>
  <c r="F883" i="19"/>
  <c r="M882" i="19"/>
  <c r="L882" i="19"/>
  <c r="F882" i="19"/>
  <c r="M881" i="19"/>
  <c r="L881" i="19"/>
  <c r="F881" i="19"/>
  <c r="M880" i="19"/>
  <c r="L880" i="19"/>
  <c r="F880" i="19"/>
  <c r="M879" i="19"/>
  <c r="L879" i="19"/>
  <c r="F879" i="19"/>
  <c r="M878" i="19"/>
  <c r="L878" i="19"/>
  <c r="F878" i="19"/>
  <c r="M877" i="19"/>
  <c r="L877" i="19"/>
  <c r="F877" i="19"/>
  <c r="M876" i="19"/>
  <c r="L876" i="19"/>
  <c r="F876" i="19"/>
  <c r="M875" i="19"/>
  <c r="L875" i="19"/>
  <c r="F875" i="19"/>
  <c r="M874" i="19"/>
  <c r="L874" i="19"/>
  <c r="F874" i="19"/>
  <c r="M873" i="19"/>
  <c r="L873" i="19"/>
  <c r="F873" i="19"/>
  <c r="M872" i="19"/>
  <c r="L872" i="19"/>
  <c r="F872" i="19"/>
  <c r="M871" i="19"/>
  <c r="L871" i="19"/>
  <c r="F871" i="19"/>
  <c r="M870" i="19"/>
  <c r="L870" i="19"/>
  <c r="F870" i="19"/>
  <c r="M869" i="19"/>
  <c r="L869" i="19"/>
  <c r="F869" i="19"/>
  <c r="M868" i="19"/>
  <c r="L868" i="19"/>
  <c r="F868" i="19"/>
  <c r="M867" i="19"/>
  <c r="L867" i="19"/>
  <c r="F867" i="19"/>
  <c r="M866" i="19"/>
  <c r="L866" i="19"/>
  <c r="F866" i="19"/>
  <c r="M865" i="19"/>
  <c r="L865" i="19"/>
  <c r="F865" i="19"/>
  <c r="M864" i="19"/>
  <c r="L864" i="19"/>
  <c r="F864" i="19"/>
  <c r="M863" i="19"/>
  <c r="L863" i="19"/>
  <c r="F863" i="19"/>
  <c r="M862" i="19"/>
  <c r="L862" i="19"/>
  <c r="F862" i="19"/>
  <c r="M861" i="19"/>
  <c r="L861" i="19"/>
  <c r="F861" i="19"/>
  <c r="M860" i="19"/>
  <c r="L860" i="19"/>
  <c r="F860" i="19"/>
  <c r="M859" i="19"/>
  <c r="L859" i="19"/>
  <c r="F859" i="19"/>
  <c r="M858" i="19"/>
  <c r="L858" i="19"/>
  <c r="F858" i="19"/>
  <c r="M857" i="19"/>
  <c r="L857" i="19"/>
  <c r="F857" i="19"/>
  <c r="M856" i="19"/>
  <c r="L856" i="19"/>
  <c r="F856" i="19"/>
  <c r="M855" i="19"/>
  <c r="L855" i="19"/>
  <c r="F855" i="19"/>
  <c r="M854" i="19"/>
  <c r="L854" i="19"/>
  <c r="F854" i="19"/>
  <c r="M853" i="19"/>
  <c r="L853" i="19"/>
  <c r="F853" i="19"/>
  <c r="M852" i="19"/>
  <c r="L852" i="19"/>
  <c r="F852" i="19"/>
  <c r="M851" i="19"/>
  <c r="L851" i="19"/>
  <c r="F851" i="19"/>
  <c r="M850" i="19"/>
  <c r="L850" i="19"/>
  <c r="F850" i="19"/>
  <c r="M849" i="19"/>
  <c r="L849" i="19"/>
  <c r="F849" i="19"/>
  <c r="M848" i="19"/>
  <c r="L848" i="19"/>
  <c r="F848" i="19"/>
  <c r="M847" i="19"/>
  <c r="L847" i="19"/>
  <c r="F847" i="19"/>
  <c r="M846" i="19"/>
  <c r="L846" i="19"/>
  <c r="F846" i="19"/>
  <c r="M845" i="19"/>
  <c r="L845" i="19"/>
  <c r="F845" i="19"/>
  <c r="M844" i="19"/>
  <c r="L844" i="19"/>
  <c r="F844" i="19"/>
  <c r="M843" i="19"/>
  <c r="L843" i="19"/>
  <c r="F843" i="19"/>
  <c r="M842" i="19"/>
  <c r="L842" i="19"/>
  <c r="F842" i="19"/>
  <c r="M841" i="19"/>
  <c r="L841" i="19"/>
  <c r="F841" i="19"/>
  <c r="M840" i="19"/>
  <c r="L840" i="19"/>
  <c r="F840" i="19"/>
  <c r="M839" i="19"/>
  <c r="L839" i="19"/>
  <c r="F839" i="19"/>
  <c r="M838" i="19"/>
  <c r="L838" i="19"/>
  <c r="F838" i="19"/>
  <c r="M837" i="19"/>
  <c r="L837" i="19"/>
  <c r="F837" i="19"/>
  <c r="M836" i="19"/>
  <c r="L836" i="19"/>
  <c r="F836" i="19"/>
  <c r="M835" i="19"/>
  <c r="L835" i="19"/>
  <c r="F835" i="19"/>
  <c r="M834" i="19"/>
  <c r="L834" i="19"/>
  <c r="F834" i="19"/>
  <c r="M833" i="19"/>
  <c r="L833" i="19"/>
  <c r="F833" i="19"/>
  <c r="M832" i="19"/>
  <c r="L832" i="19"/>
  <c r="F832" i="19"/>
  <c r="M831" i="19"/>
  <c r="L831" i="19"/>
  <c r="F831" i="19"/>
  <c r="M830" i="19"/>
  <c r="L830" i="19"/>
  <c r="F830" i="19"/>
  <c r="M829" i="19"/>
  <c r="L829" i="19"/>
  <c r="F829" i="19"/>
  <c r="M828" i="19"/>
  <c r="L828" i="19"/>
  <c r="F828" i="19"/>
  <c r="M827" i="19"/>
  <c r="L827" i="19"/>
  <c r="F827" i="19"/>
  <c r="M826" i="19"/>
  <c r="L826" i="19"/>
  <c r="F826" i="19"/>
  <c r="M825" i="19"/>
  <c r="L825" i="19"/>
  <c r="F825" i="19"/>
  <c r="M824" i="19"/>
  <c r="L824" i="19"/>
  <c r="F824" i="19"/>
  <c r="M823" i="19"/>
  <c r="L823" i="19"/>
  <c r="F823" i="19"/>
  <c r="M822" i="19"/>
  <c r="L822" i="19"/>
  <c r="F822" i="19"/>
  <c r="M821" i="19"/>
  <c r="L821" i="19"/>
  <c r="F821" i="19"/>
  <c r="M820" i="19"/>
  <c r="L820" i="19"/>
  <c r="F820" i="19"/>
  <c r="M819" i="19"/>
  <c r="L819" i="19"/>
  <c r="F819" i="19"/>
  <c r="M818" i="19"/>
  <c r="L818" i="19"/>
  <c r="F818" i="19"/>
  <c r="M817" i="19"/>
  <c r="L817" i="19"/>
  <c r="F817" i="19"/>
  <c r="M816" i="19"/>
  <c r="L816" i="19"/>
  <c r="F816" i="19"/>
  <c r="M815" i="19"/>
  <c r="L815" i="19"/>
  <c r="F815" i="19"/>
  <c r="M814" i="19"/>
  <c r="L814" i="19"/>
  <c r="F814" i="19"/>
  <c r="M813" i="19"/>
  <c r="L813" i="19"/>
  <c r="F813" i="19"/>
  <c r="M812" i="19"/>
  <c r="L812" i="19"/>
  <c r="F812" i="19"/>
  <c r="M811" i="19"/>
  <c r="L811" i="19"/>
  <c r="F811" i="19"/>
  <c r="M810" i="19"/>
  <c r="L810" i="19"/>
  <c r="F810" i="19"/>
  <c r="M809" i="19"/>
  <c r="L809" i="19"/>
  <c r="F809" i="19"/>
  <c r="M808" i="19"/>
  <c r="L808" i="19"/>
  <c r="F808" i="19"/>
  <c r="M807" i="19"/>
  <c r="L807" i="19"/>
  <c r="F807" i="19"/>
  <c r="M806" i="19"/>
  <c r="L806" i="19"/>
  <c r="F806" i="19"/>
  <c r="M805" i="19"/>
  <c r="L805" i="19"/>
  <c r="F805" i="19"/>
  <c r="M804" i="19"/>
  <c r="L804" i="19"/>
  <c r="F804" i="19"/>
  <c r="M803" i="19"/>
  <c r="L803" i="19"/>
  <c r="F803" i="19"/>
  <c r="M802" i="19"/>
  <c r="L802" i="19"/>
  <c r="F802" i="19"/>
  <c r="M801" i="19"/>
  <c r="L801" i="19"/>
  <c r="F801" i="19"/>
  <c r="M800" i="19"/>
  <c r="L800" i="19"/>
  <c r="F800" i="19"/>
  <c r="M799" i="19"/>
  <c r="L799" i="19"/>
  <c r="F799" i="19"/>
  <c r="M798" i="19"/>
  <c r="L798" i="19"/>
  <c r="F798" i="19"/>
  <c r="M797" i="19"/>
  <c r="L797" i="19"/>
  <c r="F797" i="19"/>
  <c r="M796" i="19"/>
  <c r="L796" i="19"/>
  <c r="F796" i="19"/>
  <c r="M795" i="19"/>
  <c r="L795" i="19"/>
  <c r="F795" i="19"/>
  <c r="M794" i="19"/>
  <c r="L794" i="19"/>
  <c r="F794" i="19"/>
  <c r="M793" i="19"/>
  <c r="L793" i="19"/>
  <c r="F793" i="19"/>
  <c r="M792" i="19"/>
  <c r="L792" i="19"/>
  <c r="F792" i="19"/>
  <c r="M791" i="19"/>
  <c r="L791" i="19"/>
  <c r="F791" i="19"/>
  <c r="M790" i="19"/>
  <c r="L790" i="19"/>
  <c r="F790" i="19"/>
  <c r="M789" i="19"/>
  <c r="L789" i="19"/>
  <c r="F789" i="19"/>
  <c r="M788" i="19"/>
  <c r="L788" i="19"/>
  <c r="F788" i="19"/>
  <c r="M787" i="19"/>
  <c r="L787" i="19"/>
  <c r="F787" i="19"/>
  <c r="M786" i="19"/>
  <c r="L786" i="19"/>
  <c r="F786" i="19"/>
  <c r="M785" i="19"/>
  <c r="L785" i="19"/>
  <c r="F785" i="19"/>
  <c r="M784" i="19"/>
  <c r="L784" i="19"/>
  <c r="F784" i="19"/>
  <c r="M783" i="19"/>
  <c r="L783" i="19"/>
  <c r="F783" i="19"/>
  <c r="M782" i="19"/>
  <c r="L782" i="19"/>
  <c r="F782" i="19"/>
  <c r="M781" i="19"/>
  <c r="L781" i="19"/>
  <c r="F781" i="19"/>
  <c r="M780" i="19"/>
  <c r="L780" i="19"/>
  <c r="F780" i="19"/>
  <c r="M779" i="19"/>
  <c r="L779" i="19"/>
  <c r="F779" i="19"/>
  <c r="M778" i="19"/>
  <c r="L778" i="19"/>
  <c r="F778" i="19"/>
  <c r="M777" i="19"/>
  <c r="L777" i="19"/>
  <c r="F777" i="19"/>
  <c r="M776" i="19"/>
  <c r="L776" i="19"/>
  <c r="F776" i="19"/>
  <c r="M775" i="19"/>
  <c r="L775" i="19"/>
  <c r="F775" i="19"/>
  <c r="M774" i="19"/>
  <c r="L774" i="19"/>
  <c r="F774" i="19"/>
  <c r="M773" i="19"/>
  <c r="L773" i="19"/>
  <c r="F773" i="19"/>
  <c r="M772" i="19"/>
  <c r="L772" i="19"/>
  <c r="F772" i="19"/>
  <c r="M771" i="19"/>
  <c r="L771" i="19"/>
  <c r="F771" i="19"/>
  <c r="M770" i="19"/>
  <c r="L770" i="19"/>
  <c r="F770" i="19"/>
  <c r="M769" i="19"/>
  <c r="L769" i="19"/>
  <c r="F769" i="19"/>
  <c r="M768" i="19"/>
  <c r="L768" i="19"/>
  <c r="F768" i="19"/>
  <c r="M767" i="19"/>
  <c r="L767" i="19"/>
  <c r="F767" i="19"/>
  <c r="M766" i="19"/>
  <c r="L766" i="19"/>
  <c r="F766" i="19"/>
  <c r="M765" i="19"/>
  <c r="L765" i="19"/>
  <c r="F765" i="19"/>
  <c r="M764" i="19"/>
  <c r="L764" i="19"/>
  <c r="F764" i="19"/>
  <c r="M763" i="19"/>
  <c r="L763" i="19"/>
  <c r="F763" i="19"/>
  <c r="M762" i="19"/>
  <c r="L762" i="19"/>
  <c r="F762" i="19"/>
  <c r="M761" i="19"/>
  <c r="L761" i="19"/>
  <c r="F761" i="19"/>
  <c r="M760" i="19"/>
  <c r="L760" i="19"/>
  <c r="F760" i="19"/>
  <c r="M759" i="19"/>
  <c r="L759" i="19"/>
  <c r="F759" i="19"/>
  <c r="M758" i="19"/>
  <c r="L758" i="19"/>
  <c r="F758" i="19"/>
  <c r="M757" i="19"/>
  <c r="L757" i="19"/>
  <c r="F757" i="19"/>
  <c r="M756" i="19"/>
  <c r="L756" i="19"/>
  <c r="F756" i="19"/>
  <c r="M755" i="19"/>
  <c r="L755" i="19"/>
  <c r="F755" i="19"/>
  <c r="M754" i="19"/>
  <c r="L754" i="19"/>
  <c r="F754" i="19"/>
  <c r="M753" i="19"/>
  <c r="L753" i="19"/>
  <c r="F753" i="19"/>
  <c r="M752" i="19"/>
  <c r="L752" i="19"/>
  <c r="F752" i="19"/>
  <c r="M751" i="19"/>
  <c r="L751" i="19"/>
  <c r="F751" i="19"/>
  <c r="M750" i="19"/>
  <c r="L750" i="19"/>
  <c r="F750" i="19"/>
  <c r="M749" i="19"/>
  <c r="L749" i="19"/>
  <c r="F749" i="19"/>
  <c r="M748" i="19"/>
  <c r="L748" i="19"/>
  <c r="F748" i="19"/>
  <c r="M747" i="19"/>
  <c r="L747" i="19"/>
  <c r="F747" i="19"/>
  <c r="M746" i="19"/>
  <c r="L746" i="19"/>
  <c r="F746" i="19"/>
  <c r="M745" i="19"/>
  <c r="L745" i="19"/>
  <c r="F745" i="19"/>
  <c r="M744" i="19"/>
  <c r="L744" i="19"/>
  <c r="F744" i="19"/>
  <c r="M743" i="19"/>
  <c r="L743" i="19"/>
  <c r="F743" i="19"/>
  <c r="M742" i="19"/>
  <c r="L742" i="19"/>
  <c r="F742" i="19"/>
  <c r="M741" i="19"/>
  <c r="L741" i="19"/>
  <c r="F741" i="19"/>
  <c r="M740" i="19"/>
  <c r="L740" i="19"/>
  <c r="F740" i="19"/>
  <c r="M739" i="19"/>
  <c r="L739" i="19"/>
  <c r="F739" i="19"/>
  <c r="M738" i="19"/>
  <c r="L738" i="19"/>
  <c r="F738" i="19"/>
  <c r="M737" i="19"/>
  <c r="L737" i="19"/>
  <c r="F737" i="19"/>
  <c r="M736" i="19"/>
  <c r="L736" i="19"/>
  <c r="F736" i="19"/>
  <c r="M735" i="19"/>
  <c r="L735" i="19"/>
  <c r="F735" i="19"/>
  <c r="M734" i="19"/>
  <c r="L734" i="19"/>
  <c r="F734" i="19"/>
  <c r="M733" i="19"/>
  <c r="L733" i="19"/>
  <c r="F733" i="19"/>
  <c r="M732" i="19"/>
  <c r="L732" i="19"/>
  <c r="F732" i="19"/>
  <c r="M731" i="19"/>
  <c r="L731" i="19"/>
  <c r="F731" i="19"/>
  <c r="M730" i="19"/>
  <c r="L730" i="19"/>
  <c r="F730" i="19"/>
  <c r="M729" i="19"/>
  <c r="L729" i="19"/>
  <c r="F729" i="19"/>
  <c r="M728" i="19"/>
  <c r="L728" i="19"/>
  <c r="F728" i="19"/>
  <c r="M727" i="19"/>
  <c r="L727" i="19"/>
  <c r="F727" i="19"/>
  <c r="M726" i="19"/>
  <c r="L726" i="19"/>
  <c r="F726" i="19"/>
  <c r="M725" i="19"/>
  <c r="L725" i="19"/>
  <c r="F725" i="19"/>
  <c r="M724" i="19"/>
  <c r="L724" i="19"/>
  <c r="F724" i="19"/>
  <c r="M723" i="19"/>
  <c r="L723" i="19"/>
  <c r="F723" i="19"/>
  <c r="M722" i="19"/>
  <c r="L722" i="19"/>
  <c r="F722" i="19"/>
  <c r="M721" i="19"/>
  <c r="L721" i="19"/>
  <c r="F721" i="19"/>
  <c r="M720" i="19"/>
  <c r="L720" i="19"/>
  <c r="F720" i="19"/>
  <c r="M719" i="19"/>
  <c r="L719" i="19"/>
  <c r="F719" i="19"/>
  <c r="M718" i="19"/>
  <c r="L718" i="19"/>
  <c r="F718" i="19"/>
  <c r="M717" i="19"/>
  <c r="L717" i="19"/>
  <c r="F717" i="19"/>
  <c r="M716" i="19"/>
  <c r="L716" i="19"/>
  <c r="F716" i="19"/>
  <c r="M715" i="19"/>
  <c r="L715" i="19"/>
  <c r="F715" i="19"/>
  <c r="M714" i="19"/>
  <c r="L714" i="19"/>
  <c r="F714" i="19"/>
  <c r="M713" i="19"/>
  <c r="L713" i="19"/>
  <c r="F713" i="19"/>
  <c r="M712" i="19"/>
  <c r="L712" i="19"/>
  <c r="F712" i="19"/>
  <c r="M711" i="19"/>
  <c r="L711" i="19"/>
  <c r="F711" i="19"/>
  <c r="M710" i="19"/>
  <c r="L710" i="19"/>
  <c r="F710" i="19"/>
  <c r="M709" i="19"/>
  <c r="L709" i="19"/>
  <c r="F709" i="19"/>
  <c r="M708" i="19"/>
  <c r="L708" i="19"/>
  <c r="F708" i="19"/>
  <c r="M707" i="19"/>
  <c r="L707" i="19"/>
  <c r="F707" i="19"/>
  <c r="M706" i="19"/>
  <c r="L706" i="19"/>
  <c r="F706" i="19"/>
  <c r="M705" i="19"/>
  <c r="L705" i="19"/>
  <c r="F705" i="19"/>
  <c r="M704" i="19"/>
  <c r="L704" i="19"/>
  <c r="F704" i="19"/>
  <c r="M703" i="19"/>
  <c r="L703" i="19"/>
  <c r="F703" i="19"/>
  <c r="M702" i="19"/>
  <c r="L702" i="19"/>
  <c r="F702" i="19"/>
  <c r="M701" i="19"/>
  <c r="L701" i="19"/>
  <c r="F701" i="19"/>
  <c r="M700" i="19"/>
  <c r="L700" i="19"/>
  <c r="F700" i="19"/>
  <c r="M699" i="19"/>
  <c r="L699" i="19"/>
  <c r="F699" i="19"/>
  <c r="M698" i="19"/>
  <c r="L698" i="19"/>
  <c r="F698" i="19"/>
  <c r="M697" i="19"/>
  <c r="L697" i="19"/>
  <c r="F697" i="19"/>
  <c r="M696" i="19"/>
  <c r="L696" i="19"/>
  <c r="F696" i="19"/>
  <c r="M695" i="19"/>
  <c r="L695" i="19"/>
  <c r="F695" i="19"/>
  <c r="M694" i="19"/>
  <c r="L694" i="19"/>
  <c r="F694" i="19"/>
  <c r="M693" i="19"/>
  <c r="L693" i="19"/>
  <c r="F693" i="19"/>
  <c r="M692" i="19"/>
  <c r="L692" i="19"/>
  <c r="F692" i="19"/>
  <c r="M691" i="19"/>
  <c r="L691" i="19"/>
  <c r="F691" i="19"/>
  <c r="M690" i="19"/>
  <c r="L690" i="19"/>
  <c r="F690" i="19"/>
  <c r="M689" i="19"/>
  <c r="L689" i="19"/>
  <c r="F689" i="19"/>
  <c r="M688" i="19"/>
  <c r="L688" i="19"/>
  <c r="F688" i="19"/>
  <c r="M687" i="19"/>
  <c r="L687" i="19"/>
  <c r="F687" i="19"/>
  <c r="M686" i="19"/>
  <c r="L686" i="19"/>
  <c r="F686" i="19"/>
  <c r="M685" i="19"/>
  <c r="L685" i="19"/>
  <c r="F685" i="19"/>
  <c r="M684" i="19"/>
  <c r="L684" i="19"/>
  <c r="F684" i="19"/>
  <c r="M683" i="19"/>
  <c r="L683" i="19"/>
  <c r="F683" i="19"/>
  <c r="M682" i="19"/>
  <c r="L682" i="19"/>
  <c r="F682" i="19"/>
  <c r="M681" i="19"/>
  <c r="L681" i="19"/>
  <c r="F681" i="19"/>
  <c r="M680" i="19"/>
  <c r="L680" i="19"/>
  <c r="F680" i="19"/>
  <c r="M679" i="19"/>
  <c r="L679" i="19"/>
  <c r="F679" i="19"/>
  <c r="M678" i="19"/>
  <c r="L678" i="19"/>
  <c r="F678" i="19"/>
  <c r="M677" i="19"/>
  <c r="L677" i="19"/>
  <c r="F677" i="19"/>
  <c r="M676" i="19"/>
  <c r="L676" i="19"/>
  <c r="F676" i="19"/>
  <c r="M675" i="19"/>
  <c r="L675" i="19"/>
  <c r="F675" i="19"/>
  <c r="M674" i="19"/>
  <c r="L674" i="19"/>
  <c r="F674" i="19"/>
  <c r="M673" i="19"/>
  <c r="L673" i="19"/>
  <c r="F673" i="19"/>
  <c r="M672" i="19"/>
  <c r="L672" i="19"/>
  <c r="F672" i="19"/>
  <c r="M671" i="19"/>
  <c r="L671" i="19"/>
  <c r="F671" i="19"/>
  <c r="M670" i="19"/>
  <c r="L670" i="19"/>
  <c r="F670" i="19"/>
  <c r="M669" i="19"/>
  <c r="L669" i="19"/>
  <c r="F669" i="19"/>
  <c r="M668" i="19"/>
  <c r="L668" i="19"/>
  <c r="F668" i="19"/>
  <c r="M667" i="19"/>
  <c r="L667" i="19"/>
  <c r="F667" i="19"/>
  <c r="M666" i="19"/>
  <c r="L666" i="19"/>
  <c r="F666" i="19"/>
  <c r="M665" i="19"/>
  <c r="L665" i="19"/>
  <c r="F665" i="19"/>
  <c r="M664" i="19"/>
  <c r="L664" i="19"/>
  <c r="F664" i="19"/>
  <c r="M663" i="19"/>
  <c r="L663" i="19"/>
  <c r="F663" i="19"/>
  <c r="M662" i="19"/>
  <c r="L662" i="19"/>
  <c r="F662" i="19"/>
  <c r="M661" i="19"/>
  <c r="L661" i="19"/>
  <c r="F661" i="19"/>
  <c r="M660" i="19"/>
  <c r="L660" i="19"/>
  <c r="F660" i="19"/>
  <c r="M659" i="19"/>
  <c r="L659" i="19"/>
  <c r="F659" i="19"/>
  <c r="M658" i="19"/>
  <c r="L658" i="19"/>
  <c r="F658" i="19"/>
  <c r="M657" i="19"/>
  <c r="L657" i="19"/>
  <c r="F657" i="19"/>
  <c r="M656" i="19"/>
  <c r="L656" i="19"/>
  <c r="F656" i="19"/>
  <c r="M655" i="19"/>
  <c r="L655" i="19"/>
  <c r="F655" i="19"/>
  <c r="M654" i="19"/>
  <c r="L654" i="19"/>
  <c r="F654" i="19"/>
  <c r="M653" i="19"/>
  <c r="L653" i="19"/>
  <c r="F653" i="19"/>
  <c r="M652" i="19"/>
  <c r="L652" i="19"/>
  <c r="F652" i="19"/>
  <c r="M651" i="19"/>
  <c r="L651" i="19"/>
  <c r="F651" i="19"/>
  <c r="M650" i="19"/>
  <c r="L650" i="19"/>
  <c r="F650" i="19"/>
  <c r="M649" i="19"/>
  <c r="L649" i="19"/>
  <c r="F649" i="19"/>
  <c r="M648" i="19"/>
  <c r="L648" i="19"/>
  <c r="F648" i="19"/>
  <c r="M647" i="19"/>
  <c r="L647" i="19"/>
  <c r="F647" i="19"/>
  <c r="M646" i="19"/>
  <c r="L646" i="19"/>
  <c r="F646" i="19"/>
  <c r="M645" i="19"/>
  <c r="L645" i="19"/>
  <c r="F645" i="19"/>
  <c r="M644" i="19"/>
  <c r="L644" i="19"/>
  <c r="F644" i="19"/>
  <c r="M643" i="19"/>
  <c r="L643" i="19"/>
  <c r="F643" i="19"/>
  <c r="M642" i="19"/>
  <c r="L642" i="19"/>
  <c r="F642" i="19"/>
  <c r="M641" i="19"/>
  <c r="L641" i="19"/>
  <c r="F641" i="19"/>
  <c r="M640" i="19"/>
  <c r="L640" i="19"/>
  <c r="F640" i="19"/>
  <c r="M639" i="19"/>
  <c r="L639" i="19"/>
  <c r="F639" i="19"/>
  <c r="M638" i="19"/>
  <c r="L638" i="19"/>
  <c r="F638" i="19"/>
  <c r="M637" i="19"/>
  <c r="L637" i="19"/>
  <c r="F637" i="19"/>
  <c r="M636" i="19"/>
  <c r="L636" i="19"/>
  <c r="F636" i="19"/>
  <c r="M635" i="19"/>
  <c r="L635" i="19"/>
  <c r="F635" i="19"/>
  <c r="M634" i="19"/>
  <c r="L634" i="19"/>
  <c r="F634" i="19"/>
  <c r="M633" i="19"/>
  <c r="L633" i="19"/>
  <c r="F633" i="19"/>
  <c r="M632" i="19"/>
  <c r="L632" i="19"/>
  <c r="F632" i="19"/>
  <c r="M631" i="19"/>
  <c r="L631" i="19"/>
  <c r="F631" i="19"/>
  <c r="M630" i="19"/>
  <c r="L630" i="19"/>
  <c r="F630" i="19"/>
  <c r="M629" i="19"/>
  <c r="L629" i="19"/>
  <c r="F629" i="19"/>
  <c r="M628" i="19"/>
  <c r="L628" i="19"/>
  <c r="F628" i="19"/>
  <c r="M627" i="19"/>
  <c r="L627" i="19"/>
  <c r="F627" i="19"/>
  <c r="M626" i="19"/>
  <c r="L626" i="19"/>
  <c r="F626" i="19"/>
  <c r="M625" i="19"/>
  <c r="L625" i="19"/>
  <c r="F625" i="19"/>
  <c r="M624" i="19"/>
  <c r="L624" i="19"/>
  <c r="F624" i="19"/>
  <c r="M623" i="19"/>
  <c r="L623" i="19"/>
  <c r="F623" i="19"/>
  <c r="M622" i="19"/>
  <c r="L622" i="19"/>
  <c r="F622" i="19"/>
  <c r="M621" i="19"/>
  <c r="L621" i="19"/>
  <c r="F621" i="19"/>
  <c r="M620" i="19"/>
  <c r="L620" i="19"/>
  <c r="F620" i="19"/>
  <c r="M619" i="19"/>
  <c r="L619" i="19"/>
  <c r="F619" i="19"/>
  <c r="M618" i="19"/>
  <c r="L618" i="19"/>
  <c r="F618" i="19"/>
  <c r="M617" i="19"/>
  <c r="L617" i="19"/>
  <c r="F617" i="19"/>
  <c r="M616" i="19"/>
  <c r="L616" i="19"/>
  <c r="F616" i="19"/>
  <c r="M615" i="19"/>
  <c r="L615" i="19"/>
  <c r="F615" i="19"/>
  <c r="M614" i="19"/>
  <c r="L614" i="19"/>
  <c r="F614" i="19"/>
  <c r="M613" i="19"/>
  <c r="L613" i="19"/>
  <c r="F613" i="19"/>
  <c r="M612" i="19"/>
  <c r="L612" i="19"/>
  <c r="F612" i="19"/>
  <c r="M611" i="19"/>
  <c r="L611" i="19"/>
  <c r="F611" i="19"/>
  <c r="M610" i="19"/>
  <c r="L610" i="19"/>
  <c r="F610" i="19"/>
  <c r="M609" i="19"/>
  <c r="L609" i="19"/>
  <c r="F609" i="19"/>
  <c r="M608" i="19"/>
  <c r="L608" i="19"/>
  <c r="F608" i="19"/>
  <c r="M607" i="19"/>
  <c r="L607" i="19"/>
  <c r="F607" i="19"/>
  <c r="M606" i="19"/>
  <c r="L606" i="19"/>
  <c r="F606" i="19"/>
  <c r="M605" i="19"/>
  <c r="L605" i="19"/>
  <c r="F605" i="19"/>
  <c r="M604" i="19"/>
  <c r="L604" i="19"/>
  <c r="F604" i="19"/>
  <c r="M603" i="19"/>
  <c r="L603" i="19"/>
  <c r="F603" i="19"/>
  <c r="M602" i="19"/>
  <c r="L602" i="19"/>
  <c r="F602" i="19"/>
  <c r="M601" i="19"/>
  <c r="L601" i="19"/>
  <c r="F601" i="19"/>
  <c r="M600" i="19"/>
  <c r="L600" i="19"/>
  <c r="F600" i="19"/>
  <c r="M599" i="19"/>
  <c r="L599" i="19"/>
  <c r="F599" i="19"/>
  <c r="M598" i="19"/>
  <c r="L598" i="19"/>
  <c r="F598" i="19"/>
  <c r="M597" i="19"/>
  <c r="L597" i="19"/>
  <c r="F597" i="19"/>
  <c r="M596" i="19"/>
  <c r="L596" i="19"/>
  <c r="F596" i="19"/>
  <c r="M595" i="19"/>
  <c r="L595" i="19"/>
  <c r="F595" i="19"/>
  <c r="M594" i="19"/>
  <c r="L594" i="19"/>
  <c r="F594" i="19"/>
  <c r="M593" i="19"/>
  <c r="L593" i="19"/>
  <c r="F593" i="19"/>
  <c r="M592" i="19"/>
  <c r="L592" i="19"/>
  <c r="F592" i="19"/>
  <c r="M591" i="19"/>
  <c r="L591" i="19"/>
  <c r="F591" i="19"/>
  <c r="M590" i="19"/>
  <c r="L590" i="19"/>
  <c r="F590" i="19"/>
  <c r="M589" i="19"/>
  <c r="L589" i="19"/>
  <c r="F589" i="19"/>
  <c r="M588" i="19"/>
  <c r="L588" i="19"/>
  <c r="F588" i="19"/>
  <c r="M587" i="19"/>
  <c r="L587" i="19"/>
  <c r="F587" i="19"/>
  <c r="M586" i="19"/>
  <c r="L586" i="19"/>
  <c r="F586" i="19"/>
  <c r="M585" i="19"/>
  <c r="L585" i="19"/>
  <c r="F585" i="19"/>
  <c r="M584" i="19"/>
  <c r="L584" i="19"/>
  <c r="F584" i="19"/>
  <c r="M583" i="19"/>
  <c r="L583" i="19"/>
  <c r="F583" i="19"/>
  <c r="M582" i="19"/>
  <c r="L582" i="19"/>
  <c r="F582" i="19"/>
  <c r="M581" i="19"/>
  <c r="L581" i="19"/>
  <c r="F581" i="19"/>
  <c r="M580" i="19"/>
  <c r="L580" i="19"/>
  <c r="F580" i="19"/>
  <c r="M579" i="19"/>
  <c r="L579" i="19"/>
  <c r="F579" i="19"/>
  <c r="M578" i="19"/>
  <c r="L578" i="19"/>
  <c r="F578" i="19"/>
  <c r="M577" i="19"/>
  <c r="L577" i="19"/>
  <c r="F577" i="19"/>
  <c r="M576" i="19"/>
  <c r="L576" i="19"/>
  <c r="F576" i="19"/>
  <c r="M575" i="19"/>
  <c r="L575" i="19"/>
  <c r="F575" i="19"/>
  <c r="M574" i="19"/>
  <c r="L574" i="19"/>
  <c r="F574" i="19"/>
  <c r="M573" i="19"/>
  <c r="L573" i="19"/>
  <c r="F573" i="19"/>
  <c r="M572" i="19"/>
  <c r="L572" i="19"/>
  <c r="F572" i="19"/>
  <c r="M571" i="19"/>
  <c r="L571" i="19"/>
  <c r="F571" i="19"/>
  <c r="M570" i="19"/>
  <c r="L570" i="19"/>
  <c r="F570" i="19"/>
  <c r="M569" i="19"/>
  <c r="L569" i="19"/>
  <c r="F569" i="19"/>
  <c r="M568" i="19"/>
  <c r="L568" i="19"/>
  <c r="F568" i="19"/>
  <c r="M567" i="19"/>
  <c r="L567" i="19"/>
  <c r="F567" i="19"/>
  <c r="M566" i="19"/>
  <c r="L566" i="19"/>
  <c r="F566" i="19"/>
  <c r="M565" i="19"/>
  <c r="L565" i="19"/>
  <c r="F565" i="19"/>
  <c r="M564" i="19"/>
  <c r="L564" i="19"/>
  <c r="F564" i="19"/>
  <c r="M563" i="19"/>
  <c r="L563" i="19"/>
  <c r="F563" i="19"/>
  <c r="M562" i="19"/>
  <c r="L562" i="19"/>
  <c r="F562" i="19"/>
  <c r="M561" i="19"/>
  <c r="L561" i="19"/>
  <c r="F561" i="19"/>
  <c r="M560" i="19"/>
  <c r="L560" i="19"/>
  <c r="F560" i="19"/>
  <c r="M559" i="19"/>
  <c r="L559" i="19"/>
  <c r="F559" i="19"/>
  <c r="M558" i="19"/>
  <c r="L558" i="19"/>
  <c r="F558" i="19"/>
  <c r="M557" i="19"/>
  <c r="L557" i="19"/>
  <c r="F557" i="19"/>
  <c r="M556" i="19"/>
  <c r="L556" i="19"/>
  <c r="F556" i="19"/>
  <c r="M555" i="19"/>
  <c r="L555" i="19"/>
  <c r="F555" i="19"/>
  <c r="M554" i="19"/>
  <c r="L554" i="19"/>
  <c r="F554" i="19"/>
  <c r="M553" i="19"/>
  <c r="L553" i="19"/>
  <c r="F553" i="19"/>
  <c r="M552" i="19"/>
  <c r="L552" i="19"/>
  <c r="F552" i="19"/>
  <c r="M551" i="19"/>
  <c r="L551" i="19"/>
  <c r="F551" i="19"/>
  <c r="M550" i="19"/>
  <c r="L550" i="19"/>
  <c r="F550" i="19"/>
  <c r="M549" i="19"/>
  <c r="L549" i="19"/>
  <c r="F549" i="19"/>
  <c r="M548" i="19"/>
  <c r="L548" i="19"/>
  <c r="F548" i="19"/>
  <c r="M547" i="19"/>
  <c r="L547" i="19"/>
  <c r="F547" i="19"/>
  <c r="M546" i="19"/>
  <c r="L546" i="19"/>
  <c r="F546" i="19"/>
  <c r="M545" i="19"/>
  <c r="L545" i="19"/>
  <c r="F545" i="19"/>
  <c r="M544" i="19"/>
  <c r="L544" i="19"/>
  <c r="F544" i="19"/>
  <c r="M543" i="19"/>
  <c r="L543" i="19"/>
  <c r="F543" i="19"/>
  <c r="M542" i="19"/>
  <c r="L542" i="19"/>
  <c r="F542" i="19"/>
  <c r="M541" i="19"/>
  <c r="L541" i="19"/>
  <c r="F541" i="19"/>
  <c r="M540" i="19"/>
  <c r="L540" i="19"/>
  <c r="F540" i="19"/>
  <c r="M539" i="19"/>
  <c r="L539" i="19"/>
  <c r="F539" i="19"/>
  <c r="M538" i="19"/>
  <c r="L538" i="19"/>
  <c r="F538" i="19"/>
  <c r="M537" i="19"/>
  <c r="L537" i="19"/>
  <c r="F537" i="19"/>
  <c r="M536" i="19"/>
  <c r="L536" i="19"/>
  <c r="F536" i="19"/>
  <c r="M535" i="19"/>
  <c r="L535" i="19"/>
  <c r="F535" i="19"/>
  <c r="M534" i="19"/>
  <c r="L534" i="19"/>
  <c r="F534" i="19"/>
  <c r="M533" i="19"/>
  <c r="L533" i="19"/>
  <c r="F533" i="19"/>
  <c r="M532" i="19"/>
  <c r="L532" i="19"/>
  <c r="F532" i="19"/>
  <c r="M531" i="19"/>
  <c r="L531" i="19"/>
  <c r="F531" i="19"/>
  <c r="M530" i="19"/>
  <c r="L530" i="19"/>
  <c r="F530" i="19"/>
  <c r="M529" i="19"/>
  <c r="L529" i="19"/>
  <c r="F529" i="19"/>
  <c r="M528" i="19"/>
  <c r="L528" i="19"/>
  <c r="F528" i="19"/>
  <c r="M527" i="19"/>
  <c r="L527" i="19"/>
  <c r="F527" i="19"/>
  <c r="M526" i="19"/>
  <c r="L526" i="19"/>
  <c r="F526" i="19"/>
  <c r="M525" i="19"/>
  <c r="L525" i="19"/>
  <c r="F525" i="19"/>
  <c r="M524" i="19"/>
  <c r="L524" i="19"/>
  <c r="F524" i="19"/>
  <c r="M523" i="19"/>
  <c r="L523" i="19"/>
  <c r="F523" i="19"/>
  <c r="M522" i="19"/>
  <c r="L522" i="19"/>
  <c r="F522" i="19"/>
  <c r="M521" i="19"/>
  <c r="L521" i="19"/>
  <c r="F521" i="19"/>
  <c r="M520" i="19"/>
  <c r="L520" i="19"/>
  <c r="F520" i="19"/>
  <c r="M519" i="19"/>
  <c r="L519" i="19"/>
  <c r="F519" i="19"/>
  <c r="M518" i="19"/>
  <c r="L518" i="19"/>
  <c r="F518" i="19"/>
  <c r="M517" i="19"/>
  <c r="L517" i="19"/>
  <c r="F517" i="19"/>
  <c r="M516" i="19"/>
  <c r="L516" i="19"/>
  <c r="F516" i="19"/>
  <c r="M515" i="19"/>
  <c r="L515" i="19"/>
  <c r="F515" i="19"/>
  <c r="M514" i="19"/>
  <c r="L514" i="19"/>
  <c r="F514" i="19"/>
  <c r="M513" i="19"/>
  <c r="L513" i="19"/>
  <c r="F513" i="19"/>
  <c r="M512" i="19"/>
  <c r="L512" i="19"/>
  <c r="F512" i="19"/>
  <c r="M511" i="19"/>
  <c r="L511" i="19"/>
  <c r="F511" i="19"/>
  <c r="M510" i="19"/>
  <c r="L510" i="19"/>
  <c r="F510" i="19"/>
  <c r="M509" i="19"/>
  <c r="L509" i="19"/>
  <c r="F509" i="19"/>
  <c r="M508" i="19"/>
  <c r="L508" i="19"/>
  <c r="F508" i="19"/>
  <c r="M507" i="19"/>
  <c r="L507" i="19"/>
  <c r="F507" i="19"/>
  <c r="M506" i="19"/>
  <c r="L506" i="19"/>
  <c r="F506" i="19"/>
  <c r="M505" i="19"/>
  <c r="L505" i="19"/>
  <c r="F505" i="19"/>
  <c r="M504" i="19"/>
  <c r="L504" i="19"/>
  <c r="F504" i="19"/>
  <c r="M503" i="19"/>
  <c r="L503" i="19"/>
  <c r="F503" i="19"/>
  <c r="M502" i="19"/>
  <c r="L502" i="19"/>
  <c r="F502" i="19"/>
  <c r="M501" i="19"/>
  <c r="L501" i="19"/>
  <c r="F501" i="19"/>
  <c r="M500" i="19"/>
  <c r="L500" i="19"/>
  <c r="F500" i="19"/>
  <c r="M499" i="19"/>
  <c r="L499" i="19"/>
  <c r="F499" i="19"/>
  <c r="M498" i="19"/>
  <c r="L498" i="19"/>
  <c r="F498" i="19"/>
  <c r="M497" i="19"/>
  <c r="L497" i="19"/>
  <c r="F497" i="19"/>
  <c r="M496" i="19"/>
  <c r="L496" i="19"/>
  <c r="F496" i="19"/>
  <c r="M495" i="19"/>
  <c r="L495" i="19"/>
  <c r="F495" i="19"/>
  <c r="M494" i="19"/>
  <c r="L494" i="19"/>
  <c r="F494" i="19"/>
  <c r="M493" i="19"/>
  <c r="L493" i="19"/>
  <c r="F493" i="19"/>
  <c r="M492" i="19"/>
  <c r="L492" i="19"/>
  <c r="F492" i="19"/>
  <c r="M491" i="19"/>
  <c r="L491" i="19"/>
  <c r="F491" i="19"/>
  <c r="M490" i="19"/>
  <c r="L490" i="19"/>
  <c r="F490" i="19"/>
  <c r="M489" i="19"/>
  <c r="L489" i="19"/>
  <c r="F489" i="19"/>
  <c r="M488" i="19"/>
  <c r="L488" i="19"/>
  <c r="F488" i="19"/>
  <c r="M487" i="19"/>
  <c r="L487" i="19"/>
  <c r="F487" i="19"/>
  <c r="M486" i="19"/>
  <c r="L486" i="19"/>
  <c r="F486" i="19"/>
  <c r="M485" i="19"/>
  <c r="L485" i="19"/>
  <c r="F485" i="19"/>
  <c r="M484" i="19"/>
  <c r="L484" i="19"/>
  <c r="F484" i="19"/>
  <c r="M483" i="19"/>
  <c r="L483" i="19"/>
  <c r="F483" i="19"/>
  <c r="M482" i="19"/>
  <c r="L482" i="19"/>
  <c r="F482" i="19"/>
  <c r="M481" i="19"/>
  <c r="L481" i="19"/>
  <c r="F481" i="19"/>
  <c r="M480" i="19"/>
  <c r="L480" i="19"/>
  <c r="F480" i="19"/>
  <c r="M479" i="19"/>
  <c r="L479" i="19"/>
  <c r="F479" i="19"/>
  <c r="M478" i="19"/>
  <c r="L478" i="19"/>
  <c r="F478" i="19"/>
  <c r="M477" i="19"/>
  <c r="L477" i="19"/>
  <c r="F477" i="19"/>
  <c r="M476" i="19"/>
  <c r="L476" i="19"/>
  <c r="F476" i="19"/>
  <c r="M475" i="19"/>
  <c r="L475" i="19"/>
  <c r="F475" i="19"/>
  <c r="M474" i="19"/>
  <c r="L474" i="19"/>
  <c r="F474" i="19"/>
  <c r="M473" i="19"/>
  <c r="L473" i="19"/>
  <c r="F473" i="19"/>
  <c r="M472" i="19"/>
  <c r="L472" i="19"/>
  <c r="F472" i="19"/>
  <c r="M471" i="19"/>
  <c r="L471" i="19"/>
  <c r="F471" i="19"/>
  <c r="M470" i="19"/>
  <c r="L470" i="19"/>
  <c r="F470" i="19"/>
  <c r="M469" i="19"/>
  <c r="L469" i="19"/>
  <c r="F469" i="19"/>
  <c r="M468" i="19"/>
  <c r="L468" i="19"/>
  <c r="F468" i="19"/>
  <c r="M467" i="19"/>
  <c r="L467" i="19"/>
  <c r="F467" i="19"/>
  <c r="M466" i="19"/>
  <c r="L466" i="19"/>
  <c r="F466" i="19"/>
  <c r="M465" i="19"/>
  <c r="L465" i="19"/>
  <c r="F465" i="19"/>
  <c r="M464" i="19"/>
  <c r="L464" i="19"/>
  <c r="F464" i="19"/>
  <c r="M463" i="19"/>
  <c r="L463" i="19"/>
  <c r="F463" i="19"/>
  <c r="M462" i="19"/>
  <c r="L462" i="19"/>
  <c r="F462" i="19"/>
  <c r="M461" i="19"/>
  <c r="L461" i="19"/>
  <c r="F461" i="19"/>
  <c r="M460" i="19"/>
  <c r="L460" i="19"/>
  <c r="F460" i="19"/>
  <c r="M459" i="19"/>
  <c r="L459" i="19"/>
  <c r="F459" i="19"/>
  <c r="M458" i="19"/>
  <c r="L458" i="19"/>
  <c r="F458" i="19"/>
  <c r="M457" i="19"/>
  <c r="L457" i="19"/>
  <c r="F457" i="19"/>
  <c r="M456" i="19"/>
  <c r="L456" i="19"/>
  <c r="F456" i="19"/>
  <c r="M455" i="19"/>
  <c r="L455" i="19"/>
  <c r="F455" i="19"/>
  <c r="M454" i="19"/>
  <c r="L454" i="19"/>
  <c r="F454" i="19"/>
  <c r="M453" i="19"/>
  <c r="L453" i="19"/>
  <c r="F453" i="19"/>
  <c r="M452" i="19"/>
  <c r="L452" i="19"/>
  <c r="F452" i="19"/>
  <c r="M451" i="19"/>
  <c r="L451" i="19"/>
  <c r="F451" i="19"/>
  <c r="M450" i="19"/>
  <c r="L450" i="19"/>
  <c r="F450" i="19"/>
  <c r="M449" i="19"/>
  <c r="L449" i="19"/>
  <c r="F449" i="19"/>
  <c r="M448" i="19"/>
  <c r="L448" i="19"/>
  <c r="F448" i="19"/>
  <c r="M447" i="19"/>
  <c r="L447" i="19"/>
  <c r="F447" i="19"/>
  <c r="M446" i="19"/>
  <c r="L446" i="19"/>
  <c r="F446" i="19"/>
  <c r="M445" i="19"/>
  <c r="L445" i="19"/>
  <c r="F445" i="19"/>
  <c r="M444" i="19"/>
  <c r="L444" i="19"/>
  <c r="F444" i="19"/>
  <c r="M443" i="19"/>
  <c r="L443" i="19"/>
  <c r="F443" i="19"/>
  <c r="M442" i="19"/>
  <c r="L442" i="19"/>
  <c r="F442" i="19"/>
  <c r="M441" i="19"/>
  <c r="L441" i="19"/>
  <c r="F441" i="19"/>
  <c r="M440" i="19"/>
  <c r="L440" i="19"/>
  <c r="F440" i="19"/>
  <c r="M439" i="19"/>
  <c r="L439" i="19"/>
  <c r="F439" i="19"/>
  <c r="M438" i="19"/>
  <c r="L438" i="19"/>
  <c r="F438" i="19"/>
  <c r="M437" i="19"/>
  <c r="L437" i="19"/>
  <c r="F437" i="19"/>
  <c r="M436" i="19"/>
  <c r="L436" i="19"/>
  <c r="F436" i="19"/>
  <c r="M435" i="19"/>
  <c r="L435" i="19"/>
  <c r="F435" i="19"/>
  <c r="M434" i="19"/>
  <c r="L434" i="19"/>
  <c r="F434" i="19"/>
  <c r="M433" i="19"/>
  <c r="L433" i="19"/>
  <c r="F433" i="19"/>
  <c r="M432" i="19"/>
  <c r="L432" i="19"/>
  <c r="F432" i="19"/>
  <c r="M431" i="19"/>
  <c r="L431" i="19"/>
  <c r="F431" i="19"/>
  <c r="M430" i="19"/>
  <c r="L430" i="19"/>
  <c r="F430" i="19"/>
  <c r="M429" i="19"/>
  <c r="L429" i="19"/>
  <c r="F429" i="19"/>
  <c r="M428" i="19"/>
  <c r="L428" i="19"/>
  <c r="F428" i="19"/>
  <c r="M427" i="19"/>
  <c r="L427" i="19"/>
  <c r="F427" i="19"/>
  <c r="M426" i="19"/>
  <c r="L426" i="19"/>
  <c r="F426" i="19"/>
  <c r="M425" i="19"/>
  <c r="L425" i="19"/>
  <c r="F425" i="19"/>
  <c r="M424" i="19"/>
  <c r="L424" i="19"/>
  <c r="F424" i="19"/>
  <c r="M423" i="19"/>
  <c r="L423" i="19"/>
  <c r="F423" i="19"/>
  <c r="M422" i="19"/>
  <c r="L422" i="19"/>
  <c r="F422" i="19"/>
  <c r="M421" i="19"/>
  <c r="L421" i="19"/>
  <c r="F421" i="19"/>
  <c r="M420" i="19"/>
  <c r="L420" i="19"/>
  <c r="F420" i="19"/>
  <c r="M419" i="19"/>
  <c r="L419" i="19"/>
  <c r="F419" i="19"/>
  <c r="M418" i="19"/>
  <c r="L418" i="19"/>
  <c r="F418" i="19"/>
  <c r="M417" i="19"/>
  <c r="L417" i="19"/>
  <c r="F417" i="19"/>
  <c r="M416" i="19"/>
  <c r="L416" i="19"/>
  <c r="F416" i="19"/>
  <c r="M415" i="19"/>
  <c r="L415" i="19"/>
  <c r="F415" i="19"/>
  <c r="M414" i="19"/>
  <c r="L414" i="19"/>
  <c r="F414" i="19"/>
  <c r="M413" i="19"/>
  <c r="L413" i="19"/>
  <c r="F413" i="19"/>
  <c r="M412" i="19"/>
  <c r="L412" i="19"/>
  <c r="F412" i="19"/>
  <c r="M411" i="19"/>
  <c r="L411" i="19"/>
  <c r="F411" i="19"/>
  <c r="M410" i="19"/>
  <c r="L410" i="19"/>
  <c r="F410" i="19"/>
  <c r="M409" i="19"/>
  <c r="L409" i="19"/>
  <c r="F409" i="19"/>
  <c r="M408" i="19"/>
  <c r="L408" i="19"/>
  <c r="F408" i="19"/>
  <c r="M407" i="19"/>
  <c r="L407" i="19"/>
  <c r="F407" i="19"/>
  <c r="M406" i="19"/>
  <c r="L406" i="19"/>
  <c r="F406" i="19"/>
  <c r="M405" i="19"/>
  <c r="L405" i="19"/>
  <c r="F405" i="19"/>
  <c r="M404" i="19"/>
  <c r="L404" i="19"/>
  <c r="F404" i="19"/>
  <c r="M403" i="19"/>
  <c r="L403" i="19"/>
  <c r="F403" i="19"/>
  <c r="M402" i="19"/>
  <c r="L402" i="19"/>
  <c r="F402" i="19"/>
  <c r="M401" i="19"/>
  <c r="L401" i="19"/>
  <c r="F401" i="19"/>
  <c r="M400" i="19"/>
  <c r="L400" i="19"/>
  <c r="F400" i="19"/>
  <c r="M399" i="19"/>
  <c r="L399" i="19"/>
  <c r="F399" i="19"/>
  <c r="M398" i="19"/>
  <c r="L398" i="19"/>
  <c r="F398" i="19"/>
  <c r="M397" i="19"/>
  <c r="L397" i="19"/>
  <c r="F397" i="19"/>
  <c r="M396" i="19"/>
  <c r="L396" i="19"/>
  <c r="F396" i="19"/>
  <c r="M395" i="19"/>
  <c r="L395" i="19"/>
  <c r="F395" i="19"/>
  <c r="M394" i="19"/>
  <c r="L394" i="19"/>
  <c r="F394" i="19"/>
  <c r="M393" i="19"/>
  <c r="L393" i="19"/>
  <c r="F393" i="19"/>
  <c r="M392" i="19"/>
  <c r="L392" i="19"/>
  <c r="F392" i="19"/>
  <c r="M391" i="19"/>
  <c r="L391" i="19"/>
  <c r="F391" i="19"/>
  <c r="M390" i="19"/>
  <c r="L390" i="19"/>
  <c r="F390" i="19"/>
  <c r="M389" i="19"/>
  <c r="L389" i="19"/>
  <c r="F389" i="19"/>
  <c r="M388" i="19"/>
  <c r="L388" i="19"/>
  <c r="F388" i="19"/>
  <c r="M387" i="19"/>
  <c r="L387" i="19"/>
  <c r="F387" i="19"/>
  <c r="M386" i="19"/>
  <c r="L386" i="19"/>
  <c r="F386" i="19"/>
  <c r="M385" i="19"/>
  <c r="L385" i="19"/>
  <c r="F385" i="19"/>
  <c r="M384" i="19"/>
  <c r="L384" i="19"/>
  <c r="F384" i="19"/>
  <c r="M383" i="19"/>
  <c r="L383" i="19"/>
  <c r="F383" i="19"/>
  <c r="M382" i="19"/>
  <c r="L382" i="19"/>
  <c r="F382" i="19"/>
  <c r="M381" i="19"/>
  <c r="L381" i="19"/>
  <c r="F381" i="19"/>
  <c r="M380" i="19"/>
  <c r="L380" i="19"/>
  <c r="F380" i="19"/>
  <c r="M379" i="19"/>
  <c r="L379" i="19"/>
  <c r="F379" i="19"/>
  <c r="M378" i="19"/>
  <c r="L378" i="19"/>
  <c r="F378" i="19"/>
  <c r="M377" i="19"/>
  <c r="L377" i="19"/>
  <c r="F377" i="19"/>
  <c r="M376" i="19"/>
  <c r="L376" i="19"/>
  <c r="F376" i="19"/>
  <c r="M375" i="19"/>
  <c r="L375" i="19"/>
  <c r="F375" i="19"/>
  <c r="M374" i="19"/>
  <c r="L374" i="19"/>
  <c r="F374" i="19"/>
  <c r="M373" i="19"/>
  <c r="L373" i="19"/>
  <c r="F373" i="19"/>
  <c r="M372" i="19"/>
  <c r="L372" i="19"/>
  <c r="F372" i="19"/>
  <c r="M371" i="19"/>
  <c r="L371" i="19"/>
  <c r="F371" i="19"/>
  <c r="M370" i="19"/>
  <c r="L370" i="19"/>
  <c r="F370" i="19"/>
  <c r="M369" i="19"/>
  <c r="L369" i="19"/>
  <c r="F369" i="19"/>
  <c r="M368" i="19"/>
  <c r="L368" i="19"/>
  <c r="F368" i="19"/>
  <c r="M367" i="19"/>
  <c r="L367" i="19"/>
  <c r="F367" i="19"/>
  <c r="M366" i="19"/>
  <c r="L366" i="19"/>
  <c r="F366" i="19"/>
  <c r="M365" i="19"/>
  <c r="L365" i="19"/>
  <c r="F365" i="19"/>
  <c r="M364" i="19"/>
  <c r="L364" i="19"/>
  <c r="F364" i="19"/>
  <c r="M363" i="19"/>
  <c r="L363" i="19"/>
  <c r="F363" i="19"/>
  <c r="M362" i="19"/>
  <c r="L362" i="19"/>
  <c r="F362" i="19"/>
  <c r="M361" i="19"/>
  <c r="L361" i="19"/>
  <c r="F361" i="19"/>
  <c r="M360" i="19"/>
  <c r="L360" i="19"/>
  <c r="F360" i="19"/>
  <c r="M359" i="19"/>
  <c r="L359" i="19"/>
  <c r="F359" i="19"/>
  <c r="M358" i="19"/>
  <c r="L358" i="19"/>
  <c r="F358" i="19"/>
  <c r="M357" i="19"/>
  <c r="L357" i="19"/>
  <c r="F357" i="19"/>
  <c r="M356" i="19"/>
  <c r="L356" i="19"/>
  <c r="F356" i="19"/>
  <c r="M355" i="19"/>
  <c r="L355" i="19"/>
  <c r="F355" i="19"/>
  <c r="M354" i="19"/>
  <c r="L354" i="19"/>
  <c r="F354" i="19"/>
  <c r="M353" i="19"/>
  <c r="L353" i="19"/>
  <c r="F353" i="19"/>
  <c r="M352" i="19"/>
  <c r="L352" i="19"/>
  <c r="F352" i="19"/>
  <c r="M351" i="19"/>
  <c r="L351" i="19"/>
  <c r="F351" i="19"/>
  <c r="M350" i="19"/>
  <c r="L350" i="19"/>
  <c r="F350" i="19"/>
  <c r="M349" i="19"/>
  <c r="L349" i="19"/>
  <c r="F349" i="19"/>
  <c r="M348" i="19"/>
  <c r="L348" i="19"/>
  <c r="F348" i="19"/>
  <c r="M347" i="19"/>
  <c r="L347" i="19"/>
  <c r="F347" i="19"/>
  <c r="M346" i="19"/>
  <c r="L346" i="19"/>
  <c r="F346" i="19"/>
  <c r="M345" i="19"/>
  <c r="L345" i="19"/>
  <c r="F345" i="19"/>
  <c r="M344" i="19"/>
  <c r="L344" i="19"/>
  <c r="F344" i="19"/>
  <c r="M343" i="19"/>
  <c r="L343" i="19"/>
  <c r="F343" i="19"/>
  <c r="M342" i="19"/>
  <c r="L342" i="19"/>
  <c r="F342" i="19"/>
  <c r="M341" i="19"/>
  <c r="L341" i="19"/>
  <c r="F341" i="19"/>
  <c r="M340" i="19"/>
  <c r="L340" i="19"/>
  <c r="F340" i="19"/>
  <c r="M339" i="19"/>
  <c r="L339" i="19"/>
  <c r="F339" i="19"/>
  <c r="M338" i="19"/>
  <c r="L338" i="19"/>
  <c r="F338" i="19"/>
  <c r="M337" i="19"/>
  <c r="L337" i="19"/>
  <c r="F337" i="19"/>
  <c r="M336" i="19"/>
  <c r="L336" i="19"/>
  <c r="F336" i="19"/>
  <c r="M335" i="19"/>
  <c r="L335" i="19"/>
  <c r="F335" i="19"/>
  <c r="M334" i="19"/>
  <c r="L334" i="19"/>
  <c r="F334" i="19"/>
  <c r="M333" i="19"/>
  <c r="L333" i="19"/>
  <c r="F333" i="19"/>
  <c r="M332" i="19"/>
  <c r="L332" i="19"/>
  <c r="F332" i="19"/>
  <c r="M331" i="19"/>
  <c r="L331" i="19"/>
  <c r="F331" i="19"/>
  <c r="M330" i="19"/>
  <c r="L330" i="19"/>
  <c r="F330" i="19"/>
  <c r="M329" i="19"/>
  <c r="L329" i="19"/>
  <c r="F329" i="19"/>
  <c r="M328" i="19"/>
  <c r="L328" i="19"/>
  <c r="F328" i="19"/>
  <c r="M327" i="19"/>
  <c r="L327" i="19"/>
  <c r="F327" i="19"/>
  <c r="M326" i="19"/>
  <c r="L326" i="19"/>
  <c r="F326" i="19"/>
  <c r="M325" i="19"/>
  <c r="L325" i="19"/>
  <c r="F325" i="19"/>
  <c r="M324" i="19"/>
  <c r="L324" i="19"/>
  <c r="F324" i="19"/>
  <c r="M323" i="19"/>
  <c r="L323" i="19"/>
  <c r="F323" i="19"/>
  <c r="M322" i="19"/>
  <c r="L322" i="19"/>
  <c r="F322" i="19"/>
  <c r="M321" i="19"/>
  <c r="L321" i="19"/>
  <c r="F321" i="19"/>
  <c r="M320" i="19"/>
  <c r="L320" i="19"/>
  <c r="F320" i="19"/>
  <c r="M319" i="19"/>
  <c r="L319" i="19"/>
  <c r="F319" i="19"/>
  <c r="M318" i="19"/>
  <c r="L318" i="19"/>
  <c r="F318" i="19"/>
  <c r="M317" i="19"/>
  <c r="L317" i="19"/>
  <c r="F317" i="19"/>
  <c r="M316" i="19"/>
  <c r="L316" i="19"/>
  <c r="F316" i="19"/>
  <c r="M315" i="19"/>
  <c r="L315" i="19"/>
  <c r="F315" i="19"/>
  <c r="M314" i="19"/>
  <c r="L314" i="19"/>
  <c r="F314" i="19"/>
  <c r="M313" i="19"/>
  <c r="L313" i="19"/>
  <c r="F313" i="19"/>
  <c r="M312" i="19"/>
  <c r="L312" i="19"/>
  <c r="F312" i="19"/>
  <c r="M311" i="19"/>
  <c r="L311" i="19"/>
  <c r="F311" i="19"/>
  <c r="M310" i="19"/>
  <c r="L310" i="19"/>
  <c r="F310" i="19"/>
  <c r="M309" i="19"/>
  <c r="L309" i="19"/>
  <c r="F309" i="19"/>
  <c r="M308" i="19"/>
  <c r="L308" i="19"/>
  <c r="F308" i="19"/>
  <c r="M307" i="19"/>
  <c r="L307" i="19"/>
  <c r="F307" i="19"/>
  <c r="M306" i="19"/>
  <c r="L306" i="19"/>
  <c r="F306" i="19"/>
  <c r="M305" i="19"/>
  <c r="L305" i="19"/>
  <c r="F305" i="19"/>
  <c r="M304" i="19"/>
  <c r="L304" i="19"/>
  <c r="F304" i="19"/>
  <c r="M303" i="19"/>
  <c r="L303" i="19"/>
  <c r="F303" i="19"/>
  <c r="M302" i="19"/>
  <c r="L302" i="19"/>
  <c r="F302" i="19"/>
  <c r="M301" i="19"/>
  <c r="L301" i="19"/>
  <c r="F301" i="19"/>
  <c r="M300" i="19"/>
  <c r="L300" i="19"/>
  <c r="F300" i="19"/>
  <c r="M299" i="19"/>
  <c r="L299" i="19"/>
  <c r="F299" i="19"/>
  <c r="M298" i="19"/>
  <c r="L298" i="19"/>
  <c r="F298" i="19"/>
  <c r="M297" i="19"/>
  <c r="L297" i="19"/>
  <c r="F297" i="19"/>
  <c r="M296" i="19"/>
  <c r="L296" i="19"/>
  <c r="F296" i="19"/>
  <c r="M295" i="19"/>
  <c r="L295" i="19"/>
  <c r="F295" i="19"/>
  <c r="M294" i="19"/>
  <c r="L294" i="19"/>
  <c r="F294" i="19"/>
  <c r="M293" i="19"/>
  <c r="L293" i="19"/>
  <c r="F293" i="19"/>
  <c r="M292" i="19"/>
  <c r="L292" i="19"/>
  <c r="F292" i="19"/>
  <c r="M291" i="19"/>
  <c r="L291" i="19"/>
  <c r="F291" i="19"/>
  <c r="M290" i="19"/>
  <c r="L290" i="19"/>
  <c r="F290" i="19"/>
  <c r="M289" i="19"/>
  <c r="L289" i="19"/>
  <c r="F289" i="19"/>
  <c r="M288" i="19"/>
  <c r="L288" i="19"/>
  <c r="F288" i="19"/>
  <c r="M287" i="19"/>
  <c r="L287" i="19"/>
  <c r="F287" i="19"/>
  <c r="M286" i="19"/>
  <c r="L286" i="19"/>
  <c r="F286" i="19"/>
  <c r="M285" i="19"/>
  <c r="L285" i="19"/>
  <c r="F285" i="19"/>
  <c r="M284" i="19"/>
  <c r="L284" i="19"/>
  <c r="F284" i="19"/>
  <c r="M283" i="19"/>
  <c r="L283" i="19"/>
  <c r="F283" i="19"/>
  <c r="M282" i="19"/>
  <c r="L282" i="19"/>
  <c r="F282" i="19"/>
  <c r="M281" i="19"/>
  <c r="L281" i="19"/>
  <c r="F281" i="19"/>
  <c r="M280" i="19"/>
  <c r="L280" i="19"/>
  <c r="F280" i="19"/>
  <c r="M279" i="19"/>
  <c r="L279" i="19"/>
  <c r="F279" i="19"/>
  <c r="M278" i="19"/>
  <c r="L278" i="19"/>
  <c r="F278" i="19"/>
  <c r="M277" i="19"/>
  <c r="L277" i="19"/>
  <c r="F277" i="19"/>
  <c r="M276" i="19"/>
  <c r="L276" i="19"/>
  <c r="F276" i="19"/>
  <c r="M275" i="19"/>
  <c r="L275" i="19"/>
  <c r="F275" i="19"/>
  <c r="M274" i="19"/>
  <c r="L274" i="19"/>
  <c r="F274" i="19"/>
  <c r="M273" i="19"/>
  <c r="L273" i="19"/>
  <c r="F273" i="19"/>
  <c r="M272" i="19"/>
  <c r="L272" i="19"/>
  <c r="F272" i="19"/>
  <c r="M271" i="19"/>
  <c r="L271" i="19"/>
  <c r="F271" i="19"/>
  <c r="M270" i="19"/>
  <c r="L270" i="19"/>
  <c r="F270" i="19"/>
  <c r="M269" i="19"/>
  <c r="L269" i="19"/>
  <c r="F269" i="19"/>
  <c r="M268" i="19"/>
  <c r="L268" i="19"/>
  <c r="F268" i="19"/>
  <c r="M267" i="19"/>
  <c r="L267" i="19"/>
  <c r="F267" i="19"/>
  <c r="M266" i="19"/>
  <c r="L266" i="19"/>
  <c r="F266" i="19"/>
  <c r="M265" i="19"/>
  <c r="L265" i="19"/>
  <c r="F265" i="19"/>
  <c r="M264" i="19"/>
  <c r="L264" i="19"/>
  <c r="F264" i="19"/>
  <c r="M263" i="19"/>
  <c r="L263" i="19"/>
  <c r="F263" i="19"/>
  <c r="M262" i="19"/>
  <c r="L262" i="19"/>
  <c r="F262" i="19"/>
  <c r="M261" i="19"/>
  <c r="L261" i="19"/>
  <c r="F261" i="19"/>
  <c r="M260" i="19"/>
  <c r="L260" i="19"/>
  <c r="F260" i="19"/>
  <c r="M259" i="19"/>
  <c r="L259" i="19"/>
  <c r="F259" i="19"/>
  <c r="M258" i="19"/>
  <c r="L258" i="19"/>
  <c r="F258" i="19"/>
  <c r="M257" i="19"/>
  <c r="L257" i="19"/>
  <c r="F257" i="19"/>
  <c r="M256" i="19"/>
  <c r="L256" i="19"/>
  <c r="F256" i="19"/>
  <c r="M255" i="19"/>
  <c r="L255" i="19"/>
  <c r="F255" i="19"/>
  <c r="M254" i="19"/>
  <c r="L254" i="19"/>
  <c r="F254" i="19"/>
  <c r="M253" i="19"/>
  <c r="L253" i="19"/>
  <c r="F253" i="19"/>
  <c r="M252" i="19"/>
  <c r="L252" i="19"/>
  <c r="F252" i="19"/>
  <c r="M251" i="19"/>
  <c r="L251" i="19"/>
  <c r="F251" i="19"/>
  <c r="M250" i="19"/>
  <c r="L250" i="19"/>
  <c r="F250" i="19"/>
  <c r="M249" i="19"/>
  <c r="L249" i="19"/>
  <c r="F249" i="19"/>
  <c r="M248" i="19"/>
  <c r="L248" i="19"/>
  <c r="F248" i="19"/>
  <c r="M247" i="19"/>
  <c r="L247" i="19"/>
  <c r="F247" i="19"/>
  <c r="M246" i="19"/>
  <c r="L246" i="19"/>
  <c r="F246" i="19"/>
  <c r="M245" i="19"/>
  <c r="L245" i="19"/>
  <c r="F245" i="19"/>
  <c r="M244" i="19"/>
  <c r="L244" i="19"/>
  <c r="F244" i="19"/>
  <c r="M243" i="19"/>
  <c r="L243" i="19"/>
  <c r="F243" i="19"/>
  <c r="M242" i="19"/>
  <c r="L242" i="19"/>
  <c r="F242" i="19"/>
  <c r="M241" i="19"/>
  <c r="L241" i="19"/>
  <c r="F241" i="19"/>
  <c r="M240" i="19"/>
  <c r="L240" i="19"/>
  <c r="F240" i="19"/>
  <c r="M239" i="19"/>
  <c r="L239" i="19"/>
  <c r="F239" i="19"/>
  <c r="M238" i="19"/>
  <c r="L238" i="19"/>
  <c r="F238" i="19"/>
  <c r="M237" i="19"/>
  <c r="L237" i="19"/>
  <c r="F237" i="19"/>
  <c r="M236" i="19"/>
  <c r="L236" i="19"/>
  <c r="F236" i="19"/>
  <c r="M235" i="19"/>
  <c r="L235" i="19"/>
  <c r="F235" i="19"/>
  <c r="M234" i="19"/>
  <c r="L234" i="19"/>
  <c r="F234" i="19"/>
  <c r="M233" i="19"/>
  <c r="L233" i="19"/>
  <c r="F233" i="19"/>
  <c r="M232" i="19"/>
  <c r="L232" i="19"/>
  <c r="F232" i="19"/>
  <c r="M231" i="19"/>
  <c r="L231" i="19"/>
  <c r="F231" i="19"/>
  <c r="M230" i="19"/>
  <c r="L230" i="19"/>
  <c r="F230" i="19"/>
  <c r="M229" i="19"/>
  <c r="L229" i="19"/>
  <c r="F229" i="19"/>
  <c r="M228" i="19"/>
  <c r="L228" i="19"/>
  <c r="F228" i="19"/>
  <c r="M227" i="19"/>
  <c r="L227" i="19"/>
  <c r="F227" i="19"/>
  <c r="M226" i="19"/>
  <c r="L226" i="19"/>
  <c r="F226" i="19"/>
  <c r="M225" i="19"/>
  <c r="L225" i="19"/>
  <c r="F225" i="19"/>
  <c r="M224" i="19"/>
  <c r="L224" i="19"/>
  <c r="F224" i="19"/>
  <c r="M223" i="19"/>
  <c r="L223" i="19"/>
  <c r="F223" i="19"/>
  <c r="M222" i="19"/>
  <c r="L222" i="19"/>
  <c r="F222" i="19"/>
  <c r="M221" i="19"/>
  <c r="L221" i="19"/>
  <c r="F221" i="19"/>
  <c r="M220" i="19"/>
  <c r="L220" i="19"/>
  <c r="F220" i="19"/>
  <c r="M219" i="19"/>
  <c r="L219" i="19"/>
  <c r="F219" i="19"/>
  <c r="M218" i="19"/>
  <c r="L218" i="19"/>
  <c r="F218" i="19"/>
  <c r="M217" i="19"/>
  <c r="L217" i="19"/>
  <c r="F217" i="19"/>
  <c r="M216" i="19"/>
  <c r="L216" i="19"/>
  <c r="F216" i="19"/>
  <c r="M215" i="19"/>
  <c r="L215" i="19"/>
  <c r="F215" i="19"/>
  <c r="M214" i="19"/>
  <c r="L214" i="19"/>
  <c r="F214" i="19"/>
  <c r="M213" i="19"/>
  <c r="L213" i="19"/>
  <c r="F213" i="19"/>
  <c r="M212" i="19"/>
  <c r="L212" i="19"/>
  <c r="F212" i="19"/>
  <c r="M211" i="19"/>
  <c r="L211" i="19"/>
  <c r="F211" i="19"/>
  <c r="M210" i="19"/>
  <c r="L210" i="19"/>
  <c r="F210" i="19"/>
  <c r="M209" i="19"/>
  <c r="L209" i="19"/>
  <c r="F209" i="19"/>
  <c r="M208" i="19"/>
  <c r="L208" i="19"/>
  <c r="F208" i="19"/>
  <c r="M207" i="19"/>
  <c r="L207" i="19"/>
  <c r="F207" i="19"/>
  <c r="M206" i="19"/>
  <c r="L206" i="19"/>
  <c r="F206" i="19"/>
  <c r="M205" i="19"/>
  <c r="L205" i="19"/>
  <c r="F205" i="19"/>
  <c r="M204" i="19"/>
  <c r="L204" i="19"/>
  <c r="F204" i="19"/>
  <c r="M203" i="19"/>
  <c r="L203" i="19"/>
  <c r="F203" i="19"/>
  <c r="M202" i="19"/>
  <c r="L202" i="19"/>
  <c r="F202" i="19"/>
  <c r="M201" i="19"/>
  <c r="L201" i="19"/>
  <c r="F201" i="19"/>
  <c r="M200" i="19"/>
  <c r="L200" i="19"/>
  <c r="F200" i="19"/>
  <c r="M199" i="19"/>
  <c r="L199" i="19"/>
  <c r="F199" i="19"/>
  <c r="M198" i="19"/>
  <c r="L198" i="19"/>
  <c r="F198" i="19"/>
  <c r="M197" i="19"/>
  <c r="L197" i="19"/>
  <c r="F197" i="19"/>
  <c r="M196" i="19"/>
  <c r="L196" i="19"/>
  <c r="F196" i="19"/>
  <c r="M195" i="19"/>
  <c r="L195" i="19"/>
  <c r="F195" i="19"/>
  <c r="M194" i="19"/>
  <c r="L194" i="19"/>
  <c r="F194" i="19"/>
  <c r="M193" i="19"/>
  <c r="L193" i="19"/>
  <c r="F193" i="19"/>
  <c r="M192" i="19"/>
  <c r="L192" i="19"/>
  <c r="F192" i="19"/>
  <c r="M191" i="19"/>
  <c r="L191" i="19"/>
  <c r="F191" i="19"/>
  <c r="M190" i="19"/>
  <c r="L190" i="19"/>
  <c r="F190" i="19"/>
  <c r="M189" i="19"/>
  <c r="L189" i="19"/>
  <c r="F189" i="19"/>
  <c r="M188" i="19"/>
  <c r="L188" i="19"/>
  <c r="F188" i="19"/>
  <c r="M187" i="19"/>
  <c r="L187" i="19"/>
  <c r="F187" i="19"/>
  <c r="M186" i="19"/>
  <c r="L186" i="19"/>
  <c r="F186" i="19"/>
  <c r="M185" i="19"/>
  <c r="L185" i="19"/>
  <c r="F185" i="19"/>
  <c r="M184" i="19"/>
  <c r="L184" i="19"/>
  <c r="F184" i="19"/>
  <c r="M183" i="19"/>
  <c r="L183" i="19"/>
  <c r="F183" i="19"/>
  <c r="M182" i="19"/>
  <c r="L182" i="19"/>
  <c r="F182" i="19"/>
  <c r="M181" i="19"/>
  <c r="L181" i="19"/>
  <c r="F181" i="19"/>
  <c r="M180" i="19"/>
  <c r="L180" i="19"/>
  <c r="F180" i="19"/>
  <c r="M179" i="19"/>
  <c r="L179" i="19"/>
  <c r="F179" i="19"/>
  <c r="M178" i="19"/>
  <c r="L178" i="19"/>
  <c r="F178" i="19"/>
  <c r="M177" i="19"/>
  <c r="L177" i="19"/>
  <c r="F177" i="19"/>
  <c r="M176" i="19"/>
  <c r="L176" i="19"/>
  <c r="F176" i="19"/>
  <c r="M175" i="19"/>
  <c r="L175" i="19"/>
  <c r="F175" i="19"/>
  <c r="M174" i="19"/>
  <c r="L174" i="19"/>
  <c r="F174" i="19"/>
  <c r="M173" i="19"/>
  <c r="L173" i="19"/>
  <c r="F173" i="19"/>
  <c r="M172" i="19"/>
  <c r="L172" i="19"/>
  <c r="F172" i="19"/>
  <c r="M171" i="19"/>
  <c r="L171" i="19"/>
  <c r="F171" i="19"/>
  <c r="M170" i="19"/>
  <c r="L170" i="19"/>
  <c r="F170" i="19"/>
  <c r="M169" i="19"/>
  <c r="L169" i="19"/>
  <c r="F169" i="19"/>
  <c r="M168" i="19"/>
  <c r="L168" i="19"/>
  <c r="F168" i="19"/>
  <c r="M167" i="19"/>
  <c r="L167" i="19"/>
  <c r="F167" i="19"/>
  <c r="M166" i="19"/>
  <c r="L166" i="19"/>
  <c r="F166" i="19"/>
  <c r="M165" i="19"/>
  <c r="L165" i="19"/>
  <c r="F165" i="19"/>
  <c r="M164" i="19"/>
  <c r="L164" i="19"/>
  <c r="F164" i="19"/>
  <c r="M163" i="19"/>
  <c r="L163" i="19"/>
  <c r="F163" i="19"/>
  <c r="M162" i="19"/>
  <c r="L162" i="19"/>
  <c r="F162" i="19"/>
  <c r="M161" i="19"/>
  <c r="L161" i="19"/>
  <c r="F161" i="19"/>
  <c r="M160" i="19"/>
  <c r="L160" i="19"/>
  <c r="F160" i="19"/>
  <c r="M159" i="19"/>
  <c r="L159" i="19"/>
  <c r="F159" i="19"/>
  <c r="M158" i="19"/>
  <c r="L158" i="19"/>
  <c r="F158" i="19"/>
  <c r="M157" i="19"/>
  <c r="L157" i="19"/>
  <c r="F157" i="19"/>
  <c r="M156" i="19"/>
  <c r="L156" i="19"/>
  <c r="F156" i="19"/>
  <c r="M155" i="19"/>
  <c r="L155" i="19"/>
  <c r="F155" i="19"/>
  <c r="M154" i="19"/>
  <c r="L154" i="19"/>
  <c r="F154" i="19"/>
  <c r="M153" i="19"/>
  <c r="L153" i="19"/>
  <c r="F153" i="19"/>
  <c r="M152" i="19"/>
  <c r="L152" i="19"/>
  <c r="F152" i="19"/>
  <c r="M151" i="19"/>
  <c r="L151" i="19"/>
  <c r="F151" i="19"/>
  <c r="M150" i="19"/>
  <c r="L150" i="19"/>
  <c r="F150" i="19"/>
  <c r="M149" i="19"/>
  <c r="L149" i="19"/>
  <c r="F149" i="19"/>
  <c r="M148" i="19"/>
  <c r="L148" i="19"/>
  <c r="F148" i="19"/>
  <c r="M147" i="19"/>
  <c r="L147" i="19"/>
  <c r="F147" i="19"/>
  <c r="M146" i="19"/>
  <c r="L146" i="19"/>
  <c r="F146" i="19"/>
  <c r="M145" i="19"/>
  <c r="L145" i="19"/>
  <c r="F145" i="19"/>
  <c r="M144" i="19"/>
  <c r="L144" i="19"/>
  <c r="F144" i="19"/>
  <c r="M143" i="19"/>
  <c r="L143" i="19"/>
  <c r="F143" i="19"/>
  <c r="M142" i="19"/>
  <c r="L142" i="19"/>
  <c r="F142" i="19"/>
  <c r="M141" i="19"/>
  <c r="L141" i="19"/>
  <c r="F141" i="19"/>
  <c r="M140" i="19"/>
  <c r="L140" i="19"/>
  <c r="F140" i="19"/>
  <c r="M139" i="19"/>
  <c r="L139" i="19"/>
  <c r="F139" i="19"/>
  <c r="M138" i="19"/>
  <c r="L138" i="19"/>
  <c r="F138" i="19"/>
  <c r="M137" i="19"/>
  <c r="L137" i="19"/>
  <c r="F137" i="19"/>
  <c r="M136" i="19"/>
  <c r="L136" i="19"/>
  <c r="F136" i="19"/>
  <c r="M135" i="19"/>
  <c r="L135" i="19"/>
  <c r="F135" i="19"/>
  <c r="M134" i="19"/>
  <c r="L134" i="19"/>
  <c r="F134" i="19"/>
  <c r="M133" i="19"/>
  <c r="L133" i="19"/>
  <c r="F133" i="19"/>
  <c r="M132" i="19"/>
  <c r="L132" i="19"/>
  <c r="F132" i="19"/>
  <c r="M131" i="19"/>
  <c r="L131" i="19"/>
  <c r="F131" i="19"/>
  <c r="M130" i="19"/>
  <c r="L130" i="19"/>
  <c r="F130" i="19"/>
  <c r="M129" i="19"/>
  <c r="L129" i="19"/>
  <c r="F129" i="19"/>
  <c r="M128" i="19"/>
  <c r="L128" i="19"/>
  <c r="F128" i="19"/>
  <c r="M127" i="19"/>
  <c r="L127" i="19"/>
  <c r="F127" i="19"/>
  <c r="M126" i="19"/>
  <c r="L126" i="19"/>
  <c r="F126" i="19"/>
  <c r="M125" i="19"/>
  <c r="L125" i="19"/>
  <c r="F125" i="19"/>
  <c r="M124" i="19"/>
  <c r="L124" i="19"/>
  <c r="F124" i="19"/>
  <c r="M123" i="19"/>
  <c r="L123" i="19"/>
  <c r="F123" i="19"/>
  <c r="M122" i="19"/>
  <c r="L122" i="19"/>
  <c r="F122" i="19"/>
  <c r="M121" i="19"/>
  <c r="L121" i="19"/>
  <c r="F121" i="19"/>
  <c r="M120" i="19"/>
  <c r="L120" i="19"/>
  <c r="F120" i="19"/>
  <c r="M119" i="19"/>
  <c r="L119" i="19"/>
  <c r="F119" i="19"/>
  <c r="M118" i="19"/>
  <c r="L118" i="19"/>
  <c r="F118" i="19"/>
  <c r="M117" i="19"/>
  <c r="L117" i="19"/>
  <c r="F117" i="19"/>
  <c r="M116" i="19"/>
  <c r="L116" i="19"/>
  <c r="F116" i="19"/>
  <c r="M115" i="19"/>
  <c r="L115" i="19"/>
  <c r="F115" i="19"/>
  <c r="M114" i="19"/>
  <c r="L114" i="19"/>
  <c r="F114" i="19"/>
  <c r="M113" i="19"/>
  <c r="L113" i="19"/>
  <c r="F113" i="19"/>
  <c r="M112" i="19"/>
  <c r="L112" i="19"/>
  <c r="F112" i="19"/>
  <c r="M111" i="19"/>
  <c r="L111" i="19"/>
  <c r="F111" i="19"/>
  <c r="M110" i="19"/>
  <c r="L110" i="19"/>
  <c r="F110" i="19"/>
  <c r="M109" i="19"/>
  <c r="L109" i="19"/>
  <c r="F109" i="19"/>
  <c r="M108" i="19"/>
  <c r="L108" i="19"/>
  <c r="F108" i="19"/>
  <c r="M107" i="19"/>
  <c r="L107" i="19"/>
  <c r="F107" i="19"/>
  <c r="M106" i="19"/>
  <c r="L106" i="19"/>
  <c r="F106" i="19"/>
  <c r="M105" i="19"/>
  <c r="L105" i="19"/>
  <c r="F105" i="19"/>
  <c r="M104" i="19"/>
  <c r="L104" i="19"/>
  <c r="F104" i="19"/>
  <c r="M103" i="19"/>
  <c r="L103" i="19"/>
  <c r="F103" i="19"/>
  <c r="M102" i="19"/>
  <c r="L102" i="19"/>
  <c r="F102" i="19"/>
  <c r="M101" i="19"/>
  <c r="L101" i="19"/>
  <c r="F101" i="19"/>
  <c r="M100" i="19"/>
  <c r="L100" i="19"/>
  <c r="F100" i="19"/>
  <c r="M99" i="19"/>
  <c r="L99" i="19"/>
  <c r="F99" i="19"/>
  <c r="M98" i="19"/>
  <c r="L98" i="19"/>
  <c r="F98" i="19"/>
  <c r="M97" i="19"/>
  <c r="L97" i="19"/>
  <c r="F97" i="19"/>
  <c r="M96" i="19"/>
  <c r="L96" i="19"/>
  <c r="F96" i="19"/>
  <c r="M95" i="19"/>
  <c r="L95" i="19"/>
  <c r="F95" i="19"/>
  <c r="M94" i="19"/>
  <c r="L94" i="19"/>
  <c r="F94" i="19"/>
  <c r="M93" i="19"/>
  <c r="L93" i="19"/>
  <c r="F93" i="19"/>
  <c r="M92" i="19"/>
  <c r="L92" i="19"/>
  <c r="F92" i="19"/>
  <c r="M91" i="19"/>
  <c r="L91" i="19"/>
  <c r="F91" i="19"/>
  <c r="M90" i="19"/>
  <c r="L90" i="19"/>
  <c r="F90" i="19"/>
  <c r="M89" i="19"/>
  <c r="L89" i="19"/>
  <c r="F89" i="19"/>
  <c r="M88" i="19"/>
  <c r="L88" i="19"/>
  <c r="F88" i="19"/>
  <c r="M87" i="19"/>
  <c r="L87" i="19"/>
  <c r="F87" i="19"/>
  <c r="M86" i="19"/>
  <c r="L86" i="19"/>
  <c r="F86" i="19"/>
  <c r="M85" i="19"/>
  <c r="L85" i="19"/>
  <c r="F85" i="19"/>
  <c r="M84" i="19"/>
  <c r="L84" i="19"/>
  <c r="F84" i="19"/>
  <c r="M83" i="19"/>
  <c r="L83" i="19"/>
  <c r="F83" i="19"/>
  <c r="M82" i="19"/>
  <c r="L82" i="19"/>
  <c r="F82" i="19"/>
  <c r="M81" i="19"/>
  <c r="L81" i="19"/>
  <c r="F81" i="19"/>
  <c r="M80" i="19"/>
  <c r="L80" i="19"/>
  <c r="F80" i="19"/>
  <c r="M79" i="19"/>
  <c r="L79" i="19"/>
  <c r="F79" i="19"/>
  <c r="M78" i="19"/>
  <c r="L78" i="19"/>
  <c r="F78" i="19"/>
  <c r="M77" i="19"/>
  <c r="L77" i="19"/>
  <c r="F77" i="19"/>
  <c r="M76" i="19"/>
  <c r="L76" i="19"/>
  <c r="F76" i="19"/>
  <c r="M75" i="19"/>
  <c r="L75" i="19"/>
  <c r="F75" i="19"/>
  <c r="M74" i="19"/>
  <c r="L74" i="19"/>
  <c r="F74" i="19"/>
  <c r="M73" i="19"/>
  <c r="L73" i="19"/>
  <c r="F73" i="19"/>
  <c r="M72" i="19"/>
  <c r="L72" i="19"/>
  <c r="F72" i="19"/>
  <c r="M71" i="19"/>
  <c r="L71" i="19"/>
  <c r="F71" i="19"/>
  <c r="M70" i="19"/>
  <c r="L70" i="19"/>
  <c r="F70" i="19"/>
  <c r="M69" i="19"/>
  <c r="L69" i="19"/>
  <c r="F69" i="19"/>
  <c r="M68" i="19"/>
  <c r="L68" i="19"/>
  <c r="F68" i="19"/>
  <c r="M67" i="19"/>
  <c r="L67" i="19"/>
  <c r="F67" i="19"/>
  <c r="M66" i="19"/>
  <c r="L66" i="19"/>
  <c r="F66" i="19"/>
  <c r="M65" i="19"/>
  <c r="L65" i="19"/>
  <c r="F65" i="19"/>
  <c r="M64" i="19"/>
  <c r="L64" i="19"/>
  <c r="F64" i="19"/>
  <c r="M63" i="19"/>
  <c r="L63" i="19"/>
  <c r="F63" i="19"/>
  <c r="M62" i="19"/>
  <c r="L62" i="19"/>
  <c r="F62" i="19"/>
  <c r="M61" i="19"/>
  <c r="L61" i="19"/>
  <c r="F61" i="19"/>
  <c r="M60" i="19"/>
  <c r="L60" i="19"/>
  <c r="F60" i="19"/>
  <c r="M59" i="19"/>
  <c r="L59" i="19"/>
  <c r="F59" i="19"/>
  <c r="M58" i="19"/>
  <c r="L58" i="19"/>
  <c r="F58" i="19"/>
  <c r="M57" i="19"/>
  <c r="L57" i="19"/>
  <c r="F57" i="19"/>
  <c r="M56" i="19"/>
  <c r="L56" i="19"/>
  <c r="F56" i="19"/>
  <c r="M55" i="19"/>
  <c r="L55" i="19"/>
  <c r="F55" i="19"/>
  <c r="M54" i="19"/>
  <c r="L54" i="19"/>
  <c r="F54" i="19"/>
  <c r="M53" i="19"/>
  <c r="L53" i="19"/>
  <c r="F53" i="19"/>
  <c r="M52" i="19"/>
  <c r="L52" i="19"/>
  <c r="F52" i="19"/>
  <c r="M51" i="19"/>
  <c r="L51" i="19"/>
  <c r="F51" i="19"/>
  <c r="M50" i="19"/>
  <c r="L50" i="19"/>
  <c r="F50" i="19"/>
  <c r="M49" i="19"/>
  <c r="L49" i="19"/>
  <c r="F49" i="19"/>
  <c r="M48" i="19"/>
  <c r="L48" i="19"/>
  <c r="F48" i="19"/>
  <c r="M47" i="19"/>
  <c r="L47" i="19"/>
  <c r="F47" i="19"/>
  <c r="M46" i="19"/>
  <c r="L46" i="19"/>
  <c r="F46" i="19"/>
  <c r="M45" i="19"/>
  <c r="L45" i="19"/>
  <c r="F45" i="19"/>
  <c r="M44" i="19"/>
  <c r="L44" i="19"/>
  <c r="F44" i="19"/>
  <c r="M43" i="19"/>
  <c r="L43" i="19"/>
  <c r="F43" i="19"/>
  <c r="M42" i="19"/>
  <c r="L42" i="19"/>
  <c r="F42" i="19"/>
  <c r="M41" i="19"/>
  <c r="L41" i="19"/>
  <c r="F41" i="19"/>
  <c r="M40" i="19"/>
  <c r="L40" i="19"/>
  <c r="F40" i="19"/>
  <c r="M39" i="19"/>
  <c r="L39" i="19"/>
  <c r="F39" i="19"/>
  <c r="M38" i="19"/>
  <c r="L38" i="19"/>
  <c r="F38" i="19"/>
  <c r="M37" i="19"/>
  <c r="L37" i="19"/>
  <c r="F37" i="19"/>
  <c r="M36" i="19"/>
  <c r="L36" i="19"/>
  <c r="F36" i="19"/>
  <c r="M35" i="19"/>
  <c r="L35" i="19"/>
  <c r="F35" i="19"/>
  <c r="M34" i="19"/>
  <c r="L34" i="19"/>
  <c r="F34" i="19"/>
  <c r="M33" i="19"/>
  <c r="L33" i="19"/>
  <c r="F33" i="19"/>
  <c r="M32" i="19"/>
  <c r="L32" i="19"/>
  <c r="F32" i="19"/>
  <c r="M31" i="19"/>
  <c r="L31" i="19"/>
  <c r="F31" i="19"/>
  <c r="M30" i="19"/>
  <c r="L30" i="19"/>
  <c r="F30" i="19"/>
  <c r="M29" i="19"/>
  <c r="L29" i="19"/>
  <c r="F29" i="19"/>
  <c r="M28" i="19"/>
  <c r="L28" i="19"/>
  <c r="F28" i="19"/>
  <c r="M27" i="19"/>
  <c r="L27" i="19"/>
  <c r="F27" i="19"/>
  <c r="M26" i="19"/>
  <c r="L26" i="19"/>
  <c r="F26" i="19"/>
  <c r="M25" i="19"/>
  <c r="L25" i="19"/>
  <c r="F25" i="19"/>
  <c r="M24" i="19"/>
  <c r="L24" i="19"/>
  <c r="F24" i="19"/>
  <c r="M23" i="19"/>
  <c r="L23" i="19"/>
  <c r="F23" i="19"/>
  <c r="M22" i="19"/>
  <c r="L22" i="19"/>
  <c r="F22" i="19"/>
  <c r="M21" i="19"/>
  <c r="L21" i="19"/>
  <c r="F21" i="19"/>
  <c r="M20" i="19"/>
  <c r="L20" i="19"/>
  <c r="F20" i="19"/>
  <c r="M19" i="19"/>
  <c r="L19" i="19"/>
  <c r="F19" i="19"/>
  <c r="M18" i="19"/>
  <c r="L18" i="19"/>
  <c r="F18" i="19"/>
  <c r="M17" i="19"/>
  <c r="L17" i="19"/>
  <c r="F17" i="19"/>
  <c r="M16" i="19"/>
  <c r="L16" i="19"/>
  <c r="F16" i="19"/>
  <c r="M15" i="19"/>
  <c r="L15" i="19"/>
  <c r="F15" i="19"/>
  <c r="M14" i="19"/>
  <c r="L14" i="19"/>
  <c r="F14" i="19"/>
  <c r="M13" i="19"/>
  <c r="L13" i="19"/>
  <c r="F13" i="19"/>
  <c r="M12" i="19"/>
  <c r="L12" i="19"/>
  <c r="F12" i="19"/>
  <c r="M11" i="19"/>
  <c r="L11" i="19"/>
  <c r="F11" i="19"/>
  <c r="M10" i="19"/>
  <c r="L10" i="19"/>
  <c r="F10" i="19"/>
  <c r="M9" i="19"/>
  <c r="L9" i="19"/>
  <c r="F9" i="19"/>
  <c r="M8" i="19"/>
  <c r="L8" i="19"/>
  <c r="F8" i="19"/>
  <c r="M7" i="19"/>
  <c r="L7" i="19"/>
  <c r="F7" i="19"/>
  <c r="M6" i="19"/>
  <c r="L6" i="19"/>
  <c r="F6" i="19"/>
  <c r="M5" i="19"/>
  <c r="L5" i="19"/>
  <c r="F5" i="19"/>
  <c r="M4" i="19"/>
  <c r="L4" i="19"/>
  <c r="F4" i="19"/>
  <c r="M3" i="19"/>
  <c r="L3" i="19"/>
  <c r="F3" i="19"/>
  <c r="I1" i="19"/>
  <c r="H1" i="19"/>
  <c r="G1" i="19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E5" i="28"/>
  <c r="C17" i="16"/>
  <c r="G97" i="8" s="1"/>
  <c r="V25" i="3" l="1"/>
  <c r="V37" i="3"/>
  <c r="AR36" i="26"/>
  <c r="AR60" i="26"/>
  <c r="AR180" i="26"/>
  <c r="AR324" i="26"/>
  <c r="AR360" i="26"/>
  <c r="AR384" i="26"/>
  <c r="AR396" i="26"/>
  <c r="AR491" i="26"/>
  <c r="AR494" i="26"/>
  <c r="AR518" i="26"/>
  <c r="AR527" i="26"/>
  <c r="AR530" i="26"/>
  <c r="AR539" i="26"/>
  <c r="AR818" i="26"/>
  <c r="AR836" i="26"/>
  <c r="AR839" i="26"/>
  <c r="AR866" i="26"/>
  <c r="AR872" i="26"/>
  <c r="AR875" i="26"/>
  <c r="AR884" i="26"/>
  <c r="AR183" i="26"/>
  <c r="AR231" i="26"/>
  <c r="AR234" i="26"/>
  <c r="AR240" i="26"/>
  <c r="AR249" i="26"/>
  <c r="AR252" i="26"/>
  <c r="AR255" i="26"/>
  <c r="AR276" i="26"/>
  <c r="AR304" i="26"/>
  <c r="AR340" i="26"/>
  <c r="AR343" i="26"/>
  <c r="AR346" i="26"/>
  <c r="AR400" i="26"/>
  <c r="AR409" i="26"/>
  <c r="AR646" i="26"/>
  <c r="AR784" i="26"/>
  <c r="AR787" i="26"/>
  <c r="AR796" i="26"/>
  <c r="AR799" i="26"/>
  <c r="AR817" i="26"/>
  <c r="AR823" i="26"/>
  <c r="AR829" i="26"/>
  <c r="U28" i="3"/>
  <c r="AR19" i="26"/>
  <c r="AR28" i="26"/>
  <c r="AR43" i="26"/>
  <c r="AR46" i="26"/>
  <c r="AR55" i="26"/>
  <c r="AR124" i="26"/>
  <c r="AR130" i="26"/>
  <c r="AR142" i="26"/>
  <c r="AR163" i="26"/>
  <c r="AR178" i="26"/>
  <c r="AR301" i="26"/>
  <c r="AR889" i="26"/>
  <c r="AR416" i="26"/>
  <c r="AR668" i="26"/>
  <c r="AR677" i="26"/>
  <c r="AR680" i="26"/>
  <c r="AR689" i="26"/>
  <c r="AR755" i="26"/>
  <c r="AR764" i="26"/>
  <c r="AR773" i="26"/>
  <c r="AR776" i="26"/>
  <c r="V24" i="3"/>
  <c r="AR432" i="26"/>
  <c r="AR471" i="26"/>
  <c r="AR558" i="26"/>
  <c r="AR564" i="26"/>
  <c r="AR588" i="26"/>
  <c r="AR615" i="26"/>
  <c r="AR624" i="26"/>
  <c r="AR630" i="26"/>
  <c r="AR633" i="26"/>
  <c r="AR636" i="26"/>
  <c r="AR639" i="26"/>
  <c r="AR642" i="26"/>
  <c r="AR660" i="26"/>
  <c r="AR804" i="26"/>
  <c r="AR825" i="26"/>
  <c r="AR828" i="26"/>
  <c r="AR181" i="26"/>
  <c r="AR184" i="26"/>
  <c r="AR193" i="26"/>
  <c r="AR196" i="26"/>
  <c r="AR199" i="26"/>
  <c r="AR202" i="26"/>
  <c r="AR214" i="26"/>
  <c r="AR232" i="26"/>
  <c r="AR235" i="26"/>
  <c r="AR448" i="26"/>
  <c r="AR466" i="26"/>
  <c r="AR478" i="26"/>
  <c r="AR514" i="26"/>
  <c r="AR541" i="26"/>
  <c r="AR550" i="26"/>
  <c r="AR553" i="26"/>
  <c r="AR556" i="26"/>
  <c r="AR670" i="26"/>
  <c r="AR679" i="26"/>
  <c r="AR685" i="26"/>
  <c r="AR697" i="26"/>
  <c r="AR766" i="26"/>
  <c r="K1" i="19"/>
  <c r="AR32" i="26"/>
  <c r="AR128" i="26"/>
  <c r="AR131" i="26"/>
  <c r="AR143" i="26"/>
  <c r="AR152" i="26"/>
  <c r="AR832" i="26"/>
  <c r="AR835" i="26"/>
  <c r="AR838" i="26"/>
  <c r="AR847" i="26"/>
  <c r="AR859" i="26"/>
  <c r="AR883" i="26"/>
  <c r="AR886" i="26"/>
  <c r="AR236" i="26"/>
  <c r="AR242" i="26"/>
  <c r="AR278" i="26"/>
  <c r="AR287" i="26"/>
  <c r="AR296" i="26"/>
  <c r="AR892" i="26"/>
  <c r="AR803" i="26"/>
  <c r="V22" i="3"/>
  <c r="AR7" i="26"/>
  <c r="AR61" i="26"/>
  <c r="AR67" i="26"/>
  <c r="AR70" i="26"/>
  <c r="AR106" i="26"/>
  <c r="AR133" i="26"/>
  <c r="AR229" i="26"/>
  <c r="AR247" i="26"/>
  <c r="AR250" i="26"/>
  <c r="AR271" i="26"/>
  <c r="AR283" i="26"/>
  <c r="AR286" i="26"/>
  <c r="AR708" i="26"/>
  <c r="AR720" i="26"/>
  <c r="AR732" i="26"/>
  <c r="AR319" i="26"/>
  <c r="AR334" i="26"/>
  <c r="AR412" i="26"/>
  <c r="N5" i="3"/>
  <c r="AR56" i="26"/>
  <c r="AR68" i="26"/>
  <c r="AR427" i="26"/>
  <c r="AR490" i="26"/>
  <c r="AR559" i="26"/>
  <c r="AR571" i="26"/>
  <c r="AR589" i="26"/>
  <c r="AR601" i="26"/>
  <c r="AR604" i="26"/>
  <c r="AR613" i="26"/>
  <c r="AR616" i="26"/>
  <c r="AR619" i="26"/>
  <c r="AR622" i="26"/>
  <c r="AR742" i="26"/>
  <c r="AR188" i="26"/>
  <c r="AR215" i="26"/>
  <c r="AR221" i="26"/>
  <c r="AR233" i="26"/>
  <c r="AR302" i="26"/>
  <c r="AR368" i="26"/>
  <c r="AR404" i="26"/>
  <c r="AR407" i="26"/>
  <c r="AR649" i="26"/>
  <c r="AR652" i="26"/>
  <c r="AR655" i="26"/>
  <c r="AR751" i="26"/>
  <c r="AR144" i="26"/>
  <c r="AR204" i="26"/>
  <c r="AR216" i="26"/>
  <c r="AR419" i="26"/>
  <c r="AR428" i="26"/>
  <c r="AR455" i="26"/>
  <c r="AR467" i="26"/>
  <c r="AR476" i="26"/>
  <c r="AR572" i="26"/>
  <c r="AR581" i="26"/>
  <c r="AR584" i="26"/>
  <c r="AR593" i="26"/>
  <c r="AR599" i="26"/>
  <c r="AR611" i="26"/>
  <c r="AR719" i="26"/>
  <c r="AR722" i="26"/>
  <c r="AR728" i="26"/>
  <c r="AR731" i="26"/>
  <c r="AR734" i="26"/>
  <c r="AR746" i="26"/>
  <c r="AR23" i="26"/>
  <c r="AR35" i="26"/>
  <c r="AR44" i="26"/>
  <c r="AR112" i="26"/>
  <c r="AR115" i="26"/>
  <c r="AR118" i="26"/>
  <c r="AR433" i="26"/>
  <c r="AR439" i="26"/>
  <c r="AR454" i="26"/>
  <c r="AR469" i="26"/>
  <c r="AR472" i="26"/>
  <c r="AR663" i="26"/>
  <c r="AR687" i="26"/>
  <c r="AR696" i="26"/>
  <c r="AR744" i="26"/>
  <c r="AR809" i="26"/>
  <c r="AR812" i="26"/>
  <c r="AR136" i="26"/>
  <c r="AR139" i="26"/>
  <c r="AR219" i="26"/>
  <c r="AR305" i="26"/>
  <c r="AR311" i="26"/>
  <c r="AR341" i="26"/>
  <c r="AR347" i="26"/>
  <c r="AR377" i="26"/>
  <c r="AR389" i="26"/>
  <c r="AR395" i="26"/>
  <c r="AR493" i="26"/>
  <c r="AR505" i="26"/>
  <c r="AR508" i="26"/>
  <c r="AR574" i="26"/>
  <c r="AR583" i="26"/>
  <c r="AR586" i="26"/>
  <c r="AR637" i="26"/>
  <c r="AR753" i="26"/>
  <c r="AR756" i="26"/>
  <c r="AR80" i="26"/>
  <c r="AR83" i="26"/>
  <c r="AR86" i="26"/>
  <c r="AR92" i="26"/>
  <c r="AR190" i="26"/>
  <c r="AR288" i="26"/>
  <c r="AR300" i="26"/>
  <c r="AR422" i="26"/>
  <c r="AR860" i="26"/>
  <c r="AR896" i="26"/>
  <c r="AR434" i="26"/>
  <c r="AR443" i="26"/>
  <c r="AR452" i="26"/>
  <c r="AR9" i="26"/>
  <c r="AR12" i="26"/>
  <c r="AR113" i="26"/>
  <c r="AR205" i="26"/>
  <c r="AR211" i="26"/>
  <c r="AR667" i="26"/>
  <c r="AR682" i="26"/>
  <c r="AR688" i="26"/>
  <c r="AR691" i="26"/>
  <c r="AR700" i="26"/>
  <c r="AR709" i="26"/>
  <c r="AR715" i="26"/>
  <c r="AR161" i="26"/>
  <c r="AR173" i="26"/>
  <c r="AR179" i="26"/>
  <c r="AR217" i="26"/>
  <c r="AR220" i="26"/>
  <c r="AR306" i="26"/>
  <c r="AR312" i="26"/>
  <c r="AR336" i="26"/>
  <c r="AR339" i="26"/>
  <c r="AR345" i="26"/>
  <c r="AR512" i="26"/>
  <c r="AR515" i="26"/>
  <c r="AR560" i="26"/>
  <c r="AR563" i="26"/>
  <c r="AR626" i="26"/>
  <c r="AR632" i="26"/>
  <c r="AR644" i="26"/>
  <c r="AR781" i="26"/>
  <c r="AR831" i="26"/>
  <c r="AR840" i="26"/>
  <c r="AR864" i="26"/>
  <c r="AR4" i="26"/>
  <c r="AR96" i="26"/>
  <c r="AR197" i="26"/>
  <c r="AR203" i="26"/>
  <c r="AR206" i="26"/>
  <c r="AR212" i="26"/>
  <c r="AR238" i="26"/>
  <c r="AR256" i="26"/>
  <c r="AR259" i="26"/>
  <c r="AR277" i="26"/>
  <c r="AR289" i="26"/>
  <c r="AR456" i="26"/>
  <c r="AR468" i="26"/>
  <c r="AR647" i="26"/>
  <c r="AR662" i="26"/>
  <c r="AR10" i="26"/>
  <c r="AR126" i="26"/>
  <c r="AR156" i="26"/>
  <c r="AR349" i="26"/>
  <c r="AR373" i="26"/>
  <c r="AR382" i="26"/>
  <c r="AR394" i="26"/>
  <c r="AR397" i="26"/>
  <c r="AR406" i="26"/>
  <c r="AR492" i="26"/>
  <c r="AR504" i="26"/>
  <c r="AR758" i="26"/>
  <c r="AR307" i="26"/>
  <c r="AR507" i="26"/>
  <c r="AR537" i="26"/>
  <c r="AR540" i="26"/>
  <c r="AR612" i="26"/>
  <c r="AR794" i="26"/>
  <c r="AR862" i="26"/>
  <c r="AR76" i="26"/>
  <c r="AR79" i="26"/>
  <c r="AR103" i="26"/>
  <c r="AR257" i="26"/>
  <c r="AR263" i="26"/>
  <c r="AR272" i="26"/>
  <c r="AR421" i="26"/>
  <c r="AR651" i="26"/>
  <c r="AR881" i="26"/>
  <c r="AR887" i="26"/>
  <c r="AR104" i="26"/>
  <c r="AR116" i="26"/>
  <c r="AR145" i="26"/>
  <c r="AR172" i="26"/>
  <c r="AR284" i="26"/>
  <c r="AR293" i="26"/>
  <c r="AR299" i="26"/>
  <c r="AR352" i="26"/>
  <c r="AR355" i="26"/>
  <c r="AR485" i="26"/>
  <c r="AR562" i="26"/>
  <c r="AR716" i="26"/>
  <c r="AR591" i="26"/>
  <c r="AR763" i="26"/>
  <c r="AR30" i="26"/>
  <c r="AR313" i="26"/>
  <c r="AR328" i="26"/>
  <c r="AR331" i="26"/>
  <c r="AR523" i="26"/>
  <c r="AR704" i="26"/>
  <c r="AR192" i="26"/>
  <c r="AR600" i="26"/>
  <c r="AR760" i="26"/>
  <c r="AR15" i="26"/>
  <c r="AR21" i="26"/>
  <c r="U37" i="3"/>
  <c r="U33" i="3"/>
  <c r="AR435" i="26"/>
  <c r="AR441" i="26"/>
  <c r="AR666" i="26"/>
  <c r="AR672" i="26"/>
  <c r="AR820" i="26"/>
  <c r="AR843" i="26"/>
  <c r="AR567" i="26"/>
  <c r="AR24" i="26"/>
  <c r="AR316" i="26"/>
  <c r="AR325" i="26"/>
  <c r="AR13" i="26"/>
  <c r="AR22" i="26"/>
  <c r="AR31" i="26"/>
  <c r="AR34" i="26"/>
  <c r="AR264" i="26"/>
  <c r="AR267" i="26"/>
  <c r="AR323" i="26"/>
  <c r="AR791" i="26"/>
  <c r="AR826" i="26"/>
  <c r="AR867" i="26"/>
  <c r="AR873" i="26"/>
  <c r="AR882" i="26"/>
  <c r="AR279" i="26"/>
  <c r="AR291" i="26"/>
  <c r="AR401" i="26"/>
  <c r="AR424" i="26"/>
  <c r="AR480" i="26"/>
  <c r="AR631" i="26"/>
  <c r="AR634" i="26"/>
  <c r="AR200" i="26"/>
  <c r="AR596" i="26"/>
  <c r="AR759" i="26"/>
  <c r="AR265" i="26"/>
  <c r="AR268" i="26"/>
  <c r="AR620" i="26"/>
  <c r="AR789" i="26"/>
  <c r="AR792" i="26"/>
  <c r="AR62" i="26"/>
  <c r="AR109" i="26"/>
  <c r="AR147" i="26"/>
  <c r="AR153" i="26"/>
  <c r="AR168" i="26"/>
  <c r="AR348" i="26"/>
  <c r="AR351" i="26"/>
  <c r="AR357" i="26"/>
  <c r="AR363" i="26"/>
  <c r="AR366" i="26"/>
  <c r="AR372" i="26"/>
  <c r="AR402" i="26"/>
  <c r="AR408" i="26"/>
  <c r="AR635" i="26"/>
  <c r="AR721" i="26"/>
  <c r="AR730" i="26"/>
  <c r="AR733" i="26"/>
  <c r="AR736" i="26"/>
  <c r="AR739" i="26"/>
  <c r="AR745" i="26"/>
  <c r="AR748" i="26"/>
  <c r="AR39" i="26"/>
  <c r="AR48" i="26"/>
  <c r="AR77" i="26"/>
  <c r="AR98" i="26"/>
  <c r="AR121" i="26"/>
  <c r="AR127" i="26"/>
  <c r="AR174" i="26"/>
  <c r="AR209" i="26"/>
  <c r="AR253" i="26"/>
  <c r="AR262" i="26"/>
  <c r="AR308" i="26"/>
  <c r="AR337" i="26"/>
  <c r="AR375" i="26"/>
  <c r="AR378" i="26"/>
  <c r="AR387" i="26"/>
  <c r="AR430" i="26"/>
  <c r="AR459" i="26"/>
  <c r="AR503" i="26"/>
  <c r="AR529" i="26"/>
  <c r="AR538" i="26"/>
  <c r="AR544" i="26"/>
  <c r="AR547" i="26"/>
  <c r="AR640" i="26"/>
  <c r="AR643" i="26"/>
  <c r="AR658" i="26"/>
  <c r="AR684" i="26"/>
  <c r="AR710" i="26"/>
  <c r="AR777" i="26"/>
  <c r="AR780" i="26"/>
  <c r="AR800" i="26"/>
  <c r="AR815" i="26"/>
  <c r="AR852" i="26"/>
  <c r="AR890" i="26"/>
  <c r="AR893" i="26"/>
  <c r="AR151" i="26"/>
  <c r="AR157" i="26"/>
  <c r="AR169" i="26"/>
  <c r="AR364" i="26"/>
  <c r="AR445" i="26"/>
  <c r="AR489" i="26"/>
  <c r="AR603" i="26"/>
  <c r="AR629" i="26"/>
  <c r="AR795" i="26"/>
  <c r="AR827" i="26"/>
  <c r="AR844" i="26"/>
  <c r="AR11" i="26"/>
  <c r="AR37" i="26"/>
  <c r="AR40" i="26"/>
  <c r="AR58" i="26"/>
  <c r="AR72" i="26"/>
  <c r="AR75" i="26"/>
  <c r="AR78" i="26"/>
  <c r="AR84" i="26"/>
  <c r="AR119" i="26"/>
  <c r="AR125" i="26"/>
  <c r="AR134" i="26"/>
  <c r="AR175" i="26"/>
  <c r="AR187" i="26"/>
  <c r="AR213" i="26"/>
  <c r="AR248" i="26"/>
  <c r="AR274" i="26"/>
  <c r="AR332" i="26"/>
  <c r="AR344" i="26"/>
  <c r="AR376" i="26"/>
  <c r="AR379" i="26"/>
  <c r="AR385" i="26"/>
  <c r="AR388" i="26"/>
  <c r="AR391" i="26"/>
  <c r="AR411" i="26"/>
  <c r="AR431" i="26"/>
  <c r="AR457" i="26"/>
  <c r="AR460" i="26"/>
  <c r="AR475" i="26"/>
  <c r="AR501" i="26"/>
  <c r="AR524" i="26"/>
  <c r="AR545" i="26"/>
  <c r="AR551" i="26"/>
  <c r="AR554" i="26"/>
  <c r="AR577" i="26"/>
  <c r="AR580" i="26"/>
  <c r="AR641" i="26"/>
  <c r="AR694" i="26"/>
  <c r="AR778" i="26"/>
  <c r="AR853" i="26"/>
  <c r="AR856" i="26"/>
  <c r="AR891" i="26"/>
  <c r="AR148" i="26"/>
  <c r="AR154" i="26"/>
  <c r="AR166" i="26"/>
  <c r="AR195" i="26"/>
  <c r="AR201" i="26"/>
  <c r="AR297" i="26"/>
  <c r="AR361" i="26"/>
  <c r="AR367" i="26"/>
  <c r="AR442" i="26"/>
  <c r="AR451" i="26"/>
  <c r="AR483" i="26"/>
  <c r="AR699" i="26"/>
  <c r="AR737" i="26"/>
  <c r="AR743" i="26"/>
  <c r="AR775" i="26"/>
  <c r="AR798" i="26"/>
  <c r="AR841" i="26"/>
  <c r="V31" i="3"/>
  <c r="AR14" i="26"/>
  <c r="AR228" i="26"/>
  <c r="AR816" i="26"/>
  <c r="AR833" i="26"/>
  <c r="AR880" i="26"/>
  <c r="AR140" i="26"/>
  <c r="AR155" i="26"/>
  <c r="AR167" i="26"/>
  <c r="AR170" i="26"/>
  <c r="AR292" i="26"/>
  <c r="AR295" i="26"/>
  <c r="AR315" i="26"/>
  <c r="AR403" i="26"/>
  <c r="AR420" i="26"/>
  <c r="AR557" i="26"/>
  <c r="AR566" i="26"/>
  <c r="AR592" i="26"/>
  <c r="AR595" i="26"/>
  <c r="AR598" i="26"/>
  <c r="AR607" i="26"/>
  <c r="AR703" i="26"/>
  <c r="AR729" i="26"/>
  <c r="AR767" i="26"/>
  <c r="AR871" i="26"/>
  <c r="AR874" i="26"/>
  <c r="AR877" i="26"/>
  <c r="AR29" i="26"/>
  <c r="AR47" i="26"/>
  <c r="AR50" i="26"/>
  <c r="AR73" i="26"/>
  <c r="AR82" i="26"/>
  <c r="AR91" i="26"/>
  <c r="AR108" i="26"/>
  <c r="AR111" i="26"/>
  <c r="AR120" i="26"/>
  <c r="AR132" i="26"/>
  <c r="AR149" i="26"/>
  <c r="AR176" i="26"/>
  <c r="AR208" i="26"/>
  <c r="AR298" i="26"/>
  <c r="AR327" i="26"/>
  <c r="AR359" i="26"/>
  <c r="AR365" i="26"/>
  <c r="AR380" i="26"/>
  <c r="AR383" i="26"/>
  <c r="AR415" i="26"/>
  <c r="AR423" i="26"/>
  <c r="AR449" i="26"/>
  <c r="AR481" i="26"/>
  <c r="AR484" i="26"/>
  <c r="AR487" i="26"/>
  <c r="AR502" i="26"/>
  <c r="AR516" i="26"/>
  <c r="AR528" i="26"/>
  <c r="AR552" i="26"/>
  <c r="AR575" i="26"/>
  <c r="AR683" i="26"/>
  <c r="AR706" i="26"/>
  <c r="AR779" i="26"/>
  <c r="AR802" i="26"/>
  <c r="AR848" i="26"/>
  <c r="AR851" i="26"/>
  <c r="AR854" i="26"/>
  <c r="V33" i="3"/>
  <c r="AR94" i="26"/>
  <c r="AR223" i="26"/>
  <c r="AR275" i="26"/>
  <c r="AR310" i="26"/>
  <c r="AR398" i="26"/>
  <c r="AR418" i="26"/>
  <c r="AR511" i="26"/>
  <c r="AR587" i="26"/>
  <c r="AR648" i="26"/>
  <c r="AR692" i="26"/>
  <c r="AR695" i="26"/>
  <c r="AR782" i="26"/>
  <c r="AR811" i="26"/>
  <c r="AR814" i="26"/>
  <c r="AR863" i="26"/>
  <c r="H67" i="8"/>
  <c r="I66" i="8"/>
  <c r="J66" i="8" s="1"/>
  <c r="K66" i="8" s="1"/>
  <c r="U23" i="3"/>
  <c r="U32" i="3"/>
  <c r="V38" i="3"/>
  <c r="AR727" i="26"/>
  <c r="J1" i="19"/>
  <c r="V23" i="3"/>
  <c r="V32" i="3"/>
  <c r="AR444" i="26"/>
  <c r="AR488" i="26"/>
  <c r="AR628" i="26"/>
  <c r="AR768" i="26"/>
  <c r="AR535" i="26"/>
  <c r="AR576" i="26"/>
  <c r="AR876" i="26"/>
  <c r="B6" i="7"/>
  <c r="V26" i="3"/>
  <c r="U34" i="3"/>
  <c r="C6" i="8"/>
  <c r="G31" i="8"/>
  <c r="L31" i="8" s="1"/>
  <c r="E70" i="8"/>
  <c r="G70" i="8" s="1"/>
  <c r="H70" i="8" s="1"/>
  <c r="I70" i="8" s="1"/>
  <c r="J70" i="8" s="1"/>
  <c r="K70" i="8" s="1"/>
  <c r="U27" i="3"/>
  <c r="V34" i="3"/>
  <c r="AR463" i="26"/>
  <c r="V27" i="3"/>
  <c r="V35" i="3"/>
  <c r="V21" i="3"/>
  <c r="V28" i="3"/>
  <c r="V36" i="3"/>
  <c r="AR499" i="26"/>
  <c r="AR895" i="26"/>
  <c r="AR5" i="26"/>
  <c r="AR8" i="26"/>
  <c r="AR16" i="26"/>
  <c r="AR27" i="26"/>
  <c r="AR38" i="26"/>
  <c r="AR57" i="26"/>
  <c r="AR71" i="26"/>
  <c r="AR93" i="26"/>
  <c r="AR107" i="26"/>
  <c r="AR123" i="26"/>
  <c r="AR137" i="26"/>
  <c r="AR159" i="26"/>
  <c r="AR222" i="26"/>
  <c r="AR239" i="26"/>
  <c r="AR269" i="26"/>
  <c r="AR280" i="26"/>
  <c r="AR335" i="26"/>
  <c r="AR362" i="26"/>
  <c r="AR425" i="26"/>
  <c r="AR436" i="26"/>
  <c r="AR447" i="26"/>
  <c r="AR458" i="26"/>
  <c r="AR513" i="26"/>
  <c r="AR565" i="26"/>
  <c r="AR568" i="26"/>
  <c r="AR590" i="26"/>
  <c r="AR623" i="26"/>
  <c r="AR650" i="26"/>
  <c r="AR661" i="26"/>
  <c r="AR664" i="26"/>
  <c r="AR675" i="26"/>
  <c r="AR686" i="26"/>
  <c r="AR749" i="26"/>
  <c r="AR752" i="26"/>
  <c r="AR785" i="26"/>
  <c r="AR788" i="26"/>
  <c r="AR807" i="26"/>
  <c r="AR810" i="26"/>
  <c r="AR821" i="26"/>
  <c r="AR824" i="26"/>
  <c r="AR857" i="26"/>
  <c r="AR879" i="26"/>
  <c r="AR33" i="26"/>
  <c r="AR41" i="26"/>
  <c r="AR49" i="26"/>
  <c r="AR52" i="26"/>
  <c r="AR63" i="26"/>
  <c r="AR74" i="26"/>
  <c r="AR85" i="26"/>
  <c r="AR88" i="26"/>
  <c r="AR99" i="26"/>
  <c r="AR110" i="26"/>
  <c r="AR146" i="26"/>
  <c r="AR245" i="26"/>
  <c r="AR322" i="26"/>
  <c r="AR338" i="26"/>
  <c r="AR354" i="26"/>
  <c r="AR371" i="26"/>
  <c r="AR461" i="26"/>
  <c r="AR464" i="26"/>
  <c r="AR497" i="26"/>
  <c r="AR500" i="26"/>
  <c r="AR519" i="26"/>
  <c r="AR522" i="26"/>
  <c r="AR533" i="26"/>
  <c r="AR536" i="26"/>
  <c r="AR585" i="26"/>
  <c r="AR610" i="26"/>
  <c r="AR645" i="26"/>
  <c r="AR653" i="26"/>
  <c r="AR656" i="26"/>
  <c r="AR659" i="26"/>
  <c r="AR681" i="26"/>
  <c r="AR711" i="26"/>
  <c r="AR725" i="26"/>
  <c r="AR846" i="26"/>
  <c r="AR747" i="26"/>
  <c r="AR769" i="26"/>
  <c r="AR772" i="26"/>
  <c r="AR869" i="26"/>
  <c r="AR17" i="26"/>
  <c r="AR20" i="26"/>
  <c r="AR25" i="26"/>
  <c r="AR69" i="26"/>
  <c r="AR135" i="26"/>
  <c r="AR160" i="26"/>
  <c r="AR171" i="26"/>
  <c r="AR182" i="26"/>
  <c r="AR226" i="26"/>
  <c r="AR237" i="26"/>
  <c r="AR251" i="26"/>
  <c r="AR281" i="26"/>
  <c r="AR303" i="26"/>
  <c r="AR314" i="26"/>
  <c r="AR333" i="26"/>
  <c r="AR374" i="26"/>
  <c r="AR399" i="26"/>
  <c r="AR410" i="26"/>
  <c r="AR437" i="26"/>
  <c r="AR440" i="26"/>
  <c r="AR470" i="26"/>
  <c r="AR506" i="26"/>
  <c r="AR555" i="26"/>
  <c r="AR569" i="26"/>
  <c r="AR602" i="26"/>
  <c r="AR621" i="26"/>
  <c r="AR665" i="26"/>
  <c r="AR673" i="26"/>
  <c r="AR676" i="26"/>
  <c r="AR698" i="26"/>
  <c r="AR750" i="26"/>
  <c r="AR761" i="26"/>
  <c r="AR783" i="26"/>
  <c r="AR797" i="26"/>
  <c r="AR805" i="26"/>
  <c r="AR808" i="26"/>
  <c r="AR819" i="26"/>
  <c r="AR822" i="26"/>
  <c r="AR830" i="26"/>
  <c r="AR855" i="26"/>
  <c r="AR888" i="26"/>
  <c r="AR42" i="26"/>
  <c r="AR53" i="26"/>
  <c r="AR64" i="26"/>
  <c r="AR89" i="26"/>
  <c r="AR97" i="26"/>
  <c r="AR100" i="26"/>
  <c r="AR141" i="26"/>
  <c r="AR185" i="26"/>
  <c r="AR207" i="26"/>
  <c r="AR218" i="26"/>
  <c r="AR243" i="26"/>
  <c r="AR254" i="26"/>
  <c r="AR290" i="26"/>
  <c r="AR317" i="26"/>
  <c r="AR320" i="26"/>
  <c r="AR358" i="26"/>
  <c r="AR386" i="26"/>
  <c r="AR413" i="26"/>
  <c r="AR462" i="26"/>
  <c r="AR473" i="26"/>
  <c r="AR495" i="26"/>
  <c r="AR509" i="26"/>
  <c r="AR517" i="26"/>
  <c r="AR520" i="26"/>
  <c r="AR531" i="26"/>
  <c r="AR534" i="26"/>
  <c r="AR542" i="26"/>
  <c r="AR578" i="26"/>
  <c r="AR605" i="26"/>
  <c r="AR608" i="26"/>
  <c r="AR627" i="26"/>
  <c r="AR654" i="26"/>
  <c r="AR671" i="26"/>
  <c r="AR701" i="26"/>
  <c r="AR712" i="26"/>
  <c r="AR723" i="26"/>
  <c r="AR770" i="26"/>
  <c r="AR850" i="26"/>
  <c r="AR894" i="26"/>
  <c r="AR26" i="26"/>
  <c r="AR59" i="26"/>
  <c r="AR122" i="26"/>
  <c r="AR158" i="26"/>
  <c r="AR191" i="26"/>
  <c r="AR260" i="26"/>
  <c r="AR392" i="26"/>
  <c r="AR446" i="26"/>
  <c r="AR479" i="26"/>
  <c r="AR526" i="26"/>
  <c r="AR548" i="26"/>
  <c r="AR674" i="26"/>
  <c r="AR707" i="26"/>
  <c r="AR718" i="26"/>
  <c r="AR740" i="26"/>
  <c r="AR806" i="26"/>
  <c r="AR878" i="26"/>
  <c r="AR95" i="26"/>
  <c r="AR164" i="26"/>
  <c r="AR194" i="26"/>
  <c r="AR224" i="26"/>
  <c r="AR227" i="26"/>
  <c r="AR326" i="26"/>
  <c r="AR350" i="26"/>
  <c r="AR482" i="26"/>
  <c r="AR614" i="26"/>
  <c r="AR638" i="26"/>
  <c r="AR754" i="26"/>
  <c r="AR790" i="26"/>
  <c r="AR842" i="26"/>
  <c r="AR51" i="26"/>
  <c r="AR87" i="26"/>
  <c r="AR90" i="26"/>
  <c r="AR101" i="26"/>
  <c r="AR230" i="26"/>
  <c r="AR241" i="26"/>
  <c r="AR244" i="26"/>
  <c r="AR266" i="26"/>
  <c r="AR285" i="26"/>
  <c r="AR318" i="26"/>
  <c r="AR329" i="26"/>
  <c r="AR353" i="26"/>
  <c r="AR356" i="26"/>
  <c r="AR370" i="26"/>
  <c r="AR496" i="26"/>
  <c r="AR510" i="26"/>
  <c r="AR521" i="26"/>
  <c r="AR532" i="26"/>
  <c r="AR573" i="26"/>
  <c r="AR606" i="26"/>
  <c r="AR617" i="26"/>
  <c r="AR625" i="26"/>
  <c r="AR669" i="26"/>
  <c r="AR702" i="26"/>
  <c r="AR713" i="26"/>
  <c r="AR724" i="26"/>
  <c r="AR735" i="26"/>
  <c r="AR801" i="26"/>
  <c r="AR845" i="26"/>
  <c r="AR543" i="26"/>
  <c r="AR579" i="26"/>
  <c r="AR757" i="26"/>
  <c r="AR771" i="26"/>
  <c r="AR793" i="26"/>
  <c r="AR865" i="26"/>
  <c r="AR868" i="26"/>
  <c r="B60" i="8"/>
  <c r="G6" i="25"/>
  <c r="H39" i="8"/>
  <c r="I39" i="8" s="1"/>
  <c r="J39" i="8" s="1"/>
  <c r="K39" i="8" s="1"/>
  <c r="G16" i="25"/>
  <c r="G23" i="25"/>
  <c r="N20" i="3"/>
  <c r="N8" i="3"/>
  <c r="B14" i="7"/>
  <c r="E63" i="8"/>
  <c r="H34" i="8"/>
  <c r="I34" i="8" s="1"/>
  <c r="J34" i="8" s="1"/>
  <c r="K34" i="8" s="1"/>
  <c r="H35" i="8"/>
  <c r="I35" i="8" s="1"/>
  <c r="J35" i="8" s="1"/>
  <c r="K35" i="8" s="1"/>
  <c r="H41" i="8"/>
  <c r="I41" i="8" s="1"/>
  <c r="J41" i="8" s="1"/>
  <c r="K41" i="8" s="1"/>
  <c r="L71" i="8"/>
  <c r="B68" i="8"/>
  <c r="C68" i="8" s="1"/>
  <c r="G10" i="25"/>
  <c r="H69" i="8"/>
  <c r="I69" i="8" s="1"/>
  <c r="J69" i="8" s="1"/>
  <c r="K69" i="8" s="1"/>
  <c r="G28" i="25"/>
  <c r="V1" i="26"/>
  <c r="G14" i="25"/>
  <c r="AR390" i="26"/>
  <c r="N4" i="3"/>
  <c r="H37" i="3"/>
  <c r="I37" i="3" s="1"/>
  <c r="B8" i="7"/>
  <c r="U26" i="3"/>
  <c r="U21" i="3"/>
  <c r="U31" i="3"/>
  <c r="U25" i="3"/>
  <c r="U22" i="3"/>
  <c r="U30" i="3"/>
  <c r="U38" i="3"/>
  <c r="U35" i="3"/>
  <c r="U24" i="3"/>
  <c r="D63" i="8"/>
  <c r="G62" i="8"/>
  <c r="AJ2" i="26"/>
  <c r="AR594" i="26"/>
  <c r="AR342" i="26"/>
  <c r="AR465" i="26"/>
  <c r="G20" i="25"/>
  <c r="AR105" i="26"/>
  <c r="AR369" i="26"/>
  <c r="AR498" i="26"/>
  <c r="AR525" i="26"/>
  <c r="AR786" i="26"/>
  <c r="AR813" i="26"/>
  <c r="G72" i="8"/>
  <c r="G18" i="25"/>
  <c r="G17" i="25"/>
  <c r="G11" i="25"/>
  <c r="AR2" i="26"/>
  <c r="AR65" i="26"/>
  <c r="AR225" i="26"/>
  <c r="AR330" i="26"/>
  <c r="AR477" i="26"/>
  <c r="AR657" i="26"/>
  <c r="AR765" i="26"/>
  <c r="AR897" i="26"/>
  <c r="V30" i="3"/>
  <c r="AR81" i="26"/>
  <c r="AR186" i="26"/>
  <c r="AR450" i="26"/>
  <c r="AR609" i="26"/>
  <c r="AR738" i="26"/>
  <c r="AR162" i="26"/>
  <c r="AR189" i="26"/>
  <c r="AR210" i="26"/>
  <c r="AR258" i="26"/>
  <c r="AR309" i="26"/>
  <c r="AR690" i="26"/>
  <c r="E52" i="8"/>
  <c r="G52" i="8" s="1"/>
  <c r="C63" i="8"/>
  <c r="AR18" i="26"/>
  <c r="AR45" i="26"/>
  <c r="AR66" i="26"/>
  <c r="AR114" i="26"/>
  <c r="AR165" i="26"/>
  <c r="AR381" i="26"/>
  <c r="AR429" i="26"/>
  <c r="AR486" i="26"/>
  <c r="AR717" i="26"/>
  <c r="AR774" i="26"/>
  <c r="G40" i="8"/>
  <c r="G12" i="25"/>
  <c r="G22" i="25"/>
  <c r="G15" i="25"/>
  <c r="G24" i="25"/>
  <c r="AR198" i="26"/>
  <c r="AR246" i="26"/>
  <c r="AR321" i="26"/>
  <c r="AR414" i="26"/>
  <c r="AR678" i="26"/>
  <c r="G5" i="25"/>
  <c r="AQ2" i="26"/>
  <c r="AR54" i="26"/>
  <c r="AR102" i="26"/>
  <c r="AR177" i="26"/>
  <c r="AR270" i="26"/>
  <c r="AR393" i="26"/>
  <c r="AR546" i="26"/>
  <c r="AR834" i="26"/>
  <c r="AR861" i="26"/>
  <c r="G21" i="25"/>
  <c r="AR117" i="26"/>
  <c r="AR138" i="26"/>
  <c r="AR261" i="26"/>
  <c r="AR282" i="26"/>
  <c r="AR405" i="26"/>
  <c r="AR426" i="26"/>
  <c r="AR549" i="26"/>
  <c r="AR570" i="26"/>
  <c r="AR693" i="26"/>
  <c r="AR714" i="26"/>
  <c r="AR837" i="26"/>
  <c r="AR858" i="26"/>
  <c r="AR453" i="26"/>
  <c r="AR474" i="26"/>
  <c r="AR597" i="26"/>
  <c r="AR618" i="26"/>
  <c r="AR741" i="26"/>
  <c r="AR762" i="26"/>
  <c r="AR885" i="26"/>
  <c r="G8" i="25"/>
  <c r="G26" i="25"/>
  <c r="AR6" i="26"/>
  <c r="AR129" i="26"/>
  <c r="AR150" i="26"/>
  <c r="AR273" i="26"/>
  <c r="AR294" i="26"/>
  <c r="AR417" i="26"/>
  <c r="AR438" i="26"/>
  <c r="AR561" i="26"/>
  <c r="AR582" i="26"/>
  <c r="AR705" i="26"/>
  <c r="AR726" i="26"/>
  <c r="AR849" i="26"/>
  <c r="AR870" i="26"/>
  <c r="G9" i="25"/>
  <c r="G27" i="25"/>
  <c r="G25" i="25"/>
  <c r="G19" i="25"/>
  <c r="G13" i="25"/>
  <c r="G7" i="25"/>
  <c r="B17" i="7" l="1"/>
  <c r="C3" i="8" s="1"/>
  <c r="B26" i="8"/>
  <c r="L66" i="8"/>
  <c r="I67" i="8"/>
  <c r="J67" i="8" s="1"/>
  <c r="K67" i="8" s="1"/>
  <c r="L69" i="8"/>
  <c r="N14" i="3"/>
  <c r="H35" i="3"/>
  <c r="I35" i="3" s="1"/>
  <c r="L35" i="8"/>
  <c r="L39" i="8"/>
  <c r="H23" i="3"/>
  <c r="I23" i="3" s="1"/>
  <c r="H34" i="3"/>
  <c r="I34" i="3" s="1"/>
  <c r="L41" i="8"/>
  <c r="H19" i="3"/>
  <c r="I19" i="3" s="1"/>
  <c r="H26" i="3"/>
  <c r="I26" i="3" s="1"/>
  <c r="H29" i="3"/>
  <c r="I29" i="3" s="1"/>
  <c r="H32" i="3"/>
  <c r="I32" i="3" s="1"/>
  <c r="D6" i="8"/>
  <c r="E6" i="8" s="1"/>
  <c r="G6" i="8" s="1"/>
  <c r="H6" i="8" s="1"/>
  <c r="I6" i="8" s="1"/>
  <c r="J6" i="8" s="1"/>
  <c r="K6" i="8" s="1"/>
  <c r="C4" i="8"/>
  <c r="D4" i="8" s="1"/>
  <c r="E4" i="8" s="1"/>
  <c r="H24" i="3"/>
  <c r="I24" i="3" s="1"/>
  <c r="H30" i="3"/>
  <c r="I30" i="3" s="1"/>
  <c r="H20" i="3"/>
  <c r="I20" i="3" s="1"/>
  <c r="H22" i="3"/>
  <c r="I22" i="3" s="1"/>
  <c r="V39" i="3"/>
  <c r="H25" i="3"/>
  <c r="I25" i="3" s="1"/>
  <c r="H33" i="3"/>
  <c r="I33" i="3" s="1"/>
  <c r="L34" i="8"/>
  <c r="H31" i="3"/>
  <c r="I31" i="3" s="1"/>
  <c r="H36" i="3"/>
  <c r="I36" i="3" s="1"/>
  <c r="H52" i="8"/>
  <c r="I52" i="8" s="1"/>
  <c r="J52" i="8" s="1"/>
  <c r="K52" i="8" s="1"/>
  <c r="H28" i="3"/>
  <c r="I28" i="3" s="1"/>
  <c r="C73" i="8"/>
  <c r="N12" i="3"/>
  <c r="H40" i="8"/>
  <c r="I40" i="8" s="1"/>
  <c r="J40" i="8" s="1"/>
  <c r="K40" i="8" s="1"/>
  <c r="D68" i="8"/>
  <c r="L70" i="8"/>
  <c r="H72" i="8"/>
  <c r="I72" i="8" s="1"/>
  <c r="J72" i="8" s="1"/>
  <c r="K72" i="8" s="1"/>
  <c r="U39" i="3"/>
  <c r="B19" i="7"/>
  <c r="C57" i="8" s="1"/>
  <c r="H62" i="8"/>
  <c r="G63" i="8"/>
  <c r="C9" i="8"/>
  <c r="B9" i="7"/>
  <c r="E19" i="7" s="1"/>
  <c r="G19" i="7" s="1"/>
  <c r="H21" i="3"/>
  <c r="I21" i="3" s="1"/>
  <c r="C65" i="8" l="1"/>
  <c r="E65" i="8"/>
  <c r="D65" i="8"/>
  <c r="E22" i="7"/>
  <c r="B30" i="8" s="1"/>
  <c r="E14" i="7"/>
  <c r="G14" i="7" s="1"/>
  <c r="E12" i="7"/>
  <c r="G12" i="7" s="1"/>
  <c r="E15" i="7"/>
  <c r="G15" i="7" s="1"/>
  <c r="E13" i="7"/>
  <c r="G13" i="7" s="1"/>
  <c r="E16" i="7"/>
  <c r="G16" i="7" s="1"/>
  <c r="E17" i="7"/>
  <c r="G17" i="7" s="1"/>
  <c r="E9" i="7"/>
  <c r="G9" i="7" s="1"/>
  <c r="E20" i="7"/>
  <c r="G20" i="7" s="1"/>
  <c r="E7" i="7"/>
  <c r="E18" i="7"/>
  <c r="G18" i="7" s="1"/>
  <c r="E8" i="7"/>
  <c r="G8" i="7" s="1"/>
  <c r="E21" i="7"/>
  <c r="L67" i="8"/>
  <c r="L52" i="8"/>
  <c r="L72" i="8"/>
  <c r="C23" i="8"/>
  <c r="G3" i="8"/>
  <c r="E68" i="8"/>
  <c r="D73" i="8"/>
  <c r="B36" i="8"/>
  <c r="C64" i="8"/>
  <c r="F84" i="8"/>
  <c r="G4" i="8"/>
  <c r="L40" i="8"/>
  <c r="C10" i="8"/>
  <c r="I62" i="8"/>
  <c r="H63" i="8"/>
  <c r="C26" i="8" l="1"/>
  <c r="G10" i="8"/>
  <c r="G9" i="8" s="1"/>
  <c r="G22" i="7"/>
  <c r="C30" i="8" s="1"/>
  <c r="D30" i="8" s="1"/>
  <c r="E30" i="8" s="1"/>
  <c r="B28" i="8"/>
  <c r="G21" i="7"/>
  <c r="C28" i="8" s="1"/>
  <c r="B21" i="8"/>
  <c r="E23" i="7"/>
  <c r="G7" i="7"/>
  <c r="B20" i="8"/>
  <c r="C20" i="8"/>
  <c r="C36" i="8"/>
  <c r="D64" i="8"/>
  <c r="E64" i="8" s="1"/>
  <c r="C77" i="8"/>
  <c r="D23" i="8"/>
  <c r="E23" i="8" s="1"/>
  <c r="I63" i="8"/>
  <c r="J62" i="8"/>
  <c r="G65" i="8"/>
  <c r="C33" i="8"/>
  <c r="C24" i="8"/>
  <c r="C37" i="8"/>
  <c r="D10" i="8"/>
  <c r="D26" i="8" s="1"/>
  <c r="C38" i="8"/>
  <c r="C15" i="8"/>
  <c r="H4" i="8"/>
  <c r="E73" i="8"/>
  <c r="G68" i="8"/>
  <c r="D36" i="8" l="1"/>
  <c r="G30" i="8"/>
  <c r="H30" i="8" s="1"/>
  <c r="I30" i="8" s="1"/>
  <c r="J30" i="8" s="1"/>
  <c r="K30" i="8" s="1"/>
  <c r="D20" i="8"/>
  <c r="E20" i="8" s="1"/>
  <c r="G23" i="7"/>
  <c r="C21" i="8"/>
  <c r="D28" i="8"/>
  <c r="E28" i="8" s="1"/>
  <c r="E77" i="8"/>
  <c r="D77" i="8"/>
  <c r="G23" i="8"/>
  <c r="I4" i="8"/>
  <c r="H68" i="8"/>
  <c r="G73" i="8"/>
  <c r="H65" i="8"/>
  <c r="I65" i="8" s="1"/>
  <c r="J65" i="8" s="1"/>
  <c r="K65" i="8" s="1"/>
  <c r="J63" i="8"/>
  <c r="K62" i="8"/>
  <c r="G64" i="8"/>
  <c r="D9" i="8"/>
  <c r="E10" i="8"/>
  <c r="D33" i="8"/>
  <c r="D38" i="8"/>
  <c r="D24" i="8"/>
  <c r="D15" i="8"/>
  <c r="D37" i="8"/>
  <c r="E26" i="8" l="1"/>
  <c r="E36" i="8"/>
  <c r="G36" i="8" s="1"/>
  <c r="H36" i="8" s="1"/>
  <c r="I36" i="8" s="1"/>
  <c r="J36" i="8" s="1"/>
  <c r="K36" i="8" s="1"/>
  <c r="L30" i="8"/>
  <c r="G20" i="8"/>
  <c r="H20" i="8" s="1"/>
  <c r="I20" i="8" s="1"/>
  <c r="J20" i="8" s="1"/>
  <c r="K20" i="8" s="1"/>
  <c r="G28" i="8"/>
  <c r="H28" i="8" s="1"/>
  <c r="I28" i="8" s="1"/>
  <c r="J28" i="8" s="1"/>
  <c r="K28" i="8" s="1"/>
  <c r="D21" i="8"/>
  <c r="E21" i="8" s="1"/>
  <c r="E38" i="8"/>
  <c r="E33" i="8"/>
  <c r="E24" i="8"/>
  <c r="E37" i="8"/>
  <c r="E9" i="8"/>
  <c r="E15" i="8"/>
  <c r="G77" i="8"/>
  <c r="L65" i="8"/>
  <c r="H64" i="8"/>
  <c r="I64" i="8" s="1"/>
  <c r="J64" i="8" s="1"/>
  <c r="K64" i="8" s="1"/>
  <c r="I68" i="8"/>
  <c r="H73" i="8"/>
  <c r="K63" i="8"/>
  <c r="L63" i="8" s="1"/>
  <c r="L62" i="8"/>
  <c r="J4" i="8"/>
  <c r="H23" i="8"/>
  <c r="I23" i="8" s="1"/>
  <c r="J23" i="8" s="1"/>
  <c r="K23" i="8" s="1"/>
  <c r="G26" i="8" l="1"/>
  <c r="L36" i="8"/>
  <c r="L20" i="8"/>
  <c r="G21" i="8"/>
  <c r="L28" i="8"/>
  <c r="H77" i="8"/>
  <c r="L23" i="8"/>
  <c r="J68" i="8"/>
  <c r="I73" i="8"/>
  <c r="I77" i="8" s="1"/>
  <c r="L64" i="8"/>
  <c r="K4" i="8"/>
  <c r="G33" i="8"/>
  <c r="G37" i="8"/>
  <c r="G38" i="8"/>
  <c r="G24" i="8"/>
  <c r="H10" i="8"/>
  <c r="G15" i="8"/>
  <c r="H26" i="8" l="1"/>
  <c r="H9" i="8"/>
  <c r="H21" i="8"/>
  <c r="I21" i="8" s="1"/>
  <c r="J21" i="8" s="1"/>
  <c r="K21" i="8" s="1"/>
  <c r="H37" i="8"/>
  <c r="I10" i="8"/>
  <c r="H38" i="8"/>
  <c r="H24" i="8"/>
  <c r="H33" i="8"/>
  <c r="H15" i="8"/>
  <c r="K68" i="8"/>
  <c r="J73" i="8"/>
  <c r="I26" i="8" l="1"/>
  <c r="I9" i="8"/>
  <c r="L21" i="8"/>
  <c r="K73" i="8"/>
  <c r="K77" i="8" s="1"/>
  <c r="L68" i="8"/>
  <c r="I37" i="8"/>
  <c r="J10" i="8"/>
  <c r="I33" i="8"/>
  <c r="I24" i="8"/>
  <c r="I15" i="8"/>
  <c r="I38" i="8"/>
  <c r="J77" i="8"/>
  <c r="J26" i="8" l="1"/>
  <c r="J9" i="8"/>
  <c r="J33" i="8"/>
  <c r="J37" i="8"/>
  <c r="J24" i="8"/>
  <c r="J15" i="8"/>
  <c r="K10" i="8"/>
  <c r="K9" i="8" s="1"/>
  <c r="J38" i="8"/>
  <c r="L73" i="8"/>
  <c r="L77" i="8"/>
  <c r="L10" i="8" l="1"/>
  <c r="K26" i="8"/>
  <c r="L26" i="8" s="1"/>
  <c r="K38" i="8"/>
  <c r="L38" i="8" s="1"/>
  <c r="K24" i="8"/>
  <c r="L24" i="8" s="1"/>
  <c r="K15" i="8"/>
  <c r="K37" i="8"/>
  <c r="L37" i="8" s="1"/>
  <c r="K33" i="8"/>
  <c r="L33" i="8" s="1"/>
  <c r="L15" i="8" l="1"/>
  <c r="C19" i="3" l="1"/>
  <c r="E6" i="3"/>
  <c r="H6" i="3" l="1"/>
  <c r="I6" i="3" s="1"/>
  <c r="I16" i="3" s="1"/>
  <c r="N6" i="3"/>
  <c r="B43" i="3"/>
  <c r="N9" i="3"/>
  <c r="N7" i="3"/>
  <c r="C22" i="3"/>
  <c r="B18" i="7"/>
  <c r="B32" i="8" s="1"/>
  <c r="C32" i="8" s="1"/>
  <c r="N21" i="3"/>
  <c r="C24" i="3" l="1"/>
  <c r="C26" i="3"/>
  <c r="C23" i="3"/>
  <c r="B42" i="8"/>
  <c r="C28" i="3"/>
  <c r="C21" i="3"/>
  <c r="B10" i="7" s="1"/>
  <c r="C14" i="8" s="1"/>
  <c r="D32" i="8"/>
  <c r="E32" i="8" s="1"/>
  <c r="G32" i="8" l="1"/>
  <c r="H32" i="8" s="1"/>
  <c r="I32" i="8" s="1"/>
  <c r="J32" i="8" s="1"/>
  <c r="K32" i="8" s="1"/>
  <c r="C25" i="3"/>
  <c r="C30" i="3"/>
  <c r="B12" i="7" s="1"/>
  <c r="B11" i="7"/>
  <c r="C8" i="8" s="1"/>
  <c r="D14" i="8"/>
  <c r="C5" i="8"/>
  <c r="C48" i="8" s="1"/>
  <c r="C13" i="8"/>
  <c r="C42" i="8"/>
  <c r="D42" i="8"/>
  <c r="E42" i="8"/>
  <c r="G42" i="8"/>
  <c r="H42" i="8"/>
  <c r="I42" i="8"/>
  <c r="J42" i="8"/>
  <c r="K42" i="8"/>
  <c r="L32" i="8" l="1"/>
  <c r="L42" i="8"/>
  <c r="E14" i="8"/>
  <c r="D5" i="8"/>
  <c r="D48" i="8" s="1"/>
  <c r="D13" i="8"/>
  <c r="D8" i="8"/>
  <c r="C7" i="8"/>
  <c r="C12" i="8"/>
  <c r="C16" i="8"/>
  <c r="C18" i="8" s="1"/>
  <c r="D12" i="8" l="1"/>
  <c r="D16" i="8"/>
  <c r="D18" i="8" s="1"/>
  <c r="C44" i="8"/>
  <c r="C46" i="8" s="1"/>
  <c r="C50" i="8" s="1"/>
  <c r="C54" i="8" s="1"/>
  <c r="C60" i="8"/>
  <c r="E8" i="8"/>
  <c r="E7" i="8" s="1"/>
  <c r="D7" i="8"/>
  <c r="G14" i="8"/>
  <c r="E5" i="8"/>
  <c r="E13" i="8"/>
  <c r="E48" i="8" l="1"/>
  <c r="G48" i="8" s="1"/>
  <c r="D60" i="8"/>
  <c r="D44" i="8"/>
  <c r="D46" i="8" s="1"/>
  <c r="D50" i="8" s="1"/>
  <c r="D54" i="8" s="1"/>
  <c r="E12" i="8"/>
  <c r="E16" i="8"/>
  <c r="E18" i="8" s="1"/>
  <c r="H14" i="8"/>
  <c r="G13" i="8"/>
  <c r="G5" i="8"/>
  <c r="G7" i="8"/>
  <c r="G8" i="8" s="1"/>
  <c r="H8" i="8" s="1"/>
  <c r="C79" i="8"/>
  <c r="C81" i="8" s="1"/>
  <c r="C75" i="8"/>
  <c r="I8" i="8" l="1"/>
  <c r="H7" i="8"/>
  <c r="G12" i="8"/>
  <c r="G16" i="8"/>
  <c r="I14" i="8"/>
  <c r="H13" i="8"/>
  <c r="H5" i="8"/>
  <c r="H48" i="8" s="1"/>
  <c r="E60" i="8"/>
  <c r="E44" i="8"/>
  <c r="E46" i="8" s="1"/>
  <c r="E50" i="8" s="1"/>
  <c r="E54" i="8" s="1"/>
  <c r="D79" i="8"/>
  <c r="D81" i="8" s="1"/>
  <c r="D75" i="8"/>
  <c r="E79" i="8" l="1"/>
  <c r="E81" i="8" s="1"/>
  <c r="E75" i="8"/>
  <c r="J14" i="8"/>
  <c r="I5" i="8"/>
  <c r="I48" i="8" s="1"/>
  <c r="I13" i="8"/>
  <c r="J8" i="8"/>
  <c r="I7" i="8"/>
  <c r="H12" i="8"/>
  <c r="H16" i="8"/>
  <c r="H18" i="8" s="1"/>
  <c r="G18" i="8"/>
  <c r="H44" i="8" l="1"/>
  <c r="H46" i="8" s="1"/>
  <c r="H50" i="8" s="1"/>
  <c r="H54" i="8" s="1"/>
  <c r="H60" i="8"/>
  <c r="K8" i="8"/>
  <c r="K7" i="8" s="1"/>
  <c r="J7" i="8"/>
  <c r="I12" i="8"/>
  <c r="I16" i="8"/>
  <c r="K14" i="8"/>
  <c r="J5" i="8"/>
  <c r="J48" i="8" s="1"/>
  <c r="J13" i="8"/>
  <c r="G44" i="8"/>
  <c r="G60" i="8"/>
  <c r="H75" i="8" l="1"/>
  <c r="H84" i="8" s="1"/>
  <c r="H86" i="8" s="1"/>
  <c r="H79" i="8"/>
  <c r="H81" i="8" s="1"/>
  <c r="G75" i="8"/>
  <c r="G79" i="8"/>
  <c r="G46" i="8"/>
  <c r="G50" i="8" s="1"/>
  <c r="J16" i="8"/>
  <c r="J18" i="8" s="1"/>
  <c r="J12" i="8"/>
  <c r="K13" i="8"/>
  <c r="K5" i="8"/>
  <c r="I18" i="8"/>
  <c r="K48" i="8" l="1"/>
  <c r="L48" i="8" s="1"/>
  <c r="J60" i="8"/>
  <c r="J44" i="8"/>
  <c r="J46" i="8" s="1"/>
  <c r="J50" i="8" s="1"/>
  <c r="J54" i="8" s="1"/>
  <c r="L13" i="8"/>
  <c r="L14" i="8" s="1"/>
  <c r="K12" i="8"/>
  <c r="L12" i="8" s="1"/>
  <c r="K16" i="8"/>
  <c r="L16" i="8" s="1"/>
  <c r="I44" i="8"/>
  <c r="I60" i="8"/>
  <c r="G54" i="8"/>
  <c r="G81" i="8"/>
  <c r="G84" i="8"/>
  <c r="I79" i="8" l="1"/>
  <c r="I75" i="8"/>
  <c r="I46" i="8"/>
  <c r="I50" i="8" s="1"/>
  <c r="K18" i="8"/>
  <c r="G86" i="8"/>
  <c r="G85" i="8"/>
  <c r="H85" i="8" s="1"/>
  <c r="J79" i="8"/>
  <c r="J81" i="8" s="1"/>
  <c r="J75" i="8"/>
  <c r="J84" i="8" s="1"/>
  <c r="J86" i="8" s="1"/>
  <c r="I81" i="8" l="1"/>
  <c r="I84" i="8"/>
  <c r="I85" i="8" s="1"/>
  <c r="J85" i="8" s="1"/>
  <c r="K44" i="8"/>
  <c r="K60" i="8"/>
  <c r="L18" i="8"/>
  <c r="I54" i="8"/>
  <c r="K79" i="8" l="1"/>
  <c r="K75" i="8"/>
  <c r="L60" i="8"/>
  <c r="L44" i="8"/>
  <c r="L46" i="8" s="1"/>
  <c r="K46" i="8"/>
  <c r="K50" i="8" s="1"/>
  <c r="I86" i="8"/>
  <c r="K84" i="8" l="1"/>
  <c r="L75" i="8"/>
  <c r="K54" i="8"/>
  <c r="L54" i="8" s="1"/>
  <c r="L50" i="8"/>
  <c r="K81" i="8"/>
  <c r="L81" i="8" s="1"/>
  <c r="L79" i="8"/>
  <c r="K86" i="8" l="1"/>
  <c r="B89" i="8"/>
  <c r="B90" i="8" s="1"/>
  <c r="B91" i="8"/>
  <c r="K85" i="8"/>
  <c r="B9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62" authorId="0" shapeId="0" xr:uid="{00000000-0006-0000-0500-000001000000}">
      <text>
        <r>
          <rPr>
            <sz val="9"/>
            <color indexed="81"/>
            <rFont val="Tahoma"/>
            <family val="2"/>
          </rPr>
          <t xml:space="preserve">Rent adjustment from security deposit
</t>
        </r>
      </text>
    </comment>
  </commentList>
</comments>
</file>

<file path=xl/sharedStrings.xml><?xml version="1.0" encoding="utf-8"?>
<sst xmlns="http://schemas.openxmlformats.org/spreadsheetml/2006/main" count="97522" uniqueCount="3255">
  <si>
    <t>SL</t>
  </si>
  <si>
    <t>School/College/University</t>
  </si>
  <si>
    <t>CNG, Bus, Train Station/ Pick &amp; Drop</t>
  </si>
  <si>
    <t>Road Status</t>
  </si>
  <si>
    <t>Population Density/Residential Area</t>
  </si>
  <si>
    <t>House Rent/Income Level</t>
  </si>
  <si>
    <t>Hotel &amp; Restaurant &amp; Hospital/ Club</t>
  </si>
  <si>
    <t>Weightage</t>
  </si>
  <si>
    <t>High/Medium/Low</t>
  </si>
  <si>
    <t>How Many</t>
  </si>
  <si>
    <t>Front Fasia</t>
  </si>
  <si>
    <t>Signboard Visibility</t>
  </si>
  <si>
    <t>Long-feet</t>
  </si>
  <si>
    <t>Y/N</t>
  </si>
  <si>
    <t>Measuring Tools</t>
  </si>
  <si>
    <t>Answers</t>
  </si>
  <si>
    <t>Target</t>
  </si>
  <si>
    <t>SFT</t>
  </si>
  <si>
    <t>Mymensingh</t>
  </si>
  <si>
    <t>F116</t>
  </si>
  <si>
    <t>Marking Criteria</t>
  </si>
  <si>
    <t>Description</t>
  </si>
  <si>
    <t>Mark</t>
  </si>
  <si>
    <t>Achievement</t>
  </si>
  <si>
    <t>Sales Forecasting Format</t>
  </si>
  <si>
    <t>M</t>
  </si>
  <si>
    <t>A/B/C</t>
  </si>
  <si>
    <t>B</t>
  </si>
  <si>
    <t>Location Size Range</t>
  </si>
  <si>
    <t>SFT Range</t>
  </si>
  <si>
    <t>0-1000</t>
  </si>
  <si>
    <t>1001-1500</t>
  </si>
  <si>
    <t>3001-3500</t>
  </si>
  <si>
    <t>1501-2000</t>
  </si>
  <si>
    <t>2001-2500</t>
  </si>
  <si>
    <t>2501-3000</t>
  </si>
  <si>
    <t>3501+</t>
  </si>
  <si>
    <t>Code</t>
  </si>
  <si>
    <t>ALL  STORE</t>
  </si>
  <si>
    <t>Population Density</t>
  </si>
  <si>
    <t>Cluster</t>
  </si>
  <si>
    <t>Class</t>
  </si>
  <si>
    <t>District</t>
  </si>
  <si>
    <t>F034</t>
  </si>
  <si>
    <t xml:space="preserve">Bhairab </t>
  </si>
  <si>
    <t>H</t>
  </si>
  <si>
    <t>A</t>
  </si>
  <si>
    <t>H A 0-1000</t>
  </si>
  <si>
    <t>Kishoreganj</t>
  </si>
  <si>
    <t>F010</t>
  </si>
  <si>
    <t xml:space="preserve">Uttara-10 </t>
  </si>
  <si>
    <t>H A 1001-1500</t>
  </si>
  <si>
    <t>Dhaka</t>
  </si>
  <si>
    <t>D084</t>
  </si>
  <si>
    <t>Bashundhara</t>
  </si>
  <si>
    <t>F111</t>
  </si>
  <si>
    <t xml:space="preserve">New Eskaton </t>
  </si>
  <si>
    <t>F038</t>
  </si>
  <si>
    <t xml:space="preserve">Uttar Tolarbag </t>
  </si>
  <si>
    <t>H B 0-1000</t>
  </si>
  <si>
    <t>F068</t>
  </si>
  <si>
    <t>Kachukhet</t>
  </si>
  <si>
    <t>F054</t>
  </si>
  <si>
    <t>Buddho Mondir,Bashabo</t>
  </si>
  <si>
    <t>F112</t>
  </si>
  <si>
    <t xml:space="preserve">South Banasree-2 </t>
  </si>
  <si>
    <t>H B 1001-1500</t>
  </si>
  <si>
    <t>F240</t>
  </si>
  <si>
    <t>Mugda Hospital Road</t>
  </si>
  <si>
    <t>F012</t>
  </si>
  <si>
    <t xml:space="preserve">Kathal Bagan </t>
  </si>
  <si>
    <t>F017</t>
  </si>
  <si>
    <t xml:space="preserve">Modhubagh </t>
  </si>
  <si>
    <t>F027</t>
  </si>
  <si>
    <t xml:space="preserve">Prembagan </t>
  </si>
  <si>
    <t>C012</t>
  </si>
  <si>
    <t>Brahmanbaria</t>
  </si>
  <si>
    <t>F074</t>
  </si>
  <si>
    <t xml:space="preserve">Tongi College Road </t>
  </si>
  <si>
    <t>Gazipur</t>
  </si>
  <si>
    <t>F228</t>
  </si>
  <si>
    <t xml:space="preserve">Dhonia </t>
  </si>
  <si>
    <t>H B 1501-2000</t>
  </si>
  <si>
    <t>F102</t>
  </si>
  <si>
    <t xml:space="preserve">Ashuganj Bazar Road </t>
  </si>
  <si>
    <t>F016</t>
  </si>
  <si>
    <t>Modhumati</t>
  </si>
  <si>
    <t>D081</t>
  </si>
  <si>
    <t>Merul Badda</t>
  </si>
  <si>
    <t>D080</t>
  </si>
  <si>
    <t>Mugda</t>
  </si>
  <si>
    <t>F009</t>
  </si>
  <si>
    <t>Gulshan Link Road</t>
  </si>
  <si>
    <t>F067</t>
  </si>
  <si>
    <t xml:space="preserve">Shonir Akhra </t>
  </si>
  <si>
    <t>F156</t>
  </si>
  <si>
    <t xml:space="preserve">Narshingdi Madhobdi Bazar </t>
  </si>
  <si>
    <t>H B 2001-2500</t>
  </si>
  <si>
    <t>Narsingdi</t>
  </si>
  <si>
    <t>F213</t>
  </si>
  <si>
    <t xml:space="preserve">Keraniganj Tel Ghat </t>
  </si>
  <si>
    <t>F199</t>
  </si>
  <si>
    <t>NG Hirajheel</t>
  </si>
  <si>
    <t>Narayanganj</t>
  </si>
  <si>
    <t>F210</t>
  </si>
  <si>
    <t>Rajshahi Doriko</t>
  </si>
  <si>
    <t>H B 2501-3000</t>
  </si>
  <si>
    <t>Rajshahi</t>
  </si>
  <si>
    <t>F144</t>
  </si>
  <si>
    <t>Mirpur-14</t>
  </si>
  <si>
    <t>H B 3001-3500</t>
  </si>
  <si>
    <t>F117</t>
  </si>
  <si>
    <t>Armanitola</t>
  </si>
  <si>
    <t>H B 3501+</t>
  </si>
  <si>
    <t>F087</t>
  </si>
  <si>
    <t>Savar New Market</t>
  </si>
  <si>
    <t>F256</t>
  </si>
  <si>
    <t xml:space="preserve">Badda Joy Bangla Mor   </t>
  </si>
  <si>
    <t>C</t>
  </si>
  <si>
    <t>H C 1501-2000</t>
  </si>
  <si>
    <t>D079</t>
  </si>
  <si>
    <t>Ashkona</t>
  </si>
  <si>
    <t>F226</t>
  </si>
  <si>
    <t xml:space="preserve">Rayerbagh </t>
  </si>
  <si>
    <t>H C 2001-2500</t>
  </si>
  <si>
    <t>F015</t>
  </si>
  <si>
    <t>Uttara 9 (Road</t>
  </si>
  <si>
    <t>L</t>
  </si>
  <si>
    <t>F259</t>
  </si>
  <si>
    <t xml:space="preserve">Jitu Miar Mor  Sylhet </t>
  </si>
  <si>
    <t>L B 1001-1500</t>
  </si>
  <si>
    <t>Sylhet</t>
  </si>
  <si>
    <t>F166</t>
  </si>
  <si>
    <t xml:space="preserve">Sylhet Bishwanath </t>
  </si>
  <si>
    <t>F314</t>
  </si>
  <si>
    <t xml:space="preserve">Noyapara Bazar, Habiganj </t>
  </si>
  <si>
    <t>Habiganj</t>
  </si>
  <si>
    <t>F051</t>
  </si>
  <si>
    <t xml:space="preserve">Gandaria </t>
  </si>
  <si>
    <t>F128</t>
  </si>
  <si>
    <t>Nababgonj Bagma</t>
  </si>
  <si>
    <t>F127</t>
  </si>
  <si>
    <t>Bajitpur Kishor</t>
  </si>
  <si>
    <t>F159</t>
  </si>
  <si>
    <t xml:space="preserve">Sylhet Goalabazar </t>
  </si>
  <si>
    <t>F021</t>
  </si>
  <si>
    <t>Tajmohal Road</t>
  </si>
  <si>
    <t>F261</t>
  </si>
  <si>
    <t>Majhira Bogura</t>
  </si>
  <si>
    <t>L B 1501-2000</t>
  </si>
  <si>
    <t>Bogura</t>
  </si>
  <si>
    <t>F241</t>
  </si>
  <si>
    <t>Bakshiganj Jamalpur</t>
  </si>
  <si>
    <t>Jamalpur</t>
  </si>
  <si>
    <t>F236</t>
  </si>
  <si>
    <t xml:space="preserve">Nowapara Jessore </t>
  </si>
  <si>
    <t>Jashore</t>
  </si>
  <si>
    <t>F244</t>
  </si>
  <si>
    <t xml:space="preserve">Picture Place Khulna </t>
  </si>
  <si>
    <t>Khulna</t>
  </si>
  <si>
    <t>F263</t>
  </si>
  <si>
    <t xml:space="preserve">Lalmai Cumilla  </t>
  </si>
  <si>
    <t>Cumilla</t>
  </si>
  <si>
    <t>F294</t>
  </si>
  <si>
    <t xml:space="preserve">Kalkini Madaipur </t>
  </si>
  <si>
    <t>Madaripur</t>
  </si>
  <si>
    <t>F239</t>
  </si>
  <si>
    <t xml:space="preserve">Bogura  Uposhahar </t>
  </si>
  <si>
    <t>F277</t>
  </si>
  <si>
    <t xml:space="preserve">Ramganj </t>
  </si>
  <si>
    <t>Lakshmipur</t>
  </si>
  <si>
    <t>F209</t>
  </si>
  <si>
    <t xml:space="preserve">Shariatpur </t>
  </si>
  <si>
    <t>Shariatpur</t>
  </si>
  <si>
    <t>F140</t>
  </si>
  <si>
    <t xml:space="preserve">Narial </t>
  </si>
  <si>
    <t>Narail</t>
  </si>
  <si>
    <t>F235</t>
  </si>
  <si>
    <t xml:space="preserve">Radio colony Savar </t>
  </si>
  <si>
    <t>F180</t>
  </si>
  <si>
    <t>Bosila</t>
  </si>
  <si>
    <t>F245</t>
  </si>
  <si>
    <t xml:space="preserve">Moulovibazar Sherpur </t>
  </si>
  <si>
    <t>L B 2001-2500</t>
  </si>
  <si>
    <t>F234</t>
  </si>
  <si>
    <t xml:space="preserve">Kachua Chandpur </t>
  </si>
  <si>
    <t>Chandpur</t>
  </si>
  <si>
    <t>F260</t>
  </si>
  <si>
    <t xml:space="preserve">C &amp; B Road, Barishal </t>
  </si>
  <si>
    <t>Barishal</t>
  </si>
  <si>
    <t>F170</t>
  </si>
  <si>
    <t xml:space="preserve">Balurchar ,Sirajdikahn </t>
  </si>
  <si>
    <t>Munshiganj</t>
  </si>
  <si>
    <t>F186</t>
  </si>
  <si>
    <t xml:space="preserve">CTG Cornel Hat </t>
  </si>
  <si>
    <t>Chattogram</t>
  </si>
  <si>
    <t>F253</t>
  </si>
  <si>
    <t xml:space="preserve">CTG Sitakunda  </t>
  </si>
  <si>
    <t>F302</t>
  </si>
  <si>
    <t xml:space="preserve">Panichatra  Madaripur </t>
  </si>
  <si>
    <t>F107</t>
  </si>
  <si>
    <t xml:space="preserve">CTG Chandgaon Housing Socity </t>
  </si>
  <si>
    <t>F308</t>
  </si>
  <si>
    <t xml:space="preserve">Abu Naser Mor Khulna </t>
  </si>
  <si>
    <t>F093</t>
  </si>
  <si>
    <t xml:space="preserve">Faridpur Jhiltuli </t>
  </si>
  <si>
    <t>Faridpur</t>
  </si>
  <si>
    <t>F150</t>
  </si>
  <si>
    <t>Munshignaj</t>
  </si>
  <si>
    <t>F211</t>
  </si>
  <si>
    <t xml:space="preserve">Patuakhali  </t>
  </si>
  <si>
    <t>Patuakhali</t>
  </si>
  <si>
    <t>F115</t>
  </si>
  <si>
    <t xml:space="preserve">Habiganj Kalibari Road </t>
  </si>
  <si>
    <t>F185</t>
  </si>
  <si>
    <t xml:space="preserve">Satkhira </t>
  </si>
  <si>
    <t>L B 2501-3000</t>
  </si>
  <si>
    <t>Satkhira</t>
  </si>
  <si>
    <t>F079</t>
  </si>
  <si>
    <t xml:space="preserve">Shimultali (New), Gazipur </t>
  </si>
  <si>
    <t>F101</t>
  </si>
  <si>
    <t>Gazipur Bonmala</t>
  </si>
  <si>
    <t>F164</t>
  </si>
  <si>
    <t>Matikata</t>
  </si>
  <si>
    <t>F148</t>
  </si>
  <si>
    <t xml:space="preserve">Ishwardi </t>
  </si>
  <si>
    <t>Pabna</t>
  </si>
  <si>
    <t>F189</t>
  </si>
  <si>
    <t>Sunamganj, Jagannathpur</t>
  </si>
  <si>
    <t>L B 3001-3500</t>
  </si>
  <si>
    <t>Sunamganj</t>
  </si>
  <si>
    <t>F071</t>
  </si>
  <si>
    <t>Kumarpara, Sylhet</t>
  </si>
  <si>
    <t>F203</t>
  </si>
  <si>
    <t xml:space="preserve">Chapainawabganj </t>
  </si>
  <si>
    <t>L B 3501+</t>
  </si>
  <si>
    <t>Chapainawabganj</t>
  </si>
  <si>
    <t>F104</t>
  </si>
  <si>
    <t xml:space="preserve">Bhoirab Bus Stand </t>
  </si>
  <si>
    <t>F135</t>
  </si>
  <si>
    <t xml:space="preserve">Charpara Mymenshingh </t>
  </si>
  <si>
    <t>F094</t>
  </si>
  <si>
    <t xml:space="preserve">Mymensingh Masterbari </t>
  </si>
  <si>
    <t>F083</t>
  </si>
  <si>
    <t>Sylhet Golapgang</t>
  </si>
  <si>
    <t>F113</t>
  </si>
  <si>
    <t>Barisal Bogura Road </t>
  </si>
  <si>
    <t>F022</t>
  </si>
  <si>
    <t xml:space="preserve">Dholikhal </t>
  </si>
  <si>
    <t>L C 0-1000</t>
  </si>
  <si>
    <t>F072</t>
  </si>
  <si>
    <t>Gazipur Rowson Sarak</t>
  </si>
  <si>
    <t>F267</t>
  </si>
  <si>
    <t xml:space="preserve">Chandpur Sachar  </t>
  </si>
  <si>
    <t>L C 1001-1500</t>
  </si>
  <si>
    <t>F222</t>
  </si>
  <si>
    <t>Sharifpur  Gazipur  ( Maleker bari)</t>
  </si>
  <si>
    <t>F163</t>
  </si>
  <si>
    <t>Mymensingh Trishal</t>
  </si>
  <si>
    <t>F285</t>
  </si>
  <si>
    <t>Amtali Barguna</t>
  </si>
  <si>
    <t>F032</t>
  </si>
  <si>
    <t>North Pirerbagh</t>
  </si>
  <si>
    <t>F255</t>
  </si>
  <si>
    <t xml:space="preserve">Shahparan Sylhet  </t>
  </si>
  <si>
    <t>F217</t>
  </si>
  <si>
    <t xml:space="preserve">Seed Store Mymensing </t>
  </si>
  <si>
    <t>F085</t>
  </si>
  <si>
    <t xml:space="preserve">Uttar Kazipara </t>
  </si>
  <si>
    <t>F297</t>
  </si>
  <si>
    <t xml:space="preserve">Gorgoria Masterbari  </t>
  </si>
  <si>
    <t>F130</t>
  </si>
  <si>
    <t>West Kazipara Central Mosque Road</t>
  </si>
  <si>
    <t>F062</t>
  </si>
  <si>
    <t xml:space="preserve">Tannery Mor, Hazaribagh </t>
  </si>
  <si>
    <t>F040</t>
  </si>
  <si>
    <t>Mazar Road, Mirpur-1</t>
  </si>
  <si>
    <t>F060</t>
  </si>
  <si>
    <t>Adorsho Nagar</t>
  </si>
  <si>
    <t>F086</t>
  </si>
  <si>
    <t>Narinda</t>
  </si>
  <si>
    <t>F289</t>
  </si>
  <si>
    <t xml:space="preserve">Teknaf </t>
  </si>
  <si>
    <t>Cox's Bazar</t>
  </si>
  <si>
    <t>F139</t>
  </si>
  <si>
    <t xml:space="preserve">Siddirganj </t>
  </si>
  <si>
    <t>F265</t>
  </si>
  <si>
    <t>Tanore Rajshahi</t>
  </si>
  <si>
    <t>L C 1501-2000</t>
  </si>
  <si>
    <t>F200</t>
  </si>
  <si>
    <t xml:space="preserve">Gazipur Bangla Bazar </t>
  </si>
  <si>
    <t>F227</t>
  </si>
  <si>
    <t>Muktagasa Mymen</t>
  </si>
  <si>
    <t>F269</t>
  </si>
  <si>
    <t xml:space="preserve">Bandarban </t>
  </si>
  <si>
    <t>Bandarban</t>
  </si>
  <si>
    <t>F188</t>
  </si>
  <si>
    <t xml:space="preserve">Patuakhali  Subidkhali </t>
  </si>
  <si>
    <t>F305</t>
  </si>
  <si>
    <t>Kurpur Netrokona</t>
  </si>
  <si>
    <t>Netrokona</t>
  </si>
  <si>
    <t>F257</t>
  </si>
  <si>
    <t xml:space="preserve">Panchagarh Boda </t>
  </si>
  <si>
    <t>F247</t>
  </si>
  <si>
    <t xml:space="preserve"> Kolapara Patuakhali</t>
  </si>
  <si>
    <t>F195</t>
  </si>
  <si>
    <t>Gazipur Barabar</t>
  </si>
  <si>
    <t>F246</t>
  </si>
  <si>
    <t xml:space="preserve"> Mirer Bazar Gazipur</t>
  </si>
  <si>
    <t>F152</t>
  </si>
  <si>
    <t>Kapasia</t>
  </si>
  <si>
    <t>F192</t>
  </si>
  <si>
    <t>Bhandaria</t>
  </si>
  <si>
    <t>Pirojpur</t>
  </si>
  <si>
    <t>F141</t>
  </si>
  <si>
    <t>Joypara Dohar</t>
  </si>
  <si>
    <t>F229</t>
  </si>
  <si>
    <t>Sarulia Demra</t>
  </si>
  <si>
    <t>F204</t>
  </si>
  <si>
    <t xml:space="preserve">Panchagarh  </t>
  </si>
  <si>
    <t>F162</t>
  </si>
  <si>
    <t>Uttarkhan Mazar Chowrasta</t>
  </si>
  <si>
    <t>F287</t>
  </si>
  <si>
    <t>Lalmonirhat</t>
  </si>
  <si>
    <t>F125</t>
  </si>
  <si>
    <t>Thakurgaon</t>
  </si>
  <si>
    <t>F295</t>
  </si>
  <si>
    <t xml:space="preserve">Bonpara Natore </t>
  </si>
  <si>
    <t>L C 2001-2500</t>
  </si>
  <si>
    <t>Natore</t>
  </si>
  <si>
    <t>F232</t>
  </si>
  <si>
    <t xml:space="preserve">Nandail Mymesingh </t>
  </si>
  <si>
    <t>F301</t>
  </si>
  <si>
    <t xml:space="preserve">Bou Bazar Kishorganj  </t>
  </si>
  <si>
    <t>F282</t>
  </si>
  <si>
    <t>Ullipur Kurigram</t>
  </si>
  <si>
    <t>Kurigram</t>
  </si>
  <si>
    <t>F215</t>
  </si>
  <si>
    <t xml:space="preserve">Rahimanagar Kachua </t>
  </si>
  <si>
    <t>F271</t>
  </si>
  <si>
    <t xml:space="preserve">Thakurgaon Pirganj </t>
  </si>
  <si>
    <t>F119</t>
  </si>
  <si>
    <t>Memberbari</t>
  </si>
  <si>
    <t>F249</t>
  </si>
  <si>
    <t>Baro Dewraa Tongi</t>
  </si>
  <si>
    <t>F212</t>
  </si>
  <si>
    <t>Kurigram Nagesw</t>
  </si>
  <si>
    <t>F138</t>
  </si>
  <si>
    <t>Chunkutia</t>
  </si>
  <si>
    <t>F216</t>
  </si>
  <si>
    <t xml:space="preserve">Birampur Dinajpur </t>
  </si>
  <si>
    <t>Dinajpur</t>
  </si>
  <si>
    <t>F218</t>
  </si>
  <si>
    <t>Rupatoli Barish</t>
  </si>
  <si>
    <t>F201</t>
  </si>
  <si>
    <t xml:space="preserve">Baurguna </t>
  </si>
  <si>
    <t>F143</t>
  </si>
  <si>
    <t>Chatak</t>
  </si>
  <si>
    <t>F161</t>
  </si>
  <si>
    <t>Bhaluka</t>
  </si>
  <si>
    <t>F268</t>
  </si>
  <si>
    <t xml:space="preserve">Ghatail Tangail </t>
  </si>
  <si>
    <t>Tangail</t>
  </si>
  <si>
    <t>F205</t>
  </si>
  <si>
    <t>Bogura Shepur</t>
  </si>
  <si>
    <t>F129</t>
  </si>
  <si>
    <t>Daulatpur</t>
  </si>
  <si>
    <t>F196</t>
  </si>
  <si>
    <t>F145</t>
  </si>
  <si>
    <t>Kashimpur</t>
  </si>
  <si>
    <t>F187</t>
  </si>
  <si>
    <t xml:space="preserve">Narayanganj  Bhulta </t>
  </si>
  <si>
    <t>F207</t>
  </si>
  <si>
    <t xml:space="preserve">Pabna Tebunia Bazar </t>
  </si>
  <si>
    <t>L C 2501-3000</t>
  </si>
  <si>
    <t>F298</t>
  </si>
  <si>
    <t xml:space="preserve">Rohitpur </t>
  </si>
  <si>
    <t>F237</t>
  </si>
  <si>
    <t xml:space="preserve">Madhupur Tangail </t>
  </si>
  <si>
    <t>F184</t>
  </si>
  <si>
    <t xml:space="preserve">Gazipur Monipur Bazar </t>
  </si>
  <si>
    <t>F252</t>
  </si>
  <si>
    <t xml:space="preserve">Diabetics Mor Dinajpur </t>
  </si>
  <si>
    <t>F313</t>
  </si>
  <si>
    <t>Nimai Kasari Ba</t>
  </si>
  <si>
    <t>F133</t>
  </si>
  <si>
    <t>F266</t>
  </si>
  <si>
    <t xml:space="preserve">Pirganj Rangpur </t>
  </si>
  <si>
    <t>L C 3001-3500</t>
  </si>
  <si>
    <t>Rangpur</t>
  </si>
  <si>
    <t>F303</t>
  </si>
  <si>
    <t xml:space="preserve">Jahuri Mohalla Mohammadpur </t>
  </si>
  <si>
    <t>M A 0-1000</t>
  </si>
  <si>
    <t>F046</t>
  </si>
  <si>
    <t xml:space="preserve">Khilgaon Tipapara </t>
  </si>
  <si>
    <t>F224</t>
  </si>
  <si>
    <t>Road 12, Nikunja 2</t>
  </si>
  <si>
    <t>M A 1001-1500</t>
  </si>
  <si>
    <t>F092</t>
  </si>
  <si>
    <t xml:space="preserve">Noakhali Maijdee Court </t>
  </si>
  <si>
    <t>M A 3501+</t>
  </si>
  <si>
    <t>Noakhali</t>
  </si>
  <si>
    <t>F158</t>
  </si>
  <si>
    <t xml:space="preserve">Khulna Sonadanga </t>
  </si>
  <si>
    <t>F097</t>
  </si>
  <si>
    <t>Rangpur Shaymoly</t>
  </si>
  <si>
    <t>F318</t>
  </si>
  <si>
    <t>Atibazar Keraniganj</t>
  </si>
  <si>
    <t>M B 0-1000</t>
  </si>
  <si>
    <t>F033</t>
  </si>
  <si>
    <t>East Shewrapara</t>
  </si>
  <si>
    <t>F073</t>
  </si>
  <si>
    <t xml:space="preserve">East Shewrapara ( Orbit Goli) </t>
  </si>
  <si>
    <t>F275</t>
  </si>
  <si>
    <t xml:space="preserve">R.K . Mission Road </t>
  </si>
  <si>
    <t>F300</t>
  </si>
  <si>
    <t xml:space="preserve">Zila Sarani Mor Kishoreganj </t>
  </si>
  <si>
    <t>M B 1001-1500</t>
  </si>
  <si>
    <t>F258</t>
  </si>
  <si>
    <t xml:space="preserve">Kholamora Keraniganj </t>
  </si>
  <si>
    <t>F155</t>
  </si>
  <si>
    <t>Tangail Mirzapur</t>
  </si>
  <si>
    <t>F221</t>
  </si>
  <si>
    <t>Kalibari Shaharasti Chandpur</t>
  </si>
  <si>
    <t>F276</t>
  </si>
  <si>
    <t xml:space="preserve">Babar Road </t>
  </si>
  <si>
    <t>F023</t>
  </si>
  <si>
    <t xml:space="preserve">Shaymoli( Road -2) </t>
  </si>
  <si>
    <t>F089</t>
  </si>
  <si>
    <t xml:space="preserve">Mohammadi Housing Society </t>
  </si>
  <si>
    <t>F299</t>
  </si>
  <si>
    <t>West Merul Badda</t>
  </si>
  <si>
    <t>F315</t>
  </si>
  <si>
    <t xml:space="preserve">Shayestaganj Hobiganj </t>
  </si>
  <si>
    <t>D086</t>
  </si>
  <si>
    <t xml:space="preserve">Mohammadpur </t>
  </si>
  <si>
    <t>F134</t>
  </si>
  <si>
    <t xml:space="preserve">Dhaka Uddan </t>
  </si>
  <si>
    <t>F124</t>
  </si>
  <si>
    <t>West Shewrapara</t>
  </si>
  <si>
    <t>F044</t>
  </si>
  <si>
    <t xml:space="preserve">Jigatala </t>
  </si>
  <si>
    <t>F172</t>
  </si>
  <si>
    <t>Banashree E Block</t>
  </si>
  <si>
    <t>F064</t>
  </si>
  <si>
    <t xml:space="preserve">Shialbari, Rupnagar  </t>
  </si>
  <si>
    <t>F284</t>
  </si>
  <si>
    <t xml:space="preserve">Court Bazar Rajshai </t>
  </si>
  <si>
    <t>M B 1501-2000</t>
  </si>
  <si>
    <t>F193</t>
  </si>
  <si>
    <t xml:space="preserve"> CTG Raozan</t>
  </si>
  <si>
    <t>F238</t>
  </si>
  <si>
    <t xml:space="preserve">Sakhipur Tangail </t>
  </si>
  <si>
    <t>F278</t>
  </si>
  <si>
    <t>Daganbhuiyan</t>
  </si>
  <si>
    <t>Feni</t>
  </si>
  <si>
    <t>F208</t>
  </si>
  <si>
    <t xml:space="preserve">Jessore Arabpur </t>
  </si>
  <si>
    <t>F279</t>
  </si>
  <si>
    <t>Chuddagram Cumi</t>
  </si>
  <si>
    <t>F214</t>
  </si>
  <si>
    <t xml:space="preserve">Alaul Avenue,Uttara 6 </t>
  </si>
  <si>
    <t>F272</t>
  </si>
  <si>
    <t xml:space="preserve">Chakaria Coxs_Bazar </t>
  </si>
  <si>
    <t>F098</t>
  </si>
  <si>
    <t>Lalbagh</t>
  </si>
  <si>
    <t>F039</t>
  </si>
  <si>
    <t>Hazipara</t>
  </si>
  <si>
    <t>F160</t>
  </si>
  <si>
    <t xml:space="preserve">Mirpur Ahemdnagar </t>
  </si>
  <si>
    <t>F096</t>
  </si>
  <si>
    <t xml:space="preserve">Tangail Main Road </t>
  </si>
  <si>
    <t>F013</t>
  </si>
  <si>
    <t>Banasree, (Block -H Avenue)</t>
  </si>
  <si>
    <t>F088</t>
  </si>
  <si>
    <t xml:space="preserve">Haziganj, Chandpur </t>
  </si>
  <si>
    <t>F312</t>
  </si>
  <si>
    <t xml:space="preserve">Beltola Jail  Road  Jessore </t>
  </si>
  <si>
    <t>M B 2001-2500</t>
  </si>
  <si>
    <t>F291</t>
  </si>
  <si>
    <t>Ishwardi Bazar Road</t>
  </si>
  <si>
    <t>F296</t>
  </si>
  <si>
    <t xml:space="preserve">Janata Mor Faridpur </t>
  </si>
  <si>
    <t>F280</t>
  </si>
  <si>
    <t>Merajnagar</t>
  </si>
  <si>
    <t>F286</t>
  </si>
  <si>
    <t xml:space="preserve">Rajbari </t>
  </si>
  <si>
    <t>Rajbari</t>
  </si>
  <si>
    <t>F177</t>
  </si>
  <si>
    <t>Kishoreganj Station Road</t>
  </si>
  <si>
    <t>F024</t>
  </si>
  <si>
    <t xml:space="preserve">Tangail </t>
  </si>
  <si>
    <t>F001</t>
  </si>
  <si>
    <t xml:space="preserve">Barisal </t>
  </si>
  <si>
    <t>F137</t>
  </si>
  <si>
    <t>Thana Road ,Savar</t>
  </si>
  <si>
    <t>F100</t>
  </si>
  <si>
    <t>CTG Agrabad</t>
  </si>
  <si>
    <t>F003</t>
  </si>
  <si>
    <t xml:space="preserve">Feni </t>
  </si>
  <si>
    <t>D089</t>
  </si>
  <si>
    <t>Mirpur Borobagh</t>
  </si>
  <si>
    <t>F077</t>
  </si>
  <si>
    <t>Mawna</t>
  </si>
  <si>
    <t>F053</t>
  </si>
  <si>
    <t>Joydebpur Bus stand</t>
  </si>
  <si>
    <t>F178</t>
  </si>
  <si>
    <t>Mission Road ,Chandpur</t>
  </si>
  <si>
    <t>F121</t>
  </si>
  <si>
    <t>Aftabnagar</t>
  </si>
  <si>
    <t>F095</t>
  </si>
  <si>
    <t xml:space="preserve">Kustia Shapla Chattar </t>
  </si>
  <si>
    <t>Kushtia</t>
  </si>
  <si>
    <t>F114</t>
  </si>
  <si>
    <t xml:space="preserve">Srimangal  Moulavi Bazar </t>
  </si>
  <si>
    <t>M B 2501-3000</t>
  </si>
  <si>
    <t>F167</t>
  </si>
  <si>
    <t>Narayanganj Ban</t>
  </si>
  <si>
    <t>F070</t>
  </si>
  <si>
    <t xml:space="preserve">Masdair, Narayanganj </t>
  </si>
  <si>
    <t>F110</t>
  </si>
  <si>
    <t>Gopalganj College Road</t>
  </si>
  <si>
    <t>Gopalganj</t>
  </si>
  <si>
    <t>F191</t>
  </si>
  <si>
    <t>Jhalakathi</t>
  </si>
  <si>
    <t>M B 3001-3500</t>
  </si>
  <si>
    <t>F181</t>
  </si>
  <si>
    <t>Feni Chhagalnaiya</t>
  </si>
  <si>
    <t>F004</t>
  </si>
  <si>
    <t xml:space="preserve">Mymenshing </t>
  </si>
  <si>
    <t>F165</t>
  </si>
  <si>
    <t xml:space="preserve"> Laksham</t>
  </si>
  <si>
    <t>F131</t>
  </si>
  <si>
    <t xml:space="preserve"> Dinajpur Gansht</t>
  </si>
  <si>
    <t>F105</t>
  </si>
  <si>
    <t>Narsingdi Judge</t>
  </si>
  <si>
    <t>F123</t>
  </si>
  <si>
    <t xml:space="preserve">Jashore Rasel </t>
  </si>
  <si>
    <t>M B 3501+</t>
  </si>
  <si>
    <t xml:space="preserve">Mymenshingh Railroad </t>
  </si>
  <si>
    <t>F099</t>
  </si>
  <si>
    <t>Manikganj Royal</t>
  </si>
  <si>
    <t>Manikganj</t>
  </si>
  <si>
    <t>F118</t>
  </si>
  <si>
    <t>Mirpur 2</t>
  </si>
  <si>
    <t>F122</t>
  </si>
  <si>
    <t>Natun Bazar</t>
  </si>
  <si>
    <t>F242</t>
  </si>
  <si>
    <t xml:space="preserve">Rayerbazar </t>
  </si>
  <si>
    <t>M C 1001-1500</t>
  </si>
  <si>
    <t>F168</t>
  </si>
  <si>
    <t xml:space="preserve">Sherpur </t>
  </si>
  <si>
    <t>Sherpur</t>
  </si>
  <si>
    <t>F056</t>
  </si>
  <si>
    <t>Mirpur-12</t>
  </si>
  <si>
    <t>D083</t>
  </si>
  <si>
    <t>Golapbagh</t>
  </si>
  <si>
    <t>F109</t>
  </si>
  <si>
    <t>Hazaribagh</t>
  </si>
  <si>
    <t>F065</t>
  </si>
  <si>
    <t xml:space="preserve">Thana Road, Uttar Badda </t>
  </si>
  <si>
    <t>F007</t>
  </si>
  <si>
    <t>Sataish, Tongi</t>
  </si>
  <si>
    <t>F048</t>
  </si>
  <si>
    <t xml:space="preserve">Civil Aviation/Kawla </t>
  </si>
  <si>
    <t>D088</t>
  </si>
  <si>
    <t xml:space="preserve"> Saterkul </t>
  </si>
  <si>
    <t>F151</t>
  </si>
  <si>
    <t>Muktarbari Road</t>
  </si>
  <si>
    <t>F081</t>
  </si>
  <si>
    <t>Board Bazar , Gazipur</t>
  </si>
  <si>
    <t>F176</t>
  </si>
  <si>
    <t>Narayanganj Deovhog</t>
  </si>
  <si>
    <t>M C 1501-2000</t>
  </si>
  <si>
    <t>F306</t>
  </si>
  <si>
    <t>Gobindaganj Gaibandha</t>
  </si>
  <si>
    <t>Gaibandha</t>
  </si>
  <si>
    <t>F283</t>
  </si>
  <si>
    <t>Salna Gazipur O</t>
  </si>
  <si>
    <t>F050</t>
  </si>
  <si>
    <t xml:space="preserve">Mirpur 10 </t>
  </si>
  <si>
    <t>F292</t>
  </si>
  <si>
    <t xml:space="preserve">Mijmiji </t>
  </si>
  <si>
    <t>F174</t>
  </si>
  <si>
    <t>Kushtia  Bheram</t>
  </si>
  <si>
    <t>F147</t>
  </si>
  <si>
    <t>Ranabhola</t>
  </si>
  <si>
    <t>F142</t>
  </si>
  <si>
    <t>Uttar Khapara</t>
  </si>
  <si>
    <t>F190</t>
  </si>
  <si>
    <t>Courtbari</t>
  </si>
  <si>
    <t>F310</t>
  </si>
  <si>
    <t xml:space="preserve">Biconmor Rangpur </t>
  </si>
  <si>
    <t>F288</t>
  </si>
  <si>
    <t xml:space="preserve">Bosila Uttarpara </t>
  </si>
  <si>
    <t>F179</t>
  </si>
  <si>
    <t>Tangail Sabalia</t>
  </si>
  <si>
    <t>F075</t>
  </si>
  <si>
    <t xml:space="preserve">West Shewrapara </t>
  </si>
  <si>
    <t>F219</t>
  </si>
  <si>
    <t>Magura Sadar</t>
  </si>
  <si>
    <t>Magura</t>
  </si>
  <si>
    <t>F250</t>
  </si>
  <si>
    <t xml:space="preserve">Kamarpara </t>
  </si>
  <si>
    <t>F091</t>
  </si>
  <si>
    <t xml:space="preserve">Sirajganj Shahid Sarwardi Road </t>
  </si>
  <si>
    <t>Sirajganj</t>
  </si>
  <si>
    <t>F090</t>
  </si>
  <si>
    <t xml:space="preserve">Shafipur Heramoti Tower </t>
  </si>
  <si>
    <t>F120</t>
  </si>
  <si>
    <t>Baipal RMST Tower</t>
  </si>
  <si>
    <t>F173</t>
  </si>
  <si>
    <t xml:space="preserve">Ashulia </t>
  </si>
  <si>
    <t>F002</t>
  </si>
  <si>
    <t xml:space="preserve">Jamalpur </t>
  </si>
  <si>
    <t>F136</t>
  </si>
  <si>
    <t>South Sastapur</t>
  </si>
  <si>
    <t>M C 2001-2500</t>
  </si>
  <si>
    <t>F270</t>
  </si>
  <si>
    <t xml:space="preserve">Khalpar Narsingdi </t>
  </si>
  <si>
    <t>F082</t>
  </si>
  <si>
    <t xml:space="preserve">Dakshin khan KC Plaza </t>
  </si>
  <si>
    <t>F149</t>
  </si>
  <si>
    <t xml:space="preserve"> Savar Polli Bid</t>
  </si>
  <si>
    <t>F103</t>
  </si>
  <si>
    <t xml:space="preserve">Gazipur Konabari </t>
  </si>
  <si>
    <t>F182</t>
  </si>
  <si>
    <t>Hemayetpur</t>
  </si>
  <si>
    <t>F146</t>
  </si>
  <si>
    <t>Jamgora</t>
  </si>
  <si>
    <t>F293</t>
  </si>
  <si>
    <t xml:space="preserve">Kadamtali </t>
  </si>
  <si>
    <t>F132</t>
  </si>
  <si>
    <t>Konapara Demra</t>
  </si>
  <si>
    <t>F254</t>
  </si>
  <si>
    <t>Dattabari Bogura</t>
  </si>
  <si>
    <t>M C 2501-3000</t>
  </si>
  <si>
    <t>F175</t>
  </si>
  <si>
    <t>Gazipur Chowrasta</t>
  </si>
  <si>
    <t>Name</t>
  </si>
  <si>
    <t>Division</t>
  </si>
  <si>
    <t>Dhaka/Out of Dhaka</t>
  </si>
  <si>
    <t>Dhaka/out of Dhaka</t>
  </si>
  <si>
    <t>Out of Dhaka</t>
  </si>
  <si>
    <t>N</t>
  </si>
  <si>
    <t>Enter  Division Name</t>
  </si>
  <si>
    <t>Mosque/Mandir/Girza</t>
  </si>
  <si>
    <t>Enter Location Area</t>
  </si>
  <si>
    <t>Avg per Day Sales</t>
  </si>
  <si>
    <t>BUSINESS FEASIBILITY INFORMATION</t>
  </si>
  <si>
    <t>PROJECT NAME</t>
  </si>
  <si>
    <t>MANPOWER ALLOCATION</t>
  </si>
  <si>
    <t>Qty</t>
  </si>
  <si>
    <t>Salary</t>
  </si>
  <si>
    <t>Total Amount</t>
  </si>
  <si>
    <t>GP SHARE</t>
  </si>
  <si>
    <t>OM-Parmanent</t>
  </si>
  <si>
    <t>SALES PER DAY</t>
  </si>
  <si>
    <t>ICMO-Parmanent</t>
  </si>
  <si>
    <t>MONTH SALES</t>
  </si>
  <si>
    <t>Duty officer</t>
  </si>
  <si>
    <t>GP%</t>
  </si>
  <si>
    <t>BASKET SIZE</t>
  </si>
  <si>
    <t>CG</t>
  </si>
  <si>
    <t>OTHER INCOME %</t>
  </si>
  <si>
    <t>COMMODITY</t>
  </si>
  <si>
    <t>P&amp;P (Y/N)</t>
  </si>
  <si>
    <t>PROTEIN</t>
  </si>
  <si>
    <t>MONTHLY RENT</t>
  </si>
  <si>
    <t>PERISHABLES</t>
  </si>
  <si>
    <t>ADVANCE</t>
  </si>
  <si>
    <t>GM &amp; LIFESTYLE</t>
  </si>
  <si>
    <t>SECURITY</t>
  </si>
  <si>
    <t>POS</t>
  </si>
  <si>
    <t>CEP VALUE</t>
  </si>
  <si>
    <t>PORTER</t>
  </si>
  <si>
    <t>AREA OUT OF DHAKA (Y/N)</t>
  </si>
  <si>
    <t>BSM</t>
  </si>
  <si>
    <t>DECORATION COST</t>
  </si>
  <si>
    <t>BK STR</t>
  </si>
  <si>
    <t>CLEANER</t>
  </si>
  <si>
    <t>Prepare Date</t>
  </si>
  <si>
    <t>Number/    Percentage</t>
  </si>
  <si>
    <t>1st Month</t>
  </si>
  <si>
    <t>2nd Month</t>
  </si>
  <si>
    <t>3rd Month</t>
  </si>
  <si>
    <t>1st year</t>
  </si>
  <si>
    <t>2nd year</t>
  </si>
  <si>
    <t>3rd year</t>
  </si>
  <si>
    <t>4th year</t>
  </si>
  <si>
    <t>5th year</t>
  </si>
  <si>
    <t>Total</t>
  </si>
  <si>
    <t>Fixed asset investment( CEP Value)</t>
  </si>
  <si>
    <t>Average Stock</t>
  </si>
  <si>
    <t>Stock Holding Days</t>
  </si>
  <si>
    <t>Area in SFT</t>
  </si>
  <si>
    <t>Day Average Foot Fall</t>
  </si>
  <si>
    <t>Average Basket Size</t>
  </si>
  <si>
    <t>Day Average Sales</t>
  </si>
  <si>
    <t>Sales Revenue</t>
  </si>
  <si>
    <t>COGS</t>
  </si>
  <si>
    <t>GPV</t>
  </si>
  <si>
    <t>GP %</t>
  </si>
  <si>
    <t xml:space="preserve">Space Rent &amp; Other Income </t>
  </si>
  <si>
    <t>TOTAL INCOME</t>
  </si>
  <si>
    <t>Franchisee Commission</t>
  </si>
  <si>
    <t>Rent</t>
  </si>
  <si>
    <t xml:space="preserve">Outlet staff salary (Contractual) </t>
  </si>
  <si>
    <t>Outlet staff salary (Permanent)</t>
  </si>
  <si>
    <t>Outlet staff salary (Support team)</t>
  </si>
  <si>
    <t>Depreciation</t>
  </si>
  <si>
    <t xml:space="preserve">Consumption-Consumable </t>
  </si>
  <si>
    <t>Electricity &amp; Utility</t>
  </si>
  <si>
    <t>Product Wastage</t>
  </si>
  <si>
    <t>Maintenance</t>
  </si>
  <si>
    <t>Security</t>
  </si>
  <si>
    <t>Generator Running Expense</t>
  </si>
  <si>
    <t>Cleaning</t>
  </si>
  <si>
    <t>Outlet operational Expense</t>
  </si>
  <si>
    <t>Connectivity Charge</t>
  </si>
  <si>
    <t xml:space="preserve">Membership Discount </t>
  </si>
  <si>
    <t>Insurance Charges</t>
  </si>
  <si>
    <t>Promotional Expense</t>
  </si>
  <si>
    <t>Ice Expenses</t>
  </si>
  <si>
    <t>Denomination charge</t>
  </si>
  <si>
    <t xml:space="preserve">Credit card charge </t>
  </si>
  <si>
    <t>Conveyance Expenses</t>
  </si>
  <si>
    <t>Printing and Stationary</t>
  </si>
  <si>
    <t>Entertainment</t>
  </si>
  <si>
    <t xml:space="preserve">Stock  write off (Prov.) </t>
  </si>
  <si>
    <t>Total Outlet Level OPEX</t>
  </si>
  <si>
    <t>Outlet level Gain/Loss Before OFC</t>
  </si>
  <si>
    <t xml:space="preserve">Operating Financing Cost </t>
  </si>
  <si>
    <t>Outlet level P/L after OFC</t>
  </si>
  <si>
    <t>Outbound Transport</t>
  </si>
  <si>
    <t>P/L consideraing Outbound Transport</t>
  </si>
  <si>
    <t>Franchisee Part</t>
  </si>
  <si>
    <t>Decoration Cost (Approx..)</t>
  </si>
  <si>
    <t xml:space="preserve"> </t>
  </si>
  <si>
    <t>Advance</t>
  </si>
  <si>
    <t>Security deposit</t>
  </si>
  <si>
    <t xml:space="preserve">Rent </t>
  </si>
  <si>
    <t>Rent Vat( 15%)</t>
  </si>
  <si>
    <t>Financing cost</t>
  </si>
  <si>
    <t>Adjustment with Rent</t>
  </si>
  <si>
    <t>Closing Balance after rent adjustment</t>
  </si>
  <si>
    <t>Generator Running Exp</t>
  </si>
  <si>
    <t>ICE bill</t>
  </si>
  <si>
    <t>Service charge &amp; Others</t>
  </si>
  <si>
    <t>Total Franchisee Operating Expenses</t>
  </si>
  <si>
    <t>Franchisee Operating Cash Flow/ EBITDA</t>
  </si>
  <si>
    <t>Total Franchisee Expenses</t>
  </si>
  <si>
    <t>Franchisee PBT</t>
  </si>
  <si>
    <t>Total Profit</t>
  </si>
  <si>
    <t>Period</t>
  </si>
  <si>
    <t>YR-1</t>
  </si>
  <si>
    <t>YR-2</t>
  </si>
  <si>
    <t>YR-3</t>
  </si>
  <si>
    <t>YR-4</t>
  </si>
  <si>
    <t>YR-5</t>
  </si>
  <si>
    <t>Net Cash Flow/Year</t>
  </si>
  <si>
    <t>Cumulative Cash Flow</t>
  </si>
  <si>
    <t>ROI Cash Flow</t>
  </si>
  <si>
    <t>Discount Rate</t>
  </si>
  <si>
    <t>NPV</t>
  </si>
  <si>
    <t>NPV Return</t>
  </si>
  <si>
    <t>IRR</t>
  </si>
  <si>
    <t>PBP (Year)</t>
  </si>
  <si>
    <t>Prepared by</t>
  </si>
  <si>
    <t>Opened by</t>
  </si>
  <si>
    <t>Viewed by</t>
  </si>
  <si>
    <t>Approved bY</t>
  </si>
  <si>
    <t>Tamal Paul</t>
  </si>
  <si>
    <t>Abu Naser</t>
  </si>
  <si>
    <t>B004</t>
  </si>
  <si>
    <t>C001</t>
  </si>
  <si>
    <t>C009</t>
  </si>
  <si>
    <t>C011</t>
  </si>
  <si>
    <t>C013</t>
  </si>
  <si>
    <t>C015</t>
  </si>
  <si>
    <t>C016</t>
  </si>
  <si>
    <t>C017</t>
  </si>
  <si>
    <t>C018</t>
  </si>
  <si>
    <t>C019</t>
  </si>
  <si>
    <t>D002</t>
  </si>
  <si>
    <t>D003</t>
  </si>
  <si>
    <t>D004</t>
  </si>
  <si>
    <t>D006</t>
  </si>
  <si>
    <t>D007</t>
  </si>
  <si>
    <t>D011</t>
  </si>
  <si>
    <t>D014</t>
  </si>
  <si>
    <t>D016</t>
  </si>
  <si>
    <t>D017</t>
  </si>
  <si>
    <t>D018</t>
  </si>
  <si>
    <t>D019</t>
  </si>
  <si>
    <t>D021</t>
  </si>
  <si>
    <t>D023</t>
  </si>
  <si>
    <t>D024</t>
  </si>
  <si>
    <t>D031</t>
  </si>
  <si>
    <t>D034</t>
  </si>
  <si>
    <t>D041</t>
  </si>
  <si>
    <t>D045</t>
  </si>
  <si>
    <t>D046</t>
  </si>
  <si>
    <t>D047</t>
  </si>
  <si>
    <t>D049</t>
  </si>
  <si>
    <t>D051</t>
  </si>
  <si>
    <t>D053</t>
  </si>
  <si>
    <t>D054</t>
  </si>
  <si>
    <t>D056</t>
  </si>
  <si>
    <t>D058</t>
  </si>
  <si>
    <t>D059</t>
  </si>
  <si>
    <t>D060</t>
  </si>
  <si>
    <t>D061</t>
  </si>
  <si>
    <t>D062</t>
  </si>
  <si>
    <t>D063</t>
  </si>
  <si>
    <t>D064</t>
  </si>
  <si>
    <t>D065</t>
  </si>
  <si>
    <t>D067</t>
  </si>
  <si>
    <t>D068</t>
  </si>
  <si>
    <t>D070</t>
  </si>
  <si>
    <t>D071</t>
  </si>
  <si>
    <t>D072</t>
  </si>
  <si>
    <t>D074</t>
  </si>
  <si>
    <t>D075</t>
  </si>
  <si>
    <t>D076</t>
  </si>
  <si>
    <t>D078</t>
  </si>
  <si>
    <t>D091</t>
  </si>
  <si>
    <t>D092</t>
  </si>
  <si>
    <t>D093</t>
  </si>
  <si>
    <t>D095</t>
  </si>
  <si>
    <t>D096</t>
  </si>
  <si>
    <t>D098</t>
  </si>
  <si>
    <t>D099</t>
  </si>
  <si>
    <t>D101</t>
  </si>
  <si>
    <t>D102</t>
  </si>
  <si>
    <t>F223</t>
  </si>
  <si>
    <t>F290</t>
  </si>
  <si>
    <t>F311</t>
  </si>
  <si>
    <t>F317</t>
  </si>
  <si>
    <t>F321</t>
  </si>
  <si>
    <t>K006</t>
  </si>
  <si>
    <t>K007</t>
  </si>
  <si>
    <t>R008</t>
  </si>
  <si>
    <t>R009</t>
  </si>
  <si>
    <t>R010</t>
  </si>
  <si>
    <t>S001</t>
  </si>
  <si>
    <t>S002</t>
  </si>
  <si>
    <t>S003</t>
  </si>
  <si>
    <t>S006</t>
  </si>
  <si>
    <t>S007</t>
  </si>
  <si>
    <t>S008</t>
  </si>
  <si>
    <t>S009</t>
  </si>
  <si>
    <t>Accent &amp; Decors</t>
  </si>
  <si>
    <t>Baby Care</t>
  </si>
  <si>
    <t>Baby Food</t>
  </si>
  <si>
    <t>Beverage &amp; Tobacco</t>
  </si>
  <si>
    <t>Commodities</t>
  </si>
  <si>
    <t>Dairy</t>
  </si>
  <si>
    <t>Electronics &amp;</t>
  </si>
  <si>
    <t>Gift &amp; Toys</t>
  </si>
  <si>
    <t>Home &amp; Garden</t>
  </si>
  <si>
    <t>Home Accessories</t>
  </si>
  <si>
    <t>Home Appliance</t>
  </si>
  <si>
    <t>Home Care</t>
  </si>
  <si>
    <t>HOME MADE</t>
  </si>
  <si>
    <t>Infotainment</t>
  </si>
  <si>
    <t>Kitchen Additives</t>
  </si>
  <si>
    <t>Life Style</t>
  </si>
  <si>
    <t>Packaged Foods</t>
  </si>
  <si>
    <t>Perishables</t>
  </si>
  <si>
    <t>Personal Care</t>
  </si>
  <si>
    <t>Protein</t>
  </si>
  <si>
    <t>Restaurant</t>
  </si>
  <si>
    <t>Stationeries</t>
  </si>
  <si>
    <t>Vehicle</t>
  </si>
  <si>
    <t>Sales</t>
  </si>
  <si>
    <t>FootFall</t>
  </si>
  <si>
    <t>Per Day Sales</t>
  </si>
  <si>
    <t>Category</t>
  </si>
  <si>
    <t>P&amp;P (Y OR N)</t>
  </si>
  <si>
    <t>Monthly Sales</t>
  </si>
  <si>
    <t>Bank/Office/ATM BOOTH</t>
  </si>
  <si>
    <t>DIVISION</t>
  </si>
  <si>
    <t>Gulshan-1</t>
  </si>
  <si>
    <t>Mr. Shadhin</t>
  </si>
  <si>
    <t>Green Road</t>
  </si>
  <si>
    <t>Mr. Emran</t>
  </si>
  <si>
    <t>Comilla-2</t>
  </si>
  <si>
    <t>Mr. Riaz</t>
  </si>
  <si>
    <t>Mr. Kabir</t>
  </si>
  <si>
    <t>Mirpur-10</t>
  </si>
  <si>
    <t>North Banasree-2</t>
  </si>
  <si>
    <t>Zindabazar</t>
  </si>
  <si>
    <t>Mr. Azim</t>
  </si>
  <si>
    <t>Gulshan-2</t>
  </si>
  <si>
    <t>Amberkhana</t>
  </si>
  <si>
    <t>Comilla</t>
  </si>
  <si>
    <t>Missionpara</t>
  </si>
  <si>
    <t>Gopibagh</t>
  </si>
  <si>
    <t>Savar Cantonment</t>
  </si>
  <si>
    <t>Mohanagar</t>
  </si>
  <si>
    <t>Kazipara-2</t>
  </si>
  <si>
    <t>New Eskaton</t>
  </si>
  <si>
    <t>C020</t>
  </si>
  <si>
    <t>Noakhali Maijdee Court</t>
  </si>
  <si>
    <t>Sutrapur</t>
  </si>
  <si>
    <t>Kustia Shapla Chattar</t>
  </si>
  <si>
    <t>Shonir Akhra</t>
  </si>
  <si>
    <t>Moulvibazar</t>
  </si>
  <si>
    <t>D106</t>
  </si>
  <si>
    <t>Moddho Badda</t>
  </si>
  <si>
    <t>Tongi College Road</t>
  </si>
  <si>
    <t>Pathantola</t>
  </si>
  <si>
    <t>R011</t>
  </si>
  <si>
    <t>Haziganj, Chandpur</t>
  </si>
  <si>
    <t>Boyra, Khulna</t>
  </si>
  <si>
    <t>Laksham</t>
  </si>
  <si>
    <t>Barisal Bogura Road</t>
  </si>
  <si>
    <t>F325</t>
  </si>
  <si>
    <t>K008</t>
  </si>
  <si>
    <t>Rayerbagh</t>
  </si>
  <si>
    <t>Modhubagh</t>
  </si>
  <si>
    <t>Chandina</t>
  </si>
  <si>
    <t>Tangail Main Road</t>
  </si>
  <si>
    <t>Ashulia</t>
  </si>
  <si>
    <t>F327</t>
  </si>
  <si>
    <t>Modhumita</t>
  </si>
  <si>
    <t>Dhaka Uddan</t>
  </si>
  <si>
    <t>Gazipur Konabari</t>
  </si>
  <si>
    <t>F326</t>
  </si>
  <si>
    <t>Siddirganj</t>
  </si>
  <si>
    <t>F309</t>
  </si>
  <si>
    <t>F319</t>
  </si>
  <si>
    <t>Badda Joy Bangla Mor</t>
  </si>
  <si>
    <t>F316</t>
  </si>
  <si>
    <t>Ghatail Tangail</t>
  </si>
  <si>
    <t>Ramganj</t>
  </si>
  <si>
    <t>F274</t>
  </si>
  <si>
    <t>Mijmiji</t>
  </si>
  <si>
    <t>Rahimanagar Kachua</t>
  </si>
  <si>
    <t>Sakhipur Tangail</t>
  </si>
  <si>
    <t>Uttar Kazipara</t>
  </si>
  <si>
    <t>Kachua Chandpur</t>
  </si>
  <si>
    <t xml:space="preserve">Lalmai Cumilla </t>
  </si>
  <si>
    <t>Gandaria</t>
  </si>
  <si>
    <t>F328</t>
  </si>
  <si>
    <t>F329</t>
  </si>
  <si>
    <t>F323</t>
  </si>
  <si>
    <t>Gorgoria Masterbari</t>
  </si>
  <si>
    <t>F337</t>
  </si>
  <si>
    <t>F341</t>
  </si>
  <si>
    <t>F322</t>
  </si>
  <si>
    <t>Lohogora Narail</t>
  </si>
  <si>
    <t>F342</t>
  </si>
  <si>
    <t>F344</t>
  </si>
  <si>
    <t>Karimganj Kishorganj</t>
  </si>
  <si>
    <t>F336</t>
  </si>
  <si>
    <t>F349</t>
  </si>
  <si>
    <t>F348</t>
  </si>
  <si>
    <t>F347</t>
  </si>
  <si>
    <t>F330</t>
  </si>
  <si>
    <t>F350</t>
  </si>
  <si>
    <t>F340</t>
  </si>
  <si>
    <t>F351</t>
  </si>
  <si>
    <t>Jafrabad Mohammadpur</t>
  </si>
  <si>
    <t>F346</t>
  </si>
  <si>
    <t>F332</t>
  </si>
  <si>
    <t>F359</t>
  </si>
  <si>
    <t xml:space="preserve">Pairachattar Jhenadah </t>
  </si>
  <si>
    <t xml:space="preserve">Sreenagar Munshiganj </t>
  </si>
  <si>
    <t xml:space="preserve">Nabiganj Habiganj </t>
  </si>
  <si>
    <t xml:space="preserve">Eastern Housing  </t>
  </si>
  <si>
    <t xml:space="preserve">Ganda Savar </t>
  </si>
  <si>
    <t>F335</t>
  </si>
  <si>
    <t>M A Jalil Sarak ,Barishal</t>
  </si>
  <si>
    <t xml:space="preserve">DC Bridge  Madaripur </t>
  </si>
  <si>
    <t xml:space="preserve">Wabda Road Rampura </t>
  </si>
  <si>
    <t>Shafimiar Bazar</t>
  </si>
  <si>
    <t xml:space="preserve">Gollamari Khulna </t>
  </si>
  <si>
    <t>Fulbari  Dinajpur</t>
  </si>
  <si>
    <t>F358</t>
  </si>
  <si>
    <t>Gobindapur Bazar Sonir Akhra</t>
  </si>
  <si>
    <t xml:space="preserve">Cantonment Mor Mymenshingh </t>
  </si>
  <si>
    <t>F355</t>
  </si>
  <si>
    <t xml:space="preserve">Notullabad Barishal </t>
  </si>
  <si>
    <t>F352</t>
  </si>
  <si>
    <t>Paterbag South Dhonia</t>
  </si>
  <si>
    <t xml:space="preserve">Shibpur Narshingdi </t>
  </si>
  <si>
    <t xml:space="preserve">Bhurungamari Kurigram </t>
  </si>
  <si>
    <t xml:space="preserve">Lohogora Narail </t>
  </si>
  <si>
    <t xml:space="preserve">Monirampur Jessore </t>
  </si>
  <si>
    <t xml:space="preserve">Palbari Jessore </t>
  </si>
  <si>
    <t>Bangla Bazar Barishal</t>
  </si>
  <si>
    <t xml:space="preserve">Baunia </t>
  </si>
  <si>
    <t>Chandrapur</t>
  </si>
  <si>
    <t xml:space="preserve">Karimganj Kishorganj </t>
  </si>
  <si>
    <t>F361</t>
  </si>
  <si>
    <t>Kuliarchar Bazar</t>
  </si>
  <si>
    <t>F157</t>
  </si>
  <si>
    <t xml:space="preserve">Kishoreganj Katiadi </t>
  </si>
  <si>
    <t xml:space="preserve">Radhanagar Pabna </t>
  </si>
  <si>
    <t>Court Bazar Ukhia</t>
  </si>
  <si>
    <t xml:space="preserve">Shapahar Naogaon </t>
  </si>
  <si>
    <t>Bhabaniganj Rajshahi</t>
  </si>
  <si>
    <t>Mathbaria Pirojpur</t>
  </si>
  <si>
    <t xml:space="preserve">Ramu Coxesbazar </t>
  </si>
  <si>
    <t>Jhenaidah</t>
  </si>
  <si>
    <t>Max Sales Values</t>
  </si>
  <si>
    <t>Y</t>
  </si>
  <si>
    <t>Saiful Alam Rasel</t>
  </si>
  <si>
    <t>Head Of Business, CG</t>
  </si>
  <si>
    <t>Salah Uddin Misbah</t>
  </si>
  <si>
    <t>Sales Given By</t>
  </si>
  <si>
    <t>Location Type</t>
  </si>
  <si>
    <t>Commercial Hub</t>
  </si>
  <si>
    <t>High Street W Residential Block</t>
  </si>
  <si>
    <t>Within the Mahalla</t>
  </si>
  <si>
    <t>Industrial</t>
  </si>
  <si>
    <t>High Street</t>
  </si>
  <si>
    <t>Gated Community</t>
  </si>
  <si>
    <t>Inside the Mall</t>
  </si>
  <si>
    <t>High Street W Institutions</t>
  </si>
  <si>
    <t>0 TO 800</t>
  </si>
  <si>
    <t>801 TO 1000</t>
  </si>
  <si>
    <t>1001 TO 1200</t>
  </si>
  <si>
    <t>1201 TO 1500</t>
  </si>
  <si>
    <t>1501 TO 1800</t>
  </si>
  <si>
    <t>1801 TO 2000</t>
  </si>
  <si>
    <t>2001 TO 2500</t>
  </si>
  <si>
    <t>2501 TO 3000</t>
  </si>
  <si>
    <t>3001 TO 5000</t>
  </si>
  <si>
    <t>5001 TO 8000</t>
  </si>
  <si>
    <t>8001 TO 10000</t>
  </si>
  <si>
    <t>10001 &amp; ABOVE</t>
  </si>
  <si>
    <t>CODE</t>
  </si>
  <si>
    <t>Outlet Name</t>
  </si>
  <si>
    <t>Income Level</t>
  </si>
  <si>
    <t>AVG Profit</t>
  </si>
  <si>
    <t>AVG Sales</t>
  </si>
  <si>
    <t>AVG FF</t>
  </si>
  <si>
    <t>Mr. Sunny</t>
  </si>
  <si>
    <t>FR</t>
  </si>
  <si>
    <t>F555</t>
  </si>
  <si>
    <t>Mr. Mahbub</t>
  </si>
  <si>
    <t>F531</t>
  </si>
  <si>
    <t>F507</t>
  </si>
  <si>
    <t>F606</t>
  </si>
  <si>
    <t>F461</t>
  </si>
  <si>
    <t>F553</t>
  </si>
  <si>
    <t>F378</t>
  </si>
  <si>
    <t>F589</t>
  </si>
  <si>
    <t>Chatmohar Pabna</t>
  </si>
  <si>
    <t>F447</t>
  </si>
  <si>
    <t>F574</t>
  </si>
  <si>
    <t>F415</t>
  </si>
  <si>
    <t>F440</t>
  </si>
  <si>
    <t>F545</t>
  </si>
  <si>
    <t>F520</t>
  </si>
  <si>
    <t>F597</t>
  </si>
  <si>
    <t>F536</t>
  </si>
  <si>
    <t>F575</t>
  </si>
  <si>
    <t>F524</t>
  </si>
  <si>
    <t>F394</t>
  </si>
  <si>
    <t>F441</t>
  </si>
  <si>
    <t>F564</t>
  </si>
  <si>
    <t>F454</t>
  </si>
  <si>
    <t>F419</t>
  </si>
  <si>
    <t>F372</t>
  </si>
  <si>
    <t>Chuadanga</t>
  </si>
  <si>
    <t>F528</t>
  </si>
  <si>
    <t>F398</t>
  </si>
  <si>
    <t>Meherpur</t>
  </si>
  <si>
    <t>F374</t>
  </si>
  <si>
    <t>F445</t>
  </si>
  <si>
    <t>F432</t>
  </si>
  <si>
    <t>F420</t>
  </si>
  <si>
    <t>F422</t>
  </si>
  <si>
    <t>F614</t>
  </si>
  <si>
    <t>F571</t>
  </si>
  <si>
    <t>F514</t>
  </si>
  <si>
    <t>F498</t>
  </si>
  <si>
    <t>F469</t>
  </si>
  <si>
    <t>F409</t>
  </si>
  <si>
    <t>F572</t>
  </si>
  <si>
    <t>F613</t>
  </si>
  <si>
    <t>F421</t>
  </si>
  <si>
    <t>F568</t>
  </si>
  <si>
    <t>F478</t>
  </si>
  <si>
    <t>F472</t>
  </si>
  <si>
    <t>F459</t>
  </si>
  <si>
    <t>F570</t>
  </si>
  <si>
    <t>F428</t>
  </si>
  <si>
    <t>F510</t>
  </si>
  <si>
    <t>F486</t>
  </si>
  <si>
    <t>F583</t>
  </si>
  <si>
    <t>F590</t>
  </si>
  <si>
    <t>Tetulia Panchagar</t>
  </si>
  <si>
    <t>F593</t>
  </si>
  <si>
    <t>Savar</t>
  </si>
  <si>
    <t>F581</t>
  </si>
  <si>
    <t>F587</t>
  </si>
  <si>
    <t>F393</t>
  </si>
  <si>
    <t>F577</t>
  </si>
  <si>
    <t>F426</t>
  </si>
  <si>
    <t>F442</t>
  </si>
  <si>
    <t>F556</t>
  </si>
  <si>
    <t>F465</t>
  </si>
  <si>
    <t>F481</t>
  </si>
  <si>
    <t>F373</t>
  </si>
  <si>
    <t>F533</t>
  </si>
  <si>
    <t>F482</t>
  </si>
  <si>
    <t>F389</t>
  </si>
  <si>
    <t>F547</t>
  </si>
  <si>
    <t>F458</t>
  </si>
  <si>
    <t>F464</t>
  </si>
  <si>
    <t>F604</t>
  </si>
  <si>
    <t>F443</t>
  </si>
  <si>
    <t>F522</t>
  </si>
  <si>
    <t>F451</t>
  </si>
  <si>
    <t>F497</t>
  </si>
  <si>
    <t>F365</t>
  </si>
  <si>
    <t>F403</t>
  </si>
  <si>
    <t>F535</t>
  </si>
  <si>
    <t>Kalampur Dhamrai</t>
  </si>
  <si>
    <t>F509</t>
  </si>
  <si>
    <t>Debiganj Panchagarh</t>
  </si>
  <si>
    <t>F565</t>
  </si>
  <si>
    <t>F438</t>
  </si>
  <si>
    <t>F471</t>
  </si>
  <si>
    <t>F559</t>
  </si>
  <si>
    <t>F475</t>
  </si>
  <si>
    <t>F153</t>
  </si>
  <si>
    <t>F369</t>
  </si>
  <si>
    <t>F382</t>
  </si>
  <si>
    <t>F433</t>
  </si>
  <si>
    <t>F405</t>
  </si>
  <si>
    <t>F550</t>
  </si>
  <si>
    <t>F467</t>
  </si>
  <si>
    <t>F480</t>
  </si>
  <si>
    <t>Bhola</t>
  </si>
  <si>
    <t>F476</t>
  </si>
  <si>
    <t>F427</t>
  </si>
  <si>
    <t>F243</t>
  </si>
  <si>
    <t>F450</t>
  </si>
  <si>
    <t>F379</t>
  </si>
  <si>
    <t>F485</t>
  </si>
  <si>
    <t>F521</t>
  </si>
  <si>
    <t>F468</t>
  </si>
  <si>
    <t>F494</t>
  </si>
  <si>
    <t>F526</t>
  </si>
  <si>
    <t>Nilphamari</t>
  </si>
  <si>
    <t>F584</t>
  </si>
  <si>
    <t>F391</t>
  </si>
  <si>
    <t>F518</t>
  </si>
  <si>
    <t>F517</t>
  </si>
  <si>
    <t>Ghior Manikganj</t>
  </si>
  <si>
    <t>F488</t>
  </si>
  <si>
    <t>F505</t>
  </si>
  <si>
    <t>F506</t>
  </si>
  <si>
    <t>Block-D Mirpur 15 Outlet</t>
  </si>
  <si>
    <t>F473</t>
  </si>
  <si>
    <t>F492</t>
  </si>
  <si>
    <t>F366</t>
  </si>
  <si>
    <t>Bagerhat</t>
  </si>
  <si>
    <t>F474</t>
  </si>
  <si>
    <t>F496</t>
  </si>
  <si>
    <t>F508</t>
  </si>
  <si>
    <t>F408</t>
  </si>
  <si>
    <t>F502</t>
  </si>
  <si>
    <t>F491</t>
  </si>
  <si>
    <t>F489</t>
  </si>
  <si>
    <t>Tangail Bus Stand</t>
  </si>
  <si>
    <t>F490</t>
  </si>
  <si>
    <t>F413</t>
  </si>
  <si>
    <t>F434</t>
  </si>
  <si>
    <t>F416</t>
  </si>
  <si>
    <t>F537</t>
  </si>
  <si>
    <t>Charmuguria Madaripur</t>
  </si>
  <si>
    <t>F605</t>
  </si>
  <si>
    <t>Rowmari Kurigram</t>
  </si>
  <si>
    <t>F392</t>
  </si>
  <si>
    <t>F595</t>
  </si>
  <si>
    <t>F569</t>
  </si>
  <si>
    <t>F600</t>
  </si>
  <si>
    <t>F477</t>
  </si>
  <si>
    <t>F548</t>
  </si>
  <si>
    <t>F576</t>
  </si>
  <si>
    <t>F534</t>
  </si>
  <si>
    <t>F542</t>
  </si>
  <si>
    <t>Bauphal Patuakhali</t>
  </si>
  <si>
    <t>F551</t>
  </si>
  <si>
    <t>F566</t>
  </si>
  <si>
    <t>F431</t>
  </si>
  <si>
    <t>F483</t>
  </si>
  <si>
    <t>F430</t>
  </si>
  <si>
    <t>F544</t>
  </si>
  <si>
    <t>F453</t>
  </si>
  <si>
    <t>F436</t>
  </si>
  <si>
    <t>F375</t>
  </si>
  <si>
    <t>F424</t>
  </si>
  <si>
    <t>F376</t>
  </si>
  <si>
    <t>F307</t>
  </si>
  <si>
    <t>F401</t>
  </si>
  <si>
    <t>F410</t>
  </si>
  <si>
    <t>F414</t>
  </si>
  <si>
    <t>F607</t>
  </si>
  <si>
    <t>F549</t>
  </si>
  <si>
    <t>F561</t>
  </si>
  <si>
    <t>F582</t>
  </si>
  <si>
    <t>F585</t>
  </si>
  <si>
    <t>F406</t>
  </si>
  <si>
    <t>F511</t>
  </si>
  <si>
    <t>F425</t>
  </si>
  <si>
    <t>F525</t>
  </si>
  <si>
    <t>F519</t>
  </si>
  <si>
    <t>F456</t>
  </si>
  <si>
    <t>F429</t>
  </si>
  <si>
    <t>F448</t>
  </si>
  <si>
    <t>F532</t>
  </si>
  <si>
    <t>F579</t>
  </si>
  <si>
    <t>F462</t>
  </si>
  <si>
    <t>F339</t>
  </si>
  <si>
    <t>F504</t>
  </si>
  <si>
    <t>F417</t>
  </si>
  <si>
    <t>F484</t>
  </si>
  <si>
    <t>F397</t>
  </si>
  <si>
    <t>F455</t>
  </si>
  <si>
    <t>F608</t>
  </si>
  <si>
    <t>F512</t>
  </si>
  <si>
    <t>F411</t>
  </si>
  <si>
    <t>F539</t>
  </si>
  <si>
    <t>F479</t>
  </si>
  <si>
    <t>Nirala Khulna Outlet</t>
  </si>
  <si>
    <t>F463</t>
  </si>
  <si>
    <t>F418</t>
  </si>
  <si>
    <t>F516</t>
  </si>
  <si>
    <t>F546</t>
  </si>
  <si>
    <t>F435</t>
  </si>
  <si>
    <t>F457</t>
  </si>
  <si>
    <t>F220</t>
  </si>
  <si>
    <t>F527</t>
  </si>
  <si>
    <t>F612</t>
  </si>
  <si>
    <t>F530</t>
  </si>
  <si>
    <t>Rangamati</t>
  </si>
  <si>
    <t>F412</t>
  </si>
  <si>
    <t>F543</t>
  </si>
  <si>
    <t>F460</t>
  </si>
  <si>
    <t>F611</t>
  </si>
  <si>
    <t>F598</t>
  </si>
  <si>
    <t>F500</t>
  </si>
  <si>
    <t>F452</t>
  </si>
  <si>
    <t>F380</t>
  </si>
  <si>
    <t>F384</t>
  </si>
  <si>
    <t>F423</t>
  </si>
  <si>
    <t>F499</t>
  </si>
  <si>
    <t>F540</t>
  </si>
  <si>
    <t>F399</t>
  </si>
  <si>
    <t>F578</t>
  </si>
  <si>
    <t>F487</t>
  </si>
  <si>
    <t>F400</t>
  </si>
  <si>
    <t>F396</t>
  </si>
  <si>
    <t>F503</t>
  </si>
  <si>
    <t>F388</t>
  </si>
  <si>
    <t>F541</t>
  </si>
  <si>
    <t>F230</t>
  </si>
  <si>
    <t>Chunarughat Habiganj</t>
  </si>
  <si>
    <t>F390</t>
  </si>
  <si>
    <t>F381</t>
  </si>
  <si>
    <t>F338</t>
  </si>
  <si>
    <t>F557</t>
  </si>
  <si>
    <t>F538</t>
  </si>
  <si>
    <t>F513</t>
  </si>
  <si>
    <t>F334</t>
  </si>
  <si>
    <t>F371</t>
  </si>
  <si>
    <t>F370</t>
  </si>
  <si>
    <t>F231</t>
  </si>
  <si>
    <t>F560</t>
  </si>
  <si>
    <t>F197</t>
  </si>
  <si>
    <t>F495</t>
  </si>
  <si>
    <t>f212</t>
  </si>
  <si>
    <t>F364</t>
  </si>
  <si>
    <t>F402</t>
  </si>
  <si>
    <t>F466</t>
  </si>
  <si>
    <t>F554</t>
  </si>
  <si>
    <t>F558</t>
  </si>
  <si>
    <t>F368</t>
  </si>
  <si>
    <t>F562</t>
  </si>
  <si>
    <t>F331</t>
  </si>
  <si>
    <t>F523</t>
  </si>
  <si>
    <t>F386</t>
  </si>
  <si>
    <t>F356</t>
  </si>
  <si>
    <t>F367</t>
  </si>
  <si>
    <t>F383</t>
  </si>
  <si>
    <t>F602</t>
  </si>
  <si>
    <t>F385</t>
  </si>
  <si>
    <t>F573</t>
  </si>
  <si>
    <t>Raipur Lakshmipur</t>
  </si>
  <si>
    <t>F567</t>
  </si>
  <si>
    <t>Khagrachari</t>
  </si>
  <si>
    <t>F395</t>
  </si>
  <si>
    <t>F552</t>
  </si>
  <si>
    <t>Unique</t>
  </si>
  <si>
    <t>Head Of Business Expansion</t>
  </si>
  <si>
    <t>FR PNP</t>
  </si>
  <si>
    <t>Electronics &amp; Appl</t>
  </si>
  <si>
    <t>FR NON-PNP</t>
  </si>
  <si>
    <t>FR PNP Con%</t>
  </si>
  <si>
    <t>FR NON-PNP Con%</t>
  </si>
  <si>
    <t>Faridganj Chandpur Outlet</t>
  </si>
  <si>
    <t>Kashiani</t>
  </si>
  <si>
    <t>Chunarughat Habiganj Outlet</t>
  </si>
  <si>
    <t xml:space="preserve">Shibchar Madaripur </t>
  </si>
  <si>
    <t xml:space="preserve">Borhanuddin Bhola </t>
  </si>
  <si>
    <t>Pakundia</t>
  </si>
  <si>
    <t>Gournadi Barishal</t>
  </si>
  <si>
    <t>Hamid Road Pabna</t>
  </si>
  <si>
    <t xml:space="preserve">Saidpur Nilphamari </t>
  </si>
  <si>
    <t xml:space="preserve">Birgonj Dinajpur </t>
  </si>
  <si>
    <t>DB Road Gaibandha</t>
  </si>
  <si>
    <t>Shetabganj Dinajpur</t>
  </si>
  <si>
    <t xml:space="preserve">Chowgacha Jashore </t>
  </si>
  <si>
    <t xml:space="preserve">Palshbari Ashulia </t>
  </si>
  <si>
    <t>Belkuchi Sirajganj</t>
  </si>
  <si>
    <t xml:space="preserve">Chitolmari Bagerhat </t>
  </si>
  <si>
    <t xml:space="preserve">Charfasson Bhola </t>
  </si>
  <si>
    <t xml:space="preserve">Garib Shah Sarak Jashore </t>
  </si>
  <si>
    <t xml:space="preserve">Nasirabad 2nd Gate </t>
  </si>
  <si>
    <t xml:space="preserve">Monipur Mirpur </t>
  </si>
  <si>
    <t xml:space="preserve">Norda </t>
  </si>
  <si>
    <t xml:space="preserve">Chuadanga  </t>
  </si>
  <si>
    <t>Khalifa Ghat Kamrangichar</t>
  </si>
  <si>
    <t>Jirani Savar</t>
  </si>
  <si>
    <t xml:space="preserve">Thakurgaon Road </t>
  </si>
  <si>
    <t xml:space="preserve">Bhuighar NG </t>
  </si>
  <si>
    <t xml:space="preserve">Kazibari Gazipur </t>
  </si>
  <si>
    <t xml:space="preserve">Dumki Patuakhali </t>
  </si>
  <si>
    <t xml:space="preserve">East Hazipara </t>
  </si>
  <si>
    <t xml:space="preserve">Grand Hotel Mor Rangpur </t>
  </si>
  <si>
    <t>Jinjira Keraniganj</t>
  </si>
  <si>
    <t xml:space="preserve">Balashur Bagghakul Sreenagar </t>
  </si>
  <si>
    <t xml:space="preserve">Paragram Nawabganj </t>
  </si>
  <si>
    <t xml:space="preserve">Bangalipur Saidpur </t>
  </si>
  <si>
    <t xml:space="preserve">Siddik Road Gazipur </t>
  </si>
  <si>
    <t xml:space="preserve">South Banashree B Block </t>
  </si>
  <si>
    <t xml:space="preserve">Court Road B.Baria </t>
  </si>
  <si>
    <t xml:space="preserve">Nobodoy Housing </t>
  </si>
  <si>
    <t xml:space="preserve">Joar shara </t>
  </si>
  <si>
    <t xml:space="preserve">Gafargaon Mymenshingh </t>
  </si>
  <si>
    <t xml:space="preserve">Akbar shah  CTG </t>
  </si>
  <si>
    <t xml:space="preserve">Meherpur Sadar  </t>
  </si>
  <si>
    <t xml:space="preserve">Jirani Bazar Ashulia </t>
  </si>
  <si>
    <t xml:space="preserve">Shipahibagh </t>
  </si>
  <si>
    <t>Taraboniar Chara Coxsbazar</t>
  </si>
  <si>
    <t>Nilphamari Sadar</t>
  </si>
  <si>
    <t>Bamundi Meherpur</t>
  </si>
  <si>
    <t>Chandra Polli Biddhuth  Kaliakair</t>
  </si>
  <si>
    <t>Oxygen Mor Chat</t>
  </si>
  <si>
    <t>Washpur Bosila</t>
  </si>
  <si>
    <t>Patgram Lalmonirhat</t>
  </si>
  <si>
    <t>Bolivadro Savar</t>
  </si>
  <si>
    <t>Shilabristi Market, Kaliakoir</t>
  </si>
  <si>
    <t>Kataikhana, Kustia</t>
  </si>
  <si>
    <t>Khandar Bogura</t>
  </si>
  <si>
    <t>Sujanagar Pabna</t>
  </si>
  <si>
    <t xml:space="preserve">Sreepurbazar,Gazipur </t>
  </si>
  <si>
    <t>Station Rd Sylhet</t>
  </si>
  <si>
    <t>Mollahat Bagerhat</t>
  </si>
  <si>
    <t>Surtaranga Road Tongi</t>
  </si>
  <si>
    <t>Saturia Manikganj</t>
  </si>
  <si>
    <t>Pangsha Rajbari</t>
  </si>
  <si>
    <t>Shofiuddin School Road Auchpara</t>
  </si>
  <si>
    <t>Amzad Ali Girls School Road Tongi</t>
  </si>
  <si>
    <t>Borolekha Molovibazar</t>
  </si>
  <si>
    <t>Ishwarganj Mymensingh</t>
  </si>
  <si>
    <t>Panchabati Narayanganj</t>
  </si>
  <si>
    <t>Juri Moulvibazar</t>
  </si>
  <si>
    <t>C -Block  Pallabi</t>
  </si>
  <si>
    <t>Malibagh Railgate</t>
  </si>
  <si>
    <t>Purbachal Road Badda</t>
  </si>
  <si>
    <t>Ranisankail Thakurgaon</t>
  </si>
  <si>
    <t>South Banasree J Block</t>
  </si>
  <si>
    <t>Basherpool Demra</t>
  </si>
  <si>
    <t>Puran Chandgaon</t>
  </si>
  <si>
    <t xml:space="preserve">Bhola Sadar </t>
  </si>
  <si>
    <t xml:space="preserve">Lalmohon Bhola </t>
  </si>
  <si>
    <t xml:space="preserve">Morrelganj Bagerhat </t>
  </si>
  <si>
    <t xml:space="preserve">Bakerganj Barishal </t>
  </si>
  <si>
    <t xml:space="preserve">Chandraganj Lakshmipur </t>
  </si>
  <si>
    <t xml:space="preserve">Chowdhurypara Khilgaon </t>
  </si>
  <si>
    <t xml:space="preserve">Domar Nilphamari  </t>
  </si>
  <si>
    <t xml:space="preserve">Islampur Jamalpur  </t>
  </si>
  <si>
    <t>Poschim Bhasant</t>
  </si>
  <si>
    <t xml:space="preserve">Dashmina Patuakhali  </t>
  </si>
  <si>
    <t xml:space="preserve">Kolpolok CTG </t>
  </si>
  <si>
    <t xml:space="preserve">Shibganj Chapainabganj </t>
  </si>
  <si>
    <t xml:space="preserve">IUT Gate Gazipur </t>
  </si>
  <si>
    <t xml:space="preserve">Padua CTG  </t>
  </si>
  <si>
    <t xml:space="preserve">Nabinagar Housing </t>
  </si>
  <si>
    <t>Sadarpur Faridp</t>
  </si>
  <si>
    <t xml:space="preserve">Akhrabazar Kisharganj  </t>
  </si>
  <si>
    <t xml:space="preserve">Mosjid Road Gazipur </t>
  </si>
  <si>
    <t xml:space="preserve">Momenbagh Demra </t>
  </si>
  <si>
    <t xml:space="preserve">Gazipura Bus Stand  </t>
  </si>
  <si>
    <t xml:space="preserve">Dimla Nilphamari  </t>
  </si>
  <si>
    <t xml:space="preserve">Court More, Shariatpur  </t>
  </si>
  <si>
    <t xml:space="preserve">kumarkhali kushtia </t>
  </si>
  <si>
    <t xml:space="preserve">Mainamati Cumilla </t>
  </si>
  <si>
    <t xml:space="preserve">Nurerchala Vatara </t>
  </si>
  <si>
    <t xml:space="preserve">Shuihari Dinajpur </t>
  </si>
  <si>
    <t>Dhamrai Dhaka</t>
  </si>
  <si>
    <t xml:space="preserve">Bhuyanbari Mor Madaripur </t>
  </si>
  <si>
    <t>RP Gate Rajendrapur Gazipur</t>
  </si>
  <si>
    <t xml:space="preserve">Milk Vita </t>
  </si>
  <si>
    <t xml:space="preserve">Mohajon Patti </t>
  </si>
  <si>
    <t xml:space="preserve">Galachipa Patuakhali  </t>
  </si>
  <si>
    <t xml:space="preserve">Tushvhandar Lalmonirhat </t>
  </si>
  <si>
    <t xml:space="preserve">Sher Ali Market Gazichat </t>
  </si>
  <si>
    <t>Niribili Nobinagar</t>
  </si>
  <si>
    <t>Gurudaspur Natore</t>
  </si>
  <si>
    <t>Gangni</t>
  </si>
  <si>
    <t>Kulaura Moulvibazar</t>
  </si>
  <si>
    <t>Megula Bazar, Dohar</t>
  </si>
  <si>
    <t>Kadamtola Basabo</t>
  </si>
  <si>
    <t>Daulatkhan Bhola</t>
  </si>
  <si>
    <t>Uttara-12</t>
  </si>
  <si>
    <t>Jhitka Manikganj</t>
  </si>
  <si>
    <t>Kutubkahli Jatrabari</t>
  </si>
  <si>
    <t>Commissioner Road Jurain</t>
  </si>
  <si>
    <t>Chand Udyan  Mohammadpur</t>
  </si>
  <si>
    <t>CTG Boubazar Panirkall</t>
  </si>
  <si>
    <t>Manikdi Outlet</t>
  </si>
  <si>
    <t>Imandipur Outlet</t>
  </si>
  <si>
    <t>Tangail Bus Stand Outlet</t>
  </si>
  <si>
    <t>Chokraborty Outlet</t>
  </si>
  <si>
    <t>Matlab Chandpur</t>
  </si>
  <si>
    <t>Cheragali Gazipur Outlet</t>
  </si>
  <si>
    <t>PakerMatha Rangpur</t>
  </si>
  <si>
    <t>Gunagari Bazar</t>
  </si>
  <si>
    <t>Kanaighat</t>
  </si>
  <si>
    <t>South Badda</t>
  </si>
  <si>
    <t xml:space="preserve">Fultola Bazar Dohar </t>
  </si>
  <si>
    <t xml:space="preserve">Barkat Sarani </t>
  </si>
  <si>
    <t>Rani Bazar Cumilla</t>
  </si>
  <si>
    <t>Noakhali Maijdee Bazar</t>
  </si>
  <si>
    <t>Babuganj Barishal</t>
  </si>
  <si>
    <t>Rajarhat Kurigram Outlet</t>
  </si>
  <si>
    <t>Courtbari  Cumilla</t>
  </si>
  <si>
    <t>Ullapara Natore</t>
  </si>
  <si>
    <t xml:space="preserve">Nolta Bazar Satkhira </t>
  </si>
  <si>
    <t xml:space="preserve">Alauddin Road  Nazirabazar </t>
  </si>
  <si>
    <t xml:space="preserve">Grosthan Road Patuakhali </t>
  </si>
  <si>
    <t xml:space="preserve">Gorai Bazar Tangail </t>
  </si>
  <si>
    <t xml:space="preserve">Kashipur Bazar Barishal </t>
  </si>
  <si>
    <t xml:space="preserve">Kabirpur Ashulia </t>
  </si>
  <si>
    <t>F518-Bashbari Mohammadpur Outlet</t>
  </si>
  <si>
    <t>F519-Paduar Bazar Outlet</t>
  </si>
  <si>
    <t>F520-Rajapur Bazar Jhalokathi Outlet</t>
  </si>
  <si>
    <t>F521-Gridakalinadia Bazar Outlet</t>
  </si>
  <si>
    <t>F522-Hatimara Bazar  Gazipur</t>
  </si>
  <si>
    <t>F523-Shopnonagar Pallabi  Outlet</t>
  </si>
  <si>
    <t>F524-Box Culvert Road Panthapath  Outlet</t>
  </si>
  <si>
    <t>F525-Bangabandhu Road Gopalganj Outlet</t>
  </si>
  <si>
    <t>F526-Jaldhaka Nilphamari Outlet</t>
  </si>
  <si>
    <t>F527-Pourosova Mor Patuakhali Outlet</t>
  </si>
  <si>
    <t>F528-Baniachong Habiganj Outlet</t>
  </si>
  <si>
    <t>F530-Banorupa Bazar Rangamati Outlet</t>
  </si>
  <si>
    <t>F531-Sunamganj Outlet</t>
  </si>
  <si>
    <t>F532-Janata Housing Mor Outlet</t>
  </si>
  <si>
    <t>F533-Swarupkathi Pirojpur Outlet</t>
  </si>
  <si>
    <t>F534-Panchar Madaripur Outlet</t>
  </si>
  <si>
    <t>F535-Kalampur Dhamrai Outlet</t>
  </si>
  <si>
    <t>Namapara Kawla Outlet</t>
  </si>
  <si>
    <t>F537-Charmuguria Madaripur Outlet</t>
  </si>
  <si>
    <t>F538-Golam Bazar Keraniganj Outlet</t>
  </si>
  <si>
    <t>F539-Hafiznagar Khulna Outlet</t>
  </si>
  <si>
    <t>F543-Collectorate Road Outlet</t>
  </si>
  <si>
    <t>F544-Parbatipur Dinajpur Outlet</t>
  </si>
  <si>
    <t>F545-Tajpur Osmaninagar Outlet</t>
  </si>
  <si>
    <t>F546-C O Bazar Rangpur Outlet</t>
  </si>
  <si>
    <t>F547-Hetalia Badghat Outlet</t>
  </si>
  <si>
    <t>F548-Bera Pabna Outlet</t>
  </si>
  <si>
    <t>F549-Itkhola Bazar Outlet</t>
  </si>
  <si>
    <t>F550-Basurhat Noakhali Outlet</t>
  </si>
  <si>
    <t>F551-Maniknagar Outlet</t>
  </si>
  <si>
    <t>F552-RAB-2  Head Quarter Outlet</t>
  </si>
  <si>
    <t>F553-Access Road CTG Outlet</t>
  </si>
  <si>
    <t>F555-DIT Project Outlet</t>
  </si>
  <si>
    <t>F556-Sarder Bari Outlet</t>
  </si>
  <si>
    <t>F559-Mandari Bazar Laxmipur Outlet</t>
  </si>
  <si>
    <t>F377</t>
  </si>
  <si>
    <t>Size</t>
  </si>
  <si>
    <t>Electricity</t>
  </si>
  <si>
    <t>PNP</t>
  </si>
  <si>
    <t>Size Range</t>
  </si>
  <si>
    <t>Chattogram FR Non-PNP</t>
  </si>
  <si>
    <t>Barishal FR Non-PNP</t>
  </si>
  <si>
    <t>Chattogram FR PNP</t>
  </si>
  <si>
    <t>Dhaka FR Non-PNP</t>
  </si>
  <si>
    <t>Dhaka FR PNP</t>
  </si>
  <si>
    <t>Rajshahi FR Non-PNP</t>
  </si>
  <si>
    <t>Sylhet FR Non-PNP</t>
  </si>
  <si>
    <t>Rangpur FR Non-PNP</t>
  </si>
  <si>
    <t>Barishal OWN PNP</t>
  </si>
  <si>
    <t>Chattogram OWN PNP</t>
  </si>
  <si>
    <t>Chattogram OWN Non-PNP</t>
  </si>
  <si>
    <t>Dhaka GBUD OWN PNP</t>
  </si>
  <si>
    <t>Sylhet OWN PNP</t>
  </si>
  <si>
    <t>Rajshahi OWN PNP</t>
  </si>
  <si>
    <t>Khulna OWN PNP</t>
  </si>
  <si>
    <t>Khulna OWN Non-PNP</t>
  </si>
  <si>
    <t>Dhaka OWN Non-PNP</t>
  </si>
  <si>
    <t>Dhaka OWN PNP</t>
  </si>
  <si>
    <t>Khulna FR PNP</t>
  </si>
  <si>
    <t>Rangpur FR PNP</t>
  </si>
  <si>
    <t>Khulna FR Non-PNP</t>
  </si>
  <si>
    <t>Mymensingh FR Non-PNP</t>
  </si>
  <si>
    <t>Basket</t>
  </si>
  <si>
    <t>AVG BS</t>
  </si>
  <si>
    <t>Projected Daily Footfall for this new location</t>
  </si>
  <si>
    <t>Projected Per Day Sales for this new location</t>
  </si>
  <si>
    <t>Projected Basket Size (Reference)</t>
  </si>
  <si>
    <t>Category wise Sales Mix</t>
  </si>
  <si>
    <t>Sales (Reference)</t>
  </si>
  <si>
    <t>Basket (Reference)</t>
  </si>
  <si>
    <t>Profit (Reference)</t>
  </si>
  <si>
    <t>FF/Day</t>
  </si>
  <si>
    <t>FF (Reference)/Day</t>
  </si>
  <si>
    <t>Md Aftab Ul Islam</t>
  </si>
  <si>
    <t>Senior Executive, Retail Operations</t>
  </si>
  <si>
    <t>Mr. Shamsuzzaman</t>
  </si>
  <si>
    <t>Mr. Abdullah Al Masum</t>
  </si>
  <si>
    <t>Mr. Lutful Kabir Munna</t>
  </si>
  <si>
    <t>Ms. Qarin</t>
  </si>
  <si>
    <t>Mr. Mohammad Zaherul Islam</t>
  </si>
  <si>
    <t>Assistant Director, Operations</t>
  </si>
  <si>
    <t>Sylhet FR PNP</t>
  </si>
  <si>
    <t>Rajshahi FR PNP</t>
  </si>
  <si>
    <t>Non-PNP</t>
  </si>
  <si>
    <t>Assistant Director, Business Expansion</t>
  </si>
  <si>
    <t>Opened by Designation</t>
  </si>
  <si>
    <t>(1)Location Name:</t>
  </si>
  <si>
    <t xml:space="preserve">(2)Location District- </t>
  </si>
  <si>
    <t>Mr. Fakhrul Alamgir</t>
  </si>
  <si>
    <t>Regional Head</t>
  </si>
  <si>
    <t>Leader's Name</t>
  </si>
  <si>
    <t>Mr. Abu Sayem Mohammad Al Azad</t>
  </si>
  <si>
    <t>Mr.Ranjan</t>
  </si>
  <si>
    <t>Md. Hasanuzzaman</t>
  </si>
  <si>
    <t>inventory gap</t>
  </si>
  <si>
    <t>PNP Non PNP status</t>
  </si>
  <si>
    <t>Status</t>
  </si>
  <si>
    <t>Feasibility Calc</t>
  </si>
  <si>
    <t>GP</t>
  </si>
  <si>
    <t>Stock  write off (Prov.)</t>
  </si>
  <si>
    <t>Stock  write off (Prov.)%</t>
  </si>
  <si>
    <t>OWN</t>
  </si>
  <si>
    <t>C021</t>
  </si>
  <si>
    <t>DhakaGBUD</t>
  </si>
  <si>
    <t>D104</t>
  </si>
  <si>
    <t>D108</t>
  </si>
  <si>
    <t>D109</t>
  </si>
  <si>
    <t>D110</t>
  </si>
  <si>
    <t>Joypurhat</t>
  </si>
  <si>
    <t>Naogaon</t>
  </si>
  <si>
    <t>Jhalokathi</t>
  </si>
  <si>
    <t>Barguna</t>
  </si>
  <si>
    <t>Panchagarh</t>
  </si>
  <si>
    <t>F206</t>
  </si>
  <si>
    <t>F343</t>
  </si>
  <si>
    <t>F354</t>
  </si>
  <si>
    <t>F563</t>
  </si>
  <si>
    <t>Khagrachhari</t>
  </si>
  <si>
    <t>F594</t>
  </si>
  <si>
    <t>F599</t>
  </si>
  <si>
    <t>F601</t>
  </si>
  <si>
    <t>F615</t>
  </si>
  <si>
    <t>F616</t>
  </si>
  <si>
    <t>F617</t>
  </si>
  <si>
    <t>F618</t>
  </si>
  <si>
    <t>F619</t>
  </si>
  <si>
    <t>F620</t>
  </si>
  <si>
    <t>F621</t>
  </si>
  <si>
    <t>F622</t>
  </si>
  <si>
    <t>F623</t>
  </si>
  <si>
    <t>F624</t>
  </si>
  <si>
    <t>F626</t>
  </si>
  <si>
    <t>F627</t>
  </si>
  <si>
    <t>F628</t>
  </si>
  <si>
    <t>F629</t>
  </si>
  <si>
    <t>F630</t>
  </si>
  <si>
    <t>F631</t>
  </si>
  <si>
    <t>F632</t>
  </si>
  <si>
    <t>F633</t>
  </si>
  <si>
    <t>F634</t>
  </si>
  <si>
    <t>F635</t>
  </si>
  <si>
    <t>F636</t>
  </si>
  <si>
    <t>F637</t>
  </si>
  <si>
    <t>F638</t>
  </si>
  <si>
    <t>F639</t>
  </si>
  <si>
    <t>F640</t>
  </si>
  <si>
    <t>F641</t>
  </si>
  <si>
    <t>F642</t>
  </si>
  <si>
    <t>F643</t>
  </si>
  <si>
    <t>F644</t>
  </si>
  <si>
    <t>F645</t>
  </si>
  <si>
    <t>F646</t>
  </si>
  <si>
    <t>F647</t>
  </si>
  <si>
    <t>F648</t>
  </si>
  <si>
    <t>F649</t>
  </si>
  <si>
    <t>F650</t>
  </si>
  <si>
    <t>F651</t>
  </si>
  <si>
    <t>F652</t>
  </si>
  <si>
    <t>F653</t>
  </si>
  <si>
    <t>F654</t>
  </si>
  <si>
    <t>F656</t>
  </si>
  <si>
    <t>F658</t>
  </si>
  <si>
    <t>F659</t>
  </si>
  <si>
    <t>F660</t>
  </si>
  <si>
    <t>F661</t>
  </si>
  <si>
    <t>F662</t>
  </si>
  <si>
    <t>F663</t>
  </si>
  <si>
    <t>F664</t>
  </si>
  <si>
    <t>F665</t>
  </si>
  <si>
    <t>F666</t>
  </si>
  <si>
    <t>F667</t>
  </si>
  <si>
    <t>F668</t>
  </si>
  <si>
    <t>F669</t>
  </si>
  <si>
    <t>F670</t>
  </si>
  <si>
    <t>F671</t>
  </si>
  <si>
    <t>F672</t>
  </si>
  <si>
    <t>F673</t>
  </si>
  <si>
    <t>F675</t>
  </si>
  <si>
    <t>F676</t>
  </si>
  <si>
    <t>F677</t>
  </si>
  <si>
    <t>F679</t>
  </si>
  <si>
    <t>F680</t>
  </si>
  <si>
    <t>F681</t>
  </si>
  <si>
    <t>F682</t>
  </si>
  <si>
    <t>F684</t>
  </si>
  <si>
    <t>F685</t>
  </si>
  <si>
    <t>F686</t>
  </si>
  <si>
    <t>F687</t>
  </si>
  <si>
    <t>F688</t>
  </si>
  <si>
    <t>F689</t>
  </si>
  <si>
    <t>F690</t>
  </si>
  <si>
    <t>F691</t>
  </si>
  <si>
    <t>F692</t>
  </si>
  <si>
    <t>F693</t>
  </si>
  <si>
    <t>F694</t>
  </si>
  <si>
    <t>F695</t>
  </si>
  <si>
    <t>F697</t>
  </si>
  <si>
    <t>F698</t>
  </si>
  <si>
    <t>F699</t>
  </si>
  <si>
    <t>F700</t>
  </si>
  <si>
    <t>F701</t>
  </si>
  <si>
    <t>F702</t>
  </si>
  <si>
    <t>F703</t>
  </si>
  <si>
    <t>F704</t>
  </si>
  <si>
    <t>F705</t>
  </si>
  <si>
    <t>F706</t>
  </si>
  <si>
    <t>F709</t>
  </si>
  <si>
    <t>F710</t>
  </si>
  <si>
    <t>F711</t>
  </si>
  <si>
    <t>F712</t>
  </si>
  <si>
    <t>F715</t>
  </si>
  <si>
    <t>F716</t>
  </si>
  <si>
    <t>F718</t>
  </si>
  <si>
    <t>F719</t>
  </si>
  <si>
    <t>F721</t>
  </si>
  <si>
    <t>F722</t>
  </si>
  <si>
    <t>F723</t>
  </si>
  <si>
    <t>F724</t>
  </si>
  <si>
    <t>F726</t>
  </si>
  <si>
    <t>F727</t>
  </si>
  <si>
    <t>F728</t>
  </si>
  <si>
    <t>F730</t>
  </si>
  <si>
    <t>F731</t>
  </si>
  <si>
    <t>F732</t>
  </si>
  <si>
    <t>F248</t>
  </si>
  <si>
    <t>F713</t>
  </si>
  <si>
    <t>F714</t>
  </si>
  <si>
    <t>F725</t>
  </si>
  <si>
    <t>F729</t>
  </si>
  <si>
    <t>F733</t>
  </si>
  <si>
    <t>F734</t>
  </si>
  <si>
    <t>F735</t>
  </si>
  <si>
    <t>F736</t>
  </si>
  <si>
    <t>F737</t>
  </si>
  <si>
    <t>F738</t>
  </si>
  <si>
    <t>F740</t>
  </si>
  <si>
    <t>F741</t>
  </si>
  <si>
    <t>F742</t>
  </si>
  <si>
    <t>F743</t>
  </si>
  <si>
    <t>F744</t>
  </si>
  <si>
    <t>F746</t>
  </si>
  <si>
    <t>F747</t>
  </si>
  <si>
    <t>F748</t>
  </si>
  <si>
    <t>F749</t>
  </si>
  <si>
    <t>F750</t>
  </si>
  <si>
    <t>F751</t>
  </si>
  <si>
    <t>F753</t>
  </si>
  <si>
    <t>F754</t>
  </si>
  <si>
    <t>F755</t>
  </si>
  <si>
    <t>F756</t>
  </si>
  <si>
    <t>D111</t>
  </si>
  <si>
    <t>D112</t>
  </si>
  <si>
    <t>F333</t>
  </si>
  <si>
    <t>F439</t>
  </si>
  <si>
    <t>F580</t>
  </si>
  <si>
    <t>F625</t>
  </si>
  <si>
    <t>F720</t>
  </si>
  <si>
    <t>F745</t>
  </si>
  <si>
    <t>F752</t>
  </si>
  <si>
    <t>F759</t>
  </si>
  <si>
    <t>F760</t>
  </si>
  <si>
    <t>F761</t>
  </si>
  <si>
    <t>F762</t>
  </si>
  <si>
    <t>F763</t>
  </si>
  <si>
    <t>F764</t>
  </si>
  <si>
    <t>F765</t>
  </si>
  <si>
    <t>F766</t>
  </si>
  <si>
    <t>F767</t>
  </si>
  <si>
    <t>F768</t>
  </si>
  <si>
    <t>F769</t>
  </si>
  <si>
    <t>F770</t>
  </si>
  <si>
    <t>F771</t>
  </si>
  <si>
    <t>F772</t>
  </si>
  <si>
    <t>F773</t>
  </si>
  <si>
    <t>F774</t>
  </si>
  <si>
    <t>F775</t>
  </si>
  <si>
    <t>F776</t>
  </si>
  <si>
    <t>F777</t>
  </si>
  <si>
    <t>F778</t>
  </si>
  <si>
    <t>F779</t>
  </si>
  <si>
    <t>F780</t>
  </si>
  <si>
    <t>F781</t>
  </si>
  <si>
    <t>F782</t>
  </si>
  <si>
    <t>F784</t>
  </si>
  <si>
    <t>F785</t>
  </si>
  <si>
    <t>F786</t>
  </si>
  <si>
    <t>F788</t>
  </si>
  <si>
    <t>F789</t>
  </si>
  <si>
    <t>F790</t>
  </si>
  <si>
    <t>F791</t>
  </si>
  <si>
    <t>F792</t>
  </si>
  <si>
    <t>F793</t>
  </si>
  <si>
    <t>F794</t>
  </si>
  <si>
    <t xml:space="preserve">Bhola </t>
  </si>
  <si>
    <t>F795</t>
  </si>
  <si>
    <t>F796</t>
  </si>
  <si>
    <t>F798</t>
  </si>
  <si>
    <t>F799</t>
  </si>
  <si>
    <t>F800</t>
  </si>
  <si>
    <t>F801</t>
  </si>
  <si>
    <t>F802</t>
  </si>
  <si>
    <t>F803</t>
  </si>
  <si>
    <t>F804</t>
  </si>
  <si>
    <t>F805</t>
  </si>
  <si>
    <t>F806</t>
  </si>
  <si>
    <t>F807</t>
  </si>
  <si>
    <t>F808</t>
  </si>
  <si>
    <t>F809</t>
  </si>
  <si>
    <t>F810</t>
  </si>
  <si>
    <t>F811</t>
  </si>
  <si>
    <t>F812</t>
  </si>
  <si>
    <t>F813</t>
  </si>
  <si>
    <t>F814</t>
  </si>
  <si>
    <t>F815</t>
  </si>
  <si>
    <t>F816</t>
  </si>
  <si>
    <t>F817</t>
  </si>
  <si>
    <t>F818</t>
  </si>
  <si>
    <t>F819</t>
  </si>
  <si>
    <t>F822</t>
  </si>
  <si>
    <t>F823</t>
  </si>
  <si>
    <t>F824</t>
  </si>
  <si>
    <t>F825</t>
  </si>
  <si>
    <t>F826</t>
  </si>
  <si>
    <t>F827</t>
  </si>
  <si>
    <t>F828</t>
  </si>
  <si>
    <t>F830</t>
  </si>
  <si>
    <t>F831</t>
  </si>
  <si>
    <t>F832</t>
  </si>
  <si>
    <t>F834</t>
  </si>
  <si>
    <t>F837</t>
  </si>
  <si>
    <t>F838</t>
  </si>
  <si>
    <t>F842</t>
  </si>
  <si>
    <t>F844</t>
  </si>
  <si>
    <t>F847</t>
  </si>
  <si>
    <t>F849</t>
  </si>
  <si>
    <t>F850</t>
  </si>
  <si>
    <t xml:space="preserve">Dhaka </t>
  </si>
  <si>
    <t>F851</t>
  </si>
  <si>
    <t>F854</t>
  </si>
  <si>
    <t>F856</t>
  </si>
  <si>
    <t>F857</t>
  </si>
  <si>
    <t>F859</t>
  </si>
  <si>
    <t>F861</t>
  </si>
  <si>
    <t>Rajshahi OWN Non-PNP</t>
  </si>
  <si>
    <t>Existing No. of outlets around 1 KM radius</t>
  </si>
  <si>
    <t>Mr. Yusuf</t>
  </si>
  <si>
    <t>SL No</t>
  </si>
  <si>
    <t>LOOK</t>
  </si>
  <si>
    <t>LOOK 2</t>
  </si>
  <si>
    <t>Look 3</t>
  </si>
  <si>
    <t>Look 4</t>
  </si>
  <si>
    <t>Lunching Date</t>
  </si>
  <si>
    <t>SFT Band</t>
  </si>
  <si>
    <t>Location Type (D,T,D)</t>
  </si>
  <si>
    <t>Dhaka/Out of Dhaka N</t>
  </si>
  <si>
    <t>Avg Monthly Sales</t>
  </si>
  <si>
    <t>Sales/SFT</t>
  </si>
  <si>
    <t>Outlet Own P25 Sales</t>
  </si>
  <si>
    <t>Outlet Own P75 Sales</t>
  </si>
  <si>
    <t>Should-be Sales</t>
  </si>
  <si>
    <t>Benchmark P25 Sales</t>
  </si>
  <si>
    <t>Benchmark P75 Sales</t>
  </si>
  <si>
    <t>Benchmark Store Count</t>
  </si>
  <si>
    <t>Benchmark Level</t>
  </si>
  <si>
    <t>Benchmark Criteria Used</t>
  </si>
  <si>
    <t>Sales Position</t>
  </si>
  <si>
    <t>Gap vs Should-be Sales</t>
  </si>
  <si>
    <t>Gap % vs Should-be</t>
  </si>
  <si>
    <t>Profit %</t>
  </si>
  <si>
    <t>Sales Jan-26</t>
  </si>
  <si>
    <t>Sales Feb-26</t>
  </si>
  <si>
    <t>Sales Mar-26</t>
  </si>
  <si>
    <t>Sales Apr-26</t>
  </si>
  <si>
    <t>Sales May-26</t>
  </si>
  <si>
    <t>Profit Jan-26</t>
  </si>
  <si>
    <t>Profit Feb-26</t>
  </si>
  <si>
    <t>Profit Mar-26</t>
  </si>
  <si>
    <t>Profit Apr-26</t>
  </si>
  <si>
    <t>Profit May-26</t>
  </si>
  <si>
    <t>GP AVG</t>
  </si>
  <si>
    <t>DV &amp; DI</t>
  </si>
  <si>
    <t>Layout shape</t>
  </si>
  <si>
    <t>Floor type</t>
  </si>
  <si>
    <t>Postogola</t>
  </si>
  <si>
    <t>বিভাগীয় শহর</t>
  </si>
  <si>
    <t>L6 Practical: SFT+PNP+Dhaka</t>
  </si>
  <si>
    <t>SFT Band + PNP Non PNP status + Dhaka/Out of Dhaka N</t>
  </si>
  <si>
    <t>Below P25</t>
  </si>
  <si>
    <t>L shape</t>
  </si>
  <si>
    <t>Ground floor</t>
  </si>
  <si>
    <t>Nakhal Para</t>
  </si>
  <si>
    <t>Within P25–P75</t>
  </si>
  <si>
    <t>Square ⬜ shape</t>
  </si>
  <si>
    <t>Uttara 6</t>
  </si>
  <si>
    <t>L4 Balanced: SFT+PNP+Pop+Income+Dhaka</t>
  </si>
  <si>
    <t>SFT Band + PNP Non PNP status + Population Density + Income Level + Dhaka/Out of Dhaka N</t>
  </si>
  <si>
    <t>Others</t>
  </si>
  <si>
    <t>Slightly upper than Ground floor</t>
  </si>
  <si>
    <t>Nazim Uddin</t>
  </si>
  <si>
    <t>L2 Strong: SFT+Division+PNP+Pop+Income+Dhaka</t>
  </si>
  <si>
    <t>SFT Band + Division + PNP Non PNP status + Population Density + Income Level + Dhaka/Out of Dhaka N</t>
  </si>
  <si>
    <t>Above P75</t>
  </si>
  <si>
    <t>I shape</t>
  </si>
  <si>
    <t>L1 Exact: All Criteria</t>
  </si>
  <si>
    <t>SFT Band + Division + PNP Non PNP status + Location Type + Population Density + Income Level + Location Type (D,T,D) + E-Com + Dhaka/Out of Dhaka N</t>
  </si>
  <si>
    <t>Malibag</t>
  </si>
  <si>
    <t>West Kafrul</t>
  </si>
  <si>
    <t>জেলা শহর</t>
  </si>
  <si>
    <t>Shahjalal</t>
  </si>
  <si>
    <t>Non Dhaka</t>
  </si>
  <si>
    <t>L5 Balanced: SFT+PNP+Pop+Income</t>
  </si>
  <si>
    <t>SFT Band + PNP Non PNP status + Population Density + Income Level</t>
  </si>
  <si>
    <t>Gol Pahar</t>
  </si>
  <si>
    <t>Shibgong</t>
  </si>
  <si>
    <t>Tongi</t>
  </si>
  <si>
    <t>থানা সদর</t>
  </si>
  <si>
    <t>Mohammadpur</t>
  </si>
  <si>
    <t>Nikunja-2</t>
  </si>
  <si>
    <t>Banani</t>
  </si>
  <si>
    <t>Sky View</t>
  </si>
  <si>
    <t>Jatrabari Faruk</t>
  </si>
  <si>
    <t>Uttara Sector-11</t>
  </si>
  <si>
    <t>Azimpur</t>
  </si>
  <si>
    <t>Lake City</t>
  </si>
  <si>
    <t>Joydebpur</t>
  </si>
  <si>
    <t>Central Basabo</t>
  </si>
  <si>
    <t>Kazla</t>
  </si>
  <si>
    <t>L7 Practical: SFT+PNP</t>
  </si>
  <si>
    <t>SFT Band + PNP Non PNP status</t>
  </si>
  <si>
    <t>Triangle 🔽 Shape</t>
  </si>
  <si>
    <t>Uttara-3</t>
  </si>
  <si>
    <t>Moni. Para</t>
  </si>
  <si>
    <t>Banani 2</t>
  </si>
  <si>
    <t>Wari -2</t>
  </si>
  <si>
    <t>Panthapath (2)</t>
  </si>
  <si>
    <t>Mirpur-6(New)</t>
  </si>
  <si>
    <t>DhakaHOUSING</t>
  </si>
  <si>
    <t>Beanibazar</t>
  </si>
  <si>
    <t>KADERABAD HO</t>
  </si>
  <si>
    <t>Hali Shohor</t>
  </si>
  <si>
    <t>Mirpur-11</t>
  </si>
  <si>
    <t>Mirpur-1</t>
  </si>
  <si>
    <t>Basement floor</t>
  </si>
  <si>
    <t>Gulshan-2 New</t>
  </si>
  <si>
    <t>Keranigonj</t>
  </si>
  <si>
    <t>Jigatola</t>
  </si>
  <si>
    <t>Dhanmondi - 27</t>
  </si>
  <si>
    <t>Saterkul</t>
  </si>
  <si>
    <t>Mymenshing</t>
  </si>
  <si>
    <t>Barisal</t>
  </si>
  <si>
    <t>Kathal Bagan</t>
  </si>
  <si>
    <t>Dholikhal</t>
  </si>
  <si>
    <t>Bhairab</t>
  </si>
  <si>
    <t>Shaymoli( Road -2)</t>
  </si>
  <si>
    <t>Uttar Tolarbag</t>
  </si>
  <si>
    <t>Prembagan</t>
  </si>
  <si>
    <t>Civil Aviation/Kawla</t>
  </si>
  <si>
    <t>Khilgaon Tipapara</t>
  </si>
  <si>
    <t>Jigatala</t>
  </si>
  <si>
    <t>Uttara-10</t>
  </si>
  <si>
    <t>Tannery Mor, Hazaribagh</t>
  </si>
  <si>
    <t>Thana Road, Uttar Badda</t>
  </si>
  <si>
    <t>Masdair, Narayanganj</t>
  </si>
  <si>
    <t>East Shewrapara ( Orbit Goli)</t>
  </si>
  <si>
    <t>L8 Broad: SFT+Dhaka</t>
  </si>
  <si>
    <t>SFT Band + Dhaka/Out of Dhaka N</t>
  </si>
  <si>
    <t>Dakshin khan KC Plaza</t>
  </si>
  <si>
    <t>Shimultali (New), Gazipur</t>
  </si>
  <si>
    <t>Sirajganj Shahid Sarwardi Road</t>
  </si>
  <si>
    <t>Mohammadi Housing Society</t>
  </si>
  <si>
    <t>Shafipur Heramoti Tower</t>
  </si>
  <si>
    <t>Kaliganj Bazar Zakiganj Sylhet</t>
  </si>
  <si>
    <t>অন্যান্য</t>
  </si>
  <si>
    <t>Faridpur Jhiltuli</t>
  </si>
  <si>
    <t>Mymensingh Masterbari</t>
  </si>
  <si>
    <t>Madhupur Tangail</t>
  </si>
  <si>
    <t xml:space="preserve">Ground floor </t>
  </si>
  <si>
    <t>Ashuganj Bazar Road</t>
  </si>
  <si>
    <t>CTG Chandgaon Housing Socity</t>
  </si>
  <si>
    <t>South Banasree-2</t>
  </si>
  <si>
    <t>Habiganj Kalibari Road</t>
  </si>
  <si>
    <t>Srimangal Moulavi Bazar</t>
  </si>
  <si>
    <t>Jashore Rasel</t>
  </si>
  <si>
    <t>Dinajpur Gansht</t>
  </si>
  <si>
    <t>Savar Polli Bid</t>
  </si>
  <si>
    <t>Narshingdi Madhobdi Bazar</t>
  </si>
  <si>
    <t>Khulna Sonadanga</t>
  </si>
  <si>
    <t>Ishwardi</t>
  </si>
  <si>
    <t>DhakaDakshin S</t>
  </si>
  <si>
    <t>F711 - Thana Road Gowainghat Sylhet Outlet</t>
  </si>
  <si>
    <t>Narial</t>
  </si>
  <si>
    <t>Mirpur Ahemdnagar</t>
  </si>
  <si>
    <t>Balurchar ,Sirajdikahn</t>
  </si>
  <si>
    <t>Kushtia Bheram</t>
  </si>
  <si>
    <t>Mirpur 12 Bus Stand</t>
  </si>
  <si>
    <t>Narayanganj  Bhulta</t>
  </si>
  <si>
    <t>Patuakhali  Subidkhali</t>
  </si>
  <si>
    <t>Gazipur Monipur Bazar</t>
  </si>
  <si>
    <t>Jessore Arabpur</t>
  </si>
  <si>
    <t>Baurguna</t>
  </si>
  <si>
    <t>Alaul Avenue,Uttara 6</t>
  </si>
  <si>
    <t>Keraniganj Tel Ghat</t>
  </si>
  <si>
    <t>Khulshi (New)</t>
  </si>
  <si>
    <t>Khulna Sher-E-Bangla Road</t>
  </si>
  <si>
    <t>Birampur Dinajpur</t>
  </si>
  <si>
    <t>CTG Raozan</t>
  </si>
  <si>
    <t>Gazipur Bangla Bazar</t>
  </si>
  <si>
    <t>Seed Store Mymensingh</t>
  </si>
  <si>
    <t>Sharifpur  Gazipur ( Maleker bari)</t>
  </si>
  <si>
    <t>Nandail Mymesingh</t>
  </si>
  <si>
    <t>Bogura  Uposhahar</t>
  </si>
  <si>
    <t>Mirer Bazar Gazipur</t>
  </si>
  <si>
    <t>Moulovibazar Sherpur</t>
  </si>
  <si>
    <t>Radio colony Savar</t>
  </si>
  <si>
    <t>CTG Sitakunda</t>
  </si>
  <si>
    <t>Diabetics Mor Dinajpur</t>
  </si>
  <si>
    <t>Electric Supply road, Ambarkhana, Sylhet</t>
  </si>
  <si>
    <t>Kamarpara</t>
  </si>
  <si>
    <t>Bhuapur Tangail</t>
  </si>
  <si>
    <t>Panchagarh Boda</t>
  </si>
  <si>
    <t>Aftab Nagor -Siraj</t>
  </si>
  <si>
    <t>Dhanbari Tangail</t>
  </si>
  <si>
    <t>Kholamora Keraniganj</t>
  </si>
  <si>
    <t>Uttara-03(New)</t>
  </si>
  <si>
    <t>Lalmai Cumilla</t>
  </si>
  <si>
    <t>Hasnabad, South Keraniganj</t>
  </si>
  <si>
    <t>Khalpar Narsingdi</t>
  </si>
  <si>
    <t>Chakaria Coxs_Bazar</t>
  </si>
  <si>
    <t>Kamrangirchar</t>
  </si>
  <si>
    <t>Kolapara Patuakhali</t>
  </si>
  <si>
    <t>Rayerbazar</t>
  </si>
  <si>
    <t>Thakurgaon Pirganj</t>
  </si>
  <si>
    <t>Thana Road Savar</t>
  </si>
  <si>
    <t>Court Bazar Rajshai</t>
  </si>
  <si>
    <t>R.K . Mission Road</t>
  </si>
  <si>
    <t>Jamalkhan</t>
  </si>
  <si>
    <t>Manikganj Busstand</t>
  </si>
  <si>
    <t>Naogaon Old Bus Stand</t>
  </si>
  <si>
    <t>Bosila Uttarpara</t>
  </si>
  <si>
    <t>Teknaf</t>
  </si>
  <si>
    <t>Bou Bazar Kishorganj</t>
  </si>
  <si>
    <t>Kalkini Madaipur</t>
  </si>
  <si>
    <t>Rohitpur</t>
  </si>
  <si>
    <t>Babar Road</t>
  </si>
  <si>
    <t>Janata Mor Faridpur</t>
  </si>
  <si>
    <t>Kadamtali</t>
  </si>
  <si>
    <t>Kolatoli, Cox's Bazar</t>
  </si>
  <si>
    <t>Mirpur-10, Block-C</t>
  </si>
  <si>
    <t>Abu Naser Mor Khulna</t>
  </si>
  <si>
    <t>Panichatra Madaripur</t>
  </si>
  <si>
    <t>Biconmor Rangpur</t>
  </si>
  <si>
    <t>Noyapara Bazar, Habiganj</t>
  </si>
  <si>
    <t>Beltola Jail Road Jessore</t>
  </si>
  <si>
    <t>SADAR ROAD, BARISAL</t>
  </si>
  <si>
    <t>Shayestaganj Hobiganj</t>
  </si>
  <si>
    <t>Ramu Coxesbazar</t>
  </si>
  <si>
    <t>Nabiganj Habiganj</t>
  </si>
  <si>
    <t>Brahmanbaria Sadar</t>
  </si>
  <si>
    <t>Eastern Housing</t>
  </si>
  <si>
    <t>Ganda Savar</t>
  </si>
  <si>
    <t>Alupatti, Rajshahi</t>
  </si>
  <si>
    <t>Borhanuddin Bhola</t>
  </si>
  <si>
    <t>Wabda Road Rampura</t>
  </si>
  <si>
    <t>Bhurungamari Kurigram</t>
  </si>
  <si>
    <t>South Central Road, Khl</t>
  </si>
  <si>
    <t>Gollamari Khulna</t>
  </si>
  <si>
    <t>Sreenagar Munshiganj</t>
  </si>
  <si>
    <t>Cantonment Mor Mymenshingh</t>
  </si>
  <si>
    <t>DC Bridge Madaripur</t>
  </si>
  <si>
    <t>Palbari Jessore</t>
  </si>
  <si>
    <t>Radhanagar Pabna</t>
  </si>
  <si>
    <t>Shibpur Narshingdi</t>
  </si>
  <si>
    <t>Shapahar Naogaon</t>
  </si>
  <si>
    <t>Notullabad Barishal</t>
  </si>
  <si>
    <t>Kishoreganj Katiadi</t>
  </si>
  <si>
    <t>Pairachattar Jhenadah</t>
  </si>
  <si>
    <t>Ring Road, Mohammadpur</t>
  </si>
  <si>
    <t>Palshbari Ashulia</t>
  </si>
  <si>
    <t>Chitolmari Bagerhat</t>
  </si>
  <si>
    <t>Saidpur Nilphamari</t>
  </si>
  <si>
    <t>Nasirabad 2nd Gate</t>
  </si>
  <si>
    <t>Charfasson Bhola</t>
  </si>
  <si>
    <t>Chowgacha Jashore</t>
  </si>
  <si>
    <t>Garib Shah Sarak Jashore</t>
  </si>
  <si>
    <t>Monipur Mirpur</t>
  </si>
  <si>
    <t>Norda</t>
  </si>
  <si>
    <t>Taltola, Agargaon</t>
  </si>
  <si>
    <t>Siddik Road</t>
  </si>
  <si>
    <t>South Banashree B Block</t>
  </si>
  <si>
    <t>Akbar shah CTG</t>
  </si>
  <si>
    <t>Balashur Bagghakul Sreenagar</t>
  </si>
  <si>
    <t>Bhuighar NG</t>
  </si>
  <si>
    <t>Court Road B.Baria</t>
  </si>
  <si>
    <t>Dumki Patuakhali</t>
  </si>
  <si>
    <t>Gafargaon Mymenshingh</t>
  </si>
  <si>
    <t>Grand Hotel Mor Rangpur</t>
  </si>
  <si>
    <t>Jhautola, Cox’s Bazar</t>
  </si>
  <si>
    <t>Jirani Bazar Ashulia</t>
  </si>
  <si>
    <t>Joar shara</t>
  </si>
  <si>
    <t>Kazibari Gazipur</t>
  </si>
  <si>
    <t>Meherpur Sadar</t>
  </si>
  <si>
    <t>Nobodoy Housing</t>
  </si>
  <si>
    <t>Paragram Nawabganj</t>
  </si>
  <si>
    <t>Thakurgaon Road</t>
  </si>
  <si>
    <t>Bashundhara, Block-G</t>
  </si>
  <si>
    <t>C -Block Pallabi</t>
  </si>
  <si>
    <t>Chandra Polli Biddhuth Kaliakair</t>
  </si>
  <si>
    <t>Bhola Sadar</t>
  </si>
  <si>
    <t>Lalmohon Bhola</t>
  </si>
  <si>
    <t>Chowdhurypara Khilgaon</t>
  </si>
  <si>
    <t>Bakerganj Barishal</t>
  </si>
  <si>
    <t>Birgonj Dinajpur</t>
  </si>
  <si>
    <t>Dashmina Patuakhali</t>
  </si>
  <si>
    <t>Domar Nilphamari</t>
  </si>
  <si>
    <t>Islampur Jamalpur</t>
  </si>
  <si>
    <t>Kolpolok CTG</t>
  </si>
  <si>
    <t>Morrelganj Bagerhat</t>
  </si>
  <si>
    <t>Shibganj Chapainabganj</t>
  </si>
  <si>
    <t>IUT Gate Gazipur</t>
  </si>
  <si>
    <t>Chandraganj Lakshmipur</t>
  </si>
  <si>
    <t>Akhrabazar Kisharganj</t>
  </si>
  <si>
    <t>Court More, Shariatpur</t>
  </si>
  <si>
    <t>Dimla Nilphamari</t>
  </si>
  <si>
    <t>Gazipura Bus Stand</t>
  </si>
  <si>
    <t>kumarkhali kushtia</t>
  </si>
  <si>
    <t>Mainamati Cumilla</t>
  </si>
  <si>
    <t>Momenbagh Demra</t>
  </si>
  <si>
    <t>Mosjid Road Gazipur</t>
  </si>
  <si>
    <t>Nabinagar Housing</t>
  </si>
  <si>
    <t>Padua CTG</t>
  </si>
  <si>
    <t>Shibchar Madaripur</t>
  </si>
  <si>
    <t>Sreepurbazar,Gazipur</t>
  </si>
  <si>
    <t>Uttar Mugda</t>
  </si>
  <si>
    <t>Galachipa Patuakhali</t>
  </si>
  <si>
    <t>Milk Vita</t>
  </si>
  <si>
    <t>Nurerchala Vatara</t>
  </si>
  <si>
    <t>Sher Ali Market Gazichat</t>
  </si>
  <si>
    <t>Shuihari Dinajpur</t>
  </si>
  <si>
    <t>Mohajon Patti</t>
  </si>
  <si>
    <t>Bhuyanbari Mor Madaripur</t>
  </si>
  <si>
    <t>Tushvhandar Lalmonirhat</t>
  </si>
  <si>
    <t xml:space="preserve">I Shape </t>
  </si>
  <si>
    <t>Nirala Khulna</t>
  </si>
  <si>
    <t>Barkat Sarani</t>
  </si>
  <si>
    <t>Chakraborty Tek ,Gazipur</t>
  </si>
  <si>
    <t>Cumilla Courtbari</t>
  </si>
  <si>
    <t>Gangni Meherpur</t>
  </si>
  <si>
    <t>Imandipur Savar</t>
  </si>
  <si>
    <t>Jointapur Sylhet</t>
  </si>
  <si>
    <t>Maijdee Bazar Noakhali</t>
  </si>
  <si>
    <t>F206 - Tangail Karatia Outlet</t>
  </si>
  <si>
    <t>Block-D Mirpur 15</t>
  </si>
  <si>
    <t>Rajarhat Kurigram</t>
  </si>
  <si>
    <t>Ullapara Sirajganj</t>
  </si>
  <si>
    <t>Chand Udyan Mohammadpur</t>
  </si>
  <si>
    <t>Kashipur Bazar Barishal</t>
  </si>
  <si>
    <t>Fultola Bazar Dohar</t>
  </si>
  <si>
    <t>Grosthan Road Patuakhali</t>
  </si>
  <si>
    <t>CTG Gunagari</t>
  </si>
  <si>
    <t>Kashiani Gopalganj</t>
  </si>
  <si>
    <t>Kabirpur Ashulia</t>
  </si>
  <si>
    <t>Baroipara Ashulia</t>
  </si>
  <si>
    <t>Bazar Road Elenga Tangail Outlet</t>
  </si>
  <si>
    <t>Bashbari Mohammadpur</t>
  </si>
  <si>
    <t>Box Culvert Road Panthapath</t>
  </si>
  <si>
    <t>Faridganj</t>
  </si>
  <si>
    <t>Gridakalinadia  Bazar ,Chandpur</t>
  </si>
  <si>
    <t>Hatimara Bazar  Gazipur</t>
  </si>
  <si>
    <t>Paduar Bazar Cumilla</t>
  </si>
  <si>
    <t>Rajapur Jhalakathi</t>
  </si>
  <si>
    <t>Shopnonagar Pallabi</t>
  </si>
  <si>
    <t>BIDC Bazar Gazipur</t>
  </si>
  <si>
    <t>Bangabandhu Road Gopalganj</t>
  </si>
  <si>
    <t>Baniachong Habiganj</t>
  </si>
  <si>
    <t>Banorupa Bazar Rangamati</t>
  </si>
  <si>
    <t>JalDhakaNilphamari</t>
  </si>
  <si>
    <t>Janata Housing Mor</t>
  </si>
  <si>
    <t>Namapara Kawla</t>
  </si>
  <si>
    <t>Panchar Madaripur</t>
  </si>
  <si>
    <t>Swarupkathi Pirojpur</t>
  </si>
  <si>
    <t>Pourosova Mor Patuakhali</t>
  </si>
  <si>
    <t>Hetalia Badghat</t>
  </si>
  <si>
    <t>Bera Pabna</t>
  </si>
  <si>
    <t>Basurhat Noakhali</t>
  </si>
  <si>
    <t>C O Bazar Rangpur</t>
  </si>
  <si>
    <t>Collectorate Road</t>
  </si>
  <si>
    <t>Dalalbazar Lakshmipur</t>
  </si>
  <si>
    <t>DIT Project</t>
  </si>
  <si>
    <t>Golam Bazar Keraniganj</t>
  </si>
  <si>
    <t>Hafiznagar Khulna</t>
  </si>
  <si>
    <t>Itkhola Bazar</t>
  </si>
  <si>
    <t>Maniknagar</t>
  </si>
  <si>
    <t>Parbatipur Dinajpur</t>
  </si>
  <si>
    <t>Police Line Feni</t>
  </si>
  <si>
    <t>RAB-2 Head Quarter</t>
  </si>
  <si>
    <t>Rajpat Gopalganj</t>
  </si>
  <si>
    <t>Sarder Bari</t>
  </si>
  <si>
    <t>K. C. Road Ulipur</t>
  </si>
  <si>
    <t>Jhauchor West Hazaribagh</t>
  </si>
  <si>
    <t>Proshika Mor Mawna Gazipur</t>
  </si>
  <si>
    <t>Baluchara Bazar</t>
  </si>
  <si>
    <t>Boalmari Faridpur</t>
  </si>
  <si>
    <t>Dhamura Bazar Barishal</t>
  </si>
  <si>
    <t>Miabari Road Kuril</t>
  </si>
  <si>
    <t>Shaw Road Barishal</t>
  </si>
  <si>
    <t>Vannara Mouchak Gazipur</t>
  </si>
  <si>
    <t>Balora Harirampur</t>
  </si>
  <si>
    <t>Bangha Faridpur</t>
  </si>
  <si>
    <t>Bank Colony Savar</t>
  </si>
  <si>
    <t>Bhawal Mirzapur</t>
  </si>
  <si>
    <t>Haiderganj Bazar Lakshmipur</t>
  </si>
  <si>
    <t>Islamnagar Savar (JU)</t>
  </si>
  <si>
    <t>Khamar Mor Rangpur</t>
  </si>
  <si>
    <t>Manda</t>
  </si>
  <si>
    <t>Monohardi Narsingdi</t>
  </si>
  <si>
    <t>Sapnodhara Housing</t>
  </si>
  <si>
    <t>Singair Manikganj</t>
  </si>
  <si>
    <t>T &amp; T Bazar Tongi</t>
  </si>
  <si>
    <t>West Dholaipar</t>
  </si>
  <si>
    <t>Tushardhara R/A</t>
  </si>
  <si>
    <t>Savar Bazar</t>
  </si>
  <si>
    <t>Torki Bandar</t>
  </si>
  <si>
    <t>Pagla Kanai Road Jhenadah</t>
  </si>
  <si>
    <t>Choto Bazar</t>
  </si>
  <si>
    <t>Bagbari Lakshmipur</t>
  </si>
  <si>
    <t>Block –C , Banashree</t>
  </si>
  <si>
    <t>Brahmanchiron Dhalpur</t>
  </si>
  <si>
    <t>Kacharibazar</t>
  </si>
  <si>
    <t>Kunjerhat Bhola</t>
  </si>
  <si>
    <t>Lebukhali</t>
  </si>
  <si>
    <t>Moulovipara Delduar Tangail Outlet</t>
  </si>
  <si>
    <t>Puran Bazar</t>
  </si>
  <si>
    <t>Rayer Bazar</t>
  </si>
  <si>
    <t>Sarikol Bazar</t>
  </si>
  <si>
    <t>Shantibagh Demra</t>
  </si>
  <si>
    <t>Sonagazi</t>
  </si>
  <si>
    <t>Sultan Market S</t>
  </si>
  <si>
    <t>Alamdanga Chuad</t>
  </si>
  <si>
    <t>Sagardi Barisha</t>
  </si>
  <si>
    <t>Dewanpara Azamp</t>
  </si>
  <si>
    <t>Khandaker Market</t>
  </si>
  <si>
    <t>Rabir Bazar Kul</t>
  </si>
  <si>
    <t>College Road Ch</t>
  </si>
  <si>
    <t>H Block Eastern</t>
  </si>
  <si>
    <t>Kotalipara Gopa</t>
  </si>
  <si>
    <t>Kotchandpur Jhenadah</t>
  </si>
  <si>
    <t>Noya Nagar Khil</t>
  </si>
  <si>
    <t>Shahzadpur Sira</t>
  </si>
  <si>
    <t>Bhederganj-Shar</t>
  </si>
  <si>
    <t>Hatibandha Lalm</t>
  </si>
  <si>
    <t>Jorpukur Joydeb</t>
  </si>
  <si>
    <t>Karnakathi Bari</t>
  </si>
  <si>
    <t>F-Block , Aftab</t>
  </si>
  <si>
    <t>Southern Medica</t>
  </si>
  <si>
    <t>Atipara Bazar U</t>
  </si>
  <si>
    <t>Bahrampur Rajsh</t>
  </si>
  <si>
    <t>Banaripara Bari</t>
  </si>
  <si>
    <t>Banolata R/A, P</t>
  </si>
  <si>
    <t>Barura Cumilla</t>
  </si>
  <si>
    <t>Beutha Road Man</t>
  </si>
  <si>
    <t>Hospital Road Kalihati outlet</t>
  </si>
  <si>
    <t>Bottola Barisha</t>
  </si>
  <si>
    <t>Chilmari Kurigr</t>
  </si>
  <si>
    <t>Datterhat Noakh</t>
  </si>
  <si>
    <t>Ghosh Para Mor</t>
  </si>
  <si>
    <t>Humayun Rashid</t>
  </si>
  <si>
    <t>Ibrahimpur Baza</t>
  </si>
  <si>
    <t>Islampur ( Hanu</t>
  </si>
  <si>
    <t>Ispahani Aganag</t>
  </si>
  <si>
    <t>Lohagara Chatto</t>
  </si>
  <si>
    <t>Moddho Bazar Da</t>
  </si>
  <si>
    <t>Muladi Barishal</t>
  </si>
  <si>
    <t>Niamati Bazar B</t>
  </si>
  <si>
    <t>P.T.I Road Habi</t>
  </si>
  <si>
    <t>Painadi Siddirg</t>
  </si>
  <si>
    <t>Pilot High Scho</t>
  </si>
  <si>
    <t>Porabari Bazar</t>
  </si>
  <si>
    <t>Colony Bogura</t>
  </si>
  <si>
    <t>Amin Model Town Dhamrai</t>
  </si>
  <si>
    <t>Sadar Road Rajbari</t>
  </si>
  <si>
    <t>Sylhet Bishwanath</t>
  </si>
  <si>
    <t>Andharnanik Road Safipur</t>
  </si>
  <si>
    <t>B M College</t>
  </si>
  <si>
    <t>Bahubal Habiganj</t>
  </si>
  <si>
    <t>Basuniapatty</t>
  </si>
  <si>
    <t>Bibir Hat</t>
  </si>
  <si>
    <t>Choto Chowrasta</t>
  </si>
  <si>
    <t>Konabari Bazar, Gopalpur Tangail</t>
  </si>
  <si>
    <t>Goshala Road Lalmonirhat</t>
  </si>
  <si>
    <t>Sylhet Goalabazar</t>
  </si>
  <si>
    <t>Kanchkura Bazar Uttarkhan</t>
  </si>
  <si>
    <t>Laboni Point</t>
  </si>
  <si>
    <t>Mahiganj Rangpur</t>
  </si>
  <si>
    <t>Mudaffarganj Laksham</t>
  </si>
  <si>
    <t>Munshirhat Fulgazi</t>
  </si>
  <si>
    <t>Nandipara</t>
  </si>
  <si>
    <t>Nawjor Joydepur</t>
  </si>
  <si>
    <t>Nurjahan Road</t>
  </si>
  <si>
    <t>Old Bus Stand</t>
  </si>
  <si>
    <t>Rahanpur Chapainawbganj</t>
  </si>
  <si>
    <t>Ranirbandar</t>
  </si>
  <si>
    <t>Road-17 Uttara 11</t>
  </si>
  <si>
    <t>Shalbahan Bazar</t>
  </si>
  <si>
    <t>Sonapara Bazar Ukhiya</t>
  </si>
  <si>
    <t>Zia Bazar Kurigram</t>
  </si>
  <si>
    <t xml:space="preserve">Slightly upper than ground floor </t>
  </si>
  <si>
    <t>Akhaura B.Baria</t>
  </si>
  <si>
    <t>Amua  Jhalakathi</t>
  </si>
  <si>
    <t>Bhanga Bridge 6</t>
  </si>
  <si>
    <t>Brahmanpara Baz</t>
  </si>
  <si>
    <t>Chowmatha Baris</t>
  </si>
  <si>
    <t>DC Mor Rangpur</t>
  </si>
  <si>
    <t>Shahparan Sylhet</t>
  </si>
  <si>
    <t>Elephant Road</t>
  </si>
  <si>
    <t>Godagari Rajsha</t>
  </si>
  <si>
    <t>Hazinagar Demra</t>
  </si>
  <si>
    <t>Hossain Bakhat</t>
  </si>
  <si>
    <t>Kaunia Rangpur</t>
  </si>
  <si>
    <t>Mithapukur Bage</t>
  </si>
  <si>
    <t>Nawab Bari Cumi</t>
  </si>
  <si>
    <t>Parker Mor Utta</t>
  </si>
  <si>
    <t>Thana Mor Gobin</t>
  </si>
  <si>
    <t>Uttar Adabar</t>
  </si>
  <si>
    <t>F877</t>
  </si>
  <si>
    <t>Nagorpur Tangail Outlet</t>
  </si>
  <si>
    <t>F699 - Thana Road Agailjhara Outlet</t>
  </si>
  <si>
    <t>Bakerganj Cantonment Main Gate Outlet ( Lebukhali)</t>
  </si>
  <si>
    <t>Bamnartek Turag Outlet</t>
  </si>
  <si>
    <t>F973</t>
  </si>
  <si>
    <t>Thana Road Mirjapur Tangail Outlet</t>
  </si>
  <si>
    <t>Beltola Bazar Amanatganj Barishal Outlet</t>
  </si>
  <si>
    <t>Chanpara Uttarkhan Outlet</t>
  </si>
  <si>
    <t>Chirirbandar Dinajpur</t>
  </si>
  <si>
    <t>Dainkini Road Chandra Outlet</t>
  </si>
  <si>
    <t>Dhalla Bazar, Manikganj Outlet</t>
  </si>
  <si>
    <t>Dogair Bazar Demra Outlet</t>
  </si>
  <si>
    <t>Dumuria Bus Stand Khulna Outlet</t>
  </si>
  <si>
    <t>Kanaighat Sylhet</t>
  </si>
  <si>
    <t>F722 - Rupsa Traffic Mor, Khulna Outlet</t>
  </si>
  <si>
    <t>F726 - Fire Service Mor Jhalakathi Outlet</t>
  </si>
  <si>
    <t>Harich Chowdhury Bazar, Subarnachar Outlet</t>
  </si>
  <si>
    <t>Hospital Road Nilphamari Outlet</t>
  </si>
  <si>
    <t>Moddho Gazirchat Ashulia Outlet</t>
  </si>
  <si>
    <t>Moddho Pirerbag 60 Feet Road Outlet</t>
  </si>
  <si>
    <t>Racecourse Cumilla Outlet</t>
  </si>
  <si>
    <t>Sundarganj Gaibandha Outlet</t>
  </si>
  <si>
    <t>Tunirhat Panchagarh Outlet</t>
  </si>
  <si>
    <t>Uttar Bazar Mehendiganj Outlet</t>
  </si>
  <si>
    <t>Dakshin Bazar Chatkhil Noakhali Outlet</t>
  </si>
  <si>
    <t>Binodpur Bazar Rajshahi Outlet</t>
  </si>
  <si>
    <t>Unique Bus Stand Savar Outlet</t>
  </si>
  <si>
    <t>Gharishar Bazar Naria Shariatpur Outlet</t>
  </si>
  <si>
    <t>Akran Bazar Birulia Road Savar Outlet</t>
  </si>
  <si>
    <t>Baitul Aman Housing Adabar Outlet</t>
  </si>
  <si>
    <t>Bank Mor Zajira Shariatpur Outlet</t>
  </si>
  <si>
    <t>BGB  Gate no -1, Hazaribagh Outlet</t>
  </si>
  <si>
    <t>Bypass Road ,Sonaimuri Noakhali Outlet</t>
  </si>
  <si>
    <t>Harinhati Road, Kaliakair, Gazipur Outlet</t>
  </si>
  <si>
    <t>Hazi Badsha Mia Road Matuail Outlet</t>
  </si>
  <si>
    <t>Hazirhat Kamalnagar Lakshmipur Outlet</t>
  </si>
  <si>
    <t>Homna Road Gouripur Cumilla Outlet</t>
  </si>
  <si>
    <t>Hospital Road Barishal Outlet</t>
  </si>
  <si>
    <t>Karitas Mor Pallabi Outlet</t>
  </si>
  <si>
    <t>KUET Road Fulbari Gate Khulna Outlet</t>
  </si>
  <si>
    <t>L. S. D Road Badarganj Rangpur Outlet</t>
  </si>
  <si>
    <t>Motijheel DhakaOutlet</t>
  </si>
  <si>
    <t>Narayanpur Bazar Bus Stand South Matalab Chandpur Outlet</t>
  </si>
  <si>
    <t>NG Araihazar Outlet</t>
  </si>
  <si>
    <t>Paniwala Bazar Lakshmipur Outlet</t>
  </si>
  <si>
    <t>Tazumuddin Bhola Outlet</t>
  </si>
  <si>
    <t>Thana Road Pirganj Rangpur Outlet</t>
  </si>
  <si>
    <t>Tropical Homes, Banasri</t>
  </si>
  <si>
    <t>Kaliakoir Mouchak</t>
  </si>
  <si>
    <t>Navy Checkpost mor Khalispur</t>
  </si>
  <si>
    <t>Rajshahi Laxmipur More</t>
  </si>
  <si>
    <t>Paikpara</t>
  </si>
  <si>
    <t>Baraiyerhat</t>
  </si>
  <si>
    <t>Bou Bazar,Sreepur</t>
  </si>
  <si>
    <t>Damudya Shariatpur</t>
  </si>
  <si>
    <t>Dokkhin chayabithi</t>
  </si>
  <si>
    <t>Greatwall gazipur</t>
  </si>
  <si>
    <t>Homna Bazar</t>
  </si>
  <si>
    <t>Islampur Dhamrai</t>
  </si>
  <si>
    <t>Tajpur Osmaninagar</t>
  </si>
  <si>
    <t>Mirpur Bahubal Habiganj</t>
  </si>
  <si>
    <t>Modhu khali Faridpur</t>
  </si>
  <si>
    <t>Mouchak Siddirganj</t>
  </si>
  <si>
    <t>Mukterbari</t>
  </si>
  <si>
    <t>Noria bazar Shariatpur</t>
  </si>
  <si>
    <t>Rangpur Bus Stand</t>
  </si>
  <si>
    <t>Signboard Demra</t>
  </si>
  <si>
    <t>Station Bazar, Natore</t>
  </si>
  <si>
    <t>Thana Road Bagha, Rajshahi</t>
  </si>
  <si>
    <t>Satmasjid Road, Dhaka</t>
  </si>
  <si>
    <t>Shantidhara R/A, Narayanganj Outlet</t>
  </si>
  <si>
    <t>Bagbari, Hemayetpur</t>
  </si>
  <si>
    <t>Bagerbazar, Gazipur</t>
  </si>
  <si>
    <t>Bonorupa</t>
  </si>
  <si>
    <t>C &amp; B Road, Barishal</t>
  </si>
  <si>
    <t>Dakshingaon</t>
  </si>
  <si>
    <t>Disteliry road Dhupkhola Bazar</t>
  </si>
  <si>
    <t>Dupchanchia, Bogura</t>
  </si>
  <si>
    <t>ABC Point Uposhohor</t>
  </si>
  <si>
    <t>Kaukhali, Pirojpur Outlet</t>
  </si>
  <si>
    <t>Keranipara Chowrasta Mor, Rangpur</t>
  </si>
  <si>
    <t>Mograpara, Sonargaon Outlet</t>
  </si>
  <si>
    <t>Satmatha, Rangpur</t>
  </si>
  <si>
    <t>V Aid Road, Gaibandha</t>
  </si>
  <si>
    <t>Baliadangi Thakurgaon Outlet</t>
  </si>
  <si>
    <t>Housing Road, Siddirganj, Narayanganj Outlet</t>
  </si>
  <si>
    <t>Joy Bangla Road</t>
  </si>
  <si>
    <t>Kazirtula Road, Nayasarak, Sylhet Outlet</t>
  </si>
  <si>
    <t>Rupatoli Housing</t>
  </si>
  <si>
    <t>Shantinagar</t>
  </si>
  <si>
    <t>Asmania Bazar, Titas</t>
  </si>
  <si>
    <t>Aziz shorok</t>
  </si>
  <si>
    <t>Batakandi Bazar, Titas</t>
  </si>
  <si>
    <t>Bhojeshwar, Bus Stand, Naria, Shariatpur Outlet</t>
  </si>
  <si>
    <t>Chorhas mor Kushtia</t>
  </si>
  <si>
    <t>Companiganj Muradnagar</t>
  </si>
  <si>
    <t>Dhaka-Tangail Road, Nawjor, Gazipur</t>
  </si>
  <si>
    <t>Doripara Jamalpur Outlet</t>
  </si>
  <si>
    <t>Gawair Bazar,Dakshinkhan</t>
  </si>
  <si>
    <t>Goneshpur Rangpur Outlet</t>
  </si>
  <si>
    <t>Haragas Rangpur Outlet</t>
  </si>
  <si>
    <t>Jalsha Bazar,Singair</t>
  </si>
  <si>
    <t>Jashore Rail Gat</t>
  </si>
  <si>
    <t>Kurgaw,Nabinagar</t>
  </si>
  <si>
    <t>London Market, Shanarpar</t>
  </si>
  <si>
    <t>M A Bari Sarak Khulna Outlet</t>
  </si>
  <si>
    <t>Matborer Pukur Par</t>
  </si>
  <si>
    <t>Nabinbag</t>
  </si>
  <si>
    <t>Naohata Rajshahi</t>
  </si>
  <si>
    <t>Nuriya High School</t>
  </si>
  <si>
    <t>Poran Gong Bhola</t>
  </si>
  <si>
    <t>Siromoni Bazar Uttar Side, Khulna</t>
  </si>
  <si>
    <t>Tutpara, Khulna Outlet</t>
  </si>
  <si>
    <t>Uttara 12 New-Road 6</t>
  </si>
  <si>
    <t>Mohammadbagh Outlet</t>
  </si>
  <si>
    <t>Kalishuri Bandar, Bauphal, Patuakhali</t>
  </si>
  <si>
    <t>Kallyanpur</t>
  </si>
  <si>
    <t>Pagar Jinu market Tongi</t>
  </si>
  <si>
    <t>Saltha Bazar Faridpur</t>
  </si>
  <si>
    <t>Sher e bangla road Nirala</t>
  </si>
  <si>
    <t>Barontek,Balughat,Cantonment</t>
  </si>
  <si>
    <t>Commissioner Road Jurain -2</t>
  </si>
  <si>
    <t>F852</t>
  </si>
  <si>
    <t>Eidgah Masjid Road, Shahajadpur</t>
  </si>
  <si>
    <t>Japani Bazar</t>
  </si>
  <si>
    <t>Kathalganj</t>
  </si>
  <si>
    <t>Kuarpar Point ,Lamabazar, Sylhet</t>
  </si>
  <si>
    <t>Master Market,Ambag,Konabari</t>
  </si>
  <si>
    <t>Nangalkot Bazar</t>
  </si>
  <si>
    <t>Palong Uttar Matha,Shariatpur</t>
  </si>
  <si>
    <t>Patchrastar Mor Jamalpur</t>
  </si>
  <si>
    <t>Potiya</t>
  </si>
  <si>
    <t>Purbo Goran</t>
  </si>
  <si>
    <t>Riazbagh Khilgaon</t>
  </si>
  <si>
    <t>Takerhat Rajor ,Madaripur</t>
  </si>
  <si>
    <t>Upashahor New Market Rajshahi</t>
  </si>
  <si>
    <t>Vadail Ashulia</t>
  </si>
  <si>
    <t>F848</t>
  </si>
  <si>
    <t>Titas Road Putuakhali</t>
  </si>
  <si>
    <t>F833</t>
  </si>
  <si>
    <t>South Salna</t>
  </si>
  <si>
    <t>F845</t>
  </si>
  <si>
    <t>Thana Gate Gaibandha</t>
  </si>
  <si>
    <t>F846</t>
  </si>
  <si>
    <t>Housing Maijdee</t>
  </si>
  <si>
    <t>F858</t>
  </si>
  <si>
    <t>Bazra Bazar Noakhali</t>
  </si>
  <si>
    <t>F835</t>
  </si>
  <si>
    <t>Kaliganj</t>
  </si>
  <si>
    <t>F862</t>
  </si>
  <si>
    <t>Bazar Road,Mirpur-6</t>
  </si>
  <si>
    <t>F866</t>
  </si>
  <si>
    <t>South Bashabo, Sabujbagh</t>
  </si>
  <si>
    <t>F864</t>
  </si>
  <si>
    <t>Bahadur Bazar, Dinajpur</t>
  </si>
  <si>
    <t>F884</t>
  </si>
  <si>
    <t>Chaprashirhat, Noakhali</t>
  </si>
  <si>
    <t>F836</t>
  </si>
  <si>
    <t>Chowmuhani Nokhali</t>
  </si>
  <si>
    <t>F887</t>
  </si>
  <si>
    <t>Chowrasta Pirganj Thakurgaon</t>
  </si>
  <si>
    <t>F881</t>
  </si>
  <si>
    <t>College Road Gongachara</t>
  </si>
  <si>
    <t>F860</t>
  </si>
  <si>
    <t>Dobadia Bazar</t>
  </si>
  <si>
    <t>F797</t>
  </si>
  <si>
    <t>Gobindaganj Bazar, Chhatak, Sunamganj</t>
  </si>
  <si>
    <t>F870</t>
  </si>
  <si>
    <t>Kanchan Uttar Bazar Rupganj</t>
  </si>
  <si>
    <t>F863</t>
  </si>
  <si>
    <t>Kazir  point Sunamganj</t>
  </si>
  <si>
    <t>F821</t>
  </si>
  <si>
    <t>Kolma, Savar Ashulia</t>
  </si>
  <si>
    <t>F874</t>
  </si>
  <si>
    <t>Kutupalong, Ukhiya</t>
  </si>
  <si>
    <t>F853</t>
  </si>
  <si>
    <t>Lutfur Rahaman Sarok Barishal Sadar</t>
  </si>
  <si>
    <t>F880</t>
  </si>
  <si>
    <t>Monir Tower Azampur Rail Gate</t>
  </si>
  <si>
    <t>F892</t>
  </si>
  <si>
    <t>Nabogram Road Barishal Outlet</t>
  </si>
  <si>
    <t>Natiapara Bazar</t>
  </si>
  <si>
    <t>F893</t>
  </si>
  <si>
    <t>New Senpara, Grand Hotel Mor Rangpur</t>
  </si>
  <si>
    <t>F888</t>
  </si>
  <si>
    <t>Nilachal Abashik, West Hazaribagh</t>
  </si>
  <si>
    <t>F840</t>
  </si>
  <si>
    <t>Pathantuli, Siddirganj, Narayanganj</t>
  </si>
  <si>
    <t>F878</t>
  </si>
  <si>
    <t>Pathorghata, Barguna</t>
  </si>
  <si>
    <t>F873</t>
  </si>
  <si>
    <t>Rail Gate Joydebpur</t>
  </si>
  <si>
    <t>F869</t>
  </si>
  <si>
    <t>S. Keraniganj Bashundhara River View Main Gate</t>
  </si>
  <si>
    <t>F890</t>
  </si>
  <si>
    <t>Sagarpara Bottola Rajshahi</t>
  </si>
  <si>
    <t>F879</t>
  </si>
  <si>
    <t>Sakhipur Bazar, Bhedarganj, Shariatpur Outlet</t>
  </si>
  <si>
    <t>F868</t>
  </si>
  <si>
    <t>Terokhadia Dabtola Mor Rajshahi</t>
  </si>
  <si>
    <t>F894</t>
  </si>
  <si>
    <t>Amishapara</t>
  </si>
  <si>
    <t>F876</t>
  </si>
  <si>
    <t>Cumilla Housing Estate, Cumilla</t>
  </si>
  <si>
    <t>F889</t>
  </si>
  <si>
    <t>Office Road Burichang Cumilla</t>
  </si>
  <si>
    <t>F867</t>
  </si>
  <si>
    <t>Himardighi</t>
  </si>
  <si>
    <t>F886</t>
  </si>
  <si>
    <t>Bangodda Bazar Cumilla</t>
  </si>
  <si>
    <t>F885</t>
  </si>
  <si>
    <t>Munshirhat Cumilla</t>
  </si>
  <si>
    <t>F895</t>
  </si>
  <si>
    <t>New Market Debidwar,Cumilla</t>
  </si>
  <si>
    <t>F896</t>
  </si>
  <si>
    <t>Singair Busstand</t>
  </si>
  <si>
    <t>F841</t>
  </si>
  <si>
    <t>Natun Bazar,Santahar,Bogura</t>
  </si>
  <si>
    <t>F855</t>
  </si>
  <si>
    <t>Police Line Rangpur</t>
  </si>
  <si>
    <t>F865</t>
  </si>
  <si>
    <t>Polashbari Gaibandha</t>
  </si>
  <si>
    <t>F871</t>
  </si>
  <si>
    <t>Aam Chattar, Rajshahi Outlet</t>
  </si>
  <si>
    <t>F891</t>
  </si>
  <si>
    <t>Muktarpara Netrokona</t>
  </si>
  <si>
    <t>F897</t>
  </si>
  <si>
    <t>Mukul Cinema hall Road Patuakhali</t>
  </si>
  <si>
    <t>F898</t>
  </si>
  <si>
    <t>Razabari Chourasta Turag, Dhaka</t>
  </si>
  <si>
    <t>F899</t>
  </si>
  <si>
    <t>Hossainpur Bazar Kishoreganj</t>
  </si>
  <si>
    <t>F900</t>
  </si>
  <si>
    <t>Mollar Hat, Shariatpur</t>
  </si>
  <si>
    <t>F901</t>
  </si>
  <si>
    <t>Oskhali Hatiya Noakhali</t>
  </si>
  <si>
    <t>F902</t>
  </si>
  <si>
    <t>Hospital Road, Atwari, Panchagarh</t>
  </si>
  <si>
    <t>F903</t>
  </si>
  <si>
    <t>Hatirpool Exp (PNP)</t>
  </si>
  <si>
    <t>F904</t>
  </si>
  <si>
    <t>Digraj Bazar Mongla Baherhat</t>
  </si>
  <si>
    <t>F910</t>
  </si>
  <si>
    <t>Raninagar Bazar Naogaon</t>
  </si>
  <si>
    <t>F914</t>
  </si>
  <si>
    <t>Ghatarchar Khalpar Chowrasta, Keraniganj</t>
  </si>
  <si>
    <t>F917</t>
  </si>
  <si>
    <t>College road chowmuhani</t>
  </si>
  <si>
    <t>F919</t>
  </si>
  <si>
    <t>Mohammadpur Bus Stand,</t>
  </si>
  <si>
    <t>F907</t>
  </si>
  <si>
    <t>Outpara, Chandona Chowrasta, Gazipur Outlet</t>
  </si>
  <si>
    <t>F923</t>
  </si>
  <si>
    <t>Tamirul Millat Road, Uttar Auchpara Ouelet</t>
  </si>
  <si>
    <t>F909</t>
  </si>
  <si>
    <t>Banasree A block Titas Road</t>
  </si>
  <si>
    <t>F875</t>
  </si>
  <si>
    <t>Bosila Gardn City, Mohammadpur</t>
  </si>
  <si>
    <t>F906</t>
  </si>
  <si>
    <t>Nayapara Meradia</t>
  </si>
  <si>
    <t>F922</t>
  </si>
  <si>
    <t>Piyajhata Road, Taherpur Rajshahi</t>
  </si>
  <si>
    <t>F912</t>
  </si>
  <si>
    <t>Sarkharkhana Gate, Palash, Narsingdi Outlet</t>
  </si>
  <si>
    <t>F921</t>
  </si>
  <si>
    <t>Zero Point Senpara</t>
  </si>
  <si>
    <t>F924</t>
  </si>
  <si>
    <t>Jhilim Road Chapainawbganj</t>
  </si>
  <si>
    <t>F596</t>
  </si>
  <si>
    <t>Aditmari Lalmonirhat</t>
  </si>
  <si>
    <t>F915</t>
  </si>
  <si>
    <t>Arshinagar Main Road, Keraniganj</t>
  </si>
  <si>
    <t>F930</t>
  </si>
  <si>
    <t>Chinispur, Narsingdi</t>
  </si>
  <si>
    <t>F925</t>
  </si>
  <si>
    <t>CEO Office Mor Pirojpur</t>
  </si>
  <si>
    <t>F905</t>
  </si>
  <si>
    <t>Future Town, Bosila, Mohammadpur Outlet</t>
  </si>
  <si>
    <t>F929</t>
  </si>
  <si>
    <t>Godnail, Siddirganj</t>
  </si>
  <si>
    <t>F928</t>
  </si>
  <si>
    <t>Abul kashem sarak, kamal nagar. Shathkhira</t>
  </si>
  <si>
    <t>D114</t>
  </si>
  <si>
    <t>Mogbazar</t>
  </si>
  <si>
    <t>F920</t>
  </si>
  <si>
    <t>Sukrabad</t>
  </si>
  <si>
    <t>D113</t>
  </si>
  <si>
    <t>Joar Shahara New</t>
  </si>
  <si>
    <t>F931</t>
  </si>
  <si>
    <t>Beparipara CTG</t>
  </si>
  <si>
    <t>F933</t>
  </si>
  <si>
    <t>Targach Gazipur</t>
  </si>
  <si>
    <t>F941</t>
  </si>
  <si>
    <t>Mahajan Para Khagrachari</t>
  </si>
  <si>
    <t>F939</t>
  </si>
  <si>
    <t>Tapra Bus Stand Manikganj</t>
  </si>
  <si>
    <t>F926</t>
  </si>
  <si>
    <t>Victoria College Road Cumilla</t>
  </si>
  <si>
    <t>F937</t>
  </si>
  <si>
    <t>Koborstan Amin Model Town Housing</t>
  </si>
  <si>
    <t>F829</t>
  </si>
  <si>
    <t>Sangita Mor, Narsingdi</t>
  </si>
  <si>
    <t>F934</t>
  </si>
  <si>
    <t>Bilashpur, Jpydebpur</t>
  </si>
  <si>
    <t>F951</t>
  </si>
  <si>
    <t>Waruk Bazar</t>
  </si>
  <si>
    <t>F950</t>
  </si>
  <si>
    <t>Amla Bazar Kushtia</t>
  </si>
  <si>
    <t>F971</t>
  </si>
  <si>
    <t>Tajmahal Road, Block C</t>
  </si>
  <si>
    <t>F966</t>
  </si>
  <si>
    <t>HK Tower, Road 5, Chad Udyan</t>
  </si>
  <si>
    <t>F967</t>
  </si>
  <si>
    <t>F967 - Chandipool, Dakshin Surma, Sylhet</t>
  </si>
  <si>
    <t>F949</t>
  </si>
  <si>
    <t>Chowrongi Mor, Magura</t>
  </si>
  <si>
    <t>F938</t>
  </si>
  <si>
    <t>Moksepur Gopalgonj</t>
  </si>
  <si>
    <t>F957</t>
  </si>
  <si>
    <t>Dumni Bazar,kilkhet</t>
  </si>
  <si>
    <t>F932</t>
  </si>
  <si>
    <t>Fayla Bazar</t>
  </si>
  <si>
    <t>F963</t>
  </si>
  <si>
    <t>Gangra Bazar, Chauddagram, Cumilla</t>
  </si>
  <si>
    <t>Gorai Bazar Tangail</t>
  </si>
  <si>
    <t>F972</t>
  </si>
  <si>
    <t>Iswardi EPZ Gate</t>
  </si>
  <si>
    <t>F959</t>
  </si>
  <si>
    <t>Hathazari Outlet</t>
  </si>
  <si>
    <t>F969</t>
  </si>
  <si>
    <t>Kazi Nazrul Sarak Barguna Outlet</t>
  </si>
  <si>
    <t>F970</t>
  </si>
  <si>
    <t>KB Road, Loharpool, Gandaria</t>
  </si>
  <si>
    <t>F960</t>
  </si>
  <si>
    <t>Maleker Bari Gazipur</t>
  </si>
  <si>
    <t>F965</t>
  </si>
  <si>
    <t>Maniknagar Bazar, Singair,Manikganj</t>
  </si>
  <si>
    <t>F946</t>
  </si>
  <si>
    <t>Mohakhali School Road</t>
  </si>
  <si>
    <t>F940</t>
  </si>
  <si>
    <t>Puraton Noakhali Road Laksham</t>
  </si>
  <si>
    <t>F952</t>
  </si>
  <si>
    <t>Purbachal Road -2 Uttor Badda</t>
  </si>
  <si>
    <t>F977</t>
  </si>
  <si>
    <t>Saheber Hat Bandar Barishal Outlet</t>
  </si>
  <si>
    <t>F927</t>
  </si>
  <si>
    <t>Sanarpar Bus Stand NG</t>
  </si>
  <si>
    <t>F943</t>
  </si>
  <si>
    <t>Sayeed Nagor</t>
  </si>
  <si>
    <t>F974</t>
  </si>
  <si>
    <t>Shah Kabir Mazar Road, Dakshinkhan</t>
  </si>
  <si>
    <t>F935</t>
  </si>
  <si>
    <t>Shatibari Ranpur</t>
  </si>
  <si>
    <t>F944</t>
  </si>
  <si>
    <t>Tali Office Road, Sikder Real Estate</t>
  </si>
  <si>
    <t>F975</t>
  </si>
  <si>
    <t>Tetulia Road, Panchagarh</t>
  </si>
  <si>
    <t>F936</t>
  </si>
  <si>
    <t>Hazi Complex Ghatail Tangail</t>
  </si>
  <si>
    <t>F953</t>
  </si>
  <si>
    <t>Rajibpur Kurigram</t>
  </si>
  <si>
    <t>F948</t>
  </si>
  <si>
    <t>West Rasulpur, Kamrangichar</t>
  </si>
  <si>
    <t>F958</t>
  </si>
  <si>
    <t>Zakir Hossain Road, Block E, Lalmatia</t>
  </si>
  <si>
    <t>DhakaGBUD FR Non-PNP</t>
  </si>
  <si>
    <t>DhakaGBUD OWN PNP</t>
  </si>
  <si>
    <t>FR/OWN</t>
  </si>
  <si>
    <t>(4)P&amp;P (Y OR N):-</t>
  </si>
  <si>
    <t>(5)Location Size Range:-….......SFT</t>
  </si>
  <si>
    <t>(6)Population Density (H/M/L):-</t>
  </si>
  <si>
    <t>(7)Income Level (A/B/C):-</t>
  </si>
  <si>
    <t xml:space="preserve">(8)Location Type: </t>
  </si>
  <si>
    <t xml:space="preserve">(9)Front Fasia Long- </t>
  </si>
  <si>
    <t xml:space="preserve">(10)MONTHLY RENT:- </t>
  </si>
  <si>
    <t>(11)ADVANCE:-</t>
  </si>
  <si>
    <t xml:space="preserve">(12)Sales Given By:-Mr. …...  -- (Sales Daily : …...../- ) </t>
  </si>
  <si>
    <t>(13)Sales open By ( Mr.Expansion head)</t>
  </si>
  <si>
    <t>(3)FR/OWN-</t>
  </si>
  <si>
    <t>Final</t>
  </si>
  <si>
    <t>Outlet Count</t>
  </si>
  <si>
    <t>Total Sales</t>
  </si>
  <si>
    <t>Total GPV</t>
  </si>
  <si>
    <t>1.Location Name: Akua Madrasa Quarter, Mymensingh.</t>
  </si>
  <si>
    <t>Address: Akua Madrasa Quarter, Hajibari Fulbaria Road, Mymensingh.</t>
  </si>
  <si>
    <t>2.Location District - Mymensingh</t>
  </si>
  <si>
    <t>3.P&amp;P (Y OR N) - N</t>
  </si>
  <si>
    <t>4.Location Size Range (1100 SFT)</t>
  </si>
  <si>
    <t>5.Population Density - H</t>
  </si>
  <si>
    <t>6.Income Level - A</t>
  </si>
  <si>
    <t>7.Location Type - Residential Hub</t>
  </si>
  <si>
    <t>8.Front Fasia Long - 24 feet</t>
  </si>
  <si>
    <t>9.MONTHLY RENT - 45 K</t>
  </si>
  <si>
    <t>10.ADVANCE - 6 Lac</t>
  </si>
  <si>
    <t>11.Sales Given By - Mr. Mamun (Sales Daily: 45,000 TK )</t>
  </si>
  <si>
    <t>12.Opened by (Mr. Abu Sayem)</t>
  </si>
  <si>
    <t>13.Google Location: https://maps.app.goo.gl/7f4Sa7PpExz26h596?g_st=ac</t>
  </si>
  <si>
    <t>Chief Business Officer</t>
  </si>
  <si>
    <t>Director – Business Planning &amp; Investor Relations</t>
  </si>
  <si>
    <t>Commercial HubHDhaka</t>
  </si>
  <si>
    <t>Commercial HubHDhakaGBUD</t>
  </si>
  <si>
    <t>Commercial HubHMymensingh</t>
  </si>
  <si>
    <t>Commercial HubHChattogram</t>
  </si>
  <si>
    <t>Commercial HubHRangpur</t>
  </si>
  <si>
    <t>Commercial HubHRajshahi</t>
  </si>
  <si>
    <t>Commercial HubHBarishal</t>
  </si>
  <si>
    <t>Commercial HubMDhaka</t>
  </si>
  <si>
    <t>Commercial HubMDhakaGBUD</t>
  </si>
  <si>
    <t>Commercial HubMSylhet</t>
  </si>
  <si>
    <t>Commercial HubMMymensingh</t>
  </si>
  <si>
    <t>Commercial HubMChattogram</t>
  </si>
  <si>
    <t>Commercial HubMRangpur</t>
  </si>
  <si>
    <t>Commercial HubMRajshahi</t>
  </si>
  <si>
    <t>Commercial HubMBarishal</t>
  </si>
  <si>
    <t>Commercial HubMKhulna</t>
  </si>
  <si>
    <t>Commercial HubLDhaka</t>
  </si>
  <si>
    <t>Commercial HubLSylhet</t>
  </si>
  <si>
    <t>Commercial HubLMymensingh</t>
  </si>
  <si>
    <t>Commercial HubLChattogram</t>
  </si>
  <si>
    <t>Commercial HubLRangpur</t>
  </si>
  <si>
    <t>Commercial HubLRajshahi</t>
  </si>
  <si>
    <t>Commercial HubLBarishal</t>
  </si>
  <si>
    <t>Commercial HubLKhulna</t>
  </si>
  <si>
    <t>Within the MahallaHDhaka</t>
  </si>
  <si>
    <t>Within the MahallaHDhakaGBUD</t>
  </si>
  <si>
    <t>Within the MahallaHMymensingh</t>
  </si>
  <si>
    <t>Within the MahallaHChattogram</t>
  </si>
  <si>
    <t>Within the MahallaHRajshahi</t>
  </si>
  <si>
    <t>Within the MahallaMDhaka</t>
  </si>
  <si>
    <t>Within the MahallaMChattogram</t>
  </si>
  <si>
    <t>Within the MahallaMRangpur</t>
  </si>
  <si>
    <t>Within the MahallaMRajshahi</t>
  </si>
  <si>
    <t>Within the MahallaMBarishal</t>
  </si>
  <si>
    <t>Within the MahallaMKhulna</t>
  </si>
  <si>
    <t>Within the MahallaLDhaka</t>
  </si>
  <si>
    <t>Within the MahallaLMymensingh</t>
  </si>
  <si>
    <t>Within the MahallaLChattogram</t>
  </si>
  <si>
    <t>Within the MahallaLRangpur</t>
  </si>
  <si>
    <t>Within the MahallaLRajshahi</t>
  </si>
  <si>
    <t>Within the MahallaLBarishal</t>
  </si>
  <si>
    <t>Within the MahallaLKhulna</t>
  </si>
  <si>
    <t>IndustrialHDhaka</t>
  </si>
  <si>
    <t>IndustrialHMymensingh</t>
  </si>
  <si>
    <t>IndustrialHChattogram</t>
  </si>
  <si>
    <t>IndustrialMDhaka</t>
  </si>
  <si>
    <t>IndustrialLDhaka</t>
  </si>
  <si>
    <t>IndustrialLSylhet</t>
  </si>
  <si>
    <t>High StreetHDhaka</t>
  </si>
  <si>
    <t>High StreetMDhaka</t>
  </si>
  <si>
    <t>High StreetMSylhet</t>
  </si>
  <si>
    <t>High StreetMMymensingh</t>
  </si>
  <si>
    <t>High StreetMChattogram</t>
  </si>
  <si>
    <t>High StreetMRangpur</t>
  </si>
  <si>
    <t>High StreetMRajshahi</t>
  </si>
  <si>
    <t>High StreetMBarishal</t>
  </si>
  <si>
    <t>High StreetMKhulna</t>
  </si>
  <si>
    <t>High StreetLDhaka</t>
  </si>
  <si>
    <t>High StreetLMymensingh</t>
  </si>
  <si>
    <t>High StreetLChattogram</t>
  </si>
  <si>
    <t>High StreetLRangpur</t>
  </si>
  <si>
    <t>High StreetLKhulna</t>
  </si>
  <si>
    <t>Gated CommunityHDhaka</t>
  </si>
  <si>
    <t>Gated CommunityHDhakaGBUD</t>
  </si>
  <si>
    <t>Gated CommunityMDhaka</t>
  </si>
  <si>
    <t>Gated CommunityLDhaka</t>
  </si>
  <si>
    <t>Gated CommunityLKhulna</t>
  </si>
  <si>
    <t>Inside the MallHDhaka</t>
  </si>
  <si>
    <t>Inside the MallHMymensingh</t>
  </si>
  <si>
    <t>Inside the MallHRangpur</t>
  </si>
  <si>
    <t>Inside the MallMDhaka</t>
  </si>
  <si>
    <t>Inside the MallMRangpur</t>
  </si>
  <si>
    <t>Inside the MallMBarishal</t>
  </si>
  <si>
    <t>Inside the MallLRajshahi</t>
  </si>
  <si>
    <t>Inside the MallLKhulna</t>
  </si>
  <si>
    <t>High Street W InstitutionsHDhaka</t>
  </si>
  <si>
    <t>High Street W InstitutionsHBarishal</t>
  </si>
  <si>
    <t>High Street W InstitutionsHKhulna</t>
  </si>
  <si>
    <t>High Street W InstitutionsMDhaka</t>
  </si>
  <si>
    <t>High Street W InstitutionsMRangpur</t>
  </si>
  <si>
    <t>High Street W InstitutionsMRajshahi</t>
  </si>
  <si>
    <t>High Street W InstitutionsMBarishal</t>
  </si>
  <si>
    <t>High Street W InstitutionsMKhulna</t>
  </si>
  <si>
    <t>High Street W InstitutionsLDhaka</t>
  </si>
  <si>
    <t>High Street W InstitutionsLMymensingh</t>
  </si>
  <si>
    <t>High Street W InstitutionsLChattogram</t>
  </si>
  <si>
    <t>High Street W InstitutionsLRajshahi</t>
  </si>
  <si>
    <t>High Street W InstitutionsLBarishal</t>
  </si>
  <si>
    <t>High Street W Residential BlockHDhaka</t>
  </si>
  <si>
    <t>High Street W Residential BlockHDhakaGBUD</t>
  </si>
  <si>
    <t>High Street W Residential BlockHSylhet</t>
  </si>
  <si>
    <t>High Street W Residential BlockHMymensingh</t>
  </si>
  <si>
    <t>High Street W Residential BlockHChattogram</t>
  </si>
  <si>
    <t>High Street W Residential BlockHRangpur</t>
  </si>
  <si>
    <t>High Street W Residential BlockHRajshahi</t>
  </si>
  <si>
    <t>High Street W Residential BlockHBarishal</t>
  </si>
  <si>
    <t>High Street W Residential BlockHKhulna</t>
  </si>
  <si>
    <t>High Street W Residential BlockMDhaka</t>
  </si>
  <si>
    <t>High Street W Residential BlockMDhakaGBUD</t>
  </si>
  <si>
    <t>High Street W Residential BlockMSylhet</t>
  </si>
  <si>
    <t>High Street W Residential BlockMMymensingh</t>
  </si>
  <si>
    <t>High Street W Residential BlockMChattogram</t>
  </si>
  <si>
    <t>High Street W Residential BlockMRangpur</t>
  </si>
  <si>
    <t>High Street W Residential BlockMRajshahi</t>
  </si>
  <si>
    <t>High Street W Residential BlockMBarishal</t>
  </si>
  <si>
    <t>High Street W Residential BlockMKhulna</t>
  </si>
  <si>
    <t>High Street W Residential BlockLDhaka</t>
  </si>
  <si>
    <t>High Street W Residential BlockLSylhet</t>
  </si>
  <si>
    <t>High Street W Residential BlockLMymensingh</t>
  </si>
  <si>
    <t>High Street W Residential BlockLChattogram</t>
  </si>
  <si>
    <t>High Street W Residential BlockLRangpur</t>
  </si>
  <si>
    <t>High Street W Residential BlockLRajshahi</t>
  </si>
  <si>
    <t>High Street W Residential BlockLBarishal</t>
  </si>
  <si>
    <t>High Street W Residential BlockLKhulna</t>
  </si>
  <si>
    <t>Sales 2026</t>
  </si>
  <si>
    <t>Khulna M B 2001-2500</t>
  </si>
  <si>
    <t>Khulna M C 1501-2000</t>
  </si>
  <si>
    <t>Khulna L C 1001-1500</t>
  </si>
  <si>
    <t>Khulna L C 1501-2000</t>
  </si>
  <si>
    <t>Khulna M B 1001-1500</t>
  </si>
  <si>
    <t>Khulna M B 1501-2000</t>
  </si>
  <si>
    <t>F990</t>
  </si>
  <si>
    <t>Sheikh Abdul Hai Sarak, Mongla</t>
  </si>
  <si>
    <t>Chattogram L C 1501-2000</t>
  </si>
  <si>
    <t>Barishal H B 2001-2500</t>
  </si>
  <si>
    <t>Barishal L C 1001-1500</t>
  </si>
  <si>
    <t>M C 0-1000</t>
  </si>
  <si>
    <t>Barishal M C 0-1000</t>
  </si>
  <si>
    <t>Barishal M B 0-1000</t>
  </si>
  <si>
    <t>Barishal H B 1001-1500</t>
  </si>
  <si>
    <t>Barishal H B 3501+</t>
  </si>
  <si>
    <t>Barishal M C 1001-1500</t>
  </si>
  <si>
    <t>Barishal M B 2001-2500</t>
  </si>
  <si>
    <t>Barishal M B 1501-2000</t>
  </si>
  <si>
    <t>Barishal L C 1501-2000</t>
  </si>
  <si>
    <t>Barishal M C 1501-2000</t>
  </si>
  <si>
    <t>Barishal L C 0-1000</t>
  </si>
  <si>
    <t>Barishal M B 1001-1500</t>
  </si>
  <si>
    <t>F968</t>
  </si>
  <si>
    <t xml:space="preserve">Chakher Bazar Banaripara </t>
  </si>
  <si>
    <t>E002</t>
  </si>
  <si>
    <t>Ukilbari, Rupatali, Barishal</t>
  </si>
  <si>
    <t>Barishal M B 2501-3000</t>
  </si>
  <si>
    <t>Barishal L C 2001-2500</t>
  </si>
  <si>
    <t>Barishal L B 2501-3000</t>
  </si>
  <si>
    <t>Barishal L B 1501-2000</t>
  </si>
  <si>
    <t>E023</t>
  </si>
  <si>
    <t>BRDB Road, Sharif Para, Chorfassion, Bhola</t>
  </si>
  <si>
    <t>H A 3501+</t>
  </si>
  <si>
    <t>Rajshahi H A 3501+</t>
  </si>
  <si>
    <t>Rajshahi M B 1501-2000</t>
  </si>
  <si>
    <t>Rajshahi M C 2001-2500</t>
  </si>
  <si>
    <t>Rajshahi M C 2501-3000</t>
  </si>
  <si>
    <t>Rajshahi L C 1001-1500</t>
  </si>
  <si>
    <t>Rajshahi M C 1001-1500</t>
  </si>
  <si>
    <t>Rajshahi L B 1501-2000</t>
  </si>
  <si>
    <t>Chattogram H B 2001-2500</t>
  </si>
  <si>
    <t>Chattogram H B 3501+</t>
  </si>
  <si>
    <t>H C 1001-1500</t>
  </si>
  <si>
    <t>Chattogram H C 1001-1500</t>
  </si>
  <si>
    <t>M A 1501-2000</t>
  </si>
  <si>
    <t>Chattogram M A 1501-2000</t>
  </si>
  <si>
    <t>Chattogram M B 0-1000</t>
  </si>
  <si>
    <t>E079</t>
  </si>
  <si>
    <t>Puraton Bazar,</t>
  </si>
  <si>
    <t>Chattogram M B 1501-2000</t>
  </si>
  <si>
    <t>Chattogram M B 2001-2500</t>
  </si>
  <si>
    <t>Chattogram H B 1501-2000</t>
  </si>
  <si>
    <t>Chattogram L C 1001-1500</t>
  </si>
  <si>
    <t>Chattogram M B 1001-1500</t>
  </si>
  <si>
    <t>Chattogram M C 1001-1500</t>
  </si>
  <si>
    <t>Chattogram L C 2001-2500</t>
  </si>
  <si>
    <t>Chattogram H B 0-1000</t>
  </si>
  <si>
    <t>Rajshahi L B 3501+</t>
  </si>
  <si>
    <t>L C 3501+</t>
  </si>
  <si>
    <t>Rajshahi L C 3501+</t>
  </si>
  <si>
    <t>Rajshahi H B 0-1000</t>
  </si>
  <si>
    <t>F998</t>
  </si>
  <si>
    <t>Santi mor Chapainawbganj</t>
  </si>
  <si>
    <t>Chattogram M C 2001-2500</t>
  </si>
  <si>
    <t>Chattogram H A 3501+</t>
  </si>
  <si>
    <t>H A 2501-3000</t>
  </si>
  <si>
    <t>Chattogram H A 2501-3000</t>
  </si>
  <si>
    <t>Chattogram H A 1001-1500</t>
  </si>
  <si>
    <t>F983</t>
  </si>
  <si>
    <t>Badurtola CTG</t>
  </si>
  <si>
    <t>F991</t>
  </si>
  <si>
    <t xml:space="preserve">K.B Aman Ali Road </t>
  </si>
  <si>
    <t>E029</t>
  </si>
  <si>
    <t>Ak Khan CTG Outlet</t>
  </si>
  <si>
    <t>E041</t>
  </si>
  <si>
    <t>Kolpolok R/A, R</t>
  </si>
  <si>
    <t>Khulna M B 0-1000</t>
  </si>
  <si>
    <t>Chattogram M B 3501+</t>
  </si>
  <si>
    <t>E035</t>
  </si>
  <si>
    <t>Hnila Bazar, Teknaf</t>
  </si>
  <si>
    <t>Chattogram M A 0-1000</t>
  </si>
  <si>
    <t>Chattogram H B 3001-3500</t>
  </si>
  <si>
    <t>Chattogram M C 1501-2000</t>
  </si>
  <si>
    <t>Chattogram M B 3001-3500</t>
  </si>
  <si>
    <t>M A 2501-3000</t>
  </si>
  <si>
    <t>Chattogram M A 2501-3000</t>
  </si>
  <si>
    <t>Chattogram M C 0-1000</t>
  </si>
  <si>
    <t>Chattogram M B 2501-3000</t>
  </si>
  <si>
    <t>Chattogram L B 1001-1500</t>
  </si>
  <si>
    <t>Chattogram L B 1501-2000</t>
  </si>
  <si>
    <t>F987</t>
  </si>
  <si>
    <t>Dollai Nababpur</t>
  </si>
  <si>
    <t>Chattogram H A 0-1000</t>
  </si>
  <si>
    <t>E005</t>
  </si>
  <si>
    <t xml:space="preserve">Didar Market </t>
  </si>
  <si>
    <t>E024</t>
  </si>
  <si>
    <t>Manikachor, Meghna,Cumilla</t>
  </si>
  <si>
    <t>DhakaGBUD H A 3501+</t>
  </si>
  <si>
    <t>Dhaka H A 3501+</t>
  </si>
  <si>
    <t>Dhaka H B 3501+</t>
  </si>
  <si>
    <t>H A 2001-2500</t>
  </si>
  <si>
    <t>DhakaGBUD H A 2001-2500</t>
  </si>
  <si>
    <t>Dhaka M B 3501+</t>
  </si>
  <si>
    <t>DhakaGBUD H B 3001-3500</t>
  </si>
  <si>
    <t>Dhaka H B 2001-2500</t>
  </si>
  <si>
    <t>Dhaka H B 3001-3500</t>
  </si>
  <si>
    <t>DhakaGBUD H B 2501-3000</t>
  </si>
  <si>
    <t>Dhaka H C 2001-2500</t>
  </si>
  <si>
    <t>Dhaka H C 1501-2000</t>
  </si>
  <si>
    <t>Dhaka M B 3001-3500</t>
  </si>
  <si>
    <t>M C 3501+</t>
  </si>
  <si>
    <t>Dhaka M C 3501+</t>
  </si>
  <si>
    <t>Dhaka M B 2001-2500</t>
  </si>
  <si>
    <t>Dhaka H B 1001-1500</t>
  </si>
  <si>
    <t>DhakaGBUD H B 3501+</t>
  </si>
  <si>
    <t>Dhaka M C 2501-3000</t>
  </si>
  <si>
    <t>Dhaka M C 2001-2500</t>
  </si>
  <si>
    <t>Dhaka M B 1501-2000</t>
  </si>
  <si>
    <t>Dhaka H B 1501-2000</t>
  </si>
  <si>
    <t>Dhaka M C 1501-2000</t>
  </si>
  <si>
    <t>Dhaka M B 2501-3000</t>
  </si>
  <si>
    <t>Dhaka M C 1001-1500</t>
  </si>
  <si>
    <t>Dhaka H A 1001-1500</t>
  </si>
  <si>
    <t>Badda Joy Bangla Mor  </t>
  </si>
  <si>
    <t>Dhaka M B 1001-1500</t>
  </si>
  <si>
    <t>Dhaka H C 1001-1500</t>
  </si>
  <si>
    <t>Dhaka H B 0-1000</t>
  </si>
  <si>
    <t>Dhaka L C 1001-1500</t>
  </si>
  <si>
    <t>M C 3001-3500</t>
  </si>
  <si>
    <t>Dhaka M C 3001-3500</t>
  </si>
  <si>
    <t>Dhaka M B 0-1000</t>
  </si>
  <si>
    <t>Dhaka H A 2001-2500</t>
  </si>
  <si>
    <t>Dhaka L B 1001-1500</t>
  </si>
  <si>
    <t>Dhaka L C 2001-2500</t>
  </si>
  <si>
    <t>H C 0-1000</t>
  </si>
  <si>
    <t>Dhaka H C 0-1000</t>
  </si>
  <si>
    <t>Dhaka L C 1501-2000</t>
  </si>
  <si>
    <t>Dhaka L C 0-1000</t>
  </si>
  <si>
    <t>Dhaka L B 1501-2000</t>
  </si>
  <si>
    <t>Dhaka L B 2501-3000</t>
  </si>
  <si>
    <t>Dhaka M C 0-1000</t>
  </si>
  <si>
    <t>Dhaka L C 3001-3500</t>
  </si>
  <si>
    <t>H A 1501-2000</t>
  </si>
  <si>
    <t>Dhaka H A 1501-2000</t>
  </si>
  <si>
    <t>D115</t>
  </si>
  <si>
    <t>Kallyanpur Own</t>
  </si>
  <si>
    <t>Dhaka M A 3501+</t>
  </si>
  <si>
    <t>DhakaGBUD H A 1001-1500</t>
  </si>
  <si>
    <t>DhakaGBUD M C 0-1000</t>
  </si>
  <si>
    <t>DhakaGBUD M C 1001-1500</t>
  </si>
  <si>
    <t>F942</t>
  </si>
  <si>
    <t>Kathgora</t>
  </si>
  <si>
    <t>F956</t>
  </si>
  <si>
    <t>Badda Girl School Road</t>
  </si>
  <si>
    <t>L B 0-1000</t>
  </si>
  <si>
    <t>F964</t>
  </si>
  <si>
    <t>Namar Bazar,Baraid</t>
  </si>
  <si>
    <t>Dhaka L B 0-1000</t>
  </si>
  <si>
    <t>F976</t>
  </si>
  <si>
    <t>Purana Paltan</t>
  </si>
  <si>
    <t>F982</t>
  </si>
  <si>
    <t>Masterpara Uttarkhan Dhaka</t>
  </si>
  <si>
    <t>F985</t>
  </si>
  <si>
    <t xml:space="preserve">Bexeeco Road Pollibiddut </t>
  </si>
  <si>
    <t>F995</t>
  </si>
  <si>
    <t>City Complex Ashkona</t>
  </si>
  <si>
    <t>F999</t>
  </si>
  <si>
    <t>Addar Mor, Aftabnagar</t>
  </si>
  <si>
    <t>F978</t>
  </si>
  <si>
    <t>Mitali Road, Jigatola</t>
  </si>
  <si>
    <t>F988</t>
  </si>
  <si>
    <t xml:space="preserve">Mirpur 12 Block B </t>
  </si>
  <si>
    <t>E006</t>
  </si>
  <si>
    <t>Zirabo Chowrasta</t>
  </si>
  <si>
    <t>E013</t>
  </si>
  <si>
    <t>Hazi Badsha Mia Road-2</t>
  </si>
  <si>
    <t>E014</t>
  </si>
  <si>
    <t>Hazipara Masjid road,Uttar Badda</t>
  </si>
  <si>
    <t>E015</t>
  </si>
  <si>
    <t>Road No: 11 ,Chandrima Model Town Outlet</t>
  </si>
  <si>
    <t>E021</t>
  </si>
  <si>
    <t>Block D, South Banasree</t>
  </si>
  <si>
    <t>E025</t>
  </si>
  <si>
    <t xml:space="preserve">Dholipar Dhonia </t>
  </si>
  <si>
    <t>E030</t>
  </si>
  <si>
    <t>Moddho Paikpara</t>
  </si>
  <si>
    <t>E040</t>
  </si>
  <si>
    <t>Dhalpur Road,Uttar Jatrabari</t>
  </si>
  <si>
    <t>E042</t>
  </si>
  <si>
    <t>Charabagh Bazar</t>
  </si>
  <si>
    <t>D116</t>
  </si>
  <si>
    <t>Mirpur-2</t>
  </si>
  <si>
    <t>D117</t>
  </si>
  <si>
    <t>Block-F Bashund</t>
  </si>
  <si>
    <t>E044</t>
  </si>
  <si>
    <t>Bibirbagicha 1</t>
  </si>
  <si>
    <t>E046</t>
  </si>
  <si>
    <t>D- Block Lalmat</t>
  </si>
  <si>
    <t>Dhaka M A 1001-1500</t>
  </si>
  <si>
    <t>E048</t>
  </si>
  <si>
    <t>Dolphin Goli, K</t>
  </si>
  <si>
    <t>E053</t>
  </si>
  <si>
    <t>Zero Point, Mus</t>
  </si>
  <si>
    <t>E054</t>
  </si>
  <si>
    <t>Abdullahpur Bus</t>
  </si>
  <si>
    <t>E064</t>
  </si>
  <si>
    <t>East Basabo, Sa</t>
  </si>
  <si>
    <t>E065</t>
  </si>
  <si>
    <t>Bhushir Mill, N</t>
  </si>
  <si>
    <t>E067</t>
  </si>
  <si>
    <t>Shimultola  Ash</t>
  </si>
  <si>
    <t>E074</t>
  </si>
  <si>
    <t>Beltola Mor, Pa</t>
  </si>
  <si>
    <t>E078</t>
  </si>
  <si>
    <t>Rupayan City ga</t>
  </si>
  <si>
    <t>E081</t>
  </si>
  <si>
    <t>Modhubagh-2, Ha</t>
  </si>
  <si>
    <t>E083</t>
  </si>
  <si>
    <t>Ashiyan City Ga</t>
  </si>
  <si>
    <t>Dhaka H A 0-1000</t>
  </si>
  <si>
    <t>Rangpur H B 3001-3500</t>
  </si>
  <si>
    <t>Rangpur M C 2501-3000</t>
  </si>
  <si>
    <t>Rangpur L C 1501-2000</t>
  </si>
  <si>
    <t>Rangpur M B 0-1000</t>
  </si>
  <si>
    <t>Rangpur L C 2001-2500</t>
  </si>
  <si>
    <t>Rangpur M B 2501-3000</t>
  </si>
  <si>
    <t>Rangpur M B 1001-1500</t>
  </si>
  <si>
    <t>Rangpur H A 3501+</t>
  </si>
  <si>
    <t>E038</t>
  </si>
  <si>
    <t>Raffels Mor, Faridpur ( Vangar Mor)</t>
  </si>
  <si>
    <t>E012</t>
  </si>
  <si>
    <t xml:space="preserve">Academy Road, Feni </t>
  </si>
  <si>
    <t>Chattogram M A 1001-1500</t>
  </si>
  <si>
    <t>Rangpur M B 2001-2500</t>
  </si>
  <si>
    <t>Rangpur L C 1001-1500</t>
  </si>
  <si>
    <t>Rangpur M C 1001-1500</t>
  </si>
  <si>
    <t>Rangpur H A 1501-2000</t>
  </si>
  <si>
    <t>Rangpur M A 1001-1500</t>
  </si>
  <si>
    <t>E082</t>
  </si>
  <si>
    <t>Palashpara Gaib</t>
  </si>
  <si>
    <t>H C 2501-3000</t>
  </si>
  <si>
    <t>Dhaka H C 2501-3000</t>
  </si>
  <si>
    <t>Dhaka H B 2501-3000</t>
  </si>
  <si>
    <t>Gorgoria Masterbari </t>
  </si>
  <si>
    <t>E018</t>
  </si>
  <si>
    <t xml:space="preserve">Degerchala Road Hariken </t>
  </si>
  <si>
    <t>E031</t>
  </si>
  <si>
    <t>Nayanpur Bazar sreepur</t>
  </si>
  <si>
    <t>Dhaka L C 2501-3000</t>
  </si>
  <si>
    <t>Sylhet H A 2001-2500</t>
  </si>
  <si>
    <t>Sylhet M B 1501-2000</t>
  </si>
  <si>
    <t>Sylhet L C 1001-1500</t>
  </si>
  <si>
    <t>Sylhet M C 1001-1500</t>
  </si>
  <si>
    <t>Sylhet M C 2001-2500</t>
  </si>
  <si>
    <t>Mymensingh H B 1501-2000</t>
  </si>
  <si>
    <t>Mymensingh M C 1001-1500</t>
  </si>
  <si>
    <t>Mymensingh L C 1501-2000</t>
  </si>
  <si>
    <t>Mymensingh M C 1501-2000</t>
  </si>
  <si>
    <t>Mymensingh L C 0-1000</t>
  </si>
  <si>
    <t>Khulna M B 3501+</t>
  </si>
  <si>
    <t>Khulna H B 2501-3000</t>
  </si>
  <si>
    <t>Khulna M C 2001-2500</t>
  </si>
  <si>
    <t>Khulna L C 2501-3000</t>
  </si>
  <si>
    <t>F984</t>
  </si>
  <si>
    <t>Keshabpur Bazar</t>
  </si>
  <si>
    <t>E007</t>
  </si>
  <si>
    <t>Power House Para Palbari</t>
  </si>
  <si>
    <t>Khulna M A 1501-2000</t>
  </si>
  <si>
    <t>E011</t>
  </si>
  <si>
    <t>Dharmotola Jashore</t>
  </si>
  <si>
    <t>Khulna M A 1001-1500</t>
  </si>
  <si>
    <t>Barishal M B 3001-3500</t>
  </si>
  <si>
    <t>F986</t>
  </si>
  <si>
    <t>Mirerhat Barishal</t>
  </si>
  <si>
    <t>E027</t>
  </si>
  <si>
    <t>T &amp; T Road, Nal</t>
  </si>
  <si>
    <t>Khulna L B 2001-2500</t>
  </si>
  <si>
    <t>Khulna M C 1001-1500</t>
  </si>
  <si>
    <t>E016</t>
  </si>
  <si>
    <t xml:space="preserve">Kabirpur Shoikupa </t>
  </si>
  <si>
    <t>E033</t>
  </si>
  <si>
    <t xml:space="preserve">Thana Road Kaligong </t>
  </si>
  <si>
    <t>E045</t>
  </si>
  <si>
    <t>Paira Chattar,</t>
  </si>
  <si>
    <t>Rajshahi M B 3501+</t>
  </si>
  <si>
    <t>Chattogram L C 3001-3500</t>
  </si>
  <si>
    <t>Chattogram H A 1501-2000</t>
  </si>
  <si>
    <t>Khulna H B 3501+</t>
  </si>
  <si>
    <t>Khulna H B 1501-2000</t>
  </si>
  <si>
    <t>Khulna H B 0-1000</t>
  </si>
  <si>
    <t>Khulna M A 2501-3000</t>
  </si>
  <si>
    <t>E003</t>
  </si>
  <si>
    <t>Phultala Bazar, Khulna</t>
  </si>
  <si>
    <t>E028</t>
  </si>
  <si>
    <t xml:space="preserve">Mostafar Mor, Harintana, Khulna Outlet </t>
  </si>
  <si>
    <t>E066</t>
  </si>
  <si>
    <t>KUET University</t>
  </si>
  <si>
    <t>Khulna L B 0-1000</t>
  </si>
  <si>
    <t>Mymensingh H A 2001-2500</t>
  </si>
  <si>
    <t>Mymensingh H A 0-1000</t>
  </si>
  <si>
    <t>Mymensingh L B 1001-1500</t>
  </si>
  <si>
    <t>Mymensingh M A 1001-1500</t>
  </si>
  <si>
    <t>Bou Bazar Kishorganj </t>
  </si>
  <si>
    <t>Mymensingh L C 2001-2500</t>
  </si>
  <si>
    <t>Mymensingh L C 1001-1500</t>
  </si>
  <si>
    <t>Rangpur M C 2001-2500</t>
  </si>
  <si>
    <t>Rangpur M C 1501-2000</t>
  </si>
  <si>
    <t>E004</t>
  </si>
  <si>
    <t>Kashim Bazar, Kachakata, Bhurugamari</t>
  </si>
  <si>
    <t>Rangpur H B 0-1000</t>
  </si>
  <si>
    <t>E039</t>
  </si>
  <si>
    <t>Phulbari Kurigram Outlet</t>
  </si>
  <si>
    <t>Khulna L B 1501-2000</t>
  </si>
  <si>
    <t>Khulna H C 1501-2000</t>
  </si>
  <si>
    <t xml:space="preserve">Amla Bazar Kushtia </t>
  </si>
  <si>
    <t>E050</t>
  </si>
  <si>
    <t>Police Lines, K</t>
  </si>
  <si>
    <t>Chattogram M C 3001-3500</t>
  </si>
  <si>
    <t>F962</t>
  </si>
  <si>
    <t>Bank Road Mandari Bazar Lakshmipur</t>
  </si>
  <si>
    <t>Rangpur L B 2001-2500</t>
  </si>
  <si>
    <t>E073</t>
  </si>
  <si>
    <t>Mostafapur Bus</t>
  </si>
  <si>
    <t>E022</t>
  </si>
  <si>
    <t>Arpara Magura</t>
  </si>
  <si>
    <t>Khulna L B 3001-3500</t>
  </si>
  <si>
    <t>Sylhet M B 2501-3000</t>
  </si>
  <si>
    <t>Sylhet H B 3501+</t>
  </si>
  <si>
    <t>Sylhet H B 1001-1500</t>
  </si>
  <si>
    <t>E032</t>
  </si>
  <si>
    <t>Bhanugach Chowmuhani, Kamalganj  Outlet</t>
  </si>
  <si>
    <t>Sylhet M B 0-1000</t>
  </si>
  <si>
    <t>Mymensingh H B 3001-3500</t>
  </si>
  <si>
    <t>Mymensingh M C 2001-2500</t>
  </si>
  <si>
    <t>H C 3501+</t>
  </si>
  <si>
    <t>Mymensingh H C 3501+</t>
  </si>
  <si>
    <t>Mymensingh M B 2001-2500</t>
  </si>
  <si>
    <t>Rajshahi H B 3001-3500</t>
  </si>
  <si>
    <t>Rajshahi L C 1501-2000</t>
  </si>
  <si>
    <t>E076</t>
  </si>
  <si>
    <t>School Road, Lo</t>
  </si>
  <si>
    <t>Khulna L C 0-1000</t>
  </si>
  <si>
    <t>Dhaka M A 0-1000</t>
  </si>
  <si>
    <t>M A 2001-2500</t>
  </si>
  <si>
    <t>Dhaka M A 2001-2500</t>
  </si>
  <si>
    <t>F945</t>
  </si>
  <si>
    <t>Shibu Market</t>
  </si>
  <si>
    <t>F980</t>
  </si>
  <si>
    <t xml:space="preserve">Mahmudpur, Fatulla, NG Outlet </t>
  </si>
  <si>
    <t>F994</t>
  </si>
  <si>
    <t xml:space="preserve">College road,Mograpara ,Sonargaon Outlet </t>
  </si>
  <si>
    <t>F955</t>
  </si>
  <si>
    <t>C &amp; B Road, Pourosava Mor, Narsingdi</t>
  </si>
  <si>
    <t>F992</t>
  </si>
  <si>
    <t>Durgapur Netrokona</t>
  </si>
  <si>
    <t>Mymensingh M B 0-1000</t>
  </si>
  <si>
    <t>F872</t>
  </si>
  <si>
    <t>Kishoreganj Nilphmari Outlet OM</t>
  </si>
  <si>
    <t>Chattogram M A 2001-2500</t>
  </si>
  <si>
    <t>E010</t>
  </si>
  <si>
    <t>Khasherhat, Sub</t>
  </si>
  <si>
    <t>Rajshahi M B 2501-3000</t>
  </si>
  <si>
    <t>Rajshahi L B 2501-3000</t>
  </si>
  <si>
    <t>Rajshahi L B 1001-1500</t>
  </si>
  <si>
    <t>Rajshahi M B 2001-2500</t>
  </si>
  <si>
    <t>Rajshahi M B 1001-1500</t>
  </si>
  <si>
    <t>Patuakhali </t>
  </si>
  <si>
    <t>Barishal L B 0-1000</t>
  </si>
  <si>
    <t>E049</t>
  </si>
  <si>
    <t>Alipur Bazar, K</t>
  </si>
  <si>
    <t>Barishal M C 2001-2500</t>
  </si>
  <si>
    <t>Barishal L B 1001-1500</t>
  </si>
  <si>
    <t>E043</t>
  </si>
  <si>
    <t>Bhandaria Bus Stand, Pirojpur</t>
  </si>
  <si>
    <t>Rajshahi H B 2501-3000</t>
  </si>
  <si>
    <t>Rajshahi H B 3501+</t>
  </si>
  <si>
    <t>Rajshahi M C 1501-2000</t>
  </si>
  <si>
    <t>Rajshahi M B 0-1000</t>
  </si>
  <si>
    <t>Rajshahi L C 0-1000</t>
  </si>
  <si>
    <t>Rajshahi H B 1001-1500</t>
  </si>
  <si>
    <t>Rangpur M B 1501-2000</t>
  </si>
  <si>
    <t>Rangpur M C 3001-3500</t>
  </si>
  <si>
    <t>F997</t>
  </si>
  <si>
    <t>Parker Mor Rangpur</t>
  </si>
  <si>
    <t>E008</t>
  </si>
  <si>
    <t>Cantonment Road, Rangpur</t>
  </si>
  <si>
    <t>E009</t>
  </si>
  <si>
    <t>Jhantur Mor, G. L. Roy Road, Rangpur</t>
  </si>
  <si>
    <t>E059</t>
  </si>
  <si>
    <t>Shapla Chattar,</t>
  </si>
  <si>
    <t>F996</t>
  </si>
  <si>
    <t>Gosairhat  Shariatpur</t>
  </si>
  <si>
    <t>F981</t>
  </si>
  <si>
    <t>Hall chattar,Nakla Sherpur</t>
  </si>
  <si>
    <t>Rajshahi H C 1501-2000</t>
  </si>
  <si>
    <t>Sylhet M B 3001-3500</t>
  </si>
  <si>
    <t>Sylhet H B 0-1000</t>
  </si>
  <si>
    <t>Sylhet M B 1001-1500</t>
  </si>
  <si>
    <t>Sylhet M B 2001-2500</t>
  </si>
  <si>
    <t>Sylhet H A 3501+</t>
  </si>
  <si>
    <t>Sylhet M C 3501+</t>
  </si>
  <si>
    <t>Sylhet H C 3501+</t>
  </si>
  <si>
    <t>Sylhet M B 3501+</t>
  </si>
  <si>
    <t>Sylhet M C 1501-2000</t>
  </si>
  <si>
    <t>Sylhet H A 1501-2000</t>
  </si>
  <si>
    <t>Sylhet L C 2001-2500</t>
  </si>
  <si>
    <t>F979</t>
  </si>
  <si>
    <t>Boteshwar, Sylhet</t>
  </si>
  <si>
    <t>E036</t>
  </si>
  <si>
    <t>Majortila, Sylhet</t>
  </si>
  <si>
    <t>E047</t>
  </si>
  <si>
    <t>Airport Road, A</t>
  </si>
  <si>
    <t>E052</t>
  </si>
  <si>
    <t>Baro Bazar, Amb</t>
  </si>
  <si>
    <t>E057</t>
  </si>
  <si>
    <t>Sunamganj Road,</t>
  </si>
  <si>
    <t>E062</t>
  </si>
  <si>
    <t>School Road, Mo</t>
  </si>
  <si>
    <t>E034</t>
  </si>
  <si>
    <t>Botteki Gorai</t>
  </si>
  <si>
    <t>E058</t>
  </si>
  <si>
    <t>Bhully Bazar, </t>
  </si>
  <si>
    <t>Rangpur L C 0-1000</t>
  </si>
  <si>
    <t>Mr. Kaushik</t>
  </si>
  <si>
    <t>Below 15 Lac</t>
  </si>
  <si>
    <t>15 - 18 Lac</t>
  </si>
  <si>
    <t>19 - 21 Lac</t>
  </si>
  <si>
    <t>22 - 24 Lac</t>
  </si>
  <si>
    <t>25 - 27 Lac</t>
  </si>
  <si>
    <t>28 - 30 Lac</t>
  </si>
  <si>
    <t>31 - 33 Lac</t>
  </si>
  <si>
    <t>34 - 36 Lac</t>
  </si>
  <si>
    <t>37 - 39 Lac</t>
  </si>
  <si>
    <t>40 - 42 Lac</t>
  </si>
  <si>
    <t>43 - 45 Lac</t>
  </si>
  <si>
    <t>46 - 48 Lac</t>
  </si>
  <si>
    <t>49 - 51 Lac</t>
  </si>
  <si>
    <t>52 - 54 Lac</t>
  </si>
  <si>
    <t>55 - 57 Lac</t>
  </si>
  <si>
    <t>58 - 60 Lac</t>
  </si>
  <si>
    <t>61 - 63 Lac</t>
  </si>
  <si>
    <t>64 - 66 Lac</t>
  </si>
  <si>
    <t>67 - 69 Lac</t>
  </si>
  <si>
    <t>70 - 72 Lac</t>
  </si>
  <si>
    <t>73 - 75 Lac</t>
  </si>
  <si>
    <t>76 - 78 Lac</t>
  </si>
  <si>
    <t>79 - 81 Lac</t>
  </si>
  <si>
    <t>82 - 84 Lac</t>
  </si>
  <si>
    <t>85 - 87 Lac</t>
  </si>
  <si>
    <t>88 - 90 Lac</t>
  </si>
  <si>
    <t>91 - 93 Lac</t>
  </si>
  <si>
    <t>94 - 96 Lac</t>
  </si>
  <si>
    <t>97 - 99 Lac</t>
  </si>
  <si>
    <t>1 Cr</t>
  </si>
  <si>
    <t>Location Size Range -SFT</t>
  </si>
  <si>
    <t>Income Level (A/B/C)</t>
  </si>
  <si>
    <t>Population Density (H/M/L)</t>
  </si>
  <si>
    <t>Main Road/Support Road</t>
  </si>
  <si>
    <t>High/Medium</t>
  </si>
  <si>
    <t>Avg. Sales of Departmental Stores/Competitor Store</t>
  </si>
  <si>
    <t>Khilkhet Amtola, Hazibari, House - Kha-53, Khilkhet, Dhaka -1229</t>
  </si>
  <si>
    <t>Mr. Ersadul Haque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</si>
</sst>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[$-409]d\-mmm\-yy;@"/>
    <numFmt numFmtId="167" formatCode="_(* #,##0.0_);_(* \(#,##0.0\);_(* &quot;-&quot;??_);_(@_)"/>
    <numFmt numFmtId="168" formatCode="????0.00"/>
    <numFmt numFmtId="169" formatCode="???"/>
    <numFmt numFmtId="170" formatCode="??"/>
    <numFmt numFmtId="171" formatCode="?????0.00"/>
    <numFmt numFmtId="172" formatCode="????"/>
    <numFmt numFmtId="173" formatCode="??????0.00"/>
    <numFmt numFmtId="174" formatCode="??0.00"/>
    <numFmt numFmtId="175" formatCode="?"/>
    <numFmt numFmtId="176" formatCode="[$-409]mmm\-yy;@"/>
    <numFmt numFmtId="177" formatCode="[$-409]d/mmm/yyyy;@"/>
    <numFmt numFmtId="178" formatCode="_(* #,##0.0000_);_(* \(#,##0.0000\);_(* &quot;-&quot;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theme="1"/>
      <name val="Calibri"/>
      <family val="2"/>
      <scheme val="minor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Times New Roman"/>
      <family val="1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11"/>
      <color theme="1"/>
      <name val="Amasis MT Pro Black"/>
      <family val="1"/>
    </font>
    <font>
      <sz val="12"/>
      <color theme="1"/>
      <name val="Amasis MT Pro Black"/>
      <family val="1"/>
    </font>
    <font>
      <b/>
      <sz val="11"/>
      <color theme="1"/>
      <name val="Amasis MT Pro Medium"/>
      <family val="1"/>
    </font>
    <font>
      <sz val="8"/>
      <color theme="1"/>
      <name val="Arial"/>
      <family val="2"/>
    </font>
    <font>
      <sz val="10"/>
      <color theme="0"/>
      <name val="Calibri"/>
      <family val="2"/>
      <scheme val="minor"/>
    </font>
    <font>
      <b/>
      <sz val="8"/>
      <color theme="1"/>
      <name val="Arial"/>
      <family val="2"/>
    </font>
    <font>
      <u/>
      <sz val="11"/>
      <color rgb="FF0463C1"/>
      <name val="Calibri"/>
      <family val="2"/>
    </font>
    <font>
      <b/>
      <sz val="11"/>
      <color theme="1"/>
      <name val="Amasis MT Pro Black"/>
      <family val="1"/>
    </font>
    <font>
      <b/>
      <sz val="10"/>
      <name val="Aptos Narrow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scheme val="minor"/>
    </font>
    <font>
      <sz val="10"/>
      <color theme="0"/>
      <name val="Aptos Narrow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91C1C"/>
      </patternFill>
    </fill>
    <fill>
      <patternFill patternType="solid">
        <fgColor theme="1" tint="0.499984740745262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8" fillId="0" borderId="0" applyFont="0" applyFill="0" applyBorder="0" applyAlignment="0" applyProtection="0"/>
    <xf numFmtId="0" fontId="35" fillId="0" borderId="0">
      <alignment vertical="top"/>
      <protection locked="0"/>
    </xf>
    <xf numFmtId="0" fontId="40" fillId="0" borderId="0"/>
    <xf numFmtId="43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3" fillId="0" borderId="0"/>
  </cellStyleXfs>
  <cellXfs count="48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1" fontId="2" fillId="0" borderId="1" xfId="1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1" xfId="0" applyNumberFormat="1" applyFont="1" applyBorder="1" applyAlignment="1">
      <alignment horizontal="center"/>
    </xf>
    <xf numFmtId="0" fontId="6" fillId="0" borderId="1" xfId="3" applyFont="1" applyBorder="1" applyAlignment="1">
      <alignment horizontal="center" vertical="center" wrapText="1"/>
    </xf>
    <xf numFmtId="0" fontId="6" fillId="4" borderId="1" xfId="3" applyFont="1" applyFill="1" applyBorder="1" applyAlignment="1">
      <alignment horizontal="center" vertical="center" wrapText="1"/>
    </xf>
    <xf numFmtId="0" fontId="6" fillId="0" borderId="0" xfId="3" applyFont="1"/>
    <xf numFmtId="0" fontId="5" fillId="0" borderId="1" xfId="3" applyFont="1" applyBorder="1"/>
    <xf numFmtId="0" fontId="5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left"/>
    </xf>
    <xf numFmtId="0" fontId="5" fillId="0" borderId="0" xfId="3" applyFont="1"/>
    <xf numFmtId="164" fontId="5" fillId="0" borderId="0" xfId="2" applyNumberFormat="1" applyFont="1" applyFill="1" applyBorder="1"/>
    <xf numFmtId="0" fontId="5" fillId="5" borderId="1" xfId="3" applyFont="1" applyFill="1" applyBorder="1"/>
    <xf numFmtId="0" fontId="5" fillId="5" borderId="1" xfId="3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1" fontId="2" fillId="0" borderId="9" xfId="1" applyNumberFormat="1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9" fontId="0" fillId="0" borderId="15" xfId="0" applyNumberFormat="1" applyBorder="1" applyAlignment="1">
      <alignment horizontal="center"/>
    </xf>
    <xf numFmtId="1" fontId="2" fillId="0" borderId="15" xfId="1" applyNumberFormat="1" applyFont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 wrapText="1"/>
    </xf>
    <xf numFmtId="9" fontId="0" fillId="0" borderId="9" xfId="0" applyNumberFormat="1" applyBorder="1" applyAlignment="1">
      <alignment horizontal="center"/>
    </xf>
    <xf numFmtId="0" fontId="0" fillId="7" borderId="20" xfId="0" applyFill="1" applyBorder="1" applyAlignment="1">
      <alignment horizontal="left"/>
    </xf>
    <xf numFmtId="0" fontId="0" fillId="0" borderId="25" xfId="0" applyBorder="1"/>
    <xf numFmtId="0" fontId="2" fillId="0" borderId="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0" fillId="7" borderId="28" xfId="0" applyFont="1" applyFill="1" applyBorder="1" applyAlignment="1">
      <alignment horizontal="left"/>
    </xf>
    <xf numFmtId="0" fontId="0" fillId="0" borderId="29" xfId="0" applyBorder="1"/>
    <xf numFmtId="164" fontId="0" fillId="0" borderId="30" xfId="2" applyNumberFormat="1" applyFont="1" applyBorder="1" applyAlignment="1"/>
    <xf numFmtId="0" fontId="0" fillId="7" borderId="28" xfId="0" applyFill="1" applyBorder="1" applyAlignment="1">
      <alignment horizontal="left"/>
    </xf>
    <xf numFmtId="0" fontId="0" fillId="0" borderId="31" xfId="0" applyBorder="1"/>
    <xf numFmtId="0" fontId="0" fillId="10" borderId="28" xfId="0" applyFill="1" applyBorder="1" applyAlignment="1">
      <alignment horizontal="left"/>
    </xf>
    <xf numFmtId="0" fontId="0" fillId="0" borderId="34" xfId="0" applyBorder="1"/>
    <xf numFmtId="164" fontId="0" fillId="0" borderId="35" xfId="2" applyNumberFormat="1" applyFont="1" applyBorder="1" applyAlignment="1"/>
    <xf numFmtId="43" fontId="0" fillId="0" borderId="0" xfId="0" applyNumberFormat="1"/>
    <xf numFmtId="0" fontId="10" fillId="7" borderId="32" xfId="0" applyFont="1" applyFill="1" applyBorder="1" applyAlignment="1">
      <alignment horizontal="left"/>
    </xf>
    <xf numFmtId="0" fontId="0" fillId="0" borderId="35" xfId="0" applyBorder="1"/>
    <xf numFmtId="0" fontId="10" fillId="7" borderId="37" xfId="0" applyFont="1" applyFill="1" applyBorder="1" applyAlignment="1">
      <alignment horizontal="left"/>
    </xf>
    <xf numFmtId="9" fontId="0" fillId="0" borderId="0" xfId="0" applyNumberFormat="1"/>
    <xf numFmtId="0" fontId="0" fillId="0" borderId="38" xfId="0" applyBorder="1"/>
    <xf numFmtId="164" fontId="0" fillId="0" borderId="39" xfId="2" applyNumberFormat="1" applyFont="1" applyBorder="1" applyAlignment="1"/>
    <xf numFmtId="0" fontId="11" fillId="0" borderId="40" xfId="0" applyFont="1" applyBorder="1" applyAlignment="1">
      <alignment horizontal="center" vertical="center"/>
    </xf>
    <xf numFmtId="166" fontId="11" fillId="0" borderId="40" xfId="0" applyNumberFormat="1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0" fillId="0" borderId="42" xfId="0" applyFont="1" applyBorder="1"/>
    <xf numFmtId="0" fontId="10" fillId="0" borderId="0" xfId="0" applyFont="1"/>
    <xf numFmtId="0" fontId="11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164" fontId="11" fillId="0" borderId="43" xfId="2" applyNumberFormat="1" applyFont="1" applyFill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0" xfId="0" applyFont="1" applyAlignment="1">
      <alignment vertical="center"/>
    </xf>
    <xf numFmtId="164" fontId="11" fillId="0" borderId="8" xfId="2" applyNumberFormat="1" applyFont="1" applyFill="1" applyBorder="1" applyAlignment="1">
      <alignment horizontal="left"/>
    </xf>
    <xf numFmtId="164" fontId="11" fillId="0" borderId="9" xfId="2" applyNumberFormat="1" applyFont="1" applyFill="1" applyBorder="1" applyAlignment="1">
      <alignment horizontal="center"/>
    </xf>
    <xf numFmtId="164" fontId="11" fillId="0" borderId="9" xfId="2" applyNumberFormat="1" applyFont="1" applyFill="1" applyBorder="1"/>
    <xf numFmtId="164" fontId="11" fillId="0" borderId="11" xfId="2" applyNumberFormat="1" applyFont="1" applyFill="1" applyBorder="1"/>
    <xf numFmtId="164" fontId="11" fillId="0" borderId="12" xfId="2" applyNumberFormat="1" applyFont="1" applyFill="1" applyBorder="1" applyAlignment="1">
      <alignment horizontal="left"/>
    </xf>
    <xf numFmtId="164" fontId="11" fillId="0" borderId="1" xfId="2" applyNumberFormat="1" applyFont="1" applyFill="1" applyBorder="1" applyAlignment="1">
      <alignment horizontal="center"/>
    </xf>
    <xf numFmtId="164" fontId="11" fillId="0" borderId="1" xfId="2" applyNumberFormat="1" applyFont="1" applyFill="1" applyBorder="1"/>
    <xf numFmtId="164" fontId="11" fillId="0" borderId="13" xfId="2" applyNumberFormat="1" applyFont="1" applyFill="1" applyBorder="1"/>
    <xf numFmtId="0" fontId="10" fillId="0" borderId="12" xfId="0" applyFont="1" applyBorder="1"/>
    <xf numFmtId="164" fontId="11" fillId="0" borderId="1" xfId="0" applyNumberFormat="1" applyFont="1" applyBorder="1" applyAlignment="1">
      <alignment horizontal="center"/>
    </xf>
    <xf numFmtId="164" fontId="10" fillId="0" borderId="1" xfId="2" applyNumberFormat="1" applyFont="1" applyFill="1" applyBorder="1" applyAlignment="1">
      <alignment horizontal="center"/>
    </xf>
    <xf numFmtId="164" fontId="10" fillId="0" borderId="13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10" fillId="0" borderId="1" xfId="2" applyNumberFormat="1" applyFont="1" applyFill="1" applyBorder="1"/>
    <xf numFmtId="164" fontId="10" fillId="0" borderId="13" xfId="2" applyNumberFormat="1" applyFont="1" applyFill="1" applyBorder="1"/>
    <xf numFmtId="0" fontId="11" fillId="0" borderId="14" xfId="0" applyFont="1" applyBorder="1" applyAlignment="1">
      <alignment horizontal="left"/>
    </xf>
    <xf numFmtId="0" fontId="11" fillId="0" borderId="15" xfId="0" applyFont="1" applyBorder="1" applyAlignment="1">
      <alignment horizontal="center"/>
    </xf>
    <xf numFmtId="164" fontId="11" fillId="0" borderId="15" xfId="2" applyNumberFormat="1" applyFont="1" applyFill="1" applyBorder="1"/>
    <xf numFmtId="164" fontId="11" fillId="0" borderId="16" xfId="2" applyNumberFormat="1" applyFont="1" applyFill="1" applyBorder="1"/>
    <xf numFmtId="0" fontId="11" fillId="0" borderId="43" xfId="0" applyFont="1" applyBorder="1"/>
    <xf numFmtId="0" fontId="11" fillId="0" borderId="43" xfId="0" applyFont="1" applyBorder="1" applyAlignment="1">
      <alignment horizontal="center"/>
    </xf>
    <xf numFmtId="164" fontId="10" fillId="0" borderId="43" xfId="0" applyNumberFormat="1" applyFont="1" applyBorder="1"/>
    <xf numFmtId="10" fontId="10" fillId="0" borderId="43" xfId="0" applyNumberFormat="1" applyFont="1" applyBorder="1"/>
    <xf numFmtId="0" fontId="10" fillId="0" borderId="44" xfId="0" applyFont="1" applyBorder="1"/>
    <xf numFmtId="0" fontId="11" fillId="0" borderId="8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164" fontId="10" fillId="0" borderId="9" xfId="2" applyNumberFormat="1" applyFont="1" applyFill="1" applyBorder="1"/>
    <xf numFmtId="0" fontId="11" fillId="0" borderId="12" xfId="0" applyFont="1" applyBorder="1" applyAlignment="1">
      <alignment horizontal="left"/>
    </xf>
    <xf numFmtId="10" fontId="11" fillId="0" borderId="1" xfId="0" applyNumberFormat="1" applyFont="1" applyBorder="1"/>
    <xf numFmtId="10" fontId="11" fillId="0" borderId="1" xfId="1" applyNumberFormat="1" applyFont="1" applyFill="1" applyBorder="1"/>
    <xf numFmtId="10" fontId="10" fillId="0" borderId="1" xfId="0" applyNumberFormat="1" applyFont="1" applyBorder="1" applyAlignment="1">
      <alignment horizontal="center"/>
    </xf>
    <xf numFmtId="0" fontId="11" fillId="0" borderId="14" xfId="0" applyFont="1" applyBorder="1"/>
    <xf numFmtId="0" fontId="10" fillId="0" borderId="43" xfId="0" applyFont="1" applyBorder="1"/>
    <xf numFmtId="0" fontId="10" fillId="0" borderId="43" xfId="0" applyFont="1" applyBorder="1" applyAlignment="1">
      <alignment horizontal="center"/>
    </xf>
    <xf numFmtId="9" fontId="10" fillId="0" borderId="43" xfId="1" applyFont="1" applyFill="1" applyBorder="1"/>
    <xf numFmtId="0" fontId="11" fillId="0" borderId="8" xfId="0" applyFont="1" applyBorder="1" applyAlignment="1">
      <alignment vertical="center"/>
    </xf>
    <xf numFmtId="9" fontId="10" fillId="0" borderId="9" xfId="0" applyNumberFormat="1" applyFont="1" applyBorder="1" applyAlignment="1">
      <alignment horizontal="center" vertical="center"/>
    </xf>
    <xf numFmtId="164" fontId="10" fillId="0" borderId="1" xfId="2" applyNumberFormat="1" applyFont="1" applyFill="1" applyBorder="1" applyAlignment="1"/>
    <xf numFmtId="164" fontId="10" fillId="0" borderId="1" xfId="0" applyNumberFormat="1" applyFont="1" applyBorder="1"/>
    <xf numFmtId="164" fontId="10" fillId="0" borderId="13" xfId="0" applyNumberFormat="1" applyFont="1" applyBorder="1"/>
    <xf numFmtId="164" fontId="10" fillId="10" borderId="1" xfId="2" applyNumberFormat="1" applyFont="1" applyFill="1" applyBorder="1" applyAlignment="1"/>
    <xf numFmtId="164" fontId="10" fillId="0" borderId="1" xfId="2" applyNumberFormat="1" applyFont="1" applyFill="1" applyBorder="1" applyAlignment="1">
      <alignment vertical="center"/>
    </xf>
    <xf numFmtId="164" fontId="10" fillId="0" borderId="13" xfId="2" applyNumberFormat="1" applyFont="1" applyFill="1" applyBorder="1" applyAlignment="1">
      <alignment vertical="center"/>
    </xf>
    <xf numFmtId="164" fontId="10" fillId="0" borderId="0" xfId="0" applyNumberFormat="1" applyFont="1"/>
    <xf numFmtId="164" fontId="12" fillId="10" borderId="1" xfId="2" applyNumberFormat="1" applyFont="1" applyFill="1" applyBorder="1" applyAlignment="1"/>
    <xf numFmtId="164" fontId="12" fillId="0" borderId="1" xfId="2" applyNumberFormat="1" applyFont="1" applyFill="1" applyBorder="1" applyAlignment="1"/>
    <xf numFmtId="164" fontId="10" fillId="0" borderId="1" xfId="2" applyNumberFormat="1" applyFont="1" applyFill="1" applyBorder="1" applyAlignment="1">
      <alignment horizontal="left"/>
    </xf>
    <xf numFmtId="164" fontId="10" fillId="0" borderId="13" xfId="2" applyNumberFormat="1" applyFont="1" applyFill="1" applyBorder="1" applyAlignment="1">
      <alignment horizontal="left"/>
    </xf>
    <xf numFmtId="10" fontId="10" fillId="0" borderId="1" xfId="2" applyNumberFormat="1" applyFont="1" applyFill="1" applyBorder="1" applyAlignment="1"/>
    <xf numFmtId="164" fontId="10" fillId="7" borderId="1" xfId="2" applyNumberFormat="1" applyFont="1" applyFill="1" applyBorder="1" applyAlignment="1"/>
    <xf numFmtId="43" fontId="10" fillId="0" borderId="1" xfId="2" applyFont="1" applyFill="1" applyBorder="1" applyAlignment="1">
      <alignment horizontal="center"/>
    </xf>
    <xf numFmtId="43" fontId="10" fillId="0" borderId="1" xfId="2" applyFont="1" applyFill="1" applyBorder="1" applyAlignment="1"/>
    <xf numFmtId="43" fontId="10" fillId="0" borderId="13" xfId="2" applyFont="1" applyFill="1" applyBorder="1" applyAlignment="1">
      <alignment horizontal="center"/>
    </xf>
    <xf numFmtId="10" fontId="10" fillId="0" borderId="1" xfId="2" applyNumberFormat="1" applyFont="1" applyFill="1" applyBorder="1" applyAlignment="1">
      <alignment vertical="center"/>
    </xf>
    <xf numFmtId="164" fontId="10" fillId="0" borderId="35" xfId="2" applyNumberFormat="1" applyFont="1" applyFill="1" applyBorder="1"/>
    <xf numFmtId="164" fontId="10" fillId="0" borderId="45" xfId="2" applyNumberFormat="1" applyFont="1" applyFill="1" applyBorder="1"/>
    <xf numFmtId="164" fontId="10" fillId="11" borderId="1" xfId="2" applyNumberFormat="1" applyFont="1" applyFill="1" applyBorder="1" applyAlignment="1"/>
    <xf numFmtId="164" fontId="10" fillId="0" borderId="35" xfId="2" applyNumberFormat="1" applyFont="1" applyFill="1" applyBorder="1" applyAlignment="1">
      <alignment horizontal="left"/>
    </xf>
    <xf numFmtId="164" fontId="10" fillId="0" borderId="45" xfId="2" applyNumberFormat="1" applyFont="1" applyFill="1" applyBorder="1" applyAlignment="1">
      <alignment horizontal="left"/>
    </xf>
    <xf numFmtId="164" fontId="10" fillId="0" borderId="46" xfId="2" applyNumberFormat="1" applyFont="1" applyFill="1" applyBorder="1"/>
    <xf numFmtId="164" fontId="10" fillId="0" borderId="43" xfId="2" applyNumberFormat="1" applyFont="1" applyFill="1" applyBorder="1" applyAlignment="1">
      <alignment horizontal="center"/>
    </xf>
    <xf numFmtId="43" fontId="10" fillId="0" borderId="43" xfId="2" applyFont="1" applyFill="1" applyBorder="1"/>
    <xf numFmtId="43" fontId="10" fillId="0" borderId="40" xfId="2" applyFont="1" applyFill="1" applyBorder="1"/>
    <xf numFmtId="0" fontId="10" fillId="0" borderId="40" xfId="0" applyFont="1" applyBorder="1"/>
    <xf numFmtId="0" fontId="10" fillId="0" borderId="47" xfId="0" applyFont="1" applyBorder="1"/>
    <xf numFmtId="164" fontId="11" fillId="0" borderId="5" xfId="2" applyNumberFormat="1" applyFont="1" applyFill="1" applyBorder="1" applyAlignment="1">
      <alignment horizontal="left"/>
    </xf>
    <xf numFmtId="164" fontId="11" fillId="0" borderId="6" xfId="2" applyNumberFormat="1" applyFont="1" applyFill="1" applyBorder="1" applyAlignment="1">
      <alignment horizontal="center"/>
    </xf>
    <xf numFmtId="164" fontId="11" fillId="0" borderId="6" xfId="2" applyNumberFormat="1" applyFont="1" applyFill="1" applyBorder="1"/>
    <xf numFmtId="164" fontId="11" fillId="0" borderId="7" xfId="2" applyNumberFormat="1" applyFont="1" applyFill="1" applyBorder="1"/>
    <xf numFmtId="164" fontId="10" fillId="0" borderId="48" xfId="2" applyNumberFormat="1" applyFont="1" applyFill="1" applyBorder="1"/>
    <xf numFmtId="164" fontId="10" fillId="0" borderId="4" xfId="2" applyNumberFormat="1" applyFont="1" applyFill="1" applyBorder="1" applyAlignment="1">
      <alignment horizontal="center"/>
    </xf>
    <xf numFmtId="43" fontId="10" fillId="0" borderId="4" xfId="2" applyFont="1" applyFill="1" applyBorder="1"/>
    <xf numFmtId="10" fontId="10" fillId="0" borderId="4" xfId="2" applyNumberFormat="1" applyFont="1" applyFill="1" applyBorder="1"/>
    <xf numFmtId="10" fontId="10" fillId="0" borderId="33" xfId="2" applyNumberFormat="1" applyFont="1" applyFill="1" applyBorder="1"/>
    <xf numFmtId="164" fontId="11" fillId="0" borderId="12" xfId="2" applyNumberFormat="1" applyFont="1" applyFill="1" applyBorder="1" applyAlignment="1">
      <alignment horizontal="left" vertical="center"/>
    </xf>
    <xf numFmtId="164" fontId="11" fillId="0" borderId="1" xfId="2" applyNumberFormat="1" applyFont="1" applyFill="1" applyBorder="1" applyAlignment="1">
      <alignment horizontal="center" vertical="center"/>
    </xf>
    <xf numFmtId="164" fontId="11" fillId="0" borderId="1" xfId="2" applyNumberFormat="1" applyFont="1" applyFill="1" applyBorder="1" applyAlignment="1">
      <alignment vertical="center"/>
    </xf>
    <xf numFmtId="164" fontId="10" fillId="0" borderId="12" xfId="2" applyNumberFormat="1" applyFont="1" applyFill="1" applyBorder="1"/>
    <xf numFmtId="9" fontId="10" fillId="0" borderId="1" xfId="2" applyNumberFormat="1" applyFont="1" applyFill="1" applyBorder="1"/>
    <xf numFmtId="10" fontId="10" fillId="0" borderId="1" xfId="2" applyNumberFormat="1" applyFont="1" applyFill="1" applyBorder="1"/>
    <xf numFmtId="10" fontId="10" fillId="0" borderId="13" xfId="2" applyNumberFormat="1" applyFont="1" applyFill="1" applyBorder="1"/>
    <xf numFmtId="164" fontId="10" fillId="0" borderId="12" xfId="2" applyNumberFormat="1" applyFont="1" applyFill="1" applyBorder="1" applyAlignment="1">
      <alignment vertical="center"/>
    </xf>
    <xf numFmtId="0" fontId="10" fillId="0" borderId="1" xfId="0" applyFont="1" applyBorder="1"/>
    <xf numFmtId="0" fontId="10" fillId="0" borderId="13" xfId="0" applyFont="1" applyBorder="1"/>
    <xf numFmtId="164" fontId="11" fillId="0" borderId="14" xfId="2" applyNumberFormat="1" applyFont="1" applyFill="1" applyBorder="1" applyAlignment="1">
      <alignment horizontal="left" vertical="center"/>
    </xf>
    <xf numFmtId="164" fontId="11" fillId="0" borderId="15" xfId="2" applyNumberFormat="1" applyFont="1" applyFill="1" applyBorder="1" applyAlignment="1">
      <alignment horizontal="center" vertical="center"/>
    </xf>
    <xf numFmtId="164" fontId="11" fillId="0" borderId="40" xfId="2" applyNumberFormat="1" applyFont="1" applyFill="1" applyBorder="1" applyAlignment="1">
      <alignment vertical="center"/>
    </xf>
    <xf numFmtId="164" fontId="11" fillId="0" borderId="15" xfId="2" applyNumberFormat="1" applyFont="1" applyFill="1" applyBorder="1" applyAlignment="1">
      <alignment vertical="center"/>
    </xf>
    <xf numFmtId="43" fontId="10" fillId="0" borderId="0" xfId="0" applyNumberFormat="1" applyFont="1"/>
    <xf numFmtId="164" fontId="11" fillId="0" borderId="49" xfId="2" applyNumberFormat="1" applyFont="1" applyFill="1" applyBorder="1" applyAlignment="1">
      <alignment horizontal="left" vertical="center"/>
    </xf>
    <xf numFmtId="164" fontId="11" fillId="0" borderId="50" xfId="2" applyNumberFormat="1" applyFont="1" applyFill="1" applyBorder="1" applyAlignment="1">
      <alignment horizontal="center" vertical="center"/>
    </xf>
    <xf numFmtId="164" fontId="11" fillId="0" borderId="49" xfId="2" applyNumberFormat="1" applyFont="1" applyFill="1" applyBorder="1" applyAlignment="1">
      <alignment vertical="center"/>
    </xf>
    <xf numFmtId="164" fontId="11" fillId="0" borderId="47" xfId="2" applyNumberFormat="1" applyFont="1" applyFill="1" applyBorder="1" applyAlignment="1">
      <alignment vertical="center"/>
    </xf>
    <xf numFmtId="10" fontId="10" fillId="0" borderId="51" xfId="2" applyNumberFormat="1" applyFont="1" applyFill="1" applyBorder="1" applyAlignment="1"/>
    <xf numFmtId="10" fontId="10" fillId="0" borderId="0" xfId="2" applyNumberFormat="1" applyFont="1" applyFill="1" applyBorder="1" applyAlignment="1"/>
    <xf numFmtId="164" fontId="10" fillId="0" borderId="0" xfId="2" applyNumberFormat="1" applyFont="1" applyFill="1" applyBorder="1" applyAlignment="1">
      <alignment horizontal="left"/>
    </xf>
    <xf numFmtId="164" fontId="10" fillId="0" borderId="0" xfId="2" applyNumberFormat="1" applyFont="1" applyFill="1" applyBorder="1"/>
    <xf numFmtId="0" fontId="9" fillId="7" borderId="1" xfId="0" applyFont="1" applyFill="1" applyBorder="1" applyAlignment="1">
      <alignment horizontal="left" vertical="center"/>
    </xf>
    <xf numFmtId="164" fontId="11" fillId="0" borderId="52" xfId="2" applyNumberFormat="1" applyFont="1" applyFill="1" applyBorder="1" applyAlignment="1">
      <alignment horizontal="center" vertical="center"/>
    </xf>
    <xf numFmtId="164" fontId="10" fillId="0" borderId="53" xfId="2" applyNumberFormat="1" applyFont="1" applyFill="1" applyBorder="1" applyAlignment="1">
      <alignment vertical="center"/>
    </xf>
    <xf numFmtId="164" fontId="10" fillId="0" borderId="54" xfId="2" applyNumberFormat="1" applyFont="1" applyFill="1" applyBorder="1" applyAlignment="1">
      <alignment vertical="center"/>
    </xf>
    <xf numFmtId="0" fontId="13" fillId="7" borderId="0" xfId="0" applyFont="1" applyFill="1" applyAlignment="1">
      <alignment horizontal="left" vertical="center"/>
    </xf>
    <xf numFmtId="164" fontId="11" fillId="0" borderId="54" xfId="2" applyNumberFormat="1" applyFont="1" applyFill="1" applyBorder="1" applyAlignment="1">
      <alignment horizontal="center" vertical="center"/>
    </xf>
    <xf numFmtId="164" fontId="11" fillId="12" borderId="55" xfId="2" applyNumberFormat="1" applyFont="1" applyFill="1" applyBorder="1" applyAlignment="1"/>
    <xf numFmtId="164" fontId="11" fillId="0" borderId="55" xfId="2" applyNumberFormat="1" applyFont="1" applyFill="1" applyBorder="1" applyAlignment="1">
      <alignment horizontal="center"/>
    </xf>
    <xf numFmtId="164" fontId="11" fillId="0" borderId="55" xfId="2" applyNumberFormat="1" applyFont="1" applyFill="1" applyBorder="1" applyAlignment="1"/>
    <xf numFmtId="0" fontId="10" fillId="0" borderId="55" xfId="0" applyFont="1" applyBorder="1"/>
    <xf numFmtId="164" fontId="11" fillId="0" borderId="55" xfId="2" applyNumberFormat="1" applyFont="1" applyFill="1" applyBorder="1"/>
    <xf numFmtId="43" fontId="11" fillId="0" borderId="55" xfId="2" applyFont="1" applyFill="1" applyBorder="1"/>
    <xf numFmtId="164" fontId="11" fillId="0" borderId="55" xfId="2" applyNumberFormat="1" applyFont="1" applyFill="1" applyBorder="1" applyAlignment="1">
      <alignment horizontal="left" vertical="center"/>
    </xf>
    <xf numFmtId="164" fontId="11" fillId="0" borderId="55" xfId="2" applyNumberFormat="1" applyFont="1" applyFill="1" applyBorder="1" applyAlignment="1">
      <alignment horizontal="center" vertical="center"/>
    </xf>
    <xf numFmtId="164" fontId="11" fillId="0" borderId="59" xfId="2" applyNumberFormat="1" applyFont="1" applyFill="1" applyBorder="1" applyAlignment="1">
      <alignment horizontal="left" vertical="center"/>
    </xf>
    <xf numFmtId="164" fontId="11" fillId="0" borderId="0" xfId="2" applyNumberFormat="1" applyFont="1" applyFill="1" applyBorder="1" applyAlignment="1">
      <alignment horizontal="center" vertical="center"/>
    </xf>
    <xf numFmtId="164" fontId="11" fillId="0" borderId="0" xfId="2" applyNumberFormat="1" applyFont="1" applyFill="1" applyBorder="1"/>
    <xf numFmtId="164" fontId="10" fillId="0" borderId="0" xfId="2" applyNumberFormat="1" applyFont="1" applyFill="1" applyBorder="1" applyAlignment="1">
      <alignment horizontal="center"/>
    </xf>
    <xf numFmtId="164" fontId="10" fillId="0" borderId="60" xfId="2" applyNumberFormat="1" applyFont="1" applyFill="1" applyBorder="1" applyAlignment="1"/>
    <xf numFmtId="164" fontId="10" fillId="0" borderId="55" xfId="2" applyNumberFormat="1" applyFont="1" applyFill="1" applyBorder="1" applyAlignment="1">
      <alignment horizontal="center"/>
    </xf>
    <xf numFmtId="164" fontId="10" fillId="0" borderId="55" xfId="2" applyNumberFormat="1" applyFont="1" applyFill="1" applyBorder="1" applyAlignment="1"/>
    <xf numFmtId="0" fontId="10" fillId="0" borderId="61" xfId="0" applyFont="1" applyBorder="1"/>
    <xf numFmtId="164" fontId="10" fillId="0" borderId="60" xfId="2" applyNumberFormat="1" applyFont="1" applyFill="1" applyBorder="1"/>
    <xf numFmtId="9" fontId="14" fillId="0" borderId="55" xfId="1" applyFont="1" applyFill="1" applyBorder="1" applyAlignment="1">
      <alignment horizontal="center"/>
    </xf>
    <xf numFmtId="164" fontId="10" fillId="0" borderId="55" xfId="2" applyNumberFormat="1" applyFont="1" applyFill="1" applyBorder="1"/>
    <xf numFmtId="10" fontId="14" fillId="0" borderId="55" xfId="2" applyNumberFormat="1" applyFont="1" applyFill="1" applyBorder="1" applyAlignment="1">
      <alignment horizontal="center"/>
    </xf>
    <xf numFmtId="164" fontId="10" fillId="7" borderId="60" xfId="2" applyNumberFormat="1" applyFont="1" applyFill="1" applyBorder="1"/>
    <xf numFmtId="164" fontId="15" fillId="0" borderId="55" xfId="2" applyNumberFormat="1" applyFont="1" applyFill="1" applyBorder="1"/>
    <xf numFmtId="164" fontId="10" fillId="0" borderId="60" xfId="2" applyNumberFormat="1" applyFont="1" applyFill="1" applyBorder="1" applyAlignment="1">
      <alignment horizontal="left"/>
    </xf>
    <xf numFmtId="164" fontId="11" fillId="0" borderId="60" xfId="2" applyNumberFormat="1" applyFont="1" applyFill="1" applyBorder="1"/>
    <xf numFmtId="164" fontId="11" fillId="0" borderId="55" xfId="0" applyNumberFormat="1" applyFont="1" applyBorder="1"/>
    <xf numFmtId="43" fontId="11" fillId="0" borderId="55" xfId="0" applyNumberFormat="1" applyFont="1" applyBorder="1"/>
    <xf numFmtId="164" fontId="11" fillId="0" borderId="61" xfId="0" applyNumberFormat="1" applyFont="1" applyBorder="1"/>
    <xf numFmtId="0" fontId="10" fillId="0" borderId="62" xfId="0" applyFont="1" applyBorder="1"/>
    <xf numFmtId="0" fontId="10" fillId="0" borderId="59" xfId="0" applyFont="1" applyBorder="1" applyAlignment="1">
      <alignment horizontal="center"/>
    </xf>
    <xf numFmtId="0" fontId="10" fillId="0" borderId="59" xfId="0" applyFont="1" applyBorder="1"/>
    <xf numFmtId="43" fontId="10" fillId="0" borderId="59" xfId="0" applyNumberFormat="1" applyFont="1" applyBorder="1"/>
    <xf numFmtId="0" fontId="10" fillId="0" borderId="63" xfId="0" applyFont="1" applyBorder="1"/>
    <xf numFmtId="164" fontId="11" fillId="0" borderId="64" xfId="2" applyNumberFormat="1" applyFont="1" applyFill="1" applyBorder="1"/>
    <xf numFmtId="164" fontId="11" fillId="0" borderId="65" xfId="2" applyNumberFormat="1" applyFont="1" applyFill="1" applyBorder="1" applyAlignment="1">
      <alignment horizontal="center"/>
    </xf>
    <xf numFmtId="164" fontId="11" fillId="0" borderId="65" xfId="2" applyNumberFormat="1" applyFont="1" applyFill="1" applyBorder="1"/>
    <xf numFmtId="164" fontId="10" fillId="0" borderId="16" xfId="2" applyNumberFormat="1" applyFont="1" applyFill="1" applyBorder="1"/>
    <xf numFmtId="0" fontId="10" fillId="0" borderId="0" xfId="0" applyFont="1" applyAlignment="1">
      <alignment horizontal="center"/>
    </xf>
    <xf numFmtId="0" fontId="10" fillId="0" borderId="66" xfId="0" applyFont="1" applyBorder="1"/>
    <xf numFmtId="0" fontId="11" fillId="0" borderId="67" xfId="0" applyFont="1" applyBorder="1" applyAlignment="1">
      <alignment horizontal="center"/>
    </xf>
    <xf numFmtId="0" fontId="10" fillId="0" borderId="68" xfId="0" applyFont="1" applyBorder="1"/>
    <xf numFmtId="0" fontId="10" fillId="0" borderId="60" xfId="0" applyFont="1" applyBorder="1"/>
    <xf numFmtId="164" fontId="10" fillId="0" borderId="55" xfId="0" applyNumberFormat="1" applyFont="1" applyBorder="1" applyAlignment="1">
      <alignment horizontal="center"/>
    </xf>
    <xf numFmtId="164" fontId="10" fillId="0" borderId="55" xfId="0" applyNumberFormat="1" applyFont="1" applyBorder="1"/>
    <xf numFmtId="164" fontId="10" fillId="0" borderId="59" xfId="0" applyNumberFormat="1" applyFont="1" applyBorder="1" applyAlignment="1">
      <alignment horizontal="center"/>
    </xf>
    <xf numFmtId="164" fontId="10" fillId="0" borderId="59" xfId="0" applyNumberFormat="1" applyFont="1" applyBorder="1"/>
    <xf numFmtId="164" fontId="11" fillId="0" borderId="63" xfId="0" applyNumberFormat="1" applyFont="1" applyBorder="1"/>
    <xf numFmtId="0" fontId="10" fillId="0" borderId="64" xfId="0" applyFont="1" applyBorder="1"/>
    <xf numFmtId="0" fontId="10" fillId="0" borderId="65" xfId="0" applyFont="1" applyBorder="1" applyAlignment="1">
      <alignment horizontal="center"/>
    </xf>
    <xf numFmtId="165" fontId="10" fillId="0" borderId="65" xfId="1" applyNumberFormat="1" applyFont="1" applyFill="1" applyBorder="1"/>
    <xf numFmtId="165" fontId="10" fillId="0" borderId="69" xfId="1" applyNumberFormat="1" applyFont="1" applyFill="1" applyBorder="1"/>
    <xf numFmtId="0" fontId="11" fillId="0" borderId="66" xfId="0" applyFont="1" applyBorder="1"/>
    <xf numFmtId="10" fontId="11" fillId="0" borderId="70" xfId="0" applyNumberFormat="1" applyFont="1" applyBorder="1" applyAlignment="1">
      <alignment horizontal="center"/>
    </xf>
    <xf numFmtId="0" fontId="16" fillId="0" borderId="71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72" xfId="0" applyFont="1" applyBorder="1" applyAlignment="1">
      <alignment vertical="center"/>
    </xf>
    <xf numFmtId="0" fontId="11" fillId="0" borderId="60" xfId="0" applyFont="1" applyBorder="1"/>
    <xf numFmtId="164" fontId="11" fillId="0" borderId="56" xfId="2" applyNumberFormat="1" applyFont="1" applyFill="1" applyBorder="1" applyAlignment="1">
      <alignment horizontal="center"/>
    </xf>
    <xf numFmtId="0" fontId="16" fillId="0" borderId="7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74" xfId="0" applyFont="1" applyBorder="1" applyAlignment="1">
      <alignment vertical="center"/>
    </xf>
    <xf numFmtId="3" fontId="17" fillId="0" borderId="0" xfId="0" applyNumberFormat="1" applyFont="1" applyAlignment="1">
      <alignment horizontal="left" wrapText="1" readingOrder="1"/>
    </xf>
    <xf numFmtId="165" fontId="11" fillId="0" borderId="56" xfId="2" applyNumberFormat="1" applyFont="1" applyFill="1" applyBorder="1" applyAlignment="1">
      <alignment horizontal="center"/>
    </xf>
    <xf numFmtId="10" fontId="11" fillId="0" borderId="56" xfId="0" applyNumberFormat="1" applyFont="1" applyBorder="1" applyAlignment="1">
      <alignment horizontal="center"/>
    </xf>
    <xf numFmtId="0" fontId="11" fillId="0" borderId="64" xfId="0" applyFont="1" applyBorder="1"/>
    <xf numFmtId="167" fontId="11" fillId="0" borderId="75" xfId="0" applyNumberFormat="1" applyFont="1" applyBorder="1" applyAlignment="1">
      <alignment horizontal="center"/>
    </xf>
    <xf numFmtId="0" fontId="16" fillId="0" borderId="76" xfId="0" applyFont="1" applyBorder="1" applyAlignment="1">
      <alignment vertical="center"/>
    </xf>
    <xf numFmtId="0" fontId="16" fillId="0" borderId="77" xfId="0" applyFont="1" applyBorder="1" applyAlignment="1">
      <alignment vertical="center"/>
    </xf>
    <xf numFmtId="0" fontId="16" fillId="0" borderId="36" xfId="0" applyFont="1" applyBorder="1" applyAlignment="1">
      <alignment vertical="center"/>
    </xf>
    <xf numFmtId="0" fontId="11" fillId="0" borderId="0" xfId="0" applyFont="1"/>
    <xf numFmtId="167" fontId="11" fillId="0" borderId="0" xfId="0" applyNumberFormat="1" applyFont="1" applyAlignment="1">
      <alignment horizontal="center"/>
    </xf>
    <xf numFmtId="164" fontId="10" fillId="2" borderId="55" xfId="2" applyNumberFormat="1" applyFont="1" applyFill="1" applyBorder="1"/>
    <xf numFmtId="2" fontId="20" fillId="0" borderId="1" xfId="2" applyNumberFormat="1" applyFont="1" applyBorder="1" applyAlignment="1">
      <alignment horizontal="right" vertical="top"/>
    </xf>
    <xf numFmtId="1" fontId="20" fillId="0" borderId="1" xfId="2" applyNumberFormat="1" applyFont="1" applyBorder="1" applyAlignment="1">
      <alignment horizontal="right" vertical="top"/>
    </xf>
    <xf numFmtId="168" fontId="20" fillId="0" borderId="1" xfId="2" applyNumberFormat="1" applyFont="1" applyBorder="1" applyAlignment="1">
      <alignment horizontal="right" vertical="top"/>
    </xf>
    <xf numFmtId="169" fontId="20" fillId="0" borderId="1" xfId="2" applyNumberFormat="1" applyFont="1" applyBorder="1" applyAlignment="1">
      <alignment horizontal="right" vertical="top"/>
    </xf>
    <xf numFmtId="170" fontId="20" fillId="0" borderId="1" xfId="2" applyNumberFormat="1" applyFont="1" applyBorder="1" applyAlignment="1">
      <alignment horizontal="right" vertical="top"/>
    </xf>
    <xf numFmtId="171" fontId="20" fillId="0" borderId="1" xfId="2" applyNumberFormat="1" applyFont="1" applyBorder="1" applyAlignment="1">
      <alignment horizontal="right" vertical="top"/>
    </xf>
    <xf numFmtId="172" fontId="20" fillId="0" borderId="1" xfId="2" applyNumberFormat="1" applyFont="1" applyBorder="1" applyAlignment="1">
      <alignment horizontal="right" vertical="top"/>
    </xf>
    <xf numFmtId="173" fontId="20" fillId="0" borderId="1" xfId="2" applyNumberFormat="1" applyFont="1" applyBorder="1" applyAlignment="1">
      <alignment horizontal="right" vertical="top"/>
    </xf>
    <xf numFmtId="174" fontId="20" fillId="0" borderId="1" xfId="2" applyNumberFormat="1" applyFont="1" applyBorder="1" applyAlignment="1">
      <alignment horizontal="right" vertical="top"/>
    </xf>
    <xf numFmtId="175" fontId="20" fillId="0" borderId="1" xfId="2" applyNumberFormat="1" applyFont="1" applyBorder="1" applyAlignment="1">
      <alignment horizontal="right" vertical="top"/>
    </xf>
    <xf numFmtId="43" fontId="22" fillId="2" borderId="1" xfId="2" applyFont="1" applyFill="1" applyBorder="1" applyAlignment="1">
      <alignment horizontal="center" vertical="top"/>
    </xf>
    <xf numFmtId="0" fontId="3" fillId="0" borderId="0" xfId="0" applyFont="1" applyAlignment="1">
      <alignment horizontal="center"/>
    </xf>
    <xf numFmtId="164" fontId="0" fillId="0" borderId="0" xfId="0" applyNumberFormat="1"/>
    <xf numFmtId="0" fontId="2" fillId="0" borderId="4" xfId="0" applyFont="1" applyBorder="1" applyAlignment="1">
      <alignment horizontal="center"/>
    </xf>
    <xf numFmtId="9" fontId="2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0" fillId="7" borderId="28" xfId="0" applyFill="1" applyBorder="1" applyAlignment="1">
      <alignment horizontal="center"/>
    </xf>
    <xf numFmtId="43" fontId="28" fillId="7" borderId="0" xfId="2" applyFont="1" applyFill="1" applyBorder="1" applyAlignment="1">
      <alignment horizontal="center" vertical="top"/>
    </xf>
    <xf numFmtId="0" fontId="3" fillId="7" borderId="0" xfId="0" applyFont="1" applyFill="1"/>
    <xf numFmtId="164" fontId="20" fillId="0" borderId="0" xfId="2" applyNumberFormat="1" applyFont="1" applyFill="1" applyBorder="1" applyAlignment="1">
      <alignment horizontal="right" vertical="top"/>
    </xf>
    <xf numFmtId="0" fontId="0" fillId="7" borderId="20" xfId="0" applyFill="1" applyBorder="1" applyAlignment="1">
      <alignment horizontal="center"/>
    </xf>
    <xf numFmtId="9" fontId="0" fillId="7" borderId="28" xfId="0" applyNumberFormat="1" applyFill="1" applyBorder="1" applyAlignment="1">
      <alignment horizontal="center"/>
    </xf>
    <xf numFmtId="164" fontId="1" fillId="7" borderId="28" xfId="2" applyNumberFormat="1" applyFont="1" applyFill="1" applyBorder="1" applyAlignment="1">
      <alignment horizontal="center"/>
    </xf>
    <xf numFmtId="165" fontId="1" fillId="7" borderId="28" xfId="1" applyNumberFormat="1" applyFont="1" applyFill="1" applyBorder="1" applyAlignment="1">
      <alignment horizontal="center"/>
    </xf>
    <xf numFmtId="9" fontId="1" fillId="7" borderId="28" xfId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2" borderId="28" xfId="0" applyNumberFormat="1" applyFill="1" applyBorder="1" applyAlignment="1">
      <alignment horizontal="center"/>
    </xf>
    <xf numFmtId="164" fontId="0" fillId="0" borderId="37" xfId="2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43" fontId="32" fillId="7" borderId="0" xfId="2" applyFont="1" applyFill="1" applyBorder="1" applyAlignment="1">
      <alignment horizontal="center" vertical="top"/>
    </xf>
    <xf numFmtId="0" fontId="1" fillId="7" borderId="0" xfId="0" applyFont="1" applyFill="1"/>
    <xf numFmtId="0" fontId="1" fillId="0" borderId="0" xfId="0" applyFont="1"/>
    <xf numFmtId="43" fontId="34" fillId="7" borderId="0" xfId="2" applyFont="1" applyFill="1" applyBorder="1" applyAlignment="1">
      <alignment vertical="top"/>
    </xf>
    <xf numFmtId="0" fontId="0" fillId="7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13" borderId="1" xfId="0" applyFill="1" applyBorder="1" applyAlignment="1">
      <alignment horizontal="center"/>
    </xf>
    <xf numFmtId="0" fontId="23" fillId="7" borderId="1" xfId="0" applyFont="1" applyFill="1" applyBorder="1"/>
    <xf numFmtId="0" fontId="5" fillId="0" borderId="0" xfId="3" applyFont="1" applyAlignment="1">
      <alignment horizontal="center" vertical="center"/>
    </xf>
    <xf numFmtId="0" fontId="5" fillId="0" borderId="0" xfId="3" applyFont="1" applyAlignment="1">
      <alignment horizontal="left"/>
    </xf>
    <xf numFmtId="0" fontId="5" fillId="5" borderId="0" xfId="3" applyFont="1" applyFill="1" applyAlignment="1">
      <alignment horizontal="center" vertical="center"/>
    </xf>
    <xf numFmtId="0" fontId="23" fillId="7" borderId="40" xfId="0" applyFont="1" applyFill="1" applyBorder="1"/>
    <xf numFmtId="164" fontId="0" fillId="0" borderId="0" xfId="2" applyNumberFormat="1" applyFont="1"/>
    <xf numFmtId="0" fontId="6" fillId="6" borderId="0" xfId="3" applyFont="1" applyFill="1"/>
    <xf numFmtId="0" fontId="5" fillId="6" borderId="0" xfId="3" applyFont="1" applyFill="1"/>
    <xf numFmtId="0" fontId="0" fillId="6" borderId="0" xfId="0" applyFill="1"/>
    <xf numFmtId="0" fontId="0" fillId="6" borderId="0" xfId="0" applyFill="1" applyAlignment="1">
      <alignment horizontal="center"/>
    </xf>
    <xf numFmtId="9" fontId="0" fillId="6" borderId="0" xfId="1" applyFont="1" applyFill="1" applyAlignment="1">
      <alignment horizontal="center"/>
    </xf>
    <xf numFmtId="10" fontId="0" fillId="0" borderId="0" xfId="1" applyNumberFormat="1" applyFont="1"/>
    <xf numFmtId="164" fontId="5" fillId="2" borderId="36" xfId="2" applyNumberFormat="1" applyFont="1" applyFill="1" applyBorder="1" applyAlignment="1">
      <alignment horizontal="right" vertical="center" wrapText="1"/>
    </xf>
    <xf numFmtId="9" fontId="10" fillId="0" borderId="1" xfId="1" applyFont="1" applyFill="1" applyBorder="1" applyAlignment="1">
      <alignment horizontal="center" vertical="center"/>
    </xf>
    <xf numFmtId="9" fontId="10" fillId="0" borderId="55" xfId="1" applyFont="1" applyFill="1" applyBorder="1" applyAlignment="1">
      <alignment horizontal="center"/>
    </xf>
    <xf numFmtId="164" fontId="16" fillId="0" borderId="55" xfId="2" applyNumberFormat="1" applyFont="1" applyFill="1" applyBorder="1" applyAlignment="1">
      <alignment horizontal="center"/>
    </xf>
    <xf numFmtId="1" fontId="0" fillId="7" borderId="28" xfId="0" applyNumberFormat="1" applyFill="1" applyBorder="1" applyAlignment="1">
      <alignment horizontal="center"/>
    </xf>
    <xf numFmtId="164" fontId="0" fillId="0" borderId="1" xfId="2" applyNumberFormat="1" applyFont="1" applyBorder="1"/>
    <xf numFmtId="0" fontId="0" fillId="0" borderId="0" xfId="0" applyAlignment="1">
      <alignment vertical="center"/>
    </xf>
    <xf numFmtId="0" fontId="3" fillId="0" borderId="0" xfId="0" applyFont="1" applyAlignment="1">
      <alignment horizontal="center" wrapText="1"/>
    </xf>
    <xf numFmtId="1" fontId="0" fillId="2" borderId="1" xfId="0" applyNumberFormat="1" applyFill="1" applyBorder="1" applyAlignment="1">
      <alignment horizontal="center" vertical="center"/>
    </xf>
    <xf numFmtId="164" fontId="0" fillId="0" borderId="1" xfId="2" applyNumberFormat="1" applyFont="1" applyFill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" fontId="23" fillId="7" borderId="1" xfId="0" applyNumberFormat="1" applyFont="1" applyFill="1" applyBorder="1" applyAlignment="1">
      <alignment horizontal="center" vertical="center"/>
    </xf>
    <xf numFmtId="1" fontId="23" fillId="7" borderId="1" xfId="1" applyNumberFormat="1" applyFont="1" applyFill="1" applyBorder="1" applyAlignment="1">
      <alignment horizontal="center" vertical="center"/>
    </xf>
    <xf numFmtId="1" fontId="2" fillId="7" borderId="28" xfId="0" applyNumberFormat="1" applyFont="1" applyFill="1" applyBorder="1" applyAlignment="1">
      <alignment horizontal="center"/>
    </xf>
    <xf numFmtId="0" fontId="23" fillId="7" borderId="1" xfId="0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164" fontId="23" fillId="7" borderId="1" xfId="2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3" fillId="7" borderId="1" xfId="3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/>
    </xf>
    <xf numFmtId="37" fontId="0" fillId="9" borderId="33" xfId="2" applyNumberFormat="1" applyFont="1" applyFill="1" applyBorder="1" applyAlignment="1"/>
    <xf numFmtId="37" fontId="0" fillId="9" borderId="11" xfId="2" applyNumberFormat="1" applyFont="1" applyFill="1" applyBorder="1" applyAlignment="1"/>
    <xf numFmtId="37" fontId="0" fillId="9" borderId="13" xfId="2" applyNumberFormat="1" applyFont="1" applyFill="1" applyBorder="1" applyAlignment="1"/>
    <xf numFmtId="37" fontId="0" fillId="9" borderId="16" xfId="2" applyNumberFormat="1" applyFont="1" applyFill="1" applyBorder="1" applyAlignment="1"/>
    <xf numFmtId="1" fontId="0" fillId="2" borderId="20" xfId="2" applyNumberFormat="1" applyFon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28" xfId="2" applyNumberFormat="1" applyFont="1" applyFill="1" applyBorder="1" applyAlignment="1">
      <alignment horizontal="center"/>
    </xf>
    <xf numFmtId="1" fontId="0" fillId="0" borderId="28" xfId="2" applyNumberFormat="1" applyFont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1" fontId="0" fillId="2" borderId="37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10" fillId="0" borderId="0" xfId="0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7" borderId="0" xfId="0" applyFill="1" applyProtection="1">
      <protection hidden="1"/>
    </xf>
    <xf numFmtId="0" fontId="18" fillId="7" borderId="0" xfId="0" applyFont="1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center"/>
      <protection hidden="1"/>
    </xf>
    <xf numFmtId="0" fontId="0" fillId="7" borderId="0" xfId="0" applyFill="1" applyAlignment="1" applyProtection="1">
      <alignment horizontal="left"/>
      <protection hidden="1"/>
    </xf>
    <xf numFmtId="1" fontId="2" fillId="15" borderId="1" xfId="0" applyNumberFormat="1" applyFont="1" applyFill="1" applyBorder="1" applyAlignment="1">
      <alignment horizontal="center" vertical="center"/>
    </xf>
    <xf numFmtId="10" fontId="2" fillId="15" borderId="1" xfId="1" applyNumberFormat="1" applyFont="1" applyFill="1" applyBorder="1" applyAlignment="1">
      <alignment horizontal="center"/>
    </xf>
    <xf numFmtId="0" fontId="25" fillId="0" borderId="1" xfId="0" applyFont="1" applyBorder="1" applyAlignment="1">
      <alignment horizontal="center" vertical="center"/>
    </xf>
    <xf numFmtId="0" fontId="2" fillId="0" borderId="0" xfId="0" applyFont="1"/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1" fontId="23" fillId="0" borderId="1" xfId="2" applyNumberFormat="1" applyFont="1" applyFill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" fontId="23" fillId="0" borderId="1" xfId="2" applyNumberFormat="1" applyFont="1" applyFill="1" applyBorder="1" applyAlignment="1" applyProtection="1">
      <alignment horizontal="center" vertical="center"/>
      <protection locked="0"/>
    </xf>
    <xf numFmtId="10" fontId="10" fillId="13" borderId="1" xfId="2" applyNumberFormat="1" applyFont="1" applyFill="1" applyBorder="1" applyAlignment="1"/>
    <xf numFmtId="0" fontId="41" fillId="16" borderId="0" xfId="6" applyFont="1" applyFill="1" applyAlignment="1">
      <alignment horizontal="center" vertical="center" wrapText="1"/>
    </xf>
    <xf numFmtId="0" fontId="41" fillId="17" borderId="0" xfId="6" applyFont="1" applyFill="1" applyAlignment="1">
      <alignment horizontal="center" vertical="center" wrapText="1"/>
    </xf>
    <xf numFmtId="0" fontId="42" fillId="2" borderId="0" xfId="6" applyFont="1" applyFill="1" applyAlignment="1">
      <alignment horizontal="center" vertical="center" wrapText="1"/>
    </xf>
    <xf numFmtId="0" fontId="40" fillId="0" borderId="0" xfId="6"/>
    <xf numFmtId="177" fontId="40" fillId="0" borderId="0" xfId="6" applyNumberFormat="1"/>
    <xf numFmtId="0" fontId="40" fillId="2" borderId="0" xfId="6" applyFill="1"/>
    <xf numFmtId="164" fontId="0" fillId="0" borderId="0" xfId="7" applyNumberFormat="1" applyFont="1"/>
    <xf numFmtId="10" fontId="0" fillId="0" borderId="0" xfId="8" applyNumberFormat="1" applyFont="1"/>
    <xf numFmtId="164" fontId="40" fillId="0" borderId="0" xfId="6" applyNumberFormat="1"/>
    <xf numFmtId="164" fontId="40" fillId="0" borderId="0" xfId="6" applyNumberFormat="1" applyAlignment="1">
      <alignment horizontal="center"/>
    </xf>
    <xf numFmtId="0" fontId="40" fillId="0" borderId="0" xfId="6" applyAlignment="1">
      <alignment horizontal="center"/>
    </xf>
    <xf numFmtId="176" fontId="37" fillId="0" borderId="1" xfId="0" applyNumberFormat="1" applyFont="1" applyBorder="1" applyAlignment="1">
      <alignment horizontal="center" vertical="center"/>
    </xf>
    <xf numFmtId="164" fontId="40" fillId="2" borderId="0" xfId="6" applyNumberFormat="1" applyFill="1" applyAlignment="1">
      <alignment horizontal="center"/>
    </xf>
    <xf numFmtId="10" fontId="23" fillId="2" borderId="0" xfId="8" applyNumberFormat="1" applyFont="1" applyFill="1"/>
    <xf numFmtId="0" fontId="23" fillId="2" borderId="0" xfId="0" applyFont="1" applyFill="1"/>
    <xf numFmtId="10" fontId="0" fillId="0" borderId="1" xfId="1" applyNumberFormat="1" applyFont="1" applyBorder="1" applyAlignment="1">
      <alignment horizontal="center" vertical="center"/>
    </xf>
    <xf numFmtId="10" fontId="23" fillId="2" borderId="0" xfId="1" applyNumberFormat="1" applyFont="1" applyFill="1"/>
    <xf numFmtId="0" fontId="0" fillId="15" borderId="0" xfId="0" applyFill="1" applyAlignment="1">
      <alignment horizontal="center" vertical="center"/>
    </xf>
    <xf numFmtId="164" fontId="2" fillId="14" borderId="1" xfId="2" applyNumberFormat="1" applyFont="1" applyFill="1" applyBorder="1" applyAlignment="1">
      <alignment horizontal="center"/>
    </xf>
    <xf numFmtId="164" fontId="2" fillId="8" borderId="1" xfId="2" applyNumberFormat="1" applyFont="1" applyFill="1" applyBorder="1" applyAlignment="1">
      <alignment horizontal="center"/>
    </xf>
    <xf numFmtId="176" fontId="37" fillId="14" borderId="1" xfId="0" applyNumberFormat="1" applyFont="1" applyFill="1" applyBorder="1" applyAlignment="1">
      <alignment horizontal="center" vertical="center"/>
    </xf>
    <xf numFmtId="176" fontId="37" fillId="8" borderId="1" xfId="0" applyNumberFormat="1" applyFont="1" applyFill="1" applyBorder="1" applyAlignment="1">
      <alignment horizontal="center" vertical="center"/>
    </xf>
    <xf numFmtId="0" fontId="39" fillId="15" borderId="0" xfId="0" applyFont="1" applyFill="1" applyAlignment="1">
      <alignment horizontal="center" vertical="center"/>
    </xf>
    <xf numFmtId="164" fontId="0" fillId="14" borderId="0" xfId="2" applyNumberFormat="1" applyFont="1" applyFill="1" applyAlignment="1">
      <alignment horizontal="center" vertical="center"/>
    </xf>
    <xf numFmtId="164" fontId="2" fillId="14" borderId="0" xfId="2" applyNumberFormat="1" applyFont="1" applyFill="1" applyAlignment="1">
      <alignment horizontal="center" vertical="center"/>
    </xf>
    <xf numFmtId="164" fontId="0" fillId="8" borderId="0" xfId="2" applyNumberFormat="1" applyFont="1" applyFill="1" applyAlignment="1">
      <alignment horizontal="center" vertical="center"/>
    </xf>
    <xf numFmtId="164" fontId="2" fillId="8" borderId="0" xfId="2" applyNumberFormat="1" applyFont="1" applyFill="1" applyAlignment="1">
      <alignment horizontal="center" vertical="center"/>
    </xf>
    <xf numFmtId="1" fontId="0" fillId="0" borderId="0" xfId="0" applyNumberFormat="1"/>
    <xf numFmtId="1" fontId="7" fillId="0" borderId="1" xfId="0" applyNumberFormat="1" applyFont="1" applyBorder="1" applyAlignment="1">
      <alignment horizontal="center" vertical="center"/>
    </xf>
    <xf numFmtId="1" fontId="40" fillId="0" borderId="0" xfId="6" applyNumberFormat="1" applyAlignment="1">
      <alignment horizontal="center"/>
    </xf>
    <xf numFmtId="0" fontId="1" fillId="0" borderId="3" xfId="3" applyBorder="1" applyAlignment="1">
      <alignment vertical="center"/>
    </xf>
    <xf numFmtId="0" fontId="2" fillId="0" borderId="3" xfId="3" applyFont="1" applyBorder="1" applyAlignment="1">
      <alignment horizontal="center" vertical="center"/>
    </xf>
    <xf numFmtId="0" fontId="1" fillId="0" borderId="29" xfId="3" applyBorder="1" applyAlignment="1">
      <alignment vertical="center"/>
    </xf>
    <xf numFmtId="1" fontId="0" fillId="2" borderId="20" xfId="9" applyNumberFormat="1" applyFont="1" applyFill="1" applyBorder="1" applyAlignment="1">
      <alignment horizontal="center" vertical="center"/>
    </xf>
    <xf numFmtId="0" fontId="1" fillId="0" borderId="31" xfId="3" applyBorder="1" applyAlignment="1">
      <alignment vertical="center"/>
    </xf>
    <xf numFmtId="1" fontId="1" fillId="2" borderId="32" xfId="3" applyNumberFormat="1" applyFill="1" applyBorder="1" applyAlignment="1">
      <alignment horizontal="center" vertical="center"/>
    </xf>
    <xf numFmtId="0" fontId="1" fillId="0" borderId="34" xfId="3" applyBorder="1" applyAlignment="1">
      <alignment vertical="center"/>
    </xf>
    <xf numFmtId="1" fontId="0" fillId="2" borderId="28" xfId="9" applyNumberFormat="1" applyFont="1" applyFill="1" applyBorder="1" applyAlignment="1">
      <alignment horizontal="center" vertical="center"/>
    </xf>
    <xf numFmtId="1" fontId="1" fillId="2" borderId="28" xfId="3" applyNumberFormat="1" applyFill="1" applyBorder="1" applyAlignment="1">
      <alignment horizontal="center" vertical="center"/>
    </xf>
    <xf numFmtId="0" fontId="1" fillId="0" borderId="38" xfId="3" applyBorder="1" applyAlignment="1">
      <alignment vertical="center"/>
    </xf>
    <xf numFmtId="1" fontId="0" fillId="2" borderId="37" xfId="9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9" fontId="0" fillId="0" borderId="19" xfId="1" applyFont="1" applyFill="1" applyBorder="1" applyAlignment="1">
      <alignment horizontal="center" wrapText="1"/>
    </xf>
    <xf numFmtId="0" fontId="29" fillId="0" borderId="9" xfId="0" applyFont="1" applyBorder="1" applyAlignment="1">
      <alignment horizontal="center"/>
    </xf>
    <xf numFmtId="9" fontId="0" fillId="0" borderId="11" xfId="1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9" fontId="0" fillId="0" borderId="13" xfId="1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9" fontId="0" fillId="0" borderId="16" xfId="1" applyFont="1" applyFill="1" applyBorder="1" applyAlignment="1">
      <alignment horizontal="center"/>
    </xf>
    <xf numFmtId="9" fontId="2" fillId="0" borderId="4" xfId="1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9" fontId="0" fillId="0" borderId="0" xfId="1" applyFont="1" applyFill="1" applyAlignment="1">
      <alignment horizontal="center"/>
    </xf>
    <xf numFmtId="164" fontId="2" fillId="0" borderId="33" xfId="2" applyNumberFormat="1" applyFont="1" applyFill="1" applyBorder="1" applyAlignment="1">
      <alignment horizontal="center" vertical="center"/>
    </xf>
    <xf numFmtId="164" fontId="2" fillId="0" borderId="13" xfId="2" applyNumberFormat="1" applyFont="1" applyFill="1" applyBorder="1" applyAlignment="1">
      <alignment horizontal="center" vertical="center"/>
    </xf>
    <xf numFmtId="164" fontId="2" fillId="0" borderId="82" xfId="2" applyNumberFormat="1" applyFont="1" applyFill="1" applyBorder="1" applyAlignment="1">
      <alignment horizontal="center" vertical="center"/>
    </xf>
    <xf numFmtId="9" fontId="0" fillId="0" borderId="33" xfId="1" applyFont="1" applyFill="1" applyBorder="1" applyAlignment="1">
      <alignment horizontal="center"/>
    </xf>
    <xf numFmtId="43" fontId="26" fillId="0" borderId="12" xfId="2" applyFont="1" applyFill="1" applyBorder="1" applyAlignment="1">
      <alignment horizontal="left" vertical="top"/>
    </xf>
    <xf numFmtId="164" fontId="2" fillId="0" borderId="16" xfId="2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43" fontId="34" fillId="0" borderId="5" xfId="2" applyFont="1" applyFill="1" applyBorder="1" applyAlignment="1">
      <alignment horizontal="center" vertical="center"/>
    </xf>
    <xf numFmtId="43" fontId="32" fillId="0" borderId="7" xfId="2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9" fontId="2" fillId="0" borderId="3" xfId="1" applyFont="1" applyFill="1" applyBorder="1" applyAlignment="1">
      <alignment horizontal="center" vertical="center"/>
    </xf>
    <xf numFmtId="43" fontId="26" fillId="0" borderId="48" xfId="2" applyFont="1" applyFill="1" applyBorder="1" applyAlignment="1">
      <alignment horizontal="left" vertical="top"/>
    </xf>
    <xf numFmtId="1" fontId="0" fillId="0" borderId="33" xfId="1" applyNumberFormat="1" applyFont="1" applyFill="1" applyBorder="1" applyAlignment="1">
      <alignment horizontal="center"/>
    </xf>
    <xf numFmtId="0" fontId="0" fillId="0" borderId="79" xfId="0" applyBorder="1" applyAlignment="1">
      <alignment horizontal="center"/>
    </xf>
    <xf numFmtId="164" fontId="0" fillId="0" borderId="80" xfId="2" applyNumberFormat="1" applyFont="1" applyFill="1" applyBorder="1" applyAlignment="1">
      <alignment horizontal="center" vertical="center"/>
    </xf>
    <xf numFmtId="0" fontId="0" fillId="0" borderId="78" xfId="0" applyBorder="1" applyAlignment="1">
      <alignment horizontal="center"/>
    </xf>
    <xf numFmtId="43" fontId="26" fillId="0" borderId="81" xfId="2" applyFont="1" applyFill="1" applyBorder="1" applyAlignment="1">
      <alignment horizontal="left" vertical="top"/>
    </xf>
    <xf numFmtId="1" fontId="0" fillId="0" borderId="82" xfId="1" applyNumberFormat="1" applyFont="1" applyFill="1" applyBorder="1" applyAlignment="1">
      <alignment horizontal="center"/>
    </xf>
    <xf numFmtId="0" fontId="0" fillId="0" borderId="83" xfId="0" applyBorder="1" applyAlignment="1">
      <alignment horizontal="center"/>
    </xf>
    <xf numFmtId="164" fontId="0" fillId="0" borderId="84" xfId="2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1" fontId="0" fillId="0" borderId="16" xfId="1" applyNumberFormat="1" applyFont="1" applyFill="1" applyBorder="1" applyAlignment="1">
      <alignment horizontal="center"/>
    </xf>
    <xf numFmtId="0" fontId="0" fillId="0" borderId="77" xfId="0" applyBorder="1" applyAlignment="1">
      <alignment horizontal="center"/>
    </xf>
    <xf numFmtId="164" fontId="0" fillId="0" borderId="25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78" fontId="10" fillId="0" borderId="1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9" fontId="3" fillId="0" borderId="0" xfId="1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0" fontId="3" fillId="0" borderId="0" xfId="1" applyNumberFormat="1" applyFont="1" applyFill="1" applyBorder="1" applyAlignment="1">
      <alignment horizontal="center"/>
    </xf>
    <xf numFmtId="1" fontId="3" fillId="0" borderId="0" xfId="1" applyNumberFormat="1" applyFont="1" applyFill="1" applyAlignment="1">
      <alignment horizontal="center"/>
    </xf>
    <xf numFmtId="164" fontId="44" fillId="0" borderId="0" xfId="2" applyNumberFormat="1" applyFont="1" applyFill="1" applyAlignment="1">
      <alignment horizontal="center"/>
    </xf>
    <xf numFmtId="0" fontId="44" fillId="0" borderId="0" xfId="0" applyFont="1" applyAlignment="1">
      <alignment horizontal="center"/>
    </xf>
    <xf numFmtId="43" fontId="3" fillId="0" borderId="0" xfId="0" applyNumberFormat="1" applyFont="1" applyAlignment="1">
      <alignment horizontal="center"/>
    </xf>
    <xf numFmtId="164" fontId="3" fillId="0" borderId="0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24" fillId="7" borderId="1" xfId="0" applyFont="1" applyFill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164" fontId="0" fillId="7" borderId="1" xfId="2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43" fontId="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164" fontId="10" fillId="0" borderId="56" xfId="2" applyNumberFormat="1" applyFont="1" applyFill="1" applyBorder="1" applyAlignment="1">
      <alignment horizontal="center"/>
    </xf>
    <xf numFmtId="164" fontId="10" fillId="0" borderId="57" xfId="2" applyNumberFormat="1" applyFont="1" applyFill="1" applyBorder="1" applyAlignment="1">
      <alignment horizontal="center"/>
    </xf>
    <xf numFmtId="164" fontId="10" fillId="0" borderId="58" xfId="2" applyNumberFormat="1" applyFont="1" applyFill="1" applyBorder="1" applyAlignment="1">
      <alignment horizontal="center"/>
    </xf>
    <xf numFmtId="0" fontId="36" fillId="0" borderId="51" xfId="0" applyFont="1" applyBorder="1" applyAlignment="1">
      <alignment horizontal="center"/>
    </xf>
    <xf numFmtId="0" fontId="36" fillId="0" borderId="35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/>
    </xf>
    <xf numFmtId="0" fontId="2" fillId="0" borderId="87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8" borderId="17" xfId="0" applyFont="1" applyFill="1" applyBorder="1" applyAlignment="1">
      <alignment horizontal="center" vertical="center"/>
    </xf>
    <xf numFmtId="0" fontId="2" fillId="8" borderId="1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14" borderId="51" xfId="0" applyFont="1" applyFill="1" applyBorder="1" applyAlignment="1">
      <alignment horizontal="center"/>
    </xf>
    <xf numFmtId="0" fontId="2" fillId="14" borderId="78" xfId="0" applyFont="1" applyFill="1" applyBorder="1" applyAlignment="1">
      <alignment horizontal="center"/>
    </xf>
    <xf numFmtId="0" fontId="2" fillId="14" borderId="35" xfId="0" applyFont="1" applyFill="1" applyBorder="1" applyAlignment="1">
      <alignment horizontal="center"/>
    </xf>
    <xf numFmtId="0" fontId="2" fillId="8" borderId="85" xfId="0" applyFont="1" applyFill="1" applyBorder="1" applyAlignment="1">
      <alignment horizontal="center"/>
    </xf>
    <xf numFmtId="0" fontId="2" fillId="8" borderId="79" xfId="0" applyFont="1" applyFill="1" applyBorder="1" applyAlignment="1">
      <alignment horizontal="center"/>
    </xf>
    <xf numFmtId="43" fontId="21" fillId="2" borderId="1" xfId="2" applyFont="1" applyFill="1" applyBorder="1" applyAlignment="1">
      <alignment horizontal="center" vertical="top"/>
    </xf>
    <xf numFmtId="43" fontId="34" fillId="7" borderId="0" xfId="2" applyFont="1" applyFill="1" applyBorder="1" applyAlignment="1">
      <alignment horizontal="center" vertical="top"/>
    </xf>
    <xf numFmtId="43" fontId="27" fillId="7" borderId="0" xfId="2" applyFont="1" applyFill="1" applyBorder="1" applyAlignment="1">
      <alignment horizontal="center" vertical="top"/>
    </xf>
  </cellXfs>
  <cellStyles count="11">
    <cellStyle name="Comma" xfId="2" builtinId="3"/>
    <cellStyle name="Comma 2" xfId="4" xr:uid="{00000000-0005-0000-0000-000001000000}"/>
    <cellStyle name="Comma 2 2" xfId="9" xr:uid="{E9C84D61-D16B-432E-992D-A9F31F346F0C}"/>
    <cellStyle name="Comma 3" xfId="7" xr:uid="{50F83D47-7CD4-486F-A26B-2203EFF5522A}"/>
    <cellStyle name="Hyperlink" xfId="5" xr:uid="{00000000-0005-0000-0000-000002000000}"/>
    <cellStyle name="Normal" xfId="0" builtinId="0"/>
    <cellStyle name="Normal 2" xfId="3" xr:uid="{00000000-0005-0000-0000-000004000000}"/>
    <cellStyle name="Normal 3" xfId="6" xr:uid="{D9C50292-CFF5-442A-98B8-AA9989371CBA}"/>
    <cellStyle name="Normal 4" xfId="10" xr:uid="{90ED33CE-A7CA-4384-8874-EF0EE9271FBD}"/>
    <cellStyle name="Percent" xfId="1" builtinId="5"/>
    <cellStyle name="Percent 2" xfId="8" xr:uid="{550FC4C1-C363-4507-A8DF-9C3E3CECCD1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1892158</xdr:colOff>
      <xdr:row>32</xdr:row>
      <xdr:rowOff>136988</xdr:rowOff>
    </xdr:from>
    <xdr:to>
      <xdr:col>1</xdr:col>
      <xdr:colOff>2981818</xdr:colOff>
      <xdr:row>36</xdr:row>
      <xdr:rowOff>118011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FFBA35-3E3B-460F-BCE1-F355D88B1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203" y="6575460"/>
          <a:ext cx="1089660" cy="700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19</xdr:row>
      <xdr:rowOff>76200</xdr:rowOff>
    </xdr:from>
    <xdr:to>
      <xdr:col>1</xdr:col>
      <xdr:colOff>137160</xdr:colOff>
      <xdr:row>23</xdr:row>
      <xdr:rowOff>37274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4013C-D9FA-4D2E-B643-8710D1F74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3611880"/>
          <a:ext cx="1089660" cy="700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94</xdr:row>
      <xdr:rowOff>0</xdr:rowOff>
    </xdr:from>
    <xdr:to>
      <xdr:col>0</xdr:col>
      <xdr:colOff>1628775</xdr:colOff>
      <xdr:row>94</xdr:row>
      <xdr:rowOff>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9F1B65A-5F62-4381-A8E8-E43CA72F8994}"/>
            </a:ext>
          </a:extLst>
        </xdr:cNvPr>
        <xdr:cNvCxnSpPr/>
      </xdr:nvCxnSpPr>
      <xdr:spPr>
        <a:xfrm flipV="1">
          <a:off x="19050" y="14678025"/>
          <a:ext cx="160972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93</xdr:row>
      <xdr:rowOff>180976</xdr:rowOff>
    </xdr:from>
    <xdr:to>
      <xdr:col>7</xdr:col>
      <xdr:colOff>695325</xdr:colOff>
      <xdr:row>94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565C55A-57B2-495B-9DBD-79C3E3DE832C}"/>
            </a:ext>
          </a:extLst>
        </xdr:cNvPr>
        <xdr:cNvCxnSpPr/>
      </xdr:nvCxnSpPr>
      <xdr:spPr>
        <a:xfrm>
          <a:off x="4371975" y="14668501"/>
          <a:ext cx="1333500" cy="19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101</xdr:row>
      <xdr:rowOff>171450</xdr:rowOff>
    </xdr:from>
    <xdr:to>
      <xdr:col>5</xdr:col>
      <xdr:colOff>85725</xdr:colOff>
      <xdr:row>101</xdr:row>
      <xdr:rowOff>171451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6A2E050-8379-4C67-9DFA-E86B0232675C}"/>
            </a:ext>
          </a:extLst>
        </xdr:cNvPr>
        <xdr:cNvCxnSpPr/>
      </xdr:nvCxnSpPr>
      <xdr:spPr>
        <a:xfrm flipV="1">
          <a:off x="4371975" y="16182975"/>
          <a:ext cx="14001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723900</xdr:colOff>
      <xdr:row>94</xdr:row>
      <xdr:rowOff>2</xdr:rowOff>
    </xdr:from>
    <xdr:to>
      <xdr:col>10</xdr:col>
      <xdr:colOff>647700</xdr:colOff>
      <xdr:row>94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784DF79-8CA3-4B64-AED2-EB2E6C92B9EC}"/>
            </a:ext>
          </a:extLst>
        </xdr:cNvPr>
        <xdr:cNvCxnSpPr/>
      </xdr:nvCxnSpPr>
      <xdr:spPr>
        <a:xfrm>
          <a:off x="8029575" y="14678027"/>
          <a:ext cx="1733550" cy="95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102</xdr:row>
      <xdr:rowOff>0</xdr:rowOff>
    </xdr:from>
    <xdr:to>
      <xdr:col>11</xdr:col>
      <xdr:colOff>123825</xdr:colOff>
      <xdr:row>102</xdr:row>
      <xdr:rowOff>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84F5CE5-86B9-4836-9438-5AF40AA47438}"/>
            </a:ext>
          </a:extLst>
        </xdr:cNvPr>
        <xdr:cNvCxnSpPr/>
      </xdr:nvCxnSpPr>
      <xdr:spPr>
        <a:xfrm flipV="1">
          <a:off x="8143875" y="16202025"/>
          <a:ext cx="18954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101</xdr:row>
      <xdr:rowOff>180975</xdr:rowOff>
    </xdr:from>
    <xdr:to>
      <xdr:col>0</xdr:col>
      <xdr:colOff>1571625</xdr:colOff>
      <xdr:row>101</xdr:row>
      <xdr:rowOff>180976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E3576A14-927A-4D6D-AC49-AD2225D6DC95}"/>
            </a:ext>
          </a:extLst>
        </xdr:cNvPr>
        <xdr:cNvCxnSpPr/>
      </xdr:nvCxnSpPr>
      <xdr:spPr>
        <a:xfrm flipV="1">
          <a:off x="19050" y="16192500"/>
          <a:ext cx="1552575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723900</xdr:colOff>
      <xdr:row>93</xdr:row>
      <xdr:rowOff>180976</xdr:rowOff>
    </xdr:from>
    <xdr:to>
      <xdr:col>7</xdr:col>
      <xdr:colOff>695325</xdr:colOff>
      <xdr:row>94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DF73A6A-3568-498D-B91C-EB8F35011ABC}"/>
            </a:ext>
          </a:extLst>
        </xdr:cNvPr>
        <xdr:cNvCxnSpPr/>
      </xdr:nvCxnSpPr>
      <xdr:spPr>
        <a:xfrm>
          <a:off x="4371975" y="14668501"/>
          <a:ext cx="1333500" cy="19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93</xdr:row>
      <xdr:rowOff>180976</xdr:rowOff>
    </xdr:from>
    <xdr:to>
      <xdr:col>3</xdr:col>
      <xdr:colOff>695325</xdr:colOff>
      <xdr:row>94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77EE04BD-C397-4E8E-91FF-AA92F641E912}"/>
            </a:ext>
          </a:extLst>
        </xdr:cNvPr>
        <xdr:cNvCxnSpPr/>
      </xdr:nvCxnSpPr>
      <xdr:spPr>
        <a:xfrm>
          <a:off x="6045200" y="14893926"/>
          <a:ext cx="1463675" cy="126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723900</xdr:colOff>
      <xdr:row>93</xdr:row>
      <xdr:rowOff>180976</xdr:rowOff>
    </xdr:from>
    <xdr:to>
      <xdr:col>3</xdr:col>
      <xdr:colOff>695325</xdr:colOff>
      <xdr:row>94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94B14732-0B34-4282-BDF5-EDE17D04B908}"/>
            </a:ext>
          </a:extLst>
        </xdr:cNvPr>
        <xdr:cNvCxnSpPr/>
      </xdr:nvCxnSpPr>
      <xdr:spPr>
        <a:xfrm>
          <a:off x="6045200" y="14893926"/>
          <a:ext cx="1463675" cy="126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548640</xdr:colOff>
      <xdr:row>90</xdr:row>
      <xdr:rowOff>144780</xdr:rowOff>
    </xdr:from>
    <xdr:to>
      <xdr:col>0</xdr:col>
      <xdr:colOff>2301239</xdr:colOff>
      <xdr:row>96</xdr:row>
      <xdr:rowOff>160020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B0C33F-523B-400B-9B53-E9398F81C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" y="14752320"/>
          <a:ext cx="1752599" cy="906780"/>
        </a:xfrm>
        <a:prstGeom prst="rect">
          <a:avLst/>
        </a:prstGeom>
      </xdr:spPr>
    </xdr:pic>
    <xdr:clientData/>
  </xdr:twoCellAnchor>
  <xdr:twoCellAnchor editAs="oneCell">
    <xdr:from>
      <xdr:col>2</xdr:col>
      <xdr:colOff>320040</xdr:colOff>
      <xdr:row>91</xdr:row>
      <xdr:rowOff>167640</xdr:rowOff>
    </xdr:from>
    <xdr:to>
      <xdr:col>3</xdr:col>
      <xdr:colOff>358140</xdr:colOff>
      <xdr:row>96</xdr:row>
      <xdr:rowOff>143954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82109A4-E630-826E-0B47-D96CDB685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43400" y="14942820"/>
          <a:ext cx="1089660" cy="700214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99</xdr:row>
      <xdr:rowOff>106680</xdr:rowOff>
    </xdr:from>
    <xdr:to>
      <xdr:col>0</xdr:col>
      <xdr:colOff>1318260</xdr:colOff>
      <xdr:row>103</xdr:row>
      <xdr:rowOff>75374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62C3C5-6DB8-4911-8866-A8A9AF68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6154400"/>
          <a:ext cx="1089660" cy="700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39"/>
  <sheetViews>
    <sheetView workbookViewId="0">
      <selection activeCell="C3" sqref="C3"/>
    </sheetView>
  </sheetViews>
  <sheetFormatPr defaultRowHeight="14.4"/>
  <cols>
    <col min="1" max="1" width="46.21875" style="295" customWidth="1"/>
    <col min="2" max="2" width="38" style="307" bestFit="1" customWidth="1"/>
    <col min="3" max="3" width="30.44140625" style="307" bestFit="1" customWidth="1"/>
    <col min="4" max="4" width="8.88671875" style="295"/>
    <col min="5" max="5" width="30.44140625" style="295" bestFit="1" customWidth="1"/>
    <col min="6" max="6" width="3.33203125" style="295" customWidth="1"/>
    <col min="7" max="7" width="11" style="295" bestFit="1" customWidth="1"/>
    <col min="8" max="8" width="12.6640625" style="295" bestFit="1" customWidth="1"/>
    <col min="9" max="16384" width="8.88671875" style="295"/>
  </cols>
  <sheetData>
    <row r="2" spans="1:8" ht="28.8">
      <c r="A2" s="295" t="s">
        <v>2661</v>
      </c>
      <c r="B2" s="304" t="s">
        <v>647</v>
      </c>
      <c r="C2" s="308" t="s">
        <v>3253</v>
      </c>
      <c r="E2" s="382"/>
    </row>
    <row r="3" spans="1:8">
      <c r="A3" s="295" t="s">
        <v>2662</v>
      </c>
      <c r="B3" s="304" t="s">
        <v>879</v>
      </c>
      <c r="C3" s="304" t="s">
        <v>644</v>
      </c>
      <c r="E3" s="382"/>
    </row>
    <row r="4" spans="1:8">
      <c r="A4" s="295" t="s">
        <v>2663</v>
      </c>
      <c r="B4" s="304" t="s">
        <v>2645</v>
      </c>
      <c r="C4" s="304" t="s">
        <v>1041</v>
      </c>
    </row>
    <row r="5" spans="1:8">
      <c r="A5" s="295" t="s">
        <v>2664</v>
      </c>
      <c r="B5" s="304" t="s">
        <v>3247</v>
      </c>
      <c r="C5" s="304">
        <v>1550</v>
      </c>
    </row>
    <row r="6" spans="1:8">
      <c r="A6" s="295" t="s">
        <v>2665</v>
      </c>
      <c r="B6" s="304" t="s">
        <v>3249</v>
      </c>
      <c r="C6" s="304" t="s">
        <v>45</v>
      </c>
      <c r="G6" s="383" t="s">
        <v>3216</v>
      </c>
      <c r="H6" s="295" t="s">
        <v>1543</v>
      </c>
    </row>
    <row r="7" spans="1:8" ht="18">
      <c r="A7" s="295" t="s">
        <v>2666</v>
      </c>
      <c r="B7" s="304" t="s">
        <v>3248</v>
      </c>
      <c r="C7" s="304" t="s">
        <v>46</v>
      </c>
      <c r="E7" s="309" t="s">
        <v>769</v>
      </c>
      <c r="G7" s="383" t="s">
        <v>884</v>
      </c>
      <c r="H7" s="295" t="s">
        <v>1543</v>
      </c>
    </row>
    <row r="8" spans="1:8">
      <c r="A8" s="295" t="s">
        <v>2667</v>
      </c>
      <c r="B8" s="461" t="s">
        <v>1014</v>
      </c>
      <c r="C8" s="462"/>
      <c r="E8" s="273" t="s">
        <v>1547</v>
      </c>
      <c r="F8" s="295" t="s">
        <v>1302</v>
      </c>
      <c r="G8" s="383" t="s">
        <v>893</v>
      </c>
      <c r="H8" s="295" t="s">
        <v>1543</v>
      </c>
    </row>
    <row r="9" spans="1:8">
      <c r="A9" s="295" t="s">
        <v>2668</v>
      </c>
      <c r="B9" s="304" t="s">
        <v>52</v>
      </c>
      <c r="C9" s="304"/>
      <c r="E9" s="273" t="s">
        <v>1529</v>
      </c>
      <c r="F9" s="295" t="s">
        <v>1538</v>
      </c>
      <c r="G9" s="383" t="s">
        <v>886</v>
      </c>
      <c r="H9" s="295" t="s">
        <v>1543</v>
      </c>
    </row>
    <row r="10" spans="1:8">
      <c r="A10" s="295" t="s">
        <v>2669</v>
      </c>
      <c r="B10" s="304" t="s">
        <v>12</v>
      </c>
      <c r="C10" s="304">
        <v>25</v>
      </c>
      <c r="E10" s="273" t="s">
        <v>1533</v>
      </c>
      <c r="F10" s="295" t="s">
        <v>1538</v>
      </c>
      <c r="G10" s="383" t="s">
        <v>1043</v>
      </c>
      <c r="H10" s="295" t="s">
        <v>1543</v>
      </c>
    </row>
    <row r="11" spans="1:8">
      <c r="A11" s="295" t="s">
        <v>2670</v>
      </c>
      <c r="B11" s="304" t="s">
        <v>1519</v>
      </c>
      <c r="C11" s="301">
        <v>60000</v>
      </c>
      <c r="E11" s="273" t="s">
        <v>1530</v>
      </c>
      <c r="F11" s="295" t="s">
        <v>1302</v>
      </c>
      <c r="G11" s="383" t="s">
        <v>889</v>
      </c>
      <c r="H11" s="295" t="s">
        <v>1543</v>
      </c>
    </row>
    <row r="12" spans="1:8">
      <c r="A12" s="295" t="s">
        <v>2671</v>
      </c>
      <c r="B12" s="304" t="s">
        <v>668</v>
      </c>
      <c r="C12" s="305">
        <v>61000</v>
      </c>
      <c r="E12" s="273" t="s">
        <v>1531</v>
      </c>
      <c r="F12" s="295" t="s">
        <v>1302</v>
      </c>
      <c r="G12" s="383" t="s">
        <v>888</v>
      </c>
      <c r="H12" s="295" t="s">
        <v>1543</v>
      </c>
    </row>
    <row r="13" spans="1:8">
      <c r="A13" s="295" t="s">
        <v>2672</v>
      </c>
      <c r="B13" s="304" t="s">
        <v>670</v>
      </c>
      <c r="C13" s="306">
        <v>1200000</v>
      </c>
      <c r="E13" s="273" t="s">
        <v>1542</v>
      </c>
      <c r="F13" s="295" t="s">
        <v>1302</v>
      </c>
      <c r="G13" s="383" t="s">
        <v>1040</v>
      </c>
      <c r="H13" s="295" t="s">
        <v>1543</v>
      </c>
    </row>
    <row r="14" spans="1:8">
      <c r="A14" s="295" t="s">
        <v>2673</v>
      </c>
      <c r="B14" s="306" t="s">
        <v>734</v>
      </c>
      <c r="C14" s="302">
        <v>10000</v>
      </c>
      <c r="E14" s="273" t="s">
        <v>1545</v>
      </c>
      <c r="F14" s="295" t="s">
        <v>1302</v>
      </c>
      <c r="G14" s="383" t="s">
        <v>1799</v>
      </c>
      <c r="H14" s="295" t="s">
        <v>1543</v>
      </c>
    </row>
    <row r="15" spans="1:8">
      <c r="A15" s="295" t="s">
        <v>2674</v>
      </c>
      <c r="B15" s="306" t="s">
        <v>1012</v>
      </c>
      <c r="C15" s="306" t="s">
        <v>3254</v>
      </c>
      <c r="E15" s="273" t="s">
        <v>1043</v>
      </c>
      <c r="F15" s="295" t="s">
        <v>1543</v>
      </c>
      <c r="G15" s="383" t="s">
        <v>1532</v>
      </c>
      <c r="H15" s="295" t="s">
        <v>1543</v>
      </c>
    </row>
    <row r="16" spans="1:8">
      <c r="B16" s="306" t="s">
        <v>769</v>
      </c>
      <c r="C16" s="273" t="s">
        <v>1542</v>
      </c>
      <c r="G16" s="383" t="s">
        <v>1546</v>
      </c>
      <c r="H16" s="295" t="s">
        <v>1543</v>
      </c>
    </row>
    <row r="17" spans="1:4">
      <c r="B17" s="306" t="s">
        <v>1539</v>
      </c>
      <c r="C17" s="273" t="str">
        <f>VLOOKUP(C16,E8:F15,2,)</f>
        <v>Head Of Business Expansion</v>
      </c>
      <c r="D17" s="381"/>
    </row>
    <row r="18" spans="1:4">
      <c r="B18" s="306" t="s">
        <v>1798</v>
      </c>
      <c r="C18" s="273">
        <v>0</v>
      </c>
      <c r="D18" s="381"/>
    </row>
    <row r="19" spans="1:4">
      <c r="B19" s="381"/>
      <c r="C19" s="381"/>
    </row>
    <row r="20" spans="1:4">
      <c r="A20" s="295" t="s">
        <v>1540</v>
      </c>
      <c r="B20" s="381"/>
      <c r="C20" s="381"/>
    </row>
    <row r="21" spans="1:4">
      <c r="A21" s="295" t="s">
        <v>1541</v>
      </c>
      <c r="B21" s="381"/>
      <c r="C21" s="381"/>
    </row>
    <row r="22" spans="1:4">
      <c r="A22" s="295" t="s">
        <v>2656</v>
      </c>
      <c r="B22" s="381"/>
      <c r="C22" s="381"/>
    </row>
    <row r="23" spans="1:4">
      <c r="A23" s="295" t="s">
        <v>2646</v>
      </c>
      <c r="B23" s="381"/>
      <c r="C23" s="295"/>
    </row>
    <row r="24" spans="1:4">
      <c r="A24" s="295" t="s">
        <v>2647</v>
      </c>
      <c r="B24" s="381"/>
      <c r="C24" s="295"/>
    </row>
    <row r="25" spans="1:4">
      <c r="A25" s="295" t="s">
        <v>2648</v>
      </c>
      <c r="B25" s="381"/>
      <c r="C25" s="295"/>
    </row>
    <row r="26" spans="1:4">
      <c r="A26" s="295" t="s">
        <v>2649</v>
      </c>
      <c r="B26" s="381"/>
      <c r="C26" s="295"/>
    </row>
    <row r="27" spans="1:4">
      <c r="A27" s="295" t="s">
        <v>2650</v>
      </c>
      <c r="B27" s="381"/>
      <c r="C27" s="295"/>
    </row>
    <row r="28" spans="1:4">
      <c r="A28" s="295" t="s">
        <v>2651</v>
      </c>
      <c r="B28" s="381"/>
      <c r="C28" s="295"/>
    </row>
    <row r="29" spans="1:4">
      <c r="A29" s="295" t="s">
        <v>2652</v>
      </c>
      <c r="B29" s="381"/>
      <c r="C29" s="295"/>
    </row>
    <row r="30" spans="1:4">
      <c r="A30" s="295" t="s">
        <v>2653</v>
      </c>
      <c r="B30" s="381"/>
      <c r="C30" s="295"/>
    </row>
    <row r="31" spans="1:4">
      <c r="A31" s="295" t="s">
        <v>2654</v>
      </c>
      <c r="B31" s="381"/>
      <c r="C31" s="295"/>
    </row>
    <row r="32" spans="1:4">
      <c r="A32" s="295" t="s">
        <v>2655</v>
      </c>
      <c r="B32" s="381"/>
      <c r="C32" s="295"/>
    </row>
    <row r="33" spans="1:3">
      <c r="A33" s="295" t="s">
        <v>1798</v>
      </c>
      <c r="B33" s="381"/>
      <c r="C33" s="295"/>
    </row>
    <row r="34" spans="1:3">
      <c r="B34" s="381"/>
      <c r="C34" s="295"/>
    </row>
    <row r="35" spans="1:3">
      <c r="B35" s="381"/>
      <c r="C35" s="295"/>
    </row>
    <row r="36" spans="1:3">
      <c r="B36" s="381"/>
      <c r="C36" s="381"/>
    </row>
    <row r="37" spans="1:3">
      <c r="B37" s="381"/>
      <c r="C37" s="381"/>
    </row>
    <row r="38" spans="1:3">
      <c r="B38" s="381"/>
      <c r="C38" s="381"/>
    </row>
    <row r="39" spans="1:3">
      <c r="B39" s="381"/>
      <c r="C39" s="381"/>
    </row>
  </sheetData>
  <mergeCells count="1">
    <mergeCell ref="B8:C8"/>
  </mergeCells>
  <pageMargins left="0.7" right="0.7" top="0.75" bottom="0.75" header="0.3" footer="0.3"/>
  <pageSetup orientation="portrait" horizont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5973401-6885-4BB1-B27E-23AE88959BB1}">
          <x14:formula1>
            <xm:f>'Sales forecasting tools'!$T$6:$T$13</xm:f>
          </x14:formula1>
          <xm:sqref>B8</xm:sqref>
        </x14:dataValidation>
        <x14:dataValidation type="list" allowBlank="1" showInputMessage="1" showErrorMessage="1" xr:uid="{A5973401-6885-4BB1-B27E-23AE88959BB2}">
          <x14:formula1>
            <xm:f>Sheet2!$Q$1:$Q$8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CDA7-085A-461C-A163-38F1CBDA5ED9}">
  <dimension ref="B4:E28"/>
  <sheetViews>
    <sheetView topLeftCell="A5" workbookViewId="0">
      <selection activeCell="E23" sqref="E23"/>
    </sheetView>
  </sheetViews>
  <sheetFormatPr defaultRowHeight="14.4"/>
  <cols>
    <col min="2" max="2" width="23.77734375" bestFit="1" customWidth="1"/>
    <col min="3" max="3" width="19.6640625" bestFit="1" customWidth="1"/>
    <col min="4" max="4" width="26.77734375" bestFit="1" customWidth="1"/>
    <col min="5" max="5" width="21.6640625" bestFit="1" customWidth="1"/>
  </cols>
  <sheetData>
    <row r="4" spans="2:5" s="333" customFormat="1">
      <c r="B4" s="321" t="s">
        <v>1550</v>
      </c>
      <c r="C4" s="321" t="s">
        <v>699</v>
      </c>
      <c r="D4" s="321" t="s">
        <v>1553</v>
      </c>
      <c r="E4" s="332" t="s">
        <v>1554</v>
      </c>
    </row>
    <row r="5" spans="2:5">
      <c r="B5" s="273" t="s">
        <v>1495</v>
      </c>
      <c r="C5" s="273">
        <v>908674821</v>
      </c>
      <c r="D5" s="273">
        <v>3747205.057732637</v>
      </c>
      <c r="E5" s="355">
        <f>D5/C5</f>
        <v>4.1238130199413078E-3</v>
      </c>
    </row>
    <row r="6" spans="2:5">
      <c r="B6" s="273" t="s">
        <v>1502</v>
      </c>
      <c r="C6" s="273">
        <v>108325208</v>
      </c>
      <c r="D6" s="273">
        <v>670902.23684975517</v>
      </c>
      <c r="E6" s="355">
        <f t="shared" ref="E6:E28" si="0">D6/C6</f>
        <v>6.1934082494423193E-3</v>
      </c>
    </row>
    <row r="7" spans="2:5">
      <c r="B7" s="273" t="s">
        <v>1494</v>
      </c>
      <c r="C7" s="273">
        <v>1549026526</v>
      </c>
      <c r="D7" s="273">
        <v>7275302.1884718928</v>
      </c>
      <c r="E7" s="355">
        <f t="shared" si="0"/>
        <v>4.6966930948940337E-3</v>
      </c>
    </row>
    <row r="8" spans="2:5">
      <c r="B8" s="273" t="s">
        <v>1496</v>
      </c>
      <c r="C8" s="273">
        <v>92204996</v>
      </c>
      <c r="D8" s="273">
        <v>313385.27999999991</v>
      </c>
      <c r="E8" s="355">
        <f t="shared" si="0"/>
        <v>3.3987884994865127E-3</v>
      </c>
    </row>
    <row r="9" spans="2:5">
      <c r="B9" s="273" t="s">
        <v>1504</v>
      </c>
      <c r="C9" s="273">
        <v>132376746</v>
      </c>
      <c r="D9" s="273">
        <v>614629.69376150728</v>
      </c>
      <c r="E9" s="355">
        <f t="shared" si="0"/>
        <v>4.6430337074572546E-3</v>
      </c>
    </row>
    <row r="10" spans="2:5">
      <c r="B10" s="273" t="s">
        <v>1503</v>
      </c>
      <c r="C10" s="273">
        <v>1339491716</v>
      </c>
      <c r="D10" s="273">
        <v>5939811.1971526463</v>
      </c>
      <c r="E10" s="355">
        <f t="shared" si="0"/>
        <v>4.4343769552305659E-3</v>
      </c>
    </row>
    <row r="11" spans="2:5">
      <c r="B11" s="273" t="s">
        <v>1497</v>
      </c>
      <c r="C11" s="273">
        <v>6708526730</v>
      </c>
      <c r="D11" s="273">
        <v>32474400.851769444</v>
      </c>
      <c r="E11" s="355">
        <f t="shared" si="0"/>
        <v>4.8407649188526736E-3</v>
      </c>
    </row>
    <row r="12" spans="2:5">
      <c r="B12" s="273" t="s">
        <v>1498</v>
      </c>
      <c r="C12" s="273">
        <v>1223538654</v>
      </c>
      <c r="D12" s="273">
        <v>9114594.7985290177</v>
      </c>
      <c r="E12" s="355">
        <f t="shared" si="0"/>
        <v>7.4493721704104151E-3</v>
      </c>
    </row>
    <row r="13" spans="2:5">
      <c r="B13" s="273" t="s">
        <v>1510</v>
      </c>
      <c r="C13" s="273">
        <v>243678729</v>
      </c>
      <c r="D13" s="273">
        <v>932225.52020655724</v>
      </c>
      <c r="E13" s="355">
        <f t="shared" si="0"/>
        <v>3.8256335464001753E-3</v>
      </c>
    </row>
    <row r="14" spans="2:5">
      <c r="B14" s="273" t="s">
        <v>1511</v>
      </c>
      <c r="C14" s="273">
        <v>4971522470</v>
      </c>
      <c r="D14" s="273">
        <v>23651948.446184557</v>
      </c>
      <c r="E14" s="355">
        <f t="shared" si="0"/>
        <v>4.7574859791762259E-3</v>
      </c>
    </row>
    <row r="15" spans="2:5">
      <c r="B15" s="273" t="s">
        <v>2644</v>
      </c>
      <c r="C15" s="273">
        <v>5291302809</v>
      </c>
      <c r="D15" s="273">
        <v>25693923.134104077</v>
      </c>
      <c r="E15" s="355">
        <f t="shared" si="0"/>
        <v>4.855878421926859E-3</v>
      </c>
    </row>
    <row r="16" spans="2:5">
      <c r="B16" s="273" t="s">
        <v>1514</v>
      </c>
      <c r="C16" s="273">
        <v>681218749</v>
      </c>
      <c r="D16" s="273">
        <v>3447527.804444355</v>
      </c>
      <c r="E16" s="355">
        <f t="shared" si="0"/>
        <v>5.0608234278712652E-3</v>
      </c>
    </row>
    <row r="17" spans="2:5">
      <c r="B17" s="273" t="s">
        <v>1512</v>
      </c>
      <c r="C17" s="273">
        <v>135194191</v>
      </c>
      <c r="D17" s="273">
        <v>546323.5148</v>
      </c>
      <c r="E17" s="355">
        <f t="shared" si="0"/>
        <v>4.0410280261228091E-3</v>
      </c>
    </row>
    <row r="18" spans="2:5">
      <c r="B18" s="273" t="s">
        <v>1509</v>
      </c>
      <c r="C18" s="273">
        <v>82877222</v>
      </c>
      <c r="D18" s="273">
        <v>289458.80821844557</v>
      </c>
      <c r="E18" s="355">
        <f t="shared" si="0"/>
        <v>3.4926219923062281E-3</v>
      </c>
    </row>
    <row r="19" spans="2:5">
      <c r="B19" s="273" t="s">
        <v>1508</v>
      </c>
      <c r="C19" s="273">
        <v>141402184</v>
      </c>
      <c r="D19" s="273">
        <v>507943.8668694293</v>
      </c>
      <c r="E19" s="355">
        <f t="shared" si="0"/>
        <v>3.5921925142926316E-3</v>
      </c>
    </row>
    <row r="20" spans="2:5">
      <c r="B20" s="273" t="s">
        <v>1515</v>
      </c>
      <c r="C20" s="273">
        <v>538694605</v>
      </c>
      <c r="D20" s="273">
        <v>2260232.4779059668</v>
      </c>
      <c r="E20" s="355">
        <f t="shared" si="0"/>
        <v>4.1957585186990446E-3</v>
      </c>
    </row>
    <row r="21" spans="2:5">
      <c r="B21" s="273" t="s">
        <v>1499</v>
      </c>
      <c r="C21" s="273">
        <v>544053412</v>
      </c>
      <c r="D21" s="273">
        <v>3561605.607495877</v>
      </c>
      <c r="E21" s="355">
        <f t="shared" si="0"/>
        <v>6.5464263782539734E-3</v>
      </c>
    </row>
    <row r="22" spans="2:5">
      <c r="B22" s="273" t="s">
        <v>1797</v>
      </c>
      <c r="C22" s="273">
        <v>89032081</v>
      </c>
      <c r="D22" s="273">
        <v>348649.68068275438</v>
      </c>
      <c r="E22" s="355">
        <f t="shared" si="0"/>
        <v>3.9160005782944056E-3</v>
      </c>
    </row>
    <row r="23" spans="2:5">
      <c r="B23" s="273" t="s">
        <v>1507</v>
      </c>
      <c r="C23" s="273">
        <v>241707391</v>
      </c>
      <c r="D23" s="273">
        <v>1335248.6592527556</v>
      </c>
      <c r="E23" s="355">
        <f t="shared" si="0"/>
        <v>5.524235952109365E-3</v>
      </c>
    </row>
    <row r="24" spans="2:5">
      <c r="B24" s="273" t="s">
        <v>1501</v>
      </c>
      <c r="C24" s="273">
        <v>886132287</v>
      </c>
      <c r="D24" s="273">
        <v>4387534.9707771847</v>
      </c>
      <c r="E24" s="355">
        <f t="shared" si="0"/>
        <v>4.9513317990377941E-3</v>
      </c>
    </row>
    <row r="25" spans="2:5">
      <c r="B25" s="273" t="s">
        <v>1513</v>
      </c>
      <c r="C25" s="273">
        <v>250405345</v>
      </c>
      <c r="D25" s="273">
        <v>997990.44745745871</v>
      </c>
      <c r="E25" s="355">
        <f t="shared" si="0"/>
        <v>3.9854997801962201E-3</v>
      </c>
    </row>
    <row r="26" spans="2:5">
      <c r="B26" s="273" t="s">
        <v>1500</v>
      </c>
      <c r="C26" s="273">
        <v>590489357</v>
      </c>
      <c r="D26" s="273">
        <v>2946195.8095848351</v>
      </c>
      <c r="E26" s="355">
        <f t="shared" si="0"/>
        <v>4.9894139067181102E-3</v>
      </c>
    </row>
    <row r="27" spans="2:5">
      <c r="B27" s="273" t="s">
        <v>1535</v>
      </c>
      <c r="C27" s="273">
        <v>27155055</v>
      </c>
      <c r="D27" s="273">
        <v>120663.98882572656</v>
      </c>
      <c r="E27" s="355">
        <f t="shared" si="0"/>
        <v>4.4435184839701691E-3</v>
      </c>
    </row>
    <row r="28" spans="2:5">
      <c r="B28" s="273" t="s">
        <v>1506</v>
      </c>
      <c r="C28" s="273">
        <v>827375791</v>
      </c>
      <c r="D28" s="273">
        <v>4192059.5371284396</v>
      </c>
      <c r="E28" s="355">
        <f t="shared" si="0"/>
        <v>5.066693493728824E-3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7418A-70F6-4CC3-A528-185040D09140}">
  <dimension ref="A1:M7966"/>
  <sheetViews>
    <sheetView workbookViewId="0">
      <pane ySplit="2" topLeftCell="A3" activePane="bottomLeft" state="frozen"/>
      <selection pane="bottomLeft" activeCell="F20" sqref="F20"/>
    </sheetView>
  </sheetViews>
  <sheetFormatPr defaultRowHeight="14.4"/>
  <cols>
    <col min="1" max="1" width="5.6640625" bestFit="1" customWidth="1"/>
    <col min="2" max="2" width="15.44140625" customWidth="1"/>
    <col min="3" max="3" width="11.21875" bestFit="1" customWidth="1"/>
    <col min="4" max="4" width="18.21875" bestFit="1" customWidth="1"/>
    <col min="5" max="5" width="6.21875" bestFit="1" customWidth="1"/>
    <col min="6" max="6" width="24.21875" bestFit="1" customWidth="1"/>
    <col min="7" max="7" width="13.109375" bestFit="1" customWidth="1"/>
    <col min="8" max="8" width="11" bestFit="1" customWidth="1"/>
    <col min="9" max="9" width="20.109375" bestFit="1" customWidth="1"/>
    <col min="10" max="10" width="9.21875" bestFit="1" customWidth="1"/>
    <col min="11" max="11" width="26.109375" bestFit="1" customWidth="1"/>
    <col min="12" max="12" width="6.21875" hidden="1" customWidth="1"/>
    <col min="13" max="13" width="21.6640625" hidden="1" customWidth="1"/>
  </cols>
  <sheetData>
    <row r="1" spans="1:13">
      <c r="F1" t="s">
        <v>1548</v>
      </c>
      <c r="G1" s="330">
        <f>SUBTOTAL(9,G3:G7966)</f>
        <v>27604407075</v>
      </c>
      <c r="H1" s="330">
        <f t="shared" ref="H1" si="0">SUBTOTAL(9,H3:H7966)</f>
        <v>4567501881.7609615</v>
      </c>
      <c r="I1" s="330">
        <f>SUBTOTAL(9,I3:I7966)</f>
        <v>135369763.57820505</v>
      </c>
      <c r="J1" s="331">
        <f>H1/G1</f>
        <v>0.16546277807566209</v>
      </c>
      <c r="K1" s="331">
        <f>I1/G1</f>
        <v>4.9039185377324412E-3</v>
      </c>
    </row>
    <row r="2" spans="1:13" s="333" customFormat="1">
      <c r="A2" s="332" t="s">
        <v>1034</v>
      </c>
      <c r="B2" s="332" t="s">
        <v>42</v>
      </c>
      <c r="C2" s="332" t="s">
        <v>640</v>
      </c>
      <c r="D2" s="332" t="s">
        <v>1549</v>
      </c>
      <c r="E2" s="332" t="s">
        <v>1550</v>
      </c>
      <c r="F2" s="332" t="s">
        <v>1551</v>
      </c>
      <c r="G2" s="332" t="s">
        <v>699</v>
      </c>
      <c r="H2" s="332" t="s">
        <v>1552</v>
      </c>
      <c r="I2" s="332" t="s">
        <v>1553</v>
      </c>
      <c r="J2" s="332" t="s">
        <v>661</v>
      </c>
      <c r="K2" s="332" t="s">
        <v>1554</v>
      </c>
      <c r="L2" s="332" t="s">
        <v>661</v>
      </c>
      <c r="M2" s="332" t="s">
        <v>1554</v>
      </c>
    </row>
    <row r="3" spans="1:13">
      <c r="A3" s="334" t="s">
        <v>775</v>
      </c>
      <c r="B3" s="334" t="s">
        <v>195</v>
      </c>
      <c r="C3" s="334" t="s">
        <v>195</v>
      </c>
      <c r="D3" s="334" t="s">
        <v>1492</v>
      </c>
      <c r="E3" s="334" t="s">
        <v>1555</v>
      </c>
      <c r="F3" s="334" t="str">
        <f>CONCATENATE(C3," ",E3," ",D3)</f>
        <v>Chattogram OWN PNP</v>
      </c>
      <c r="G3" s="335">
        <v>11539330</v>
      </c>
      <c r="H3" s="336">
        <v>1969677.3937471823</v>
      </c>
      <c r="I3" s="335">
        <v>120945.0818262808</v>
      </c>
      <c r="J3" s="335"/>
      <c r="K3" s="368"/>
      <c r="L3" s="337">
        <f t="shared" ref="L3:L66" si="1">(H3/G3)*100</f>
        <v>17.069252666724864</v>
      </c>
      <c r="M3" s="337">
        <f t="shared" ref="M3:M66" si="2">(I3/G3)*100</f>
        <v>1.0481118212780187</v>
      </c>
    </row>
    <row r="4" spans="1:13">
      <c r="A4" s="334" t="s">
        <v>776</v>
      </c>
      <c r="B4" s="334" t="s">
        <v>195</v>
      </c>
      <c r="C4" s="334" t="s">
        <v>195</v>
      </c>
      <c r="D4" s="334" t="s">
        <v>1492</v>
      </c>
      <c r="E4" s="334" t="s">
        <v>1555</v>
      </c>
      <c r="F4" s="334" t="str">
        <f t="shared" ref="F4:F67" si="3">CONCATENATE(C4," ",E4," ",D4)</f>
        <v>Chattogram OWN PNP</v>
      </c>
      <c r="G4" s="335">
        <v>16656264</v>
      </c>
      <c r="H4" s="336">
        <v>3033316.2981287865</v>
      </c>
      <c r="I4" s="335">
        <v>64543.47</v>
      </c>
      <c r="J4" s="335"/>
      <c r="K4" s="335"/>
      <c r="L4" s="337">
        <f t="shared" si="1"/>
        <v>18.21126453164279</v>
      </c>
      <c r="M4" s="337">
        <f t="shared" si="2"/>
        <v>0.38750268367504259</v>
      </c>
    </row>
    <row r="5" spans="1:13">
      <c r="A5" s="334" t="s">
        <v>777</v>
      </c>
      <c r="B5" s="334" t="s">
        <v>162</v>
      </c>
      <c r="C5" s="334" t="s">
        <v>195</v>
      </c>
      <c r="D5" s="334" t="s">
        <v>1492</v>
      </c>
      <c r="E5" s="334" t="s">
        <v>1555</v>
      </c>
      <c r="F5" s="334" t="str">
        <f t="shared" si="3"/>
        <v>Chattogram OWN PNP</v>
      </c>
      <c r="G5" s="335">
        <v>11423303</v>
      </c>
      <c r="H5" s="336">
        <v>1972918.1766418405</v>
      </c>
      <c r="I5" s="335">
        <v>0</v>
      </c>
      <c r="J5" s="335"/>
      <c r="K5" s="335"/>
      <c r="L5" s="337">
        <f t="shared" si="1"/>
        <v>17.270995758773452</v>
      </c>
      <c r="M5" s="337">
        <f t="shared" si="2"/>
        <v>0</v>
      </c>
    </row>
    <row r="6" spans="1:13">
      <c r="A6" s="334" t="s">
        <v>778</v>
      </c>
      <c r="B6" s="334" t="s">
        <v>162</v>
      </c>
      <c r="C6" s="334" t="s">
        <v>195</v>
      </c>
      <c r="D6" s="334" t="s">
        <v>1492</v>
      </c>
      <c r="E6" s="334" t="s">
        <v>1555</v>
      </c>
      <c r="F6" s="334" t="str">
        <f t="shared" si="3"/>
        <v>Chattogram OWN PNP</v>
      </c>
      <c r="G6" s="335">
        <v>27426999</v>
      </c>
      <c r="H6" s="336">
        <v>5257223.0908322819</v>
      </c>
      <c r="I6" s="335">
        <v>97281.735000000001</v>
      </c>
      <c r="J6" s="335"/>
      <c r="K6" s="335"/>
      <c r="L6" s="337">
        <f t="shared" si="1"/>
        <v>19.168058054154162</v>
      </c>
      <c r="M6" s="337">
        <f t="shared" si="2"/>
        <v>0.35469332609083476</v>
      </c>
    </row>
    <row r="7" spans="1:13">
      <c r="A7" s="334" t="s">
        <v>779</v>
      </c>
      <c r="B7" s="334" t="s">
        <v>195</v>
      </c>
      <c r="C7" s="334" t="s">
        <v>195</v>
      </c>
      <c r="D7" s="334" t="s">
        <v>1492</v>
      </c>
      <c r="E7" s="334" t="s">
        <v>1555</v>
      </c>
      <c r="F7" s="334" t="str">
        <f t="shared" si="3"/>
        <v>Chattogram OWN PNP</v>
      </c>
      <c r="G7" s="335">
        <v>11154136</v>
      </c>
      <c r="H7" s="336">
        <v>1908185.0949932549</v>
      </c>
      <c r="I7" s="335">
        <v>330768.93593996414</v>
      </c>
      <c r="J7" s="335"/>
      <c r="K7" s="335"/>
      <c r="L7" s="337">
        <f t="shared" si="1"/>
        <v>17.107421811902373</v>
      </c>
      <c r="M7" s="337">
        <f t="shared" si="2"/>
        <v>2.9654375376090463</v>
      </c>
    </row>
    <row r="8" spans="1:13">
      <c r="A8" s="334" t="s">
        <v>780</v>
      </c>
      <c r="B8" s="334" t="s">
        <v>162</v>
      </c>
      <c r="C8" s="334" t="s">
        <v>195</v>
      </c>
      <c r="D8" s="334" t="s">
        <v>1537</v>
      </c>
      <c r="E8" s="334" t="s">
        <v>1555</v>
      </c>
      <c r="F8" s="334" t="str">
        <f t="shared" si="3"/>
        <v>Chattogram OWN Non-PNP</v>
      </c>
      <c r="G8" s="335">
        <v>2857188</v>
      </c>
      <c r="H8" s="336">
        <v>508590.42639647209</v>
      </c>
      <c r="I8" s="335">
        <v>11428.752</v>
      </c>
      <c r="J8" s="335"/>
      <c r="K8" s="335"/>
      <c r="L8" s="337">
        <f t="shared" si="1"/>
        <v>17.800383677814413</v>
      </c>
      <c r="M8" s="337">
        <f t="shared" si="2"/>
        <v>0.4</v>
      </c>
    </row>
    <row r="9" spans="1:13">
      <c r="A9" s="334" t="s">
        <v>781</v>
      </c>
      <c r="B9" s="334" t="s">
        <v>455</v>
      </c>
      <c r="C9" s="334" t="s">
        <v>195</v>
      </c>
      <c r="D9" s="334" t="s">
        <v>1492</v>
      </c>
      <c r="E9" s="334" t="s">
        <v>1555</v>
      </c>
      <c r="F9" s="334" t="str">
        <f t="shared" si="3"/>
        <v>Chattogram OWN PNP</v>
      </c>
      <c r="G9" s="335">
        <v>9024395</v>
      </c>
      <c r="H9" s="336">
        <v>1670629.1500567833</v>
      </c>
      <c r="I9" s="335">
        <v>34423.279999999999</v>
      </c>
      <c r="J9" s="335"/>
      <c r="K9" s="335"/>
      <c r="L9" s="337">
        <f t="shared" si="1"/>
        <v>18.512367311678883</v>
      </c>
      <c r="M9" s="337">
        <f t="shared" si="2"/>
        <v>0.38144695572390169</v>
      </c>
    </row>
    <row r="10" spans="1:13">
      <c r="A10" s="334" t="s">
        <v>782</v>
      </c>
      <c r="B10" s="334" t="s">
        <v>195</v>
      </c>
      <c r="C10" s="334" t="s">
        <v>195</v>
      </c>
      <c r="D10" s="334" t="s">
        <v>1492</v>
      </c>
      <c r="E10" s="334" t="s">
        <v>1555</v>
      </c>
      <c r="F10" s="334" t="str">
        <f t="shared" si="3"/>
        <v>Chattogram OWN PNP</v>
      </c>
      <c r="G10" s="335">
        <v>6808373</v>
      </c>
      <c r="H10" s="336">
        <v>1189576.6150636415</v>
      </c>
      <c r="I10" s="335">
        <v>0</v>
      </c>
      <c r="J10" s="335"/>
      <c r="K10" s="335"/>
      <c r="L10" s="337">
        <f t="shared" si="1"/>
        <v>17.472259746398169</v>
      </c>
      <c r="M10" s="337">
        <f t="shared" si="2"/>
        <v>0</v>
      </c>
    </row>
    <row r="11" spans="1:13">
      <c r="A11" s="334" t="s">
        <v>783</v>
      </c>
      <c r="B11" s="334" t="s">
        <v>283</v>
      </c>
      <c r="C11" s="334" t="s">
        <v>195</v>
      </c>
      <c r="D11" s="334" t="s">
        <v>1537</v>
      </c>
      <c r="E11" s="334" t="s">
        <v>1555</v>
      </c>
      <c r="F11" s="334" t="str">
        <f t="shared" si="3"/>
        <v>Chattogram OWN Non-PNP</v>
      </c>
      <c r="G11" s="335">
        <v>3193573</v>
      </c>
      <c r="H11" s="336">
        <v>651214.52714814164</v>
      </c>
      <c r="I11" s="335">
        <v>12774.291999999999</v>
      </c>
      <c r="J11" s="335"/>
      <c r="K11" s="335"/>
      <c r="L11" s="337">
        <f t="shared" si="1"/>
        <v>20.391408843578702</v>
      </c>
      <c r="M11" s="337">
        <f t="shared" si="2"/>
        <v>0.4</v>
      </c>
    </row>
    <row r="12" spans="1:13">
      <c r="A12" s="334" t="s">
        <v>903</v>
      </c>
      <c r="B12" s="334" t="s">
        <v>76</v>
      </c>
      <c r="C12" s="334" t="s">
        <v>195</v>
      </c>
      <c r="D12" s="334" t="s">
        <v>1537</v>
      </c>
      <c r="E12" s="334" t="s">
        <v>1555</v>
      </c>
      <c r="F12" s="334" t="str">
        <f t="shared" si="3"/>
        <v>Chattogram OWN Non-PNP</v>
      </c>
      <c r="G12" s="335">
        <v>3971632</v>
      </c>
      <c r="H12" s="336">
        <v>747317.23303024087</v>
      </c>
      <c r="I12" s="335">
        <v>15886.528</v>
      </c>
      <c r="J12" s="335"/>
      <c r="K12" s="335"/>
      <c r="L12" s="337">
        <f t="shared" si="1"/>
        <v>18.816376568378963</v>
      </c>
      <c r="M12" s="337">
        <f t="shared" si="2"/>
        <v>0.4</v>
      </c>
    </row>
    <row r="13" spans="1:13">
      <c r="A13" s="334" t="s">
        <v>1556</v>
      </c>
      <c r="B13" s="334" t="s">
        <v>283</v>
      </c>
      <c r="C13" s="334" t="s">
        <v>195</v>
      </c>
      <c r="D13" s="334" t="s">
        <v>1492</v>
      </c>
      <c r="E13" s="334" t="s">
        <v>1555</v>
      </c>
      <c r="F13" s="334" t="str">
        <f t="shared" si="3"/>
        <v>Chattogram OWN PNP</v>
      </c>
      <c r="G13" s="335">
        <v>9728809</v>
      </c>
      <c r="H13" s="336">
        <v>1714786.5245110823</v>
      </c>
      <c r="I13" s="335">
        <v>38392.395000000004</v>
      </c>
      <c r="J13" s="335"/>
      <c r="K13" s="335"/>
      <c r="L13" s="337">
        <f t="shared" si="1"/>
        <v>17.625862780439849</v>
      </c>
      <c r="M13" s="337">
        <f t="shared" si="2"/>
        <v>0.39462584782988341</v>
      </c>
    </row>
    <row r="14" spans="1:13">
      <c r="A14" s="334" t="s">
        <v>784</v>
      </c>
      <c r="B14" s="334" t="s">
        <v>52</v>
      </c>
      <c r="C14" s="334" t="s">
        <v>52</v>
      </c>
      <c r="D14" s="334" t="s">
        <v>1492</v>
      </c>
      <c r="E14" s="334" t="s">
        <v>1555</v>
      </c>
      <c r="F14" s="334" t="str">
        <f t="shared" si="3"/>
        <v>Dhaka OWN PNP</v>
      </c>
      <c r="G14" s="335">
        <v>3715386</v>
      </c>
      <c r="H14" s="336">
        <v>672033.7065074743</v>
      </c>
      <c r="I14" s="335">
        <v>15502.49</v>
      </c>
      <c r="J14" s="335"/>
      <c r="K14" s="335"/>
      <c r="L14" s="337">
        <f t="shared" si="1"/>
        <v>18.087856995409744</v>
      </c>
      <c r="M14" s="337">
        <f t="shared" si="2"/>
        <v>0.41725112814657744</v>
      </c>
    </row>
    <row r="15" spans="1:13">
      <c r="A15" s="334" t="s">
        <v>785</v>
      </c>
      <c r="B15" s="334" t="s">
        <v>52</v>
      </c>
      <c r="C15" s="334" t="s">
        <v>1557</v>
      </c>
      <c r="D15" s="334" t="s">
        <v>1492</v>
      </c>
      <c r="E15" s="334" t="s">
        <v>1555</v>
      </c>
      <c r="F15" s="334" t="str">
        <f t="shared" si="3"/>
        <v>DhakaGBUD OWN PNP</v>
      </c>
      <c r="G15" s="335">
        <v>10585088</v>
      </c>
      <c r="H15" s="336">
        <v>1975996.5077227184</v>
      </c>
      <c r="I15" s="335">
        <v>38650.51</v>
      </c>
      <c r="J15" s="335"/>
      <c r="K15" s="335"/>
      <c r="L15" s="337">
        <f t="shared" si="1"/>
        <v>18.667738121050277</v>
      </c>
      <c r="M15" s="337">
        <f t="shared" si="2"/>
        <v>0.36514113061695852</v>
      </c>
    </row>
    <row r="16" spans="1:13">
      <c r="A16" s="334" t="s">
        <v>786</v>
      </c>
      <c r="B16" s="334" t="s">
        <v>52</v>
      </c>
      <c r="C16" s="334" t="s">
        <v>52</v>
      </c>
      <c r="D16" s="334" t="s">
        <v>1492</v>
      </c>
      <c r="E16" s="334" t="s">
        <v>1555</v>
      </c>
      <c r="F16" s="334" t="str">
        <f t="shared" si="3"/>
        <v>Dhaka OWN PNP</v>
      </c>
      <c r="G16" s="335">
        <v>5969585</v>
      </c>
      <c r="H16" s="336">
        <v>1090534.6576225059</v>
      </c>
      <c r="I16" s="335">
        <v>21382.11</v>
      </c>
      <c r="J16" s="335"/>
      <c r="K16" s="335"/>
      <c r="L16" s="337">
        <f t="shared" si="1"/>
        <v>18.268182086736449</v>
      </c>
      <c r="M16" s="337">
        <f t="shared" si="2"/>
        <v>0.35818419538376622</v>
      </c>
    </row>
    <row r="17" spans="1:13">
      <c r="A17" s="334" t="s">
        <v>787</v>
      </c>
      <c r="B17" s="334" t="s">
        <v>52</v>
      </c>
      <c r="C17" s="334" t="s">
        <v>52</v>
      </c>
      <c r="D17" s="334" t="s">
        <v>1492</v>
      </c>
      <c r="E17" s="334" t="s">
        <v>1555</v>
      </c>
      <c r="F17" s="334" t="str">
        <f t="shared" si="3"/>
        <v>Dhaka OWN PNP</v>
      </c>
      <c r="G17" s="335">
        <v>15461072</v>
      </c>
      <c r="H17" s="336">
        <v>2685648.3681929186</v>
      </c>
      <c r="I17" s="335">
        <v>253269.33442075865</v>
      </c>
      <c r="J17" s="335"/>
      <c r="K17" s="335"/>
      <c r="L17" s="337">
        <f t="shared" si="1"/>
        <v>17.370389117862711</v>
      </c>
      <c r="M17" s="337">
        <f t="shared" si="2"/>
        <v>1.6381097922625198</v>
      </c>
    </row>
    <row r="18" spans="1:13">
      <c r="A18" s="334" t="s">
        <v>788</v>
      </c>
      <c r="B18" s="334" t="s">
        <v>52</v>
      </c>
      <c r="C18" s="334" t="s">
        <v>1557</v>
      </c>
      <c r="D18" s="334" t="s">
        <v>1492</v>
      </c>
      <c r="E18" s="334" t="s">
        <v>1555</v>
      </c>
      <c r="F18" s="334" t="str">
        <f t="shared" si="3"/>
        <v>DhakaGBUD OWN PNP</v>
      </c>
      <c r="G18" s="335">
        <v>52479800</v>
      </c>
      <c r="H18" s="336">
        <v>9823888.9451383259</v>
      </c>
      <c r="I18" s="335">
        <v>162353.63500000001</v>
      </c>
      <c r="J18" s="335"/>
      <c r="K18" s="335"/>
      <c r="L18" s="337">
        <f t="shared" si="1"/>
        <v>18.719371920507179</v>
      </c>
      <c r="M18" s="337">
        <f t="shared" si="2"/>
        <v>0.30936405054897315</v>
      </c>
    </row>
    <row r="19" spans="1:13">
      <c r="A19" s="334" t="s">
        <v>789</v>
      </c>
      <c r="B19" s="334" t="s">
        <v>52</v>
      </c>
      <c r="C19" s="334" t="s">
        <v>52</v>
      </c>
      <c r="D19" s="334" t="s">
        <v>1492</v>
      </c>
      <c r="E19" s="334" t="s">
        <v>1555</v>
      </c>
      <c r="F19" s="334" t="str">
        <f t="shared" si="3"/>
        <v>Dhaka OWN PNP</v>
      </c>
      <c r="G19" s="335">
        <v>9501201</v>
      </c>
      <c r="H19" s="336">
        <v>1642485.1994252247</v>
      </c>
      <c r="I19" s="335">
        <v>34553.449999999997</v>
      </c>
      <c r="J19" s="335"/>
      <c r="K19" s="335"/>
      <c r="L19" s="337">
        <f t="shared" si="1"/>
        <v>17.287132431207642</v>
      </c>
      <c r="M19" s="337">
        <f t="shared" si="2"/>
        <v>0.36367455019633832</v>
      </c>
    </row>
    <row r="20" spans="1:13">
      <c r="A20" s="334" t="s">
        <v>790</v>
      </c>
      <c r="B20" s="334" t="s">
        <v>103</v>
      </c>
      <c r="C20" s="334" t="s">
        <v>52</v>
      </c>
      <c r="D20" s="334" t="s">
        <v>1492</v>
      </c>
      <c r="E20" s="334" t="s">
        <v>1555</v>
      </c>
      <c r="F20" s="334" t="str">
        <f t="shared" si="3"/>
        <v>Dhaka OWN PNP</v>
      </c>
      <c r="G20" s="335">
        <v>11265956</v>
      </c>
      <c r="H20" s="336">
        <v>2073142.1423463814</v>
      </c>
      <c r="I20" s="335">
        <v>37519.235000000001</v>
      </c>
      <c r="J20" s="335"/>
      <c r="K20" s="335"/>
      <c r="L20" s="337">
        <f t="shared" si="1"/>
        <v>18.401830633338008</v>
      </c>
      <c r="M20" s="337">
        <f t="shared" si="2"/>
        <v>0.33303196817029995</v>
      </c>
    </row>
    <row r="21" spans="1:13">
      <c r="A21" s="334" t="s">
        <v>791</v>
      </c>
      <c r="B21" s="334" t="s">
        <v>52</v>
      </c>
      <c r="C21" s="334" t="s">
        <v>1557</v>
      </c>
      <c r="D21" s="334" t="s">
        <v>1492</v>
      </c>
      <c r="E21" s="334" t="s">
        <v>1555</v>
      </c>
      <c r="F21" s="334" t="str">
        <f t="shared" si="3"/>
        <v>DhakaGBUD OWN PNP</v>
      </c>
      <c r="G21" s="335">
        <v>34853365</v>
      </c>
      <c r="H21" s="336">
        <v>6646454.4605400246</v>
      </c>
      <c r="I21" s="335">
        <v>117259.81</v>
      </c>
      <c r="J21" s="335"/>
      <c r="K21" s="335"/>
      <c r="L21" s="337">
        <f t="shared" si="1"/>
        <v>19.069764025769175</v>
      </c>
      <c r="M21" s="337">
        <f t="shared" si="2"/>
        <v>0.33643755775088002</v>
      </c>
    </row>
    <row r="22" spans="1:13">
      <c r="A22" s="334" t="s">
        <v>792</v>
      </c>
      <c r="B22" s="334" t="s">
        <v>52</v>
      </c>
      <c r="C22" s="334" t="s">
        <v>52</v>
      </c>
      <c r="D22" s="334" t="s">
        <v>1492</v>
      </c>
      <c r="E22" s="334" t="s">
        <v>1555</v>
      </c>
      <c r="F22" s="334" t="str">
        <f t="shared" si="3"/>
        <v>Dhaka OWN PNP</v>
      </c>
      <c r="G22" s="335">
        <v>8201093</v>
      </c>
      <c r="H22" s="336">
        <v>1400340.9744011902</v>
      </c>
      <c r="I22" s="335">
        <v>144107.56567293935</v>
      </c>
      <c r="J22" s="335"/>
      <c r="K22" s="335"/>
      <c r="L22" s="337">
        <f t="shared" si="1"/>
        <v>17.075052976489722</v>
      </c>
      <c r="M22" s="337">
        <f t="shared" si="2"/>
        <v>1.7571751188889011</v>
      </c>
    </row>
    <row r="23" spans="1:13">
      <c r="A23" s="334" t="s">
        <v>793</v>
      </c>
      <c r="B23" s="334" t="s">
        <v>52</v>
      </c>
      <c r="C23" s="334" t="s">
        <v>52</v>
      </c>
      <c r="D23" s="334" t="s">
        <v>1492</v>
      </c>
      <c r="E23" s="334" t="s">
        <v>1555</v>
      </c>
      <c r="F23" s="334" t="str">
        <f t="shared" si="3"/>
        <v>Dhaka OWN PNP</v>
      </c>
      <c r="G23" s="335">
        <v>6935169</v>
      </c>
      <c r="H23" s="336">
        <v>1295019.4223224656</v>
      </c>
      <c r="I23" s="335">
        <v>29218.080000000002</v>
      </c>
      <c r="J23" s="335"/>
      <c r="K23" s="335"/>
      <c r="L23" s="337">
        <f t="shared" si="1"/>
        <v>18.673220830270544</v>
      </c>
      <c r="M23" s="337">
        <f t="shared" si="2"/>
        <v>0.42130307134548561</v>
      </c>
    </row>
    <row r="24" spans="1:13">
      <c r="A24" s="334" t="s">
        <v>794</v>
      </c>
      <c r="B24" s="334" t="s">
        <v>52</v>
      </c>
      <c r="C24" s="334" t="s">
        <v>52</v>
      </c>
      <c r="D24" s="334" t="s">
        <v>1492</v>
      </c>
      <c r="E24" s="334" t="s">
        <v>1555</v>
      </c>
      <c r="F24" s="334" t="str">
        <f t="shared" si="3"/>
        <v>Dhaka OWN PNP</v>
      </c>
      <c r="G24" s="335">
        <v>20503403</v>
      </c>
      <c r="H24" s="336">
        <v>3901838.9785092059</v>
      </c>
      <c r="I24" s="335">
        <v>70331.354999999996</v>
      </c>
      <c r="J24" s="335"/>
      <c r="K24" s="335"/>
      <c r="L24" s="337">
        <f t="shared" si="1"/>
        <v>19.03020185726831</v>
      </c>
      <c r="M24" s="337">
        <f t="shared" si="2"/>
        <v>0.34302283869658123</v>
      </c>
    </row>
    <row r="25" spans="1:13">
      <c r="A25" s="334" t="s">
        <v>795</v>
      </c>
      <c r="B25" s="334" t="s">
        <v>52</v>
      </c>
      <c r="C25" s="334" t="s">
        <v>1557</v>
      </c>
      <c r="D25" s="334" t="s">
        <v>1492</v>
      </c>
      <c r="E25" s="334" t="s">
        <v>1555</v>
      </c>
      <c r="F25" s="334" t="str">
        <f t="shared" si="3"/>
        <v>DhakaGBUD OWN PNP</v>
      </c>
      <c r="G25" s="335">
        <v>20879567</v>
      </c>
      <c r="H25" s="336">
        <v>3965642.1113690278</v>
      </c>
      <c r="I25" s="335">
        <v>60496.474999999999</v>
      </c>
      <c r="J25" s="335"/>
      <c r="K25" s="335"/>
      <c r="L25" s="337">
        <f t="shared" si="1"/>
        <v>18.992932714404603</v>
      </c>
      <c r="M25" s="337">
        <f t="shared" si="2"/>
        <v>0.28974008416936997</v>
      </c>
    </row>
    <row r="26" spans="1:13">
      <c r="A26" s="334" t="s">
        <v>796</v>
      </c>
      <c r="B26" s="334" t="s">
        <v>52</v>
      </c>
      <c r="C26" s="334" t="s">
        <v>1557</v>
      </c>
      <c r="D26" s="334" t="s">
        <v>1492</v>
      </c>
      <c r="E26" s="334" t="s">
        <v>1555</v>
      </c>
      <c r="F26" s="334" t="str">
        <f t="shared" si="3"/>
        <v>DhakaGBUD OWN PNP</v>
      </c>
      <c r="G26" s="335">
        <v>10419483</v>
      </c>
      <c r="H26" s="336">
        <v>1832144.3394547056</v>
      </c>
      <c r="I26" s="335">
        <v>34075.29</v>
      </c>
      <c r="J26" s="335"/>
      <c r="K26" s="335"/>
      <c r="L26" s="337">
        <f t="shared" si="1"/>
        <v>17.583831553395747</v>
      </c>
      <c r="M26" s="337">
        <f t="shared" si="2"/>
        <v>0.32703436437297323</v>
      </c>
    </row>
    <row r="27" spans="1:13">
      <c r="A27" s="334" t="s">
        <v>797</v>
      </c>
      <c r="B27" s="334" t="s">
        <v>52</v>
      </c>
      <c r="C27" s="334" t="s">
        <v>52</v>
      </c>
      <c r="D27" s="334" t="s">
        <v>1492</v>
      </c>
      <c r="E27" s="334" t="s">
        <v>1555</v>
      </c>
      <c r="F27" s="334" t="str">
        <f t="shared" si="3"/>
        <v>Dhaka OWN PNP</v>
      </c>
      <c r="G27" s="335">
        <v>5788700</v>
      </c>
      <c r="H27" s="336">
        <v>1004267.556791861</v>
      </c>
      <c r="I27" s="335">
        <v>30603.366033845494</v>
      </c>
      <c r="J27" s="335"/>
      <c r="K27" s="335"/>
      <c r="L27" s="337">
        <f t="shared" si="1"/>
        <v>17.348758042252335</v>
      </c>
      <c r="M27" s="337">
        <f t="shared" si="2"/>
        <v>0.52867424523373974</v>
      </c>
    </row>
    <row r="28" spans="1:13">
      <c r="A28" s="334" t="s">
        <v>798</v>
      </c>
      <c r="B28" s="334" t="s">
        <v>52</v>
      </c>
      <c r="C28" s="334" t="s">
        <v>1557</v>
      </c>
      <c r="D28" s="334" t="s">
        <v>1492</v>
      </c>
      <c r="E28" s="334" t="s">
        <v>1555</v>
      </c>
      <c r="F28" s="334" t="str">
        <f t="shared" si="3"/>
        <v>DhakaGBUD OWN PNP</v>
      </c>
      <c r="G28" s="335">
        <v>16443108</v>
      </c>
      <c r="H28" s="336">
        <v>3133359.9445570516</v>
      </c>
      <c r="I28" s="335">
        <v>52905.404999999999</v>
      </c>
      <c r="J28" s="335"/>
      <c r="K28" s="335"/>
      <c r="L28" s="337">
        <f t="shared" si="1"/>
        <v>19.055764546198027</v>
      </c>
      <c r="M28" s="337">
        <f t="shared" si="2"/>
        <v>0.32174820599609272</v>
      </c>
    </row>
    <row r="29" spans="1:13">
      <c r="A29" s="334" t="s">
        <v>799</v>
      </c>
      <c r="B29" s="334" t="s">
        <v>52</v>
      </c>
      <c r="C29" s="334" t="s">
        <v>52</v>
      </c>
      <c r="D29" s="334" t="s">
        <v>1492</v>
      </c>
      <c r="E29" s="334" t="s">
        <v>1555</v>
      </c>
      <c r="F29" s="334" t="str">
        <f t="shared" si="3"/>
        <v>Dhaka OWN PNP</v>
      </c>
      <c r="G29" s="335">
        <v>7277415</v>
      </c>
      <c r="H29" s="336">
        <v>1244815.0398355541</v>
      </c>
      <c r="I29" s="335">
        <v>-2.9103830456733704E-11</v>
      </c>
      <c r="J29" s="335"/>
      <c r="K29" s="335"/>
      <c r="L29" s="337">
        <f t="shared" si="1"/>
        <v>17.105181439227447</v>
      </c>
      <c r="M29" s="337">
        <f t="shared" si="2"/>
        <v>-3.999198954125016E-16</v>
      </c>
    </row>
    <row r="30" spans="1:13">
      <c r="A30" s="334" t="s">
        <v>800</v>
      </c>
      <c r="B30" s="334" t="s">
        <v>52</v>
      </c>
      <c r="C30" s="334" t="s">
        <v>52</v>
      </c>
      <c r="D30" s="334" t="s">
        <v>1537</v>
      </c>
      <c r="E30" s="334" t="s">
        <v>1555</v>
      </c>
      <c r="F30" s="334" t="str">
        <f t="shared" si="3"/>
        <v>Dhaka OWN Non-PNP</v>
      </c>
      <c r="G30" s="335">
        <v>2677764</v>
      </c>
      <c r="H30" s="336">
        <v>447038.95938956522</v>
      </c>
      <c r="I30" s="335">
        <v>12260.295267693484</v>
      </c>
      <c r="J30" s="335"/>
      <c r="K30" s="335"/>
      <c r="L30" s="337">
        <f t="shared" si="1"/>
        <v>16.694486869999196</v>
      </c>
      <c r="M30" s="337">
        <f t="shared" si="2"/>
        <v>0.45785570601791209</v>
      </c>
    </row>
    <row r="31" spans="1:13">
      <c r="A31" s="334" t="s">
        <v>801</v>
      </c>
      <c r="B31" s="334" t="s">
        <v>52</v>
      </c>
      <c r="C31" s="334" t="s">
        <v>52</v>
      </c>
      <c r="D31" s="334" t="s">
        <v>1492</v>
      </c>
      <c r="E31" s="334" t="s">
        <v>1555</v>
      </c>
      <c r="F31" s="334" t="str">
        <f t="shared" si="3"/>
        <v>Dhaka OWN PNP</v>
      </c>
      <c r="G31" s="335">
        <v>14546706</v>
      </c>
      <c r="H31" s="336">
        <v>2434615.6877466803</v>
      </c>
      <c r="I31" s="335">
        <v>55149.175000000003</v>
      </c>
      <c r="J31" s="335"/>
      <c r="K31" s="335"/>
      <c r="L31" s="337">
        <f t="shared" si="1"/>
        <v>16.736542882950136</v>
      </c>
      <c r="M31" s="337">
        <f t="shared" si="2"/>
        <v>0.37911795976353685</v>
      </c>
    </row>
    <row r="32" spans="1:13">
      <c r="A32" s="334" t="s">
        <v>802</v>
      </c>
      <c r="B32" s="334" t="s">
        <v>52</v>
      </c>
      <c r="C32" s="334" t="s">
        <v>1557</v>
      </c>
      <c r="D32" s="334" t="s">
        <v>1492</v>
      </c>
      <c r="E32" s="334" t="s">
        <v>1555</v>
      </c>
      <c r="F32" s="334" t="str">
        <f t="shared" si="3"/>
        <v>DhakaGBUD OWN PNP</v>
      </c>
      <c r="G32" s="335">
        <v>8583558</v>
      </c>
      <c r="H32" s="336">
        <v>1425108.5520690822</v>
      </c>
      <c r="I32" s="335">
        <v>135264.04934418225</v>
      </c>
      <c r="J32" s="335"/>
      <c r="K32" s="335"/>
      <c r="L32" s="337">
        <f t="shared" si="1"/>
        <v>16.602771858349207</v>
      </c>
      <c r="M32" s="337">
        <f t="shared" si="2"/>
        <v>1.5758505895129065</v>
      </c>
    </row>
    <row r="33" spans="1:13">
      <c r="A33" s="334" t="s">
        <v>803</v>
      </c>
      <c r="B33" s="334" t="s">
        <v>52</v>
      </c>
      <c r="C33" s="334" t="s">
        <v>52</v>
      </c>
      <c r="D33" s="334" t="s">
        <v>1492</v>
      </c>
      <c r="E33" s="334" t="s">
        <v>1555</v>
      </c>
      <c r="F33" s="334" t="str">
        <f t="shared" si="3"/>
        <v>Dhaka OWN PNP</v>
      </c>
      <c r="G33" s="335">
        <v>9169148</v>
      </c>
      <c r="H33" s="336">
        <v>1670986.7065438726</v>
      </c>
      <c r="I33" s="335">
        <v>37707.205000000002</v>
      </c>
      <c r="J33" s="335"/>
      <c r="K33" s="335"/>
      <c r="L33" s="337">
        <f t="shared" si="1"/>
        <v>18.224012814973349</v>
      </c>
      <c r="M33" s="337">
        <f t="shared" si="2"/>
        <v>0.41124000834101493</v>
      </c>
    </row>
    <row r="34" spans="1:13">
      <c r="A34" s="334" t="s">
        <v>804</v>
      </c>
      <c r="B34" s="334" t="s">
        <v>52</v>
      </c>
      <c r="C34" s="334" t="s">
        <v>52</v>
      </c>
      <c r="D34" s="334" t="s">
        <v>1492</v>
      </c>
      <c r="E34" s="334" t="s">
        <v>1555</v>
      </c>
      <c r="F34" s="334" t="str">
        <f t="shared" si="3"/>
        <v>Dhaka OWN PNP</v>
      </c>
      <c r="G34" s="335">
        <v>19306606</v>
      </c>
      <c r="H34" s="336">
        <v>3490009.9777942132</v>
      </c>
      <c r="I34" s="335">
        <v>186147.02541554091</v>
      </c>
      <c r="J34" s="335"/>
      <c r="K34" s="335"/>
      <c r="L34" s="337">
        <f t="shared" si="1"/>
        <v>18.076765941119909</v>
      </c>
      <c r="M34" s="337">
        <f t="shared" si="2"/>
        <v>0.9641623463779232</v>
      </c>
    </row>
    <row r="35" spans="1:13">
      <c r="A35" s="334" t="s">
        <v>805</v>
      </c>
      <c r="B35" s="334" t="s">
        <v>52</v>
      </c>
      <c r="C35" s="334" t="s">
        <v>52</v>
      </c>
      <c r="D35" s="334" t="s">
        <v>1492</v>
      </c>
      <c r="E35" s="334" t="s">
        <v>1555</v>
      </c>
      <c r="F35" s="334" t="str">
        <f t="shared" si="3"/>
        <v>Dhaka OWN PNP</v>
      </c>
      <c r="G35" s="335">
        <v>23044516</v>
      </c>
      <c r="H35" s="336">
        <v>4162253.3091173237</v>
      </c>
      <c r="I35" s="335">
        <v>90333.525000000009</v>
      </c>
      <c r="J35" s="335"/>
      <c r="K35" s="335"/>
      <c r="L35" s="337">
        <f t="shared" si="1"/>
        <v>18.061795305734883</v>
      </c>
      <c r="M35" s="337">
        <f t="shared" si="2"/>
        <v>0.39199575725521862</v>
      </c>
    </row>
    <row r="36" spans="1:13">
      <c r="A36" s="334" t="s">
        <v>806</v>
      </c>
      <c r="B36" s="334" t="s">
        <v>52</v>
      </c>
      <c r="C36" s="334" t="s">
        <v>52</v>
      </c>
      <c r="D36" s="334" t="s">
        <v>1537</v>
      </c>
      <c r="E36" s="334" t="s">
        <v>1555</v>
      </c>
      <c r="F36" s="334" t="str">
        <f t="shared" si="3"/>
        <v>Dhaka OWN Non-PNP</v>
      </c>
      <c r="G36" s="335">
        <v>3317479</v>
      </c>
      <c r="H36" s="336">
        <v>507676.15753073117</v>
      </c>
      <c r="I36" s="335">
        <v>13269.916000000001</v>
      </c>
      <c r="J36" s="335"/>
      <c r="K36" s="335"/>
      <c r="L36" s="337">
        <f t="shared" si="1"/>
        <v>15.303070721193146</v>
      </c>
      <c r="M36" s="337">
        <f t="shared" si="2"/>
        <v>0.4</v>
      </c>
    </row>
    <row r="37" spans="1:13">
      <c r="A37" s="334" t="s">
        <v>807</v>
      </c>
      <c r="B37" s="334" t="s">
        <v>52</v>
      </c>
      <c r="C37" s="334" t="s">
        <v>52</v>
      </c>
      <c r="D37" s="334" t="s">
        <v>1492</v>
      </c>
      <c r="E37" s="334" t="s">
        <v>1555</v>
      </c>
      <c r="F37" s="334" t="str">
        <f t="shared" si="3"/>
        <v>Dhaka OWN PNP</v>
      </c>
      <c r="G37" s="335">
        <v>12013219</v>
      </c>
      <c r="H37" s="336">
        <v>2201400.6148541691</v>
      </c>
      <c r="I37" s="335">
        <v>40841.705000000002</v>
      </c>
      <c r="J37" s="335"/>
      <c r="K37" s="335"/>
      <c r="L37" s="337">
        <f t="shared" si="1"/>
        <v>18.324818808798614</v>
      </c>
      <c r="M37" s="337">
        <f t="shared" si="2"/>
        <v>0.33997303303968734</v>
      </c>
    </row>
    <row r="38" spans="1:13">
      <c r="A38" s="334" t="s">
        <v>808</v>
      </c>
      <c r="B38" s="334" t="s">
        <v>52</v>
      </c>
      <c r="C38" s="334" t="s">
        <v>52</v>
      </c>
      <c r="D38" s="334" t="s">
        <v>1492</v>
      </c>
      <c r="E38" s="334" t="s">
        <v>1555</v>
      </c>
      <c r="F38" s="334" t="str">
        <f t="shared" si="3"/>
        <v>Dhaka OWN PNP</v>
      </c>
      <c r="G38" s="335">
        <v>10947853</v>
      </c>
      <c r="H38" s="336">
        <v>1778864.7598605973</v>
      </c>
      <c r="I38" s="335">
        <v>44045.396043927489</v>
      </c>
      <c r="J38" s="335"/>
      <c r="K38" s="335"/>
      <c r="L38" s="337">
        <f t="shared" si="1"/>
        <v>16.248526170935957</v>
      </c>
      <c r="M38" s="337">
        <f t="shared" si="2"/>
        <v>0.40231994386413011</v>
      </c>
    </row>
    <row r="39" spans="1:13">
      <c r="A39" s="334" t="s">
        <v>809</v>
      </c>
      <c r="B39" s="334" t="s">
        <v>52</v>
      </c>
      <c r="C39" s="334" t="s">
        <v>1557</v>
      </c>
      <c r="D39" s="334" t="s">
        <v>1492</v>
      </c>
      <c r="E39" s="334" t="s">
        <v>1555</v>
      </c>
      <c r="F39" s="334" t="str">
        <f t="shared" si="3"/>
        <v>DhakaGBUD OWN PNP</v>
      </c>
      <c r="G39" s="335">
        <v>34940690</v>
      </c>
      <c r="H39" s="336">
        <v>6818848.2961472478</v>
      </c>
      <c r="I39" s="335">
        <v>111212.72500000001</v>
      </c>
      <c r="J39" s="335"/>
      <c r="K39" s="335"/>
      <c r="L39" s="337">
        <f t="shared" si="1"/>
        <v>19.51549410199755</v>
      </c>
      <c r="M39" s="337">
        <f t="shared" si="2"/>
        <v>0.31829000801071761</v>
      </c>
    </row>
    <row r="40" spans="1:13">
      <c r="A40" s="334" t="s">
        <v>810</v>
      </c>
      <c r="B40" s="334" t="s">
        <v>52</v>
      </c>
      <c r="C40" s="334" t="s">
        <v>52</v>
      </c>
      <c r="D40" s="334" t="s">
        <v>1492</v>
      </c>
      <c r="E40" s="334" t="s">
        <v>1555</v>
      </c>
      <c r="F40" s="334" t="str">
        <f t="shared" si="3"/>
        <v>Dhaka OWN PNP</v>
      </c>
      <c r="G40" s="335">
        <v>12978115</v>
      </c>
      <c r="H40" s="336">
        <v>2298327.8630393292</v>
      </c>
      <c r="I40" s="335">
        <v>43259.840000000004</v>
      </c>
      <c r="J40" s="335"/>
      <c r="K40" s="335"/>
      <c r="L40" s="337">
        <f t="shared" si="1"/>
        <v>17.709257954944373</v>
      </c>
      <c r="M40" s="337">
        <f t="shared" si="2"/>
        <v>0.33332914679828313</v>
      </c>
    </row>
    <row r="41" spans="1:13">
      <c r="A41" s="334" t="s">
        <v>811</v>
      </c>
      <c r="B41" s="334" t="s">
        <v>52</v>
      </c>
      <c r="C41" s="334" t="s">
        <v>52</v>
      </c>
      <c r="D41" s="334" t="s">
        <v>1492</v>
      </c>
      <c r="E41" s="334" t="s">
        <v>1555</v>
      </c>
      <c r="F41" s="334" t="str">
        <f t="shared" si="3"/>
        <v>Dhaka OWN PNP</v>
      </c>
      <c r="G41" s="335">
        <v>10883762</v>
      </c>
      <c r="H41" s="336">
        <v>1825502.796241831</v>
      </c>
      <c r="I41" s="335">
        <v>39652.525000000001</v>
      </c>
      <c r="J41" s="335"/>
      <c r="K41" s="335"/>
      <c r="L41" s="337">
        <f t="shared" si="1"/>
        <v>16.772718810295842</v>
      </c>
      <c r="M41" s="337">
        <f t="shared" si="2"/>
        <v>0.36432738055095293</v>
      </c>
    </row>
    <row r="42" spans="1:13">
      <c r="A42" s="334" t="s">
        <v>812</v>
      </c>
      <c r="B42" s="334" t="s">
        <v>52</v>
      </c>
      <c r="C42" s="334" t="s">
        <v>1557</v>
      </c>
      <c r="D42" s="334" t="s">
        <v>1492</v>
      </c>
      <c r="E42" s="334" t="s">
        <v>1555</v>
      </c>
      <c r="F42" s="334" t="str">
        <f t="shared" si="3"/>
        <v>DhakaGBUD OWN PNP</v>
      </c>
      <c r="G42" s="335">
        <v>21548428</v>
      </c>
      <c r="H42" s="336">
        <v>4054125.2715931707</v>
      </c>
      <c r="I42" s="335">
        <v>67470.880000000005</v>
      </c>
      <c r="J42" s="335"/>
      <c r="K42" s="335"/>
      <c r="L42" s="337">
        <f t="shared" si="1"/>
        <v>18.81401869126217</v>
      </c>
      <c r="M42" s="337">
        <f t="shared" si="2"/>
        <v>0.31311277091767437</v>
      </c>
    </row>
    <row r="43" spans="1:13">
      <c r="A43" s="334" t="s">
        <v>813</v>
      </c>
      <c r="B43" s="334" t="s">
        <v>52</v>
      </c>
      <c r="C43" s="334" t="s">
        <v>1557</v>
      </c>
      <c r="D43" s="334" t="s">
        <v>1492</v>
      </c>
      <c r="E43" s="334" t="s">
        <v>1555</v>
      </c>
      <c r="F43" s="334" t="str">
        <f t="shared" si="3"/>
        <v>DhakaGBUD OWN PNP</v>
      </c>
      <c r="G43" s="335">
        <v>56964574</v>
      </c>
      <c r="H43" s="336">
        <v>11358492.797367141</v>
      </c>
      <c r="I43" s="335">
        <v>150440.505</v>
      </c>
      <c r="J43" s="335"/>
      <c r="K43" s="335"/>
      <c r="L43" s="337">
        <f t="shared" si="1"/>
        <v>19.939572965764899</v>
      </c>
      <c r="M43" s="337">
        <f t="shared" si="2"/>
        <v>0.26409484779083925</v>
      </c>
    </row>
    <row r="44" spans="1:13">
      <c r="A44" s="334" t="s">
        <v>814</v>
      </c>
      <c r="B44" s="334" t="s">
        <v>52</v>
      </c>
      <c r="C44" s="334" t="s">
        <v>52</v>
      </c>
      <c r="D44" s="334" t="s">
        <v>1492</v>
      </c>
      <c r="E44" s="334" t="s">
        <v>1555</v>
      </c>
      <c r="F44" s="334" t="str">
        <f t="shared" si="3"/>
        <v>Dhaka OWN PNP</v>
      </c>
      <c r="G44" s="335">
        <v>17919531</v>
      </c>
      <c r="H44" s="336">
        <v>3509244.5341234533</v>
      </c>
      <c r="I44" s="335">
        <v>70087.434999999998</v>
      </c>
      <c r="J44" s="335"/>
      <c r="K44" s="335"/>
      <c r="L44" s="337">
        <f t="shared" si="1"/>
        <v>19.583350335025248</v>
      </c>
      <c r="M44" s="337">
        <f t="shared" si="2"/>
        <v>0.39112315495310679</v>
      </c>
    </row>
    <row r="45" spans="1:13">
      <c r="A45" s="334" t="s">
        <v>815</v>
      </c>
      <c r="B45" s="334" t="s">
        <v>52</v>
      </c>
      <c r="C45" s="334" t="s">
        <v>1557</v>
      </c>
      <c r="D45" s="334" t="s">
        <v>1492</v>
      </c>
      <c r="E45" s="334" t="s">
        <v>1555</v>
      </c>
      <c r="F45" s="334" t="str">
        <f t="shared" si="3"/>
        <v>DhakaGBUD OWN PNP</v>
      </c>
      <c r="G45" s="335">
        <v>13778465</v>
      </c>
      <c r="H45" s="336">
        <v>2648525.6747211483</v>
      </c>
      <c r="I45" s="335">
        <v>46305.075000000004</v>
      </c>
      <c r="J45" s="335"/>
      <c r="K45" s="335"/>
      <c r="L45" s="337">
        <f t="shared" si="1"/>
        <v>19.222211434446059</v>
      </c>
      <c r="M45" s="337">
        <f t="shared" si="2"/>
        <v>0.33606845900468596</v>
      </c>
    </row>
    <row r="46" spans="1:13">
      <c r="A46" s="334" t="s">
        <v>816</v>
      </c>
      <c r="B46" s="334" t="s">
        <v>52</v>
      </c>
      <c r="C46" s="334" t="s">
        <v>52</v>
      </c>
      <c r="D46" s="334" t="s">
        <v>1492</v>
      </c>
      <c r="E46" s="334" t="s">
        <v>1555</v>
      </c>
      <c r="F46" s="334" t="str">
        <f t="shared" si="3"/>
        <v>Dhaka OWN PNP</v>
      </c>
      <c r="G46" s="335">
        <v>7779802</v>
      </c>
      <c r="H46" s="336">
        <v>1308054.3027964504</v>
      </c>
      <c r="I46" s="335">
        <v>29751.49</v>
      </c>
      <c r="J46" s="335"/>
      <c r="K46" s="335"/>
      <c r="L46" s="337">
        <f t="shared" si="1"/>
        <v>16.813465211536879</v>
      </c>
      <c r="M46" s="337">
        <f t="shared" si="2"/>
        <v>0.3824196297026583</v>
      </c>
    </row>
    <row r="47" spans="1:13">
      <c r="A47" s="334" t="s">
        <v>817</v>
      </c>
      <c r="B47" s="334" t="s">
        <v>52</v>
      </c>
      <c r="C47" s="334" t="s">
        <v>52</v>
      </c>
      <c r="D47" s="334" t="s">
        <v>1537</v>
      </c>
      <c r="E47" s="334" t="s">
        <v>1555</v>
      </c>
      <c r="F47" s="334" t="str">
        <f t="shared" si="3"/>
        <v>Dhaka OWN Non-PNP</v>
      </c>
      <c r="G47" s="335">
        <v>2266340</v>
      </c>
      <c r="H47" s="336">
        <v>369392.16187183728</v>
      </c>
      <c r="I47" s="335">
        <v>9065.36</v>
      </c>
      <c r="J47" s="335"/>
      <c r="K47" s="335"/>
      <c r="L47" s="337">
        <f t="shared" si="1"/>
        <v>16.299062006223132</v>
      </c>
      <c r="M47" s="337">
        <f t="shared" si="2"/>
        <v>0.4</v>
      </c>
    </row>
    <row r="48" spans="1:13">
      <c r="A48" s="334" t="s">
        <v>818</v>
      </c>
      <c r="B48" s="334" t="s">
        <v>52</v>
      </c>
      <c r="C48" s="334" t="s">
        <v>52</v>
      </c>
      <c r="D48" s="334" t="s">
        <v>1492</v>
      </c>
      <c r="E48" s="334" t="s">
        <v>1555</v>
      </c>
      <c r="F48" s="334" t="str">
        <f t="shared" si="3"/>
        <v>Dhaka OWN PNP</v>
      </c>
      <c r="G48" s="335">
        <v>8416338</v>
      </c>
      <c r="H48" s="336">
        <v>1475830.420665392</v>
      </c>
      <c r="I48" s="335">
        <v>34083.985000000001</v>
      </c>
      <c r="J48" s="335"/>
      <c r="K48" s="335"/>
      <c r="L48" s="337">
        <f t="shared" si="1"/>
        <v>17.5353036043157</v>
      </c>
      <c r="M48" s="337">
        <f t="shared" si="2"/>
        <v>0.4049740516599975</v>
      </c>
    </row>
    <row r="49" spans="1:13">
      <c r="A49" s="334" t="s">
        <v>819</v>
      </c>
      <c r="B49" s="334" t="s">
        <v>52</v>
      </c>
      <c r="C49" s="334" t="s">
        <v>52</v>
      </c>
      <c r="D49" s="334" t="s">
        <v>1492</v>
      </c>
      <c r="E49" s="334" t="s">
        <v>1555</v>
      </c>
      <c r="F49" s="334" t="str">
        <f t="shared" si="3"/>
        <v>Dhaka OWN PNP</v>
      </c>
      <c r="G49" s="335">
        <v>10997701</v>
      </c>
      <c r="H49" s="336">
        <v>1764095.6134539761</v>
      </c>
      <c r="I49" s="335">
        <v>16039.060160525143</v>
      </c>
      <c r="J49" s="335"/>
      <c r="K49" s="335"/>
      <c r="L49" s="337">
        <f t="shared" si="1"/>
        <v>16.04058533191597</v>
      </c>
      <c r="M49" s="337">
        <f t="shared" si="2"/>
        <v>0.14584011840770306</v>
      </c>
    </row>
    <row r="50" spans="1:13">
      <c r="A50" s="334" t="s">
        <v>820</v>
      </c>
      <c r="B50" s="334" t="s">
        <v>52</v>
      </c>
      <c r="C50" s="334" t="s">
        <v>52</v>
      </c>
      <c r="D50" s="334" t="s">
        <v>1492</v>
      </c>
      <c r="E50" s="334" t="s">
        <v>1555</v>
      </c>
      <c r="F50" s="334" t="str">
        <f t="shared" si="3"/>
        <v>Dhaka OWN PNP</v>
      </c>
      <c r="G50" s="335">
        <v>13522141</v>
      </c>
      <c r="H50" s="336">
        <v>2419159.136107387</v>
      </c>
      <c r="I50" s="335">
        <v>51830.89</v>
      </c>
      <c r="J50" s="335"/>
      <c r="K50" s="335"/>
      <c r="L50" s="337">
        <f t="shared" si="1"/>
        <v>17.89035579578254</v>
      </c>
      <c r="M50" s="337">
        <f t="shared" si="2"/>
        <v>0.38330387177592662</v>
      </c>
    </row>
    <row r="51" spans="1:13">
      <c r="A51" s="334" t="s">
        <v>821</v>
      </c>
      <c r="B51" s="334" t="s">
        <v>52</v>
      </c>
      <c r="C51" s="334" t="s">
        <v>52</v>
      </c>
      <c r="D51" s="334" t="s">
        <v>1492</v>
      </c>
      <c r="E51" s="334" t="s">
        <v>1555</v>
      </c>
      <c r="F51" s="334" t="str">
        <f t="shared" si="3"/>
        <v>Dhaka OWN PNP</v>
      </c>
      <c r="G51" s="335">
        <v>19001853</v>
      </c>
      <c r="H51" s="336">
        <v>3504211.3960090824</v>
      </c>
      <c r="I51" s="335">
        <v>59225.563027718104</v>
      </c>
      <c r="J51" s="335"/>
      <c r="K51" s="335"/>
      <c r="L51" s="337">
        <f t="shared" si="1"/>
        <v>18.441419350044875</v>
      </c>
      <c r="M51" s="337">
        <f t="shared" si="2"/>
        <v>0.31168309231588154</v>
      </c>
    </row>
    <row r="52" spans="1:13">
      <c r="A52" s="334" t="s">
        <v>822</v>
      </c>
      <c r="B52" s="334" t="s">
        <v>52</v>
      </c>
      <c r="C52" s="334" t="s">
        <v>1557</v>
      </c>
      <c r="D52" s="334" t="s">
        <v>1492</v>
      </c>
      <c r="E52" s="334" t="s">
        <v>1555</v>
      </c>
      <c r="F52" s="334" t="str">
        <f t="shared" si="3"/>
        <v>DhakaGBUD OWN PNP</v>
      </c>
      <c r="G52" s="335">
        <v>7408965</v>
      </c>
      <c r="H52" s="336">
        <v>1278822.1933002099</v>
      </c>
      <c r="I52" s="335">
        <v>44421.193527449272</v>
      </c>
      <c r="J52" s="335"/>
      <c r="K52" s="335"/>
      <c r="L52" s="337">
        <f t="shared" si="1"/>
        <v>17.260470164189059</v>
      </c>
      <c r="M52" s="337">
        <f t="shared" si="2"/>
        <v>0.59956004013312614</v>
      </c>
    </row>
    <row r="53" spans="1:13">
      <c r="A53" s="334" t="s">
        <v>823</v>
      </c>
      <c r="B53" s="334" t="s">
        <v>52</v>
      </c>
      <c r="C53" s="334" t="s">
        <v>1557</v>
      </c>
      <c r="D53" s="334" t="s">
        <v>1492</v>
      </c>
      <c r="E53" s="334" t="s">
        <v>1555</v>
      </c>
      <c r="F53" s="334" t="str">
        <f t="shared" si="3"/>
        <v>DhakaGBUD OWN PNP</v>
      </c>
      <c r="G53" s="335">
        <v>29041913</v>
      </c>
      <c r="H53" s="336">
        <v>5499402.7010213686</v>
      </c>
      <c r="I53" s="335">
        <v>278432.26278013596</v>
      </c>
      <c r="J53" s="335"/>
      <c r="K53" s="335"/>
      <c r="L53" s="337">
        <f t="shared" si="1"/>
        <v>18.936089716339861</v>
      </c>
      <c r="M53" s="337">
        <f t="shared" si="2"/>
        <v>0.95872562795755212</v>
      </c>
    </row>
    <row r="54" spans="1:13">
      <c r="A54" s="334" t="s">
        <v>824</v>
      </c>
      <c r="B54" s="334" t="s">
        <v>52</v>
      </c>
      <c r="C54" s="334" t="s">
        <v>1557</v>
      </c>
      <c r="D54" s="334" t="s">
        <v>1492</v>
      </c>
      <c r="E54" s="334" t="s">
        <v>1555</v>
      </c>
      <c r="F54" s="334" t="str">
        <f t="shared" si="3"/>
        <v>DhakaGBUD OWN PNP</v>
      </c>
      <c r="G54" s="335">
        <v>22093735</v>
      </c>
      <c r="H54" s="336">
        <v>4191096.8833665373</v>
      </c>
      <c r="I54" s="335">
        <v>65189.58</v>
      </c>
      <c r="J54" s="335"/>
      <c r="K54" s="335"/>
      <c r="L54" s="337">
        <f t="shared" si="1"/>
        <v>18.969616877212193</v>
      </c>
      <c r="M54" s="337">
        <f t="shared" si="2"/>
        <v>0.29505911970067533</v>
      </c>
    </row>
    <row r="55" spans="1:13">
      <c r="A55" s="334" t="s">
        <v>825</v>
      </c>
      <c r="B55" s="334" t="s">
        <v>52</v>
      </c>
      <c r="C55" s="334" t="s">
        <v>52</v>
      </c>
      <c r="D55" s="334" t="s">
        <v>1537</v>
      </c>
      <c r="E55" s="334" t="s">
        <v>1555</v>
      </c>
      <c r="F55" s="334" t="str">
        <f t="shared" si="3"/>
        <v>Dhaka OWN Non-PNP</v>
      </c>
      <c r="G55" s="335">
        <v>1385444</v>
      </c>
      <c r="H55" s="336">
        <v>223076.64972428838</v>
      </c>
      <c r="I55" s="335">
        <v>7576.0165667741549</v>
      </c>
      <c r="J55" s="335"/>
      <c r="K55" s="335"/>
      <c r="L55" s="337">
        <f t="shared" si="1"/>
        <v>16.101455542359588</v>
      </c>
      <c r="M55" s="337">
        <f t="shared" si="2"/>
        <v>0.54682950496549521</v>
      </c>
    </row>
    <row r="56" spans="1:13">
      <c r="A56" s="334" t="s">
        <v>826</v>
      </c>
      <c r="B56" s="334" t="s">
        <v>52</v>
      </c>
      <c r="C56" s="334" t="s">
        <v>52</v>
      </c>
      <c r="D56" s="334" t="s">
        <v>1492</v>
      </c>
      <c r="E56" s="334" t="s">
        <v>1555</v>
      </c>
      <c r="F56" s="334" t="str">
        <f t="shared" si="3"/>
        <v>Dhaka OWN PNP</v>
      </c>
      <c r="G56" s="335">
        <v>14526446</v>
      </c>
      <c r="H56" s="336">
        <v>2565858.7163862735</v>
      </c>
      <c r="I56" s="335">
        <v>45567.654999999999</v>
      </c>
      <c r="J56" s="335"/>
      <c r="K56" s="335"/>
      <c r="L56" s="337">
        <f t="shared" si="1"/>
        <v>17.663361818756449</v>
      </c>
      <c r="M56" s="337">
        <f t="shared" si="2"/>
        <v>0.31368756680057874</v>
      </c>
    </row>
    <row r="57" spans="1:13">
      <c r="A57" s="334" t="s">
        <v>827</v>
      </c>
      <c r="B57" s="334" t="s">
        <v>52</v>
      </c>
      <c r="C57" s="334" t="s">
        <v>1557</v>
      </c>
      <c r="D57" s="334" t="s">
        <v>1492</v>
      </c>
      <c r="E57" s="334" t="s">
        <v>1555</v>
      </c>
      <c r="F57" s="334" t="str">
        <f t="shared" si="3"/>
        <v>DhakaGBUD OWN PNP</v>
      </c>
      <c r="G57" s="335">
        <v>27825389</v>
      </c>
      <c r="H57" s="336">
        <v>5500128.5103542088</v>
      </c>
      <c r="I57" s="335">
        <v>95086.31</v>
      </c>
      <c r="J57" s="335"/>
      <c r="K57" s="335"/>
      <c r="L57" s="337">
        <f t="shared" si="1"/>
        <v>19.766582635571449</v>
      </c>
      <c r="M57" s="337">
        <f t="shared" si="2"/>
        <v>0.34172499798655104</v>
      </c>
    </row>
    <row r="58" spans="1:13">
      <c r="A58" s="334" t="s">
        <v>828</v>
      </c>
      <c r="B58" s="334" t="s">
        <v>52</v>
      </c>
      <c r="C58" s="334" t="s">
        <v>52</v>
      </c>
      <c r="D58" s="334" t="s">
        <v>1492</v>
      </c>
      <c r="E58" s="334" t="s">
        <v>1555</v>
      </c>
      <c r="F58" s="334" t="str">
        <f t="shared" si="3"/>
        <v>Dhaka OWN PNP</v>
      </c>
      <c r="G58" s="335">
        <v>11434889</v>
      </c>
      <c r="H58" s="336">
        <v>2240755.2631167355</v>
      </c>
      <c r="I58" s="335">
        <v>45739.556000000004</v>
      </c>
      <c r="J58" s="335"/>
      <c r="K58" s="335"/>
      <c r="L58" s="337">
        <f t="shared" si="1"/>
        <v>19.595776252106475</v>
      </c>
      <c r="M58" s="337">
        <f t="shared" si="2"/>
        <v>0.4</v>
      </c>
    </row>
    <row r="59" spans="1:13">
      <c r="A59" s="334" t="s">
        <v>829</v>
      </c>
      <c r="B59" s="334" t="s">
        <v>52</v>
      </c>
      <c r="C59" s="334" t="s">
        <v>52</v>
      </c>
      <c r="D59" s="334" t="s">
        <v>1492</v>
      </c>
      <c r="E59" s="334" t="s">
        <v>1555</v>
      </c>
      <c r="F59" s="334" t="str">
        <f t="shared" si="3"/>
        <v>Dhaka OWN PNP</v>
      </c>
      <c r="G59" s="335">
        <v>5056252</v>
      </c>
      <c r="H59" s="336">
        <v>877119.94183496817</v>
      </c>
      <c r="I59" s="335">
        <v>20225.008000000002</v>
      </c>
      <c r="J59" s="335"/>
      <c r="K59" s="335"/>
      <c r="L59" s="337">
        <f t="shared" si="1"/>
        <v>17.347235498447628</v>
      </c>
      <c r="M59" s="337">
        <f t="shared" si="2"/>
        <v>0.4</v>
      </c>
    </row>
    <row r="60" spans="1:13">
      <c r="A60" s="334" t="s">
        <v>830</v>
      </c>
      <c r="B60" s="334" t="s">
        <v>52</v>
      </c>
      <c r="C60" s="334" t="s">
        <v>52</v>
      </c>
      <c r="D60" s="334" t="s">
        <v>1492</v>
      </c>
      <c r="E60" s="334" t="s">
        <v>1555</v>
      </c>
      <c r="F60" s="334" t="str">
        <f t="shared" si="3"/>
        <v>Dhaka OWN PNP</v>
      </c>
      <c r="G60" s="335">
        <v>7930698</v>
      </c>
      <c r="H60" s="336">
        <v>1424189.7191079264</v>
      </c>
      <c r="I60" s="335">
        <v>167976.18578277947</v>
      </c>
      <c r="J60" s="335"/>
      <c r="K60" s="335"/>
      <c r="L60" s="337">
        <f t="shared" si="1"/>
        <v>17.957936604166829</v>
      </c>
      <c r="M60" s="337">
        <f t="shared" si="2"/>
        <v>2.1180504639412505</v>
      </c>
    </row>
    <row r="61" spans="1:13">
      <c r="A61" s="334" t="s">
        <v>831</v>
      </c>
      <c r="B61" s="334" t="s">
        <v>52</v>
      </c>
      <c r="C61" s="334" t="s">
        <v>52</v>
      </c>
      <c r="D61" s="334" t="s">
        <v>1492</v>
      </c>
      <c r="E61" s="334" t="s">
        <v>1555</v>
      </c>
      <c r="F61" s="334" t="str">
        <f t="shared" si="3"/>
        <v>Dhaka OWN PNP</v>
      </c>
      <c r="G61" s="335">
        <v>11227086</v>
      </c>
      <c r="H61" s="336">
        <v>2184115.3245891221</v>
      </c>
      <c r="I61" s="335">
        <v>50195.880000000005</v>
      </c>
      <c r="J61" s="335"/>
      <c r="K61" s="335"/>
      <c r="L61" s="337">
        <f t="shared" si="1"/>
        <v>19.453982311965206</v>
      </c>
      <c r="M61" s="337">
        <f t="shared" si="2"/>
        <v>0.44709624563310557</v>
      </c>
    </row>
    <row r="62" spans="1:13">
      <c r="A62" s="334" t="s">
        <v>832</v>
      </c>
      <c r="B62" s="334" t="s">
        <v>52</v>
      </c>
      <c r="C62" s="334" t="s">
        <v>52</v>
      </c>
      <c r="D62" s="334" t="s">
        <v>1537</v>
      </c>
      <c r="E62" s="334" t="s">
        <v>1555</v>
      </c>
      <c r="F62" s="334" t="str">
        <f t="shared" si="3"/>
        <v>Dhaka OWN Non-PNP</v>
      </c>
      <c r="G62" s="335">
        <v>3191511</v>
      </c>
      <c r="H62" s="336">
        <v>612784.2749678198</v>
      </c>
      <c r="I62" s="335">
        <v>13350.355469096379</v>
      </c>
      <c r="J62" s="335"/>
      <c r="K62" s="335"/>
      <c r="L62" s="337">
        <f t="shared" si="1"/>
        <v>19.200443769982929</v>
      </c>
      <c r="M62" s="337">
        <f t="shared" si="2"/>
        <v>0.41830830190139967</v>
      </c>
    </row>
    <row r="63" spans="1:13">
      <c r="A63" s="334" t="s">
        <v>833</v>
      </c>
      <c r="B63" s="334" t="s">
        <v>542</v>
      </c>
      <c r="C63" s="334" t="s">
        <v>52</v>
      </c>
      <c r="D63" s="334" t="s">
        <v>1537</v>
      </c>
      <c r="E63" s="334" t="s">
        <v>1555</v>
      </c>
      <c r="F63" s="334" t="str">
        <f t="shared" si="3"/>
        <v>Dhaka OWN Non-PNP</v>
      </c>
      <c r="G63" s="335">
        <v>4718849</v>
      </c>
      <c r="H63" s="336">
        <v>831100.7562323832</v>
      </c>
      <c r="I63" s="335">
        <v>18875.396000000001</v>
      </c>
      <c r="J63" s="335"/>
      <c r="K63" s="335"/>
      <c r="L63" s="337">
        <f t="shared" si="1"/>
        <v>17.612361748222568</v>
      </c>
      <c r="M63" s="337">
        <f t="shared" si="2"/>
        <v>0.4</v>
      </c>
    </row>
    <row r="64" spans="1:13">
      <c r="A64" s="334" t="s">
        <v>834</v>
      </c>
      <c r="B64" s="334" t="s">
        <v>52</v>
      </c>
      <c r="C64" s="334" t="s">
        <v>52</v>
      </c>
      <c r="D64" s="334" t="s">
        <v>1492</v>
      </c>
      <c r="E64" s="334" t="s">
        <v>1555</v>
      </c>
      <c r="F64" s="334" t="str">
        <f t="shared" si="3"/>
        <v>Dhaka OWN PNP</v>
      </c>
      <c r="G64" s="335">
        <v>11652978</v>
      </c>
      <c r="H64" s="336">
        <v>2132657.2192308819</v>
      </c>
      <c r="I64" s="335">
        <v>46989.090000000004</v>
      </c>
      <c r="J64" s="335"/>
      <c r="K64" s="335"/>
      <c r="L64" s="337">
        <f t="shared" si="1"/>
        <v>18.301392307021278</v>
      </c>
      <c r="M64" s="337">
        <f t="shared" si="2"/>
        <v>0.40323675201309056</v>
      </c>
    </row>
    <row r="65" spans="1:13">
      <c r="A65" s="334" t="s">
        <v>1558</v>
      </c>
      <c r="B65" s="334" t="s">
        <v>52</v>
      </c>
      <c r="C65" s="334" t="s">
        <v>52</v>
      </c>
      <c r="D65" s="334" t="s">
        <v>1492</v>
      </c>
      <c r="E65" s="334" t="s">
        <v>1555</v>
      </c>
      <c r="F65" s="334" t="str">
        <f t="shared" si="3"/>
        <v>Dhaka OWN PNP</v>
      </c>
      <c r="G65" s="335">
        <v>27143076</v>
      </c>
      <c r="H65" s="336">
        <v>4963504.244396097</v>
      </c>
      <c r="I65" s="335">
        <v>93105.544999999998</v>
      </c>
      <c r="J65" s="335"/>
      <c r="K65" s="335"/>
      <c r="L65" s="337">
        <f t="shared" si="1"/>
        <v>18.286447138106592</v>
      </c>
      <c r="M65" s="337">
        <f t="shared" si="2"/>
        <v>0.34301766314178983</v>
      </c>
    </row>
    <row r="66" spans="1:13">
      <c r="A66" s="334" t="s">
        <v>909</v>
      </c>
      <c r="B66" s="334" t="s">
        <v>52</v>
      </c>
      <c r="C66" s="334" t="s">
        <v>52</v>
      </c>
      <c r="D66" s="334" t="s">
        <v>1492</v>
      </c>
      <c r="E66" s="334" t="s">
        <v>1555</v>
      </c>
      <c r="F66" s="334" t="str">
        <f t="shared" si="3"/>
        <v>Dhaka OWN PNP</v>
      </c>
      <c r="G66" s="335">
        <v>10968351</v>
      </c>
      <c r="H66" s="336">
        <v>1863892.421855113</v>
      </c>
      <c r="I66" s="335">
        <v>0</v>
      </c>
      <c r="J66" s="335"/>
      <c r="K66" s="335"/>
      <c r="L66" s="337">
        <f t="shared" si="1"/>
        <v>16.993369576293766</v>
      </c>
      <c r="M66" s="337">
        <f t="shared" si="2"/>
        <v>0</v>
      </c>
    </row>
    <row r="67" spans="1:13">
      <c r="A67" s="334" t="s">
        <v>1559</v>
      </c>
      <c r="B67" s="334" t="s">
        <v>52</v>
      </c>
      <c r="C67" s="334" t="s">
        <v>52</v>
      </c>
      <c r="D67" s="334" t="s">
        <v>1492</v>
      </c>
      <c r="E67" s="334" t="s">
        <v>1555</v>
      </c>
      <c r="F67" s="334" t="str">
        <f t="shared" si="3"/>
        <v>Dhaka OWN PNP</v>
      </c>
      <c r="G67" s="335">
        <v>9248355</v>
      </c>
      <c r="H67" s="336">
        <v>1670085.8895839015</v>
      </c>
      <c r="I67" s="335">
        <v>34194.46</v>
      </c>
      <c r="J67" s="335"/>
      <c r="K67" s="335"/>
      <c r="L67" s="337">
        <f t="shared" ref="L67:L130" si="4">(H67/G67)*100</f>
        <v>18.058194020276055</v>
      </c>
      <c r="M67" s="337">
        <f t="shared" ref="M67:M130" si="5">(I67/G67)*100</f>
        <v>0.36973559081588026</v>
      </c>
    </row>
    <row r="68" spans="1:13">
      <c r="A68" s="334" t="s">
        <v>1560</v>
      </c>
      <c r="B68" s="334" t="s">
        <v>52</v>
      </c>
      <c r="C68" s="334" t="s">
        <v>1557</v>
      </c>
      <c r="D68" s="334" t="s">
        <v>1492</v>
      </c>
      <c r="E68" s="334" t="s">
        <v>1555</v>
      </c>
      <c r="F68" s="334" t="str">
        <f t="shared" ref="F68:F131" si="6">CONCATENATE(C68," ",E68," ",D68)</f>
        <v>DhakaGBUD OWN PNP</v>
      </c>
      <c r="G68" s="335">
        <v>52914592</v>
      </c>
      <c r="H68" s="336">
        <v>10296570.626033714</v>
      </c>
      <c r="I68" s="335">
        <v>157690.01999999999</v>
      </c>
      <c r="J68" s="335"/>
      <c r="K68" s="335"/>
      <c r="L68" s="337">
        <f t="shared" si="4"/>
        <v>19.458849131887316</v>
      </c>
      <c r="M68" s="337">
        <f t="shared" si="5"/>
        <v>0.2980085720022182</v>
      </c>
    </row>
    <row r="69" spans="1:13">
      <c r="A69" s="334" t="s">
        <v>1561</v>
      </c>
      <c r="B69" s="334" t="s">
        <v>52</v>
      </c>
      <c r="C69" s="334" t="s">
        <v>52</v>
      </c>
      <c r="D69" s="334" t="s">
        <v>1537</v>
      </c>
      <c r="E69" s="334" t="s">
        <v>1555</v>
      </c>
      <c r="F69" s="334" t="str">
        <f t="shared" si="6"/>
        <v>Dhaka OWN Non-PNP</v>
      </c>
      <c r="G69" s="335">
        <v>3466497</v>
      </c>
      <c r="H69" s="336">
        <v>666084.59838443168</v>
      </c>
      <c r="I69" s="335">
        <v>12989.268</v>
      </c>
      <c r="J69" s="335"/>
      <c r="K69" s="335"/>
      <c r="L69" s="337">
        <f t="shared" si="4"/>
        <v>19.214919222039761</v>
      </c>
      <c r="M69" s="337">
        <f t="shared" si="5"/>
        <v>0.37470876218845711</v>
      </c>
    </row>
    <row r="70" spans="1:13">
      <c r="A70" s="334" t="s">
        <v>774</v>
      </c>
      <c r="B70" s="334" t="s">
        <v>189</v>
      </c>
      <c r="C70" s="334" t="s">
        <v>189</v>
      </c>
      <c r="D70" s="334" t="s">
        <v>1492</v>
      </c>
      <c r="E70" s="334" t="s">
        <v>1555</v>
      </c>
      <c r="F70" s="334" t="str">
        <f t="shared" si="6"/>
        <v>Barishal OWN PNP</v>
      </c>
      <c r="G70" s="335">
        <v>8600171</v>
      </c>
      <c r="H70" s="336">
        <v>1433123.17852985</v>
      </c>
      <c r="I70" s="335">
        <v>33614.165000000001</v>
      </c>
      <c r="J70" s="335"/>
      <c r="K70" s="335"/>
      <c r="L70" s="337">
        <f t="shared" si="4"/>
        <v>16.663891665989546</v>
      </c>
      <c r="M70" s="337">
        <f t="shared" si="5"/>
        <v>0.39085461207689942</v>
      </c>
    </row>
    <row r="71" spans="1:13">
      <c r="A71" s="334" t="s">
        <v>840</v>
      </c>
      <c r="B71" s="334" t="s">
        <v>159</v>
      </c>
      <c r="C71" s="334" t="s">
        <v>159</v>
      </c>
      <c r="D71" s="334" t="s">
        <v>1537</v>
      </c>
      <c r="E71" s="334" t="s">
        <v>1555</v>
      </c>
      <c r="F71" s="334" t="str">
        <f t="shared" si="6"/>
        <v>Khulna OWN Non-PNP</v>
      </c>
      <c r="G71" s="335">
        <v>5909133</v>
      </c>
      <c r="H71" s="336">
        <v>974360.451167739</v>
      </c>
      <c r="I71" s="335"/>
      <c r="J71" s="335"/>
      <c r="K71" s="335"/>
      <c r="L71" s="337">
        <f t="shared" si="4"/>
        <v>16.489059413076994</v>
      </c>
      <c r="M71" s="337">
        <f t="shared" si="5"/>
        <v>0</v>
      </c>
    </row>
    <row r="72" spans="1:13">
      <c r="A72" s="334" t="s">
        <v>841</v>
      </c>
      <c r="B72" s="334" t="s">
        <v>159</v>
      </c>
      <c r="C72" s="334" t="s">
        <v>159</v>
      </c>
      <c r="D72" s="334" t="s">
        <v>1492</v>
      </c>
      <c r="E72" s="334" t="s">
        <v>1555</v>
      </c>
      <c r="F72" s="334" t="str">
        <f t="shared" si="6"/>
        <v>Khulna OWN PNP</v>
      </c>
      <c r="G72" s="335">
        <v>5439059</v>
      </c>
      <c r="H72" s="336">
        <v>868608.52379173308</v>
      </c>
      <c r="I72" s="335">
        <v>23937.064999999999</v>
      </c>
      <c r="J72" s="335"/>
      <c r="K72" s="335"/>
      <c r="L72" s="337">
        <f t="shared" si="4"/>
        <v>15.969830880520567</v>
      </c>
      <c r="M72" s="337">
        <f t="shared" si="5"/>
        <v>0.44009570405469034</v>
      </c>
    </row>
    <row r="73" spans="1:13">
      <c r="A73" s="334" t="s">
        <v>919</v>
      </c>
      <c r="B73" s="334" t="s">
        <v>159</v>
      </c>
      <c r="C73" s="334" t="s">
        <v>159</v>
      </c>
      <c r="D73" s="334" t="s">
        <v>1492</v>
      </c>
      <c r="E73" s="334" t="s">
        <v>1555</v>
      </c>
      <c r="F73" s="334" t="str">
        <f t="shared" si="6"/>
        <v>Khulna OWN PNP</v>
      </c>
      <c r="G73" s="335">
        <v>4895825</v>
      </c>
      <c r="H73" s="336">
        <v>785540.46810224187</v>
      </c>
      <c r="I73" s="335">
        <v>21707.904999999999</v>
      </c>
      <c r="J73" s="335"/>
      <c r="K73" s="335"/>
      <c r="L73" s="337">
        <f t="shared" si="4"/>
        <v>16.045109212487006</v>
      </c>
      <c r="M73" s="337">
        <f t="shared" si="5"/>
        <v>0.44339626110001884</v>
      </c>
    </row>
    <row r="74" spans="1:13">
      <c r="A74" s="334" t="s">
        <v>842</v>
      </c>
      <c r="B74" s="334" t="s">
        <v>150</v>
      </c>
      <c r="C74" s="334" t="s">
        <v>107</v>
      </c>
      <c r="D74" s="334" t="s">
        <v>1492</v>
      </c>
      <c r="E74" s="334" t="s">
        <v>1555</v>
      </c>
      <c r="F74" s="334" t="str">
        <f t="shared" si="6"/>
        <v>Rajshahi OWN PNP</v>
      </c>
      <c r="G74" s="335">
        <v>10935478</v>
      </c>
      <c r="H74" s="336">
        <v>1792668.2231295989</v>
      </c>
      <c r="I74" s="335">
        <v>39900.370000000003</v>
      </c>
      <c r="J74" s="335"/>
      <c r="K74" s="335"/>
      <c r="L74" s="337">
        <f t="shared" si="4"/>
        <v>16.393140044994823</v>
      </c>
      <c r="M74" s="337">
        <f t="shared" si="5"/>
        <v>0.36487083600735148</v>
      </c>
    </row>
    <row r="75" spans="1:13">
      <c r="A75" s="334" t="s">
        <v>843</v>
      </c>
      <c r="B75" s="334" t="s">
        <v>1562</v>
      </c>
      <c r="C75" s="334" t="s">
        <v>107</v>
      </c>
      <c r="D75" s="334" t="s">
        <v>1537</v>
      </c>
      <c r="E75" s="334" t="s">
        <v>1555</v>
      </c>
      <c r="F75" s="334" t="str">
        <f t="shared" si="6"/>
        <v>Rajshahi OWN Non-PNP</v>
      </c>
      <c r="G75" s="335">
        <v>2862881</v>
      </c>
      <c r="H75" s="336">
        <v>540561.69838936045</v>
      </c>
      <c r="I75" s="335">
        <v>2.1827872842550278E-11</v>
      </c>
      <c r="J75" s="335"/>
      <c r="K75" s="335"/>
      <c r="L75" s="337">
        <f t="shared" si="4"/>
        <v>18.881738304503763</v>
      </c>
      <c r="M75" s="337">
        <f t="shared" si="5"/>
        <v>7.6244429449041995E-16</v>
      </c>
    </row>
    <row r="76" spans="1:13">
      <c r="A76" s="334" t="s">
        <v>844</v>
      </c>
      <c r="B76" s="334" t="s">
        <v>1563</v>
      </c>
      <c r="C76" s="334" t="s">
        <v>107</v>
      </c>
      <c r="D76" s="334" t="s">
        <v>1537</v>
      </c>
      <c r="E76" s="334" t="s">
        <v>1555</v>
      </c>
      <c r="F76" s="334" t="str">
        <f t="shared" si="6"/>
        <v>Rajshahi OWN Non-PNP</v>
      </c>
      <c r="G76" s="335">
        <v>3850115</v>
      </c>
      <c r="H76" s="336">
        <v>696489.96923790767</v>
      </c>
      <c r="I76" s="335"/>
      <c r="J76" s="335"/>
      <c r="K76" s="335"/>
      <c r="L76" s="337">
        <f t="shared" si="4"/>
        <v>18.090108197752734</v>
      </c>
      <c r="M76" s="337">
        <f t="shared" si="5"/>
        <v>0</v>
      </c>
    </row>
    <row r="77" spans="1:13">
      <c r="A77" s="334" t="s">
        <v>913</v>
      </c>
      <c r="B77" s="334" t="s">
        <v>107</v>
      </c>
      <c r="C77" s="334" t="s">
        <v>107</v>
      </c>
      <c r="D77" s="334" t="s">
        <v>1492</v>
      </c>
      <c r="E77" s="334" t="s">
        <v>1555</v>
      </c>
      <c r="F77" s="334" t="str">
        <f t="shared" si="6"/>
        <v>Rajshahi OWN PNP</v>
      </c>
      <c r="G77" s="335">
        <v>7692364</v>
      </c>
      <c r="H77" s="336">
        <v>1221016.9061303115</v>
      </c>
      <c r="I77" s="335">
        <v>30926.27</v>
      </c>
      <c r="J77" s="335"/>
      <c r="K77" s="335"/>
      <c r="L77" s="337">
        <f t="shared" si="4"/>
        <v>15.873103588575782</v>
      </c>
      <c r="M77" s="337">
        <f t="shared" si="5"/>
        <v>0.40203856707768904</v>
      </c>
    </row>
    <row r="78" spans="1:13">
      <c r="A78" s="334" t="s">
        <v>845</v>
      </c>
      <c r="B78" s="334" t="s">
        <v>131</v>
      </c>
      <c r="C78" s="334" t="s">
        <v>131</v>
      </c>
      <c r="D78" s="334" t="s">
        <v>1492</v>
      </c>
      <c r="E78" s="334" t="s">
        <v>1555</v>
      </c>
      <c r="F78" s="334" t="str">
        <f t="shared" si="6"/>
        <v>Sylhet OWN PNP</v>
      </c>
      <c r="G78" s="335">
        <v>14173786</v>
      </c>
      <c r="H78" s="336">
        <v>2384696.3991301479</v>
      </c>
      <c r="I78" s="335">
        <v>162133.89489674428</v>
      </c>
      <c r="J78" s="335"/>
      <c r="K78" s="335"/>
      <c r="L78" s="337">
        <f t="shared" si="4"/>
        <v>16.824695950186829</v>
      </c>
      <c r="M78" s="337">
        <f t="shared" si="5"/>
        <v>1.143899695513565</v>
      </c>
    </row>
    <row r="79" spans="1:13">
      <c r="A79" s="334" t="s">
        <v>846</v>
      </c>
      <c r="B79" s="334" t="s">
        <v>131</v>
      </c>
      <c r="C79" s="334" t="s">
        <v>131</v>
      </c>
      <c r="D79" s="334" t="s">
        <v>1492</v>
      </c>
      <c r="E79" s="334" t="s">
        <v>1555</v>
      </c>
      <c r="F79" s="334" t="str">
        <f t="shared" si="6"/>
        <v>Sylhet OWN PNP</v>
      </c>
      <c r="G79" s="335">
        <v>7236201</v>
      </c>
      <c r="H79" s="336">
        <v>1279415.4425874078</v>
      </c>
      <c r="I79" s="335">
        <v>22396.948461649707</v>
      </c>
      <c r="J79" s="335"/>
      <c r="K79" s="335"/>
      <c r="L79" s="337">
        <f t="shared" si="4"/>
        <v>17.68076152925282</v>
      </c>
      <c r="M79" s="337">
        <f t="shared" si="5"/>
        <v>0.30951252544877772</v>
      </c>
    </row>
    <row r="80" spans="1:13">
      <c r="A80" s="334" t="s">
        <v>847</v>
      </c>
      <c r="B80" s="334" t="s">
        <v>131</v>
      </c>
      <c r="C80" s="334" t="s">
        <v>131</v>
      </c>
      <c r="D80" s="334" t="s">
        <v>1492</v>
      </c>
      <c r="E80" s="334" t="s">
        <v>1555</v>
      </c>
      <c r="F80" s="334" t="str">
        <f t="shared" si="6"/>
        <v>Sylhet OWN PNP</v>
      </c>
      <c r="G80" s="335">
        <v>6067286</v>
      </c>
      <c r="H80" s="336">
        <v>982450.21127633168</v>
      </c>
      <c r="I80" s="335">
        <v>0</v>
      </c>
      <c r="J80" s="335"/>
      <c r="K80" s="335"/>
      <c r="L80" s="337">
        <f t="shared" si="4"/>
        <v>16.192581185003174</v>
      </c>
      <c r="M80" s="337">
        <f t="shared" si="5"/>
        <v>0</v>
      </c>
    </row>
    <row r="81" spans="1:13">
      <c r="A81" s="334" t="s">
        <v>848</v>
      </c>
      <c r="B81" s="334" t="s">
        <v>131</v>
      </c>
      <c r="C81" s="334" t="s">
        <v>131</v>
      </c>
      <c r="D81" s="334" t="s">
        <v>1492</v>
      </c>
      <c r="E81" s="334" t="s">
        <v>1555</v>
      </c>
      <c r="F81" s="334" t="str">
        <f t="shared" si="6"/>
        <v>Sylhet OWN PNP</v>
      </c>
      <c r="G81" s="335">
        <v>14497811</v>
      </c>
      <c r="H81" s="336">
        <v>2576229.0224758163</v>
      </c>
      <c r="I81" s="335">
        <v>53552.590000000004</v>
      </c>
      <c r="J81" s="335"/>
      <c r="K81" s="335"/>
      <c r="L81" s="337">
        <f t="shared" si="4"/>
        <v>17.769779330657688</v>
      </c>
      <c r="M81" s="337">
        <f t="shared" si="5"/>
        <v>0.36938397113881538</v>
      </c>
    </row>
    <row r="82" spans="1:13">
      <c r="A82" s="334" t="s">
        <v>849</v>
      </c>
      <c r="B82" s="334" t="s">
        <v>131</v>
      </c>
      <c r="C82" s="334" t="s">
        <v>131</v>
      </c>
      <c r="D82" s="334" t="s">
        <v>1492</v>
      </c>
      <c r="E82" s="334" t="s">
        <v>1555</v>
      </c>
      <c r="F82" s="334" t="str">
        <f t="shared" si="6"/>
        <v>Sylhet OWN PNP</v>
      </c>
      <c r="G82" s="335">
        <v>6051094</v>
      </c>
      <c r="H82" s="336">
        <v>984409.35394025478</v>
      </c>
      <c r="I82" s="335">
        <v>80987.115846751549</v>
      </c>
      <c r="J82" s="335"/>
      <c r="K82" s="335"/>
      <c r="L82" s="337">
        <f t="shared" si="4"/>
        <v>16.268287254176762</v>
      </c>
      <c r="M82" s="337">
        <f t="shared" si="5"/>
        <v>1.3383879980504607</v>
      </c>
    </row>
    <row r="83" spans="1:13">
      <c r="A83" s="334" t="s">
        <v>850</v>
      </c>
      <c r="B83" s="334" t="s">
        <v>131</v>
      </c>
      <c r="C83" s="334" t="s">
        <v>131</v>
      </c>
      <c r="D83" s="334" t="s">
        <v>1492</v>
      </c>
      <c r="E83" s="334" t="s">
        <v>1555</v>
      </c>
      <c r="F83" s="334" t="str">
        <f t="shared" si="6"/>
        <v>Sylhet OWN PNP</v>
      </c>
      <c r="G83" s="335">
        <v>11174878</v>
      </c>
      <c r="H83" s="336">
        <v>1941708.6383980594</v>
      </c>
      <c r="I83" s="335">
        <v>35961.950000000004</v>
      </c>
      <c r="J83" s="335"/>
      <c r="K83" s="335"/>
      <c r="L83" s="337">
        <f t="shared" si="4"/>
        <v>17.375658493972455</v>
      </c>
      <c r="M83" s="337">
        <f t="shared" si="5"/>
        <v>0.32181067211650993</v>
      </c>
    </row>
    <row r="84" spans="1:13">
      <c r="A84" s="334" t="s">
        <v>851</v>
      </c>
      <c r="B84" s="334" t="s">
        <v>908</v>
      </c>
      <c r="C84" s="334" t="s">
        <v>131</v>
      </c>
      <c r="D84" s="334" t="s">
        <v>1492</v>
      </c>
      <c r="E84" s="334" t="s">
        <v>1555</v>
      </c>
      <c r="F84" s="334" t="str">
        <f t="shared" si="6"/>
        <v>Sylhet OWN PNP</v>
      </c>
      <c r="G84" s="335">
        <v>5851452</v>
      </c>
      <c r="H84" s="336">
        <v>1038132.5696808789</v>
      </c>
      <c r="I84" s="335">
        <v>63597.779408337141</v>
      </c>
      <c r="J84" s="335"/>
      <c r="K84" s="335"/>
      <c r="L84" s="337">
        <f t="shared" si="4"/>
        <v>17.741452372520168</v>
      </c>
      <c r="M84" s="337">
        <f t="shared" si="5"/>
        <v>1.0868717612028116</v>
      </c>
    </row>
    <row r="85" spans="1:13">
      <c r="A85" s="334" t="s">
        <v>75</v>
      </c>
      <c r="B85" s="334" t="s">
        <v>76</v>
      </c>
      <c r="C85" s="334" t="s">
        <v>195</v>
      </c>
      <c r="D85" s="334" t="s">
        <v>1537</v>
      </c>
      <c r="E85" s="334" t="s">
        <v>1041</v>
      </c>
      <c r="F85" s="334" t="str">
        <f t="shared" si="6"/>
        <v>Chattogram FR Non-PNP</v>
      </c>
      <c r="G85" s="335">
        <v>2212323</v>
      </c>
      <c r="H85" s="336">
        <v>388037.72628460999</v>
      </c>
      <c r="I85" s="335">
        <v>8849.2919999999995</v>
      </c>
      <c r="J85" s="335"/>
      <c r="K85" s="335"/>
      <c r="L85" s="337">
        <f t="shared" si="4"/>
        <v>17.539831493168492</v>
      </c>
      <c r="M85" s="337">
        <f t="shared" si="5"/>
        <v>0.4</v>
      </c>
    </row>
    <row r="86" spans="1:13">
      <c r="A86" s="334" t="s">
        <v>120</v>
      </c>
      <c r="B86" s="334" t="s">
        <v>52</v>
      </c>
      <c r="C86" s="334" t="s">
        <v>52</v>
      </c>
      <c r="D86" s="334" t="s">
        <v>1537</v>
      </c>
      <c r="E86" s="334" t="s">
        <v>1041</v>
      </c>
      <c r="F86" s="334" t="str">
        <f t="shared" si="6"/>
        <v>Dhaka FR Non-PNP</v>
      </c>
      <c r="G86" s="335">
        <v>3610102</v>
      </c>
      <c r="H86" s="336">
        <v>603507.49225039268</v>
      </c>
      <c r="I86" s="335">
        <v>14440.407999999999</v>
      </c>
      <c r="J86" s="335"/>
      <c r="K86" s="335"/>
      <c r="L86" s="337">
        <f t="shared" si="4"/>
        <v>16.717186723543897</v>
      </c>
      <c r="M86" s="337">
        <f t="shared" si="5"/>
        <v>0.4</v>
      </c>
    </row>
    <row r="87" spans="1:13">
      <c r="A87" s="334" t="s">
        <v>89</v>
      </c>
      <c r="B87" s="334" t="s">
        <v>52</v>
      </c>
      <c r="C87" s="334" t="s">
        <v>52</v>
      </c>
      <c r="D87" s="334" t="s">
        <v>1537</v>
      </c>
      <c r="E87" s="334" t="s">
        <v>1041</v>
      </c>
      <c r="F87" s="334" t="str">
        <f t="shared" si="6"/>
        <v>Dhaka FR Non-PNP</v>
      </c>
      <c r="G87" s="335">
        <v>2000247</v>
      </c>
      <c r="H87" s="336">
        <v>333069.80944530683</v>
      </c>
      <c r="I87" s="335">
        <v>8000.9880000000003</v>
      </c>
      <c r="J87" s="335"/>
      <c r="K87" s="335"/>
      <c r="L87" s="337">
        <f t="shared" si="4"/>
        <v>16.651434020163851</v>
      </c>
      <c r="M87" s="337">
        <f t="shared" si="5"/>
        <v>0.4</v>
      </c>
    </row>
    <row r="88" spans="1:13">
      <c r="A88" s="334" t="s">
        <v>87</v>
      </c>
      <c r="B88" s="334" t="s">
        <v>52</v>
      </c>
      <c r="C88" s="334" t="s">
        <v>52</v>
      </c>
      <c r="D88" s="334" t="s">
        <v>1537</v>
      </c>
      <c r="E88" s="334" t="s">
        <v>1041</v>
      </c>
      <c r="F88" s="334" t="str">
        <f t="shared" si="6"/>
        <v>Dhaka FR Non-PNP</v>
      </c>
      <c r="G88" s="335">
        <v>4511067</v>
      </c>
      <c r="H88" s="336">
        <v>746105.66209924605</v>
      </c>
      <c r="I88" s="335">
        <v>18044.268</v>
      </c>
      <c r="J88" s="335"/>
      <c r="K88" s="335"/>
      <c r="L88" s="337">
        <f t="shared" si="4"/>
        <v>16.539449804209205</v>
      </c>
      <c r="M88" s="337">
        <f t="shared" si="5"/>
        <v>0.4</v>
      </c>
    </row>
    <row r="89" spans="1:13">
      <c r="A89" s="334" t="s">
        <v>555</v>
      </c>
      <c r="B89" s="334" t="s">
        <v>52</v>
      </c>
      <c r="C89" s="334" t="s">
        <v>52</v>
      </c>
      <c r="D89" s="334" t="s">
        <v>1537</v>
      </c>
      <c r="E89" s="334" t="s">
        <v>1041</v>
      </c>
      <c r="F89" s="334" t="str">
        <f t="shared" si="6"/>
        <v>Dhaka FR Non-PNP</v>
      </c>
      <c r="G89" s="335">
        <v>1629349</v>
      </c>
      <c r="H89" s="336">
        <v>268451.23400535079</v>
      </c>
      <c r="I89" s="335">
        <v>6517.3959999999997</v>
      </c>
      <c r="J89" s="335"/>
      <c r="K89" s="335"/>
      <c r="L89" s="337">
        <f t="shared" si="4"/>
        <v>16.475981143717569</v>
      </c>
      <c r="M89" s="337">
        <f t="shared" si="5"/>
        <v>0.4</v>
      </c>
    </row>
    <row r="90" spans="1:13">
      <c r="A90" s="334" t="s">
        <v>53</v>
      </c>
      <c r="B90" s="334" t="s">
        <v>52</v>
      </c>
      <c r="C90" s="334" t="s">
        <v>52</v>
      </c>
      <c r="D90" s="334" t="s">
        <v>1492</v>
      </c>
      <c r="E90" s="334" t="s">
        <v>1041</v>
      </c>
      <c r="F90" s="334" t="str">
        <f t="shared" si="6"/>
        <v>Dhaka FR PNP</v>
      </c>
      <c r="G90" s="335">
        <v>6296500</v>
      </c>
      <c r="H90" s="336">
        <v>1022770.2601048888</v>
      </c>
      <c r="I90" s="335">
        <v>135088.75896717561</v>
      </c>
      <c r="J90" s="335"/>
      <c r="K90" s="335"/>
      <c r="L90" s="337">
        <f t="shared" si="4"/>
        <v>16.243472724607145</v>
      </c>
      <c r="M90" s="337">
        <f t="shared" si="5"/>
        <v>2.1454579364277868</v>
      </c>
    </row>
    <row r="91" spans="1:13">
      <c r="A91" s="334" t="s">
        <v>434</v>
      </c>
      <c r="B91" s="334" t="s">
        <v>52</v>
      </c>
      <c r="C91" s="334" t="s">
        <v>52</v>
      </c>
      <c r="D91" s="334" t="s">
        <v>1537</v>
      </c>
      <c r="E91" s="334" t="s">
        <v>1041</v>
      </c>
      <c r="F91" s="334" t="str">
        <f t="shared" si="6"/>
        <v>Dhaka FR Non-PNP</v>
      </c>
      <c r="G91" s="335">
        <v>3130020</v>
      </c>
      <c r="H91" s="336">
        <v>463443.73447611433</v>
      </c>
      <c r="I91" s="335">
        <v>12520.08</v>
      </c>
      <c r="J91" s="335"/>
      <c r="K91" s="335"/>
      <c r="L91" s="337">
        <f t="shared" si="4"/>
        <v>14.806414479016567</v>
      </c>
      <c r="M91" s="337">
        <f t="shared" si="5"/>
        <v>0.4</v>
      </c>
    </row>
    <row r="92" spans="1:13">
      <c r="A92" s="334" t="s">
        <v>565</v>
      </c>
      <c r="B92" s="334" t="s">
        <v>52</v>
      </c>
      <c r="C92" s="334" t="s">
        <v>52</v>
      </c>
      <c r="D92" s="334" t="s">
        <v>1537</v>
      </c>
      <c r="E92" s="334" t="s">
        <v>1041</v>
      </c>
      <c r="F92" s="334" t="str">
        <f t="shared" si="6"/>
        <v>Dhaka FR Non-PNP</v>
      </c>
      <c r="G92" s="335">
        <v>3043982</v>
      </c>
      <c r="H92" s="336">
        <v>490813.33518173953</v>
      </c>
      <c r="I92" s="335">
        <v>12175.928</v>
      </c>
      <c r="J92" s="335"/>
      <c r="K92" s="335"/>
      <c r="L92" s="337">
        <f t="shared" si="4"/>
        <v>16.124055108793005</v>
      </c>
      <c r="M92" s="337">
        <f t="shared" si="5"/>
        <v>0.4</v>
      </c>
    </row>
    <row r="93" spans="1:13">
      <c r="A93" s="334" t="s">
        <v>500</v>
      </c>
      <c r="B93" s="334" t="s">
        <v>52</v>
      </c>
      <c r="C93" s="334" t="s">
        <v>52</v>
      </c>
      <c r="D93" s="334" t="s">
        <v>1537</v>
      </c>
      <c r="E93" s="334" t="s">
        <v>1041</v>
      </c>
      <c r="F93" s="334" t="str">
        <f t="shared" si="6"/>
        <v>Dhaka FR Non-PNP</v>
      </c>
      <c r="G93" s="335">
        <v>1807971</v>
      </c>
      <c r="H93" s="336">
        <v>300747.90000491624</v>
      </c>
      <c r="I93" s="335">
        <v>148008.92000491626</v>
      </c>
      <c r="J93" s="335"/>
      <c r="K93" s="335"/>
      <c r="L93" s="337">
        <f t="shared" si="4"/>
        <v>16.634553319987781</v>
      </c>
      <c r="M93" s="337">
        <f t="shared" si="5"/>
        <v>8.1864653805241492</v>
      </c>
    </row>
    <row r="94" spans="1:13">
      <c r="A94" s="334" t="s">
        <v>492</v>
      </c>
      <c r="B94" s="334" t="s">
        <v>189</v>
      </c>
      <c r="C94" s="334" t="s">
        <v>189</v>
      </c>
      <c r="D94" s="334" t="s">
        <v>1537</v>
      </c>
      <c r="E94" s="334" t="s">
        <v>1041</v>
      </c>
      <c r="F94" s="334" t="str">
        <f t="shared" si="6"/>
        <v>Barishal FR Non-PNP</v>
      </c>
      <c r="G94" s="335">
        <v>1891360</v>
      </c>
      <c r="H94" s="336">
        <v>280649.26713751903</v>
      </c>
      <c r="I94" s="335">
        <v>7565.4400000000005</v>
      </c>
      <c r="J94" s="335"/>
      <c r="K94" s="335"/>
      <c r="L94" s="337">
        <f t="shared" si="4"/>
        <v>14.838490141354319</v>
      </c>
      <c r="M94" s="337">
        <f t="shared" si="5"/>
        <v>0.4</v>
      </c>
    </row>
    <row r="95" spans="1:13">
      <c r="A95" s="334" t="s">
        <v>613</v>
      </c>
      <c r="B95" s="334" t="s">
        <v>153</v>
      </c>
      <c r="C95" s="334" t="s">
        <v>18</v>
      </c>
      <c r="D95" s="334" t="s">
        <v>1537</v>
      </c>
      <c r="E95" s="334" t="s">
        <v>1041</v>
      </c>
      <c r="F95" s="334" t="str">
        <f t="shared" si="6"/>
        <v>Mymensingh FR Non-PNP</v>
      </c>
      <c r="G95" s="335">
        <v>3510470</v>
      </c>
      <c r="H95" s="336">
        <v>613643.384352625</v>
      </c>
      <c r="I95" s="335">
        <v>14041.880000000001</v>
      </c>
      <c r="J95" s="335"/>
      <c r="K95" s="335"/>
      <c r="L95" s="337">
        <f t="shared" si="4"/>
        <v>17.480376825685024</v>
      </c>
      <c r="M95" s="337">
        <f t="shared" si="5"/>
        <v>0.4</v>
      </c>
    </row>
    <row r="96" spans="1:13">
      <c r="A96" s="334" t="s">
        <v>498</v>
      </c>
      <c r="B96" s="334" t="s">
        <v>455</v>
      </c>
      <c r="C96" s="334" t="s">
        <v>195</v>
      </c>
      <c r="D96" s="334" t="s">
        <v>1537</v>
      </c>
      <c r="E96" s="334" t="s">
        <v>1041</v>
      </c>
      <c r="F96" s="334" t="str">
        <f t="shared" si="6"/>
        <v>Chattogram FR Non-PNP</v>
      </c>
      <c r="G96" s="335">
        <v>4007817</v>
      </c>
      <c r="H96" s="336">
        <v>708051.25117303105</v>
      </c>
      <c r="I96" s="335">
        <v>16031.268</v>
      </c>
      <c r="J96" s="335"/>
      <c r="K96" s="335"/>
      <c r="L96" s="337">
        <f t="shared" si="4"/>
        <v>17.666756021371011</v>
      </c>
      <c r="M96" s="337">
        <f t="shared" si="5"/>
        <v>0.4</v>
      </c>
    </row>
    <row r="97" spans="1:13">
      <c r="A97" s="334" t="s">
        <v>528</v>
      </c>
      <c r="B97" s="334" t="s">
        <v>18</v>
      </c>
      <c r="C97" s="334" t="s">
        <v>18</v>
      </c>
      <c r="D97" s="334" t="s">
        <v>1537</v>
      </c>
      <c r="E97" s="334" t="s">
        <v>1041</v>
      </c>
      <c r="F97" s="334" t="str">
        <f t="shared" si="6"/>
        <v>Mymensingh FR Non-PNP</v>
      </c>
      <c r="G97" s="335">
        <v>4191988</v>
      </c>
      <c r="H97" s="336">
        <v>639689.68743208889</v>
      </c>
      <c r="I97" s="335">
        <v>16767.952000000001</v>
      </c>
      <c r="J97" s="335"/>
      <c r="K97" s="335"/>
      <c r="L97" s="337">
        <f t="shared" si="4"/>
        <v>15.259816760737122</v>
      </c>
      <c r="M97" s="337">
        <f t="shared" si="5"/>
        <v>0.4</v>
      </c>
    </row>
    <row r="98" spans="1:13">
      <c r="A98" s="334" t="s">
        <v>561</v>
      </c>
      <c r="B98" s="334" t="s">
        <v>79</v>
      </c>
      <c r="C98" s="334" t="s">
        <v>52</v>
      </c>
      <c r="D98" s="334" t="s">
        <v>1537</v>
      </c>
      <c r="E98" s="334" t="s">
        <v>1041</v>
      </c>
      <c r="F98" s="334" t="str">
        <f t="shared" si="6"/>
        <v>Dhaka FR Non-PNP</v>
      </c>
      <c r="G98" s="335">
        <v>2932216</v>
      </c>
      <c r="H98" s="336">
        <v>491651.49888203957</v>
      </c>
      <c r="I98" s="335">
        <v>11728.864</v>
      </c>
      <c r="J98" s="335"/>
      <c r="K98" s="335"/>
      <c r="L98" s="337">
        <f t="shared" si="4"/>
        <v>16.767233344407082</v>
      </c>
      <c r="M98" s="337">
        <f t="shared" si="5"/>
        <v>0.4</v>
      </c>
    </row>
    <row r="99" spans="1:13">
      <c r="A99" s="334" t="s">
        <v>91</v>
      </c>
      <c r="B99" s="334" t="s">
        <v>52</v>
      </c>
      <c r="C99" s="334" t="s">
        <v>52</v>
      </c>
      <c r="D99" s="334" t="s">
        <v>1537</v>
      </c>
      <c r="E99" s="334" t="s">
        <v>1041</v>
      </c>
      <c r="F99" s="334" t="str">
        <f t="shared" si="6"/>
        <v>Dhaka FR Non-PNP</v>
      </c>
      <c r="G99" s="335">
        <v>4058672</v>
      </c>
      <c r="H99" s="336">
        <v>650711.00521887874</v>
      </c>
      <c r="I99" s="335">
        <v>16234.688</v>
      </c>
      <c r="J99" s="335"/>
      <c r="K99" s="335"/>
      <c r="L99" s="337">
        <f t="shared" si="4"/>
        <v>16.032608824238046</v>
      </c>
      <c r="M99" s="337">
        <f t="shared" si="5"/>
        <v>0.4</v>
      </c>
    </row>
    <row r="100" spans="1:13">
      <c r="A100" s="334" t="s">
        <v>49</v>
      </c>
      <c r="B100" s="334" t="s">
        <v>52</v>
      </c>
      <c r="C100" s="334" t="s">
        <v>52</v>
      </c>
      <c r="D100" s="334" t="s">
        <v>1537</v>
      </c>
      <c r="E100" s="334" t="s">
        <v>1041</v>
      </c>
      <c r="F100" s="334" t="str">
        <f t="shared" si="6"/>
        <v>Dhaka FR Non-PNP</v>
      </c>
      <c r="G100" s="335">
        <v>3288633</v>
      </c>
      <c r="H100" s="336">
        <v>509932.85628536384</v>
      </c>
      <c r="I100" s="335">
        <v>13154.532000000001</v>
      </c>
      <c r="J100" s="335"/>
      <c r="K100" s="335"/>
      <c r="L100" s="337">
        <f t="shared" si="4"/>
        <v>15.505921648458914</v>
      </c>
      <c r="M100" s="337">
        <f t="shared" si="5"/>
        <v>0.4</v>
      </c>
    </row>
    <row r="101" spans="1:13">
      <c r="A101" s="334" t="s">
        <v>69</v>
      </c>
      <c r="B101" s="334" t="s">
        <v>52</v>
      </c>
      <c r="C101" s="334" t="s">
        <v>52</v>
      </c>
      <c r="D101" s="334" t="s">
        <v>1537</v>
      </c>
      <c r="E101" s="334" t="s">
        <v>1041</v>
      </c>
      <c r="F101" s="334" t="str">
        <f t="shared" si="6"/>
        <v>Dhaka FR Non-PNP</v>
      </c>
      <c r="G101" s="335">
        <v>2723279</v>
      </c>
      <c r="H101" s="336">
        <v>443484.17100207659</v>
      </c>
      <c r="I101" s="335">
        <v>1.4551915228366852E-11</v>
      </c>
      <c r="J101" s="335"/>
      <c r="K101" s="335"/>
      <c r="L101" s="337">
        <f t="shared" si="4"/>
        <v>16.284933383692106</v>
      </c>
      <c r="M101" s="337">
        <f t="shared" si="5"/>
        <v>5.3435271334177848E-16</v>
      </c>
    </row>
    <row r="102" spans="1:13">
      <c r="A102" s="334" t="s">
        <v>472</v>
      </c>
      <c r="B102" s="334" t="s">
        <v>52</v>
      </c>
      <c r="C102" s="334" t="s">
        <v>52</v>
      </c>
      <c r="D102" s="334" t="s">
        <v>1492</v>
      </c>
      <c r="E102" s="334" t="s">
        <v>1041</v>
      </c>
      <c r="F102" s="334" t="str">
        <f t="shared" si="6"/>
        <v>Dhaka FR PNP</v>
      </c>
      <c r="G102" s="335">
        <v>2885396</v>
      </c>
      <c r="H102" s="336">
        <v>481555.38368552801</v>
      </c>
      <c r="I102" s="335">
        <v>11541.584000000001</v>
      </c>
      <c r="J102" s="335"/>
      <c r="K102" s="335"/>
      <c r="L102" s="337">
        <f t="shared" si="4"/>
        <v>16.689403592627425</v>
      </c>
      <c r="M102" s="337">
        <f t="shared" si="5"/>
        <v>0.4</v>
      </c>
    </row>
    <row r="103" spans="1:13">
      <c r="A103" s="334" t="s">
        <v>125</v>
      </c>
      <c r="B103" s="334" t="s">
        <v>52</v>
      </c>
      <c r="C103" s="334" t="s">
        <v>52</v>
      </c>
      <c r="D103" s="334" t="s">
        <v>1537</v>
      </c>
      <c r="E103" s="334" t="s">
        <v>1041</v>
      </c>
      <c r="F103" s="334" t="str">
        <f t="shared" si="6"/>
        <v>Dhaka FR Non-PNP</v>
      </c>
      <c r="G103" s="335">
        <v>2733251</v>
      </c>
      <c r="H103" s="336">
        <v>481269.48106588883</v>
      </c>
      <c r="I103" s="335">
        <v>10933.004000000001</v>
      </c>
      <c r="J103" s="335"/>
      <c r="K103" s="335"/>
      <c r="L103" s="337">
        <f t="shared" si="4"/>
        <v>17.607950424819705</v>
      </c>
      <c r="M103" s="337">
        <f t="shared" si="5"/>
        <v>0.4</v>
      </c>
    </row>
    <row r="104" spans="1:13">
      <c r="A104" s="334" t="s">
        <v>85</v>
      </c>
      <c r="B104" s="334" t="s">
        <v>79</v>
      </c>
      <c r="C104" s="334" t="s">
        <v>52</v>
      </c>
      <c r="D104" s="334" t="s">
        <v>1537</v>
      </c>
      <c r="E104" s="334" t="s">
        <v>1041</v>
      </c>
      <c r="F104" s="334" t="str">
        <f t="shared" si="6"/>
        <v>Dhaka FR Non-PNP</v>
      </c>
      <c r="G104" s="335">
        <v>2978644</v>
      </c>
      <c r="H104" s="336">
        <v>536501.18082588352</v>
      </c>
      <c r="I104" s="335">
        <v>11914.576000000001</v>
      </c>
      <c r="J104" s="335"/>
      <c r="K104" s="335"/>
      <c r="L104" s="337">
        <f t="shared" si="4"/>
        <v>18.011591208143152</v>
      </c>
      <c r="M104" s="337">
        <f t="shared" si="5"/>
        <v>0.4</v>
      </c>
    </row>
    <row r="105" spans="1:13">
      <c r="A105" s="334" t="s">
        <v>71</v>
      </c>
      <c r="B105" s="334" t="s">
        <v>52</v>
      </c>
      <c r="C105" s="334" t="s">
        <v>52</v>
      </c>
      <c r="D105" s="334" t="s">
        <v>1537</v>
      </c>
      <c r="E105" s="334" t="s">
        <v>1041</v>
      </c>
      <c r="F105" s="334" t="str">
        <f t="shared" si="6"/>
        <v>Dhaka FR Non-PNP</v>
      </c>
      <c r="G105" s="335">
        <v>4006025</v>
      </c>
      <c r="H105" s="336">
        <v>672361.00128666335</v>
      </c>
      <c r="I105" s="335">
        <v>-1.4551915228366852E-11</v>
      </c>
      <c r="J105" s="335"/>
      <c r="K105" s="335"/>
      <c r="L105" s="337">
        <f t="shared" si="4"/>
        <v>16.78374451698787</v>
      </c>
      <c r="M105" s="337">
        <f t="shared" si="5"/>
        <v>-3.6325073429064602E-16</v>
      </c>
    </row>
    <row r="106" spans="1:13">
      <c r="A106" s="334" t="s">
        <v>145</v>
      </c>
      <c r="B106" s="334" t="s">
        <v>52</v>
      </c>
      <c r="C106" s="334" t="s">
        <v>52</v>
      </c>
      <c r="D106" s="334" t="s">
        <v>1537</v>
      </c>
      <c r="E106" s="334" t="s">
        <v>1041</v>
      </c>
      <c r="F106" s="334" t="str">
        <f t="shared" si="6"/>
        <v>Dhaka FR Non-PNP</v>
      </c>
      <c r="G106" s="335">
        <v>2231062</v>
      </c>
      <c r="H106" s="336">
        <v>403003.54355172248</v>
      </c>
      <c r="I106" s="335">
        <v>8924.2479999999996</v>
      </c>
      <c r="J106" s="335"/>
      <c r="K106" s="335"/>
      <c r="L106" s="337">
        <f t="shared" si="4"/>
        <v>18.063305437129156</v>
      </c>
      <c r="M106" s="337">
        <f t="shared" si="5"/>
        <v>0.4</v>
      </c>
    </row>
    <row r="107" spans="1:13">
      <c r="A107" s="334" t="s">
        <v>247</v>
      </c>
      <c r="B107" s="334" t="s">
        <v>52</v>
      </c>
      <c r="C107" s="334" t="s">
        <v>52</v>
      </c>
      <c r="D107" s="334" t="s">
        <v>1537</v>
      </c>
      <c r="E107" s="334" t="s">
        <v>1041</v>
      </c>
      <c r="F107" s="334" t="str">
        <f t="shared" si="6"/>
        <v>Dhaka FR Non-PNP</v>
      </c>
      <c r="G107" s="335">
        <v>1087606</v>
      </c>
      <c r="H107" s="336">
        <v>137211.82714562933</v>
      </c>
      <c r="I107" s="335">
        <v>4350.424</v>
      </c>
      <c r="J107" s="335"/>
      <c r="K107" s="335"/>
      <c r="L107" s="337">
        <f t="shared" si="4"/>
        <v>12.6159498150644</v>
      </c>
      <c r="M107" s="337">
        <f t="shared" si="5"/>
        <v>0.4</v>
      </c>
    </row>
    <row r="108" spans="1:13">
      <c r="A108" s="334" t="s">
        <v>426</v>
      </c>
      <c r="B108" s="334" t="s">
        <v>52</v>
      </c>
      <c r="C108" s="334" t="s">
        <v>52</v>
      </c>
      <c r="D108" s="334" t="s">
        <v>1537</v>
      </c>
      <c r="E108" s="334" t="s">
        <v>1041</v>
      </c>
      <c r="F108" s="334" t="str">
        <f t="shared" si="6"/>
        <v>Dhaka FR Non-PNP</v>
      </c>
      <c r="G108" s="335">
        <v>1386456</v>
      </c>
      <c r="H108" s="336">
        <v>208179.06817269724</v>
      </c>
      <c r="I108" s="335">
        <v>5545.8240000000005</v>
      </c>
      <c r="J108" s="335"/>
      <c r="K108" s="335"/>
      <c r="L108" s="337">
        <f t="shared" si="4"/>
        <v>15.015194724729616</v>
      </c>
      <c r="M108" s="337">
        <f t="shared" si="5"/>
        <v>0.4</v>
      </c>
    </row>
    <row r="109" spans="1:13">
      <c r="A109" s="334" t="s">
        <v>490</v>
      </c>
      <c r="B109" s="334" t="s">
        <v>362</v>
      </c>
      <c r="C109" s="334" t="s">
        <v>52</v>
      </c>
      <c r="D109" s="334" t="s">
        <v>1537</v>
      </c>
      <c r="E109" s="334" t="s">
        <v>1041</v>
      </c>
      <c r="F109" s="334" t="str">
        <f t="shared" si="6"/>
        <v>Dhaka FR Non-PNP</v>
      </c>
      <c r="G109" s="335">
        <v>2522567</v>
      </c>
      <c r="H109" s="336">
        <v>429096.42010462965</v>
      </c>
      <c r="I109" s="335">
        <v>10090.268</v>
      </c>
      <c r="J109" s="335"/>
      <c r="K109" s="335"/>
      <c r="L109" s="337">
        <f t="shared" si="4"/>
        <v>17.010308154535821</v>
      </c>
      <c r="M109" s="337">
        <f t="shared" si="5"/>
        <v>0.4</v>
      </c>
    </row>
    <row r="110" spans="1:13">
      <c r="A110" s="334" t="s">
        <v>73</v>
      </c>
      <c r="B110" s="334" t="s">
        <v>52</v>
      </c>
      <c r="C110" s="334" t="s">
        <v>52</v>
      </c>
      <c r="D110" s="334" t="s">
        <v>1537</v>
      </c>
      <c r="E110" s="334" t="s">
        <v>1041</v>
      </c>
      <c r="F110" s="334" t="str">
        <f t="shared" si="6"/>
        <v>Dhaka FR Non-PNP</v>
      </c>
      <c r="G110" s="335">
        <v>3115363</v>
      </c>
      <c r="H110" s="336">
        <v>522142.4939536216</v>
      </c>
      <c r="I110" s="335">
        <v>12461.452000000001</v>
      </c>
      <c r="J110" s="335"/>
      <c r="K110" s="335"/>
      <c r="L110" s="337">
        <f t="shared" si="4"/>
        <v>16.760245722685337</v>
      </c>
      <c r="M110" s="337">
        <f t="shared" si="5"/>
        <v>0.4</v>
      </c>
    </row>
    <row r="111" spans="1:13">
      <c r="A111" s="334" t="s">
        <v>261</v>
      </c>
      <c r="B111" s="334" t="s">
        <v>52</v>
      </c>
      <c r="C111" s="334" t="s">
        <v>52</v>
      </c>
      <c r="D111" s="334" t="s">
        <v>1537</v>
      </c>
      <c r="E111" s="334" t="s">
        <v>1041</v>
      </c>
      <c r="F111" s="334" t="str">
        <f t="shared" si="6"/>
        <v>Dhaka FR Non-PNP</v>
      </c>
      <c r="G111" s="335">
        <v>1260453</v>
      </c>
      <c r="H111" s="336">
        <v>180633.67233966468</v>
      </c>
      <c r="I111" s="335">
        <v>5041.8119999999999</v>
      </c>
      <c r="J111" s="335"/>
      <c r="K111" s="335"/>
      <c r="L111" s="337">
        <f t="shared" si="4"/>
        <v>14.330853458214204</v>
      </c>
      <c r="M111" s="337">
        <f t="shared" si="5"/>
        <v>0.4</v>
      </c>
    </row>
    <row r="112" spans="1:13">
      <c r="A112" s="334" t="s">
        <v>43</v>
      </c>
      <c r="B112" s="334" t="s">
        <v>48</v>
      </c>
      <c r="C112" s="334" t="s">
        <v>18</v>
      </c>
      <c r="D112" s="334" t="s">
        <v>1537</v>
      </c>
      <c r="E112" s="334" t="s">
        <v>1041</v>
      </c>
      <c r="F112" s="334" t="str">
        <f t="shared" si="6"/>
        <v>Mymensingh FR Non-PNP</v>
      </c>
      <c r="G112" s="335">
        <v>2716519</v>
      </c>
      <c r="H112" s="336">
        <v>457048.07379551465</v>
      </c>
      <c r="I112" s="335">
        <v>10866.076000000001</v>
      </c>
      <c r="J112" s="335"/>
      <c r="K112" s="335"/>
      <c r="L112" s="337">
        <f t="shared" si="4"/>
        <v>16.824770001443561</v>
      </c>
      <c r="M112" s="337">
        <f t="shared" si="5"/>
        <v>0.4</v>
      </c>
    </row>
    <row r="113" spans="1:13">
      <c r="A113" s="334" t="s">
        <v>57</v>
      </c>
      <c r="B113" s="334" t="s">
        <v>52</v>
      </c>
      <c r="C113" s="334" t="s">
        <v>52</v>
      </c>
      <c r="D113" s="334" t="s">
        <v>1537</v>
      </c>
      <c r="E113" s="334" t="s">
        <v>1041</v>
      </c>
      <c r="F113" s="334" t="str">
        <f t="shared" si="6"/>
        <v>Dhaka FR Non-PNP</v>
      </c>
      <c r="G113" s="335">
        <v>1168735</v>
      </c>
      <c r="H113" s="336">
        <v>154054.20912463995</v>
      </c>
      <c r="I113" s="335">
        <v>4674.9400000000005</v>
      </c>
      <c r="J113" s="335"/>
      <c r="K113" s="335"/>
      <c r="L113" s="337">
        <f t="shared" si="4"/>
        <v>13.181277973590245</v>
      </c>
      <c r="M113" s="337">
        <f t="shared" si="5"/>
        <v>0.4</v>
      </c>
    </row>
    <row r="114" spans="1:13">
      <c r="A114" s="334" t="s">
        <v>275</v>
      </c>
      <c r="B114" s="334" t="s">
        <v>52</v>
      </c>
      <c r="C114" s="334" t="s">
        <v>52</v>
      </c>
      <c r="D114" s="334" t="s">
        <v>1537</v>
      </c>
      <c r="E114" s="334" t="s">
        <v>1041</v>
      </c>
      <c r="F114" s="334" t="str">
        <f t="shared" si="6"/>
        <v>Dhaka FR Non-PNP</v>
      </c>
      <c r="G114" s="335">
        <v>1609566</v>
      </c>
      <c r="H114" s="336">
        <v>264942.11762316991</v>
      </c>
      <c r="I114" s="335">
        <v>-2.1827872842550278E-11</v>
      </c>
      <c r="J114" s="335"/>
      <c r="K114" s="335"/>
      <c r="L114" s="337">
        <f t="shared" si="4"/>
        <v>16.460469320498191</v>
      </c>
      <c r="M114" s="337">
        <f t="shared" si="5"/>
        <v>-1.3561340661116276E-15</v>
      </c>
    </row>
    <row r="115" spans="1:13">
      <c r="A115" s="334" t="s">
        <v>440</v>
      </c>
      <c r="B115" s="334" t="s">
        <v>52</v>
      </c>
      <c r="C115" s="334" t="s">
        <v>52</v>
      </c>
      <c r="D115" s="334" t="s">
        <v>1537</v>
      </c>
      <c r="E115" s="334" t="s">
        <v>1041</v>
      </c>
      <c r="F115" s="334" t="str">
        <f t="shared" si="6"/>
        <v>Dhaka FR Non-PNP</v>
      </c>
      <c r="G115" s="335">
        <v>2226569</v>
      </c>
      <c r="H115" s="336">
        <v>383492.81945731345</v>
      </c>
      <c r="I115" s="335">
        <v>-2.9103830456733704E-11</v>
      </c>
      <c r="J115" s="335"/>
      <c r="K115" s="335"/>
      <c r="L115" s="337">
        <f t="shared" si="4"/>
        <v>17.223486874079065</v>
      </c>
      <c r="M115" s="337">
        <f t="shared" si="5"/>
        <v>-1.3071155871088524E-15</v>
      </c>
    </row>
    <row r="116" spans="1:13">
      <c r="A116" s="334" t="s">
        <v>393</v>
      </c>
      <c r="B116" s="334" t="s">
        <v>52</v>
      </c>
      <c r="C116" s="334" t="s">
        <v>52</v>
      </c>
      <c r="D116" s="334" t="s">
        <v>1537</v>
      </c>
      <c r="E116" s="334" t="s">
        <v>1041</v>
      </c>
      <c r="F116" s="334" t="str">
        <f t="shared" si="6"/>
        <v>Dhaka FR Non-PNP</v>
      </c>
      <c r="G116" s="335">
        <v>1681677</v>
      </c>
      <c r="H116" s="336">
        <v>356019.40351701423</v>
      </c>
      <c r="I116" s="335">
        <v>6726.7080000000005</v>
      </c>
      <c r="J116" s="335"/>
      <c r="K116" s="335"/>
      <c r="L116" s="337">
        <f t="shared" si="4"/>
        <v>21.170498467720865</v>
      </c>
      <c r="M116" s="337">
        <f t="shared" si="5"/>
        <v>0.4</v>
      </c>
    </row>
    <row r="117" spans="1:13">
      <c r="A117" s="334" t="s">
        <v>563</v>
      </c>
      <c r="B117" s="334" t="s">
        <v>52</v>
      </c>
      <c r="C117" s="334" t="s">
        <v>52</v>
      </c>
      <c r="D117" s="334" t="s">
        <v>1537</v>
      </c>
      <c r="E117" s="334" t="s">
        <v>1041</v>
      </c>
      <c r="F117" s="334" t="str">
        <f t="shared" si="6"/>
        <v>Dhaka FR Non-PNP</v>
      </c>
      <c r="G117" s="335">
        <v>2792260</v>
      </c>
      <c r="H117" s="336">
        <v>495024.76003278879</v>
      </c>
      <c r="I117" s="335">
        <v>11169.04</v>
      </c>
      <c r="J117" s="335"/>
      <c r="K117" s="335"/>
      <c r="L117" s="337">
        <f t="shared" si="4"/>
        <v>17.728462250391754</v>
      </c>
      <c r="M117" s="337">
        <f t="shared" si="5"/>
        <v>0.4</v>
      </c>
    </row>
    <row r="118" spans="1:13">
      <c r="A118" s="334" t="s">
        <v>137</v>
      </c>
      <c r="B118" s="334" t="s">
        <v>52</v>
      </c>
      <c r="C118" s="334" t="s">
        <v>52</v>
      </c>
      <c r="D118" s="334" t="s">
        <v>1537</v>
      </c>
      <c r="E118" s="334" t="s">
        <v>1041</v>
      </c>
      <c r="F118" s="334" t="str">
        <f t="shared" si="6"/>
        <v>Dhaka FR Non-PNP</v>
      </c>
      <c r="G118" s="335">
        <v>1313451</v>
      </c>
      <c r="H118" s="336">
        <v>192368.41845819366</v>
      </c>
      <c r="I118" s="335">
        <v>5253.8040000000001</v>
      </c>
      <c r="J118" s="335"/>
      <c r="K118" s="335"/>
      <c r="L118" s="337">
        <f t="shared" si="4"/>
        <v>14.646029311957101</v>
      </c>
      <c r="M118" s="337">
        <f t="shared" si="5"/>
        <v>0.4</v>
      </c>
    </row>
    <row r="119" spans="1:13">
      <c r="A119" s="334" t="s">
        <v>504</v>
      </c>
      <c r="B119" s="334" t="s">
        <v>79</v>
      </c>
      <c r="C119" s="334" t="s">
        <v>52</v>
      </c>
      <c r="D119" s="334" t="s">
        <v>1537</v>
      </c>
      <c r="E119" s="334" t="s">
        <v>1041</v>
      </c>
      <c r="F119" s="334" t="str">
        <f t="shared" si="6"/>
        <v>Dhaka FR Non-PNP</v>
      </c>
      <c r="G119" s="335">
        <v>7014525</v>
      </c>
      <c r="H119" s="336">
        <v>1218836.7640427831</v>
      </c>
      <c r="I119" s="335">
        <v>0</v>
      </c>
      <c r="J119" s="335"/>
      <c r="K119" s="335"/>
      <c r="L119" s="337">
        <f t="shared" si="4"/>
        <v>17.375898782066969</v>
      </c>
      <c r="M119" s="337">
        <f t="shared" si="5"/>
        <v>0</v>
      </c>
    </row>
    <row r="120" spans="1:13">
      <c r="A120" s="334" t="s">
        <v>62</v>
      </c>
      <c r="B120" s="334" t="s">
        <v>52</v>
      </c>
      <c r="C120" s="334" t="s">
        <v>52</v>
      </c>
      <c r="D120" s="334" t="s">
        <v>1537</v>
      </c>
      <c r="E120" s="334" t="s">
        <v>1041</v>
      </c>
      <c r="F120" s="334" t="str">
        <f t="shared" si="6"/>
        <v>Dhaka FR Non-PNP</v>
      </c>
      <c r="G120" s="335">
        <v>2012777</v>
      </c>
      <c r="H120" s="336">
        <v>332633.80726851802</v>
      </c>
      <c r="I120" s="335">
        <v>8051.1080000000002</v>
      </c>
      <c r="J120" s="335"/>
      <c r="K120" s="335"/>
      <c r="L120" s="337">
        <f t="shared" si="4"/>
        <v>16.526113288681163</v>
      </c>
      <c r="M120" s="337">
        <f t="shared" si="5"/>
        <v>0.4</v>
      </c>
    </row>
    <row r="121" spans="1:13">
      <c r="A121" s="334" t="s">
        <v>553</v>
      </c>
      <c r="B121" s="334" t="s">
        <v>52</v>
      </c>
      <c r="C121" s="334" t="s">
        <v>52</v>
      </c>
      <c r="D121" s="334" t="s">
        <v>1537</v>
      </c>
      <c r="E121" s="334" t="s">
        <v>1041</v>
      </c>
      <c r="F121" s="334" t="str">
        <f t="shared" si="6"/>
        <v>Dhaka FR Non-PNP</v>
      </c>
      <c r="G121" s="335">
        <v>2055873</v>
      </c>
      <c r="H121" s="336">
        <v>302784.92547802284</v>
      </c>
      <c r="I121" s="335">
        <v>8223.4920000000002</v>
      </c>
      <c r="J121" s="335"/>
      <c r="K121" s="335"/>
      <c r="L121" s="337">
        <f t="shared" si="4"/>
        <v>14.727803005245113</v>
      </c>
      <c r="M121" s="337">
        <f t="shared" si="5"/>
        <v>0.4</v>
      </c>
    </row>
    <row r="122" spans="1:13">
      <c r="A122" s="334" t="s">
        <v>273</v>
      </c>
      <c r="B122" s="334" t="s">
        <v>52</v>
      </c>
      <c r="C122" s="334" t="s">
        <v>52</v>
      </c>
      <c r="D122" s="334" t="s">
        <v>1537</v>
      </c>
      <c r="E122" s="334" t="s">
        <v>1041</v>
      </c>
      <c r="F122" s="334" t="str">
        <f t="shared" si="6"/>
        <v>Dhaka FR Non-PNP</v>
      </c>
      <c r="G122" s="335">
        <v>1649463</v>
      </c>
      <c r="H122" s="336">
        <v>276792.11849164165</v>
      </c>
      <c r="I122" s="335">
        <v>6597.8519999999999</v>
      </c>
      <c r="J122" s="335"/>
      <c r="K122" s="335"/>
      <c r="L122" s="337">
        <f t="shared" si="4"/>
        <v>16.780741277109072</v>
      </c>
      <c r="M122" s="337">
        <f t="shared" si="5"/>
        <v>0.4</v>
      </c>
    </row>
    <row r="123" spans="1:13">
      <c r="A123" s="334" t="s">
        <v>559</v>
      </c>
      <c r="B123" s="334" t="s">
        <v>52</v>
      </c>
      <c r="C123" s="334" t="s">
        <v>52</v>
      </c>
      <c r="D123" s="334" t="s">
        <v>1537</v>
      </c>
      <c r="E123" s="334" t="s">
        <v>1041</v>
      </c>
      <c r="F123" s="334" t="str">
        <f t="shared" si="6"/>
        <v>Dhaka FR Non-PNP</v>
      </c>
      <c r="G123" s="335">
        <v>2262757</v>
      </c>
      <c r="H123" s="336">
        <v>317782.52966447081</v>
      </c>
      <c r="I123" s="335">
        <v>9051.0280000000002</v>
      </c>
      <c r="J123" s="335"/>
      <c r="K123" s="335"/>
      <c r="L123" s="337">
        <f t="shared" si="4"/>
        <v>14.044041391297025</v>
      </c>
      <c r="M123" s="337">
        <f t="shared" si="5"/>
        <v>0.4</v>
      </c>
    </row>
    <row r="124" spans="1:13">
      <c r="A124" s="334" t="s">
        <v>93</v>
      </c>
      <c r="B124" s="334" t="s">
        <v>52</v>
      </c>
      <c r="C124" s="334" t="s">
        <v>52</v>
      </c>
      <c r="D124" s="334" t="s">
        <v>1537</v>
      </c>
      <c r="E124" s="334" t="s">
        <v>1041</v>
      </c>
      <c r="F124" s="334" t="str">
        <f t="shared" si="6"/>
        <v>Dhaka FR Non-PNP</v>
      </c>
      <c r="G124" s="335">
        <v>5515534</v>
      </c>
      <c r="H124" s="336">
        <v>1008098.626930187</v>
      </c>
      <c r="I124" s="335">
        <v>22062.136000000002</v>
      </c>
      <c r="J124" s="335"/>
      <c r="K124" s="335"/>
      <c r="L124" s="337">
        <f t="shared" si="4"/>
        <v>18.277443796560533</v>
      </c>
      <c r="M124" s="337">
        <f t="shared" si="5"/>
        <v>0.4</v>
      </c>
    </row>
    <row r="125" spans="1:13">
      <c r="A125" s="334" t="s">
        <v>518</v>
      </c>
      <c r="B125" s="334" t="s">
        <v>103</v>
      </c>
      <c r="C125" s="334" t="s">
        <v>52</v>
      </c>
      <c r="D125" s="334" t="s">
        <v>1492</v>
      </c>
      <c r="E125" s="334" t="s">
        <v>1041</v>
      </c>
      <c r="F125" s="334" t="str">
        <f t="shared" si="6"/>
        <v>Dhaka FR PNP</v>
      </c>
      <c r="G125" s="335">
        <v>5382451</v>
      </c>
      <c r="H125" s="336">
        <v>919017.97985517164</v>
      </c>
      <c r="I125" s="335">
        <v>0</v>
      </c>
      <c r="J125" s="335"/>
      <c r="K125" s="335"/>
      <c r="L125" s="337">
        <f t="shared" si="4"/>
        <v>17.074339921629971</v>
      </c>
      <c r="M125" s="337">
        <f t="shared" si="5"/>
        <v>0</v>
      </c>
    </row>
    <row r="126" spans="1:13">
      <c r="A126" s="334" t="s">
        <v>411</v>
      </c>
      <c r="B126" s="334" t="s">
        <v>52</v>
      </c>
      <c r="C126" s="334" t="s">
        <v>52</v>
      </c>
      <c r="D126" s="334" t="s">
        <v>1537</v>
      </c>
      <c r="E126" s="334" t="s">
        <v>1041</v>
      </c>
      <c r="F126" s="334" t="str">
        <f t="shared" si="6"/>
        <v>Dhaka FR Non-PNP</v>
      </c>
      <c r="G126" s="335">
        <v>1193457</v>
      </c>
      <c r="H126" s="336">
        <v>178151.58437510431</v>
      </c>
      <c r="I126" s="335">
        <v>4773.8280000000004</v>
      </c>
      <c r="J126" s="335"/>
      <c r="K126" s="335"/>
      <c r="L126" s="337">
        <f t="shared" si="4"/>
        <v>14.927356777420913</v>
      </c>
      <c r="M126" s="337">
        <f t="shared" si="5"/>
        <v>0.4</v>
      </c>
    </row>
    <row r="127" spans="1:13">
      <c r="A127" s="334" t="s">
        <v>77</v>
      </c>
      <c r="B127" s="334" t="s">
        <v>79</v>
      </c>
      <c r="C127" s="334" t="s">
        <v>52</v>
      </c>
      <c r="D127" s="334" t="s">
        <v>1492</v>
      </c>
      <c r="E127" s="334" t="s">
        <v>1041</v>
      </c>
      <c r="F127" s="334" t="str">
        <f t="shared" si="6"/>
        <v>Dhaka FR PNP</v>
      </c>
      <c r="G127" s="335">
        <v>5880366</v>
      </c>
      <c r="H127" s="336">
        <v>983669.71891372732</v>
      </c>
      <c r="I127" s="335">
        <v>26553.119999999999</v>
      </c>
      <c r="J127" s="335"/>
      <c r="K127" s="335"/>
      <c r="L127" s="337">
        <f t="shared" si="4"/>
        <v>16.72803561740421</v>
      </c>
      <c r="M127" s="337">
        <f t="shared" si="5"/>
        <v>0.45155556643923184</v>
      </c>
    </row>
    <row r="128" spans="1:13">
      <c r="A128" s="334" t="s">
        <v>597</v>
      </c>
      <c r="B128" s="334" t="s">
        <v>52</v>
      </c>
      <c r="C128" s="334" t="s">
        <v>52</v>
      </c>
      <c r="D128" s="334" t="s">
        <v>1537</v>
      </c>
      <c r="E128" s="334" t="s">
        <v>1041</v>
      </c>
      <c r="F128" s="334" t="str">
        <f t="shared" si="6"/>
        <v>Dhaka FR Non-PNP</v>
      </c>
      <c r="G128" s="335">
        <v>2630493</v>
      </c>
      <c r="H128" s="336">
        <v>395098.1595726079</v>
      </c>
      <c r="I128" s="335">
        <v>10521.972</v>
      </c>
      <c r="J128" s="335"/>
      <c r="K128" s="335"/>
      <c r="L128" s="337">
        <f t="shared" si="4"/>
        <v>15.019928187324883</v>
      </c>
      <c r="M128" s="337">
        <f t="shared" si="5"/>
        <v>0.4</v>
      </c>
    </row>
    <row r="129" spans="1:13">
      <c r="A129" s="334" t="s">
        <v>502</v>
      </c>
      <c r="B129" s="334" t="s">
        <v>79</v>
      </c>
      <c r="C129" s="334" t="s">
        <v>52</v>
      </c>
      <c r="D129" s="334" t="s">
        <v>1537</v>
      </c>
      <c r="E129" s="334" t="s">
        <v>1041</v>
      </c>
      <c r="F129" s="334" t="str">
        <f t="shared" si="6"/>
        <v>Dhaka FR Non-PNP</v>
      </c>
      <c r="G129" s="335">
        <v>4676615</v>
      </c>
      <c r="H129" s="336">
        <v>771321.77877410233</v>
      </c>
      <c r="I129" s="335">
        <v>0</v>
      </c>
      <c r="J129" s="335"/>
      <c r="K129" s="335"/>
      <c r="L129" s="337">
        <f t="shared" si="4"/>
        <v>16.493163939603804</v>
      </c>
      <c r="M129" s="337">
        <f t="shared" si="5"/>
        <v>0</v>
      </c>
    </row>
    <row r="130" spans="1:13">
      <c r="A130" s="334" t="s">
        <v>218</v>
      </c>
      <c r="B130" s="334" t="s">
        <v>79</v>
      </c>
      <c r="C130" s="334" t="s">
        <v>52</v>
      </c>
      <c r="D130" s="334" t="s">
        <v>1537</v>
      </c>
      <c r="E130" s="334" t="s">
        <v>1041</v>
      </c>
      <c r="F130" s="334" t="str">
        <f t="shared" si="6"/>
        <v>Dhaka FR Non-PNP</v>
      </c>
      <c r="G130" s="335">
        <v>3937627</v>
      </c>
      <c r="H130" s="336">
        <v>671538.57594843255</v>
      </c>
      <c r="I130" s="335">
        <v>4.3655745685100555E-11</v>
      </c>
      <c r="J130" s="335"/>
      <c r="K130" s="335"/>
      <c r="L130" s="337">
        <f t="shared" si="4"/>
        <v>17.054397888587022</v>
      </c>
      <c r="M130" s="337">
        <f t="shared" si="5"/>
        <v>1.1086815913518613E-15</v>
      </c>
    </row>
    <row r="131" spans="1:13">
      <c r="A131" s="334" t="s">
        <v>569</v>
      </c>
      <c r="B131" s="334" t="s">
        <v>79</v>
      </c>
      <c r="C131" s="334" t="s">
        <v>52</v>
      </c>
      <c r="D131" s="334" t="s">
        <v>1492</v>
      </c>
      <c r="E131" s="334" t="s">
        <v>1041</v>
      </c>
      <c r="F131" s="334" t="str">
        <f t="shared" si="6"/>
        <v>Dhaka FR PNP</v>
      </c>
      <c r="G131" s="335">
        <v>3635975</v>
      </c>
      <c r="H131" s="336">
        <v>602704.54923279583</v>
      </c>
      <c r="I131" s="335">
        <v>14543.9</v>
      </c>
      <c r="J131" s="335"/>
      <c r="K131" s="335"/>
      <c r="L131" s="337">
        <f t="shared" ref="L131:L194" si="7">(H131/G131)*100</f>
        <v>16.576146679578265</v>
      </c>
      <c r="M131" s="337">
        <f t="shared" ref="M131:M194" si="8">(I131/G131)*100</f>
        <v>0.4</v>
      </c>
    </row>
    <row r="132" spans="1:13">
      <c r="A132" s="334" t="s">
        <v>620</v>
      </c>
      <c r="B132" s="334" t="s">
        <v>52</v>
      </c>
      <c r="C132" s="334" t="s">
        <v>52</v>
      </c>
      <c r="D132" s="334" t="s">
        <v>1537</v>
      </c>
      <c r="E132" s="334" t="s">
        <v>1041</v>
      </c>
      <c r="F132" s="334" t="str">
        <f t="shared" ref="F132:F195" si="9">CONCATENATE(C132," ",E132," ",D132)</f>
        <v>Dhaka FR Non-PNP</v>
      </c>
      <c r="G132" s="335">
        <v>2590757</v>
      </c>
      <c r="H132" s="336">
        <v>420297.53932736407</v>
      </c>
      <c r="I132" s="335">
        <v>10363.028</v>
      </c>
      <c r="J132" s="335"/>
      <c r="K132" s="335"/>
      <c r="L132" s="337">
        <f t="shared" si="7"/>
        <v>16.222962606194407</v>
      </c>
      <c r="M132" s="337">
        <f t="shared" si="8"/>
        <v>0.4</v>
      </c>
    </row>
    <row r="133" spans="1:13">
      <c r="A133" s="334" t="s">
        <v>243</v>
      </c>
      <c r="B133" s="334" t="s">
        <v>131</v>
      </c>
      <c r="C133" s="334" t="s">
        <v>131</v>
      </c>
      <c r="D133" s="334" t="s">
        <v>1537</v>
      </c>
      <c r="E133" s="334" t="s">
        <v>1041</v>
      </c>
      <c r="F133" s="334" t="str">
        <f t="shared" si="9"/>
        <v>Sylhet FR Non-PNP</v>
      </c>
      <c r="G133" s="335">
        <v>2904046</v>
      </c>
      <c r="H133" s="336">
        <v>453832.26793837157</v>
      </c>
      <c r="I133" s="335">
        <v>11616.184000000001</v>
      </c>
      <c r="J133" s="335"/>
      <c r="K133" s="335"/>
      <c r="L133" s="337">
        <f t="shared" si="7"/>
        <v>15.627585373591588</v>
      </c>
      <c r="M133" s="337">
        <f t="shared" si="8"/>
        <v>0.4</v>
      </c>
    </row>
    <row r="134" spans="1:13">
      <c r="A134" s="334" t="s">
        <v>267</v>
      </c>
      <c r="B134" s="334" t="s">
        <v>52</v>
      </c>
      <c r="C134" s="334" t="s">
        <v>52</v>
      </c>
      <c r="D134" s="334" t="s">
        <v>1537</v>
      </c>
      <c r="E134" s="334" t="s">
        <v>1041</v>
      </c>
      <c r="F134" s="334" t="str">
        <f t="shared" si="9"/>
        <v>Dhaka FR Non-PNP</v>
      </c>
      <c r="G134" s="335">
        <v>1422286</v>
      </c>
      <c r="H134" s="336">
        <v>201004.67159721375</v>
      </c>
      <c r="I134" s="335">
        <v>5689.1440000000002</v>
      </c>
      <c r="J134" s="335"/>
      <c r="K134" s="335"/>
      <c r="L134" s="337">
        <f t="shared" si="7"/>
        <v>14.132507217058576</v>
      </c>
      <c r="M134" s="337">
        <f t="shared" si="8"/>
        <v>0.4</v>
      </c>
    </row>
    <row r="135" spans="1:13">
      <c r="A135" s="334" t="s">
        <v>279</v>
      </c>
      <c r="B135" s="334" t="s">
        <v>52</v>
      </c>
      <c r="C135" s="334" t="s">
        <v>52</v>
      </c>
      <c r="D135" s="334" t="s">
        <v>1537</v>
      </c>
      <c r="E135" s="334" t="s">
        <v>1041</v>
      </c>
      <c r="F135" s="334" t="str">
        <f t="shared" si="9"/>
        <v>Dhaka FR Non-PNP</v>
      </c>
      <c r="G135" s="335">
        <v>2057386</v>
      </c>
      <c r="H135" s="336">
        <v>305800.16624315362</v>
      </c>
      <c r="I135" s="335">
        <v>8229.5439999999999</v>
      </c>
      <c r="J135" s="335"/>
      <c r="K135" s="335"/>
      <c r="L135" s="337">
        <f t="shared" si="7"/>
        <v>14.863529072480986</v>
      </c>
      <c r="M135" s="337">
        <f t="shared" si="8"/>
        <v>0.4</v>
      </c>
    </row>
    <row r="136" spans="1:13">
      <c r="A136" s="334" t="s">
        <v>114</v>
      </c>
      <c r="B136" s="334" t="s">
        <v>52</v>
      </c>
      <c r="C136" s="334" t="s">
        <v>52</v>
      </c>
      <c r="D136" s="334" t="s">
        <v>1492</v>
      </c>
      <c r="E136" s="334" t="s">
        <v>1041</v>
      </c>
      <c r="F136" s="334" t="str">
        <f t="shared" si="9"/>
        <v>Dhaka FR PNP</v>
      </c>
      <c r="G136" s="335">
        <v>11325933</v>
      </c>
      <c r="H136" s="336">
        <v>2101723.0868717562</v>
      </c>
      <c r="I136" s="335">
        <v>45303.732000000004</v>
      </c>
      <c r="J136" s="335"/>
      <c r="K136" s="335"/>
      <c r="L136" s="337">
        <f t="shared" si="7"/>
        <v>18.556732472916416</v>
      </c>
      <c r="M136" s="337">
        <f t="shared" si="8"/>
        <v>0.4</v>
      </c>
    </row>
    <row r="137" spans="1:13">
      <c r="A137" s="334" t="s">
        <v>474</v>
      </c>
      <c r="B137" s="334" t="s">
        <v>186</v>
      </c>
      <c r="C137" s="334" t="s">
        <v>195</v>
      </c>
      <c r="D137" s="334" t="s">
        <v>1537</v>
      </c>
      <c r="E137" s="334" t="s">
        <v>1041</v>
      </c>
      <c r="F137" s="334" t="str">
        <f t="shared" si="9"/>
        <v>Chattogram FR Non-PNP</v>
      </c>
      <c r="G137" s="335">
        <v>4285385</v>
      </c>
      <c r="H137" s="336">
        <v>702838.04593676061</v>
      </c>
      <c r="I137" s="335">
        <v>19394.41</v>
      </c>
      <c r="J137" s="335"/>
      <c r="K137" s="335"/>
      <c r="L137" s="337">
        <f t="shared" si="7"/>
        <v>16.400814534441142</v>
      </c>
      <c r="M137" s="337">
        <f t="shared" si="8"/>
        <v>0.45257100587228449</v>
      </c>
    </row>
    <row r="138" spans="1:13">
      <c r="A138" s="334" t="s">
        <v>428</v>
      </c>
      <c r="B138" s="334" t="s">
        <v>52</v>
      </c>
      <c r="C138" s="334" t="s">
        <v>52</v>
      </c>
      <c r="D138" s="334" t="s">
        <v>1537</v>
      </c>
      <c r="E138" s="334" t="s">
        <v>1041</v>
      </c>
      <c r="F138" s="334" t="str">
        <f t="shared" si="9"/>
        <v>Dhaka FR Non-PNP</v>
      </c>
      <c r="G138" s="335">
        <v>1747841</v>
      </c>
      <c r="H138" s="336">
        <v>280645.26407400548</v>
      </c>
      <c r="I138" s="335">
        <v>9.0949470177292824E-13</v>
      </c>
      <c r="J138" s="335"/>
      <c r="K138" s="335"/>
      <c r="L138" s="337">
        <f t="shared" si="7"/>
        <v>16.05668159025938</v>
      </c>
      <c r="M138" s="337">
        <f t="shared" si="8"/>
        <v>5.2035322536370766E-17</v>
      </c>
    </row>
    <row r="139" spans="1:13">
      <c r="A139" s="334" t="s">
        <v>607</v>
      </c>
      <c r="B139" s="334" t="s">
        <v>79</v>
      </c>
      <c r="C139" s="334" t="s">
        <v>52</v>
      </c>
      <c r="D139" s="334" t="s">
        <v>1537</v>
      </c>
      <c r="E139" s="334" t="s">
        <v>1041</v>
      </c>
      <c r="F139" s="334" t="str">
        <f t="shared" si="9"/>
        <v>Dhaka FR Non-PNP</v>
      </c>
      <c r="G139" s="335">
        <v>2886986</v>
      </c>
      <c r="H139" s="336">
        <v>484194.73771893658</v>
      </c>
      <c r="I139" s="335">
        <v>19483.162127263087</v>
      </c>
      <c r="J139" s="335"/>
      <c r="K139" s="335"/>
      <c r="L139" s="337">
        <f t="shared" si="7"/>
        <v>16.771634421467112</v>
      </c>
      <c r="M139" s="337">
        <f t="shared" si="8"/>
        <v>0.67486167675434128</v>
      </c>
    </row>
    <row r="140" spans="1:13">
      <c r="A140" s="334" t="s">
        <v>604</v>
      </c>
      <c r="B140" s="334" t="s">
        <v>606</v>
      </c>
      <c r="C140" s="334" t="s">
        <v>107</v>
      </c>
      <c r="D140" s="334" t="s">
        <v>1537</v>
      </c>
      <c r="E140" s="334" t="s">
        <v>1041</v>
      </c>
      <c r="F140" s="334" t="str">
        <f t="shared" si="9"/>
        <v>Rajshahi FR Non-PNP</v>
      </c>
      <c r="G140" s="335">
        <v>2775633</v>
      </c>
      <c r="H140" s="336">
        <v>487786.04785817344</v>
      </c>
      <c r="I140" s="335">
        <v>11102.532000000001</v>
      </c>
      <c r="J140" s="335"/>
      <c r="K140" s="335"/>
      <c r="L140" s="337">
        <f t="shared" si="7"/>
        <v>17.573866856971847</v>
      </c>
      <c r="M140" s="337">
        <f t="shared" si="8"/>
        <v>0.4</v>
      </c>
    </row>
    <row r="141" spans="1:13">
      <c r="A141" s="334" t="s">
        <v>398</v>
      </c>
      <c r="B141" s="334" t="s">
        <v>401</v>
      </c>
      <c r="C141" s="334" t="s">
        <v>195</v>
      </c>
      <c r="D141" s="334" t="s">
        <v>1492</v>
      </c>
      <c r="E141" s="334" t="s">
        <v>1041</v>
      </c>
      <c r="F141" s="334" t="str">
        <f t="shared" si="9"/>
        <v>Chattogram FR PNP</v>
      </c>
      <c r="G141" s="335">
        <v>6941316</v>
      </c>
      <c r="H141" s="336">
        <v>1194965.5020763821</v>
      </c>
      <c r="I141" s="335">
        <v>27765.263999999999</v>
      </c>
      <c r="J141" s="335"/>
      <c r="K141" s="335"/>
      <c r="L141" s="337">
        <f t="shared" si="7"/>
        <v>17.21525863505396</v>
      </c>
      <c r="M141" s="337">
        <f t="shared" si="8"/>
        <v>0.4</v>
      </c>
    </row>
    <row r="142" spans="1:13">
      <c r="A142" s="334" t="s">
        <v>204</v>
      </c>
      <c r="B142" s="334" t="s">
        <v>206</v>
      </c>
      <c r="C142" s="334" t="s">
        <v>52</v>
      </c>
      <c r="D142" s="334" t="s">
        <v>1537</v>
      </c>
      <c r="E142" s="334" t="s">
        <v>1041</v>
      </c>
      <c r="F142" s="334" t="str">
        <f t="shared" si="9"/>
        <v>Dhaka FR Non-PNP</v>
      </c>
      <c r="G142" s="335">
        <v>3404939</v>
      </c>
      <c r="H142" s="336">
        <v>596679.96919593285</v>
      </c>
      <c r="I142" s="335">
        <v>13619.755999999999</v>
      </c>
      <c r="J142" s="335"/>
      <c r="K142" s="335"/>
      <c r="L142" s="337">
        <f t="shared" si="7"/>
        <v>17.523954737395673</v>
      </c>
      <c r="M142" s="337">
        <f t="shared" si="8"/>
        <v>0.4</v>
      </c>
    </row>
    <row r="143" spans="1:13">
      <c r="A143" s="334" t="s">
        <v>241</v>
      </c>
      <c r="B143" s="334" t="s">
        <v>18</v>
      </c>
      <c r="C143" s="334" t="s">
        <v>18</v>
      </c>
      <c r="D143" s="334" t="s">
        <v>1537</v>
      </c>
      <c r="E143" s="334" t="s">
        <v>1041</v>
      </c>
      <c r="F143" s="334" t="str">
        <f t="shared" si="9"/>
        <v>Mymensingh FR Non-PNP</v>
      </c>
      <c r="G143" s="335">
        <v>3290401</v>
      </c>
      <c r="H143" s="336">
        <v>463251.85142754478</v>
      </c>
      <c r="I143" s="335">
        <v>13161.604000000001</v>
      </c>
      <c r="J143" s="335"/>
      <c r="K143" s="335"/>
      <c r="L143" s="337">
        <f t="shared" si="7"/>
        <v>14.07888738872693</v>
      </c>
      <c r="M143" s="337">
        <f t="shared" si="8"/>
        <v>0.4</v>
      </c>
    </row>
    <row r="144" spans="1:13">
      <c r="A144" s="334" t="s">
        <v>510</v>
      </c>
      <c r="B144" s="334" t="s">
        <v>512</v>
      </c>
      <c r="C144" s="334" t="s">
        <v>159</v>
      </c>
      <c r="D144" s="334" t="s">
        <v>1537</v>
      </c>
      <c r="E144" s="334" t="s">
        <v>1041</v>
      </c>
      <c r="F144" s="334" t="str">
        <f t="shared" si="9"/>
        <v>Khulna FR Non-PNP</v>
      </c>
      <c r="G144" s="335">
        <v>6560696</v>
      </c>
      <c r="H144" s="336">
        <v>1193532.7206545924</v>
      </c>
      <c r="I144" s="335">
        <v>26242.784</v>
      </c>
      <c r="J144" s="335"/>
      <c r="K144" s="335"/>
      <c r="L144" s="337">
        <f t="shared" si="7"/>
        <v>18.192166206978534</v>
      </c>
      <c r="M144" s="337">
        <f t="shared" si="8"/>
        <v>0.4</v>
      </c>
    </row>
    <row r="145" spans="1:13">
      <c r="A145" s="334" t="s">
        <v>470</v>
      </c>
      <c r="B145" s="334" t="s">
        <v>362</v>
      </c>
      <c r="C145" s="334" t="s">
        <v>52</v>
      </c>
      <c r="D145" s="334" t="s">
        <v>1537</v>
      </c>
      <c r="E145" s="334" t="s">
        <v>1041</v>
      </c>
      <c r="F145" s="334" t="str">
        <f t="shared" si="9"/>
        <v>Dhaka FR Non-PNP</v>
      </c>
      <c r="G145" s="335">
        <v>1977340</v>
      </c>
      <c r="H145" s="336">
        <v>346233.93672793044</v>
      </c>
      <c r="I145" s="335">
        <v>7909.3600000000006</v>
      </c>
      <c r="J145" s="335"/>
      <c r="K145" s="335"/>
      <c r="L145" s="337">
        <f t="shared" si="7"/>
        <v>17.510086112046004</v>
      </c>
      <c r="M145" s="337">
        <f t="shared" si="8"/>
        <v>0.4</v>
      </c>
    </row>
    <row r="146" spans="1:13">
      <c r="A146" s="334" t="s">
        <v>404</v>
      </c>
      <c r="B146" s="334" t="s">
        <v>389</v>
      </c>
      <c r="C146" s="334" t="s">
        <v>389</v>
      </c>
      <c r="D146" s="334" t="s">
        <v>1492</v>
      </c>
      <c r="E146" s="334" t="s">
        <v>1041</v>
      </c>
      <c r="F146" s="334" t="str">
        <f t="shared" si="9"/>
        <v>Rangpur FR PNP</v>
      </c>
      <c r="G146" s="335">
        <v>18524629</v>
      </c>
      <c r="H146" s="336">
        <v>3278429.6485782783</v>
      </c>
      <c r="I146" s="335">
        <v>74098.516000000003</v>
      </c>
      <c r="J146" s="335"/>
      <c r="K146" s="335"/>
      <c r="L146" s="337">
        <f t="shared" si="7"/>
        <v>17.697680469488908</v>
      </c>
      <c r="M146" s="337">
        <f t="shared" si="8"/>
        <v>0.4</v>
      </c>
    </row>
    <row r="147" spans="1:13">
      <c r="A147" s="334" t="s">
        <v>464</v>
      </c>
      <c r="B147" s="334" t="s">
        <v>52</v>
      </c>
      <c r="C147" s="334" t="s">
        <v>52</v>
      </c>
      <c r="D147" s="334" t="s">
        <v>1537</v>
      </c>
      <c r="E147" s="334" t="s">
        <v>1041</v>
      </c>
      <c r="F147" s="334" t="str">
        <f t="shared" si="9"/>
        <v>Dhaka FR Non-PNP</v>
      </c>
      <c r="G147" s="335">
        <v>2506356</v>
      </c>
      <c r="H147" s="336">
        <v>395790.96235165832</v>
      </c>
      <c r="I147" s="335">
        <v>10025.424000000001</v>
      </c>
      <c r="J147" s="335"/>
      <c r="K147" s="335"/>
      <c r="L147" s="337">
        <f t="shared" si="7"/>
        <v>15.791490209358061</v>
      </c>
      <c r="M147" s="337">
        <f t="shared" si="8"/>
        <v>0.4</v>
      </c>
    </row>
    <row r="148" spans="1:13">
      <c r="A148" s="334" t="s">
        <v>540</v>
      </c>
      <c r="B148" s="334" t="s">
        <v>542</v>
      </c>
      <c r="C148" s="334" t="s">
        <v>52</v>
      </c>
      <c r="D148" s="334" t="s">
        <v>1537</v>
      </c>
      <c r="E148" s="334" t="s">
        <v>1041</v>
      </c>
      <c r="F148" s="334" t="str">
        <f t="shared" si="9"/>
        <v>Dhaka FR Non-PNP</v>
      </c>
      <c r="G148" s="335">
        <v>4832116</v>
      </c>
      <c r="H148" s="336">
        <v>899707.6829267398</v>
      </c>
      <c r="I148" s="335">
        <v>19328.464</v>
      </c>
      <c r="J148" s="335"/>
      <c r="K148" s="335"/>
      <c r="L148" s="337">
        <f t="shared" si="7"/>
        <v>18.619331219009226</v>
      </c>
      <c r="M148" s="337">
        <f t="shared" si="8"/>
        <v>0.4</v>
      </c>
    </row>
    <row r="149" spans="1:13">
      <c r="A149" s="334" t="s">
        <v>496</v>
      </c>
      <c r="B149" s="334" t="s">
        <v>195</v>
      </c>
      <c r="C149" s="334" t="s">
        <v>195</v>
      </c>
      <c r="D149" s="334" t="s">
        <v>1537</v>
      </c>
      <c r="E149" s="334" t="s">
        <v>1041</v>
      </c>
      <c r="F149" s="334" t="str">
        <f t="shared" si="9"/>
        <v>Chattogram FR Non-PNP</v>
      </c>
      <c r="G149" s="335">
        <v>4133483</v>
      </c>
      <c r="H149" s="336">
        <v>734994.75029311934</v>
      </c>
      <c r="I149" s="335">
        <v>16533.932000000001</v>
      </c>
      <c r="J149" s="335"/>
      <c r="K149" s="335"/>
      <c r="L149" s="337">
        <f t="shared" si="7"/>
        <v>17.781487193563379</v>
      </c>
      <c r="M149" s="337">
        <f t="shared" si="8"/>
        <v>0.4</v>
      </c>
    </row>
    <row r="150" spans="1:13">
      <c r="A150" s="334" t="s">
        <v>220</v>
      </c>
      <c r="B150" s="334" t="s">
        <v>79</v>
      </c>
      <c r="C150" s="334" t="s">
        <v>52</v>
      </c>
      <c r="D150" s="334" t="s">
        <v>1537</v>
      </c>
      <c r="E150" s="334" t="s">
        <v>1041</v>
      </c>
      <c r="F150" s="334" t="str">
        <f t="shared" si="9"/>
        <v>Dhaka FR Non-PNP</v>
      </c>
      <c r="G150" s="335">
        <v>4246856</v>
      </c>
      <c r="H150" s="336">
        <v>705316.41848544381</v>
      </c>
      <c r="I150" s="335">
        <v>16987.423999999999</v>
      </c>
      <c r="J150" s="335"/>
      <c r="K150" s="335"/>
      <c r="L150" s="337">
        <f t="shared" si="7"/>
        <v>16.607966422347349</v>
      </c>
      <c r="M150" s="337">
        <f t="shared" si="8"/>
        <v>0.4</v>
      </c>
    </row>
    <row r="151" spans="1:13">
      <c r="A151" s="334" t="s">
        <v>83</v>
      </c>
      <c r="B151" s="334" t="s">
        <v>76</v>
      </c>
      <c r="C151" s="334" t="s">
        <v>195</v>
      </c>
      <c r="D151" s="334" t="s">
        <v>1537</v>
      </c>
      <c r="E151" s="334" t="s">
        <v>1041</v>
      </c>
      <c r="F151" s="334" t="str">
        <f t="shared" si="9"/>
        <v>Chattogram FR Non-PNP</v>
      </c>
      <c r="G151" s="335">
        <v>1553131</v>
      </c>
      <c r="H151" s="336">
        <v>253404.00511688413</v>
      </c>
      <c r="I151" s="335">
        <v>1.4551915228366852E-11</v>
      </c>
      <c r="J151" s="335"/>
      <c r="K151" s="335"/>
      <c r="L151" s="337">
        <f t="shared" si="7"/>
        <v>16.315687802051734</v>
      </c>
      <c r="M151" s="337">
        <f t="shared" si="8"/>
        <v>9.3694062048641448E-16</v>
      </c>
    </row>
    <row r="152" spans="1:13">
      <c r="A152" s="334" t="s">
        <v>624</v>
      </c>
      <c r="B152" s="334" t="s">
        <v>79</v>
      </c>
      <c r="C152" s="334" t="s">
        <v>52</v>
      </c>
      <c r="D152" s="334" t="s">
        <v>1537</v>
      </c>
      <c r="E152" s="334" t="s">
        <v>1041</v>
      </c>
      <c r="F152" s="334" t="str">
        <f t="shared" si="9"/>
        <v>Dhaka FR Non-PNP</v>
      </c>
      <c r="G152" s="335">
        <v>3349032</v>
      </c>
      <c r="H152" s="336">
        <v>569402.70284153102</v>
      </c>
      <c r="I152" s="335">
        <v>1.4551915228366852E-11</v>
      </c>
      <c r="J152" s="335"/>
      <c r="K152" s="335"/>
      <c r="L152" s="337">
        <f t="shared" si="7"/>
        <v>17.00200842636114</v>
      </c>
      <c r="M152" s="337">
        <f t="shared" si="8"/>
        <v>4.3451108345237825E-16</v>
      </c>
    </row>
    <row r="153" spans="1:13">
      <c r="A153" s="334" t="s">
        <v>534</v>
      </c>
      <c r="B153" s="334" t="s">
        <v>98</v>
      </c>
      <c r="C153" s="334" t="s">
        <v>52</v>
      </c>
      <c r="D153" s="334" t="s">
        <v>1537</v>
      </c>
      <c r="E153" s="334" t="s">
        <v>1041</v>
      </c>
      <c r="F153" s="334" t="str">
        <f t="shared" si="9"/>
        <v>Dhaka FR Non-PNP</v>
      </c>
      <c r="G153" s="335">
        <v>4811943</v>
      </c>
      <c r="H153" s="336">
        <v>818239.76448730798</v>
      </c>
      <c r="I153" s="335">
        <v>19247.772000000001</v>
      </c>
      <c r="J153" s="335"/>
      <c r="K153" s="335"/>
      <c r="L153" s="337">
        <f t="shared" si="7"/>
        <v>17.004352804829733</v>
      </c>
      <c r="M153" s="337">
        <f t="shared" si="8"/>
        <v>0.4</v>
      </c>
    </row>
    <row r="154" spans="1:13">
      <c r="A154" s="334" t="s">
        <v>200</v>
      </c>
      <c r="B154" s="334" t="s">
        <v>195</v>
      </c>
      <c r="C154" s="334" t="s">
        <v>195</v>
      </c>
      <c r="D154" s="334" t="s">
        <v>1537</v>
      </c>
      <c r="E154" s="334" t="s">
        <v>1041</v>
      </c>
      <c r="F154" s="334" t="str">
        <f t="shared" si="9"/>
        <v>Chattogram FR Non-PNP</v>
      </c>
      <c r="G154" s="335">
        <v>3241859</v>
      </c>
      <c r="H154" s="336">
        <v>535356.27090648306</v>
      </c>
      <c r="I154" s="335">
        <v>12967.436</v>
      </c>
      <c r="J154" s="335"/>
      <c r="K154" s="335"/>
      <c r="L154" s="337">
        <f t="shared" si="7"/>
        <v>16.5138666088341</v>
      </c>
      <c r="M154" s="337">
        <f t="shared" si="8"/>
        <v>0.4</v>
      </c>
    </row>
    <row r="155" spans="1:13">
      <c r="A155" s="334" t="s">
        <v>557</v>
      </c>
      <c r="B155" s="334" t="s">
        <v>52</v>
      </c>
      <c r="C155" s="334" t="s">
        <v>52</v>
      </c>
      <c r="D155" s="334" t="s">
        <v>1537</v>
      </c>
      <c r="E155" s="334" t="s">
        <v>1041</v>
      </c>
      <c r="F155" s="334" t="str">
        <f t="shared" si="9"/>
        <v>Dhaka FR Non-PNP</v>
      </c>
      <c r="G155" s="335">
        <v>2151549</v>
      </c>
      <c r="H155" s="336">
        <v>380698.74861877662</v>
      </c>
      <c r="I155" s="335">
        <v>8606.1959999999999</v>
      </c>
      <c r="J155" s="335"/>
      <c r="K155" s="335"/>
      <c r="L155" s="337">
        <f t="shared" si="7"/>
        <v>17.694170507795853</v>
      </c>
      <c r="M155" s="337">
        <f t="shared" si="8"/>
        <v>0.4</v>
      </c>
    </row>
    <row r="156" spans="1:13">
      <c r="A156" s="334" t="s">
        <v>520</v>
      </c>
      <c r="B156" s="334" t="s">
        <v>522</v>
      </c>
      <c r="C156" s="334" t="s">
        <v>52</v>
      </c>
      <c r="D156" s="334" t="s">
        <v>1537</v>
      </c>
      <c r="E156" s="334" t="s">
        <v>1041</v>
      </c>
      <c r="F156" s="334" t="str">
        <f t="shared" si="9"/>
        <v>Dhaka FR Non-PNP</v>
      </c>
      <c r="G156" s="335">
        <v>3424424</v>
      </c>
      <c r="H156" s="336">
        <v>578793.14190515759</v>
      </c>
      <c r="I156" s="335">
        <v>13697.696</v>
      </c>
      <c r="J156" s="335"/>
      <c r="K156" s="335"/>
      <c r="L156" s="337">
        <f t="shared" si="7"/>
        <v>16.901912318835446</v>
      </c>
      <c r="M156" s="337">
        <f t="shared" si="8"/>
        <v>0.4</v>
      </c>
    </row>
    <row r="157" spans="1:13">
      <c r="A157" s="334" t="s">
        <v>55</v>
      </c>
      <c r="B157" s="334" t="s">
        <v>52</v>
      </c>
      <c r="C157" s="334" t="s">
        <v>52</v>
      </c>
      <c r="D157" s="334" t="s">
        <v>1492</v>
      </c>
      <c r="E157" s="334" t="s">
        <v>1041</v>
      </c>
      <c r="F157" s="334" t="str">
        <f t="shared" si="9"/>
        <v>Dhaka FR PNP</v>
      </c>
      <c r="G157" s="335">
        <v>8247482</v>
      </c>
      <c r="H157" s="336">
        <v>1508980.5182414858</v>
      </c>
      <c r="I157" s="335">
        <v>31430.98</v>
      </c>
      <c r="J157" s="335"/>
      <c r="K157" s="335"/>
      <c r="L157" s="337">
        <f t="shared" si="7"/>
        <v>18.296257187848191</v>
      </c>
      <c r="M157" s="337">
        <f t="shared" si="8"/>
        <v>0.38109789145341572</v>
      </c>
    </row>
    <row r="158" spans="1:13">
      <c r="A158" s="334" t="s">
        <v>64</v>
      </c>
      <c r="B158" s="334" t="s">
        <v>52</v>
      </c>
      <c r="C158" s="334" t="s">
        <v>52</v>
      </c>
      <c r="D158" s="334" t="s">
        <v>1537</v>
      </c>
      <c r="E158" s="334" t="s">
        <v>1041</v>
      </c>
      <c r="F158" s="334" t="str">
        <f t="shared" si="9"/>
        <v>Dhaka FR Non-PNP</v>
      </c>
      <c r="G158" s="335">
        <v>2389075</v>
      </c>
      <c r="H158" s="336">
        <v>389277.95144728175</v>
      </c>
      <c r="I158" s="335">
        <v>9556.3000000000011</v>
      </c>
      <c r="J158" s="335"/>
      <c r="K158" s="335"/>
      <c r="L158" s="337">
        <f t="shared" si="7"/>
        <v>16.294086684063153</v>
      </c>
      <c r="M158" s="337">
        <f t="shared" si="8"/>
        <v>0.4</v>
      </c>
    </row>
    <row r="159" spans="1:13">
      <c r="A159" s="334" t="s">
        <v>245</v>
      </c>
      <c r="B159" s="334" t="s">
        <v>189</v>
      </c>
      <c r="C159" s="334" t="s">
        <v>189</v>
      </c>
      <c r="D159" s="334" t="s">
        <v>1537</v>
      </c>
      <c r="E159" s="334" t="s">
        <v>1041</v>
      </c>
      <c r="F159" s="334" t="str">
        <f t="shared" si="9"/>
        <v>Barishal FR Non-PNP</v>
      </c>
      <c r="G159" s="335">
        <v>2800356</v>
      </c>
      <c r="H159" s="336">
        <v>452923.60617801372</v>
      </c>
      <c r="I159" s="335">
        <v>11201.424000000001</v>
      </c>
      <c r="J159" s="335"/>
      <c r="K159" s="335"/>
      <c r="L159" s="337">
        <f t="shared" si="7"/>
        <v>16.173786696334812</v>
      </c>
      <c r="M159" s="337">
        <f t="shared" si="8"/>
        <v>0.4</v>
      </c>
    </row>
    <row r="160" spans="1:13">
      <c r="A160" s="334" t="s">
        <v>513</v>
      </c>
      <c r="B160" s="334" t="s">
        <v>908</v>
      </c>
      <c r="C160" s="334" t="s">
        <v>131</v>
      </c>
      <c r="D160" s="334" t="s">
        <v>1537</v>
      </c>
      <c r="E160" s="334" t="s">
        <v>1041</v>
      </c>
      <c r="F160" s="334" t="str">
        <f t="shared" si="9"/>
        <v>Sylhet FR Non-PNP</v>
      </c>
      <c r="G160" s="335">
        <v>4188490</v>
      </c>
      <c r="H160" s="336">
        <v>735602.90558568772</v>
      </c>
      <c r="I160" s="335">
        <v>1.4551915228366852E-11</v>
      </c>
      <c r="J160" s="335"/>
      <c r="K160" s="335"/>
      <c r="L160" s="337">
        <f t="shared" si="7"/>
        <v>17.562484465420418</v>
      </c>
      <c r="M160" s="337">
        <f t="shared" si="8"/>
        <v>3.4742628556751599E-16</v>
      </c>
    </row>
    <row r="161" spans="1:13">
      <c r="A161" s="334" t="s">
        <v>212</v>
      </c>
      <c r="B161" s="334" t="s">
        <v>136</v>
      </c>
      <c r="C161" s="334" t="s">
        <v>131</v>
      </c>
      <c r="D161" s="334" t="s">
        <v>1537</v>
      </c>
      <c r="E161" s="334" t="s">
        <v>1041</v>
      </c>
      <c r="F161" s="334" t="str">
        <f t="shared" si="9"/>
        <v>Sylhet FR Non-PNP</v>
      </c>
      <c r="G161" s="335">
        <v>4708270</v>
      </c>
      <c r="H161" s="336">
        <v>832041.65279952274</v>
      </c>
      <c r="I161" s="335">
        <v>18833.080000000002</v>
      </c>
      <c r="J161" s="335"/>
      <c r="K161" s="335"/>
      <c r="L161" s="337">
        <f t="shared" si="7"/>
        <v>17.671918832172384</v>
      </c>
      <c r="M161" s="337">
        <f t="shared" si="8"/>
        <v>0.4</v>
      </c>
    </row>
    <row r="162" spans="1:13">
      <c r="A162" s="334" t="s">
        <v>543</v>
      </c>
      <c r="B162" s="334" t="s">
        <v>52</v>
      </c>
      <c r="C162" s="334" t="s">
        <v>52</v>
      </c>
      <c r="D162" s="334" t="s">
        <v>1492</v>
      </c>
      <c r="E162" s="334" t="s">
        <v>1041</v>
      </c>
      <c r="F162" s="334" t="str">
        <f t="shared" si="9"/>
        <v>Dhaka FR PNP</v>
      </c>
      <c r="G162" s="335">
        <v>7870767</v>
      </c>
      <c r="H162" s="336">
        <v>1363994.8037036995</v>
      </c>
      <c r="I162" s="335">
        <v>29561.81</v>
      </c>
      <c r="J162" s="335"/>
      <c r="K162" s="335"/>
      <c r="L162" s="337">
        <f t="shared" si="7"/>
        <v>17.329884161272968</v>
      </c>
      <c r="M162" s="337">
        <f t="shared" si="8"/>
        <v>0.37558995203389961</v>
      </c>
    </row>
    <row r="163" spans="1:13">
      <c r="A163" s="334" t="s">
        <v>341</v>
      </c>
      <c r="B163" s="334" t="s">
        <v>79</v>
      </c>
      <c r="C163" s="334" t="s">
        <v>52</v>
      </c>
      <c r="D163" s="334" t="s">
        <v>1537</v>
      </c>
      <c r="E163" s="334" t="s">
        <v>1041</v>
      </c>
      <c r="F163" s="334" t="str">
        <f t="shared" si="9"/>
        <v>Dhaka FR Non-PNP</v>
      </c>
      <c r="G163" s="335">
        <v>1269696</v>
      </c>
      <c r="H163" s="336">
        <v>199505.46291401432</v>
      </c>
      <c r="I163" s="335">
        <v>5078.7839999999997</v>
      </c>
      <c r="J163" s="335"/>
      <c r="K163" s="335"/>
      <c r="L163" s="337">
        <f t="shared" si="7"/>
        <v>15.712852754833781</v>
      </c>
      <c r="M163" s="337">
        <f t="shared" si="8"/>
        <v>0.4</v>
      </c>
    </row>
    <row r="164" spans="1:13">
      <c r="A164" s="334" t="s">
        <v>609</v>
      </c>
      <c r="B164" s="334" t="s">
        <v>52</v>
      </c>
      <c r="C164" s="334" t="s">
        <v>52</v>
      </c>
      <c r="D164" s="334" t="s">
        <v>1537</v>
      </c>
      <c r="E164" s="334" t="s">
        <v>1041</v>
      </c>
      <c r="F164" s="334" t="str">
        <f t="shared" si="9"/>
        <v>Dhaka FR Non-PNP</v>
      </c>
      <c r="G164" s="335">
        <v>1618593</v>
      </c>
      <c r="H164" s="336">
        <v>287035.09662418946</v>
      </c>
      <c r="I164" s="335">
        <v>6474.3720000000003</v>
      </c>
      <c r="J164" s="335"/>
      <c r="K164" s="335"/>
      <c r="L164" s="337">
        <f t="shared" si="7"/>
        <v>17.733617816473288</v>
      </c>
      <c r="M164" s="337">
        <f t="shared" si="8"/>
        <v>0.4</v>
      </c>
    </row>
    <row r="165" spans="1:13">
      <c r="A165" s="334" t="s">
        <v>545</v>
      </c>
      <c r="B165" s="334" t="s">
        <v>52</v>
      </c>
      <c r="C165" s="334" t="s">
        <v>52</v>
      </c>
      <c r="D165" s="334" t="s">
        <v>1492</v>
      </c>
      <c r="E165" s="334" t="s">
        <v>1041</v>
      </c>
      <c r="F165" s="334" t="str">
        <f t="shared" si="9"/>
        <v>Dhaka FR PNP</v>
      </c>
      <c r="G165" s="335">
        <v>11980235</v>
      </c>
      <c r="H165" s="336">
        <v>2055594.3845144028</v>
      </c>
      <c r="I165" s="335">
        <v>49824.305</v>
      </c>
      <c r="J165" s="335"/>
      <c r="K165" s="335"/>
      <c r="L165" s="337">
        <f t="shared" si="7"/>
        <v>17.1582142129466</v>
      </c>
      <c r="M165" s="337">
        <f t="shared" si="8"/>
        <v>0.4158875431074599</v>
      </c>
    </row>
    <row r="166" spans="1:13">
      <c r="A166" s="334" t="s">
        <v>536</v>
      </c>
      <c r="B166" s="334" t="s">
        <v>156</v>
      </c>
      <c r="C166" s="334" t="s">
        <v>159</v>
      </c>
      <c r="D166" s="334" t="s">
        <v>1537</v>
      </c>
      <c r="E166" s="334" t="s">
        <v>1041</v>
      </c>
      <c r="F166" s="334" t="str">
        <f t="shared" si="9"/>
        <v>Khulna FR Non-PNP</v>
      </c>
      <c r="G166" s="335">
        <v>4553538</v>
      </c>
      <c r="H166" s="336">
        <v>796251.12746441201</v>
      </c>
      <c r="I166" s="335">
        <v>18214.152000000002</v>
      </c>
      <c r="J166" s="335"/>
      <c r="K166" s="335"/>
      <c r="L166" s="337">
        <f t="shared" si="7"/>
        <v>17.486427640757846</v>
      </c>
      <c r="M166" s="337">
        <f t="shared" si="8"/>
        <v>0.4</v>
      </c>
    </row>
    <row r="167" spans="1:13">
      <c r="A167" s="334" t="s">
        <v>438</v>
      </c>
      <c r="B167" s="334" t="s">
        <v>52</v>
      </c>
      <c r="C167" s="334" t="s">
        <v>52</v>
      </c>
      <c r="D167" s="334" t="s">
        <v>1537</v>
      </c>
      <c r="E167" s="334" t="s">
        <v>1041</v>
      </c>
      <c r="F167" s="334" t="str">
        <f t="shared" si="9"/>
        <v>Dhaka FR Non-PNP</v>
      </c>
      <c r="G167" s="335">
        <v>1467503</v>
      </c>
      <c r="H167" s="336">
        <v>220635.56967902282</v>
      </c>
      <c r="I167" s="335">
        <v>55909.679358185596</v>
      </c>
      <c r="J167" s="335"/>
      <c r="K167" s="335"/>
      <c r="L167" s="337">
        <f t="shared" si="7"/>
        <v>15.034761065498525</v>
      </c>
      <c r="M167" s="337">
        <f t="shared" si="8"/>
        <v>3.8098511115947016</v>
      </c>
    </row>
    <row r="168" spans="1:13">
      <c r="A168" s="334" t="s">
        <v>324</v>
      </c>
      <c r="B168" s="334" t="s">
        <v>325</v>
      </c>
      <c r="C168" s="334" t="s">
        <v>389</v>
      </c>
      <c r="D168" s="334" t="s">
        <v>1537</v>
      </c>
      <c r="E168" s="334" t="s">
        <v>1041</v>
      </c>
      <c r="F168" s="334" t="str">
        <f t="shared" si="9"/>
        <v>Rangpur FR Non-PNP</v>
      </c>
      <c r="G168" s="335">
        <v>3565324</v>
      </c>
      <c r="H168" s="336">
        <v>601337.25206154422</v>
      </c>
      <c r="I168" s="335">
        <v>8.7311491370201111E-11</v>
      </c>
      <c r="J168" s="335"/>
      <c r="K168" s="335"/>
      <c r="L168" s="337">
        <f t="shared" si="7"/>
        <v>16.866272239536833</v>
      </c>
      <c r="M168" s="337">
        <f t="shared" si="8"/>
        <v>2.4489076271946424E-15</v>
      </c>
    </row>
    <row r="169" spans="1:13">
      <c r="A169" s="334" t="s">
        <v>141</v>
      </c>
      <c r="B169" s="334" t="s">
        <v>48</v>
      </c>
      <c r="C169" s="334" t="s">
        <v>18</v>
      </c>
      <c r="D169" s="334" t="s">
        <v>1537</v>
      </c>
      <c r="E169" s="334" t="s">
        <v>1041</v>
      </c>
      <c r="F169" s="334" t="str">
        <f t="shared" si="9"/>
        <v>Mymensingh FR Non-PNP</v>
      </c>
      <c r="G169" s="335">
        <v>1675211</v>
      </c>
      <c r="H169" s="336">
        <v>296737.42418697057</v>
      </c>
      <c r="I169" s="335">
        <v>6700.8440000000001</v>
      </c>
      <c r="J169" s="335"/>
      <c r="K169" s="335"/>
      <c r="L169" s="337">
        <f t="shared" si="7"/>
        <v>17.713435751494622</v>
      </c>
      <c r="M169" s="337">
        <f t="shared" si="8"/>
        <v>0.4</v>
      </c>
    </row>
    <row r="170" spans="1:13">
      <c r="A170" s="334" t="s">
        <v>139</v>
      </c>
      <c r="B170" s="334" t="s">
        <v>52</v>
      </c>
      <c r="C170" s="334" t="s">
        <v>52</v>
      </c>
      <c r="D170" s="334" t="s">
        <v>1537</v>
      </c>
      <c r="E170" s="334" t="s">
        <v>1041</v>
      </c>
      <c r="F170" s="334" t="str">
        <f t="shared" si="9"/>
        <v>Dhaka FR Non-PNP</v>
      </c>
      <c r="G170" s="335">
        <v>1213916</v>
      </c>
      <c r="H170" s="336">
        <v>183256.97318260637</v>
      </c>
      <c r="I170" s="335">
        <v>4855.6639999999998</v>
      </c>
      <c r="J170" s="335"/>
      <c r="K170" s="335"/>
      <c r="L170" s="337">
        <f t="shared" si="7"/>
        <v>15.096347126375001</v>
      </c>
      <c r="M170" s="337">
        <f t="shared" si="8"/>
        <v>0.4</v>
      </c>
    </row>
    <row r="171" spans="1:13">
      <c r="A171" s="334" t="s">
        <v>365</v>
      </c>
      <c r="B171" s="334" t="s">
        <v>159</v>
      </c>
      <c r="C171" s="334" t="s">
        <v>159</v>
      </c>
      <c r="D171" s="334" t="s">
        <v>1537</v>
      </c>
      <c r="E171" s="334" t="s">
        <v>1041</v>
      </c>
      <c r="F171" s="334" t="str">
        <f t="shared" si="9"/>
        <v>Khulna FR Non-PNP</v>
      </c>
      <c r="G171" s="335">
        <v>1800479</v>
      </c>
      <c r="H171" s="336">
        <v>301761.36571926379</v>
      </c>
      <c r="I171" s="335">
        <v>7201.9160000000002</v>
      </c>
      <c r="J171" s="335"/>
      <c r="K171" s="335"/>
      <c r="L171" s="337">
        <f t="shared" si="7"/>
        <v>16.760060279473617</v>
      </c>
      <c r="M171" s="337">
        <f t="shared" si="8"/>
        <v>0.4</v>
      </c>
    </row>
    <row r="172" spans="1:13">
      <c r="A172" s="334" t="s">
        <v>271</v>
      </c>
      <c r="B172" s="334" t="s">
        <v>52</v>
      </c>
      <c r="C172" s="334" t="s">
        <v>52</v>
      </c>
      <c r="D172" s="334" t="s">
        <v>1537</v>
      </c>
      <c r="E172" s="334" t="s">
        <v>1041</v>
      </c>
      <c r="F172" s="334" t="str">
        <f t="shared" si="9"/>
        <v>Dhaka FR Non-PNP</v>
      </c>
      <c r="G172" s="335">
        <v>1569215</v>
      </c>
      <c r="H172" s="336">
        <v>250061.69455931784</v>
      </c>
      <c r="I172" s="335">
        <v>6276.8600000000006</v>
      </c>
      <c r="J172" s="335"/>
      <c r="K172" s="335"/>
      <c r="L172" s="337">
        <f t="shared" si="7"/>
        <v>15.935464200846782</v>
      </c>
      <c r="M172" s="337">
        <f t="shared" si="8"/>
        <v>0.4</v>
      </c>
    </row>
    <row r="173" spans="1:13">
      <c r="A173" s="334" t="s">
        <v>532</v>
      </c>
      <c r="B173" s="334" t="s">
        <v>351</v>
      </c>
      <c r="C173" s="334" t="s">
        <v>389</v>
      </c>
      <c r="D173" s="334" t="s">
        <v>1537</v>
      </c>
      <c r="E173" s="334" t="s">
        <v>1041</v>
      </c>
      <c r="F173" s="334" t="str">
        <f t="shared" si="9"/>
        <v>Rangpur FR Non-PNP</v>
      </c>
      <c r="G173" s="335">
        <v>5716345</v>
      </c>
      <c r="H173" s="336">
        <v>1065318.7175146306</v>
      </c>
      <c r="I173" s="335">
        <v>22865.38</v>
      </c>
      <c r="J173" s="335"/>
      <c r="K173" s="335"/>
      <c r="L173" s="337">
        <f t="shared" si="7"/>
        <v>18.636361477738497</v>
      </c>
      <c r="M173" s="337">
        <f t="shared" si="8"/>
        <v>0.4</v>
      </c>
    </row>
    <row r="174" spans="1:13">
      <c r="A174" s="334" t="s">
        <v>632</v>
      </c>
      <c r="B174" s="334" t="s">
        <v>52</v>
      </c>
      <c r="C174" s="334" t="s">
        <v>52</v>
      </c>
      <c r="D174" s="334" t="s">
        <v>1537</v>
      </c>
      <c r="E174" s="334" t="s">
        <v>1041</v>
      </c>
      <c r="F174" s="334" t="str">
        <f t="shared" si="9"/>
        <v>Dhaka FR Non-PNP</v>
      </c>
      <c r="G174" s="335">
        <v>5955726</v>
      </c>
      <c r="H174" s="336">
        <v>1107685.3183187721</v>
      </c>
      <c r="I174" s="335">
        <v>23822.904000000002</v>
      </c>
      <c r="J174" s="335"/>
      <c r="K174" s="335"/>
      <c r="L174" s="337">
        <f t="shared" si="7"/>
        <v>18.598661495152264</v>
      </c>
      <c r="M174" s="337">
        <f t="shared" si="8"/>
        <v>0.4</v>
      </c>
    </row>
    <row r="175" spans="1:13">
      <c r="A175" s="334" t="s">
        <v>385</v>
      </c>
      <c r="B175" s="334" t="s">
        <v>329</v>
      </c>
      <c r="C175" s="334" t="s">
        <v>107</v>
      </c>
      <c r="D175" s="334" t="s">
        <v>1537</v>
      </c>
      <c r="E175" s="334" t="s">
        <v>1041</v>
      </c>
      <c r="F175" s="334" t="str">
        <f t="shared" si="9"/>
        <v>Rajshahi FR Non-PNP</v>
      </c>
      <c r="G175" s="335">
        <v>2527886</v>
      </c>
      <c r="H175" s="336">
        <v>462282.19144684658</v>
      </c>
      <c r="I175" s="335">
        <v>5.4569682106375694E-12</v>
      </c>
      <c r="J175" s="335"/>
      <c r="K175" s="335"/>
      <c r="L175" s="337">
        <f t="shared" si="7"/>
        <v>18.287303756848473</v>
      </c>
      <c r="M175" s="337">
        <f t="shared" si="8"/>
        <v>2.1587081896246782E-16</v>
      </c>
    </row>
    <row r="176" spans="1:13">
      <c r="A176" s="334" t="s">
        <v>436</v>
      </c>
      <c r="B176" s="334" t="s">
        <v>52</v>
      </c>
      <c r="C176" s="334" t="s">
        <v>52</v>
      </c>
      <c r="D176" s="334" t="s">
        <v>1537</v>
      </c>
      <c r="E176" s="334" t="s">
        <v>1041</v>
      </c>
      <c r="F176" s="334" t="str">
        <f t="shared" si="9"/>
        <v>Dhaka FR Non-PNP</v>
      </c>
      <c r="G176" s="335">
        <v>1954038</v>
      </c>
      <c r="H176" s="336">
        <v>315133.00598089374</v>
      </c>
      <c r="I176" s="335">
        <v>7816.152</v>
      </c>
      <c r="J176" s="335"/>
      <c r="K176" s="335"/>
      <c r="L176" s="337">
        <f t="shared" si="7"/>
        <v>16.12727111657469</v>
      </c>
      <c r="M176" s="337">
        <f t="shared" si="8"/>
        <v>0.4</v>
      </c>
    </row>
    <row r="177" spans="1:13">
      <c r="A177" s="334" t="s">
        <v>615</v>
      </c>
      <c r="B177" s="334" t="s">
        <v>103</v>
      </c>
      <c r="C177" s="334" t="s">
        <v>52</v>
      </c>
      <c r="D177" s="334" t="s">
        <v>1537</v>
      </c>
      <c r="E177" s="334" t="s">
        <v>1041</v>
      </c>
      <c r="F177" s="334" t="str">
        <f t="shared" si="9"/>
        <v>Dhaka FR Non-PNP</v>
      </c>
      <c r="G177" s="335">
        <v>1400327</v>
      </c>
      <c r="H177" s="336">
        <v>235583.90502806302</v>
      </c>
      <c r="I177" s="335">
        <v>5601.308</v>
      </c>
      <c r="J177" s="335"/>
      <c r="K177" s="335"/>
      <c r="L177" s="337">
        <f t="shared" si="7"/>
        <v>16.823492300588576</v>
      </c>
      <c r="M177" s="337">
        <f t="shared" si="8"/>
        <v>0.4</v>
      </c>
    </row>
    <row r="178" spans="1:13">
      <c r="A178" s="334" t="s">
        <v>347</v>
      </c>
      <c r="B178" s="334" t="s">
        <v>52</v>
      </c>
      <c r="C178" s="334" t="s">
        <v>52</v>
      </c>
      <c r="D178" s="334" t="s">
        <v>1537</v>
      </c>
      <c r="E178" s="334" t="s">
        <v>1041</v>
      </c>
      <c r="F178" s="334" t="str">
        <f t="shared" si="9"/>
        <v>Dhaka FR Non-PNP</v>
      </c>
      <c r="G178" s="335">
        <v>1673769</v>
      </c>
      <c r="H178" s="336">
        <v>300429.16610774229</v>
      </c>
      <c r="I178" s="335">
        <v>7.2759576141834259E-12</v>
      </c>
      <c r="J178" s="335"/>
      <c r="K178" s="335"/>
      <c r="L178" s="337">
        <f t="shared" si="7"/>
        <v>17.949260985700075</v>
      </c>
      <c r="M178" s="337">
        <f t="shared" si="8"/>
        <v>4.3470500494294167E-16</v>
      </c>
    </row>
    <row r="179" spans="1:13">
      <c r="A179" s="334" t="s">
        <v>284</v>
      </c>
      <c r="B179" s="334" t="s">
        <v>103</v>
      </c>
      <c r="C179" s="334" t="s">
        <v>52</v>
      </c>
      <c r="D179" s="334" t="s">
        <v>1537</v>
      </c>
      <c r="E179" s="334" t="s">
        <v>1041</v>
      </c>
      <c r="F179" s="334" t="str">
        <f t="shared" si="9"/>
        <v>Dhaka FR Non-PNP</v>
      </c>
      <c r="G179" s="335">
        <v>2689173</v>
      </c>
      <c r="H179" s="336">
        <v>419013.14702160051</v>
      </c>
      <c r="I179" s="335">
        <v>2.9103830456733704E-11</v>
      </c>
      <c r="J179" s="335"/>
      <c r="K179" s="335"/>
      <c r="L179" s="337">
        <f t="shared" si="7"/>
        <v>15.581487208952364</v>
      </c>
      <c r="M179" s="337">
        <f t="shared" si="8"/>
        <v>1.0822595071694423E-15</v>
      </c>
    </row>
    <row r="180" spans="1:13">
      <c r="A180" s="334" t="s">
        <v>174</v>
      </c>
      <c r="B180" s="334" t="s">
        <v>176</v>
      </c>
      <c r="C180" s="334" t="s">
        <v>159</v>
      </c>
      <c r="D180" s="334" t="s">
        <v>1537</v>
      </c>
      <c r="E180" s="334" t="s">
        <v>1041</v>
      </c>
      <c r="F180" s="334" t="str">
        <f t="shared" si="9"/>
        <v>Khulna FR Non-PNP</v>
      </c>
      <c r="G180" s="335">
        <v>1625329</v>
      </c>
      <c r="H180" s="336">
        <v>276967.48108586343</v>
      </c>
      <c r="I180" s="335">
        <v>6501.3159999999998</v>
      </c>
      <c r="J180" s="335"/>
      <c r="K180" s="335"/>
      <c r="L180" s="337">
        <f t="shared" si="7"/>
        <v>17.040702595343063</v>
      </c>
      <c r="M180" s="337">
        <f t="shared" si="8"/>
        <v>0.4</v>
      </c>
    </row>
    <row r="181" spans="1:13">
      <c r="A181" s="334" t="s">
        <v>314</v>
      </c>
      <c r="B181" s="334" t="s">
        <v>52</v>
      </c>
      <c r="C181" s="334" t="s">
        <v>52</v>
      </c>
      <c r="D181" s="334" t="s">
        <v>1537</v>
      </c>
      <c r="E181" s="334" t="s">
        <v>1041</v>
      </c>
      <c r="F181" s="334" t="str">
        <f t="shared" si="9"/>
        <v>Dhaka FR Non-PNP</v>
      </c>
      <c r="G181" s="335">
        <v>1924096</v>
      </c>
      <c r="H181" s="336">
        <v>318636.53422724025</v>
      </c>
      <c r="I181" s="335">
        <v>7696.384</v>
      </c>
      <c r="J181" s="335"/>
      <c r="K181" s="335"/>
      <c r="L181" s="337">
        <f t="shared" si="7"/>
        <v>16.56032413285201</v>
      </c>
      <c r="M181" s="337">
        <f t="shared" si="8"/>
        <v>0.4</v>
      </c>
    </row>
    <row r="182" spans="1:13">
      <c r="A182" s="334" t="s">
        <v>587</v>
      </c>
      <c r="B182" s="334" t="s">
        <v>79</v>
      </c>
      <c r="C182" s="334" t="s">
        <v>52</v>
      </c>
      <c r="D182" s="334" t="s">
        <v>1537</v>
      </c>
      <c r="E182" s="334" t="s">
        <v>1041</v>
      </c>
      <c r="F182" s="334" t="str">
        <f t="shared" si="9"/>
        <v>Dhaka FR Non-PNP</v>
      </c>
      <c r="G182" s="335">
        <v>2170845</v>
      </c>
      <c r="H182" s="336">
        <v>375487.25687675213</v>
      </c>
      <c r="I182" s="335">
        <v>8683.380000000001</v>
      </c>
      <c r="J182" s="335"/>
      <c r="K182" s="335"/>
      <c r="L182" s="337">
        <f t="shared" si="7"/>
        <v>17.296824825206411</v>
      </c>
      <c r="M182" s="337">
        <f t="shared" si="8"/>
        <v>0.4</v>
      </c>
    </row>
    <row r="183" spans="1:13">
      <c r="A183" s="334" t="s">
        <v>356</v>
      </c>
      <c r="B183" s="334" t="s">
        <v>230</v>
      </c>
      <c r="C183" s="334" t="s">
        <v>131</v>
      </c>
      <c r="D183" s="334" t="s">
        <v>1537</v>
      </c>
      <c r="E183" s="334" t="s">
        <v>1041</v>
      </c>
      <c r="F183" s="334" t="str">
        <f t="shared" si="9"/>
        <v>Sylhet FR Non-PNP</v>
      </c>
      <c r="G183" s="335">
        <v>2228052</v>
      </c>
      <c r="H183" s="336">
        <v>381304.7894783247</v>
      </c>
      <c r="I183" s="335">
        <v>8912.2080000000005</v>
      </c>
      <c r="J183" s="335"/>
      <c r="K183" s="335"/>
      <c r="L183" s="337">
        <f t="shared" si="7"/>
        <v>17.113819133410026</v>
      </c>
      <c r="M183" s="337">
        <f t="shared" si="8"/>
        <v>0.4</v>
      </c>
    </row>
    <row r="184" spans="1:13">
      <c r="A184" s="334" t="s">
        <v>108</v>
      </c>
      <c r="B184" s="334" t="s">
        <v>52</v>
      </c>
      <c r="C184" s="334" t="s">
        <v>52</v>
      </c>
      <c r="D184" s="334" t="s">
        <v>1492</v>
      </c>
      <c r="E184" s="334" t="s">
        <v>1041</v>
      </c>
      <c r="F184" s="334" t="str">
        <f t="shared" si="9"/>
        <v>Dhaka FR PNP</v>
      </c>
      <c r="G184" s="335">
        <v>5052906</v>
      </c>
      <c r="H184" s="336">
        <v>895161.46223546786</v>
      </c>
      <c r="I184" s="335">
        <v>0</v>
      </c>
      <c r="J184" s="335"/>
      <c r="K184" s="335"/>
      <c r="L184" s="337">
        <f t="shared" si="7"/>
        <v>17.715775085375977</v>
      </c>
      <c r="M184" s="337">
        <f t="shared" si="8"/>
        <v>0</v>
      </c>
    </row>
    <row r="185" spans="1:13">
      <c r="A185" s="334" t="s">
        <v>368</v>
      </c>
      <c r="B185" s="334" t="s">
        <v>79</v>
      </c>
      <c r="C185" s="334" t="s">
        <v>52</v>
      </c>
      <c r="D185" s="334" t="s">
        <v>1537</v>
      </c>
      <c r="E185" s="334" t="s">
        <v>1041</v>
      </c>
      <c r="F185" s="334" t="str">
        <f t="shared" si="9"/>
        <v>Dhaka FR Non-PNP</v>
      </c>
      <c r="G185" s="335">
        <v>2806727</v>
      </c>
      <c r="H185" s="336">
        <v>437227.15709832922</v>
      </c>
      <c r="I185" s="335">
        <v>11226.907999999999</v>
      </c>
      <c r="J185" s="335"/>
      <c r="K185" s="335"/>
      <c r="L185" s="337">
        <f t="shared" si="7"/>
        <v>15.577829874381413</v>
      </c>
      <c r="M185" s="337">
        <f t="shared" si="8"/>
        <v>0.4</v>
      </c>
    </row>
    <row r="186" spans="1:13">
      <c r="A186" s="334" t="s">
        <v>628</v>
      </c>
      <c r="B186" s="334" t="s">
        <v>52</v>
      </c>
      <c r="C186" s="334" t="s">
        <v>52</v>
      </c>
      <c r="D186" s="334" t="s">
        <v>1537</v>
      </c>
      <c r="E186" s="334" t="s">
        <v>1041</v>
      </c>
      <c r="F186" s="334" t="str">
        <f t="shared" si="9"/>
        <v>Dhaka FR Non-PNP</v>
      </c>
      <c r="G186" s="335">
        <v>2868643</v>
      </c>
      <c r="H186" s="336">
        <v>484554.38169998146</v>
      </c>
      <c r="I186" s="335">
        <v>11474.572</v>
      </c>
      <c r="J186" s="335"/>
      <c r="K186" s="335"/>
      <c r="L186" s="337">
        <f t="shared" si="7"/>
        <v>16.891414571279224</v>
      </c>
      <c r="M186" s="337">
        <f t="shared" si="8"/>
        <v>0.4</v>
      </c>
    </row>
    <row r="187" spans="1:13">
      <c r="A187" s="334" t="s">
        <v>585</v>
      </c>
      <c r="B187" s="334" t="s">
        <v>52</v>
      </c>
      <c r="C187" s="334" t="s">
        <v>52</v>
      </c>
      <c r="D187" s="334" t="s">
        <v>1537</v>
      </c>
      <c r="E187" s="334" t="s">
        <v>1041</v>
      </c>
      <c r="F187" s="334" t="str">
        <f t="shared" si="9"/>
        <v>Dhaka FR Non-PNP</v>
      </c>
      <c r="G187" s="335">
        <v>2016210</v>
      </c>
      <c r="H187" s="336">
        <v>317289.09979139612</v>
      </c>
      <c r="I187" s="335">
        <v>8064.84</v>
      </c>
      <c r="J187" s="335"/>
      <c r="K187" s="335"/>
      <c r="L187" s="337">
        <f t="shared" si="7"/>
        <v>15.736907355453852</v>
      </c>
      <c r="M187" s="337">
        <f t="shared" si="8"/>
        <v>0.4</v>
      </c>
    </row>
    <row r="188" spans="1:13">
      <c r="A188" s="334" t="s">
        <v>224</v>
      </c>
      <c r="B188" s="334" t="s">
        <v>226</v>
      </c>
      <c r="C188" s="334" t="s">
        <v>107</v>
      </c>
      <c r="D188" s="334" t="s">
        <v>1537</v>
      </c>
      <c r="E188" s="334" t="s">
        <v>1041</v>
      </c>
      <c r="F188" s="334" t="str">
        <f t="shared" si="9"/>
        <v>Rajshahi FR Non-PNP</v>
      </c>
      <c r="G188" s="335">
        <v>2779216</v>
      </c>
      <c r="H188" s="336">
        <v>454135.49558245001</v>
      </c>
      <c r="I188" s="335">
        <v>11116.864</v>
      </c>
      <c r="J188" s="335"/>
      <c r="K188" s="335"/>
      <c r="L188" s="337">
        <f t="shared" si="7"/>
        <v>16.340417426441487</v>
      </c>
      <c r="M188" s="337">
        <f t="shared" si="8"/>
        <v>0.4</v>
      </c>
    </row>
    <row r="189" spans="1:13">
      <c r="A189" s="334" t="s">
        <v>622</v>
      </c>
      <c r="B189" s="334" t="s">
        <v>52</v>
      </c>
      <c r="C189" s="334" t="s">
        <v>52</v>
      </c>
      <c r="D189" s="334" t="s">
        <v>1537</v>
      </c>
      <c r="E189" s="334" t="s">
        <v>1041</v>
      </c>
      <c r="F189" s="334" t="str">
        <f t="shared" si="9"/>
        <v>Dhaka FR Non-PNP</v>
      </c>
      <c r="G189" s="335">
        <v>1579072</v>
      </c>
      <c r="H189" s="336">
        <v>280089.16986488167</v>
      </c>
      <c r="I189" s="335">
        <v>-1.8189894035458565E-12</v>
      </c>
      <c r="J189" s="335"/>
      <c r="K189" s="335"/>
      <c r="L189" s="337">
        <f t="shared" si="7"/>
        <v>17.737580671741483</v>
      </c>
      <c r="M189" s="337">
        <f t="shared" si="8"/>
        <v>-1.1519356961214286E-16</v>
      </c>
    </row>
    <row r="190" spans="1:13">
      <c r="A190" s="334" t="s">
        <v>207</v>
      </c>
      <c r="B190" s="334" t="s">
        <v>192</v>
      </c>
      <c r="C190" s="334" t="s">
        <v>52</v>
      </c>
      <c r="D190" s="334" t="s">
        <v>1537</v>
      </c>
      <c r="E190" s="334" t="s">
        <v>1041</v>
      </c>
      <c r="F190" s="334" t="str">
        <f t="shared" si="9"/>
        <v>Dhaka FR Non-PNP</v>
      </c>
      <c r="G190" s="335">
        <v>3880243</v>
      </c>
      <c r="H190" s="336">
        <v>752986.58566093398</v>
      </c>
      <c r="I190" s="335">
        <v>-5.8207660913467407E-11</v>
      </c>
      <c r="J190" s="335"/>
      <c r="K190" s="335"/>
      <c r="L190" s="337">
        <f t="shared" si="7"/>
        <v>19.40565541026513</v>
      </c>
      <c r="M190" s="337">
        <f t="shared" si="8"/>
        <v>-1.5001034964425527E-15</v>
      </c>
    </row>
    <row r="191" spans="1:13">
      <c r="A191" s="334" t="s">
        <v>309</v>
      </c>
      <c r="B191" s="334" t="s">
        <v>79</v>
      </c>
      <c r="C191" s="334" t="s">
        <v>52</v>
      </c>
      <c r="D191" s="334" t="s">
        <v>1537</v>
      </c>
      <c r="E191" s="334" t="s">
        <v>1041</v>
      </c>
      <c r="F191" s="334" t="str">
        <f t="shared" si="9"/>
        <v>Dhaka FR Non-PNP</v>
      </c>
      <c r="G191" s="335">
        <v>2518531</v>
      </c>
      <c r="H191" s="336">
        <v>412215.51208124455</v>
      </c>
      <c r="I191" s="335">
        <v>10074.124</v>
      </c>
      <c r="J191" s="335"/>
      <c r="K191" s="335"/>
      <c r="L191" s="337">
        <f t="shared" si="7"/>
        <v>16.367299512344481</v>
      </c>
      <c r="M191" s="337">
        <f t="shared" si="8"/>
        <v>0.4</v>
      </c>
    </row>
    <row r="192" spans="1:13">
      <c r="A192" s="334" t="s">
        <v>1131</v>
      </c>
      <c r="B192" s="334" t="s">
        <v>186</v>
      </c>
      <c r="C192" s="334" t="s">
        <v>195</v>
      </c>
      <c r="D192" s="334" t="s">
        <v>1537</v>
      </c>
      <c r="E192" s="334" t="s">
        <v>1041</v>
      </c>
      <c r="F192" s="334" t="str">
        <f t="shared" si="9"/>
        <v>Chattogram FR Non-PNP</v>
      </c>
      <c r="G192" s="335">
        <v>1413752</v>
      </c>
      <c r="H192" s="336">
        <v>233448.6866575841</v>
      </c>
      <c r="I192" s="335">
        <v>-7.2759576141834259E-12</v>
      </c>
      <c r="J192" s="335"/>
      <c r="K192" s="335"/>
      <c r="L192" s="337">
        <f t="shared" si="7"/>
        <v>16.512704254889407</v>
      </c>
      <c r="M192" s="337">
        <f t="shared" si="8"/>
        <v>-5.1465586709574421E-16</v>
      </c>
    </row>
    <row r="193" spans="1:13">
      <c r="A193" s="334" t="s">
        <v>420</v>
      </c>
      <c r="B193" s="334" t="s">
        <v>362</v>
      </c>
      <c r="C193" s="334" t="s">
        <v>52</v>
      </c>
      <c r="D193" s="334" t="s">
        <v>1537</v>
      </c>
      <c r="E193" s="334" t="s">
        <v>1041</v>
      </c>
      <c r="F193" s="334" t="str">
        <f t="shared" si="9"/>
        <v>Dhaka FR Non-PNP</v>
      </c>
      <c r="G193" s="335">
        <v>1277257</v>
      </c>
      <c r="H193" s="336">
        <v>223755.7433491089</v>
      </c>
      <c r="I193" s="335">
        <v>5109.0280000000002</v>
      </c>
      <c r="J193" s="335"/>
      <c r="K193" s="335"/>
      <c r="L193" s="337">
        <f t="shared" si="7"/>
        <v>17.518458959246956</v>
      </c>
      <c r="M193" s="337">
        <f t="shared" si="8"/>
        <v>0.4</v>
      </c>
    </row>
    <row r="194" spans="1:13">
      <c r="A194" s="334" t="s">
        <v>95</v>
      </c>
      <c r="B194" s="334" t="s">
        <v>98</v>
      </c>
      <c r="C194" s="334" t="s">
        <v>52</v>
      </c>
      <c r="D194" s="334" t="s">
        <v>1537</v>
      </c>
      <c r="E194" s="334" t="s">
        <v>1041</v>
      </c>
      <c r="F194" s="334" t="str">
        <f t="shared" si="9"/>
        <v>Dhaka FR Non-PNP</v>
      </c>
      <c r="G194" s="335">
        <v>1477210</v>
      </c>
      <c r="H194" s="336">
        <v>223642.49801127522</v>
      </c>
      <c r="I194" s="335">
        <v>5908.84</v>
      </c>
      <c r="J194" s="335"/>
      <c r="K194" s="335"/>
      <c r="L194" s="337">
        <f t="shared" si="7"/>
        <v>15.139519635750856</v>
      </c>
      <c r="M194" s="337">
        <f t="shared" si="8"/>
        <v>0.4</v>
      </c>
    </row>
    <row r="195" spans="1:13">
      <c r="A195" s="334" t="s">
        <v>998</v>
      </c>
      <c r="B195" s="334" t="s">
        <v>48</v>
      </c>
      <c r="C195" s="334" t="s">
        <v>18</v>
      </c>
      <c r="D195" s="334" t="s">
        <v>1537</v>
      </c>
      <c r="E195" s="334" t="s">
        <v>1041</v>
      </c>
      <c r="F195" s="334" t="str">
        <f t="shared" si="9"/>
        <v>Mymensingh FR Non-PNP</v>
      </c>
      <c r="G195" s="335">
        <v>940057</v>
      </c>
      <c r="H195" s="336">
        <v>141627.25784935168</v>
      </c>
      <c r="I195" s="335">
        <v>3760.2280000000001</v>
      </c>
      <c r="J195" s="335"/>
      <c r="K195" s="335"/>
      <c r="L195" s="337">
        <f t="shared" ref="L195:L258" si="10">(H195/G195)*100</f>
        <v>15.065815993003795</v>
      </c>
      <c r="M195" s="337">
        <f t="shared" ref="M195:M258" si="11">(I195/G195)*100</f>
        <v>0.4</v>
      </c>
    </row>
    <row r="196" spans="1:13">
      <c r="A196" s="334" t="s">
        <v>402</v>
      </c>
      <c r="B196" s="334" t="s">
        <v>159</v>
      </c>
      <c r="C196" s="334" t="s">
        <v>159</v>
      </c>
      <c r="D196" s="334" t="s">
        <v>1492</v>
      </c>
      <c r="E196" s="334" t="s">
        <v>1041</v>
      </c>
      <c r="F196" s="334" t="str">
        <f t="shared" ref="F196:F259" si="12">CONCATENATE(C196," ",E196," ",D196)</f>
        <v>Khulna FR PNP</v>
      </c>
      <c r="G196" s="335">
        <v>10102386</v>
      </c>
      <c r="H196" s="336">
        <v>1633182.5712005286</v>
      </c>
      <c r="I196" s="335">
        <v>41477.654999999999</v>
      </c>
      <c r="J196" s="335"/>
      <c r="K196" s="335"/>
      <c r="L196" s="337">
        <f t="shared" si="10"/>
        <v>16.166305377764505</v>
      </c>
      <c r="M196" s="337">
        <f t="shared" si="11"/>
        <v>0.41057285872862115</v>
      </c>
    </row>
    <row r="197" spans="1:13">
      <c r="A197" s="334" t="s">
        <v>143</v>
      </c>
      <c r="B197" s="334" t="s">
        <v>131</v>
      </c>
      <c r="C197" s="334" t="s">
        <v>131</v>
      </c>
      <c r="D197" s="334" t="s">
        <v>1537</v>
      </c>
      <c r="E197" s="334" t="s">
        <v>1041</v>
      </c>
      <c r="F197" s="334" t="str">
        <f t="shared" si="12"/>
        <v>Sylhet FR Non-PNP</v>
      </c>
      <c r="G197" s="335">
        <v>1885308</v>
      </c>
      <c r="H197" s="336">
        <v>324908.49334168766</v>
      </c>
      <c r="I197" s="335">
        <v>7541.232</v>
      </c>
      <c r="J197" s="335"/>
      <c r="K197" s="335"/>
      <c r="L197" s="337">
        <f t="shared" si="10"/>
        <v>17.233708939955044</v>
      </c>
      <c r="M197" s="337">
        <f t="shared" si="11"/>
        <v>0.4</v>
      </c>
    </row>
    <row r="198" spans="1:13">
      <c r="A198" s="334" t="s">
        <v>468</v>
      </c>
      <c r="B198" s="334" t="s">
        <v>52</v>
      </c>
      <c r="C198" s="334" t="s">
        <v>52</v>
      </c>
      <c r="D198" s="334" t="s">
        <v>1537</v>
      </c>
      <c r="E198" s="334" t="s">
        <v>1041</v>
      </c>
      <c r="F198" s="334" t="str">
        <f t="shared" si="12"/>
        <v>Dhaka FR Non-PNP</v>
      </c>
      <c r="G198" s="335">
        <v>2333261</v>
      </c>
      <c r="H198" s="336">
        <v>360240.50993075466</v>
      </c>
      <c r="I198" s="335">
        <v>9333.0439999999999</v>
      </c>
      <c r="J198" s="335"/>
      <c r="K198" s="335"/>
      <c r="L198" s="337">
        <f t="shared" si="10"/>
        <v>15.439357617118473</v>
      </c>
      <c r="M198" s="337">
        <f t="shared" si="11"/>
        <v>0.4</v>
      </c>
    </row>
    <row r="199" spans="1:13">
      <c r="A199" s="334" t="s">
        <v>358</v>
      </c>
      <c r="B199" s="334" t="s">
        <v>18</v>
      </c>
      <c r="C199" s="334" t="s">
        <v>18</v>
      </c>
      <c r="D199" s="334" t="s">
        <v>1537</v>
      </c>
      <c r="E199" s="334" t="s">
        <v>1041</v>
      </c>
      <c r="F199" s="334" t="str">
        <f t="shared" si="12"/>
        <v>Mymensingh FR Non-PNP</v>
      </c>
      <c r="G199" s="335">
        <v>2211275</v>
      </c>
      <c r="H199" s="336">
        <v>395730.99697232299</v>
      </c>
      <c r="I199" s="335">
        <v>8845.1</v>
      </c>
      <c r="J199" s="335"/>
      <c r="K199" s="335"/>
      <c r="L199" s="337">
        <f t="shared" si="10"/>
        <v>17.896055306206733</v>
      </c>
      <c r="M199" s="337">
        <f t="shared" si="11"/>
        <v>0.4</v>
      </c>
    </row>
    <row r="200" spans="1:13">
      <c r="A200" s="334" t="s">
        <v>320</v>
      </c>
      <c r="B200" s="334" t="s">
        <v>52</v>
      </c>
      <c r="C200" s="334" t="s">
        <v>52</v>
      </c>
      <c r="D200" s="334" t="s">
        <v>1537</v>
      </c>
      <c r="E200" s="334" t="s">
        <v>1041</v>
      </c>
      <c r="F200" s="334" t="str">
        <f t="shared" si="12"/>
        <v>Dhaka FR Non-PNP</v>
      </c>
      <c r="G200" s="335">
        <v>3330380</v>
      </c>
      <c r="H200" s="336">
        <v>548668.75154105318</v>
      </c>
      <c r="I200" s="335">
        <v>13321.52</v>
      </c>
      <c r="J200" s="335"/>
      <c r="K200" s="335"/>
      <c r="L200" s="337">
        <f t="shared" si="10"/>
        <v>16.474659094189047</v>
      </c>
      <c r="M200" s="337">
        <f t="shared" si="11"/>
        <v>0.4</v>
      </c>
    </row>
    <row r="201" spans="1:13">
      <c r="A201" s="334" t="s">
        <v>257</v>
      </c>
      <c r="B201" s="334" t="s">
        <v>18</v>
      </c>
      <c r="C201" s="334" t="s">
        <v>18</v>
      </c>
      <c r="D201" s="334" t="s">
        <v>1537</v>
      </c>
      <c r="E201" s="334" t="s">
        <v>1041</v>
      </c>
      <c r="F201" s="334" t="str">
        <f t="shared" si="12"/>
        <v>Mymensingh FR Non-PNP</v>
      </c>
      <c r="G201" s="335">
        <v>1026877</v>
      </c>
      <c r="H201" s="336">
        <v>168042.39097776523</v>
      </c>
      <c r="I201" s="335">
        <v>4107.5079999999998</v>
      </c>
      <c r="J201" s="335"/>
      <c r="K201" s="335"/>
      <c r="L201" s="337">
        <f t="shared" si="10"/>
        <v>16.364412775606546</v>
      </c>
      <c r="M201" s="337">
        <f t="shared" si="11"/>
        <v>0.4</v>
      </c>
    </row>
    <row r="202" spans="1:13">
      <c r="A202" s="334" t="s">
        <v>222</v>
      </c>
      <c r="B202" s="334" t="s">
        <v>52</v>
      </c>
      <c r="C202" s="334" t="s">
        <v>52</v>
      </c>
      <c r="D202" s="334" t="s">
        <v>1537</v>
      </c>
      <c r="E202" s="334" t="s">
        <v>1041</v>
      </c>
      <c r="F202" s="334" t="str">
        <f t="shared" si="12"/>
        <v>Dhaka FR Non-PNP</v>
      </c>
      <c r="G202" s="335">
        <v>3489575</v>
      </c>
      <c r="H202" s="336">
        <v>666835.03225767612</v>
      </c>
      <c r="I202" s="335">
        <v>2.9103830456733704E-11</v>
      </c>
      <c r="J202" s="335"/>
      <c r="K202" s="335"/>
      <c r="L202" s="337">
        <f t="shared" si="10"/>
        <v>19.109348051200392</v>
      </c>
      <c r="M202" s="337">
        <f t="shared" si="11"/>
        <v>8.3402220776838743E-16</v>
      </c>
    </row>
    <row r="203" spans="1:13">
      <c r="A203" s="334" t="s">
        <v>530</v>
      </c>
      <c r="B203" s="334" t="s">
        <v>162</v>
      </c>
      <c r="C203" s="334" t="s">
        <v>195</v>
      </c>
      <c r="D203" s="334" t="s">
        <v>1537</v>
      </c>
      <c r="E203" s="334" t="s">
        <v>1041</v>
      </c>
      <c r="F203" s="334" t="str">
        <f t="shared" si="12"/>
        <v>Chattogram FR Non-PNP</v>
      </c>
      <c r="G203" s="335">
        <v>3739718</v>
      </c>
      <c r="H203" s="336">
        <v>654593.63719413802</v>
      </c>
      <c r="I203" s="335">
        <v>0</v>
      </c>
      <c r="J203" s="335"/>
      <c r="K203" s="335"/>
      <c r="L203" s="337">
        <f t="shared" si="10"/>
        <v>17.503823475303165</v>
      </c>
      <c r="M203" s="337">
        <f t="shared" si="11"/>
        <v>0</v>
      </c>
    </row>
    <row r="204" spans="1:13">
      <c r="A204" s="334" t="s">
        <v>132</v>
      </c>
      <c r="B204" s="334" t="s">
        <v>131</v>
      </c>
      <c r="C204" s="334" t="s">
        <v>131</v>
      </c>
      <c r="D204" s="334" t="s">
        <v>1537</v>
      </c>
      <c r="E204" s="334" t="s">
        <v>1041</v>
      </c>
      <c r="F204" s="334" t="str">
        <f t="shared" si="12"/>
        <v>Sylhet FR Non-PNP</v>
      </c>
      <c r="G204" s="335">
        <v>1748712</v>
      </c>
      <c r="H204" s="336">
        <v>250937.08783682718</v>
      </c>
      <c r="I204" s="335">
        <v>6994.848</v>
      </c>
      <c r="J204" s="335"/>
      <c r="K204" s="335"/>
      <c r="L204" s="337">
        <f t="shared" si="10"/>
        <v>14.349823632297781</v>
      </c>
      <c r="M204" s="337">
        <f t="shared" si="11"/>
        <v>0.4</v>
      </c>
    </row>
    <row r="205" spans="1:13">
      <c r="A205" s="334" t="s">
        <v>516</v>
      </c>
      <c r="B205" s="334" t="s">
        <v>103</v>
      </c>
      <c r="C205" s="334" t="s">
        <v>52</v>
      </c>
      <c r="D205" s="334" t="s">
        <v>1537</v>
      </c>
      <c r="E205" s="334" t="s">
        <v>1041</v>
      </c>
      <c r="F205" s="334" t="str">
        <f t="shared" si="12"/>
        <v>Dhaka FR Non-PNP</v>
      </c>
      <c r="G205" s="335">
        <v>5538013</v>
      </c>
      <c r="H205" s="336">
        <v>950124.11660660291</v>
      </c>
      <c r="I205" s="335">
        <v>22152.052</v>
      </c>
      <c r="J205" s="335"/>
      <c r="K205" s="335"/>
      <c r="L205" s="337">
        <f t="shared" si="10"/>
        <v>17.156408202844649</v>
      </c>
      <c r="M205" s="337">
        <f t="shared" si="11"/>
        <v>0.4</v>
      </c>
    </row>
    <row r="206" spans="1:13">
      <c r="A206" s="334" t="s">
        <v>550</v>
      </c>
      <c r="B206" s="334" t="s">
        <v>552</v>
      </c>
      <c r="C206" s="334" t="s">
        <v>18</v>
      </c>
      <c r="D206" s="334" t="s">
        <v>1537</v>
      </c>
      <c r="E206" s="334" t="s">
        <v>1041</v>
      </c>
      <c r="F206" s="334" t="str">
        <f t="shared" si="12"/>
        <v>Mymensingh FR Non-PNP</v>
      </c>
      <c r="G206" s="335">
        <v>1213198</v>
      </c>
      <c r="H206" s="336">
        <v>189269.40237083856</v>
      </c>
      <c r="I206" s="335">
        <v>4852.7920000000004</v>
      </c>
      <c r="J206" s="335"/>
      <c r="K206" s="335"/>
      <c r="L206" s="337">
        <f t="shared" si="10"/>
        <v>15.600866665691715</v>
      </c>
      <c r="M206" s="337">
        <f t="shared" si="11"/>
        <v>0.4</v>
      </c>
    </row>
    <row r="207" spans="1:13">
      <c r="A207" s="334" t="s">
        <v>190</v>
      </c>
      <c r="B207" s="334" t="s">
        <v>192</v>
      </c>
      <c r="C207" s="334" t="s">
        <v>52</v>
      </c>
      <c r="D207" s="334" t="s">
        <v>1537</v>
      </c>
      <c r="E207" s="334" t="s">
        <v>1041</v>
      </c>
      <c r="F207" s="334" t="str">
        <f t="shared" si="12"/>
        <v>Dhaka FR Non-PNP</v>
      </c>
      <c r="G207" s="335">
        <v>1857983</v>
      </c>
      <c r="H207" s="336">
        <v>345217.58854533988</v>
      </c>
      <c r="I207" s="335">
        <v>7431.9319999999998</v>
      </c>
      <c r="J207" s="335"/>
      <c r="K207" s="335"/>
      <c r="L207" s="337">
        <f t="shared" si="10"/>
        <v>18.580233971211786</v>
      </c>
      <c r="M207" s="337">
        <f t="shared" si="11"/>
        <v>0.4</v>
      </c>
    </row>
    <row r="208" spans="1:13">
      <c r="A208" s="334" t="s">
        <v>611</v>
      </c>
      <c r="B208" s="334" t="s">
        <v>52</v>
      </c>
      <c r="C208" s="334" t="s">
        <v>52</v>
      </c>
      <c r="D208" s="334" t="s">
        <v>1537</v>
      </c>
      <c r="E208" s="334" t="s">
        <v>1041</v>
      </c>
      <c r="F208" s="334" t="str">
        <f t="shared" si="12"/>
        <v>Dhaka FR Non-PNP</v>
      </c>
      <c r="G208" s="335">
        <v>1260756</v>
      </c>
      <c r="H208" s="336">
        <v>228652.07781178842</v>
      </c>
      <c r="I208" s="335">
        <v>5043.0240000000003</v>
      </c>
      <c r="J208" s="335"/>
      <c r="K208" s="335"/>
      <c r="L208" s="337">
        <f t="shared" si="10"/>
        <v>18.136108637340488</v>
      </c>
      <c r="M208" s="337">
        <f t="shared" si="11"/>
        <v>0.4</v>
      </c>
    </row>
    <row r="209" spans="1:13">
      <c r="A209" s="334" t="s">
        <v>583</v>
      </c>
      <c r="B209" s="334" t="s">
        <v>512</v>
      </c>
      <c r="C209" s="334" t="s">
        <v>159</v>
      </c>
      <c r="D209" s="334" t="s">
        <v>1537</v>
      </c>
      <c r="E209" s="334" t="s">
        <v>1041</v>
      </c>
      <c r="F209" s="334" t="str">
        <f t="shared" si="12"/>
        <v>Khulna FR Non-PNP</v>
      </c>
      <c r="G209" s="335">
        <v>1441071</v>
      </c>
      <c r="H209" s="336">
        <v>249759.55429082213</v>
      </c>
      <c r="I209" s="335">
        <v>5764.2840000000006</v>
      </c>
      <c r="J209" s="335"/>
      <c r="K209" s="335"/>
      <c r="L209" s="337">
        <f t="shared" si="10"/>
        <v>17.331523172058986</v>
      </c>
      <c r="M209" s="337">
        <f t="shared" si="11"/>
        <v>0.4</v>
      </c>
    </row>
    <row r="210" spans="1:13">
      <c r="A210" s="334" t="s">
        <v>637</v>
      </c>
      <c r="B210" s="334" t="s">
        <v>79</v>
      </c>
      <c r="C210" s="334" t="s">
        <v>52</v>
      </c>
      <c r="D210" s="334" t="s">
        <v>1537</v>
      </c>
      <c r="E210" s="334" t="s">
        <v>1041</v>
      </c>
      <c r="F210" s="334" t="str">
        <f t="shared" si="12"/>
        <v>Dhaka FR Non-PNP</v>
      </c>
      <c r="G210" s="335">
        <v>2665216</v>
      </c>
      <c r="H210" s="336">
        <v>446612.29068213468</v>
      </c>
      <c r="I210" s="335">
        <v>10660.864</v>
      </c>
      <c r="J210" s="335"/>
      <c r="K210" s="335"/>
      <c r="L210" s="337">
        <f t="shared" si="10"/>
        <v>16.757076750332232</v>
      </c>
      <c r="M210" s="337">
        <f t="shared" si="11"/>
        <v>0.4</v>
      </c>
    </row>
    <row r="211" spans="1:13">
      <c r="A211" s="334" t="s">
        <v>488</v>
      </c>
      <c r="B211" s="334" t="s">
        <v>48</v>
      </c>
      <c r="C211" s="334" t="s">
        <v>18</v>
      </c>
      <c r="D211" s="334" t="s">
        <v>1537</v>
      </c>
      <c r="E211" s="334" t="s">
        <v>1041</v>
      </c>
      <c r="F211" s="334" t="str">
        <f t="shared" si="12"/>
        <v>Mymensingh FR Non-PNP</v>
      </c>
      <c r="G211" s="335">
        <v>2806493</v>
      </c>
      <c r="H211" s="336">
        <v>465474.0424858231</v>
      </c>
      <c r="I211" s="335">
        <v>11225.972</v>
      </c>
      <c r="J211" s="335"/>
      <c r="K211" s="335"/>
      <c r="L211" s="337">
        <f t="shared" si="10"/>
        <v>16.585612096157842</v>
      </c>
      <c r="M211" s="337">
        <f t="shared" si="11"/>
        <v>0.4</v>
      </c>
    </row>
    <row r="212" spans="1:13">
      <c r="A212" s="334" t="s">
        <v>506</v>
      </c>
      <c r="B212" s="334" t="s">
        <v>186</v>
      </c>
      <c r="C212" s="334" t="s">
        <v>195</v>
      </c>
      <c r="D212" s="334" t="s">
        <v>1537</v>
      </c>
      <c r="E212" s="334" t="s">
        <v>1041</v>
      </c>
      <c r="F212" s="334" t="str">
        <f t="shared" si="12"/>
        <v>Chattogram FR Non-PNP</v>
      </c>
      <c r="G212" s="335">
        <v>4873283</v>
      </c>
      <c r="H212" s="336">
        <v>825525.28884349635</v>
      </c>
      <c r="I212" s="335">
        <v>2.9103830456733704E-11</v>
      </c>
      <c r="J212" s="335"/>
      <c r="K212" s="335"/>
      <c r="L212" s="337">
        <f t="shared" si="10"/>
        <v>16.939818369741637</v>
      </c>
      <c r="M212" s="337">
        <f t="shared" si="11"/>
        <v>5.9721199152057666E-16</v>
      </c>
    </row>
    <row r="213" spans="1:13">
      <c r="A213" s="334" t="s">
        <v>595</v>
      </c>
      <c r="B213" s="334" t="s">
        <v>362</v>
      </c>
      <c r="C213" s="334" t="s">
        <v>52</v>
      </c>
      <c r="D213" s="334" t="s">
        <v>1537</v>
      </c>
      <c r="E213" s="334" t="s">
        <v>1041</v>
      </c>
      <c r="F213" s="334" t="str">
        <f t="shared" si="12"/>
        <v>Dhaka FR Non-PNP</v>
      </c>
      <c r="G213" s="335">
        <v>1909709</v>
      </c>
      <c r="H213" s="336">
        <v>336567.78495756898</v>
      </c>
      <c r="I213" s="335">
        <v>7638.8360000000002</v>
      </c>
      <c r="J213" s="335"/>
      <c r="K213" s="335"/>
      <c r="L213" s="337">
        <f t="shared" si="10"/>
        <v>17.624035125643172</v>
      </c>
      <c r="M213" s="337">
        <f t="shared" si="11"/>
        <v>0.4</v>
      </c>
    </row>
    <row r="214" spans="1:13">
      <c r="A214" s="334" t="s">
        <v>179</v>
      </c>
      <c r="B214" s="334" t="s">
        <v>52</v>
      </c>
      <c r="C214" s="334" t="s">
        <v>52</v>
      </c>
      <c r="D214" s="334" t="s">
        <v>1492</v>
      </c>
      <c r="E214" s="334" t="s">
        <v>1041</v>
      </c>
      <c r="F214" s="334" t="str">
        <f t="shared" si="12"/>
        <v>Dhaka FR PNP</v>
      </c>
      <c r="G214" s="335">
        <v>4291670</v>
      </c>
      <c r="H214" s="336">
        <v>644488.96681480063</v>
      </c>
      <c r="I214" s="335">
        <v>17312.525000000001</v>
      </c>
      <c r="J214" s="335"/>
      <c r="K214" s="335"/>
      <c r="L214" s="337">
        <f t="shared" si="10"/>
        <v>15.017206980378283</v>
      </c>
      <c r="M214" s="337">
        <f t="shared" si="11"/>
        <v>0.40339832745760978</v>
      </c>
    </row>
    <row r="215" spans="1:13">
      <c r="A215" s="334" t="s">
        <v>526</v>
      </c>
      <c r="B215" s="334" t="s">
        <v>455</v>
      </c>
      <c r="C215" s="334" t="s">
        <v>195</v>
      </c>
      <c r="D215" s="334" t="s">
        <v>1537</v>
      </c>
      <c r="E215" s="334" t="s">
        <v>1041</v>
      </c>
      <c r="F215" s="334" t="str">
        <f t="shared" si="12"/>
        <v>Chattogram FR Non-PNP</v>
      </c>
      <c r="G215" s="335">
        <v>3370904</v>
      </c>
      <c r="H215" s="336">
        <v>536183.02223320247</v>
      </c>
      <c r="I215" s="335">
        <v>13483.616</v>
      </c>
      <c r="J215" s="335"/>
      <c r="K215" s="335"/>
      <c r="L215" s="337">
        <f t="shared" si="10"/>
        <v>15.906208608527637</v>
      </c>
      <c r="M215" s="337">
        <f t="shared" si="11"/>
        <v>0.4</v>
      </c>
    </row>
    <row r="216" spans="1:13">
      <c r="A216" s="334" t="s">
        <v>626</v>
      </c>
      <c r="B216" s="334" t="s">
        <v>52</v>
      </c>
      <c r="C216" s="334" t="s">
        <v>52</v>
      </c>
      <c r="D216" s="334" t="s">
        <v>1537</v>
      </c>
      <c r="E216" s="334" t="s">
        <v>1041</v>
      </c>
      <c r="F216" s="334" t="str">
        <f t="shared" si="12"/>
        <v>Dhaka FR Non-PNP</v>
      </c>
      <c r="G216" s="335">
        <v>2980358</v>
      </c>
      <c r="H216" s="336">
        <v>504907.11230151635</v>
      </c>
      <c r="I216" s="335">
        <v>11921.432000000001</v>
      </c>
      <c r="J216" s="335"/>
      <c r="K216" s="335"/>
      <c r="L216" s="337">
        <f t="shared" si="10"/>
        <v>16.941156475212587</v>
      </c>
      <c r="M216" s="337">
        <f t="shared" si="11"/>
        <v>0.4</v>
      </c>
    </row>
    <row r="217" spans="1:13">
      <c r="A217" s="334" t="s">
        <v>379</v>
      </c>
      <c r="B217" s="334" t="s">
        <v>79</v>
      </c>
      <c r="C217" s="334" t="s">
        <v>52</v>
      </c>
      <c r="D217" s="334" t="s">
        <v>1537</v>
      </c>
      <c r="E217" s="334" t="s">
        <v>1041</v>
      </c>
      <c r="F217" s="334" t="str">
        <f t="shared" si="12"/>
        <v>Dhaka FR Non-PNP</v>
      </c>
      <c r="G217" s="335">
        <v>2057071</v>
      </c>
      <c r="H217" s="336">
        <v>336440.90976092091</v>
      </c>
      <c r="I217" s="335">
        <v>8228.2839999999997</v>
      </c>
      <c r="J217" s="335"/>
      <c r="K217" s="335"/>
      <c r="L217" s="337">
        <f t="shared" si="10"/>
        <v>16.35533774774526</v>
      </c>
      <c r="M217" s="337">
        <f t="shared" si="11"/>
        <v>0.4</v>
      </c>
    </row>
    <row r="218" spans="1:13">
      <c r="A218" s="334" t="s">
        <v>370</v>
      </c>
      <c r="B218" s="334" t="s">
        <v>103</v>
      </c>
      <c r="C218" s="334" t="s">
        <v>52</v>
      </c>
      <c r="D218" s="334" t="s">
        <v>1537</v>
      </c>
      <c r="E218" s="334" t="s">
        <v>1041</v>
      </c>
      <c r="F218" s="334" t="str">
        <f t="shared" si="12"/>
        <v>Dhaka FR Non-PNP</v>
      </c>
      <c r="G218" s="335">
        <v>5658541</v>
      </c>
      <c r="H218" s="336">
        <v>1060832.2506961266</v>
      </c>
      <c r="I218" s="335">
        <v>22634.164000000001</v>
      </c>
      <c r="J218" s="335"/>
      <c r="K218" s="335"/>
      <c r="L218" s="337">
        <f t="shared" si="10"/>
        <v>18.747451873126423</v>
      </c>
      <c r="M218" s="337">
        <f t="shared" si="11"/>
        <v>0.4</v>
      </c>
    </row>
    <row r="219" spans="1:13">
      <c r="A219" s="334" t="s">
        <v>296</v>
      </c>
      <c r="B219" s="334" t="s">
        <v>211</v>
      </c>
      <c r="C219" s="334" t="s">
        <v>189</v>
      </c>
      <c r="D219" s="334" t="s">
        <v>1537</v>
      </c>
      <c r="E219" s="334" t="s">
        <v>1041</v>
      </c>
      <c r="F219" s="334" t="str">
        <f t="shared" si="12"/>
        <v>Barishal FR Non-PNP</v>
      </c>
      <c r="G219" s="335">
        <v>1005697</v>
      </c>
      <c r="H219" s="336">
        <v>169892.27350752114</v>
      </c>
      <c r="I219" s="335">
        <v>4022.788</v>
      </c>
      <c r="J219" s="335"/>
      <c r="K219" s="335"/>
      <c r="L219" s="337">
        <f t="shared" si="10"/>
        <v>16.892987998126785</v>
      </c>
      <c r="M219" s="337">
        <f t="shared" si="11"/>
        <v>0.4</v>
      </c>
    </row>
    <row r="220" spans="1:13">
      <c r="A220" s="334" t="s">
        <v>227</v>
      </c>
      <c r="B220" s="334" t="s">
        <v>230</v>
      </c>
      <c r="C220" s="334" t="s">
        <v>131</v>
      </c>
      <c r="D220" s="334" t="s">
        <v>1537</v>
      </c>
      <c r="E220" s="334" t="s">
        <v>1041</v>
      </c>
      <c r="F220" s="334" t="str">
        <f t="shared" si="12"/>
        <v>Sylhet FR Non-PNP</v>
      </c>
      <c r="G220" s="335">
        <v>1876574</v>
      </c>
      <c r="H220" s="336">
        <v>278963.67377303395</v>
      </c>
      <c r="I220" s="335">
        <v>7506.2960000000003</v>
      </c>
      <c r="J220" s="335"/>
      <c r="K220" s="335"/>
      <c r="L220" s="337">
        <f t="shared" si="10"/>
        <v>14.865583439450505</v>
      </c>
      <c r="M220" s="337">
        <f t="shared" si="11"/>
        <v>0.4</v>
      </c>
    </row>
    <row r="221" spans="1:13">
      <c r="A221" s="334" t="s">
        <v>589</v>
      </c>
      <c r="B221" s="334" t="s">
        <v>52</v>
      </c>
      <c r="C221" s="334" t="s">
        <v>52</v>
      </c>
      <c r="D221" s="334" t="s">
        <v>1537</v>
      </c>
      <c r="E221" s="334" t="s">
        <v>1041</v>
      </c>
      <c r="F221" s="334" t="str">
        <f t="shared" si="12"/>
        <v>Dhaka FR Non-PNP</v>
      </c>
      <c r="G221" s="335">
        <v>1880011</v>
      </c>
      <c r="H221" s="336">
        <v>297448.74269287824</v>
      </c>
      <c r="I221" s="335">
        <v>1.4551915228366852E-11</v>
      </c>
      <c r="J221" s="335"/>
      <c r="K221" s="335"/>
      <c r="L221" s="337">
        <f t="shared" si="10"/>
        <v>15.821649059121368</v>
      </c>
      <c r="M221" s="337">
        <f t="shared" si="11"/>
        <v>7.7403351514256308E-16</v>
      </c>
    </row>
    <row r="222" spans="1:13">
      <c r="A222" s="334" t="s">
        <v>523</v>
      </c>
      <c r="B222" s="334" t="s">
        <v>1564</v>
      </c>
      <c r="C222" s="334" t="s">
        <v>189</v>
      </c>
      <c r="D222" s="334" t="s">
        <v>1537</v>
      </c>
      <c r="E222" s="334" t="s">
        <v>1041</v>
      </c>
      <c r="F222" s="334" t="str">
        <f t="shared" si="12"/>
        <v>Barishal FR Non-PNP</v>
      </c>
      <c r="G222" s="335">
        <v>1982581</v>
      </c>
      <c r="H222" s="336">
        <v>317659.87206456292</v>
      </c>
      <c r="I222" s="335">
        <v>0</v>
      </c>
      <c r="J222" s="335"/>
      <c r="K222" s="335"/>
      <c r="L222" s="337">
        <f t="shared" si="10"/>
        <v>16.022541932186524</v>
      </c>
      <c r="M222" s="337">
        <f t="shared" si="11"/>
        <v>0</v>
      </c>
    </row>
    <row r="223" spans="1:13">
      <c r="A223" s="334" t="s">
        <v>311</v>
      </c>
      <c r="B223" s="334" t="s">
        <v>313</v>
      </c>
      <c r="C223" s="334" t="s">
        <v>189</v>
      </c>
      <c r="D223" s="334" t="s">
        <v>1537</v>
      </c>
      <c r="E223" s="334" t="s">
        <v>1041</v>
      </c>
      <c r="F223" s="334" t="str">
        <f t="shared" si="12"/>
        <v>Barishal FR Non-PNP</v>
      </c>
      <c r="G223" s="335">
        <v>1849423</v>
      </c>
      <c r="H223" s="336">
        <v>317189.74366441165</v>
      </c>
      <c r="I223" s="335">
        <v>4174.0026177073814</v>
      </c>
      <c r="J223" s="335"/>
      <c r="K223" s="335"/>
      <c r="L223" s="337">
        <f t="shared" si="10"/>
        <v>17.150740726400159</v>
      </c>
      <c r="M223" s="337">
        <f t="shared" si="11"/>
        <v>0.22569215467242387</v>
      </c>
    </row>
    <row r="224" spans="1:13">
      <c r="A224" s="334" t="s">
        <v>449</v>
      </c>
      <c r="B224" s="334" t="s">
        <v>195</v>
      </c>
      <c r="C224" s="334" t="s">
        <v>195</v>
      </c>
      <c r="D224" s="334" t="s">
        <v>1537</v>
      </c>
      <c r="E224" s="334" t="s">
        <v>1041</v>
      </c>
      <c r="F224" s="334" t="str">
        <f t="shared" si="12"/>
        <v>Chattogram FR Non-PNP</v>
      </c>
      <c r="G224" s="335">
        <v>1268278</v>
      </c>
      <c r="H224" s="336">
        <v>192071.6416611803</v>
      </c>
      <c r="I224" s="335">
        <v>5073.1120000000001</v>
      </c>
      <c r="J224" s="335"/>
      <c r="K224" s="335"/>
      <c r="L224" s="337">
        <f t="shared" si="10"/>
        <v>15.144285532129414</v>
      </c>
      <c r="M224" s="337">
        <f t="shared" si="11"/>
        <v>0.4</v>
      </c>
    </row>
    <row r="225" spans="1:13">
      <c r="A225" s="334" t="s">
        <v>305</v>
      </c>
      <c r="B225" s="334" t="s">
        <v>79</v>
      </c>
      <c r="C225" s="334" t="s">
        <v>52</v>
      </c>
      <c r="D225" s="334" t="s">
        <v>1537</v>
      </c>
      <c r="E225" s="334" t="s">
        <v>1041</v>
      </c>
      <c r="F225" s="334" t="str">
        <f t="shared" si="12"/>
        <v>Dhaka FR Non-PNP</v>
      </c>
      <c r="G225" s="335">
        <v>1971010</v>
      </c>
      <c r="H225" s="336">
        <v>312843.07203796192</v>
      </c>
      <c r="I225" s="335">
        <v>7884.04</v>
      </c>
      <c r="J225" s="335"/>
      <c r="K225" s="335"/>
      <c r="L225" s="337">
        <f t="shared" si="10"/>
        <v>15.872221451842552</v>
      </c>
      <c r="M225" s="337">
        <f t="shared" si="11"/>
        <v>0.4</v>
      </c>
    </row>
    <row r="226" spans="1:13">
      <c r="A226" s="334" t="s">
        <v>1277</v>
      </c>
      <c r="B226" s="334" t="s">
        <v>170</v>
      </c>
      <c r="C226" s="334" t="s">
        <v>195</v>
      </c>
      <c r="D226" s="334" t="s">
        <v>1537</v>
      </c>
      <c r="E226" s="334" t="s">
        <v>1041</v>
      </c>
      <c r="F226" s="334" t="str">
        <f t="shared" si="12"/>
        <v>Chattogram FR Non-PNP</v>
      </c>
      <c r="G226" s="335">
        <v>3029720</v>
      </c>
      <c r="H226" s="336">
        <v>528390.89435258752</v>
      </c>
      <c r="I226" s="335">
        <v>12118.880000000001</v>
      </c>
      <c r="J226" s="335"/>
      <c r="K226" s="335"/>
      <c r="L226" s="337">
        <f t="shared" si="10"/>
        <v>17.440255018700988</v>
      </c>
      <c r="M226" s="337">
        <f t="shared" si="11"/>
        <v>0.4</v>
      </c>
    </row>
    <row r="227" spans="1:13">
      <c r="A227" s="334" t="s">
        <v>101</v>
      </c>
      <c r="B227" s="334" t="s">
        <v>103</v>
      </c>
      <c r="C227" s="334" t="s">
        <v>52</v>
      </c>
      <c r="D227" s="334" t="s">
        <v>1537</v>
      </c>
      <c r="E227" s="334" t="s">
        <v>1041</v>
      </c>
      <c r="F227" s="334" t="str">
        <f t="shared" si="12"/>
        <v>Dhaka FR Non-PNP</v>
      </c>
      <c r="G227" s="335">
        <v>4215778</v>
      </c>
      <c r="H227" s="336">
        <v>689504.83207855816</v>
      </c>
      <c r="I227" s="335">
        <v>16863.112000000001</v>
      </c>
      <c r="J227" s="335"/>
      <c r="K227" s="335"/>
      <c r="L227" s="337">
        <f t="shared" si="10"/>
        <v>16.355340154973959</v>
      </c>
      <c r="M227" s="337">
        <f t="shared" si="11"/>
        <v>0.4</v>
      </c>
    </row>
    <row r="228" spans="1:13">
      <c r="A228" s="334" t="s">
        <v>289</v>
      </c>
      <c r="B228" s="334" t="s">
        <v>79</v>
      </c>
      <c r="C228" s="334" t="s">
        <v>52</v>
      </c>
      <c r="D228" s="334" t="s">
        <v>1537</v>
      </c>
      <c r="E228" s="334" t="s">
        <v>1041</v>
      </c>
      <c r="F228" s="334" t="str">
        <f t="shared" si="12"/>
        <v>Dhaka FR Non-PNP</v>
      </c>
      <c r="G228" s="335">
        <v>1984940</v>
      </c>
      <c r="H228" s="336">
        <v>292144.37905808853</v>
      </c>
      <c r="I228" s="335">
        <v>7939.76</v>
      </c>
      <c r="J228" s="335"/>
      <c r="K228" s="335"/>
      <c r="L228" s="337">
        <f t="shared" si="10"/>
        <v>14.718045838065056</v>
      </c>
      <c r="M228" s="337">
        <f t="shared" si="11"/>
        <v>0.4</v>
      </c>
    </row>
    <row r="229" spans="1:13">
      <c r="A229" s="334" t="s">
        <v>354</v>
      </c>
      <c r="B229" s="334" t="s">
        <v>1565</v>
      </c>
      <c r="C229" s="334" t="s">
        <v>189</v>
      </c>
      <c r="D229" s="334" t="s">
        <v>1537</v>
      </c>
      <c r="E229" s="334" t="s">
        <v>1041</v>
      </c>
      <c r="F229" s="334" t="str">
        <f t="shared" si="12"/>
        <v>Barishal FR Non-PNP</v>
      </c>
      <c r="G229" s="335">
        <v>1968676</v>
      </c>
      <c r="H229" s="336">
        <v>320001.90892472776</v>
      </c>
      <c r="I229" s="335">
        <v>-2.1827872842550278E-11</v>
      </c>
      <c r="J229" s="335"/>
      <c r="K229" s="335"/>
      <c r="L229" s="337">
        <f t="shared" si="10"/>
        <v>16.254676184640225</v>
      </c>
      <c r="M229" s="337">
        <f t="shared" si="11"/>
        <v>-1.1087590259926101E-15</v>
      </c>
    </row>
    <row r="230" spans="1:13">
      <c r="A230" s="334" t="s">
        <v>233</v>
      </c>
      <c r="B230" s="334" t="s">
        <v>236</v>
      </c>
      <c r="C230" s="334" t="s">
        <v>107</v>
      </c>
      <c r="D230" s="334" t="s">
        <v>1537</v>
      </c>
      <c r="E230" s="334" t="s">
        <v>1041</v>
      </c>
      <c r="F230" s="334" t="str">
        <f t="shared" si="12"/>
        <v>Rajshahi FR Non-PNP</v>
      </c>
      <c r="G230" s="335">
        <v>1216744</v>
      </c>
      <c r="H230" s="336">
        <v>193856.97559775022</v>
      </c>
      <c r="I230" s="335">
        <v>-7.2759576141834259E-12</v>
      </c>
      <c r="J230" s="335"/>
      <c r="K230" s="335"/>
      <c r="L230" s="337">
        <f t="shared" si="10"/>
        <v>15.932437357221421</v>
      </c>
      <c r="M230" s="337">
        <f t="shared" si="11"/>
        <v>-5.9798590452744582E-16</v>
      </c>
    </row>
    <row r="231" spans="1:13">
      <c r="A231" s="334" t="s">
        <v>318</v>
      </c>
      <c r="B231" s="334" t="s">
        <v>1566</v>
      </c>
      <c r="C231" s="334" t="s">
        <v>389</v>
      </c>
      <c r="D231" s="334" t="s">
        <v>1537</v>
      </c>
      <c r="E231" s="334" t="s">
        <v>1041</v>
      </c>
      <c r="F231" s="334" t="str">
        <f t="shared" si="12"/>
        <v>Rangpur FR Non-PNP</v>
      </c>
      <c r="G231" s="335">
        <v>2663267</v>
      </c>
      <c r="H231" s="336">
        <v>469944.99998058932</v>
      </c>
      <c r="I231" s="335">
        <v>10653.068000000001</v>
      </c>
      <c r="J231" s="335"/>
      <c r="K231" s="335"/>
      <c r="L231" s="337">
        <f t="shared" si="10"/>
        <v>17.645433220949659</v>
      </c>
      <c r="M231" s="337">
        <f t="shared" si="11"/>
        <v>0.4</v>
      </c>
    </row>
    <row r="232" spans="1:13">
      <c r="A232" s="334" t="s">
        <v>363</v>
      </c>
      <c r="B232" s="334" t="s">
        <v>150</v>
      </c>
      <c r="C232" s="334" t="s">
        <v>107</v>
      </c>
      <c r="D232" s="334" t="s">
        <v>1537</v>
      </c>
      <c r="E232" s="334" t="s">
        <v>1041</v>
      </c>
      <c r="F232" s="334" t="str">
        <f t="shared" si="12"/>
        <v>Rajshahi FR Non-PNP</v>
      </c>
      <c r="G232" s="335">
        <v>1551786</v>
      </c>
      <c r="H232" s="336">
        <v>286122.4195434273</v>
      </c>
      <c r="I232" s="335">
        <v>6207.1440000000002</v>
      </c>
      <c r="J232" s="335"/>
      <c r="K232" s="335"/>
      <c r="L232" s="337">
        <f t="shared" si="10"/>
        <v>18.438265298399863</v>
      </c>
      <c r="M232" s="337">
        <f t="shared" si="11"/>
        <v>0.4</v>
      </c>
    </row>
    <row r="233" spans="1:13">
      <c r="A233" s="334" t="s">
        <v>1567</v>
      </c>
      <c r="B233" s="334" t="s">
        <v>362</v>
      </c>
      <c r="C233" s="334" t="s">
        <v>52</v>
      </c>
      <c r="D233" s="334" t="s">
        <v>1537</v>
      </c>
      <c r="E233" s="334" t="s">
        <v>1041</v>
      </c>
      <c r="F233" s="334" t="str">
        <f t="shared" si="12"/>
        <v>Dhaka FR Non-PNP</v>
      </c>
      <c r="G233" s="335">
        <v>727178</v>
      </c>
      <c r="H233" s="336">
        <v>159223.91188566381</v>
      </c>
      <c r="I233" s="335">
        <v>2908.712</v>
      </c>
      <c r="J233" s="335"/>
      <c r="K233" s="335"/>
      <c r="L233" s="337">
        <f t="shared" si="10"/>
        <v>21.896139856495083</v>
      </c>
      <c r="M233" s="337">
        <f t="shared" si="11"/>
        <v>0.4</v>
      </c>
    </row>
    <row r="234" spans="1:13">
      <c r="A234" s="334" t="s">
        <v>456</v>
      </c>
      <c r="B234" s="334" t="s">
        <v>156</v>
      </c>
      <c r="C234" s="334" t="s">
        <v>159</v>
      </c>
      <c r="D234" s="334" t="s">
        <v>1537</v>
      </c>
      <c r="E234" s="334" t="s">
        <v>1041</v>
      </c>
      <c r="F234" s="334" t="str">
        <f t="shared" si="12"/>
        <v>Khulna FR Non-PNP</v>
      </c>
      <c r="G234" s="335">
        <v>1727282</v>
      </c>
      <c r="H234" s="336">
        <v>281982.12034729944</v>
      </c>
      <c r="I234" s="335">
        <v>6909.1279999999997</v>
      </c>
      <c r="J234" s="335"/>
      <c r="K234" s="335"/>
      <c r="L234" s="337">
        <f t="shared" si="10"/>
        <v>16.325193011175905</v>
      </c>
      <c r="M234" s="337">
        <f t="shared" si="11"/>
        <v>0.4</v>
      </c>
    </row>
    <row r="235" spans="1:13">
      <c r="A235" s="334" t="s">
        <v>171</v>
      </c>
      <c r="B235" s="334" t="s">
        <v>173</v>
      </c>
      <c r="C235" s="334" t="s">
        <v>52</v>
      </c>
      <c r="D235" s="334" t="s">
        <v>1537</v>
      </c>
      <c r="E235" s="334" t="s">
        <v>1041</v>
      </c>
      <c r="F235" s="334" t="str">
        <f t="shared" si="12"/>
        <v>Dhaka FR Non-PNP</v>
      </c>
      <c r="G235" s="335">
        <v>1976825</v>
      </c>
      <c r="H235" s="336">
        <v>326175.9206183661</v>
      </c>
      <c r="I235" s="335">
        <v>7907.3</v>
      </c>
      <c r="J235" s="335"/>
      <c r="K235" s="335"/>
      <c r="L235" s="337">
        <f t="shared" si="10"/>
        <v>16.499989661116494</v>
      </c>
      <c r="M235" s="337">
        <f t="shared" si="11"/>
        <v>0.4</v>
      </c>
    </row>
    <row r="236" spans="1:13">
      <c r="A236" s="334" t="s">
        <v>104</v>
      </c>
      <c r="B236" s="334" t="s">
        <v>107</v>
      </c>
      <c r="C236" s="334" t="s">
        <v>107</v>
      </c>
      <c r="D236" s="334" t="s">
        <v>1537</v>
      </c>
      <c r="E236" s="334" t="s">
        <v>1041</v>
      </c>
      <c r="F236" s="334" t="str">
        <f t="shared" si="12"/>
        <v>Rajshahi FR Non-PNP</v>
      </c>
      <c r="G236" s="335">
        <v>4706471</v>
      </c>
      <c r="H236" s="336">
        <v>732712.90257583</v>
      </c>
      <c r="I236" s="335">
        <v>18825.884000000002</v>
      </c>
      <c r="J236" s="335"/>
      <c r="K236" s="335"/>
      <c r="L236" s="337">
        <f t="shared" si="10"/>
        <v>15.568201792294694</v>
      </c>
      <c r="M236" s="337">
        <f t="shared" si="11"/>
        <v>0.4</v>
      </c>
    </row>
    <row r="237" spans="1:13">
      <c r="A237" s="334" t="s">
        <v>209</v>
      </c>
      <c r="B237" s="334" t="s">
        <v>211</v>
      </c>
      <c r="C237" s="334" t="s">
        <v>189</v>
      </c>
      <c r="D237" s="334" t="s">
        <v>1537</v>
      </c>
      <c r="E237" s="334" t="s">
        <v>1041</v>
      </c>
      <c r="F237" s="334" t="str">
        <f t="shared" si="12"/>
        <v>Barishal FR Non-PNP</v>
      </c>
      <c r="G237" s="335">
        <v>3116009</v>
      </c>
      <c r="H237" s="336">
        <v>498383.59608785837</v>
      </c>
      <c r="I237" s="335">
        <v>-7.2759576141834259E-11</v>
      </c>
      <c r="J237" s="335"/>
      <c r="K237" s="335"/>
      <c r="L237" s="337">
        <f t="shared" si="10"/>
        <v>15.994292573861577</v>
      </c>
      <c r="M237" s="337">
        <f t="shared" si="11"/>
        <v>-2.3350245824653992E-15</v>
      </c>
    </row>
    <row r="238" spans="1:13">
      <c r="A238" s="334" t="s">
        <v>345</v>
      </c>
      <c r="B238" s="334" t="s">
        <v>336</v>
      </c>
      <c r="C238" s="334" t="s">
        <v>389</v>
      </c>
      <c r="D238" s="334" t="s">
        <v>1537</v>
      </c>
      <c r="E238" s="334" t="s">
        <v>1041</v>
      </c>
      <c r="F238" s="334" t="str">
        <f t="shared" si="12"/>
        <v>Rangpur FR Non-PNP</v>
      </c>
      <c r="G238" s="335">
        <v>1501110</v>
      </c>
      <c r="H238" s="336">
        <v>233542.7954658141</v>
      </c>
      <c r="I238" s="335">
        <v>-7.2759576141834259E-12</v>
      </c>
      <c r="J238" s="335"/>
      <c r="K238" s="335"/>
      <c r="L238" s="337">
        <f t="shared" si="10"/>
        <v>15.558006772709135</v>
      </c>
      <c r="M238" s="337">
        <f t="shared" si="11"/>
        <v>-4.8470515912780711E-16</v>
      </c>
    </row>
    <row r="239" spans="1:13">
      <c r="A239" s="334" t="s">
        <v>99</v>
      </c>
      <c r="B239" s="334" t="s">
        <v>52</v>
      </c>
      <c r="C239" s="334" t="s">
        <v>52</v>
      </c>
      <c r="D239" s="334" t="s">
        <v>1537</v>
      </c>
      <c r="E239" s="334" t="s">
        <v>1041</v>
      </c>
      <c r="F239" s="334" t="str">
        <f t="shared" si="12"/>
        <v>Dhaka FR Non-PNP</v>
      </c>
      <c r="G239" s="335">
        <v>1819056</v>
      </c>
      <c r="H239" s="336">
        <v>319231.5025133373</v>
      </c>
      <c r="I239" s="335">
        <v>30490.551943661791</v>
      </c>
      <c r="J239" s="335"/>
      <c r="K239" s="335"/>
      <c r="L239" s="337">
        <f t="shared" si="10"/>
        <v>17.549294937227732</v>
      </c>
      <c r="M239" s="337">
        <f t="shared" si="11"/>
        <v>1.6761744522247688</v>
      </c>
    </row>
    <row r="240" spans="1:13">
      <c r="A240" s="334" t="s">
        <v>460</v>
      </c>
      <c r="B240" s="334" t="s">
        <v>52</v>
      </c>
      <c r="C240" s="334" t="s">
        <v>52</v>
      </c>
      <c r="D240" s="334" t="s">
        <v>1537</v>
      </c>
      <c r="E240" s="334" t="s">
        <v>1041</v>
      </c>
      <c r="F240" s="334" t="str">
        <f t="shared" si="12"/>
        <v>Dhaka FR Non-PNP</v>
      </c>
      <c r="G240" s="335">
        <v>2069254</v>
      </c>
      <c r="H240" s="336">
        <v>331590.95402236882</v>
      </c>
      <c r="I240" s="335">
        <v>8277.0159999999996</v>
      </c>
      <c r="J240" s="335"/>
      <c r="K240" s="335"/>
      <c r="L240" s="337">
        <f t="shared" si="10"/>
        <v>16.024661739079342</v>
      </c>
      <c r="M240" s="337">
        <f t="shared" si="11"/>
        <v>0.4</v>
      </c>
    </row>
    <row r="241" spans="1:13">
      <c r="A241" s="334" t="s">
        <v>337</v>
      </c>
      <c r="B241" s="334" t="s">
        <v>186</v>
      </c>
      <c r="C241" s="334" t="s">
        <v>195</v>
      </c>
      <c r="D241" s="334" t="s">
        <v>1537</v>
      </c>
      <c r="E241" s="334" t="s">
        <v>1041</v>
      </c>
      <c r="F241" s="334" t="str">
        <f t="shared" si="12"/>
        <v>Chattogram FR Non-PNP</v>
      </c>
      <c r="G241" s="335">
        <v>1174329</v>
      </c>
      <c r="H241" s="336">
        <v>186901.29617401861</v>
      </c>
      <c r="I241" s="335">
        <v>4697.3159999999998</v>
      </c>
      <c r="J241" s="335"/>
      <c r="K241" s="335"/>
      <c r="L241" s="337">
        <f t="shared" si="10"/>
        <v>15.915582104675829</v>
      </c>
      <c r="M241" s="337">
        <f t="shared" si="11"/>
        <v>0.4</v>
      </c>
    </row>
    <row r="242" spans="1:13">
      <c r="A242" s="334" t="s">
        <v>349</v>
      </c>
      <c r="B242" s="334" t="s">
        <v>351</v>
      </c>
      <c r="C242" s="334" t="s">
        <v>389</v>
      </c>
      <c r="D242" s="334" t="s">
        <v>1537</v>
      </c>
      <c r="E242" s="334" t="s">
        <v>1041</v>
      </c>
      <c r="F242" s="334" t="str">
        <f t="shared" si="12"/>
        <v>Rangpur FR Non-PNP</v>
      </c>
      <c r="G242" s="335">
        <v>1304691</v>
      </c>
      <c r="H242" s="336">
        <v>218867.5883685337</v>
      </c>
      <c r="I242" s="335">
        <v>5218.7640000000001</v>
      </c>
      <c r="J242" s="335"/>
      <c r="K242" s="335"/>
      <c r="L242" s="337">
        <f t="shared" si="10"/>
        <v>16.77543482468521</v>
      </c>
      <c r="M242" s="337">
        <f t="shared" si="11"/>
        <v>0.4</v>
      </c>
    </row>
    <row r="243" spans="1:13">
      <c r="A243" s="334" t="s">
        <v>265</v>
      </c>
      <c r="B243" s="334" t="s">
        <v>18</v>
      </c>
      <c r="C243" s="334" t="s">
        <v>18</v>
      </c>
      <c r="D243" s="334" t="s">
        <v>1537</v>
      </c>
      <c r="E243" s="334" t="s">
        <v>1041</v>
      </c>
      <c r="F243" s="334" t="str">
        <f t="shared" si="12"/>
        <v>Mymensingh FR Non-PNP</v>
      </c>
      <c r="G243" s="335">
        <v>1526138</v>
      </c>
      <c r="H243" s="336">
        <v>238267.52969404095</v>
      </c>
      <c r="I243" s="335">
        <v>6104.5519999999997</v>
      </c>
      <c r="J243" s="335"/>
      <c r="K243" s="335"/>
      <c r="L243" s="337">
        <f t="shared" si="10"/>
        <v>15.612449837042321</v>
      </c>
      <c r="M243" s="337">
        <f t="shared" si="11"/>
        <v>0.4</v>
      </c>
    </row>
    <row r="244" spans="1:13">
      <c r="A244" s="334" t="s">
        <v>352</v>
      </c>
      <c r="B244" s="334" t="s">
        <v>189</v>
      </c>
      <c r="C244" s="334" t="s">
        <v>189</v>
      </c>
      <c r="D244" s="334" t="s">
        <v>1537</v>
      </c>
      <c r="E244" s="334" t="s">
        <v>1041</v>
      </c>
      <c r="F244" s="334" t="str">
        <f t="shared" si="12"/>
        <v>Barishal FR Non-PNP</v>
      </c>
      <c r="G244" s="335">
        <v>2071273</v>
      </c>
      <c r="H244" s="336">
        <v>313358.85760638956</v>
      </c>
      <c r="I244" s="335">
        <v>8285.0920000000006</v>
      </c>
      <c r="J244" s="335"/>
      <c r="K244" s="335"/>
      <c r="L244" s="337">
        <f t="shared" si="10"/>
        <v>15.128805213334484</v>
      </c>
      <c r="M244" s="337">
        <f t="shared" si="11"/>
        <v>0.4</v>
      </c>
    </row>
    <row r="245" spans="1:13">
      <c r="A245" s="334" t="s">
        <v>599</v>
      </c>
      <c r="B245" s="334" t="s">
        <v>601</v>
      </c>
      <c r="C245" s="334" t="s">
        <v>159</v>
      </c>
      <c r="D245" s="334" t="s">
        <v>1537</v>
      </c>
      <c r="E245" s="334" t="s">
        <v>1041</v>
      </c>
      <c r="F245" s="334" t="str">
        <f t="shared" si="12"/>
        <v>Khulna FR Non-PNP</v>
      </c>
      <c r="G245" s="335">
        <v>2669375</v>
      </c>
      <c r="H245" s="336">
        <v>547866.34506054386</v>
      </c>
      <c r="I245" s="335">
        <v>10677.5</v>
      </c>
      <c r="J245" s="335"/>
      <c r="K245" s="335"/>
      <c r="L245" s="337">
        <f t="shared" si="10"/>
        <v>20.524143106927422</v>
      </c>
      <c r="M245" s="337">
        <f t="shared" si="11"/>
        <v>0.4</v>
      </c>
    </row>
    <row r="246" spans="1:13">
      <c r="A246" s="334" t="s">
        <v>1239</v>
      </c>
      <c r="B246" s="334" t="s">
        <v>522</v>
      </c>
      <c r="C246" s="334" t="s">
        <v>52</v>
      </c>
      <c r="D246" s="334" t="s">
        <v>1537</v>
      </c>
      <c r="E246" s="334" t="s">
        <v>1041</v>
      </c>
      <c r="F246" s="334" t="str">
        <f t="shared" si="12"/>
        <v>Dhaka FR Non-PNP</v>
      </c>
      <c r="G246" s="335">
        <v>1261647</v>
      </c>
      <c r="H246" s="336">
        <v>174368.22729729113</v>
      </c>
      <c r="I246" s="335">
        <v>5046.5879999999997</v>
      </c>
      <c r="J246" s="335"/>
      <c r="K246" s="335"/>
      <c r="L246" s="337">
        <f t="shared" si="10"/>
        <v>13.820682591667172</v>
      </c>
      <c r="M246" s="337">
        <f t="shared" si="11"/>
        <v>0.4</v>
      </c>
    </row>
    <row r="247" spans="1:13">
      <c r="A247" s="334" t="s">
        <v>422</v>
      </c>
      <c r="B247" s="334" t="s">
        <v>186</v>
      </c>
      <c r="C247" s="334" t="s">
        <v>195</v>
      </c>
      <c r="D247" s="334" t="s">
        <v>1537</v>
      </c>
      <c r="E247" s="334" t="s">
        <v>1041</v>
      </c>
      <c r="F247" s="334" t="str">
        <f t="shared" si="12"/>
        <v>Chattogram FR Non-PNP</v>
      </c>
      <c r="G247" s="335">
        <v>1214050</v>
      </c>
      <c r="H247" s="336">
        <v>196908.54500158184</v>
      </c>
      <c r="I247" s="335">
        <v>4856.2</v>
      </c>
      <c r="J247" s="335"/>
      <c r="K247" s="335"/>
      <c r="L247" s="337">
        <f t="shared" si="10"/>
        <v>16.219146246166289</v>
      </c>
      <c r="M247" s="337">
        <f t="shared" si="11"/>
        <v>0.4</v>
      </c>
    </row>
    <row r="248" spans="1:13">
      <c r="A248" s="334" t="s">
        <v>255</v>
      </c>
      <c r="B248" s="334" t="s">
        <v>79</v>
      </c>
      <c r="C248" s="334" t="s">
        <v>52</v>
      </c>
      <c r="D248" s="334" t="s">
        <v>1537</v>
      </c>
      <c r="E248" s="334" t="s">
        <v>1041</v>
      </c>
      <c r="F248" s="334" t="str">
        <f t="shared" si="12"/>
        <v>Dhaka FR Non-PNP</v>
      </c>
      <c r="G248" s="335">
        <v>2615689</v>
      </c>
      <c r="H248" s="336">
        <v>424103.98209698731</v>
      </c>
      <c r="I248" s="335">
        <v>10462.755999999999</v>
      </c>
      <c r="J248" s="335"/>
      <c r="K248" s="335"/>
      <c r="L248" s="337">
        <f t="shared" si="10"/>
        <v>16.213853485524744</v>
      </c>
      <c r="M248" s="337">
        <f t="shared" si="11"/>
        <v>0.4</v>
      </c>
    </row>
    <row r="249" spans="1:13">
      <c r="A249" s="334" t="s">
        <v>835</v>
      </c>
      <c r="B249" s="334" t="s">
        <v>313</v>
      </c>
      <c r="C249" s="334" t="s">
        <v>189</v>
      </c>
      <c r="D249" s="334" t="s">
        <v>1537</v>
      </c>
      <c r="E249" s="334" t="s">
        <v>1041</v>
      </c>
      <c r="F249" s="334" t="str">
        <f t="shared" si="12"/>
        <v>Barishal FR Non-PNP</v>
      </c>
      <c r="G249" s="335">
        <v>2808581</v>
      </c>
      <c r="H249" s="336">
        <v>477195.24312512932</v>
      </c>
      <c r="I249" s="335">
        <v>1.4551915228366852E-11</v>
      </c>
      <c r="J249" s="335"/>
      <c r="K249" s="335"/>
      <c r="L249" s="337">
        <f t="shared" si="10"/>
        <v>16.990617081192578</v>
      </c>
      <c r="M249" s="337">
        <f t="shared" si="11"/>
        <v>5.1812339499437089E-16</v>
      </c>
    </row>
    <row r="250" spans="1:13">
      <c r="A250" s="334" t="s">
        <v>395</v>
      </c>
      <c r="B250" s="334" t="s">
        <v>52</v>
      </c>
      <c r="C250" s="334" t="s">
        <v>52</v>
      </c>
      <c r="D250" s="334" t="s">
        <v>1537</v>
      </c>
      <c r="E250" s="334" t="s">
        <v>1041</v>
      </c>
      <c r="F250" s="334" t="str">
        <f t="shared" si="12"/>
        <v>Dhaka FR Non-PNP</v>
      </c>
      <c r="G250" s="335">
        <v>2369597</v>
      </c>
      <c r="H250" s="336">
        <v>381187.14476588223</v>
      </c>
      <c r="I250" s="335">
        <v>9478.3880000000008</v>
      </c>
      <c r="J250" s="335"/>
      <c r="K250" s="335"/>
      <c r="L250" s="337">
        <f t="shared" si="10"/>
        <v>16.086581168269635</v>
      </c>
      <c r="M250" s="337">
        <f t="shared" si="11"/>
        <v>0.4</v>
      </c>
    </row>
    <row r="251" spans="1:13">
      <c r="A251" s="334" t="s">
        <v>122</v>
      </c>
      <c r="B251" s="334" t="s">
        <v>52</v>
      </c>
      <c r="C251" s="334" t="s">
        <v>52</v>
      </c>
      <c r="D251" s="334" t="s">
        <v>1537</v>
      </c>
      <c r="E251" s="334" t="s">
        <v>1041</v>
      </c>
      <c r="F251" s="334" t="str">
        <f t="shared" si="12"/>
        <v>Dhaka FR Non-PNP</v>
      </c>
      <c r="G251" s="335">
        <v>3285376</v>
      </c>
      <c r="H251" s="336">
        <v>532302.15337776009</v>
      </c>
      <c r="I251" s="335">
        <v>13141.504000000001</v>
      </c>
      <c r="J251" s="335"/>
      <c r="K251" s="335"/>
      <c r="L251" s="337">
        <f t="shared" si="10"/>
        <v>16.202168439099822</v>
      </c>
      <c r="M251" s="337">
        <f t="shared" si="11"/>
        <v>0.4</v>
      </c>
    </row>
    <row r="252" spans="1:13">
      <c r="A252" s="334" t="s">
        <v>291</v>
      </c>
      <c r="B252" s="334" t="s">
        <v>18</v>
      </c>
      <c r="C252" s="334" t="s">
        <v>18</v>
      </c>
      <c r="D252" s="334" t="s">
        <v>1537</v>
      </c>
      <c r="E252" s="334" t="s">
        <v>1041</v>
      </c>
      <c r="F252" s="334" t="str">
        <f t="shared" si="12"/>
        <v>Mymensingh FR Non-PNP</v>
      </c>
      <c r="G252" s="335">
        <v>1024225</v>
      </c>
      <c r="H252" s="336">
        <v>169655.93857232918</v>
      </c>
      <c r="I252" s="335">
        <v>4096.8999999999996</v>
      </c>
      <c r="J252" s="335"/>
      <c r="K252" s="335"/>
      <c r="L252" s="337">
        <f t="shared" si="10"/>
        <v>16.564323129422654</v>
      </c>
      <c r="M252" s="337">
        <f t="shared" si="11"/>
        <v>0.39999999999999991</v>
      </c>
    </row>
    <row r="253" spans="1:13">
      <c r="A253" s="334" t="s">
        <v>316</v>
      </c>
      <c r="B253" s="334" t="s">
        <v>52</v>
      </c>
      <c r="C253" s="334" t="s">
        <v>52</v>
      </c>
      <c r="D253" s="334" t="s">
        <v>1537</v>
      </c>
      <c r="E253" s="334" t="s">
        <v>1041</v>
      </c>
      <c r="F253" s="334" t="str">
        <f t="shared" si="12"/>
        <v>Dhaka FR Non-PNP</v>
      </c>
      <c r="G253" s="335">
        <v>2168538</v>
      </c>
      <c r="H253" s="336">
        <v>408294.37678350514</v>
      </c>
      <c r="I253" s="335">
        <v>8674.152</v>
      </c>
      <c r="J253" s="335"/>
      <c r="K253" s="335"/>
      <c r="L253" s="337">
        <f t="shared" si="10"/>
        <v>18.828094171442011</v>
      </c>
      <c r="M253" s="337">
        <f t="shared" si="11"/>
        <v>0.4</v>
      </c>
    </row>
    <row r="254" spans="1:13">
      <c r="A254" s="334" t="s">
        <v>1264</v>
      </c>
      <c r="B254" s="334" t="s">
        <v>136</v>
      </c>
      <c r="C254" s="334" t="s">
        <v>131</v>
      </c>
      <c r="D254" s="334" t="s">
        <v>1537</v>
      </c>
      <c r="E254" s="334" t="s">
        <v>1041</v>
      </c>
      <c r="F254" s="334" t="str">
        <f t="shared" si="12"/>
        <v>Sylhet FR Non-PNP</v>
      </c>
      <c r="G254" s="335">
        <v>1108930</v>
      </c>
      <c r="H254" s="336">
        <v>160897.82247357658</v>
      </c>
      <c r="I254" s="335">
        <v>4435.72</v>
      </c>
      <c r="J254" s="335"/>
      <c r="K254" s="335"/>
      <c r="L254" s="337">
        <f t="shared" si="10"/>
        <v>14.509285750550221</v>
      </c>
      <c r="M254" s="337">
        <f t="shared" si="11"/>
        <v>0.4</v>
      </c>
    </row>
    <row r="255" spans="1:13">
      <c r="A255" s="334" t="s">
        <v>1275</v>
      </c>
      <c r="B255" s="334" t="s">
        <v>165</v>
      </c>
      <c r="C255" s="334" t="s">
        <v>52</v>
      </c>
      <c r="D255" s="334" t="s">
        <v>1537</v>
      </c>
      <c r="E255" s="334" t="s">
        <v>1041</v>
      </c>
      <c r="F255" s="334" t="str">
        <f t="shared" si="12"/>
        <v>Dhaka FR Non-PNP</v>
      </c>
      <c r="G255" s="335">
        <v>1724331</v>
      </c>
      <c r="H255" s="336">
        <v>312150.3720807666</v>
      </c>
      <c r="I255" s="335">
        <v>6897.3240000000005</v>
      </c>
      <c r="J255" s="335"/>
      <c r="K255" s="335"/>
      <c r="L255" s="337">
        <f t="shared" si="10"/>
        <v>18.102694440960963</v>
      </c>
      <c r="M255" s="337">
        <f t="shared" si="11"/>
        <v>0.4</v>
      </c>
    </row>
    <row r="256" spans="1:13">
      <c r="A256" s="334" t="s">
        <v>330</v>
      </c>
      <c r="B256" s="334" t="s">
        <v>18</v>
      </c>
      <c r="C256" s="334" t="s">
        <v>18</v>
      </c>
      <c r="D256" s="334" t="s">
        <v>1537</v>
      </c>
      <c r="E256" s="334" t="s">
        <v>1041</v>
      </c>
      <c r="F256" s="334" t="str">
        <f t="shared" si="12"/>
        <v>Mymensingh FR Non-PNP</v>
      </c>
      <c r="G256" s="335">
        <v>876014</v>
      </c>
      <c r="H256" s="336">
        <v>111926.89958492703</v>
      </c>
      <c r="I256" s="335">
        <v>3504.056</v>
      </c>
      <c r="J256" s="335"/>
      <c r="K256" s="335"/>
      <c r="L256" s="337">
        <f t="shared" si="10"/>
        <v>12.776839135553431</v>
      </c>
      <c r="M256" s="337">
        <f t="shared" si="11"/>
        <v>0.4</v>
      </c>
    </row>
    <row r="257" spans="1:13">
      <c r="A257" s="334" t="s">
        <v>184</v>
      </c>
      <c r="B257" s="334" t="s">
        <v>186</v>
      </c>
      <c r="C257" s="334" t="s">
        <v>195</v>
      </c>
      <c r="D257" s="334" t="s">
        <v>1537</v>
      </c>
      <c r="E257" s="334" t="s">
        <v>1041</v>
      </c>
      <c r="F257" s="334" t="str">
        <f t="shared" si="12"/>
        <v>Chattogram FR Non-PNP</v>
      </c>
      <c r="G257" s="335">
        <v>1264194</v>
      </c>
      <c r="H257" s="336">
        <v>200467.83525386418</v>
      </c>
      <c r="I257" s="335">
        <v>-1.4551915228366852E-11</v>
      </c>
      <c r="J257" s="335"/>
      <c r="K257" s="335"/>
      <c r="L257" s="337">
        <f t="shared" si="10"/>
        <v>15.857363288693364</v>
      </c>
      <c r="M257" s="337">
        <f t="shared" si="11"/>
        <v>-1.1510824468686651E-15</v>
      </c>
    </row>
    <row r="258" spans="1:13">
      <c r="A258" s="334" t="s">
        <v>177</v>
      </c>
      <c r="B258" s="334" t="s">
        <v>52</v>
      </c>
      <c r="C258" s="334" t="s">
        <v>52</v>
      </c>
      <c r="D258" s="334" t="s">
        <v>1537</v>
      </c>
      <c r="E258" s="334" t="s">
        <v>1041</v>
      </c>
      <c r="F258" s="334" t="str">
        <f t="shared" si="12"/>
        <v>Dhaka FR Non-PNP</v>
      </c>
      <c r="G258" s="335">
        <v>2702813</v>
      </c>
      <c r="H258" s="336">
        <v>468814.98530909617</v>
      </c>
      <c r="I258" s="335">
        <v>10811.252</v>
      </c>
      <c r="J258" s="335"/>
      <c r="K258" s="335"/>
      <c r="L258" s="337">
        <f t="shared" si="10"/>
        <v>17.34544658876127</v>
      </c>
      <c r="M258" s="337">
        <f t="shared" si="11"/>
        <v>0.4</v>
      </c>
    </row>
    <row r="259" spans="1:13">
      <c r="A259" s="334" t="s">
        <v>377</v>
      </c>
      <c r="B259" s="334" t="s">
        <v>362</v>
      </c>
      <c r="C259" s="334" t="s">
        <v>52</v>
      </c>
      <c r="D259" s="334" t="s">
        <v>1537</v>
      </c>
      <c r="E259" s="334" t="s">
        <v>1041</v>
      </c>
      <c r="F259" s="334" t="str">
        <f t="shared" si="12"/>
        <v>Dhaka FR Non-PNP</v>
      </c>
      <c r="G259" s="335">
        <v>1783587</v>
      </c>
      <c r="H259" s="336">
        <v>321769.16587152088</v>
      </c>
      <c r="I259" s="335">
        <v>7134.348</v>
      </c>
      <c r="J259" s="335"/>
      <c r="K259" s="335"/>
      <c r="L259" s="337">
        <f t="shared" ref="L259:L322" si="13">(H259/G259)*100</f>
        <v>18.040564652664596</v>
      </c>
      <c r="M259" s="337">
        <f t="shared" ref="M259:M322" si="14">(I259/G259)*100</f>
        <v>0.4</v>
      </c>
    </row>
    <row r="260" spans="1:13">
      <c r="A260" s="334" t="s">
        <v>451</v>
      </c>
      <c r="B260" s="334" t="s">
        <v>362</v>
      </c>
      <c r="C260" s="334" t="s">
        <v>52</v>
      </c>
      <c r="D260" s="334" t="s">
        <v>1537</v>
      </c>
      <c r="E260" s="334" t="s">
        <v>1041</v>
      </c>
      <c r="F260" s="334" t="str">
        <f t="shared" ref="F260:F323" si="15">CONCATENATE(C260," ",E260," ",D260)</f>
        <v>Dhaka FR Non-PNP</v>
      </c>
      <c r="G260" s="335">
        <v>1329896</v>
      </c>
      <c r="H260" s="336">
        <v>236939.82238869529</v>
      </c>
      <c r="I260" s="335">
        <v>5319.5839999999998</v>
      </c>
      <c r="J260" s="335"/>
      <c r="K260" s="335"/>
      <c r="L260" s="337">
        <f t="shared" si="13"/>
        <v>17.816417403217642</v>
      </c>
      <c r="M260" s="337">
        <f t="shared" si="14"/>
        <v>0.4</v>
      </c>
    </row>
    <row r="261" spans="1:13">
      <c r="A261" s="334" t="s">
        <v>166</v>
      </c>
      <c r="B261" s="334" t="s">
        <v>150</v>
      </c>
      <c r="C261" s="334" t="s">
        <v>107</v>
      </c>
      <c r="D261" s="334" t="s">
        <v>1537</v>
      </c>
      <c r="E261" s="334" t="s">
        <v>1041</v>
      </c>
      <c r="F261" s="334" t="str">
        <f t="shared" si="15"/>
        <v>Rajshahi FR Non-PNP</v>
      </c>
      <c r="G261" s="335">
        <v>867348</v>
      </c>
      <c r="H261" s="336">
        <v>148004.30290765935</v>
      </c>
      <c r="I261" s="335">
        <v>3469.3920000000003</v>
      </c>
      <c r="J261" s="335"/>
      <c r="K261" s="335"/>
      <c r="L261" s="337">
        <f t="shared" si="13"/>
        <v>17.064004633395054</v>
      </c>
      <c r="M261" s="337">
        <f t="shared" si="14"/>
        <v>0.4</v>
      </c>
    </row>
    <row r="262" spans="1:13">
      <c r="A262" s="334" t="s">
        <v>67</v>
      </c>
      <c r="B262" s="334" t="s">
        <v>52</v>
      </c>
      <c r="C262" s="334" t="s">
        <v>52</v>
      </c>
      <c r="D262" s="334" t="s">
        <v>1537</v>
      </c>
      <c r="E262" s="334" t="s">
        <v>1041</v>
      </c>
      <c r="F262" s="334" t="str">
        <f t="shared" si="15"/>
        <v>Dhaka FR Non-PNP</v>
      </c>
      <c r="G262" s="335">
        <v>2406902</v>
      </c>
      <c r="H262" s="336">
        <v>394962.90721791383</v>
      </c>
      <c r="I262" s="335">
        <v>376704.25393997633</v>
      </c>
      <c r="J262" s="335"/>
      <c r="K262" s="335"/>
      <c r="L262" s="337">
        <f t="shared" si="13"/>
        <v>16.409596536041509</v>
      </c>
      <c r="M262" s="337">
        <f t="shared" si="14"/>
        <v>15.651000910713286</v>
      </c>
    </row>
    <row r="263" spans="1:13">
      <c r="A263" s="334" t="s">
        <v>151</v>
      </c>
      <c r="B263" s="334" t="s">
        <v>153</v>
      </c>
      <c r="C263" s="334" t="s">
        <v>18</v>
      </c>
      <c r="D263" s="334" t="s">
        <v>1537</v>
      </c>
      <c r="E263" s="334" t="s">
        <v>1041</v>
      </c>
      <c r="F263" s="334" t="str">
        <f t="shared" si="15"/>
        <v>Mymensingh FR Non-PNP</v>
      </c>
      <c r="G263" s="335">
        <v>748620</v>
      </c>
      <c r="H263" s="336">
        <v>145051.27069930497</v>
      </c>
      <c r="I263" s="335">
        <v>2994.48</v>
      </c>
      <c r="J263" s="335"/>
      <c r="K263" s="335"/>
      <c r="L263" s="337">
        <f t="shared" si="13"/>
        <v>19.375820937098258</v>
      </c>
      <c r="M263" s="337">
        <f t="shared" si="14"/>
        <v>0.4</v>
      </c>
    </row>
    <row r="264" spans="1:13">
      <c r="A264" s="334" t="s">
        <v>547</v>
      </c>
      <c r="B264" s="334" t="s">
        <v>52</v>
      </c>
      <c r="C264" s="334" t="s">
        <v>52</v>
      </c>
      <c r="D264" s="334" t="s">
        <v>1537</v>
      </c>
      <c r="E264" s="334" t="s">
        <v>1041</v>
      </c>
      <c r="F264" s="334" t="str">
        <f t="shared" si="15"/>
        <v>Dhaka FR Non-PNP</v>
      </c>
      <c r="G264" s="335">
        <v>2202782</v>
      </c>
      <c r="H264" s="336">
        <v>340587.49421608815</v>
      </c>
      <c r="I264" s="335">
        <v>0</v>
      </c>
      <c r="J264" s="335"/>
      <c r="K264" s="335"/>
      <c r="L264" s="337">
        <f t="shared" si="13"/>
        <v>15.461697717526663</v>
      </c>
      <c r="M264" s="337">
        <f t="shared" si="14"/>
        <v>0</v>
      </c>
    </row>
    <row r="265" spans="1:13">
      <c r="A265" s="334" t="s">
        <v>1142</v>
      </c>
      <c r="B265" s="334" t="s">
        <v>300</v>
      </c>
      <c r="C265" s="334" t="s">
        <v>18</v>
      </c>
      <c r="D265" s="334" t="s">
        <v>1537</v>
      </c>
      <c r="E265" s="334" t="s">
        <v>1041</v>
      </c>
      <c r="F265" s="334" t="str">
        <f t="shared" si="15"/>
        <v>Mymensingh FR Non-PNP</v>
      </c>
      <c r="G265" s="335">
        <v>1632124</v>
      </c>
      <c r="H265" s="336">
        <v>274513.13021997281</v>
      </c>
      <c r="I265" s="335">
        <v>6528.4960000000001</v>
      </c>
      <c r="J265" s="335"/>
      <c r="K265" s="335"/>
      <c r="L265" s="337">
        <f t="shared" si="13"/>
        <v>16.81937954591519</v>
      </c>
      <c r="M265" s="337">
        <f t="shared" si="14"/>
        <v>0.4</v>
      </c>
    </row>
    <row r="266" spans="1:13">
      <c r="A266" s="334" t="s">
        <v>181</v>
      </c>
      <c r="B266" s="334" t="s">
        <v>908</v>
      </c>
      <c r="C266" s="334" t="s">
        <v>131</v>
      </c>
      <c r="D266" s="334" t="s">
        <v>1537</v>
      </c>
      <c r="E266" s="334" t="s">
        <v>1041</v>
      </c>
      <c r="F266" s="334" t="str">
        <f t="shared" si="15"/>
        <v>Sylhet FR Non-PNP</v>
      </c>
      <c r="G266" s="335">
        <v>1746448</v>
      </c>
      <c r="H266" s="336">
        <v>237307.66094885938</v>
      </c>
      <c r="I266" s="335">
        <v>6985.7920000000004</v>
      </c>
      <c r="J266" s="335"/>
      <c r="K266" s="335"/>
      <c r="L266" s="337">
        <f t="shared" si="13"/>
        <v>13.588017561866106</v>
      </c>
      <c r="M266" s="337">
        <f t="shared" si="14"/>
        <v>0.4</v>
      </c>
    </row>
    <row r="267" spans="1:13">
      <c r="A267" s="334" t="s">
        <v>307</v>
      </c>
      <c r="B267" s="334" t="s">
        <v>79</v>
      </c>
      <c r="C267" s="334" t="s">
        <v>52</v>
      </c>
      <c r="D267" s="334" t="s">
        <v>1537</v>
      </c>
      <c r="E267" s="334" t="s">
        <v>1041</v>
      </c>
      <c r="F267" s="334" t="str">
        <f t="shared" si="15"/>
        <v>Dhaka FR Non-PNP</v>
      </c>
      <c r="G267" s="335">
        <v>2911553</v>
      </c>
      <c r="H267" s="336">
        <v>487101.68109480914</v>
      </c>
      <c r="I267" s="335">
        <v>11646.212</v>
      </c>
      <c r="J267" s="335"/>
      <c r="K267" s="335"/>
      <c r="L267" s="337">
        <f t="shared" si="13"/>
        <v>16.729960989712676</v>
      </c>
      <c r="M267" s="337">
        <f t="shared" si="14"/>
        <v>0.4</v>
      </c>
    </row>
    <row r="268" spans="1:13">
      <c r="A268" s="334" t="s">
        <v>303</v>
      </c>
      <c r="B268" s="334" t="s">
        <v>211</v>
      </c>
      <c r="C268" s="334" t="s">
        <v>189</v>
      </c>
      <c r="D268" s="334" t="s">
        <v>1537</v>
      </c>
      <c r="E268" s="334" t="s">
        <v>1041</v>
      </c>
      <c r="F268" s="334" t="str">
        <f t="shared" si="15"/>
        <v>Barishal FR Non-PNP</v>
      </c>
      <c r="G268" s="335">
        <v>950175</v>
      </c>
      <c r="H268" s="336">
        <v>147039.86671685069</v>
      </c>
      <c r="I268" s="335">
        <v>3800.7000000000003</v>
      </c>
      <c r="J268" s="335"/>
      <c r="K268" s="335"/>
      <c r="L268" s="337">
        <f t="shared" si="13"/>
        <v>15.475030043607829</v>
      </c>
      <c r="M268" s="337">
        <f t="shared" si="14"/>
        <v>0.4</v>
      </c>
    </row>
    <row r="269" spans="1:13">
      <c r="A269" s="334" t="s">
        <v>343</v>
      </c>
      <c r="B269" s="334" t="s">
        <v>79</v>
      </c>
      <c r="C269" s="334" t="s">
        <v>52</v>
      </c>
      <c r="D269" s="334" t="s">
        <v>1537</v>
      </c>
      <c r="E269" s="334" t="s">
        <v>1041</v>
      </c>
      <c r="F269" s="334" t="str">
        <f t="shared" si="15"/>
        <v>Dhaka FR Non-PNP</v>
      </c>
      <c r="G269" s="335">
        <v>2029400</v>
      </c>
      <c r="H269" s="336">
        <v>327617.09699583158</v>
      </c>
      <c r="I269" s="335">
        <v>8117.6</v>
      </c>
      <c r="J269" s="335"/>
      <c r="K269" s="335"/>
      <c r="L269" s="337">
        <f t="shared" si="13"/>
        <v>16.143544742082959</v>
      </c>
      <c r="M269" s="337">
        <f t="shared" si="14"/>
        <v>0.4</v>
      </c>
    </row>
    <row r="270" spans="1:13">
      <c r="A270" s="334" t="s">
        <v>602</v>
      </c>
      <c r="B270" s="334" t="s">
        <v>52</v>
      </c>
      <c r="C270" s="334" t="s">
        <v>52</v>
      </c>
      <c r="D270" s="334" t="s">
        <v>1537</v>
      </c>
      <c r="E270" s="334" t="s">
        <v>1041</v>
      </c>
      <c r="F270" s="334" t="str">
        <f t="shared" si="15"/>
        <v>Dhaka FR Non-PNP</v>
      </c>
      <c r="G270" s="335">
        <v>2242839</v>
      </c>
      <c r="H270" s="336">
        <v>380965.92875693546</v>
      </c>
      <c r="I270" s="335">
        <v>8971.3559999999998</v>
      </c>
      <c r="J270" s="335"/>
      <c r="K270" s="335"/>
      <c r="L270" s="337">
        <f t="shared" si="13"/>
        <v>16.985879448187564</v>
      </c>
      <c r="M270" s="337">
        <f t="shared" si="14"/>
        <v>0.4</v>
      </c>
    </row>
    <row r="271" spans="1:13">
      <c r="A271" s="334" t="s">
        <v>381</v>
      </c>
      <c r="B271" s="334" t="s">
        <v>351</v>
      </c>
      <c r="C271" s="334" t="s">
        <v>389</v>
      </c>
      <c r="D271" s="334" t="s">
        <v>1537</v>
      </c>
      <c r="E271" s="334" t="s">
        <v>1041</v>
      </c>
      <c r="F271" s="334" t="str">
        <f t="shared" si="15"/>
        <v>Rangpur FR Non-PNP</v>
      </c>
      <c r="G271" s="335">
        <v>2196863</v>
      </c>
      <c r="H271" s="336">
        <v>382097.05213633075</v>
      </c>
      <c r="I271" s="335">
        <v>8787.4519999999993</v>
      </c>
      <c r="J271" s="335"/>
      <c r="K271" s="335"/>
      <c r="L271" s="337">
        <f t="shared" si="13"/>
        <v>17.392848445093335</v>
      </c>
      <c r="M271" s="337">
        <f t="shared" si="14"/>
        <v>0.4</v>
      </c>
    </row>
    <row r="272" spans="1:13">
      <c r="A272" s="334" t="s">
        <v>196</v>
      </c>
      <c r="B272" s="334" t="s">
        <v>195</v>
      </c>
      <c r="C272" s="334" t="s">
        <v>195</v>
      </c>
      <c r="D272" s="334" t="s">
        <v>1537</v>
      </c>
      <c r="E272" s="334" t="s">
        <v>1041</v>
      </c>
      <c r="F272" s="334" t="str">
        <f t="shared" si="15"/>
        <v>Chattogram FR Non-PNP</v>
      </c>
      <c r="G272" s="335">
        <v>3035155</v>
      </c>
      <c r="H272" s="336">
        <v>630921.49001644913</v>
      </c>
      <c r="I272" s="335">
        <v>12140.62</v>
      </c>
      <c r="J272" s="335"/>
      <c r="K272" s="335"/>
      <c r="L272" s="337">
        <f t="shared" si="13"/>
        <v>20.787125863965734</v>
      </c>
      <c r="M272" s="337">
        <f t="shared" si="14"/>
        <v>0.4</v>
      </c>
    </row>
    <row r="273" spans="1:13">
      <c r="A273" s="334" t="s">
        <v>634</v>
      </c>
      <c r="B273" s="334" t="s">
        <v>150</v>
      </c>
      <c r="C273" s="334" t="s">
        <v>107</v>
      </c>
      <c r="D273" s="334" t="s">
        <v>1537</v>
      </c>
      <c r="E273" s="334" t="s">
        <v>1041</v>
      </c>
      <c r="F273" s="334" t="str">
        <f t="shared" si="15"/>
        <v>Rajshahi FR Non-PNP</v>
      </c>
      <c r="G273" s="335">
        <v>1515342</v>
      </c>
      <c r="H273" s="336">
        <v>253589.15873266294</v>
      </c>
      <c r="I273" s="335">
        <v>6061.3680000000004</v>
      </c>
      <c r="J273" s="335"/>
      <c r="K273" s="335"/>
      <c r="L273" s="337">
        <f t="shared" si="13"/>
        <v>16.734780579741269</v>
      </c>
      <c r="M273" s="337">
        <f t="shared" si="14"/>
        <v>0.4</v>
      </c>
    </row>
    <row r="274" spans="1:13">
      <c r="A274" s="334" t="s">
        <v>263</v>
      </c>
      <c r="B274" s="334" t="s">
        <v>131</v>
      </c>
      <c r="C274" s="334" t="s">
        <v>131</v>
      </c>
      <c r="D274" s="334" t="s">
        <v>1537</v>
      </c>
      <c r="E274" s="334" t="s">
        <v>1041</v>
      </c>
      <c r="F274" s="334" t="str">
        <f t="shared" si="15"/>
        <v>Sylhet FR Non-PNP</v>
      </c>
      <c r="G274" s="335">
        <v>1280736</v>
      </c>
      <c r="H274" s="336">
        <v>204707.77592406273</v>
      </c>
      <c r="I274" s="335">
        <v>5122.9440000000004</v>
      </c>
      <c r="J274" s="335"/>
      <c r="K274" s="335"/>
      <c r="L274" s="337">
        <f t="shared" si="13"/>
        <v>15.983604421525024</v>
      </c>
      <c r="M274" s="337">
        <f t="shared" si="14"/>
        <v>0.4</v>
      </c>
    </row>
    <row r="275" spans="1:13">
      <c r="A275" s="334" t="s">
        <v>116</v>
      </c>
      <c r="B275" s="334" t="s">
        <v>52</v>
      </c>
      <c r="C275" s="334" t="s">
        <v>52</v>
      </c>
      <c r="D275" s="334" t="s">
        <v>1537</v>
      </c>
      <c r="E275" s="334" t="s">
        <v>1041</v>
      </c>
      <c r="F275" s="334" t="str">
        <f t="shared" si="15"/>
        <v>Dhaka FR Non-PNP</v>
      </c>
      <c r="G275" s="335">
        <v>2462013</v>
      </c>
      <c r="H275" s="336">
        <v>360096.33586476982</v>
      </c>
      <c r="I275" s="335">
        <v>9848.0519999999997</v>
      </c>
      <c r="J275" s="335"/>
      <c r="K275" s="335"/>
      <c r="L275" s="337">
        <f t="shared" si="13"/>
        <v>14.626094007820829</v>
      </c>
      <c r="M275" s="337">
        <f t="shared" si="14"/>
        <v>0.4</v>
      </c>
    </row>
    <row r="276" spans="1:13">
      <c r="A276" s="334" t="s">
        <v>301</v>
      </c>
      <c r="B276" s="334" t="s">
        <v>1566</v>
      </c>
      <c r="C276" s="334" t="s">
        <v>389</v>
      </c>
      <c r="D276" s="334" t="s">
        <v>1537</v>
      </c>
      <c r="E276" s="334" t="s">
        <v>1041</v>
      </c>
      <c r="F276" s="334" t="str">
        <f t="shared" si="15"/>
        <v>Rangpur FR Non-PNP</v>
      </c>
      <c r="G276" s="335">
        <v>1376363</v>
      </c>
      <c r="H276" s="336">
        <v>247914.62326147259</v>
      </c>
      <c r="I276" s="335">
        <v>5505.4520000000002</v>
      </c>
      <c r="J276" s="335"/>
      <c r="K276" s="335"/>
      <c r="L276" s="337">
        <f t="shared" si="13"/>
        <v>18.012299317946834</v>
      </c>
      <c r="M276" s="337">
        <f t="shared" si="14"/>
        <v>0.4</v>
      </c>
    </row>
    <row r="277" spans="1:13">
      <c r="A277" s="334" t="s">
        <v>418</v>
      </c>
      <c r="B277" s="334" t="s">
        <v>52</v>
      </c>
      <c r="C277" s="334" t="s">
        <v>52</v>
      </c>
      <c r="D277" s="334" t="s">
        <v>1537</v>
      </c>
      <c r="E277" s="334" t="s">
        <v>1041</v>
      </c>
      <c r="F277" s="334" t="str">
        <f t="shared" si="15"/>
        <v>Dhaka FR Non-PNP</v>
      </c>
      <c r="G277" s="335">
        <v>1005794</v>
      </c>
      <c r="H277" s="336">
        <v>192907.19897285354</v>
      </c>
      <c r="I277" s="335">
        <v>4023.1759999999999</v>
      </c>
      <c r="J277" s="335"/>
      <c r="K277" s="335"/>
      <c r="L277" s="337">
        <f t="shared" si="13"/>
        <v>19.17959333351099</v>
      </c>
      <c r="M277" s="337">
        <f t="shared" si="14"/>
        <v>0.4</v>
      </c>
    </row>
    <row r="278" spans="1:13">
      <c r="A278" s="334" t="s">
        <v>160</v>
      </c>
      <c r="B278" s="334" t="s">
        <v>162</v>
      </c>
      <c r="C278" s="334" t="s">
        <v>195</v>
      </c>
      <c r="D278" s="334" t="s">
        <v>1537</v>
      </c>
      <c r="E278" s="334" t="s">
        <v>1041</v>
      </c>
      <c r="F278" s="334" t="str">
        <f t="shared" si="15"/>
        <v>Chattogram FR Non-PNP</v>
      </c>
      <c r="G278" s="335">
        <v>1202407</v>
      </c>
      <c r="H278" s="336">
        <v>177289.3832326906</v>
      </c>
      <c r="I278" s="335">
        <v>0</v>
      </c>
      <c r="J278" s="335"/>
      <c r="K278" s="335"/>
      <c r="L278" s="337">
        <f t="shared" si="13"/>
        <v>14.744540179214741</v>
      </c>
      <c r="M278" s="337">
        <f t="shared" si="14"/>
        <v>0</v>
      </c>
    </row>
    <row r="279" spans="1:13">
      <c r="A279" s="334" t="s">
        <v>360</v>
      </c>
      <c r="B279" s="334" t="s">
        <v>362</v>
      </c>
      <c r="C279" s="334" t="s">
        <v>52</v>
      </c>
      <c r="D279" s="334" t="s">
        <v>1537</v>
      </c>
      <c r="E279" s="334" t="s">
        <v>1041</v>
      </c>
      <c r="F279" s="334" t="str">
        <f t="shared" si="15"/>
        <v>Dhaka FR Non-PNP</v>
      </c>
      <c r="G279" s="335">
        <v>2020754</v>
      </c>
      <c r="H279" s="336">
        <v>357708.67308904754</v>
      </c>
      <c r="I279" s="335">
        <v>8083.0160000000005</v>
      </c>
      <c r="J279" s="335"/>
      <c r="K279" s="335"/>
      <c r="L279" s="337">
        <f t="shared" si="13"/>
        <v>17.701742670757923</v>
      </c>
      <c r="M279" s="337">
        <f t="shared" si="14"/>
        <v>0.4</v>
      </c>
    </row>
    <row r="280" spans="1:13">
      <c r="A280" s="334" t="s">
        <v>293</v>
      </c>
      <c r="B280" s="334" t="s">
        <v>295</v>
      </c>
      <c r="C280" s="334" t="s">
        <v>195</v>
      </c>
      <c r="D280" s="334" t="s">
        <v>1537</v>
      </c>
      <c r="E280" s="334" t="s">
        <v>1041</v>
      </c>
      <c r="F280" s="334" t="str">
        <f t="shared" si="15"/>
        <v>Chattogram FR Non-PNP</v>
      </c>
      <c r="G280" s="335">
        <v>1484630</v>
      </c>
      <c r="H280" s="336">
        <v>239077.98405224353</v>
      </c>
      <c r="I280" s="335">
        <v>5938.52</v>
      </c>
      <c r="J280" s="335"/>
      <c r="K280" s="335"/>
      <c r="L280" s="337">
        <f t="shared" si="13"/>
        <v>16.103539875406231</v>
      </c>
      <c r="M280" s="337">
        <f t="shared" si="14"/>
        <v>0.4</v>
      </c>
    </row>
    <row r="281" spans="1:13">
      <c r="A281" s="334" t="s">
        <v>618</v>
      </c>
      <c r="B281" s="334" t="s">
        <v>98</v>
      </c>
      <c r="C281" s="334" t="s">
        <v>52</v>
      </c>
      <c r="D281" s="334" t="s">
        <v>1537</v>
      </c>
      <c r="E281" s="334" t="s">
        <v>1041</v>
      </c>
      <c r="F281" s="334" t="str">
        <f t="shared" si="15"/>
        <v>Dhaka FR Non-PNP</v>
      </c>
      <c r="G281" s="335">
        <v>3143163</v>
      </c>
      <c r="H281" s="336">
        <v>552081.80270938738</v>
      </c>
      <c r="I281" s="335">
        <v>12572.652</v>
      </c>
      <c r="J281" s="335"/>
      <c r="K281" s="335"/>
      <c r="L281" s="337">
        <f t="shared" si="13"/>
        <v>17.56452982900942</v>
      </c>
      <c r="M281" s="337">
        <f t="shared" si="14"/>
        <v>0.4</v>
      </c>
    </row>
    <row r="282" spans="1:13">
      <c r="A282" s="334" t="s">
        <v>339</v>
      </c>
      <c r="B282" s="334" t="s">
        <v>325</v>
      </c>
      <c r="C282" s="334" t="s">
        <v>389</v>
      </c>
      <c r="D282" s="334" t="s">
        <v>1537</v>
      </c>
      <c r="E282" s="334" t="s">
        <v>1041</v>
      </c>
      <c r="F282" s="334" t="str">
        <f t="shared" si="15"/>
        <v>Rangpur FR Non-PNP</v>
      </c>
      <c r="G282" s="335">
        <v>947161</v>
      </c>
      <c r="H282" s="336">
        <v>151256.4688070527</v>
      </c>
      <c r="I282" s="335">
        <v>3788.6440000000002</v>
      </c>
      <c r="J282" s="335"/>
      <c r="K282" s="335"/>
      <c r="L282" s="337">
        <f t="shared" si="13"/>
        <v>15.969457020195374</v>
      </c>
      <c r="M282" s="337">
        <f t="shared" si="14"/>
        <v>0.4</v>
      </c>
    </row>
    <row r="283" spans="1:13">
      <c r="A283" s="334" t="s">
        <v>462</v>
      </c>
      <c r="B283" s="334" t="s">
        <v>283</v>
      </c>
      <c r="C283" s="334" t="s">
        <v>195</v>
      </c>
      <c r="D283" s="334" t="s">
        <v>1537</v>
      </c>
      <c r="E283" s="334" t="s">
        <v>1041</v>
      </c>
      <c r="F283" s="334" t="str">
        <f t="shared" si="15"/>
        <v>Chattogram FR Non-PNP</v>
      </c>
      <c r="G283" s="335">
        <v>2775378</v>
      </c>
      <c r="H283" s="336">
        <v>473002.00466958561</v>
      </c>
      <c r="I283" s="335">
        <v>11101.512000000001</v>
      </c>
      <c r="J283" s="335"/>
      <c r="K283" s="335"/>
      <c r="L283" s="337">
        <f t="shared" si="13"/>
        <v>17.042795780235544</v>
      </c>
      <c r="M283" s="337">
        <f t="shared" si="14"/>
        <v>0.4</v>
      </c>
    </row>
    <row r="284" spans="1:13">
      <c r="A284" s="334" t="s">
        <v>937</v>
      </c>
      <c r="B284" s="334" t="s">
        <v>1139</v>
      </c>
      <c r="C284" s="334" t="s">
        <v>189</v>
      </c>
      <c r="D284" s="334" t="s">
        <v>1537</v>
      </c>
      <c r="E284" s="334" t="s">
        <v>1041</v>
      </c>
      <c r="F284" s="334" t="str">
        <f t="shared" si="15"/>
        <v>Barishal FR Non-PNP</v>
      </c>
      <c r="G284" s="335">
        <v>963891</v>
      </c>
      <c r="H284" s="336">
        <v>162024.44462804185</v>
      </c>
      <c r="I284" s="335">
        <v>3855.5640000000003</v>
      </c>
      <c r="J284" s="335"/>
      <c r="K284" s="335"/>
      <c r="L284" s="337">
        <f t="shared" si="13"/>
        <v>16.809415652604066</v>
      </c>
      <c r="M284" s="337">
        <f t="shared" si="14"/>
        <v>0.4</v>
      </c>
    </row>
    <row r="285" spans="1:13">
      <c r="A285" s="334" t="s">
        <v>413</v>
      </c>
      <c r="B285" s="334" t="s">
        <v>52</v>
      </c>
      <c r="C285" s="334" t="s">
        <v>52</v>
      </c>
      <c r="D285" s="334" t="s">
        <v>1537</v>
      </c>
      <c r="E285" s="334" t="s">
        <v>1041</v>
      </c>
      <c r="F285" s="334" t="str">
        <f t="shared" si="15"/>
        <v>Dhaka FR Non-PNP</v>
      </c>
      <c r="G285" s="335">
        <v>2121994</v>
      </c>
      <c r="H285" s="336">
        <v>428877.25275361305</v>
      </c>
      <c r="I285" s="335">
        <v>2.1827872842550278E-11</v>
      </c>
      <c r="J285" s="335"/>
      <c r="K285" s="335"/>
      <c r="L285" s="337">
        <f t="shared" si="13"/>
        <v>20.211049265625306</v>
      </c>
      <c r="M285" s="337">
        <f t="shared" si="14"/>
        <v>1.028649131079083E-15</v>
      </c>
    </row>
    <row r="286" spans="1:13">
      <c r="A286" s="334" t="s">
        <v>424</v>
      </c>
      <c r="B286" s="334" t="s">
        <v>52</v>
      </c>
      <c r="C286" s="334" t="s">
        <v>52</v>
      </c>
      <c r="D286" s="334" t="s">
        <v>1537</v>
      </c>
      <c r="E286" s="334" t="s">
        <v>1041</v>
      </c>
      <c r="F286" s="334" t="str">
        <f t="shared" si="15"/>
        <v>Dhaka FR Non-PNP</v>
      </c>
      <c r="G286" s="335">
        <v>1232699</v>
      </c>
      <c r="H286" s="336">
        <v>237827.23850653748</v>
      </c>
      <c r="I286" s="335">
        <v>4930.7960000000003</v>
      </c>
      <c r="J286" s="335"/>
      <c r="K286" s="335"/>
      <c r="L286" s="337">
        <f t="shared" si="13"/>
        <v>19.293212577160968</v>
      </c>
      <c r="M286" s="337">
        <f t="shared" si="14"/>
        <v>0.4</v>
      </c>
    </row>
    <row r="287" spans="1:13">
      <c r="A287" s="334" t="s">
        <v>168</v>
      </c>
      <c r="B287" s="334" t="s">
        <v>170</v>
      </c>
      <c r="C287" s="334" t="s">
        <v>195</v>
      </c>
      <c r="D287" s="334" t="s">
        <v>1537</v>
      </c>
      <c r="E287" s="334" t="s">
        <v>1041</v>
      </c>
      <c r="F287" s="334" t="str">
        <f t="shared" si="15"/>
        <v>Chattogram FR Non-PNP</v>
      </c>
      <c r="G287" s="335">
        <v>1946296</v>
      </c>
      <c r="H287" s="336">
        <v>428655.0610075444</v>
      </c>
      <c r="I287" s="335">
        <v>8401.0397431653801</v>
      </c>
      <c r="J287" s="335"/>
      <c r="K287" s="335"/>
      <c r="L287" s="337">
        <f t="shared" si="13"/>
        <v>22.024145402731364</v>
      </c>
      <c r="M287" s="337">
        <f t="shared" si="14"/>
        <v>0.4316424502318959</v>
      </c>
    </row>
    <row r="288" spans="1:13">
      <c r="A288" s="334" t="s">
        <v>453</v>
      </c>
      <c r="B288" s="334" t="s">
        <v>455</v>
      </c>
      <c r="C288" s="334" t="s">
        <v>195</v>
      </c>
      <c r="D288" s="334" t="s">
        <v>1537</v>
      </c>
      <c r="E288" s="334" t="s">
        <v>1041</v>
      </c>
      <c r="F288" s="334" t="str">
        <f t="shared" si="15"/>
        <v>Chattogram FR Non-PNP</v>
      </c>
      <c r="G288" s="335">
        <v>3055754</v>
      </c>
      <c r="H288" s="336">
        <v>595914.73776848568</v>
      </c>
      <c r="I288" s="335">
        <v>12223.016</v>
      </c>
      <c r="J288" s="335"/>
      <c r="K288" s="335"/>
      <c r="L288" s="337">
        <f t="shared" si="13"/>
        <v>19.501397618017865</v>
      </c>
      <c r="M288" s="337">
        <f t="shared" si="14"/>
        <v>0.4</v>
      </c>
    </row>
    <row r="289" spans="1:13">
      <c r="A289" s="334" t="s">
        <v>458</v>
      </c>
      <c r="B289" s="334" t="s">
        <v>162</v>
      </c>
      <c r="C289" s="334" t="s">
        <v>195</v>
      </c>
      <c r="D289" s="334" t="s">
        <v>1537</v>
      </c>
      <c r="E289" s="334" t="s">
        <v>1041</v>
      </c>
      <c r="F289" s="334" t="str">
        <f t="shared" si="15"/>
        <v>Chattogram FR Non-PNP</v>
      </c>
      <c r="G289" s="335">
        <v>3183691</v>
      </c>
      <c r="H289" s="336">
        <v>544716.56943480473</v>
      </c>
      <c r="I289" s="335">
        <v>12734.764000000001</v>
      </c>
      <c r="J289" s="335"/>
      <c r="K289" s="335"/>
      <c r="L289" s="337">
        <f t="shared" si="13"/>
        <v>17.109592904424602</v>
      </c>
      <c r="M289" s="337">
        <f t="shared" si="14"/>
        <v>0.4</v>
      </c>
    </row>
    <row r="290" spans="1:13">
      <c r="A290" s="334" t="s">
        <v>483</v>
      </c>
      <c r="B290" s="334" t="s">
        <v>52</v>
      </c>
      <c r="C290" s="334" t="s">
        <v>52</v>
      </c>
      <c r="D290" s="334" t="s">
        <v>1537</v>
      </c>
      <c r="E290" s="334" t="s">
        <v>1041</v>
      </c>
      <c r="F290" s="334" t="str">
        <f t="shared" si="15"/>
        <v>Dhaka FR Non-PNP</v>
      </c>
      <c r="G290" s="335">
        <v>2887633</v>
      </c>
      <c r="H290" s="336">
        <v>503716.55894698581</v>
      </c>
      <c r="I290" s="335">
        <v>0</v>
      </c>
      <c r="J290" s="335"/>
      <c r="K290" s="335"/>
      <c r="L290" s="337">
        <f t="shared" si="13"/>
        <v>17.443925836385226</v>
      </c>
      <c r="M290" s="337">
        <f t="shared" si="14"/>
        <v>0</v>
      </c>
    </row>
    <row r="291" spans="1:13">
      <c r="A291" s="334" t="s">
        <v>577</v>
      </c>
      <c r="B291" s="334" t="s">
        <v>79</v>
      </c>
      <c r="C291" s="334" t="s">
        <v>52</v>
      </c>
      <c r="D291" s="334" t="s">
        <v>1537</v>
      </c>
      <c r="E291" s="334" t="s">
        <v>1041</v>
      </c>
      <c r="F291" s="334" t="str">
        <f t="shared" si="15"/>
        <v>Dhaka FR Non-PNP</v>
      </c>
      <c r="G291" s="335">
        <v>1981539</v>
      </c>
      <c r="H291" s="336">
        <v>280653.50976430281</v>
      </c>
      <c r="I291" s="335">
        <v>7926.1559999999999</v>
      </c>
      <c r="J291" s="335"/>
      <c r="K291" s="335"/>
      <c r="L291" s="337">
        <f t="shared" si="13"/>
        <v>14.163410852085315</v>
      </c>
      <c r="M291" s="337">
        <f t="shared" si="14"/>
        <v>0.4</v>
      </c>
    </row>
    <row r="292" spans="1:13">
      <c r="A292" s="334" t="s">
        <v>446</v>
      </c>
      <c r="B292" s="334" t="s">
        <v>107</v>
      </c>
      <c r="C292" s="334" t="s">
        <v>107</v>
      </c>
      <c r="D292" s="334" t="s">
        <v>1537</v>
      </c>
      <c r="E292" s="334" t="s">
        <v>1041</v>
      </c>
      <c r="F292" s="334" t="str">
        <f t="shared" si="15"/>
        <v>Rajshahi FR Non-PNP</v>
      </c>
      <c r="G292" s="335">
        <v>1430255</v>
      </c>
      <c r="H292" s="336">
        <v>213215.05466136252</v>
      </c>
      <c r="I292" s="335">
        <v>5721.02</v>
      </c>
      <c r="J292" s="335"/>
      <c r="K292" s="335"/>
      <c r="L292" s="337">
        <f t="shared" si="13"/>
        <v>14.90748535480474</v>
      </c>
      <c r="M292" s="337">
        <f t="shared" si="14"/>
        <v>0.4</v>
      </c>
    </row>
    <row r="293" spans="1:13">
      <c r="A293" s="334" t="s">
        <v>259</v>
      </c>
      <c r="B293" s="334" t="s">
        <v>1565</v>
      </c>
      <c r="C293" s="334" t="s">
        <v>189</v>
      </c>
      <c r="D293" s="334" t="s">
        <v>1537</v>
      </c>
      <c r="E293" s="334" t="s">
        <v>1041</v>
      </c>
      <c r="F293" s="334" t="str">
        <f t="shared" si="15"/>
        <v>Barishal FR Non-PNP</v>
      </c>
      <c r="G293" s="335">
        <v>894448</v>
      </c>
      <c r="H293" s="336">
        <v>139657.453575711</v>
      </c>
      <c r="I293" s="335">
        <v>3577.7919999999999</v>
      </c>
      <c r="J293" s="335"/>
      <c r="K293" s="335"/>
      <c r="L293" s="337">
        <f t="shared" si="13"/>
        <v>15.613814729946402</v>
      </c>
      <c r="M293" s="337">
        <f t="shared" si="14"/>
        <v>0.4</v>
      </c>
    </row>
    <row r="294" spans="1:13">
      <c r="A294" s="334" t="s">
        <v>485</v>
      </c>
      <c r="B294" s="334" t="s">
        <v>487</v>
      </c>
      <c r="C294" s="334" t="s">
        <v>52</v>
      </c>
      <c r="D294" s="334" t="s">
        <v>1537</v>
      </c>
      <c r="E294" s="334" t="s">
        <v>1041</v>
      </c>
      <c r="F294" s="334" t="str">
        <f t="shared" si="15"/>
        <v>Dhaka FR Non-PNP</v>
      </c>
      <c r="G294" s="335">
        <v>1677067</v>
      </c>
      <c r="H294" s="336">
        <v>233151.63734931406</v>
      </c>
      <c r="I294" s="335">
        <v>6708.268</v>
      </c>
      <c r="J294" s="335"/>
      <c r="K294" s="335"/>
      <c r="L294" s="337">
        <f t="shared" si="13"/>
        <v>13.902344828758425</v>
      </c>
      <c r="M294" s="337">
        <f t="shared" si="14"/>
        <v>0.4</v>
      </c>
    </row>
    <row r="295" spans="1:13">
      <c r="A295" s="334" t="s">
        <v>322</v>
      </c>
      <c r="B295" s="334" t="s">
        <v>323</v>
      </c>
      <c r="C295" s="334" t="s">
        <v>389</v>
      </c>
      <c r="D295" s="334" t="s">
        <v>1537</v>
      </c>
      <c r="E295" s="334" t="s">
        <v>1041</v>
      </c>
      <c r="F295" s="334" t="str">
        <f t="shared" si="15"/>
        <v>Rangpur FR Non-PNP</v>
      </c>
      <c r="G295" s="335">
        <v>1971559</v>
      </c>
      <c r="H295" s="336">
        <v>343738.62843627436</v>
      </c>
      <c r="I295" s="335">
        <v>7886.2359999999999</v>
      </c>
      <c r="J295" s="335"/>
      <c r="K295" s="335"/>
      <c r="L295" s="337">
        <f t="shared" si="13"/>
        <v>17.434863903959982</v>
      </c>
      <c r="M295" s="337">
        <f t="shared" si="14"/>
        <v>0.4</v>
      </c>
    </row>
    <row r="296" spans="1:13">
      <c r="A296" s="334" t="s">
        <v>593</v>
      </c>
      <c r="B296" s="334" t="s">
        <v>52</v>
      </c>
      <c r="C296" s="334" t="s">
        <v>52</v>
      </c>
      <c r="D296" s="334" t="s">
        <v>1537</v>
      </c>
      <c r="E296" s="334" t="s">
        <v>1041</v>
      </c>
      <c r="F296" s="334" t="str">
        <f t="shared" si="15"/>
        <v>Dhaka FR Non-PNP</v>
      </c>
      <c r="G296" s="335">
        <v>1694522</v>
      </c>
      <c r="H296" s="336">
        <v>251954.91449175644</v>
      </c>
      <c r="I296" s="335">
        <v>6778.0879999999997</v>
      </c>
      <c r="J296" s="335"/>
      <c r="K296" s="335"/>
      <c r="L296" s="337">
        <f t="shared" si="13"/>
        <v>14.868789811625724</v>
      </c>
      <c r="M296" s="337">
        <f t="shared" si="14"/>
        <v>0.4</v>
      </c>
    </row>
    <row r="297" spans="1:13">
      <c r="A297" s="334" t="s">
        <v>281</v>
      </c>
      <c r="B297" s="334" t="s">
        <v>283</v>
      </c>
      <c r="C297" s="334" t="s">
        <v>195</v>
      </c>
      <c r="D297" s="334" t="s">
        <v>1537</v>
      </c>
      <c r="E297" s="334" t="s">
        <v>1041</v>
      </c>
      <c r="F297" s="334" t="str">
        <f t="shared" si="15"/>
        <v>Chattogram FR Non-PNP</v>
      </c>
      <c r="G297" s="335">
        <v>1785306</v>
      </c>
      <c r="H297" s="336">
        <v>308153.6484062908</v>
      </c>
      <c r="I297" s="335">
        <v>7141.2240000000002</v>
      </c>
      <c r="J297" s="335"/>
      <c r="K297" s="335"/>
      <c r="L297" s="337">
        <f t="shared" si="13"/>
        <v>17.260550763078754</v>
      </c>
      <c r="M297" s="337">
        <f t="shared" si="14"/>
        <v>0.4</v>
      </c>
    </row>
    <row r="298" spans="1:13">
      <c r="A298" s="334" t="s">
        <v>836</v>
      </c>
      <c r="B298" s="334" t="s">
        <v>48</v>
      </c>
      <c r="C298" s="334" t="s">
        <v>18</v>
      </c>
      <c r="D298" s="334" t="s">
        <v>1537</v>
      </c>
      <c r="E298" s="334" t="s">
        <v>1041</v>
      </c>
      <c r="F298" s="334" t="str">
        <f t="shared" si="15"/>
        <v>Mymensingh FR Non-PNP</v>
      </c>
      <c r="G298" s="335">
        <v>563523</v>
      </c>
      <c r="H298" s="336">
        <v>78027.955236618553</v>
      </c>
      <c r="I298" s="335">
        <v>2254.0920000000001</v>
      </c>
      <c r="J298" s="335"/>
      <c r="K298" s="335"/>
      <c r="L298" s="337">
        <f t="shared" si="13"/>
        <v>13.84645440143855</v>
      </c>
      <c r="M298" s="337">
        <f t="shared" si="14"/>
        <v>0.4</v>
      </c>
    </row>
    <row r="299" spans="1:13">
      <c r="A299" s="334" t="s">
        <v>479</v>
      </c>
      <c r="B299" s="334" t="s">
        <v>226</v>
      </c>
      <c r="C299" s="334" t="s">
        <v>107</v>
      </c>
      <c r="D299" s="334" t="s">
        <v>1537</v>
      </c>
      <c r="E299" s="334" t="s">
        <v>1041</v>
      </c>
      <c r="F299" s="334" t="str">
        <f t="shared" si="15"/>
        <v>Rajshahi FR Non-PNP</v>
      </c>
      <c r="G299" s="335">
        <v>2165111</v>
      </c>
      <c r="H299" s="336">
        <v>428073.61872547033</v>
      </c>
      <c r="I299" s="335">
        <v>8660.4439999999995</v>
      </c>
      <c r="J299" s="335"/>
      <c r="K299" s="335"/>
      <c r="L299" s="337">
        <f t="shared" si="13"/>
        <v>19.771439834977066</v>
      </c>
      <c r="M299" s="337">
        <f t="shared" si="14"/>
        <v>0.4</v>
      </c>
    </row>
    <row r="300" spans="1:13">
      <c r="A300" s="334" t="s">
        <v>581</v>
      </c>
      <c r="B300" s="334" t="s">
        <v>103</v>
      </c>
      <c r="C300" s="334" t="s">
        <v>52</v>
      </c>
      <c r="D300" s="334" t="s">
        <v>1537</v>
      </c>
      <c r="E300" s="334" t="s">
        <v>1041</v>
      </c>
      <c r="F300" s="334" t="str">
        <f t="shared" si="15"/>
        <v>Dhaka FR Non-PNP</v>
      </c>
      <c r="G300" s="335">
        <v>1894006</v>
      </c>
      <c r="H300" s="336">
        <v>306666.60141593002</v>
      </c>
      <c r="I300" s="335">
        <v>7576.0240000000003</v>
      </c>
      <c r="J300" s="335"/>
      <c r="K300" s="335"/>
      <c r="L300" s="337">
        <f t="shared" si="13"/>
        <v>16.191427134651633</v>
      </c>
      <c r="M300" s="337">
        <f t="shared" si="14"/>
        <v>0.4</v>
      </c>
    </row>
    <row r="301" spans="1:13">
      <c r="A301" s="334" t="s">
        <v>630</v>
      </c>
      <c r="B301" s="334" t="s">
        <v>52</v>
      </c>
      <c r="C301" s="334" t="s">
        <v>52</v>
      </c>
      <c r="D301" s="334" t="s">
        <v>1537</v>
      </c>
      <c r="E301" s="334" t="s">
        <v>1041</v>
      </c>
      <c r="F301" s="334" t="str">
        <f t="shared" si="15"/>
        <v>Dhaka FR Non-PNP</v>
      </c>
      <c r="G301" s="335">
        <v>3413291</v>
      </c>
      <c r="H301" s="336">
        <v>627218.29092337308</v>
      </c>
      <c r="I301" s="335">
        <v>13653.164000000001</v>
      </c>
      <c r="J301" s="335"/>
      <c r="K301" s="335"/>
      <c r="L301" s="337">
        <f t="shared" si="13"/>
        <v>18.375763769434634</v>
      </c>
      <c r="M301" s="337">
        <f t="shared" si="14"/>
        <v>0.4</v>
      </c>
    </row>
    <row r="302" spans="1:13">
      <c r="A302" s="334" t="s">
        <v>163</v>
      </c>
      <c r="B302" s="334" t="s">
        <v>165</v>
      </c>
      <c r="C302" s="334" t="s">
        <v>52</v>
      </c>
      <c r="D302" s="334" t="s">
        <v>1537</v>
      </c>
      <c r="E302" s="334" t="s">
        <v>1041</v>
      </c>
      <c r="F302" s="334" t="str">
        <f t="shared" si="15"/>
        <v>Dhaka FR Non-PNP</v>
      </c>
      <c r="G302" s="335">
        <v>1218895</v>
      </c>
      <c r="H302" s="336">
        <v>188838.39374048667</v>
      </c>
      <c r="I302" s="335">
        <v>4875.58</v>
      </c>
      <c r="J302" s="335"/>
      <c r="K302" s="335"/>
      <c r="L302" s="337">
        <f t="shared" si="13"/>
        <v>15.492589086056361</v>
      </c>
      <c r="M302" s="337">
        <f t="shared" si="14"/>
        <v>0.4</v>
      </c>
    </row>
    <row r="303" spans="1:13">
      <c r="A303" s="334" t="s">
        <v>481</v>
      </c>
      <c r="B303" s="334" t="s">
        <v>206</v>
      </c>
      <c r="C303" s="334" t="s">
        <v>52</v>
      </c>
      <c r="D303" s="334" t="s">
        <v>1537</v>
      </c>
      <c r="E303" s="334" t="s">
        <v>1041</v>
      </c>
      <c r="F303" s="334" t="str">
        <f t="shared" si="15"/>
        <v>Dhaka FR Non-PNP</v>
      </c>
      <c r="G303" s="335">
        <v>2116297</v>
      </c>
      <c r="H303" s="336">
        <v>322956.96291011659</v>
      </c>
      <c r="I303" s="335">
        <v>8465.1880000000001</v>
      </c>
      <c r="J303" s="335"/>
      <c r="K303" s="335"/>
      <c r="L303" s="337">
        <f t="shared" si="13"/>
        <v>15.260474447117611</v>
      </c>
      <c r="M303" s="337">
        <f t="shared" si="14"/>
        <v>0.4</v>
      </c>
    </row>
    <row r="304" spans="1:13">
      <c r="A304" s="334" t="s">
        <v>269</v>
      </c>
      <c r="B304" s="334" t="s">
        <v>79</v>
      </c>
      <c r="C304" s="334" t="s">
        <v>52</v>
      </c>
      <c r="D304" s="334" t="s">
        <v>1537</v>
      </c>
      <c r="E304" s="334" t="s">
        <v>1041</v>
      </c>
      <c r="F304" s="334" t="str">
        <f t="shared" si="15"/>
        <v>Dhaka FR Non-PNP</v>
      </c>
      <c r="G304" s="335">
        <v>1649630</v>
      </c>
      <c r="H304" s="336">
        <v>261445.22412193666</v>
      </c>
      <c r="I304" s="335">
        <v>0</v>
      </c>
      <c r="J304" s="335"/>
      <c r="K304" s="335"/>
      <c r="L304" s="337">
        <f t="shared" si="13"/>
        <v>15.848719053480881</v>
      </c>
      <c r="M304" s="337">
        <f t="shared" si="14"/>
        <v>0</v>
      </c>
    </row>
    <row r="305" spans="1:13">
      <c r="A305" s="334" t="s">
        <v>375</v>
      </c>
      <c r="B305" s="334" t="s">
        <v>52</v>
      </c>
      <c r="C305" s="334" t="s">
        <v>52</v>
      </c>
      <c r="D305" s="334" t="s">
        <v>1537</v>
      </c>
      <c r="E305" s="334" t="s">
        <v>1041</v>
      </c>
      <c r="F305" s="334" t="str">
        <f t="shared" si="15"/>
        <v>Dhaka FR Non-PNP</v>
      </c>
      <c r="G305" s="335">
        <v>728485</v>
      </c>
      <c r="H305" s="336">
        <v>111142.4149887894</v>
      </c>
      <c r="I305" s="335">
        <v>2913.94</v>
      </c>
      <c r="J305" s="335"/>
      <c r="K305" s="335"/>
      <c r="L305" s="337">
        <f t="shared" si="13"/>
        <v>15.256651130605213</v>
      </c>
      <c r="M305" s="337">
        <f t="shared" si="14"/>
        <v>0.4</v>
      </c>
    </row>
    <row r="306" spans="1:13">
      <c r="A306" s="334" t="s">
        <v>430</v>
      </c>
      <c r="B306" s="334" t="s">
        <v>52</v>
      </c>
      <c r="C306" s="334" t="s">
        <v>52</v>
      </c>
      <c r="D306" s="334" t="s">
        <v>1537</v>
      </c>
      <c r="E306" s="334" t="s">
        <v>1041</v>
      </c>
      <c r="F306" s="334" t="str">
        <f t="shared" si="15"/>
        <v>Dhaka FR Non-PNP</v>
      </c>
      <c r="G306" s="335">
        <v>2857167</v>
      </c>
      <c r="H306" s="336">
        <v>453293.36830767093</v>
      </c>
      <c r="I306" s="335">
        <v>11428.668</v>
      </c>
      <c r="J306" s="335"/>
      <c r="K306" s="335"/>
      <c r="L306" s="337">
        <f t="shared" si="13"/>
        <v>15.865133830387615</v>
      </c>
      <c r="M306" s="337">
        <f t="shared" si="14"/>
        <v>0.4</v>
      </c>
    </row>
    <row r="307" spans="1:13">
      <c r="A307" s="334" t="s">
        <v>332</v>
      </c>
      <c r="B307" s="334" t="s">
        <v>48</v>
      </c>
      <c r="C307" s="334" t="s">
        <v>18</v>
      </c>
      <c r="D307" s="334" t="s">
        <v>1537</v>
      </c>
      <c r="E307" s="334" t="s">
        <v>1041</v>
      </c>
      <c r="F307" s="334" t="str">
        <f t="shared" si="15"/>
        <v>Mymensingh FR Non-PNP</v>
      </c>
      <c r="G307" s="335">
        <v>635465</v>
      </c>
      <c r="H307" s="336">
        <v>80214.435837543802</v>
      </c>
      <c r="I307" s="335">
        <v>2541.86</v>
      </c>
      <c r="J307" s="335"/>
      <c r="K307" s="335"/>
      <c r="L307" s="337">
        <f t="shared" si="13"/>
        <v>12.622951041763717</v>
      </c>
      <c r="M307" s="337">
        <f t="shared" si="14"/>
        <v>0.4</v>
      </c>
    </row>
    <row r="308" spans="1:13">
      <c r="A308" s="334" t="s">
        <v>198</v>
      </c>
      <c r="B308" s="334" t="s">
        <v>165</v>
      </c>
      <c r="C308" s="334" t="s">
        <v>52</v>
      </c>
      <c r="D308" s="334" t="s">
        <v>1537</v>
      </c>
      <c r="E308" s="334" t="s">
        <v>1041</v>
      </c>
      <c r="F308" s="334" t="str">
        <f t="shared" si="15"/>
        <v>Dhaka FR Non-PNP</v>
      </c>
      <c r="G308" s="335">
        <v>1548259</v>
      </c>
      <c r="H308" s="336">
        <v>220510.45374920373</v>
      </c>
      <c r="I308" s="335">
        <v>6193.0360000000001</v>
      </c>
      <c r="J308" s="335"/>
      <c r="K308" s="335"/>
      <c r="L308" s="337">
        <f t="shared" si="13"/>
        <v>14.242478406339231</v>
      </c>
      <c r="M308" s="337">
        <f t="shared" si="14"/>
        <v>0.4</v>
      </c>
    </row>
    <row r="309" spans="1:13">
      <c r="A309" s="334" t="s">
        <v>298</v>
      </c>
      <c r="B309" s="334" t="s">
        <v>300</v>
      </c>
      <c r="C309" s="334" t="s">
        <v>18</v>
      </c>
      <c r="D309" s="334" t="s">
        <v>1537</v>
      </c>
      <c r="E309" s="334" t="s">
        <v>1041</v>
      </c>
      <c r="F309" s="334" t="str">
        <f t="shared" si="15"/>
        <v>Mymensingh FR Non-PNP</v>
      </c>
      <c r="G309" s="335">
        <v>1402071</v>
      </c>
      <c r="H309" s="336">
        <v>209240.67363779183</v>
      </c>
      <c r="I309" s="335">
        <v>5608.2840000000006</v>
      </c>
      <c r="J309" s="335"/>
      <c r="K309" s="335"/>
      <c r="L309" s="337">
        <f t="shared" si="13"/>
        <v>14.923686007184504</v>
      </c>
      <c r="M309" s="337">
        <f t="shared" si="14"/>
        <v>0.4</v>
      </c>
    </row>
    <row r="310" spans="1:13">
      <c r="A310" s="334" t="s">
        <v>574</v>
      </c>
      <c r="B310" s="334" t="s">
        <v>576</v>
      </c>
      <c r="C310" s="334" t="s">
        <v>389</v>
      </c>
      <c r="D310" s="334" t="s">
        <v>1537</v>
      </c>
      <c r="E310" s="334" t="s">
        <v>1041</v>
      </c>
      <c r="F310" s="334" t="str">
        <f t="shared" si="15"/>
        <v>Rangpur FR Non-PNP</v>
      </c>
      <c r="G310" s="335">
        <v>826554</v>
      </c>
      <c r="H310" s="336">
        <v>132505.74748267108</v>
      </c>
      <c r="I310" s="335">
        <v>3306.2159999999999</v>
      </c>
      <c r="J310" s="335"/>
      <c r="K310" s="335"/>
      <c r="L310" s="337">
        <f t="shared" si="13"/>
        <v>16.03110595105354</v>
      </c>
      <c r="M310" s="337">
        <f t="shared" si="14"/>
        <v>0.4</v>
      </c>
    </row>
    <row r="311" spans="1:13">
      <c r="A311" s="334" t="s">
        <v>1201</v>
      </c>
      <c r="B311" s="334" t="s">
        <v>189</v>
      </c>
      <c r="C311" s="334" t="s">
        <v>189</v>
      </c>
      <c r="D311" s="334" t="s">
        <v>1537</v>
      </c>
      <c r="E311" s="334" t="s">
        <v>1041</v>
      </c>
      <c r="F311" s="334" t="str">
        <f t="shared" si="15"/>
        <v>Barishal FR Non-PNP</v>
      </c>
      <c r="G311" s="335">
        <v>1453225</v>
      </c>
      <c r="H311" s="336">
        <v>245782.7516371441</v>
      </c>
      <c r="I311" s="335">
        <v>5812.9000000000005</v>
      </c>
      <c r="J311" s="335"/>
      <c r="K311" s="335"/>
      <c r="L311" s="337">
        <f t="shared" si="13"/>
        <v>16.912917933365041</v>
      </c>
      <c r="M311" s="337">
        <f t="shared" si="14"/>
        <v>0.4</v>
      </c>
    </row>
    <row r="312" spans="1:13">
      <c r="A312" s="334" t="s">
        <v>202</v>
      </c>
      <c r="B312" s="334" t="s">
        <v>159</v>
      </c>
      <c r="C312" s="334" t="s">
        <v>159</v>
      </c>
      <c r="D312" s="334" t="s">
        <v>1537</v>
      </c>
      <c r="E312" s="334" t="s">
        <v>1041</v>
      </c>
      <c r="F312" s="334" t="str">
        <f t="shared" si="15"/>
        <v>Khulna FR Non-PNP</v>
      </c>
      <c r="G312" s="335">
        <v>2102234</v>
      </c>
      <c r="H312" s="336">
        <v>350191.03414073325</v>
      </c>
      <c r="I312" s="335">
        <v>8408.9359999999997</v>
      </c>
      <c r="J312" s="335"/>
      <c r="K312" s="335"/>
      <c r="L312" s="337">
        <f t="shared" si="13"/>
        <v>16.658042546202431</v>
      </c>
      <c r="M312" s="337">
        <f t="shared" si="14"/>
        <v>0.4</v>
      </c>
    </row>
    <row r="313" spans="1:13">
      <c r="A313" s="334" t="s">
        <v>931</v>
      </c>
      <c r="B313" s="334" t="s">
        <v>226</v>
      </c>
      <c r="C313" s="334" t="s">
        <v>107</v>
      </c>
      <c r="D313" s="334" t="s">
        <v>1537</v>
      </c>
      <c r="E313" s="334" t="s">
        <v>1041</v>
      </c>
      <c r="F313" s="334" t="str">
        <f t="shared" si="15"/>
        <v>Rajshahi FR Non-PNP</v>
      </c>
      <c r="G313" s="335">
        <v>2781052</v>
      </c>
      <c r="H313" s="336">
        <v>428009.41237296298</v>
      </c>
      <c r="I313" s="335">
        <v>11124.208000000001</v>
      </c>
      <c r="J313" s="335"/>
      <c r="K313" s="335"/>
      <c r="L313" s="337">
        <f t="shared" si="13"/>
        <v>15.390198111109141</v>
      </c>
      <c r="M313" s="337">
        <f t="shared" si="14"/>
        <v>0.4</v>
      </c>
    </row>
    <row r="314" spans="1:13">
      <c r="A314" s="334" t="s">
        <v>591</v>
      </c>
      <c r="B314" s="334" t="s">
        <v>389</v>
      </c>
      <c r="C314" s="334" t="s">
        <v>389</v>
      </c>
      <c r="D314" s="334" t="s">
        <v>1537</v>
      </c>
      <c r="E314" s="334" t="s">
        <v>1041</v>
      </c>
      <c r="F314" s="334" t="str">
        <f t="shared" si="15"/>
        <v>Rangpur FR Non-PNP</v>
      </c>
      <c r="G314" s="335">
        <v>2031813</v>
      </c>
      <c r="H314" s="336">
        <v>281524.69063312077</v>
      </c>
      <c r="I314" s="335">
        <v>8127.2520000000004</v>
      </c>
      <c r="J314" s="335"/>
      <c r="K314" s="335"/>
      <c r="L314" s="337">
        <f t="shared" si="13"/>
        <v>13.855836665732562</v>
      </c>
      <c r="M314" s="337">
        <f t="shared" si="14"/>
        <v>0.4</v>
      </c>
    </row>
    <row r="315" spans="1:13">
      <c r="A315" s="334" t="s">
        <v>837</v>
      </c>
      <c r="B315" s="334" t="s">
        <v>153</v>
      </c>
      <c r="C315" s="334" t="s">
        <v>18</v>
      </c>
      <c r="D315" s="334" t="s">
        <v>1537</v>
      </c>
      <c r="E315" s="334" t="s">
        <v>1041</v>
      </c>
      <c r="F315" s="334" t="str">
        <f t="shared" si="15"/>
        <v>Mymensingh FR Non-PNP</v>
      </c>
      <c r="G315" s="335">
        <v>1533371</v>
      </c>
      <c r="H315" s="336">
        <v>253797.11263171671</v>
      </c>
      <c r="I315" s="335">
        <v>6133.4840000000004</v>
      </c>
      <c r="J315" s="335"/>
      <c r="K315" s="335"/>
      <c r="L315" s="337">
        <f t="shared" si="13"/>
        <v>16.551579013279678</v>
      </c>
      <c r="M315" s="337">
        <f t="shared" si="14"/>
        <v>0.4</v>
      </c>
    </row>
    <row r="316" spans="1:13">
      <c r="A316" s="334" t="s">
        <v>476</v>
      </c>
      <c r="B316" s="334" t="s">
        <v>156</v>
      </c>
      <c r="C316" s="334" t="s">
        <v>159</v>
      </c>
      <c r="D316" s="334" t="s">
        <v>1537</v>
      </c>
      <c r="E316" s="334" t="s">
        <v>1041</v>
      </c>
      <c r="F316" s="334" t="str">
        <f t="shared" si="15"/>
        <v>Khulna FR Non-PNP</v>
      </c>
      <c r="G316" s="335">
        <v>902896</v>
      </c>
      <c r="H316" s="336">
        <v>134021.80695990537</v>
      </c>
      <c r="I316" s="335">
        <v>3611.5840000000003</v>
      </c>
      <c r="J316" s="335"/>
      <c r="K316" s="335"/>
      <c r="L316" s="337">
        <f t="shared" si="13"/>
        <v>14.843548643465624</v>
      </c>
      <c r="M316" s="337">
        <f t="shared" si="14"/>
        <v>0.4</v>
      </c>
    </row>
    <row r="317" spans="1:13">
      <c r="A317" s="334" t="s">
        <v>383</v>
      </c>
      <c r="B317" s="334" t="s">
        <v>103</v>
      </c>
      <c r="C317" s="334" t="s">
        <v>52</v>
      </c>
      <c r="D317" s="334" t="s">
        <v>1537</v>
      </c>
      <c r="E317" s="334" t="s">
        <v>1041</v>
      </c>
      <c r="F317" s="334" t="str">
        <f t="shared" si="15"/>
        <v>Dhaka FR Non-PNP</v>
      </c>
      <c r="G317" s="335">
        <v>3134719</v>
      </c>
      <c r="H317" s="336">
        <v>539648.78470615251</v>
      </c>
      <c r="I317" s="335">
        <v>12538.876</v>
      </c>
      <c r="J317" s="335"/>
      <c r="K317" s="335"/>
      <c r="L317" s="337">
        <f t="shared" si="13"/>
        <v>17.21522039794165</v>
      </c>
      <c r="M317" s="337">
        <f t="shared" si="14"/>
        <v>0.4</v>
      </c>
    </row>
    <row r="318" spans="1:13">
      <c r="A318" s="334" t="s">
        <v>134</v>
      </c>
      <c r="B318" s="334" t="s">
        <v>136</v>
      </c>
      <c r="C318" s="334" t="s">
        <v>131</v>
      </c>
      <c r="D318" s="334" t="s">
        <v>1537</v>
      </c>
      <c r="E318" s="334" t="s">
        <v>1041</v>
      </c>
      <c r="F318" s="334" t="str">
        <f t="shared" si="15"/>
        <v>Sylhet FR Non-PNP</v>
      </c>
      <c r="G318" s="335">
        <v>1223557</v>
      </c>
      <c r="H318" s="336">
        <v>199221.2263746016</v>
      </c>
      <c r="I318" s="335">
        <v>4894.2280000000001</v>
      </c>
      <c r="J318" s="335"/>
      <c r="K318" s="335"/>
      <c r="L318" s="337">
        <f t="shared" si="13"/>
        <v>16.282136947817026</v>
      </c>
      <c r="M318" s="337">
        <f t="shared" si="14"/>
        <v>0.4</v>
      </c>
    </row>
    <row r="319" spans="1:13">
      <c r="A319" s="334" t="s">
        <v>432</v>
      </c>
      <c r="B319" s="334" t="s">
        <v>136</v>
      </c>
      <c r="C319" s="334" t="s">
        <v>131</v>
      </c>
      <c r="D319" s="334" t="s">
        <v>1537</v>
      </c>
      <c r="E319" s="334" t="s">
        <v>1041</v>
      </c>
      <c r="F319" s="334" t="str">
        <f t="shared" si="15"/>
        <v>Sylhet FR Non-PNP</v>
      </c>
      <c r="G319" s="335">
        <v>1431583</v>
      </c>
      <c r="H319" s="336">
        <v>216336.90305844366</v>
      </c>
      <c r="I319" s="335">
        <v>5726.3320000000003</v>
      </c>
      <c r="J319" s="335"/>
      <c r="K319" s="335"/>
      <c r="L319" s="337">
        <f t="shared" si="13"/>
        <v>15.111726184122306</v>
      </c>
      <c r="M319" s="337">
        <f t="shared" si="14"/>
        <v>0.4</v>
      </c>
    </row>
    <row r="320" spans="1:13">
      <c r="A320" s="334" t="s">
        <v>934</v>
      </c>
      <c r="B320" s="334" t="s">
        <v>283</v>
      </c>
      <c r="C320" s="334" t="s">
        <v>195</v>
      </c>
      <c r="D320" s="334" t="s">
        <v>1537</v>
      </c>
      <c r="E320" s="334" t="s">
        <v>1041</v>
      </c>
      <c r="F320" s="334" t="str">
        <f t="shared" si="15"/>
        <v>Chattogram FR Non-PNP</v>
      </c>
      <c r="G320" s="335">
        <v>1700944</v>
      </c>
      <c r="H320" s="336">
        <v>303327.35500974092</v>
      </c>
      <c r="I320" s="335">
        <v>6803.7759999999998</v>
      </c>
      <c r="J320" s="335"/>
      <c r="K320" s="335"/>
      <c r="L320" s="337">
        <f t="shared" si="13"/>
        <v>17.832883093725655</v>
      </c>
      <c r="M320" s="337">
        <f t="shared" si="14"/>
        <v>0.4</v>
      </c>
    </row>
    <row r="321" spans="1:13">
      <c r="A321" s="334" t="s">
        <v>838</v>
      </c>
      <c r="B321" s="334" t="s">
        <v>313</v>
      </c>
      <c r="C321" s="334" t="s">
        <v>189</v>
      </c>
      <c r="D321" s="334" t="s">
        <v>1537</v>
      </c>
      <c r="E321" s="334" t="s">
        <v>1041</v>
      </c>
      <c r="F321" s="334" t="str">
        <f t="shared" si="15"/>
        <v>Barishal FR Non-PNP</v>
      </c>
      <c r="G321" s="335">
        <v>1059334</v>
      </c>
      <c r="H321" s="336">
        <v>187212.77210274377</v>
      </c>
      <c r="I321" s="335">
        <v>4237.3360000000002</v>
      </c>
      <c r="J321" s="335"/>
      <c r="K321" s="335"/>
      <c r="L321" s="337">
        <f t="shared" si="13"/>
        <v>17.672686055837325</v>
      </c>
      <c r="M321" s="337">
        <f t="shared" si="14"/>
        <v>0.4</v>
      </c>
    </row>
    <row r="322" spans="1:13">
      <c r="A322" s="334" t="s">
        <v>406</v>
      </c>
      <c r="B322" s="334" t="s">
        <v>52</v>
      </c>
      <c r="C322" s="334" t="s">
        <v>52</v>
      </c>
      <c r="D322" s="334" t="s">
        <v>1537</v>
      </c>
      <c r="E322" s="334" t="s">
        <v>1041</v>
      </c>
      <c r="F322" s="334" t="str">
        <f t="shared" si="15"/>
        <v>Dhaka FR Non-PNP</v>
      </c>
      <c r="G322" s="335">
        <v>398295</v>
      </c>
      <c r="H322" s="336">
        <v>48700.260744473278</v>
      </c>
      <c r="I322" s="335">
        <v>1593.18</v>
      </c>
      <c r="J322" s="335"/>
      <c r="K322" s="335"/>
      <c r="L322" s="337">
        <f t="shared" si="13"/>
        <v>12.22718355602588</v>
      </c>
      <c r="M322" s="337">
        <f t="shared" si="14"/>
        <v>0.4</v>
      </c>
    </row>
    <row r="323" spans="1:13">
      <c r="A323" s="334" t="s">
        <v>932</v>
      </c>
      <c r="B323" s="334" t="s">
        <v>52</v>
      </c>
      <c r="C323" s="334" t="s">
        <v>52</v>
      </c>
      <c r="D323" s="334" t="s">
        <v>1537</v>
      </c>
      <c r="E323" s="334" t="s">
        <v>1041</v>
      </c>
      <c r="F323" s="334" t="str">
        <f t="shared" si="15"/>
        <v>Dhaka FR Non-PNP</v>
      </c>
      <c r="G323" s="335">
        <v>1979615</v>
      </c>
      <c r="H323" s="336">
        <v>336622.22895639506</v>
      </c>
      <c r="I323" s="335">
        <v>7918.46</v>
      </c>
      <c r="J323" s="335"/>
      <c r="K323" s="335"/>
      <c r="L323" s="337">
        <f t="shared" ref="L323:L386" si="16">(H323/G323)*100</f>
        <v>17.004429091333169</v>
      </c>
      <c r="M323" s="337">
        <f t="shared" ref="M323:M386" si="17">(I323/G323)*100</f>
        <v>0.4</v>
      </c>
    </row>
    <row r="324" spans="1:13">
      <c r="A324" s="334" t="s">
        <v>951</v>
      </c>
      <c r="B324" s="334" t="s">
        <v>176</v>
      </c>
      <c r="C324" s="334" t="s">
        <v>159</v>
      </c>
      <c r="D324" s="334" t="s">
        <v>1537</v>
      </c>
      <c r="E324" s="334" t="s">
        <v>1041</v>
      </c>
      <c r="F324" s="334" t="str">
        <f t="shared" ref="F324:F387" si="18">CONCATENATE(C324," ",E324," ",D324)</f>
        <v>Khulna FR Non-PNP</v>
      </c>
      <c r="G324" s="335">
        <v>870261</v>
      </c>
      <c r="H324" s="336">
        <v>137188.63422220931</v>
      </c>
      <c r="I324" s="335">
        <v>3481.0439999999999</v>
      </c>
      <c r="J324" s="335"/>
      <c r="K324" s="335"/>
      <c r="L324" s="337">
        <f t="shared" si="16"/>
        <v>15.764079307496177</v>
      </c>
      <c r="M324" s="337">
        <f t="shared" si="17"/>
        <v>0.4</v>
      </c>
    </row>
    <row r="325" spans="1:13">
      <c r="A325" s="334" t="s">
        <v>947</v>
      </c>
      <c r="B325" s="334" t="s">
        <v>351</v>
      </c>
      <c r="C325" s="334" t="s">
        <v>389</v>
      </c>
      <c r="D325" s="334" t="s">
        <v>1537</v>
      </c>
      <c r="E325" s="334" t="s">
        <v>1041</v>
      </c>
      <c r="F325" s="334" t="str">
        <f t="shared" si="18"/>
        <v>Rangpur FR Non-PNP</v>
      </c>
      <c r="G325" s="335">
        <v>1433232</v>
      </c>
      <c r="H325" s="336">
        <v>227601.05533458636</v>
      </c>
      <c r="I325" s="335">
        <v>5732.9279999999999</v>
      </c>
      <c r="J325" s="335"/>
      <c r="K325" s="335"/>
      <c r="L325" s="337">
        <f t="shared" si="16"/>
        <v>15.880266093318204</v>
      </c>
      <c r="M325" s="337">
        <f t="shared" si="17"/>
        <v>0.4</v>
      </c>
    </row>
    <row r="326" spans="1:13">
      <c r="A326" s="334" t="s">
        <v>918</v>
      </c>
      <c r="B326" s="334" t="s">
        <v>52</v>
      </c>
      <c r="C326" s="334" t="s">
        <v>52</v>
      </c>
      <c r="D326" s="334" t="s">
        <v>1492</v>
      </c>
      <c r="E326" s="334" t="s">
        <v>1041</v>
      </c>
      <c r="F326" s="334" t="str">
        <f t="shared" si="18"/>
        <v>Dhaka FR PNP</v>
      </c>
      <c r="G326" s="335">
        <v>3938352</v>
      </c>
      <c r="H326" s="336">
        <v>660887.65378868161</v>
      </c>
      <c r="I326" s="335">
        <v>71953.40323348243</v>
      </c>
      <c r="J326" s="335"/>
      <c r="K326" s="335"/>
      <c r="L326" s="337">
        <f t="shared" si="16"/>
        <v>16.780817300959427</v>
      </c>
      <c r="M326" s="337">
        <f t="shared" si="17"/>
        <v>1.8269926922093918</v>
      </c>
    </row>
    <row r="327" spans="1:13">
      <c r="A327" s="334" t="s">
        <v>929</v>
      </c>
      <c r="B327" s="334" t="s">
        <v>136</v>
      </c>
      <c r="C327" s="334" t="s">
        <v>131</v>
      </c>
      <c r="D327" s="334" t="s">
        <v>1537</v>
      </c>
      <c r="E327" s="334" t="s">
        <v>1041</v>
      </c>
      <c r="F327" s="334" t="str">
        <f t="shared" si="18"/>
        <v>Sylhet FR Non-PNP</v>
      </c>
      <c r="G327" s="335">
        <v>1984425</v>
      </c>
      <c r="H327" s="336">
        <v>315720.28096499946</v>
      </c>
      <c r="I327" s="335">
        <v>7937.7</v>
      </c>
      <c r="J327" s="335"/>
      <c r="K327" s="335"/>
      <c r="L327" s="337">
        <f t="shared" si="16"/>
        <v>15.909912491779707</v>
      </c>
      <c r="M327" s="337">
        <f t="shared" si="17"/>
        <v>0.4</v>
      </c>
    </row>
    <row r="328" spans="1:13">
      <c r="A328" s="334" t="s">
        <v>925</v>
      </c>
      <c r="B328" s="334" t="s">
        <v>52</v>
      </c>
      <c r="C328" s="334" t="s">
        <v>52</v>
      </c>
      <c r="D328" s="334" t="s">
        <v>1537</v>
      </c>
      <c r="E328" s="334" t="s">
        <v>1041</v>
      </c>
      <c r="F328" s="334" t="str">
        <f t="shared" si="18"/>
        <v>Dhaka FR Non-PNP</v>
      </c>
      <c r="G328" s="335">
        <v>2760518</v>
      </c>
      <c r="H328" s="336">
        <v>468382.20799180062</v>
      </c>
      <c r="I328" s="335">
        <v>11042.072</v>
      </c>
      <c r="J328" s="335"/>
      <c r="K328" s="335"/>
      <c r="L328" s="337">
        <f t="shared" si="16"/>
        <v>16.967185433741079</v>
      </c>
      <c r="M328" s="337">
        <f t="shared" si="17"/>
        <v>0.4</v>
      </c>
    </row>
    <row r="329" spans="1:13">
      <c r="A329" s="334" t="s">
        <v>945</v>
      </c>
      <c r="B329" s="334" t="s">
        <v>192</v>
      </c>
      <c r="C329" s="334" t="s">
        <v>52</v>
      </c>
      <c r="D329" s="334" t="s">
        <v>1537</v>
      </c>
      <c r="E329" s="334" t="s">
        <v>1041</v>
      </c>
      <c r="F329" s="334" t="str">
        <f t="shared" si="18"/>
        <v>Dhaka FR Non-PNP</v>
      </c>
      <c r="G329" s="335">
        <v>1820910</v>
      </c>
      <c r="H329" s="336">
        <v>335037.17517878173</v>
      </c>
      <c r="I329" s="335">
        <v>7283.64</v>
      </c>
      <c r="J329" s="335"/>
      <c r="K329" s="335"/>
      <c r="L329" s="337">
        <f t="shared" si="16"/>
        <v>18.399436280693816</v>
      </c>
      <c r="M329" s="337">
        <f t="shared" si="17"/>
        <v>0.4</v>
      </c>
    </row>
    <row r="330" spans="1:13">
      <c r="A330" s="334" t="s">
        <v>946</v>
      </c>
      <c r="B330" s="334" t="s">
        <v>336</v>
      </c>
      <c r="C330" s="334" t="s">
        <v>389</v>
      </c>
      <c r="D330" s="334" t="s">
        <v>1537</v>
      </c>
      <c r="E330" s="334" t="s">
        <v>1041</v>
      </c>
      <c r="F330" s="334" t="str">
        <f t="shared" si="18"/>
        <v>Rangpur FR Non-PNP</v>
      </c>
      <c r="G330" s="335">
        <v>996808</v>
      </c>
      <c r="H330" s="336">
        <v>152474.39712710402</v>
      </c>
      <c r="I330" s="335">
        <v>3987.232</v>
      </c>
      <c r="J330" s="335"/>
      <c r="K330" s="335"/>
      <c r="L330" s="337">
        <f t="shared" si="16"/>
        <v>15.29626539184116</v>
      </c>
      <c r="M330" s="337">
        <f t="shared" si="17"/>
        <v>0.4</v>
      </c>
    </row>
    <row r="331" spans="1:13">
      <c r="A331" s="334" t="s">
        <v>960</v>
      </c>
      <c r="B331" s="334" t="s">
        <v>226</v>
      </c>
      <c r="C331" s="334" t="s">
        <v>107</v>
      </c>
      <c r="D331" s="334" t="s">
        <v>1537</v>
      </c>
      <c r="E331" s="334" t="s">
        <v>1041</v>
      </c>
      <c r="F331" s="334" t="str">
        <f t="shared" si="18"/>
        <v>Rajshahi FR Non-PNP</v>
      </c>
      <c r="G331" s="335">
        <v>1355595</v>
      </c>
      <c r="H331" s="336">
        <v>188022.37894052023</v>
      </c>
      <c r="I331" s="335">
        <v>5422.38</v>
      </c>
      <c r="J331" s="335"/>
      <c r="K331" s="335"/>
      <c r="L331" s="337">
        <f t="shared" si="16"/>
        <v>13.870099767299246</v>
      </c>
      <c r="M331" s="337">
        <f t="shared" si="17"/>
        <v>0.4</v>
      </c>
    </row>
    <row r="332" spans="1:13">
      <c r="A332" s="334" t="s">
        <v>1287</v>
      </c>
      <c r="B332" s="334" t="s">
        <v>1150</v>
      </c>
      <c r="C332" s="334" t="s">
        <v>389</v>
      </c>
      <c r="D332" s="334" t="s">
        <v>1537</v>
      </c>
      <c r="E332" s="334" t="s">
        <v>1041</v>
      </c>
      <c r="F332" s="334" t="str">
        <f t="shared" si="18"/>
        <v>Rangpur FR Non-PNP</v>
      </c>
      <c r="G332" s="335">
        <v>3510762</v>
      </c>
      <c r="H332" s="336">
        <v>635211.78191615641</v>
      </c>
      <c r="I332" s="335">
        <v>14043.048000000001</v>
      </c>
      <c r="J332" s="335"/>
      <c r="K332" s="335"/>
      <c r="L332" s="337">
        <f t="shared" si="16"/>
        <v>18.093273822496553</v>
      </c>
      <c r="M332" s="337">
        <f t="shared" si="17"/>
        <v>0.4</v>
      </c>
    </row>
    <row r="333" spans="1:13">
      <c r="A333" s="334" t="s">
        <v>966</v>
      </c>
      <c r="B333" s="334" t="s">
        <v>1563</v>
      </c>
      <c r="C333" s="334" t="s">
        <v>107</v>
      </c>
      <c r="D333" s="334" t="s">
        <v>1537</v>
      </c>
      <c r="E333" s="334" t="s">
        <v>1041</v>
      </c>
      <c r="F333" s="334" t="str">
        <f t="shared" si="18"/>
        <v>Rajshahi FR Non-PNP</v>
      </c>
      <c r="G333" s="335">
        <v>710739</v>
      </c>
      <c r="H333" s="336">
        <v>115399.3701835173</v>
      </c>
      <c r="I333" s="335">
        <v>2842.9560000000001</v>
      </c>
      <c r="J333" s="335"/>
      <c r="K333" s="335"/>
      <c r="L333" s="337">
        <f t="shared" si="16"/>
        <v>16.236532705186757</v>
      </c>
      <c r="M333" s="337">
        <f t="shared" si="17"/>
        <v>0.4</v>
      </c>
    </row>
    <row r="334" spans="1:13">
      <c r="A334" s="334" t="s">
        <v>1272</v>
      </c>
      <c r="B334" s="334" t="s">
        <v>351</v>
      </c>
      <c r="C334" s="334" t="s">
        <v>389</v>
      </c>
      <c r="D334" s="334" t="s">
        <v>1537</v>
      </c>
      <c r="E334" s="334" t="s">
        <v>1041</v>
      </c>
      <c r="F334" s="334" t="str">
        <f t="shared" si="18"/>
        <v>Rangpur FR Non-PNP</v>
      </c>
      <c r="G334" s="335">
        <v>1272440</v>
      </c>
      <c r="H334" s="336">
        <v>195871.67219734733</v>
      </c>
      <c r="I334" s="335">
        <v>5089.76</v>
      </c>
      <c r="J334" s="335"/>
      <c r="K334" s="335"/>
      <c r="L334" s="337">
        <f t="shared" si="16"/>
        <v>15.393391609612031</v>
      </c>
      <c r="M334" s="337">
        <f t="shared" si="17"/>
        <v>0.4</v>
      </c>
    </row>
    <row r="335" spans="1:13">
      <c r="A335" s="334" t="s">
        <v>973</v>
      </c>
      <c r="B335" s="334" t="s">
        <v>189</v>
      </c>
      <c r="C335" s="334" t="s">
        <v>189</v>
      </c>
      <c r="D335" s="334" t="s">
        <v>1537</v>
      </c>
      <c r="E335" s="334" t="s">
        <v>1041</v>
      </c>
      <c r="F335" s="334" t="str">
        <f t="shared" si="18"/>
        <v>Barishal FR Non-PNP</v>
      </c>
      <c r="G335" s="335">
        <v>2969923</v>
      </c>
      <c r="H335" s="336">
        <v>458405.28529407253</v>
      </c>
      <c r="I335" s="335">
        <v>11879.692000000001</v>
      </c>
      <c r="J335" s="335"/>
      <c r="K335" s="335"/>
      <c r="L335" s="337">
        <f t="shared" si="16"/>
        <v>15.434921555005721</v>
      </c>
      <c r="M335" s="337">
        <f t="shared" si="17"/>
        <v>0.4</v>
      </c>
    </row>
    <row r="336" spans="1:13">
      <c r="A336" s="334" t="s">
        <v>956</v>
      </c>
      <c r="B336" s="334" t="s">
        <v>165</v>
      </c>
      <c r="C336" s="334" t="s">
        <v>52</v>
      </c>
      <c r="D336" s="334" t="s">
        <v>1537</v>
      </c>
      <c r="E336" s="334" t="s">
        <v>1041</v>
      </c>
      <c r="F336" s="334" t="str">
        <f t="shared" si="18"/>
        <v>Dhaka FR Non-PNP</v>
      </c>
      <c r="G336" s="335">
        <v>2014694</v>
      </c>
      <c r="H336" s="336">
        <v>345847.14864799188</v>
      </c>
      <c r="I336" s="335">
        <v>8058.7759999999998</v>
      </c>
      <c r="J336" s="335"/>
      <c r="K336" s="335"/>
      <c r="L336" s="337">
        <f t="shared" si="16"/>
        <v>17.166237088510307</v>
      </c>
      <c r="M336" s="337">
        <f t="shared" si="17"/>
        <v>0.4</v>
      </c>
    </row>
    <row r="337" spans="1:13">
      <c r="A337" s="334" t="s">
        <v>949</v>
      </c>
      <c r="B337" s="334" t="s">
        <v>159</v>
      </c>
      <c r="C337" s="334" t="s">
        <v>159</v>
      </c>
      <c r="D337" s="334" t="s">
        <v>1537</v>
      </c>
      <c r="E337" s="334" t="s">
        <v>1041</v>
      </c>
      <c r="F337" s="334" t="str">
        <f t="shared" si="18"/>
        <v>Khulna FR Non-PNP</v>
      </c>
      <c r="G337" s="335">
        <v>1540484</v>
      </c>
      <c r="H337" s="336">
        <v>221329.23101396445</v>
      </c>
      <c r="I337" s="335">
        <v>6161.9359999999997</v>
      </c>
      <c r="J337" s="335"/>
      <c r="K337" s="335"/>
      <c r="L337" s="337">
        <f t="shared" si="16"/>
        <v>14.367512483996228</v>
      </c>
      <c r="M337" s="337">
        <f t="shared" si="17"/>
        <v>0.4</v>
      </c>
    </row>
    <row r="338" spans="1:13">
      <c r="A338" s="334" t="s">
        <v>1268</v>
      </c>
      <c r="B338" s="334" t="s">
        <v>576</v>
      </c>
      <c r="C338" s="334" t="s">
        <v>389</v>
      </c>
      <c r="D338" s="334" t="s">
        <v>1537</v>
      </c>
      <c r="E338" s="334" t="s">
        <v>1041</v>
      </c>
      <c r="F338" s="334" t="str">
        <f t="shared" si="18"/>
        <v>Rangpur FR Non-PNP</v>
      </c>
      <c r="G338" s="335">
        <v>2964523</v>
      </c>
      <c r="H338" s="336">
        <v>567128.87711060315</v>
      </c>
      <c r="I338" s="335">
        <v>11858.092000000001</v>
      </c>
      <c r="J338" s="335"/>
      <c r="K338" s="335"/>
      <c r="L338" s="337">
        <f t="shared" si="16"/>
        <v>19.13052714081163</v>
      </c>
      <c r="M338" s="337">
        <f t="shared" si="17"/>
        <v>0.4</v>
      </c>
    </row>
    <row r="339" spans="1:13">
      <c r="A339" s="334" t="s">
        <v>1221</v>
      </c>
      <c r="B339" s="334" t="s">
        <v>351</v>
      </c>
      <c r="C339" s="334" t="s">
        <v>389</v>
      </c>
      <c r="D339" s="334" t="s">
        <v>1537</v>
      </c>
      <c r="E339" s="334" t="s">
        <v>1041</v>
      </c>
      <c r="F339" s="334" t="str">
        <f t="shared" si="18"/>
        <v>Rangpur FR Non-PNP</v>
      </c>
      <c r="G339" s="335">
        <v>578952</v>
      </c>
      <c r="H339" s="336">
        <v>94416.363216506565</v>
      </c>
      <c r="I339" s="335">
        <v>3751.1649392125473</v>
      </c>
      <c r="J339" s="335"/>
      <c r="K339" s="335"/>
      <c r="L339" s="337">
        <f t="shared" si="16"/>
        <v>16.308150454011137</v>
      </c>
      <c r="M339" s="337">
        <f t="shared" si="17"/>
        <v>0.64792330611390014</v>
      </c>
    </row>
    <row r="340" spans="1:13">
      <c r="A340" s="334" t="s">
        <v>962</v>
      </c>
      <c r="B340" s="334" t="s">
        <v>189</v>
      </c>
      <c r="C340" s="334" t="s">
        <v>189</v>
      </c>
      <c r="D340" s="334" t="s">
        <v>1537</v>
      </c>
      <c r="E340" s="334" t="s">
        <v>1041</v>
      </c>
      <c r="F340" s="334" t="str">
        <f t="shared" si="18"/>
        <v>Barishal FR Non-PNP</v>
      </c>
      <c r="G340" s="335">
        <v>1847813</v>
      </c>
      <c r="H340" s="336">
        <v>292190.81947261852</v>
      </c>
      <c r="I340" s="335">
        <v>7391.2520000000004</v>
      </c>
      <c r="J340" s="335"/>
      <c r="K340" s="335"/>
      <c r="L340" s="337">
        <f t="shared" si="16"/>
        <v>15.812791633818927</v>
      </c>
      <c r="M340" s="337">
        <f t="shared" si="17"/>
        <v>0.4</v>
      </c>
    </row>
    <row r="341" spans="1:13">
      <c r="A341" s="334" t="s">
        <v>953</v>
      </c>
      <c r="B341" s="334" t="s">
        <v>18</v>
      </c>
      <c r="C341" s="334" t="s">
        <v>18</v>
      </c>
      <c r="D341" s="334" t="s">
        <v>1537</v>
      </c>
      <c r="E341" s="334" t="s">
        <v>1041</v>
      </c>
      <c r="F341" s="334" t="str">
        <f t="shared" si="18"/>
        <v>Mymensingh FR Non-PNP</v>
      </c>
      <c r="G341" s="335">
        <v>1422347</v>
      </c>
      <c r="H341" s="336">
        <v>211383.88153304305</v>
      </c>
      <c r="I341" s="335">
        <v>5689.3879999999999</v>
      </c>
      <c r="J341" s="335"/>
      <c r="K341" s="335"/>
      <c r="L341" s="337">
        <f t="shared" si="16"/>
        <v>14.861625294885359</v>
      </c>
      <c r="M341" s="337">
        <f t="shared" si="17"/>
        <v>0.4</v>
      </c>
    </row>
    <row r="342" spans="1:13">
      <c r="A342" s="334" t="s">
        <v>1568</v>
      </c>
      <c r="B342" s="334" t="s">
        <v>76</v>
      </c>
      <c r="C342" s="334" t="s">
        <v>195</v>
      </c>
      <c r="D342" s="334" t="s">
        <v>1537</v>
      </c>
      <c r="E342" s="334" t="s">
        <v>1041</v>
      </c>
      <c r="F342" s="334" t="str">
        <f t="shared" si="18"/>
        <v>Chattogram FR Non-PNP</v>
      </c>
      <c r="G342" s="335">
        <v>1113189</v>
      </c>
      <c r="H342" s="336">
        <v>208110.56473950465</v>
      </c>
      <c r="I342" s="335">
        <v>4452.7560000000003</v>
      </c>
      <c r="J342" s="335"/>
      <c r="K342" s="335"/>
      <c r="L342" s="337">
        <f t="shared" si="16"/>
        <v>18.694989327014969</v>
      </c>
      <c r="M342" s="337">
        <f t="shared" si="17"/>
        <v>0.4</v>
      </c>
    </row>
    <row r="343" spans="1:13">
      <c r="A343" s="334" t="s">
        <v>954</v>
      </c>
      <c r="B343" s="334" t="s">
        <v>48</v>
      </c>
      <c r="C343" s="334" t="s">
        <v>18</v>
      </c>
      <c r="D343" s="334" t="s">
        <v>1537</v>
      </c>
      <c r="E343" s="334" t="s">
        <v>1041</v>
      </c>
      <c r="F343" s="334" t="str">
        <f t="shared" si="18"/>
        <v>Mymensingh FR Non-PNP</v>
      </c>
      <c r="G343" s="335">
        <v>778580</v>
      </c>
      <c r="H343" s="336">
        <v>127448.6544876018</v>
      </c>
      <c r="I343" s="335">
        <v>3114.32</v>
      </c>
      <c r="J343" s="335"/>
      <c r="K343" s="335"/>
      <c r="L343" s="337">
        <f t="shared" si="16"/>
        <v>16.369371739269155</v>
      </c>
      <c r="M343" s="337">
        <f t="shared" si="17"/>
        <v>0.4</v>
      </c>
    </row>
    <row r="344" spans="1:13">
      <c r="A344" s="334" t="s">
        <v>965</v>
      </c>
      <c r="B344" s="334" t="s">
        <v>156</v>
      </c>
      <c r="C344" s="334" t="s">
        <v>159</v>
      </c>
      <c r="D344" s="334" t="s">
        <v>1537</v>
      </c>
      <c r="E344" s="334" t="s">
        <v>1041</v>
      </c>
      <c r="F344" s="334" t="str">
        <f t="shared" si="18"/>
        <v>Khulna FR Non-PNP</v>
      </c>
      <c r="G344" s="335">
        <v>1632708</v>
      </c>
      <c r="H344" s="336">
        <v>265416.88060029218</v>
      </c>
      <c r="I344" s="335">
        <v>6530.8320000000003</v>
      </c>
      <c r="J344" s="335"/>
      <c r="K344" s="335"/>
      <c r="L344" s="337">
        <f t="shared" si="16"/>
        <v>16.256236914395728</v>
      </c>
      <c r="M344" s="337">
        <f t="shared" si="17"/>
        <v>0.4</v>
      </c>
    </row>
    <row r="345" spans="1:13">
      <c r="A345" s="334" t="s">
        <v>959</v>
      </c>
      <c r="B345" s="334" t="s">
        <v>98</v>
      </c>
      <c r="C345" s="334" t="s">
        <v>52</v>
      </c>
      <c r="D345" s="334" t="s">
        <v>1537</v>
      </c>
      <c r="E345" s="334" t="s">
        <v>1041</v>
      </c>
      <c r="F345" s="334" t="str">
        <f t="shared" si="18"/>
        <v>Dhaka FR Non-PNP</v>
      </c>
      <c r="G345" s="335">
        <v>1493432</v>
      </c>
      <c r="H345" s="336">
        <v>263292.35164995393</v>
      </c>
      <c r="I345" s="335">
        <v>5973.7280000000001</v>
      </c>
      <c r="J345" s="335"/>
      <c r="K345" s="335"/>
      <c r="L345" s="337">
        <f t="shared" si="16"/>
        <v>17.630019421704766</v>
      </c>
      <c r="M345" s="337">
        <f t="shared" si="17"/>
        <v>0.4</v>
      </c>
    </row>
    <row r="346" spans="1:13">
      <c r="A346" s="334" t="s">
        <v>958</v>
      </c>
      <c r="B346" s="334" t="s">
        <v>283</v>
      </c>
      <c r="C346" s="334" t="s">
        <v>195</v>
      </c>
      <c r="D346" s="334" t="s">
        <v>1537</v>
      </c>
      <c r="E346" s="334" t="s">
        <v>1041</v>
      </c>
      <c r="F346" s="334" t="str">
        <f t="shared" si="18"/>
        <v>Chattogram FR Non-PNP</v>
      </c>
      <c r="G346" s="335">
        <v>2749582</v>
      </c>
      <c r="H346" s="336">
        <v>444826.94902966067</v>
      </c>
      <c r="I346" s="335">
        <v>10998.328</v>
      </c>
      <c r="J346" s="335"/>
      <c r="K346" s="335"/>
      <c r="L346" s="337">
        <f t="shared" si="16"/>
        <v>16.17798447290027</v>
      </c>
      <c r="M346" s="337">
        <f t="shared" si="17"/>
        <v>0.4</v>
      </c>
    </row>
    <row r="347" spans="1:13">
      <c r="A347" s="334" t="s">
        <v>961</v>
      </c>
      <c r="B347" s="334" t="s">
        <v>107</v>
      </c>
      <c r="C347" s="334" t="s">
        <v>107</v>
      </c>
      <c r="D347" s="334" t="s">
        <v>1537</v>
      </c>
      <c r="E347" s="334" t="s">
        <v>1041</v>
      </c>
      <c r="F347" s="334" t="str">
        <f t="shared" si="18"/>
        <v>Rajshahi FR Non-PNP</v>
      </c>
      <c r="G347" s="335">
        <v>727746</v>
      </c>
      <c r="H347" s="336">
        <v>134441.89643009339</v>
      </c>
      <c r="I347" s="335">
        <v>2910.9839999999999</v>
      </c>
      <c r="J347" s="335"/>
      <c r="K347" s="335"/>
      <c r="L347" s="337">
        <f t="shared" si="16"/>
        <v>18.473738973500836</v>
      </c>
      <c r="M347" s="337">
        <f t="shared" si="17"/>
        <v>0.4</v>
      </c>
    </row>
    <row r="348" spans="1:13">
      <c r="A348" s="334" t="s">
        <v>963</v>
      </c>
      <c r="B348" s="334" t="s">
        <v>52</v>
      </c>
      <c r="C348" s="334" t="s">
        <v>52</v>
      </c>
      <c r="D348" s="334" t="s">
        <v>1537</v>
      </c>
      <c r="E348" s="334" t="s">
        <v>1041</v>
      </c>
      <c r="F348" s="334" t="str">
        <f t="shared" si="18"/>
        <v>Dhaka FR Non-PNP</v>
      </c>
      <c r="G348" s="335">
        <v>557481</v>
      </c>
      <c r="H348" s="336">
        <v>73212.74534430397</v>
      </c>
      <c r="I348" s="335">
        <v>2229.924</v>
      </c>
      <c r="J348" s="335"/>
      <c r="K348" s="335"/>
      <c r="L348" s="337">
        <f t="shared" si="16"/>
        <v>13.132778577979154</v>
      </c>
      <c r="M348" s="337">
        <f t="shared" si="17"/>
        <v>0.4</v>
      </c>
    </row>
    <row r="349" spans="1:13">
      <c r="A349" s="334" t="s">
        <v>985</v>
      </c>
      <c r="B349" s="334" t="s">
        <v>52</v>
      </c>
      <c r="C349" s="334" t="s">
        <v>52</v>
      </c>
      <c r="D349" s="334" t="s">
        <v>1537</v>
      </c>
      <c r="E349" s="334" t="s">
        <v>1041</v>
      </c>
      <c r="F349" s="334" t="str">
        <f t="shared" si="18"/>
        <v>Dhaka FR Non-PNP</v>
      </c>
      <c r="G349" s="335">
        <v>1252268</v>
      </c>
      <c r="H349" s="336">
        <v>179386.54093177972</v>
      </c>
      <c r="I349" s="335">
        <v>2.1827872842550278E-11</v>
      </c>
      <c r="J349" s="335"/>
      <c r="K349" s="335"/>
      <c r="L349" s="337">
        <f t="shared" si="16"/>
        <v>14.324932117708009</v>
      </c>
      <c r="M349" s="337">
        <f t="shared" si="17"/>
        <v>1.7430672062649752E-15</v>
      </c>
    </row>
    <row r="350" spans="1:13">
      <c r="A350" s="334" t="s">
        <v>1569</v>
      </c>
      <c r="B350" s="334" t="s">
        <v>173</v>
      </c>
      <c r="C350" s="334" t="s">
        <v>52</v>
      </c>
      <c r="D350" s="334" t="s">
        <v>1537</v>
      </c>
      <c r="E350" s="334" t="s">
        <v>1041</v>
      </c>
      <c r="F350" s="334" t="str">
        <f t="shared" si="18"/>
        <v>Dhaka FR Non-PNP</v>
      </c>
      <c r="G350" s="335">
        <v>1261905</v>
      </c>
      <c r="H350" s="336">
        <v>217712.79307280923</v>
      </c>
      <c r="I350" s="335">
        <v>5047.62</v>
      </c>
      <c r="J350" s="335"/>
      <c r="K350" s="335"/>
      <c r="L350" s="337">
        <f t="shared" si="16"/>
        <v>17.252708648654949</v>
      </c>
      <c r="M350" s="337">
        <f t="shared" si="17"/>
        <v>0.4</v>
      </c>
    </row>
    <row r="351" spans="1:13">
      <c r="A351" s="334" t="s">
        <v>983</v>
      </c>
      <c r="B351" s="334" t="s">
        <v>189</v>
      </c>
      <c r="C351" s="334" t="s">
        <v>189</v>
      </c>
      <c r="D351" s="334" t="s">
        <v>1537</v>
      </c>
      <c r="E351" s="334" t="s">
        <v>1041</v>
      </c>
      <c r="F351" s="334" t="str">
        <f t="shared" si="18"/>
        <v>Barishal FR Non-PNP</v>
      </c>
      <c r="G351" s="335">
        <v>2358451</v>
      </c>
      <c r="H351" s="336">
        <v>392146.47342542681</v>
      </c>
      <c r="I351" s="335">
        <v>9433.8040000000001</v>
      </c>
      <c r="J351" s="335"/>
      <c r="K351" s="335"/>
      <c r="L351" s="337">
        <f t="shared" si="16"/>
        <v>16.627289412645283</v>
      </c>
      <c r="M351" s="337">
        <f t="shared" si="17"/>
        <v>0.4</v>
      </c>
    </row>
    <row r="352" spans="1:13">
      <c r="A352" s="334" t="s">
        <v>1290</v>
      </c>
      <c r="B352" s="334" t="s">
        <v>156</v>
      </c>
      <c r="C352" s="334" t="s">
        <v>159</v>
      </c>
      <c r="D352" s="334" t="s">
        <v>1537</v>
      </c>
      <c r="E352" s="334" t="s">
        <v>1041</v>
      </c>
      <c r="F352" s="334" t="str">
        <f t="shared" si="18"/>
        <v>Khulna FR Non-PNP</v>
      </c>
      <c r="G352" s="335">
        <v>564192</v>
      </c>
      <c r="H352" s="336">
        <v>92403.490986950157</v>
      </c>
      <c r="I352" s="335">
        <v>2256.768</v>
      </c>
      <c r="J352" s="335"/>
      <c r="K352" s="335"/>
      <c r="L352" s="337">
        <f t="shared" si="16"/>
        <v>16.378022195803936</v>
      </c>
      <c r="M352" s="337">
        <f t="shared" si="17"/>
        <v>0.4</v>
      </c>
    </row>
    <row r="353" spans="1:13">
      <c r="A353" s="334" t="s">
        <v>980</v>
      </c>
      <c r="B353" s="334" t="s">
        <v>52</v>
      </c>
      <c r="C353" s="334" t="s">
        <v>52</v>
      </c>
      <c r="D353" s="334" t="s">
        <v>1537</v>
      </c>
      <c r="E353" s="334" t="s">
        <v>1041</v>
      </c>
      <c r="F353" s="334" t="str">
        <f t="shared" si="18"/>
        <v>Dhaka FR Non-PNP</v>
      </c>
      <c r="G353" s="335">
        <v>1638959</v>
      </c>
      <c r="H353" s="336">
        <v>271876.50817169511</v>
      </c>
      <c r="I353" s="335">
        <v>6555.8360000000002</v>
      </c>
      <c r="J353" s="335"/>
      <c r="K353" s="335"/>
      <c r="L353" s="337">
        <f t="shared" si="16"/>
        <v>16.588365430233161</v>
      </c>
      <c r="M353" s="337">
        <f t="shared" si="17"/>
        <v>0.4</v>
      </c>
    </row>
    <row r="354" spans="1:13">
      <c r="A354" s="334" t="s">
        <v>967</v>
      </c>
      <c r="B354" s="334" t="s">
        <v>1006</v>
      </c>
      <c r="C354" s="334" t="s">
        <v>159</v>
      </c>
      <c r="D354" s="334" t="s">
        <v>1537</v>
      </c>
      <c r="E354" s="334" t="s">
        <v>1041</v>
      </c>
      <c r="F354" s="334" t="str">
        <f t="shared" si="18"/>
        <v>Khulna FR Non-PNP</v>
      </c>
      <c r="G354" s="335">
        <v>3593588</v>
      </c>
      <c r="H354" s="336">
        <v>677970.79241362307</v>
      </c>
      <c r="I354" s="335">
        <v>14374.352000000001</v>
      </c>
      <c r="J354" s="335"/>
      <c r="K354" s="335"/>
      <c r="L354" s="337">
        <f t="shared" si="16"/>
        <v>18.866124675773158</v>
      </c>
      <c r="M354" s="337">
        <f t="shared" si="17"/>
        <v>0.4</v>
      </c>
    </row>
    <row r="355" spans="1:13">
      <c r="A355" s="334" t="s">
        <v>996</v>
      </c>
      <c r="B355" s="334" t="s">
        <v>48</v>
      </c>
      <c r="C355" s="334" t="s">
        <v>18</v>
      </c>
      <c r="D355" s="334" t="s">
        <v>1537</v>
      </c>
      <c r="E355" s="334" t="s">
        <v>1041</v>
      </c>
      <c r="F355" s="334" t="str">
        <f t="shared" si="18"/>
        <v>Mymensingh FR Non-PNP</v>
      </c>
      <c r="G355" s="335">
        <v>944276</v>
      </c>
      <c r="H355" s="336">
        <v>152456.48288218505</v>
      </c>
      <c r="I355" s="335">
        <v>3777.1040000000003</v>
      </c>
      <c r="J355" s="335"/>
      <c r="K355" s="335"/>
      <c r="L355" s="337">
        <f t="shared" si="16"/>
        <v>16.145330695917831</v>
      </c>
      <c r="M355" s="337">
        <f t="shared" si="17"/>
        <v>0.4</v>
      </c>
    </row>
    <row r="356" spans="1:13">
      <c r="A356" s="334" t="s">
        <v>1280</v>
      </c>
      <c r="B356" s="334" t="s">
        <v>52</v>
      </c>
      <c r="C356" s="334" t="s">
        <v>52</v>
      </c>
      <c r="D356" s="334" t="s">
        <v>1537</v>
      </c>
      <c r="E356" s="334" t="s">
        <v>1041</v>
      </c>
      <c r="F356" s="334" t="str">
        <f t="shared" si="18"/>
        <v>Dhaka FR Non-PNP</v>
      </c>
      <c r="G356" s="335">
        <v>1622522</v>
      </c>
      <c r="H356" s="336">
        <v>265454.43636971334</v>
      </c>
      <c r="I356" s="335">
        <v>6490.0879999999997</v>
      </c>
      <c r="J356" s="335"/>
      <c r="K356" s="335"/>
      <c r="L356" s="337">
        <f t="shared" si="16"/>
        <v>16.360606288833885</v>
      </c>
      <c r="M356" s="337">
        <f t="shared" si="17"/>
        <v>0.4</v>
      </c>
    </row>
    <row r="357" spans="1:13">
      <c r="A357" s="334" t="s">
        <v>1120</v>
      </c>
      <c r="B357" s="334" t="s">
        <v>606</v>
      </c>
      <c r="C357" s="334" t="s">
        <v>107</v>
      </c>
      <c r="D357" s="334" t="s">
        <v>1537</v>
      </c>
      <c r="E357" s="334" t="s">
        <v>1041</v>
      </c>
      <c r="F357" s="334" t="str">
        <f t="shared" si="18"/>
        <v>Rajshahi FR Non-PNP</v>
      </c>
      <c r="G357" s="335">
        <v>728251</v>
      </c>
      <c r="H357" s="336">
        <v>106716.48092860228</v>
      </c>
      <c r="I357" s="335">
        <v>2913.0039999999999</v>
      </c>
      <c r="J357" s="335"/>
      <c r="K357" s="335"/>
      <c r="L357" s="337">
        <f t="shared" si="16"/>
        <v>14.653804928328595</v>
      </c>
      <c r="M357" s="337">
        <f t="shared" si="17"/>
        <v>0.4</v>
      </c>
    </row>
    <row r="358" spans="1:13">
      <c r="A358" s="334" t="s">
        <v>1162</v>
      </c>
      <c r="B358" s="334" t="s">
        <v>1163</v>
      </c>
      <c r="C358" s="334" t="s">
        <v>159</v>
      </c>
      <c r="D358" s="334" t="s">
        <v>1537</v>
      </c>
      <c r="E358" s="334" t="s">
        <v>1041</v>
      </c>
      <c r="F358" s="334" t="str">
        <f t="shared" si="18"/>
        <v>Khulna FR Non-PNP</v>
      </c>
      <c r="G358" s="335">
        <v>1072232</v>
      </c>
      <c r="H358" s="336">
        <v>155109.39759563716</v>
      </c>
      <c r="I358" s="335">
        <v>4288.9279999999999</v>
      </c>
      <c r="J358" s="335"/>
      <c r="K358" s="335"/>
      <c r="L358" s="337">
        <f t="shared" si="16"/>
        <v>14.466029515593377</v>
      </c>
      <c r="M358" s="337">
        <f t="shared" si="17"/>
        <v>0.4</v>
      </c>
    </row>
    <row r="359" spans="1:13">
      <c r="A359" s="334" t="s">
        <v>1291</v>
      </c>
      <c r="B359" s="334" t="s">
        <v>1139</v>
      </c>
      <c r="C359" s="334" t="s">
        <v>189</v>
      </c>
      <c r="D359" s="334" t="s">
        <v>1537</v>
      </c>
      <c r="E359" s="334" t="s">
        <v>1041</v>
      </c>
      <c r="F359" s="334" t="str">
        <f t="shared" si="18"/>
        <v>Barishal FR Non-PNP</v>
      </c>
      <c r="G359" s="335">
        <v>1680991</v>
      </c>
      <c r="H359" s="336">
        <v>280871.34524822189</v>
      </c>
      <c r="I359" s="335">
        <v>6723.9639999999999</v>
      </c>
      <c r="J359" s="335"/>
      <c r="K359" s="335"/>
      <c r="L359" s="337">
        <f t="shared" si="16"/>
        <v>16.708676325347483</v>
      </c>
      <c r="M359" s="337">
        <f t="shared" si="17"/>
        <v>0.4</v>
      </c>
    </row>
    <row r="360" spans="1:13">
      <c r="A360" s="334" t="s">
        <v>1285</v>
      </c>
      <c r="B360" s="334" t="s">
        <v>156</v>
      </c>
      <c r="C360" s="334" t="s">
        <v>159</v>
      </c>
      <c r="D360" s="334" t="s">
        <v>1537</v>
      </c>
      <c r="E360" s="334" t="s">
        <v>1041</v>
      </c>
      <c r="F360" s="334" t="str">
        <f t="shared" si="18"/>
        <v>Khulna FR Non-PNP</v>
      </c>
      <c r="G360" s="335">
        <v>2021302</v>
      </c>
      <c r="H360" s="336">
        <v>343523.17175556935</v>
      </c>
      <c r="I360" s="335">
        <v>8085.2080000000005</v>
      </c>
      <c r="J360" s="335"/>
      <c r="K360" s="335"/>
      <c r="L360" s="337">
        <f t="shared" si="16"/>
        <v>16.995143316316383</v>
      </c>
      <c r="M360" s="337">
        <f t="shared" si="17"/>
        <v>0.4</v>
      </c>
    </row>
    <row r="361" spans="1:13">
      <c r="A361" s="334" t="s">
        <v>1132</v>
      </c>
      <c r="B361" s="334" t="s">
        <v>195</v>
      </c>
      <c r="C361" s="334" t="s">
        <v>195</v>
      </c>
      <c r="D361" s="334" t="s">
        <v>1537</v>
      </c>
      <c r="E361" s="334" t="s">
        <v>1041</v>
      </c>
      <c r="F361" s="334" t="str">
        <f t="shared" si="18"/>
        <v>Chattogram FR Non-PNP</v>
      </c>
      <c r="G361" s="335">
        <v>1492662</v>
      </c>
      <c r="H361" s="336">
        <v>216431.60312522139</v>
      </c>
      <c r="I361" s="335">
        <v>78308.853506127401</v>
      </c>
      <c r="J361" s="335"/>
      <c r="K361" s="335"/>
      <c r="L361" s="337">
        <f t="shared" si="16"/>
        <v>14.499706103941909</v>
      </c>
      <c r="M361" s="337">
        <f t="shared" si="17"/>
        <v>5.2462549127751226</v>
      </c>
    </row>
    <row r="362" spans="1:13">
      <c r="A362" s="334" t="s">
        <v>1274</v>
      </c>
      <c r="B362" s="334" t="s">
        <v>52</v>
      </c>
      <c r="C362" s="334" t="s">
        <v>52</v>
      </c>
      <c r="D362" s="334" t="s">
        <v>1537</v>
      </c>
      <c r="E362" s="334" t="s">
        <v>1041</v>
      </c>
      <c r="F362" s="334" t="str">
        <f t="shared" si="18"/>
        <v>Dhaka FR Non-PNP</v>
      </c>
      <c r="G362" s="335">
        <v>3640454</v>
      </c>
      <c r="H362" s="336">
        <v>620603.34018263698</v>
      </c>
      <c r="I362" s="335">
        <v>14561.816000000001</v>
      </c>
      <c r="J362" s="335"/>
      <c r="K362" s="335"/>
      <c r="L362" s="337">
        <f t="shared" si="16"/>
        <v>17.047416069057238</v>
      </c>
      <c r="M362" s="337">
        <f t="shared" si="17"/>
        <v>0.4</v>
      </c>
    </row>
    <row r="363" spans="1:13">
      <c r="A363" s="334" t="s">
        <v>1273</v>
      </c>
      <c r="B363" s="334" t="s">
        <v>52</v>
      </c>
      <c r="C363" s="334" t="s">
        <v>52</v>
      </c>
      <c r="D363" s="334" t="s">
        <v>1537</v>
      </c>
      <c r="E363" s="334" t="s">
        <v>1041</v>
      </c>
      <c r="F363" s="334" t="str">
        <f t="shared" si="18"/>
        <v>Dhaka FR Non-PNP</v>
      </c>
      <c r="G363" s="335">
        <v>3257649</v>
      </c>
      <c r="H363" s="336">
        <v>525882.51798268186</v>
      </c>
      <c r="I363" s="335">
        <v>4.3655745685100555E-11</v>
      </c>
      <c r="J363" s="335"/>
      <c r="K363" s="335"/>
      <c r="L363" s="337">
        <f t="shared" si="16"/>
        <v>16.143007364595814</v>
      </c>
      <c r="M363" s="337">
        <f t="shared" si="17"/>
        <v>1.3400997371141138E-15</v>
      </c>
    </row>
    <row r="364" spans="1:13">
      <c r="A364" s="334" t="s">
        <v>1067</v>
      </c>
      <c r="B364" s="334" t="s">
        <v>1068</v>
      </c>
      <c r="C364" s="334" t="s">
        <v>159</v>
      </c>
      <c r="D364" s="334" t="s">
        <v>1537</v>
      </c>
      <c r="E364" s="334" t="s">
        <v>1041</v>
      </c>
      <c r="F364" s="334" t="str">
        <f t="shared" si="18"/>
        <v>Khulna FR Non-PNP</v>
      </c>
      <c r="G364" s="335">
        <v>1016515</v>
      </c>
      <c r="H364" s="336">
        <v>179790.08596306958</v>
      </c>
      <c r="I364" s="335">
        <v>4066.06</v>
      </c>
      <c r="J364" s="335"/>
      <c r="K364" s="335"/>
      <c r="L364" s="337">
        <f t="shared" si="16"/>
        <v>17.686909289392638</v>
      </c>
      <c r="M364" s="337">
        <f t="shared" si="17"/>
        <v>0.4</v>
      </c>
    </row>
    <row r="365" spans="1:13">
      <c r="A365" s="334" t="s">
        <v>1108</v>
      </c>
      <c r="B365" s="334" t="s">
        <v>52</v>
      </c>
      <c r="C365" s="334" t="s">
        <v>52</v>
      </c>
      <c r="D365" s="334" t="s">
        <v>1537</v>
      </c>
      <c r="E365" s="334" t="s">
        <v>1041</v>
      </c>
      <c r="F365" s="334" t="str">
        <f t="shared" si="18"/>
        <v>Dhaka FR Non-PNP</v>
      </c>
      <c r="G365" s="335">
        <v>1564439</v>
      </c>
      <c r="H365" s="336">
        <v>268919.43826416222</v>
      </c>
      <c r="I365" s="335">
        <v>6257.7560000000003</v>
      </c>
      <c r="J365" s="335"/>
      <c r="K365" s="335"/>
      <c r="L365" s="337">
        <f t="shared" si="16"/>
        <v>17.189512551410584</v>
      </c>
      <c r="M365" s="337">
        <f t="shared" si="17"/>
        <v>0.4</v>
      </c>
    </row>
    <row r="366" spans="1:13">
      <c r="A366" s="334" t="s">
        <v>1072</v>
      </c>
      <c r="B366" s="334" t="s">
        <v>52</v>
      </c>
      <c r="C366" s="334" t="s">
        <v>52</v>
      </c>
      <c r="D366" s="334" t="s">
        <v>1537</v>
      </c>
      <c r="E366" s="334" t="s">
        <v>1041</v>
      </c>
      <c r="F366" s="334" t="str">
        <f t="shared" si="18"/>
        <v>Dhaka FR Non-PNP</v>
      </c>
      <c r="G366" s="335">
        <v>816735</v>
      </c>
      <c r="H366" s="336">
        <v>113564.57186305852</v>
      </c>
      <c r="I366" s="335">
        <v>3266.94</v>
      </c>
      <c r="J366" s="335"/>
      <c r="K366" s="335"/>
      <c r="L366" s="337">
        <f t="shared" si="16"/>
        <v>13.904702487717376</v>
      </c>
      <c r="M366" s="337">
        <f t="shared" si="17"/>
        <v>0.4</v>
      </c>
    </row>
    <row r="367" spans="1:13">
      <c r="A367" s="334" t="s">
        <v>1198</v>
      </c>
      <c r="B367" s="334" t="s">
        <v>325</v>
      </c>
      <c r="C367" s="334" t="s">
        <v>389</v>
      </c>
      <c r="D367" s="334" t="s">
        <v>1537</v>
      </c>
      <c r="E367" s="334" t="s">
        <v>1041</v>
      </c>
      <c r="F367" s="334" t="str">
        <f t="shared" si="18"/>
        <v>Rangpur FR Non-PNP</v>
      </c>
      <c r="G367" s="335">
        <v>932473</v>
      </c>
      <c r="H367" s="336">
        <v>75825.668526677095</v>
      </c>
      <c r="I367" s="335">
        <v>3729.8920000000003</v>
      </c>
      <c r="J367" s="335"/>
      <c r="K367" s="335"/>
      <c r="L367" s="337">
        <f t="shared" si="16"/>
        <v>8.1316744320400804</v>
      </c>
      <c r="M367" s="337">
        <f t="shared" si="17"/>
        <v>0.4</v>
      </c>
    </row>
    <row r="368" spans="1:13">
      <c r="A368" s="334" t="s">
        <v>1200</v>
      </c>
      <c r="B368" s="334" t="s">
        <v>103</v>
      </c>
      <c r="C368" s="334" t="s">
        <v>52</v>
      </c>
      <c r="D368" s="334" t="s">
        <v>1537</v>
      </c>
      <c r="E368" s="334" t="s">
        <v>1041</v>
      </c>
      <c r="F368" s="334" t="str">
        <f t="shared" si="18"/>
        <v>Dhaka FR Non-PNP</v>
      </c>
      <c r="G368" s="335">
        <v>1502368</v>
      </c>
      <c r="H368" s="336">
        <v>255728.1594447348</v>
      </c>
      <c r="I368" s="335">
        <v>-2.1827872842550278E-11</v>
      </c>
      <c r="J368" s="335"/>
      <c r="K368" s="335"/>
      <c r="L368" s="337">
        <f t="shared" si="16"/>
        <v>17.021672416128059</v>
      </c>
      <c r="M368" s="337">
        <f t="shared" si="17"/>
        <v>-1.4528978813812781E-15</v>
      </c>
    </row>
    <row r="369" spans="1:13">
      <c r="A369" s="334" t="s">
        <v>1049</v>
      </c>
      <c r="B369" s="334" t="s">
        <v>79</v>
      </c>
      <c r="C369" s="334" t="s">
        <v>52</v>
      </c>
      <c r="D369" s="334" t="s">
        <v>1537</v>
      </c>
      <c r="E369" s="334" t="s">
        <v>1041</v>
      </c>
      <c r="F369" s="334" t="str">
        <f t="shared" si="18"/>
        <v>Dhaka FR Non-PNP</v>
      </c>
      <c r="G369" s="335">
        <v>1649658</v>
      </c>
      <c r="H369" s="336">
        <v>213157.94931236148</v>
      </c>
      <c r="I369" s="335">
        <v>6598.6320000000005</v>
      </c>
      <c r="J369" s="335"/>
      <c r="K369" s="335"/>
      <c r="L369" s="337">
        <f t="shared" si="16"/>
        <v>12.921341836451038</v>
      </c>
      <c r="M369" s="337">
        <f t="shared" si="17"/>
        <v>0.4</v>
      </c>
    </row>
    <row r="370" spans="1:13">
      <c r="A370" s="334" t="s">
        <v>1144</v>
      </c>
      <c r="B370" s="334" t="s">
        <v>211</v>
      </c>
      <c r="C370" s="334" t="s">
        <v>189</v>
      </c>
      <c r="D370" s="334" t="s">
        <v>1537</v>
      </c>
      <c r="E370" s="334" t="s">
        <v>1041</v>
      </c>
      <c r="F370" s="334" t="str">
        <f t="shared" si="18"/>
        <v>Barishal FR Non-PNP</v>
      </c>
      <c r="G370" s="335">
        <v>1404691</v>
      </c>
      <c r="H370" s="336">
        <v>206128.51282852411</v>
      </c>
      <c r="I370" s="335">
        <v>968.51849206992483</v>
      </c>
      <c r="J370" s="335"/>
      <c r="K370" s="335"/>
      <c r="L370" s="337">
        <f t="shared" si="16"/>
        <v>14.674295829369171</v>
      </c>
      <c r="M370" s="337">
        <f t="shared" si="17"/>
        <v>6.8948864345961119E-2</v>
      </c>
    </row>
    <row r="371" spans="1:13">
      <c r="A371" s="334" t="s">
        <v>1133</v>
      </c>
      <c r="B371" s="334" t="s">
        <v>389</v>
      </c>
      <c r="C371" s="334" t="s">
        <v>389</v>
      </c>
      <c r="D371" s="334" t="s">
        <v>1537</v>
      </c>
      <c r="E371" s="334" t="s">
        <v>1041</v>
      </c>
      <c r="F371" s="334" t="str">
        <f t="shared" si="18"/>
        <v>Rangpur FR Non-PNP</v>
      </c>
      <c r="G371" s="335">
        <v>1113009</v>
      </c>
      <c r="H371" s="336">
        <v>165945.94913997178</v>
      </c>
      <c r="I371" s="335">
        <v>4452.0360000000001</v>
      </c>
      <c r="J371" s="335"/>
      <c r="K371" s="335"/>
      <c r="L371" s="337">
        <f t="shared" si="16"/>
        <v>14.90966821831376</v>
      </c>
      <c r="M371" s="337">
        <f t="shared" si="17"/>
        <v>0.4</v>
      </c>
    </row>
    <row r="372" spans="1:13">
      <c r="A372" s="334" t="s">
        <v>1292</v>
      </c>
      <c r="B372" s="334" t="s">
        <v>52</v>
      </c>
      <c r="C372" s="334" t="s">
        <v>52</v>
      </c>
      <c r="D372" s="334" t="s">
        <v>1537</v>
      </c>
      <c r="E372" s="334" t="s">
        <v>1041</v>
      </c>
      <c r="F372" s="334" t="str">
        <f t="shared" si="18"/>
        <v>Dhaka FR Non-PNP</v>
      </c>
      <c r="G372" s="335">
        <v>2184127</v>
      </c>
      <c r="H372" s="336">
        <v>386299.97698233946</v>
      </c>
      <c r="I372" s="335">
        <v>8736.5079999999998</v>
      </c>
      <c r="J372" s="335"/>
      <c r="K372" s="335"/>
      <c r="L372" s="337">
        <f t="shared" si="16"/>
        <v>17.686699398997376</v>
      </c>
      <c r="M372" s="337">
        <f t="shared" si="17"/>
        <v>0.4</v>
      </c>
    </row>
    <row r="373" spans="1:13">
      <c r="A373" s="334" t="s">
        <v>1252</v>
      </c>
      <c r="B373" s="334" t="s">
        <v>192</v>
      </c>
      <c r="C373" s="334" t="s">
        <v>52</v>
      </c>
      <c r="D373" s="334" t="s">
        <v>1537</v>
      </c>
      <c r="E373" s="334" t="s">
        <v>1041</v>
      </c>
      <c r="F373" s="334" t="str">
        <f t="shared" si="18"/>
        <v>Dhaka FR Non-PNP</v>
      </c>
      <c r="G373" s="335">
        <v>1278681</v>
      </c>
      <c r="H373" s="336">
        <v>236238.57888146897</v>
      </c>
      <c r="I373" s="335">
        <v>5114.7240000000002</v>
      </c>
      <c r="J373" s="335"/>
      <c r="K373" s="335"/>
      <c r="L373" s="337">
        <f t="shared" si="16"/>
        <v>18.475177067733782</v>
      </c>
      <c r="M373" s="337">
        <f t="shared" si="17"/>
        <v>0.4</v>
      </c>
    </row>
    <row r="374" spans="1:13">
      <c r="A374" s="334" t="s">
        <v>1294</v>
      </c>
      <c r="B374" s="334" t="s">
        <v>52</v>
      </c>
      <c r="C374" s="334" t="s">
        <v>52</v>
      </c>
      <c r="D374" s="334" t="s">
        <v>1537</v>
      </c>
      <c r="E374" s="334" t="s">
        <v>1041</v>
      </c>
      <c r="F374" s="334" t="str">
        <f t="shared" si="18"/>
        <v>Dhaka FR Non-PNP</v>
      </c>
      <c r="G374" s="335">
        <v>844451</v>
      </c>
      <c r="H374" s="336">
        <v>113726.68393576304</v>
      </c>
      <c r="I374" s="335">
        <v>3377.8040000000001</v>
      </c>
      <c r="J374" s="335"/>
      <c r="K374" s="335"/>
      <c r="L374" s="337">
        <f t="shared" si="16"/>
        <v>13.467529073417289</v>
      </c>
      <c r="M374" s="337">
        <f t="shared" si="17"/>
        <v>0.4</v>
      </c>
    </row>
    <row r="375" spans="1:13">
      <c r="A375" s="334" t="s">
        <v>1262</v>
      </c>
      <c r="B375" s="334" t="s">
        <v>79</v>
      </c>
      <c r="C375" s="334" t="s">
        <v>52</v>
      </c>
      <c r="D375" s="334" t="s">
        <v>1537</v>
      </c>
      <c r="E375" s="334" t="s">
        <v>1041</v>
      </c>
      <c r="F375" s="334" t="str">
        <f t="shared" si="18"/>
        <v>Dhaka FR Non-PNP</v>
      </c>
      <c r="G375" s="335">
        <v>1971766</v>
      </c>
      <c r="H375" s="336">
        <v>331514.98823128105</v>
      </c>
      <c r="I375" s="335">
        <v>7887.0640000000003</v>
      </c>
      <c r="J375" s="335"/>
      <c r="K375" s="335"/>
      <c r="L375" s="337">
        <f t="shared" si="16"/>
        <v>16.813099943465961</v>
      </c>
      <c r="M375" s="337">
        <f t="shared" si="17"/>
        <v>0.4</v>
      </c>
    </row>
    <row r="376" spans="1:13">
      <c r="A376" s="334" t="s">
        <v>1111</v>
      </c>
      <c r="B376" s="334" t="s">
        <v>52</v>
      </c>
      <c r="C376" s="334" t="s">
        <v>52</v>
      </c>
      <c r="D376" s="334" t="s">
        <v>1537</v>
      </c>
      <c r="E376" s="334" t="s">
        <v>1041</v>
      </c>
      <c r="F376" s="334" t="str">
        <f t="shared" si="18"/>
        <v>Dhaka FR Non-PNP</v>
      </c>
      <c r="G376" s="335">
        <v>1716144</v>
      </c>
      <c r="H376" s="336">
        <v>286500.88000541279</v>
      </c>
      <c r="I376" s="335">
        <v>6864.576</v>
      </c>
      <c r="J376" s="335"/>
      <c r="K376" s="335"/>
      <c r="L376" s="337">
        <f t="shared" si="16"/>
        <v>16.694454544922383</v>
      </c>
      <c r="M376" s="337">
        <f t="shared" si="17"/>
        <v>0.4</v>
      </c>
    </row>
    <row r="377" spans="1:13">
      <c r="A377" s="334" t="s">
        <v>1266</v>
      </c>
      <c r="B377" s="334" t="s">
        <v>76</v>
      </c>
      <c r="C377" s="334" t="s">
        <v>195</v>
      </c>
      <c r="D377" s="334" t="s">
        <v>1537</v>
      </c>
      <c r="E377" s="334" t="s">
        <v>1041</v>
      </c>
      <c r="F377" s="334" t="str">
        <f t="shared" si="18"/>
        <v>Chattogram FR Non-PNP</v>
      </c>
      <c r="G377" s="335">
        <v>3395871</v>
      </c>
      <c r="H377" s="336">
        <v>644043.65086273989</v>
      </c>
      <c r="I377" s="335">
        <v>13583.484</v>
      </c>
      <c r="J377" s="335"/>
      <c r="K377" s="335"/>
      <c r="L377" s="337">
        <f t="shared" si="16"/>
        <v>18.965492236387657</v>
      </c>
      <c r="M377" s="337">
        <f t="shared" si="17"/>
        <v>0.4</v>
      </c>
    </row>
    <row r="378" spans="1:13">
      <c r="A378" s="334" t="s">
        <v>1152</v>
      </c>
      <c r="B378" s="334" t="s">
        <v>52</v>
      </c>
      <c r="C378" s="334" t="s">
        <v>52</v>
      </c>
      <c r="D378" s="334" t="s">
        <v>1537</v>
      </c>
      <c r="E378" s="334" t="s">
        <v>1041</v>
      </c>
      <c r="F378" s="334" t="str">
        <f t="shared" si="18"/>
        <v>Dhaka FR Non-PNP</v>
      </c>
      <c r="G378" s="335">
        <v>1933729</v>
      </c>
      <c r="H378" s="336">
        <v>306277.96704795863</v>
      </c>
      <c r="I378" s="335">
        <v>7734.9160000000002</v>
      </c>
      <c r="J378" s="335"/>
      <c r="K378" s="335"/>
      <c r="L378" s="337">
        <f t="shared" si="16"/>
        <v>15.838722336374881</v>
      </c>
      <c r="M378" s="337">
        <f t="shared" si="17"/>
        <v>0.4</v>
      </c>
    </row>
    <row r="379" spans="1:13">
      <c r="A379" s="334" t="s">
        <v>1180</v>
      </c>
      <c r="B379" s="334" t="s">
        <v>52</v>
      </c>
      <c r="C379" s="334" t="s">
        <v>52</v>
      </c>
      <c r="D379" s="334" t="s">
        <v>1537</v>
      </c>
      <c r="E379" s="334" t="s">
        <v>1041</v>
      </c>
      <c r="F379" s="334" t="str">
        <f t="shared" si="18"/>
        <v>Dhaka FR Non-PNP</v>
      </c>
      <c r="G379" s="335">
        <v>2787963</v>
      </c>
      <c r="H379" s="336">
        <v>446948.43559800141</v>
      </c>
      <c r="I379" s="335">
        <v>11151.852000000001</v>
      </c>
      <c r="J379" s="335"/>
      <c r="K379" s="335"/>
      <c r="L379" s="337">
        <f t="shared" si="16"/>
        <v>16.031361807814573</v>
      </c>
      <c r="M379" s="337">
        <f t="shared" si="17"/>
        <v>0.4</v>
      </c>
    </row>
    <row r="380" spans="1:13">
      <c r="A380" s="334" t="s">
        <v>1101</v>
      </c>
      <c r="B380" s="334" t="s">
        <v>18</v>
      </c>
      <c r="C380" s="334" t="s">
        <v>18</v>
      </c>
      <c r="D380" s="334" t="s">
        <v>1537</v>
      </c>
      <c r="E380" s="334" t="s">
        <v>1041</v>
      </c>
      <c r="F380" s="334" t="str">
        <f t="shared" si="18"/>
        <v>Mymensingh FR Non-PNP</v>
      </c>
      <c r="G380" s="335">
        <v>1349391</v>
      </c>
      <c r="H380" s="336">
        <v>224430.44746519817</v>
      </c>
      <c r="I380" s="335">
        <v>5397.5640000000003</v>
      </c>
      <c r="J380" s="335"/>
      <c r="K380" s="335"/>
      <c r="L380" s="337">
        <f t="shared" si="16"/>
        <v>16.631980461200509</v>
      </c>
      <c r="M380" s="337">
        <f t="shared" si="17"/>
        <v>0.4</v>
      </c>
    </row>
    <row r="381" spans="1:13">
      <c r="A381" s="334" t="s">
        <v>1062</v>
      </c>
      <c r="B381" s="334" t="s">
        <v>195</v>
      </c>
      <c r="C381" s="334" t="s">
        <v>195</v>
      </c>
      <c r="D381" s="334" t="s">
        <v>1537</v>
      </c>
      <c r="E381" s="334" t="s">
        <v>1041</v>
      </c>
      <c r="F381" s="334" t="str">
        <f t="shared" si="18"/>
        <v>Chattogram FR Non-PNP</v>
      </c>
      <c r="G381" s="335">
        <v>1624196</v>
      </c>
      <c r="H381" s="336">
        <v>253565.9371329759</v>
      </c>
      <c r="I381" s="335">
        <v>6496.7840000000006</v>
      </c>
      <c r="J381" s="335"/>
      <c r="K381" s="335"/>
      <c r="L381" s="337">
        <f t="shared" si="16"/>
        <v>15.61178189904272</v>
      </c>
      <c r="M381" s="337">
        <f t="shared" si="17"/>
        <v>0.4</v>
      </c>
    </row>
    <row r="382" spans="1:13">
      <c r="A382" s="334" t="s">
        <v>1299</v>
      </c>
      <c r="B382" s="334" t="s">
        <v>1071</v>
      </c>
      <c r="C382" s="334" t="s">
        <v>159</v>
      </c>
      <c r="D382" s="334" t="s">
        <v>1537</v>
      </c>
      <c r="E382" s="334" t="s">
        <v>1041</v>
      </c>
      <c r="F382" s="334" t="str">
        <f t="shared" si="18"/>
        <v>Khulna FR Non-PNP</v>
      </c>
      <c r="G382" s="335">
        <v>1214435</v>
      </c>
      <c r="H382" s="336">
        <v>223678.20736562059</v>
      </c>
      <c r="I382" s="335">
        <v>4857.74</v>
      </c>
      <c r="J382" s="335"/>
      <c r="K382" s="335"/>
      <c r="L382" s="337">
        <f t="shared" si="16"/>
        <v>18.418293886920303</v>
      </c>
      <c r="M382" s="337">
        <f t="shared" si="17"/>
        <v>0.4</v>
      </c>
    </row>
    <row r="383" spans="1:13">
      <c r="A383" s="334" t="s">
        <v>1260</v>
      </c>
      <c r="B383" s="334" t="s">
        <v>52</v>
      </c>
      <c r="C383" s="334" t="s">
        <v>52</v>
      </c>
      <c r="D383" s="334" t="s">
        <v>1537</v>
      </c>
      <c r="E383" s="334" t="s">
        <v>1041</v>
      </c>
      <c r="F383" s="334" t="str">
        <f t="shared" si="18"/>
        <v>Dhaka FR Non-PNP</v>
      </c>
      <c r="G383" s="335">
        <v>2149260</v>
      </c>
      <c r="H383" s="336">
        <v>348147.24992272403</v>
      </c>
      <c r="I383" s="335">
        <v>8597.0400000000009</v>
      </c>
      <c r="J383" s="335"/>
      <c r="K383" s="335"/>
      <c r="L383" s="337">
        <f t="shared" si="16"/>
        <v>16.19847063280962</v>
      </c>
      <c r="M383" s="337">
        <f t="shared" si="17"/>
        <v>0.4</v>
      </c>
    </row>
    <row r="384" spans="1:13">
      <c r="A384" s="334" t="s">
        <v>1267</v>
      </c>
      <c r="B384" s="334" t="s">
        <v>1150</v>
      </c>
      <c r="C384" s="334" t="s">
        <v>389</v>
      </c>
      <c r="D384" s="334" t="s">
        <v>1537</v>
      </c>
      <c r="E384" s="334" t="s">
        <v>1041</v>
      </c>
      <c r="F384" s="334" t="str">
        <f t="shared" si="18"/>
        <v>Rangpur FR Non-PNP</v>
      </c>
      <c r="G384" s="335">
        <v>1700425</v>
      </c>
      <c r="H384" s="336">
        <v>274359.04860682948</v>
      </c>
      <c r="I384" s="335">
        <v>6801.7</v>
      </c>
      <c r="J384" s="335"/>
      <c r="K384" s="335"/>
      <c r="L384" s="337">
        <f t="shared" si="16"/>
        <v>16.13473388163721</v>
      </c>
      <c r="M384" s="337">
        <f t="shared" si="17"/>
        <v>0.4</v>
      </c>
    </row>
    <row r="385" spans="1:13">
      <c r="A385" s="334" t="s">
        <v>1070</v>
      </c>
      <c r="B385" s="334" t="s">
        <v>1071</v>
      </c>
      <c r="C385" s="334" t="s">
        <v>159</v>
      </c>
      <c r="D385" s="334" t="s">
        <v>1537</v>
      </c>
      <c r="E385" s="334" t="s">
        <v>1041</v>
      </c>
      <c r="F385" s="334" t="str">
        <f t="shared" si="18"/>
        <v>Khulna FR Non-PNP</v>
      </c>
      <c r="G385" s="335">
        <v>739337</v>
      </c>
      <c r="H385" s="336">
        <v>93211.202261303391</v>
      </c>
      <c r="I385" s="335">
        <v>2957.348</v>
      </c>
      <c r="J385" s="335"/>
      <c r="K385" s="335"/>
      <c r="L385" s="337">
        <f t="shared" si="16"/>
        <v>12.607403966162034</v>
      </c>
      <c r="M385" s="337">
        <f t="shared" si="17"/>
        <v>0.4</v>
      </c>
    </row>
    <row r="386" spans="1:13">
      <c r="A386" s="334" t="s">
        <v>1256</v>
      </c>
      <c r="B386" s="334" t="s">
        <v>52</v>
      </c>
      <c r="C386" s="334" t="s">
        <v>52</v>
      </c>
      <c r="D386" s="334" t="s">
        <v>1537</v>
      </c>
      <c r="E386" s="334" t="s">
        <v>1041</v>
      </c>
      <c r="F386" s="334" t="str">
        <f t="shared" si="18"/>
        <v>Dhaka FR Non-PNP</v>
      </c>
      <c r="G386" s="335">
        <v>1575005</v>
      </c>
      <c r="H386" s="336">
        <v>242438.6781658738</v>
      </c>
      <c r="I386" s="335">
        <v>0</v>
      </c>
      <c r="J386" s="335"/>
      <c r="K386" s="335"/>
      <c r="L386" s="337">
        <f t="shared" si="16"/>
        <v>15.392883080744113</v>
      </c>
      <c r="M386" s="337">
        <f t="shared" si="17"/>
        <v>0</v>
      </c>
    </row>
    <row r="387" spans="1:13">
      <c r="A387" s="334" t="s">
        <v>1259</v>
      </c>
      <c r="B387" s="334" t="s">
        <v>195</v>
      </c>
      <c r="C387" s="334" t="s">
        <v>195</v>
      </c>
      <c r="D387" s="334" t="s">
        <v>1537</v>
      </c>
      <c r="E387" s="334" t="s">
        <v>1041</v>
      </c>
      <c r="F387" s="334" t="str">
        <f t="shared" si="18"/>
        <v>Chattogram FR Non-PNP</v>
      </c>
      <c r="G387" s="335">
        <v>1673758</v>
      </c>
      <c r="H387" s="336">
        <v>281291.91204145428</v>
      </c>
      <c r="I387" s="335">
        <v>6695.0320000000002</v>
      </c>
      <c r="J387" s="335"/>
      <c r="K387" s="335"/>
      <c r="L387" s="337">
        <f t="shared" ref="L387:L450" si="19">(H387/G387)*100</f>
        <v>16.806008517447225</v>
      </c>
      <c r="M387" s="337">
        <f t="shared" ref="M387:M450" si="20">(I387/G387)*100</f>
        <v>0.4</v>
      </c>
    </row>
    <row r="388" spans="1:13">
      <c r="A388" s="334" t="s">
        <v>1281</v>
      </c>
      <c r="B388" s="334" t="s">
        <v>323</v>
      </c>
      <c r="C388" s="334" t="s">
        <v>389</v>
      </c>
      <c r="D388" s="334" t="s">
        <v>1537</v>
      </c>
      <c r="E388" s="334" t="s">
        <v>1041</v>
      </c>
      <c r="F388" s="334" t="str">
        <f t="shared" ref="F388:F451" si="21">CONCATENATE(C388," ",E388," ",D388)</f>
        <v>Rangpur FR Non-PNP</v>
      </c>
      <c r="G388" s="335">
        <v>1407110</v>
      </c>
      <c r="H388" s="336">
        <v>232451.05321071527</v>
      </c>
      <c r="I388" s="335">
        <v>5628.4400000000005</v>
      </c>
      <c r="J388" s="335"/>
      <c r="K388" s="335"/>
      <c r="L388" s="337">
        <f t="shared" si="19"/>
        <v>16.519749927917168</v>
      </c>
      <c r="M388" s="337">
        <f t="shared" si="20"/>
        <v>0.4</v>
      </c>
    </row>
    <row r="389" spans="1:13">
      <c r="A389" s="334" t="s">
        <v>1121</v>
      </c>
      <c r="B389" s="334" t="s">
        <v>52</v>
      </c>
      <c r="C389" s="334" t="s">
        <v>52</v>
      </c>
      <c r="D389" s="334" t="s">
        <v>1537</v>
      </c>
      <c r="E389" s="334" t="s">
        <v>1041</v>
      </c>
      <c r="F389" s="334" t="str">
        <f t="shared" si="21"/>
        <v>Dhaka FR Non-PNP</v>
      </c>
      <c r="G389" s="335">
        <v>1270407</v>
      </c>
      <c r="H389" s="336">
        <v>210105.51116074665</v>
      </c>
      <c r="I389" s="335">
        <v>8697.5711620164257</v>
      </c>
      <c r="J389" s="335"/>
      <c r="K389" s="335"/>
      <c r="L389" s="337">
        <f t="shared" si="19"/>
        <v>16.53844092174765</v>
      </c>
      <c r="M389" s="337">
        <f t="shared" si="20"/>
        <v>0.68462871835690653</v>
      </c>
    </row>
    <row r="390" spans="1:13">
      <c r="A390" s="334" t="s">
        <v>1135</v>
      </c>
      <c r="B390" s="334" t="s">
        <v>79</v>
      </c>
      <c r="C390" s="334" t="s">
        <v>52</v>
      </c>
      <c r="D390" s="334" t="s">
        <v>1537</v>
      </c>
      <c r="E390" s="334" t="s">
        <v>1041</v>
      </c>
      <c r="F390" s="334" t="str">
        <f t="shared" si="21"/>
        <v>Dhaka FR Non-PNP</v>
      </c>
      <c r="G390" s="335">
        <v>2145983</v>
      </c>
      <c r="H390" s="336">
        <v>360886.91287320585</v>
      </c>
      <c r="I390" s="335">
        <v>8583.9320000000007</v>
      </c>
      <c r="J390" s="335"/>
      <c r="K390" s="335"/>
      <c r="L390" s="337">
        <f t="shared" si="19"/>
        <v>16.816857956153701</v>
      </c>
      <c r="M390" s="337">
        <f t="shared" si="20"/>
        <v>0.4</v>
      </c>
    </row>
    <row r="391" spans="1:13">
      <c r="A391" s="334" t="s">
        <v>1210</v>
      </c>
      <c r="B391" s="334" t="s">
        <v>512</v>
      </c>
      <c r="C391" s="334" t="s">
        <v>159</v>
      </c>
      <c r="D391" s="334" t="s">
        <v>1537</v>
      </c>
      <c r="E391" s="334" t="s">
        <v>1041</v>
      </c>
      <c r="F391" s="334" t="str">
        <f t="shared" si="21"/>
        <v>Khulna FR Non-PNP</v>
      </c>
      <c r="G391" s="335">
        <v>1432088</v>
      </c>
      <c r="H391" s="336">
        <v>236685.59053851716</v>
      </c>
      <c r="I391" s="335">
        <v>5728.3519999999999</v>
      </c>
      <c r="J391" s="335"/>
      <c r="K391" s="335"/>
      <c r="L391" s="337">
        <f t="shared" si="19"/>
        <v>16.527307717019983</v>
      </c>
      <c r="M391" s="337">
        <f t="shared" si="20"/>
        <v>0.4</v>
      </c>
    </row>
    <row r="392" spans="1:13">
      <c r="A392" s="334" t="s">
        <v>1167</v>
      </c>
      <c r="B392" s="334" t="s">
        <v>150</v>
      </c>
      <c r="C392" s="334" t="s">
        <v>107</v>
      </c>
      <c r="D392" s="334" t="s">
        <v>1537</v>
      </c>
      <c r="E392" s="334" t="s">
        <v>1041</v>
      </c>
      <c r="F392" s="334" t="str">
        <f t="shared" si="21"/>
        <v>Rajshahi FR Non-PNP</v>
      </c>
      <c r="G392" s="335">
        <v>1013297</v>
      </c>
      <c r="H392" s="336">
        <v>168247.43241671537</v>
      </c>
      <c r="I392" s="335">
        <v>4053.1880000000001</v>
      </c>
      <c r="J392" s="335"/>
      <c r="K392" s="335"/>
      <c r="L392" s="337">
        <f t="shared" si="19"/>
        <v>16.603960380492133</v>
      </c>
      <c r="M392" s="337">
        <f t="shared" si="20"/>
        <v>0.4</v>
      </c>
    </row>
    <row r="393" spans="1:13">
      <c r="A393" s="334" t="s">
        <v>1082</v>
      </c>
      <c r="B393" s="334" t="s">
        <v>226</v>
      </c>
      <c r="C393" s="334" t="s">
        <v>107</v>
      </c>
      <c r="D393" s="334" t="s">
        <v>1537</v>
      </c>
      <c r="E393" s="334" t="s">
        <v>1041</v>
      </c>
      <c r="F393" s="334" t="str">
        <f t="shared" si="21"/>
        <v>Rajshahi FR Non-PNP</v>
      </c>
      <c r="G393" s="335">
        <v>890245</v>
      </c>
      <c r="H393" s="336">
        <v>150074.48805582101</v>
      </c>
      <c r="I393" s="335">
        <v>3560.98</v>
      </c>
      <c r="J393" s="335"/>
      <c r="K393" s="335"/>
      <c r="L393" s="337">
        <f t="shared" si="19"/>
        <v>16.857661436550728</v>
      </c>
      <c r="M393" s="337">
        <f t="shared" si="20"/>
        <v>0.4</v>
      </c>
    </row>
    <row r="394" spans="1:13">
      <c r="A394" s="334" t="s">
        <v>1203</v>
      </c>
      <c r="B394" s="334" t="s">
        <v>79</v>
      </c>
      <c r="C394" s="334" t="s">
        <v>52</v>
      </c>
      <c r="D394" s="334" t="s">
        <v>1537</v>
      </c>
      <c r="E394" s="334" t="s">
        <v>1041</v>
      </c>
      <c r="F394" s="334" t="str">
        <f t="shared" si="21"/>
        <v>Dhaka FR Non-PNP</v>
      </c>
      <c r="G394" s="335">
        <v>1484486</v>
      </c>
      <c r="H394" s="336">
        <v>239740.32520136423</v>
      </c>
      <c r="I394" s="335">
        <v>5937.9440000000004</v>
      </c>
      <c r="J394" s="335"/>
      <c r="K394" s="335"/>
      <c r="L394" s="337">
        <f t="shared" si="19"/>
        <v>16.149719512434892</v>
      </c>
      <c r="M394" s="337">
        <f t="shared" si="20"/>
        <v>0.4</v>
      </c>
    </row>
    <row r="395" spans="1:13">
      <c r="A395" s="334" t="s">
        <v>1244</v>
      </c>
      <c r="B395" s="334" t="s">
        <v>1163</v>
      </c>
      <c r="C395" s="334" t="s">
        <v>159</v>
      </c>
      <c r="D395" s="334" t="s">
        <v>1537</v>
      </c>
      <c r="E395" s="334" t="s">
        <v>1041</v>
      </c>
      <c r="F395" s="334" t="str">
        <f t="shared" si="21"/>
        <v>Khulna FR Non-PNP</v>
      </c>
      <c r="G395" s="335">
        <v>1235293</v>
      </c>
      <c r="H395" s="336">
        <v>179993.90574865486</v>
      </c>
      <c r="I395" s="335">
        <v>4941.1720000000005</v>
      </c>
      <c r="J395" s="335"/>
      <c r="K395" s="335"/>
      <c r="L395" s="337">
        <f t="shared" si="19"/>
        <v>14.570948410511097</v>
      </c>
      <c r="M395" s="337">
        <f t="shared" si="20"/>
        <v>0.4</v>
      </c>
    </row>
    <row r="396" spans="1:13">
      <c r="A396" s="334" t="s">
        <v>1173</v>
      </c>
      <c r="B396" s="334" t="s">
        <v>79</v>
      </c>
      <c r="C396" s="334" t="s">
        <v>52</v>
      </c>
      <c r="D396" s="334" t="s">
        <v>1537</v>
      </c>
      <c r="E396" s="334" t="s">
        <v>1041</v>
      </c>
      <c r="F396" s="334" t="str">
        <f t="shared" si="21"/>
        <v>Dhaka FR Non-PNP</v>
      </c>
      <c r="G396" s="335">
        <v>1644497</v>
      </c>
      <c r="H396" s="336">
        <v>231632.28635352803</v>
      </c>
      <c r="I396" s="335">
        <v>6577.9880000000003</v>
      </c>
      <c r="J396" s="335"/>
      <c r="K396" s="335"/>
      <c r="L396" s="337">
        <f t="shared" si="19"/>
        <v>14.085296984641992</v>
      </c>
      <c r="M396" s="337">
        <f t="shared" si="20"/>
        <v>0.4</v>
      </c>
    </row>
    <row r="397" spans="1:13">
      <c r="A397" s="334" t="s">
        <v>1204</v>
      </c>
      <c r="B397" s="334" t="s">
        <v>542</v>
      </c>
      <c r="C397" s="334" t="s">
        <v>52</v>
      </c>
      <c r="D397" s="334" t="s">
        <v>1537</v>
      </c>
      <c r="E397" s="334" t="s">
        <v>1041</v>
      </c>
      <c r="F397" s="334" t="str">
        <f t="shared" si="21"/>
        <v>Dhaka FR Non-PNP</v>
      </c>
      <c r="G397" s="335">
        <v>784156</v>
      </c>
      <c r="H397" s="336">
        <v>121957.52464269313</v>
      </c>
      <c r="I397" s="335">
        <v>3136.6240000000003</v>
      </c>
      <c r="J397" s="335"/>
      <c r="K397" s="335"/>
      <c r="L397" s="337">
        <f t="shared" si="19"/>
        <v>15.552712042335088</v>
      </c>
      <c r="M397" s="337">
        <f t="shared" si="20"/>
        <v>0.4</v>
      </c>
    </row>
    <row r="398" spans="1:13">
      <c r="A398" s="334" t="s">
        <v>1054</v>
      </c>
      <c r="B398" s="334" t="s">
        <v>487</v>
      </c>
      <c r="C398" s="334" t="s">
        <v>52</v>
      </c>
      <c r="D398" s="334" t="s">
        <v>1537</v>
      </c>
      <c r="E398" s="334" t="s">
        <v>1041</v>
      </c>
      <c r="F398" s="334" t="str">
        <f t="shared" si="21"/>
        <v>Dhaka FR Non-PNP</v>
      </c>
      <c r="G398" s="335">
        <v>1156125</v>
      </c>
      <c r="H398" s="336">
        <v>186250.57744512061</v>
      </c>
      <c r="I398" s="335">
        <v>4624.5</v>
      </c>
      <c r="J398" s="335"/>
      <c r="K398" s="335"/>
      <c r="L398" s="337">
        <f t="shared" si="19"/>
        <v>16.109899660081791</v>
      </c>
      <c r="M398" s="337">
        <f t="shared" si="20"/>
        <v>0.4</v>
      </c>
    </row>
    <row r="399" spans="1:13">
      <c r="A399" s="334" t="s">
        <v>1175</v>
      </c>
      <c r="B399" s="334" t="s">
        <v>79</v>
      </c>
      <c r="C399" s="334" t="s">
        <v>52</v>
      </c>
      <c r="D399" s="334" t="s">
        <v>1537</v>
      </c>
      <c r="E399" s="334" t="s">
        <v>1041</v>
      </c>
      <c r="F399" s="334" t="str">
        <f t="shared" si="21"/>
        <v>Dhaka FR Non-PNP</v>
      </c>
      <c r="G399" s="335">
        <v>2095077</v>
      </c>
      <c r="H399" s="336">
        <v>328525.58706268348</v>
      </c>
      <c r="I399" s="335">
        <v>8380.3080000000009</v>
      </c>
      <c r="J399" s="335"/>
      <c r="K399" s="335"/>
      <c r="L399" s="337">
        <f t="shared" si="19"/>
        <v>15.680835934081824</v>
      </c>
      <c r="M399" s="337">
        <f t="shared" si="20"/>
        <v>0.4</v>
      </c>
    </row>
    <row r="400" spans="1:13">
      <c r="A400" s="334" t="s">
        <v>1223</v>
      </c>
      <c r="B400" s="334" t="s">
        <v>79</v>
      </c>
      <c r="C400" s="334" t="s">
        <v>52</v>
      </c>
      <c r="D400" s="334" t="s">
        <v>1537</v>
      </c>
      <c r="E400" s="334" t="s">
        <v>1041</v>
      </c>
      <c r="F400" s="334" t="str">
        <f t="shared" si="21"/>
        <v>Dhaka FR Non-PNP</v>
      </c>
      <c r="G400" s="335">
        <v>1591160</v>
      </c>
      <c r="H400" s="336">
        <v>253590.48303215246</v>
      </c>
      <c r="I400" s="335">
        <v>6364.64</v>
      </c>
      <c r="J400" s="335"/>
      <c r="K400" s="335"/>
      <c r="L400" s="337">
        <f t="shared" si="19"/>
        <v>15.937459654098424</v>
      </c>
      <c r="M400" s="337">
        <f t="shared" si="20"/>
        <v>0.4</v>
      </c>
    </row>
    <row r="401" spans="1:13">
      <c r="A401" s="334" t="s">
        <v>1234</v>
      </c>
      <c r="B401" s="334" t="s">
        <v>908</v>
      </c>
      <c r="C401" s="334" t="s">
        <v>131</v>
      </c>
      <c r="D401" s="334" t="s">
        <v>1537</v>
      </c>
      <c r="E401" s="334" t="s">
        <v>1041</v>
      </c>
      <c r="F401" s="334" t="str">
        <f t="shared" si="21"/>
        <v>Sylhet FR Non-PNP</v>
      </c>
      <c r="G401" s="335">
        <v>1495125</v>
      </c>
      <c r="H401" s="336">
        <v>249635.28840863612</v>
      </c>
      <c r="I401" s="335">
        <v>5980.5</v>
      </c>
      <c r="J401" s="335"/>
      <c r="K401" s="335"/>
      <c r="L401" s="337">
        <f t="shared" si="19"/>
        <v>16.696616564410075</v>
      </c>
      <c r="M401" s="337">
        <f t="shared" si="20"/>
        <v>0.4</v>
      </c>
    </row>
    <row r="402" spans="1:13">
      <c r="A402" s="334" t="s">
        <v>1066</v>
      </c>
      <c r="B402" s="334" t="s">
        <v>18</v>
      </c>
      <c r="C402" s="334" t="s">
        <v>18</v>
      </c>
      <c r="D402" s="334" t="s">
        <v>1537</v>
      </c>
      <c r="E402" s="334" t="s">
        <v>1041</v>
      </c>
      <c r="F402" s="334" t="str">
        <f t="shared" si="21"/>
        <v>Mymensingh FR Non-PNP</v>
      </c>
      <c r="G402" s="335">
        <v>941784</v>
      </c>
      <c r="H402" s="336">
        <v>131608.79015230873</v>
      </c>
      <c r="I402" s="335">
        <v>3767.136</v>
      </c>
      <c r="J402" s="335"/>
      <c r="K402" s="335"/>
      <c r="L402" s="337">
        <f t="shared" si="19"/>
        <v>13.974413469788056</v>
      </c>
      <c r="M402" s="337">
        <f t="shared" si="20"/>
        <v>0.4</v>
      </c>
    </row>
    <row r="403" spans="1:13">
      <c r="A403" s="334" t="s">
        <v>1075</v>
      </c>
      <c r="B403" s="334" t="s">
        <v>103</v>
      </c>
      <c r="C403" s="334" t="s">
        <v>52</v>
      </c>
      <c r="D403" s="334" t="s">
        <v>1537</v>
      </c>
      <c r="E403" s="334" t="s">
        <v>1041</v>
      </c>
      <c r="F403" s="334" t="str">
        <f t="shared" si="21"/>
        <v>Dhaka FR Non-PNP</v>
      </c>
      <c r="G403" s="335">
        <v>970639</v>
      </c>
      <c r="H403" s="336">
        <v>161173.7909155107</v>
      </c>
      <c r="I403" s="335">
        <v>3882.556</v>
      </c>
      <c r="J403" s="335"/>
      <c r="K403" s="335"/>
      <c r="L403" s="337">
        <f t="shared" si="19"/>
        <v>16.604916031141414</v>
      </c>
      <c r="M403" s="337">
        <f t="shared" si="20"/>
        <v>0.4</v>
      </c>
    </row>
    <row r="404" spans="1:13">
      <c r="A404" s="334" t="s">
        <v>1085</v>
      </c>
      <c r="B404" s="334" t="s">
        <v>908</v>
      </c>
      <c r="C404" s="334" t="s">
        <v>131</v>
      </c>
      <c r="D404" s="334" t="s">
        <v>1537</v>
      </c>
      <c r="E404" s="334" t="s">
        <v>1041</v>
      </c>
      <c r="F404" s="334" t="str">
        <f t="shared" si="21"/>
        <v>Sylhet FR Non-PNP</v>
      </c>
      <c r="G404" s="335">
        <v>1486177</v>
      </c>
      <c r="H404" s="336">
        <v>202515.04118150892</v>
      </c>
      <c r="I404" s="335">
        <v>5944.7080000000005</v>
      </c>
      <c r="J404" s="335"/>
      <c r="K404" s="335"/>
      <c r="L404" s="337">
        <f t="shared" si="19"/>
        <v>13.626576187190956</v>
      </c>
      <c r="M404" s="337">
        <f t="shared" si="20"/>
        <v>0.4</v>
      </c>
    </row>
    <row r="405" spans="1:13">
      <c r="A405" s="334" t="s">
        <v>1076</v>
      </c>
      <c r="B405" s="334" t="s">
        <v>52</v>
      </c>
      <c r="C405" s="334" t="s">
        <v>52</v>
      </c>
      <c r="D405" s="334" t="s">
        <v>1537</v>
      </c>
      <c r="E405" s="334" t="s">
        <v>1041</v>
      </c>
      <c r="F405" s="334" t="str">
        <f t="shared" si="21"/>
        <v>Dhaka FR Non-PNP</v>
      </c>
      <c r="G405" s="335">
        <v>2165310</v>
      </c>
      <c r="H405" s="336">
        <v>315901.20897843799</v>
      </c>
      <c r="I405" s="335">
        <v>8661.24</v>
      </c>
      <c r="J405" s="335"/>
      <c r="K405" s="335"/>
      <c r="L405" s="337">
        <f t="shared" si="19"/>
        <v>14.589190876984729</v>
      </c>
      <c r="M405" s="337">
        <f t="shared" si="20"/>
        <v>0.4</v>
      </c>
    </row>
    <row r="406" spans="1:13">
      <c r="A406" s="334" t="s">
        <v>1253</v>
      </c>
      <c r="B406" s="334" t="s">
        <v>52</v>
      </c>
      <c r="C406" s="334" t="s">
        <v>52</v>
      </c>
      <c r="D406" s="334" t="s">
        <v>1537</v>
      </c>
      <c r="E406" s="334" t="s">
        <v>1041</v>
      </c>
      <c r="F406" s="334" t="str">
        <f t="shared" si="21"/>
        <v>Dhaka FR Non-PNP</v>
      </c>
      <c r="G406" s="335">
        <v>2245018</v>
      </c>
      <c r="H406" s="336">
        <v>381593.34378277772</v>
      </c>
      <c r="I406" s="335">
        <v>12934.830127355588</v>
      </c>
      <c r="J406" s="335"/>
      <c r="K406" s="335"/>
      <c r="L406" s="337">
        <f t="shared" si="19"/>
        <v>16.997340056194549</v>
      </c>
      <c r="M406" s="337">
        <f t="shared" si="20"/>
        <v>0.57615707880095346</v>
      </c>
    </row>
    <row r="407" spans="1:13">
      <c r="A407" s="334" t="s">
        <v>1199</v>
      </c>
      <c r="B407" s="334" t="s">
        <v>52</v>
      </c>
      <c r="C407" s="334" t="s">
        <v>52</v>
      </c>
      <c r="D407" s="334" t="s">
        <v>1537</v>
      </c>
      <c r="E407" s="334" t="s">
        <v>1041</v>
      </c>
      <c r="F407" s="334" t="str">
        <f t="shared" si="21"/>
        <v>Dhaka FR Non-PNP</v>
      </c>
      <c r="G407" s="335">
        <v>1941905</v>
      </c>
      <c r="H407" s="336">
        <v>295379.40918266366</v>
      </c>
      <c r="I407" s="335">
        <v>7767.62</v>
      </c>
      <c r="J407" s="335"/>
      <c r="K407" s="335"/>
      <c r="L407" s="337">
        <f t="shared" si="19"/>
        <v>15.210806356781802</v>
      </c>
      <c r="M407" s="337">
        <f t="shared" si="20"/>
        <v>0.4</v>
      </c>
    </row>
    <row r="408" spans="1:13">
      <c r="A408" s="334" t="s">
        <v>1212</v>
      </c>
      <c r="B408" s="334" t="s">
        <v>325</v>
      </c>
      <c r="C408" s="334" t="s">
        <v>389</v>
      </c>
      <c r="D408" s="334" t="s">
        <v>1537</v>
      </c>
      <c r="E408" s="334" t="s">
        <v>1041</v>
      </c>
      <c r="F408" s="334" t="str">
        <f t="shared" si="21"/>
        <v>Rangpur FR Non-PNP</v>
      </c>
      <c r="G408" s="335">
        <v>1098088</v>
      </c>
      <c r="H408" s="336">
        <v>178734.80290210835</v>
      </c>
      <c r="I408" s="335">
        <v>4392.3519999999999</v>
      </c>
      <c r="J408" s="335"/>
      <c r="K408" s="335"/>
      <c r="L408" s="337">
        <f t="shared" si="19"/>
        <v>16.276910675839126</v>
      </c>
      <c r="M408" s="337">
        <f t="shared" si="20"/>
        <v>0.4</v>
      </c>
    </row>
    <row r="409" spans="1:13">
      <c r="A409" s="334" t="s">
        <v>1103</v>
      </c>
      <c r="B409" s="334" t="s">
        <v>52</v>
      </c>
      <c r="C409" s="334" t="s">
        <v>52</v>
      </c>
      <c r="D409" s="334" t="s">
        <v>1537</v>
      </c>
      <c r="E409" s="334" t="s">
        <v>1041</v>
      </c>
      <c r="F409" s="334" t="str">
        <f t="shared" si="21"/>
        <v>Dhaka FR Non-PNP</v>
      </c>
      <c r="G409" s="335">
        <v>1399092</v>
      </c>
      <c r="H409" s="336">
        <v>227590.36124654108</v>
      </c>
      <c r="I409" s="335">
        <v>5596.3680000000004</v>
      </c>
      <c r="J409" s="335"/>
      <c r="K409" s="335"/>
      <c r="L409" s="337">
        <f t="shared" si="19"/>
        <v>16.267004689222802</v>
      </c>
      <c r="M409" s="337">
        <f t="shared" si="20"/>
        <v>0.4</v>
      </c>
    </row>
    <row r="410" spans="1:13">
      <c r="A410" s="334" t="s">
        <v>1141</v>
      </c>
      <c r="B410" s="334" t="s">
        <v>52</v>
      </c>
      <c r="C410" s="334" t="s">
        <v>52</v>
      </c>
      <c r="D410" s="334" t="s">
        <v>1537</v>
      </c>
      <c r="E410" s="334" t="s">
        <v>1041</v>
      </c>
      <c r="F410" s="334" t="str">
        <f t="shared" si="21"/>
        <v>Dhaka FR Non-PNP</v>
      </c>
      <c r="G410" s="335">
        <v>1454012</v>
      </c>
      <c r="H410" s="336">
        <v>246619.99718459629</v>
      </c>
      <c r="I410" s="335">
        <v>119971.12693838365</v>
      </c>
      <c r="J410" s="335"/>
      <c r="K410" s="335"/>
      <c r="L410" s="337">
        <f t="shared" si="19"/>
        <v>16.961345379859058</v>
      </c>
      <c r="M410" s="337">
        <f t="shared" si="20"/>
        <v>8.2510410463176136</v>
      </c>
    </row>
    <row r="411" spans="1:13">
      <c r="A411" s="334" t="s">
        <v>1091</v>
      </c>
      <c r="B411" s="334" t="s">
        <v>195</v>
      </c>
      <c r="C411" s="334" t="s">
        <v>195</v>
      </c>
      <c r="D411" s="334" t="s">
        <v>1537</v>
      </c>
      <c r="E411" s="334" t="s">
        <v>1041</v>
      </c>
      <c r="F411" s="334" t="str">
        <f t="shared" si="21"/>
        <v>Chattogram FR Non-PNP</v>
      </c>
      <c r="G411" s="335">
        <v>1416451</v>
      </c>
      <c r="H411" s="336">
        <v>199965.52427175533</v>
      </c>
      <c r="I411" s="335">
        <v>5665.8040000000001</v>
      </c>
      <c r="J411" s="335"/>
      <c r="K411" s="335"/>
      <c r="L411" s="337">
        <f t="shared" si="19"/>
        <v>14.117362638859751</v>
      </c>
      <c r="M411" s="337">
        <f t="shared" si="20"/>
        <v>0.4</v>
      </c>
    </row>
    <row r="412" spans="1:13">
      <c r="A412" s="334" t="s">
        <v>1216</v>
      </c>
      <c r="B412" s="334" t="s">
        <v>1139</v>
      </c>
      <c r="C412" s="334" t="s">
        <v>189</v>
      </c>
      <c r="D412" s="334" t="s">
        <v>1537</v>
      </c>
      <c r="E412" s="334" t="s">
        <v>1041</v>
      </c>
      <c r="F412" s="334" t="str">
        <f t="shared" si="21"/>
        <v>Barishal FR Non-PNP</v>
      </c>
      <c r="G412" s="335">
        <v>1280993</v>
      </c>
      <c r="H412" s="336">
        <v>216085.57192984025</v>
      </c>
      <c r="I412" s="335">
        <v>5123.9719999999998</v>
      </c>
      <c r="J412" s="335"/>
      <c r="K412" s="335"/>
      <c r="L412" s="337">
        <f t="shared" si="19"/>
        <v>16.86859896422855</v>
      </c>
      <c r="M412" s="337">
        <f t="shared" si="20"/>
        <v>0.4</v>
      </c>
    </row>
    <row r="413" spans="1:13">
      <c r="A413" s="334" t="s">
        <v>1194</v>
      </c>
      <c r="B413" s="334" t="s">
        <v>1139</v>
      </c>
      <c r="C413" s="334" t="s">
        <v>189</v>
      </c>
      <c r="D413" s="334" t="s">
        <v>1537</v>
      </c>
      <c r="E413" s="334" t="s">
        <v>1041</v>
      </c>
      <c r="F413" s="334" t="str">
        <f t="shared" si="21"/>
        <v>Barishal FR Non-PNP</v>
      </c>
      <c r="G413" s="335">
        <v>932962</v>
      </c>
      <c r="H413" s="336">
        <v>162792.09703827876</v>
      </c>
      <c r="I413" s="335">
        <v>3731.848</v>
      </c>
      <c r="J413" s="335"/>
      <c r="K413" s="335"/>
      <c r="L413" s="337">
        <f t="shared" si="19"/>
        <v>17.448952587380703</v>
      </c>
      <c r="M413" s="337">
        <f t="shared" si="20"/>
        <v>0.4</v>
      </c>
    </row>
    <row r="414" spans="1:13">
      <c r="A414" s="334" t="s">
        <v>1192</v>
      </c>
      <c r="B414" s="334" t="s">
        <v>1163</v>
      </c>
      <c r="C414" s="334" t="s">
        <v>159</v>
      </c>
      <c r="D414" s="334" t="s">
        <v>1537</v>
      </c>
      <c r="E414" s="334" t="s">
        <v>1041</v>
      </c>
      <c r="F414" s="334" t="str">
        <f t="shared" si="21"/>
        <v>Khulna FR Non-PNP</v>
      </c>
      <c r="G414" s="335">
        <v>602208</v>
      </c>
      <c r="H414" s="336">
        <v>97506.231245379808</v>
      </c>
      <c r="I414" s="335">
        <v>2408.8319999999999</v>
      </c>
      <c r="J414" s="335"/>
      <c r="K414" s="335"/>
      <c r="L414" s="337">
        <f t="shared" si="19"/>
        <v>16.191453990212651</v>
      </c>
      <c r="M414" s="337">
        <f t="shared" si="20"/>
        <v>0.4</v>
      </c>
    </row>
    <row r="415" spans="1:13">
      <c r="A415" s="334" t="s">
        <v>1074</v>
      </c>
      <c r="B415" s="334" t="s">
        <v>189</v>
      </c>
      <c r="C415" s="334" t="s">
        <v>189</v>
      </c>
      <c r="D415" s="334" t="s">
        <v>1537</v>
      </c>
      <c r="E415" s="334" t="s">
        <v>1041</v>
      </c>
      <c r="F415" s="334" t="str">
        <f t="shared" si="21"/>
        <v>Barishal FR Non-PNP</v>
      </c>
      <c r="G415" s="335">
        <v>1340042</v>
      </c>
      <c r="H415" s="336">
        <v>219690.68258687906</v>
      </c>
      <c r="I415" s="335">
        <v>5360.1679999999997</v>
      </c>
      <c r="J415" s="335"/>
      <c r="K415" s="335"/>
      <c r="L415" s="337">
        <f t="shared" si="19"/>
        <v>16.394313207114333</v>
      </c>
      <c r="M415" s="337">
        <f t="shared" si="20"/>
        <v>0.4</v>
      </c>
    </row>
    <row r="416" spans="1:13">
      <c r="A416" s="334" t="s">
        <v>1134</v>
      </c>
      <c r="B416" s="334" t="s">
        <v>170</v>
      </c>
      <c r="C416" s="334" t="s">
        <v>195</v>
      </c>
      <c r="D416" s="334" t="s">
        <v>1537</v>
      </c>
      <c r="E416" s="334" t="s">
        <v>1041</v>
      </c>
      <c r="F416" s="334" t="str">
        <f t="shared" si="21"/>
        <v>Chattogram FR Non-PNP</v>
      </c>
      <c r="G416" s="335">
        <v>2333511</v>
      </c>
      <c r="H416" s="336">
        <v>377237.9212382554</v>
      </c>
      <c r="I416" s="335">
        <v>9334.0439999999999</v>
      </c>
      <c r="J416" s="335"/>
      <c r="K416" s="335"/>
      <c r="L416" s="337">
        <f t="shared" si="19"/>
        <v>16.166108547945797</v>
      </c>
      <c r="M416" s="337">
        <f t="shared" si="20"/>
        <v>0.4</v>
      </c>
    </row>
    <row r="417" spans="1:13">
      <c r="A417" s="334" t="s">
        <v>1174</v>
      </c>
      <c r="B417" s="334" t="s">
        <v>52</v>
      </c>
      <c r="C417" s="334" t="s">
        <v>52</v>
      </c>
      <c r="D417" s="334" t="s">
        <v>1537</v>
      </c>
      <c r="E417" s="334" t="s">
        <v>1041</v>
      </c>
      <c r="F417" s="334" t="str">
        <f t="shared" si="21"/>
        <v>Dhaka FR Non-PNP</v>
      </c>
      <c r="G417" s="335">
        <v>1988218</v>
      </c>
      <c r="H417" s="336">
        <v>330458.34129701077</v>
      </c>
      <c r="I417" s="335">
        <v>7952.8720000000003</v>
      </c>
      <c r="J417" s="335"/>
      <c r="K417" s="335"/>
      <c r="L417" s="337">
        <f t="shared" si="19"/>
        <v>16.620830376599084</v>
      </c>
      <c r="M417" s="337">
        <f t="shared" si="20"/>
        <v>0.4</v>
      </c>
    </row>
    <row r="418" spans="1:13">
      <c r="A418" s="334" t="s">
        <v>1237</v>
      </c>
      <c r="B418" s="334" t="s">
        <v>1150</v>
      </c>
      <c r="C418" s="334" t="s">
        <v>389</v>
      </c>
      <c r="D418" s="334" t="s">
        <v>1537</v>
      </c>
      <c r="E418" s="334" t="s">
        <v>1041</v>
      </c>
      <c r="F418" s="334" t="str">
        <f t="shared" si="21"/>
        <v>Rangpur FR Non-PNP</v>
      </c>
      <c r="G418" s="335">
        <v>1164104</v>
      </c>
      <c r="H418" s="336">
        <v>186283.09859499114</v>
      </c>
      <c r="I418" s="335">
        <v>4656.4160000000002</v>
      </c>
      <c r="J418" s="335"/>
      <c r="K418" s="335"/>
      <c r="L418" s="337">
        <f t="shared" si="19"/>
        <v>16.002272872096576</v>
      </c>
      <c r="M418" s="337">
        <f t="shared" si="20"/>
        <v>0.4</v>
      </c>
    </row>
    <row r="419" spans="1:13">
      <c r="A419" s="334" t="s">
        <v>1197</v>
      </c>
      <c r="B419" s="334" t="s">
        <v>153</v>
      </c>
      <c r="C419" s="334" t="s">
        <v>18</v>
      </c>
      <c r="D419" s="334" t="s">
        <v>1537</v>
      </c>
      <c r="E419" s="334" t="s">
        <v>1041</v>
      </c>
      <c r="F419" s="334" t="str">
        <f t="shared" si="21"/>
        <v>Mymensingh FR Non-PNP</v>
      </c>
      <c r="G419" s="335">
        <v>915695</v>
      </c>
      <c r="H419" s="336">
        <v>123108.14254565987</v>
      </c>
      <c r="I419" s="335">
        <v>3662.78</v>
      </c>
      <c r="J419" s="335"/>
      <c r="K419" s="335"/>
      <c r="L419" s="337">
        <f t="shared" si="19"/>
        <v>13.444230070674173</v>
      </c>
      <c r="M419" s="337">
        <f t="shared" si="20"/>
        <v>0.4</v>
      </c>
    </row>
    <row r="420" spans="1:13">
      <c r="A420" s="334" t="s">
        <v>1127</v>
      </c>
      <c r="B420" s="334" t="s">
        <v>52</v>
      </c>
      <c r="C420" s="334" t="s">
        <v>52</v>
      </c>
      <c r="D420" s="334" t="s">
        <v>1537</v>
      </c>
      <c r="E420" s="334" t="s">
        <v>1041</v>
      </c>
      <c r="F420" s="334" t="str">
        <f t="shared" si="21"/>
        <v>Dhaka FR Non-PNP</v>
      </c>
      <c r="G420" s="335">
        <v>1128609</v>
      </c>
      <c r="H420" s="336">
        <v>163593.8775504145</v>
      </c>
      <c r="I420" s="335">
        <v>4514.4359999999997</v>
      </c>
      <c r="J420" s="335"/>
      <c r="K420" s="335"/>
      <c r="L420" s="337">
        <f t="shared" si="19"/>
        <v>14.495177475141036</v>
      </c>
      <c r="M420" s="337">
        <f t="shared" si="20"/>
        <v>0.4</v>
      </c>
    </row>
    <row r="421" spans="1:13">
      <c r="A421" s="334" t="s">
        <v>1055</v>
      </c>
      <c r="B421" s="334" t="s">
        <v>211</v>
      </c>
      <c r="C421" s="334" t="s">
        <v>189</v>
      </c>
      <c r="D421" s="334" t="s">
        <v>1537</v>
      </c>
      <c r="E421" s="334" t="s">
        <v>1041</v>
      </c>
      <c r="F421" s="334" t="str">
        <f t="shared" si="21"/>
        <v>Barishal FR Non-PNP</v>
      </c>
      <c r="G421" s="335">
        <v>960406</v>
      </c>
      <c r="H421" s="336">
        <v>153615.3033686885</v>
      </c>
      <c r="I421" s="335">
        <v>3841.6240000000003</v>
      </c>
      <c r="J421" s="335"/>
      <c r="K421" s="335"/>
      <c r="L421" s="337">
        <f t="shared" si="19"/>
        <v>15.994829620877891</v>
      </c>
      <c r="M421" s="337">
        <f t="shared" si="20"/>
        <v>0.4</v>
      </c>
    </row>
    <row r="422" spans="1:13">
      <c r="A422" s="334" t="s">
        <v>1063</v>
      </c>
      <c r="B422" s="334" t="s">
        <v>195</v>
      </c>
      <c r="C422" s="334" t="s">
        <v>195</v>
      </c>
      <c r="D422" s="334" t="s">
        <v>1537</v>
      </c>
      <c r="E422" s="334" t="s">
        <v>1041</v>
      </c>
      <c r="F422" s="334" t="str">
        <f t="shared" si="21"/>
        <v>Chattogram FR Non-PNP</v>
      </c>
      <c r="G422" s="335">
        <v>1748411</v>
      </c>
      <c r="H422" s="336">
        <v>292431.61666225787</v>
      </c>
      <c r="I422" s="335">
        <v>6993.6440000000002</v>
      </c>
      <c r="J422" s="335"/>
      <c r="K422" s="335"/>
      <c r="L422" s="337">
        <f t="shared" si="19"/>
        <v>16.725564907922557</v>
      </c>
      <c r="M422" s="337">
        <f t="shared" si="20"/>
        <v>0.4</v>
      </c>
    </row>
    <row r="423" spans="1:13">
      <c r="A423" s="334" t="s">
        <v>1104</v>
      </c>
      <c r="B423" s="334" t="s">
        <v>236</v>
      </c>
      <c r="C423" s="334" t="s">
        <v>107</v>
      </c>
      <c r="D423" s="334" t="s">
        <v>1537</v>
      </c>
      <c r="E423" s="334" t="s">
        <v>1041</v>
      </c>
      <c r="F423" s="334" t="str">
        <f t="shared" si="21"/>
        <v>Rajshahi FR Non-PNP</v>
      </c>
      <c r="G423" s="335">
        <v>724128</v>
      </c>
      <c r="H423" s="336">
        <v>112926.92138185049</v>
      </c>
      <c r="I423" s="335">
        <v>2896.5120000000002</v>
      </c>
      <c r="J423" s="335"/>
      <c r="K423" s="335"/>
      <c r="L423" s="337">
        <f t="shared" si="19"/>
        <v>15.594883968283298</v>
      </c>
      <c r="M423" s="337">
        <f t="shared" si="20"/>
        <v>0.4</v>
      </c>
    </row>
    <row r="424" spans="1:13">
      <c r="A424" s="334" t="s">
        <v>1116</v>
      </c>
      <c r="B424" s="334" t="s">
        <v>79</v>
      </c>
      <c r="C424" s="334" t="s">
        <v>52</v>
      </c>
      <c r="D424" s="334" t="s">
        <v>1537</v>
      </c>
      <c r="E424" s="334" t="s">
        <v>1041</v>
      </c>
      <c r="F424" s="334" t="str">
        <f t="shared" si="21"/>
        <v>Dhaka FR Non-PNP</v>
      </c>
      <c r="G424" s="335">
        <v>1406492</v>
      </c>
      <c r="H424" s="336">
        <v>245821.16996520676</v>
      </c>
      <c r="I424" s="335">
        <v>5625.9679999999998</v>
      </c>
      <c r="J424" s="335"/>
      <c r="K424" s="335"/>
      <c r="L424" s="337">
        <f t="shared" si="19"/>
        <v>17.477608828575402</v>
      </c>
      <c r="M424" s="337">
        <f t="shared" si="20"/>
        <v>0.4</v>
      </c>
    </row>
    <row r="425" spans="1:13">
      <c r="A425" s="334" t="s">
        <v>1073</v>
      </c>
      <c r="B425" s="334" t="s">
        <v>195</v>
      </c>
      <c r="C425" s="334" t="s">
        <v>195</v>
      </c>
      <c r="D425" s="334" t="s">
        <v>1537</v>
      </c>
      <c r="E425" s="334" t="s">
        <v>1041</v>
      </c>
      <c r="F425" s="334" t="str">
        <f t="shared" si="21"/>
        <v>Chattogram FR Non-PNP</v>
      </c>
      <c r="G425" s="335">
        <v>821091</v>
      </c>
      <c r="H425" s="336">
        <v>89829.100632195259</v>
      </c>
      <c r="I425" s="335">
        <v>3284.364</v>
      </c>
      <c r="J425" s="335"/>
      <c r="K425" s="335"/>
      <c r="L425" s="337">
        <f t="shared" si="19"/>
        <v>10.940212550398829</v>
      </c>
      <c r="M425" s="337">
        <f t="shared" si="20"/>
        <v>0.4</v>
      </c>
    </row>
    <row r="426" spans="1:13">
      <c r="A426" s="334" t="s">
        <v>1052</v>
      </c>
      <c r="B426" s="334" t="s">
        <v>52</v>
      </c>
      <c r="C426" s="334" t="s">
        <v>52</v>
      </c>
      <c r="D426" s="334" t="s">
        <v>1537</v>
      </c>
      <c r="E426" s="334" t="s">
        <v>1041</v>
      </c>
      <c r="F426" s="334" t="str">
        <f t="shared" si="21"/>
        <v>Dhaka FR Non-PNP</v>
      </c>
      <c r="G426" s="335">
        <v>1788341</v>
      </c>
      <c r="H426" s="336">
        <v>272944.85114513763</v>
      </c>
      <c r="I426" s="335">
        <v>7153.3640000000005</v>
      </c>
      <c r="J426" s="335"/>
      <c r="K426" s="335"/>
      <c r="L426" s="337">
        <f t="shared" si="19"/>
        <v>15.262461194209473</v>
      </c>
      <c r="M426" s="337">
        <f t="shared" si="20"/>
        <v>0.4</v>
      </c>
    </row>
    <row r="427" spans="1:13">
      <c r="A427" s="334" t="s">
        <v>1217</v>
      </c>
      <c r="B427" s="334" t="s">
        <v>206</v>
      </c>
      <c r="C427" s="334" t="s">
        <v>52</v>
      </c>
      <c r="D427" s="334" t="s">
        <v>1537</v>
      </c>
      <c r="E427" s="334" t="s">
        <v>1041</v>
      </c>
      <c r="F427" s="334" t="str">
        <f t="shared" si="21"/>
        <v>Dhaka FR Non-PNP</v>
      </c>
      <c r="G427" s="335">
        <v>788856</v>
      </c>
      <c r="H427" s="336">
        <v>130135.15058132795</v>
      </c>
      <c r="I427" s="335">
        <v>3155.424</v>
      </c>
      <c r="J427" s="335"/>
      <c r="K427" s="335"/>
      <c r="L427" s="337">
        <f t="shared" si="19"/>
        <v>16.496692752711262</v>
      </c>
      <c r="M427" s="337">
        <f t="shared" si="20"/>
        <v>0.4</v>
      </c>
    </row>
    <row r="428" spans="1:13">
      <c r="A428" s="334" t="s">
        <v>1143</v>
      </c>
      <c r="B428" s="334" t="s">
        <v>79</v>
      </c>
      <c r="C428" s="334" t="s">
        <v>52</v>
      </c>
      <c r="D428" s="334" t="s">
        <v>1537</v>
      </c>
      <c r="E428" s="334" t="s">
        <v>1041</v>
      </c>
      <c r="F428" s="334" t="str">
        <f t="shared" si="21"/>
        <v>Dhaka FR Non-PNP</v>
      </c>
      <c r="G428" s="335">
        <v>2170767</v>
      </c>
      <c r="H428" s="336">
        <v>341447.55564060475</v>
      </c>
      <c r="I428" s="335">
        <v>0</v>
      </c>
      <c r="J428" s="335"/>
      <c r="K428" s="335"/>
      <c r="L428" s="337">
        <f t="shared" si="19"/>
        <v>15.729350761302561</v>
      </c>
      <c r="M428" s="337">
        <f t="shared" si="20"/>
        <v>0</v>
      </c>
    </row>
    <row r="429" spans="1:13">
      <c r="A429" s="334" t="s">
        <v>1118</v>
      </c>
      <c r="B429" s="334" t="s">
        <v>48</v>
      </c>
      <c r="C429" s="334" t="s">
        <v>18</v>
      </c>
      <c r="D429" s="334" t="s">
        <v>1537</v>
      </c>
      <c r="E429" s="334" t="s">
        <v>1041</v>
      </c>
      <c r="F429" s="334" t="str">
        <f t="shared" si="21"/>
        <v>Mymensingh FR Non-PNP</v>
      </c>
      <c r="G429" s="335">
        <v>1183919</v>
      </c>
      <c r="H429" s="336">
        <v>206602.12739591248</v>
      </c>
      <c r="I429" s="335">
        <v>4735.6760000000004</v>
      </c>
      <c r="J429" s="335"/>
      <c r="K429" s="335"/>
      <c r="L429" s="337">
        <f t="shared" si="19"/>
        <v>17.450697843003827</v>
      </c>
      <c r="M429" s="337">
        <f t="shared" si="20"/>
        <v>0.4</v>
      </c>
    </row>
    <row r="430" spans="1:13">
      <c r="A430" s="334" t="s">
        <v>1250</v>
      </c>
      <c r="B430" s="334" t="s">
        <v>79</v>
      </c>
      <c r="C430" s="334" t="s">
        <v>52</v>
      </c>
      <c r="D430" s="334" t="s">
        <v>1537</v>
      </c>
      <c r="E430" s="334" t="s">
        <v>1041</v>
      </c>
      <c r="F430" s="334" t="str">
        <f t="shared" si="21"/>
        <v>Dhaka FR Non-PNP</v>
      </c>
      <c r="G430" s="335">
        <v>1729491</v>
      </c>
      <c r="H430" s="336">
        <v>292275.37095088162</v>
      </c>
      <c r="I430" s="335">
        <v>6917.9639999999999</v>
      </c>
      <c r="J430" s="335"/>
      <c r="K430" s="335"/>
      <c r="L430" s="337">
        <f t="shared" si="19"/>
        <v>16.899502278466997</v>
      </c>
      <c r="M430" s="337">
        <f t="shared" si="20"/>
        <v>0.4</v>
      </c>
    </row>
    <row r="431" spans="1:13">
      <c r="A431" s="334" t="s">
        <v>1196</v>
      </c>
      <c r="B431" s="334" t="s">
        <v>52</v>
      </c>
      <c r="C431" s="334" t="s">
        <v>52</v>
      </c>
      <c r="D431" s="334" t="s">
        <v>1537</v>
      </c>
      <c r="E431" s="334" t="s">
        <v>1041</v>
      </c>
      <c r="F431" s="334" t="str">
        <f t="shared" si="21"/>
        <v>Dhaka FR Non-PNP</v>
      </c>
      <c r="G431" s="335">
        <v>1406066</v>
      </c>
      <c r="H431" s="336">
        <v>222579.52936262812</v>
      </c>
      <c r="I431" s="335">
        <v>5624.2640000000001</v>
      </c>
      <c r="J431" s="335"/>
      <c r="K431" s="335"/>
      <c r="L431" s="337">
        <f t="shared" si="19"/>
        <v>15.829948904434652</v>
      </c>
      <c r="M431" s="337">
        <f t="shared" si="20"/>
        <v>0.4</v>
      </c>
    </row>
    <row r="432" spans="1:13">
      <c r="A432" s="334" t="s">
        <v>1065</v>
      </c>
      <c r="B432" s="334" t="s">
        <v>79</v>
      </c>
      <c r="C432" s="334" t="s">
        <v>52</v>
      </c>
      <c r="D432" s="334" t="s">
        <v>1537</v>
      </c>
      <c r="E432" s="334" t="s">
        <v>1041</v>
      </c>
      <c r="F432" s="334" t="str">
        <f t="shared" si="21"/>
        <v>Dhaka FR Non-PNP</v>
      </c>
      <c r="G432" s="335">
        <v>1412258</v>
      </c>
      <c r="H432" s="336">
        <v>231585.60590801801</v>
      </c>
      <c r="I432" s="335">
        <v>5649.0320000000002</v>
      </c>
      <c r="J432" s="335"/>
      <c r="K432" s="335"/>
      <c r="L432" s="337">
        <f t="shared" si="19"/>
        <v>16.398250596422042</v>
      </c>
      <c r="M432" s="337">
        <f t="shared" si="20"/>
        <v>0.4</v>
      </c>
    </row>
    <row r="433" spans="1:13">
      <c r="A433" s="334" t="s">
        <v>1226</v>
      </c>
      <c r="B433" s="334" t="s">
        <v>1150</v>
      </c>
      <c r="C433" s="334" t="s">
        <v>389</v>
      </c>
      <c r="D433" s="334" t="s">
        <v>1537</v>
      </c>
      <c r="E433" s="334" t="s">
        <v>1041</v>
      </c>
      <c r="F433" s="334" t="str">
        <f t="shared" si="21"/>
        <v>Rangpur FR Non-PNP</v>
      </c>
      <c r="G433" s="335">
        <v>1221233</v>
      </c>
      <c r="H433" s="336">
        <v>196997.45794564002</v>
      </c>
      <c r="I433" s="335">
        <v>4884.9319999999998</v>
      </c>
      <c r="J433" s="335"/>
      <c r="K433" s="335"/>
      <c r="L433" s="337">
        <f t="shared" si="19"/>
        <v>16.13102970077291</v>
      </c>
      <c r="M433" s="337">
        <f t="shared" si="20"/>
        <v>0.4</v>
      </c>
    </row>
    <row r="434" spans="1:13">
      <c r="A434" s="334" t="s">
        <v>1215</v>
      </c>
      <c r="B434" s="334" t="s">
        <v>173</v>
      </c>
      <c r="C434" s="334" t="s">
        <v>52</v>
      </c>
      <c r="D434" s="334" t="s">
        <v>1537</v>
      </c>
      <c r="E434" s="334" t="s">
        <v>1041</v>
      </c>
      <c r="F434" s="334" t="str">
        <f t="shared" si="21"/>
        <v>Dhaka FR Non-PNP</v>
      </c>
      <c r="G434" s="335">
        <v>1372506</v>
      </c>
      <c r="H434" s="336">
        <v>230649.94292409351</v>
      </c>
      <c r="I434" s="335">
        <v>5490.0240000000003</v>
      </c>
      <c r="J434" s="335"/>
      <c r="K434" s="335"/>
      <c r="L434" s="337">
        <f t="shared" si="19"/>
        <v>16.805022559033876</v>
      </c>
      <c r="M434" s="337">
        <f t="shared" si="20"/>
        <v>0.4</v>
      </c>
    </row>
    <row r="435" spans="1:13">
      <c r="A435" s="334" t="s">
        <v>1238</v>
      </c>
      <c r="B435" s="334" t="s">
        <v>512</v>
      </c>
      <c r="C435" s="334" t="s">
        <v>159</v>
      </c>
      <c r="D435" s="334" t="s">
        <v>1537</v>
      </c>
      <c r="E435" s="334" t="s">
        <v>1041</v>
      </c>
      <c r="F435" s="334" t="str">
        <f t="shared" si="21"/>
        <v>Khulna FR Non-PNP</v>
      </c>
      <c r="G435" s="335">
        <v>1039551</v>
      </c>
      <c r="H435" s="336">
        <v>177408.2434525697</v>
      </c>
      <c r="I435" s="335">
        <v>4158.2039999999997</v>
      </c>
      <c r="J435" s="335"/>
      <c r="K435" s="335"/>
      <c r="L435" s="337">
        <f t="shared" si="19"/>
        <v>17.065852801119878</v>
      </c>
      <c r="M435" s="337">
        <f t="shared" si="20"/>
        <v>0.4</v>
      </c>
    </row>
    <row r="436" spans="1:13">
      <c r="A436" s="334" t="s">
        <v>1113</v>
      </c>
      <c r="B436" s="334" t="s">
        <v>162</v>
      </c>
      <c r="C436" s="334" t="s">
        <v>195</v>
      </c>
      <c r="D436" s="334" t="s">
        <v>1537</v>
      </c>
      <c r="E436" s="334" t="s">
        <v>1041</v>
      </c>
      <c r="F436" s="334" t="str">
        <f t="shared" si="21"/>
        <v>Chattogram FR Non-PNP</v>
      </c>
      <c r="G436" s="335">
        <v>1373816</v>
      </c>
      <c r="H436" s="336">
        <v>213374.97700015176</v>
      </c>
      <c r="I436" s="335">
        <v>5495.2640000000001</v>
      </c>
      <c r="J436" s="335"/>
      <c r="K436" s="335"/>
      <c r="L436" s="337">
        <f t="shared" si="19"/>
        <v>15.531554225613311</v>
      </c>
      <c r="M436" s="337">
        <f t="shared" si="20"/>
        <v>0.4</v>
      </c>
    </row>
    <row r="437" spans="1:13">
      <c r="A437" s="334" t="s">
        <v>1089</v>
      </c>
      <c r="B437" s="334" t="s">
        <v>52</v>
      </c>
      <c r="C437" s="334" t="s">
        <v>52</v>
      </c>
      <c r="D437" s="334" t="s">
        <v>1537</v>
      </c>
      <c r="E437" s="334" t="s">
        <v>1041</v>
      </c>
      <c r="F437" s="334" t="str">
        <f t="shared" si="21"/>
        <v>Dhaka FR Non-PNP</v>
      </c>
      <c r="G437" s="335">
        <v>2030689</v>
      </c>
      <c r="H437" s="336">
        <v>331997.11326933547</v>
      </c>
      <c r="I437" s="335">
        <v>8122.7560000000003</v>
      </c>
      <c r="J437" s="335"/>
      <c r="K437" s="335"/>
      <c r="L437" s="337">
        <f t="shared" si="19"/>
        <v>16.348988607774771</v>
      </c>
      <c r="M437" s="337">
        <f t="shared" si="20"/>
        <v>0.4</v>
      </c>
    </row>
    <row r="438" spans="1:13">
      <c r="A438" s="334" t="s">
        <v>1246</v>
      </c>
      <c r="B438" s="334" t="s">
        <v>52</v>
      </c>
      <c r="C438" s="334" t="s">
        <v>52</v>
      </c>
      <c r="D438" s="334" t="s">
        <v>1537</v>
      </c>
      <c r="E438" s="334" t="s">
        <v>1041</v>
      </c>
      <c r="F438" s="334" t="str">
        <f t="shared" si="21"/>
        <v>Dhaka FR Non-PNP</v>
      </c>
      <c r="G438" s="335">
        <v>2204110</v>
      </c>
      <c r="H438" s="336">
        <v>353732.79391016479</v>
      </c>
      <c r="I438" s="335">
        <v>8816.44</v>
      </c>
      <c r="J438" s="335"/>
      <c r="K438" s="335"/>
      <c r="L438" s="337">
        <f t="shared" si="19"/>
        <v>16.048781318090512</v>
      </c>
      <c r="M438" s="337">
        <f t="shared" si="20"/>
        <v>0.4</v>
      </c>
    </row>
    <row r="439" spans="1:13">
      <c r="A439" s="334" t="s">
        <v>1047</v>
      </c>
      <c r="B439" s="334" t="s">
        <v>351</v>
      </c>
      <c r="C439" s="334" t="s">
        <v>389</v>
      </c>
      <c r="D439" s="334" t="s">
        <v>1537</v>
      </c>
      <c r="E439" s="334" t="s">
        <v>1041</v>
      </c>
      <c r="F439" s="334" t="str">
        <f t="shared" si="21"/>
        <v>Rangpur FR Non-PNP</v>
      </c>
      <c r="G439" s="335">
        <v>1491364</v>
      </c>
      <c r="H439" s="336">
        <v>223217.83594141831</v>
      </c>
      <c r="I439" s="335">
        <v>5965.4560000000001</v>
      </c>
      <c r="J439" s="335"/>
      <c r="K439" s="335"/>
      <c r="L439" s="337">
        <f t="shared" si="19"/>
        <v>14.967361150022281</v>
      </c>
      <c r="M439" s="337">
        <f t="shared" si="20"/>
        <v>0.4</v>
      </c>
    </row>
    <row r="440" spans="1:13">
      <c r="A440" s="334" t="s">
        <v>1220</v>
      </c>
      <c r="B440" s="334" t="s">
        <v>52</v>
      </c>
      <c r="C440" s="334" t="s">
        <v>52</v>
      </c>
      <c r="D440" s="334" t="s">
        <v>1537</v>
      </c>
      <c r="E440" s="334" t="s">
        <v>1041</v>
      </c>
      <c r="F440" s="334" t="str">
        <f t="shared" si="21"/>
        <v>Dhaka FR Non-PNP</v>
      </c>
      <c r="G440" s="335">
        <v>2336146</v>
      </c>
      <c r="H440" s="336">
        <v>396439.10814024229</v>
      </c>
      <c r="I440" s="335">
        <v>9344.5840000000007</v>
      </c>
      <c r="J440" s="335"/>
      <c r="K440" s="335"/>
      <c r="L440" s="337">
        <f t="shared" si="19"/>
        <v>16.969791620054668</v>
      </c>
      <c r="M440" s="337">
        <f t="shared" si="20"/>
        <v>0.4</v>
      </c>
    </row>
    <row r="441" spans="1:13">
      <c r="A441" s="334" t="s">
        <v>1233</v>
      </c>
      <c r="B441" s="334" t="s">
        <v>165</v>
      </c>
      <c r="C441" s="334" t="s">
        <v>52</v>
      </c>
      <c r="D441" s="334" t="s">
        <v>1537</v>
      </c>
      <c r="E441" s="334" t="s">
        <v>1041</v>
      </c>
      <c r="F441" s="334" t="str">
        <f t="shared" si="21"/>
        <v>Dhaka FR Non-PNP</v>
      </c>
      <c r="G441" s="335">
        <v>1059966</v>
      </c>
      <c r="H441" s="336">
        <v>165952.86914681562</v>
      </c>
      <c r="I441" s="335">
        <v>4239.8640000000005</v>
      </c>
      <c r="J441" s="335"/>
      <c r="K441" s="335"/>
      <c r="L441" s="337">
        <f t="shared" si="19"/>
        <v>15.656433239067633</v>
      </c>
      <c r="M441" s="337">
        <f t="shared" si="20"/>
        <v>0.4</v>
      </c>
    </row>
    <row r="442" spans="1:13">
      <c r="A442" s="334" t="s">
        <v>1114</v>
      </c>
      <c r="B442" s="334" t="s">
        <v>79</v>
      </c>
      <c r="C442" s="334" t="s">
        <v>52</v>
      </c>
      <c r="D442" s="334" t="s">
        <v>1537</v>
      </c>
      <c r="E442" s="334" t="s">
        <v>1041</v>
      </c>
      <c r="F442" s="334" t="str">
        <f t="shared" si="21"/>
        <v>Dhaka FR Non-PNP</v>
      </c>
      <c r="G442" s="335">
        <v>1495027</v>
      </c>
      <c r="H442" s="336">
        <v>311059.46245092328</v>
      </c>
      <c r="I442" s="335">
        <v>5980.1080000000002</v>
      </c>
      <c r="J442" s="335"/>
      <c r="K442" s="335"/>
      <c r="L442" s="337">
        <f t="shared" si="19"/>
        <v>20.806277241208573</v>
      </c>
      <c r="M442" s="337">
        <f t="shared" si="20"/>
        <v>0.4</v>
      </c>
    </row>
    <row r="443" spans="1:13">
      <c r="A443" s="334" t="s">
        <v>1106</v>
      </c>
      <c r="B443" s="334" t="s">
        <v>52</v>
      </c>
      <c r="C443" s="334" t="s">
        <v>52</v>
      </c>
      <c r="D443" s="334" t="s">
        <v>1537</v>
      </c>
      <c r="E443" s="334" t="s">
        <v>1041</v>
      </c>
      <c r="F443" s="334" t="str">
        <f t="shared" si="21"/>
        <v>Dhaka FR Non-PNP</v>
      </c>
      <c r="G443" s="335">
        <v>1817507</v>
      </c>
      <c r="H443" s="336">
        <v>349300.26202891854</v>
      </c>
      <c r="I443" s="335">
        <v>7270.0280000000002</v>
      </c>
      <c r="J443" s="335"/>
      <c r="K443" s="335"/>
      <c r="L443" s="337">
        <f t="shared" si="19"/>
        <v>19.218647412577695</v>
      </c>
      <c r="M443" s="337">
        <f t="shared" si="20"/>
        <v>0.4</v>
      </c>
    </row>
    <row r="444" spans="1:13">
      <c r="A444" s="334" t="s">
        <v>1282</v>
      </c>
      <c r="B444" s="334" t="s">
        <v>1139</v>
      </c>
      <c r="C444" s="334" t="s">
        <v>189</v>
      </c>
      <c r="D444" s="334" t="s">
        <v>1537</v>
      </c>
      <c r="E444" s="334" t="s">
        <v>1041</v>
      </c>
      <c r="F444" s="334" t="str">
        <f t="shared" si="21"/>
        <v>Barishal FR Non-PNP</v>
      </c>
      <c r="G444" s="335">
        <v>940246</v>
      </c>
      <c r="H444" s="336">
        <v>179706.62953160194</v>
      </c>
      <c r="I444" s="335">
        <v>3760.9839999999999</v>
      </c>
      <c r="J444" s="335"/>
      <c r="K444" s="335"/>
      <c r="L444" s="337">
        <f t="shared" si="19"/>
        <v>19.112724705194378</v>
      </c>
      <c r="M444" s="337">
        <f t="shared" si="20"/>
        <v>0.4</v>
      </c>
    </row>
    <row r="445" spans="1:13">
      <c r="A445" s="334" t="s">
        <v>1137</v>
      </c>
      <c r="B445" s="334" t="s">
        <v>211</v>
      </c>
      <c r="C445" s="334" t="s">
        <v>189</v>
      </c>
      <c r="D445" s="334" t="s">
        <v>1537</v>
      </c>
      <c r="E445" s="334" t="s">
        <v>1041</v>
      </c>
      <c r="F445" s="334" t="str">
        <f t="shared" si="21"/>
        <v>Barishal FR Non-PNP</v>
      </c>
      <c r="G445" s="335">
        <v>1000938</v>
      </c>
      <c r="H445" s="336">
        <v>183378.08972194153</v>
      </c>
      <c r="I445" s="335">
        <v>4003.752</v>
      </c>
      <c r="J445" s="335"/>
      <c r="K445" s="335"/>
      <c r="L445" s="337">
        <f t="shared" si="19"/>
        <v>18.320624226669537</v>
      </c>
      <c r="M445" s="337">
        <f t="shared" si="20"/>
        <v>0.4</v>
      </c>
    </row>
    <row r="446" spans="1:13">
      <c r="A446" s="334" t="s">
        <v>1147</v>
      </c>
      <c r="B446" s="334" t="s">
        <v>323</v>
      </c>
      <c r="C446" s="334" t="s">
        <v>389</v>
      </c>
      <c r="D446" s="334" t="s">
        <v>1537</v>
      </c>
      <c r="E446" s="334" t="s">
        <v>1041</v>
      </c>
      <c r="F446" s="334" t="str">
        <f t="shared" si="21"/>
        <v>Rangpur FR Non-PNP</v>
      </c>
      <c r="G446" s="335">
        <v>726900</v>
      </c>
      <c r="H446" s="336">
        <v>148789.70215589326</v>
      </c>
      <c r="I446" s="335">
        <v>2907.6</v>
      </c>
      <c r="J446" s="335"/>
      <c r="K446" s="335"/>
      <c r="L446" s="337">
        <f t="shared" si="19"/>
        <v>20.469074447089458</v>
      </c>
      <c r="M446" s="337">
        <f t="shared" si="20"/>
        <v>0.4</v>
      </c>
    </row>
    <row r="447" spans="1:13">
      <c r="A447" s="334" t="s">
        <v>1081</v>
      </c>
      <c r="B447" s="334" t="s">
        <v>52</v>
      </c>
      <c r="C447" s="334" t="s">
        <v>52</v>
      </c>
      <c r="D447" s="334" t="s">
        <v>1537</v>
      </c>
      <c r="E447" s="334" t="s">
        <v>1041</v>
      </c>
      <c r="F447" s="334" t="str">
        <f t="shared" si="21"/>
        <v>Dhaka FR Non-PNP</v>
      </c>
      <c r="G447" s="335">
        <v>997931</v>
      </c>
      <c r="H447" s="336">
        <v>177440.43130429872</v>
      </c>
      <c r="I447" s="335">
        <v>3991.7240000000002</v>
      </c>
      <c r="J447" s="335"/>
      <c r="K447" s="335"/>
      <c r="L447" s="337">
        <f t="shared" si="19"/>
        <v>17.780831671157497</v>
      </c>
      <c r="M447" s="337">
        <f t="shared" si="20"/>
        <v>0.4</v>
      </c>
    </row>
    <row r="448" spans="1:13">
      <c r="A448" s="334" t="s">
        <v>1128</v>
      </c>
      <c r="B448" s="334" t="s">
        <v>162</v>
      </c>
      <c r="C448" s="334" t="s">
        <v>195</v>
      </c>
      <c r="D448" s="334" t="s">
        <v>1537</v>
      </c>
      <c r="E448" s="334" t="s">
        <v>1041</v>
      </c>
      <c r="F448" s="334" t="str">
        <f t="shared" si="21"/>
        <v>Chattogram FR Non-PNP</v>
      </c>
      <c r="G448" s="335">
        <v>948885</v>
      </c>
      <c r="H448" s="336">
        <v>139705.06338384247</v>
      </c>
      <c r="I448" s="335">
        <v>1.4551915228366852E-11</v>
      </c>
      <c r="J448" s="335"/>
      <c r="K448" s="335"/>
      <c r="L448" s="337">
        <f t="shared" si="19"/>
        <v>14.723076387954542</v>
      </c>
      <c r="M448" s="337">
        <f t="shared" si="20"/>
        <v>1.5335804895605738E-15</v>
      </c>
    </row>
    <row r="449" spans="1:13">
      <c r="A449" s="334" t="s">
        <v>1088</v>
      </c>
      <c r="B449" s="334" t="s">
        <v>52</v>
      </c>
      <c r="C449" s="334" t="s">
        <v>52</v>
      </c>
      <c r="D449" s="334" t="s">
        <v>1537</v>
      </c>
      <c r="E449" s="334" t="s">
        <v>1041</v>
      </c>
      <c r="F449" s="334" t="str">
        <f t="shared" si="21"/>
        <v>Dhaka FR Non-PNP</v>
      </c>
      <c r="G449" s="335">
        <v>1157251</v>
      </c>
      <c r="H449" s="336">
        <v>176755.69631655674</v>
      </c>
      <c r="I449" s="335">
        <v>4629.0039999999999</v>
      </c>
      <c r="J449" s="335"/>
      <c r="K449" s="335"/>
      <c r="L449" s="337">
        <f t="shared" si="19"/>
        <v>15.273756196067815</v>
      </c>
      <c r="M449" s="337">
        <f t="shared" si="20"/>
        <v>0.4</v>
      </c>
    </row>
    <row r="450" spans="1:13">
      <c r="A450" s="334" t="s">
        <v>1160</v>
      </c>
      <c r="B450" s="334" t="s">
        <v>329</v>
      </c>
      <c r="C450" s="334" t="s">
        <v>107</v>
      </c>
      <c r="D450" s="334" t="s">
        <v>1537</v>
      </c>
      <c r="E450" s="334" t="s">
        <v>1041</v>
      </c>
      <c r="F450" s="334" t="str">
        <f t="shared" si="21"/>
        <v>Rajshahi FR Non-PNP</v>
      </c>
      <c r="G450" s="335">
        <v>871493</v>
      </c>
      <c r="H450" s="336">
        <v>143082.65937145412</v>
      </c>
      <c r="I450" s="335">
        <v>-3.637978807091713E-12</v>
      </c>
      <c r="J450" s="335"/>
      <c r="K450" s="335"/>
      <c r="L450" s="337">
        <f t="shared" si="19"/>
        <v>16.418107703843187</v>
      </c>
      <c r="M450" s="337">
        <f t="shared" si="20"/>
        <v>-4.1744211451976238E-16</v>
      </c>
    </row>
    <row r="451" spans="1:13">
      <c r="A451" s="334" t="s">
        <v>1164</v>
      </c>
      <c r="B451" s="334" t="s">
        <v>1071</v>
      </c>
      <c r="C451" s="334" t="s">
        <v>159</v>
      </c>
      <c r="D451" s="334" t="s">
        <v>1537</v>
      </c>
      <c r="E451" s="334" t="s">
        <v>1041</v>
      </c>
      <c r="F451" s="334" t="str">
        <f t="shared" si="21"/>
        <v>Khulna FR Non-PNP</v>
      </c>
      <c r="G451" s="335">
        <v>1150002</v>
      </c>
      <c r="H451" s="336">
        <v>166146.63012198661</v>
      </c>
      <c r="I451" s="335">
        <v>4600.0079999999998</v>
      </c>
      <c r="J451" s="335"/>
      <c r="K451" s="335"/>
      <c r="L451" s="337">
        <f t="shared" ref="L451:L514" si="22">(H451/G451)*100</f>
        <v>14.447507927985049</v>
      </c>
      <c r="M451" s="337">
        <f t="shared" ref="M451:M514" si="23">(I451/G451)*100</f>
        <v>0.4</v>
      </c>
    </row>
    <row r="452" spans="1:13">
      <c r="A452" s="334" t="s">
        <v>1130</v>
      </c>
      <c r="B452" s="334" t="s">
        <v>908</v>
      </c>
      <c r="C452" s="334" t="s">
        <v>131</v>
      </c>
      <c r="D452" s="334" t="s">
        <v>1537</v>
      </c>
      <c r="E452" s="334" t="s">
        <v>1041</v>
      </c>
      <c r="F452" s="334" t="str">
        <f t="shared" ref="F452:F515" si="24">CONCATENATE(C452," ",E452," ",D452)</f>
        <v>Sylhet FR Non-PNP</v>
      </c>
      <c r="G452" s="335">
        <v>2719439</v>
      </c>
      <c r="H452" s="336">
        <v>426758.60465462063</v>
      </c>
      <c r="I452" s="335">
        <v>10877.755999999999</v>
      </c>
      <c r="J452" s="335"/>
      <c r="K452" s="335"/>
      <c r="L452" s="337">
        <f t="shared" si="22"/>
        <v>15.692891241709066</v>
      </c>
      <c r="M452" s="337">
        <f t="shared" si="23"/>
        <v>0.4</v>
      </c>
    </row>
    <row r="453" spans="1:13">
      <c r="A453" s="334" t="s">
        <v>1140</v>
      </c>
      <c r="B453" s="334" t="s">
        <v>52</v>
      </c>
      <c r="C453" s="334" t="s">
        <v>52</v>
      </c>
      <c r="D453" s="334" t="s">
        <v>1537</v>
      </c>
      <c r="E453" s="334" t="s">
        <v>1041</v>
      </c>
      <c r="F453" s="334" t="str">
        <f t="shared" si="24"/>
        <v>Dhaka FR Non-PNP</v>
      </c>
      <c r="G453" s="335">
        <v>1192634</v>
      </c>
      <c r="H453" s="336">
        <v>179871.46915116263</v>
      </c>
      <c r="I453" s="335">
        <v>4770.5360000000001</v>
      </c>
      <c r="J453" s="335"/>
      <c r="K453" s="335"/>
      <c r="L453" s="337">
        <f t="shared" si="22"/>
        <v>15.081866620535941</v>
      </c>
      <c r="M453" s="337">
        <f t="shared" si="23"/>
        <v>0.4</v>
      </c>
    </row>
    <row r="454" spans="1:13">
      <c r="A454" s="334" t="s">
        <v>1184</v>
      </c>
      <c r="B454" s="334" t="s">
        <v>52</v>
      </c>
      <c r="C454" s="334" t="s">
        <v>52</v>
      </c>
      <c r="D454" s="334" t="s">
        <v>1537</v>
      </c>
      <c r="E454" s="334" t="s">
        <v>1041</v>
      </c>
      <c r="F454" s="334" t="str">
        <f t="shared" si="24"/>
        <v>Dhaka FR Non-PNP</v>
      </c>
      <c r="G454" s="335">
        <v>2788347</v>
      </c>
      <c r="H454" s="336">
        <v>470118.07584494428</v>
      </c>
      <c r="I454" s="335">
        <v>11153.388000000001</v>
      </c>
      <c r="J454" s="335"/>
      <c r="K454" s="335"/>
      <c r="L454" s="337">
        <f t="shared" si="22"/>
        <v>16.860099401005122</v>
      </c>
      <c r="M454" s="337">
        <f t="shared" si="23"/>
        <v>0.4</v>
      </c>
    </row>
    <row r="455" spans="1:13">
      <c r="A455" s="334" t="s">
        <v>1087</v>
      </c>
      <c r="B455" s="334" t="s">
        <v>52</v>
      </c>
      <c r="C455" s="334" t="s">
        <v>52</v>
      </c>
      <c r="D455" s="334" t="s">
        <v>1537</v>
      </c>
      <c r="E455" s="334" t="s">
        <v>1041</v>
      </c>
      <c r="F455" s="334" t="str">
        <f t="shared" si="24"/>
        <v>Dhaka FR Non-PNP</v>
      </c>
      <c r="G455" s="335">
        <v>1445595</v>
      </c>
      <c r="H455" s="336">
        <v>240042.10532955843</v>
      </c>
      <c r="I455" s="335">
        <v>5782.38</v>
      </c>
      <c r="J455" s="335"/>
      <c r="K455" s="335"/>
      <c r="L455" s="337">
        <f t="shared" si="22"/>
        <v>16.605073020421241</v>
      </c>
      <c r="M455" s="337">
        <f t="shared" si="23"/>
        <v>0.4</v>
      </c>
    </row>
    <row r="456" spans="1:13">
      <c r="A456" s="334" t="s">
        <v>1231</v>
      </c>
      <c r="B456" s="334" t="s">
        <v>159</v>
      </c>
      <c r="C456" s="334" t="s">
        <v>159</v>
      </c>
      <c r="D456" s="334" t="s">
        <v>1537</v>
      </c>
      <c r="E456" s="334" t="s">
        <v>1041</v>
      </c>
      <c r="F456" s="334" t="str">
        <f t="shared" si="24"/>
        <v>Khulna FR Non-PNP</v>
      </c>
      <c r="G456" s="335">
        <v>1663235</v>
      </c>
      <c r="H456" s="336">
        <v>255857.56488024449</v>
      </c>
      <c r="I456" s="335">
        <v>6652.9400000000005</v>
      </c>
      <c r="J456" s="335"/>
      <c r="K456" s="335"/>
      <c r="L456" s="337">
        <f t="shared" si="22"/>
        <v>15.383127752857803</v>
      </c>
      <c r="M456" s="337">
        <f t="shared" si="23"/>
        <v>0.4</v>
      </c>
    </row>
    <row r="457" spans="1:13">
      <c r="A457" s="334" t="s">
        <v>1138</v>
      </c>
      <c r="B457" s="334" t="s">
        <v>1139</v>
      </c>
      <c r="C457" s="334" t="s">
        <v>189</v>
      </c>
      <c r="D457" s="334" t="s">
        <v>1537</v>
      </c>
      <c r="E457" s="334" t="s">
        <v>1041</v>
      </c>
      <c r="F457" s="334" t="str">
        <f t="shared" si="24"/>
        <v>Barishal FR Non-PNP</v>
      </c>
      <c r="G457" s="335">
        <v>839287</v>
      </c>
      <c r="H457" s="336">
        <v>144476.59119158163</v>
      </c>
      <c r="I457" s="335">
        <v>3357.1480000000001</v>
      </c>
      <c r="J457" s="335"/>
      <c r="K457" s="335"/>
      <c r="L457" s="337">
        <f t="shared" si="22"/>
        <v>17.214205771277481</v>
      </c>
      <c r="M457" s="337">
        <f t="shared" si="23"/>
        <v>0.4</v>
      </c>
    </row>
    <row r="458" spans="1:13">
      <c r="A458" s="334" t="s">
        <v>1107</v>
      </c>
      <c r="B458" s="334" t="s">
        <v>52</v>
      </c>
      <c r="C458" s="334" t="s">
        <v>52</v>
      </c>
      <c r="D458" s="334" t="s">
        <v>1537</v>
      </c>
      <c r="E458" s="334" t="s">
        <v>1041</v>
      </c>
      <c r="F458" s="334" t="str">
        <f t="shared" si="24"/>
        <v>Dhaka FR Non-PNP</v>
      </c>
      <c r="G458" s="335">
        <v>2227348</v>
      </c>
      <c r="H458" s="336">
        <v>355545.09127710114</v>
      </c>
      <c r="I458" s="335">
        <v>8909.3919999999998</v>
      </c>
      <c r="J458" s="335"/>
      <c r="K458" s="335"/>
      <c r="L458" s="337">
        <f t="shared" si="22"/>
        <v>15.962709521686827</v>
      </c>
      <c r="M458" s="337">
        <f t="shared" si="23"/>
        <v>0.4</v>
      </c>
    </row>
    <row r="459" spans="1:13">
      <c r="A459" s="334" t="s">
        <v>1110</v>
      </c>
      <c r="B459" s="334" t="s">
        <v>542</v>
      </c>
      <c r="C459" s="334" t="s">
        <v>52</v>
      </c>
      <c r="D459" s="334" t="s">
        <v>1537</v>
      </c>
      <c r="E459" s="334" t="s">
        <v>1041</v>
      </c>
      <c r="F459" s="334" t="str">
        <f t="shared" si="24"/>
        <v>Dhaka FR Non-PNP</v>
      </c>
      <c r="G459" s="335">
        <v>1059822</v>
      </c>
      <c r="H459" s="336">
        <v>174722.06933625846</v>
      </c>
      <c r="I459" s="335">
        <v>4239.2880000000005</v>
      </c>
      <c r="J459" s="335"/>
      <c r="K459" s="335"/>
      <c r="L459" s="337">
        <f t="shared" si="22"/>
        <v>16.485982489159355</v>
      </c>
      <c r="M459" s="337">
        <f t="shared" si="23"/>
        <v>0.4</v>
      </c>
    </row>
    <row r="460" spans="1:13">
      <c r="A460" s="334" t="s">
        <v>1193</v>
      </c>
      <c r="B460" s="334" t="s">
        <v>52</v>
      </c>
      <c r="C460" s="334" t="s">
        <v>52</v>
      </c>
      <c r="D460" s="334" t="s">
        <v>1537</v>
      </c>
      <c r="E460" s="334" t="s">
        <v>1041</v>
      </c>
      <c r="F460" s="334" t="str">
        <f t="shared" si="24"/>
        <v>Dhaka FR Non-PNP</v>
      </c>
      <c r="G460" s="335">
        <v>1201349</v>
      </c>
      <c r="H460" s="336">
        <v>175012.49158230828</v>
      </c>
      <c r="I460" s="335">
        <v>4805.3959999999997</v>
      </c>
      <c r="J460" s="335"/>
      <c r="K460" s="335"/>
      <c r="L460" s="337">
        <f t="shared" si="22"/>
        <v>14.567997441401982</v>
      </c>
      <c r="M460" s="337">
        <f t="shared" si="23"/>
        <v>0.4</v>
      </c>
    </row>
    <row r="461" spans="1:13">
      <c r="A461" s="334" t="s">
        <v>1224</v>
      </c>
      <c r="B461" s="334" t="s">
        <v>52</v>
      </c>
      <c r="C461" s="334" t="s">
        <v>52</v>
      </c>
      <c r="D461" s="334" t="s">
        <v>1537</v>
      </c>
      <c r="E461" s="334" t="s">
        <v>1041</v>
      </c>
      <c r="F461" s="334" t="str">
        <f t="shared" si="24"/>
        <v>Dhaka FR Non-PNP</v>
      </c>
      <c r="G461" s="335">
        <v>1512422</v>
      </c>
      <c r="H461" s="336">
        <v>244800.09506377793</v>
      </c>
      <c r="I461" s="335">
        <v>6049.6880000000001</v>
      </c>
      <c r="J461" s="335"/>
      <c r="K461" s="335"/>
      <c r="L461" s="337">
        <f t="shared" si="22"/>
        <v>16.185964966376972</v>
      </c>
      <c r="M461" s="337">
        <f t="shared" si="23"/>
        <v>0.4</v>
      </c>
    </row>
    <row r="462" spans="1:13">
      <c r="A462" s="334" t="s">
        <v>1145</v>
      </c>
      <c r="B462" s="334" t="s">
        <v>52</v>
      </c>
      <c r="C462" s="334" t="s">
        <v>52</v>
      </c>
      <c r="D462" s="334" t="s">
        <v>1537</v>
      </c>
      <c r="E462" s="334" t="s">
        <v>1041</v>
      </c>
      <c r="F462" s="334" t="str">
        <f t="shared" si="24"/>
        <v>Dhaka FR Non-PNP</v>
      </c>
      <c r="G462" s="335">
        <v>1303960</v>
      </c>
      <c r="H462" s="336">
        <v>196792.56932556117</v>
      </c>
      <c r="I462" s="335">
        <v>5215.84</v>
      </c>
      <c r="J462" s="335"/>
      <c r="K462" s="335"/>
      <c r="L462" s="337">
        <f t="shared" si="22"/>
        <v>15.09191764513951</v>
      </c>
      <c r="M462" s="337">
        <f t="shared" si="23"/>
        <v>0.4</v>
      </c>
    </row>
    <row r="463" spans="1:13">
      <c r="A463" s="334" t="s">
        <v>1093</v>
      </c>
      <c r="B463" s="334" t="s">
        <v>195</v>
      </c>
      <c r="C463" s="334" t="s">
        <v>195</v>
      </c>
      <c r="D463" s="334" t="s">
        <v>1537</v>
      </c>
      <c r="E463" s="334" t="s">
        <v>1041</v>
      </c>
      <c r="F463" s="334" t="str">
        <f t="shared" si="24"/>
        <v>Chattogram FR Non-PNP</v>
      </c>
      <c r="G463" s="335">
        <v>1055631</v>
      </c>
      <c r="H463" s="336">
        <v>178051.9828938728</v>
      </c>
      <c r="I463" s="335">
        <v>4222.5240000000003</v>
      </c>
      <c r="J463" s="335"/>
      <c r="K463" s="335"/>
      <c r="L463" s="337">
        <f t="shared" si="22"/>
        <v>16.866877052101806</v>
      </c>
      <c r="M463" s="337">
        <f t="shared" si="23"/>
        <v>0.4</v>
      </c>
    </row>
    <row r="464" spans="1:13">
      <c r="A464" s="334" t="s">
        <v>1258</v>
      </c>
      <c r="B464" s="334" t="s">
        <v>52</v>
      </c>
      <c r="C464" s="334" t="s">
        <v>52</v>
      </c>
      <c r="D464" s="334" t="s">
        <v>1537</v>
      </c>
      <c r="E464" s="334" t="s">
        <v>1041</v>
      </c>
      <c r="F464" s="334" t="str">
        <f t="shared" si="24"/>
        <v>Dhaka FR Non-PNP</v>
      </c>
      <c r="G464" s="335">
        <v>1805586</v>
      </c>
      <c r="H464" s="336">
        <v>311260.38271842594</v>
      </c>
      <c r="I464" s="335">
        <v>-1.4551915228366852E-11</v>
      </c>
      <c r="J464" s="335"/>
      <c r="K464" s="335"/>
      <c r="L464" s="337">
        <f t="shared" si="22"/>
        <v>17.238745909551024</v>
      </c>
      <c r="M464" s="337">
        <f t="shared" si="23"/>
        <v>-8.0593863866727214E-16</v>
      </c>
    </row>
    <row r="465" spans="1:13">
      <c r="A465" s="334" t="s">
        <v>1156</v>
      </c>
      <c r="B465" s="334" t="s">
        <v>52</v>
      </c>
      <c r="C465" s="334" t="s">
        <v>52</v>
      </c>
      <c r="D465" s="334" t="s">
        <v>1537</v>
      </c>
      <c r="E465" s="334" t="s">
        <v>1041</v>
      </c>
      <c r="F465" s="334" t="str">
        <f t="shared" si="24"/>
        <v>Dhaka FR Non-PNP</v>
      </c>
      <c r="G465" s="335">
        <v>933521</v>
      </c>
      <c r="H465" s="336">
        <v>153813.5999996356</v>
      </c>
      <c r="I465" s="335">
        <v>3734.0840000000003</v>
      </c>
      <c r="J465" s="335"/>
      <c r="K465" s="335"/>
      <c r="L465" s="337">
        <f t="shared" si="22"/>
        <v>16.476715574650768</v>
      </c>
      <c r="M465" s="337">
        <f t="shared" si="23"/>
        <v>0.4</v>
      </c>
    </row>
    <row r="466" spans="1:13">
      <c r="A466" s="334" t="s">
        <v>1170</v>
      </c>
      <c r="B466" s="334" t="s">
        <v>362</v>
      </c>
      <c r="C466" s="334" t="s">
        <v>52</v>
      </c>
      <c r="D466" s="334" t="s">
        <v>1537</v>
      </c>
      <c r="E466" s="334" t="s">
        <v>1041</v>
      </c>
      <c r="F466" s="334" t="str">
        <f t="shared" si="24"/>
        <v>Dhaka FR Non-PNP</v>
      </c>
      <c r="G466" s="335">
        <v>1389822</v>
      </c>
      <c r="H466" s="336">
        <v>224344.25061455791</v>
      </c>
      <c r="I466" s="335">
        <v>7.2759576141834259E-12</v>
      </c>
      <c r="J466" s="335"/>
      <c r="K466" s="335"/>
      <c r="L466" s="337">
        <f t="shared" si="22"/>
        <v>16.141941242443846</v>
      </c>
      <c r="M466" s="337">
        <f t="shared" si="23"/>
        <v>5.2351722840647413E-16</v>
      </c>
    </row>
    <row r="467" spans="1:13">
      <c r="A467" s="334" t="s">
        <v>1172</v>
      </c>
      <c r="B467" s="334" t="s">
        <v>79</v>
      </c>
      <c r="C467" s="334" t="s">
        <v>52</v>
      </c>
      <c r="D467" s="334" t="s">
        <v>1537</v>
      </c>
      <c r="E467" s="334" t="s">
        <v>1041</v>
      </c>
      <c r="F467" s="334" t="str">
        <f t="shared" si="24"/>
        <v>Dhaka FR Non-PNP</v>
      </c>
      <c r="G467" s="335">
        <v>1166051</v>
      </c>
      <c r="H467" s="336">
        <v>169607.59586218698</v>
      </c>
      <c r="I467" s="335">
        <v>4664.2039999999997</v>
      </c>
      <c r="J467" s="335"/>
      <c r="K467" s="335"/>
      <c r="L467" s="337">
        <f t="shared" si="22"/>
        <v>14.545469783241641</v>
      </c>
      <c r="M467" s="337">
        <f t="shared" si="23"/>
        <v>0.4</v>
      </c>
    </row>
    <row r="468" spans="1:13">
      <c r="A468" s="334" t="s">
        <v>1169</v>
      </c>
      <c r="B468" s="334" t="s">
        <v>186</v>
      </c>
      <c r="C468" s="334" t="s">
        <v>195</v>
      </c>
      <c r="D468" s="334" t="s">
        <v>1537</v>
      </c>
      <c r="E468" s="334" t="s">
        <v>1041</v>
      </c>
      <c r="F468" s="334" t="str">
        <f t="shared" si="24"/>
        <v>Chattogram FR Non-PNP</v>
      </c>
      <c r="G468" s="335">
        <v>1732344</v>
      </c>
      <c r="H468" s="336">
        <v>299298.67438112485</v>
      </c>
      <c r="I468" s="335">
        <v>6929.3760000000002</v>
      </c>
      <c r="J468" s="335"/>
      <c r="K468" s="335"/>
      <c r="L468" s="337">
        <f t="shared" si="22"/>
        <v>17.277092447061602</v>
      </c>
      <c r="M468" s="337">
        <f t="shared" si="23"/>
        <v>0.4</v>
      </c>
    </row>
    <row r="469" spans="1:13">
      <c r="A469" s="334" t="s">
        <v>1148</v>
      </c>
      <c r="B469" s="334" t="s">
        <v>389</v>
      </c>
      <c r="C469" s="334" t="s">
        <v>389</v>
      </c>
      <c r="D469" s="334" t="s">
        <v>1537</v>
      </c>
      <c r="E469" s="334" t="s">
        <v>1041</v>
      </c>
      <c r="F469" s="334" t="str">
        <f t="shared" si="24"/>
        <v>Rangpur FR Non-PNP</v>
      </c>
      <c r="G469" s="335">
        <v>1351366</v>
      </c>
      <c r="H469" s="336">
        <v>205014.92814138174</v>
      </c>
      <c r="I469" s="335">
        <v>5405.4639999999999</v>
      </c>
      <c r="J469" s="335"/>
      <c r="K469" s="335"/>
      <c r="L469" s="337">
        <f t="shared" si="22"/>
        <v>15.170940229470162</v>
      </c>
      <c r="M469" s="337">
        <f t="shared" si="23"/>
        <v>0.4</v>
      </c>
    </row>
    <row r="470" spans="1:13">
      <c r="A470" s="334" t="s">
        <v>1278</v>
      </c>
      <c r="B470" s="334" t="s">
        <v>195</v>
      </c>
      <c r="C470" s="334" t="s">
        <v>195</v>
      </c>
      <c r="D470" s="334" t="s">
        <v>1537</v>
      </c>
      <c r="E470" s="334" t="s">
        <v>1041</v>
      </c>
      <c r="F470" s="334" t="str">
        <f t="shared" si="24"/>
        <v>Chattogram FR Non-PNP</v>
      </c>
      <c r="G470" s="335">
        <v>1026181</v>
      </c>
      <c r="H470" s="336">
        <v>163291.27129485377</v>
      </c>
      <c r="I470" s="335">
        <v>1387.6314289554648</v>
      </c>
      <c r="J470" s="335"/>
      <c r="K470" s="335"/>
      <c r="L470" s="337">
        <f t="shared" si="22"/>
        <v>15.912521406540733</v>
      </c>
      <c r="M470" s="337">
        <f t="shared" si="23"/>
        <v>0.13522287286116824</v>
      </c>
    </row>
    <row r="471" spans="1:13">
      <c r="A471" s="334" t="s">
        <v>1165</v>
      </c>
      <c r="B471" s="334" t="s">
        <v>131</v>
      </c>
      <c r="C471" s="334" t="s">
        <v>131</v>
      </c>
      <c r="D471" s="334" t="s">
        <v>1537</v>
      </c>
      <c r="E471" s="334" t="s">
        <v>1041</v>
      </c>
      <c r="F471" s="334" t="str">
        <f t="shared" si="24"/>
        <v>Sylhet FR Non-PNP</v>
      </c>
      <c r="G471" s="335">
        <v>1052483</v>
      </c>
      <c r="H471" s="336">
        <v>133739.27446107051</v>
      </c>
      <c r="I471" s="335">
        <v>4209.9319999999998</v>
      </c>
      <c r="J471" s="335"/>
      <c r="K471" s="335"/>
      <c r="L471" s="337">
        <f t="shared" si="22"/>
        <v>12.707024670333917</v>
      </c>
      <c r="M471" s="337">
        <f t="shared" si="23"/>
        <v>0.4</v>
      </c>
    </row>
    <row r="472" spans="1:13">
      <c r="A472" s="334" t="s">
        <v>1119</v>
      </c>
      <c r="B472" s="334" t="s">
        <v>52</v>
      </c>
      <c r="C472" s="334" t="s">
        <v>52</v>
      </c>
      <c r="D472" s="334" t="s">
        <v>1537</v>
      </c>
      <c r="E472" s="334" t="s">
        <v>1041</v>
      </c>
      <c r="F472" s="334" t="str">
        <f t="shared" si="24"/>
        <v>Dhaka FR Non-PNP</v>
      </c>
      <c r="G472" s="335">
        <v>2877217</v>
      </c>
      <c r="H472" s="336">
        <v>425734.79564999993</v>
      </c>
      <c r="I472" s="335">
        <v>11508.868</v>
      </c>
      <c r="J472" s="335"/>
      <c r="K472" s="335"/>
      <c r="L472" s="337">
        <f t="shared" si="22"/>
        <v>14.796756575885652</v>
      </c>
      <c r="M472" s="337">
        <f t="shared" si="23"/>
        <v>0.4</v>
      </c>
    </row>
    <row r="473" spans="1:13">
      <c r="A473" s="334" t="s">
        <v>1080</v>
      </c>
      <c r="B473" s="334" t="s">
        <v>170</v>
      </c>
      <c r="C473" s="334" t="s">
        <v>195</v>
      </c>
      <c r="D473" s="334" t="s">
        <v>1537</v>
      </c>
      <c r="E473" s="334" t="s">
        <v>1041</v>
      </c>
      <c r="F473" s="334" t="str">
        <f t="shared" si="24"/>
        <v>Chattogram FR Non-PNP</v>
      </c>
      <c r="G473" s="335">
        <v>810057</v>
      </c>
      <c r="H473" s="336">
        <v>131823.29032183596</v>
      </c>
      <c r="I473" s="335">
        <v>3240.2280000000001</v>
      </c>
      <c r="J473" s="335"/>
      <c r="K473" s="335"/>
      <c r="L473" s="337">
        <f t="shared" si="22"/>
        <v>16.273335126026435</v>
      </c>
      <c r="M473" s="337">
        <f t="shared" si="23"/>
        <v>0.4</v>
      </c>
    </row>
    <row r="474" spans="1:13">
      <c r="A474" s="334" t="s">
        <v>1254</v>
      </c>
      <c r="B474" s="334" t="s">
        <v>52</v>
      </c>
      <c r="C474" s="334" t="s">
        <v>52</v>
      </c>
      <c r="D474" s="334" t="s">
        <v>1537</v>
      </c>
      <c r="E474" s="334" t="s">
        <v>1041</v>
      </c>
      <c r="F474" s="334" t="str">
        <f t="shared" si="24"/>
        <v>Dhaka FR Non-PNP</v>
      </c>
      <c r="G474" s="335">
        <v>1049049</v>
      </c>
      <c r="H474" s="336">
        <v>171835.82314445218</v>
      </c>
      <c r="I474" s="335">
        <v>4196.1959999999999</v>
      </c>
      <c r="J474" s="335"/>
      <c r="K474" s="335"/>
      <c r="L474" s="337">
        <f t="shared" si="22"/>
        <v>16.380152227822741</v>
      </c>
      <c r="M474" s="337">
        <f t="shared" si="23"/>
        <v>0.4</v>
      </c>
    </row>
    <row r="475" spans="1:13">
      <c r="A475" s="334" t="s">
        <v>1249</v>
      </c>
      <c r="B475" s="334" t="s">
        <v>79</v>
      </c>
      <c r="C475" s="334" t="s">
        <v>52</v>
      </c>
      <c r="D475" s="334" t="s">
        <v>1537</v>
      </c>
      <c r="E475" s="334" t="s">
        <v>1041</v>
      </c>
      <c r="F475" s="334" t="str">
        <f t="shared" si="24"/>
        <v>Dhaka FR Non-PNP</v>
      </c>
      <c r="G475" s="335">
        <v>3114480</v>
      </c>
      <c r="H475" s="336">
        <v>515898.92025919544</v>
      </c>
      <c r="I475" s="335">
        <v>12457.92</v>
      </c>
      <c r="J475" s="335"/>
      <c r="K475" s="335"/>
      <c r="L475" s="337">
        <f t="shared" si="22"/>
        <v>16.564528276283536</v>
      </c>
      <c r="M475" s="337">
        <f t="shared" si="23"/>
        <v>0.4</v>
      </c>
    </row>
    <row r="476" spans="1:13">
      <c r="A476" s="334" t="s">
        <v>1168</v>
      </c>
      <c r="B476" s="334" t="s">
        <v>162</v>
      </c>
      <c r="C476" s="334" t="s">
        <v>195</v>
      </c>
      <c r="D476" s="334" t="s">
        <v>1537</v>
      </c>
      <c r="E476" s="334" t="s">
        <v>1041</v>
      </c>
      <c r="F476" s="334" t="str">
        <f t="shared" si="24"/>
        <v>Chattogram FR Non-PNP</v>
      </c>
      <c r="G476" s="335">
        <v>1625880</v>
      </c>
      <c r="H476" s="336">
        <v>142764.77570060742</v>
      </c>
      <c r="I476" s="335">
        <v>6503.52</v>
      </c>
      <c r="J476" s="335"/>
      <c r="K476" s="335"/>
      <c r="L476" s="337">
        <f t="shared" si="22"/>
        <v>8.7807695340743113</v>
      </c>
      <c r="M476" s="337">
        <f t="shared" si="23"/>
        <v>0.4</v>
      </c>
    </row>
    <row r="477" spans="1:13">
      <c r="A477" s="334" t="s">
        <v>1261</v>
      </c>
      <c r="B477" s="334" t="s">
        <v>401</v>
      </c>
      <c r="C477" s="334" t="s">
        <v>195</v>
      </c>
      <c r="D477" s="334" t="s">
        <v>1537</v>
      </c>
      <c r="E477" s="334" t="s">
        <v>1041</v>
      </c>
      <c r="F477" s="334" t="str">
        <f t="shared" si="24"/>
        <v>Chattogram FR Non-PNP</v>
      </c>
      <c r="G477" s="335">
        <v>2970245</v>
      </c>
      <c r="H477" s="336">
        <v>483094.97697300575</v>
      </c>
      <c r="I477" s="335">
        <v>-1.4551915228366852E-11</v>
      </c>
      <c r="J477" s="335"/>
      <c r="K477" s="335"/>
      <c r="L477" s="337">
        <f t="shared" si="22"/>
        <v>16.26448245760891</v>
      </c>
      <c r="M477" s="337">
        <f t="shared" si="23"/>
        <v>-4.8992306117397227E-16</v>
      </c>
    </row>
    <row r="478" spans="1:13">
      <c r="A478" s="334" t="s">
        <v>1222</v>
      </c>
      <c r="B478" s="334" t="s">
        <v>189</v>
      </c>
      <c r="C478" s="334" t="s">
        <v>189</v>
      </c>
      <c r="D478" s="334" t="s">
        <v>1537</v>
      </c>
      <c r="E478" s="334" t="s">
        <v>1041</v>
      </c>
      <c r="F478" s="334" t="str">
        <f t="shared" si="24"/>
        <v>Barishal FR Non-PNP</v>
      </c>
      <c r="G478" s="335">
        <v>664762</v>
      </c>
      <c r="H478" s="336">
        <v>97850.019698119271</v>
      </c>
      <c r="I478" s="335">
        <v>2659.0480000000002</v>
      </c>
      <c r="J478" s="335"/>
      <c r="K478" s="335"/>
      <c r="L478" s="337">
        <f t="shared" si="22"/>
        <v>14.719556728290616</v>
      </c>
      <c r="M478" s="337">
        <f t="shared" si="23"/>
        <v>0.4</v>
      </c>
    </row>
    <row r="479" spans="1:13">
      <c r="A479" s="334" t="s">
        <v>1157</v>
      </c>
      <c r="B479" s="334" t="s">
        <v>336</v>
      </c>
      <c r="C479" s="334" t="s">
        <v>389</v>
      </c>
      <c r="D479" s="334" t="s">
        <v>1537</v>
      </c>
      <c r="E479" s="334" t="s">
        <v>1041</v>
      </c>
      <c r="F479" s="334" t="str">
        <f t="shared" si="24"/>
        <v>Rangpur FR Non-PNP</v>
      </c>
      <c r="G479" s="335">
        <v>968173</v>
      </c>
      <c r="H479" s="336">
        <v>139062.13013542333</v>
      </c>
      <c r="I479" s="335">
        <v>7.2759576141834259E-12</v>
      </c>
      <c r="J479" s="335"/>
      <c r="K479" s="335"/>
      <c r="L479" s="337">
        <f t="shared" si="22"/>
        <v>14.3633555299955</v>
      </c>
      <c r="M479" s="337">
        <f t="shared" si="23"/>
        <v>7.5151420398869066E-16</v>
      </c>
    </row>
    <row r="480" spans="1:13">
      <c r="A480" s="334" t="s">
        <v>1158</v>
      </c>
      <c r="B480" s="334" t="s">
        <v>52</v>
      </c>
      <c r="C480" s="334" t="s">
        <v>52</v>
      </c>
      <c r="D480" s="334" t="s">
        <v>1537</v>
      </c>
      <c r="E480" s="334" t="s">
        <v>1041</v>
      </c>
      <c r="F480" s="334" t="str">
        <f t="shared" si="24"/>
        <v>Dhaka FR Non-PNP</v>
      </c>
      <c r="G480" s="335">
        <v>999260</v>
      </c>
      <c r="H480" s="336">
        <v>160630.82845122574</v>
      </c>
      <c r="I480" s="335">
        <v>-3.637978807091713E-12</v>
      </c>
      <c r="J480" s="335"/>
      <c r="K480" s="335"/>
      <c r="L480" s="337">
        <f t="shared" si="22"/>
        <v>16.074978329086097</v>
      </c>
      <c r="M480" s="337">
        <f t="shared" si="23"/>
        <v>-3.6406729050414435E-16</v>
      </c>
    </row>
    <row r="481" spans="1:13">
      <c r="A481" s="334" t="s">
        <v>1045</v>
      </c>
      <c r="B481" s="334" t="s">
        <v>162</v>
      </c>
      <c r="C481" s="334" t="s">
        <v>195</v>
      </c>
      <c r="D481" s="334" t="s">
        <v>1537</v>
      </c>
      <c r="E481" s="334" t="s">
        <v>1041</v>
      </c>
      <c r="F481" s="334" t="str">
        <f t="shared" si="24"/>
        <v>Chattogram FR Non-PNP</v>
      </c>
      <c r="G481" s="335">
        <v>1253787</v>
      </c>
      <c r="H481" s="336">
        <v>189463.28180218054</v>
      </c>
      <c r="I481" s="335">
        <v>5015.1480000000001</v>
      </c>
      <c r="J481" s="335"/>
      <c r="K481" s="335"/>
      <c r="L481" s="337">
        <f t="shared" si="22"/>
        <v>15.111281406026745</v>
      </c>
      <c r="M481" s="337">
        <f t="shared" si="23"/>
        <v>0.4</v>
      </c>
    </row>
    <row r="482" spans="1:13">
      <c r="A482" s="334" t="s">
        <v>1166</v>
      </c>
      <c r="B482" s="334" t="s">
        <v>606</v>
      </c>
      <c r="C482" s="334" t="s">
        <v>107</v>
      </c>
      <c r="D482" s="334" t="s">
        <v>1537</v>
      </c>
      <c r="E482" s="334" t="s">
        <v>1041</v>
      </c>
      <c r="F482" s="334" t="str">
        <f t="shared" si="24"/>
        <v>Rajshahi FR Non-PNP</v>
      </c>
      <c r="G482" s="335">
        <v>1112319</v>
      </c>
      <c r="H482" s="336">
        <v>190051.91931233194</v>
      </c>
      <c r="I482" s="335">
        <v>4449.2759999999998</v>
      </c>
      <c r="J482" s="335"/>
      <c r="K482" s="335"/>
      <c r="L482" s="337">
        <f t="shared" si="22"/>
        <v>17.086098440495213</v>
      </c>
      <c r="M482" s="337">
        <f t="shared" si="23"/>
        <v>0.4</v>
      </c>
    </row>
    <row r="483" spans="1:13">
      <c r="A483" s="334" t="s">
        <v>1124</v>
      </c>
      <c r="B483" s="334" t="s">
        <v>1566</v>
      </c>
      <c r="C483" s="334" t="s">
        <v>389</v>
      </c>
      <c r="D483" s="334" t="s">
        <v>1537</v>
      </c>
      <c r="E483" s="334" t="s">
        <v>1041</v>
      </c>
      <c r="F483" s="334" t="str">
        <f t="shared" si="24"/>
        <v>Rangpur FR Non-PNP</v>
      </c>
      <c r="G483" s="335">
        <v>1034617</v>
      </c>
      <c r="H483" s="336">
        <v>153216.26849256901</v>
      </c>
      <c r="I483" s="335">
        <v>4138.4679999999998</v>
      </c>
      <c r="J483" s="335"/>
      <c r="K483" s="335"/>
      <c r="L483" s="337">
        <f t="shared" si="22"/>
        <v>14.808984241759898</v>
      </c>
      <c r="M483" s="337">
        <f t="shared" si="23"/>
        <v>0.4</v>
      </c>
    </row>
    <row r="484" spans="1:13">
      <c r="A484" s="334" t="s">
        <v>1228</v>
      </c>
      <c r="B484" s="334" t="s">
        <v>211</v>
      </c>
      <c r="C484" s="334" t="s">
        <v>189</v>
      </c>
      <c r="D484" s="334" t="s">
        <v>1537</v>
      </c>
      <c r="E484" s="334" t="s">
        <v>1041</v>
      </c>
      <c r="F484" s="334" t="str">
        <f t="shared" si="24"/>
        <v>Barishal FR Non-PNP</v>
      </c>
      <c r="G484" s="335">
        <v>994499</v>
      </c>
      <c r="H484" s="336">
        <v>140710.45960156596</v>
      </c>
      <c r="I484" s="335">
        <v>3977.9960000000001</v>
      </c>
      <c r="J484" s="335"/>
      <c r="K484" s="335"/>
      <c r="L484" s="337">
        <f t="shared" si="22"/>
        <v>14.148878943223266</v>
      </c>
      <c r="M484" s="337">
        <f t="shared" si="23"/>
        <v>0.4</v>
      </c>
    </row>
    <row r="485" spans="1:13">
      <c r="A485" s="334" t="s">
        <v>1271</v>
      </c>
      <c r="B485" s="334" t="s">
        <v>362</v>
      </c>
      <c r="C485" s="334" t="s">
        <v>52</v>
      </c>
      <c r="D485" s="334" t="s">
        <v>1537</v>
      </c>
      <c r="E485" s="334" t="s">
        <v>1041</v>
      </c>
      <c r="F485" s="334" t="str">
        <f t="shared" si="24"/>
        <v>Dhaka FR Non-PNP</v>
      </c>
      <c r="G485" s="335">
        <v>1949159</v>
      </c>
      <c r="H485" s="336">
        <v>325850.35292250646</v>
      </c>
      <c r="I485" s="335">
        <v>7796.6360000000004</v>
      </c>
      <c r="J485" s="335"/>
      <c r="K485" s="335"/>
      <c r="L485" s="337">
        <f t="shared" si="22"/>
        <v>16.717484459836598</v>
      </c>
      <c r="M485" s="337">
        <f t="shared" si="23"/>
        <v>0.4</v>
      </c>
    </row>
    <row r="486" spans="1:13">
      <c r="A486" s="334" t="s">
        <v>1079</v>
      </c>
      <c r="B486" s="334" t="s">
        <v>189</v>
      </c>
      <c r="C486" s="334" t="s">
        <v>189</v>
      </c>
      <c r="D486" s="334" t="s">
        <v>1537</v>
      </c>
      <c r="E486" s="334" t="s">
        <v>1041</v>
      </c>
      <c r="F486" s="334" t="str">
        <f t="shared" si="24"/>
        <v>Barishal FR Non-PNP</v>
      </c>
      <c r="G486" s="335">
        <v>1138533</v>
      </c>
      <c r="H486" s="336">
        <v>169523.36572138179</v>
      </c>
      <c r="I486" s="335">
        <v>4554.1320000000005</v>
      </c>
      <c r="J486" s="335"/>
      <c r="K486" s="335"/>
      <c r="L486" s="337">
        <f t="shared" si="22"/>
        <v>14.889631281779431</v>
      </c>
      <c r="M486" s="337">
        <f t="shared" si="23"/>
        <v>0.4</v>
      </c>
    </row>
    <row r="487" spans="1:13">
      <c r="A487" s="334" t="s">
        <v>1235</v>
      </c>
      <c r="B487" s="334" t="s">
        <v>52</v>
      </c>
      <c r="C487" s="334" t="s">
        <v>52</v>
      </c>
      <c r="D487" s="334" t="s">
        <v>1537</v>
      </c>
      <c r="E487" s="334" t="s">
        <v>1041</v>
      </c>
      <c r="F487" s="334" t="str">
        <f t="shared" si="24"/>
        <v>Dhaka FR Non-PNP</v>
      </c>
      <c r="G487" s="335">
        <v>1243109</v>
      </c>
      <c r="H487" s="336">
        <v>188267.24401238421</v>
      </c>
      <c r="I487" s="335">
        <v>4972.4359999999997</v>
      </c>
      <c r="J487" s="335"/>
      <c r="K487" s="335"/>
      <c r="L487" s="337">
        <f t="shared" si="22"/>
        <v>15.144870161215485</v>
      </c>
      <c r="M487" s="337">
        <f t="shared" si="23"/>
        <v>0.4</v>
      </c>
    </row>
    <row r="488" spans="1:13">
      <c r="A488" s="334" t="s">
        <v>1154</v>
      </c>
      <c r="B488" s="334" t="s">
        <v>542</v>
      </c>
      <c r="C488" s="334" t="s">
        <v>52</v>
      </c>
      <c r="D488" s="334" t="s">
        <v>1537</v>
      </c>
      <c r="E488" s="334" t="s">
        <v>1041</v>
      </c>
      <c r="F488" s="334" t="str">
        <f t="shared" si="24"/>
        <v>Dhaka FR Non-PNP</v>
      </c>
      <c r="G488" s="335">
        <v>1023415</v>
      </c>
      <c r="H488" s="336">
        <v>174762.05106161538</v>
      </c>
      <c r="I488" s="335">
        <v>11570.898197819559</v>
      </c>
      <c r="J488" s="335"/>
      <c r="K488" s="335"/>
      <c r="L488" s="337">
        <f t="shared" si="22"/>
        <v>17.076362087873971</v>
      </c>
      <c r="M488" s="337">
        <f t="shared" si="23"/>
        <v>1.1306164359345485</v>
      </c>
    </row>
    <row r="489" spans="1:13">
      <c r="A489" s="334" t="s">
        <v>1153</v>
      </c>
      <c r="B489" s="334" t="s">
        <v>52</v>
      </c>
      <c r="C489" s="334" t="s">
        <v>52</v>
      </c>
      <c r="D489" s="334" t="s">
        <v>1537</v>
      </c>
      <c r="E489" s="334" t="s">
        <v>1041</v>
      </c>
      <c r="F489" s="334" t="str">
        <f t="shared" si="24"/>
        <v>Dhaka FR Non-PNP</v>
      </c>
      <c r="G489" s="335">
        <v>1409902</v>
      </c>
      <c r="H489" s="336">
        <v>222601.83765128371</v>
      </c>
      <c r="I489" s="335">
        <v>5639.6080000000002</v>
      </c>
      <c r="J489" s="335"/>
      <c r="K489" s="335"/>
      <c r="L489" s="337">
        <f t="shared" si="22"/>
        <v>15.788461726508915</v>
      </c>
      <c r="M489" s="337">
        <f t="shared" si="23"/>
        <v>0.4</v>
      </c>
    </row>
    <row r="490" spans="1:13">
      <c r="A490" s="334" t="s">
        <v>1214</v>
      </c>
      <c r="B490" s="334" t="s">
        <v>162</v>
      </c>
      <c r="C490" s="334" t="s">
        <v>195</v>
      </c>
      <c r="D490" s="334" t="s">
        <v>1537</v>
      </c>
      <c r="E490" s="334" t="s">
        <v>1041</v>
      </c>
      <c r="F490" s="334" t="str">
        <f t="shared" si="24"/>
        <v>Chattogram FR Non-PNP</v>
      </c>
      <c r="G490" s="335">
        <v>1568121</v>
      </c>
      <c r="H490" s="336">
        <v>236096.05621062691</v>
      </c>
      <c r="I490" s="335">
        <v>6272.4840000000004</v>
      </c>
      <c r="J490" s="335"/>
      <c r="K490" s="335"/>
      <c r="L490" s="337">
        <f t="shared" si="22"/>
        <v>15.055984596254174</v>
      </c>
      <c r="M490" s="337">
        <f t="shared" si="23"/>
        <v>0.4</v>
      </c>
    </row>
    <row r="491" spans="1:13">
      <c r="A491" s="334" t="s">
        <v>1057</v>
      </c>
      <c r="B491" s="334" t="s">
        <v>1564</v>
      </c>
      <c r="C491" s="334" t="s">
        <v>189</v>
      </c>
      <c r="D491" s="334" t="s">
        <v>1537</v>
      </c>
      <c r="E491" s="334" t="s">
        <v>1041</v>
      </c>
      <c r="F491" s="334" t="str">
        <f t="shared" si="24"/>
        <v>Barishal FR Non-PNP</v>
      </c>
      <c r="G491" s="335">
        <v>1202934</v>
      </c>
      <c r="H491" s="336">
        <v>201187.52035884009</v>
      </c>
      <c r="I491" s="335">
        <v>4811.7359999999999</v>
      </c>
      <c r="J491" s="335"/>
      <c r="K491" s="335"/>
      <c r="L491" s="337">
        <f t="shared" si="22"/>
        <v>16.724734720179168</v>
      </c>
      <c r="M491" s="337">
        <f t="shared" si="23"/>
        <v>0.4</v>
      </c>
    </row>
    <row r="492" spans="1:13">
      <c r="A492" s="334" t="s">
        <v>1146</v>
      </c>
      <c r="B492" s="334" t="s">
        <v>186</v>
      </c>
      <c r="C492" s="334" t="s">
        <v>195</v>
      </c>
      <c r="D492" s="334" t="s">
        <v>1537</v>
      </c>
      <c r="E492" s="334" t="s">
        <v>1041</v>
      </c>
      <c r="F492" s="334" t="str">
        <f t="shared" si="24"/>
        <v>Chattogram FR Non-PNP</v>
      </c>
      <c r="G492" s="335">
        <v>1168625</v>
      </c>
      <c r="H492" s="336">
        <v>184232.15198267731</v>
      </c>
      <c r="I492" s="335">
        <v>4674.5</v>
      </c>
      <c r="J492" s="335"/>
      <c r="K492" s="335"/>
      <c r="L492" s="337">
        <f t="shared" si="22"/>
        <v>15.76486486106983</v>
      </c>
      <c r="M492" s="337">
        <f t="shared" si="23"/>
        <v>0.4</v>
      </c>
    </row>
    <row r="493" spans="1:13">
      <c r="A493" s="334" t="s">
        <v>1117</v>
      </c>
      <c r="B493" s="334" t="s">
        <v>52</v>
      </c>
      <c r="C493" s="334" t="s">
        <v>52</v>
      </c>
      <c r="D493" s="334" t="s">
        <v>1537</v>
      </c>
      <c r="E493" s="334" t="s">
        <v>1041</v>
      </c>
      <c r="F493" s="334" t="str">
        <f t="shared" si="24"/>
        <v>Dhaka FR Non-PNP</v>
      </c>
      <c r="G493" s="335">
        <v>977691</v>
      </c>
      <c r="H493" s="336">
        <v>147598.66573387996</v>
      </c>
      <c r="I493" s="335">
        <v>3910.7640000000001</v>
      </c>
      <c r="J493" s="335"/>
      <c r="K493" s="335"/>
      <c r="L493" s="337">
        <f t="shared" si="22"/>
        <v>15.09665791480948</v>
      </c>
      <c r="M493" s="337">
        <f t="shared" si="23"/>
        <v>0.4</v>
      </c>
    </row>
    <row r="494" spans="1:13">
      <c r="A494" s="334" t="s">
        <v>1288</v>
      </c>
      <c r="B494" s="334" t="s">
        <v>52</v>
      </c>
      <c r="C494" s="334" t="s">
        <v>52</v>
      </c>
      <c r="D494" s="334" t="s">
        <v>1492</v>
      </c>
      <c r="E494" s="334" t="s">
        <v>1041</v>
      </c>
      <c r="F494" s="334" t="str">
        <f t="shared" si="24"/>
        <v>Dhaka FR PNP</v>
      </c>
      <c r="G494" s="335">
        <v>6836908</v>
      </c>
      <c r="H494" s="336">
        <v>1245858.7726154472</v>
      </c>
      <c r="I494" s="335">
        <v>27347.632000000001</v>
      </c>
      <c r="J494" s="335"/>
      <c r="K494" s="335"/>
      <c r="L494" s="337">
        <f t="shared" si="22"/>
        <v>18.222546984915507</v>
      </c>
      <c r="M494" s="337">
        <f t="shared" si="23"/>
        <v>0.4</v>
      </c>
    </row>
    <row r="495" spans="1:13">
      <c r="A495" s="334" t="s">
        <v>1061</v>
      </c>
      <c r="B495" s="334" t="s">
        <v>52</v>
      </c>
      <c r="C495" s="334" t="s">
        <v>52</v>
      </c>
      <c r="D495" s="334" t="s">
        <v>1537</v>
      </c>
      <c r="E495" s="334" t="s">
        <v>1041</v>
      </c>
      <c r="F495" s="334" t="str">
        <f t="shared" si="24"/>
        <v>Dhaka FR Non-PNP</v>
      </c>
      <c r="G495" s="335">
        <v>1590430</v>
      </c>
      <c r="H495" s="336">
        <v>325725.29736744851</v>
      </c>
      <c r="I495" s="335">
        <v>6361.72</v>
      </c>
      <c r="J495" s="335"/>
      <c r="K495" s="335"/>
      <c r="L495" s="337">
        <f t="shared" si="22"/>
        <v>20.480329053617481</v>
      </c>
      <c r="M495" s="337">
        <f t="shared" si="23"/>
        <v>0.4</v>
      </c>
    </row>
    <row r="496" spans="1:13">
      <c r="A496" s="334" t="s">
        <v>1213</v>
      </c>
      <c r="B496" s="334" t="s">
        <v>522</v>
      </c>
      <c r="C496" s="334" t="s">
        <v>52</v>
      </c>
      <c r="D496" s="334" t="s">
        <v>1537</v>
      </c>
      <c r="E496" s="334" t="s">
        <v>1041</v>
      </c>
      <c r="F496" s="334" t="str">
        <f t="shared" si="24"/>
        <v>Dhaka FR Non-PNP</v>
      </c>
      <c r="G496" s="335">
        <v>834716</v>
      </c>
      <c r="H496" s="336">
        <v>132632.97310515872</v>
      </c>
      <c r="I496" s="335">
        <v>3338.864</v>
      </c>
      <c r="J496" s="335"/>
      <c r="K496" s="335"/>
      <c r="L496" s="337">
        <f t="shared" si="22"/>
        <v>15.889592760311139</v>
      </c>
      <c r="M496" s="337">
        <f t="shared" si="23"/>
        <v>0.4</v>
      </c>
    </row>
    <row r="497" spans="1:13">
      <c r="A497" s="334" t="s">
        <v>1149</v>
      </c>
      <c r="B497" s="334" t="s">
        <v>1150</v>
      </c>
      <c r="C497" s="334" t="s">
        <v>389</v>
      </c>
      <c r="D497" s="334" t="s">
        <v>1537</v>
      </c>
      <c r="E497" s="334" t="s">
        <v>1041</v>
      </c>
      <c r="F497" s="334" t="str">
        <f t="shared" si="24"/>
        <v>Rangpur FR Non-PNP</v>
      </c>
      <c r="G497" s="335">
        <v>1169317</v>
      </c>
      <c r="H497" s="336">
        <v>199677.34883276402</v>
      </c>
      <c r="I497" s="335">
        <v>4677.268</v>
      </c>
      <c r="J497" s="335"/>
      <c r="K497" s="335"/>
      <c r="L497" s="337">
        <f t="shared" si="22"/>
        <v>17.076408607141094</v>
      </c>
      <c r="M497" s="337">
        <f t="shared" si="23"/>
        <v>0.4</v>
      </c>
    </row>
    <row r="498" spans="1:13">
      <c r="A498" s="334" t="s">
        <v>1240</v>
      </c>
      <c r="B498" s="334" t="s">
        <v>211</v>
      </c>
      <c r="C498" s="334" t="s">
        <v>189</v>
      </c>
      <c r="D498" s="334" t="s">
        <v>1537</v>
      </c>
      <c r="E498" s="334" t="s">
        <v>1041</v>
      </c>
      <c r="F498" s="334" t="str">
        <f t="shared" si="24"/>
        <v>Barishal FR Non-PNP</v>
      </c>
      <c r="G498" s="335">
        <v>2103568</v>
      </c>
      <c r="H498" s="336">
        <v>323326.95974792255</v>
      </c>
      <c r="I498" s="335">
        <v>2.9103830456733704E-11</v>
      </c>
      <c r="J498" s="335"/>
      <c r="K498" s="335"/>
      <c r="L498" s="337">
        <f t="shared" si="22"/>
        <v>15.37040683961358</v>
      </c>
      <c r="M498" s="337">
        <f t="shared" si="23"/>
        <v>1.3835459779162692E-15</v>
      </c>
    </row>
    <row r="499" spans="1:13">
      <c r="A499" s="334" t="s">
        <v>1069</v>
      </c>
      <c r="B499" s="334" t="s">
        <v>136</v>
      </c>
      <c r="C499" s="334" t="s">
        <v>131</v>
      </c>
      <c r="D499" s="334" t="s">
        <v>1537</v>
      </c>
      <c r="E499" s="334" t="s">
        <v>1041</v>
      </c>
      <c r="F499" s="334" t="str">
        <f t="shared" si="24"/>
        <v>Sylhet FR Non-PNP</v>
      </c>
      <c r="G499" s="335">
        <v>1100367</v>
      </c>
      <c r="H499" s="336">
        <v>182130.03325333237</v>
      </c>
      <c r="I499" s="335">
        <v>4401.4679999999998</v>
      </c>
      <c r="J499" s="335"/>
      <c r="K499" s="335"/>
      <c r="L499" s="337">
        <f t="shared" si="22"/>
        <v>16.551753483458917</v>
      </c>
      <c r="M499" s="337">
        <f t="shared" si="23"/>
        <v>0.4</v>
      </c>
    </row>
    <row r="500" spans="1:13">
      <c r="A500" s="334" t="s">
        <v>1242</v>
      </c>
      <c r="B500" s="334" t="s">
        <v>1243</v>
      </c>
      <c r="C500" s="334" t="s">
        <v>195</v>
      </c>
      <c r="D500" s="334" t="s">
        <v>1537</v>
      </c>
      <c r="E500" s="334" t="s">
        <v>1041</v>
      </c>
      <c r="F500" s="334" t="str">
        <f t="shared" si="24"/>
        <v>Chattogram FR Non-PNP</v>
      </c>
      <c r="G500" s="335">
        <v>1707175</v>
      </c>
      <c r="H500" s="336">
        <v>306898.24750165193</v>
      </c>
      <c r="I500" s="335">
        <v>6828.7</v>
      </c>
      <c r="J500" s="335"/>
      <c r="K500" s="335"/>
      <c r="L500" s="337">
        <f t="shared" si="22"/>
        <v>17.976964722518307</v>
      </c>
      <c r="M500" s="337">
        <f t="shared" si="23"/>
        <v>0.4</v>
      </c>
    </row>
    <row r="501" spans="1:13">
      <c r="A501" s="334" t="s">
        <v>1044</v>
      </c>
      <c r="B501" s="334" t="s">
        <v>230</v>
      </c>
      <c r="C501" s="334" t="s">
        <v>131</v>
      </c>
      <c r="D501" s="334" t="s">
        <v>1537</v>
      </c>
      <c r="E501" s="334" t="s">
        <v>1041</v>
      </c>
      <c r="F501" s="334" t="str">
        <f t="shared" si="24"/>
        <v>Sylhet FR Non-PNP</v>
      </c>
      <c r="G501" s="335">
        <v>1710671</v>
      </c>
      <c r="H501" s="336">
        <v>252926.2025386068</v>
      </c>
      <c r="I501" s="335">
        <v>0</v>
      </c>
      <c r="J501" s="335"/>
      <c r="K501" s="335"/>
      <c r="L501" s="337">
        <f t="shared" si="22"/>
        <v>14.785204316821106</v>
      </c>
      <c r="M501" s="337">
        <f t="shared" si="23"/>
        <v>0</v>
      </c>
    </row>
    <row r="502" spans="1:13">
      <c r="A502" s="334" t="s">
        <v>1218</v>
      </c>
      <c r="B502" s="334" t="s">
        <v>52</v>
      </c>
      <c r="C502" s="334" t="s">
        <v>52</v>
      </c>
      <c r="D502" s="334" t="s">
        <v>1537</v>
      </c>
      <c r="E502" s="334" t="s">
        <v>1041</v>
      </c>
      <c r="F502" s="334" t="str">
        <f t="shared" si="24"/>
        <v>Dhaka FR Non-PNP</v>
      </c>
      <c r="G502" s="335">
        <v>1625629</v>
      </c>
      <c r="H502" s="336">
        <v>289287.59248393733</v>
      </c>
      <c r="I502" s="335">
        <v>6502.5160000000005</v>
      </c>
      <c r="J502" s="335"/>
      <c r="K502" s="335"/>
      <c r="L502" s="337">
        <f t="shared" si="22"/>
        <v>17.795425185201381</v>
      </c>
      <c r="M502" s="337">
        <f t="shared" si="23"/>
        <v>0.4</v>
      </c>
    </row>
    <row r="503" spans="1:13">
      <c r="A503" s="334" t="s">
        <v>1109</v>
      </c>
      <c r="B503" s="334" t="s">
        <v>313</v>
      </c>
      <c r="C503" s="334" t="s">
        <v>189</v>
      </c>
      <c r="D503" s="334" t="s">
        <v>1537</v>
      </c>
      <c r="E503" s="334" t="s">
        <v>1041</v>
      </c>
      <c r="F503" s="334" t="str">
        <f t="shared" si="24"/>
        <v>Barishal FR Non-PNP</v>
      </c>
      <c r="G503" s="335">
        <v>660569</v>
      </c>
      <c r="H503" s="336">
        <v>117629.93150032208</v>
      </c>
      <c r="I503" s="335">
        <v>2642.2759999999998</v>
      </c>
      <c r="J503" s="335"/>
      <c r="K503" s="335"/>
      <c r="L503" s="337">
        <f t="shared" si="22"/>
        <v>17.807364787073279</v>
      </c>
      <c r="M503" s="337">
        <f t="shared" si="23"/>
        <v>0.4</v>
      </c>
    </row>
    <row r="504" spans="1:13">
      <c r="A504" s="334" t="s">
        <v>1187</v>
      </c>
      <c r="B504" s="334" t="s">
        <v>165</v>
      </c>
      <c r="C504" s="334" t="s">
        <v>52</v>
      </c>
      <c r="D504" s="334" t="s">
        <v>1537</v>
      </c>
      <c r="E504" s="334" t="s">
        <v>1041</v>
      </c>
      <c r="F504" s="334" t="str">
        <f t="shared" si="24"/>
        <v>Dhaka FR Non-PNP</v>
      </c>
      <c r="G504" s="335">
        <v>767660</v>
      </c>
      <c r="H504" s="336">
        <v>97157.646630155708</v>
      </c>
      <c r="I504" s="335">
        <v>3070.64</v>
      </c>
      <c r="J504" s="335"/>
      <c r="K504" s="335"/>
      <c r="L504" s="337">
        <f t="shared" si="22"/>
        <v>12.656338304738519</v>
      </c>
      <c r="M504" s="337">
        <f t="shared" si="23"/>
        <v>0.4</v>
      </c>
    </row>
    <row r="505" spans="1:13">
      <c r="A505" s="334" t="s">
        <v>1122</v>
      </c>
      <c r="B505" s="334" t="s">
        <v>52</v>
      </c>
      <c r="C505" s="334" t="s">
        <v>52</v>
      </c>
      <c r="D505" s="334" t="s">
        <v>1537</v>
      </c>
      <c r="E505" s="334" t="s">
        <v>1041</v>
      </c>
      <c r="F505" s="334" t="str">
        <f t="shared" si="24"/>
        <v>Dhaka FR Non-PNP</v>
      </c>
      <c r="G505" s="335">
        <v>736929</v>
      </c>
      <c r="H505" s="336">
        <v>115435.42415251878</v>
      </c>
      <c r="I505" s="335">
        <v>2.5465851649641991E-11</v>
      </c>
      <c r="J505" s="335"/>
      <c r="K505" s="335"/>
      <c r="L505" s="337">
        <f t="shared" si="22"/>
        <v>15.664388855984605</v>
      </c>
      <c r="M505" s="337">
        <f t="shared" si="23"/>
        <v>3.4556723442342464E-15</v>
      </c>
    </row>
    <row r="506" spans="1:13">
      <c r="A506" s="334" t="s">
        <v>1059</v>
      </c>
      <c r="B506" s="334" t="s">
        <v>52</v>
      </c>
      <c r="C506" s="334" t="s">
        <v>52</v>
      </c>
      <c r="D506" s="334" t="s">
        <v>1537</v>
      </c>
      <c r="E506" s="334" t="s">
        <v>1041</v>
      </c>
      <c r="F506" s="334" t="str">
        <f t="shared" si="24"/>
        <v>Dhaka FR Non-PNP</v>
      </c>
      <c r="G506" s="335">
        <v>1153594</v>
      </c>
      <c r="H506" s="336">
        <v>200412.58547370887</v>
      </c>
      <c r="I506" s="335">
        <v>4614.3760000000002</v>
      </c>
      <c r="J506" s="335"/>
      <c r="K506" s="335"/>
      <c r="L506" s="337">
        <f t="shared" si="22"/>
        <v>17.372887296025194</v>
      </c>
      <c r="M506" s="337">
        <f t="shared" si="23"/>
        <v>0.4</v>
      </c>
    </row>
    <row r="507" spans="1:13">
      <c r="A507" s="334" t="s">
        <v>1176</v>
      </c>
      <c r="B507" s="334" t="s">
        <v>165</v>
      </c>
      <c r="C507" s="334" t="s">
        <v>52</v>
      </c>
      <c r="D507" s="334" t="s">
        <v>1537</v>
      </c>
      <c r="E507" s="334" t="s">
        <v>1041</v>
      </c>
      <c r="F507" s="334" t="str">
        <f t="shared" si="24"/>
        <v>Dhaka FR Non-PNP</v>
      </c>
      <c r="G507" s="335">
        <v>995124</v>
      </c>
      <c r="H507" s="336">
        <v>182298.54905747858</v>
      </c>
      <c r="I507" s="335">
        <v>3980.4960000000001</v>
      </c>
      <c r="J507" s="335"/>
      <c r="K507" s="335"/>
      <c r="L507" s="337">
        <f t="shared" si="22"/>
        <v>18.319179223642337</v>
      </c>
      <c r="M507" s="337">
        <f t="shared" si="23"/>
        <v>0.4</v>
      </c>
    </row>
    <row r="508" spans="1:13">
      <c r="A508" s="334" t="s">
        <v>1270</v>
      </c>
      <c r="B508" s="334" t="s">
        <v>52</v>
      </c>
      <c r="C508" s="334" t="s">
        <v>52</v>
      </c>
      <c r="D508" s="334" t="s">
        <v>1537</v>
      </c>
      <c r="E508" s="334" t="s">
        <v>1041</v>
      </c>
      <c r="F508" s="334" t="str">
        <f t="shared" si="24"/>
        <v>Dhaka FR Non-PNP</v>
      </c>
      <c r="G508" s="335">
        <v>1203545</v>
      </c>
      <c r="H508" s="336">
        <v>141881.37940453071</v>
      </c>
      <c r="I508" s="335">
        <v>4814.18</v>
      </c>
      <c r="J508" s="335"/>
      <c r="K508" s="335"/>
      <c r="L508" s="337">
        <f t="shared" si="22"/>
        <v>11.788622727403688</v>
      </c>
      <c r="M508" s="337">
        <f t="shared" si="23"/>
        <v>0.4</v>
      </c>
    </row>
    <row r="509" spans="1:13">
      <c r="A509" s="334" t="s">
        <v>1230</v>
      </c>
      <c r="B509" s="334" t="s">
        <v>159</v>
      </c>
      <c r="C509" s="334" t="s">
        <v>159</v>
      </c>
      <c r="D509" s="334" t="s">
        <v>1537</v>
      </c>
      <c r="E509" s="334" t="s">
        <v>1041</v>
      </c>
      <c r="F509" s="334" t="str">
        <f t="shared" si="24"/>
        <v>Khulna FR Non-PNP</v>
      </c>
      <c r="G509" s="335">
        <v>1504045</v>
      </c>
      <c r="H509" s="336">
        <v>235167.80510188043</v>
      </c>
      <c r="I509" s="335">
        <v>6016.18</v>
      </c>
      <c r="J509" s="335"/>
      <c r="K509" s="335"/>
      <c r="L509" s="337">
        <f t="shared" si="22"/>
        <v>15.635689430959873</v>
      </c>
      <c r="M509" s="337">
        <f t="shared" si="23"/>
        <v>0.4</v>
      </c>
    </row>
    <row r="510" spans="1:13">
      <c r="A510" s="334" t="s">
        <v>1255</v>
      </c>
      <c r="B510" s="334" t="s">
        <v>170</v>
      </c>
      <c r="C510" s="334" t="s">
        <v>195</v>
      </c>
      <c r="D510" s="334" t="s">
        <v>1537</v>
      </c>
      <c r="E510" s="334" t="s">
        <v>1041</v>
      </c>
      <c r="F510" s="334" t="str">
        <f t="shared" si="24"/>
        <v>Chattogram FR Non-PNP</v>
      </c>
      <c r="G510" s="335">
        <v>824513</v>
      </c>
      <c r="H510" s="336">
        <v>138689.32262864723</v>
      </c>
      <c r="I510" s="335">
        <v>3298.0520000000001</v>
      </c>
      <c r="J510" s="335"/>
      <c r="K510" s="335"/>
      <c r="L510" s="337">
        <f t="shared" si="22"/>
        <v>16.820756328723409</v>
      </c>
      <c r="M510" s="337">
        <f t="shared" si="23"/>
        <v>0.4</v>
      </c>
    </row>
    <row r="511" spans="1:13">
      <c r="A511" s="334" t="s">
        <v>1263</v>
      </c>
      <c r="B511" s="334" t="s">
        <v>542</v>
      </c>
      <c r="C511" s="334" t="s">
        <v>52</v>
      </c>
      <c r="D511" s="334" t="s">
        <v>1537</v>
      </c>
      <c r="E511" s="334" t="s">
        <v>1041</v>
      </c>
      <c r="F511" s="334" t="str">
        <f t="shared" si="24"/>
        <v>Dhaka FR Non-PNP</v>
      </c>
      <c r="G511" s="335">
        <v>1512650</v>
      </c>
      <c r="H511" s="336">
        <v>288843.4565988846</v>
      </c>
      <c r="I511" s="335">
        <v>6050.6</v>
      </c>
      <c r="J511" s="335"/>
      <c r="K511" s="335"/>
      <c r="L511" s="337">
        <f t="shared" si="22"/>
        <v>19.095194301317857</v>
      </c>
      <c r="M511" s="337">
        <f t="shared" si="23"/>
        <v>0.4</v>
      </c>
    </row>
    <row r="512" spans="1:13">
      <c r="A512" s="334" t="s">
        <v>1188</v>
      </c>
      <c r="B512" s="334" t="s">
        <v>211</v>
      </c>
      <c r="C512" s="334" t="s">
        <v>189</v>
      </c>
      <c r="D512" s="334" t="s">
        <v>1537</v>
      </c>
      <c r="E512" s="334" t="s">
        <v>1041</v>
      </c>
      <c r="F512" s="334" t="str">
        <f t="shared" si="24"/>
        <v>Barishal FR Non-PNP</v>
      </c>
      <c r="G512" s="335">
        <v>1138938</v>
      </c>
      <c r="H512" s="336">
        <v>192585.58810455824</v>
      </c>
      <c r="I512" s="335">
        <v>4555.7520000000004</v>
      </c>
      <c r="J512" s="335"/>
      <c r="K512" s="335"/>
      <c r="L512" s="337">
        <f t="shared" si="22"/>
        <v>16.909224918701302</v>
      </c>
      <c r="M512" s="337">
        <f t="shared" si="23"/>
        <v>0.4</v>
      </c>
    </row>
    <row r="513" spans="1:13">
      <c r="A513" s="334" t="s">
        <v>1245</v>
      </c>
      <c r="B513" s="334" t="s">
        <v>606</v>
      </c>
      <c r="C513" s="334" t="s">
        <v>107</v>
      </c>
      <c r="D513" s="334" t="s">
        <v>1537</v>
      </c>
      <c r="E513" s="334" t="s">
        <v>1041</v>
      </c>
      <c r="F513" s="334" t="str">
        <f t="shared" si="24"/>
        <v>Rajshahi FR Non-PNP</v>
      </c>
      <c r="G513" s="335">
        <v>1015979</v>
      </c>
      <c r="H513" s="336">
        <v>179006.5331720415</v>
      </c>
      <c r="I513" s="335">
        <v>4063.9160000000002</v>
      </c>
      <c r="J513" s="335"/>
      <c r="K513" s="335"/>
      <c r="L513" s="337">
        <f t="shared" si="22"/>
        <v>17.619117439636202</v>
      </c>
      <c r="M513" s="337">
        <f t="shared" si="23"/>
        <v>0.4</v>
      </c>
    </row>
    <row r="514" spans="1:13">
      <c r="A514" s="334" t="s">
        <v>1195</v>
      </c>
      <c r="B514" s="334" t="s">
        <v>351</v>
      </c>
      <c r="C514" s="334" t="s">
        <v>389</v>
      </c>
      <c r="D514" s="334" t="s">
        <v>1537</v>
      </c>
      <c r="E514" s="334" t="s">
        <v>1041</v>
      </c>
      <c r="F514" s="334" t="str">
        <f t="shared" si="24"/>
        <v>Rangpur FR Non-PNP</v>
      </c>
      <c r="G514" s="335">
        <v>946774</v>
      </c>
      <c r="H514" s="336">
        <v>162347.65760283836</v>
      </c>
      <c r="I514" s="335">
        <v>-1.0913936421275139E-11</v>
      </c>
      <c r="J514" s="335"/>
      <c r="K514" s="335"/>
      <c r="L514" s="337">
        <f t="shared" si="22"/>
        <v>17.147456267582164</v>
      </c>
      <c r="M514" s="337">
        <f t="shared" si="23"/>
        <v>-1.1527499087718018E-15</v>
      </c>
    </row>
    <row r="515" spans="1:13">
      <c r="A515" s="334" t="s">
        <v>1056</v>
      </c>
      <c r="B515" s="334" t="s">
        <v>131</v>
      </c>
      <c r="C515" s="334" t="s">
        <v>131</v>
      </c>
      <c r="D515" s="334" t="s">
        <v>1537</v>
      </c>
      <c r="E515" s="334" t="s">
        <v>1041</v>
      </c>
      <c r="F515" s="334" t="str">
        <f t="shared" si="24"/>
        <v>Sylhet FR Non-PNP</v>
      </c>
      <c r="G515" s="335">
        <v>1157892</v>
      </c>
      <c r="H515" s="336">
        <v>158892.79162355763</v>
      </c>
      <c r="I515" s="335">
        <v>4631.5680000000002</v>
      </c>
      <c r="J515" s="335"/>
      <c r="K515" s="335"/>
      <c r="L515" s="337">
        <f t="shared" ref="L515:L578" si="25">(H515/G515)*100</f>
        <v>13.722591711796749</v>
      </c>
      <c r="M515" s="337">
        <f t="shared" ref="M515:M578" si="26">(I515/G515)*100</f>
        <v>0.4</v>
      </c>
    </row>
    <row r="516" spans="1:13">
      <c r="A516" s="334" t="s">
        <v>1236</v>
      </c>
      <c r="B516" s="334" t="s">
        <v>389</v>
      </c>
      <c r="C516" s="334" t="s">
        <v>389</v>
      </c>
      <c r="D516" s="334" t="s">
        <v>1537</v>
      </c>
      <c r="E516" s="334" t="s">
        <v>1041</v>
      </c>
      <c r="F516" s="334" t="str">
        <f t="shared" ref="F516:F579" si="27">CONCATENATE(C516," ",E516," ",D516)</f>
        <v>Rangpur FR Non-PNP</v>
      </c>
      <c r="G516" s="335">
        <v>1424650</v>
      </c>
      <c r="H516" s="336">
        <v>215714.46232682333</v>
      </c>
      <c r="I516" s="335">
        <v>5698.6</v>
      </c>
      <c r="J516" s="335"/>
      <c r="K516" s="335"/>
      <c r="L516" s="337">
        <f t="shared" si="25"/>
        <v>15.141575988967348</v>
      </c>
      <c r="M516" s="337">
        <f t="shared" si="26"/>
        <v>0.4</v>
      </c>
    </row>
    <row r="517" spans="1:13">
      <c r="A517" s="334" t="s">
        <v>1112</v>
      </c>
      <c r="B517" s="334" t="s">
        <v>211</v>
      </c>
      <c r="C517" s="334" t="s">
        <v>189</v>
      </c>
      <c r="D517" s="334" t="s">
        <v>1537</v>
      </c>
      <c r="E517" s="334" t="s">
        <v>1041</v>
      </c>
      <c r="F517" s="334" t="str">
        <f t="shared" si="27"/>
        <v>Barishal FR Non-PNP</v>
      </c>
      <c r="G517" s="335">
        <v>897070</v>
      </c>
      <c r="H517" s="336">
        <v>124330.80030874662</v>
      </c>
      <c r="I517" s="335">
        <v>3588.28</v>
      </c>
      <c r="J517" s="335"/>
      <c r="K517" s="335"/>
      <c r="L517" s="337">
        <f t="shared" si="25"/>
        <v>13.859654242004149</v>
      </c>
      <c r="M517" s="337">
        <f t="shared" si="26"/>
        <v>0.4</v>
      </c>
    </row>
    <row r="518" spans="1:13">
      <c r="A518" s="334" t="s">
        <v>1185</v>
      </c>
      <c r="B518" s="334" t="s">
        <v>226</v>
      </c>
      <c r="C518" s="334" t="s">
        <v>107</v>
      </c>
      <c r="D518" s="334" t="s">
        <v>1537</v>
      </c>
      <c r="E518" s="334" t="s">
        <v>1041</v>
      </c>
      <c r="F518" s="334" t="str">
        <f t="shared" si="27"/>
        <v>Rajshahi FR Non-PNP</v>
      </c>
      <c r="G518" s="335">
        <v>1142461</v>
      </c>
      <c r="H518" s="336">
        <v>120787.26539685292</v>
      </c>
      <c r="I518" s="335">
        <v>4569.8440000000001</v>
      </c>
      <c r="J518" s="335"/>
      <c r="K518" s="335"/>
      <c r="L518" s="337">
        <f t="shared" si="25"/>
        <v>10.572550432518302</v>
      </c>
      <c r="M518" s="337">
        <f t="shared" si="26"/>
        <v>0.4</v>
      </c>
    </row>
    <row r="519" spans="1:13">
      <c r="A519" s="334" t="s">
        <v>1206</v>
      </c>
      <c r="B519" s="334" t="s">
        <v>52</v>
      </c>
      <c r="C519" s="334" t="s">
        <v>52</v>
      </c>
      <c r="D519" s="334" t="s">
        <v>1537</v>
      </c>
      <c r="E519" s="334" t="s">
        <v>1041</v>
      </c>
      <c r="F519" s="334" t="str">
        <f t="shared" si="27"/>
        <v>Dhaka FR Non-PNP</v>
      </c>
      <c r="G519" s="335">
        <v>1749021</v>
      </c>
      <c r="H519" s="336">
        <v>260129.85559723448</v>
      </c>
      <c r="I519" s="335">
        <v>6996.0839999999998</v>
      </c>
      <c r="J519" s="335"/>
      <c r="K519" s="335"/>
      <c r="L519" s="337">
        <f t="shared" si="25"/>
        <v>14.872883492950312</v>
      </c>
      <c r="M519" s="337">
        <f t="shared" si="26"/>
        <v>0.4</v>
      </c>
    </row>
    <row r="520" spans="1:13">
      <c r="A520" s="334" t="s">
        <v>1136</v>
      </c>
      <c r="B520" s="334" t="s">
        <v>401</v>
      </c>
      <c r="C520" s="334" t="s">
        <v>195</v>
      </c>
      <c r="D520" s="334" t="s">
        <v>1537</v>
      </c>
      <c r="E520" s="334" t="s">
        <v>1041</v>
      </c>
      <c r="F520" s="334" t="str">
        <f t="shared" si="27"/>
        <v>Chattogram FR Non-PNP</v>
      </c>
      <c r="G520" s="335">
        <v>1509326</v>
      </c>
      <c r="H520" s="336">
        <v>251703.17049266415</v>
      </c>
      <c r="I520" s="335">
        <v>6037.3040000000001</v>
      </c>
      <c r="J520" s="335"/>
      <c r="K520" s="335"/>
      <c r="L520" s="337">
        <f t="shared" si="25"/>
        <v>16.676527833792314</v>
      </c>
      <c r="M520" s="337">
        <f t="shared" si="26"/>
        <v>0.4</v>
      </c>
    </row>
    <row r="521" spans="1:13">
      <c r="A521" s="334" t="s">
        <v>1190</v>
      </c>
      <c r="B521" s="334" t="s">
        <v>52</v>
      </c>
      <c r="C521" s="334" t="s">
        <v>52</v>
      </c>
      <c r="D521" s="334" t="s">
        <v>1537</v>
      </c>
      <c r="E521" s="334" t="s">
        <v>1041</v>
      </c>
      <c r="F521" s="334" t="str">
        <f t="shared" si="27"/>
        <v>Dhaka FR Non-PNP</v>
      </c>
      <c r="G521" s="335">
        <v>2266499</v>
      </c>
      <c r="H521" s="336">
        <v>394464.20108057401</v>
      </c>
      <c r="I521" s="335">
        <v>9065.996000000001</v>
      </c>
      <c r="J521" s="335"/>
      <c r="K521" s="335"/>
      <c r="L521" s="337">
        <f t="shared" si="25"/>
        <v>17.404119793592411</v>
      </c>
      <c r="M521" s="337">
        <f t="shared" si="26"/>
        <v>0.4</v>
      </c>
    </row>
    <row r="522" spans="1:13">
      <c r="A522" s="334" t="s">
        <v>1300</v>
      </c>
      <c r="B522" s="334" t="s">
        <v>52</v>
      </c>
      <c r="C522" s="334" t="s">
        <v>52</v>
      </c>
      <c r="D522" s="334" t="s">
        <v>1492</v>
      </c>
      <c r="E522" s="334" t="s">
        <v>1041</v>
      </c>
      <c r="F522" s="334" t="str">
        <f t="shared" si="27"/>
        <v>Dhaka FR PNP</v>
      </c>
      <c r="G522" s="335">
        <v>3873023</v>
      </c>
      <c r="H522" s="336">
        <v>652994.7474951836</v>
      </c>
      <c r="I522" s="335">
        <v>15492.092000000001</v>
      </c>
      <c r="J522" s="335"/>
      <c r="K522" s="335"/>
      <c r="L522" s="337">
        <f t="shared" si="25"/>
        <v>16.860079258377333</v>
      </c>
      <c r="M522" s="337">
        <f t="shared" si="26"/>
        <v>0.4</v>
      </c>
    </row>
    <row r="523" spans="1:13">
      <c r="A523" s="334" t="s">
        <v>1283</v>
      </c>
      <c r="B523" s="334" t="s">
        <v>162</v>
      </c>
      <c r="C523" s="334" t="s">
        <v>195</v>
      </c>
      <c r="D523" s="334" t="s">
        <v>1537</v>
      </c>
      <c r="E523" s="334" t="s">
        <v>1041</v>
      </c>
      <c r="F523" s="334" t="str">
        <f t="shared" si="27"/>
        <v>Chattogram FR Non-PNP</v>
      </c>
      <c r="G523" s="335">
        <v>1851845</v>
      </c>
      <c r="H523" s="336">
        <v>311006.35939058458</v>
      </c>
      <c r="I523" s="335">
        <v>3.637978807091713E-12</v>
      </c>
      <c r="J523" s="335"/>
      <c r="K523" s="335"/>
      <c r="L523" s="337">
        <f t="shared" si="25"/>
        <v>16.794405546392088</v>
      </c>
      <c r="M523" s="337">
        <f t="shared" si="26"/>
        <v>1.9645158245380759E-16</v>
      </c>
    </row>
    <row r="524" spans="1:13">
      <c r="A524" s="334" t="s">
        <v>1042</v>
      </c>
      <c r="B524" s="334" t="s">
        <v>52</v>
      </c>
      <c r="C524" s="334" t="s">
        <v>52</v>
      </c>
      <c r="D524" s="334" t="s">
        <v>1537</v>
      </c>
      <c r="E524" s="334" t="s">
        <v>1041</v>
      </c>
      <c r="F524" s="334" t="str">
        <f t="shared" si="27"/>
        <v>Dhaka FR Non-PNP</v>
      </c>
      <c r="G524" s="335">
        <v>1239588</v>
      </c>
      <c r="H524" s="336">
        <v>178726.22745013091</v>
      </c>
      <c r="I524" s="335">
        <v>4958.3519999999999</v>
      </c>
      <c r="J524" s="335"/>
      <c r="K524" s="335"/>
      <c r="L524" s="337">
        <f t="shared" si="25"/>
        <v>14.418196001423933</v>
      </c>
      <c r="M524" s="337">
        <f t="shared" si="26"/>
        <v>0.4</v>
      </c>
    </row>
    <row r="525" spans="1:13">
      <c r="A525" s="334" t="s">
        <v>1105</v>
      </c>
      <c r="B525" s="334" t="s">
        <v>52</v>
      </c>
      <c r="C525" s="334" t="s">
        <v>52</v>
      </c>
      <c r="D525" s="334" t="s">
        <v>1537</v>
      </c>
      <c r="E525" s="334" t="s">
        <v>1041</v>
      </c>
      <c r="F525" s="334" t="str">
        <f t="shared" si="27"/>
        <v>Dhaka FR Non-PNP</v>
      </c>
      <c r="G525" s="335">
        <v>1712516</v>
      </c>
      <c r="H525" s="336">
        <v>284683.38541639631</v>
      </c>
      <c r="I525" s="335">
        <v>6850.0640000000003</v>
      </c>
      <c r="J525" s="335"/>
      <c r="K525" s="335"/>
      <c r="L525" s="337">
        <f t="shared" si="25"/>
        <v>16.623692007338693</v>
      </c>
      <c r="M525" s="337">
        <f t="shared" si="26"/>
        <v>0.4</v>
      </c>
    </row>
    <row r="526" spans="1:13">
      <c r="A526" s="334" t="s">
        <v>1269</v>
      </c>
      <c r="B526" s="334" t="s">
        <v>336</v>
      </c>
      <c r="C526" s="334" t="s">
        <v>389</v>
      </c>
      <c r="D526" s="334" t="s">
        <v>1537</v>
      </c>
      <c r="E526" s="334" t="s">
        <v>1041</v>
      </c>
      <c r="F526" s="334" t="str">
        <f t="shared" si="27"/>
        <v>Rangpur FR Non-PNP</v>
      </c>
      <c r="G526" s="335">
        <v>1142113</v>
      </c>
      <c r="H526" s="336">
        <v>165043.41084822055</v>
      </c>
      <c r="I526" s="335">
        <v>4568.4520000000002</v>
      </c>
      <c r="J526" s="335"/>
      <c r="K526" s="335"/>
      <c r="L526" s="337">
        <f t="shared" si="25"/>
        <v>14.450707666248483</v>
      </c>
      <c r="M526" s="337">
        <f t="shared" si="26"/>
        <v>0.4</v>
      </c>
    </row>
    <row r="527" spans="1:13">
      <c r="A527" s="334" t="s">
        <v>1284</v>
      </c>
      <c r="B527" s="334" t="s">
        <v>522</v>
      </c>
      <c r="C527" s="334" t="s">
        <v>52</v>
      </c>
      <c r="D527" s="334" t="s">
        <v>1537</v>
      </c>
      <c r="E527" s="334" t="s">
        <v>1041</v>
      </c>
      <c r="F527" s="334" t="str">
        <f t="shared" si="27"/>
        <v>Dhaka FR Non-PNP</v>
      </c>
      <c r="G527" s="335">
        <v>312523</v>
      </c>
      <c r="H527" s="336">
        <v>35799.136840346619</v>
      </c>
      <c r="I527" s="335">
        <v>1250.0920000000001</v>
      </c>
      <c r="J527" s="335"/>
      <c r="K527" s="335"/>
      <c r="L527" s="337">
        <f t="shared" si="25"/>
        <v>11.454880709690684</v>
      </c>
      <c r="M527" s="337">
        <f t="shared" si="26"/>
        <v>0.4</v>
      </c>
    </row>
    <row r="528" spans="1:13">
      <c r="A528" s="334" t="s">
        <v>1276</v>
      </c>
      <c r="B528" s="334" t="s">
        <v>389</v>
      </c>
      <c r="C528" s="334" t="s">
        <v>389</v>
      </c>
      <c r="D528" s="334" t="s">
        <v>1537</v>
      </c>
      <c r="E528" s="334" t="s">
        <v>1041</v>
      </c>
      <c r="F528" s="334" t="str">
        <f t="shared" si="27"/>
        <v>Rangpur FR Non-PNP</v>
      </c>
      <c r="G528" s="335">
        <v>1569897</v>
      </c>
      <c r="H528" s="336">
        <v>240766.50976841833</v>
      </c>
      <c r="I528" s="335">
        <v>6279.5879999999997</v>
      </c>
      <c r="J528" s="335"/>
      <c r="K528" s="335"/>
      <c r="L528" s="337">
        <f t="shared" si="25"/>
        <v>15.336452631505018</v>
      </c>
      <c r="M528" s="337">
        <f t="shared" si="26"/>
        <v>0.4</v>
      </c>
    </row>
    <row r="529" spans="1:13">
      <c r="A529" s="334" t="s">
        <v>1207</v>
      </c>
      <c r="B529" s="334" t="s">
        <v>79</v>
      </c>
      <c r="C529" s="334" t="s">
        <v>52</v>
      </c>
      <c r="D529" s="334" t="s">
        <v>1537</v>
      </c>
      <c r="E529" s="334" t="s">
        <v>1041</v>
      </c>
      <c r="F529" s="334" t="str">
        <f t="shared" si="27"/>
        <v>Dhaka FR Non-PNP</v>
      </c>
      <c r="G529" s="335">
        <v>1609495</v>
      </c>
      <c r="H529" s="336">
        <v>248872.12423112447</v>
      </c>
      <c r="I529" s="335">
        <v>6437.9800000000005</v>
      </c>
      <c r="J529" s="335"/>
      <c r="K529" s="335"/>
      <c r="L529" s="337">
        <f t="shared" si="25"/>
        <v>15.462746030967756</v>
      </c>
      <c r="M529" s="337">
        <f t="shared" si="26"/>
        <v>0.4</v>
      </c>
    </row>
    <row r="530" spans="1:13">
      <c r="A530" s="334" t="s">
        <v>1286</v>
      </c>
      <c r="B530" s="334" t="s">
        <v>52</v>
      </c>
      <c r="C530" s="334" t="s">
        <v>52</v>
      </c>
      <c r="D530" s="334" t="s">
        <v>1537</v>
      </c>
      <c r="E530" s="334" t="s">
        <v>1041</v>
      </c>
      <c r="F530" s="334" t="str">
        <f t="shared" si="27"/>
        <v>Dhaka FR Non-PNP</v>
      </c>
      <c r="G530" s="335">
        <v>2111833</v>
      </c>
      <c r="H530" s="336">
        <v>452828.96120031324</v>
      </c>
      <c r="I530" s="335">
        <v>8447.3320000000003</v>
      </c>
      <c r="J530" s="335"/>
      <c r="K530" s="335"/>
      <c r="L530" s="337">
        <f t="shared" si="25"/>
        <v>21.442460705951333</v>
      </c>
      <c r="M530" s="337">
        <f t="shared" si="26"/>
        <v>0.4</v>
      </c>
    </row>
    <row r="531" spans="1:13">
      <c r="A531" s="334" t="s">
        <v>1570</v>
      </c>
      <c r="B531" s="334" t="s">
        <v>131</v>
      </c>
      <c r="C531" s="334" t="s">
        <v>131</v>
      </c>
      <c r="D531" s="334" t="s">
        <v>1537</v>
      </c>
      <c r="E531" s="334" t="s">
        <v>1041</v>
      </c>
      <c r="F531" s="334" t="str">
        <f t="shared" si="27"/>
        <v>Sylhet FR Non-PNP</v>
      </c>
      <c r="G531" s="335">
        <v>779111</v>
      </c>
      <c r="H531" s="336">
        <v>113097.9968452748</v>
      </c>
      <c r="I531" s="335">
        <v>3116.444</v>
      </c>
      <c r="J531" s="335"/>
      <c r="K531" s="335"/>
      <c r="L531" s="337">
        <f t="shared" si="25"/>
        <v>14.516288031522439</v>
      </c>
      <c r="M531" s="337">
        <f t="shared" si="26"/>
        <v>0.4</v>
      </c>
    </row>
    <row r="532" spans="1:13">
      <c r="A532" s="334" t="s">
        <v>1064</v>
      </c>
      <c r="B532" s="334" t="s">
        <v>79</v>
      </c>
      <c r="C532" s="334" t="s">
        <v>52</v>
      </c>
      <c r="D532" s="334" t="s">
        <v>1537</v>
      </c>
      <c r="E532" s="334" t="s">
        <v>1041</v>
      </c>
      <c r="F532" s="334" t="str">
        <f t="shared" si="27"/>
        <v>Dhaka FR Non-PNP</v>
      </c>
      <c r="G532" s="335">
        <v>896961</v>
      </c>
      <c r="H532" s="336">
        <v>137603.47598780759</v>
      </c>
      <c r="I532" s="335">
        <v>3587.8440000000001</v>
      </c>
      <c r="J532" s="335"/>
      <c r="K532" s="335"/>
      <c r="L532" s="337">
        <f t="shared" si="25"/>
        <v>15.341076812459805</v>
      </c>
      <c r="M532" s="337">
        <f t="shared" si="26"/>
        <v>0.4</v>
      </c>
    </row>
    <row r="533" spans="1:13">
      <c r="A533" s="334" t="s">
        <v>1126</v>
      </c>
      <c r="B533" s="334" t="s">
        <v>79</v>
      </c>
      <c r="C533" s="334" t="s">
        <v>52</v>
      </c>
      <c r="D533" s="334" t="s">
        <v>1537</v>
      </c>
      <c r="E533" s="334" t="s">
        <v>1041</v>
      </c>
      <c r="F533" s="334" t="str">
        <f t="shared" si="27"/>
        <v>Dhaka FR Non-PNP</v>
      </c>
      <c r="G533" s="335">
        <v>2247667</v>
      </c>
      <c r="H533" s="336">
        <v>380164.91378862748</v>
      </c>
      <c r="I533" s="335">
        <v>8990.6679999999997</v>
      </c>
      <c r="J533" s="335"/>
      <c r="K533" s="335"/>
      <c r="L533" s="337">
        <f t="shared" si="25"/>
        <v>16.913756076350612</v>
      </c>
      <c r="M533" s="337">
        <f t="shared" si="26"/>
        <v>0.4</v>
      </c>
    </row>
    <row r="534" spans="1:13">
      <c r="A534" s="334" t="s">
        <v>1191</v>
      </c>
      <c r="B534" s="334" t="s">
        <v>170</v>
      </c>
      <c r="C534" s="334" t="s">
        <v>195</v>
      </c>
      <c r="D534" s="334" t="s">
        <v>1537</v>
      </c>
      <c r="E534" s="334" t="s">
        <v>1041</v>
      </c>
      <c r="F534" s="334" t="str">
        <f t="shared" si="27"/>
        <v>Chattogram FR Non-PNP</v>
      </c>
      <c r="G534" s="335">
        <v>773384</v>
      </c>
      <c r="H534" s="336">
        <v>125505.32243431026</v>
      </c>
      <c r="I534" s="335">
        <v>3093.5360000000001</v>
      </c>
      <c r="J534" s="335"/>
      <c r="K534" s="335"/>
      <c r="L534" s="337">
        <f t="shared" si="25"/>
        <v>16.228073303082333</v>
      </c>
      <c r="M534" s="337">
        <f t="shared" si="26"/>
        <v>0.4</v>
      </c>
    </row>
    <row r="535" spans="1:13">
      <c r="A535" s="334" t="s">
        <v>1297</v>
      </c>
      <c r="B535" s="334" t="s">
        <v>1571</v>
      </c>
      <c r="C535" s="334" t="s">
        <v>195</v>
      </c>
      <c r="D535" s="334" t="s">
        <v>1537</v>
      </c>
      <c r="E535" s="334" t="s">
        <v>1041</v>
      </c>
      <c r="F535" s="334" t="str">
        <f t="shared" si="27"/>
        <v>Chattogram FR Non-PNP</v>
      </c>
      <c r="G535" s="335">
        <v>2054160</v>
      </c>
      <c r="H535" s="336">
        <v>372214.63916097331</v>
      </c>
      <c r="I535" s="335">
        <v>8216.64</v>
      </c>
      <c r="J535" s="335"/>
      <c r="K535" s="335"/>
      <c r="L535" s="337">
        <f t="shared" si="25"/>
        <v>18.120041241235995</v>
      </c>
      <c r="M535" s="337">
        <f t="shared" si="26"/>
        <v>0.4</v>
      </c>
    </row>
    <row r="536" spans="1:13">
      <c r="A536" s="334" t="s">
        <v>1086</v>
      </c>
      <c r="B536" s="334" t="s">
        <v>195</v>
      </c>
      <c r="C536" s="334" t="s">
        <v>195</v>
      </c>
      <c r="D536" s="334" t="s">
        <v>1537</v>
      </c>
      <c r="E536" s="334" t="s">
        <v>1041</v>
      </c>
      <c r="F536" s="334" t="str">
        <f t="shared" si="27"/>
        <v>Chattogram FR Non-PNP</v>
      </c>
      <c r="G536" s="335">
        <v>1013039</v>
      </c>
      <c r="H536" s="336">
        <v>144304.21584444185</v>
      </c>
      <c r="I536" s="335">
        <v>4052.1559999999999</v>
      </c>
      <c r="J536" s="335"/>
      <c r="K536" s="335"/>
      <c r="L536" s="337">
        <f t="shared" si="25"/>
        <v>14.24468513496932</v>
      </c>
      <c r="M536" s="337">
        <f t="shared" si="26"/>
        <v>0.4</v>
      </c>
    </row>
    <row r="537" spans="1:13">
      <c r="A537" s="334" t="s">
        <v>1182</v>
      </c>
      <c r="B537" s="334" t="s">
        <v>189</v>
      </c>
      <c r="C537" s="334" t="s">
        <v>189</v>
      </c>
      <c r="D537" s="334" t="s">
        <v>1537</v>
      </c>
      <c r="E537" s="334" t="s">
        <v>1041</v>
      </c>
      <c r="F537" s="334" t="str">
        <f t="shared" si="27"/>
        <v>Barishal FR Non-PNP</v>
      </c>
      <c r="G537" s="335">
        <v>769168</v>
      </c>
      <c r="H537" s="336">
        <v>114153.37789920213</v>
      </c>
      <c r="I537" s="335">
        <v>3076.672</v>
      </c>
      <c r="J537" s="335"/>
      <c r="K537" s="335"/>
      <c r="L537" s="337">
        <f t="shared" si="25"/>
        <v>14.84115016474972</v>
      </c>
      <c r="M537" s="337">
        <f t="shared" si="26"/>
        <v>0.4</v>
      </c>
    </row>
    <row r="538" spans="1:13">
      <c r="A538" s="334" t="s">
        <v>1090</v>
      </c>
      <c r="B538" s="334" t="s">
        <v>189</v>
      </c>
      <c r="C538" s="334" t="s">
        <v>189</v>
      </c>
      <c r="D538" s="334" t="s">
        <v>1537</v>
      </c>
      <c r="E538" s="334" t="s">
        <v>1041</v>
      </c>
      <c r="F538" s="334" t="str">
        <f t="shared" si="27"/>
        <v>Barishal FR Non-PNP</v>
      </c>
      <c r="G538" s="335">
        <v>624165</v>
      </c>
      <c r="H538" s="336">
        <v>100432.75674820751</v>
      </c>
      <c r="I538" s="335">
        <v>2496.66</v>
      </c>
      <c r="J538" s="335"/>
      <c r="K538" s="335"/>
      <c r="L538" s="337">
        <f t="shared" si="25"/>
        <v>16.090738306090138</v>
      </c>
      <c r="M538" s="337">
        <f t="shared" si="26"/>
        <v>0.4</v>
      </c>
    </row>
    <row r="539" spans="1:13">
      <c r="A539" s="334" t="s">
        <v>1078</v>
      </c>
      <c r="B539" s="334" t="s">
        <v>52</v>
      </c>
      <c r="C539" s="334" t="s">
        <v>52</v>
      </c>
      <c r="D539" s="334" t="s">
        <v>1537</v>
      </c>
      <c r="E539" s="334" t="s">
        <v>1041</v>
      </c>
      <c r="F539" s="334" t="str">
        <f t="shared" si="27"/>
        <v>Dhaka FR Non-PNP</v>
      </c>
      <c r="G539" s="335">
        <v>1092807</v>
      </c>
      <c r="H539" s="336">
        <v>157232.14091339958</v>
      </c>
      <c r="I539" s="335">
        <v>4371.2280000000001</v>
      </c>
      <c r="J539" s="335"/>
      <c r="K539" s="335"/>
      <c r="L539" s="337">
        <f t="shared" si="25"/>
        <v>14.387914875490326</v>
      </c>
      <c r="M539" s="337">
        <f t="shared" si="26"/>
        <v>0.4</v>
      </c>
    </row>
    <row r="540" spans="1:13">
      <c r="A540" s="334" t="s">
        <v>1083</v>
      </c>
      <c r="B540" s="334" t="s">
        <v>79</v>
      </c>
      <c r="C540" s="334" t="s">
        <v>52</v>
      </c>
      <c r="D540" s="334" t="s">
        <v>1537</v>
      </c>
      <c r="E540" s="334" t="s">
        <v>1041</v>
      </c>
      <c r="F540" s="334" t="str">
        <f t="shared" si="27"/>
        <v>Dhaka FR Non-PNP</v>
      </c>
      <c r="G540" s="335">
        <v>718487</v>
      </c>
      <c r="H540" s="336">
        <v>125062.20307094979</v>
      </c>
      <c r="I540" s="335">
        <v>2873.9479999999999</v>
      </c>
      <c r="J540" s="335"/>
      <c r="K540" s="335"/>
      <c r="L540" s="337">
        <f t="shared" si="25"/>
        <v>17.406327890546354</v>
      </c>
      <c r="M540" s="337">
        <f t="shared" si="26"/>
        <v>0.4</v>
      </c>
    </row>
    <row r="541" spans="1:13">
      <c r="A541" s="334" t="s">
        <v>1295</v>
      </c>
      <c r="B541" s="334" t="s">
        <v>170</v>
      </c>
      <c r="C541" s="334" t="s">
        <v>195</v>
      </c>
      <c r="D541" s="334" t="s">
        <v>1537</v>
      </c>
      <c r="E541" s="334" t="s">
        <v>1041</v>
      </c>
      <c r="F541" s="334" t="str">
        <f t="shared" si="27"/>
        <v>Chattogram FR Non-PNP</v>
      </c>
      <c r="G541" s="335">
        <v>2044550</v>
      </c>
      <c r="H541" s="336">
        <v>343537.98468123551</v>
      </c>
      <c r="I541" s="335">
        <v>8178.2</v>
      </c>
      <c r="J541" s="335"/>
      <c r="K541" s="335"/>
      <c r="L541" s="337">
        <f t="shared" si="25"/>
        <v>16.802620854527184</v>
      </c>
      <c r="M541" s="337">
        <f t="shared" si="26"/>
        <v>0.4</v>
      </c>
    </row>
    <row r="542" spans="1:13">
      <c r="A542" s="334" t="s">
        <v>1053</v>
      </c>
      <c r="B542" s="334" t="s">
        <v>52</v>
      </c>
      <c r="C542" s="334" t="s">
        <v>52</v>
      </c>
      <c r="D542" s="334" t="s">
        <v>1537</v>
      </c>
      <c r="E542" s="334" t="s">
        <v>1041</v>
      </c>
      <c r="F542" s="334" t="str">
        <f t="shared" si="27"/>
        <v>Dhaka FR Non-PNP</v>
      </c>
      <c r="G542" s="335">
        <v>1133775</v>
      </c>
      <c r="H542" s="336">
        <v>154090.14800194951</v>
      </c>
      <c r="I542" s="335">
        <v>4535.1000000000004</v>
      </c>
      <c r="J542" s="335"/>
      <c r="K542" s="335"/>
      <c r="L542" s="337">
        <f t="shared" si="25"/>
        <v>13.590893078604619</v>
      </c>
      <c r="M542" s="337">
        <f t="shared" si="26"/>
        <v>0.4</v>
      </c>
    </row>
    <row r="543" spans="1:13">
      <c r="A543" s="334" t="s">
        <v>1060</v>
      </c>
      <c r="B543" s="334" t="s">
        <v>52</v>
      </c>
      <c r="C543" s="334" t="s">
        <v>52</v>
      </c>
      <c r="D543" s="334" t="s">
        <v>1537</v>
      </c>
      <c r="E543" s="334" t="s">
        <v>1041</v>
      </c>
      <c r="F543" s="334" t="str">
        <f t="shared" si="27"/>
        <v>Dhaka FR Non-PNP</v>
      </c>
      <c r="G543" s="335">
        <v>1618107</v>
      </c>
      <c r="H543" s="336">
        <v>285847.45756993047</v>
      </c>
      <c r="I543" s="335">
        <v>6472.4279999999999</v>
      </c>
      <c r="J543" s="335"/>
      <c r="K543" s="335"/>
      <c r="L543" s="337">
        <f t="shared" si="25"/>
        <v>17.665547307435816</v>
      </c>
      <c r="M543" s="337">
        <f t="shared" si="26"/>
        <v>0.4</v>
      </c>
    </row>
    <row r="544" spans="1:13">
      <c r="A544" s="334" t="s">
        <v>1186</v>
      </c>
      <c r="B544" s="334" t="s">
        <v>52</v>
      </c>
      <c r="C544" s="334" t="s">
        <v>52</v>
      </c>
      <c r="D544" s="334" t="s">
        <v>1537</v>
      </c>
      <c r="E544" s="334" t="s">
        <v>1041</v>
      </c>
      <c r="F544" s="334" t="str">
        <f t="shared" si="27"/>
        <v>Dhaka FR Non-PNP</v>
      </c>
      <c r="G544" s="335">
        <v>1121059</v>
      </c>
      <c r="H544" s="336">
        <v>180378.89733751537</v>
      </c>
      <c r="I544" s="335">
        <v>4484.2359999999999</v>
      </c>
      <c r="J544" s="335"/>
      <c r="K544" s="335"/>
      <c r="L544" s="337">
        <f t="shared" si="25"/>
        <v>16.090044978677785</v>
      </c>
      <c r="M544" s="337">
        <f t="shared" si="26"/>
        <v>0.4</v>
      </c>
    </row>
    <row r="545" spans="1:13">
      <c r="A545" s="334" t="s">
        <v>1102</v>
      </c>
      <c r="B545" s="334" t="s">
        <v>206</v>
      </c>
      <c r="C545" s="334" t="s">
        <v>52</v>
      </c>
      <c r="D545" s="334" t="s">
        <v>1537</v>
      </c>
      <c r="E545" s="334" t="s">
        <v>1041</v>
      </c>
      <c r="F545" s="334" t="str">
        <f t="shared" si="27"/>
        <v>Dhaka FR Non-PNP</v>
      </c>
      <c r="G545" s="335">
        <v>623697</v>
      </c>
      <c r="H545" s="336">
        <v>114610.16603842659</v>
      </c>
      <c r="I545" s="335">
        <v>0</v>
      </c>
      <c r="J545" s="335"/>
      <c r="K545" s="335"/>
      <c r="L545" s="337">
        <f t="shared" si="25"/>
        <v>18.375936719020068</v>
      </c>
      <c r="M545" s="337">
        <f t="shared" si="26"/>
        <v>0</v>
      </c>
    </row>
    <row r="546" spans="1:13">
      <c r="A546" s="334" t="s">
        <v>1257</v>
      </c>
      <c r="B546" s="334" t="s">
        <v>52</v>
      </c>
      <c r="C546" s="334" t="s">
        <v>52</v>
      </c>
      <c r="D546" s="334" t="s">
        <v>1537</v>
      </c>
      <c r="E546" s="334" t="s">
        <v>1041</v>
      </c>
      <c r="F546" s="334" t="str">
        <f t="shared" si="27"/>
        <v>Dhaka FR Non-PNP</v>
      </c>
      <c r="G546" s="335">
        <v>2430932</v>
      </c>
      <c r="H546" s="336">
        <v>401972.68404736259</v>
      </c>
      <c r="I546" s="335">
        <v>9723.728000000001</v>
      </c>
      <c r="J546" s="335"/>
      <c r="K546" s="335"/>
      <c r="L546" s="337">
        <f t="shared" si="25"/>
        <v>16.535743659113567</v>
      </c>
      <c r="M546" s="337">
        <f t="shared" si="26"/>
        <v>0.4</v>
      </c>
    </row>
    <row r="547" spans="1:13">
      <c r="A547" s="334" t="s">
        <v>1219</v>
      </c>
      <c r="B547" s="334" t="s">
        <v>52</v>
      </c>
      <c r="C547" s="334" t="s">
        <v>52</v>
      </c>
      <c r="D547" s="334" t="s">
        <v>1537</v>
      </c>
      <c r="E547" s="334" t="s">
        <v>1041</v>
      </c>
      <c r="F547" s="334" t="str">
        <f t="shared" si="27"/>
        <v>Dhaka FR Non-PNP</v>
      </c>
      <c r="G547" s="335">
        <v>2052243</v>
      </c>
      <c r="H547" s="336">
        <v>362463.98082965252</v>
      </c>
      <c r="I547" s="335">
        <v>8208.9719999999998</v>
      </c>
      <c r="J547" s="335"/>
      <c r="K547" s="335"/>
      <c r="L547" s="337">
        <f t="shared" si="25"/>
        <v>17.661845153310427</v>
      </c>
      <c r="M547" s="337">
        <f t="shared" si="26"/>
        <v>0.4</v>
      </c>
    </row>
    <row r="548" spans="1:13">
      <c r="A548" s="334" t="s">
        <v>1099</v>
      </c>
      <c r="B548" s="334" t="s">
        <v>98</v>
      </c>
      <c r="C548" s="334" t="s">
        <v>52</v>
      </c>
      <c r="D548" s="334" t="s">
        <v>1537</v>
      </c>
      <c r="E548" s="334" t="s">
        <v>1041</v>
      </c>
      <c r="F548" s="334" t="str">
        <f t="shared" si="27"/>
        <v>Dhaka FR Non-PNP</v>
      </c>
      <c r="G548" s="335">
        <v>820416</v>
      </c>
      <c r="H548" s="336">
        <v>128373.53871699364</v>
      </c>
      <c r="I548" s="335">
        <v>3281.6640000000002</v>
      </c>
      <c r="J548" s="335"/>
      <c r="K548" s="335"/>
      <c r="L548" s="337">
        <f t="shared" si="25"/>
        <v>15.647371420961273</v>
      </c>
      <c r="M548" s="337">
        <f t="shared" si="26"/>
        <v>0.4</v>
      </c>
    </row>
    <row r="549" spans="1:13">
      <c r="A549" s="334" t="s">
        <v>1208</v>
      </c>
      <c r="B549" s="334" t="s">
        <v>52</v>
      </c>
      <c r="C549" s="334" t="s">
        <v>52</v>
      </c>
      <c r="D549" s="334" t="s">
        <v>1537</v>
      </c>
      <c r="E549" s="334" t="s">
        <v>1041</v>
      </c>
      <c r="F549" s="334" t="str">
        <f t="shared" si="27"/>
        <v>Dhaka FR Non-PNP</v>
      </c>
      <c r="G549" s="335">
        <v>1914395</v>
      </c>
      <c r="H549" s="336">
        <v>307014.18396850786</v>
      </c>
      <c r="I549" s="335">
        <v>7657.58</v>
      </c>
      <c r="J549" s="335"/>
      <c r="K549" s="335"/>
      <c r="L549" s="337">
        <f t="shared" si="25"/>
        <v>16.037138833339405</v>
      </c>
      <c r="M549" s="337">
        <f t="shared" si="26"/>
        <v>0.4</v>
      </c>
    </row>
    <row r="550" spans="1:13">
      <c r="A550" s="334" t="s">
        <v>1094</v>
      </c>
      <c r="B550" s="334" t="s">
        <v>52</v>
      </c>
      <c r="C550" s="334" t="s">
        <v>52</v>
      </c>
      <c r="D550" s="334" t="s">
        <v>1537</v>
      </c>
      <c r="E550" s="334" t="s">
        <v>1041</v>
      </c>
      <c r="F550" s="334" t="str">
        <f t="shared" si="27"/>
        <v>Dhaka FR Non-PNP</v>
      </c>
      <c r="G550" s="335">
        <v>1603068</v>
      </c>
      <c r="H550" s="336">
        <v>345387.41583814344</v>
      </c>
      <c r="I550" s="335">
        <v>6412.2719999999999</v>
      </c>
      <c r="J550" s="335"/>
      <c r="K550" s="335"/>
      <c r="L550" s="337">
        <f t="shared" si="25"/>
        <v>21.54540018502917</v>
      </c>
      <c r="M550" s="337">
        <f t="shared" si="26"/>
        <v>0.4</v>
      </c>
    </row>
    <row r="551" spans="1:13">
      <c r="A551" s="334" t="s">
        <v>1151</v>
      </c>
      <c r="B551" s="334" t="s">
        <v>52</v>
      </c>
      <c r="C551" s="334" t="s">
        <v>52</v>
      </c>
      <c r="D551" s="334" t="s">
        <v>1537</v>
      </c>
      <c r="E551" s="334" t="s">
        <v>1041</v>
      </c>
      <c r="F551" s="334" t="str">
        <f t="shared" si="27"/>
        <v>Dhaka FR Non-PNP</v>
      </c>
      <c r="G551" s="335">
        <v>1424688</v>
      </c>
      <c r="H551" s="336">
        <v>295789.08300284267</v>
      </c>
      <c r="I551" s="335">
        <v>5698.7520000000004</v>
      </c>
      <c r="J551" s="335"/>
      <c r="K551" s="335"/>
      <c r="L551" s="337">
        <f t="shared" si="25"/>
        <v>20.761674345740445</v>
      </c>
      <c r="M551" s="337">
        <f t="shared" si="26"/>
        <v>0.4</v>
      </c>
    </row>
    <row r="552" spans="1:13">
      <c r="A552" s="334" t="s">
        <v>1209</v>
      </c>
      <c r="B552" s="334" t="s">
        <v>206</v>
      </c>
      <c r="C552" s="334" t="s">
        <v>52</v>
      </c>
      <c r="D552" s="334" t="s">
        <v>1537</v>
      </c>
      <c r="E552" s="334" t="s">
        <v>1041</v>
      </c>
      <c r="F552" s="334" t="str">
        <f t="shared" si="27"/>
        <v>Dhaka FR Non-PNP</v>
      </c>
      <c r="G552" s="335">
        <v>950278</v>
      </c>
      <c r="H552" s="336">
        <v>194885.52567029727</v>
      </c>
      <c r="I552" s="335">
        <v>3801.1120000000001</v>
      </c>
      <c r="J552" s="335"/>
      <c r="K552" s="335"/>
      <c r="L552" s="337">
        <f t="shared" si="25"/>
        <v>20.508264494210881</v>
      </c>
      <c r="M552" s="337">
        <f t="shared" si="26"/>
        <v>0.4</v>
      </c>
    </row>
    <row r="553" spans="1:13">
      <c r="A553" s="334" t="s">
        <v>1100</v>
      </c>
      <c r="B553" s="334" t="s">
        <v>542</v>
      </c>
      <c r="C553" s="334" t="s">
        <v>52</v>
      </c>
      <c r="D553" s="334" t="s">
        <v>1537</v>
      </c>
      <c r="E553" s="334" t="s">
        <v>1041</v>
      </c>
      <c r="F553" s="334" t="str">
        <f t="shared" si="27"/>
        <v>Dhaka FR Non-PNP</v>
      </c>
      <c r="G553" s="335">
        <v>846666</v>
      </c>
      <c r="H553" s="336">
        <v>133373.69324914325</v>
      </c>
      <c r="I553" s="335">
        <v>3386.6640000000002</v>
      </c>
      <c r="J553" s="335"/>
      <c r="K553" s="335"/>
      <c r="L553" s="337">
        <f t="shared" si="25"/>
        <v>15.752810819041185</v>
      </c>
      <c r="M553" s="337">
        <f t="shared" si="26"/>
        <v>0.4</v>
      </c>
    </row>
    <row r="554" spans="1:13">
      <c r="A554" s="334" t="s">
        <v>1050</v>
      </c>
      <c r="B554" s="334" t="s">
        <v>226</v>
      </c>
      <c r="C554" s="334" t="s">
        <v>107</v>
      </c>
      <c r="D554" s="334" t="s">
        <v>1537</v>
      </c>
      <c r="E554" s="334" t="s">
        <v>1041</v>
      </c>
      <c r="F554" s="334" t="str">
        <f t="shared" si="27"/>
        <v>Rajshahi FR Non-PNP</v>
      </c>
      <c r="G554" s="335">
        <v>733137</v>
      </c>
      <c r="H554" s="336">
        <v>125334.59920896334</v>
      </c>
      <c r="I554" s="335">
        <v>2932.5480000000002</v>
      </c>
      <c r="J554" s="335"/>
      <c r="K554" s="335"/>
      <c r="L554" s="337">
        <f t="shared" si="25"/>
        <v>17.09565868438823</v>
      </c>
      <c r="M554" s="337">
        <f t="shared" si="26"/>
        <v>0.4</v>
      </c>
    </row>
    <row r="555" spans="1:13">
      <c r="A555" s="334" t="s">
        <v>1095</v>
      </c>
      <c r="B555" s="334" t="s">
        <v>1566</v>
      </c>
      <c r="C555" s="334" t="s">
        <v>389</v>
      </c>
      <c r="D555" s="334" t="s">
        <v>1537</v>
      </c>
      <c r="E555" s="334" t="s">
        <v>1041</v>
      </c>
      <c r="F555" s="334" t="str">
        <f t="shared" si="27"/>
        <v>Rangpur FR Non-PNP</v>
      </c>
      <c r="G555" s="335">
        <v>925733</v>
      </c>
      <c r="H555" s="336">
        <v>127450.38665250959</v>
      </c>
      <c r="I555" s="335">
        <v>3702.9320000000002</v>
      </c>
      <c r="J555" s="335"/>
      <c r="K555" s="335"/>
      <c r="L555" s="337">
        <f t="shared" si="25"/>
        <v>13.767510356929005</v>
      </c>
      <c r="M555" s="337">
        <f t="shared" si="26"/>
        <v>0.4</v>
      </c>
    </row>
    <row r="556" spans="1:13">
      <c r="A556" s="334" t="s">
        <v>1097</v>
      </c>
      <c r="B556" s="334" t="s">
        <v>1098</v>
      </c>
      <c r="C556" s="334" t="s">
        <v>52</v>
      </c>
      <c r="D556" s="334" t="s">
        <v>1537</v>
      </c>
      <c r="E556" s="334" t="s">
        <v>1041</v>
      </c>
      <c r="F556" s="334" t="str">
        <f t="shared" si="27"/>
        <v>Dhaka FR Non-PNP</v>
      </c>
      <c r="G556" s="335">
        <v>1665833</v>
      </c>
      <c r="H556" s="336">
        <v>282725.07316783426</v>
      </c>
      <c r="I556" s="335">
        <v>6663.3320000000003</v>
      </c>
      <c r="J556" s="335"/>
      <c r="K556" s="335"/>
      <c r="L556" s="337">
        <f t="shared" si="25"/>
        <v>16.97199378135949</v>
      </c>
      <c r="M556" s="337">
        <f t="shared" si="26"/>
        <v>0.4</v>
      </c>
    </row>
    <row r="557" spans="1:13">
      <c r="A557" s="334" t="s">
        <v>1572</v>
      </c>
      <c r="B557" s="334" t="s">
        <v>79</v>
      </c>
      <c r="C557" s="334" t="s">
        <v>52</v>
      </c>
      <c r="D557" s="334" t="s">
        <v>1537</v>
      </c>
      <c r="E557" s="334" t="s">
        <v>1041</v>
      </c>
      <c r="F557" s="334" t="str">
        <f t="shared" si="27"/>
        <v>Dhaka FR Non-PNP</v>
      </c>
      <c r="G557" s="335">
        <v>906353</v>
      </c>
      <c r="H557" s="336">
        <v>126911.85088906634</v>
      </c>
      <c r="I557" s="335">
        <v>3625.4120000000003</v>
      </c>
      <c r="J557" s="335"/>
      <c r="K557" s="335"/>
      <c r="L557" s="337">
        <f t="shared" si="25"/>
        <v>14.002474851306978</v>
      </c>
      <c r="M557" s="337">
        <f t="shared" si="26"/>
        <v>0.4</v>
      </c>
    </row>
    <row r="558" spans="1:13">
      <c r="A558" s="334" t="s">
        <v>1181</v>
      </c>
      <c r="B558" s="334" t="s">
        <v>52</v>
      </c>
      <c r="C558" s="334" t="s">
        <v>52</v>
      </c>
      <c r="D558" s="334" t="s">
        <v>1537</v>
      </c>
      <c r="E558" s="334" t="s">
        <v>1041</v>
      </c>
      <c r="F558" s="334" t="str">
        <f t="shared" si="27"/>
        <v>Dhaka FR Non-PNP</v>
      </c>
      <c r="G558" s="335">
        <v>1032193</v>
      </c>
      <c r="H558" s="336">
        <v>165734.27484111296</v>
      </c>
      <c r="I558" s="335">
        <v>4128.7719999999999</v>
      </c>
      <c r="J558" s="335"/>
      <c r="K558" s="335"/>
      <c r="L558" s="337">
        <f t="shared" si="25"/>
        <v>16.056519937755144</v>
      </c>
      <c r="M558" s="337">
        <f t="shared" si="26"/>
        <v>0.4</v>
      </c>
    </row>
    <row r="559" spans="1:13">
      <c r="A559" s="334" t="s">
        <v>1058</v>
      </c>
      <c r="B559" s="334" t="s">
        <v>52</v>
      </c>
      <c r="C559" s="334" t="s">
        <v>52</v>
      </c>
      <c r="D559" s="334" t="s">
        <v>1537</v>
      </c>
      <c r="E559" s="334" t="s">
        <v>1041</v>
      </c>
      <c r="F559" s="334" t="str">
        <f t="shared" si="27"/>
        <v>Dhaka FR Non-PNP</v>
      </c>
      <c r="G559" s="335">
        <v>973746</v>
      </c>
      <c r="H559" s="336">
        <v>149226.20083303456</v>
      </c>
      <c r="I559" s="335">
        <v>3894.9839999999999</v>
      </c>
      <c r="J559" s="335"/>
      <c r="K559" s="335"/>
      <c r="L559" s="337">
        <f t="shared" si="25"/>
        <v>15.324961625827942</v>
      </c>
      <c r="M559" s="337">
        <f t="shared" si="26"/>
        <v>0.4</v>
      </c>
    </row>
    <row r="560" spans="1:13">
      <c r="A560" s="334" t="s">
        <v>1248</v>
      </c>
      <c r="B560" s="334" t="s">
        <v>1139</v>
      </c>
      <c r="C560" s="334" t="s">
        <v>189</v>
      </c>
      <c r="D560" s="334" t="s">
        <v>1537</v>
      </c>
      <c r="E560" s="334" t="s">
        <v>1041</v>
      </c>
      <c r="F560" s="334" t="str">
        <f t="shared" si="27"/>
        <v>Barishal FR Non-PNP</v>
      </c>
      <c r="G560" s="335">
        <v>874627</v>
      </c>
      <c r="H560" s="336">
        <v>75940.044591422338</v>
      </c>
      <c r="I560" s="335">
        <v>3498.5080000000003</v>
      </c>
      <c r="J560" s="335"/>
      <c r="K560" s="335"/>
      <c r="L560" s="337">
        <f t="shared" si="25"/>
        <v>8.6825634917996286</v>
      </c>
      <c r="M560" s="337">
        <f t="shared" si="26"/>
        <v>0.4</v>
      </c>
    </row>
    <row r="561" spans="1:13">
      <c r="A561" s="334" t="s">
        <v>1573</v>
      </c>
      <c r="B561" s="334" t="s">
        <v>79</v>
      </c>
      <c r="C561" s="334" t="s">
        <v>52</v>
      </c>
      <c r="D561" s="334" t="s">
        <v>1537</v>
      </c>
      <c r="E561" s="334" t="s">
        <v>1041</v>
      </c>
      <c r="F561" s="334" t="str">
        <f t="shared" si="27"/>
        <v>Dhaka FR Non-PNP</v>
      </c>
      <c r="G561" s="335">
        <v>1683140</v>
      </c>
      <c r="H561" s="336">
        <v>281137.11353809928</v>
      </c>
      <c r="I561" s="335">
        <v>6732.56</v>
      </c>
      <c r="J561" s="335"/>
      <c r="K561" s="335"/>
      <c r="L561" s="337">
        <f t="shared" si="25"/>
        <v>16.70313304526654</v>
      </c>
      <c r="M561" s="337">
        <f t="shared" si="26"/>
        <v>0.4</v>
      </c>
    </row>
    <row r="562" spans="1:13">
      <c r="A562" s="334" t="s">
        <v>1183</v>
      </c>
      <c r="B562" s="334" t="s">
        <v>189</v>
      </c>
      <c r="C562" s="334" t="s">
        <v>189</v>
      </c>
      <c r="D562" s="334" t="s">
        <v>1537</v>
      </c>
      <c r="E562" s="334" t="s">
        <v>1041</v>
      </c>
      <c r="F562" s="334" t="str">
        <f t="shared" si="27"/>
        <v>Barishal FR Non-PNP</v>
      </c>
      <c r="G562" s="335">
        <v>601637</v>
      </c>
      <c r="H562" s="336">
        <v>77435.621558769184</v>
      </c>
      <c r="I562" s="335">
        <v>2406.5480000000002</v>
      </c>
      <c r="J562" s="335"/>
      <c r="K562" s="335"/>
      <c r="L562" s="337">
        <f t="shared" si="25"/>
        <v>12.870821036400551</v>
      </c>
      <c r="M562" s="337">
        <f t="shared" si="26"/>
        <v>0.4</v>
      </c>
    </row>
    <row r="563" spans="1:13">
      <c r="A563" s="334" t="s">
        <v>1574</v>
      </c>
      <c r="B563" s="334" t="s">
        <v>351</v>
      </c>
      <c r="C563" s="334" t="s">
        <v>389</v>
      </c>
      <c r="D563" s="334" t="s">
        <v>1537</v>
      </c>
      <c r="E563" s="334" t="s">
        <v>1041</v>
      </c>
      <c r="F563" s="334" t="str">
        <f t="shared" si="27"/>
        <v>Rangpur FR Non-PNP</v>
      </c>
      <c r="G563" s="335">
        <v>19126</v>
      </c>
      <c r="H563" s="336">
        <v>4181.866205224841</v>
      </c>
      <c r="I563" s="335">
        <v>76.504000000000005</v>
      </c>
      <c r="J563" s="335"/>
      <c r="K563" s="335"/>
      <c r="L563" s="337">
        <f t="shared" si="25"/>
        <v>21.864823827380743</v>
      </c>
      <c r="M563" s="337">
        <f t="shared" si="26"/>
        <v>0.4</v>
      </c>
    </row>
    <row r="564" spans="1:13">
      <c r="A564" s="334" t="s">
        <v>1293</v>
      </c>
      <c r="B564" s="334" t="s">
        <v>389</v>
      </c>
      <c r="C564" s="334" t="s">
        <v>389</v>
      </c>
      <c r="D564" s="334" t="s">
        <v>1537</v>
      </c>
      <c r="E564" s="334" t="s">
        <v>1041</v>
      </c>
      <c r="F564" s="334" t="str">
        <f t="shared" si="27"/>
        <v>Rangpur FR Non-PNP</v>
      </c>
      <c r="G564" s="335">
        <v>2252287</v>
      </c>
      <c r="H564" s="336">
        <v>391150.09844595334</v>
      </c>
      <c r="I564" s="335">
        <v>9009.148000000001</v>
      </c>
      <c r="J564" s="335"/>
      <c r="K564" s="335"/>
      <c r="L564" s="337">
        <f t="shared" si="25"/>
        <v>17.366796436064913</v>
      </c>
      <c r="M564" s="337">
        <f t="shared" si="26"/>
        <v>0.4</v>
      </c>
    </row>
    <row r="565" spans="1:13">
      <c r="A565" s="334" t="s">
        <v>1115</v>
      </c>
      <c r="B565" s="334" t="s">
        <v>1006</v>
      </c>
      <c r="C565" s="334" t="s">
        <v>159</v>
      </c>
      <c r="D565" s="334" t="s">
        <v>1537</v>
      </c>
      <c r="E565" s="334" t="s">
        <v>1041</v>
      </c>
      <c r="F565" s="334" t="str">
        <f t="shared" si="27"/>
        <v>Khulna FR Non-PNP</v>
      </c>
      <c r="G565" s="335">
        <v>741247</v>
      </c>
      <c r="H565" s="336">
        <v>97514.588189364556</v>
      </c>
      <c r="I565" s="335">
        <v>2964.9880000000003</v>
      </c>
      <c r="J565" s="335"/>
      <c r="K565" s="335"/>
      <c r="L565" s="337">
        <f t="shared" si="25"/>
        <v>13.155478293924233</v>
      </c>
      <c r="M565" s="337">
        <f t="shared" si="26"/>
        <v>0.4</v>
      </c>
    </row>
    <row r="566" spans="1:13">
      <c r="A566" s="334" t="s">
        <v>1178</v>
      </c>
      <c r="B566" s="334" t="s">
        <v>336</v>
      </c>
      <c r="C566" s="334" t="s">
        <v>389</v>
      </c>
      <c r="D566" s="334" t="s">
        <v>1537</v>
      </c>
      <c r="E566" s="334" t="s">
        <v>1041</v>
      </c>
      <c r="F566" s="334" t="str">
        <f t="shared" si="27"/>
        <v>Rangpur FR Non-PNP</v>
      </c>
      <c r="G566" s="335">
        <v>822098</v>
      </c>
      <c r="H566" s="336">
        <v>153278.79462666021</v>
      </c>
      <c r="I566" s="335">
        <v>3288.3920000000003</v>
      </c>
      <c r="J566" s="335"/>
      <c r="K566" s="335"/>
      <c r="L566" s="337">
        <f t="shared" si="25"/>
        <v>18.644832444144154</v>
      </c>
      <c r="M566" s="337">
        <f t="shared" si="26"/>
        <v>0.4</v>
      </c>
    </row>
    <row r="567" spans="1:13">
      <c r="A567" s="334" t="s">
        <v>1046</v>
      </c>
      <c r="B567" s="334" t="s">
        <v>52</v>
      </c>
      <c r="C567" s="334" t="s">
        <v>52</v>
      </c>
      <c r="D567" s="334" t="s">
        <v>1537</v>
      </c>
      <c r="E567" s="334" t="s">
        <v>1041</v>
      </c>
      <c r="F567" s="334" t="str">
        <f t="shared" si="27"/>
        <v>Dhaka FR Non-PNP</v>
      </c>
      <c r="G567" s="335">
        <v>1045155</v>
      </c>
      <c r="H567" s="336">
        <v>177065.60036048284</v>
      </c>
      <c r="I567" s="335">
        <v>4180.62</v>
      </c>
      <c r="J567" s="335"/>
      <c r="K567" s="335"/>
      <c r="L567" s="337">
        <f t="shared" si="25"/>
        <v>16.941563726000723</v>
      </c>
      <c r="M567" s="337">
        <f t="shared" si="26"/>
        <v>0.4</v>
      </c>
    </row>
    <row r="568" spans="1:13">
      <c r="A568" s="334" t="s">
        <v>1205</v>
      </c>
      <c r="B568" s="334" t="s">
        <v>189</v>
      </c>
      <c r="C568" s="334" t="s">
        <v>189</v>
      </c>
      <c r="D568" s="334" t="s">
        <v>1537</v>
      </c>
      <c r="E568" s="334" t="s">
        <v>1041</v>
      </c>
      <c r="F568" s="334" t="str">
        <f t="shared" si="27"/>
        <v>Barishal FR Non-PNP</v>
      </c>
      <c r="G568" s="335">
        <v>688248</v>
      </c>
      <c r="H568" s="336">
        <v>95305.557694369971</v>
      </c>
      <c r="I568" s="335">
        <v>2752.9920000000002</v>
      </c>
      <c r="J568" s="335"/>
      <c r="K568" s="335"/>
      <c r="L568" s="337">
        <f t="shared" si="25"/>
        <v>13.847560427980898</v>
      </c>
      <c r="M568" s="337">
        <f t="shared" si="26"/>
        <v>0.4</v>
      </c>
    </row>
    <row r="569" spans="1:13">
      <c r="A569" s="334" t="s">
        <v>1227</v>
      </c>
      <c r="B569" s="334" t="s">
        <v>165</v>
      </c>
      <c r="C569" s="334" t="s">
        <v>52</v>
      </c>
      <c r="D569" s="334" t="s">
        <v>1537</v>
      </c>
      <c r="E569" s="334" t="s">
        <v>1041</v>
      </c>
      <c r="F569" s="334" t="str">
        <f t="shared" si="27"/>
        <v>Dhaka FR Non-PNP</v>
      </c>
      <c r="G569" s="335">
        <v>1260915</v>
      </c>
      <c r="H569" s="336">
        <v>183257.13096438241</v>
      </c>
      <c r="I569" s="335">
        <v>5043.66</v>
      </c>
      <c r="J569" s="335"/>
      <c r="K569" s="335"/>
      <c r="L569" s="337">
        <f t="shared" si="25"/>
        <v>14.533662535887226</v>
      </c>
      <c r="M569" s="337">
        <f t="shared" si="26"/>
        <v>0.4</v>
      </c>
    </row>
    <row r="570" spans="1:13">
      <c r="A570" s="334" t="s">
        <v>1247</v>
      </c>
      <c r="B570" s="334" t="s">
        <v>211</v>
      </c>
      <c r="C570" s="334" t="s">
        <v>189</v>
      </c>
      <c r="D570" s="334" t="s">
        <v>1537</v>
      </c>
      <c r="E570" s="334" t="s">
        <v>1041</v>
      </c>
      <c r="F570" s="334" t="str">
        <f t="shared" si="27"/>
        <v>Barishal FR Non-PNP</v>
      </c>
      <c r="G570" s="335">
        <v>1084125</v>
      </c>
      <c r="H570" s="336">
        <v>153725.531882243</v>
      </c>
      <c r="I570" s="335">
        <v>4336.5</v>
      </c>
      <c r="J570" s="335"/>
      <c r="K570" s="335"/>
      <c r="L570" s="337">
        <f t="shared" si="25"/>
        <v>14.179687017847851</v>
      </c>
      <c r="M570" s="337">
        <f t="shared" si="26"/>
        <v>0.4</v>
      </c>
    </row>
    <row r="571" spans="1:13">
      <c r="A571" s="334" t="s">
        <v>1241</v>
      </c>
      <c r="B571" s="334" t="s">
        <v>362</v>
      </c>
      <c r="C571" s="334" t="s">
        <v>52</v>
      </c>
      <c r="D571" s="334" t="s">
        <v>1537</v>
      </c>
      <c r="E571" s="334" t="s">
        <v>1041</v>
      </c>
      <c r="F571" s="334" t="str">
        <f t="shared" si="27"/>
        <v>Dhaka FR Non-PNP</v>
      </c>
      <c r="G571" s="335">
        <v>705640</v>
      </c>
      <c r="H571" s="336">
        <v>97470.543815505298</v>
      </c>
      <c r="I571" s="335">
        <v>2822.56</v>
      </c>
      <c r="J571" s="335"/>
      <c r="K571" s="335"/>
      <c r="L571" s="337">
        <f t="shared" si="25"/>
        <v>13.81306952773444</v>
      </c>
      <c r="M571" s="337">
        <f t="shared" si="26"/>
        <v>0.4</v>
      </c>
    </row>
    <row r="572" spans="1:13">
      <c r="A572" s="334" t="s">
        <v>1084</v>
      </c>
      <c r="B572" s="334" t="s">
        <v>52</v>
      </c>
      <c r="C572" s="334" t="s">
        <v>52</v>
      </c>
      <c r="D572" s="334" t="s">
        <v>1537</v>
      </c>
      <c r="E572" s="334" t="s">
        <v>1041</v>
      </c>
      <c r="F572" s="334" t="str">
        <f t="shared" si="27"/>
        <v>Dhaka FR Non-PNP</v>
      </c>
      <c r="G572" s="335">
        <v>1861119</v>
      </c>
      <c r="H572" s="336">
        <v>313425.67904016259</v>
      </c>
      <c r="I572" s="335">
        <v>7444.4760000000006</v>
      </c>
      <c r="J572" s="335"/>
      <c r="K572" s="335"/>
      <c r="L572" s="337">
        <f t="shared" si="25"/>
        <v>16.840711369888901</v>
      </c>
      <c r="M572" s="337">
        <f t="shared" si="26"/>
        <v>0.4</v>
      </c>
    </row>
    <row r="573" spans="1:13">
      <c r="A573" s="334" t="s">
        <v>1077</v>
      </c>
      <c r="B573" s="334" t="s">
        <v>170</v>
      </c>
      <c r="C573" s="334" t="s">
        <v>195</v>
      </c>
      <c r="D573" s="334" t="s">
        <v>1537</v>
      </c>
      <c r="E573" s="334" t="s">
        <v>1041</v>
      </c>
      <c r="F573" s="334" t="str">
        <f t="shared" si="27"/>
        <v>Chattogram FR Non-PNP</v>
      </c>
      <c r="G573" s="335">
        <v>903883</v>
      </c>
      <c r="H573" s="336">
        <v>137054.73354037557</v>
      </c>
      <c r="I573" s="335">
        <v>3615.5320000000002</v>
      </c>
      <c r="J573" s="335"/>
      <c r="K573" s="335"/>
      <c r="L573" s="337">
        <f t="shared" si="25"/>
        <v>15.162884304757979</v>
      </c>
      <c r="M573" s="337">
        <f t="shared" si="26"/>
        <v>0.4</v>
      </c>
    </row>
    <row r="574" spans="1:13">
      <c r="A574" s="334" t="s">
        <v>1575</v>
      </c>
      <c r="B574" s="334" t="s">
        <v>908</v>
      </c>
      <c r="C574" s="334" t="s">
        <v>131</v>
      </c>
      <c r="D574" s="334" t="s">
        <v>1537</v>
      </c>
      <c r="E574" s="334" t="s">
        <v>1041</v>
      </c>
      <c r="F574" s="334" t="str">
        <f t="shared" si="27"/>
        <v>Sylhet FR Non-PNP</v>
      </c>
      <c r="G574" s="335">
        <v>800721</v>
      </c>
      <c r="H574" s="336">
        <v>123360.93691267673</v>
      </c>
      <c r="I574" s="335">
        <v>3202.884</v>
      </c>
      <c r="J574" s="335"/>
      <c r="K574" s="335"/>
      <c r="L574" s="337">
        <f t="shared" si="25"/>
        <v>15.406232247271737</v>
      </c>
      <c r="M574" s="337">
        <f t="shared" si="26"/>
        <v>0.4</v>
      </c>
    </row>
    <row r="575" spans="1:13">
      <c r="A575" s="334" t="s">
        <v>1576</v>
      </c>
      <c r="B575" s="334" t="s">
        <v>1068</v>
      </c>
      <c r="C575" s="334" t="s">
        <v>159</v>
      </c>
      <c r="D575" s="334" t="s">
        <v>1537</v>
      </c>
      <c r="E575" s="334" t="s">
        <v>1041</v>
      </c>
      <c r="F575" s="334" t="str">
        <f t="shared" si="27"/>
        <v>Khulna FR Non-PNP</v>
      </c>
      <c r="G575" s="335">
        <v>796502</v>
      </c>
      <c r="H575" s="336">
        <v>118606.10940178248</v>
      </c>
      <c r="I575" s="335">
        <v>3186.0080000000003</v>
      </c>
      <c r="J575" s="335"/>
      <c r="K575" s="335"/>
      <c r="L575" s="337">
        <f t="shared" si="25"/>
        <v>14.890874021883496</v>
      </c>
      <c r="M575" s="337">
        <f t="shared" si="26"/>
        <v>0.4</v>
      </c>
    </row>
    <row r="576" spans="1:13">
      <c r="A576" s="334" t="s">
        <v>1577</v>
      </c>
      <c r="B576" s="334" t="s">
        <v>52</v>
      </c>
      <c r="C576" s="334" t="s">
        <v>52</v>
      </c>
      <c r="D576" s="334" t="s">
        <v>1537</v>
      </c>
      <c r="E576" s="334" t="s">
        <v>1041</v>
      </c>
      <c r="F576" s="334" t="str">
        <f t="shared" si="27"/>
        <v>Dhaka FR Non-PNP</v>
      </c>
      <c r="G576" s="335">
        <v>2276133</v>
      </c>
      <c r="H576" s="336">
        <v>375072.57211907208</v>
      </c>
      <c r="I576" s="335">
        <v>18231.355531957193</v>
      </c>
      <c r="J576" s="335"/>
      <c r="K576" s="335"/>
      <c r="L576" s="337">
        <f t="shared" si="25"/>
        <v>16.47849981170134</v>
      </c>
      <c r="M576" s="337">
        <f t="shared" si="26"/>
        <v>0.80097935981584523</v>
      </c>
    </row>
    <row r="577" spans="1:13">
      <c r="A577" s="334" t="s">
        <v>1578</v>
      </c>
      <c r="B577" s="334" t="s">
        <v>1566</v>
      </c>
      <c r="C577" s="334" t="s">
        <v>389</v>
      </c>
      <c r="D577" s="334" t="s">
        <v>1537</v>
      </c>
      <c r="E577" s="334" t="s">
        <v>1041</v>
      </c>
      <c r="F577" s="334" t="str">
        <f t="shared" si="27"/>
        <v>Rangpur FR Non-PNP</v>
      </c>
      <c r="G577" s="335">
        <v>535052</v>
      </c>
      <c r="H577" s="336">
        <v>82203.718423639235</v>
      </c>
      <c r="I577" s="335">
        <v>2140.2080000000001</v>
      </c>
      <c r="J577" s="335"/>
      <c r="K577" s="335"/>
      <c r="L577" s="337">
        <f t="shared" si="25"/>
        <v>15.363687720752234</v>
      </c>
      <c r="M577" s="337">
        <f t="shared" si="26"/>
        <v>0.4</v>
      </c>
    </row>
    <row r="578" spans="1:13">
      <c r="A578" s="334" t="s">
        <v>1579</v>
      </c>
      <c r="B578" s="334" t="s">
        <v>189</v>
      </c>
      <c r="C578" s="334" t="s">
        <v>189</v>
      </c>
      <c r="D578" s="334" t="s">
        <v>1537</v>
      </c>
      <c r="E578" s="334" t="s">
        <v>1041</v>
      </c>
      <c r="F578" s="334" t="str">
        <f t="shared" si="27"/>
        <v>Barishal FR Non-PNP</v>
      </c>
      <c r="G578" s="335">
        <v>1061023</v>
      </c>
      <c r="H578" s="336">
        <v>192411.40418648388</v>
      </c>
      <c r="I578" s="335">
        <v>4244.0919999999996</v>
      </c>
      <c r="J578" s="335"/>
      <c r="K578" s="335"/>
      <c r="L578" s="337">
        <f t="shared" si="25"/>
        <v>18.134517742450811</v>
      </c>
      <c r="M578" s="337">
        <f t="shared" si="26"/>
        <v>0.4</v>
      </c>
    </row>
    <row r="579" spans="1:13">
      <c r="A579" s="334" t="s">
        <v>1580</v>
      </c>
      <c r="B579" s="334" t="s">
        <v>1068</v>
      </c>
      <c r="C579" s="334" t="s">
        <v>159</v>
      </c>
      <c r="D579" s="334" t="s">
        <v>1537</v>
      </c>
      <c r="E579" s="334" t="s">
        <v>1041</v>
      </c>
      <c r="F579" s="334" t="str">
        <f t="shared" si="27"/>
        <v>Khulna FR Non-PNP</v>
      </c>
      <c r="G579" s="335">
        <v>1173168</v>
      </c>
      <c r="H579" s="336">
        <v>217682.14931796194</v>
      </c>
      <c r="I579" s="335">
        <v>4692.6720000000005</v>
      </c>
      <c r="J579" s="335"/>
      <c r="K579" s="335"/>
      <c r="L579" s="337">
        <f t="shared" ref="L579:L642" si="28">(H579/G579)*100</f>
        <v>18.55507048589477</v>
      </c>
      <c r="M579" s="337">
        <f t="shared" ref="M579:M642" si="29">(I579/G579)*100</f>
        <v>0.4</v>
      </c>
    </row>
    <row r="580" spans="1:13">
      <c r="A580" s="334" t="s">
        <v>1581</v>
      </c>
      <c r="B580" s="334" t="s">
        <v>189</v>
      </c>
      <c r="C580" s="334" t="s">
        <v>189</v>
      </c>
      <c r="D580" s="334" t="s">
        <v>1537</v>
      </c>
      <c r="E580" s="334" t="s">
        <v>1041</v>
      </c>
      <c r="F580" s="334" t="str">
        <f t="shared" ref="F580:F643" si="30">CONCATENATE(C580," ",E580," ",D580)</f>
        <v>Barishal FR Non-PNP</v>
      </c>
      <c r="G580" s="335">
        <v>894635</v>
      </c>
      <c r="H580" s="336">
        <v>139494.07738201969</v>
      </c>
      <c r="I580" s="335">
        <v>11774.256862082133</v>
      </c>
      <c r="J580" s="335"/>
      <c r="K580" s="335"/>
      <c r="L580" s="337">
        <f t="shared" si="28"/>
        <v>15.592289300331386</v>
      </c>
      <c r="M580" s="337">
        <f t="shared" si="29"/>
        <v>1.316096157883621</v>
      </c>
    </row>
    <row r="581" spans="1:13">
      <c r="A581" s="334" t="s">
        <v>1582</v>
      </c>
      <c r="B581" s="334" t="s">
        <v>52</v>
      </c>
      <c r="C581" s="334" t="s">
        <v>52</v>
      </c>
      <c r="D581" s="334" t="s">
        <v>1537</v>
      </c>
      <c r="E581" s="334" t="s">
        <v>1041</v>
      </c>
      <c r="F581" s="334" t="str">
        <f t="shared" si="30"/>
        <v>Dhaka FR Non-PNP</v>
      </c>
      <c r="G581" s="335">
        <v>1793301</v>
      </c>
      <c r="H581" s="336">
        <v>330745.68109657761</v>
      </c>
      <c r="I581" s="335">
        <v>7173.2039999999997</v>
      </c>
      <c r="J581" s="335"/>
      <c r="K581" s="335"/>
      <c r="L581" s="337">
        <f t="shared" si="28"/>
        <v>18.443400248847105</v>
      </c>
      <c r="M581" s="337">
        <f t="shared" si="29"/>
        <v>0.4</v>
      </c>
    </row>
    <row r="582" spans="1:13">
      <c r="A582" s="334" t="s">
        <v>1583</v>
      </c>
      <c r="B582" s="334" t="s">
        <v>206</v>
      </c>
      <c r="C582" s="334" t="s">
        <v>52</v>
      </c>
      <c r="D582" s="334" t="s">
        <v>1537</v>
      </c>
      <c r="E582" s="334" t="s">
        <v>1041</v>
      </c>
      <c r="F582" s="334" t="str">
        <f t="shared" si="30"/>
        <v>Dhaka FR Non-PNP</v>
      </c>
      <c r="G582" s="335">
        <v>1197811</v>
      </c>
      <c r="H582" s="336">
        <v>180913.50046946053</v>
      </c>
      <c r="I582" s="335">
        <v>4791.2439999999997</v>
      </c>
      <c r="J582" s="335"/>
      <c r="K582" s="335"/>
      <c r="L582" s="337">
        <f t="shared" si="28"/>
        <v>15.1036766626338</v>
      </c>
      <c r="M582" s="337">
        <f t="shared" si="29"/>
        <v>0.4</v>
      </c>
    </row>
    <row r="583" spans="1:13">
      <c r="A583" s="334" t="s">
        <v>1584</v>
      </c>
      <c r="B583" s="334" t="s">
        <v>52</v>
      </c>
      <c r="C583" s="334" t="s">
        <v>52</v>
      </c>
      <c r="D583" s="334" t="s">
        <v>1537</v>
      </c>
      <c r="E583" s="334" t="s">
        <v>1041</v>
      </c>
      <c r="F583" s="334" t="str">
        <f t="shared" si="30"/>
        <v>Dhaka FR Non-PNP</v>
      </c>
      <c r="G583" s="335">
        <v>805325</v>
      </c>
      <c r="H583" s="336">
        <v>118821.51534355759</v>
      </c>
      <c r="I583" s="335">
        <v>3221.3</v>
      </c>
      <c r="J583" s="335"/>
      <c r="K583" s="335"/>
      <c r="L583" s="337">
        <f t="shared" si="28"/>
        <v>14.75447991103686</v>
      </c>
      <c r="M583" s="337">
        <f t="shared" si="29"/>
        <v>0.4</v>
      </c>
    </row>
    <row r="584" spans="1:13">
      <c r="A584" s="334" t="s">
        <v>1585</v>
      </c>
      <c r="B584" s="334" t="s">
        <v>606</v>
      </c>
      <c r="C584" s="334" t="s">
        <v>107</v>
      </c>
      <c r="D584" s="334" t="s">
        <v>1537</v>
      </c>
      <c r="E584" s="334" t="s">
        <v>1041</v>
      </c>
      <c r="F584" s="334" t="str">
        <f t="shared" si="30"/>
        <v>Rajshahi FR Non-PNP</v>
      </c>
      <c r="G584" s="335">
        <v>1251881</v>
      </c>
      <c r="H584" s="336">
        <v>231741.34134039166</v>
      </c>
      <c r="I584" s="335">
        <v>17691.12703727993</v>
      </c>
      <c r="J584" s="335"/>
      <c r="K584" s="335"/>
      <c r="L584" s="337">
        <f t="shared" si="28"/>
        <v>18.511451275352183</v>
      </c>
      <c r="M584" s="337">
        <f t="shared" si="29"/>
        <v>1.4131636343454312</v>
      </c>
    </row>
    <row r="585" spans="1:13">
      <c r="A585" s="334" t="s">
        <v>1586</v>
      </c>
      <c r="B585" s="334" t="s">
        <v>162</v>
      </c>
      <c r="C585" s="334" t="s">
        <v>195</v>
      </c>
      <c r="D585" s="334" t="s">
        <v>1537</v>
      </c>
      <c r="E585" s="334" t="s">
        <v>1041</v>
      </c>
      <c r="F585" s="334" t="str">
        <f t="shared" si="30"/>
        <v>Chattogram FR Non-PNP</v>
      </c>
      <c r="G585" s="335">
        <v>1900253</v>
      </c>
      <c r="H585" s="336">
        <v>331354.9147308793</v>
      </c>
      <c r="I585" s="335">
        <v>7601.0119999999997</v>
      </c>
      <c r="J585" s="335"/>
      <c r="K585" s="335"/>
      <c r="L585" s="337">
        <f t="shared" si="28"/>
        <v>17.437410425394898</v>
      </c>
      <c r="M585" s="337">
        <f t="shared" si="29"/>
        <v>0.4</v>
      </c>
    </row>
    <row r="586" spans="1:13">
      <c r="A586" s="334" t="s">
        <v>1587</v>
      </c>
      <c r="B586" s="334" t="s">
        <v>189</v>
      </c>
      <c r="C586" s="334" t="s">
        <v>189</v>
      </c>
      <c r="D586" s="334" t="s">
        <v>1537</v>
      </c>
      <c r="E586" s="334" t="s">
        <v>1041</v>
      </c>
      <c r="F586" s="334" t="str">
        <f t="shared" si="30"/>
        <v>Barishal FR Non-PNP</v>
      </c>
      <c r="G586" s="335">
        <v>929882</v>
      </c>
      <c r="H586" s="336">
        <v>138999.26779441192</v>
      </c>
      <c r="I586" s="335">
        <v>3719.5280000000002</v>
      </c>
      <c r="J586" s="335"/>
      <c r="K586" s="335"/>
      <c r="L586" s="337">
        <f t="shared" si="28"/>
        <v>14.94805446222337</v>
      </c>
      <c r="M586" s="337">
        <f t="shared" si="29"/>
        <v>0.4</v>
      </c>
    </row>
    <row r="587" spans="1:13">
      <c r="A587" s="334" t="s">
        <v>1588</v>
      </c>
      <c r="B587" s="334" t="s">
        <v>79</v>
      </c>
      <c r="C587" s="334" t="s">
        <v>52</v>
      </c>
      <c r="D587" s="334" t="s">
        <v>1537</v>
      </c>
      <c r="E587" s="334" t="s">
        <v>1041</v>
      </c>
      <c r="F587" s="334" t="str">
        <f t="shared" si="30"/>
        <v>Dhaka FR Non-PNP</v>
      </c>
      <c r="G587" s="335">
        <v>1266959</v>
      </c>
      <c r="H587" s="336">
        <v>196631.31647344245</v>
      </c>
      <c r="I587" s="335">
        <v>5067.8360000000002</v>
      </c>
      <c r="J587" s="335"/>
      <c r="K587" s="335"/>
      <c r="L587" s="337">
        <f t="shared" si="28"/>
        <v>15.519943145235359</v>
      </c>
      <c r="M587" s="337">
        <f t="shared" si="29"/>
        <v>0.4</v>
      </c>
    </row>
    <row r="588" spans="1:13">
      <c r="A588" s="334" t="s">
        <v>1589</v>
      </c>
      <c r="B588" s="334" t="s">
        <v>323</v>
      </c>
      <c r="C588" s="334" t="s">
        <v>389</v>
      </c>
      <c r="D588" s="334" t="s">
        <v>1537</v>
      </c>
      <c r="E588" s="334" t="s">
        <v>1041</v>
      </c>
      <c r="F588" s="334" t="str">
        <f t="shared" si="30"/>
        <v>Rangpur FR Non-PNP</v>
      </c>
      <c r="G588" s="335">
        <v>1021998</v>
      </c>
      <c r="H588" s="336">
        <v>170773.0016466926</v>
      </c>
      <c r="I588" s="335">
        <v>4087.9920000000002</v>
      </c>
      <c r="J588" s="335"/>
      <c r="K588" s="335"/>
      <c r="L588" s="337">
        <f t="shared" si="28"/>
        <v>16.709719749617182</v>
      </c>
      <c r="M588" s="337">
        <f t="shared" si="29"/>
        <v>0.4</v>
      </c>
    </row>
    <row r="589" spans="1:13">
      <c r="A589" s="334" t="s">
        <v>1590</v>
      </c>
      <c r="B589" s="334" t="s">
        <v>52</v>
      </c>
      <c r="C589" s="334" t="s">
        <v>52</v>
      </c>
      <c r="D589" s="334" t="s">
        <v>1492</v>
      </c>
      <c r="E589" s="334" t="s">
        <v>1041</v>
      </c>
      <c r="F589" s="334" t="str">
        <f t="shared" si="30"/>
        <v>Dhaka FR PNP</v>
      </c>
      <c r="G589" s="335">
        <v>3690865</v>
      </c>
      <c r="H589" s="336">
        <v>646976.19771065854</v>
      </c>
      <c r="I589" s="335">
        <v>14763.460000000001</v>
      </c>
      <c r="J589" s="335"/>
      <c r="K589" s="335"/>
      <c r="L589" s="337">
        <f t="shared" si="28"/>
        <v>17.529121160233675</v>
      </c>
      <c r="M589" s="337">
        <f t="shared" si="29"/>
        <v>0.4</v>
      </c>
    </row>
    <row r="590" spans="1:13">
      <c r="A590" s="334" t="s">
        <v>1591</v>
      </c>
      <c r="B590" s="334" t="s">
        <v>1006</v>
      </c>
      <c r="C590" s="334" t="s">
        <v>159</v>
      </c>
      <c r="D590" s="334" t="s">
        <v>1537</v>
      </c>
      <c r="E590" s="334" t="s">
        <v>1041</v>
      </c>
      <c r="F590" s="334" t="str">
        <f t="shared" si="30"/>
        <v>Khulna FR Non-PNP</v>
      </c>
      <c r="G590" s="335">
        <v>879323</v>
      </c>
      <c r="H590" s="336">
        <v>153021.0721535387</v>
      </c>
      <c r="I590" s="335">
        <v>3517.2919999999999</v>
      </c>
      <c r="J590" s="335"/>
      <c r="K590" s="335"/>
      <c r="L590" s="337">
        <f t="shared" si="28"/>
        <v>17.402145986575889</v>
      </c>
      <c r="M590" s="337">
        <f t="shared" si="29"/>
        <v>0.4</v>
      </c>
    </row>
    <row r="591" spans="1:13">
      <c r="A591" s="334" t="s">
        <v>1592</v>
      </c>
      <c r="B591" s="334" t="s">
        <v>52</v>
      </c>
      <c r="C591" s="334" t="s">
        <v>52</v>
      </c>
      <c r="D591" s="334" t="s">
        <v>1537</v>
      </c>
      <c r="E591" s="334" t="s">
        <v>1041</v>
      </c>
      <c r="F591" s="334" t="str">
        <f t="shared" si="30"/>
        <v>Dhaka FR Non-PNP</v>
      </c>
      <c r="G591" s="335">
        <v>1759907</v>
      </c>
      <c r="H591" s="336">
        <v>261192.35879204932</v>
      </c>
      <c r="I591" s="335">
        <v>7039.6279999999997</v>
      </c>
      <c r="J591" s="335"/>
      <c r="K591" s="335"/>
      <c r="L591" s="337">
        <f t="shared" si="28"/>
        <v>14.841259156992347</v>
      </c>
      <c r="M591" s="337">
        <f t="shared" si="29"/>
        <v>0.4</v>
      </c>
    </row>
    <row r="592" spans="1:13">
      <c r="A592" s="334" t="s">
        <v>1593</v>
      </c>
      <c r="B592" s="334" t="s">
        <v>522</v>
      </c>
      <c r="C592" s="334" t="s">
        <v>52</v>
      </c>
      <c r="D592" s="334" t="s">
        <v>1537</v>
      </c>
      <c r="E592" s="334" t="s">
        <v>1041</v>
      </c>
      <c r="F592" s="334" t="str">
        <f t="shared" si="30"/>
        <v>Dhaka FR Non-PNP</v>
      </c>
      <c r="G592" s="335">
        <v>1105641</v>
      </c>
      <c r="H592" s="336">
        <v>175165.4220896881</v>
      </c>
      <c r="I592" s="335">
        <v>4422.5640000000003</v>
      </c>
      <c r="J592" s="335"/>
      <c r="K592" s="335"/>
      <c r="L592" s="337">
        <f t="shared" si="28"/>
        <v>15.842884090739046</v>
      </c>
      <c r="M592" s="337">
        <f t="shared" si="29"/>
        <v>0.4</v>
      </c>
    </row>
    <row r="593" spans="1:13">
      <c r="A593" s="334" t="s">
        <v>1594</v>
      </c>
      <c r="B593" s="334" t="s">
        <v>52</v>
      </c>
      <c r="C593" s="334" t="s">
        <v>52</v>
      </c>
      <c r="D593" s="334" t="s">
        <v>1537</v>
      </c>
      <c r="E593" s="334" t="s">
        <v>1041</v>
      </c>
      <c r="F593" s="334" t="str">
        <f t="shared" si="30"/>
        <v>Dhaka FR Non-PNP</v>
      </c>
      <c r="G593" s="335">
        <v>2006829</v>
      </c>
      <c r="H593" s="336">
        <v>337360.40479111031</v>
      </c>
      <c r="I593" s="335">
        <v>8027.3159999999998</v>
      </c>
      <c r="J593" s="335"/>
      <c r="K593" s="335"/>
      <c r="L593" s="337">
        <f t="shared" si="28"/>
        <v>16.810620376280706</v>
      </c>
      <c r="M593" s="337">
        <f t="shared" si="29"/>
        <v>0.4</v>
      </c>
    </row>
    <row r="594" spans="1:13">
      <c r="A594" s="334" t="s">
        <v>1595</v>
      </c>
      <c r="B594" s="334" t="s">
        <v>576</v>
      </c>
      <c r="C594" s="334" t="s">
        <v>389</v>
      </c>
      <c r="D594" s="334" t="s">
        <v>1537</v>
      </c>
      <c r="E594" s="334" t="s">
        <v>1041</v>
      </c>
      <c r="F594" s="334" t="str">
        <f t="shared" si="30"/>
        <v>Rangpur FR Non-PNP</v>
      </c>
      <c r="G594" s="335">
        <v>7022</v>
      </c>
      <c r="H594" s="336">
        <v>1699.6136938117238</v>
      </c>
      <c r="I594" s="335">
        <v>28.088000000000001</v>
      </c>
      <c r="J594" s="335"/>
      <c r="K594" s="335"/>
      <c r="L594" s="337">
        <f t="shared" si="28"/>
        <v>24.204125517113699</v>
      </c>
      <c r="M594" s="337">
        <f t="shared" si="29"/>
        <v>0.4</v>
      </c>
    </row>
    <row r="595" spans="1:13">
      <c r="A595" s="334" t="s">
        <v>1596</v>
      </c>
      <c r="B595" s="334" t="s">
        <v>1150</v>
      </c>
      <c r="C595" s="334" t="s">
        <v>389</v>
      </c>
      <c r="D595" s="334" t="s">
        <v>1537</v>
      </c>
      <c r="E595" s="334" t="s">
        <v>1041</v>
      </c>
      <c r="F595" s="334" t="str">
        <f t="shared" si="30"/>
        <v>Rangpur FR Non-PNP</v>
      </c>
      <c r="G595" s="335">
        <v>18582</v>
      </c>
      <c r="H595" s="336">
        <v>3633.6559440363726</v>
      </c>
      <c r="I595" s="335">
        <v>74.328000000000003</v>
      </c>
      <c r="J595" s="335"/>
      <c r="K595" s="335"/>
      <c r="L595" s="337">
        <f t="shared" si="28"/>
        <v>19.554708556863485</v>
      </c>
      <c r="M595" s="337">
        <f t="shared" si="29"/>
        <v>0.4</v>
      </c>
    </row>
    <row r="596" spans="1:13">
      <c r="A596" s="334" t="s">
        <v>1597</v>
      </c>
      <c r="B596" s="334" t="s">
        <v>107</v>
      </c>
      <c r="C596" s="334" t="s">
        <v>107</v>
      </c>
      <c r="D596" s="334" t="s">
        <v>1537</v>
      </c>
      <c r="E596" s="334" t="s">
        <v>1041</v>
      </c>
      <c r="F596" s="334" t="str">
        <f t="shared" si="30"/>
        <v>Rajshahi FR Non-PNP</v>
      </c>
      <c r="G596" s="335">
        <v>1395756</v>
      </c>
      <c r="H596" s="336">
        <v>241596.78162785014</v>
      </c>
      <c r="I596" s="335">
        <v>5583.0240000000003</v>
      </c>
      <c r="J596" s="335"/>
      <c r="K596" s="335"/>
      <c r="L596" s="337">
        <f t="shared" si="28"/>
        <v>17.309385138079303</v>
      </c>
      <c r="M596" s="337">
        <f t="shared" si="29"/>
        <v>0.4</v>
      </c>
    </row>
    <row r="597" spans="1:13">
      <c r="A597" s="334" t="s">
        <v>1598</v>
      </c>
      <c r="B597" s="334" t="s">
        <v>336</v>
      </c>
      <c r="C597" s="334" t="s">
        <v>389</v>
      </c>
      <c r="D597" s="334" t="s">
        <v>1537</v>
      </c>
      <c r="E597" s="334" t="s">
        <v>1041</v>
      </c>
      <c r="F597" s="334" t="str">
        <f t="shared" si="30"/>
        <v>Rangpur FR Non-PNP</v>
      </c>
      <c r="G597" s="335">
        <v>529484</v>
      </c>
      <c r="H597" s="336">
        <v>98896.797961351942</v>
      </c>
      <c r="I597" s="335">
        <v>2117.9360000000001</v>
      </c>
      <c r="J597" s="335"/>
      <c r="K597" s="335"/>
      <c r="L597" s="337">
        <f t="shared" si="28"/>
        <v>18.677957778016321</v>
      </c>
      <c r="M597" s="337">
        <f t="shared" si="29"/>
        <v>0.4</v>
      </c>
    </row>
    <row r="598" spans="1:13">
      <c r="A598" s="334" t="s">
        <v>1599</v>
      </c>
      <c r="B598" s="334" t="s">
        <v>189</v>
      </c>
      <c r="C598" s="334" t="s">
        <v>189</v>
      </c>
      <c r="D598" s="334" t="s">
        <v>1537</v>
      </c>
      <c r="E598" s="334" t="s">
        <v>1041</v>
      </c>
      <c r="F598" s="334" t="str">
        <f t="shared" si="30"/>
        <v>Barishal FR Non-PNP</v>
      </c>
      <c r="G598" s="335">
        <v>287259</v>
      </c>
      <c r="H598" s="336">
        <v>47396.421174466494</v>
      </c>
      <c r="I598" s="335">
        <v>1149.0360000000001</v>
      </c>
      <c r="J598" s="335"/>
      <c r="K598" s="335"/>
      <c r="L598" s="337">
        <f t="shared" si="28"/>
        <v>16.499542633813562</v>
      </c>
      <c r="M598" s="337">
        <f t="shared" si="29"/>
        <v>0.4</v>
      </c>
    </row>
    <row r="599" spans="1:13">
      <c r="A599" s="334" t="s">
        <v>1600</v>
      </c>
      <c r="B599" s="334" t="s">
        <v>52</v>
      </c>
      <c r="C599" s="334" t="s">
        <v>52</v>
      </c>
      <c r="D599" s="334" t="s">
        <v>1537</v>
      </c>
      <c r="E599" s="334" t="s">
        <v>1041</v>
      </c>
      <c r="F599" s="334" t="str">
        <f t="shared" si="30"/>
        <v>Dhaka FR Non-PNP</v>
      </c>
      <c r="G599" s="335">
        <v>1351145</v>
      </c>
      <c r="H599" s="336">
        <v>235013.55097200719</v>
      </c>
      <c r="I599" s="335">
        <v>5404.58</v>
      </c>
      <c r="J599" s="335"/>
      <c r="K599" s="335"/>
      <c r="L599" s="337">
        <f t="shared" si="28"/>
        <v>17.39365878362479</v>
      </c>
      <c r="M599" s="337">
        <f t="shared" si="29"/>
        <v>0.4</v>
      </c>
    </row>
    <row r="600" spans="1:13">
      <c r="A600" s="334" t="s">
        <v>1601</v>
      </c>
      <c r="B600" s="334" t="s">
        <v>52</v>
      </c>
      <c r="C600" s="334" t="s">
        <v>52</v>
      </c>
      <c r="D600" s="334" t="s">
        <v>1537</v>
      </c>
      <c r="E600" s="334" t="s">
        <v>1041</v>
      </c>
      <c r="F600" s="334" t="str">
        <f t="shared" si="30"/>
        <v>Dhaka FR Non-PNP</v>
      </c>
      <c r="G600" s="335">
        <v>1287538</v>
      </c>
      <c r="H600" s="336">
        <v>213394.8435826964</v>
      </c>
      <c r="I600" s="335">
        <v>5150.152</v>
      </c>
      <c r="J600" s="335"/>
      <c r="K600" s="335"/>
      <c r="L600" s="337">
        <f t="shared" si="28"/>
        <v>16.573867612660472</v>
      </c>
      <c r="M600" s="337">
        <f t="shared" si="29"/>
        <v>0.4</v>
      </c>
    </row>
    <row r="601" spans="1:13">
      <c r="A601" s="334" t="s">
        <v>1602</v>
      </c>
      <c r="B601" s="334" t="s">
        <v>52</v>
      </c>
      <c r="C601" s="334" t="s">
        <v>52</v>
      </c>
      <c r="D601" s="334" t="s">
        <v>1537</v>
      </c>
      <c r="E601" s="334" t="s">
        <v>1041</v>
      </c>
      <c r="F601" s="334" t="str">
        <f t="shared" si="30"/>
        <v>Dhaka FR Non-PNP</v>
      </c>
      <c r="G601" s="335">
        <v>2043442</v>
      </c>
      <c r="H601" s="336">
        <v>373254.20672796824</v>
      </c>
      <c r="I601" s="335">
        <v>8173.768</v>
      </c>
      <c r="J601" s="335"/>
      <c r="K601" s="335"/>
      <c r="L601" s="337">
        <f t="shared" si="28"/>
        <v>18.265955516621869</v>
      </c>
      <c r="M601" s="337">
        <f t="shared" si="29"/>
        <v>0.4</v>
      </c>
    </row>
    <row r="602" spans="1:13">
      <c r="A602" s="334" t="s">
        <v>1603</v>
      </c>
      <c r="B602" s="334" t="s">
        <v>136</v>
      </c>
      <c r="C602" s="334" t="s">
        <v>131</v>
      </c>
      <c r="D602" s="334" t="s">
        <v>1537</v>
      </c>
      <c r="E602" s="334" t="s">
        <v>1041</v>
      </c>
      <c r="F602" s="334" t="str">
        <f t="shared" si="30"/>
        <v>Sylhet FR Non-PNP</v>
      </c>
      <c r="G602" s="335">
        <v>1331585</v>
      </c>
      <c r="H602" s="336">
        <v>172182.22641773158</v>
      </c>
      <c r="I602" s="335">
        <v>5326.34</v>
      </c>
      <c r="J602" s="335"/>
      <c r="K602" s="335"/>
      <c r="L602" s="337">
        <f t="shared" si="28"/>
        <v>12.93062225976799</v>
      </c>
      <c r="M602" s="337">
        <f t="shared" si="29"/>
        <v>0.4</v>
      </c>
    </row>
    <row r="603" spans="1:13">
      <c r="A603" s="334" t="s">
        <v>1604</v>
      </c>
      <c r="B603" s="334" t="s">
        <v>362</v>
      </c>
      <c r="C603" s="334" t="s">
        <v>52</v>
      </c>
      <c r="D603" s="334" t="s">
        <v>1537</v>
      </c>
      <c r="E603" s="334" t="s">
        <v>1041</v>
      </c>
      <c r="F603" s="334" t="str">
        <f t="shared" si="30"/>
        <v>Dhaka FR Non-PNP</v>
      </c>
      <c r="G603" s="335">
        <v>682921</v>
      </c>
      <c r="H603" s="336">
        <v>113960.81864528175</v>
      </c>
      <c r="I603" s="335">
        <v>2731.6840000000002</v>
      </c>
      <c r="J603" s="335"/>
      <c r="K603" s="335"/>
      <c r="L603" s="337">
        <f t="shared" si="28"/>
        <v>16.687262310762407</v>
      </c>
      <c r="M603" s="337">
        <f t="shared" si="29"/>
        <v>0.4</v>
      </c>
    </row>
    <row r="604" spans="1:13">
      <c r="A604" s="334" t="s">
        <v>1605</v>
      </c>
      <c r="B604" s="334" t="s">
        <v>107</v>
      </c>
      <c r="C604" s="334" t="s">
        <v>107</v>
      </c>
      <c r="D604" s="334" t="s">
        <v>1537</v>
      </c>
      <c r="E604" s="334" t="s">
        <v>1041</v>
      </c>
      <c r="F604" s="334" t="str">
        <f t="shared" si="30"/>
        <v>Rajshahi FR Non-PNP</v>
      </c>
      <c r="G604" s="335">
        <v>1011518</v>
      </c>
      <c r="H604" s="336">
        <v>170565.96073821702</v>
      </c>
      <c r="I604" s="335">
        <v>4046.0720000000001</v>
      </c>
      <c r="J604" s="335"/>
      <c r="K604" s="335"/>
      <c r="L604" s="337">
        <f t="shared" si="28"/>
        <v>16.862375235855122</v>
      </c>
      <c r="M604" s="337">
        <f t="shared" si="29"/>
        <v>0.4</v>
      </c>
    </row>
    <row r="605" spans="1:13">
      <c r="A605" s="334" t="s">
        <v>1606</v>
      </c>
      <c r="B605" s="334" t="s">
        <v>52</v>
      </c>
      <c r="C605" s="334" t="s">
        <v>52</v>
      </c>
      <c r="D605" s="334" t="s">
        <v>1537</v>
      </c>
      <c r="E605" s="334" t="s">
        <v>1041</v>
      </c>
      <c r="F605" s="334" t="str">
        <f t="shared" si="30"/>
        <v>Dhaka FR Non-PNP</v>
      </c>
      <c r="G605" s="335">
        <v>910322</v>
      </c>
      <c r="H605" s="336">
        <v>130521.00203601731</v>
      </c>
      <c r="I605" s="335">
        <v>3641.288</v>
      </c>
      <c r="J605" s="335"/>
      <c r="K605" s="335"/>
      <c r="L605" s="337">
        <f t="shared" si="28"/>
        <v>14.33789384811279</v>
      </c>
      <c r="M605" s="337">
        <f t="shared" si="29"/>
        <v>0.4</v>
      </c>
    </row>
    <row r="606" spans="1:13">
      <c r="A606" s="334" t="s">
        <v>1607</v>
      </c>
      <c r="B606" s="334" t="s">
        <v>542</v>
      </c>
      <c r="C606" s="334" t="s">
        <v>52</v>
      </c>
      <c r="D606" s="334" t="s">
        <v>1537</v>
      </c>
      <c r="E606" s="334" t="s">
        <v>1041</v>
      </c>
      <c r="F606" s="334" t="str">
        <f t="shared" si="30"/>
        <v>Dhaka FR Non-PNP</v>
      </c>
      <c r="G606" s="335">
        <v>1203631</v>
      </c>
      <c r="H606" s="336">
        <v>144583.06997873657</v>
      </c>
      <c r="I606" s="335">
        <v>4814.5240000000003</v>
      </c>
      <c r="J606" s="335"/>
      <c r="K606" s="335"/>
      <c r="L606" s="337">
        <f t="shared" si="28"/>
        <v>12.01224212227307</v>
      </c>
      <c r="M606" s="337">
        <f t="shared" si="29"/>
        <v>0.4</v>
      </c>
    </row>
    <row r="607" spans="1:13">
      <c r="A607" s="334" t="s">
        <v>1608</v>
      </c>
      <c r="B607" s="334" t="s">
        <v>1139</v>
      </c>
      <c r="C607" s="334" t="s">
        <v>189</v>
      </c>
      <c r="D607" s="334" t="s">
        <v>1537</v>
      </c>
      <c r="E607" s="334" t="s">
        <v>1041</v>
      </c>
      <c r="F607" s="334" t="str">
        <f t="shared" si="30"/>
        <v>Barishal FR Non-PNP</v>
      </c>
      <c r="G607" s="335">
        <v>771122</v>
      </c>
      <c r="H607" s="336">
        <v>132997.60309110256</v>
      </c>
      <c r="I607" s="335">
        <v>3084.4880000000003</v>
      </c>
      <c r="J607" s="335"/>
      <c r="K607" s="335"/>
      <c r="L607" s="337">
        <f t="shared" si="28"/>
        <v>17.247284228838311</v>
      </c>
      <c r="M607" s="337">
        <f t="shared" si="29"/>
        <v>0.4</v>
      </c>
    </row>
    <row r="608" spans="1:13">
      <c r="A608" s="334" t="s">
        <v>1609</v>
      </c>
      <c r="B608" s="334" t="s">
        <v>189</v>
      </c>
      <c r="C608" s="334" t="s">
        <v>189</v>
      </c>
      <c r="D608" s="334" t="s">
        <v>1537</v>
      </c>
      <c r="E608" s="334" t="s">
        <v>1041</v>
      </c>
      <c r="F608" s="334" t="str">
        <f t="shared" si="30"/>
        <v>Barishal FR Non-PNP</v>
      </c>
      <c r="G608" s="335">
        <v>1044146</v>
      </c>
      <c r="H608" s="336">
        <v>150437.31865701018</v>
      </c>
      <c r="I608" s="335">
        <v>4176.5839999999998</v>
      </c>
      <c r="J608" s="335"/>
      <c r="K608" s="335"/>
      <c r="L608" s="337">
        <f t="shared" si="28"/>
        <v>14.407689983681419</v>
      </c>
      <c r="M608" s="337">
        <f t="shared" si="29"/>
        <v>0.4</v>
      </c>
    </row>
    <row r="609" spans="1:13">
      <c r="A609" s="334" t="s">
        <v>1610</v>
      </c>
      <c r="B609" s="334" t="s">
        <v>195</v>
      </c>
      <c r="C609" s="334" t="s">
        <v>195</v>
      </c>
      <c r="D609" s="334" t="s">
        <v>1537</v>
      </c>
      <c r="E609" s="334" t="s">
        <v>1041</v>
      </c>
      <c r="F609" s="334" t="str">
        <f t="shared" si="30"/>
        <v>Chattogram FR Non-PNP</v>
      </c>
      <c r="G609" s="335">
        <v>917476</v>
      </c>
      <c r="H609" s="336">
        <v>123227.70062484607</v>
      </c>
      <c r="I609" s="335">
        <v>3669.904</v>
      </c>
      <c r="J609" s="335"/>
      <c r="K609" s="335"/>
      <c r="L609" s="337">
        <f t="shared" si="28"/>
        <v>13.431163390088249</v>
      </c>
      <c r="M609" s="337">
        <f t="shared" si="29"/>
        <v>0.4</v>
      </c>
    </row>
    <row r="610" spans="1:13">
      <c r="A610" s="334" t="s">
        <v>1611</v>
      </c>
      <c r="B610" s="334" t="s">
        <v>52</v>
      </c>
      <c r="C610" s="334" t="s">
        <v>52</v>
      </c>
      <c r="D610" s="334" t="s">
        <v>1537</v>
      </c>
      <c r="E610" s="334" t="s">
        <v>1041</v>
      </c>
      <c r="F610" s="334" t="str">
        <f t="shared" si="30"/>
        <v>Dhaka FR Non-PNP</v>
      </c>
      <c r="G610" s="335">
        <v>1776100</v>
      </c>
      <c r="H610" s="336">
        <v>298994.2482021873</v>
      </c>
      <c r="I610" s="335">
        <v>7104.4000000000005</v>
      </c>
      <c r="J610" s="335"/>
      <c r="K610" s="335"/>
      <c r="L610" s="337">
        <f t="shared" si="28"/>
        <v>16.834313845064315</v>
      </c>
      <c r="M610" s="337">
        <f t="shared" si="29"/>
        <v>0.4</v>
      </c>
    </row>
    <row r="611" spans="1:13">
      <c r="A611" s="334" t="s">
        <v>1612</v>
      </c>
      <c r="B611" s="334" t="s">
        <v>189</v>
      </c>
      <c r="C611" s="334" t="s">
        <v>189</v>
      </c>
      <c r="D611" s="334" t="s">
        <v>1537</v>
      </c>
      <c r="E611" s="334" t="s">
        <v>1041</v>
      </c>
      <c r="F611" s="334" t="str">
        <f t="shared" si="30"/>
        <v>Barishal FR Non-PNP</v>
      </c>
      <c r="G611" s="335">
        <v>1000464</v>
      </c>
      <c r="H611" s="336">
        <v>156600.4842473527</v>
      </c>
      <c r="I611" s="335">
        <v>4001.8560000000002</v>
      </c>
      <c r="J611" s="335"/>
      <c r="K611" s="335"/>
      <c r="L611" s="337">
        <f t="shared" si="28"/>
        <v>15.652785532248306</v>
      </c>
      <c r="M611" s="337">
        <f t="shared" si="29"/>
        <v>0.4</v>
      </c>
    </row>
    <row r="612" spans="1:13">
      <c r="A612" s="334" t="s">
        <v>1613</v>
      </c>
      <c r="B612" s="334" t="s">
        <v>401</v>
      </c>
      <c r="C612" s="334" t="s">
        <v>195</v>
      </c>
      <c r="D612" s="334" t="s">
        <v>1537</v>
      </c>
      <c r="E612" s="334" t="s">
        <v>1041</v>
      </c>
      <c r="F612" s="334" t="str">
        <f t="shared" si="30"/>
        <v>Chattogram FR Non-PNP</v>
      </c>
      <c r="G612" s="335">
        <v>960846</v>
      </c>
      <c r="H612" s="336">
        <v>124926.89567749607</v>
      </c>
      <c r="I612" s="335">
        <v>3843.384</v>
      </c>
      <c r="J612" s="335"/>
      <c r="K612" s="335"/>
      <c r="L612" s="337">
        <f t="shared" si="28"/>
        <v>13.001760498300047</v>
      </c>
      <c r="M612" s="337">
        <f t="shared" si="29"/>
        <v>0.4</v>
      </c>
    </row>
    <row r="613" spans="1:13">
      <c r="A613" s="334" t="s">
        <v>1614</v>
      </c>
      <c r="B613" s="334" t="s">
        <v>389</v>
      </c>
      <c r="C613" s="334" t="s">
        <v>389</v>
      </c>
      <c r="D613" s="334" t="s">
        <v>1537</v>
      </c>
      <c r="E613" s="334" t="s">
        <v>1041</v>
      </c>
      <c r="F613" s="334" t="str">
        <f t="shared" si="30"/>
        <v>Rangpur FR Non-PNP</v>
      </c>
      <c r="G613" s="335">
        <v>957919</v>
      </c>
      <c r="H613" s="336">
        <v>133933.59969728978</v>
      </c>
      <c r="I613" s="335">
        <v>3831.6759999999999</v>
      </c>
      <c r="J613" s="335"/>
      <c r="K613" s="335"/>
      <c r="L613" s="337">
        <f t="shared" si="28"/>
        <v>13.981724936794215</v>
      </c>
      <c r="M613" s="337">
        <f t="shared" si="29"/>
        <v>0.4</v>
      </c>
    </row>
    <row r="614" spans="1:13">
      <c r="A614" s="334" t="s">
        <v>1615</v>
      </c>
      <c r="B614" s="334" t="s">
        <v>150</v>
      </c>
      <c r="C614" s="334" t="s">
        <v>107</v>
      </c>
      <c r="D614" s="334" t="s">
        <v>1537</v>
      </c>
      <c r="E614" s="334" t="s">
        <v>1041</v>
      </c>
      <c r="F614" s="334" t="str">
        <f t="shared" si="30"/>
        <v>Rajshahi FR Non-PNP</v>
      </c>
      <c r="G614" s="335">
        <v>2050276</v>
      </c>
      <c r="H614" s="336">
        <v>367865.60489275161</v>
      </c>
      <c r="I614" s="335">
        <v>8201.1039999999994</v>
      </c>
      <c r="J614" s="335"/>
      <c r="K614" s="335"/>
      <c r="L614" s="337">
        <f t="shared" si="28"/>
        <v>17.942248014060137</v>
      </c>
      <c r="M614" s="337">
        <f t="shared" si="29"/>
        <v>0.4</v>
      </c>
    </row>
    <row r="615" spans="1:13">
      <c r="A615" s="334" t="s">
        <v>1616</v>
      </c>
      <c r="B615" s="334" t="s">
        <v>189</v>
      </c>
      <c r="C615" s="334" t="s">
        <v>189</v>
      </c>
      <c r="D615" s="334" t="s">
        <v>1537</v>
      </c>
      <c r="E615" s="334" t="s">
        <v>1041</v>
      </c>
      <c r="F615" s="334" t="str">
        <f t="shared" si="30"/>
        <v>Barishal FR Non-PNP</v>
      </c>
      <c r="G615" s="335">
        <v>455632</v>
      </c>
      <c r="H615" s="336">
        <v>70649.575443771348</v>
      </c>
      <c r="I615" s="335">
        <v>1822.528</v>
      </c>
      <c r="J615" s="335"/>
      <c r="K615" s="335"/>
      <c r="L615" s="337">
        <f t="shared" si="28"/>
        <v>15.50584143426523</v>
      </c>
      <c r="M615" s="337">
        <f t="shared" si="29"/>
        <v>0.4</v>
      </c>
    </row>
    <row r="616" spans="1:13">
      <c r="A616" s="334" t="s">
        <v>1617</v>
      </c>
      <c r="B616" s="334" t="s">
        <v>131</v>
      </c>
      <c r="C616" s="334" t="s">
        <v>131</v>
      </c>
      <c r="D616" s="334" t="s">
        <v>1492</v>
      </c>
      <c r="E616" s="334" t="s">
        <v>1041</v>
      </c>
      <c r="F616" s="334" t="str">
        <f t="shared" si="30"/>
        <v>Sylhet FR PNP</v>
      </c>
      <c r="G616" s="335">
        <v>3585839</v>
      </c>
      <c r="H616" s="336">
        <v>672516.44791637303</v>
      </c>
      <c r="I616" s="335">
        <v>14343.356</v>
      </c>
      <c r="J616" s="335"/>
      <c r="K616" s="335"/>
      <c r="L616" s="337">
        <f t="shared" si="28"/>
        <v>18.754786478600209</v>
      </c>
      <c r="M616" s="337">
        <f t="shared" si="29"/>
        <v>0.4</v>
      </c>
    </row>
    <row r="617" spans="1:13">
      <c r="A617" s="334" t="s">
        <v>1618</v>
      </c>
      <c r="B617" s="334" t="s">
        <v>79</v>
      </c>
      <c r="C617" s="334" t="s">
        <v>52</v>
      </c>
      <c r="D617" s="334" t="s">
        <v>1537</v>
      </c>
      <c r="E617" s="334" t="s">
        <v>1041</v>
      </c>
      <c r="F617" s="334" t="str">
        <f t="shared" si="30"/>
        <v>Dhaka FR Non-PNP</v>
      </c>
      <c r="G617" s="335">
        <v>1064524</v>
      </c>
      <c r="H617" s="336">
        <v>181820.91146233986</v>
      </c>
      <c r="I617" s="335">
        <v>4258.0960000000005</v>
      </c>
      <c r="J617" s="335"/>
      <c r="K617" s="335"/>
      <c r="L617" s="337">
        <f t="shared" si="28"/>
        <v>17.080019939648132</v>
      </c>
      <c r="M617" s="337">
        <f t="shared" si="29"/>
        <v>0.4</v>
      </c>
    </row>
    <row r="618" spans="1:13">
      <c r="A618" s="334" t="s">
        <v>1619</v>
      </c>
      <c r="B618" s="334" t="s">
        <v>283</v>
      </c>
      <c r="C618" s="334" t="s">
        <v>195</v>
      </c>
      <c r="D618" s="334" t="s">
        <v>1537</v>
      </c>
      <c r="E618" s="334" t="s">
        <v>1041</v>
      </c>
      <c r="F618" s="334" t="str">
        <f t="shared" si="30"/>
        <v>Chattogram FR Non-PNP</v>
      </c>
      <c r="G618" s="335">
        <v>787444</v>
      </c>
      <c r="H618" s="336">
        <v>109342.05641460403</v>
      </c>
      <c r="I618" s="335">
        <v>3149.7759999999998</v>
      </c>
      <c r="J618" s="335"/>
      <c r="K618" s="335"/>
      <c r="L618" s="337">
        <f t="shared" si="28"/>
        <v>13.885693003515682</v>
      </c>
      <c r="M618" s="337">
        <f t="shared" si="29"/>
        <v>0.4</v>
      </c>
    </row>
    <row r="619" spans="1:13">
      <c r="A619" s="334" t="s">
        <v>1620</v>
      </c>
      <c r="B619" s="334" t="s">
        <v>325</v>
      </c>
      <c r="C619" s="334" t="s">
        <v>389</v>
      </c>
      <c r="D619" s="334" t="s">
        <v>1537</v>
      </c>
      <c r="E619" s="334" t="s">
        <v>1041</v>
      </c>
      <c r="F619" s="334" t="str">
        <f t="shared" si="30"/>
        <v>Rangpur FR Non-PNP</v>
      </c>
      <c r="G619" s="335">
        <v>857956</v>
      </c>
      <c r="H619" s="336">
        <v>98291.269433655325</v>
      </c>
      <c r="I619" s="335">
        <v>3431.8240000000001</v>
      </c>
      <c r="J619" s="335"/>
      <c r="K619" s="335"/>
      <c r="L619" s="337">
        <f t="shared" si="28"/>
        <v>11.456446418424177</v>
      </c>
      <c r="M619" s="337">
        <f t="shared" si="29"/>
        <v>0.4</v>
      </c>
    </row>
    <row r="620" spans="1:13">
      <c r="A620" s="334" t="s">
        <v>1621</v>
      </c>
      <c r="B620" s="334" t="s">
        <v>323</v>
      </c>
      <c r="C620" s="334" t="s">
        <v>389</v>
      </c>
      <c r="D620" s="334" t="s">
        <v>1537</v>
      </c>
      <c r="E620" s="334" t="s">
        <v>1041</v>
      </c>
      <c r="F620" s="334" t="str">
        <f t="shared" si="30"/>
        <v>Rangpur FR Non-PNP</v>
      </c>
      <c r="G620" s="335">
        <v>1133700</v>
      </c>
      <c r="H620" s="336">
        <v>188451.27497302464</v>
      </c>
      <c r="I620" s="335">
        <v>4534.8</v>
      </c>
      <c r="J620" s="335"/>
      <c r="K620" s="335"/>
      <c r="L620" s="337">
        <f t="shared" si="28"/>
        <v>16.622675749583191</v>
      </c>
      <c r="M620" s="337">
        <f t="shared" si="29"/>
        <v>0.4</v>
      </c>
    </row>
    <row r="621" spans="1:13">
      <c r="A621" s="334" t="s">
        <v>1622</v>
      </c>
      <c r="B621" s="334" t="s">
        <v>1163</v>
      </c>
      <c r="C621" s="334" t="s">
        <v>159</v>
      </c>
      <c r="D621" s="334" t="s">
        <v>1537</v>
      </c>
      <c r="E621" s="334" t="s">
        <v>1041</v>
      </c>
      <c r="F621" s="334" t="str">
        <f t="shared" si="30"/>
        <v>Khulna FR Non-PNP</v>
      </c>
      <c r="G621" s="335">
        <v>2657090</v>
      </c>
      <c r="H621" s="336">
        <v>475713.13147951238</v>
      </c>
      <c r="I621" s="335">
        <v>10628.36</v>
      </c>
      <c r="J621" s="335"/>
      <c r="K621" s="335"/>
      <c r="L621" s="337">
        <f t="shared" si="28"/>
        <v>17.903538513167124</v>
      </c>
      <c r="M621" s="337">
        <f t="shared" si="29"/>
        <v>0.4</v>
      </c>
    </row>
    <row r="622" spans="1:13">
      <c r="A622" s="334" t="s">
        <v>1623</v>
      </c>
      <c r="B622" s="334" t="s">
        <v>487</v>
      </c>
      <c r="C622" s="334" t="s">
        <v>52</v>
      </c>
      <c r="D622" s="334" t="s">
        <v>1537</v>
      </c>
      <c r="E622" s="334" t="s">
        <v>1041</v>
      </c>
      <c r="F622" s="334" t="str">
        <f t="shared" si="30"/>
        <v>Dhaka FR Non-PNP</v>
      </c>
      <c r="G622" s="335">
        <v>3046061</v>
      </c>
      <c r="H622" s="336">
        <v>467426.54502488312</v>
      </c>
      <c r="I622" s="335">
        <v>12184.244000000001</v>
      </c>
      <c r="J622" s="335"/>
      <c r="K622" s="335"/>
      <c r="L622" s="337">
        <f t="shared" si="28"/>
        <v>15.34527854251386</v>
      </c>
      <c r="M622" s="337">
        <f t="shared" si="29"/>
        <v>0.4</v>
      </c>
    </row>
    <row r="623" spans="1:13">
      <c r="A623" s="334" t="s">
        <v>1624</v>
      </c>
      <c r="B623" s="334" t="s">
        <v>230</v>
      </c>
      <c r="C623" s="334" t="s">
        <v>131</v>
      </c>
      <c r="D623" s="334" t="s">
        <v>1537</v>
      </c>
      <c r="E623" s="334" t="s">
        <v>1041</v>
      </c>
      <c r="F623" s="334" t="str">
        <f t="shared" si="30"/>
        <v>Sylhet FR Non-PNP</v>
      </c>
      <c r="G623" s="335">
        <v>2309111</v>
      </c>
      <c r="H623" s="336">
        <v>451056.67545638402</v>
      </c>
      <c r="I623" s="335">
        <v>9236.4439999999995</v>
      </c>
      <c r="J623" s="335"/>
      <c r="K623" s="335"/>
      <c r="L623" s="337">
        <f t="shared" si="28"/>
        <v>19.533780552618911</v>
      </c>
      <c r="M623" s="337">
        <f t="shared" si="29"/>
        <v>0.4</v>
      </c>
    </row>
    <row r="624" spans="1:13">
      <c r="A624" s="334" t="s">
        <v>1625</v>
      </c>
      <c r="B624" s="334" t="s">
        <v>136</v>
      </c>
      <c r="C624" s="334" t="s">
        <v>131</v>
      </c>
      <c r="D624" s="334" t="s">
        <v>1537</v>
      </c>
      <c r="E624" s="334" t="s">
        <v>1041</v>
      </c>
      <c r="F624" s="334" t="str">
        <f t="shared" si="30"/>
        <v>Sylhet FR Non-PNP</v>
      </c>
      <c r="G624" s="335">
        <v>1049402</v>
      </c>
      <c r="H624" s="336">
        <v>182539.85988579714</v>
      </c>
      <c r="I624" s="335">
        <v>4197.6080000000002</v>
      </c>
      <c r="J624" s="335"/>
      <c r="K624" s="335"/>
      <c r="L624" s="337">
        <f t="shared" si="28"/>
        <v>17.394655230864544</v>
      </c>
      <c r="M624" s="337">
        <f t="shared" si="29"/>
        <v>0.4</v>
      </c>
    </row>
    <row r="625" spans="1:13">
      <c r="A625" s="334" t="s">
        <v>1626</v>
      </c>
      <c r="B625" s="334" t="s">
        <v>52</v>
      </c>
      <c r="C625" s="334" t="s">
        <v>52</v>
      </c>
      <c r="D625" s="334" t="s">
        <v>1537</v>
      </c>
      <c r="E625" s="334" t="s">
        <v>1041</v>
      </c>
      <c r="F625" s="334" t="str">
        <f t="shared" si="30"/>
        <v>Dhaka FR Non-PNP</v>
      </c>
      <c r="G625" s="335">
        <v>1518968</v>
      </c>
      <c r="H625" s="336">
        <v>284329.51028495876</v>
      </c>
      <c r="I625" s="335">
        <v>4.5474735088646412E-12</v>
      </c>
      <c r="J625" s="335"/>
      <c r="K625" s="335"/>
      <c r="L625" s="337">
        <f t="shared" si="28"/>
        <v>18.718597777238148</v>
      </c>
      <c r="M625" s="337">
        <f t="shared" si="29"/>
        <v>2.9937915142811705E-16</v>
      </c>
    </row>
    <row r="626" spans="1:13">
      <c r="A626" s="334" t="s">
        <v>1627</v>
      </c>
      <c r="B626" s="334" t="s">
        <v>52</v>
      </c>
      <c r="C626" s="334" t="s">
        <v>52</v>
      </c>
      <c r="D626" s="334" t="s">
        <v>1537</v>
      </c>
      <c r="E626" s="334" t="s">
        <v>1041</v>
      </c>
      <c r="F626" s="334" t="str">
        <f t="shared" si="30"/>
        <v>Dhaka FR Non-PNP</v>
      </c>
      <c r="G626" s="335">
        <v>965365</v>
      </c>
      <c r="H626" s="336">
        <v>139639.728335619</v>
      </c>
      <c r="I626" s="335">
        <v>3861.46</v>
      </c>
      <c r="J626" s="335"/>
      <c r="K626" s="335"/>
      <c r="L626" s="337">
        <f t="shared" si="28"/>
        <v>14.464966964372957</v>
      </c>
      <c r="M626" s="337">
        <f t="shared" si="29"/>
        <v>0.4</v>
      </c>
    </row>
    <row r="627" spans="1:13">
      <c r="A627" s="334" t="s">
        <v>1628</v>
      </c>
      <c r="B627" s="334" t="s">
        <v>52</v>
      </c>
      <c r="C627" s="334" t="s">
        <v>52</v>
      </c>
      <c r="D627" s="334" t="s">
        <v>1537</v>
      </c>
      <c r="E627" s="334" t="s">
        <v>1041</v>
      </c>
      <c r="F627" s="334" t="str">
        <f t="shared" si="30"/>
        <v>Dhaka FR Non-PNP</v>
      </c>
      <c r="G627" s="335">
        <v>1766031</v>
      </c>
      <c r="H627" s="336">
        <v>332154.96874190995</v>
      </c>
      <c r="I627" s="335">
        <v>7064.1239999999998</v>
      </c>
      <c r="J627" s="335"/>
      <c r="K627" s="335"/>
      <c r="L627" s="337">
        <f t="shared" si="28"/>
        <v>18.807991974201467</v>
      </c>
      <c r="M627" s="337">
        <f t="shared" si="29"/>
        <v>0.4</v>
      </c>
    </row>
    <row r="628" spans="1:13">
      <c r="A628" s="334" t="s">
        <v>1629</v>
      </c>
      <c r="B628" s="334" t="s">
        <v>162</v>
      </c>
      <c r="C628" s="334" t="s">
        <v>195</v>
      </c>
      <c r="D628" s="334" t="s">
        <v>1537</v>
      </c>
      <c r="E628" s="334" t="s">
        <v>1041</v>
      </c>
      <c r="F628" s="334" t="str">
        <f t="shared" si="30"/>
        <v>Chattogram FR Non-PNP</v>
      </c>
      <c r="G628" s="335">
        <v>660489</v>
      </c>
      <c r="H628" s="336">
        <v>118368.28615448234</v>
      </c>
      <c r="I628" s="335">
        <v>2641.9560000000001</v>
      </c>
      <c r="J628" s="335"/>
      <c r="K628" s="335"/>
      <c r="L628" s="337">
        <f t="shared" si="28"/>
        <v>17.921310749230091</v>
      </c>
      <c r="M628" s="337">
        <f t="shared" si="29"/>
        <v>0.4</v>
      </c>
    </row>
    <row r="629" spans="1:13">
      <c r="A629" s="334" t="s">
        <v>1630</v>
      </c>
      <c r="B629" s="334" t="s">
        <v>52</v>
      </c>
      <c r="C629" s="334" t="s">
        <v>52</v>
      </c>
      <c r="D629" s="334" t="s">
        <v>1537</v>
      </c>
      <c r="E629" s="334" t="s">
        <v>1041</v>
      </c>
      <c r="F629" s="334" t="str">
        <f t="shared" si="30"/>
        <v>Dhaka FR Non-PNP</v>
      </c>
      <c r="G629" s="335">
        <v>7738</v>
      </c>
      <c r="H629" s="336">
        <v>1372.3832459758703</v>
      </c>
      <c r="I629" s="335">
        <v>30.952000000000002</v>
      </c>
      <c r="J629" s="335"/>
      <c r="K629" s="335"/>
      <c r="L629" s="337">
        <f t="shared" si="28"/>
        <v>17.73563254039636</v>
      </c>
      <c r="M629" s="337">
        <f t="shared" si="29"/>
        <v>0.4</v>
      </c>
    </row>
    <row r="630" spans="1:13">
      <c r="A630" s="334" t="s">
        <v>1631</v>
      </c>
      <c r="B630" s="334" t="s">
        <v>351</v>
      </c>
      <c r="C630" s="334" t="s">
        <v>389</v>
      </c>
      <c r="D630" s="334" t="s">
        <v>1537</v>
      </c>
      <c r="E630" s="334" t="s">
        <v>1041</v>
      </c>
      <c r="F630" s="334" t="str">
        <f t="shared" si="30"/>
        <v>Rangpur FR Non-PNP</v>
      </c>
      <c r="G630" s="335">
        <v>688929</v>
      </c>
      <c r="H630" s="336">
        <v>106066.2541114788</v>
      </c>
      <c r="I630" s="335">
        <v>2755.7159999999999</v>
      </c>
      <c r="J630" s="335"/>
      <c r="K630" s="335"/>
      <c r="L630" s="337">
        <f t="shared" si="28"/>
        <v>15.395817872593373</v>
      </c>
      <c r="M630" s="337">
        <f t="shared" si="29"/>
        <v>0.4</v>
      </c>
    </row>
    <row r="631" spans="1:13">
      <c r="A631" s="334" t="s">
        <v>1632</v>
      </c>
      <c r="B631" s="334" t="s">
        <v>189</v>
      </c>
      <c r="C631" s="334" t="s">
        <v>189</v>
      </c>
      <c r="D631" s="334" t="s">
        <v>1537</v>
      </c>
      <c r="E631" s="334" t="s">
        <v>1041</v>
      </c>
      <c r="F631" s="334" t="str">
        <f t="shared" si="30"/>
        <v>Barishal FR Non-PNP</v>
      </c>
      <c r="G631" s="335">
        <v>1006235</v>
      </c>
      <c r="H631" s="336">
        <v>149524.17697374529</v>
      </c>
      <c r="I631" s="335">
        <v>4024.94</v>
      </c>
      <c r="J631" s="335"/>
      <c r="K631" s="335"/>
      <c r="L631" s="337">
        <f t="shared" si="28"/>
        <v>14.85976704981891</v>
      </c>
      <c r="M631" s="337">
        <f t="shared" si="29"/>
        <v>0.4</v>
      </c>
    </row>
    <row r="632" spans="1:13">
      <c r="A632" s="334" t="s">
        <v>1633</v>
      </c>
      <c r="B632" s="334" t="s">
        <v>362</v>
      </c>
      <c r="C632" s="334" t="s">
        <v>52</v>
      </c>
      <c r="D632" s="334" t="s">
        <v>1537</v>
      </c>
      <c r="E632" s="334" t="s">
        <v>1041</v>
      </c>
      <c r="F632" s="334" t="str">
        <f t="shared" si="30"/>
        <v>Dhaka FR Non-PNP</v>
      </c>
      <c r="G632" s="335">
        <v>1307778</v>
      </c>
      <c r="H632" s="336">
        <v>207244.2760245266</v>
      </c>
      <c r="I632" s="335">
        <v>5231.1120000000001</v>
      </c>
      <c r="J632" s="335"/>
      <c r="K632" s="335"/>
      <c r="L632" s="337">
        <f t="shared" si="28"/>
        <v>15.847053247915671</v>
      </c>
      <c r="M632" s="337">
        <f t="shared" si="29"/>
        <v>0.4</v>
      </c>
    </row>
    <row r="633" spans="1:13">
      <c r="A633" s="334" t="s">
        <v>1634</v>
      </c>
      <c r="B633" s="334" t="s">
        <v>389</v>
      </c>
      <c r="C633" s="334" t="s">
        <v>389</v>
      </c>
      <c r="D633" s="334" t="s">
        <v>1537</v>
      </c>
      <c r="E633" s="334" t="s">
        <v>1041</v>
      </c>
      <c r="F633" s="334" t="str">
        <f t="shared" si="30"/>
        <v>Rangpur FR Non-PNP</v>
      </c>
      <c r="G633" s="335">
        <v>934382</v>
      </c>
      <c r="H633" s="336">
        <v>151641.79448081963</v>
      </c>
      <c r="I633" s="335">
        <v>3737.5280000000002</v>
      </c>
      <c r="J633" s="335"/>
      <c r="K633" s="335"/>
      <c r="L633" s="337">
        <f t="shared" si="28"/>
        <v>16.229100569233957</v>
      </c>
      <c r="M633" s="337">
        <f t="shared" si="29"/>
        <v>0.4</v>
      </c>
    </row>
    <row r="634" spans="1:13">
      <c r="A634" s="334" t="s">
        <v>1635</v>
      </c>
      <c r="B634" s="334" t="s">
        <v>336</v>
      </c>
      <c r="C634" s="334" t="s">
        <v>389</v>
      </c>
      <c r="D634" s="334" t="s">
        <v>1537</v>
      </c>
      <c r="E634" s="334" t="s">
        <v>1041</v>
      </c>
      <c r="F634" s="334" t="str">
        <f t="shared" si="30"/>
        <v>Rangpur FR Non-PNP</v>
      </c>
      <c r="G634" s="335">
        <v>346882</v>
      </c>
      <c r="H634" s="336">
        <v>59277.031915962536</v>
      </c>
      <c r="I634" s="335">
        <v>1632.5431055400063</v>
      </c>
      <c r="J634" s="335"/>
      <c r="K634" s="335"/>
      <c r="L634" s="337">
        <f t="shared" si="28"/>
        <v>17.088529216264476</v>
      </c>
      <c r="M634" s="337">
        <f t="shared" si="29"/>
        <v>0.47063355998293555</v>
      </c>
    </row>
    <row r="635" spans="1:13">
      <c r="A635" s="334" t="s">
        <v>1636</v>
      </c>
      <c r="B635" s="334" t="s">
        <v>455</v>
      </c>
      <c r="C635" s="334" t="s">
        <v>195</v>
      </c>
      <c r="D635" s="334" t="s">
        <v>1537</v>
      </c>
      <c r="E635" s="334" t="s">
        <v>1041</v>
      </c>
      <c r="F635" s="334" t="str">
        <f t="shared" si="30"/>
        <v>Chattogram FR Non-PNP</v>
      </c>
      <c r="G635" s="335">
        <v>756863</v>
      </c>
      <c r="H635" s="336">
        <v>119441.40736056429</v>
      </c>
      <c r="I635" s="335">
        <v>3027.4520000000002</v>
      </c>
      <c r="J635" s="335"/>
      <c r="K635" s="335"/>
      <c r="L635" s="337">
        <f t="shared" si="28"/>
        <v>15.781113274207392</v>
      </c>
      <c r="M635" s="337">
        <f t="shared" si="29"/>
        <v>0.4</v>
      </c>
    </row>
    <row r="636" spans="1:13">
      <c r="A636" s="334" t="s">
        <v>1637</v>
      </c>
      <c r="B636" s="334" t="s">
        <v>52</v>
      </c>
      <c r="C636" s="334" t="s">
        <v>52</v>
      </c>
      <c r="D636" s="334" t="s">
        <v>1537</v>
      </c>
      <c r="E636" s="334" t="s">
        <v>1041</v>
      </c>
      <c r="F636" s="334" t="str">
        <f t="shared" si="30"/>
        <v>Dhaka FR Non-PNP</v>
      </c>
      <c r="G636" s="335">
        <v>2032671</v>
      </c>
      <c r="H636" s="336">
        <v>357180.49032846303</v>
      </c>
      <c r="I636" s="335">
        <v>8130.6840000000002</v>
      </c>
      <c r="J636" s="335"/>
      <c r="K636" s="335"/>
      <c r="L636" s="337">
        <f t="shared" si="28"/>
        <v>17.571977478325955</v>
      </c>
      <c r="M636" s="337">
        <f t="shared" si="29"/>
        <v>0.4</v>
      </c>
    </row>
    <row r="637" spans="1:13">
      <c r="A637" s="334" t="s">
        <v>1638</v>
      </c>
      <c r="B637" s="334" t="s">
        <v>195</v>
      </c>
      <c r="C637" s="334" t="s">
        <v>195</v>
      </c>
      <c r="D637" s="334" t="s">
        <v>1537</v>
      </c>
      <c r="E637" s="334" t="s">
        <v>1041</v>
      </c>
      <c r="F637" s="334" t="str">
        <f t="shared" si="30"/>
        <v>Chattogram FR Non-PNP</v>
      </c>
      <c r="G637" s="335">
        <v>490454</v>
      </c>
      <c r="H637" s="336">
        <v>74745.615728187098</v>
      </c>
      <c r="I637" s="335">
        <v>1961.816</v>
      </c>
      <c r="J637" s="335"/>
      <c r="K637" s="335"/>
      <c r="L637" s="337">
        <f t="shared" si="28"/>
        <v>15.240086884435053</v>
      </c>
      <c r="M637" s="337">
        <f t="shared" si="29"/>
        <v>0.4</v>
      </c>
    </row>
    <row r="638" spans="1:13">
      <c r="A638" s="334" t="s">
        <v>1639</v>
      </c>
      <c r="B638" s="334" t="s">
        <v>236</v>
      </c>
      <c r="C638" s="334" t="s">
        <v>107</v>
      </c>
      <c r="D638" s="334" t="s">
        <v>1537</v>
      </c>
      <c r="E638" s="334" t="s">
        <v>1041</v>
      </c>
      <c r="F638" s="334" t="str">
        <f t="shared" si="30"/>
        <v>Rajshahi FR Non-PNP</v>
      </c>
      <c r="G638" s="335">
        <v>804892</v>
      </c>
      <c r="H638" s="336">
        <v>134480.03249431335</v>
      </c>
      <c r="I638" s="335">
        <v>3219.5680000000002</v>
      </c>
      <c r="J638" s="335"/>
      <c r="K638" s="335"/>
      <c r="L638" s="337">
        <f t="shared" si="28"/>
        <v>16.707835646808931</v>
      </c>
      <c r="M638" s="337">
        <f t="shared" si="29"/>
        <v>0.4</v>
      </c>
    </row>
    <row r="639" spans="1:13">
      <c r="A639" s="334" t="s">
        <v>1640</v>
      </c>
      <c r="B639" s="334" t="s">
        <v>52</v>
      </c>
      <c r="C639" s="334" t="s">
        <v>52</v>
      </c>
      <c r="D639" s="334" t="s">
        <v>1537</v>
      </c>
      <c r="E639" s="334" t="s">
        <v>1041</v>
      </c>
      <c r="F639" s="334" t="str">
        <f t="shared" si="30"/>
        <v>Dhaka FR Non-PNP</v>
      </c>
      <c r="G639" s="335">
        <v>1246004</v>
      </c>
      <c r="H639" s="336">
        <v>197207.72944484864</v>
      </c>
      <c r="I639" s="335">
        <v>13511.629150408206</v>
      </c>
      <c r="J639" s="335"/>
      <c r="K639" s="335"/>
      <c r="L639" s="337">
        <f t="shared" si="28"/>
        <v>15.827214795847254</v>
      </c>
      <c r="M639" s="337">
        <f t="shared" si="29"/>
        <v>1.0843969321453386</v>
      </c>
    </row>
    <row r="640" spans="1:13">
      <c r="A640" s="334" t="s">
        <v>1641</v>
      </c>
      <c r="B640" s="334" t="s">
        <v>52</v>
      </c>
      <c r="C640" s="334" t="s">
        <v>52</v>
      </c>
      <c r="D640" s="334" t="s">
        <v>1537</v>
      </c>
      <c r="E640" s="334" t="s">
        <v>1041</v>
      </c>
      <c r="F640" s="334" t="str">
        <f t="shared" si="30"/>
        <v>Dhaka FR Non-PNP</v>
      </c>
      <c r="G640" s="335">
        <v>2071593</v>
      </c>
      <c r="H640" s="336">
        <v>357255.00546430121</v>
      </c>
      <c r="I640" s="335">
        <v>37356.714266940769</v>
      </c>
      <c r="J640" s="335"/>
      <c r="K640" s="335"/>
      <c r="L640" s="337">
        <f t="shared" si="28"/>
        <v>17.245424437343686</v>
      </c>
      <c r="M640" s="337">
        <f t="shared" si="29"/>
        <v>1.8032844418252412</v>
      </c>
    </row>
    <row r="641" spans="1:13">
      <c r="A641" s="334" t="s">
        <v>1642</v>
      </c>
      <c r="B641" s="334" t="s">
        <v>351</v>
      </c>
      <c r="C641" s="334" t="s">
        <v>389</v>
      </c>
      <c r="D641" s="334" t="s">
        <v>1537</v>
      </c>
      <c r="E641" s="334" t="s">
        <v>1041</v>
      </c>
      <c r="F641" s="334" t="str">
        <f t="shared" si="30"/>
        <v>Rangpur FR Non-PNP</v>
      </c>
      <c r="G641" s="335">
        <v>972416</v>
      </c>
      <c r="H641" s="336">
        <v>154413.76111088687</v>
      </c>
      <c r="I641" s="335">
        <v>12309.618346568037</v>
      </c>
      <c r="J641" s="335"/>
      <c r="K641" s="335"/>
      <c r="L641" s="337">
        <f t="shared" si="28"/>
        <v>15.8793932957589</v>
      </c>
      <c r="M641" s="337">
        <f t="shared" si="29"/>
        <v>1.2658798648487928</v>
      </c>
    </row>
    <row r="642" spans="1:13">
      <c r="A642" s="334" t="s">
        <v>1643</v>
      </c>
      <c r="B642" s="334" t="s">
        <v>211</v>
      </c>
      <c r="C642" s="334" t="s">
        <v>189</v>
      </c>
      <c r="D642" s="334" t="s">
        <v>1537</v>
      </c>
      <c r="E642" s="334" t="s">
        <v>1041</v>
      </c>
      <c r="F642" s="334" t="str">
        <f t="shared" si="30"/>
        <v>Barishal FR Non-PNP</v>
      </c>
      <c r="G642" s="335">
        <v>1278519</v>
      </c>
      <c r="H642" s="336">
        <v>198952.1343415677</v>
      </c>
      <c r="I642" s="335">
        <v>5114.076</v>
      </c>
      <c r="J642" s="335"/>
      <c r="K642" s="335"/>
      <c r="L642" s="337">
        <f t="shared" si="28"/>
        <v>15.561140220956254</v>
      </c>
      <c r="M642" s="337">
        <f t="shared" si="29"/>
        <v>0.4</v>
      </c>
    </row>
    <row r="643" spans="1:13">
      <c r="A643" s="334" t="s">
        <v>1644</v>
      </c>
      <c r="B643" s="334" t="s">
        <v>79</v>
      </c>
      <c r="C643" s="334" t="s">
        <v>52</v>
      </c>
      <c r="D643" s="334" t="s">
        <v>1537</v>
      </c>
      <c r="E643" s="334" t="s">
        <v>1041</v>
      </c>
      <c r="F643" s="334" t="str">
        <f t="shared" si="30"/>
        <v>Dhaka FR Non-PNP</v>
      </c>
      <c r="G643" s="335">
        <v>930085</v>
      </c>
      <c r="H643" s="336">
        <v>119200.71069562878</v>
      </c>
      <c r="I643" s="335">
        <v>3720.34</v>
      </c>
      <c r="J643" s="335"/>
      <c r="K643" s="335"/>
      <c r="L643" s="337">
        <f t="shared" ref="L643:L706" si="31">(H643/G643)*100</f>
        <v>12.816109355126551</v>
      </c>
      <c r="M643" s="337">
        <f t="shared" ref="M643:M706" si="32">(I643/G643)*100</f>
        <v>0.4</v>
      </c>
    </row>
    <row r="644" spans="1:13">
      <c r="A644" s="334" t="s">
        <v>1645</v>
      </c>
      <c r="B644" s="334" t="s">
        <v>131</v>
      </c>
      <c r="C644" s="334" t="s">
        <v>131</v>
      </c>
      <c r="D644" s="334" t="s">
        <v>1537</v>
      </c>
      <c r="E644" s="334" t="s">
        <v>1041</v>
      </c>
      <c r="F644" s="334" t="str">
        <f t="shared" ref="F644:F707" si="33">CONCATENATE(C644," ",E644," ",D644)</f>
        <v>Sylhet FR Non-PNP</v>
      </c>
      <c r="G644" s="335">
        <v>1194709</v>
      </c>
      <c r="H644" s="336">
        <v>190625.0745480661</v>
      </c>
      <c r="I644" s="335">
        <v>4778.8360000000002</v>
      </c>
      <c r="J644" s="335"/>
      <c r="K644" s="335"/>
      <c r="L644" s="337">
        <f t="shared" si="31"/>
        <v>15.955774548284655</v>
      </c>
      <c r="M644" s="337">
        <f t="shared" si="32"/>
        <v>0.4</v>
      </c>
    </row>
    <row r="645" spans="1:13">
      <c r="A645" s="334" t="s">
        <v>1646</v>
      </c>
      <c r="B645" s="334" t="s">
        <v>389</v>
      </c>
      <c r="C645" s="334" t="s">
        <v>389</v>
      </c>
      <c r="D645" s="334" t="s">
        <v>1537</v>
      </c>
      <c r="E645" s="334" t="s">
        <v>1041</v>
      </c>
      <c r="F645" s="334" t="str">
        <f t="shared" si="33"/>
        <v>Rangpur FR Non-PNP</v>
      </c>
      <c r="G645" s="335">
        <v>1352721</v>
      </c>
      <c r="H645" s="336">
        <v>250072.90398323079</v>
      </c>
      <c r="I645" s="335">
        <v>5410.884</v>
      </c>
      <c r="J645" s="335"/>
      <c r="K645" s="335"/>
      <c r="L645" s="337">
        <f t="shared" si="31"/>
        <v>18.486657927483257</v>
      </c>
      <c r="M645" s="337">
        <f t="shared" si="32"/>
        <v>0.4</v>
      </c>
    </row>
    <row r="646" spans="1:13">
      <c r="A646" s="334" t="s">
        <v>1647</v>
      </c>
      <c r="B646" s="334" t="s">
        <v>162</v>
      </c>
      <c r="C646" s="334" t="s">
        <v>195</v>
      </c>
      <c r="D646" s="334" t="s">
        <v>1537</v>
      </c>
      <c r="E646" s="334" t="s">
        <v>1041</v>
      </c>
      <c r="F646" s="334" t="str">
        <f t="shared" si="33"/>
        <v>Chattogram FR Non-PNP</v>
      </c>
      <c r="G646" s="335">
        <v>832760</v>
      </c>
      <c r="H646" s="336">
        <v>125845.55365112396</v>
      </c>
      <c r="I646" s="335">
        <v>3331.04</v>
      </c>
      <c r="J646" s="335"/>
      <c r="K646" s="335"/>
      <c r="L646" s="337">
        <f t="shared" si="31"/>
        <v>15.111863400154183</v>
      </c>
      <c r="M646" s="337">
        <f t="shared" si="32"/>
        <v>0.4</v>
      </c>
    </row>
    <row r="647" spans="1:13">
      <c r="A647" s="334" t="s">
        <v>1648</v>
      </c>
      <c r="B647" s="334" t="s">
        <v>52</v>
      </c>
      <c r="C647" s="334" t="s">
        <v>52</v>
      </c>
      <c r="D647" s="334" t="s">
        <v>1537</v>
      </c>
      <c r="E647" s="334" t="s">
        <v>1041</v>
      </c>
      <c r="F647" s="334" t="str">
        <f t="shared" si="33"/>
        <v>Dhaka FR Non-PNP</v>
      </c>
      <c r="G647" s="335">
        <v>4243956</v>
      </c>
      <c r="H647" s="336">
        <v>810003.82529290579</v>
      </c>
      <c r="I647" s="335">
        <v>16975.824000000001</v>
      </c>
      <c r="J647" s="335"/>
      <c r="K647" s="335"/>
      <c r="L647" s="337">
        <f t="shared" si="31"/>
        <v>19.086056153572418</v>
      </c>
      <c r="M647" s="337">
        <f t="shared" si="32"/>
        <v>0.4</v>
      </c>
    </row>
    <row r="648" spans="1:13">
      <c r="A648" s="334" t="s">
        <v>1649</v>
      </c>
      <c r="B648" s="334" t="s">
        <v>79</v>
      </c>
      <c r="C648" s="334" t="s">
        <v>52</v>
      </c>
      <c r="D648" s="334" t="s">
        <v>1537</v>
      </c>
      <c r="E648" s="334" t="s">
        <v>1041</v>
      </c>
      <c r="F648" s="334" t="str">
        <f t="shared" si="33"/>
        <v>Dhaka FR Non-PNP</v>
      </c>
      <c r="G648" s="335">
        <v>1253</v>
      </c>
      <c r="H648" s="336">
        <v>169.86084506592613</v>
      </c>
      <c r="I648" s="335">
        <v>5.0120000000000005</v>
      </c>
      <c r="J648" s="335"/>
      <c r="K648" s="335"/>
      <c r="L648" s="337">
        <f t="shared" si="31"/>
        <v>13.5563324074961</v>
      </c>
      <c r="M648" s="337">
        <f t="shared" si="32"/>
        <v>0.4</v>
      </c>
    </row>
    <row r="649" spans="1:13">
      <c r="A649" s="334" t="s">
        <v>1650</v>
      </c>
      <c r="B649" s="334" t="s">
        <v>131</v>
      </c>
      <c r="C649" s="334" t="s">
        <v>131</v>
      </c>
      <c r="D649" s="334" t="s">
        <v>1537</v>
      </c>
      <c r="E649" s="334" t="s">
        <v>1041</v>
      </c>
      <c r="F649" s="334" t="str">
        <f t="shared" si="33"/>
        <v>Sylhet FR Non-PNP</v>
      </c>
      <c r="G649" s="335">
        <v>1456643</v>
      </c>
      <c r="H649" s="336">
        <v>227768.21430316308</v>
      </c>
      <c r="I649" s="335">
        <v>5826.5720000000001</v>
      </c>
      <c r="J649" s="335"/>
      <c r="K649" s="335"/>
      <c r="L649" s="337">
        <f t="shared" si="31"/>
        <v>15.636515900132228</v>
      </c>
      <c r="M649" s="337">
        <f t="shared" si="32"/>
        <v>0.4</v>
      </c>
    </row>
    <row r="650" spans="1:13">
      <c r="A650" s="334" t="s">
        <v>1651</v>
      </c>
      <c r="B650" s="334" t="s">
        <v>389</v>
      </c>
      <c r="C650" s="334" t="s">
        <v>389</v>
      </c>
      <c r="D650" s="334" t="s">
        <v>1537</v>
      </c>
      <c r="E650" s="334" t="s">
        <v>1041</v>
      </c>
      <c r="F650" s="334" t="str">
        <f t="shared" si="33"/>
        <v>Rangpur FR Non-PNP</v>
      </c>
      <c r="G650" s="335">
        <v>697255</v>
      </c>
      <c r="H650" s="336">
        <v>121231.02550303948</v>
      </c>
      <c r="I650" s="335">
        <v>2789.02</v>
      </c>
      <c r="J650" s="335"/>
      <c r="K650" s="335"/>
      <c r="L650" s="337">
        <f t="shared" si="31"/>
        <v>17.386899413132852</v>
      </c>
      <c r="M650" s="337">
        <f t="shared" si="32"/>
        <v>0.4</v>
      </c>
    </row>
    <row r="651" spans="1:13">
      <c r="A651" s="334" t="s">
        <v>1652</v>
      </c>
      <c r="B651" s="334" t="s">
        <v>189</v>
      </c>
      <c r="C651" s="334" t="s">
        <v>189</v>
      </c>
      <c r="D651" s="334" t="s">
        <v>1537</v>
      </c>
      <c r="E651" s="334" t="s">
        <v>1041</v>
      </c>
      <c r="F651" s="334" t="str">
        <f t="shared" si="33"/>
        <v>Barishal FR Non-PNP</v>
      </c>
      <c r="G651" s="335">
        <v>358494</v>
      </c>
      <c r="H651" s="336">
        <v>59197.597670129617</v>
      </c>
      <c r="I651" s="335">
        <v>1433.9760000000001</v>
      </c>
      <c r="J651" s="335"/>
      <c r="K651" s="335"/>
      <c r="L651" s="337">
        <f t="shared" si="31"/>
        <v>16.512855911153217</v>
      </c>
      <c r="M651" s="337">
        <f t="shared" si="32"/>
        <v>0.4</v>
      </c>
    </row>
    <row r="652" spans="1:13">
      <c r="A652" s="334" t="s">
        <v>1653</v>
      </c>
      <c r="B652" s="334" t="s">
        <v>107</v>
      </c>
      <c r="C652" s="334" t="s">
        <v>107</v>
      </c>
      <c r="D652" s="334" t="s">
        <v>1537</v>
      </c>
      <c r="E652" s="334" t="s">
        <v>1041</v>
      </c>
      <c r="F652" s="334" t="str">
        <f t="shared" si="33"/>
        <v>Rajshahi FR Non-PNP</v>
      </c>
      <c r="G652" s="335">
        <v>952010</v>
      </c>
      <c r="H652" s="336">
        <v>184160.04607940864</v>
      </c>
      <c r="I652" s="335">
        <v>3808.04</v>
      </c>
      <c r="J652" s="335"/>
      <c r="K652" s="335"/>
      <c r="L652" s="337">
        <f t="shared" si="31"/>
        <v>19.344339458557013</v>
      </c>
      <c r="M652" s="337">
        <f t="shared" si="32"/>
        <v>0.4</v>
      </c>
    </row>
    <row r="653" spans="1:13">
      <c r="A653" s="334" t="s">
        <v>1654</v>
      </c>
      <c r="B653" s="334" t="s">
        <v>1564</v>
      </c>
      <c r="C653" s="334" t="s">
        <v>189</v>
      </c>
      <c r="D653" s="334" t="s">
        <v>1537</v>
      </c>
      <c r="E653" s="334" t="s">
        <v>1041</v>
      </c>
      <c r="F653" s="334" t="str">
        <f t="shared" si="33"/>
        <v>Barishal FR Non-PNP</v>
      </c>
      <c r="G653" s="335">
        <v>457955</v>
      </c>
      <c r="H653" s="336">
        <v>89879.285692512902</v>
      </c>
      <c r="I653" s="335">
        <v>1831.82</v>
      </c>
      <c r="J653" s="335"/>
      <c r="K653" s="335"/>
      <c r="L653" s="337">
        <f t="shared" si="31"/>
        <v>19.626226527172516</v>
      </c>
      <c r="M653" s="337">
        <f t="shared" si="32"/>
        <v>0.4</v>
      </c>
    </row>
    <row r="654" spans="1:13">
      <c r="A654" s="334" t="s">
        <v>1655</v>
      </c>
      <c r="B654" s="334" t="s">
        <v>52</v>
      </c>
      <c r="C654" s="334" t="s">
        <v>52</v>
      </c>
      <c r="D654" s="334" t="s">
        <v>1492</v>
      </c>
      <c r="E654" s="334" t="s">
        <v>1041</v>
      </c>
      <c r="F654" s="334" t="str">
        <f t="shared" si="33"/>
        <v>Dhaka FR PNP</v>
      </c>
      <c r="G654" s="335">
        <v>8734711</v>
      </c>
      <c r="H654" s="336">
        <v>1647899.0107421507</v>
      </c>
      <c r="I654" s="335">
        <v>34938.843999999997</v>
      </c>
      <c r="J654" s="335"/>
      <c r="K654" s="335"/>
      <c r="L654" s="337">
        <f t="shared" si="31"/>
        <v>18.866096551358719</v>
      </c>
      <c r="M654" s="337">
        <f t="shared" si="32"/>
        <v>0.4</v>
      </c>
    </row>
    <row r="655" spans="1:13">
      <c r="A655" s="334" t="s">
        <v>1656</v>
      </c>
      <c r="B655" s="334" t="s">
        <v>189</v>
      </c>
      <c r="C655" s="334" t="s">
        <v>189</v>
      </c>
      <c r="D655" s="334" t="s">
        <v>1537</v>
      </c>
      <c r="E655" s="334" t="s">
        <v>1041</v>
      </c>
      <c r="F655" s="334" t="str">
        <f t="shared" si="33"/>
        <v>Barishal FR Non-PNP</v>
      </c>
      <c r="G655" s="335">
        <v>1470</v>
      </c>
      <c r="H655" s="336">
        <v>418.93539562862355</v>
      </c>
      <c r="I655" s="335">
        <v>5.88</v>
      </c>
      <c r="J655" s="335"/>
      <c r="K655" s="335"/>
      <c r="L655" s="337">
        <f t="shared" si="31"/>
        <v>28.49900650534854</v>
      </c>
      <c r="M655" s="337">
        <f t="shared" si="32"/>
        <v>0.4</v>
      </c>
    </row>
    <row r="656" spans="1:13">
      <c r="A656" s="334" t="s">
        <v>1657</v>
      </c>
      <c r="B656" s="334" t="s">
        <v>189</v>
      </c>
      <c r="C656" s="334" t="s">
        <v>189</v>
      </c>
      <c r="D656" s="334" t="s">
        <v>1537</v>
      </c>
      <c r="E656" s="334" t="s">
        <v>1041</v>
      </c>
      <c r="F656" s="334" t="str">
        <f t="shared" si="33"/>
        <v>Barishal FR Non-PNP</v>
      </c>
      <c r="G656" s="335">
        <v>1202215</v>
      </c>
      <c r="H656" s="336">
        <v>198808.69726386617</v>
      </c>
      <c r="I656" s="335">
        <v>4808.8599999999997</v>
      </c>
      <c r="J656" s="335"/>
      <c r="K656" s="335"/>
      <c r="L656" s="337">
        <f t="shared" si="31"/>
        <v>16.536867138063172</v>
      </c>
      <c r="M656" s="337">
        <f t="shared" si="32"/>
        <v>0.4</v>
      </c>
    </row>
    <row r="657" spans="1:13">
      <c r="A657" s="334" t="s">
        <v>1658</v>
      </c>
      <c r="B657" s="334" t="s">
        <v>52</v>
      </c>
      <c r="C657" s="334" t="s">
        <v>52</v>
      </c>
      <c r="D657" s="334" t="s">
        <v>1537</v>
      </c>
      <c r="E657" s="334" t="s">
        <v>1041</v>
      </c>
      <c r="F657" s="334" t="str">
        <f t="shared" si="33"/>
        <v>Dhaka FR Non-PNP</v>
      </c>
      <c r="G657" s="335">
        <v>1608083</v>
      </c>
      <c r="H657" s="336">
        <v>277469.04926773737</v>
      </c>
      <c r="I657" s="335">
        <v>6432.3320000000003</v>
      </c>
      <c r="J657" s="335"/>
      <c r="K657" s="335"/>
      <c r="L657" s="337">
        <f t="shared" si="31"/>
        <v>17.254647258116488</v>
      </c>
      <c r="M657" s="337">
        <f t="shared" si="32"/>
        <v>0.4</v>
      </c>
    </row>
    <row r="658" spans="1:13">
      <c r="A658" s="334" t="s">
        <v>1659</v>
      </c>
      <c r="B658" s="334" t="s">
        <v>162</v>
      </c>
      <c r="C658" s="334" t="s">
        <v>195</v>
      </c>
      <c r="D658" s="334" t="s">
        <v>1537</v>
      </c>
      <c r="E658" s="334" t="s">
        <v>1041</v>
      </c>
      <c r="F658" s="334" t="str">
        <f t="shared" si="33"/>
        <v>Chattogram FR Non-PNP</v>
      </c>
      <c r="G658" s="335">
        <v>528001</v>
      </c>
      <c r="H658" s="336">
        <v>104574.3320303548</v>
      </c>
      <c r="I658" s="335"/>
      <c r="J658" s="335"/>
      <c r="K658" s="335"/>
      <c r="L658" s="337">
        <f t="shared" si="31"/>
        <v>19.805707191909637</v>
      </c>
      <c r="M658" s="337">
        <f t="shared" si="32"/>
        <v>0</v>
      </c>
    </row>
    <row r="659" spans="1:13">
      <c r="A659" s="334" t="s">
        <v>1660</v>
      </c>
      <c r="B659" s="334" t="s">
        <v>576</v>
      </c>
      <c r="C659" s="334" t="s">
        <v>389</v>
      </c>
      <c r="D659" s="334" t="s">
        <v>1537</v>
      </c>
      <c r="E659" s="334" t="s">
        <v>1041</v>
      </c>
      <c r="F659" s="334" t="str">
        <f t="shared" si="33"/>
        <v>Rangpur FR Non-PNP</v>
      </c>
      <c r="G659" s="335">
        <v>625133</v>
      </c>
      <c r="H659" s="336">
        <v>118519.51597085482</v>
      </c>
      <c r="I659" s="335"/>
      <c r="J659" s="335"/>
      <c r="K659" s="335"/>
      <c r="L659" s="337">
        <f t="shared" si="31"/>
        <v>18.959088061397306</v>
      </c>
      <c r="M659" s="337">
        <f t="shared" si="32"/>
        <v>0</v>
      </c>
    </row>
    <row r="660" spans="1:13">
      <c r="A660" s="334" t="s">
        <v>1661</v>
      </c>
      <c r="B660" s="334" t="s">
        <v>52</v>
      </c>
      <c r="C660" s="334" t="s">
        <v>52</v>
      </c>
      <c r="D660" s="334" t="s">
        <v>1537</v>
      </c>
      <c r="E660" s="334" t="s">
        <v>1041</v>
      </c>
      <c r="F660" s="334" t="str">
        <f t="shared" si="33"/>
        <v>Dhaka FR Non-PNP</v>
      </c>
      <c r="G660" s="335">
        <v>811384</v>
      </c>
      <c r="H660" s="336">
        <v>142434.29733139274</v>
      </c>
      <c r="I660" s="335"/>
      <c r="J660" s="335"/>
      <c r="K660" s="335"/>
      <c r="L660" s="337">
        <f t="shared" si="31"/>
        <v>17.554486818989869</v>
      </c>
      <c r="M660" s="337">
        <f t="shared" si="32"/>
        <v>0</v>
      </c>
    </row>
    <row r="661" spans="1:13">
      <c r="A661" s="334" t="s">
        <v>1662</v>
      </c>
      <c r="B661" s="334" t="s">
        <v>131</v>
      </c>
      <c r="C661" s="334" t="s">
        <v>131</v>
      </c>
      <c r="D661" s="334" t="s">
        <v>1537</v>
      </c>
      <c r="E661" s="334" t="s">
        <v>1041</v>
      </c>
      <c r="F661" s="334" t="str">
        <f t="shared" si="33"/>
        <v>Sylhet FR Non-PNP</v>
      </c>
      <c r="G661" s="335">
        <v>4543</v>
      </c>
      <c r="H661" s="336">
        <v>992.39810564278014</v>
      </c>
      <c r="I661" s="335"/>
      <c r="J661" s="335"/>
      <c r="K661" s="335"/>
      <c r="L661" s="337">
        <f t="shared" si="31"/>
        <v>21.844554383508257</v>
      </c>
      <c r="M661" s="337">
        <f t="shared" si="32"/>
        <v>0</v>
      </c>
    </row>
    <row r="662" spans="1:13">
      <c r="A662" s="334" t="s">
        <v>1663</v>
      </c>
      <c r="B662" s="334" t="s">
        <v>362</v>
      </c>
      <c r="C662" s="334" t="s">
        <v>52</v>
      </c>
      <c r="D662" s="334" t="s">
        <v>1537</v>
      </c>
      <c r="E662" s="334" t="s">
        <v>1041</v>
      </c>
      <c r="F662" s="334" t="str">
        <f t="shared" si="33"/>
        <v>Dhaka FR Non-PNP</v>
      </c>
      <c r="G662" s="335">
        <v>2241</v>
      </c>
      <c r="H662" s="336">
        <v>84.684534647103206</v>
      </c>
      <c r="I662" s="335"/>
      <c r="J662" s="335"/>
      <c r="K662" s="335"/>
      <c r="L662" s="337">
        <f t="shared" si="31"/>
        <v>3.7788725857698888</v>
      </c>
      <c r="M662" s="337">
        <f t="shared" si="32"/>
        <v>0</v>
      </c>
    </row>
    <row r="663" spans="1:13">
      <c r="A663" s="334" t="s">
        <v>1664</v>
      </c>
      <c r="B663" s="334" t="s">
        <v>131</v>
      </c>
      <c r="C663" s="334" t="s">
        <v>131</v>
      </c>
      <c r="D663" s="334" t="s">
        <v>1537</v>
      </c>
      <c r="E663" s="334" t="s">
        <v>1041</v>
      </c>
      <c r="F663" s="334" t="str">
        <f t="shared" si="33"/>
        <v>Sylhet FR Non-PNP</v>
      </c>
      <c r="G663" s="335">
        <v>18919</v>
      </c>
      <c r="H663" s="336">
        <v>3143.8082789212258</v>
      </c>
      <c r="I663" s="335"/>
      <c r="J663" s="335"/>
      <c r="K663" s="335"/>
      <c r="L663" s="337">
        <f t="shared" si="31"/>
        <v>16.617201114864557</v>
      </c>
      <c r="M663" s="337">
        <f t="shared" si="32"/>
        <v>0</v>
      </c>
    </row>
    <row r="664" spans="1:13">
      <c r="A664" s="334" t="s">
        <v>1665</v>
      </c>
      <c r="B664" s="334" t="s">
        <v>52</v>
      </c>
      <c r="C664" s="334" t="s">
        <v>52</v>
      </c>
      <c r="D664" s="334" t="s">
        <v>1537</v>
      </c>
      <c r="E664" s="334" t="s">
        <v>1041</v>
      </c>
      <c r="F664" s="334" t="str">
        <f t="shared" si="33"/>
        <v>Dhaka FR Non-PNP</v>
      </c>
      <c r="G664" s="335">
        <v>113</v>
      </c>
      <c r="H664" s="336">
        <v>28.769815994338284</v>
      </c>
      <c r="I664" s="335"/>
      <c r="J664" s="335"/>
      <c r="K664" s="335"/>
      <c r="L664" s="337">
        <f t="shared" si="31"/>
        <v>25.460014154281669</v>
      </c>
      <c r="M664" s="337">
        <f t="shared" si="32"/>
        <v>0</v>
      </c>
    </row>
    <row r="665" spans="1:13">
      <c r="A665" s="334" t="s">
        <v>1666</v>
      </c>
      <c r="B665" s="334" t="s">
        <v>52</v>
      </c>
      <c r="C665" s="334" t="s">
        <v>52</v>
      </c>
      <c r="D665" s="334" t="s">
        <v>1537</v>
      </c>
      <c r="E665" s="334" t="s">
        <v>1041</v>
      </c>
      <c r="F665" s="334" t="str">
        <f t="shared" si="33"/>
        <v>Dhaka FR Non-PNP</v>
      </c>
      <c r="G665" s="335">
        <v>28455</v>
      </c>
      <c r="H665" s="336">
        <v>5442.2854652182359</v>
      </c>
      <c r="I665" s="335"/>
      <c r="J665" s="335"/>
      <c r="K665" s="335"/>
      <c r="L665" s="337">
        <f t="shared" si="31"/>
        <v>19.125937322854458</v>
      </c>
      <c r="M665" s="337">
        <f t="shared" si="32"/>
        <v>0</v>
      </c>
    </row>
    <row r="666" spans="1:13">
      <c r="A666" s="334" t="s">
        <v>1667</v>
      </c>
      <c r="B666" s="334" t="s">
        <v>52</v>
      </c>
      <c r="C666" s="334" t="s">
        <v>52</v>
      </c>
      <c r="D666" s="334" t="s">
        <v>1537</v>
      </c>
      <c r="E666" s="334" t="s">
        <v>1041</v>
      </c>
      <c r="F666" s="334" t="str">
        <f t="shared" si="33"/>
        <v>Dhaka FR Non-PNP</v>
      </c>
      <c r="G666" s="335">
        <v>9208</v>
      </c>
      <c r="H666" s="336">
        <v>1807.0384128773444</v>
      </c>
      <c r="I666" s="335"/>
      <c r="J666" s="335"/>
      <c r="K666" s="335"/>
      <c r="L666" s="337">
        <f t="shared" si="31"/>
        <v>19.624656960005911</v>
      </c>
      <c r="M666" s="337">
        <f t="shared" si="32"/>
        <v>0</v>
      </c>
    </row>
    <row r="667" spans="1:13">
      <c r="A667" s="334" t="s">
        <v>1668</v>
      </c>
      <c r="B667" s="334" t="s">
        <v>189</v>
      </c>
      <c r="C667" s="334" t="s">
        <v>189</v>
      </c>
      <c r="D667" s="334" t="s">
        <v>1537</v>
      </c>
      <c r="E667" s="334" t="s">
        <v>1041</v>
      </c>
      <c r="F667" s="334" t="str">
        <f t="shared" si="33"/>
        <v>Barishal FR Non-PNP</v>
      </c>
      <c r="G667" s="335">
        <v>1560</v>
      </c>
      <c r="H667" s="336">
        <v>54.880000000000102</v>
      </c>
      <c r="I667" s="335"/>
      <c r="J667" s="335"/>
      <c r="K667" s="335"/>
      <c r="L667" s="337">
        <f t="shared" si="31"/>
        <v>3.5179487179487245</v>
      </c>
      <c r="M667" s="337">
        <f t="shared" si="32"/>
        <v>0</v>
      </c>
    </row>
    <row r="668" spans="1:13">
      <c r="A668" s="334" t="s">
        <v>1669</v>
      </c>
      <c r="B668" s="334" t="s">
        <v>159</v>
      </c>
      <c r="C668" s="334" t="s">
        <v>159</v>
      </c>
      <c r="D668" s="334" t="s">
        <v>1537</v>
      </c>
      <c r="E668" s="334" t="s">
        <v>1041</v>
      </c>
      <c r="F668" s="334" t="str">
        <f t="shared" si="33"/>
        <v>Khulna FR Non-PNP</v>
      </c>
      <c r="G668" s="335">
        <v>8440</v>
      </c>
      <c r="H668" s="336">
        <v>1412.0271112533021</v>
      </c>
      <c r="I668" s="335"/>
      <c r="J668" s="335"/>
      <c r="K668" s="335"/>
      <c r="L668" s="337">
        <f t="shared" si="31"/>
        <v>16.73017904328557</v>
      </c>
      <c r="M668" s="337">
        <f t="shared" si="32"/>
        <v>0</v>
      </c>
    </row>
    <row r="669" spans="1:13">
      <c r="A669" s="334" t="s">
        <v>1670</v>
      </c>
      <c r="B669" s="334" t="s">
        <v>401</v>
      </c>
      <c r="C669" s="334" t="s">
        <v>195</v>
      </c>
      <c r="D669" s="334" t="s">
        <v>1537</v>
      </c>
      <c r="E669" s="334" t="s">
        <v>1041</v>
      </c>
      <c r="F669" s="334" t="str">
        <f t="shared" si="33"/>
        <v>Chattogram FR Non-PNP</v>
      </c>
      <c r="G669" s="335">
        <v>9104</v>
      </c>
      <c r="H669" s="336">
        <v>2079.9608613318933</v>
      </c>
      <c r="I669" s="335"/>
      <c r="J669" s="335"/>
      <c r="K669" s="335"/>
      <c r="L669" s="337">
        <f t="shared" si="31"/>
        <v>22.846670269462798</v>
      </c>
      <c r="M669" s="337">
        <f t="shared" si="32"/>
        <v>0</v>
      </c>
    </row>
    <row r="670" spans="1:13">
      <c r="A670" s="334" t="s">
        <v>1671</v>
      </c>
      <c r="B670" s="334" t="s">
        <v>542</v>
      </c>
      <c r="C670" s="334" t="s">
        <v>52</v>
      </c>
      <c r="D670" s="334" t="s">
        <v>1537</v>
      </c>
      <c r="E670" s="334" t="s">
        <v>1041</v>
      </c>
      <c r="F670" s="334" t="str">
        <f t="shared" si="33"/>
        <v>Dhaka FR Non-PNP</v>
      </c>
      <c r="G670" s="335">
        <v>15</v>
      </c>
      <c r="H670" s="336">
        <v>4.5299999999999994</v>
      </c>
      <c r="I670" s="335"/>
      <c r="J670" s="335"/>
      <c r="K670" s="335"/>
      <c r="L670" s="337">
        <f t="shared" si="31"/>
        <v>30.199999999999992</v>
      </c>
      <c r="M670" s="337">
        <f t="shared" si="32"/>
        <v>0</v>
      </c>
    </row>
    <row r="671" spans="1:13">
      <c r="A671" s="334" t="s">
        <v>1672</v>
      </c>
      <c r="B671" s="334" t="s">
        <v>189</v>
      </c>
      <c r="C671" s="334" t="s">
        <v>189</v>
      </c>
      <c r="D671" s="334" t="s">
        <v>1537</v>
      </c>
      <c r="E671" s="334" t="s">
        <v>1041</v>
      </c>
      <c r="F671" s="334" t="str">
        <f t="shared" si="33"/>
        <v>Barishal FR Non-PNP</v>
      </c>
      <c r="G671" s="335">
        <v>3436</v>
      </c>
      <c r="H671" s="336">
        <v>523.55037392182703</v>
      </c>
      <c r="I671" s="335"/>
      <c r="J671" s="335"/>
      <c r="K671" s="335"/>
      <c r="L671" s="337">
        <f t="shared" si="31"/>
        <v>15.237205294581695</v>
      </c>
      <c r="M671" s="337">
        <f t="shared" si="32"/>
        <v>0</v>
      </c>
    </row>
    <row r="672" spans="1:13">
      <c r="A672" s="334" t="s">
        <v>1673</v>
      </c>
      <c r="B672" s="334" t="s">
        <v>162</v>
      </c>
      <c r="C672" s="334" t="s">
        <v>195</v>
      </c>
      <c r="D672" s="334" t="s">
        <v>1537</v>
      </c>
      <c r="E672" s="334" t="s">
        <v>1041</v>
      </c>
      <c r="F672" s="334" t="str">
        <f t="shared" si="33"/>
        <v>Chattogram FR Non-PNP</v>
      </c>
      <c r="G672" s="335">
        <v>2902</v>
      </c>
      <c r="H672" s="336">
        <v>338.38031663760353</v>
      </c>
      <c r="I672" s="335"/>
      <c r="J672" s="335"/>
      <c r="K672" s="335"/>
      <c r="L672" s="337">
        <f t="shared" si="31"/>
        <v>11.660245232171038</v>
      </c>
      <c r="M672" s="337">
        <f t="shared" si="32"/>
        <v>0</v>
      </c>
    </row>
    <row r="673" spans="1:13">
      <c r="A673" s="334" t="s">
        <v>1674</v>
      </c>
      <c r="B673" s="334" t="s">
        <v>189</v>
      </c>
      <c r="C673" s="334" t="s">
        <v>189</v>
      </c>
      <c r="D673" s="334" t="s">
        <v>1537</v>
      </c>
      <c r="E673" s="334" t="s">
        <v>1041</v>
      </c>
      <c r="F673" s="334" t="str">
        <f t="shared" si="33"/>
        <v>Barishal FR Non-PNP</v>
      </c>
      <c r="G673" s="335">
        <v>958</v>
      </c>
      <c r="H673" s="336">
        <v>67.92156617202005</v>
      </c>
      <c r="I673" s="335"/>
      <c r="J673" s="335"/>
      <c r="K673" s="335"/>
      <c r="L673" s="337">
        <f t="shared" si="31"/>
        <v>7.0899338384154547</v>
      </c>
      <c r="M673" s="337">
        <f t="shared" si="32"/>
        <v>0</v>
      </c>
    </row>
    <row r="674" spans="1:13">
      <c r="A674" s="334" t="s">
        <v>1675</v>
      </c>
      <c r="B674" s="334" t="s">
        <v>189</v>
      </c>
      <c r="C674" s="334" t="s">
        <v>189</v>
      </c>
      <c r="D674" s="334" t="s">
        <v>1537</v>
      </c>
      <c r="E674" s="334" t="s">
        <v>1041</v>
      </c>
      <c r="F674" s="334" t="str">
        <f t="shared" si="33"/>
        <v>Barishal FR Non-PNP</v>
      </c>
      <c r="G674" s="335">
        <v>1666</v>
      </c>
      <c r="H674" s="336">
        <v>410.47854815188231</v>
      </c>
      <c r="I674" s="335"/>
      <c r="J674" s="335"/>
      <c r="K674" s="335"/>
      <c r="L674" s="337">
        <f t="shared" si="31"/>
        <v>24.638568316439514</v>
      </c>
      <c r="M674" s="337">
        <f t="shared" si="32"/>
        <v>0</v>
      </c>
    </row>
    <row r="675" spans="1:13">
      <c r="A675" s="334" t="s">
        <v>1676</v>
      </c>
      <c r="B675" s="334" t="s">
        <v>52</v>
      </c>
      <c r="C675" s="334" t="s">
        <v>52</v>
      </c>
      <c r="D675" s="334" t="s">
        <v>1537</v>
      </c>
      <c r="E675" s="334" t="s">
        <v>1041</v>
      </c>
      <c r="F675" s="334" t="str">
        <f t="shared" si="33"/>
        <v>Dhaka FR Non-PNP</v>
      </c>
      <c r="G675" s="335">
        <v>2616</v>
      </c>
      <c r="H675" s="336">
        <v>515.82309762662078</v>
      </c>
      <c r="I675" s="335"/>
      <c r="J675" s="335"/>
      <c r="K675" s="335"/>
      <c r="L675" s="337">
        <f t="shared" si="31"/>
        <v>19.718008319060427</v>
      </c>
      <c r="M675" s="337">
        <f t="shared" si="32"/>
        <v>0</v>
      </c>
    </row>
    <row r="676" spans="1:13">
      <c r="A676" s="334" t="s">
        <v>1677</v>
      </c>
      <c r="B676" s="334" t="s">
        <v>1566</v>
      </c>
      <c r="C676" s="334" t="s">
        <v>389</v>
      </c>
      <c r="D676" s="334" t="s">
        <v>1537</v>
      </c>
      <c r="E676" s="334" t="s">
        <v>1041</v>
      </c>
      <c r="F676" s="334" t="str">
        <f t="shared" si="33"/>
        <v>Rangpur FR Non-PNP</v>
      </c>
      <c r="G676" s="335">
        <v>49118</v>
      </c>
      <c r="H676" s="336">
        <v>9500.1571608079084</v>
      </c>
      <c r="I676" s="335"/>
      <c r="J676" s="335"/>
      <c r="K676" s="335"/>
      <c r="L676" s="337">
        <f t="shared" si="31"/>
        <v>19.341498352554883</v>
      </c>
      <c r="M676" s="337">
        <f t="shared" si="32"/>
        <v>0</v>
      </c>
    </row>
    <row r="677" spans="1:13">
      <c r="A677" s="334" t="s">
        <v>775</v>
      </c>
      <c r="B677" s="334" t="s">
        <v>195</v>
      </c>
      <c r="C677" s="334" t="s">
        <v>195</v>
      </c>
      <c r="D677" s="334" t="s">
        <v>1492</v>
      </c>
      <c r="E677" s="334" t="s">
        <v>1555</v>
      </c>
      <c r="F677" s="334" t="str">
        <f t="shared" si="33"/>
        <v>Chattogram OWN PNP</v>
      </c>
      <c r="G677" s="338">
        <v>10774164</v>
      </c>
      <c r="H677" s="336">
        <v>1775016.1962578481</v>
      </c>
      <c r="I677" s="336">
        <v>37052.665000000001</v>
      </c>
      <c r="J677" s="336"/>
      <c r="K677" s="336"/>
      <c r="L677" s="337">
        <f t="shared" si="31"/>
        <v>16.474746404991127</v>
      </c>
      <c r="M677" s="337">
        <f t="shared" si="32"/>
        <v>0.34390292369783865</v>
      </c>
    </row>
    <row r="678" spans="1:13">
      <c r="A678" s="334" t="s">
        <v>776</v>
      </c>
      <c r="B678" s="334" t="s">
        <v>195</v>
      </c>
      <c r="C678" s="334" t="s">
        <v>195</v>
      </c>
      <c r="D678" s="334" t="s">
        <v>1492</v>
      </c>
      <c r="E678" s="334" t="s">
        <v>1555</v>
      </c>
      <c r="F678" s="334" t="str">
        <f t="shared" si="33"/>
        <v>Chattogram OWN PNP</v>
      </c>
      <c r="G678" s="338">
        <v>14586702</v>
      </c>
      <c r="H678" s="336">
        <v>2516628.4499224867</v>
      </c>
      <c r="I678" s="336">
        <v>-4.3655745685100555E-11</v>
      </c>
      <c r="J678" s="336"/>
      <c r="K678" s="336"/>
      <c r="L678" s="337">
        <f t="shared" si="31"/>
        <v>17.25289547920076</v>
      </c>
      <c r="M678" s="337">
        <f t="shared" si="32"/>
        <v>-2.9928455167659253E-16</v>
      </c>
    </row>
    <row r="679" spans="1:13">
      <c r="A679" s="334" t="s">
        <v>777</v>
      </c>
      <c r="B679" s="334" t="s">
        <v>162</v>
      </c>
      <c r="C679" s="334" t="s">
        <v>195</v>
      </c>
      <c r="D679" s="334" t="s">
        <v>1492</v>
      </c>
      <c r="E679" s="334" t="s">
        <v>1555</v>
      </c>
      <c r="F679" s="334" t="str">
        <f t="shared" si="33"/>
        <v>Chattogram OWN PNP</v>
      </c>
      <c r="G679" s="338">
        <v>11187352</v>
      </c>
      <c r="H679" s="336">
        <v>1796071.5586483162</v>
      </c>
      <c r="I679" s="336">
        <v>34886.840000000004</v>
      </c>
      <c r="J679" s="336"/>
      <c r="K679" s="336"/>
      <c r="L679" s="337">
        <f t="shared" si="31"/>
        <v>16.054483300859008</v>
      </c>
      <c r="M679" s="337">
        <f t="shared" si="32"/>
        <v>0.31184180134852291</v>
      </c>
    </row>
    <row r="680" spans="1:13">
      <c r="A680" s="334" t="s">
        <v>778</v>
      </c>
      <c r="B680" s="334" t="s">
        <v>162</v>
      </c>
      <c r="C680" s="334" t="s">
        <v>195</v>
      </c>
      <c r="D680" s="334" t="s">
        <v>1492</v>
      </c>
      <c r="E680" s="334" t="s">
        <v>1555</v>
      </c>
      <c r="F680" s="334" t="str">
        <f t="shared" si="33"/>
        <v>Chattogram OWN PNP</v>
      </c>
      <c r="G680" s="338">
        <v>24878212</v>
      </c>
      <c r="H680" s="336">
        <v>4546792.9612102462</v>
      </c>
      <c r="I680" s="336">
        <v>88976.434999999998</v>
      </c>
      <c r="J680" s="336"/>
      <c r="K680" s="336"/>
      <c r="L680" s="337">
        <f t="shared" si="31"/>
        <v>18.276204741764584</v>
      </c>
      <c r="M680" s="337">
        <f t="shared" si="32"/>
        <v>0.35764802952881014</v>
      </c>
    </row>
    <row r="681" spans="1:13">
      <c r="A681" s="334" t="s">
        <v>779</v>
      </c>
      <c r="B681" s="334" t="s">
        <v>195</v>
      </c>
      <c r="C681" s="334" t="s">
        <v>195</v>
      </c>
      <c r="D681" s="334" t="s">
        <v>1492</v>
      </c>
      <c r="E681" s="334" t="s">
        <v>1555</v>
      </c>
      <c r="F681" s="334" t="str">
        <f t="shared" si="33"/>
        <v>Chattogram OWN PNP</v>
      </c>
      <c r="G681" s="338">
        <v>9874780</v>
      </c>
      <c r="H681" s="336">
        <v>1635913.3448497676</v>
      </c>
      <c r="I681" s="336">
        <v>11646.425548364146</v>
      </c>
      <c r="J681" s="336"/>
      <c r="K681" s="336"/>
      <c r="L681" s="337">
        <f t="shared" si="31"/>
        <v>16.566580165327913</v>
      </c>
      <c r="M681" s="337">
        <f t="shared" si="32"/>
        <v>0.11794111411458429</v>
      </c>
    </row>
    <row r="682" spans="1:13">
      <c r="A682" s="334" t="s">
        <v>780</v>
      </c>
      <c r="B682" s="334" t="s">
        <v>162</v>
      </c>
      <c r="C682" s="334" t="s">
        <v>195</v>
      </c>
      <c r="D682" s="334" t="s">
        <v>1537</v>
      </c>
      <c r="E682" s="334" t="s">
        <v>1555</v>
      </c>
      <c r="F682" s="334" t="str">
        <f t="shared" si="33"/>
        <v>Chattogram OWN Non-PNP</v>
      </c>
      <c r="G682" s="338">
        <v>2964470</v>
      </c>
      <c r="H682" s="336">
        <v>491743.64049317903</v>
      </c>
      <c r="I682" s="336">
        <v>11857.880000000001</v>
      </c>
      <c r="J682" s="336"/>
      <c r="K682" s="336"/>
      <c r="L682" s="337">
        <f t="shared" si="31"/>
        <v>16.587910840493546</v>
      </c>
      <c r="M682" s="337">
        <f t="shared" si="32"/>
        <v>0.4</v>
      </c>
    </row>
    <row r="683" spans="1:13">
      <c r="A683" s="334" t="s">
        <v>781</v>
      </c>
      <c r="B683" s="334" t="s">
        <v>455</v>
      </c>
      <c r="C683" s="334" t="s">
        <v>195</v>
      </c>
      <c r="D683" s="334" t="s">
        <v>1492</v>
      </c>
      <c r="E683" s="334" t="s">
        <v>1555</v>
      </c>
      <c r="F683" s="334" t="str">
        <f t="shared" si="33"/>
        <v>Chattogram OWN PNP</v>
      </c>
      <c r="G683" s="338">
        <v>9604979</v>
      </c>
      <c r="H683" s="336">
        <v>1697106.9544361711</v>
      </c>
      <c r="I683" s="336">
        <v>32068.645</v>
      </c>
      <c r="J683" s="336"/>
      <c r="K683" s="336"/>
      <c r="L683" s="337">
        <f t="shared" si="31"/>
        <v>17.669033471454451</v>
      </c>
      <c r="M683" s="337">
        <f t="shared" si="32"/>
        <v>0.33387522242370338</v>
      </c>
    </row>
    <row r="684" spans="1:13">
      <c r="A684" s="334" t="s">
        <v>782</v>
      </c>
      <c r="B684" s="334" t="s">
        <v>195</v>
      </c>
      <c r="C684" s="334" t="s">
        <v>195</v>
      </c>
      <c r="D684" s="334" t="s">
        <v>1492</v>
      </c>
      <c r="E684" s="334" t="s">
        <v>1555</v>
      </c>
      <c r="F684" s="334" t="str">
        <f t="shared" si="33"/>
        <v>Chattogram OWN PNP</v>
      </c>
      <c r="G684" s="338">
        <v>6304029</v>
      </c>
      <c r="H684" s="336">
        <v>1099212.0327477548</v>
      </c>
      <c r="I684" s="336">
        <v>-5.0931703299283981E-11</v>
      </c>
      <c r="J684" s="336"/>
      <c r="K684" s="336"/>
      <c r="L684" s="337">
        <f t="shared" si="31"/>
        <v>17.43665888509959</v>
      </c>
      <c r="M684" s="337">
        <f t="shared" si="32"/>
        <v>-8.0792304888324557E-16</v>
      </c>
    </row>
    <row r="685" spans="1:13">
      <c r="A685" s="334" t="s">
        <v>783</v>
      </c>
      <c r="B685" s="334" t="s">
        <v>283</v>
      </c>
      <c r="C685" s="334" t="s">
        <v>195</v>
      </c>
      <c r="D685" s="334" t="s">
        <v>1537</v>
      </c>
      <c r="E685" s="334" t="s">
        <v>1555</v>
      </c>
      <c r="F685" s="334" t="str">
        <f t="shared" si="33"/>
        <v>Chattogram OWN Non-PNP</v>
      </c>
      <c r="G685" s="338">
        <v>2762454</v>
      </c>
      <c r="H685" s="336">
        <v>557108.89803713711</v>
      </c>
      <c r="I685" s="336">
        <v>0</v>
      </c>
      <c r="J685" s="336"/>
      <c r="K685" s="336"/>
      <c r="L685" s="337">
        <f t="shared" si="31"/>
        <v>20.16717375337787</v>
      </c>
      <c r="M685" s="337">
        <f t="shared" si="32"/>
        <v>0</v>
      </c>
    </row>
    <row r="686" spans="1:13">
      <c r="A686" s="334" t="s">
        <v>903</v>
      </c>
      <c r="B686" s="334" t="s">
        <v>76</v>
      </c>
      <c r="C686" s="334" t="s">
        <v>195</v>
      </c>
      <c r="D686" s="334" t="s">
        <v>1537</v>
      </c>
      <c r="E686" s="334" t="s">
        <v>1555</v>
      </c>
      <c r="F686" s="334" t="str">
        <f t="shared" si="33"/>
        <v>Chattogram OWN Non-PNP</v>
      </c>
      <c r="G686" s="338">
        <v>3467881</v>
      </c>
      <c r="H686" s="336">
        <v>666883.17624396272</v>
      </c>
      <c r="I686" s="336">
        <v>178060.97950926996</v>
      </c>
      <c r="J686" s="336"/>
      <c r="K686" s="336"/>
      <c r="L686" s="337">
        <f t="shared" si="31"/>
        <v>19.230278554655211</v>
      </c>
      <c r="M686" s="337">
        <f t="shared" si="32"/>
        <v>5.1345758262544177</v>
      </c>
    </row>
    <row r="687" spans="1:13">
      <c r="A687" s="334" t="s">
        <v>1556</v>
      </c>
      <c r="B687" s="334" t="s">
        <v>283</v>
      </c>
      <c r="C687" s="334" t="s">
        <v>195</v>
      </c>
      <c r="D687" s="334" t="s">
        <v>1492</v>
      </c>
      <c r="E687" s="334" t="s">
        <v>1555</v>
      </c>
      <c r="F687" s="334" t="str">
        <f t="shared" si="33"/>
        <v>Chattogram OWN PNP</v>
      </c>
      <c r="G687" s="338">
        <v>8265719</v>
      </c>
      <c r="H687" s="336">
        <v>1507120.3732933728</v>
      </c>
      <c r="I687" s="336">
        <v>32286.285</v>
      </c>
      <c r="J687" s="336"/>
      <c r="K687" s="336"/>
      <c r="L687" s="337">
        <f t="shared" si="31"/>
        <v>18.233385060553992</v>
      </c>
      <c r="M687" s="337">
        <f t="shared" si="32"/>
        <v>0.39060467697970375</v>
      </c>
    </row>
    <row r="688" spans="1:13">
      <c r="A688" s="334" t="s">
        <v>784</v>
      </c>
      <c r="B688" s="334" t="s">
        <v>52</v>
      </c>
      <c r="C688" s="334" t="s">
        <v>52</v>
      </c>
      <c r="D688" s="334" t="s">
        <v>1492</v>
      </c>
      <c r="E688" s="334" t="s">
        <v>1555</v>
      </c>
      <c r="F688" s="334" t="str">
        <f t="shared" si="33"/>
        <v>Dhaka OWN PNP</v>
      </c>
      <c r="G688" s="338">
        <v>3479344</v>
      </c>
      <c r="H688" s="336">
        <v>633725.3447101498</v>
      </c>
      <c r="I688" s="336">
        <v>14414.02</v>
      </c>
      <c r="J688" s="336"/>
      <c r="K688" s="336"/>
      <c r="L688" s="337">
        <f t="shared" si="31"/>
        <v>18.213931842041195</v>
      </c>
      <c r="M688" s="337">
        <f t="shared" si="32"/>
        <v>0.41427407005458505</v>
      </c>
    </row>
    <row r="689" spans="1:13">
      <c r="A689" s="334" t="s">
        <v>785</v>
      </c>
      <c r="B689" s="334" t="s">
        <v>52</v>
      </c>
      <c r="C689" s="334" t="s">
        <v>1557</v>
      </c>
      <c r="D689" s="334" t="s">
        <v>1492</v>
      </c>
      <c r="E689" s="334" t="s">
        <v>1555</v>
      </c>
      <c r="F689" s="334" t="str">
        <f t="shared" si="33"/>
        <v>DhakaGBUD OWN PNP</v>
      </c>
      <c r="G689" s="338">
        <v>9841610</v>
      </c>
      <c r="H689" s="336">
        <v>1773351.7771364613</v>
      </c>
      <c r="I689" s="336">
        <v>34510.514999999999</v>
      </c>
      <c r="J689" s="336"/>
      <c r="K689" s="336"/>
      <c r="L689" s="337">
        <f t="shared" si="31"/>
        <v>18.01891943631643</v>
      </c>
      <c r="M689" s="337">
        <f t="shared" si="32"/>
        <v>0.3506592417297576</v>
      </c>
    </row>
    <row r="690" spans="1:13">
      <c r="A690" s="334" t="s">
        <v>786</v>
      </c>
      <c r="B690" s="334" t="s">
        <v>52</v>
      </c>
      <c r="C690" s="334" t="s">
        <v>52</v>
      </c>
      <c r="D690" s="334" t="s">
        <v>1492</v>
      </c>
      <c r="E690" s="334" t="s">
        <v>1555</v>
      </c>
      <c r="F690" s="334" t="str">
        <f t="shared" si="33"/>
        <v>Dhaka OWN PNP</v>
      </c>
      <c r="G690" s="338">
        <v>5446292</v>
      </c>
      <c r="H690" s="336">
        <v>946076.02313123189</v>
      </c>
      <c r="I690" s="336">
        <v>18765.57</v>
      </c>
      <c r="J690" s="336"/>
      <c r="K690" s="336"/>
      <c r="L690" s="337">
        <f t="shared" si="31"/>
        <v>17.371011747648343</v>
      </c>
      <c r="M690" s="337">
        <f t="shared" si="32"/>
        <v>0.34455681039503572</v>
      </c>
    </row>
    <row r="691" spans="1:13">
      <c r="A691" s="334" t="s">
        <v>787</v>
      </c>
      <c r="B691" s="334" t="s">
        <v>52</v>
      </c>
      <c r="C691" s="334" t="s">
        <v>52</v>
      </c>
      <c r="D691" s="334" t="s">
        <v>1492</v>
      </c>
      <c r="E691" s="334" t="s">
        <v>1555</v>
      </c>
      <c r="F691" s="334" t="str">
        <f t="shared" si="33"/>
        <v>Dhaka OWN PNP</v>
      </c>
      <c r="G691" s="338">
        <v>13885151</v>
      </c>
      <c r="H691" s="336">
        <v>2353798.9159518783</v>
      </c>
      <c r="I691" s="336">
        <v>51479.12</v>
      </c>
      <c r="J691" s="336"/>
      <c r="K691" s="336"/>
      <c r="L691" s="337">
        <f t="shared" si="31"/>
        <v>16.951914429680155</v>
      </c>
      <c r="M691" s="337">
        <f t="shared" si="32"/>
        <v>0.37074944305611085</v>
      </c>
    </row>
    <row r="692" spans="1:13">
      <c r="A692" s="334" t="s">
        <v>788</v>
      </c>
      <c r="B692" s="334" t="s">
        <v>52</v>
      </c>
      <c r="C692" s="334" t="s">
        <v>1557</v>
      </c>
      <c r="D692" s="334" t="s">
        <v>1492</v>
      </c>
      <c r="E692" s="334" t="s">
        <v>1555</v>
      </c>
      <c r="F692" s="334" t="str">
        <f t="shared" si="33"/>
        <v>DhakaGBUD OWN PNP</v>
      </c>
      <c r="G692" s="338">
        <v>46877963</v>
      </c>
      <c r="H692" s="336">
        <v>8606757.0333669335</v>
      </c>
      <c r="I692" s="336">
        <v>139588.98500000002</v>
      </c>
      <c r="J692" s="336"/>
      <c r="K692" s="336"/>
      <c r="L692" s="337">
        <f t="shared" si="31"/>
        <v>18.35992112832832</v>
      </c>
      <c r="M692" s="337">
        <f t="shared" si="32"/>
        <v>0.29777101236246123</v>
      </c>
    </row>
    <row r="693" spans="1:13">
      <c r="A693" s="334" t="s">
        <v>789</v>
      </c>
      <c r="B693" s="334" t="s">
        <v>52</v>
      </c>
      <c r="C693" s="334" t="s">
        <v>52</v>
      </c>
      <c r="D693" s="334" t="s">
        <v>1492</v>
      </c>
      <c r="E693" s="334" t="s">
        <v>1555</v>
      </c>
      <c r="F693" s="334" t="str">
        <f t="shared" si="33"/>
        <v>Dhaka OWN PNP</v>
      </c>
      <c r="G693" s="338">
        <v>8149616</v>
      </c>
      <c r="H693" s="336">
        <v>1445163.3243493361</v>
      </c>
      <c r="I693" s="336">
        <v>29561.095000000001</v>
      </c>
      <c r="J693" s="336"/>
      <c r="K693" s="336"/>
      <c r="L693" s="337">
        <f t="shared" si="31"/>
        <v>17.732900842804568</v>
      </c>
      <c r="M693" s="337">
        <f t="shared" si="32"/>
        <v>0.36272991267318605</v>
      </c>
    </row>
    <row r="694" spans="1:13">
      <c r="A694" s="334" t="s">
        <v>790</v>
      </c>
      <c r="B694" s="334" t="s">
        <v>103</v>
      </c>
      <c r="C694" s="334" t="s">
        <v>52</v>
      </c>
      <c r="D694" s="334" t="s">
        <v>1492</v>
      </c>
      <c r="E694" s="334" t="s">
        <v>1555</v>
      </c>
      <c r="F694" s="334" t="str">
        <f t="shared" si="33"/>
        <v>Dhaka OWN PNP</v>
      </c>
      <c r="G694" s="338">
        <v>10654397</v>
      </c>
      <c r="H694" s="336">
        <v>1805205.5670026266</v>
      </c>
      <c r="I694" s="336">
        <v>36626.805</v>
      </c>
      <c r="J694" s="336"/>
      <c r="K694" s="336"/>
      <c r="L694" s="337">
        <f t="shared" si="31"/>
        <v>16.943291741453098</v>
      </c>
      <c r="M694" s="337">
        <f t="shared" si="32"/>
        <v>0.3437717310515086</v>
      </c>
    </row>
    <row r="695" spans="1:13">
      <c r="A695" s="334" t="s">
        <v>791</v>
      </c>
      <c r="B695" s="334" t="s">
        <v>52</v>
      </c>
      <c r="C695" s="334" t="s">
        <v>1557</v>
      </c>
      <c r="D695" s="334" t="s">
        <v>1492</v>
      </c>
      <c r="E695" s="334" t="s">
        <v>1555</v>
      </c>
      <c r="F695" s="334" t="str">
        <f t="shared" si="33"/>
        <v>DhakaGBUD OWN PNP</v>
      </c>
      <c r="G695" s="338">
        <v>32542089</v>
      </c>
      <c r="H695" s="336">
        <v>6017748.2732059136</v>
      </c>
      <c r="I695" s="336">
        <v>103261.495</v>
      </c>
      <c r="J695" s="336"/>
      <c r="K695" s="336"/>
      <c r="L695" s="337">
        <f t="shared" si="31"/>
        <v>18.492200280092387</v>
      </c>
      <c r="M695" s="337">
        <f t="shared" si="32"/>
        <v>0.31731673710314046</v>
      </c>
    </row>
    <row r="696" spans="1:13">
      <c r="A696" s="334" t="s">
        <v>792</v>
      </c>
      <c r="B696" s="334" t="s">
        <v>52</v>
      </c>
      <c r="C696" s="334" t="s">
        <v>52</v>
      </c>
      <c r="D696" s="334" t="s">
        <v>1492</v>
      </c>
      <c r="E696" s="334" t="s">
        <v>1555</v>
      </c>
      <c r="F696" s="334" t="str">
        <f t="shared" si="33"/>
        <v>Dhaka OWN PNP</v>
      </c>
      <c r="G696" s="338">
        <v>7259788</v>
      </c>
      <c r="H696" s="336">
        <v>1219050.4079991102</v>
      </c>
      <c r="I696" s="336">
        <v>23942.055</v>
      </c>
      <c r="J696" s="336"/>
      <c r="K696" s="336"/>
      <c r="L696" s="337">
        <f t="shared" si="31"/>
        <v>16.791818273469008</v>
      </c>
      <c r="M696" s="337">
        <f t="shared" si="32"/>
        <v>0.3297900021322937</v>
      </c>
    </row>
    <row r="697" spans="1:13">
      <c r="A697" s="334" t="s">
        <v>793</v>
      </c>
      <c r="B697" s="334" t="s">
        <v>52</v>
      </c>
      <c r="C697" s="334" t="s">
        <v>52</v>
      </c>
      <c r="D697" s="334" t="s">
        <v>1492</v>
      </c>
      <c r="E697" s="334" t="s">
        <v>1555</v>
      </c>
      <c r="F697" s="334" t="str">
        <f t="shared" si="33"/>
        <v>Dhaka OWN PNP</v>
      </c>
      <c r="G697" s="338">
        <v>6110025</v>
      </c>
      <c r="H697" s="336">
        <v>1133347.7306062642</v>
      </c>
      <c r="I697" s="336">
        <v>25838.02</v>
      </c>
      <c r="J697" s="336"/>
      <c r="K697" s="336"/>
      <c r="L697" s="337">
        <f t="shared" si="31"/>
        <v>18.548986798028881</v>
      </c>
      <c r="M697" s="337">
        <f t="shared" si="32"/>
        <v>0.42287912078919482</v>
      </c>
    </row>
    <row r="698" spans="1:13">
      <c r="A698" s="334" t="s">
        <v>794</v>
      </c>
      <c r="B698" s="334" t="s">
        <v>52</v>
      </c>
      <c r="C698" s="334" t="s">
        <v>52</v>
      </c>
      <c r="D698" s="334" t="s">
        <v>1492</v>
      </c>
      <c r="E698" s="334" t="s">
        <v>1555</v>
      </c>
      <c r="F698" s="334" t="str">
        <f t="shared" si="33"/>
        <v>Dhaka OWN PNP</v>
      </c>
      <c r="G698" s="338">
        <v>17461906</v>
      </c>
      <c r="H698" s="336">
        <v>3170211.3360237167</v>
      </c>
      <c r="I698" s="336">
        <v>326582.33009041671</v>
      </c>
      <c r="J698" s="336"/>
      <c r="K698" s="336"/>
      <c r="L698" s="337">
        <f t="shared" si="31"/>
        <v>18.155013181400225</v>
      </c>
      <c r="M698" s="337">
        <f t="shared" si="32"/>
        <v>1.8702559164527441</v>
      </c>
    </row>
    <row r="699" spans="1:13">
      <c r="A699" s="334" t="s">
        <v>795</v>
      </c>
      <c r="B699" s="334" t="s">
        <v>52</v>
      </c>
      <c r="C699" s="334" t="s">
        <v>1557</v>
      </c>
      <c r="D699" s="334" t="s">
        <v>1492</v>
      </c>
      <c r="E699" s="334" t="s">
        <v>1555</v>
      </c>
      <c r="F699" s="334" t="str">
        <f t="shared" si="33"/>
        <v>DhakaGBUD OWN PNP</v>
      </c>
      <c r="G699" s="338">
        <v>19255514</v>
      </c>
      <c r="H699" s="336">
        <v>3620745.9792083534</v>
      </c>
      <c r="I699" s="336">
        <v>439992.43891149358</v>
      </c>
      <c r="J699" s="336"/>
      <c r="K699" s="336"/>
      <c r="L699" s="337">
        <f t="shared" si="31"/>
        <v>18.803683865350742</v>
      </c>
      <c r="M699" s="337">
        <f t="shared" si="32"/>
        <v>2.2850204825043545</v>
      </c>
    </row>
    <row r="700" spans="1:13">
      <c r="A700" s="334" t="s">
        <v>796</v>
      </c>
      <c r="B700" s="334" t="s">
        <v>52</v>
      </c>
      <c r="C700" s="334" t="s">
        <v>1557</v>
      </c>
      <c r="D700" s="334" t="s">
        <v>1492</v>
      </c>
      <c r="E700" s="334" t="s">
        <v>1555</v>
      </c>
      <c r="F700" s="334" t="str">
        <f t="shared" si="33"/>
        <v>DhakaGBUD OWN PNP</v>
      </c>
      <c r="G700" s="338">
        <v>9301130</v>
      </c>
      <c r="H700" s="336">
        <v>1593003.7500064976</v>
      </c>
      <c r="I700" s="336">
        <v>381.79100355063565</v>
      </c>
      <c r="J700" s="336"/>
      <c r="K700" s="336"/>
      <c r="L700" s="337">
        <f t="shared" si="31"/>
        <v>17.12699155915999</v>
      </c>
      <c r="M700" s="337">
        <f t="shared" si="32"/>
        <v>4.1047808551287384E-3</v>
      </c>
    </row>
    <row r="701" spans="1:13">
      <c r="A701" s="334" t="s">
        <v>797</v>
      </c>
      <c r="B701" s="334" t="s">
        <v>52</v>
      </c>
      <c r="C701" s="334" t="s">
        <v>52</v>
      </c>
      <c r="D701" s="334" t="s">
        <v>1492</v>
      </c>
      <c r="E701" s="334" t="s">
        <v>1555</v>
      </c>
      <c r="F701" s="334" t="str">
        <f t="shared" si="33"/>
        <v>Dhaka OWN PNP</v>
      </c>
      <c r="G701" s="338">
        <v>5159937</v>
      </c>
      <c r="H701" s="336">
        <v>844094.44818767696</v>
      </c>
      <c r="I701" s="336">
        <v>18444.170000000002</v>
      </c>
      <c r="J701" s="336"/>
      <c r="K701" s="336"/>
      <c r="L701" s="337">
        <f t="shared" si="31"/>
        <v>16.358619265849118</v>
      </c>
      <c r="M701" s="337">
        <f t="shared" si="32"/>
        <v>0.35744951924800639</v>
      </c>
    </row>
    <row r="702" spans="1:13">
      <c r="A702" s="334" t="s">
        <v>798</v>
      </c>
      <c r="B702" s="334" t="s">
        <v>52</v>
      </c>
      <c r="C702" s="334" t="s">
        <v>1557</v>
      </c>
      <c r="D702" s="334" t="s">
        <v>1492</v>
      </c>
      <c r="E702" s="334" t="s">
        <v>1555</v>
      </c>
      <c r="F702" s="334" t="str">
        <f t="shared" si="33"/>
        <v>DhakaGBUD OWN PNP</v>
      </c>
      <c r="G702" s="338">
        <v>15176832</v>
      </c>
      <c r="H702" s="336">
        <v>2891178.2056014738</v>
      </c>
      <c r="I702" s="336">
        <v>47780.89</v>
      </c>
      <c r="J702" s="336"/>
      <c r="K702" s="336"/>
      <c r="L702" s="337">
        <f t="shared" si="31"/>
        <v>19.04994537464389</v>
      </c>
      <c r="M702" s="337">
        <f t="shared" si="32"/>
        <v>0.31482782441025903</v>
      </c>
    </row>
    <row r="703" spans="1:13">
      <c r="A703" s="334" t="s">
        <v>799</v>
      </c>
      <c r="B703" s="334" t="s">
        <v>52</v>
      </c>
      <c r="C703" s="334" t="s">
        <v>52</v>
      </c>
      <c r="D703" s="334" t="s">
        <v>1492</v>
      </c>
      <c r="E703" s="334" t="s">
        <v>1555</v>
      </c>
      <c r="F703" s="334" t="str">
        <f t="shared" si="33"/>
        <v>Dhaka OWN PNP</v>
      </c>
      <c r="G703" s="338">
        <v>6529554</v>
      </c>
      <c r="H703" s="336">
        <v>1108687.5392465065</v>
      </c>
      <c r="I703" s="336">
        <v>74371.451689939364</v>
      </c>
      <c r="J703" s="336"/>
      <c r="K703" s="336"/>
      <c r="L703" s="337">
        <f t="shared" si="31"/>
        <v>16.979529371324695</v>
      </c>
      <c r="M703" s="337">
        <f t="shared" si="32"/>
        <v>1.1389974214156031</v>
      </c>
    </row>
    <row r="704" spans="1:13">
      <c r="A704" s="334" t="s">
        <v>800</v>
      </c>
      <c r="B704" s="334" t="s">
        <v>52</v>
      </c>
      <c r="C704" s="334" t="s">
        <v>52</v>
      </c>
      <c r="D704" s="334" t="s">
        <v>1537</v>
      </c>
      <c r="E704" s="334" t="s">
        <v>1555</v>
      </c>
      <c r="F704" s="334" t="str">
        <f t="shared" si="33"/>
        <v>Dhaka OWN Non-PNP</v>
      </c>
      <c r="G704" s="338">
        <v>2139813</v>
      </c>
      <c r="H704" s="336">
        <v>369308.19228022633</v>
      </c>
      <c r="I704" s="336">
        <v>8559.2520000000004</v>
      </c>
      <c r="J704" s="336"/>
      <c r="K704" s="336"/>
      <c r="L704" s="337">
        <f t="shared" si="31"/>
        <v>17.258900300176993</v>
      </c>
      <c r="M704" s="337">
        <f t="shared" si="32"/>
        <v>0.4</v>
      </c>
    </row>
    <row r="705" spans="1:13">
      <c r="A705" s="334" t="s">
        <v>801</v>
      </c>
      <c r="B705" s="334" t="s">
        <v>52</v>
      </c>
      <c r="C705" s="334" t="s">
        <v>52</v>
      </c>
      <c r="D705" s="334" t="s">
        <v>1492</v>
      </c>
      <c r="E705" s="334" t="s">
        <v>1555</v>
      </c>
      <c r="F705" s="334" t="str">
        <f t="shared" si="33"/>
        <v>Dhaka OWN PNP</v>
      </c>
      <c r="G705" s="338">
        <v>11586386</v>
      </c>
      <c r="H705" s="336">
        <v>2037767.9182966065</v>
      </c>
      <c r="I705" s="336">
        <v>44733.165000000001</v>
      </c>
      <c r="J705" s="336"/>
      <c r="K705" s="336"/>
      <c r="L705" s="337">
        <f t="shared" si="31"/>
        <v>17.587605991174527</v>
      </c>
      <c r="M705" s="337">
        <f t="shared" si="32"/>
        <v>0.38608384875145707</v>
      </c>
    </row>
    <row r="706" spans="1:13">
      <c r="A706" s="334" t="s">
        <v>802</v>
      </c>
      <c r="B706" s="334" t="s">
        <v>52</v>
      </c>
      <c r="C706" s="334" t="s">
        <v>1557</v>
      </c>
      <c r="D706" s="334" t="s">
        <v>1492</v>
      </c>
      <c r="E706" s="334" t="s">
        <v>1555</v>
      </c>
      <c r="F706" s="334" t="str">
        <f t="shared" si="33"/>
        <v>DhakaGBUD OWN PNP</v>
      </c>
      <c r="G706" s="338">
        <v>7587424</v>
      </c>
      <c r="H706" s="336">
        <v>1202625.3945179195</v>
      </c>
      <c r="I706" s="336">
        <v>26500.38</v>
      </c>
      <c r="J706" s="336"/>
      <c r="K706" s="336"/>
      <c r="L706" s="337">
        <f t="shared" si="31"/>
        <v>15.850246335487769</v>
      </c>
      <c r="M706" s="337">
        <f t="shared" si="32"/>
        <v>0.34926715575668371</v>
      </c>
    </row>
    <row r="707" spans="1:13">
      <c r="A707" s="334" t="s">
        <v>803</v>
      </c>
      <c r="B707" s="334" t="s">
        <v>52</v>
      </c>
      <c r="C707" s="334" t="s">
        <v>52</v>
      </c>
      <c r="D707" s="334" t="s">
        <v>1492</v>
      </c>
      <c r="E707" s="334" t="s">
        <v>1555</v>
      </c>
      <c r="F707" s="334" t="str">
        <f t="shared" si="33"/>
        <v>Dhaka OWN PNP</v>
      </c>
      <c r="G707" s="338">
        <v>8371717</v>
      </c>
      <c r="H707" s="336">
        <v>1553094.4773311741</v>
      </c>
      <c r="I707" s="336">
        <v>30459.5</v>
      </c>
      <c r="J707" s="336"/>
      <c r="K707" s="336"/>
      <c r="L707" s="337">
        <f t="shared" ref="L707:L770" si="34">(H707/G707)*100</f>
        <v>18.551683929726412</v>
      </c>
      <c r="M707" s="337">
        <f t="shared" ref="M707:M770" si="35">(I707/G707)*100</f>
        <v>0.36383814694166083</v>
      </c>
    </row>
    <row r="708" spans="1:13">
      <c r="A708" s="334" t="s">
        <v>804</v>
      </c>
      <c r="B708" s="334" t="s">
        <v>52</v>
      </c>
      <c r="C708" s="334" t="s">
        <v>52</v>
      </c>
      <c r="D708" s="334" t="s">
        <v>1492</v>
      </c>
      <c r="E708" s="334" t="s">
        <v>1555</v>
      </c>
      <c r="F708" s="334" t="str">
        <f t="shared" ref="F708:F771" si="36">CONCATENATE(C708," ",E708," ",D708)</f>
        <v>Dhaka OWN PNP</v>
      </c>
      <c r="G708" s="338">
        <v>16805703</v>
      </c>
      <c r="H708" s="336">
        <v>2970496.3619491071</v>
      </c>
      <c r="I708" s="336">
        <v>54420.97</v>
      </c>
      <c r="J708" s="336"/>
      <c r="K708" s="336"/>
      <c r="L708" s="337">
        <f t="shared" si="34"/>
        <v>17.675525754257986</v>
      </c>
      <c r="M708" s="337">
        <f t="shared" si="35"/>
        <v>0.32382441841320175</v>
      </c>
    </row>
    <row r="709" spans="1:13">
      <c r="A709" s="334" t="s">
        <v>805</v>
      </c>
      <c r="B709" s="334" t="s">
        <v>52</v>
      </c>
      <c r="C709" s="334" t="s">
        <v>52</v>
      </c>
      <c r="D709" s="334" t="s">
        <v>1492</v>
      </c>
      <c r="E709" s="334" t="s">
        <v>1555</v>
      </c>
      <c r="F709" s="334" t="str">
        <f t="shared" si="36"/>
        <v>Dhaka OWN PNP</v>
      </c>
      <c r="G709" s="338">
        <v>21984464</v>
      </c>
      <c r="H709" s="336">
        <v>3872505.3237380683</v>
      </c>
      <c r="I709" s="336">
        <v>83003.755000000005</v>
      </c>
      <c r="J709" s="336"/>
      <c r="K709" s="336"/>
      <c r="L709" s="337">
        <f t="shared" si="34"/>
        <v>17.614736132470952</v>
      </c>
      <c r="M709" s="337">
        <f t="shared" si="35"/>
        <v>0.37755641893293379</v>
      </c>
    </row>
    <row r="710" spans="1:13">
      <c r="A710" s="334" t="s">
        <v>806</v>
      </c>
      <c r="B710" s="334" t="s">
        <v>52</v>
      </c>
      <c r="C710" s="334" t="s">
        <v>52</v>
      </c>
      <c r="D710" s="334" t="s">
        <v>1537</v>
      </c>
      <c r="E710" s="334" t="s">
        <v>1555</v>
      </c>
      <c r="F710" s="334" t="str">
        <f t="shared" si="36"/>
        <v>Dhaka OWN Non-PNP</v>
      </c>
      <c r="G710" s="338">
        <v>3000146</v>
      </c>
      <c r="H710" s="336">
        <v>490239.7855539209</v>
      </c>
      <c r="I710" s="336">
        <v>12000.584000000001</v>
      </c>
      <c r="J710" s="336"/>
      <c r="K710" s="336"/>
      <c r="L710" s="337">
        <f t="shared" si="34"/>
        <v>16.340530945957994</v>
      </c>
      <c r="M710" s="337">
        <f t="shared" si="35"/>
        <v>0.4</v>
      </c>
    </row>
    <row r="711" spans="1:13">
      <c r="A711" s="334" t="s">
        <v>807</v>
      </c>
      <c r="B711" s="334" t="s">
        <v>52</v>
      </c>
      <c r="C711" s="334" t="s">
        <v>52</v>
      </c>
      <c r="D711" s="334" t="s">
        <v>1492</v>
      </c>
      <c r="E711" s="334" t="s">
        <v>1555</v>
      </c>
      <c r="F711" s="334" t="str">
        <f t="shared" si="36"/>
        <v>Dhaka OWN PNP</v>
      </c>
      <c r="G711" s="338">
        <v>10629541</v>
      </c>
      <c r="H711" s="336">
        <v>1955111.4507116289</v>
      </c>
      <c r="I711" s="336">
        <v>84184.750711628934</v>
      </c>
      <c r="J711" s="336"/>
      <c r="K711" s="336"/>
      <c r="L711" s="337">
        <f t="shared" si="34"/>
        <v>18.393187915749408</v>
      </c>
      <c r="M711" s="337">
        <f t="shared" si="35"/>
        <v>0.79198857892009578</v>
      </c>
    </row>
    <row r="712" spans="1:13">
      <c r="A712" s="334" t="s">
        <v>808</v>
      </c>
      <c r="B712" s="334" t="s">
        <v>52</v>
      </c>
      <c r="C712" s="334" t="s">
        <v>52</v>
      </c>
      <c r="D712" s="334" t="s">
        <v>1492</v>
      </c>
      <c r="E712" s="334" t="s">
        <v>1555</v>
      </c>
      <c r="F712" s="334" t="str">
        <f t="shared" si="36"/>
        <v>Dhaka OWN PNP</v>
      </c>
      <c r="G712" s="338">
        <v>9498687</v>
      </c>
      <c r="H712" s="336">
        <v>1605134.3913094578</v>
      </c>
      <c r="I712" s="336">
        <v>37994.748</v>
      </c>
      <c r="J712" s="336"/>
      <c r="K712" s="336"/>
      <c r="L712" s="337">
        <f t="shared" si="34"/>
        <v>16.898487036255201</v>
      </c>
      <c r="M712" s="337">
        <f t="shared" si="35"/>
        <v>0.4</v>
      </c>
    </row>
    <row r="713" spans="1:13">
      <c r="A713" s="334" t="s">
        <v>809</v>
      </c>
      <c r="B713" s="334" t="s">
        <v>52</v>
      </c>
      <c r="C713" s="334" t="s">
        <v>1557</v>
      </c>
      <c r="D713" s="334" t="s">
        <v>1492</v>
      </c>
      <c r="E713" s="334" t="s">
        <v>1555</v>
      </c>
      <c r="F713" s="334" t="str">
        <f t="shared" si="36"/>
        <v>DhakaGBUD OWN PNP</v>
      </c>
      <c r="G713" s="338">
        <v>32269575</v>
      </c>
      <c r="H713" s="336">
        <v>5957252.9609722802</v>
      </c>
      <c r="I713" s="336">
        <v>101808.27500000001</v>
      </c>
      <c r="J713" s="336"/>
      <c r="K713" s="336"/>
      <c r="L713" s="337">
        <f t="shared" si="34"/>
        <v>18.460896869488614</v>
      </c>
      <c r="M713" s="337">
        <f t="shared" si="35"/>
        <v>0.31549307668291265</v>
      </c>
    </row>
    <row r="714" spans="1:13">
      <c r="A714" s="334" t="s">
        <v>810</v>
      </c>
      <c r="B714" s="334" t="s">
        <v>52</v>
      </c>
      <c r="C714" s="334" t="s">
        <v>52</v>
      </c>
      <c r="D714" s="334" t="s">
        <v>1492</v>
      </c>
      <c r="E714" s="334" t="s">
        <v>1555</v>
      </c>
      <c r="F714" s="334" t="str">
        <f t="shared" si="36"/>
        <v>Dhaka OWN PNP</v>
      </c>
      <c r="G714" s="338">
        <v>11479422</v>
      </c>
      <c r="H714" s="336">
        <v>2020476.6235201475</v>
      </c>
      <c r="I714" s="336">
        <v>45917.688000000002</v>
      </c>
      <c r="J714" s="336"/>
      <c r="K714" s="336"/>
      <c r="L714" s="337">
        <f t="shared" si="34"/>
        <v>17.600856763695486</v>
      </c>
      <c r="M714" s="337">
        <f t="shared" si="35"/>
        <v>0.4</v>
      </c>
    </row>
    <row r="715" spans="1:13">
      <c r="A715" s="334" t="s">
        <v>811</v>
      </c>
      <c r="B715" s="334" t="s">
        <v>52</v>
      </c>
      <c r="C715" s="334" t="s">
        <v>52</v>
      </c>
      <c r="D715" s="334" t="s">
        <v>1492</v>
      </c>
      <c r="E715" s="334" t="s">
        <v>1555</v>
      </c>
      <c r="F715" s="334" t="str">
        <f t="shared" si="36"/>
        <v>Dhaka OWN PNP</v>
      </c>
      <c r="G715" s="338">
        <v>9460943</v>
      </c>
      <c r="H715" s="336">
        <v>1620928.1049997895</v>
      </c>
      <c r="I715" s="336">
        <v>268804.0923202667</v>
      </c>
      <c r="J715" s="336"/>
      <c r="K715" s="336"/>
      <c r="L715" s="337">
        <f t="shared" si="34"/>
        <v>17.132838713855371</v>
      </c>
      <c r="M715" s="337">
        <f t="shared" si="35"/>
        <v>2.8411976725815462</v>
      </c>
    </row>
    <row r="716" spans="1:13">
      <c r="A716" s="334" t="s">
        <v>812</v>
      </c>
      <c r="B716" s="334" t="s">
        <v>52</v>
      </c>
      <c r="C716" s="334" t="s">
        <v>1557</v>
      </c>
      <c r="D716" s="334" t="s">
        <v>1492</v>
      </c>
      <c r="E716" s="334" t="s">
        <v>1555</v>
      </c>
      <c r="F716" s="334" t="str">
        <f t="shared" si="36"/>
        <v>DhakaGBUD OWN PNP</v>
      </c>
      <c r="G716" s="338">
        <v>19657439</v>
      </c>
      <c r="H716" s="336">
        <v>3685769.6138000018</v>
      </c>
      <c r="I716" s="336">
        <v>678668.96812512993</v>
      </c>
      <c r="J716" s="336"/>
      <c r="K716" s="336"/>
      <c r="L716" s="337">
        <f t="shared" si="34"/>
        <v>18.74999898918675</v>
      </c>
      <c r="M716" s="337">
        <f t="shared" si="35"/>
        <v>3.4524790748435228</v>
      </c>
    </row>
    <row r="717" spans="1:13">
      <c r="A717" s="334" t="s">
        <v>813</v>
      </c>
      <c r="B717" s="334" t="s">
        <v>52</v>
      </c>
      <c r="C717" s="334" t="s">
        <v>1557</v>
      </c>
      <c r="D717" s="334" t="s">
        <v>1492</v>
      </c>
      <c r="E717" s="334" t="s">
        <v>1555</v>
      </c>
      <c r="F717" s="334" t="str">
        <f t="shared" si="36"/>
        <v>DhakaGBUD OWN PNP</v>
      </c>
      <c r="G717" s="338">
        <v>51917361</v>
      </c>
      <c r="H717" s="336">
        <v>9891130.2297178488</v>
      </c>
      <c r="I717" s="336">
        <v>132586.30499999999</v>
      </c>
      <c r="J717" s="336"/>
      <c r="K717" s="336"/>
      <c r="L717" s="337">
        <f t="shared" si="34"/>
        <v>19.051681439890309</v>
      </c>
      <c r="M717" s="337">
        <f t="shared" si="35"/>
        <v>0.25537951553431232</v>
      </c>
    </row>
    <row r="718" spans="1:13">
      <c r="A718" s="334" t="s">
        <v>814</v>
      </c>
      <c r="B718" s="334" t="s">
        <v>52</v>
      </c>
      <c r="C718" s="334" t="s">
        <v>52</v>
      </c>
      <c r="D718" s="334" t="s">
        <v>1492</v>
      </c>
      <c r="E718" s="334" t="s">
        <v>1555</v>
      </c>
      <c r="F718" s="334" t="str">
        <f t="shared" si="36"/>
        <v>Dhaka OWN PNP</v>
      </c>
      <c r="G718" s="338">
        <v>14818270</v>
      </c>
      <c r="H718" s="336">
        <v>2919070.0834040218</v>
      </c>
      <c r="I718" s="336">
        <v>57280.415000000001</v>
      </c>
      <c r="J718" s="336"/>
      <c r="K718" s="336"/>
      <c r="L718" s="337">
        <f t="shared" si="34"/>
        <v>19.699128733678233</v>
      </c>
      <c r="M718" s="337">
        <f t="shared" si="35"/>
        <v>0.38655264750878476</v>
      </c>
    </row>
    <row r="719" spans="1:13">
      <c r="A719" s="334" t="s">
        <v>815</v>
      </c>
      <c r="B719" s="334" t="s">
        <v>52</v>
      </c>
      <c r="C719" s="334" t="s">
        <v>1557</v>
      </c>
      <c r="D719" s="334" t="s">
        <v>1492</v>
      </c>
      <c r="E719" s="334" t="s">
        <v>1555</v>
      </c>
      <c r="F719" s="334" t="str">
        <f t="shared" si="36"/>
        <v>DhakaGBUD OWN PNP</v>
      </c>
      <c r="G719" s="338">
        <v>11872944</v>
      </c>
      <c r="H719" s="336">
        <v>2249313.3443619902</v>
      </c>
      <c r="I719" s="336">
        <v>-8.7311491370201111E-11</v>
      </c>
      <c r="J719" s="336"/>
      <c r="K719" s="336"/>
      <c r="L719" s="337">
        <f t="shared" si="34"/>
        <v>18.944866112077932</v>
      </c>
      <c r="M719" s="337">
        <f t="shared" si="35"/>
        <v>-7.3538198588489177E-16</v>
      </c>
    </row>
    <row r="720" spans="1:13">
      <c r="A720" s="334" t="s">
        <v>816</v>
      </c>
      <c r="B720" s="334" t="s">
        <v>52</v>
      </c>
      <c r="C720" s="334" t="s">
        <v>52</v>
      </c>
      <c r="D720" s="334" t="s">
        <v>1492</v>
      </c>
      <c r="E720" s="334" t="s">
        <v>1555</v>
      </c>
      <c r="F720" s="334" t="str">
        <f t="shared" si="36"/>
        <v>Dhaka OWN PNP</v>
      </c>
      <c r="G720" s="338">
        <v>7299069</v>
      </c>
      <c r="H720" s="336">
        <v>1169919.7144627667</v>
      </c>
      <c r="I720" s="336">
        <v>26198.605</v>
      </c>
      <c r="J720" s="336"/>
      <c r="K720" s="336"/>
      <c r="L720" s="337">
        <f t="shared" si="34"/>
        <v>16.028341620866531</v>
      </c>
      <c r="M720" s="337">
        <f t="shared" si="35"/>
        <v>0.35893077596608552</v>
      </c>
    </row>
    <row r="721" spans="1:13">
      <c r="A721" s="334" t="s">
        <v>817</v>
      </c>
      <c r="B721" s="334" t="s">
        <v>52</v>
      </c>
      <c r="C721" s="334" t="s">
        <v>52</v>
      </c>
      <c r="D721" s="334" t="s">
        <v>1537</v>
      </c>
      <c r="E721" s="334" t="s">
        <v>1555</v>
      </c>
      <c r="F721" s="334" t="str">
        <f t="shared" si="36"/>
        <v>Dhaka OWN Non-PNP</v>
      </c>
      <c r="G721" s="338">
        <v>2196089</v>
      </c>
      <c r="H721" s="336">
        <v>345668.77438712877</v>
      </c>
      <c r="I721" s="336">
        <v>8784.3559999999998</v>
      </c>
      <c r="J721" s="336"/>
      <c r="K721" s="336"/>
      <c r="L721" s="337">
        <f t="shared" si="34"/>
        <v>15.740198798278612</v>
      </c>
      <c r="M721" s="337">
        <f t="shared" si="35"/>
        <v>0.4</v>
      </c>
    </row>
    <row r="722" spans="1:13">
      <c r="A722" s="334" t="s">
        <v>818</v>
      </c>
      <c r="B722" s="334" t="s">
        <v>52</v>
      </c>
      <c r="C722" s="334" t="s">
        <v>52</v>
      </c>
      <c r="D722" s="334" t="s">
        <v>1492</v>
      </c>
      <c r="E722" s="334" t="s">
        <v>1555</v>
      </c>
      <c r="F722" s="334" t="str">
        <f t="shared" si="36"/>
        <v>Dhaka OWN PNP</v>
      </c>
      <c r="G722" s="338">
        <v>7344785</v>
      </c>
      <c r="H722" s="336">
        <v>1278761.3984477827</v>
      </c>
      <c r="I722" s="336">
        <v>126412.8426983165</v>
      </c>
      <c r="J722" s="336"/>
      <c r="K722" s="336"/>
      <c r="L722" s="337">
        <f t="shared" si="34"/>
        <v>17.410467405755004</v>
      </c>
      <c r="M722" s="337">
        <f t="shared" si="35"/>
        <v>1.7211238000610842</v>
      </c>
    </row>
    <row r="723" spans="1:13">
      <c r="A723" s="334" t="s">
        <v>819</v>
      </c>
      <c r="B723" s="334" t="s">
        <v>52</v>
      </c>
      <c r="C723" s="334" t="s">
        <v>52</v>
      </c>
      <c r="D723" s="334" t="s">
        <v>1492</v>
      </c>
      <c r="E723" s="334" t="s">
        <v>1555</v>
      </c>
      <c r="F723" s="334" t="str">
        <f t="shared" si="36"/>
        <v>Dhaka OWN PNP</v>
      </c>
      <c r="G723" s="338">
        <v>8661599</v>
      </c>
      <c r="H723" s="336">
        <v>1399317.2200874037</v>
      </c>
      <c r="I723" s="336">
        <v>31236.31</v>
      </c>
      <c r="J723" s="336"/>
      <c r="K723" s="336"/>
      <c r="L723" s="337">
        <f t="shared" si="34"/>
        <v>16.155414492028591</v>
      </c>
      <c r="M723" s="337">
        <f t="shared" si="35"/>
        <v>0.36062983289805961</v>
      </c>
    </row>
    <row r="724" spans="1:13">
      <c r="A724" s="334" t="s">
        <v>820</v>
      </c>
      <c r="B724" s="334" t="s">
        <v>52</v>
      </c>
      <c r="C724" s="334" t="s">
        <v>52</v>
      </c>
      <c r="D724" s="334" t="s">
        <v>1492</v>
      </c>
      <c r="E724" s="334" t="s">
        <v>1555</v>
      </c>
      <c r="F724" s="334" t="str">
        <f t="shared" si="36"/>
        <v>Dhaka OWN PNP</v>
      </c>
      <c r="G724" s="338">
        <v>10857230</v>
      </c>
      <c r="H724" s="336">
        <v>1960978.911717359</v>
      </c>
      <c r="I724" s="336">
        <v>40800.084999999999</v>
      </c>
      <c r="J724" s="336"/>
      <c r="K724" s="336"/>
      <c r="L724" s="337">
        <f t="shared" si="34"/>
        <v>18.061502903754999</v>
      </c>
      <c r="M724" s="337">
        <f t="shared" si="35"/>
        <v>0.37578724039188632</v>
      </c>
    </row>
    <row r="725" spans="1:13">
      <c r="A725" s="334" t="s">
        <v>821</v>
      </c>
      <c r="B725" s="334" t="s">
        <v>52</v>
      </c>
      <c r="C725" s="334" t="s">
        <v>52</v>
      </c>
      <c r="D725" s="334" t="s">
        <v>1492</v>
      </c>
      <c r="E725" s="334" t="s">
        <v>1555</v>
      </c>
      <c r="F725" s="334" t="str">
        <f t="shared" si="36"/>
        <v>Dhaka OWN PNP</v>
      </c>
      <c r="G725" s="338">
        <v>16245219</v>
      </c>
      <c r="H725" s="336">
        <v>2954847.6452895277</v>
      </c>
      <c r="I725" s="336">
        <v>52270.92</v>
      </c>
      <c r="J725" s="336"/>
      <c r="K725" s="336"/>
      <c r="L725" s="337">
        <f t="shared" si="34"/>
        <v>18.189029309420377</v>
      </c>
      <c r="M725" s="337">
        <f t="shared" si="35"/>
        <v>0.32176186729153972</v>
      </c>
    </row>
    <row r="726" spans="1:13">
      <c r="A726" s="334" t="s">
        <v>822</v>
      </c>
      <c r="B726" s="334" t="s">
        <v>52</v>
      </c>
      <c r="C726" s="334" t="s">
        <v>1557</v>
      </c>
      <c r="D726" s="334" t="s">
        <v>1492</v>
      </c>
      <c r="E726" s="334" t="s">
        <v>1555</v>
      </c>
      <c r="F726" s="334" t="str">
        <f t="shared" si="36"/>
        <v>DhakaGBUD OWN PNP</v>
      </c>
      <c r="G726" s="338">
        <v>6497466</v>
      </c>
      <c r="H726" s="336">
        <v>1122652.5080600781</v>
      </c>
      <c r="I726" s="336">
        <v>25946.834999999999</v>
      </c>
      <c r="J726" s="336"/>
      <c r="K726" s="336"/>
      <c r="L726" s="337">
        <f t="shared" si="34"/>
        <v>17.278312930919192</v>
      </c>
      <c r="M726" s="337">
        <f t="shared" si="35"/>
        <v>0.39933775721181153</v>
      </c>
    </row>
    <row r="727" spans="1:13">
      <c r="A727" s="334" t="s">
        <v>823</v>
      </c>
      <c r="B727" s="334" t="s">
        <v>52</v>
      </c>
      <c r="C727" s="334" t="s">
        <v>1557</v>
      </c>
      <c r="D727" s="334" t="s">
        <v>1492</v>
      </c>
      <c r="E727" s="334" t="s">
        <v>1555</v>
      </c>
      <c r="F727" s="334" t="str">
        <f t="shared" si="36"/>
        <v>DhakaGBUD OWN PNP</v>
      </c>
      <c r="G727" s="338">
        <v>24930690</v>
      </c>
      <c r="H727" s="336">
        <v>4488753.5994945737</v>
      </c>
      <c r="I727" s="336">
        <v>-1.1641532182693481E-10</v>
      </c>
      <c r="J727" s="336"/>
      <c r="K727" s="336"/>
      <c r="L727" s="337">
        <f t="shared" si="34"/>
        <v>18.004931269429662</v>
      </c>
      <c r="M727" s="337">
        <f t="shared" si="35"/>
        <v>-4.6695587577774551E-16</v>
      </c>
    </row>
    <row r="728" spans="1:13">
      <c r="A728" s="334" t="s">
        <v>824</v>
      </c>
      <c r="B728" s="334" t="s">
        <v>52</v>
      </c>
      <c r="C728" s="334" t="s">
        <v>1557</v>
      </c>
      <c r="D728" s="334" t="s">
        <v>1492</v>
      </c>
      <c r="E728" s="334" t="s">
        <v>1555</v>
      </c>
      <c r="F728" s="334" t="str">
        <f t="shared" si="36"/>
        <v>DhakaGBUD OWN PNP</v>
      </c>
      <c r="G728" s="338">
        <v>19683062</v>
      </c>
      <c r="H728" s="336">
        <v>3658163.2835466475</v>
      </c>
      <c r="I728" s="336">
        <v>56366.86</v>
      </c>
      <c r="J728" s="336"/>
      <c r="K728" s="336"/>
      <c r="L728" s="337">
        <f t="shared" si="34"/>
        <v>18.585336384890965</v>
      </c>
      <c r="M728" s="337">
        <f t="shared" si="35"/>
        <v>0.28637241502363808</v>
      </c>
    </row>
    <row r="729" spans="1:13">
      <c r="A729" s="334" t="s">
        <v>825</v>
      </c>
      <c r="B729" s="334" t="s">
        <v>52</v>
      </c>
      <c r="C729" s="334" t="s">
        <v>52</v>
      </c>
      <c r="D729" s="334" t="s">
        <v>1537</v>
      </c>
      <c r="E729" s="334" t="s">
        <v>1555</v>
      </c>
      <c r="F729" s="334" t="str">
        <f t="shared" si="36"/>
        <v>Dhaka OWN Non-PNP</v>
      </c>
      <c r="G729" s="338">
        <v>1119850</v>
      </c>
      <c r="H729" s="336">
        <v>182051.93926786506</v>
      </c>
      <c r="I729" s="336">
        <v>4479.4000000000005</v>
      </c>
      <c r="J729" s="336"/>
      <c r="K729" s="336"/>
      <c r="L729" s="337">
        <f t="shared" si="34"/>
        <v>16.256814686597764</v>
      </c>
      <c r="M729" s="337">
        <f t="shared" si="35"/>
        <v>0.4</v>
      </c>
    </row>
    <row r="730" spans="1:13">
      <c r="A730" s="334" t="s">
        <v>826</v>
      </c>
      <c r="B730" s="334" t="s">
        <v>52</v>
      </c>
      <c r="C730" s="334" t="s">
        <v>52</v>
      </c>
      <c r="D730" s="334" t="s">
        <v>1492</v>
      </c>
      <c r="E730" s="334" t="s">
        <v>1555</v>
      </c>
      <c r="F730" s="334" t="str">
        <f t="shared" si="36"/>
        <v>Dhaka OWN PNP</v>
      </c>
      <c r="G730" s="338">
        <v>13372592</v>
      </c>
      <c r="H730" s="336">
        <v>2426027.7347142808</v>
      </c>
      <c r="I730" s="336">
        <v>40149.294999999998</v>
      </c>
      <c r="J730" s="336"/>
      <c r="K730" s="336"/>
      <c r="L730" s="337">
        <f t="shared" si="34"/>
        <v>18.141791319994514</v>
      </c>
      <c r="M730" s="337">
        <f t="shared" si="35"/>
        <v>0.30023569850930915</v>
      </c>
    </row>
    <row r="731" spans="1:13">
      <c r="A731" s="334" t="s">
        <v>827</v>
      </c>
      <c r="B731" s="334" t="s">
        <v>52</v>
      </c>
      <c r="C731" s="334" t="s">
        <v>1557</v>
      </c>
      <c r="D731" s="334" t="s">
        <v>1492</v>
      </c>
      <c r="E731" s="334" t="s">
        <v>1555</v>
      </c>
      <c r="F731" s="334" t="str">
        <f t="shared" si="36"/>
        <v>DhakaGBUD OWN PNP</v>
      </c>
      <c r="G731" s="338">
        <v>25245603</v>
      </c>
      <c r="H731" s="336">
        <v>4805792.7910797112</v>
      </c>
      <c r="I731" s="336">
        <v>84451.145000000004</v>
      </c>
      <c r="J731" s="336"/>
      <c r="K731" s="336"/>
      <c r="L731" s="337">
        <f t="shared" si="34"/>
        <v>19.036157667058738</v>
      </c>
      <c r="M731" s="337">
        <f t="shared" si="35"/>
        <v>0.33451823273938042</v>
      </c>
    </row>
    <row r="732" spans="1:13">
      <c r="A732" s="334" t="s">
        <v>828</v>
      </c>
      <c r="B732" s="334" t="s">
        <v>52</v>
      </c>
      <c r="C732" s="334" t="s">
        <v>52</v>
      </c>
      <c r="D732" s="334" t="s">
        <v>1492</v>
      </c>
      <c r="E732" s="334" t="s">
        <v>1555</v>
      </c>
      <c r="F732" s="334" t="str">
        <f t="shared" si="36"/>
        <v>Dhaka OWN PNP</v>
      </c>
      <c r="G732" s="338">
        <v>9123240</v>
      </c>
      <c r="H732" s="336">
        <v>1751760.3528750171</v>
      </c>
      <c r="I732" s="336">
        <v>38162.32</v>
      </c>
      <c r="J732" s="336"/>
      <c r="K732" s="336"/>
      <c r="L732" s="337">
        <f t="shared" si="34"/>
        <v>19.201077170775044</v>
      </c>
      <c r="M732" s="337">
        <f t="shared" si="35"/>
        <v>0.41829788540036217</v>
      </c>
    </row>
    <row r="733" spans="1:13">
      <c r="A733" s="334" t="s">
        <v>829</v>
      </c>
      <c r="B733" s="334" t="s">
        <v>52</v>
      </c>
      <c r="C733" s="334" t="s">
        <v>52</v>
      </c>
      <c r="D733" s="334" t="s">
        <v>1492</v>
      </c>
      <c r="E733" s="334" t="s">
        <v>1555</v>
      </c>
      <c r="F733" s="334" t="str">
        <f t="shared" si="36"/>
        <v>Dhaka OWN PNP</v>
      </c>
      <c r="G733" s="338">
        <v>4034209</v>
      </c>
      <c r="H733" s="336">
        <v>694816.73659857514</v>
      </c>
      <c r="I733" s="336">
        <v>17261.93</v>
      </c>
      <c r="J733" s="336"/>
      <c r="K733" s="336"/>
      <c r="L733" s="337">
        <f t="shared" si="34"/>
        <v>17.22312197009563</v>
      </c>
      <c r="M733" s="337">
        <f t="shared" si="35"/>
        <v>0.42788883768788377</v>
      </c>
    </row>
    <row r="734" spans="1:13">
      <c r="A734" s="334" t="s">
        <v>830</v>
      </c>
      <c r="B734" s="334" t="s">
        <v>52</v>
      </c>
      <c r="C734" s="334" t="s">
        <v>52</v>
      </c>
      <c r="D734" s="334" t="s">
        <v>1492</v>
      </c>
      <c r="E734" s="334" t="s">
        <v>1555</v>
      </c>
      <c r="F734" s="334" t="str">
        <f t="shared" si="36"/>
        <v>Dhaka OWN PNP</v>
      </c>
      <c r="G734" s="338">
        <v>6909960</v>
      </c>
      <c r="H734" s="336">
        <v>1220034.1813501131</v>
      </c>
      <c r="I734" s="336">
        <v>23053.29</v>
      </c>
      <c r="J734" s="336"/>
      <c r="K734" s="336"/>
      <c r="L734" s="337">
        <f t="shared" si="34"/>
        <v>17.656168506765788</v>
      </c>
      <c r="M734" s="337">
        <f t="shared" si="35"/>
        <v>0.33362407307712344</v>
      </c>
    </row>
    <row r="735" spans="1:13">
      <c r="A735" s="334" t="s">
        <v>831</v>
      </c>
      <c r="B735" s="334" t="s">
        <v>52</v>
      </c>
      <c r="C735" s="334" t="s">
        <v>52</v>
      </c>
      <c r="D735" s="334" t="s">
        <v>1492</v>
      </c>
      <c r="E735" s="334" t="s">
        <v>1555</v>
      </c>
      <c r="F735" s="334" t="str">
        <f t="shared" si="36"/>
        <v>Dhaka OWN PNP</v>
      </c>
      <c r="G735" s="338">
        <v>10152600</v>
      </c>
      <c r="H735" s="336">
        <v>1916844.7762622654</v>
      </c>
      <c r="I735" s="336">
        <v>43051.955000000002</v>
      </c>
      <c r="J735" s="336"/>
      <c r="K735" s="336"/>
      <c r="L735" s="337">
        <f t="shared" si="34"/>
        <v>18.880333867800026</v>
      </c>
      <c r="M735" s="337">
        <f t="shared" si="35"/>
        <v>0.42404856883950914</v>
      </c>
    </row>
    <row r="736" spans="1:13">
      <c r="A736" s="334" t="s">
        <v>832</v>
      </c>
      <c r="B736" s="334" t="s">
        <v>52</v>
      </c>
      <c r="C736" s="334" t="s">
        <v>52</v>
      </c>
      <c r="D736" s="334" t="s">
        <v>1537</v>
      </c>
      <c r="E736" s="334" t="s">
        <v>1555</v>
      </c>
      <c r="F736" s="334" t="str">
        <f t="shared" si="36"/>
        <v>Dhaka OWN Non-PNP</v>
      </c>
      <c r="G736" s="338">
        <v>2409048</v>
      </c>
      <c r="H736" s="336">
        <v>454977.78864204657</v>
      </c>
      <c r="I736" s="336">
        <v>9636.1920000000009</v>
      </c>
      <c r="J736" s="336"/>
      <c r="K736" s="336"/>
      <c r="L736" s="337">
        <f t="shared" si="34"/>
        <v>18.886206860222234</v>
      </c>
      <c r="M736" s="337">
        <f t="shared" si="35"/>
        <v>0.4</v>
      </c>
    </row>
    <row r="737" spans="1:13">
      <c r="A737" s="334" t="s">
        <v>833</v>
      </c>
      <c r="B737" s="334" t="s">
        <v>542</v>
      </c>
      <c r="C737" s="334" t="s">
        <v>52</v>
      </c>
      <c r="D737" s="334" t="s">
        <v>1537</v>
      </c>
      <c r="E737" s="334" t="s">
        <v>1555</v>
      </c>
      <c r="F737" s="334" t="str">
        <f t="shared" si="36"/>
        <v>Dhaka OWN Non-PNP</v>
      </c>
      <c r="G737" s="338">
        <v>4168879</v>
      </c>
      <c r="H737" s="336">
        <v>731444.20060568303</v>
      </c>
      <c r="I737" s="336">
        <v>9119.3620946293086</v>
      </c>
      <c r="J737" s="336"/>
      <c r="K737" s="336"/>
      <c r="L737" s="337">
        <f t="shared" si="34"/>
        <v>17.545344938188013</v>
      </c>
      <c r="M737" s="337">
        <f t="shared" si="35"/>
        <v>0.21874854354442305</v>
      </c>
    </row>
    <row r="738" spans="1:13">
      <c r="A738" s="334" t="s">
        <v>834</v>
      </c>
      <c r="B738" s="334" t="s">
        <v>52</v>
      </c>
      <c r="C738" s="334" t="s">
        <v>52</v>
      </c>
      <c r="D738" s="334" t="s">
        <v>1492</v>
      </c>
      <c r="E738" s="334" t="s">
        <v>1555</v>
      </c>
      <c r="F738" s="334" t="str">
        <f t="shared" si="36"/>
        <v>Dhaka OWN PNP</v>
      </c>
      <c r="G738" s="338">
        <v>9729881</v>
      </c>
      <c r="H738" s="336">
        <v>1801877.6686791675</v>
      </c>
      <c r="I738" s="336">
        <v>8.0035533756017685E-11</v>
      </c>
      <c r="J738" s="336"/>
      <c r="K738" s="336"/>
      <c r="L738" s="337">
        <f t="shared" si="34"/>
        <v>18.519010342255651</v>
      </c>
      <c r="M738" s="337">
        <f t="shared" si="35"/>
        <v>8.2257464151943566E-16</v>
      </c>
    </row>
    <row r="739" spans="1:13">
      <c r="A739" s="334" t="s">
        <v>1558</v>
      </c>
      <c r="B739" s="334" t="s">
        <v>52</v>
      </c>
      <c r="C739" s="334" t="s">
        <v>52</v>
      </c>
      <c r="D739" s="334" t="s">
        <v>1492</v>
      </c>
      <c r="E739" s="334" t="s">
        <v>1555</v>
      </c>
      <c r="F739" s="334" t="str">
        <f t="shared" si="36"/>
        <v>Dhaka OWN PNP</v>
      </c>
      <c r="G739" s="338">
        <v>23456658</v>
      </c>
      <c r="H739" s="336">
        <v>4193013.303933972</v>
      </c>
      <c r="I739" s="336">
        <v>0</v>
      </c>
      <c r="J739" s="336"/>
      <c r="K739" s="336"/>
      <c r="L739" s="337">
        <f t="shared" si="34"/>
        <v>17.875578455950425</v>
      </c>
      <c r="M739" s="337">
        <f t="shared" si="35"/>
        <v>0</v>
      </c>
    </row>
    <row r="740" spans="1:13">
      <c r="A740" s="334" t="s">
        <v>909</v>
      </c>
      <c r="B740" s="334" t="s">
        <v>52</v>
      </c>
      <c r="C740" s="334" t="s">
        <v>52</v>
      </c>
      <c r="D740" s="334" t="s">
        <v>1492</v>
      </c>
      <c r="E740" s="334" t="s">
        <v>1555</v>
      </c>
      <c r="F740" s="334" t="str">
        <f t="shared" si="36"/>
        <v>Dhaka OWN PNP</v>
      </c>
      <c r="G740" s="338">
        <v>9923041</v>
      </c>
      <c r="H740" s="336">
        <v>1601917.3822658949</v>
      </c>
      <c r="I740" s="336">
        <v>37482.97</v>
      </c>
      <c r="J740" s="336"/>
      <c r="K740" s="336"/>
      <c r="L740" s="337">
        <f t="shared" si="34"/>
        <v>16.143411906349019</v>
      </c>
      <c r="M740" s="337">
        <f t="shared" si="35"/>
        <v>0.3777367240546522</v>
      </c>
    </row>
    <row r="741" spans="1:13">
      <c r="A741" s="334" t="s">
        <v>1559</v>
      </c>
      <c r="B741" s="334" t="s">
        <v>52</v>
      </c>
      <c r="C741" s="334" t="s">
        <v>52</v>
      </c>
      <c r="D741" s="334" t="s">
        <v>1492</v>
      </c>
      <c r="E741" s="334" t="s">
        <v>1555</v>
      </c>
      <c r="F741" s="334" t="str">
        <f t="shared" si="36"/>
        <v>Dhaka OWN PNP</v>
      </c>
      <c r="G741" s="338">
        <v>8078840</v>
      </c>
      <c r="H741" s="336">
        <v>1452913.6051233383</v>
      </c>
      <c r="I741" s="336">
        <v>29789.81</v>
      </c>
      <c r="J741" s="336"/>
      <c r="K741" s="336"/>
      <c r="L741" s="337">
        <f t="shared" si="34"/>
        <v>17.98418591188015</v>
      </c>
      <c r="M741" s="337">
        <f t="shared" si="35"/>
        <v>0.36873870506161777</v>
      </c>
    </row>
    <row r="742" spans="1:13">
      <c r="A742" s="334" t="s">
        <v>1560</v>
      </c>
      <c r="B742" s="334" t="s">
        <v>52</v>
      </c>
      <c r="C742" s="334" t="s">
        <v>1557</v>
      </c>
      <c r="D742" s="334" t="s">
        <v>1492</v>
      </c>
      <c r="E742" s="334" t="s">
        <v>1555</v>
      </c>
      <c r="F742" s="334" t="str">
        <f t="shared" si="36"/>
        <v>DhakaGBUD OWN PNP</v>
      </c>
      <c r="G742" s="338">
        <v>51624766</v>
      </c>
      <c r="H742" s="336">
        <v>9798238.0534824617</v>
      </c>
      <c r="I742" s="336">
        <v>145259.01</v>
      </c>
      <c r="J742" s="336"/>
      <c r="K742" s="336"/>
      <c r="L742" s="337">
        <f t="shared" si="34"/>
        <v>18.979723905155254</v>
      </c>
      <c r="M742" s="337">
        <f t="shared" si="35"/>
        <v>0.28137466037134196</v>
      </c>
    </row>
    <row r="743" spans="1:13">
      <c r="A743" s="334" t="s">
        <v>774</v>
      </c>
      <c r="B743" s="334" t="s">
        <v>189</v>
      </c>
      <c r="C743" s="334" t="s">
        <v>189</v>
      </c>
      <c r="D743" s="334" t="s">
        <v>1492</v>
      </c>
      <c r="E743" s="334" t="s">
        <v>1555</v>
      </c>
      <c r="F743" s="334" t="str">
        <f t="shared" si="36"/>
        <v>Barishal OWN PNP</v>
      </c>
      <c r="G743" s="338">
        <v>7357448</v>
      </c>
      <c r="H743" s="336">
        <v>1241029.7598417995</v>
      </c>
      <c r="I743" s="336">
        <v>170951.14952603827</v>
      </c>
      <c r="J743" s="336"/>
      <c r="K743" s="336"/>
      <c r="L743" s="337">
        <f t="shared" si="34"/>
        <v>16.867666069020121</v>
      </c>
      <c r="M743" s="337">
        <f t="shared" si="35"/>
        <v>2.3235114883046171</v>
      </c>
    </row>
    <row r="744" spans="1:13">
      <c r="A744" s="334" t="s">
        <v>840</v>
      </c>
      <c r="B744" s="334" t="s">
        <v>159</v>
      </c>
      <c r="C744" s="334" t="s">
        <v>159</v>
      </c>
      <c r="D744" s="334" t="s">
        <v>1537</v>
      </c>
      <c r="E744" s="334" t="s">
        <v>1555</v>
      </c>
      <c r="F744" s="334" t="str">
        <f t="shared" si="36"/>
        <v>Khulna OWN Non-PNP</v>
      </c>
      <c r="G744" s="338">
        <v>5313303</v>
      </c>
      <c r="H744" s="336">
        <v>820400.44867271499</v>
      </c>
      <c r="I744" s="336">
        <v>-2.9103830456733704E-11</v>
      </c>
      <c r="J744" s="336"/>
      <c r="K744" s="336"/>
      <c r="L744" s="337">
        <f t="shared" si="34"/>
        <v>15.440498098315022</v>
      </c>
      <c r="M744" s="337">
        <f t="shared" si="35"/>
        <v>-5.4775401396708796E-16</v>
      </c>
    </row>
    <row r="745" spans="1:13">
      <c r="A745" s="334" t="s">
        <v>841</v>
      </c>
      <c r="B745" s="334" t="s">
        <v>159</v>
      </c>
      <c r="C745" s="334" t="s">
        <v>159</v>
      </c>
      <c r="D745" s="334" t="s">
        <v>1492</v>
      </c>
      <c r="E745" s="334" t="s">
        <v>1555</v>
      </c>
      <c r="F745" s="334" t="str">
        <f t="shared" si="36"/>
        <v>Khulna OWN PNP</v>
      </c>
      <c r="G745" s="338">
        <v>5340951</v>
      </c>
      <c r="H745" s="336">
        <v>854706.31928913482</v>
      </c>
      <c r="I745" s="336">
        <v>21374.865000000002</v>
      </c>
      <c r="J745" s="336"/>
      <c r="K745" s="336"/>
      <c r="L745" s="337">
        <f t="shared" si="34"/>
        <v>16.002886364041437</v>
      </c>
      <c r="M745" s="337">
        <f t="shared" si="35"/>
        <v>0.40020709794941012</v>
      </c>
    </row>
    <row r="746" spans="1:13">
      <c r="A746" s="334" t="s">
        <v>919</v>
      </c>
      <c r="B746" s="334" t="s">
        <v>159</v>
      </c>
      <c r="C746" s="334" t="s">
        <v>159</v>
      </c>
      <c r="D746" s="334" t="s">
        <v>1492</v>
      </c>
      <c r="E746" s="334" t="s">
        <v>1555</v>
      </c>
      <c r="F746" s="334" t="str">
        <f t="shared" si="36"/>
        <v>Khulna OWN PNP</v>
      </c>
      <c r="G746" s="338">
        <v>4314117</v>
      </c>
      <c r="H746" s="336">
        <v>680125.60845876019</v>
      </c>
      <c r="I746" s="336">
        <v>18342.260000000002</v>
      </c>
      <c r="J746" s="336"/>
      <c r="K746" s="336"/>
      <c r="L746" s="337">
        <f t="shared" si="34"/>
        <v>15.765117368369014</v>
      </c>
      <c r="M746" s="337">
        <f t="shared" si="35"/>
        <v>0.42516834847084589</v>
      </c>
    </row>
    <row r="747" spans="1:13">
      <c r="A747" s="334" t="s">
        <v>842</v>
      </c>
      <c r="B747" s="334" t="s">
        <v>150</v>
      </c>
      <c r="C747" s="334" t="s">
        <v>107</v>
      </c>
      <c r="D747" s="334" t="s">
        <v>1492</v>
      </c>
      <c r="E747" s="334" t="s">
        <v>1555</v>
      </c>
      <c r="F747" s="334" t="str">
        <f t="shared" si="36"/>
        <v>Rajshahi OWN PNP</v>
      </c>
      <c r="G747" s="338">
        <v>9482672</v>
      </c>
      <c r="H747" s="336">
        <v>1432663.1819503452</v>
      </c>
      <c r="I747" s="336">
        <v>5.8207660913467407E-11</v>
      </c>
      <c r="J747" s="336"/>
      <c r="K747" s="336"/>
      <c r="L747" s="337">
        <f t="shared" si="34"/>
        <v>15.108222470948537</v>
      </c>
      <c r="M747" s="337">
        <f t="shared" si="35"/>
        <v>6.1383184943513183E-16</v>
      </c>
    </row>
    <row r="748" spans="1:13">
      <c r="A748" s="334" t="s">
        <v>843</v>
      </c>
      <c r="B748" s="334" t="s">
        <v>1562</v>
      </c>
      <c r="C748" s="334" t="s">
        <v>107</v>
      </c>
      <c r="D748" s="334" t="s">
        <v>1537</v>
      </c>
      <c r="E748" s="334" t="s">
        <v>1555</v>
      </c>
      <c r="F748" s="334" t="str">
        <f t="shared" si="36"/>
        <v>Rajshahi OWN Non-PNP</v>
      </c>
      <c r="G748" s="338">
        <v>2289358</v>
      </c>
      <c r="H748" s="336">
        <v>418475.17221715668</v>
      </c>
      <c r="I748" s="336">
        <v>9157.4320000000007</v>
      </c>
      <c r="J748" s="336"/>
      <c r="K748" s="336"/>
      <c r="L748" s="337">
        <f t="shared" si="34"/>
        <v>18.279149535247726</v>
      </c>
      <c r="M748" s="337">
        <f t="shared" si="35"/>
        <v>0.4</v>
      </c>
    </row>
    <row r="749" spans="1:13">
      <c r="A749" s="334" t="s">
        <v>844</v>
      </c>
      <c r="B749" s="334" t="s">
        <v>1563</v>
      </c>
      <c r="C749" s="334" t="s">
        <v>107</v>
      </c>
      <c r="D749" s="334" t="s">
        <v>1537</v>
      </c>
      <c r="E749" s="334" t="s">
        <v>1555</v>
      </c>
      <c r="F749" s="334" t="str">
        <f t="shared" si="36"/>
        <v>Rajshahi OWN Non-PNP</v>
      </c>
      <c r="G749" s="338">
        <v>3051779</v>
      </c>
      <c r="H749" s="336">
        <v>550341.14759034722</v>
      </c>
      <c r="I749" s="336">
        <v>12207.116</v>
      </c>
      <c r="J749" s="336"/>
      <c r="K749" s="336"/>
      <c r="L749" s="337">
        <f t="shared" si="34"/>
        <v>18.033453523022054</v>
      </c>
      <c r="M749" s="337">
        <f t="shared" si="35"/>
        <v>0.4</v>
      </c>
    </row>
    <row r="750" spans="1:13">
      <c r="A750" s="334" t="s">
        <v>913</v>
      </c>
      <c r="B750" s="334" t="s">
        <v>107</v>
      </c>
      <c r="C750" s="334" t="s">
        <v>107</v>
      </c>
      <c r="D750" s="334" t="s">
        <v>1492</v>
      </c>
      <c r="E750" s="334" t="s">
        <v>1555</v>
      </c>
      <c r="F750" s="334" t="str">
        <f t="shared" si="36"/>
        <v>Rajshahi OWN PNP</v>
      </c>
      <c r="G750" s="338">
        <v>6356510</v>
      </c>
      <c r="H750" s="336">
        <v>1005412.3637626967</v>
      </c>
      <c r="I750" s="336">
        <v>2.0372681319713593E-10</v>
      </c>
      <c r="J750" s="336"/>
      <c r="K750" s="336"/>
      <c r="L750" s="337">
        <f t="shared" si="34"/>
        <v>15.8170499812428</v>
      </c>
      <c r="M750" s="337">
        <f t="shared" si="35"/>
        <v>3.205010504146708E-15</v>
      </c>
    </row>
    <row r="751" spans="1:13">
      <c r="A751" s="334" t="s">
        <v>845</v>
      </c>
      <c r="B751" s="334" t="s">
        <v>131</v>
      </c>
      <c r="C751" s="334" t="s">
        <v>131</v>
      </c>
      <c r="D751" s="334" t="s">
        <v>1492</v>
      </c>
      <c r="E751" s="334" t="s">
        <v>1555</v>
      </c>
      <c r="F751" s="334" t="str">
        <f t="shared" si="36"/>
        <v>Sylhet OWN PNP</v>
      </c>
      <c r="G751" s="338">
        <v>13543423</v>
      </c>
      <c r="H751" s="336">
        <v>2286716.5737648294</v>
      </c>
      <c r="I751" s="336">
        <v>44389.4</v>
      </c>
      <c r="J751" s="336"/>
      <c r="K751" s="336"/>
      <c r="L751" s="337">
        <f t="shared" si="34"/>
        <v>16.884332518926932</v>
      </c>
      <c r="M751" s="337">
        <f t="shared" si="35"/>
        <v>0.32775613668715803</v>
      </c>
    </row>
    <row r="752" spans="1:13">
      <c r="A752" s="334" t="s">
        <v>846</v>
      </c>
      <c r="B752" s="334" t="s">
        <v>131</v>
      </c>
      <c r="C752" s="334" t="s">
        <v>131</v>
      </c>
      <c r="D752" s="334" t="s">
        <v>1492</v>
      </c>
      <c r="E752" s="334" t="s">
        <v>1555</v>
      </c>
      <c r="F752" s="334" t="str">
        <f t="shared" si="36"/>
        <v>Sylhet OWN PNP</v>
      </c>
      <c r="G752" s="338">
        <v>6272025</v>
      </c>
      <c r="H752" s="336">
        <v>1073343.5949839361</v>
      </c>
      <c r="I752" s="336">
        <v>22086.494999999999</v>
      </c>
      <c r="J752" s="336"/>
      <c r="K752" s="336"/>
      <c r="L752" s="337">
        <f t="shared" si="34"/>
        <v>17.113190635941919</v>
      </c>
      <c r="M752" s="337">
        <f t="shared" si="35"/>
        <v>0.35214296818013319</v>
      </c>
    </row>
    <row r="753" spans="1:13">
      <c r="A753" s="334" t="s">
        <v>847</v>
      </c>
      <c r="B753" s="334" t="s">
        <v>131</v>
      </c>
      <c r="C753" s="334" t="s">
        <v>131</v>
      </c>
      <c r="D753" s="334" t="s">
        <v>1492</v>
      </c>
      <c r="E753" s="334" t="s">
        <v>1555</v>
      </c>
      <c r="F753" s="334" t="str">
        <f t="shared" si="36"/>
        <v>Sylhet OWN PNP</v>
      </c>
      <c r="G753" s="338">
        <v>5512379</v>
      </c>
      <c r="H753" s="336">
        <v>902142.26565466193</v>
      </c>
      <c r="I753" s="336">
        <v>19172.915000000001</v>
      </c>
      <c r="J753" s="336"/>
      <c r="K753" s="336"/>
      <c r="L753" s="337">
        <f t="shared" si="34"/>
        <v>16.365751804341862</v>
      </c>
      <c r="M753" s="337">
        <f t="shared" si="35"/>
        <v>0.34781561645162645</v>
      </c>
    </row>
    <row r="754" spans="1:13">
      <c r="A754" s="334" t="s">
        <v>848</v>
      </c>
      <c r="B754" s="334" t="s">
        <v>131</v>
      </c>
      <c r="C754" s="334" t="s">
        <v>131</v>
      </c>
      <c r="D754" s="334" t="s">
        <v>1492</v>
      </c>
      <c r="E754" s="334" t="s">
        <v>1555</v>
      </c>
      <c r="F754" s="334" t="str">
        <f t="shared" si="36"/>
        <v>Sylhet OWN PNP</v>
      </c>
      <c r="G754" s="338">
        <v>12315170</v>
      </c>
      <c r="H754" s="336">
        <v>2144553.5079099075</v>
      </c>
      <c r="I754" s="336">
        <v>43988.885000000002</v>
      </c>
      <c r="J754" s="336"/>
      <c r="K754" s="336"/>
      <c r="L754" s="337">
        <f t="shared" si="34"/>
        <v>17.413917208693892</v>
      </c>
      <c r="M754" s="337">
        <f t="shared" si="35"/>
        <v>0.3571926737511541</v>
      </c>
    </row>
    <row r="755" spans="1:13">
      <c r="A755" s="334" t="s">
        <v>849</v>
      </c>
      <c r="B755" s="334" t="s">
        <v>131</v>
      </c>
      <c r="C755" s="334" t="s">
        <v>131</v>
      </c>
      <c r="D755" s="334" t="s">
        <v>1492</v>
      </c>
      <c r="E755" s="334" t="s">
        <v>1555</v>
      </c>
      <c r="F755" s="334" t="str">
        <f t="shared" si="36"/>
        <v>Sylhet OWN PNP</v>
      </c>
      <c r="G755" s="338">
        <v>5990523</v>
      </c>
      <c r="H755" s="336">
        <v>957286.53566113161</v>
      </c>
      <c r="I755" s="336">
        <v>21901.904999999999</v>
      </c>
      <c r="J755" s="336"/>
      <c r="K755" s="336"/>
      <c r="L755" s="337">
        <f t="shared" si="34"/>
        <v>15.980016029671059</v>
      </c>
      <c r="M755" s="337">
        <f t="shared" si="35"/>
        <v>0.36560922977843502</v>
      </c>
    </row>
    <row r="756" spans="1:13">
      <c r="A756" s="334" t="s">
        <v>850</v>
      </c>
      <c r="B756" s="334" t="s">
        <v>131</v>
      </c>
      <c r="C756" s="334" t="s">
        <v>131</v>
      </c>
      <c r="D756" s="334" t="s">
        <v>1492</v>
      </c>
      <c r="E756" s="334" t="s">
        <v>1555</v>
      </c>
      <c r="F756" s="334" t="str">
        <f t="shared" si="36"/>
        <v>Sylhet OWN PNP</v>
      </c>
      <c r="G756" s="338">
        <v>9182489</v>
      </c>
      <c r="H756" s="336">
        <v>1579120.5514479964</v>
      </c>
      <c r="I756" s="336">
        <v>29133.690000000002</v>
      </c>
      <c r="J756" s="336"/>
      <c r="K756" s="336"/>
      <c r="L756" s="337">
        <f t="shared" si="34"/>
        <v>17.197086230628717</v>
      </c>
      <c r="M756" s="337">
        <f t="shared" si="35"/>
        <v>0.31727443397971944</v>
      </c>
    </row>
    <row r="757" spans="1:13">
      <c r="A757" s="334" t="s">
        <v>851</v>
      </c>
      <c r="B757" s="334" t="s">
        <v>908</v>
      </c>
      <c r="C757" s="334" t="s">
        <v>131</v>
      </c>
      <c r="D757" s="334" t="s">
        <v>1492</v>
      </c>
      <c r="E757" s="334" t="s">
        <v>1555</v>
      </c>
      <c r="F757" s="334" t="str">
        <f t="shared" si="36"/>
        <v>Sylhet OWN PNP</v>
      </c>
      <c r="G757" s="338">
        <v>5090444</v>
      </c>
      <c r="H757" s="336">
        <v>837745.06098525366</v>
      </c>
      <c r="I757" s="336">
        <v>18721.005000000001</v>
      </c>
      <c r="J757" s="336"/>
      <c r="K757" s="336"/>
      <c r="L757" s="337">
        <f t="shared" si="34"/>
        <v>16.457210038756024</v>
      </c>
      <c r="M757" s="337">
        <f t="shared" si="35"/>
        <v>0.3677676249851683</v>
      </c>
    </row>
    <row r="758" spans="1:13">
      <c r="A758" s="334" t="s">
        <v>75</v>
      </c>
      <c r="B758" s="334" t="s">
        <v>76</v>
      </c>
      <c r="C758" s="334" t="s">
        <v>195</v>
      </c>
      <c r="D758" s="334" t="s">
        <v>1537</v>
      </c>
      <c r="E758" s="334" t="s">
        <v>1041</v>
      </c>
      <c r="F758" s="334" t="str">
        <f t="shared" si="36"/>
        <v>Chattogram FR Non-PNP</v>
      </c>
      <c r="G758" s="338">
        <v>1866573</v>
      </c>
      <c r="H758" s="336">
        <v>345190.95528343302</v>
      </c>
      <c r="I758" s="336">
        <v>1.4551915228366852E-11</v>
      </c>
      <c r="J758" s="336"/>
      <c r="K758" s="336"/>
      <c r="L758" s="337">
        <f t="shared" si="34"/>
        <v>18.493300571873323</v>
      </c>
      <c r="M758" s="337">
        <f t="shared" si="35"/>
        <v>7.7960600674963431E-16</v>
      </c>
    </row>
    <row r="759" spans="1:13">
      <c r="A759" s="334" t="s">
        <v>120</v>
      </c>
      <c r="B759" s="334" t="s">
        <v>52</v>
      </c>
      <c r="C759" s="334" t="s">
        <v>52</v>
      </c>
      <c r="D759" s="334" t="s">
        <v>1537</v>
      </c>
      <c r="E759" s="334" t="s">
        <v>1041</v>
      </c>
      <c r="F759" s="334" t="str">
        <f t="shared" si="36"/>
        <v>Dhaka FR Non-PNP</v>
      </c>
      <c r="G759" s="338">
        <v>3054775</v>
      </c>
      <c r="H759" s="336">
        <v>524647.4754023063</v>
      </c>
      <c r="I759" s="336">
        <v>12219.1</v>
      </c>
      <c r="J759" s="336"/>
      <c r="K759" s="336"/>
      <c r="L759" s="337">
        <f t="shared" si="34"/>
        <v>17.174668360265695</v>
      </c>
      <c r="M759" s="337">
        <f t="shared" si="35"/>
        <v>0.4</v>
      </c>
    </row>
    <row r="760" spans="1:13">
      <c r="A760" s="334" t="s">
        <v>89</v>
      </c>
      <c r="B760" s="334" t="s">
        <v>52</v>
      </c>
      <c r="C760" s="334" t="s">
        <v>52</v>
      </c>
      <c r="D760" s="334" t="s">
        <v>1537</v>
      </c>
      <c r="E760" s="334" t="s">
        <v>1041</v>
      </c>
      <c r="F760" s="334" t="str">
        <f t="shared" si="36"/>
        <v>Dhaka FR Non-PNP</v>
      </c>
      <c r="G760" s="338">
        <v>1952552</v>
      </c>
      <c r="H760" s="336">
        <v>325592.97580113169</v>
      </c>
      <c r="I760" s="336">
        <v>7810.2080000000005</v>
      </c>
      <c r="J760" s="336"/>
      <c r="K760" s="336"/>
      <c r="L760" s="337">
        <f t="shared" si="34"/>
        <v>16.675252479889483</v>
      </c>
      <c r="M760" s="337">
        <f t="shared" si="35"/>
        <v>0.4</v>
      </c>
    </row>
    <row r="761" spans="1:13">
      <c r="A761" s="334" t="s">
        <v>87</v>
      </c>
      <c r="B761" s="334" t="s">
        <v>52</v>
      </c>
      <c r="C761" s="334" t="s">
        <v>52</v>
      </c>
      <c r="D761" s="334" t="s">
        <v>1537</v>
      </c>
      <c r="E761" s="334" t="s">
        <v>1041</v>
      </c>
      <c r="F761" s="334" t="str">
        <f t="shared" si="36"/>
        <v>Dhaka FR Non-PNP</v>
      </c>
      <c r="G761" s="338">
        <v>4317315</v>
      </c>
      <c r="H761" s="336">
        <v>662541.98041786882</v>
      </c>
      <c r="I761" s="336">
        <v>17269.260000000002</v>
      </c>
      <c r="J761" s="336"/>
      <c r="K761" s="336"/>
      <c r="L761" s="337">
        <f t="shared" si="34"/>
        <v>15.346157980547373</v>
      </c>
      <c r="M761" s="337">
        <f t="shared" si="35"/>
        <v>0.4</v>
      </c>
    </row>
    <row r="762" spans="1:13">
      <c r="A762" s="334" t="s">
        <v>555</v>
      </c>
      <c r="B762" s="334" t="s">
        <v>52</v>
      </c>
      <c r="C762" s="334" t="s">
        <v>52</v>
      </c>
      <c r="D762" s="334" t="s">
        <v>1537</v>
      </c>
      <c r="E762" s="334" t="s">
        <v>1041</v>
      </c>
      <c r="F762" s="334" t="str">
        <f t="shared" si="36"/>
        <v>Dhaka FR Non-PNP</v>
      </c>
      <c r="G762" s="338">
        <v>1453723</v>
      </c>
      <c r="H762" s="336">
        <v>250119.11161535274</v>
      </c>
      <c r="I762" s="336">
        <v>0</v>
      </c>
      <c r="J762" s="336"/>
      <c r="K762" s="336"/>
      <c r="L762" s="337">
        <f t="shared" si="34"/>
        <v>17.205417511819839</v>
      </c>
      <c r="M762" s="337">
        <f t="shared" si="35"/>
        <v>0</v>
      </c>
    </row>
    <row r="763" spans="1:13">
      <c r="A763" s="334" t="s">
        <v>53</v>
      </c>
      <c r="B763" s="334" t="s">
        <v>52</v>
      </c>
      <c r="C763" s="334" t="s">
        <v>52</v>
      </c>
      <c r="D763" s="334" t="s">
        <v>1492</v>
      </c>
      <c r="E763" s="334" t="s">
        <v>1041</v>
      </c>
      <c r="F763" s="334" t="str">
        <f t="shared" si="36"/>
        <v>Dhaka FR PNP</v>
      </c>
      <c r="G763" s="338">
        <v>5446955</v>
      </c>
      <c r="H763" s="336">
        <v>892314.5749551378</v>
      </c>
      <c r="I763" s="336">
        <v>20382.689999999999</v>
      </c>
      <c r="J763" s="336"/>
      <c r="K763" s="336"/>
      <c r="L763" s="337">
        <f t="shared" si="34"/>
        <v>16.38189731611768</v>
      </c>
      <c r="M763" s="337">
        <f t="shared" si="35"/>
        <v>0.374203385194113</v>
      </c>
    </row>
    <row r="764" spans="1:13">
      <c r="A764" s="334" t="s">
        <v>434</v>
      </c>
      <c r="B764" s="334" t="s">
        <v>52</v>
      </c>
      <c r="C764" s="334" t="s">
        <v>52</v>
      </c>
      <c r="D764" s="334" t="s">
        <v>1537</v>
      </c>
      <c r="E764" s="334" t="s">
        <v>1041</v>
      </c>
      <c r="F764" s="334" t="str">
        <f t="shared" si="36"/>
        <v>Dhaka FR Non-PNP</v>
      </c>
      <c r="G764" s="338">
        <v>2791975</v>
      </c>
      <c r="H764" s="336">
        <v>419936.06810573139</v>
      </c>
      <c r="I764" s="336">
        <v>11167.9</v>
      </c>
      <c r="J764" s="336"/>
      <c r="K764" s="336"/>
      <c r="L764" s="337">
        <f t="shared" si="34"/>
        <v>15.040824796272581</v>
      </c>
      <c r="M764" s="337">
        <f t="shared" si="35"/>
        <v>0.4</v>
      </c>
    </row>
    <row r="765" spans="1:13">
      <c r="A765" s="334" t="s">
        <v>565</v>
      </c>
      <c r="B765" s="334" t="s">
        <v>52</v>
      </c>
      <c r="C765" s="334" t="s">
        <v>52</v>
      </c>
      <c r="D765" s="334" t="s">
        <v>1537</v>
      </c>
      <c r="E765" s="334" t="s">
        <v>1041</v>
      </c>
      <c r="F765" s="334" t="str">
        <f t="shared" si="36"/>
        <v>Dhaka FR Non-PNP</v>
      </c>
      <c r="G765" s="338">
        <v>2648743</v>
      </c>
      <c r="H765" s="336">
        <v>425773.50149707927</v>
      </c>
      <c r="I765" s="336">
        <v>10594.972</v>
      </c>
      <c r="J765" s="336"/>
      <c r="K765" s="336"/>
      <c r="L765" s="337">
        <f t="shared" si="34"/>
        <v>16.074549380482715</v>
      </c>
      <c r="M765" s="337">
        <f t="shared" si="35"/>
        <v>0.4</v>
      </c>
    </row>
    <row r="766" spans="1:13">
      <c r="A766" s="334" t="s">
        <v>500</v>
      </c>
      <c r="B766" s="334" t="s">
        <v>52</v>
      </c>
      <c r="C766" s="334" t="s">
        <v>52</v>
      </c>
      <c r="D766" s="334" t="s">
        <v>1537</v>
      </c>
      <c r="E766" s="334" t="s">
        <v>1041</v>
      </c>
      <c r="F766" s="334" t="str">
        <f t="shared" si="36"/>
        <v>Dhaka FR Non-PNP</v>
      </c>
      <c r="G766" s="338">
        <v>1706354</v>
      </c>
      <c r="H766" s="336">
        <v>276864.41469892731</v>
      </c>
      <c r="I766" s="336">
        <v>6825.4160000000002</v>
      </c>
      <c r="J766" s="336"/>
      <c r="K766" s="336"/>
      <c r="L766" s="337">
        <f t="shared" si="34"/>
        <v>16.225496860494793</v>
      </c>
      <c r="M766" s="337">
        <f t="shared" si="35"/>
        <v>0.4</v>
      </c>
    </row>
    <row r="767" spans="1:13">
      <c r="A767" s="334" t="s">
        <v>492</v>
      </c>
      <c r="B767" s="334" t="s">
        <v>189</v>
      </c>
      <c r="C767" s="334" t="s">
        <v>189</v>
      </c>
      <c r="D767" s="334" t="s">
        <v>1537</v>
      </c>
      <c r="E767" s="334" t="s">
        <v>1041</v>
      </c>
      <c r="F767" s="334" t="str">
        <f t="shared" si="36"/>
        <v>Barishal FR Non-PNP</v>
      </c>
      <c r="G767" s="338">
        <v>2103427</v>
      </c>
      <c r="H767" s="336">
        <v>296450.04485711374</v>
      </c>
      <c r="I767" s="336">
        <v>8413.7080000000005</v>
      </c>
      <c r="J767" s="336"/>
      <c r="K767" s="336"/>
      <c r="L767" s="337">
        <f t="shared" si="34"/>
        <v>14.093669276714321</v>
      </c>
      <c r="M767" s="337">
        <f t="shared" si="35"/>
        <v>0.4</v>
      </c>
    </row>
    <row r="768" spans="1:13">
      <c r="A768" s="334" t="s">
        <v>613</v>
      </c>
      <c r="B768" s="334" t="s">
        <v>153</v>
      </c>
      <c r="C768" s="334" t="s">
        <v>18</v>
      </c>
      <c r="D768" s="334" t="s">
        <v>1537</v>
      </c>
      <c r="E768" s="334" t="s">
        <v>1041</v>
      </c>
      <c r="F768" s="334" t="str">
        <f t="shared" si="36"/>
        <v>Mymensingh FR Non-PNP</v>
      </c>
      <c r="G768" s="338">
        <v>2780925</v>
      </c>
      <c r="H768" s="336">
        <v>503912.2499666884</v>
      </c>
      <c r="I768" s="336">
        <v>11123.7</v>
      </c>
      <c r="J768" s="336"/>
      <c r="K768" s="336"/>
      <c r="L768" s="337">
        <f t="shared" si="34"/>
        <v>18.120310686792646</v>
      </c>
      <c r="M768" s="337">
        <f t="shared" si="35"/>
        <v>0.4</v>
      </c>
    </row>
    <row r="769" spans="1:13">
      <c r="A769" s="334" t="s">
        <v>498</v>
      </c>
      <c r="B769" s="334" t="s">
        <v>455</v>
      </c>
      <c r="C769" s="334" t="s">
        <v>195</v>
      </c>
      <c r="D769" s="334" t="s">
        <v>1537</v>
      </c>
      <c r="E769" s="334" t="s">
        <v>1041</v>
      </c>
      <c r="F769" s="334" t="str">
        <f t="shared" si="36"/>
        <v>Chattogram FR Non-PNP</v>
      </c>
      <c r="G769" s="338">
        <v>3668269</v>
      </c>
      <c r="H769" s="336">
        <v>644592.94182816322</v>
      </c>
      <c r="I769" s="336">
        <v>14673.076000000001</v>
      </c>
      <c r="J769" s="336"/>
      <c r="K769" s="336"/>
      <c r="L769" s="337">
        <f t="shared" si="34"/>
        <v>17.572128484256833</v>
      </c>
      <c r="M769" s="337">
        <f t="shared" si="35"/>
        <v>0.4</v>
      </c>
    </row>
    <row r="770" spans="1:13">
      <c r="A770" s="334" t="s">
        <v>528</v>
      </c>
      <c r="B770" s="334" t="s">
        <v>18</v>
      </c>
      <c r="C770" s="334" t="s">
        <v>18</v>
      </c>
      <c r="D770" s="334" t="s">
        <v>1537</v>
      </c>
      <c r="E770" s="334" t="s">
        <v>1041</v>
      </c>
      <c r="F770" s="334" t="str">
        <f t="shared" si="36"/>
        <v>Mymensingh FR Non-PNP</v>
      </c>
      <c r="G770" s="338">
        <v>3391324</v>
      </c>
      <c r="H770" s="336">
        <v>600191.80316646199</v>
      </c>
      <c r="I770" s="336">
        <v>13565.296</v>
      </c>
      <c r="J770" s="336"/>
      <c r="K770" s="336"/>
      <c r="L770" s="337">
        <f t="shared" si="34"/>
        <v>17.697860869868581</v>
      </c>
      <c r="M770" s="337">
        <f t="shared" si="35"/>
        <v>0.4</v>
      </c>
    </row>
    <row r="771" spans="1:13">
      <c r="A771" s="334" t="s">
        <v>561</v>
      </c>
      <c r="B771" s="334" t="s">
        <v>79</v>
      </c>
      <c r="C771" s="334" t="s">
        <v>52</v>
      </c>
      <c r="D771" s="334" t="s">
        <v>1537</v>
      </c>
      <c r="E771" s="334" t="s">
        <v>1041</v>
      </c>
      <c r="F771" s="334" t="str">
        <f t="shared" si="36"/>
        <v>Dhaka FR Non-PNP</v>
      </c>
      <c r="G771" s="338">
        <v>2336823</v>
      </c>
      <c r="H771" s="336">
        <v>396127.16034759686</v>
      </c>
      <c r="I771" s="336">
        <v>9347.2919999999995</v>
      </c>
      <c r="J771" s="336"/>
      <c r="K771" s="336"/>
      <c r="L771" s="337">
        <f t="shared" ref="L771:L834" si="37">(H771/G771)*100</f>
        <v>16.951526082531576</v>
      </c>
      <c r="M771" s="337">
        <f t="shared" ref="M771:M834" si="38">(I771/G771)*100</f>
        <v>0.4</v>
      </c>
    </row>
    <row r="772" spans="1:13">
      <c r="A772" s="334" t="s">
        <v>91</v>
      </c>
      <c r="B772" s="334" t="s">
        <v>52</v>
      </c>
      <c r="C772" s="334" t="s">
        <v>52</v>
      </c>
      <c r="D772" s="334" t="s">
        <v>1537</v>
      </c>
      <c r="E772" s="334" t="s">
        <v>1041</v>
      </c>
      <c r="F772" s="334" t="str">
        <f t="shared" ref="F772:F835" si="39">CONCATENATE(C772," ",E772," ",D772)</f>
        <v>Dhaka FR Non-PNP</v>
      </c>
      <c r="G772" s="338">
        <v>3613801</v>
      </c>
      <c r="H772" s="336">
        <v>574556.88557736133</v>
      </c>
      <c r="I772" s="336">
        <v>14455.204</v>
      </c>
      <c r="J772" s="336"/>
      <c r="K772" s="336"/>
      <c r="L772" s="337">
        <f t="shared" si="37"/>
        <v>15.898963046868417</v>
      </c>
      <c r="M772" s="337">
        <f t="shared" si="38"/>
        <v>0.4</v>
      </c>
    </row>
    <row r="773" spans="1:13">
      <c r="A773" s="334" t="s">
        <v>49</v>
      </c>
      <c r="B773" s="334" t="s">
        <v>52</v>
      </c>
      <c r="C773" s="334" t="s">
        <v>52</v>
      </c>
      <c r="D773" s="334" t="s">
        <v>1537</v>
      </c>
      <c r="E773" s="334" t="s">
        <v>1041</v>
      </c>
      <c r="F773" s="334" t="str">
        <f t="shared" si="39"/>
        <v>Dhaka FR Non-PNP</v>
      </c>
      <c r="G773" s="338">
        <v>2818890</v>
      </c>
      <c r="H773" s="336">
        <v>442059.90107379685</v>
      </c>
      <c r="I773" s="336">
        <v>11275.56</v>
      </c>
      <c r="J773" s="336"/>
      <c r="K773" s="336"/>
      <c r="L773" s="337">
        <f t="shared" si="37"/>
        <v>15.682055740869522</v>
      </c>
      <c r="M773" s="337">
        <f t="shared" si="38"/>
        <v>0.4</v>
      </c>
    </row>
    <row r="774" spans="1:13">
      <c r="A774" s="334" t="s">
        <v>69</v>
      </c>
      <c r="B774" s="334" t="s">
        <v>52</v>
      </c>
      <c r="C774" s="334" t="s">
        <v>52</v>
      </c>
      <c r="D774" s="334" t="s">
        <v>1537</v>
      </c>
      <c r="E774" s="334" t="s">
        <v>1041</v>
      </c>
      <c r="F774" s="334" t="str">
        <f t="shared" si="39"/>
        <v>Dhaka FR Non-PNP</v>
      </c>
      <c r="G774" s="338">
        <v>2684292</v>
      </c>
      <c r="H774" s="336">
        <v>430308.20952440216</v>
      </c>
      <c r="I774" s="336">
        <v>10737.168</v>
      </c>
      <c r="J774" s="336"/>
      <c r="K774" s="336"/>
      <c r="L774" s="337">
        <f t="shared" si="37"/>
        <v>16.030603582784668</v>
      </c>
      <c r="M774" s="337">
        <f t="shared" si="38"/>
        <v>0.4</v>
      </c>
    </row>
    <row r="775" spans="1:13">
      <c r="A775" s="334" t="s">
        <v>472</v>
      </c>
      <c r="B775" s="334" t="s">
        <v>52</v>
      </c>
      <c r="C775" s="334" t="s">
        <v>52</v>
      </c>
      <c r="D775" s="334" t="s">
        <v>1492</v>
      </c>
      <c r="E775" s="334" t="s">
        <v>1041</v>
      </c>
      <c r="F775" s="334" t="str">
        <f t="shared" si="39"/>
        <v>Dhaka FR PNP</v>
      </c>
      <c r="G775" s="338">
        <v>2993799</v>
      </c>
      <c r="H775" s="336">
        <v>479192.56429988449</v>
      </c>
      <c r="I775" s="336">
        <v>11975.196</v>
      </c>
      <c r="J775" s="336"/>
      <c r="K775" s="336"/>
      <c r="L775" s="337">
        <f t="shared" si="37"/>
        <v>16.006170230529321</v>
      </c>
      <c r="M775" s="337">
        <f t="shared" si="38"/>
        <v>0.4</v>
      </c>
    </row>
    <row r="776" spans="1:13">
      <c r="A776" s="334" t="s">
        <v>125</v>
      </c>
      <c r="B776" s="334" t="s">
        <v>52</v>
      </c>
      <c r="C776" s="334" t="s">
        <v>52</v>
      </c>
      <c r="D776" s="334" t="s">
        <v>1537</v>
      </c>
      <c r="E776" s="334" t="s">
        <v>1041</v>
      </c>
      <c r="F776" s="334" t="str">
        <f t="shared" si="39"/>
        <v>Dhaka FR Non-PNP</v>
      </c>
      <c r="G776" s="338">
        <v>1945337</v>
      </c>
      <c r="H776" s="336">
        <v>337165.36730274773</v>
      </c>
      <c r="I776" s="336">
        <v>7781.348</v>
      </c>
      <c r="J776" s="336"/>
      <c r="K776" s="336"/>
      <c r="L776" s="337">
        <f t="shared" si="37"/>
        <v>17.331977302788552</v>
      </c>
      <c r="M776" s="337">
        <f t="shared" si="38"/>
        <v>0.4</v>
      </c>
    </row>
    <row r="777" spans="1:13">
      <c r="A777" s="334" t="s">
        <v>85</v>
      </c>
      <c r="B777" s="334" t="s">
        <v>79</v>
      </c>
      <c r="C777" s="334" t="s">
        <v>52</v>
      </c>
      <c r="D777" s="334" t="s">
        <v>1537</v>
      </c>
      <c r="E777" s="334" t="s">
        <v>1041</v>
      </c>
      <c r="F777" s="334" t="str">
        <f t="shared" si="39"/>
        <v>Dhaka FR Non-PNP</v>
      </c>
      <c r="G777" s="338">
        <v>2247547</v>
      </c>
      <c r="H777" s="336">
        <v>400885.93026145903</v>
      </c>
      <c r="I777" s="336">
        <v>1.4551915228366852E-11</v>
      </c>
      <c r="J777" s="336"/>
      <c r="K777" s="336"/>
      <c r="L777" s="337">
        <f t="shared" si="37"/>
        <v>17.836598311913345</v>
      </c>
      <c r="M777" s="337">
        <f t="shared" si="38"/>
        <v>6.4745766065701198E-16</v>
      </c>
    </row>
    <row r="778" spans="1:13">
      <c r="A778" s="334" t="s">
        <v>71</v>
      </c>
      <c r="B778" s="334" t="s">
        <v>52</v>
      </c>
      <c r="C778" s="334" t="s">
        <v>52</v>
      </c>
      <c r="D778" s="334" t="s">
        <v>1537</v>
      </c>
      <c r="E778" s="334" t="s">
        <v>1041</v>
      </c>
      <c r="F778" s="334" t="str">
        <f t="shared" si="39"/>
        <v>Dhaka FR Non-PNP</v>
      </c>
      <c r="G778" s="338">
        <v>3983506</v>
      </c>
      <c r="H778" s="336">
        <v>634282.73055942392</v>
      </c>
      <c r="I778" s="336">
        <v>15934.023999999999</v>
      </c>
      <c r="J778" s="336"/>
      <c r="K778" s="336"/>
      <c r="L778" s="337">
        <f t="shared" si="37"/>
        <v>15.92272562309242</v>
      </c>
      <c r="M778" s="337">
        <f t="shared" si="38"/>
        <v>0.4</v>
      </c>
    </row>
    <row r="779" spans="1:13">
      <c r="A779" s="334" t="s">
        <v>145</v>
      </c>
      <c r="B779" s="334" t="s">
        <v>52</v>
      </c>
      <c r="C779" s="334" t="s">
        <v>52</v>
      </c>
      <c r="D779" s="334" t="s">
        <v>1537</v>
      </c>
      <c r="E779" s="334" t="s">
        <v>1041</v>
      </c>
      <c r="F779" s="334" t="str">
        <f t="shared" si="39"/>
        <v>Dhaka FR Non-PNP</v>
      </c>
      <c r="G779" s="338">
        <v>1960815</v>
      </c>
      <c r="H779" s="336">
        <v>336437.17422569048</v>
      </c>
      <c r="I779" s="336">
        <v>7843.26</v>
      </c>
      <c r="J779" s="336"/>
      <c r="K779" s="336"/>
      <c r="L779" s="337">
        <f t="shared" si="37"/>
        <v>17.158027362381993</v>
      </c>
      <c r="M779" s="337">
        <f t="shared" si="38"/>
        <v>0.4</v>
      </c>
    </row>
    <row r="780" spans="1:13">
      <c r="A780" s="334" t="s">
        <v>247</v>
      </c>
      <c r="B780" s="334" t="s">
        <v>52</v>
      </c>
      <c r="C780" s="334" t="s">
        <v>52</v>
      </c>
      <c r="D780" s="334" t="s">
        <v>1537</v>
      </c>
      <c r="E780" s="334" t="s">
        <v>1041</v>
      </c>
      <c r="F780" s="334" t="str">
        <f t="shared" si="39"/>
        <v>Dhaka FR Non-PNP</v>
      </c>
      <c r="G780" s="338">
        <v>1019777</v>
      </c>
      <c r="H780" s="336">
        <v>133717.32643842901</v>
      </c>
      <c r="I780" s="336">
        <v>4079.1080000000002</v>
      </c>
      <c r="J780" s="336"/>
      <c r="K780" s="336"/>
      <c r="L780" s="337">
        <f t="shared" si="37"/>
        <v>13.112408540144463</v>
      </c>
      <c r="M780" s="337">
        <f t="shared" si="38"/>
        <v>0.4</v>
      </c>
    </row>
    <row r="781" spans="1:13">
      <c r="A781" s="334" t="s">
        <v>426</v>
      </c>
      <c r="B781" s="334" t="s">
        <v>52</v>
      </c>
      <c r="C781" s="334" t="s">
        <v>52</v>
      </c>
      <c r="D781" s="334" t="s">
        <v>1537</v>
      </c>
      <c r="E781" s="334" t="s">
        <v>1041</v>
      </c>
      <c r="F781" s="334" t="str">
        <f t="shared" si="39"/>
        <v>Dhaka FR Non-PNP</v>
      </c>
      <c r="G781" s="338">
        <v>1392087</v>
      </c>
      <c r="H781" s="336">
        <v>203518.34045527125</v>
      </c>
      <c r="I781" s="336">
        <v>5568.348</v>
      </c>
      <c r="J781" s="336"/>
      <c r="K781" s="336"/>
      <c r="L781" s="337">
        <f t="shared" si="37"/>
        <v>14.619656706460965</v>
      </c>
      <c r="M781" s="337">
        <f t="shared" si="38"/>
        <v>0.4</v>
      </c>
    </row>
    <row r="782" spans="1:13">
      <c r="A782" s="334" t="s">
        <v>490</v>
      </c>
      <c r="B782" s="334" t="s">
        <v>362</v>
      </c>
      <c r="C782" s="334" t="s">
        <v>52</v>
      </c>
      <c r="D782" s="334" t="s">
        <v>1537</v>
      </c>
      <c r="E782" s="334" t="s">
        <v>1041</v>
      </c>
      <c r="F782" s="334" t="str">
        <f t="shared" si="39"/>
        <v>Dhaka FR Non-PNP</v>
      </c>
      <c r="G782" s="338">
        <v>1880723</v>
      </c>
      <c r="H782" s="336">
        <v>329928.64215680462</v>
      </c>
      <c r="I782" s="336">
        <v>7522.8919999999998</v>
      </c>
      <c r="J782" s="336"/>
      <c r="K782" s="336"/>
      <c r="L782" s="337">
        <f t="shared" si="37"/>
        <v>17.542649404341024</v>
      </c>
      <c r="M782" s="337">
        <f t="shared" si="38"/>
        <v>0.4</v>
      </c>
    </row>
    <row r="783" spans="1:13">
      <c r="A783" s="334" t="s">
        <v>73</v>
      </c>
      <c r="B783" s="334" t="s">
        <v>52</v>
      </c>
      <c r="C783" s="334" t="s">
        <v>52</v>
      </c>
      <c r="D783" s="334" t="s">
        <v>1537</v>
      </c>
      <c r="E783" s="334" t="s">
        <v>1041</v>
      </c>
      <c r="F783" s="334" t="str">
        <f t="shared" si="39"/>
        <v>Dhaka FR Non-PNP</v>
      </c>
      <c r="G783" s="338">
        <v>2546396</v>
      </c>
      <c r="H783" s="336">
        <v>438569.06760935439</v>
      </c>
      <c r="I783" s="336">
        <v>4.3655745685100555E-11</v>
      </c>
      <c r="J783" s="336"/>
      <c r="K783" s="336"/>
      <c r="L783" s="337">
        <f t="shared" si="37"/>
        <v>17.223128987374878</v>
      </c>
      <c r="M783" s="337">
        <f t="shared" si="38"/>
        <v>1.7144130639971377E-15</v>
      </c>
    </row>
    <row r="784" spans="1:13">
      <c r="A784" s="334" t="s">
        <v>261</v>
      </c>
      <c r="B784" s="334" t="s">
        <v>52</v>
      </c>
      <c r="C784" s="334" t="s">
        <v>52</v>
      </c>
      <c r="D784" s="334" t="s">
        <v>1537</v>
      </c>
      <c r="E784" s="334" t="s">
        <v>1041</v>
      </c>
      <c r="F784" s="334" t="str">
        <f t="shared" si="39"/>
        <v>Dhaka FR Non-PNP</v>
      </c>
      <c r="G784" s="338">
        <v>1036888</v>
      </c>
      <c r="H784" s="336">
        <v>144370.99827444472</v>
      </c>
      <c r="I784" s="336">
        <v>4147.5519999999997</v>
      </c>
      <c r="J784" s="336"/>
      <c r="K784" s="336"/>
      <c r="L784" s="337">
        <f t="shared" si="37"/>
        <v>13.92349012375924</v>
      </c>
      <c r="M784" s="337">
        <f t="shared" si="38"/>
        <v>0.4</v>
      </c>
    </row>
    <row r="785" spans="1:13">
      <c r="A785" s="334" t="s">
        <v>43</v>
      </c>
      <c r="B785" s="334" t="s">
        <v>48</v>
      </c>
      <c r="C785" s="334" t="s">
        <v>18</v>
      </c>
      <c r="D785" s="334" t="s">
        <v>1537</v>
      </c>
      <c r="E785" s="334" t="s">
        <v>1041</v>
      </c>
      <c r="F785" s="334" t="str">
        <f t="shared" si="39"/>
        <v>Mymensingh FR Non-PNP</v>
      </c>
      <c r="G785" s="338">
        <v>2538182</v>
      </c>
      <c r="H785" s="336">
        <v>406621.45806168736</v>
      </c>
      <c r="I785" s="336">
        <v>10152.728000000001</v>
      </c>
      <c r="J785" s="336"/>
      <c r="K785" s="336"/>
      <c r="L785" s="337">
        <f t="shared" si="37"/>
        <v>16.020185237374125</v>
      </c>
      <c r="M785" s="337">
        <f t="shared" si="38"/>
        <v>0.4</v>
      </c>
    </row>
    <row r="786" spans="1:13">
      <c r="A786" s="334" t="s">
        <v>57</v>
      </c>
      <c r="B786" s="334" t="s">
        <v>52</v>
      </c>
      <c r="C786" s="334" t="s">
        <v>52</v>
      </c>
      <c r="D786" s="334" t="s">
        <v>1537</v>
      </c>
      <c r="E786" s="334" t="s">
        <v>1041</v>
      </c>
      <c r="F786" s="334" t="str">
        <f t="shared" si="39"/>
        <v>Dhaka FR Non-PNP</v>
      </c>
      <c r="G786" s="338">
        <v>852994</v>
      </c>
      <c r="H786" s="336">
        <v>128133.13375592437</v>
      </c>
      <c r="I786" s="336">
        <v>3411.9760000000001</v>
      </c>
      <c r="J786" s="336"/>
      <c r="K786" s="336"/>
      <c r="L786" s="337">
        <f t="shared" si="37"/>
        <v>15.021575035219985</v>
      </c>
      <c r="M786" s="337">
        <f t="shared" si="38"/>
        <v>0.4</v>
      </c>
    </row>
    <row r="787" spans="1:13">
      <c r="A787" s="334" t="s">
        <v>275</v>
      </c>
      <c r="B787" s="334" t="s">
        <v>52</v>
      </c>
      <c r="C787" s="334" t="s">
        <v>52</v>
      </c>
      <c r="D787" s="334" t="s">
        <v>1537</v>
      </c>
      <c r="E787" s="334" t="s">
        <v>1041</v>
      </c>
      <c r="F787" s="334" t="str">
        <f t="shared" si="39"/>
        <v>Dhaka FR Non-PNP</v>
      </c>
      <c r="G787" s="338">
        <v>1510510</v>
      </c>
      <c r="H787" s="336">
        <v>239441.83147700311</v>
      </c>
      <c r="I787" s="336">
        <v>6042.04</v>
      </c>
      <c r="J787" s="336"/>
      <c r="K787" s="336"/>
      <c r="L787" s="337">
        <f t="shared" si="37"/>
        <v>15.851721039715269</v>
      </c>
      <c r="M787" s="337">
        <f t="shared" si="38"/>
        <v>0.4</v>
      </c>
    </row>
    <row r="788" spans="1:13">
      <c r="A788" s="334" t="s">
        <v>440</v>
      </c>
      <c r="B788" s="334" t="s">
        <v>52</v>
      </c>
      <c r="C788" s="334" t="s">
        <v>52</v>
      </c>
      <c r="D788" s="334" t="s">
        <v>1537</v>
      </c>
      <c r="E788" s="334" t="s">
        <v>1041</v>
      </c>
      <c r="F788" s="334" t="str">
        <f t="shared" si="39"/>
        <v>Dhaka FR Non-PNP</v>
      </c>
      <c r="G788" s="338">
        <v>2094784</v>
      </c>
      <c r="H788" s="336">
        <v>363759.57295805292</v>
      </c>
      <c r="I788" s="336">
        <v>8379.1360000000004</v>
      </c>
      <c r="J788" s="336"/>
      <c r="K788" s="336"/>
      <c r="L788" s="337">
        <f t="shared" si="37"/>
        <v>17.365015818244405</v>
      </c>
      <c r="M788" s="337">
        <f t="shared" si="38"/>
        <v>0.4</v>
      </c>
    </row>
    <row r="789" spans="1:13">
      <c r="A789" s="334" t="s">
        <v>393</v>
      </c>
      <c r="B789" s="334" t="s">
        <v>52</v>
      </c>
      <c r="C789" s="334" t="s">
        <v>52</v>
      </c>
      <c r="D789" s="334" t="s">
        <v>1537</v>
      </c>
      <c r="E789" s="334" t="s">
        <v>1041</v>
      </c>
      <c r="F789" s="334" t="str">
        <f t="shared" si="39"/>
        <v>Dhaka FR Non-PNP</v>
      </c>
      <c r="G789" s="338">
        <v>1551433</v>
      </c>
      <c r="H789" s="336">
        <v>350736.02705468441</v>
      </c>
      <c r="I789" s="336">
        <v>6205.732</v>
      </c>
      <c r="J789" s="336"/>
      <c r="K789" s="336"/>
      <c r="L789" s="337">
        <f t="shared" si="37"/>
        <v>22.607230028927088</v>
      </c>
      <c r="M789" s="337">
        <f t="shared" si="38"/>
        <v>0.4</v>
      </c>
    </row>
    <row r="790" spans="1:13">
      <c r="A790" s="334" t="s">
        <v>563</v>
      </c>
      <c r="B790" s="334" t="s">
        <v>52</v>
      </c>
      <c r="C790" s="334" t="s">
        <v>52</v>
      </c>
      <c r="D790" s="334" t="s">
        <v>1537</v>
      </c>
      <c r="E790" s="334" t="s">
        <v>1041</v>
      </c>
      <c r="F790" s="334" t="str">
        <f t="shared" si="39"/>
        <v>Dhaka FR Non-PNP</v>
      </c>
      <c r="G790" s="338">
        <v>2414349</v>
      </c>
      <c r="H790" s="336">
        <v>417786.05719960394</v>
      </c>
      <c r="I790" s="336">
        <v>9657.3960000000006</v>
      </c>
      <c r="J790" s="336"/>
      <c r="K790" s="336"/>
      <c r="L790" s="337">
        <f t="shared" si="37"/>
        <v>17.304294333569999</v>
      </c>
      <c r="M790" s="337">
        <f t="shared" si="38"/>
        <v>0.4</v>
      </c>
    </row>
    <row r="791" spans="1:13">
      <c r="A791" s="334" t="s">
        <v>137</v>
      </c>
      <c r="B791" s="334" t="s">
        <v>52</v>
      </c>
      <c r="C791" s="334" t="s">
        <v>52</v>
      </c>
      <c r="D791" s="334" t="s">
        <v>1537</v>
      </c>
      <c r="E791" s="334" t="s">
        <v>1041</v>
      </c>
      <c r="F791" s="334" t="str">
        <f t="shared" si="39"/>
        <v>Dhaka FR Non-PNP</v>
      </c>
      <c r="G791" s="338">
        <v>1117019</v>
      </c>
      <c r="H791" s="336">
        <v>172754.68472774432</v>
      </c>
      <c r="I791" s="336">
        <v>4468.076</v>
      </c>
      <c r="J791" s="336"/>
      <c r="K791" s="336"/>
      <c r="L791" s="337">
        <f t="shared" si="37"/>
        <v>15.465689010459474</v>
      </c>
      <c r="M791" s="337">
        <f t="shared" si="38"/>
        <v>0.4</v>
      </c>
    </row>
    <row r="792" spans="1:13">
      <c r="A792" s="334" t="s">
        <v>504</v>
      </c>
      <c r="B792" s="334" t="s">
        <v>79</v>
      </c>
      <c r="C792" s="334" t="s">
        <v>52</v>
      </c>
      <c r="D792" s="334" t="s">
        <v>1537</v>
      </c>
      <c r="E792" s="334" t="s">
        <v>1041</v>
      </c>
      <c r="F792" s="334" t="str">
        <f t="shared" si="39"/>
        <v>Dhaka FR Non-PNP</v>
      </c>
      <c r="G792" s="338">
        <v>5475554</v>
      </c>
      <c r="H792" s="336">
        <v>997356.96842564736</v>
      </c>
      <c r="I792" s="336">
        <v>21902.216</v>
      </c>
      <c r="J792" s="336"/>
      <c r="K792" s="336"/>
      <c r="L792" s="337">
        <f t="shared" si="37"/>
        <v>18.21472253630678</v>
      </c>
      <c r="M792" s="337">
        <f t="shared" si="38"/>
        <v>0.4</v>
      </c>
    </row>
    <row r="793" spans="1:13">
      <c r="A793" s="334" t="s">
        <v>62</v>
      </c>
      <c r="B793" s="334" t="s">
        <v>52</v>
      </c>
      <c r="C793" s="334" t="s">
        <v>52</v>
      </c>
      <c r="D793" s="334" t="s">
        <v>1537</v>
      </c>
      <c r="E793" s="334" t="s">
        <v>1041</v>
      </c>
      <c r="F793" s="334" t="str">
        <f t="shared" si="39"/>
        <v>Dhaka FR Non-PNP</v>
      </c>
      <c r="G793" s="338">
        <v>1971300</v>
      </c>
      <c r="H793" s="336">
        <v>334862.64975457347</v>
      </c>
      <c r="I793" s="336">
        <v>7885.2</v>
      </c>
      <c r="J793" s="336"/>
      <c r="K793" s="336"/>
      <c r="L793" s="337">
        <f t="shared" si="37"/>
        <v>16.986894422694338</v>
      </c>
      <c r="M793" s="337">
        <f t="shared" si="38"/>
        <v>0.4</v>
      </c>
    </row>
    <row r="794" spans="1:13">
      <c r="A794" s="334" t="s">
        <v>553</v>
      </c>
      <c r="B794" s="334" t="s">
        <v>52</v>
      </c>
      <c r="C794" s="334" t="s">
        <v>52</v>
      </c>
      <c r="D794" s="334" t="s">
        <v>1537</v>
      </c>
      <c r="E794" s="334" t="s">
        <v>1041</v>
      </c>
      <c r="F794" s="334" t="str">
        <f t="shared" si="39"/>
        <v>Dhaka FR Non-PNP</v>
      </c>
      <c r="G794" s="338">
        <v>1809784</v>
      </c>
      <c r="H794" s="336">
        <v>268140.58796981169</v>
      </c>
      <c r="I794" s="336">
        <v>7239.1360000000004</v>
      </c>
      <c r="J794" s="336"/>
      <c r="K794" s="336"/>
      <c r="L794" s="337">
        <f t="shared" si="37"/>
        <v>14.816165242361059</v>
      </c>
      <c r="M794" s="337">
        <f t="shared" si="38"/>
        <v>0.4</v>
      </c>
    </row>
    <row r="795" spans="1:13">
      <c r="A795" s="334" t="s">
        <v>273</v>
      </c>
      <c r="B795" s="334" t="s">
        <v>52</v>
      </c>
      <c r="C795" s="334" t="s">
        <v>52</v>
      </c>
      <c r="D795" s="334" t="s">
        <v>1537</v>
      </c>
      <c r="E795" s="334" t="s">
        <v>1041</v>
      </c>
      <c r="F795" s="334" t="str">
        <f t="shared" si="39"/>
        <v>Dhaka FR Non-PNP</v>
      </c>
      <c r="G795" s="338">
        <v>1660468</v>
      </c>
      <c r="H795" s="336">
        <v>284750.68221144687</v>
      </c>
      <c r="I795" s="336">
        <v>4.0017766878008842E-11</v>
      </c>
      <c r="J795" s="336"/>
      <c r="K795" s="336"/>
      <c r="L795" s="337">
        <f t="shared" si="37"/>
        <v>17.148820827106988</v>
      </c>
      <c r="M795" s="337">
        <f t="shared" si="38"/>
        <v>2.4100293940027054E-15</v>
      </c>
    </row>
    <row r="796" spans="1:13">
      <c r="A796" s="334" t="s">
        <v>559</v>
      </c>
      <c r="B796" s="334" t="s">
        <v>52</v>
      </c>
      <c r="C796" s="334" t="s">
        <v>52</v>
      </c>
      <c r="D796" s="334" t="s">
        <v>1537</v>
      </c>
      <c r="E796" s="334" t="s">
        <v>1041</v>
      </c>
      <c r="F796" s="334" t="str">
        <f t="shared" si="39"/>
        <v>Dhaka FR Non-PNP</v>
      </c>
      <c r="G796" s="338">
        <v>2155371</v>
      </c>
      <c r="H796" s="336">
        <v>308337.33042762498</v>
      </c>
      <c r="I796" s="336">
        <v>8621.4840000000004</v>
      </c>
      <c r="J796" s="336"/>
      <c r="K796" s="336"/>
      <c r="L796" s="337">
        <f t="shared" si="37"/>
        <v>14.305533962720338</v>
      </c>
      <c r="M796" s="337">
        <f t="shared" si="38"/>
        <v>0.4</v>
      </c>
    </row>
    <row r="797" spans="1:13">
      <c r="A797" s="334" t="s">
        <v>93</v>
      </c>
      <c r="B797" s="334" t="s">
        <v>52</v>
      </c>
      <c r="C797" s="334" t="s">
        <v>52</v>
      </c>
      <c r="D797" s="334" t="s">
        <v>1537</v>
      </c>
      <c r="E797" s="334" t="s">
        <v>1041</v>
      </c>
      <c r="F797" s="334" t="str">
        <f t="shared" si="39"/>
        <v>Dhaka FR Non-PNP</v>
      </c>
      <c r="G797" s="338">
        <v>4935210</v>
      </c>
      <c r="H797" s="336">
        <v>865521.37419328839</v>
      </c>
      <c r="I797" s="336">
        <v>19740.84</v>
      </c>
      <c r="J797" s="336"/>
      <c r="K797" s="336"/>
      <c r="L797" s="337">
        <f t="shared" si="37"/>
        <v>17.537680751037716</v>
      </c>
      <c r="M797" s="337">
        <f t="shared" si="38"/>
        <v>0.4</v>
      </c>
    </row>
    <row r="798" spans="1:13">
      <c r="A798" s="334" t="s">
        <v>518</v>
      </c>
      <c r="B798" s="334" t="s">
        <v>103</v>
      </c>
      <c r="C798" s="334" t="s">
        <v>52</v>
      </c>
      <c r="D798" s="334" t="s">
        <v>1492</v>
      </c>
      <c r="E798" s="334" t="s">
        <v>1041</v>
      </c>
      <c r="F798" s="334" t="str">
        <f t="shared" si="39"/>
        <v>Dhaka FR PNP</v>
      </c>
      <c r="G798" s="338">
        <v>4902761</v>
      </c>
      <c r="H798" s="336">
        <v>864294.81860575313</v>
      </c>
      <c r="I798" s="336">
        <v>20626.62</v>
      </c>
      <c r="J798" s="336"/>
      <c r="K798" s="336"/>
      <c r="L798" s="337">
        <f t="shared" si="37"/>
        <v>17.628736514093855</v>
      </c>
      <c r="M798" s="337">
        <f t="shared" si="38"/>
        <v>0.42071436890356273</v>
      </c>
    </row>
    <row r="799" spans="1:13">
      <c r="A799" s="334" t="s">
        <v>411</v>
      </c>
      <c r="B799" s="334" t="s">
        <v>52</v>
      </c>
      <c r="C799" s="334" t="s">
        <v>52</v>
      </c>
      <c r="D799" s="334" t="s">
        <v>1537</v>
      </c>
      <c r="E799" s="334" t="s">
        <v>1041</v>
      </c>
      <c r="F799" s="334" t="str">
        <f t="shared" si="39"/>
        <v>Dhaka FR Non-PNP</v>
      </c>
      <c r="G799" s="338">
        <v>1055678</v>
      </c>
      <c r="H799" s="336">
        <v>153246.7514906115</v>
      </c>
      <c r="I799" s="336">
        <v>7776.2582583735348</v>
      </c>
      <c r="J799" s="336"/>
      <c r="K799" s="336"/>
      <c r="L799" s="337">
        <f t="shared" si="37"/>
        <v>14.516429393300939</v>
      </c>
      <c r="M799" s="337">
        <f t="shared" si="38"/>
        <v>0.73661270371965071</v>
      </c>
    </row>
    <row r="800" spans="1:13">
      <c r="A800" s="334" t="s">
        <v>77</v>
      </c>
      <c r="B800" s="334" t="s">
        <v>79</v>
      </c>
      <c r="C800" s="334" t="s">
        <v>52</v>
      </c>
      <c r="D800" s="334" t="s">
        <v>1492</v>
      </c>
      <c r="E800" s="334" t="s">
        <v>1041</v>
      </c>
      <c r="F800" s="334" t="str">
        <f t="shared" si="39"/>
        <v>Dhaka FR PNP</v>
      </c>
      <c r="G800" s="338">
        <v>5346129</v>
      </c>
      <c r="H800" s="336">
        <v>834893.34485393506</v>
      </c>
      <c r="I800" s="336">
        <v>22795.355</v>
      </c>
      <c r="J800" s="336"/>
      <c r="K800" s="336"/>
      <c r="L800" s="337">
        <f t="shared" si="37"/>
        <v>15.616782626343943</v>
      </c>
      <c r="M800" s="337">
        <f t="shared" si="38"/>
        <v>0.42638991689126837</v>
      </c>
    </row>
    <row r="801" spans="1:13">
      <c r="A801" s="334" t="s">
        <v>597</v>
      </c>
      <c r="B801" s="334" t="s">
        <v>52</v>
      </c>
      <c r="C801" s="334" t="s">
        <v>52</v>
      </c>
      <c r="D801" s="334" t="s">
        <v>1537</v>
      </c>
      <c r="E801" s="334" t="s">
        <v>1041</v>
      </c>
      <c r="F801" s="334" t="str">
        <f t="shared" si="39"/>
        <v>Dhaka FR Non-PNP</v>
      </c>
      <c r="G801" s="338">
        <v>2143790</v>
      </c>
      <c r="H801" s="336">
        <v>326355.57612461399</v>
      </c>
      <c r="I801" s="336">
        <v>8575.16</v>
      </c>
      <c r="J801" s="336"/>
      <c r="K801" s="336"/>
      <c r="L801" s="337">
        <f t="shared" si="37"/>
        <v>15.223299676023025</v>
      </c>
      <c r="M801" s="337">
        <f t="shared" si="38"/>
        <v>0.4</v>
      </c>
    </row>
    <row r="802" spans="1:13">
      <c r="A802" s="334" t="s">
        <v>502</v>
      </c>
      <c r="B802" s="334" t="s">
        <v>79</v>
      </c>
      <c r="C802" s="334" t="s">
        <v>52</v>
      </c>
      <c r="D802" s="334" t="s">
        <v>1537</v>
      </c>
      <c r="E802" s="334" t="s">
        <v>1041</v>
      </c>
      <c r="F802" s="334" t="str">
        <f t="shared" si="39"/>
        <v>Dhaka FR Non-PNP</v>
      </c>
      <c r="G802" s="338">
        <v>4002086</v>
      </c>
      <c r="H802" s="336">
        <v>680057.61135665118</v>
      </c>
      <c r="I802" s="336">
        <v>16008.344000000001</v>
      </c>
      <c r="J802" s="336"/>
      <c r="K802" s="336"/>
      <c r="L802" s="337">
        <f t="shared" si="37"/>
        <v>16.99257865414814</v>
      </c>
      <c r="M802" s="337">
        <f t="shared" si="38"/>
        <v>0.4</v>
      </c>
    </row>
    <row r="803" spans="1:13">
      <c r="A803" s="334" t="s">
        <v>218</v>
      </c>
      <c r="B803" s="334" t="s">
        <v>79</v>
      </c>
      <c r="C803" s="334" t="s">
        <v>52</v>
      </c>
      <c r="D803" s="334" t="s">
        <v>1537</v>
      </c>
      <c r="E803" s="334" t="s">
        <v>1041</v>
      </c>
      <c r="F803" s="334" t="str">
        <f t="shared" si="39"/>
        <v>Dhaka FR Non-PNP</v>
      </c>
      <c r="G803" s="338">
        <v>3332304</v>
      </c>
      <c r="H803" s="336">
        <v>608009.90233257215</v>
      </c>
      <c r="I803" s="336">
        <v>13329.216</v>
      </c>
      <c r="J803" s="336"/>
      <c r="K803" s="336"/>
      <c r="L803" s="337">
        <f t="shared" si="37"/>
        <v>18.245931413597681</v>
      </c>
      <c r="M803" s="337">
        <f t="shared" si="38"/>
        <v>0.4</v>
      </c>
    </row>
    <row r="804" spans="1:13">
      <c r="A804" s="334" t="s">
        <v>569</v>
      </c>
      <c r="B804" s="334" t="s">
        <v>79</v>
      </c>
      <c r="C804" s="334" t="s">
        <v>52</v>
      </c>
      <c r="D804" s="334" t="s">
        <v>1492</v>
      </c>
      <c r="E804" s="334" t="s">
        <v>1041</v>
      </c>
      <c r="F804" s="334" t="str">
        <f t="shared" si="39"/>
        <v>Dhaka FR PNP</v>
      </c>
      <c r="G804" s="338">
        <v>2956044</v>
      </c>
      <c r="H804" s="336">
        <v>501831.52929992962</v>
      </c>
      <c r="I804" s="336">
        <v>11824.175999999999</v>
      </c>
      <c r="J804" s="336"/>
      <c r="K804" s="336"/>
      <c r="L804" s="337">
        <f t="shared" si="37"/>
        <v>16.976456686704584</v>
      </c>
      <c r="M804" s="337">
        <f t="shared" si="38"/>
        <v>0.4</v>
      </c>
    </row>
    <row r="805" spans="1:13">
      <c r="A805" s="334" t="s">
        <v>620</v>
      </c>
      <c r="B805" s="334" t="s">
        <v>52</v>
      </c>
      <c r="C805" s="334" t="s">
        <v>52</v>
      </c>
      <c r="D805" s="334" t="s">
        <v>1537</v>
      </c>
      <c r="E805" s="334" t="s">
        <v>1041</v>
      </c>
      <c r="F805" s="334" t="str">
        <f t="shared" si="39"/>
        <v>Dhaka FR Non-PNP</v>
      </c>
      <c r="G805" s="338">
        <v>1959109</v>
      </c>
      <c r="H805" s="336">
        <v>307046.82791588391</v>
      </c>
      <c r="I805" s="336">
        <v>7836.4360000000006</v>
      </c>
      <c r="J805" s="336"/>
      <c r="K805" s="336"/>
      <c r="L805" s="337">
        <f t="shared" si="37"/>
        <v>15.672779202988904</v>
      </c>
      <c r="M805" s="337">
        <f t="shared" si="38"/>
        <v>0.4</v>
      </c>
    </row>
    <row r="806" spans="1:13">
      <c r="A806" s="334" t="s">
        <v>243</v>
      </c>
      <c r="B806" s="334" t="s">
        <v>131</v>
      </c>
      <c r="C806" s="334" t="s">
        <v>131</v>
      </c>
      <c r="D806" s="334" t="s">
        <v>1537</v>
      </c>
      <c r="E806" s="334" t="s">
        <v>1041</v>
      </c>
      <c r="F806" s="334" t="str">
        <f t="shared" si="39"/>
        <v>Sylhet FR Non-PNP</v>
      </c>
      <c r="G806" s="338">
        <v>2571658</v>
      </c>
      <c r="H806" s="336">
        <v>438945.07551931147</v>
      </c>
      <c r="I806" s="336">
        <v>10286.632</v>
      </c>
      <c r="J806" s="336"/>
      <c r="K806" s="336"/>
      <c r="L806" s="337">
        <f t="shared" si="37"/>
        <v>17.068563375040984</v>
      </c>
      <c r="M806" s="337">
        <f t="shared" si="38"/>
        <v>0.4</v>
      </c>
    </row>
    <row r="807" spans="1:13">
      <c r="A807" s="334" t="s">
        <v>267</v>
      </c>
      <c r="B807" s="334" t="s">
        <v>52</v>
      </c>
      <c r="C807" s="334" t="s">
        <v>52</v>
      </c>
      <c r="D807" s="334" t="s">
        <v>1537</v>
      </c>
      <c r="E807" s="334" t="s">
        <v>1041</v>
      </c>
      <c r="F807" s="334" t="str">
        <f t="shared" si="39"/>
        <v>Dhaka FR Non-PNP</v>
      </c>
      <c r="G807" s="338">
        <v>945989</v>
      </c>
      <c r="H807" s="336">
        <v>136527.06005301993</v>
      </c>
      <c r="I807" s="336">
        <v>-7.2759576141834259E-12</v>
      </c>
      <c r="J807" s="336"/>
      <c r="K807" s="336"/>
      <c r="L807" s="337">
        <f t="shared" si="37"/>
        <v>14.43220376273085</v>
      </c>
      <c r="M807" s="337">
        <f t="shared" si="38"/>
        <v>-7.6913765531982151E-16</v>
      </c>
    </row>
    <row r="808" spans="1:13">
      <c r="A808" s="334" t="s">
        <v>279</v>
      </c>
      <c r="B808" s="334" t="s">
        <v>52</v>
      </c>
      <c r="C808" s="334" t="s">
        <v>52</v>
      </c>
      <c r="D808" s="334" t="s">
        <v>1537</v>
      </c>
      <c r="E808" s="334" t="s">
        <v>1041</v>
      </c>
      <c r="F808" s="334" t="str">
        <f t="shared" si="39"/>
        <v>Dhaka FR Non-PNP</v>
      </c>
      <c r="G808" s="338">
        <v>1797472</v>
      </c>
      <c r="H808" s="336">
        <v>275373.10277819168</v>
      </c>
      <c r="I808" s="336">
        <v>7189.8879999999999</v>
      </c>
      <c r="J808" s="336"/>
      <c r="K808" s="336"/>
      <c r="L808" s="337">
        <f t="shared" si="37"/>
        <v>15.320021829446674</v>
      </c>
      <c r="M808" s="337">
        <f t="shared" si="38"/>
        <v>0.4</v>
      </c>
    </row>
    <row r="809" spans="1:13">
      <c r="A809" s="334" t="s">
        <v>114</v>
      </c>
      <c r="B809" s="334" t="s">
        <v>52</v>
      </c>
      <c r="C809" s="334" t="s">
        <v>52</v>
      </c>
      <c r="D809" s="334" t="s">
        <v>1492</v>
      </c>
      <c r="E809" s="334" t="s">
        <v>1041</v>
      </c>
      <c r="F809" s="334" t="str">
        <f t="shared" si="39"/>
        <v>Dhaka FR PNP</v>
      </c>
      <c r="G809" s="338">
        <v>9732108</v>
      </c>
      <c r="H809" s="336">
        <v>1839513.350607655</v>
      </c>
      <c r="I809" s="336">
        <v>525056.2332442879</v>
      </c>
      <c r="J809" s="336"/>
      <c r="K809" s="336"/>
      <c r="L809" s="337">
        <f t="shared" si="37"/>
        <v>18.901489282770548</v>
      </c>
      <c r="M809" s="337">
        <f t="shared" si="38"/>
        <v>5.3950925456672678</v>
      </c>
    </row>
    <row r="810" spans="1:13">
      <c r="A810" s="334" t="s">
        <v>474</v>
      </c>
      <c r="B810" s="334" t="s">
        <v>186</v>
      </c>
      <c r="C810" s="334" t="s">
        <v>195</v>
      </c>
      <c r="D810" s="334" t="s">
        <v>1537</v>
      </c>
      <c r="E810" s="334" t="s">
        <v>1041</v>
      </c>
      <c r="F810" s="334" t="str">
        <f t="shared" si="39"/>
        <v>Chattogram FR Non-PNP</v>
      </c>
      <c r="G810" s="338">
        <v>5369868</v>
      </c>
      <c r="H810" s="336">
        <v>797002.72686283453</v>
      </c>
      <c r="I810" s="336">
        <v>20239.330000000002</v>
      </c>
      <c r="J810" s="336"/>
      <c r="K810" s="336"/>
      <c r="L810" s="337">
        <f t="shared" si="37"/>
        <v>14.84212883562193</v>
      </c>
      <c r="M810" s="337">
        <f t="shared" si="38"/>
        <v>0.37690554032240647</v>
      </c>
    </row>
    <row r="811" spans="1:13">
      <c r="A811" s="334" t="s">
        <v>428</v>
      </c>
      <c r="B811" s="334" t="s">
        <v>52</v>
      </c>
      <c r="C811" s="334" t="s">
        <v>52</v>
      </c>
      <c r="D811" s="334" t="s">
        <v>1537</v>
      </c>
      <c r="E811" s="334" t="s">
        <v>1041</v>
      </c>
      <c r="F811" s="334" t="str">
        <f t="shared" si="39"/>
        <v>Dhaka FR Non-PNP</v>
      </c>
      <c r="G811" s="338">
        <v>1677245</v>
      </c>
      <c r="H811" s="336">
        <v>265220.92520466348</v>
      </c>
      <c r="I811" s="336">
        <v>6708.9800000000005</v>
      </c>
      <c r="J811" s="336"/>
      <c r="K811" s="336"/>
      <c r="L811" s="337">
        <f t="shared" si="37"/>
        <v>15.812891092515613</v>
      </c>
      <c r="M811" s="337">
        <f t="shared" si="38"/>
        <v>0.4</v>
      </c>
    </row>
    <row r="812" spans="1:13">
      <c r="A812" s="334" t="s">
        <v>607</v>
      </c>
      <c r="B812" s="334" t="s">
        <v>79</v>
      </c>
      <c r="C812" s="334" t="s">
        <v>52</v>
      </c>
      <c r="D812" s="334" t="s">
        <v>1537</v>
      </c>
      <c r="E812" s="334" t="s">
        <v>1041</v>
      </c>
      <c r="F812" s="334" t="str">
        <f t="shared" si="39"/>
        <v>Dhaka FR Non-PNP</v>
      </c>
      <c r="G812" s="338">
        <v>2414484</v>
      </c>
      <c r="H812" s="336">
        <v>413298.4366849736</v>
      </c>
      <c r="I812" s="336">
        <v>9657.9359999999997</v>
      </c>
      <c r="J812" s="336"/>
      <c r="K812" s="336"/>
      <c r="L812" s="337">
        <f t="shared" si="37"/>
        <v>17.117464298167789</v>
      </c>
      <c r="M812" s="337">
        <f t="shared" si="38"/>
        <v>0.4</v>
      </c>
    </row>
    <row r="813" spans="1:13">
      <c r="A813" s="334" t="s">
        <v>604</v>
      </c>
      <c r="B813" s="334" t="s">
        <v>606</v>
      </c>
      <c r="C813" s="334" t="s">
        <v>107</v>
      </c>
      <c r="D813" s="334" t="s">
        <v>1537</v>
      </c>
      <c r="E813" s="334" t="s">
        <v>1041</v>
      </c>
      <c r="F813" s="334" t="str">
        <f t="shared" si="39"/>
        <v>Rajshahi FR Non-PNP</v>
      </c>
      <c r="G813" s="338">
        <v>2245198</v>
      </c>
      <c r="H813" s="336">
        <v>393488.27234452026</v>
      </c>
      <c r="I813" s="336">
        <v>8980.7919999999995</v>
      </c>
      <c r="J813" s="336"/>
      <c r="K813" s="336"/>
      <c r="L813" s="337">
        <f t="shared" si="37"/>
        <v>17.525771550861897</v>
      </c>
      <c r="M813" s="337">
        <f t="shared" si="38"/>
        <v>0.4</v>
      </c>
    </row>
    <row r="814" spans="1:13">
      <c r="A814" s="334" t="s">
        <v>398</v>
      </c>
      <c r="B814" s="334" t="s">
        <v>401</v>
      </c>
      <c r="C814" s="334" t="s">
        <v>195</v>
      </c>
      <c r="D814" s="334" t="s">
        <v>1492</v>
      </c>
      <c r="E814" s="334" t="s">
        <v>1041</v>
      </c>
      <c r="F814" s="334" t="str">
        <f t="shared" si="39"/>
        <v>Chattogram FR PNP</v>
      </c>
      <c r="G814" s="338">
        <v>6352703</v>
      </c>
      <c r="H814" s="336">
        <v>1089788.5311206991</v>
      </c>
      <c r="I814" s="336">
        <v>-1.4551915228366852E-10</v>
      </c>
      <c r="J814" s="336"/>
      <c r="K814" s="336"/>
      <c r="L814" s="337">
        <f t="shared" si="37"/>
        <v>17.154721873833847</v>
      </c>
      <c r="M814" s="337">
        <f t="shared" si="38"/>
        <v>-2.2906651276420213E-15</v>
      </c>
    </row>
    <row r="815" spans="1:13">
      <c r="A815" s="334" t="s">
        <v>204</v>
      </c>
      <c r="B815" s="334" t="s">
        <v>206</v>
      </c>
      <c r="C815" s="334" t="s">
        <v>52</v>
      </c>
      <c r="D815" s="334" t="s">
        <v>1537</v>
      </c>
      <c r="E815" s="334" t="s">
        <v>1041</v>
      </c>
      <c r="F815" s="334" t="str">
        <f t="shared" si="39"/>
        <v>Dhaka FR Non-PNP</v>
      </c>
      <c r="G815" s="338">
        <v>3153651</v>
      </c>
      <c r="H815" s="336">
        <v>559567.13170048548</v>
      </c>
      <c r="I815" s="336">
        <v>12614.603999999999</v>
      </c>
      <c r="J815" s="336"/>
      <c r="K815" s="336"/>
      <c r="L815" s="337">
        <f t="shared" si="37"/>
        <v>17.743470399878916</v>
      </c>
      <c r="M815" s="337">
        <f t="shared" si="38"/>
        <v>0.4</v>
      </c>
    </row>
    <row r="816" spans="1:13">
      <c r="A816" s="334" t="s">
        <v>241</v>
      </c>
      <c r="B816" s="334" t="s">
        <v>18</v>
      </c>
      <c r="C816" s="334" t="s">
        <v>18</v>
      </c>
      <c r="D816" s="334" t="s">
        <v>1537</v>
      </c>
      <c r="E816" s="334" t="s">
        <v>1041</v>
      </c>
      <c r="F816" s="334" t="str">
        <f t="shared" si="39"/>
        <v>Mymensingh FR Non-PNP</v>
      </c>
      <c r="G816" s="338">
        <v>2805323</v>
      </c>
      <c r="H816" s="336">
        <v>437850.78199406195</v>
      </c>
      <c r="I816" s="336">
        <v>-4.3655745685100555E-11</v>
      </c>
      <c r="J816" s="336"/>
      <c r="K816" s="336"/>
      <c r="L816" s="337">
        <f t="shared" si="37"/>
        <v>15.60785627872662</v>
      </c>
      <c r="M816" s="337">
        <f t="shared" si="38"/>
        <v>-1.5561753739266585E-15</v>
      </c>
    </row>
    <row r="817" spans="1:13">
      <c r="A817" s="334" t="s">
        <v>510</v>
      </c>
      <c r="B817" s="334" t="s">
        <v>512</v>
      </c>
      <c r="C817" s="334" t="s">
        <v>159</v>
      </c>
      <c r="D817" s="334" t="s">
        <v>1537</v>
      </c>
      <c r="E817" s="334" t="s">
        <v>1041</v>
      </c>
      <c r="F817" s="334" t="str">
        <f t="shared" si="39"/>
        <v>Khulna FR Non-PNP</v>
      </c>
      <c r="G817" s="338">
        <v>5448759</v>
      </c>
      <c r="H817" s="336">
        <v>1017536.5460826341</v>
      </c>
      <c r="I817" s="336">
        <v>21795.036</v>
      </c>
      <c r="J817" s="336"/>
      <c r="K817" s="336"/>
      <c r="L817" s="337">
        <f t="shared" si="37"/>
        <v>18.674647678171013</v>
      </c>
      <c r="M817" s="337">
        <f t="shared" si="38"/>
        <v>0.4</v>
      </c>
    </row>
    <row r="818" spans="1:13">
      <c r="A818" s="334" t="s">
        <v>470</v>
      </c>
      <c r="B818" s="334" t="s">
        <v>362</v>
      </c>
      <c r="C818" s="334" t="s">
        <v>52</v>
      </c>
      <c r="D818" s="334" t="s">
        <v>1537</v>
      </c>
      <c r="E818" s="334" t="s">
        <v>1041</v>
      </c>
      <c r="F818" s="334" t="str">
        <f t="shared" si="39"/>
        <v>Dhaka FR Non-PNP</v>
      </c>
      <c r="G818" s="338">
        <v>1778404</v>
      </c>
      <c r="H818" s="336">
        <v>299831.77439605107</v>
      </c>
      <c r="I818" s="336">
        <v>7113.616</v>
      </c>
      <c r="J818" s="336"/>
      <c r="K818" s="336"/>
      <c r="L818" s="337">
        <f t="shared" si="37"/>
        <v>16.859598516200542</v>
      </c>
      <c r="M818" s="337">
        <f t="shared" si="38"/>
        <v>0.4</v>
      </c>
    </row>
    <row r="819" spans="1:13">
      <c r="A819" s="334" t="s">
        <v>404</v>
      </c>
      <c r="B819" s="334" t="s">
        <v>389</v>
      </c>
      <c r="C819" s="334" t="s">
        <v>389</v>
      </c>
      <c r="D819" s="334" t="s">
        <v>1492</v>
      </c>
      <c r="E819" s="334" t="s">
        <v>1041</v>
      </c>
      <c r="F819" s="334" t="str">
        <f t="shared" si="39"/>
        <v>Rangpur FR PNP</v>
      </c>
      <c r="G819" s="338">
        <v>17656999</v>
      </c>
      <c r="H819" s="336">
        <v>3080851.57070752</v>
      </c>
      <c r="I819" s="336">
        <v>187495.35655745826</v>
      </c>
      <c r="J819" s="336"/>
      <c r="K819" s="336"/>
      <c r="L819" s="337">
        <f t="shared" si="37"/>
        <v>17.448330663141114</v>
      </c>
      <c r="M819" s="337">
        <f t="shared" si="38"/>
        <v>1.0618755574345238</v>
      </c>
    </row>
    <row r="820" spans="1:13">
      <c r="A820" s="334" t="s">
        <v>464</v>
      </c>
      <c r="B820" s="334" t="s">
        <v>52</v>
      </c>
      <c r="C820" s="334" t="s">
        <v>52</v>
      </c>
      <c r="D820" s="334" t="s">
        <v>1537</v>
      </c>
      <c r="E820" s="334" t="s">
        <v>1041</v>
      </c>
      <c r="F820" s="334" t="str">
        <f t="shared" si="39"/>
        <v>Dhaka FR Non-PNP</v>
      </c>
      <c r="G820" s="338">
        <v>2106972</v>
      </c>
      <c r="H820" s="336">
        <v>337236.11044320522</v>
      </c>
      <c r="I820" s="336">
        <v>8427.8880000000008</v>
      </c>
      <c r="J820" s="336"/>
      <c r="K820" s="336"/>
      <c r="L820" s="337">
        <f t="shared" si="37"/>
        <v>16.005723400368169</v>
      </c>
      <c r="M820" s="337">
        <f t="shared" si="38"/>
        <v>0.4</v>
      </c>
    </row>
    <row r="821" spans="1:13">
      <c r="A821" s="334" t="s">
        <v>540</v>
      </c>
      <c r="B821" s="334" t="s">
        <v>542</v>
      </c>
      <c r="C821" s="334" t="s">
        <v>52</v>
      </c>
      <c r="D821" s="334" t="s">
        <v>1537</v>
      </c>
      <c r="E821" s="334" t="s">
        <v>1041</v>
      </c>
      <c r="F821" s="334" t="str">
        <f t="shared" si="39"/>
        <v>Dhaka FR Non-PNP</v>
      </c>
      <c r="G821" s="338">
        <v>4536266</v>
      </c>
      <c r="H821" s="336">
        <v>861509.21477051266</v>
      </c>
      <c r="I821" s="336">
        <v>18145.064000000002</v>
      </c>
      <c r="J821" s="336"/>
      <c r="K821" s="336"/>
      <c r="L821" s="337">
        <f t="shared" si="37"/>
        <v>18.991593852091405</v>
      </c>
      <c r="M821" s="337">
        <f t="shared" si="38"/>
        <v>0.4</v>
      </c>
    </row>
    <row r="822" spans="1:13">
      <c r="A822" s="334" t="s">
        <v>496</v>
      </c>
      <c r="B822" s="334" t="s">
        <v>195</v>
      </c>
      <c r="C822" s="334" t="s">
        <v>195</v>
      </c>
      <c r="D822" s="334" t="s">
        <v>1537</v>
      </c>
      <c r="E822" s="334" t="s">
        <v>1041</v>
      </c>
      <c r="F822" s="334" t="str">
        <f t="shared" si="39"/>
        <v>Chattogram FR Non-PNP</v>
      </c>
      <c r="G822" s="338">
        <v>3407442</v>
      </c>
      <c r="H822" s="336">
        <v>597217.08543378266</v>
      </c>
      <c r="I822" s="336">
        <v>0</v>
      </c>
      <c r="J822" s="336"/>
      <c r="K822" s="336"/>
      <c r="L822" s="337">
        <f t="shared" si="37"/>
        <v>17.526845223888849</v>
      </c>
      <c r="M822" s="337">
        <f t="shared" si="38"/>
        <v>0</v>
      </c>
    </row>
    <row r="823" spans="1:13">
      <c r="A823" s="334" t="s">
        <v>220</v>
      </c>
      <c r="B823" s="334" t="s">
        <v>79</v>
      </c>
      <c r="C823" s="334" t="s">
        <v>52</v>
      </c>
      <c r="D823" s="334" t="s">
        <v>1537</v>
      </c>
      <c r="E823" s="334" t="s">
        <v>1041</v>
      </c>
      <c r="F823" s="334" t="str">
        <f t="shared" si="39"/>
        <v>Dhaka FR Non-PNP</v>
      </c>
      <c r="G823" s="338">
        <v>3324669</v>
      </c>
      <c r="H823" s="336">
        <v>559555.44193919562</v>
      </c>
      <c r="I823" s="336">
        <v>13298.675999999999</v>
      </c>
      <c r="J823" s="336"/>
      <c r="K823" s="336"/>
      <c r="L823" s="337">
        <f t="shared" si="37"/>
        <v>16.830410544303678</v>
      </c>
      <c r="M823" s="337">
        <f t="shared" si="38"/>
        <v>0.4</v>
      </c>
    </row>
    <row r="824" spans="1:13">
      <c r="A824" s="334" t="s">
        <v>83</v>
      </c>
      <c r="B824" s="334" t="s">
        <v>76</v>
      </c>
      <c r="C824" s="334" t="s">
        <v>195</v>
      </c>
      <c r="D824" s="334" t="s">
        <v>1537</v>
      </c>
      <c r="E824" s="334" t="s">
        <v>1041</v>
      </c>
      <c r="F824" s="334" t="str">
        <f t="shared" si="39"/>
        <v>Chattogram FR Non-PNP</v>
      </c>
      <c r="G824" s="338">
        <v>1583380</v>
      </c>
      <c r="H824" s="336">
        <v>233819.1338799709</v>
      </c>
      <c r="I824" s="336">
        <v>6333.52</v>
      </c>
      <c r="J824" s="336"/>
      <c r="K824" s="336"/>
      <c r="L824" s="337">
        <f t="shared" si="37"/>
        <v>14.767089004532766</v>
      </c>
      <c r="M824" s="337">
        <f t="shared" si="38"/>
        <v>0.4</v>
      </c>
    </row>
    <row r="825" spans="1:13">
      <c r="A825" s="334" t="s">
        <v>624</v>
      </c>
      <c r="B825" s="334" t="s">
        <v>79</v>
      </c>
      <c r="C825" s="334" t="s">
        <v>52</v>
      </c>
      <c r="D825" s="334" t="s">
        <v>1537</v>
      </c>
      <c r="E825" s="334" t="s">
        <v>1041</v>
      </c>
      <c r="F825" s="334" t="str">
        <f t="shared" si="39"/>
        <v>Dhaka FR Non-PNP</v>
      </c>
      <c r="G825" s="338">
        <v>2633390</v>
      </c>
      <c r="H825" s="336">
        <v>478524.7292117193</v>
      </c>
      <c r="I825" s="336">
        <v>10533.56</v>
      </c>
      <c r="J825" s="336"/>
      <c r="K825" s="336"/>
      <c r="L825" s="337">
        <f t="shared" si="37"/>
        <v>18.171434129077703</v>
      </c>
      <c r="M825" s="337">
        <f t="shared" si="38"/>
        <v>0.4</v>
      </c>
    </row>
    <row r="826" spans="1:13">
      <c r="A826" s="334" t="s">
        <v>534</v>
      </c>
      <c r="B826" s="334" t="s">
        <v>98</v>
      </c>
      <c r="C826" s="334" t="s">
        <v>52</v>
      </c>
      <c r="D826" s="334" t="s">
        <v>1537</v>
      </c>
      <c r="E826" s="334" t="s">
        <v>1041</v>
      </c>
      <c r="F826" s="334" t="str">
        <f t="shared" si="39"/>
        <v>Dhaka FR Non-PNP</v>
      </c>
      <c r="G826" s="338">
        <v>3830374</v>
      </c>
      <c r="H826" s="336">
        <v>684731.67333328316</v>
      </c>
      <c r="I826" s="336">
        <v>15321.496000000001</v>
      </c>
      <c r="J826" s="336"/>
      <c r="K826" s="336"/>
      <c r="L826" s="337">
        <f t="shared" si="37"/>
        <v>17.876365945813209</v>
      </c>
      <c r="M826" s="337">
        <f t="shared" si="38"/>
        <v>0.4</v>
      </c>
    </row>
    <row r="827" spans="1:13">
      <c r="A827" s="334" t="s">
        <v>200</v>
      </c>
      <c r="B827" s="334" t="s">
        <v>195</v>
      </c>
      <c r="C827" s="334" t="s">
        <v>195</v>
      </c>
      <c r="D827" s="334" t="s">
        <v>1537</v>
      </c>
      <c r="E827" s="334" t="s">
        <v>1041</v>
      </c>
      <c r="F827" s="334" t="str">
        <f t="shared" si="39"/>
        <v>Chattogram FR Non-PNP</v>
      </c>
      <c r="G827" s="338">
        <v>2861921</v>
      </c>
      <c r="H827" s="336">
        <v>481600.58584927209</v>
      </c>
      <c r="I827" s="336">
        <v>-4.3655745685100555E-11</v>
      </c>
      <c r="J827" s="336"/>
      <c r="K827" s="336"/>
      <c r="L827" s="337">
        <f t="shared" si="37"/>
        <v>16.827878402278472</v>
      </c>
      <c r="M827" s="337">
        <f t="shared" si="38"/>
        <v>-1.5254000961277602E-15</v>
      </c>
    </row>
    <row r="828" spans="1:13">
      <c r="A828" s="334" t="s">
        <v>557</v>
      </c>
      <c r="B828" s="334" t="s">
        <v>52</v>
      </c>
      <c r="C828" s="334" t="s">
        <v>52</v>
      </c>
      <c r="D828" s="334" t="s">
        <v>1537</v>
      </c>
      <c r="E828" s="334" t="s">
        <v>1041</v>
      </c>
      <c r="F828" s="334" t="str">
        <f t="shared" si="39"/>
        <v>Dhaka FR Non-PNP</v>
      </c>
      <c r="G828" s="338">
        <v>2042379</v>
      </c>
      <c r="H828" s="336">
        <v>352969.3070950656</v>
      </c>
      <c r="I828" s="336">
        <v>8169.5160000000005</v>
      </c>
      <c r="J828" s="336"/>
      <c r="K828" s="336"/>
      <c r="L828" s="337">
        <f t="shared" si="37"/>
        <v>17.28226284617427</v>
      </c>
      <c r="M828" s="337">
        <f t="shared" si="38"/>
        <v>0.4</v>
      </c>
    </row>
    <row r="829" spans="1:13">
      <c r="A829" s="334" t="s">
        <v>520</v>
      </c>
      <c r="B829" s="334" t="s">
        <v>522</v>
      </c>
      <c r="C829" s="334" t="s">
        <v>52</v>
      </c>
      <c r="D829" s="334" t="s">
        <v>1537</v>
      </c>
      <c r="E829" s="334" t="s">
        <v>1041</v>
      </c>
      <c r="F829" s="334" t="str">
        <f t="shared" si="39"/>
        <v>Dhaka FR Non-PNP</v>
      </c>
      <c r="G829" s="338">
        <v>3649338</v>
      </c>
      <c r="H829" s="336">
        <v>746070.09472659649</v>
      </c>
      <c r="I829" s="336">
        <v>14597.352000000001</v>
      </c>
      <c r="J829" s="336"/>
      <c r="K829" s="336"/>
      <c r="L829" s="337">
        <f t="shared" si="37"/>
        <v>20.443984490518456</v>
      </c>
      <c r="M829" s="337">
        <f t="shared" si="38"/>
        <v>0.4</v>
      </c>
    </row>
    <row r="830" spans="1:13">
      <c r="A830" s="334" t="s">
        <v>55</v>
      </c>
      <c r="B830" s="334" t="s">
        <v>52</v>
      </c>
      <c r="C830" s="334" t="s">
        <v>52</v>
      </c>
      <c r="D830" s="334" t="s">
        <v>1492</v>
      </c>
      <c r="E830" s="334" t="s">
        <v>1041</v>
      </c>
      <c r="F830" s="334" t="str">
        <f t="shared" si="39"/>
        <v>Dhaka FR PNP</v>
      </c>
      <c r="G830" s="338">
        <v>7882696</v>
      </c>
      <c r="H830" s="336">
        <v>1386886.5465902146</v>
      </c>
      <c r="I830" s="336">
        <v>27730.455000000002</v>
      </c>
      <c r="J830" s="336"/>
      <c r="K830" s="336"/>
      <c r="L830" s="337">
        <f t="shared" si="37"/>
        <v>17.594063586750199</v>
      </c>
      <c r="M830" s="337">
        <f t="shared" si="38"/>
        <v>0.35178896915471558</v>
      </c>
    </row>
    <row r="831" spans="1:13">
      <c r="A831" s="334" t="s">
        <v>64</v>
      </c>
      <c r="B831" s="334" t="s">
        <v>52</v>
      </c>
      <c r="C831" s="334" t="s">
        <v>52</v>
      </c>
      <c r="D831" s="334" t="s">
        <v>1537</v>
      </c>
      <c r="E831" s="334" t="s">
        <v>1041</v>
      </c>
      <c r="F831" s="334" t="str">
        <f t="shared" si="39"/>
        <v>Dhaka FR Non-PNP</v>
      </c>
      <c r="G831" s="338">
        <v>2179545</v>
      </c>
      <c r="H831" s="336">
        <v>351903.64942255855</v>
      </c>
      <c r="I831" s="336">
        <v>8718.18</v>
      </c>
      <c r="J831" s="336"/>
      <c r="K831" s="336"/>
      <c r="L831" s="337">
        <f t="shared" si="37"/>
        <v>16.145739107132844</v>
      </c>
      <c r="M831" s="337">
        <f t="shared" si="38"/>
        <v>0.4</v>
      </c>
    </row>
    <row r="832" spans="1:13">
      <c r="A832" s="334" t="s">
        <v>245</v>
      </c>
      <c r="B832" s="334" t="s">
        <v>189</v>
      </c>
      <c r="C832" s="334" t="s">
        <v>189</v>
      </c>
      <c r="D832" s="334" t="s">
        <v>1537</v>
      </c>
      <c r="E832" s="334" t="s">
        <v>1041</v>
      </c>
      <c r="F832" s="334" t="str">
        <f t="shared" si="39"/>
        <v>Barishal FR Non-PNP</v>
      </c>
      <c r="G832" s="338">
        <v>3179529</v>
      </c>
      <c r="H832" s="336">
        <v>537950.38982115581</v>
      </c>
      <c r="I832" s="336">
        <v>12718.116</v>
      </c>
      <c r="J832" s="336"/>
      <c r="K832" s="336"/>
      <c r="L832" s="337">
        <f t="shared" si="37"/>
        <v>16.91918487993523</v>
      </c>
      <c r="M832" s="337">
        <f t="shared" si="38"/>
        <v>0.4</v>
      </c>
    </row>
    <row r="833" spans="1:13">
      <c r="A833" s="334" t="s">
        <v>513</v>
      </c>
      <c r="B833" s="334" t="s">
        <v>908</v>
      </c>
      <c r="C833" s="334" t="s">
        <v>131</v>
      </c>
      <c r="D833" s="334" t="s">
        <v>1537</v>
      </c>
      <c r="E833" s="334" t="s">
        <v>1041</v>
      </c>
      <c r="F833" s="334" t="str">
        <f t="shared" si="39"/>
        <v>Sylhet FR Non-PNP</v>
      </c>
      <c r="G833" s="338">
        <v>3785025</v>
      </c>
      <c r="H833" s="336">
        <v>659833.42119838821</v>
      </c>
      <c r="I833" s="336">
        <v>15140.1</v>
      </c>
      <c r="J833" s="336"/>
      <c r="K833" s="336"/>
      <c r="L833" s="337">
        <f t="shared" si="37"/>
        <v>17.43273614304762</v>
      </c>
      <c r="M833" s="337">
        <f t="shared" si="38"/>
        <v>0.4</v>
      </c>
    </row>
    <row r="834" spans="1:13">
      <c r="A834" s="334" t="s">
        <v>212</v>
      </c>
      <c r="B834" s="334" t="s">
        <v>136</v>
      </c>
      <c r="C834" s="334" t="s">
        <v>131</v>
      </c>
      <c r="D834" s="334" t="s">
        <v>1537</v>
      </c>
      <c r="E834" s="334" t="s">
        <v>1041</v>
      </c>
      <c r="F834" s="334" t="str">
        <f t="shared" si="39"/>
        <v>Sylhet FR Non-PNP</v>
      </c>
      <c r="G834" s="338">
        <v>3921585</v>
      </c>
      <c r="H834" s="336">
        <v>718827.22212874715</v>
      </c>
      <c r="I834" s="336">
        <v>15686.34</v>
      </c>
      <c r="J834" s="336"/>
      <c r="K834" s="336"/>
      <c r="L834" s="337">
        <f t="shared" si="37"/>
        <v>18.33001763645942</v>
      </c>
      <c r="M834" s="337">
        <f t="shared" si="38"/>
        <v>0.4</v>
      </c>
    </row>
    <row r="835" spans="1:13">
      <c r="A835" s="334" t="s">
        <v>543</v>
      </c>
      <c r="B835" s="334" t="s">
        <v>52</v>
      </c>
      <c r="C835" s="334" t="s">
        <v>52</v>
      </c>
      <c r="D835" s="334" t="s">
        <v>1492</v>
      </c>
      <c r="E835" s="334" t="s">
        <v>1041</v>
      </c>
      <c r="F835" s="334" t="str">
        <f t="shared" si="39"/>
        <v>Dhaka FR PNP</v>
      </c>
      <c r="G835" s="338">
        <v>7533110</v>
      </c>
      <c r="H835" s="336">
        <v>1238249.721117863</v>
      </c>
      <c r="I835" s="336">
        <v>25980.13</v>
      </c>
      <c r="J835" s="336"/>
      <c r="K835" s="336"/>
      <c r="L835" s="337">
        <f t="shared" ref="L835:L898" si="40">(H835/G835)*100</f>
        <v>16.437430505035277</v>
      </c>
      <c r="M835" s="337">
        <f t="shared" ref="M835:M898" si="41">(I835/G835)*100</f>
        <v>0.34487920659594778</v>
      </c>
    </row>
    <row r="836" spans="1:13">
      <c r="A836" s="334" t="s">
        <v>341</v>
      </c>
      <c r="B836" s="334" t="s">
        <v>79</v>
      </c>
      <c r="C836" s="334" t="s">
        <v>52</v>
      </c>
      <c r="D836" s="334" t="s">
        <v>1537</v>
      </c>
      <c r="E836" s="334" t="s">
        <v>1041</v>
      </c>
      <c r="F836" s="334" t="str">
        <f t="shared" ref="F836:F899" si="42">CONCATENATE(C836," ",E836," ",D836)</f>
        <v>Dhaka FR Non-PNP</v>
      </c>
      <c r="G836" s="338">
        <v>1051836</v>
      </c>
      <c r="H836" s="336">
        <v>170037.6264800186</v>
      </c>
      <c r="I836" s="336">
        <v>4207.3440000000001</v>
      </c>
      <c r="J836" s="336"/>
      <c r="K836" s="336"/>
      <c r="L836" s="337">
        <f t="shared" si="40"/>
        <v>16.165792621665222</v>
      </c>
      <c r="M836" s="337">
        <f t="shared" si="41"/>
        <v>0.4</v>
      </c>
    </row>
    <row r="837" spans="1:13">
      <c r="A837" s="334" t="s">
        <v>609</v>
      </c>
      <c r="B837" s="334" t="s">
        <v>52</v>
      </c>
      <c r="C837" s="334" t="s">
        <v>52</v>
      </c>
      <c r="D837" s="334" t="s">
        <v>1537</v>
      </c>
      <c r="E837" s="334" t="s">
        <v>1041</v>
      </c>
      <c r="F837" s="334" t="str">
        <f t="shared" si="42"/>
        <v>Dhaka FR Non-PNP</v>
      </c>
      <c r="G837" s="338">
        <v>1601738</v>
      </c>
      <c r="H837" s="336">
        <v>277462.23713310121</v>
      </c>
      <c r="I837" s="336">
        <v>6406.9520000000002</v>
      </c>
      <c r="J837" s="336"/>
      <c r="K837" s="336"/>
      <c r="L837" s="337">
        <f t="shared" si="40"/>
        <v>17.322573175706715</v>
      </c>
      <c r="M837" s="337">
        <f t="shared" si="41"/>
        <v>0.4</v>
      </c>
    </row>
    <row r="838" spans="1:13">
      <c r="A838" s="334" t="s">
        <v>545</v>
      </c>
      <c r="B838" s="334" t="s">
        <v>52</v>
      </c>
      <c r="C838" s="334" t="s">
        <v>52</v>
      </c>
      <c r="D838" s="334" t="s">
        <v>1492</v>
      </c>
      <c r="E838" s="334" t="s">
        <v>1041</v>
      </c>
      <c r="F838" s="334" t="str">
        <f t="shared" si="42"/>
        <v>Dhaka FR PNP</v>
      </c>
      <c r="G838" s="338">
        <v>10853643</v>
      </c>
      <c r="H838" s="336">
        <v>1923449.7882269053</v>
      </c>
      <c r="I838" s="336">
        <v>43274.294999999998</v>
      </c>
      <c r="J838" s="336"/>
      <c r="K838" s="336"/>
      <c r="L838" s="337">
        <f t="shared" si="40"/>
        <v>17.72169757404869</v>
      </c>
      <c r="M838" s="337">
        <f t="shared" si="41"/>
        <v>0.39870755837463973</v>
      </c>
    </row>
    <row r="839" spans="1:13">
      <c r="A839" s="334" t="s">
        <v>536</v>
      </c>
      <c r="B839" s="334" t="s">
        <v>156</v>
      </c>
      <c r="C839" s="334" t="s">
        <v>159</v>
      </c>
      <c r="D839" s="334" t="s">
        <v>1537</v>
      </c>
      <c r="E839" s="334" t="s">
        <v>1041</v>
      </c>
      <c r="F839" s="334" t="str">
        <f t="shared" si="42"/>
        <v>Khulna FR Non-PNP</v>
      </c>
      <c r="G839" s="338">
        <v>3557497</v>
      </c>
      <c r="H839" s="336">
        <v>620799.27932292596</v>
      </c>
      <c r="I839" s="336">
        <v>2.9103830456733704E-11</v>
      </c>
      <c r="J839" s="336"/>
      <c r="K839" s="336"/>
      <c r="L839" s="337">
        <f t="shared" si="40"/>
        <v>17.450451239254058</v>
      </c>
      <c r="M839" s="337">
        <f t="shared" si="41"/>
        <v>8.1809852423582383E-16</v>
      </c>
    </row>
    <row r="840" spans="1:13">
      <c r="A840" s="334" t="s">
        <v>438</v>
      </c>
      <c r="B840" s="334" t="s">
        <v>52</v>
      </c>
      <c r="C840" s="334" t="s">
        <v>52</v>
      </c>
      <c r="D840" s="334" t="s">
        <v>1537</v>
      </c>
      <c r="E840" s="334" t="s">
        <v>1041</v>
      </c>
      <c r="F840" s="334" t="str">
        <f t="shared" si="42"/>
        <v>Dhaka FR Non-PNP</v>
      </c>
      <c r="G840" s="338">
        <v>1406540</v>
      </c>
      <c r="H840" s="336">
        <v>222635.0779528041</v>
      </c>
      <c r="I840" s="336">
        <v>5626.16</v>
      </c>
      <c r="J840" s="336"/>
      <c r="K840" s="336"/>
      <c r="L840" s="337">
        <f t="shared" si="40"/>
        <v>15.828563563979985</v>
      </c>
      <c r="M840" s="337">
        <f t="shared" si="41"/>
        <v>0.4</v>
      </c>
    </row>
    <row r="841" spans="1:13">
      <c r="A841" s="334" t="s">
        <v>324</v>
      </c>
      <c r="B841" s="334" t="s">
        <v>325</v>
      </c>
      <c r="C841" s="334" t="s">
        <v>389</v>
      </c>
      <c r="D841" s="334" t="s">
        <v>1537</v>
      </c>
      <c r="E841" s="334" t="s">
        <v>1041</v>
      </c>
      <c r="F841" s="334" t="str">
        <f t="shared" si="42"/>
        <v>Rangpur FR Non-PNP</v>
      </c>
      <c r="G841" s="338">
        <v>3022716</v>
      </c>
      <c r="H841" s="336">
        <v>501767.68120624754</v>
      </c>
      <c r="I841" s="336">
        <v>12090.864</v>
      </c>
      <c r="J841" s="336"/>
      <c r="K841" s="336"/>
      <c r="L841" s="337">
        <f t="shared" si="40"/>
        <v>16.599894968837546</v>
      </c>
      <c r="M841" s="337">
        <f t="shared" si="41"/>
        <v>0.4</v>
      </c>
    </row>
    <row r="842" spans="1:13">
      <c r="A842" s="334" t="s">
        <v>141</v>
      </c>
      <c r="B842" s="334" t="s">
        <v>48</v>
      </c>
      <c r="C842" s="334" t="s">
        <v>18</v>
      </c>
      <c r="D842" s="334" t="s">
        <v>1537</v>
      </c>
      <c r="E842" s="334" t="s">
        <v>1041</v>
      </c>
      <c r="F842" s="334" t="str">
        <f t="shared" si="42"/>
        <v>Mymensingh FR Non-PNP</v>
      </c>
      <c r="G842" s="338">
        <v>1532887</v>
      </c>
      <c r="H842" s="336">
        <v>269063.44705248706</v>
      </c>
      <c r="I842" s="336">
        <v>6131.5479999999998</v>
      </c>
      <c r="J842" s="336"/>
      <c r="K842" s="336"/>
      <c r="L842" s="337">
        <f t="shared" si="40"/>
        <v>17.552725481557811</v>
      </c>
      <c r="M842" s="337">
        <f t="shared" si="41"/>
        <v>0.4</v>
      </c>
    </row>
    <row r="843" spans="1:13">
      <c r="A843" s="334" t="s">
        <v>139</v>
      </c>
      <c r="B843" s="334" t="s">
        <v>52</v>
      </c>
      <c r="C843" s="334" t="s">
        <v>52</v>
      </c>
      <c r="D843" s="334" t="s">
        <v>1537</v>
      </c>
      <c r="E843" s="334" t="s">
        <v>1041</v>
      </c>
      <c r="F843" s="334" t="str">
        <f t="shared" si="42"/>
        <v>Dhaka FR Non-PNP</v>
      </c>
      <c r="G843" s="338">
        <v>1093277</v>
      </c>
      <c r="H843" s="336">
        <v>173262.34430734499</v>
      </c>
      <c r="I843" s="336">
        <v>4373.1080000000002</v>
      </c>
      <c r="J843" s="336"/>
      <c r="K843" s="336"/>
      <c r="L843" s="337">
        <f t="shared" si="40"/>
        <v>15.847982195486138</v>
      </c>
      <c r="M843" s="337">
        <f t="shared" si="41"/>
        <v>0.4</v>
      </c>
    </row>
    <row r="844" spans="1:13">
      <c r="A844" s="334" t="s">
        <v>365</v>
      </c>
      <c r="B844" s="334" t="s">
        <v>159</v>
      </c>
      <c r="C844" s="334" t="s">
        <v>159</v>
      </c>
      <c r="D844" s="334" t="s">
        <v>1537</v>
      </c>
      <c r="E844" s="334" t="s">
        <v>1041</v>
      </c>
      <c r="F844" s="334" t="str">
        <f t="shared" si="42"/>
        <v>Khulna FR Non-PNP</v>
      </c>
      <c r="G844" s="338">
        <v>1675623</v>
      </c>
      <c r="H844" s="336">
        <v>288086.54951513693</v>
      </c>
      <c r="I844" s="336">
        <v>6680.8355508638897</v>
      </c>
      <c r="J844" s="336"/>
      <c r="K844" s="336"/>
      <c r="L844" s="337">
        <f t="shared" si="40"/>
        <v>17.192802289962415</v>
      </c>
      <c r="M844" s="337">
        <f t="shared" si="41"/>
        <v>0.39870755837463973</v>
      </c>
    </row>
    <row r="845" spans="1:13">
      <c r="A845" s="334" t="s">
        <v>271</v>
      </c>
      <c r="B845" s="334" t="s">
        <v>52</v>
      </c>
      <c r="C845" s="334" t="s">
        <v>52</v>
      </c>
      <c r="D845" s="334" t="s">
        <v>1537</v>
      </c>
      <c r="E845" s="334" t="s">
        <v>1041</v>
      </c>
      <c r="F845" s="334" t="str">
        <f t="shared" si="42"/>
        <v>Dhaka FR Non-PNP</v>
      </c>
      <c r="G845" s="338">
        <v>1266716</v>
      </c>
      <c r="H845" s="336">
        <v>214558.80926030269</v>
      </c>
      <c r="I845" s="336">
        <v>5066.8640000000005</v>
      </c>
      <c r="J845" s="336"/>
      <c r="K845" s="336"/>
      <c r="L845" s="337">
        <f t="shared" si="40"/>
        <v>16.938193664586436</v>
      </c>
      <c r="M845" s="337">
        <f t="shared" si="41"/>
        <v>0.4</v>
      </c>
    </row>
    <row r="846" spans="1:13">
      <c r="A846" s="334" t="s">
        <v>532</v>
      </c>
      <c r="B846" s="334" t="s">
        <v>351</v>
      </c>
      <c r="C846" s="334" t="s">
        <v>389</v>
      </c>
      <c r="D846" s="334" t="s">
        <v>1537</v>
      </c>
      <c r="E846" s="334" t="s">
        <v>1041</v>
      </c>
      <c r="F846" s="334" t="str">
        <f t="shared" si="42"/>
        <v>Rangpur FR Non-PNP</v>
      </c>
      <c r="G846" s="338">
        <v>4699412</v>
      </c>
      <c r="H846" s="336">
        <v>885388.52159972244</v>
      </c>
      <c r="I846" s="336">
        <v>30628.721042885205</v>
      </c>
      <c r="J846" s="336"/>
      <c r="K846" s="336"/>
      <c r="L846" s="337">
        <f t="shared" si="40"/>
        <v>18.840410706695273</v>
      </c>
      <c r="M846" s="337">
        <f t="shared" si="41"/>
        <v>0.65175645469869858</v>
      </c>
    </row>
    <row r="847" spans="1:13">
      <c r="A847" s="334" t="s">
        <v>632</v>
      </c>
      <c r="B847" s="334" t="s">
        <v>52</v>
      </c>
      <c r="C847" s="334" t="s">
        <v>52</v>
      </c>
      <c r="D847" s="334" t="s">
        <v>1537</v>
      </c>
      <c r="E847" s="334" t="s">
        <v>1041</v>
      </c>
      <c r="F847" s="334" t="str">
        <f t="shared" si="42"/>
        <v>Dhaka FR Non-PNP</v>
      </c>
      <c r="G847" s="338">
        <v>5068165</v>
      </c>
      <c r="H847" s="336">
        <v>956227.91601160797</v>
      </c>
      <c r="I847" s="336">
        <v>20272.66</v>
      </c>
      <c r="J847" s="336"/>
      <c r="K847" s="336"/>
      <c r="L847" s="337">
        <f t="shared" si="40"/>
        <v>18.867339875706651</v>
      </c>
      <c r="M847" s="337">
        <f t="shared" si="41"/>
        <v>0.4</v>
      </c>
    </row>
    <row r="848" spans="1:13">
      <c r="A848" s="334" t="s">
        <v>385</v>
      </c>
      <c r="B848" s="334" t="s">
        <v>329</v>
      </c>
      <c r="C848" s="334" t="s">
        <v>107</v>
      </c>
      <c r="D848" s="334" t="s">
        <v>1537</v>
      </c>
      <c r="E848" s="334" t="s">
        <v>1041</v>
      </c>
      <c r="F848" s="334" t="str">
        <f t="shared" si="42"/>
        <v>Rajshahi FR Non-PNP</v>
      </c>
      <c r="G848" s="338">
        <v>2132181</v>
      </c>
      <c r="H848" s="336">
        <v>396334.05122258753</v>
      </c>
      <c r="I848" s="336">
        <v>8528.7240000000002</v>
      </c>
      <c r="J848" s="336"/>
      <c r="K848" s="336"/>
      <c r="L848" s="337">
        <f t="shared" si="40"/>
        <v>18.588199183023747</v>
      </c>
      <c r="M848" s="337">
        <f t="shared" si="41"/>
        <v>0.4</v>
      </c>
    </row>
    <row r="849" spans="1:13">
      <c r="A849" s="334" t="s">
        <v>436</v>
      </c>
      <c r="B849" s="334" t="s">
        <v>52</v>
      </c>
      <c r="C849" s="334" t="s">
        <v>52</v>
      </c>
      <c r="D849" s="334" t="s">
        <v>1537</v>
      </c>
      <c r="E849" s="334" t="s">
        <v>1041</v>
      </c>
      <c r="F849" s="334" t="str">
        <f t="shared" si="42"/>
        <v>Dhaka FR Non-PNP</v>
      </c>
      <c r="G849" s="338">
        <v>1934256</v>
      </c>
      <c r="H849" s="336">
        <v>327670.62253625784</v>
      </c>
      <c r="I849" s="336">
        <v>7737.0240000000003</v>
      </c>
      <c r="J849" s="336"/>
      <c r="K849" s="336"/>
      <c r="L849" s="337">
        <f t="shared" si="40"/>
        <v>16.940395818147021</v>
      </c>
      <c r="M849" s="337">
        <f t="shared" si="41"/>
        <v>0.4</v>
      </c>
    </row>
    <row r="850" spans="1:13">
      <c r="A850" s="334" t="s">
        <v>615</v>
      </c>
      <c r="B850" s="334" t="s">
        <v>103</v>
      </c>
      <c r="C850" s="334" t="s">
        <v>52</v>
      </c>
      <c r="D850" s="334" t="s">
        <v>1537</v>
      </c>
      <c r="E850" s="334" t="s">
        <v>1041</v>
      </c>
      <c r="F850" s="334" t="str">
        <f t="shared" si="42"/>
        <v>Dhaka FR Non-PNP</v>
      </c>
      <c r="G850" s="338">
        <v>1421557</v>
      </c>
      <c r="H850" s="336">
        <v>219974.48231708413</v>
      </c>
      <c r="I850" s="336">
        <v>5686.2280000000001</v>
      </c>
      <c r="J850" s="336"/>
      <c r="K850" s="336"/>
      <c r="L850" s="337">
        <f t="shared" si="40"/>
        <v>15.474193600192192</v>
      </c>
      <c r="M850" s="337">
        <f t="shared" si="41"/>
        <v>0.4</v>
      </c>
    </row>
    <row r="851" spans="1:13">
      <c r="A851" s="334" t="s">
        <v>347</v>
      </c>
      <c r="B851" s="334" t="s">
        <v>52</v>
      </c>
      <c r="C851" s="334" t="s">
        <v>52</v>
      </c>
      <c r="D851" s="334" t="s">
        <v>1537</v>
      </c>
      <c r="E851" s="334" t="s">
        <v>1041</v>
      </c>
      <c r="F851" s="334" t="str">
        <f t="shared" si="42"/>
        <v>Dhaka FR Non-PNP</v>
      </c>
      <c r="G851" s="338">
        <v>1467210</v>
      </c>
      <c r="H851" s="336">
        <v>235494.92945719283</v>
      </c>
      <c r="I851" s="336">
        <v>5868.84</v>
      </c>
      <c r="J851" s="336"/>
      <c r="K851" s="336"/>
      <c r="L851" s="337">
        <f t="shared" si="40"/>
        <v>16.050526472501744</v>
      </c>
      <c r="M851" s="337">
        <f t="shared" si="41"/>
        <v>0.4</v>
      </c>
    </row>
    <row r="852" spans="1:13">
      <c r="A852" s="334" t="s">
        <v>284</v>
      </c>
      <c r="B852" s="334" t="s">
        <v>103</v>
      </c>
      <c r="C852" s="334" t="s">
        <v>52</v>
      </c>
      <c r="D852" s="334" t="s">
        <v>1537</v>
      </c>
      <c r="E852" s="334" t="s">
        <v>1041</v>
      </c>
      <c r="F852" s="334" t="str">
        <f t="shared" si="42"/>
        <v>Dhaka FR Non-PNP</v>
      </c>
      <c r="G852" s="338">
        <v>2615908</v>
      </c>
      <c r="H852" s="336">
        <v>422195.99855689221</v>
      </c>
      <c r="I852" s="336">
        <v>10463.632</v>
      </c>
      <c r="J852" s="336"/>
      <c r="K852" s="336"/>
      <c r="L852" s="337">
        <f t="shared" si="40"/>
        <v>16.139558369670958</v>
      </c>
      <c r="M852" s="337">
        <f t="shared" si="41"/>
        <v>0.4</v>
      </c>
    </row>
    <row r="853" spans="1:13">
      <c r="A853" s="334" t="s">
        <v>174</v>
      </c>
      <c r="B853" s="334" t="s">
        <v>176</v>
      </c>
      <c r="C853" s="334" t="s">
        <v>159</v>
      </c>
      <c r="D853" s="334" t="s">
        <v>1537</v>
      </c>
      <c r="E853" s="334" t="s">
        <v>1041</v>
      </c>
      <c r="F853" s="334" t="str">
        <f t="shared" si="42"/>
        <v>Khulna FR Non-PNP</v>
      </c>
      <c r="G853" s="338">
        <v>1399521</v>
      </c>
      <c r="H853" s="336">
        <v>253981.60702825643</v>
      </c>
      <c r="I853" s="336">
        <v>5598.0839999999998</v>
      </c>
      <c r="J853" s="336"/>
      <c r="K853" s="336"/>
      <c r="L853" s="337">
        <f t="shared" si="40"/>
        <v>18.147752483046446</v>
      </c>
      <c r="M853" s="337">
        <f t="shared" si="41"/>
        <v>0.4</v>
      </c>
    </row>
    <row r="854" spans="1:13">
      <c r="A854" s="334" t="s">
        <v>314</v>
      </c>
      <c r="B854" s="334" t="s">
        <v>52</v>
      </c>
      <c r="C854" s="334" t="s">
        <v>52</v>
      </c>
      <c r="D854" s="334" t="s">
        <v>1537</v>
      </c>
      <c r="E854" s="334" t="s">
        <v>1041</v>
      </c>
      <c r="F854" s="334" t="str">
        <f t="shared" si="42"/>
        <v>Dhaka FR Non-PNP</v>
      </c>
      <c r="G854" s="338">
        <v>1811027</v>
      </c>
      <c r="H854" s="336">
        <v>291337.8663021113</v>
      </c>
      <c r="I854" s="336">
        <v>7244.1080000000002</v>
      </c>
      <c r="J854" s="336"/>
      <c r="K854" s="336"/>
      <c r="L854" s="337">
        <f t="shared" si="40"/>
        <v>16.086886959836121</v>
      </c>
      <c r="M854" s="337">
        <f t="shared" si="41"/>
        <v>0.4</v>
      </c>
    </row>
    <row r="855" spans="1:13">
      <c r="A855" s="334" t="s">
        <v>587</v>
      </c>
      <c r="B855" s="334" t="s">
        <v>79</v>
      </c>
      <c r="C855" s="334" t="s">
        <v>52</v>
      </c>
      <c r="D855" s="334" t="s">
        <v>1537</v>
      </c>
      <c r="E855" s="334" t="s">
        <v>1041</v>
      </c>
      <c r="F855" s="334" t="str">
        <f t="shared" si="42"/>
        <v>Dhaka FR Non-PNP</v>
      </c>
      <c r="G855" s="338">
        <v>1802189</v>
      </c>
      <c r="H855" s="336">
        <v>320626.77631904744</v>
      </c>
      <c r="I855" s="336">
        <v>7208.7560000000003</v>
      </c>
      <c r="J855" s="336"/>
      <c r="K855" s="336"/>
      <c r="L855" s="337">
        <f t="shared" si="40"/>
        <v>17.790962896735437</v>
      </c>
      <c r="M855" s="337">
        <f t="shared" si="41"/>
        <v>0.4</v>
      </c>
    </row>
    <row r="856" spans="1:13">
      <c r="A856" s="334" t="s">
        <v>356</v>
      </c>
      <c r="B856" s="334" t="s">
        <v>230</v>
      </c>
      <c r="C856" s="334" t="s">
        <v>131</v>
      </c>
      <c r="D856" s="334" t="s">
        <v>1537</v>
      </c>
      <c r="E856" s="334" t="s">
        <v>1041</v>
      </c>
      <c r="F856" s="334" t="str">
        <f t="shared" si="42"/>
        <v>Sylhet FR Non-PNP</v>
      </c>
      <c r="G856" s="338">
        <v>1976695</v>
      </c>
      <c r="H856" s="336">
        <v>354514.14464432374</v>
      </c>
      <c r="I856" s="336">
        <v>7881.2323710135843</v>
      </c>
      <c r="J856" s="336"/>
      <c r="K856" s="336"/>
      <c r="L856" s="337">
        <f t="shared" si="40"/>
        <v>17.934691221676776</v>
      </c>
      <c r="M856" s="337">
        <f t="shared" si="41"/>
        <v>0.39870755837463973</v>
      </c>
    </row>
    <row r="857" spans="1:13">
      <c r="A857" s="334" t="s">
        <v>108</v>
      </c>
      <c r="B857" s="334" t="s">
        <v>52</v>
      </c>
      <c r="C857" s="334" t="s">
        <v>52</v>
      </c>
      <c r="D857" s="334" t="s">
        <v>1492</v>
      </c>
      <c r="E857" s="334" t="s">
        <v>1041</v>
      </c>
      <c r="F857" s="334" t="str">
        <f t="shared" si="42"/>
        <v>Dhaka FR PNP</v>
      </c>
      <c r="G857" s="338">
        <v>4704062</v>
      </c>
      <c r="H857" s="336">
        <v>826329.09692130203</v>
      </c>
      <c r="I857" s="336">
        <v>19852.185000000001</v>
      </c>
      <c r="J857" s="336"/>
      <c r="K857" s="336"/>
      <c r="L857" s="337">
        <f t="shared" si="40"/>
        <v>17.566288389083777</v>
      </c>
      <c r="M857" s="337">
        <f t="shared" si="41"/>
        <v>0.42202217997977071</v>
      </c>
    </row>
    <row r="858" spans="1:13">
      <c r="A858" s="334" t="s">
        <v>368</v>
      </c>
      <c r="B858" s="334" t="s">
        <v>79</v>
      </c>
      <c r="C858" s="334" t="s">
        <v>52</v>
      </c>
      <c r="D858" s="334" t="s">
        <v>1537</v>
      </c>
      <c r="E858" s="334" t="s">
        <v>1041</v>
      </c>
      <c r="F858" s="334" t="str">
        <f t="shared" si="42"/>
        <v>Dhaka FR Non-PNP</v>
      </c>
      <c r="G858" s="338">
        <v>2185794</v>
      </c>
      <c r="H858" s="336">
        <v>379539.80183879618</v>
      </c>
      <c r="I858" s="336">
        <v>-5.8207660913467407E-11</v>
      </c>
      <c r="J858" s="336"/>
      <c r="K858" s="336"/>
      <c r="L858" s="337">
        <f t="shared" si="40"/>
        <v>17.363932824355643</v>
      </c>
      <c r="M858" s="337">
        <f t="shared" si="41"/>
        <v>-2.6629984762272845E-15</v>
      </c>
    </row>
    <row r="859" spans="1:13">
      <c r="A859" s="334" t="s">
        <v>628</v>
      </c>
      <c r="B859" s="334" t="s">
        <v>52</v>
      </c>
      <c r="C859" s="334" t="s">
        <v>52</v>
      </c>
      <c r="D859" s="334" t="s">
        <v>1537</v>
      </c>
      <c r="E859" s="334" t="s">
        <v>1041</v>
      </c>
      <c r="F859" s="334" t="str">
        <f t="shared" si="42"/>
        <v>Dhaka FR Non-PNP</v>
      </c>
      <c r="G859" s="338">
        <v>2529868</v>
      </c>
      <c r="H859" s="336">
        <v>456094.15975733678</v>
      </c>
      <c r="I859" s="336">
        <v>10119.472</v>
      </c>
      <c r="J859" s="336"/>
      <c r="K859" s="336"/>
      <c r="L859" s="337">
        <f t="shared" si="40"/>
        <v>18.028377755572102</v>
      </c>
      <c r="M859" s="337">
        <f t="shared" si="41"/>
        <v>0.4</v>
      </c>
    </row>
    <row r="860" spans="1:13">
      <c r="A860" s="334" t="s">
        <v>585</v>
      </c>
      <c r="B860" s="334" t="s">
        <v>52</v>
      </c>
      <c r="C860" s="334" t="s">
        <v>52</v>
      </c>
      <c r="D860" s="334" t="s">
        <v>1537</v>
      </c>
      <c r="E860" s="334" t="s">
        <v>1041</v>
      </c>
      <c r="F860" s="334" t="str">
        <f t="shared" si="42"/>
        <v>Dhaka FR Non-PNP</v>
      </c>
      <c r="G860" s="338">
        <v>1812204</v>
      </c>
      <c r="H860" s="336">
        <v>280010.12447859207</v>
      </c>
      <c r="I860" s="336">
        <v>7248.8159999999998</v>
      </c>
      <c r="J860" s="336"/>
      <c r="K860" s="336"/>
      <c r="L860" s="337">
        <f t="shared" si="40"/>
        <v>15.451357820565018</v>
      </c>
      <c r="M860" s="337">
        <f t="shared" si="41"/>
        <v>0.4</v>
      </c>
    </row>
    <row r="861" spans="1:13">
      <c r="A861" s="334" t="s">
        <v>224</v>
      </c>
      <c r="B861" s="334" t="s">
        <v>226</v>
      </c>
      <c r="C861" s="334" t="s">
        <v>107</v>
      </c>
      <c r="D861" s="334" t="s">
        <v>1537</v>
      </c>
      <c r="E861" s="334" t="s">
        <v>1041</v>
      </c>
      <c r="F861" s="334" t="str">
        <f t="shared" si="42"/>
        <v>Rajshahi FR Non-PNP</v>
      </c>
      <c r="G861" s="338">
        <v>2752418</v>
      </c>
      <c r="H861" s="336">
        <v>468892.3778426458</v>
      </c>
      <c r="I861" s="336">
        <v>11009.672</v>
      </c>
      <c r="J861" s="336"/>
      <c r="K861" s="336"/>
      <c r="L861" s="337">
        <f t="shared" si="40"/>
        <v>17.035652936532379</v>
      </c>
      <c r="M861" s="337">
        <f t="shared" si="41"/>
        <v>0.4</v>
      </c>
    </row>
    <row r="862" spans="1:13">
      <c r="A862" s="334" t="s">
        <v>622</v>
      </c>
      <c r="B862" s="334" t="s">
        <v>52</v>
      </c>
      <c r="C862" s="334" t="s">
        <v>52</v>
      </c>
      <c r="D862" s="334" t="s">
        <v>1537</v>
      </c>
      <c r="E862" s="334" t="s">
        <v>1041</v>
      </c>
      <c r="F862" s="334" t="str">
        <f t="shared" si="42"/>
        <v>Dhaka FR Non-PNP</v>
      </c>
      <c r="G862" s="338">
        <v>1544819</v>
      </c>
      <c r="H862" s="336">
        <v>260808.64089098506</v>
      </c>
      <c r="I862" s="336">
        <v>6179.2759999999998</v>
      </c>
      <c r="J862" s="336"/>
      <c r="K862" s="336"/>
      <c r="L862" s="337">
        <f t="shared" si="40"/>
        <v>16.882796035715838</v>
      </c>
      <c r="M862" s="337">
        <f t="shared" si="41"/>
        <v>0.4</v>
      </c>
    </row>
    <row r="863" spans="1:13">
      <c r="A863" s="334" t="s">
        <v>207</v>
      </c>
      <c r="B863" s="334" t="s">
        <v>192</v>
      </c>
      <c r="C863" s="334" t="s">
        <v>52</v>
      </c>
      <c r="D863" s="334" t="s">
        <v>1537</v>
      </c>
      <c r="E863" s="334" t="s">
        <v>1041</v>
      </c>
      <c r="F863" s="334" t="str">
        <f t="shared" si="42"/>
        <v>Dhaka FR Non-PNP</v>
      </c>
      <c r="G863" s="338">
        <v>3644011</v>
      </c>
      <c r="H863" s="336">
        <v>679905.3352350418</v>
      </c>
      <c r="I863" s="336">
        <v>14576.044</v>
      </c>
      <c r="J863" s="336"/>
      <c r="K863" s="336"/>
      <c r="L863" s="337">
        <f t="shared" si="40"/>
        <v>18.658158145928809</v>
      </c>
      <c r="M863" s="337">
        <f t="shared" si="41"/>
        <v>0.4</v>
      </c>
    </row>
    <row r="864" spans="1:13">
      <c r="A864" s="334" t="s">
        <v>309</v>
      </c>
      <c r="B864" s="334" t="s">
        <v>79</v>
      </c>
      <c r="C864" s="334" t="s">
        <v>52</v>
      </c>
      <c r="D864" s="334" t="s">
        <v>1537</v>
      </c>
      <c r="E864" s="334" t="s">
        <v>1041</v>
      </c>
      <c r="F864" s="334" t="str">
        <f t="shared" si="42"/>
        <v>Dhaka FR Non-PNP</v>
      </c>
      <c r="G864" s="338">
        <v>1979650</v>
      </c>
      <c r="H864" s="336">
        <v>308828.37800534337</v>
      </c>
      <c r="I864" s="336">
        <v>-2.9103830456733704E-11</v>
      </c>
      <c r="J864" s="336"/>
      <c r="K864" s="336"/>
      <c r="L864" s="337">
        <f t="shared" si="40"/>
        <v>15.600150430901593</v>
      </c>
      <c r="M864" s="337">
        <f t="shared" si="41"/>
        <v>-1.4701503021611752E-15</v>
      </c>
    </row>
    <row r="865" spans="1:13">
      <c r="A865" s="334" t="s">
        <v>1131</v>
      </c>
      <c r="B865" s="334" t="s">
        <v>186</v>
      </c>
      <c r="C865" s="334" t="s">
        <v>195</v>
      </c>
      <c r="D865" s="334" t="s">
        <v>1537</v>
      </c>
      <c r="E865" s="334" t="s">
        <v>1041</v>
      </c>
      <c r="F865" s="334" t="str">
        <f t="shared" si="42"/>
        <v>Chattogram FR Non-PNP</v>
      </c>
      <c r="G865" s="338">
        <v>1789130</v>
      </c>
      <c r="H865" s="336">
        <v>301684.37567915278</v>
      </c>
      <c r="I865" s="336">
        <v>7156.52</v>
      </c>
      <c r="J865" s="336"/>
      <c r="K865" s="336"/>
      <c r="L865" s="337">
        <f t="shared" si="40"/>
        <v>16.862071268110913</v>
      </c>
      <c r="M865" s="337">
        <f t="shared" si="41"/>
        <v>0.4</v>
      </c>
    </row>
    <row r="866" spans="1:13">
      <c r="A866" s="334" t="s">
        <v>420</v>
      </c>
      <c r="B866" s="334" t="s">
        <v>362</v>
      </c>
      <c r="C866" s="334" t="s">
        <v>52</v>
      </c>
      <c r="D866" s="334" t="s">
        <v>1537</v>
      </c>
      <c r="E866" s="334" t="s">
        <v>1041</v>
      </c>
      <c r="F866" s="334" t="str">
        <f t="shared" si="42"/>
        <v>Dhaka FR Non-PNP</v>
      </c>
      <c r="G866" s="338">
        <v>1209035</v>
      </c>
      <c r="H866" s="336">
        <v>205040.08417394361</v>
      </c>
      <c r="I866" s="336">
        <v>4836.1400000000003</v>
      </c>
      <c r="J866" s="336"/>
      <c r="K866" s="336"/>
      <c r="L866" s="337">
        <f t="shared" si="40"/>
        <v>16.958986644219863</v>
      </c>
      <c r="M866" s="337">
        <f t="shared" si="41"/>
        <v>0.4</v>
      </c>
    </row>
    <row r="867" spans="1:13">
      <c r="A867" s="334" t="s">
        <v>95</v>
      </c>
      <c r="B867" s="334" t="s">
        <v>98</v>
      </c>
      <c r="C867" s="334" t="s">
        <v>52</v>
      </c>
      <c r="D867" s="334" t="s">
        <v>1537</v>
      </c>
      <c r="E867" s="334" t="s">
        <v>1041</v>
      </c>
      <c r="F867" s="334" t="str">
        <f t="shared" si="42"/>
        <v>Dhaka FR Non-PNP</v>
      </c>
      <c r="G867" s="338">
        <v>1224858</v>
      </c>
      <c r="H867" s="336">
        <v>205565.22755176702</v>
      </c>
      <c r="I867" s="336">
        <v>4899.4319999999998</v>
      </c>
      <c r="J867" s="336"/>
      <c r="K867" s="336"/>
      <c r="L867" s="337">
        <f t="shared" si="40"/>
        <v>16.782780334681004</v>
      </c>
      <c r="M867" s="337">
        <f t="shared" si="41"/>
        <v>0.4</v>
      </c>
    </row>
    <row r="868" spans="1:13">
      <c r="A868" s="334" t="s">
        <v>998</v>
      </c>
      <c r="B868" s="334" t="s">
        <v>48</v>
      </c>
      <c r="C868" s="334" t="s">
        <v>18</v>
      </c>
      <c r="D868" s="334" t="s">
        <v>1537</v>
      </c>
      <c r="E868" s="334" t="s">
        <v>1041</v>
      </c>
      <c r="F868" s="334" t="str">
        <f t="shared" si="42"/>
        <v>Mymensingh FR Non-PNP</v>
      </c>
      <c r="G868" s="338">
        <v>854514</v>
      </c>
      <c r="H868" s="336">
        <v>124144.7000339096</v>
      </c>
      <c r="I868" s="336">
        <v>3418.056</v>
      </c>
      <c r="J868" s="336"/>
      <c r="K868" s="336"/>
      <c r="L868" s="337">
        <f t="shared" si="40"/>
        <v>14.528106038509561</v>
      </c>
      <c r="M868" s="337">
        <f t="shared" si="41"/>
        <v>0.4</v>
      </c>
    </row>
    <row r="869" spans="1:13">
      <c r="A869" s="334" t="s">
        <v>402</v>
      </c>
      <c r="B869" s="334" t="s">
        <v>159</v>
      </c>
      <c r="C869" s="334" t="s">
        <v>159</v>
      </c>
      <c r="D869" s="334" t="s">
        <v>1492</v>
      </c>
      <c r="E869" s="334" t="s">
        <v>1041</v>
      </c>
      <c r="F869" s="334" t="str">
        <f t="shared" si="42"/>
        <v>Khulna FR PNP</v>
      </c>
      <c r="G869" s="338">
        <v>9319268</v>
      </c>
      <c r="H869" s="336">
        <v>1575213.1322586183</v>
      </c>
      <c r="I869" s="336">
        <v>38794.03</v>
      </c>
      <c r="J869" s="336"/>
      <c r="K869" s="336"/>
      <c r="L869" s="337">
        <f t="shared" si="40"/>
        <v>16.902756013225698</v>
      </c>
      <c r="M869" s="337">
        <f t="shared" si="41"/>
        <v>0.41627765184990928</v>
      </c>
    </row>
    <row r="870" spans="1:13">
      <c r="A870" s="334" t="s">
        <v>143</v>
      </c>
      <c r="B870" s="334" t="s">
        <v>131</v>
      </c>
      <c r="C870" s="334" t="s">
        <v>131</v>
      </c>
      <c r="D870" s="334" t="s">
        <v>1537</v>
      </c>
      <c r="E870" s="334" t="s">
        <v>1041</v>
      </c>
      <c r="F870" s="334" t="str">
        <f t="shared" si="42"/>
        <v>Sylhet FR Non-PNP</v>
      </c>
      <c r="G870" s="338">
        <v>1674490</v>
      </c>
      <c r="H870" s="336">
        <v>272623.0739105306</v>
      </c>
      <c r="I870" s="336">
        <v>6697.96</v>
      </c>
      <c r="J870" s="336"/>
      <c r="K870" s="336"/>
      <c r="L870" s="337">
        <f t="shared" si="40"/>
        <v>16.280961600877315</v>
      </c>
      <c r="M870" s="337">
        <f t="shared" si="41"/>
        <v>0.4</v>
      </c>
    </row>
    <row r="871" spans="1:13">
      <c r="A871" s="334" t="s">
        <v>468</v>
      </c>
      <c r="B871" s="334" t="s">
        <v>52</v>
      </c>
      <c r="C871" s="334" t="s">
        <v>52</v>
      </c>
      <c r="D871" s="334" t="s">
        <v>1537</v>
      </c>
      <c r="E871" s="334" t="s">
        <v>1041</v>
      </c>
      <c r="F871" s="334" t="str">
        <f t="shared" si="42"/>
        <v>Dhaka FR Non-PNP</v>
      </c>
      <c r="G871" s="338">
        <v>2171902</v>
      </c>
      <c r="H871" s="336">
        <v>352010.35683840699</v>
      </c>
      <c r="I871" s="336">
        <v>8687.6080000000002</v>
      </c>
      <c r="J871" s="336"/>
      <c r="K871" s="336"/>
      <c r="L871" s="337">
        <f t="shared" si="40"/>
        <v>16.207469620563312</v>
      </c>
      <c r="M871" s="337">
        <f t="shared" si="41"/>
        <v>0.4</v>
      </c>
    </row>
    <row r="872" spans="1:13">
      <c r="A872" s="334" t="s">
        <v>358</v>
      </c>
      <c r="B872" s="334" t="s">
        <v>18</v>
      </c>
      <c r="C872" s="334" t="s">
        <v>18</v>
      </c>
      <c r="D872" s="334" t="s">
        <v>1537</v>
      </c>
      <c r="E872" s="334" t="s">
        <v>1041</v>
      </c>
      <c r="F872" s="334" t="str">
        <f t="shared" si="42"/>
        <v>Mymensingh FR Non-PNP</v>
      </c>
      <c r="G872" s="338">
        <v>1911808</v>
      </c>
      <c r="H872" s="336">
        <v>323879.88377920841</v>
      </c>
      <c r="I872" s="336">
        <v>7647.232</v>
      </c>
      <c r="J872" s="336"/>
      <c r="K872" s="336"/>
      <c r="L872" s="337">
        <f t="shared" si="40"/>
        <v>16.941025656300653</v>
      </c>
      <c r="M872" s="337">
        <f t="shared" si="41"/>
        <v>0.4</v>
      </c>
    </row>
    <row r="873" spans="1:13">
      <c r="A873" s="334" t="s">
        <v>320</v>
      </c>
      <c r="B873" s="334" t="s">
        <v>52</v>
      </c>
      <c r="C873" s="334" t="s">
        <v>52</v>
      </c>
      <c r="D873" s="334" t="s">
        <v>1537</v>
      </c>
      <c r="E873" s="334" t="s">
        <v>1041</v>
      </c>
      <c r="F873" s="334" t="str">
        <f t="shared" si="42"/>
        <v>Dhaka FR Non-PNP</v>
      </c>
      <c r="G873" s="338">
        <v>2949151</v>
      </c>
      <c r="H873" s="336">
        <v>477299.32155425177</v>
      </c>
      <c r="I873" s="336">
        <v>11796.603999999999</v>
      </c>
      <c r="J873" s="336"/>
      <c r="K873" s="336"/>
      <c r="L873" s="337">
        <f t="shared" si="40"/>
        <v>16.184295804258642</v>
      </c>
      <c r="M873" s="337">
        <f t="shared" si="41"/>
        <v>0.4</v>
      </c>
    </row>
    <row r="874" spans="1:13">
      <c r="A874" s="334" t="s">
        <v>257</v>
      </c>
      <c r="B874" s="334" t="s">
        <v>18</v>
      </c>
      <c r="C874" s="334" t="s">
        <v>18</v>
      </c>
      <c r="D874" s="334" t="s">
        <v>1537</v>
      </c>
      <c r="E874" s="334" t="s">
        <v>1041</v>
      </c>
      <c r="F874" s="334" t="str">
        <f t="shared" si="42"/>
        <v>Mymensingh FR Non-PNP</v>
      </c>
      <c r="G874" s="338">
        <v>764068</v>
      </c>
      <c r="H874" s="336">
        <v>124918.46396895347</v>
      </c>
      <c r="I874" s="336">
        <v>3056.2719999999999</v>
      </c>
      <c r="J874" s="336"/>
      <c r="K874" s="336"/>
      <c r="L874" s="337">
        <f t="shared" si="40"/>
        <v>16.349129131039838</v>
      </c>
      <c r="M874" s="337">
        <f t="shared" si="41"/>
        <v>0.4</v>
      </c>
    </row>
    <row r="875" spans="1:13">
      <c r="A875" s="334" t="s">
        <v>222</v>
      </c>
      <c r="B875" s="334" t="s">
        <v>52</v>
      </c>
      <c r="C875" s="334" t="s">
        <v>52</v>
      </c>
      <c r="D875" s="334" t="s">
        <v>1537</v>
      </c>
      <c r="E875" s="334" t="s">
        <v>1041</v>
      </c>
      <c r="F875" s="334" t="str">
        <f t="shared" si="42"/>
        <v>Dhaka FR Non-PNP</v>
      </c>
      <c r="G875" s="338">
        <v>3008297</v>
      </c>
      <c r="H875" s="336">
        <v>639456.67728345376</v>
      </c>
      <c r="I875" s="336">
        <v>12033.188</v>
      </c>
      <c r="J875" s="336"/>
      <c r="K875" s="336"/>
      <c r="L875" s="337">
        <f t="shared" si="40"/>
        <v>21.256434364142031</v>
      </c>
      <c r="M875" s="337">
        <f t="shared" si="41"/>
        <v>0.4</v>
      </c>
    </row>
    <row r="876" spans="1:13">
      <c r="A876" s="334" t="s">
        <v>530</v>
      </c>
      <c r="B876" s="334" t="s">
        <v>162</v>
      </c>
      <c r="C876" s="334" t="s">
        <v>195</v>
      </c>
      <c r="D876" s="334" t="s">
        <v>1537</v>
      </c>
      <c r="E876" s="334" t="s">
        <v>1041</v>
      </c>
      <c r="F876" s="334" t="str">
        <f t="shared" si="42"/>
        <v>Chattogram FR Non-PNP</v>
      </c>
      <c r="G876" s="338">
        <v>3549121</v>
      </c>
      <c r="H876" s="336">
        <v>614231.3639965062</v>
      </c>
      <c r="I876" s="336">
        <v>14196.484</v>
      </c>
      <c r="J876" s="336"/>
      <c r="K876" s="336"/>
      <c r="L876" s="337">
        <f t="shared" si="40"/>
        <v>17.30657714956763</v>
      </c>
      <c r="M876" s="337">
        <f t="shared" si="41"/>
        <v>0.4</v>
      </c>
    </row>
    <row r="877" spans="1:13">
      <c r="A877" s="334" t="s">
        <v>132</v>
      </c>
      <c r="B877" s="334" t="s">
        <v>131</v>
      </c>
      <c r="C877" s="334" t="s">
        <v>131</v>
      </c>
      <c r="D877" s="334" t="s">
        <v>1537</v>
      </c>
      <c r="E877" s="334" t="s">
        <v>1041</v>
      </c>
      <c r="F877" s="334" t="str">
        <f t="shared" si="42"/>
        <v>Sylhet FR Non-PNP</v>
      </c>
      <c r="G877" s="338">
        <v>1509130</v>
      </c>
      <c r="H877" s="336">
        <v>229615.95565142989</v>
      </c>
      <c r="I877" s="336">
        <v>6036.52</v>
      </c>
      <c r="J877" s="336"/>
      <c r="K877" s="336"/>
      <c r="L877" s="337">
        <f t="shared" si="40"/>
        <v>15.215121006899995</v>
      </c>
      <c r="M877" s="337">
        <f t="shared" si="41"/>
        <v>0.4</v>
      </c>
    </row>
    <row r="878" spans="1:13">
      <c r="A878" s="334" t="s">
        <v>516</v>
      </c>
      <c r="B878" s="334" t="s">
        <v>103</v>
      </c>
      <c r="C878" s="334" t="s">
        <v>52</v>
      </c>
      <c r="D878" s="334" t="s">
        <v>1537</v>
      </c>
      <c r="E878" s="334" t="s">
        <v>1041</v>
      </c>
      <c r="F878" s="334" t="str">
        <f t="shared" si="42"/>
        <v>Dhaka FR Non-PNP</v>
      </c>
      <c r="G878" s="338">
        <v>4786301</v>
      </c>
      <c r="H878" s="336">
        <v>838659.29848332563</v>
      </c>
      <c r="I878" s="336">
        <v>19145.204000000002</v>
      </c>
      <c r="J878" s="336"/>
      <c r="K878" s="336"/>
      <c r="L878" s="337">
        <f t="shared" si="40"/>
        <v>17.522075993200712</v>
      </c>
      <c r="M878" s="337">
        <f t="shared" si="41"/>
        <v>0.4</v>
      </c>
    </row>
    <row r="879" spans="1:13">
      <c r="A879" s="334" t="s">
        <v>550</v>
      </c>
      <c r="B879" s="334" t="s">
        <v>552</v>
      </c>
      <c r="C879" s="334" t="s">
        <v>18</v>
      </c>
      <c r="D879" s="334" t="s">
        <v>1537</v>
      </c>
      <c r="E879" s="334" t="s">
        <v>1041</v>
      </c>
      <c r="F879" s="334" t="str">
        <f t="shared" si="42"/>
        <v>Mymensingh FR Non-PNP</v>
      </c>
      <c r="G879" s="338">
        <v>982848</v>
      </c>
      <c r="H879" s="336">
        <v>150315.68084808072</v>
      </c>
      <c r="I879" s="336">
        <v>3931.3920000000003</v>
      </c>
      <c r="J879" s="336"/>
      <c r="K879" s="336"/>
      <c r="L879" s="337">
        <f t="shared" si="40"/>
        <v>15.293888866648834</v>
      </c>
      <c r="M879" s="337">
        <f t="shared" si="41"/>
        <v>0.4</v>
      </c>
    </row>
    <row r="880" spans="1:13">
      <c r="A880" s="334" t="s">
        <v>190</v>
      </c>
      <c r="B880" s="334" t="s">
        <v>192</v>
      </c>
      <c r="C880" s="334" t="s">
        <v>52</v>
      </c>
      <c r="D880" s="334" t="s">
        <v>1537</v>
      </c>
      <c r="E880" s="334" t="s">
        <v>1041</v>
      </c>
      <c r="F880" s="334" t="str">
        <f t="shared" si="42"/>
        <v>Dhaka FR Non-PNP</v>
      </c>
      <c r="G880" s="338">
        <v>1741384</v>
      </c>
      <c r="H880" s="336">
        <v>310539.23336902284</v>
      </c>
      <c r="I880" s="336">
        <v>6965.5360000000001</v>
      </c>
      <c r="J880" s="336"/>
      <c r="K880" s="336"/>
      <c r="L880" s="337">
        <f t="shared" si="40"/>
        <v>17.832898049426365</v>
      </c>
      <c r="M880" s="337">
        <f t="shared" si="41"/>
        <v>0.4</v>
      </c>
    </row>
    <row r="881" spans="1:13">
      <c r="A881" s="334" t="s">
        <v>611</v>
      </c>
      <c r="B881" s="334" t="s">
        <v>52</v>
      </c>
      <c r="C881" s="334" t="s">
        <v>52</v>
      </c>
      <c r="D881" s="334" t="s">
        <v>1537</v>
      </c>
      <c r="E881" s="334" t="s">
        <v>1041</v>
      </c>
      <c r="F881" s="334" t="str">
        <f t="shared" si="42"/>
        <v>Dhaka FR Non-PNP</v>
      </c>
      <c r="G881" s="338">
        <v>1426250</v>
      </c>
      <c r="H881" s="336">
        <v>261698.50168471644</v>
      </c>
      <c r="I881" s="336">
        <v>5705</v>
      </c>
      <c r="J881" s="336"/>
      <c r="K881" s="336"/>
      <c r="L881" s="337">
        <f t="shared" si="40"/>
        <v>18.348711774563817</v>
      </c>
      <c r="M881" s="337">
        <f t="shared" si="41"/>
        <v>0.4</v>
      </c>
    </row>
    <row r="882" spans="1:13">
      <c r="A882" s="334" t="s">
        <v>583</v>
      </c>
      <c r="B882" s="334" t="s">
        <v>512</v>
      </c>
      <c r="C882" s="334" t="s">
        <v>159</v>
      </c>
      <c r="D882" s="334" t="s">
        <v>1537</v>
      </c>
      <c r="E882" s="334" t="s">
        <v>1041</v>
      </c>
      <c r="F882" s="334" t="str">
        <f t="shared" si="42"/>
        <v>Khulna FR Non-PNP</v>
      </c>
      <c r="G882" s="338">
        <v>1346487</v>
      </c>
      <c r="H882" s="336">
        <v>245054.78194717405</v>
      </c>
      <c r="I882" s="336">
        <v>5385.9480000000003</v>
      </c>
      <c r="J882" s="336"/>
      <c r="K882" s="336"/>
      <c r="L882" s="337">
        <f t="shared" si="40"/>
        <v>18.199565383637129</v>
      </c>
      <c r="M882" s="337">
        <f t="shared" si="41"/>
        <v>0.4</v>
      </c>
    </row>
    <row r="883" spans="1:13">
      <c r="A883" s="334" t="s">
        <v>637</v>
      </c>
      <c r="B883" s="334" t="s">
        <v>79</v>
      </c>
      <c r="C883" s="334" t="s">
        <v>52</v>
      </c>
      <c r="D883" s="334" t="s">
        <v>1537</v>
      </c>
      <c r="E883" s="334" t="s">
        <v>1041</v>
      </c>
      <c r="F883" s="334" t="str">
        <f t="shared" si="42"/>
        <v>Dhaka FR Non-PNP</v>
      </c>
      <c r="G883" s="338">
        <v>2461374</v>
      </c>
      <c r="H883" s="336">
        <v>394053.35969432903</v>
      </c>
      <c r="I883" s="336">
        <v>9845.496000000001</v>
      </c>
      <c r="J883" s="336"/>
      <c r="K883" s="336"/>
      <c r="L883" s="337">
        <f t="shared" si="40"/>
        <v>16.009487371457123</v>
      </c>
      <c r="M883" s="337">
        <f t="shared" si="41"/>
        <v>0.4</v>
      </c>
    </row>
    <row r="884" spans="1:13">
      <c r="A884" s="334" t="s">
        <v>488</v>
      </c>
      <c r="B884" s="334" t="s">
        <v>48</v>
      </c>
      <c r="C884" s="334" t="s">
        <v>18</v>
      </c>
      <c r="D884" s="334" t="s">
        <v>1537</v>
      </c>
      <c r="E884" s="334" t="s">
        <v>1041</v>
      </c>
      <c r="F884" s="334" t="str">
        <f t="shared" si="42"/>
        <v>Mymensingh FR Non-PNP</v>
      </c>
      <c r="G884" s="338">
        <v>2378557</v>
      </c>
      <c r="H884" s="336">
        <v>401564.90994976403</v>
      </c>
      <c r="I884" s="336">
        <v>9514.228000000001</v>
      </c>
      <c r="J884" s="336"/>
      <c r="K884" s="336"/>
      <c r="L884" s="337">
        <f t="shared" si="40"/>
        <v>16.882711238358553</v>
      </c>
      <c r="M884" s="337">
        <f t="shared" si="41"/>
        <v>0.4</v>
      </c>
    </row>
    <row r="885" spans="1:13">
      <c r="A885" s="334" t="s">
        <v>506</v>
      </c>
      <c r="B885" s="334" t="s">
        <v>186</v>
      </c>
      <c r="C885" s="334" t="s">
        <v>195</v>
      </c>
      <c r="D885" s="334" t="s">
        <v>1537</v>
      </c>
      <c r="E885" s="334" t="s">
        <v>1041</v>
      </c>
      <c r="F885" s="334" t="str">
        <f t="shared" si="42"/>
        <v>Chattogram FR Non-PNP</v>
      </c>
      <c r="G885" s="338">
        <v>4487567</v>
      </c>
      <c r="H885" s="336">
        <v>731678.75301444274</v>
      </c>
      <c r="I885" s="336">
        <v>17950.268</v>
      </c>
      <c r="J885" s="336"/>
      <c r="K885" s="336"/>
      <c r="L885" s="337">
        <f t="shared" si="40"/>
        <v>16.304575575460884</v>
      </c>
      <c r="M885" s="337">
        <f t="shared" si="41"/>
        <v>0.4</v>
      </c>
    </row>
    <row r="886" spans="1:13">
      <c r="A886" s="334" t="s">
        <v>595</v>
      </c>
      <c r="B886" s="334" t="s">
        <v>362</v>
      </c>
      <c r="C886" s="334" t="s">
        <v>52</v>
      </c>
      <c r="D886" s="334" t="s">
        <v>1537</v>
      </c>
      <c r="E886" s="334" t="s">
        <v>1041</v>
      </c>
      <c r="F886" s="334" t="str">
        <f t="shared" si="42"/>
        <v>Dhaka FR Non-PNP</v>
      </c>
      <c r="G886" s="338">
        <v>1590058</v>
      </c>
      <c r="H886" s="336">
        <v>272806.3513914161</v>
      </c>
      <c r="I886" s="336">
        <v>6360.232</v>
      </c>
      <c r="J886" s="336"/>
      <c r="K886" s="336"/>
      <c r="L886" s="337">
        <f t="shared" si="40"/>
        <v>17.157006309921783</v>
      </c>
      <c r="M886" s="337">
        <f t="shared" si="41"/>
        <v>0.4</v>
      </c>
    </row>
    <row r="887" spans="1:13">
      <c r="A887" s="334" t="s">
        <v>179</v>
      </c>
      <c r="B887" s="334" t="s">
        <v>52</v>
      </c>
      <c r="C887" s="334" t="s">
        <v>52</v>
      </c>
      <c r="D887" s="334" t="s">
        <v>1492</v>
      </c>
      <c r="E887" s="334" t="s">
        <v>1041</v>
      </c>
      <c r="F887" s="334" t="str">
        <f t="shared" si="42"/>
        <v>Dhaka FR PNP</v>
      </c>
      <c r="G887" s="338">
        <v>4339689</v>
      </c>
      <c r="H887" s="336">
        <v>665144.46780474368</v>
      </c>
      <c r="I887" s="336">
        <v>0</v>
      </c>
      <c r="J887" s="336"/>
      <c r="K887" s="336"/>
      <c r="L887" s="337">
        <f t="shared" si="40"/>
        <v>15.327007714256565</v>
      </c>
      <c r="M887" s="337">
        <f t="shared" si="41"/>
        <v>0</v>
      </c>
    </row>
    <row r="888" spans="1:13">
      <c r="A888" s="334" t="s">
        <v>526</v>
      </c>
      <c r="B888" s="334" t="s">
        <v>455</v>
      </c>
      <c r="C888" s="334" t="s">
        <v>195</v>
      </c>
      <c r="D888" s="334" t="s">
        <v>1537</v>
      </c>
      <c r="E888" s="334" t="s">
        <v>1041</v>
      </c>
      <c r="F888" s="334" t="str">
        <f t="shared" si="42"/>
        <v>Chattogram FR Non-PNP</v>
      </c>
      <c r="G888" s="338">
        <v>3353343</v>
      </c>
      <c r="H888" s="336">
        <v>524363.81780831551</v>
      </c>
      <c r="I888" s="336">
        <v>13413.371999999999</v>
      </c>
      <c r="J888" s="336"/>
      <c r="K888" s="336"/>
      <c r="L888" s="337">
        <f t="shared" si="40"/>
        <v>15.637046905381153</v>
      </c>
      <c r="M888" s="337">
        <f t="shared" si="41"/>
        <v>0.4</v>
      </c>
    </row>
    <row r="889" spans="1:13">
      <c r="A889" s="334" t="s">
        <v>626</v>
      </c>
      <c r="B889" s="334" t="s">
        <v>52</v>
      </c>
      <c r="C889" s="334" t="s">
        <v>52</v>
      </c>
      <c r="D889" s="334" t="s">
        <v>1537</v>
      </c>
      <c r="E889" s="334" t="s">
        <v>1041</v>
      </c>
      <c r="F889" s="334" t="str">
        <f t="shared" si="42"/>
        <v>Dhaka FR Non-PNP</v>
      </c>
      <c r="G889" s="338">
        <v>2669451</v>
      </c>
      <c r="H889" s="336">
        <v>421024.96177434881</v>
      </c>
      <c r="I889" s="336">
        <v>10677.804</v>
      </c>
      <c r="J889" s="336"/>
      <c r="K889" s="336"/>
      <c r="L889" s="337">
        <f t="shared" si="40"/>
        <v>15.771968160282727</v>
      </c>
      <c r="M889" s="337">
        <f t="shared" si="41"/>
        <v>0.4</v>
      </c>
    </row>
    <row r="890" spans="1:13">
      <c r="A890" s="334" t="s">
        <v>379</v>
      </c>
      <c r="B890" s="334" t="s">
        <v>79</v>
      </c>
      <c r="C890" s="334" t="s">
        <v>52</v>
      </c>
      <c r="D890" s="334" t="s">
        <v>1537</v>
      </c>
      <c r="E890" s="334" t="s">
        <v>1041</v>
      </c>
      <c r="F890" s="334" t="str">
        <f t="shared" si="42"/>
        <v>Dhaka FR Non-PNP</v>
      </c>
      <c r="G890" s="338">
        <v>1622474</v>
      </c>
      <c r="H890" s="336">
        <v>280719.15424630675</v>
      </c>
      <c r="I890" s="336">
        <v>6489.8959999999997</v>
      </c>
      <c r="J890" s="336"/>
      <c r="K890" s="336"/>
      <c r="L890" s="337">
        <f t="shared" si="40"/>
        <v>17.301920045948762</v>
      </c>
      <c r="M890" s="337">
        <f t="shared" si="41"/>
        <v>0.4</v>
      </c>
    </row>
    <row r="891" spans="1:13">
      <c r="A891" s="334" t="s">
        <v>370</v>
      </c>
      <c r="B891" s="334" t="s">
        <v>103</v>
      </c>
      <c r="C891" s="334" t="s">
        <v>52</v>
      </c>
      <c r="D891" s="334" t="s">
        <v>1537</v>
      </c>
      <c r="E891" s="334" t="s">
        <v>1041</v>
      </c>
      <c r="F891" s="334" t="str">
        <f t="shared" si="42"/>
        <v>Dhaka FR Non-PNP</v>
      </c>
      <c r="G891" s="338">
        <v>4540031</v>
      </c>
      <c r="H891" s="336">
        <v>828961.26561426243</v>
      </c>
      <c r="I891" s="336">
        <v>18160.124</v>
      </c>
      <c r="J891" s="336"/>
      <c r="K891" s="336"/>
      <c r="L891" s="337">
        <f t="shared" si="40"/>
        <v>18.258934038429746</v>
      </c>
      <c r="M891" s="337">
        <f t="shared" si="41"/>
        <v>0.4</v>
      </c>
    </row>
    <row r="892" spans="1:13">
      <c r="A892" s="334" t="s">
        <v>296</v>
      </c>
      <c r="B892" s="334" t="s">
        <v>211</v>
      </c>
      <c r="C892" s="334" t="s">
        <v>189</v>
      </c>
      <c r="D892" s="334" t="s">
        <v>1537</v>
      </c>
      <c r="E892" s="334" t="s">
        <v>1041</v>
      </c>
      <c r="F892" s="334" t="str">
        <f t="shared" si="42"/>
        <v>Barishal FR Non-PNP</v>
      </c>
      <c r="G892" s="338">
        <v>883382</v>
      </c>
      <c r="H892" s="336">
        <v>141984.8761749148</v>
      </c>
      <c r="I892" s="336">
        <v>3.637978807091713E-12</v>
      </c>
      <c r="J892" s="336"/>
      <c r="K892" s="336"/>
      <c r="L892" s="337">
        <f t="shared" si="40"/>
        <v>16.072874042590271</v>
      </c>
      <c r="M892" s="337">
        <f t="shared" si="41"/>
        <v>4.118239682370382E-16</v>
      </c>
    </row>
    <row r="893" spans="1:13">
      <c r="A893" s="334" t="s">
        <v>227</v>
      </c>
      <c r="B893" s="334" t="s">
        <v>230</v>
      </c>
      <c r="C893" s="334" t="s">
        <v>131</v>
      </c>
      <c r="D893" s="334" t="s">
        <v>1537</v>
      </c>
      <c r="E893" s="334" t="s">
        <v>1041</v>
      </c>
      <c r="F893" s="334" t="str">
        <f t="shared" si="42"/>
        <v>Sylhet FR Non-PNP</v>
      </c>
      <c r="G893" s="338">
        <v>1930738</v>
      </c>
      <c r="H893" s="336">
        <v>328201.7125940402</v>
      </c>
      <c r="I893" s="336">
        <v>7722.9520000000002</v>
      </c>
      <c r="J893" s="336"/>
      <c r="K893" s="336"/>
      <c r="L893" s="337">
        <f t="shared" si="40"/>
        <v>16.998770034776349</v>
      </c>
      <c r="M893" s="337">
        <f t="shared" si="41"/>
        <v>0.4</v>
      </c>
    </row>
    <row r="894" spans="1:13">
      <c r="A894" s="334" t="s">
        <v>589</v>
      </c>
      <c r="B894" s="334" t="s">
        <v>52</v>
      </c>
      <c r="C894" s="334" t="s">
        <v>52</v>
      </c>
      <c r="D894" s="334" t="s">
        <v>1537</v>
      </c>
      <c r="E894" s="334" t="s">
        <v>1041</v>
      </c>
      <c r="F894" s="334" t="str">
        <f t="shared" si="42"/>
        <v>Dhaka FR Non-PNP</v>
      </c>
      <c r="G894" s="338">
        <v>1874152</v>
      </c>
      <c r="H894" s="336">
        <v>282308.05016588356</v>
      </c>
      <c r="I894" s="336">
        <v>7496.6080000000002</v>
      </c>
      <c r="J894" s="336"/>
      <c r="K894" s="336"/>
      <c r="L894" s="337">
        <f t="shared" si="40"/>
        <v>15.063241944403845</v>
      </c>
      <c r="M894" s="337">
        <f t="shared" si="41"/>
        <v>0.4</v>
      </c>
    </row>
    <row r="895" spans="1:13">
      <c r="A895" s="334" t="s">
        <v>523</v>
      </c>
      <c r="B895" s="334" t="s">
        <v>1564</v>
      </c>
      <c r="C895" s="334" t="s">
        <v>189</v>
      </c>
      <c r="D895" s="334" t="s">
        <v>1537</v>
      </c>
      <c r="E895" s="334" t="s">
        <v>1041</v>
      </c>
      <c r="F895" s="334" t="str">
        <f t="shared" si="42"/>
        <v>Barishal FR Non-PNP</v>
      </c>
      <c r="G895" s="338">
        <v>1889299</v>
      </c>
      <c r="H895" s="336">
        <v>310791.63297898939</v>
      </c>
      <c r="I895" s="336">
        <v>0</v>
      </c>
      <c r="J895" s="336"/>
      <c r="K895" s="336"/>
      <c r="L895" s="337">
        <f t="shared" si="40"/>
        <v>16.450103079448482</v>
      </c>
      <c r="M895" s="337">
        <f t="shared" si="41"/>
        <v>0</v>
      </c>
    </row>
    <row r="896" spans="1:13">
      <c r="A896" s="334" t="s">
        <v>311</v>
      </c>
      <c r="B896" s="334" t="s">
        <v>313</v>
      </c>
      <c r="C896" s="334" t="s">
        <v>189</v>
      </c>
      <c r="D896" s="334" t="s">
        <v>1537</v>
      </c>
      <c r="E896" s="334" t="s">
        <v>1041</v>
      </c>
      <c r="F896" s="334" t="str">
        <f t="shared" si="42"/>
        <v>Barishal FR Non-PNP</v>
      </c>
      <c r="G896" s="338">
        <v>2100120</v>
      </c>
      <c r="H896" s="336">
        <v>334451.33638981223</v>
      </c>
      <c r="I896" s="336">
        <v>8400.48</v>
      </c>
      <c r="J896" s="336"/>
      <c r="K896" s="336"/>
      <c r="L896" s="337">
        <f t="shared" si="40"/>
        <v>15.925344094138062</v>
      </c>
      <c r="M896" s="337">
        <f t="shared" si="41"/>
        <v>0.4</v>
      </c>
    </row>
    <row r="897" spans="1:13">
      <c r="A897" s="334" t="s">
        <v>449</v>
      </c>
      <c r="B897" s="334" t="s">
        <v>195</v>
      </c>
      <c r="C897" s="334" t="s">
        <v>195</v>
      </c>
      <c r="D897" s="334" t="s">
        <v>1537</v>
      </c>
      <c r="E897" s="334" t="s">
        <v>1041</v>
      </c>
      <c r="F897" s="334" t="str">
        <f t="shared" si="42"/>
        <v>Chattogram FR Non-PNP</v>
      </c>
      <c r="G897" s="338">
        <v>1269853</v>
      </c>
      <c r="H897" s="336">
        <v>197125.16459842614</v>
      </c>
      <c r="I897" s="336">
        <v>5079.4120000000003</v>
      </c>
      <c r="J897" s="336"/>
      <c r="K897" s="336"/>
      <c r="L897" s="337">
        <f t="shared" si="40"/>
        <v>15.523463314133695</v>
      </c>
      <c r="M897" s="337">
        <f t="shared" si="41"/>
        <v>0.4</v>
      </c>
    </row>
    <row r="898" spans="1:13">
      <c r="A898" s="334" t="s">
        <v>305</v>
      </c>
      <c r="B898" s="334" t="s">
        <v>79</v>
      </c>
      <c r="C898" s="334" t="s">
        <v>52</v>
      </c>
      <c r="D898" s="334" t="s">
        <v>1537</v>
      </c>
      <c r="E898" s="334" t="s">
        <v>1041</v>
      </c>
      <c r="F898" s="334" t="str">
        <f t="shared" si="42"/>
        <v>Dhaka FR Non-PNP</v>
      </c>
      <c r="G898" s="338">
        <v>1539881</v>
      </c>
      <c r="H898" s="336">
        <v>258743.4425319483</v>
      </c>
      <c r="I898" s="336">
        <v>6159.5240000000003</v>
      </c>
      <c r="J898" s="336"/>
      <c r="K898" s="336"/>
      <c r="L898" s="337">
        <f t="shared" si="40"/>
        <v>16.802820642111197</v>
      </c>
      <c r="M898" s="337">
        <f t="shared" si="41"/>
        <v>0.4</v>
      </c>
    </row>
    <row r="899" spans="1:13">
      <c r="A899" s="334" t="s">
        <v>1277</v>
      </c>
      <c r="B899" s="334" t="s">
        <v>170</v>
      </c>
      <c r="C899" s="334" t="s">
        <v>195</v>
      </c>
      <c r="D899" s="334" t="s">
        <v>1537</v>
      </c>
      <c r="E899" s="334" t="s">
        <v>1041</v>
      </c>
      <c r="F899" s="334" t="str">
        <f t="shared" si="42"/>
        <v>Chattogram FR Non-PNP</v>
      </c>
      <c r="G899" s="338">
        <v>2906331</v>
      </c>
      <c r="H899" s="336">
        <v>488703.33948289591</v>
      </c>
      <c r="I899" s="336">
        <v>11625.324000000001</v>
      </c>
      <c r="J899" s="336"/>
      <c r="K899" s="336"/>
      <c r="L899" s="337">
        <f t="shared" ref="L899:L962" si="43">(H899/G899)*100</f>
        <v>16.815130123956834</v>
      </c>
      <c r="M899" s="337">
        <f t="shared" ref="M899:M962" si="44">(I899/G899)*100</f>
        <v>0.4</v>
      </c>
    </row>
    <row r="900" spans="1:13">
      <c r="A900" s="334" t="s">
        <v>101</v>
      </c>
      <c r="B900" s="334" t="s">
        <v>103</v>
      </c>
      <c r="C900" s="334" t="s">
        <v>52</v>
      </c>
      <c r="D900" s="334" t="s">
        <v>1537</v>
      </c>
      <c r="E900" s="334" t="s">
        <v>1041</v>
      </c>
      <c r="F900" s="334" t="str">
        <f t="shared" ref="F900:F963" si="45">CONCATENATE(C900," ",E900," ",D900)</f>
        <v>Dhaka FR Non-PNP</v>
      </c>
      <c r="G900" s="338">
        <v>4002865</v>
      </c>
      <c r="H900" s="336">
        <v>653435.96493714384</v>
      </c>
      <c r="I900" s="336">
        <v>16011.460000000001</v>
      </c>
      <c r="J900" s="336"/>
      <c r="K900" s="336"/>
      <c r="L900" s="337">
        <f t="shared" si="43"/>
        <v>16.324206910229144</v>
      </c>
      <c r="M900" s="337">
        <f t="shared" si="44"/>
        <v>0.4</v>
      </c>
    </row>
    <row r="901" spans="1:13">
      <c r="A901" s="334" t="s">
        <v>289</v>
      </c>
      <c r="B901" s="334" t="s">
        <v>79</v>
      </c>
      <c r="C901" s="334" t="s">
        <v>52</v>
      </c>
      <c r="D901" s="334" t="s">
        <v>1537</v>
      </c>
      <c r="E901" s="334" t="s">
        <v>1041</v>
      </c>
      <c r="F901" s="334" t="str">
        <f t="shared" si="45"/>
        <v>Dhaka FR Non-PNP</v>
      </c>
      <c r="G901" s="338">
        <v>1649195</v>
      </c>
      <c r="H901" s="336">
        <v>238238.61643710078</v>
      </c>
      <c r="I901" s="336">
        <v>6596.78</v>
      </c>
      <c r="J901" s="336"/>
      <c r="K901" s="336"/>
      <c r="L901" s="337">
        <f t="shared" si="43"/>
        <v>14.445751802370294</v>
      </c>
      <c r="M901" s="337">
        <f t="shared" si="44"/>
        <v>0.4</v>
      </c>
    </row>
    <row r="902" spans="1:13">
      <c r="A902" s="334" t="s">
        <v>354</v>
      </c>
      <c r="B902" s="334" t="s">
        <v>1565</v>
      </c>
      <c r="C902" s="334" t="s">
        <v>189</v>
      </c>
      <c r="D902" s="334" t="s">
        <v>1537</v>
      </c>
      <c r="E902" s="334" t="s">
        <v>1041</v>
      </c>
      <c r="F902" s="334" t="str">
        <f t="shared" si="45"/>
        <v>Barishal FR Non-PNP</v>
      </c>
      <c r="G902" s="338">
        <v>1906387</v>
      </c>
      <c r="H902" s="336">
        <v>318262.26435734436</v>
      </c>
      <c r="I902" s="336">
        <v>7625.5479999999998</v>
      </c>
      <c r="J902" s="336"/>
      <c r="K902" s="336"/>
      <c r="L902" s="337">
        <f t="shared" si="43"/>
        <v>16.69452552694413</v>
      </c>
      <c r="M902" s="337">
        <f t="shared" si="44"/>
        <v>0.4</v>
      </c>
    </row>
    <row r="903" spans="1:13">
      <c r="A903" s="334" t="s">
        <v>233</v>
      </c>
      <c r="B903" s="334" t="s">
        <v>236</v>
      </c>
      <c r="C903" s="334" t="s">
        <v>107</v>
      </c>
      <c r="D903" s="334" t="s">
        <v>1537</v>
      </c>
      <c r="E903" s="334" t="s">
        <v>1041</v>
      </c>
      <c r="F903" s="334" t="str">
        <f t="shared" si="45"/>
        <v>Rajshahi FR Non-PNP</v>
      </c>
      <c r="G903" s="338">
        <v>990502</v>
      </c>
      <c r="H903" s="336">
        <v>157080.78587792316</v>
      </c>
      <c r="I903" s="336">
        <v>3962.0080000000003</v>
      </c>
      <c r="J903" s="336"/>
      <c r="K903" s="336"/>
      <c r="L903" s="337">
        <f t="shared" si="43"/>
        <v>15.858704563738707</v>
      </c>
      <c r="M903" s="337">
        <f t="shared" si="44"/>
        <v>0.4</v>
      </c>
    </row>
    <row r="904" spans="1:13">
      <c r="A904" s="334" t="s">
        <v>318</v>
      </c>
      <c r="B904" s="334" t="s">
        <v>1566</v>
      </c>
      <c r="C904" s="334" t="s">
        <v>389</v>
      </c>
      <c r="D904" s="334" t="s">
        <v>1537</v>
      </c>
      <c r="E904" s="334" t="s">
        <v>1041</v>
      </c>
      <c r="F904" s="334" t="str">
        <f t="shared" si="45"/>
        <v>Rangpur FR Non-PNP</v>
      </c>
      <c r="G904" s="338">
        <v>2090906</v>
      </c>
      <c r="H904" s="336">
        <v>385772.38662009651</v>
      </c>
      <c r="I904" s="336">
        <v>8363.6239999999998</v>
      </c>
      <c r="J904" s="336"/>
      <c r="K904" s="336"/>
      <c r="L904" s="337">
        <f t="shared" si="43"/>
        <v>18.450010981846937</v>
      </c>
      <c r="M904" s="337">
        <f t="shared" si="44"/>
        <v>0.4</v>
      </c>
    </row>
    <row r="905" spans="1:13">
      <c r="A905" s="334" t="s">
        <v>363</v>
      </c>
      <c r="B905" s="334" t="s">
        <v>150</v>
      </c>
      <c r="C905" s="334" t="s">
        <v>107</v>
      </c>
      <c r="D905" s="334" t="s">
        <v>1537</v>
      </c>
      <c r="E905" s="334" t="s">
        <v>1041</v>
      </c>
      <c r="F905" s="334" t="str">
        <f t="shared" si="45"/>
        <v>Rajshahi FR Non-PNP</v>
      </c>
      <c r="G905" s="338">
        <v>1359714</v>
      </c>
      <c r="H905" s="336">
        <v>233891.79483357884</v>
      </c>
      <c r="I905" s="336">
        <v>5438.8559999999998</v>
      </c>
      <c r="J905" s="336"/>
      <c r="K905" s="336"/>
      <c r="L905" s="337">
        <f t="shared" si="43"/>
        <v>17.201543474111382</v>
      </c>
      <c r="M905" s="337">
        <f t="shared" si="44"/>
        <v>0.4</v>
      </c>
    </row>
    <row r="906" spans="1:13">
      <c r="A906" s="334" t="s">
        <v>456</v>
      </c>
      <c r="B906" s="334" t="s">
        <v>156</v>
      </c>
      <c r="C906" s="334" t="s">
        <v>159</v>
      </c>
      <c r="D906" s="334" t="s">
        <v>1537</v>
      </c>
      <c r="E906" s="334" t="s">
        <v>1041</v>
      </c>
      <c r="F906" s="334" t="str">
        <f t="shared" si="45"/>
        <v>Khulna FR Non-PNP</v>
      </c>
      <c r="G906" s="338">
        <v>1562635</v>
      </c>
      <c r="H906" s="336">
        <v>238306.88138659491</v>
      </c>
      <c r="I906" s="336">
        <v>6250.54</v>
      </c>
      <c r="J906" s="336"/>
      <c r="K906" s="336"/>
      <c r="L906" s="337">
        <f t="shared" si="43"/>
        <v>15.250322780853809</v>
      </c>
      <c r="M906" s="337">
        <f t="shared" si="44"/>
        <v>0.4</v>
      </c>
    </row>
    <row r="907" spans="1:13">
      <c r="A907" s="334" t="s">
        <v>171</v>
      </c>
      <c r="B907" s="334" t="s">
        <v>173</v>
      </c>
      <c r="C907" s="334" t="s">
        <v>52</v>
      </c>
      <c r="D907" s="334" t="s">
        <v>1537</v>
      </c>
      <c r="E907" s="334" t="s">
        <v>1041</v>
      </c>
      <c r="F907" s="334" t="str">
        <f t="shared" si="45"/>
        <v>Dhaka FR Non-PNP</v>
      </c>
      <c r="G907" s="338">
        <v>1967098</v>
      </c>
      <c r="H907" s="336">
        <v>309174.29447081359</v>
      </c>
      <c r="I907" s="336">
        <v>7868.3919999999998</v>
      </c>
      <c r="J907" s="336"/>
      <c r="K907" s="336"/>
      <c r="L907" s="337">
        <f t="shared" si="43"/>
        <v>15.717279691749653</v>
      </c>
      <c r="M907" s="337">
        <f t="shared" si="44"/>
        <v>0.4</v>
      </c>
    </row>
    <row r="908" spans="1:13">
      <c r="A908" s="334" t="s">
        <v>104</v>
      </c>
      <c r="B908" s="334" t="s">
        <v>107</v>
      </c>
      <c r="C908" s="334" t="s">
        <v>107</v>
      </c>
      <c r="D908" s="334" t="s">
        <v>1537</v>
      </c>
      <c r="E908" s="334" t="s">
        <v>1041</v>
      </c>
      <c r="F908" s="334" t="str">
        <f t="shared" si="45"/>
        <v>Rajshahi FR Non-PNP</v>
      </c>
      <c r="G908" s="338">
        <v>4308997</v>
      </c>
      <c r="H908" s="336">
        <v>700934.15622175124</v>
      </c>
      <c r="I908" s="336">
        <v>0</v>
      </c>
      <c r="J908" s="336"/>
      <c r="K908" s="336"/>
      <c r="L908" s="337">
        <f t="shared" si="43"/>
        <v>16.266758974809015</v>
      </c>
      <c r="M908" s="337">
        <f t="shared" si="44"/>
        <v>0</v>
      </c>
    </row>
    <row r="909" spans="1:13">
      <c r="A909" s="334" t="s">
        <v>209</v>
      </c>
      <c r="B909" s="334" t="s">
        <v>211</v>
      </c>
      <c r="C909" s="334" t="s">
        <v>189</v>
      </c>
      <c r="D909" s="334" t="s">
        <v>1537</v>
      </c>
      <c r="E909" s="334" t="s">
        <v>1041</v>
      </c>
      <c r="F909" s="334" t="str">
        <f t="shared" si="45"/>
        <v>Barishal FR Non-PNP</v>
      </c>
      <c r="G909" s="338">
        <v>3314287</v>
      </c>
      <c r="H909" s="336">
        <v>505113.23656258965</v>
      </c>
      <c r="I909" s="336">
        <v>13257.148000000001</v>
      </c>
      <c r="J909" s="336"/>
      <c r="K909" s="336"/>
      <c r="L909" s="337">
        <f t="shared" si="43"/>
        <v>15.240479673685158</v>
      </c>
      <c r="M909" s="337">
        <f t="shared" si="44"/>
        <v>0.4</v>
      </c>
    </row>
    <row r="910" spans="1:13">
      <c r="A910" s="334" t="s">
        <v>345</v>
      </c>
      <c r="B910" s="334" t="s">
        <v>336</v>
      </c>
      <c r="C910" s="334" t="s">
        <v>389</v>
      </c>
      <c r="D910" s="334" t="s">
        <v>1537</v>
      </c>
      <c r="E910" s="334" t="s">
        <v>1041</v>
      </c>
      <c r="F910" s="334" t="str">
        <f t="shared" si="45"/>
        <v>Rangpur FR Non-PNP</v>
      </c>
      <c r="G910" s="338">
        <v>1361104</v>
      </c>
      <c r="H910" s="336">
        <v>206195.86863118832</v>
      </c>
      <c r="I910" s="336">
        <v>5444.4160000000002</v>
      </c>
      <c r="J910" s="336"/>
      <c r="K910" s="336"/>
      <c r="L910" s="337">
        <f t="shared" si="43"/>
        <v>15.149163372614312</v>
      </c>
      <c r="M910" s="337">
        <f t="shared" si="44"/>
        <v>0.4</v>
      </c>
    </row>
    <row r="911" spans="1:13">
      <c r="A911" s="334" t="s">
        <v>99</v>
      </c>
      <c r="B911" s="334" t="s">
        <v>52</v>
      </c>
      <c r="C911" s="334" t="s">
        <v>52</v>
      </c>
      <c r="D911" s="334" t="s">
        <v>1537</v>
      </c>
      <c r="E911" s="334" t="s">
        <v>1041</v>
      </c>
      <c r="F911" s="334" t="str">
        <f t="shared" si="45"/>
        <v>Dhaka FR Non-PNP</v>
      </c>
      <c r="G911" s="338">
        <v>1614553</v>
      </c>
      <c r="H911" s="336">
        <v>300729.22268964059</v>
      </c>
      <c r="I911" s="336">
        <v>6458.2120000000004</v>
      </c>
      <c r="J911" s="336"/>
      <c r="K911" s="336"/>
      <c r="L911" s="337">
        <f t="shared" si="43"/>
        <v>18.626159852890588</v>
      </c>
      <c r="M911" s="337">
        <f t="shared" si="44"/>
        <v>0.4</v>
      </c>
    </row>
    <row r="912" spans="1:13">
      <c r="A912" s="334" t="s">
        <v>460</v>
      </c>
      <c r="B912" s="334" t="s">
        <v>52</v>
      </c>
      <c r="C912" s="334" t="s">
        <v>52</v>
      </c>
      <c r="D912" s="334" t="s">
        <v>1537</v>
      </c>
      <c r="E912" s="334" t="s">
        <v>1041</v>
      </c>
      <c r="F912" s="334" t="str">
        <f t="shared" si="45"/>
        <v>Dhaka FR Non-PNP</v>
      </c>
      <c r="G912" s="338">
        <v>1701484</v>
      </c>
      <c r="H912" s="336">
        <v>294955.797038085</v>
      </c>
      <c r="I912" s="336">
        <v>2.9103830456733704E-11</v>
      </c>
      <c r="J912" s="336"/>
      <c r="K912" s="336"/>
      <c r="L912" s="337">
        <f t="shared" si="43"/>
        <v>17.335208385038296</v>
      </c>
      <c r="M912" s="337">
        <f t="shared" si="44"/>
        <v>1.7104968637221215E-15</v>
      </c>
    </row>
    <row r="913" spans="1:13">
      <c r="A913" s="334" t="s">
        <v>337</v>
      </c>
      <c r="B913" s="334" t="s">
        <v>186</v>
      </c>
      <c r="C913" s="334" t="s">
        <v>195</v>
      </c>
      <c r="D913" s="334" t="s">
        <v>1537</v>
      </c>
      <c r="E913" s="334" t="s">
        <v>1041</v>
      </c>
      <c r="F913" s="334" t="str">
        <f t="shared" si="45"/>
        <v>Chattogram FR Non-PNP</v>
      </c>
      <c r="G913" s="338">
        <v>1254164</v>
      </c>
      <c r="H913" s="336">
        <v>220404.78814462392</v>
      </c>
      <c r="I913" s="336">
        <v>5016.6559999999999</v>
      </c>
      <c r="J913" s="336"/>
      <c r="K913" s="336"/>
      <c r="L913" s="337">
        <f t="shared" si="43"/>
        <v>17.573841072190234</v>
      </c>
      <c r="M913" s="337">
        <f t="shared" si="44"/>
        <v>0.4</v>
      </c>
    </row>
    <row r="914" spans="1:13">
      <c r="A914" s="334" t="s">
        <v>349</v>
      </c>
      <c r="B914" s="334" t="s">
        <v>351</v>
      </c>
      <c r="C914" s="334" t="s">
        <v>389</v>
      </c>
      <c r="D914" s="334" t="s">
        <v>1537</v>
      </c>
      <c r="E914" s="334" t="s">
        <v>1041</v>
      </c>
      <c r="F914" s="334" t="str">
        <f t="shared" si="45"/>
        <v>Rangpur FR Non-PNP</v>
      </c>
      <c r="G914" s="338">
        <v>1105036</v>
      </c>
      <c r="H914" s="336">
        <v>204925.08387126515</v>
      </c>
      <c r="I914" s="336">
        <v>4420.1440000000002</v>
      </c>
      <c r="J914" s="336"/>
      <c r="K914" s="336"/>
      <c r="L914" s="337">
        <f t="shared" si="43"/>
        <v>18.54465228927068</v>
      </c>
      <c r="M914" s="337">
        <f t="shared" si="44"/>
        <v>0.4</v>
      </c>
    </row>
    <row r="915" spans="1:13">
      <c r="A915" s="334" t="s">
        <v>265</v>
      </c>
      <c r="B915" s="334" t="s">
        <v>18</v>
      </c>
      <c r="C915" s="334" t="s">
        <v>18</v>
      </c>
      <c r="D915" s="334" t="s">
        <v>1537</v>
      </c>
      <c r="E915" s="334" t="s">
        <v>1041</v>
      </c>
      <c r="F915" s="334" t="str">
        <f t="shared" si="45"/>
        <v>Mymensingh FR Non-PNP</v>
      </c>
      <c r="G915" s="338">
        <v>1325868</v>
      </c>
      <c r="H915" s="336">
        <v>198256.60819130449</v>
      </c>
      <c r="I915" s="336">
        <v>5303.4719999999998</v>
      </c>
      <c r="J915" s="336"/>
      <c r="K915" s="336"/>
      <c r="L915" s="337">
        <f t="shared" si="43"/>
        <v>14.952967278138132</v>
      </c>
      <c r="M915" s="337">
        <f t="shared" si="44"/>
        <v>0.4</v>
      </c>
    </row>
    <row r="916" spans="1:13">
      <c r="A916" s="334" t="s">
        <v>352</v>
      </c>
      <c r="B916" s="334" t="s">
        <v>189</v>
      </c>
      <c r="C916" s="334" t="s">
        <v>189</v>
      </c>
      <c r="D916" s="334" t="s">
        <v>1537</v>
      </c>
      <c r="E916" s="334" t="s">
        <v>1041</v>
      </c>
      <c r="F916" s="334" t="str">
        <f t="shared" si="45"/>
        <v>Barishal FR Non-PNP</v>
      </c>
      <c r="G916" s="338">
        <v>1726428</v>
      </c>
      <c r="H916" s="336">
        <v>269447.61237438209</v>
      </c>
      <c r="I916" s="336">
        <v>6905.7120000000004</v>
      </c>
      <c r="J916" s="336"/>
      <c r="K916" s="336"/>
      <c r="L916" s="337">
        <f t="shared" si="43"/>
        <v>15.607231368720972</v>
      </c>
      <c r="M916" s="337">
        <f t="shared" si="44"/>
        <v>0.4</v>
      </c>
    </row>
    <row r="917" spans="1:13">
      <c r="A917" s="334" t="s">
        <v>599</v>
      </c>
      <c r="B917" s="334" t="s">
        <v>601</v>
      </c>
      <c r="C917" s="334" t="s">
        <v>159</v>
      </c>
      <c r="D917" s="334" t="s">
        <v>1537</v>
      </c>
      <c r="E917" s="334" t="s">
        <v>1041</v>
      </c>
      <c r="F917" s="334" t="str">
        <f t="shared" si="45"/>
        <v>Khulna FR Non-PNP</v>
      </c>
      <c r="G917" s="338">
        <v>1918875</v>
      </c>
      <c r="H917" s="336">
        <v>434946.09756358847</v>
      </c>
      <c r="I917" s="336">
        <v>-4.3655745685100555E-11</v>
      </c>
      <c r="J917" s="336"/>
      <c r="K917" s="336"/>
      <c r="L917" s="337">
        <f t="shared" si="43"/>
        <v>22.666723864951518</v>
      </c>
      <c r="M917" s="337">
        <f t="shared" si="44"/>
        <v>-2.275069803145101E-15</v>
      </c>
    </row>
    <row r="918" spans="1:13">
      <c r="A918" s="334" t="s">
        <v>1239</v>
      </c>
      <c r="B918" s="334" t="s">
        <v>522</v>
      </c>
      <c r="C918" s="334" t="s">
        <v>52</v>
      </c>
      <c r="D918" s="334" t="s">
        <v>1537</v>
      </c>
      <c r="E918" s="334" t="s">
        <v>1041</v>
      </c>
      <c r="F918" s="334" t="str">
        <f t="shared" si="45"/>
        <v>Dhaka FR Non-PNP</v>
      </c>
      <c r="G918" s="338">
        <v>923525</v>
      </c>
      <c r="H918" s="336">
        <v>155516.458243542</v>
      </c>
      <c r="I918" s="336">
        <v>3694.1</v>
      </c>
      <c r="J918" s="336"/>
      <c r="K918" s="336"/>
      <c r="L918" s="337">
        <f t="shared" si="43"/>
        <v>16.839442163833358</v>
      </c>
      <c r="M918" s="337">
        <f t="shared" si="44"/>
        <v>0.4</v>
      </c>
    </row>
    <row r="919" spans="1:13">
      <c r="A919" s="334" t="s">
        <v>422</v>
      </c>
      <c r="B919" s="334" t="s">
        <v>186</v>
      </c>
      <c r="C919" s="334" t="s">
        <v>195</v>
      </c>
      <c r="D919" s="334" t="s">
        <v>1537</v>
      </c>
      <c r="E919" s="334" t="s">
        <v>1041</v>
      </c>
      <c r="F919" s="334" t="str">
        <f t="shared" si="45"/>
        <v>Chattogram FR Non-PNP</v>
      </c>
      <c r="G919" s="338">
        <v>1131070</v>
      </c>
      <c r="H919" s="336">
        <v>173380.22570963023</v>
      </c>
      <c r="I919" s="336">
        <v>4524.28</v>
      </c>
      <c r="J919" s="336"/>
      <c r="K919" s="336"/>
      <c r="L919" s="337">
        <f t="shared" si="43"/>
        <v>15.328867860488762</v>
      </c>
      <c r="M919" s="337">
        <f t="shared" si="44"/>
        <v>0.4</v>
      </c>
    </row>
    <row r="920" spans="1:13">
      <c r="A920" s="334" t="s">
        <v>255</v>
      </c>
      <c r="B920" s="334" t="s">
        <v>79</v>
      </c>
      <c r="C920" s="334" t="s">
        <v>52</v>
      </c>
      <c r="D920" s="334" t="s">
        <v>1537</v>
      </c>
      <c r="E920" s="334" t="s">
        <v>1041</v>
      </c>
      <c r="F920" s="334" t="str">
        <f t="shared" si="45"/>
        <v>Dhaka FR Non-PNP</v>
      </c>
      <c r="G920" s="338">
        <v>2071053</v>
      </c>
      <c r="H920" s="336">
        <v>327940.14255501673</v>
      </c>
      <c r="I920" s="336">
        <v>8284.2119999999995</v>
      </c>
      <c r="J920" s="336"/>
      <c r="K920" s="336"/>
      <c r="L920" s="337">
        <f t="shared" si="43"/>
        <v>15.834464040998311</v>
      </c>
      <c r="M920" s="337">
        <f t="shared" si="44"/>
        <v>0.4</v>
      </c>
    </row>
    <row r="921" spans="1:13">
      <c r="A921" s="334" t="s">
        <v>835</v>
      </c>
      <c r="B921" s="334" t="s">
        <v>313</v>
      </c>
      <c r="C921" s="334" t="s">
        <v>189</v>
      </c>
      <c r="D921" s="334" t="s">
        <v>1537</v>
      </c>
      <c r="E921" s="334" t="s">
        <v>1041</v>
      </c>
      <c r="F921" s="334" t="str">
        <f t="shared" si="45"/>
        <v>Barishal FR Non-PNP</v>
      </c>
      <c r="G921" s="338">
        <v>2568086</v>
      </c>
      <c r="H921" s="336">
        <v>458857.54158363427</v>
      </c>
      <c r="I921" s="336">
        <v>10272.344000000001</v>
      </c>
      <c r="J921" s="336"/>
      <c r="K921" s="336"/>
      <c r="L921" s="337">
        <f t="shared" si="43"/>
        <v>17.867685956920223</v>
      </c>
      <c r="M921" s="337">
        <f t="shared" si="44"/>
        <v>0.4</v>
      </c>
    </row>
    <row r="922" spans="1:13">
      <c r="A922" s="334" t="s">
        <v>395</v>
      </c>
      <c r="B922" s="334" t="s">
        <v>52</v>
      </c>
      <c r="C922" s="334" t="s">
        <v>52</v>
      </c>
      <c r="D922" s="334" t="s">
        <v>1537</v>
      </c>
      <c r="E922" s="334" t="s">
        <v>1041</v>
      </c>
      <c r="F922" s="334" t="str">
        <f t="shared" si="45"/>
        <v>Dhaka FR Non-PNP</v>
      </c>
      <c r="G922" s="338">
        <v>2077871</v>
      </c>
      <c r="H922" s="336">
        <v>351240.28241768124</v>
      </c>
      <c r="I922" s="336">
        <v>8311.4840000000004</v>
      </c>
      <c r="J922" s="336"/>
      <c r="K922" s="336"/>
      <c r="L922" s="337">
        <f t="shared" si="43"/>
        <v>16.903854109214734</v>
      </c>
      <c r="M922" s="337">
        <f t="shared" si="44"/>
        <v>0.4</v>
      </c>
    </row>
    <row r="923" spans="1:13">
      <c r="A923" s="334" t="s">
        <v>122</v>
      </c>
      <c r="B923" s="334" t="s">
        <v>52</v>
      </c>
      <c r="C923" s="334" t="s">
        <v>52</v>
      </c>
      <c r="D923" s="334" t="s">
        <v>1537</v>
      </c>
      <c r="E923" s="334" t="s">
        <v>1041</v>
      </c>
      <c r="F923" s="334" t="str">
        <f t="shared" si="45"/>
        <v>Dhaka FR Non-PNP</v>
      </c>
      <c r="G923" s="338">
        <v>2620924</v>
      </c>
      <c r="H923" s="336">
        <v>440833.2402708205</v>
      </c>
      <c r="I923" s="336">
        <v>10483.696</v>
      </c>
      <c r="J923" s="336"/>
      <c r="K923" s="336"/>
      <c r="L923" s="337">
        <f t="shared" si="43"/>
        <v>16.819764337722898</v>
      </c>
      <c r="M923" s="337">
        <f t="shared" si="44"/>
        <v>0.4</v>
      </c>
    </row>
    <row r="924" spans="1:13">
      <c r="A924" s="334" t="s">
        <v>291</v>
      </c>
      <c r="B924" s="334" t="s">
        <v>18</v>
      </c>
      <c r="C924" s="334" t="s">
        <v>18</v>
      </c>
      <c r="D924" s="334" t="s">
        <v>1537</v>
      </c>
      <c r="E924" s="334" t="s">
        <v>1041</v>
      </c>
      <c r="F924" s="334" t="str">
        <f t="shared" si="45"/>
        <v>Mymensingh FR Non-PNP</v>
      </c>
      <c r="G924" s="338">
        <v>925656</v>
      </c>
      <c r="H924" s="336">
        <v>141787.47513595878</v>
      </c>
      <c r="I924" s="336">
        <v>3702.6240000000003</v>
      </c>
      <c r="J924" s="336"/>
      <c r="K924" s="336"/>
      <c r="L924" s="337">
        <f t="shared" si="43"/>
        <v>15.31751267597885</v>
      </c>
      <c r="M924" s="337">
        <f t="shared" si="44"/>
        <v>0.4</v>
      </c>
    </row>
    <row r="925" spans="1:13">
      <c r="A925" s="334" t="s">
        <v>316</v>
      </c>
      <c r="B925" s="334" t="s">
        <v>52</v>
      </c>
      <c r="C925" s="334" t="s">
        <v>52</v>
      </c>
      <c r="D925" s="334" t="s">
        <v>1537</v>
      </c>
      <c r="E925" s="334" t="s">
        <v>1041</v>
      </c>
      <c r="F925" s="334" t="str">
        <f t="shared" si="45"/>
        <v>Dhaka FR Non-PNP</v>
      </c>
      <c r="G925" s="338">
        <v>2352848</v>
      </c>
      <c r="H925" s="336">
        <v>412343.64186223311</v>
      </c>
      <c r="I925" s="336">
        <v>9411.3919999999998</v>
      </c>
      <c r="J925" s="336"/>
      <c r="K925" s="336"/>
      <c r="L925" s="337">
        <f t="shared" si="43"/>
        <v>17.525298780976634</v>
      </c>
      <c r="M925" s="337">
        <f t="shared" si="44"/>
        <v>0.4</v>
      </c>
    </row>
    <row r="926" spans="1:13">
      <c r="A926" s="334" t="s">
        <v>1264</v>
      </c>
      <c r="B926" s="334" t="s">
        <v>136</v>
      </c>
      <c r="C926" s="334" t="s">
        <v>131</v>
      </c>
      <c r="D926" s="334" t="s">
        <v>1537</v>
      </c>
      <c r="E926" s="334" t="s">
        <v>1041</v>
      </c>
      <c r="F926" s="334" t="str">
        <f t="shared" si="45"/>
        <v>Sylhet FR Non-PNP</v>
      </c>
      <c r="G926" s="338">
        <v>832545</v>
      </c>
      <c r="H926" s="336">
        <v>129315.87278715319</v>
      </c>
      <c r="I926" s="336">
        <v>3330.1800000000003</v>
      </c>
      <c r="J926" s="336"/>
      <c r="K926" s="336"/>
      <c r="L926" s="337">
        <f t="shared" si="43"/>
        <v>15.532598572708164</v>
      </c>
      <c r="M926" s="337">
        <f t="shared" si="44"/>
        <v>0.4</v>
      </c>
    </row>
    <row r="927" spans="1:13">
      <c r="A927" s="334" t="s">
        <v>1275</v>
      </c>
      <c r="B927" s="334" t="s">
        <v>165</v>
      </c>
      <c r="C927" s="334" t="s">
        <v>52</v>
      </c>
      <c r="D927" s="334" t="s">
        <v>1537</v>
      </c>
      <c r="E927" s="334" t="s">
        <v>1041</v>
      </c>
      <c r="F927" s="334" t="str">
        <f t="shared" si="45"/>
        <v>Dhaka FR Non-PNP</v>
      </c>
      <c r="G927" s="338">
        <v>1487242</v>
      </c>
      <c r="H927" s="336">
        <v>250238.35605846078</v>
      </c>
      <c r="I927" s="336">
        <v>5948.9679999999998</v>
      </c>
      <c r="J927" s="336"/>
      <c r="K927" s="336"/>
      <c r="L927" s="337">
        <f t="shared" si="43"/>
        <v>16.825664959600438</v>
      </c>
      <c r="M927" s="337">
        <f t="shared" si="44"/>
        <v>0.4</v>
      </c>
    </row>
    <row r="928" spans="1:13">
      <c r="A928" s="334" t="s">
        <v>330</v>
      </c>
      <c r="B928" s="334" t="s">
        <v>18</v>
      </c>
      <c r="C928" s="334" t="s">
        <v>18</v>
      </c>
      <c r="D928" s="334" t="s">
        <v>1537</v>
      </c>
      <c r="E928" s="334" t="s">
        <v>1041</v>
      </c>
      <c r="F928" s="334" t="str">
        <f t="shared" si="45"/>
        <v>Mymensingh FR Non-PNP</v>
      </c>
      <c r="G928" s="338">
        <v>692465</v>
      </c>
      <c r="H928" s="336">
        <v>106385.73692364442</v>
      </c>
      <c r="I928" s="336">
        <v>2769.86</v>
      </c>
      <c r="J928" s="336"/>
      <c r="K928" s="336"/>
      <c r="L928" s="337">
        <f t="shared" si="43"/>
        <v>15.363337774998653</v>
      </c>
      <c r="M928" s="337">
        <f t="shared" si="44"/>
        <v>0.4</v>
      </c>
    </row>
    <row r="929" spans="1:13">
      <c r="A929" s="334" t="s">
        <v>184</v>
      </c>
      <c r="B929" s="334" t="s">
        <v>186</v>
      </c>
      <c r="C929" s="334" t="s">
        <v>195</v>
      </c>
      <c r="D929" s="334" t="s">
        <v>1537</v>
      </c>
      <c r="E929" s="334" t="s">
        <v>1041</v>
      </c>
      <c r="F929" s="334" t="str">
        <f t="shared" si="45"/>
        <v>Chattogram FR Non-PNP</v>
      </c>
      <c r="G929" s="338">
        <v>1637301</v>
      </c>
      <c r="H929" s="336">
        <v>229485.93364731289</v>
      </c>
      <c r="I929" s="336">
        <v>6549.2039999999997</v>
      </c>
      <c r="J929" s="336"/>
      <c r="K929" s="336"/>
      <c r="L929" s="337">
        <f t="shared" si="43"/>
        <v>14.016111493690708</v>
      </c>
      <c r="M929" s="337">
        <f t="shared" si="44"/>
        <v>0.4</v>
      </c>
    </row>
    <row r="930" spans="1:13">
      <c r="A930" s="334" t="s">
        <v>177</v>
      </c>
      <c r="B930" s="334" t="s">
        <v>52</v>
      </c>
      <c r="C930" s="334" t="s">
        <v>52</v>
      </c>
      <c r="D930" s="334" t="s">
        <v>1537</v>
      </c>
      <c r="E930" s="334" t="s">
        <v>1041</v>
      </c>
      <c r="F930" s="334" t="str">
        <f t="shared" si="45"/>
        <v>Dhaka FR Non-PNP</v>
      </c>
      <c r="G930" s="338">
        <v>2273890</v>
      </c>
      <c r="H930" s="336">
        <v>407647.974331006</v>
      </c>
      <c r="I930" s="336">
        <v>9095.56</v>
      </c>
      <c r="J930" s="336"/>
      <c r="K930" s="336"/>
      <c r="L930" s="337">
        <f t="shared" si="43"/>
        <v>17.927339243807133</v>
      </c>
      <c r="M930" s="337">
        <f t="shared" si="44"/>
        <v>0.4</v>
      </c>
    </row>
    <row r="931" spans="1:13">
      <c r="A931" s="334" t="s">
        <v>377</v>
      </c>
      <c r="B931" s="334" t="s">
        <v>362</v>
      </c>
      <c r="C931" s="334" t="s">
        <v>52</v>
      </c>
      <c r="D931" s="334" t="s">
        <v>1537</v>
      </c>
      <c r="E931" s="334" t="s">
        <v>1041</v>
      </c>
      <c r="F931" s="334" t="str">
        <f t="shared" si="45"/>
        <v>Dhaka FR Non-PNP</v>
      </c>
      <c r="G931" s="338">
        <v>1465158</v>
      </c>
      <c r="H931" s="336">
        <v>267282.36302119627</v>
      </c>
      <c r="I931" s="336">
        <v>5860.6320000000005</v>
      </c>
      <c r="J931" s="336"/>
      <c r="K931" s="336"/>
      <c r="L931" s="337">
        <f t="shared" si="43"/>
        <v>18.242562441811483</v>
      </c>
      <c r="M931" s="337">
        <f t="shared" si="44"/>
        <v>0.4</v>
      </c>
    </row>
    <row r="932" spans="1:13">
      <c r="A932" s="334" t="s">
        <v>451</v>
      </c>
      <c r="B932" s="334" t="s">
        <v>362</v>
      </c>
      <c r="C932" s="334" t="s">
        <v>52</v>
      </c>
      <c r="D932" s="334" t="s">
        <v>1537</v>
      </c>
      <c r="E932" s="334" t="s">
        <v>1041</v>
      </c>
      <c r="F932" s="334" t="str">
        <f t="shared" si="45"/>
        <v>Dhaka FR Non-PNP</v>
      </c>
      <c r="G932" s="338">
        <v>1050954</v>
      </c>
      <c r="H932" s="336">
        <v>207543.82154267715</v>
      </c>
      <c r="I932" s="336">
        <v>700564.50446253677</v>
      </c>
      <c r="J932" s="336"/>
      <c r="K932" s="336"/>
      <c r="L932" s="337">
        <f t="shared" si="43"/>
        <v>19.748135650340277</v>
      </c>
      <c r="M932" s="337">
        <f t="shared" si="44"/>
        <v>66.659863748797449</v>
      </c>
    </row>
    <row r="933" spans="1:13">
      <c r="A933" s="334" t="s">
        <v>166</v>
      </c>
      <c r="B933" s="334" t="s">
        <v>150</v>
      </c>
      <c r="C933" s="334" t="s">
        <v>107</v>
      </c>
      <c r="D933" s="334" t="s">
        <v>1537</v>
      </c>
      <c r="E933" s="334" t="s">
        <v>1041</v>
      </c>
      <c r="F933" s="334" t="str">
        <f t="shared" si="45"/>
        <v>Rajshahi FR Non-PNP</v>
      </c>
      <c r="G933" s="338">
        <v>968895</v>
      </c>
      <c r="H933" s="336">
        <v>155481.23960201605</v>
      </c>
      <c r="I933" s="336">
        <v>3875.58</v>
      </c>
      <c r="J933" s="336"/>
      <c r="K933" s="336"/>
      <c r="L933" s="337">
        <f t="shared" si="43"/>
        <v>16.04727443138999</v>
      </c>
      <c r="M933" s="337">
        <f t="shared" si="44"/>
        <v>0.4</v>
      </c>
    </row>
    <row r="934" spans="1:13">
      <c r="A934" s="334" t="s">
        <v>67</v>
      </c>
      <c r="B934" s="334" t="s">
        <v>52</v>
      </c>
      <c r="C934" s="334" t="s">
        <v>52</v>
      </c>
      <c r="D934" s="334" t="s">
        <v>1537</v>
      </c>
      <c r="E934" s="334" t="s">
        <v>1041</v>
      </c>
      <c r="F934" s="334" t="str">
        <f t="shared" si="45"/>
        <v>Dhaka FR Non-PNP</v>
      </c>
      <c r="G934" s="338">
        <v>2334110</v>
      </c>
      <c r="H934" s="336">
        <v>387686.39698944398</v>
      </c>
      <c r="I934" s="336">
        <v>9336.44</v>
      </c>
      <c r="J934" s="336"/>
      <c r="K934" s="336"/>
      <c r="L934" s="337">
        <f t="shared" si="43"/>
        <v>16.609602674657321</v>
      </c>
      <c r="M934" s="337">
        <f t="shared" si="44"/>
        <v>0.4</v>
      </c>
    </row>
    <row r="935" spans="1:13">
      <c r="A935" s="334" t="s">
        <v>151</v>
      </c>
      <c r="B935" s="334" t="s">
        <v>153</v>
      </c>
      <c r="C935" s="334" t="s">
        <v>18</v>
      </c>
      <c r="D935" s="334" t="s">
        <v>1537</v>
      </c>
      <c r="E935" s="334" t="s">
        <v>1041</v>
      </c>
      <c r="F935" s="334" t="str">
        <f t="shared" si="45"/>
        <v>Mymensingh FR Non-PNP</v>
      </c>
      <c r="G935" s="338">
        <v>784129</v>
      </c>
      <c r="H935" s="336">
        <v>148257.09637606909</v>
      </c>
      <c r="I935" s="336">
        <v>3136.5160000000001</v>
      </c>
      <c r="J935" s="336"/>
      <c r="K935" s="336"/>
      <c r="L935" s="337">
        <f t="shared" si="43"/>
        <v>18.907232913980877</v>
      </c>
      <c r="M935" s="337">
        <f t="shared" si="44"/>
        <v>0.4</v>
      </c>
    </row>
    <row r="936" spans="1:13">
      <c r="A936" s="334" t="s">
        <v>547</v>
      </c>
      <c r="B936" s="334" t="s">
        <v>52</v>
      </c>
      <c r="C936" s="334" t="s">
        <v>52</v>
      </c>
      <c r="D936" s="334" t="s">
        <v>1537</v>
      </c>
      <c r="E936" s="334" t="s">
        <v>1041</v>
      </c>
      <c r="F936" s="334" t="str">
        <f t="shared" si="45"/>
        <v>Dhaka FR Non-PNP</v>
      </c>
      <c r="G936" s="338">
        <v>1837190</v>
      </c>
      <c r="H936" s="336">
        <v>300506.79120818462</v>
      </c>
      <c r="I936" s="336">
        <v>7348.76</v>
      </c>
      <c r="J936" s="336"/>
      <c r="K936" s="336"/>
      <c r="L936" s="337">
        <f t="shared" si="43"/>
        <v>16.356870612630409</v>
      </c>
      <c r="M936" s="337">
        <f t="shared" si="44"/>
        <v>0.4</v>
      </c>
    </row>
    <row r="937" spans="1:13">
      <c r="A937" s="334" t="s">
        <v>1142</v>
      </c>
      <c r="B937" s="334" t="s">
        <v>300</v>
      </c>
      <c r="C937" s="334" t="s">
        <v>18</v>
      </c>
      <c r="D937" s="334" t="s">
        <v>1537</v>
      </c>
      <c r="E937" s="334" t="s">
        <v>1041</v>
      </c>
      <c r="F937" s="334" t="str">
        <f t="shared" si="45"/>
        <v>Mymensingh FR Non-PNP</v>
      </c>
      <c r="G937" s="338">
        <v>1372910</v>
      </c>
      <c r="H937" s="336">
        <v>242379.92151097828</v>
      </c>
      <c r="I937" s="336">
        <v>5491.64</v>
      </c>
      <c r="J937" s="336"/>
      <c r="K937" s="336"/>
      <c r="L937" s="337">
        <f t="shared" si="43"/>
        <v>17.654465442816957</v>
      </c>
      <c r="M937" s="337">
        <f t="shared" si="44"/>
        <v>0.4</v>
      </c>
    </row>
    <row r="938" spans="1:13">
      <c r="A938" s="334" t="s">
        <v>181</v>
      </c>
      <c r="B938" s="334" t="s">
        <v>908</v>
      </c>
      <c r="C938" s="334" t="s">
        <v>131</v>
      </c>
      <c r="D938" s="334" t="s">
        <v>1537</v>
      </c>
      <c r="E938" s="334" t="s">
        <v>1041</v>
      </c>
      <c r="F938" s="334" t="str">
        <f t="shared" si="45"/>
        <v>Sylhet FR Non-PNP</v>
      </c>
      <c r="G938" s="338">
        <v>1361029</v>
      </c>
      <c r="H938" s="336">
        <v>190139.50189055677</v>
      </c>
      <c r="I938" s="336">
        <v>5444.116</v>
      </c>
      <c r="J938" s="336"/>
      <c r="K938" s="336"/>
      <c r="L938" s="337">
        <f t="shared" si="43"/>
        <v>13.970275570216121</v>
      </c>
      <c r="M938" s="337">
        <f t="shared" si="44"/>
        <v>0.4</v>
      </c>
    </row>
    <row r="939" spans="1:13">
      <c r="A939" s="334" t="s">
        <v>307</v>
      </c>
      <c r="B939" s="334" t="s">
        <v>79</v>
      </c>
      <c r="C939" s="334" t="s">
        <v>52</v>
      </c>
      <c r="D939" s="334" t="s">
        <v>1537</v>
      </c>
      <c r="E939" s="334" t="s">
        <v>1041</v>
      </c>
      <c r="F939" s="334" t="str">
        <f t="shared" si="45"/>
        <v>Dhaka FR Non-PNP</v>
      </c>
      <c r="G939" s="338">
        <v>2055945</v>
      </c>
      <c r="H939" s="336">
        <v>357302.04622653162</v>
      </c>
      <c r="I939" s="336">
        <v>8223.7800000000007</v>
      </c>
      <c r="J939" s="336"/>
      <c r="K939" s="336"/>
      <c r="L939" s="337">
        <f t="shared" si="43"/>
        <v>17.378969098226442</v>
      </c>
      <c r="M939" s="337">
        <f t="shared" si="44"/>
        <v>0.4</v>
      </c>
    </row>
    <row r="940" spans="1:13">
      <c r="A940" s="334" t="s">
        <v>303</v>
      </c>
      <c r="B940" s="334" t="s">
        <v>211</v>
      </c>
      <c r="C940" s="334" t="s">
        <v>189</v>
      </c>
      <c r="D940" s="334" t="s">
        <v>1537</v>
      </c>
      <c r="E940" s="334" t="s">
        <v>1041</v>
      </c>
      <c r="F940" s="334" t="str">
        <f t="shared" si="45"/>
        <v>Barishal FR Non-PNP</v>
      </c>
      <c r="G940" s="338">
        <v>1100046</v>
      </c>
      <c r="H940" s="336">
        <v>166377.97839927019</v>
      </c>
      <c r="I940" s="336">
        <v>4400.1840000000002</v>
      </c>
      <c r="J940" s="336"/>
      <c r="K940" s="336"/>
      <c r="L940" s="337">
        <f t="shared" si="43"/>
        <v>15.124638278696544</v>
      </c>
      <c r="M940" s="337">
        <f t="shared" si="44"/>
        <v>0.4</v>
      </c>
    </row>
    <row r="941" spans="1:13">
      <c r="A941" s="334" t="s">
        <v>343</v>
      </c>
      <c r="B941" s="334" t="s">
        <v>79</v>
      </c>
      <c r="C941" s="334" t="s">
        <v>52</v>
      </c>
      <c r="D941" s="334" t="s">
        <v>1537</v>
      </c>
      <c r="E941" s="334" t="s">
        <v>1041</v>
      </c>
      <c r="F941" s="334" t="str">
        <f t="shared" si="45"/>
        <v>Dhaka FR Non-PNP</v>
      </c>
      <c r="G941" s="338">
        <v>1795832</v>
      </c>
      <c r="H941" s="336">
        <v>293740.8260199544</v>
      </c>
      <c r="I941" s="336">
        <v>0</v>
      </c>
      <c r="J941" s="336"/>
      <c r="K941" s="336"/>
      <c r="L941" s="337">
        <f t="shared" si="43"/>
        <v>16.356809880877186</v>
      </c>
      <c r="M941" s="337">
        <f t="shared" si="44"/>
        <v>0</v>
      </c>
    </row>
    <row r="942" spans="1:13">
      <c r="A942" s="334" t="s">
        <v>602</v>
      </c>
      <c r="B942" s="334" t="s">
        <v>52</v>
      </c>
      <c r="C942" s="334" t="s">
        <v>52</v>
      </c>
      <c r="D942" s="334" t="s">
        <v>1537</v>
      </c>
      <c r="E942" s="334" t="s">
        <v>1041</v>
      </c>
      <c r="F942" s="334" t="str">
        <f t="shared" si="45"/>
        <v>Dhaka FR Non-PNP</v>
      </c>
      <c r="G942" s="338">
        <v>1821912</v>
      </c>
      <c r="H942" s="336">
        <v>312223.57951854396</v>
      </c>
      <c r="I942" s="336">
        <v>7287.6480000000001</v>
      </c>
      <c r="J942" s="336"/>
      <c r="K942" s="336"/>
      <c r="L942" s="337">
        <f t="shared" si="43"/>
        <v>17.137138320541496</v>
      </c>
      <c r="M942" s="337">
        <f t="shared" si="44"/>
        <v>0.4</v>
      </c>
    </row>
    <row r="943" spans="1:13">
      <c r="A943" s="334" t="s">
        <v>381</v>
      </c>
      <c r="B943" s="334" t="s">
        <v>351</v>
      </c>
      <c r="C943" s="334" t="s">
        <v>389</v>
      </c>
      <c r="D943" s="334" t="s">
        <v>1537</v>
      </c>
      <c r="E943" s="334" t="s">
        <v>1041</v>
      </c>
      <c r="F943" s="334" t="str">
        <f t="shared" si="45"/>
        <v>Rangpur FR Non-PNP</v>
      </c>
      <c r="G943" s="338">
        <v>1990234</v>
      </c>
      <c r="H943" s="336">
        <v>310999.01838259009</v>
      </c>
      <c r="I943" s="336">
        <v>-7.2759576141834259E-12</v>
      </c>
      <c r="J943" s="336"/>
      <c r="K943" s="336"/>
      <c r="L943" s="337">
        <f t="shared" si="43"/>
        <v>15.626253917006247</v>
      </c>
      <c r="M943" s="337">
        <f t="shared" si="44"/>
        <v>-3.6558302260856892E-16</v>
      </c>
    </row>
    <row r="944" spans="1:13">
      <c r="A944" s="334" t="s">
        <v>196</v>
      </c>
      <c r="B944" s="334" t="s">
        <v>195</v>
      </c>
      <c r="C944" s="334" t="s">
        <v>195</v>
      </c>
      <c r="D944" s="334" t="s">
        <v>1537</v>
      </c>
      <c r="E944" s="334" t="s">
        <v>1041</v>
      </c>
      <c r="F944" s="334" t="str">
        <f t="shared" si="45"/>
        <v>Chattogram FR Non-PNP</v>
      </c>
      <c r="G944" s="338">
        <v>2484430</v>
      </c>
      <c r="H944" s="336">
        <v>563972.37252681609</v>
      </c>
      <c r="I944" s="336">
        <v>9937.7199999999993</v>
      </c>
      <c r="J944" s="336"/>
      <c r="K944" s="336"/>
      <c r="L944" s="337">
        <f t="shared" si="43"/>
        <v>22.700272196311268</v>
      </c>
      <c r="M944" s="337">
        <f t="shared" si="44"/>
        <v>0.4</v>
      </c>
    </row>
    <row r="945" spans="1:13">
      <c r="A945" s="334" t="s">
        <v>634</v>
      </c>
      <c r="B945" s="334" t="s">
        <v>150</v>
      </c>
      <c r="C945" s="334" t="s">
        <v>107</v>
      </c>
      <c r="D945" s="334" t="s">
        <v>1537</v>
      </c>
      <c r="E945" s="334" t="s">
        <v>1041</v>
      </c>
      <c r="F945" s="334" t="str">
        <f t="shared" si="45"/>
        <v>Rajshahi FR Non-PNP</v>
      </c>
      <c r="G945" s="338">
        <v>1377187</v>
      </c>
      <c r="H945" s="336">
        <v>199060.90145316493</v>
      </c>
      <c r="I945" s="336">
        <v>5508.7480000000005</v>
      </c>
      <c r="J945" s="336"/>
      <c r="K945" s="336"/>
      <c r="L945" s="337">
        <f t="shared" si="43"/>
        <v>14.454166460558001</v>
      </c>
      <c r="M945" s="337">
        <f t="shared" si="44"/>
        <v>0.4</v>
      </c>
    </row>
    <row r="946" spans="1:13">
      <c r="A946" s="334" t="s">
        <v>263</v>
      </c>
      <c r="B946" s="334" t="s">
        <v>131</v>
      </c>
      <c r="C946" s="334" t="s">
        <v>131</v>
      </c>
      <c r="D946" s="334" t="s">
        <v>1537</v>
      </c>
      <c r="E946" s="334" t="s">
        <v>1041</v>
      </c>
      <c r="F946" s="334" t="str">
        <f t="shared" si="45"/>
        <v>Sylhet FR Non-PNP</v>
      </c>
      <c r="G946" s="338">
        <v>1092645</v>
      </c>
      <c r="H946" s="336">
        <v>177888.13330207884</v>
      </c>
      <c r="I946" s="336">
        <v>4370.58</v>
      </c>
      <c r="J946" s="336"/>
      <c r="K946" s="336"/>
      <c r="L946" s="337">
        <f t="shared" si="43"/>
        <v>16.280505864400499</v>
      </c>
      <c r="M946" s="337">
        <f t="shared" si="44"/>
        <v>0.4</v>
      </c>
    </row>
    <row r="947" spans="1:13">
      <c r="A947" s="334" t="s">
        <v>116</v>
      </c>
      <c r="B947" s="334" t="s">
        <v>52</v>
      </c>
      <c r="C947" s="334" t="s">
        <v>52</v>
      </c>
      <c r="D947" s="334" t="s">
        <v>1537</v>
      </c>
      <c r="E947" s="334" t="s">
        <v>1041</v>
      </c>
      <c r="F947" s="334" t="str">
        <f t="shared" si="45"/>
        <v>Dhaka FR Non-PNP</v>
      </c>
      <c r="G947" s="338">
        <v>2145821</v>
      </c>
      <c r="H947" s="336">
        <v>312924.01663660986</v>
      </c>
      <c r="I947" s="336">
        <v>8583.2839999999997</v>
      </c>
      <c r="J947" s="336"/>
      <c r="K947" s="336"/>
      <c r="L947" s="337">
        <f t="shared" si="43"/>
        <v>14.582950611286302</v>
      </c>
      <c r="M947" s="337">
        <f t="shared" si="44"/>
        <v>0.4</v>
      </c>
    </row>
    <row r="948" spans="1:13">
      <c r="A948" s="334" t="s">
        <v>301</v>
      </c>
      <c r="B948" s="334" t="s">
        <v>1566</v>
      </c>
      <c r="C948" s="334" t="s">
        <v>389</v>
      </c>
      <c r="D948" s="334" t="s">
        <v>1537</v>
      </c>
      <c r="E948" s="334" t="s">
        <v>1041</v>
      </c>
      <c r="F948" s="334" t="str">
        <f t="shared" si="45"/>
        <v>Rangpur FR Non-PNP</v>
      </c>
      <c r="G948" s="338">
        <v>1103223</v>
      </c>
      <c r="H948" s="336">
        <v>204186.97356538303</v>
      </c>
      <c r="I948" s="336">
        <v>4412.8919999999998</v>
      </c>
      <c r="J948" s="336"/>
      <c r="K948" s="336"/>
      <c r="L948" s="337">
        <f t="shared" si="43"/>
        <v>18.508223048774639</v>
      </c>
      <c r="M948" s="337">
        <f t="shared" si="44"/>
        <v>0.4</v>
      </c>
    </row>
    <row r="949" spans="1:13">
      <c r="A949" s="334" t="s">
        <v>418</v>
      </c>
      <c r="B949" s="334" t="s">
        <v>52</v>
      </c>
      <c r="C949" s="334" t="s">
        <v>52</v>
      </c>
      <c r="D949" s="334" t="s">
        <v>1537</v>
      </c>
      <c r="E949" s="334" t="s">
        <v>1041</v>
      </c>
      <c r="F949" s="334" t="str">
        <f t="shared" si="45"/>
        <v>Dhaka FR Non-PNP</v>
      </c>
      <c r="G949" s="338">
        <v>1000110</v>
      </c>
      <c r="H949" s="336">
        <v>203661.30623984971</v>
      </c>
      <c r="I949" s="336">
        <v>-7.2759576141834259E-12</v>
      </c>
      <c r="J949" s="336"/>
      <c r="K949" s="336"/>
      <c r="L949" s="337">
        <f t="shared" si="43"/>
        <v>20.363890596019409</v>
      </c>
      <c r="M949" s="337">
        <f t="shared" si="44"/>
        <v>-7.2751573468752689E-16</v>
      </c>
    </row>
    <row r="950" spans="1:13">
      <c r="A950" s="334" t="s">
        <v>160</v>
      </c>
      <c r="B950" s="334" t="s">
        <v>162</v>
      </c>
      <c r="C950" s="334" t="s">
        <v>195</v>
      </c>
      <c r="D950" s="334" t="s">
        <v>1537</v>
      </c>
      <c r="E950" s="334" t="s">
        <v>1041</v>
      </c>
      <c r="F950" s="334" t="str">
        <f t="shared" si="45"/>
        <v>Chattogram FR Non-PNP</v>
      </c>
      <c r="G950" s="338">
        <v>1267110</v>
      </c>
      <c r="H950" s="336">
        <v>170414.10790215136</v>
      </c>
      <c r="I950" s="336">
        <v>-1.4551915228366852E-11</v>
      </c>
      <c r="J950" s="336"/>
      <c r="K950" s="336"/>
      <c r="L950" s="337">
        <f t="shared" si="43"/>
        <v>13.449038197327095</v>
      </c>
      <c r="M950" s="337">
        <f t="shared" si="44"/>
        <v>-1.148433461054435E-15</v>
      </c>
    </row>
    <row r="951" spans="1:13">
      <c r="A951" s="334" t="s">
        <v>360</v>
      </c>
      <c r="B951" s="334" t="s">
        <v>362</v>
      </c>
      <c r="C951" s="334" t="s">
        <v>52</v>
      </c>
      <c r="D951" s="334" t="s">
        <v>1537</v>
      </c>
      <c r="E951" s="334" t="s">
        <v>1041</v>
      </c>
      <c r="F951" s="334" t="str">
        <f t="shared" si="45"/>
        <v>Dhaka FR Non-PNP</v>
      </c>
      <c r="G951" s="338">
        <v>1703355</v>
      </c>
      <c r="H951" s="336">
        <v>288907.64081322792</v>
      </c>
      <c r="I951" s="336">
        <v>6813.42</v>
      </c>
      <c r="J951" s="336"/>
      <c r="K951" s="336"/>
      <c r="L951" s="337">
        <f t="shared" si="43"/>
        <v>16.961093889014791</v>
      </c>
      <c r="M951" s="337">
        <f t="shared" si="44"/>
        <v>0.4</v>
      </c>
    </row>
    <row r="952" spans="1:13">
      <c r="A952" s="334" t="s">
        <v>293</v>
      </c>
      <c r="B952" s="334" t="s">
        <v>295</v>
      </c>
      <c r="C952" s="334" t="s">
        <v>195</v>
      </c>
      <c r="D952" s="334" t="s">
        <v>1537</v>
      </c>
      <c r="E952" s="334" t="s">
        <v>1041</v>
      </c>
      <c r="F952" s="334" t="str">
        <f t="shared" si="45"/>
        <v>Chattogram FR Non-PNP</v>
      </c>
      <c r="G952" s="338">
        <v>1317108</v>
      </c>
      <c r="H952" s="336">
        <v>247937.08893449313</v>
      </c>
      <c r="I952" s="336">
        <v>78747.215764634311</v>
      </c>
      <c r="J952" s="336"/>
      <c r="K952" s="336"/>
      <c r="L952" s="337">
        <f t="shared" si="43"/>
        <v>18.824355249113449</v>
      </c>
      <c r="M952" s="337">
        <f t="shared" si="44"/>
        <v>5.9787971650490555</v>
      </c>
    </row>
    <row r="953" spans="1:13">
      <c r="A953" s="334" t="s">
        <v>618</v>
      </c>
      <c r="B953" s="334" t="s">
        <v>98</v>
      </c>
      <c r="C953" s="334" t="s">
        <v>52</v>
      </c>
      <c r="D953" s="334" t="s">
        <v>1537</v>
      </c>
      <c r="E953" s="334" t="s">
        <v>1041</v>
      </c>
      <c r="F953" s="334" t="str">
        <f t="shared" si="45"/>
        <v>Dhaka FR Non-PNP</v>
      </c>
      <c r="G953" s="338">
        <v>2667373</v>
      </c>
      <c r="H953" s="336">
        <v>457002.69115489465</v>
      </c>
      <c r="I953" s="336">
        <v>10669.492</v>
      </c>
      <c r="J953" s="336"/>
      <c r="K953" s="336"/>
      <c r="L953" s="337">
        <f t="shared" si="43"/>
        <v>17.13306279829985</v>
      </c>
      <c r="M953" s="337">
        <f t="shared" si="44"/>
        <v>0.4</v>
      </c>
    </row>
    <row r="954" spans="1:13">
      <c r="A954" s="334" t="s">
        <v>339</v>
      </c>
      <c r="B954" s="334" t="s">
        <v>325</v>
      </c>
      <c r="C954" s="334" t="s">
        <v>389</v>
      </c>
      <c r="D954" s="334" t="s">
        <v>1537</v>
      </c>
      <c r="E954" s="334" t="s">
        <v>1041</v>
      </c>
      <c r="F954" s="334" t="str">
        <f t="shared" si="45"/>
        <v>Rangpur FR Non-PNP</v>
      </c>
      <c r="G954" s="338">
        <v>847874</v>
      </c>
      <c r="H954" s="336">
        <v>123404.13098117443</v>
      </c>
      <c r="I954" s="336">
        <v>2759.7233430828419</v>
      </c>
      <c r="J954" s="336"/>
      <c r="K954" s="336"/>
      <c r="L954" s="337">
        <f t="shared" si="43"/>
        <v>14.554536520895137</v>
      </c>
      <c r="M954" s="337">
        <f t="shared" si="44"/>
        <v>0.32548743599672147</v>
      </c>
    </row>
    <row r="955" spans="1:13">
      <c r="A955" s="334" t="s">
        <v>462</v>
      </c>
      <c r="B955" s="334" t="s">
        <v>283</v>
      </c>
      <c r="C955" s="334" t="s">
        <v>195</v>
      </c>
      <c r="D955" s="334" t="s">
        <v>1537</v>
      </c>
      <c r="E955" s="334" t="s">
        <v>1041</v>
      </c>
      <c r="F955" s="334" t="str">
        <f t="shared" si="45"/>
        <v>Chattogram FR Non-PNP</v>
      </c>
      <c r="G955" s="338">
        <v>2598519</v>
      </c>
      <c r="H955" s="336">
        <v>447017.13726831018</v>
      </c>
      <c r="I955" s="336">
        <v>1.4551915228366852E-11</v>
      </c>
      <c r="J955" s="336"/>
      <c r="K955" s="336"/>
      <c r="L955" s="337">
        <f t="shared" si="43"/>
        <v>17.202765778057046</v>
      </c>
      <c r="M955" s="337">
        <f t="shared" si="44"/>
        <v>5.6000803643794223E-16</v>
      </c>
    </row>
    <row r="956" spans="1:13">
      <c r="A956" s="334" t="s">
        <v>937</v>
      </c>
      <c r="B956" s="334" t="s">
        <v>1139</v>
      </c>
      <c r="C956" s="334" t="s">
        <v>189</v>
      </c>
      <c r="D956" s="334" t="s">
        <v>1537</v>
      </c>
      <c r="E956" s="334" t="s">
        <v>1041</v>
      </c>
      <c r="F956" s="334" t="str">
        <f t="shared" si="45"/>
        <v>Barishal FR Non-PNP</v>
      </c>
      <c r="G956" s="338">
        <v>1043372</v>
      </c>
      <c r="H956" s="336">
        <v>182185.54120210736</v>
      </c>
      <c r="I956" s="336">
        <v>4173.4880000000003</v>
      </c>
      <c r="J956" s="336"/>
      <c r="K956" s="336"/>
      <c r="L956" s="337">
        <f t="shared" si="43"/>
        <v>17.461225833365987</v>
      </c>
      <c r="M956" s="337">
        <f t="shared" si="44"/>
        <v>0.4</v>
      </c>
    </row>
    <row r="957" spans="1:13">
      <c r="A957" s="334" t="s">
        <v>413</v>
      </c>
      <c r="B957" s="334" t="s">
        <v>52</v>
      </c>
      <c r="C957" s="334" t="s">
        <v>52</v>
      </c>
      <c r="D957" s="334" t="s">
        <v>1537</v>
      </c>
      <c r="E957" s="334" t="s">
        <v>1041</v>
      </c>
      <c r="F957" s="334" t="str">
        <f t="shared" si="45"/>
        <v>Dhaka FR Non-PNP</v>
      </c>
      <c r="G957" s="338">
        <v>2018491</v>
      </c>
      <c r="H957" s="336">
        <v>428549.76670915179</v>
      </c>
      <c r="I957" s="336">
        <v>8073.9639999999999</v>
      </c>
      <c r="J957" s="336"/>
      <c r="K957" s="336"/>
      <c r="L957" s="337">
        <f t="shared" si="43"/>
        <v>21.231195319134532</v>
      </c>
      <c r="M957" s="337">
        <f t="shared" si="44"/>
        <v>0.4</v>
      </c>
    </row>
    <row r="958" spans="1:13">
      <c r="A958" s="334" t="s">
        <v>424</v>
      </c>
      <c r="B958" s="334" t="s">
        <v>52</v>
      </c>
      <c r="C958" s="334" t="s">
        <v>52</v>
      </c>
      <c r="D958" s="334" t="s">
        <v>1537</v>
      </c>
      <c r="E958" s="334" t="s">
        <v>1041</v>
      </c>
      <c r="F958" s="334" t="str">
        <f t="shared" si="45"/>
        <v>Dhaka FR Non-PNP</v>
      </c>
      <c r="G958" s="338">
        <v>1269828</v>
      </c>
      <c r="H958" s="336">
        <v>264372.24980913044</v>
      </c>
      <c r="I958" s="336">
        <v>6108.0053670004827</v>
      </c>
      <c r="J958" s="336"/>
      <c r="K958" s="336"/>
      <c r="L958" s="337">
        <f t="shared" si="43"/>
        <v>20.819532236580894</v>
      </c>
      <c r="M958" s="337">
        <f t="shared" si="44"/>
        <v>0.4810104492104823</v>
      </c>
    </row>
    <row r="959" spans="1:13">
      <c r="A959" s="334" t="s">
        <v>168</v>
      </c>
      <c r="B959" s="334" t="s">
        <v>170</v>
      </c>
      <c r="C959" s="334" t="s">
        <v>195</v>
      </c>
      <c r="D959" s="334" t="s">
        <v>1537</v>
      </c>
      <c r="E959" s="334" t="s">
        <v>1041</v>
      </c>
      <c r="F959" s="334" t="str">
        <f t="shared" si="45"/>
        <v>Chattogram FR Non-PNP</v>
      </c>
      <c r="G959" s="338">
        <v>1890577</v>
      </c>
      <c r="H959" s="336">
        <v>421141.74285999592</v>
      </c>
      <c r="I959" s="336">
        <v>1.4551915228366852E-11</v>
      </c>
      <c r="J959" s="336"/>
      <c r="K959" s="336"/>
      <c r="L959" s="337">
        <f t="shared" si="43"/>
        <v>22.275831286427156</v>
      </c>
      <c r="M959" s="337">
        <f t="shared" si="44"/>
        <v>7.6970761986244689E-16</v>
      </c>
    </row>
    <row r="960" spans="1:13">
      <c r="A960" s="334" t="s">
        <v>453</v>
      </c>
      <c r="B960" s="334" t="s">
        <v>455</v>
      </c>
      <c r="C960" s="334" t="s">
        <v>195</v>
      </c>
      <c r="D960" s="334" t="s">
        <v>1537</v>
      </c>
      <c r="E960" s="334" t="s">
        <v>1041</v>
      </c>
      <c r="F960" s="334" t="str">
        <f t="shared" si="45"/>
        <v>Chattogram FR Non-PNP</v>
      </c>
      <c r="G960" s="338">
        <v>3458409</v>
      </c>
      <c r="H960" s="336">
        <v>675254.6336142791</v>
      </c>
      <c r="I960" s="336">
        <v>13833.636</v>
      </c>
      <c r="J960" s="336"/>
      <c r="K960" s="336"/>
      <c r="L960" s="337">
        <f t="shared" si="43"/>
        <v>19.525007991081424</v>
      </c>
      <c r="M960" s="337">
        <f t="shared" si="44"/>
        <v>0.4</v>
      </c>
    </row>
    <row r="961" spans="1:13">
      <c r="A961" s="334" t="s">
        <v>458</v>
      </c>
      <c r="B961" s="334" t="s">
        <v>162</v>
      </c>
      <c r="C961" s="334" t="s">
        <v>195</v>
      </c>
      <c r="D961" s="334" t="s">
        <v>1537</v>
      </c>
      <c r="E961" s="334" t="s">
        <v>1041</v>
      </c>
      <c r="F961" s="334" t="str">
        <f t="shared" si="45"/>
        <v>Chattogram FR Non-PNP</v>
      </c>
      <c r="G961" s="338">
        <v>2736016</v>
      </c>
      <c r="H961" s="336">
        <v>467026.95651465986</v>
      </c>
      <c r="I961" s="336">
        <v>1.4551915228366852E-11</v>
      </c>
      <c r="J961" s="336"/>
      <c r="K961" s="336"/>
      <c r="L961" s="337">
        <f t="shared" si="43"/>
        <v>17.069598880805518</v>
      </c>
      <c r="M961" s="337">
        <f t="shared" si="44"/>
        <v>5.3186513632840054E-16</v>
      </c>
    </row>
    <row r="962" spans="1:13">
      <c r="A962" s="334" t="s">
        <v>483</v>
      </c>
      <c r="B962" s="334" t="s">
        <v>52</v>
      </c>
      <c r="C962" s="334" t="s">
        <v>52</v>
      </c>
      <c r="D962" s="334" t="s">
        <v>1537</v>
      </c>
      <c r="E962" s="334" t="s">
        <v>1041</v>
      </c>
      <c r="F962" s="334" t="str">
        <f t="shared" si="45"/>
        <v>Dhaka FR Non-PNP</v>
      </c>
      <c r="G962" s="338">
        <v>2607037</v>
      </c>
      <c r="H962" s="336">
        <v>489119.8586396121</v>
      </c>
      <c r="I962" s="336">
        <v>10428.148000000001</v>
      </c>
      <c r="J962" s="336"/>
      <c r="K962" s="336"/>
      <c r="L962" s="337">
        <f t="shared" si="43"/>
        <v>18.761523470499732</v>
      </c>
      <c r="M962" s="337">
        <f t="shared" si="44"/>
        <v>0.4</v>
      </c>
    </row>
    <row r="963" spans="1:13">
      <c r="A963" s="334" t="s">
        <v>577</v>
      </c>
      <c r="B963" s="334" t="s">
        <v>79</v>
      </c>
      <c r="C963" s="334" t="s">
        <v>52</v>
      </c>
      <c r="D963" s="334" t="s">
        <v>1537</v>
      </c>
      <c r="E963" s="334" t="s">
        <v>1041</v>
      </c>
      <c r="F963" s="334" t="str">
        <f t="shared" si="45"/>
        <v>Dhaka FR Non-PNP</v>
      </c>
      <c r="G963" s="338">
        <v>1420639</v>
      </c>
      <c r="H963" s="336">
        <v>222906.26736477806</v>
      </c>
      <c r="I963" s="336">
        <v>5682.5560000000005</v>
      </c>
      <c r="J963" s="336"/>
      <c r="K963" s="336"/>
      <c r="L963" s="337">
        <f t="shared" ref="L963:L1026" si="46">(H963/G963)*100</f>
        <v>15.690563708639427</v>
      </c>
      <c r="M963" s="337">
        <f t="shared" ref="M963:M1026" si="47">(I963/G963)*100</f>
        <v>0.4</v>
      </c>
    </row>
    <row r="964" spans="1:13">
      <c r="A964" s="334" t="s">
        <v>446</v>
      </c>
      <c r="B964" s="334" t="s">
        <v>107</v>
      </c>
      <c r="C964" s="334" t="s">
        <v>107</v>
      </c>
      <c r="D964" s="334" t="s">
        <v>1537</v>
      </c>
      <c r="E964" s="334" t="s">
        <v>1041</v>
      </c>
      <c r="F964" s="334" t="str">
        <f t="shared" ref="F964:F1027" si="48">CONCATENATE(C964," ",E964," ",D964)</f>
        <v>Rajshahi FR Non-PNP</v>
      </c>
      <c r="G964" s="338">
        <v>1214813</v>
      </c>
      <c r="H964" s="336">
        <v>181891.99463667261</v>
      </c>
      <c r="I964" s="336">
        <v>4859.2520000000004</v>
      </c>
      <c r="J964" s="336"/>
      <c r="K964" s="336"/>
      <c r="L964" s="337">
        <f t="shared" si="46"/>
        <v>14.97283899963802</v>
      </c>
      <c r="M964" s="337">
        <f t="shared" si="47"/>
        <v>0.4</v>
      </c>
    </row>
    <row r="965" spans="1:13">
      <c r="A965" s="334" t="s">
        <v>259</v>
      </c>
      <c r="B965" s="334" t="s">
        <v>1565</v>
      </c>
      <c r="C965" s="334" t="s">
        <v>189</v>
      </c>
      <c r="D965" s="334" t="s">
        <v>1537</v>
      </c>
      <c r="E965" s="334" t="s">
        <v>1041</v>
      </c>
      <c r="F965" s="334" t="str">
        <f t="shared" si="48"/>
        <v>Barishal FR Non-PNP</v>
      </c>
      <c r="G965" s="338">
        <v>818930</v>
      </c>
      <c r="H965" s="336">
        <v>125893.24952387562</v>
      </c>
      <c r="I965" s="336">
        <v>3275.7200000000003</v>
      </c>
      <c r="J965" s="336"/>
      <c r="K965" s="336"/>
      <c r="L965" s="337">
        <f t="shared" si="46"/>
        <v>15.372895061101147</v>
      </c>
      <c r="M965" s="337">
        <f t="shared" si="47"/>
        <v>0.4</v>
      </c>
    </row>
    <row r="966" spans="1:13">
      <c r="A966" s="334" t="s">
        <v>485</v>
      </c>
      <c r="B966" s="334" t="s">
        <v>487</v>
      </c>
      <c r="C966" s="334" t="s">
        <v>52</v>
      </c>
      <c r="D966" s="334" t="s">
        <v>1537</v>
      </c>
      <c r="E966" s="334" t="s">
        <v>1041</v>
      </c>
      <c r="F966" s="334" t="str">
        <f t="shared" si="48"/>
        <v>Dhaka FR Non-PNP</v>
      </c>
      <c r="G966" s="338">
        <v>1571813</v>
      </c>
      <c r="H966" s="336">
        <v>262755.39838355174</v>
      </c>
      <c r="I966" s="336">
        <v>6287.2520000000004</v>
      </c>
      <c r="J966" s="336"/>
      <c r="K966" s="336"/>
      <c r="L966" s="337">
        <f t="shared" si="46"/>
        <v>16.716708564158189</v>
      </c>
      <c r="M966" s="337">
        <f t="shared" si="47"/>
        <v>0.4</v>
      </c>
    </row>
    <row r="967" spans="1:13">
      <c r="A967" s="334" t="s">
        <v>322</v>
      </c>
      <c r="B967" s="334" t="s">
        <v>323</v>
      </c>
      <c r="C967" s="334" t="s">
        <v>389</v>
      </c>
      <c r="D967" s="334" t="s">
        <v>1537</v>
      </c>
      <c r="E967" s="334" t="s">
        <v>1041</v>
      </c>
      <c r="F967" s="334" t="str">
        <f t="shared" si="48"/>
        <v>Rangpur FR Non-PNP</v>
      </c>
      <c r="G967" s="338">
        <v>2172096</v>
      </c>
      <c r="H967" s="336">
        <v>357664.31924111134</v>
      </c>
      <c r="I967" s="336">
        <v>8688.384</v>
      </c>
      <c r="J967" s="336"/>
      <c r="K967" s="336"/>
      <c r="L967" s="337">
        <f t="shared" si="46"/>
        <v>16.466321895584326</v>
      </c>
      <c r="M967" s="337">
        <f t="shared" si="47"/>
        <v>0.4</v>
      </c>
    </row>
    <row r="968" spans="1:13">
      <c r="A968" s="334" t="s">
        <v>593</v>
      </c>
      <c r="B968" s="334" t="s">
        <v>52</v>
      </c>
      <c r="C968" s="334" t="s">
        <v>52</v>
      </c>
      <c r="D968" s="334" t="s">
        <v>1537</v>
      </c>
      <c r="E968" s="334" t="s">
        <v>1041</v>
      </c>
      <c r="F968" s="334" t="str">
        <f t="shared" si="48"/>
        <v>Dhaka FR Non-PNP</v>
      </c>
      <c r="G968" s="338">
        <v>1742426</v>
      </c>
      <c r="H968" s="336">
        <v>288201.28127269773</v>
      </c>
      <c r="I968" s="336">
        <v>6969.7039999999997</v>
      </c>
      <c r="J968" s="336"/>
      <c r="K968" s="336"/>
      <c r="L968" s="337">
        <f t="shared" si="46"/>
        <v>16.54023076289597</v>
      </c>
      <c r="M968" s="337">
        <f t="shared" si="47"/>
        <v>0.4</v>
      </c>
    </row>
    <row r="969" spans="1:13">
      <c r="A969" s="334" t="s">
        <v>281</v>
      </c>
      <c r="B969" s="334" t="s">
        <v>283</v>
      </c>
      <c r="C969" s="334" t="s">
        <v>195</v>
      </c>
      <c r="D969" s="334" t="s">
        <v>1537</v>
      </c>
      <c r="E969" s="334" t="s">
        <v>1041</v>
      </c>
      <c r="F969" s="334" t="str">
        <f t="shared" si="48"/>
        <v>Chattogram FR Non-PNP</v>
      </c>
      <c r="G969" s="338">
        <v>1493404</v>
      </c>
      <c r="H969" s="336">
        <v>243626.42588057593</v>
      </c>
      <c r="I969" s="336">
        <v>5973.616</v>
      </c>
      <c r="J969" s="336"/>
      <c r="K969" s="336"/>
      <c r="L969" s="337">
        <f t="shared" si="46"/>
        <v>16.313497612205133</v>
      </c>
      <c r="M969" s="337">
        <f t="shared" si="47"/>
        <v>0.4</v>
      </c>
    </row>
    <row r="970" spans="1:13">
      <c r="A970" s="334" t="s">
        <v>836</v>
      </c>
      <c r="B970" s="334" t="s">
        <v>48</v>
      </c>
      <c r="C970" s="334" t="s">
        <v>18</v>
      </c>
      <c r="D970" s="334" t="s">
        <v>1537</v>
      </c>
      <c r="E970" s="334" t="s">
        <v>1041</v>
      </c>
      <c r="F970" s="334" t="str">
        <f t="shared" si="48"/>
        <v>Mymensingh FR Non-PNP</v>
      </c>
      <c r="G970" s="338">
        <v>504115</v>
      </c>
      <c r="H970" s="336">
        <v>83326.759359754913</v>
      </c>
      <c r="I970" s="336">
        <v>2016.46</v>
      </c>
      <c r="J970" s="336"/>
      <c r="K970" s="336"/>
      <c r="L970" s="337">
        <f t="shared" si="46"/>
        <v>16.529315604525735</v>
      </c>
      <c r="M970" s="337">
        <f t="shared" si="47"/>
        <v>0.4</v>
      </c>
    </row>
    <row r="971" spans="1:13">
      <c r="A971" s="334" t="s">
        <v>479</v>
      </c>
      <c r="B971" s="334" t="s">
        <v>226</v>
      </c>
      <c r="C971" s="334" t="s">
        <v>107</v>
      </c>
      <c r="D971" s="334" t="s">
        <v>1537</v>
      </c>
      <c r="E971" s="334" t="s">
        <v>1041</v>
      </c>
      <c r="F971" s="334" t="str">
        <f t="shared" si="48"/>
        <v>Rajshahi FR Non-PNP</v>
      </c>
      <c r="G971" s="338">
        <v>1908955</v>
      </c>
      <c r="H971" s="336">
        <v>392200.03919813153</v>
      </c>
      <c r="I971" s="336">
        <v>7635.82</v>
      </c>
      <c r="J971" s="336"/>
      <c r="K971" s="336"/>
      <c r="L971" s="337">
        <f t="shared" si="46"/>
        <v>20.545274204899094</v>
      </c>
      <c r="M971" s="337">
        <f t="shared" si="47"/>
        <v>0.4</v>
      </c>
    </row>
    <row r="972" spans="1:13">
      <c r="A972" s="334" t="s">
        <v>581</v>
      </c>
      <c r="B972" s="334" t="s">
        <v>103</v>
      </c>
      <c r="C972" s="334" t="s">
        <v>52</v>
      </c>
      <c r="D972" s="334" t="s">
        <v>1537</v>
      </c>
      <c r="E972" s="334" t="s">
        <v>1041</v>
      </c>
      <c r="F972" s="334" t="str">
        <f t="shared" si="48"/>
        <v>Dhaka FR Non-PNP</v>
      </c>
      <c r="G972" s="338">
        <v>1882957</v>
      </c>
      <c r="H972" s="336">
        <v>304712.88845912943</v>
      </c>
      <c r="I972" s="336">
        <v>7531.8280000000004</v>
      </c>
      <c r="J972" s="336"/>
      <c r="K972" s="336"/>
      <c r="L972" s="337">
        <f t="shared" si="46"/>
        <v>16.182679076533848</v>
      </c>
      <c r="M972" s="337">
        <f t="shared" si="47"/>
        <v>0.4</v>
      </c>
    </row>
    <row r="973" spans="1:13">
      <c r="A973" s="334" t="s">
        <v>630</v>
      </c>
      <c r="B973" s="334" t="s">
        <v>52</v>
      </c>
      <c r="C973" s="334" t="s">
        <v>52</v>
      </c>
      <c r="D973" s="334" t="s">
        <v>1537</v>
      </c>
      <c r="E973" s="334" t="s">
        <v>1041</v>
      </c>
      <c r="F973" s="334" t="str">
        <f t="shared" si="48"/>
        <v>Dhaka FR Non-PNP</v>
      </c>
      <c r="G973" s="338">
        <v>3136365</v>
      </c>
      <c r="H973" s="336">
        <v>579464.02380392014</v>
      </c>
      <c r="I973" s="336">
        <v>12545.460000000001</v>
      </c>
      <c r="J973" s="336"/>
      <c r="K973" s="336"/>
      <c r="L973" s="337">
        <f t="shared" si="46"/>
        <v>18.475656494187383</v>
      </c>
      <c r="M973" s="337">
        <f t="shared" si="47"/>
        <v>0.4</v>
      </c>
    </row>
    <row r="974" spans="1:13">
      <c r="A974" s="334" t="s">
        <v>163</v>
      </c>
      <c r="B974" s="334" t="s">
        <v>165</v>
      </c>
      <c r="C974" s="334" t="s">
        <v>52</v>
      </c>
      <c r="D974" s="334" t="s">
        <v>1537</v>
      </c>
      <c r="E974" s="334" t="s">
        <v>1041</v>
      </c>
      <c r="F974" s="334" t="str">
        <f t="shared" si="48"/>
        <v>Dhaka FR Non-PNP</v>
      </c>
      <c r="G974" s="338">
        <v>1050635</v>
      </c>
      <c r="H974" s="336">
        <v>158727.88867839967</v>
      </c>
      <c r="I974" s="336">
        <v>4202.54</v>
      </c>
      <c r="J974" s="336"/>
      <c r="K974" s="336"/>
      <c r="L974" s="337">
        <f t="shared" si="46"/>
        <v>15.10780515387358</v>
      </c>
      <c r="M974" s="337">
        <f t="shared" si="47"/>
        <v>0.4</v>
      </c>
    </row>
    <row r="975" spans="1:13">
      <c r="A975" s="334" t="s">
        <v>481</v>
      </c>
      <c r="B975" s="334" t="s">
        <v>206</v>
      </c>
      <c r="C975" s="334" t="s">
        <v>52</v>
      </c>
      <c r="D975" s="334" t="s">
        <v>1537</v>
      </c>
      <c r="E975" s="334" t="s">
        <v>1041</v>
      </c>
      <c r="F975" s="334" t="str">
        <f t="shared" si="48"/>
        <v>Dhaka FR Non-PNP</v>
      </c>
      <c r="G975" s="338">
        <v>1728979</v>
      </c>
      <c r="H975" s="336">
        <v>206427.82536726262</v>
      </c>
      <c r="I975" s="336">
        <v>6915.9160000000002</v>
      </c>
      <c r="J975" s="336"/>
      <c r="K975" s="336"/>
      <c r="L975" s="337">
        <f t="shared" si="46"/>
        <v>11.939290492670104</v>
      </c>
      <c r="M975" s="337">
        <f t="shared" si="47"/>
        <v>0.4</v>
      </c>
    </row>
    <row r="976" spans="1:13">
      <c r="A976" s="334" t="s">
        <v>269</v>
      </c>
      <c r="B976" s="334" t="s">
        <v>79</v>
      </c>
      <c r="C976" s="334" t="s">
        <v>52</v>
      </c>
      <c r="D976" s="334" t="s">
        <v>1537</v>
      </c>
      <c r="E976" s="334" t="s">
        <v>1041</v>
      </c>
      <c r="F976" s="334" t="str">
        <f t="shared" si="48"/>
        <v>Dhaka FR Non-PNP</v>
      </c>
      <c r="G976" s="338">
        <v>1411345</v>
      </c>
      <c r="H976" s="336">
        <v>197559.81287937393</v>
      </c>
      <c r="I976" s="336">
        <v>5645.38</v>
      </c>
      <c r="J976" s="336"/>
      <c r="K976" s="336"/>
      <c r="L976" s="337">
        <f t="shared" si="46"/>
        <v>13.997981562224258</v>
      </c>
      <c r="M976" s="337">
        <f t="shared" si="47"/>
        <v>0.4</v>
      </c>
    </row>
    <row r="977" spans="1:13">
      <c r="A977" s="334" t="s">
        <v>375</v>
      </c>
      <c r="B977" s="334" t="s">
        <v>52</v>
      </c>
      <c r="C977" s="334" t="s">
        <v>52</v>
      </c>
      <c r="D977" s="334" t="s">
        <v>1537</v>
      </c>
      <c r="E977" s="334" t="s">
        <v>1041</v>
      </c>
      <c r="F977" s="334" t="str">
        <f t="shared" si="48"/>
        <v>Dhaka FR Non-PNP</v>
      </c>
      <c r="G977" s="338">
        <v>562974</v>
      </c>
      <c r="H977" s="336">
        <v>106114.29010962465</v>
      </c>
      <c r="I977" s="336">
        <v>42015.236423338123</v>
      </c>
      <c r="J977" s="336"/>
      <c r="K977" s="336"/>
      <c r="L977" s="337">
        <f t="shared" si="46"/>
        <v>18.848879363811587</v>
      </c>
      <c r="M977" s="337">
        <f t="shared" si="47"/>
        <v>7.463086469950321</v>
      </c>
    </row>
    <row r="978" spans="1:13">
      <c r="A978" s="334" t="s">
        <v>430</v>
      </c>
      <c r="B978" s="334" t="s">
        <v>52</v>
      </c>
      <c r="C978" s="334" t="s">
        <v>52</v>
      </c>
      <c r="D978" s="334" t="s">
        <v>1537</v>
      </c>
      <c r="E978" s="334" t="s">
        <v>1041</v>
      </c>
      <c r="F978" s="334" t="str">
        <f t="shared" si="48"/>
        <v>Dhaka FR Non-PNP</v>
      </c>
      <c r="G978" s="338">
        <v>2514118</v>
      </c>
      <c r="H978" s="336">
        <v>379411.48880785756</v>
      </c>
      <c r="I978" s="336">
        <v>10056.472</v>
      </c>
      <c r="J978" s="336"/>
      <c r="K978" s="336"/>
      <c r="L978" s="337">
        <f t="shared" si="46"/>
        <v>15.091236322553577</v>
      </c>
      <c r="M978" s="337">
        <f t="shared" si="47"/>
        <v>0.4</v>
      </c>
    </row>
    <row r="979" spans="1:13">
      <c r="A979" s="334" t="s">
        <v>332</v>
      </c>
      <c r="B979" s="334" t="s">
        <v>48</v>
      </c>
      <c r="C979" s="334" t="s">
        <v>18</v>
      </c>
      <c r="D979" s="334" t="s">
        <v>1537</v>
      </c>
      <c r="E979" s="334" t="s">
        <v>1041</v>
      </c>
      <c r="F979" s="334" t="str">
        <f t="shared" si="48"/>
        <v>Mymensingh FR Non-PNP</v>
      </c>
      <c r="G979" s="338">
        <v>615101</v>
      </c>
      <c r="H979" s="336">
        <v>78023.932118394878</v>
      </c>
      <c r="I979" s="336">
        <v>2460.404</v>
      </c>
      <c r="J979" s="336"/>
      <c r="K979" s="336"/>
      <c r="L979" s="337">
        <f t="shared" si="46"/>
        <v>12.684735046503725</v>
      </c>
      <c r="M979" s="337">
        <f t="shared" si="47"/>
        <v>0.4</v>
      </c>
    </row>
    <row r="980" spans="1:13">
      <c r="A980" s="334" t="s">
        <v>198</v>
      </c>
      <c r="B980" s="334" t="s">
        <v>165</v>
      </c>
      <c r="C980" s="334" t="s">
        <v>52</v>
      </c>
      <c r="D980" s="334" t="s">
        <v>1537</v>
      </c>
      <c r="E980" s="334" t="s">
        <v>1041</v>
      </c>
      <c r="F980" s="334" t="str">
        <f t="shared" si="48"/>
        <v>Dhaka FR Non-PNP</v>
      </c>
      <c r="G980" s="338">
        <v>1336714</v>
      </c>
      <c r="H980" s="336">
        <v>213665.31342378905</v>
      </c>
      <c r="I980" s="336">
        <v>7.2759576141834259E-12</v>
      </c>
      <c r="J980" s="336"/>
      <c r="K980" s="336"/>
      <c r="L980" s="337">
        <f t="shared" si="46"/>
        <v>15.98437013630358</v>
      </c>
      <c r="M980" s="337">
        <f t="shared" si="47"/>
        <v>5.4431670605555312E-16</v>
      </c>
    </row>
    <row r="981" spans="1:13">
      <c r="A981" s="334" t="s">
        <v>298</v>
      </c>
      <c r="B981" s="334" t="s">
        <v>300</v>
      </c>
      <c r="C981" s="334" t="s">
        <v>18</v>
      </c>
      <c r="D981" s="334" t="s">
        <v>1537</v>
      </c>
      <c r="E981" s="334" t="s">
        <v>1041</v>
      </c>
      <c r="F981" s="334" t="str">
        <f t="shared" si="48"/>
        <v>Mymensingh FR Non-PNP</v>
      </c>
      <c r="G981" s="338">
        <v>1366364</v>
      </c>
      <c r="H981" s="336">
        <v>195921.08241407428</v>
      </c>
      <c r="I981" s="336">
        <v>7.2759576141834259E-12</v>
      </c>
      <c r="J981" s="336"/>
      <c r="K981" s="336"/>
      <c r="L981" s="337">
        <f t="shared" si="46"/>
        <v>14.338864491019542</v>
      </c>
      <c r="M981" s="337">
        <f t="shared" si="47"/>
        <v>5.3250507289297919E-16</v>
      </c>
    </row>
    <row r="982" spans="1:13">
      <c r="A982" s="334" t="s">
        <v>574</v>
      </c>
      <c r="B982" s="334" t="s">
        <v>576</v>
      </c>
      <c r="C982" s="334" t="s">
        <v>389</v>
      </c>
      <c r="D982" s="334" t="s">
        <v>1537</v>
      </c>
      <c r="E982" s="334" t="s">
        <v>1041</v>
      </c>
      <c r="F982" s="334" t="str">
        <f t="shared" si="48"/>
        <v>Rangpur FR Non-PNP</v>
      </c>
      <c r="G982" s="338">
        <v>853697</v>
      </c>
      <c r="H982" s="336">
        <v>136757.58463089011</v>
      </c>
      <c r="I982" s="336">
        <v>-1.4551915228366852E-11</v>
      </c>
      <c r="J982" s="336"/>
      <c r="K982" s="336"/>
      <c r="L982" s="337">
        <f t="shared" si="46"/>
        <v>16.019452408862879</v>
      </c>
      <c r="M982" s="337">
        <f t="shared" si="47"/>
        <v>-1.7045761234216415E-15</v>
      </c>
    </row>
    <row r="983" spans="1:13">
      <c r="A983" s="334" t="s">
        <v>1201</v>
      </c>
      <c r="B983" s="334" t="s">
        <v>189</v>
      </c>
      <c r="C983" s="334" t="s">
        <v>189</v>
      </c>
      <c r="D983" s="334" t="s">
        <v>1537</v>
      </c>
      <c r="E983" s="334" t="s">
        <v>1041</v>
      </c>
      <c r="F983" s="334" t="str">
        <f t="shared" si="48"/>
        <v>Barishal FR Non-PNP</v>
      </c>
      <c r="G983" s="338">
        <v>1505254</v>
      </c>
      <c r="H983" s="336">
        <v>261411.44720029662</v>
      </c>
      <c r="I983" s="336">
        <v>6021.0160000000005</v>
      </c>
      <c r="J983" s="336"/>
      <c r="K983" s="336"/>
      <c r="L983" s="337">
        <f t="shared" si="46"/>
        <v>17.366600401015152</v>
      </c>
      <c r="M983" s="337">
        <f t="shared" si="47"/>
        <v>0.4</v>
      </c>
    </row>
    <row r="984" spans="1:13">
      <c r="A984" s="334" t="s">
        <v>202</v>
      </c>
      <c r="B984" s="334" t="s">
        <v>159</v>
      </c>
      <c r="C984" s="334" t="s">
        <v>159</v>
      </c>
      <c r="D984" s="334" t="s">
        <v>1537</v>
      </c>
      <c r="E984" s="334" t="s">
        <v>1041</v>
      </c>
      <c r="F984" s="334" t="str">
        <f t="shared" si="48"/>
        <v>Khulna FR Non-PNP</v>
      </c>
      <c r="G984" s="338">
        <v>1867140</v>
      </c>
      <c r="H984" s="336">
        <v>320842.53358627908</v>
      </c>
      <c r="I984" s="336">
        <v>7468.56</v>
      </c>
      <c r="J984" s="336"/>
      <c r="K984" s="336"/>
      <c r="L984" s="337">
        <f t="shared" si="46"/>
        <v>17.183635591668491</v>
      </c>
      <c r="M984" s="337">
        <f t="shared" si="47"/>
        <v>0.4</v>
      </c>
    </row>
    <row r="985" spans="1:13">
      <c r="A985" s="334" t="s">
        <v>931</v>
      </c>
      <c r="B985" s="334" t="s">
        <v>226</v>
      </c>
      <c r="C985" s="334" t="s">
        <v>107</v>
      </c>
      <c r="D985" s="334" t="s">
        <v>1537</v>
      </c>
      <c r="E985" s="334" t="s">
        <v>1041</v>
      </c>
      <c r="F985" s="334" t="str">
        <f t="shared" si="48"/>
        <v>Rajshahi FR Non-PNP</v>
      </c>
      <c r="G985" s="338">
        <v>2320601</v>
      </c>
      <c r="H985" s="336">
        <v>343011.26822353783</v>
      </c>
      <c r="I985" s="336">
        <v>9282.4040000000005</v>
      </c>
      <c r="J985" s="336"/>
      <c r="K985" s="336"/>
      <c r="L985" s="337">
        <f t="shared" si="46"/>
        <v>14.781139378270449</v>
      </c>
      <c r="M985" s="337">
        <f t="shared" si="47"/>
        <v>0.4</v>
      </c>
    </row>
    <row r="986" spans="1:13">
      <c r="A986" s="334" t="s">
        <v>591</v>
      </c>
      <c r="B986" s="334" t="s">
        <v>389</v>
      </c>
      <c r="C986" s="334" t="s">
        <v>389</v>
      </c>
      <c r="D986" s="334" t="s">
        <v>1537</v>
      </c>
      <c r="E986" s="334" t="s">
        <v>1041</v>
      </c>
      <c r="F986" s="334" t="str">
        <f t="shared" si="48"/>
        <v>Rangpur FR Non-PNP</v>
      </c>
      <c r="G986" s="338">
        <v>1836193</v>
      </c>
      <c r="H986" s="336">
        <v>272199.82687477989</v>
      </c>
      <c r="I986" s="336">
        <v>7344.7719999999999</v>
      </c>
      <c r="J986" s="336"/>
      <c r="K986" s="336"/>
      <c r="L986" s="337">
        <f t="shared" si="46"/>
        <v>14.8241403204772</v>
      </c>
      <c r="M986" s="337">
        <f t="shared" si="47"/>
        <v>0.4</v>
      </c>
    </row>
    <row r="987" spans="1:13">
      <c r="A987" s="334" t="s">
        <v>837</v>
      </c>
      <c r="B987" s="334" t="s">
        <v>153</v>
      </c>
      <c r="C987" s="334" t="s">
        <v>18</v>
      </c>
      <c r="D987" s="334" t="s">
        <v>1537</v>
      </c>
      <c r="E987" s="334" t="s">
        <v>1041</v>
      </c>
      <c r="F987" s="334" t="str">
        <f t="shared" si="48"/>
        <v>Mymensingh FR Non-PNP</v>
      </c>
      <c r="G987" s="338">
        <v>1333093</v>
      </c>
      <c r="H987" s="336">
        <v>206248.5689569737</v>
      </c>
      <c r="I987" s="336">
        <v>5332.3720000000003</v>
      </c>
      <c r="J987" s="336"/>
      <c r="K987" s="336"/>
      <c r="L987" s="337">
        <f t="shared" si="46"/>
        <v>15.471431397282387</v>
      </c>
      <c r="M987" s="337">
        <f t="shared" si="47"/>
        <v>0.4</v>
      </c>
    </row>
    <row r="988" spans="1:13">
      <c r="A988" s="334" t="s">
        <v>476</v>
      </c>
      <c r="B988" s="334" t="s">
        <v>156</v>
      </c>
      <c r="C988" s="334" t="s">
        <v>159</v>
      </c>
      <c r="D988" s="334" t="s">
        <v>1537</v>
      </c>
      <c r="E988" s="334" t="s">
        <v>1041</v>
      </c>
      <c r="F988" s="334" t="str">
        <f t="shared" si="48"/>
        <v>Khulna FR Non-PNP</v>
      </c>
      <c r="G988" s="338">
        <v>833512</v>
      </c>
      <c r="H988" s="336">
        <v>138688.25158587963</v>
      </c>
      <c r="I988" s="336">
        <v>3334.0480000000002</v>
      </c>
      <c r="J988" s="336"/>
      <c r="K988" s="336"/>
      <c r="L988" s="337">
        <f t="shared" si="46"/>
        <v>16.639022783820703</v>
      </c>
      <c r="M988" s="337">
        <f t="shared" si="47"/>
        <v>0.4</v>
      </c>
    </row>
    <row r="989" spans="1:13">
      <c r="A989" s="334" t="s">
        <v>383</v>
      </c>
      <c r="B989" s="334" t="s">
        <v>103</v>
      </c>
      <c r="C989" s="334" t="s">
        <v>52</v>
      </c>
      <c r="D989" s="334" t="s">
        <v>1537</v>
      </c>
      <c r="E989" s="334" t="s">
        <v>1041</v>
      </c>
      <c r="F989" s="334" t="str">
        <f t="shared" si="48"/>
        <v>Dhaka FR Non-PNP</v>
      </c>
      <c r="G989" s="338">
        <v>2856330</v>
      </c>
      <c r="H989" s="336">
        <v>472189.74786053563</v>
      </c>
      <c r="I989" s="336">
        <v>11425.32</v>
      </c>
      <c r="J989" s="336"/>
      <c r="K989" s="336"/>
      <c r="L989" s="337">
        <f t="shared" si="46"/>
        <v>16.531344342584212</v>
      </c>
      <c r="M989" s="337">
        <f t="shared" si="47"/>
        <v>0.4</v>
      </c>
    </row>
    <row r="990" spans="1:13">
      <c r="A990" s="334" t="s">
        <v>134</v>
      </c>
      <c r="B990" s="334" t="s">
        <v>136</v>
      </c>
      <c r="C990" s="334" t="s">
        <v>131</v>
      </c>
      <c r="D990" s="334" t="s">
        <v>1537</v>
      </c>
      <c r="E990" s="334" t="s">
        <v>1041</v>
      </c>
      <c r="F990" s="334" t="str">
        <f t="shared" si="48"/>
        <v>Sylhet FR Non-PNP</v>
      </c>
      <c r="G990" s="338">
        <v>996000</v>
      </c>
      <c r="H990" s="336">
        <v>160009.52247993671</v>
      </c>
      <c r="I990" s="336">
        <v>3984</v>
      </c>
      <c r="J990" s="336"/>
      <c r="K990" s="336"/>
      <c r="L990" s="337">
        <f t="shared" si="46"/>
        <v>16.065213100395255</v>
      </c>
      <c r="M990" s="337">
        <f t="shared" si="47"/>
        <v>0.4</v>
      </c>
    </row>
    <row r="991" spans="1:13">
      <c r="A991" s="334" t="s">
        <v>432</v>
      </c>
      <c r="B991" s="334" t="s">
        <v>136</v>
      </c>
      <c r="C991" s="334" t="s">
        <v>131</v>
      </c>
      <c r="D991" s="334" t="s">
        <v>1537</v>
      </c>
      <c r="E991" s="334" t="s">
        <v>1041</v>
      </c>
      <c r="F991" s="334" t="str">
        <f t="shared" si="48"/>
        <v>Sylhet FR Non-PNP</v>
      </c>
      <c r="G991" s="338">
        <v>1161794</v>
      </c>
      <c r="H991" s="336">
        <v>166272.54539758686</v>
      </c>
      <c r="I991" s="336">
        <v>4647.1760000000004</v>
      </c>
      <c r="J991" s="336"/>
      <c r="K991" s="336"/>
      <c r="L991" s="337">
        <f t="shared" si="46"/>
        <v>14.311706326387197</v>
      </c>
      <c r="M991" s="337">
        <f t="shared" si="47"/>
        <v>0.4</v>
      </c>
    </row>
    <row r="992" spans="1:13">
      <c r="A992" s="334" t="s">
        <v>934</v>
      </c>
      <c r="B992" s="334" t="s">
        <v>283</v>
      </c>
      <c r="C992" s="334" t="s">
        <v>195</v>
      </c>
      <c r="D992" s="334" t="s">
        <v>1537</v>
      </c>
      <c r="E992" s="334" t="s">
        <v>1041</v>
      </c>
      <c r="F992" s="334" t="str">
        <f t="shared" si="48"/>
        <v>Chattogram FR Non-PNP</v>
      </c>
      <c r="G992" s="338">
        <v>1562209</v>
      </c>
      <c r="H992" s="336">
        <v>249530.0889736315</v>
      </c>
      <c r="I992" s="336">
        <v>6248.8360000000002</v>
      </c>
      <c r="J992" s="336"/>
      <c r="K992" s="336"/>
      <c r="L992" s="337">
        <f t="shared" si="46"/>
        <v>15.972900487299171</v>
      </c>
      <c r="M992" s="337">
        <f t="shared" si="47"/>
        <v>0.4</v>
      </c>
    </row>
    <row r="993" spans="1:13">
      <c r="A993" s="334" t="s">
        <v>838</v>
      </c>
      <c r="B993" s="334" t="s">
        <v>313</v>
      </c>
      <c r="C993" s="334" t="s">
        <v>189</v>
      </c>
      <c r="D993" s="334" t="s">
        <v>1537</v>
      </c>
      <c r="E993" s="334" t="s">
        <v>1041</v>
      </c>
      <c r="F993" s="334" t="str">
        <f t="shared" si="48"/>
        <v>Barishal FR Non-PNP</v>
      </c>
      <c r="G993" s="338">
        <v>1192023</v>
      </c>
      <c r="H993" s="336">
        <v>188623.28435973852</v>
      </c>
      <c r="I993" s="336">
        <v>4768.0920000000006</v>
      </c>
      <c r="J993" s="336"/>
      <c r="K993" s="336"/>
      <c r="L993" s="337">
        <f t="shared" si="46"/>
        <v>15.823795711973554</v>
      </c>
      <c r="M993" s="337">
        <f t="shared" si="47"/>
        <v>0.4</v>
      </c>
    </row>
    <row r="994" spans="1:13">
      <c r="A994" s="334" t="s">
        <v>406</v>
      </c>
      <c r="B994" s="334" t="s">
        <v>52</v>
      </c>
      <c r="C994" s="334" t="s">
        <v>52</v>
      </c>
      <c r="D994" s="334" t="s">
        <v>1537</v>
      </c>
      <c r="E994" s="334" t="s">
        <v>1041</v>
      </c>
      <c r="F994" s="334" t="str">
        <f t="shared" si="48"/>
        <v>Dhaka FR Non-PNP</v>
      </c>
      <c r="G994" s="338">
        <v>376579</v>
      </c>
      <c r="H994" s="336">
        <v>57515.258557399153</v>
      </c>
      <c r="I994" s="336">
        <v>22608.960529712473</v>
      </c>
      <c r="J994" s="336"/>
      <c r="K994" s="336"/>
      <c r="L994" s="337">
        <f t="shared" si="46"/>
        <v>15.273092380987563</v>
      </c>
      <c r="M994" s="337">
        <f t="shared" si="47"/>
        <v>6.0037762407655428</v>
      </c>
    </row>
    <row r="995" spans="1:13">
      <c r="A995" s="334" t="s">
        <v>932</v>
      </c>
      <c r="B995" s="334" t="s">
        <v>52</v>
      </c>
      <c r="C995" s="334" t="s">
        <v>52</v>
      </c>
      <c r="D995" s="334" t="s">
        <v>1537</v>
      </c>
      <c r="E995" s="334" t="s">
        <v>1041</v>
      </c>
      <c r="F995" s="334" t="str">
        <f t="shared" si="48"/>
        <v>Dhaka FR Non-PNP</v>
      </c>
      <c r="G995" s="338">
        <v>1900781</v>
      </c>
      <c r="H995" s="336">
        <v>340524.81149915454</v>
      </c>
      <c r="I995" s="336">
        <v>7603.1239999999998</v>
      </c>
      <c r="J995" s="336"/>
      <c r="K995" s="336"/>
      <c r="L995" s="337">
        <f t="shared" si="46"/>
        <v>17.914994494323889</v>
      </c>
      <c r="M995" s="337">
        <f t="shared" si="47"/>
        <v>0.4</v>
      </c>
    </row>
    <row r="996" spans="1:13">
      <c r="A996" s="334" t="s">
        <v>951</v>
      </c>
      <c r="B996" s="334" t="s">
        <v>176</v>
      </c>
      <c r="C996" s="334" t="s">
        <v>159</v>
      </c>
      <c r="D996" s="334" t="s">
        <v>1537</v>
      </c>
      <c r="E996" s="334" t="s">
        <v>1041</v>
      </c>
      <c r="F996" s="334" t="str">
        <f t="shared" si="48"/>
        <v>Khulna FR Non-PNP</v>
      </c>
      <c r="G996" s="338">
        <v>398726</v>
      </c>
      <c r="H996" s="336">
        <v>64559.346542854139</v>
      </c>
      <c r="I996" s="336">
        <v>1594.904</v>
      </c>
      <c r="J996" s="336"/>
      <c r="K996" s="336"/>
      <c r="L996" s="337">
        <f t="shared" si="46"/>
        <v>16.191406264666497</v>
      </c>
      <c r="M996" s="337">
        <f t="shared" si="47"/>
        <v>0.4</v>
      </c>
    </row>
    <row r="997" spans="1:13">
      <c r="A997" s="334" t="s">
        <v>947</v>
      </c>
      <c r="B997" s="334" t="s">
        <v>351</v>
      </c>
      <c r="C997" s="334" t="s">
        <v>389</v>
      </c>
      <c r="D997" s="334" t="s">
        <v>1537</v>
      </c>
      <c r="E997" s="334" t="s">
        <v>1041</v>
      </c>
      <c r="F997" s="334" t="str">
        <f t="shared" si="48"/>
        <v>Rangpur FR Non-PNP</v>
      </c>
      <c r="G997" s="338">
        <v>1150716</v>
      </c>
      <c r="H997" s="336">
        <v>214159.48406501161</v>
      </c>
      <c r="I997" s="336">
        <v>4602.8640000000005</v>
      </c>
      <c r="J997" s="336"/>
      <c r="K997" s="336"/>
      <c r="L997" s="337">
        <f t="shared" si="46"/>
        <v>18.610976475951635</v>
      </c>
      <c r="M997" s="337">
        <f t="shared" si="47"/>
        <v>0.4</v>
      </c>
    </row>
    <row r="998" spans="1:13">
      <c r="A998" s="334" t="s">
        <v>918</v>
      </c>
      <c r="B998" s="334" t="s">
        <v>52</v>
      </c>
      <c r="C998" s="334" t="s">
        <v>52</v>
      </c>
      <c r="D998" s="334" t="s">
        <v>1492</v>
      </c>
      <c r="E998" s="334" t="s">
        <v>1041</v>
      </c>
      <c r="F998" s="334" t="str">
        <f t="shared" si="48"/>
        <v>Dhaka FR PNP</v>
      </c>
      <c r="G998" s="338">
        <v>3772695</v>
      </c>
      <c r="H998" s="336">
        <v>606397.24696791661</v>
      </c>
      <c r="I998" s="336">
        <v>15711.44</v>
      </c>
      <c r="J998" s="336"/>
      <c r="K998" s="336"/>
      <c r="L998" s="337">
        <f t="shared" si="46"/>
        <v>16.073317534757425</v>
      </c>
      <c r="M998" s="337">
        <f t="shared" si="47"/>
        <v>0.41645136964424634</v>
      </c>
    </row>
    <row r="999" spans="1:13">
      <c r="A999" s="334" t="s">
        <v>929</v>
      </c>
      <c r="B999" s="334" t="s">
        <v>136</v>
      </c>
      <c r="C999" s="334" t="s">
        <v>131</v>
      </c>
      <c r="D999" s="334" t="s">
        <v>1537</v>
      </c>
      <c r="E999" s="334" t="s">
        <v>1041</v>
      </c>
      <c r="F999" s="334" t="str">
        <f t="shared" si="48"/>
        <v>Sylhet FR Non-PNP</v>
      </c>
      <c r="G999" s="338">
        <v>2007318</v>
      </c>
      <c r="H999" s="336">
        <v>313135.48289544712</v>
      </c>
      <c r="I999" s="336">
        <v>8029.2719999999999</v>
      </c>
      <c r="J999" s="336"/>
      <c r="K999" s="336"/>
      <c r="L999" s="337">
        <f t="shared" si="46"/>
        <v>15.599694861274951</v>
      </c>
      <c r="M999" s="337">
        <f t="shared" si="47"/>
        <v>0.4</v>
      </c>
    </row>
    <row r="1000" spans="1:13">
      <c r="A1000" s="334" t="s">
        <v>925</v>
      </c>
      <c r="B1000" s="334" t="s">
        <v>52</v>
      </c>
      <c r="C1000" s="334" t="s">
        <v>52</v>
      </c>
      <c r="D1000" s="334" t="s">
        <v>1537</v>
      </c>
      <c r="E1000" s="334" t="s">
        <v>1041</v>
      </c>
      <c r="F1000" s="334" t="str">
        <f t="shared" si="48"/>
        <v>Dhaka FR Non-PNP</v>
      </c>
      <c r="G1000" s="338">
        <v>2634472</v>
      </c>
      <c r="H1000" s="336">
        <v>430196.02929834189</v>
      </c>
      <c r="I1000" s="336">
        <v>10537.888000000001</v>
      </c>
      <c r="J1000" s="336"/>
      <c r="K1000" s="336"/>
      <c r="L1000" s="337">
        <f t="shared" si="46"/>
        <v>16.329497117386023</v>
      </c>
      <c r="M1000" s="337">
        <f t="shared" si="47"/>
        <v>0.4</v>
      </c>
    </row>
    <row r="1001" spans="1:13">
      <c r="A1001" s="334" t="s">
        <v>945</v>
      </c>
      <c r="B1001" s="334" t="s">
        <v>192</v>
      </c>
      <c r="C1001" s="334" t="s">
        <v>52</v>
      </c>
      <c r="D1001" s="334" t="s">
        <v>1537</v>
      </c>
      <c r="E1001" s="334" t="s">
        <v>1041</v>
      </c>
      <c r="F1001" s="334" t="str">
        <f t="shared" si="48"/>
        <v>Dhaka FR Non-PNP</v>
      </c>
      <c r="G1001" s="338">
        <v>1750729</v>
      </c>
      <c r="H1001" s="336">
        <v>312532.30292380933</v>
      </c>
      <c r="I1001" s="336">
        <v>7002.9160000000002</v>
      </c>
      <c r="J1001" s="336"/>
      <c r="K1001" s="336"/>
      <c r="L1001" s="337">
        <f t="shared" si="46"/>
        <v>17.851552291862951</v>
      </c>
      <c r="M1001" s="337">
        <f t="shared" si="47"/>
        <v>0.4</v>
      </c>
    </row>
    <row r="1002" spans="1:13">
      <c r="A1002" s="334" t="s">
        <v>946</v>
      </c>
      <c r="B1002" s="334" t="s">
        <v>336</v>
      </c>
      <c r="C1002" s="334" t="s">
        <v>389</v>
      </c>
      <c r="D1002" s="334" t="s">
        <v>1537</v>
      </c>
      <c r="E1002" s="334" t="s">
        <v>1041</v>
      </c>
      <c r="F1002" s="334" t="str">
        <f t="shared" si="48"/>
        <v>Rangpur FR Non-PNP</v>
      </c>
      <c r="G1002" s="338">
        <v>735800</v>
      </c>
      <c r="H1002" s="336">
        <v>115722.71853721284</v>
      </c>
      <c r="I1002" s="336">
        <v>2943.2000000000003</v>
      </c>
      <c r="J1002" s="336"/>
      <c r="K1002" s="336"/>
      <c r="L1002" s="337">
        <f t="shared" si="46"/>
        <v>15.727469222236049</v>
      </c>
      <c r="M1002" s="337">
        <f t="shared" si="47"/>
        <v>0.4</v>
      </c>
    </row>
    <row r="1003" spans="1:13">
      <c r="A1003" s="334" t="s">
        <v>960</v>
      </c>
      <c r="B1003" s="334" t="s">
        <v>226</v>
      </c>
      <c r="C1003" s="334" t="s">
        <v>107</v>
      </c>
      <c r="D1003" s="334" t="s">
        <v>1537</v>
      </c>
      <c r="E1003" s="334" t="s">
        <v>1041</v>
      </c>
      <c r="F1003" s="334" t="str">
        <f t="shared" si="48"/>
        <v>Rajshahi FR Non-PNP</v>
      </c>
      <c r="G1003" s="338">
        <v>1250652</v>
      </c>
      <c r="H1003" s="336">
        <v>176713.95082347785</v>
      </c>
      <c r="I1003" s="336">
        <v>5002.6080000000002</v>
      </c>
      <c r="J1003" s="336"/>
      <c r="K1003" s="336"/>
      <c r="L1003" s="337">
        <f t="shared" si="46"/>
        <v>14.129745990369653</v>
      </c>
      <c r="M1003" s="337">
        <f t="shared" si="47"/>
        <v>0.4</v>
      </c>
    </row>
    <row r="1004" spans="1:13">
      <c r="A1004" s="334" t="s">
        <v>1287</v>
      </c>
      <c r="B1004" s="334" t="s">
        <v>1150</v>
      </c>
      <c r="C1004" s="334" t="s">
        <v>389</v>
      </c>
      <c r="D1004" s="334" t="s">
        <v>1537</v>
      </c>
      <c r="E1004" s="334" t="s">
        <v>1041</v>
      </c>
      <c r="F1004" s="334" t="str">
        <f t="shared" si="48"/>
        <v>Rangpur FR Non-PNP</v>
      </c>
      <c r="G1004" s="338">
        <v>2989732</v>
      </c>
      <c r="H1004" s="336">
        <v>530389.52555829473</v>
      </c>
      <c r="I1004" s="336">
        <v>11958.928</v>
      </c>
      <c r="J1004" s="336"/>
      <c r="K1004" s="336"/>
      <c r="L1004" s="337">
        <f t="shared" si="46"/>
        <v>17.740370225769222</v>
      </c>
      <c r="M1004" s="337">
        <f t="shared" si="47"/>
        <v>0.4</v>
      </c>
    </row>
    <row r="1005" spans="1:13">
      <c r="A1005" s="334" t="s">
        <v>966</v>
      </c>
      <c r="B1005" s="334" t="s">
        <v>1563</v>
      </c>
      <c r="C1005" s="334" t="s">
        <v>107</v>
      </c>
      <c r="D1005" s="334" t="s">
        <v>1537</v>
      </c>
      <c r="E1005" s="334" t="s">
        <v>1041</v>
      </c>
      <c r="F1005" s="334" t="str">
        <f t="shared" si="48"/>
        <v>Rajshahi FR Non-PNP</v>
      </c>
      <c r="G1005" s="338">
        <v>541192</v>
      </c>
      <c r="H1005" s="336">
        <v>87388.451128943969</v>
      </c>
      <c r="I1005" s="336">
        <v>2164.768</v>
      </c>
      <c r="J1005" s="336"/>
      <c r="K1005" s="336"/>
      <c r="L1005" s="337">
        <f t="shared" si="46"/>
        <v>16.147402609229992</v>
      </c>
      <c r="M1005" s="337">
        <f t="shared" si="47"/>
        <v>0.4</v>
      </c>
    </row>
    <row r="1006" spans="1:13">
      <c r="A1006" s="334" t="s">
        <v>1272</v>
      </c>
      <c r="B1006" s="334" t="s">
        <v>351</v>
      </c>
      <c r="C1006" s="334" t="s">
        <v>389</v>
      </c>
      <c r="D1006" s="334" t="s">
        <v>1537</v>
      </c>
      <c r="E1006" s="334" t="s">
        <v>1041</v>
      </c>
      <c r="F1006" s="334" t="str">
        <f t="shared" si="48"/>
        <v>Rangpur FR Non-PNP</v>
      </c>
      <c r="G1006" s="338">
        <v>1006617</v>
      </c>
      <c r="H1006" s="336">
        <v>153273.89242242361</v>
      </c>
      <c r="I1006" s="336">
        <v>4026.4680000000003</v>
      </c>
      <c r="J1006" s="336"/>
      <c r="K1006" s="336"/>
      <c r="L1006" s="337">
        <f t="shared" si="46"/>
        <v>15.226634601086969</v>
      </c>
      <c r="M1006" s="337">
        <f t="shared" si="47"/>
        <v>0.4</v>
      </c>
    </row>
    <row r="1007" spans="1:13">
      <c r="A1007" s="334" t="s">
        <v>973</v>
      </c>
      <c r="B1007" s="334" t="s">
        <v>189</v>
      </c>
      <c r="C1007" s="334" t="s">
        <v>189</v>
      </c>
      <c r="D1007" s="334" t="s">
        <v>1537</v>
      </c>
      <c r="E1007" s="334" t="s">
        <v>1041</v>
      </c>
      <c r="F1007" s="334" t="str">
        <f t="shared" si="48"/>
        <v>Barishal FR Non-PNP</v>
      </c>
      <c r="G1007" s="338">
        <v>2758704</v>
      </c>
      <c r="H1007" s="336">
        <v>438517.14275335619</v>
      </c>
      <c r="I1007" s="336">
        <v>11034.816000000001</v>
      </c>
      <c r="J1007" s="336"/>
      <c r="K1007" s="336"/>
      <c r="L1007" s="337">
        <f t="shared" si="46"/>
        <v>15.895766372664708</v>
      </c>
      <c r="M1007" s="337">
        <f t="shared" si="47"/>
        <v>0.4</v>
      </c>
    </row>
    <row r="1008" spans="1:13">
      <c r="A1008" s="334" t="s">
        <v>956</v>
      </c>
      <c r="B1008" s="334" t="s">
        <v>165</v>
      </c>
      <c r="C1008" s="334" t="s">
        <v>52</v>
      </c>
      <c r="D1008" s="334" t="s">
        <v>1537</v>
      </c>
      <c r="E1008" s="334" t="s">
        <v>1041</v>
      </c>
      <c r="F1008" s="334" t="str">
        <f t="shared" si="48"/>
        <v>Dhaka FR Non-PNP</v>
      </c>
      <c r="G1008" s="338">
        <v>1879275</v>
      </c>
      <c r="H1008" s="336">
        <v>310129.5128981162</v>
      </c>
      <c r="I1008" s="336">
        <v>7517.1</v>
      </c>
      <c r="J1008" s="336"/>
      <c r="K1008" s="336"/>
      <c r="L1008" s="337">
        <f t="shared" si="46"/>
        <v>16.502614726323515</v>
      </c>
      <c r="M1008" s="337">
        <f t="shared" si="47"/>
        <v>0.4</v>
      </c>
    </row>
    <row r="1009" spans="1:13">
      <c r="A1009" s="334" t="s">
        <v>949</v>
      </c>
      <c r="B1009" s="334" t="s">
        <v>159</v>
      </c>
      <c r="C1009" s="334" t="s">
        <v>159</v>
      </c>
      <c r="D1009" s="334" t="s">
        <v>1537</v>
      </c>
      <c r="E1009" s="334" t="s">
        <v>1041</v>
      </c>
      <c r="F1009" s="334" t="str">
        <f t="shared" si="48"/>
        <v>Khulna FR Non-PNP</v>
      </c>
      <c r="G1009" s="338">
        <v>1429500</v>
      </c>
      <c r="H1009" s="336">
        <v>213499.20951364009</v>
      </c>
      <c r="I1009" s="336">
        <v>5718</v>
      </c>
      <c r="J1009" s="336"/>
      <c r="K1009" s="336"/>
      <c r="L1009" s="337">
        <f t="shared" si="46"/>
        <v>14.935236762059468</v>
      </c>
      <c r="M1009" s="337">
        <f t="shared" si="47"/>
        <v>0.4</v>
      </c>
    </row>
    <row r="1010" spans="1:13">
      <c r="A1010" s="334" t="s">
        <v>1268</v>
      </c>
      <c r="B1010" s="334" t="s">
        <v>576</v>
      </c>
      <c r="C1010" s="334" t="s">
        <v>389</v>
      </c>
      <c r="D1010" s="334" t="s">
        <v>1537</v>
      </c>
      <c r="E1010" s="334" t="s">
        <v>1041</v>
      </c>
      <c r="F1010" s="334" t="str">
        <f t="shared" si="48"/>
        <v>Rangpur FR Non-PNP</v>
      </c>
      <c r="G1010" s="338">
        <v>2373659</v>
      </c>
      <c r="H1010" s="336">
        <v>455578.08473102906</v>
      </c>
      <c r="I1010" s="336">
        <v>9494.6360000000004</v>
      </c>
      <c r="J1010" s="336"/>
      <c r="K1010" s="336"/>
      <c r="L1010" s="337">
        <f t="shared" si="46"/>
        <v>19.193072161208878</v>
      </c>
      <c r="M1010" s="337">
        <f t="shared" si="47"/>
        <v>0.4</v>
      </c>
    </row>
    <row r="1011" spans="1:13">
      <c r="A1011" s="334" t="s">
        <v>1221</v>
      </c>
      <c r="B1011" s="334" t="s">
        <v>351</v>
      </c>
      <c r="C1011" s="334" t="s">
        <v>389</v>
      </c>
      <c r="D1011" s="334" t="s">
        <v>1537</v>
      </c>
      <c r="E1011" s="334" t="s">
        <v>1041</v>
      </c>
      <c r="F1011" s="334" t="str">
        <f t="shared" si="48"/>
        <v>Rangpur FR Non-PNP</v>
      </c>
      <c r="G1011" s="338">
        <v>576903</v>
      </c>
      <c r="H1011" s="336">
        <v>86441.674378855139</v>
      </c>
      <c r="I1011" s="336">
        <v>2307.6120000000001</v>
      </c>
      <c r="J1011" s="336"/>
      <c r="K1011" s="336"/>
      <c r="L1011" s="337">
        <f t="shared" si="46"/>
        <v>14.983744993327324</v>
      </c>
      <c r="M1011" s="337">
        <f t="shared" si="47"/>
        <v>0.4</v>
      </c>
    </row>
    <row r="1012" spans="1:13">
      <c r="A1012" s="334" t="s">
        <v>962</v>
      </c>
      <c r="B1012" s="334" t="s">
        <v>189</v>
      </c>
      <c r="C1012" s="334" t="s">
        <v>189</v>
      </c>
      <c r="D1012" s="334" t="s">
        <v>1537</v>
      </c>
      <c r="E1012" s="334" t="s">
        <v>1041</v>
      </c>
      <c r="F1012" s="334" t="str">
        <f t="shared" si="48"/>
        <v>Barishal FR Non-PNP</v>
      </c>
      <c r="G1012" s="338">
        <v>1780511</v>
      </c>
      <c r="H1012" s="336">
        <v>277617.10879535502</v>
      </c>
      <c r="I1012" s="336">
        <v>7122.0439999999999</v>
      </c>
      <c r="J1012" s="336"/>
      <c r="K1012" s="336"/>
      <c r="L1012" s="337">
        <f t="shared" si="46"/>
        <v>15.591990658600539</v>
      </c>
      <c r="M1012" s="337">
        <f t="shared" si="47"/>
        <v>0.4</v>
      </c>
    </row>
    <row r="1013" spans="1:13">
      <c r="A1013" s="334" t="s">
        <v>953</v>
      </c>
      <c r="B1013" s="334" t="s">
        <v>18</v>
      </c>
      <c r="C1013" s="334" t="s">
        <v>18</v>
      </c>
      <c r="D1013" s="334" t="s">
        <v>1537</v>
      </c>
      <c r="E1013" s="334" t="s">
        <v>1041</v>
      </c>
      <c r="F1013" s="334" t="str">
        <f t="shared" si="48"/>
        <v>Mymensingh FR Non-PNP</v>
      </c>
      <c r="G1013" s="338">
        <v>1266230</v>
      </c>
      <c r="H1013" s="336">
        <v>180171.18065444287</v>
      </c>
      <c r="I1013" s="336">
        <v>16622.515317953548</v>
      </c>
      <c r="J1013" s="336"/>
      <c r="K1013" s="336"/>
      <c r="L1013" s="337">
        <f t="shared" si="46"/>
        <v>14.228945819830747</v>
      </c>
      <c r="M1013" s="337">
        <f t="shared" si="47"/>
        <v>1.312756396385613</v>
      </c>
    </row>
    <row r="1014" spans="1:13">
      <c r="A1014" s="334" t="s">
        <v>954</v>
      </c>
      <c r="B1014" s="334" t="s">
        <v>48</v>
      </c>
      <c r="C1014" s="334" t="s">
        <v>18</v>
      </c>
      <c r="D1014" s="334" t="s">
        <v>1537</v>
      </c>
      <c r="E1014" s="334" t="s">
        <v>1041</v>
      </c>
      <c r="F1014" s="334" t="str">
        <f t="shared" si="48"/>
        <v>Mymensingh FR Non-PNP</v>
      </c>
      <c r="G1014" s="338">
        <v>625395</v>
      </c>
      <c r="H1014" s="336">
        <v>100529.55560476637</v>
      </c>
      <c r="I1014" s="336">
        <v>2501.58</v>
      </c>
      <c r="J1014" s="336"/>
      <c r="K1014" s="336"/>
      <c r="L1014" s="337">
        <f t="shared" si="46"/>
        <v>16.07456976866882</v>
      </c>
      <c r="M1014" s="337">
        <f t="shared" si="47"/>
        <v>0.4</v>
      </c>
    </row>
    <row r="1015" spans="1:13">
      <c r="A1015" s="334" t="s">
        <v>965</v>
      </c>
      <c r="B1015" s="334" t="s">
        <v>156</v>
      </c>
      <c r="C1015" s="334" t="s">
        <v>159</v>
      </c>
      <c r="D1015" s="334" t="s">
        <v>1537</v>
      </c>
      <c r="E1015" s="334" t="s">
        <v>1041</v>
      </c>
      <c r="F1015" s="334" t="str">
        <f t="shared" si="48"/>
        <v>Khulna FR Non-PNP</v>
      </c>
      <c r="G1015" s="338">
        <v>1441597</v>
      </c>
      <c r="H1015" s="336">
        <v>235790.80917876653</v>
      </c>
      <c r="I1015" s="336">
        <v>5766.3879999999999</v>
      </c>
      <c r="J1015" s="336"/>
      <c r="K1015" s="336"/>
      <c r="L1015" s="337">
        <f t="shared" si="46"/>
        <v>16.356222243717664</v>
      </c>
      <c r="M1015" s="337">
        <f t="shared" si="47"/>
        <v>0.4</v>
      </c>
    </row>
    <row r="1016" spans="1:13">
      <c r="A1016" s="334" t="s">
        <v>959</v>
      </c>
      <c r="B1016" s="334" t="s">
        <v>98</v>
      </c>
      <c r="C1016" s="334" t="s">
        <v>52</v>
      </c>
      <c r="D1016" s="334" t="s">
        <v>1537</v>
      </c>
      <c r="E1016" s="334" t="s">
        <v>1041</v>
      </c>
      <c r="F1016" s="334" t="str">
        <f t="shared" si="48"/>
        <v>Dhaka FR Non-PNP</v>
      </c>
      <c r="G1016" s="338">
        <v>1234140</v>
      </c>
      <c r="H1016" s="336">
        <v>225177.19639148092</v>
      </c>
      <c r="I1016" s="336">
        <v>4936.5600000000004</v>
      </c>
      <c r="J1016" s="336"/>
      <c r="K1016" s="336"/>
      <c r="L1016" s="337">
        <f t="shared" si="46"/>
        <v>18.245676859309391</v>
      </c>
      <c r="M1016" s="337">
        <f t="shared" si="47"/>
        <v>0.4</v>
      </c>
    </row>
    <row r="1017" spans="1:13">
      <c r="A1017" s="334" t="s">
        <v>958</v>
      </c>
      <c r="B1017" s="334" t="s">
        <v>283</v>
      </c>
      <c r="C1017" s="334" t="s">
        <v>195</v>
      </c>
      <c r="D1017" s="334" t="s">
        <v>1537</v>
      </c>
      <c r="E1017" s="334" t="s">
        <v>1041</v>
      </c>
      <c r="F1017" s="334" t="str">
        <f t="shared" si="48"/>
        <v>Chattogram FR Non-PNP</v>
      </c>
      <c r="G1017" s="338">
        <v>2077365</v>
      </c>
      <c r="H1017" s="336">
        <v>325900.25897573656</v>
      </c>
      <c r="I1017" s="336">
        <v>8309.4600000000009</v>
      </c>
      <c r="J1017" s="336"/>
      <c r="K1017" s="336"/>
      <c r="L1017" s="337">
        <f t="shared" si="46"/>
        <v>15.688155859742345</v>
      </c>
      <c r="M1017" s="337">
        <f t="shared" si="47"/>
        <v>0.4</v>
      </c>
    </row>
    <row r="1018" spans="1:13">
      <c r="A1018" s="334" t="s">
        <v>961</v>
      </c>
      <c r="B1018" s="334" t="s">
        <v>107</v>
      </c>
      <c r="C1018" s="334" t="s">
        <v>107</v>
      </c>
      <c r="D1018" s="334" t="s">
        <v>1537</v>
      </c>
      <c r="E1018" s="334" t="s">
        <v>1041</v>
      </c>
      <c r="F1018" s="334" t="str">
        <f t="shared" si="48"/>
        <v>Rajshahi FR Non-PNP</v>
      </c>
      <c r="G1018" s="338">
        <v>638866</v>
      </c>
      <c r="H1018" s="336">
        <v>122647.16249400769</v>
      </c>
      <c r="I1018" s="336">
        <v>2555.4639999999999</v>
      </c>
      <c r="J1018" s="336"/>
      <c r="K1018" s="336"/>
      <c r="L1018" s="337">
        <f t="shared" si="46"/>
        <v>19.19763494911416</v>
      </c>
      <c r="M1018" s="337">
        <f t="shared" si="47"/>
        <v>0.4</v>
      </c>
    </row>
    <row r="1019" spans="1:13">
      <c r="A1019" s="334" t="s">
        <v>963</v>
      </c>
      <c r="B1019" s="334" t="s">
        <v>52</v>
      </c>
      <c r="C1019" s="334" t="s">
        <v>52</v>
      </c>
      <c r="D1019" s="334" t="s">
        <v>1537</v>
      </c>
      <c r="E1019" s="334" t="s">
        <v>1041</v>
      </c>
      <c r="F1019" s="334" t="str">
        <f t="shared" si="48"/>
        <v>Dhaka FR Non-PNP</v>
      </c>
      <c r="G1019" s="338">
        <v>441532</v>
      </c>
      <c r="H1019" s="336">
        <v>65515.468472969005</v>
      </c>
      <c r="I1019" s="336">
        <v>1766.1279999999999</v>
      </c>
      <c r="J1019" s="336"/>
      <c r="K1019" s="336"/>
      <c r="L1019" s="337">
        <f t="shared" si="46"/>
        <v>14.838215230825627</v>
      </c>
      <c r="M1019" s="337">
        <f t="shared" si="47"/>
        <v>0.4</v>
      </c>
    </row>
    <row r="1020" spans="1:13">
      <c r="A1020" s="334" t="s">
        <v>985</v>
      </c>
      <c r="B1020" s="334" t="s">
        <v>52</v>
      </c>
      <c r="C1020" s="334" t="s">
        <v>52</v>
      </c>
      <c r="D1020" s="334" t="s">
        <v>1537</v>
      </c>
      <c r="E1020" s="334" t="s">
        <v>1041</v>
      </c>
      <c r="F1020" s="334" t="str">
        <f t="shared" si="48"/>
        <v>Dhaka FR Non-PNP</v>
      </c>
      <c r="G1020" s="338">
        <v>1200036</v>
      </c>
      <c r="H1020" s="336">
        <v>181696.78106640727</v>
      </c>
      <c r="I1020" s="336">
        <v>4800.1440000000002</v>
      </c>
      <c r="J1020" s="336"/>
      <c r="K1020" s="336"/>
      <c r="L1020" s="337">
        <f t="shared" si="46"/>
        <v>15.140944193874789</v>
      </c>
      <c r="M1020" s="337">
        <f t="shared" si="47"/>
        <v>0.4</v>
      </c>
    </row>
    <row r="1021" spans="1:13">
      <c r="A1021" s="334" t="s">
        <v>1569</v>
      </c>
      <c r="B1021" s="334" t="s">
        <v>173</v>
      </c>
      <c r="C1021" s="334" t="s">
        <v>52</v>
      </c>
      <c r="D1021" s="334" t="s">
        <v>1537</v>
      </c>
      <c r="E1021" s="334" t="s">
        <v>1041</v>
      </c>
      <c r="F1021" s="334" t="str">
        <f t="shared" si="48"/>
        <v>Dhaka FR Non-PNP</v>
      </c>
      <c r="G1021" s="338">
        <v>710865</v>
      </c>
      <c r="H1021" s="336">
        <v>127235.85060369736</v>
      </c>
      <c r="I1021" s="336">
        <v>2843.46</v>
      </c>
      <c r="J1021" s="336"/>
      <c r="K1021" s="336"/>
      <c r="L1021" s="337">
        <f t="shared" si="46"/>
        <v>17.898736131853074</v>
      </c>
      <c r="M1021" s="337">
        <f t="shared" si="47"/>
        <v>0.4</v>
      </c>
    </row>
    <row r="1022" spans="1:13">
      <c r="A1022" s="334" t="s">
        <v>983</v>
      </c>
      <c r="B1022" s="334" t="s">
        <v>189</v>
      </c>
      <c r="C1022" s="334" t="s">
        <v>189</v>
      </c>
      <c r="D1022" s="334" t="s">
        <v>1537</v>
      </c>
      <c r="E1022" s="334" t="s">
        <v>1041</v>
      </c>
      <c r="F1022" s="334" t="str">
        <f t="shared" si="48"/>
        <v>Barishal FR Non-PNP</v>
      </c>
      <c r="G1022" s="338">
        <v>2065636</v>
      </c>
      <c r="H1022" s="336">
        <v>339186.35418019805</v>
      </c>
      <c r="I1022" s="336">
        <v>8262.5439999999999</v>
      </c>
      <c r="J1022" s="336"/>
      <c r="K1022" s="336"/>
      <c r="L1022" s="337">
        <f t="shared" si="46"/>
        <v>16.420431972535241</v>
      </c>
      <c r="M1022" s="337">
        <f t="shared" si="47"/>
        <v>0.4</v>
      </c>
    </row>
    <row r="1023" spans="1:13">
      <c r="A1023" s="334" t="s">
        <v>1290</v>
      </c>
      <c r="B1023" s="334" t="s">
        <v>156</v>
      </c>
      <c r="C1023" s="334" t="s">
        <v>159</v>
      </c>
      <c r="D1023" s="334" t="s">
        <v>1537</v>
      </c>
      <c r="E1023" s="334" t="s">
        <v>1041</v>
      </c>
      <c r="F1023" s="334" t="str">
        <f t="shared" si="48"/>
        <v>Khulna FR Non-PNP</v>
      </c>
      <c r="G1023" s="338">
        <v>456845</v>
      </c>
      <c r="H1023" s="336">
        <v>80579.871572820979</v>
      </c>
      <c r="I1023" s="336">
        <v>1827.38</v>
      </c>
      <c r="J1023" s="336"/>
      <c r="K1023" s="336"/>
      <c r="L1023" s="337">
        <f t="shared" si="46"/>
        <v>17.638339387061471</v>
      </c>
      <c r="M1023" s="337">
        <f t="shared" si="47"/>
        <v>0.4</v>
      </c>
    </row>
    <row r="1024" spans="1:13">
      <c r="A1024" s="334" t="s">
        <v>980</v>
      </c>
      <c r="B1024" s="334" t="s">
        <v>52</v>
      </c>
      <c r="C1024" s="334" t="s">
        <v>52</v>
      </c>
      <c r="D1024" s="334" t="s">
        <v>1537</v>
      </c>
      <c r="E1024" s="334" t="s">
        <v>1041</v>
      </c>
      <c r="F1024" s="334" t="str">
        <f t="shared" si="48"/>
        <v>Dhaka FR Non-PNP</v>
      </c>
      <c r="G1024" s="338">
        <v>1728760</v>
      </c>
      <c r="H1024" s="336">
        <v>267701.50681497174</v>
      </c>
      <c r="I1024" s="336">
        <v>6915.04</v>
      </c>
      <c r="J1024" s="336"/>
      <c r="K1024" s="336"/>
      <c r="L1024" s="337">
        <f t="shared" si="46"/>
        <v>15.485174738828508</v>
      </c>
      <c r="M1024" s="337">
        <f t="shared" si="47"/>
        <v>0.4</v>
      </c>
    </row>
    <row r="1025" spans="1:13">
      <c r="A1025" s="334" t="s">
        <v>967</v>
      </c>
      <c r="B1025" s="334" t="s">
        <v>1006</v>
      </c>
      <c r="C1025" s="334" t="s">
        <v>159</v>
      </c>
      <c r="D1025" s="334" t="s">
        <v>1537</v>
      </c>
      <c r="E1025" s="334" t="s">
        <v>1041</v>
      </c>
      <c r="F1025" s="334" t="str">
        <f t="shared" si="48"/>
        <v>Khulna FR Non-PNP</v>
      </c>
      <c r="G1025" s="338">
        <v>3388677</v>
      </c>
      <c r="H1025" s="336">
        <v>652541.66756964673</v>
      </c>
      <c r="I1025" s="336">
        <v>13554.708000000001</v>
      </c>
      <c r="J1025" s="336"/>
      <c r="K1025" s="336"/>
      <c r="L1025" s="337">
        <f t="shared" si="46"/>
        <v>19.256531902262942</v>
      </c>
      <c r="M1025" s="337">
        <f t="shared" si="47"/>
        <v>0.4</v>
      </c>
    </row>
    <row r="1026" spans="1:13">
      <c r="A1026" s="334" t="s">
        <v>996</v>
      </c>
      <c r="B1026" s="334" t="s">
        <v>48</v>
      </c>
      <c r="C1026" s="334" t="s">
        <v>18</v>
      </c>
      <c r="D1026" s="334" t="s">
        <v>1537</v>
      </c>
      <c r="E1026" s="334" t="s">
        <v>1041</v>
      </c>
      <c r="F1026" s="334" t="str">
        <f t="shared" si="48"/>
        <v>Mymensingh FR Non-PNP</v>
      </c>
      <c r="G1026" s="338">
        <v>835711</v>
      </c>
      <c r="H1026" s="336">
        <v>137941.06184966752</v>
      </c>
      <c r="I1026" s="336">
        <v>3342.8440000000001</v>
      </c>
      <c r="J1026" s="336"/>
      <c r="K1026" s="336"/>
      <c r="L1026" s="337">
        <f t="shared" si="46"/>
        <v>16.505832979303552</v>
      </c>
      <c r="M1026" s="337">
        <f t="shared" si="47"/>
        <v>0.4</v>
      </c>
    </row>
    <row r="1027" spans="1:13">
      <c r="A1027" s="334" t="s">
        <v>1280</v>
      </c>
      <c r="B1027" s="334" t="s">
        <v>52</v>
      </c>
      <c r="C1027" s="334" t="s">
        <v>52</v>
      </c>
      <c r="D1027" s="334" t="s">
        <v>1537</v>
      </c>
      <c r="E1027" s="334" t="s">
        <v>1041</v>
      </c>
      <c r="F1027" s="334" t="str">
        <f t="shared" si="48"/>
        <v>Dhaka FR Non-PNP</v>
      </c>
      <c r="G1027" s="338">
        <v>1539969</v>
      </c>
      <c r="H1027" s="336">
        <v>238292.9568085738</v>
      </c>
      <c r="I1027" s="336">
        <v>6159.8760000000002</v>
      </c>
      <c r="J1027" s="336"/>
      <c r="K1027" s="336"/>
      <c r="L1027" s="337">
        <f t="shared" ref="L1027:L1090" si="49">(H1027/G1027)*100</f>
        <v>15.473880111130406</v>
      </c>
      <c r="M1027" s="337">
        <f t="shared" ref="M1027:M1090" si="50">(I1027/G1027)*100</f>
        <v>0.4</v>
      </c>
    </row>
    <row r="1028" spans="1:13">
      <c r="A1028" s="334" t="s">
        <v>1120</v>
      </c>
      <c r="B1028" s="334" t="s">
        <v>606</v>
      </c>
      <c r="C1028" s="334" t="s">
        <v>107</v>
      </c>
      <c r="D1028" s="334" t="s">
        <v>1537</v>
      </c>
      <c r="E1028" s="334" t="s">
        <v>1041</v>
      </c>
      <c r="F1028" s="334" t="str">
        <f t="shared" ref="F1028:F1091" si="51">CONCATENATE(C1028," ",E1028," ",D1028)</f>
        <v>Rajshahi FR Non-PNP</v>
      </c>
      <c r="G1028" s="338">
        <v>600311</v>
      </c>
      <c r="H1028" s="336">
        <v>85130.385970931893</v>
      </c>
      <c r="I1028" s="336">
        <v>2401.2440000000001</v>
      </c>
      <c r="J1028" s="336"/>
      <c r="K1028" s="336"/>
      <c r="L1028" s="337">
        <f t="shared" si="49"/>
        <v>14.181047152381332</v>
      </c>
      <c r="M1028" s="337">
        <f t="shared" si="50"/>
        <v>0.4</v>
      </c>
    </row>
    <row r="1029" spans="1:13">
      <c r="A1029" s="334" t="s">
        <v>1162</v>
      </c>
      <c r="B1029" s="334" t="s">
        <v>1163</v>
      </c>
      <c r="C1029" s="334" t="s">
        <v>159</v>
      </c>
      <c r="D1029" s="334" t="s">
        <v>1537</v>
      </c>
      <c r="E1029" s="334" t="s">
        <v>1041</v>
      </c>
      <c r="F1029" s="334" t="str">
        <f t="shared" si="51"/>
        <v>Khulna FR Non-PNP</v>
      </c>
      <c r="G1029" s="338">
        <v>1055186</v>
      </c>
      <c r="H1029" s="336">
        <v>155517.18521553435</v>
      </c>
      <c r="I1029" s="336">
        <v>4220.7439999999997</v>
      </c>
      <c r="J1029" s="336"/>
      <c r="K1029" s="336"/>
      <c r="L1029" s="337">
        <f t="shared" si="49"/>
        <v>14.738367000276192</v>
      </c>
      <c r="M1029" s="337">
        <f t="shared" si="50"/>
        <v>0.4</v>
      </c>
    </row>
    <row r="1030" spans="1:13">
      <c r="A1030" s="334" t="s">
        <v>1291</v>
      </c>
      <c r="B1030" s="334" t="s">
        <v>1139</v>
      </c>
      <c r="C1030" s="334" t="s">
        <v>189</v>
      </c>
      <c r="D1030" s="334" t="s">
        <v>1537</v>
      </c>
      <c r="E1030" s="334" t="s">
        <v>1041</v>
      </c>
      <c r="F1030" s="334" t="str">
        <f t="shared" si="51"/>
        <v>Barishal FR Non-PNP</v>
      </c>
      <c r="G1030" s="338">
        <v>1612303</v>
      </c>
      <c r="H1030" s="336">
        <v>263190.32502257772</v>
      </c>
      <c r="I1030" s="336">
        <v>6449.2120000000004</v>
      </c>
      <c r="J1030" s="336"/>
      <c r="K1030" s="336"/>
      <c r="L1030" s="337">
        <f t="shared" si="49"/>
        <v>16.323874918211882</v>
      </c>
      <c r="M1030" s="337">
        <f t="shared" si="50"/>
        <v>0.4</v>
      </c>
    </row>
    <row r="1031" spans="1:13">
      <c r="A1031" s="334" t="s">
        <v>1285</v>
      </c>
      <c r="B1031" s="334" t="s">
        <v>156</v>
      </c>
      <c r="C1031" s="334" t="s">
        <v>159</v>
      </c>
      <c r="D1031" s="334" t="s">
        <v>1537</v>
      </c>
      <c r="E1031" s="334" t="s">
        <v>1041</v>
      </c>
      <c r="F1031" s="334" t="str">
        <f t="shared" si="51"/>
        <v>Khulna FR Non-PNP</v>
      </c>
      <c r="G1031" s="338">
        <v>1657200</v>
      </c>
      <c r="H1031" s="336">
        <v>299732.68982476171</v>
      </c>
      <c r="I1031" s="336">
        <v>6628.8</v>
      </c>
      <c r="J1031" s="336"/>
      <c r="K1031" s="336"/>
      <c r="L1031" s="337">
        <f t="shared" si="49"/>
        <v>18.086693810328367</v>
      </c>
      <c r="M1031" s="337">
        <f t="shared" si="50"/>
        <v>0.4</v>
      </c>
    </row>
    <row r="1032" spans="1:13">
      <c r="A1032" s="334" t="s">
        <v>1132</v>
      </c>
      <c r="B1032" s="334" t="s">
        <v>195</v>
      </c>
      <c r="C1032" s="334" t="s">
        <v>195</v>
      </c>
      <c r="D1032" s="334" t="s">
        <v>1537</v>
      </c>
      <c r="E1032" s="334" t="s">
        <v>1041</v>
      </c>
      <c r="F1032" s="334" t="str">
        <f t="shared" si="51"/>
        <v>Chattogram FR Non-PNP</v>
      </c>
      <c r="G1032" s="338">
        <v>1481846</v>
      </c>
      <c r="H1032" s="336">
        <v>207391.06426677646</v>
      </c>
      <c r="I1032" s="336">
        <v>5927.384</v>
      </c>
      <c r="J1032" s="336"/>
      <c r="K1032" s="336"/>
      <c r="L1032" s="337">
        <f t="shared" si="49"/>
        <v>13.995453256733592</v>
      </c>
      <c r="M1032" s="337">
        <f t="shared" si="50"/>
        <v>0.4</v>
      </c>
    </row>
    <row r="1033" spans="1:13">
      <c r="A1033" s="334" t="s">
        <v>1274</v>
      </c>
      <c r="B1033" s="334" t="s">
        <v>52</v>
      </c>
      <c r="C1033" s="334" t="s">
        <v>52</v>
      </c>
      <c r="D1033" s="334" t="s">
        <v>1537</v>
      </c>
      <c r="E1033" s="334" t="s">
        <v>1041</v>
      </c>
      <c r="F1033" s="334" t="str">
        <f t="shared" si="51"/>
        <v>Dhaka FR Non-PNP</v>
      </c>
      <c r="G1033" s="338">
        <v>3220511</v>
      </c>
      <c r="H1033" s="336">
        <v>570421.01765023021</v>
      </c>
      <c r="I1033" s="336">
        <v>12882.044</v>
      </c>
      <c r="J1033" s="336"/>
      <c r="K1033" s="336"/>
      <c r="L1033" s="337">
        <f t="shared" si="49"/>
        <v>17.71212759870189</v>
      </c>
      <c r="M1033" s="337">
        <f t="shared" si="50"/>
        <v>0.4</v>
      </c>
    </row>
    <row r="1034" spans="1:13">
      <c r="A1034" s="334" t="s">
        <v>1273</v>
      </c>
      <c r="B1034" s="334" t="s">
        <v>52</v>
      </c>
      <c r="C1034" s="334" t="s">
        <v>52</v>
      </c>
      <c r="D1034" s="334" t="s">
        <v>1537</v>
      </c>
      <c r="E1034" s="334" t="s">
        <v>1041</v>
      </c>
      <c r="F1034" s="334" t="str">
        <f t="shared" si="51"/>
        <v>Dhaka FR Non-PNP</v>
      </c>
      <c r="G1034" s="338">
        <v>3188017</v>
      </c>
      <c r="H1034" s="336">
        <v>494214.79035527952</v>
      </c>
      <c r="I1034" s="336">
        <v>12752.068000000001</v>
      </c>
      <c r="J1034" s="336"/>
      <c r="K1034" s="336"/>
      <c r="L1034" s="337">
        <f t="shared" si="49"/>
        <v>15.502263330317231</v>
      </c>
      <c r="M1034" s="337">
        <f t="shared" si="50"/>
        <v>0.4</v>
      </c>
    </row>
    <row r="1035" spans="1:13">
      <c r="A1035" s="334" t="s">
        <v>1067</v>
      </c>
      <c r="B1035" s="334" t="s">
        <v>1068</v>
      </c>
      <c r="C1035" s="334" t="s">
        <v>159</v>
      </c>
      <c r="D1035" s="334" t="s">
        <v>1537</v>
      </c>
      <c r="E1035" s="334" t="s">
        <v>1041</v>
      </c>
      <c r="F1035" s="334" t="str">
        <f t="shared" si="51"/>
        <v>Khulna FR Non-PNP</v>
      </c>
      <c r="G1035" s="338">
        <v>981930</v>
      </c>
      <c r="H1035" s="336">
        <v>164966.90178673985</v>
      </c>
      <c r="I1035" s="336">
        <v>3927.7200000000003</v>
      </c>
      <c r="J1035" s="336"/>
      <c r="K1035" s="336"/>
      <c r="L1035" s="337">
        <f t="shared" si="49"/>
        <v>16.800271077036026</v>
      </c>
      <c r="M1035" s="337">
        <f t="shared" si="50"/>
        <v>0.4</v>
      </c>
    </row>
    <row r="1036" spans="1:13">
      <c r="A1036" s="334" t="s">
        <v>1108</v>
      </c>
      <c r="B1036" s="334" t="s">
        <v>52</v>
      </c>
      <c r="C1036" s="334" t="s">
        <v>52</v>
      </c>
      <c r="D1036" s="334" t="s">
        <v>1537</v>
      </c>
      <c r="E1036" s="334" t="s">
        <v>1041</v>
      </c>
      <c r="F1036" s="334" t="str">
        <f t="shared" si="51"/>
        <v>Dhaka FR Non-PNP</v>
      </c>
      <c r="G1036" s="338">
        <v>1555465</v>
      </c>
      <c r="H1036" s="336">
        <v>272824.97992624436</v>
      </c>
      <c r="I1036" s="336">
        <v>6221.8600000000006</v>
      </c>
      <c r="J1036" s="336"/>
      <c r="K1036" s="336"/>
      <c r="L1036" s="337">
        <f t="shared" si="49"/>
        <v>17.539769774713307</v>
      </c>
      <c r="M1036" s="337">
        <f t="shared" si="50"/>
        <v>0.4</v>
      </c>
    </row>
    <row r="1037" spans="1:13">
      <c r="A1037" s="334" t="s">
        <v>1072</v>
      </c>
      <c r="B1037" s="334" t="s">
        <v>52</v>
      </c>
      <c r="C1037" s="334" t="s">
        <v>52</v>
      </c>
      <c r="D1037" s="334" t="s">
        <v>1537</v>
      </c>
      <c r="E1037" s="334" t="s">
        <v>1041</v>
      </c>
      <c r="F1037" s="334" t="str">
        <f t="shared" si="51"/>
        <v>Dhaka FR Non-PNP</v>
      </c>
      <c r="G1037" s="338">
        <v>673093</v>
      </c>
      <c r="H1037" s="336">
        <v>86632.829402623072</v>
      </c>
      <c r="I1037" s="336">
        <v>1.8189894035458565E-11</v>
      </c>
      <c r="J1037" s="336"/>
      <c r="K1037" s="336"/>
      <c r="L1037" s="337">
        <f t="shared" si="49"/>
        <v>12.870855795948415</v>
      </c>
      <c r="M1037" s="337">
        <f t="shared" si="50"/>
        <v>2.7024339928447575E-15</v>
      </c>
    </row>
    <row r="1038" spans="1:13">
      <c r="A1038" s="334" t="s">
        <v>1198</v>
      </c>
      <c r="B1038" s="334" t="s">
        <v>325</v>
      </c>
      <c r="C1038" s="334" t="s">
        <v>389</v>
      </c>
      <c r="D1038" s="334" t="s">
        <v>1537</v>
      </c>
      <c r="E1038" s="334" t="s">
        <v>1041</v>
      </c>
      <c r="F1038" s="334" t="str">
        <f t="shared" si="51"/>
        <v>Rangpur FR Non-PNP</v>
      </c>
      <c r="G1038" s="338">
        <v>904162</v>
      </c>
      <c r="H1038" s="336">
        <v>91191.546822445263</v>
      </c>
      <c r="I1038" s="336">
        <v>3616.6480000000001</v>
      </c>
      <c r="J1038" s="336"/>
      <c r="K1038" s="336"/>
      <c r="L1038" s="337">
        <f t="shared" si="49"/>
        <v>10.085753086553655</v>
      </c>
      <c r="M1038" s="337">
        <f t="shared" si="50"/>
        <v>0.4</v>
      </c>
    </row>
    <row r="1039" spans="1:13">
      <c r="A1039" s="334" t="s">
        <v>1200</v>
      </c>
      <c r="B1039" s="334" t="s">
        <v>103</v>
      </c>
      <c r="C1039" s="334" t="s">
        <v>52</v>
      </c>
      <c r="D1039" s="334" t="s">
        <v>1537</v>
      </c>
      <c r="E1039" s="334" t="s">
        <v>1041</v>
      </c>
      <c r="F1039" s="334" t="str">
        <f t="shared" si="51"/>
        <v>Dhaka FR Non-PNP</v>
      </c>
      <c r="G1039" s="338">
        <v>1281452</v>
      </c>
      <c r="H1039" s="336">
        <v>221511.06238493838</v>
      </c>
      <c r="I1039" s="336">
        <v>5125.808</v>
      </c>
      <c r="J1039" s="336"/>
      <c r="K1039" s="336"/>
      <c r="L1039" s="337">
        <f t="shared" si="49"/>
        <v>17.285943007224493</v>
      </c>
      <c r="M1039" s="337">
        <f t="shared" si="50"/>
        <v>0.4</v>
      </c>
    </row>
    <row r="1040" spans="1:13">
      <c r="A1040" s="334" t="s">
        <v>1049</v>
      </c>
      <c r="B1040" s="334" t="s">
        <v>79</v>
      </c>
      <c r="C1040" s="334" t="s">
        <v>52</v>
      </c>
      <c r="D1040" s="334" t="s">
        <v>1537</v>
      </c>
      <c r="E1040" s="334" t="s">
        <v>1041</v>
      </c>
      <c r="F1040" s="334" t="str">
        <f t="shared" si="51"/>
        <v>Dhaka FR Non-PNP</v>
      </c>
      <c r="G1040" s="338">
        <v>1342374</v>
      </c>
      <c r="H1040" s="336">
        <v>200028.38765037572</v>
      </c>
      <c r="I1040" s="336">
        <v>5369.4960000000001</v>
      </c>
      <c r="J1040" s="336"/>
      <c r="K1040" s="336"/>
      <c r="L1040" s="337">
        <f t="shared" si="49"/>
        <v>14.901092217994069</v>
      </c>
      <c r="M1040" s="337">
        <f t="shared" si="50"/>
        <v>0.4</v>
      </c>
    </row>
    <row r="1041" spans="1:13">
      <c r="A1041" s="334" t="s">
        <v>1144</v>
      </c>
      <c r="B1041" s="334" t="s">
        <v>211</v>
      </c>
      <c r="C1041" s="334" t="s">
        <v>189</v>
      </c>
      <c r="D1041" s="334" t="s">
        <v>1537</v>
      </c>
      <c r="E1041" s="334" t="s">
        <v>1041</v>
      </c>
      <c r="F1041" s="334" t="str">
        <f t="shared" si="51"/>
        <v>Barishal FR Non-PNP</v>
      </c>
      <c r="G1041" s="338">
        <v>1378040</v>
      </c>
      <c r="H1041" s="336">
        <v>219760.28328361316</v>
      </c>
      <c r="I1041" s="336">
        <v>5512.16</v>
      </c>
      <c r="J1041" s="336"/>
      <c r="K1041" s="336"/>
      <c r="L1041" s="337">
        <f t="shared" si="49"/>
        <v>15.947308008738</v>
      </c>
      <c r="M1041" s="337">
        <f t="shared" si="50"/>
        <v>0.4</v>
      </c>
    </row>
    <row r="1042" spans="1:13">
      <c r="A1042" s="334" t="s">
        <v>1133</v>
      </c>
      <c r="B1042" s="334" t="s">
        <v>389</v>
      </c>
      <c r="C1042" s="334" t="s">
        <v>389</v>
      </c>
      <c r="D1042" s="334" t="s">
        <v>1537</v>
      </c>
      <c r="E1042" s="334" t="s">
        <v>1041</v>
      </c>
      <c r="F1042" s="334" t="str">
        <f t="shared" si="51"/>
        <v>Rangpur FR Non-PNP</v>
      </c>
      <c r="G1042" s="338">
        <v>683350</v>
      </c>
      <c r="H1042" s="336">
        <v>103239.94163511624</v>
      </c>
      <c r="I1042" s="336">
        <v>2733.4</v>
      </c>
      <c r="J1042" s="336"/>
      <c r="K1042" s="336"/>
      <c r="L1042" s="337">
        <f t="shared" si="49"/>
        <v>15.107915655976619</v>
      </c>
      <c r="M1042" s="337">
        <f t="shared" si="50"/>
        <v>0.4</v>
      </c>
    </row>
    <row r="1043" spans="1:13">
      <c r="A1043" s="334" t="s">
        <v>1292</v>
      </c>
      <c r="B1043" s="334" t="s">
        <v>52</v>
      </c>
      <c r="C1043" s="334" t="s">
        <v>52</v>
      </c>
      <c r="D1043" s="334" t="s">
        <v>1537</v>
      </c>
      <c r="E1043" s="334" t="s">
        <v>1041</v>
      </c>
      <c r="F1043" s="334" t="str">
        <f t="shared" si="51"/>
        <v>Dhaka FR Non-PNP</v>
      </c>
      <c r="G1043" s="338">
        <v>1960628</v>
      </c>
      <c r="H1043" s="336">
        <v>377587.7073919765</v>
      </c>
      <c r="I1043" s="336">
        <v>7842.5119999999997</v>
      </c>
      <c r="J1043" s="336"/>
      <c r="K1043" s="336"/>
      <c r="L1043" s="337">
        <f t="shared" si="49"/>
        <v>19.258508365277681</v>
      </c>
      <c r="M1043" s="337">
        <f t="shared" si="50"/>
        <v>0.4</v>
      </c>
    </row>
    <row r="1044" spans="1:13">
      <c r="A1044" s="334" t="s">
        <v>1252</v>
      </c>
      <c r="B1044" s="334" t="s">
        <v>192</v>
      </c>
      <c r="C1044" s="334" t="s">
        <v>52</v>
      </c>
      <c r="D1044" s="334" t="s">
        <v>1537</v>
      </c>
      <c r="E1044" s="334" t="s">
        <v>1041</v>
      </c>
      <c r="F1044" s="334" t="str">
        <f t="shared" si="51"/>
        <v>Dhaka FR Non-PNP</v>
      </c>
      <c r="G1044" s="338">
        <v>1341374</v>
      </c>
      <c r="H1044" s="336">
        <v>242654.68393307819</v>
      </c>
      <c r="I1044" s="336">
        <v>5365.4960000000001</v>
      </c>
      <c r="J1044" s="336"/>
      <c r="K1044" s="336"/>
      <c r="L1044" s="337">
        <f t="shared" si="49"/>
        <v>18.090009492734925</v>
      </c>
      <c r="M1044" s="337">
        <f t="shared" si="50"/>
        <v>0.4</v>
      </c>
    </row>
    <row r="1045" spans="1:13">
      <c r="A1045" s="334" t="s">
        <v>1294</v>
      </c>
      <c r="B1045" s="334" t="s">
        <v>52</v>
      </c>
      <c r="C1045" s="334" t="s">
        <v>52</v>
      </c>
      <c r="D1045" s="334" t="s">
        <v>1537</v>
      </c>
      <c r="E1045" s="334" t="s">
        <v>1041</v>
      </c>
      <c r="F1045" s="334" t="str">
        <f t="shared" si="51"/>
        <v>Dhaka FR Non-PNP</v>
      </c>
      <c r="G1045" s="338">
        <v>739437</v>
      </c>
      <c r="H1045" s="336">
        <v>127517.71142618512</v>
      </c>
      <c r="I1045" s="336">
        <v>2957.748</v>
      </c>
      <c r="J1045" s="336"/>
      <c r="K1045" s="336"/>
      <c r="L1045" s="337">
        <f t="shared" si="49"/>
        <v>17.24524353341598</v>
      </c>
      <c r="M1045" s="337">
        <f t="shared" si="50"/>
        <v>0.4</v>
      </c>
    </row>
    <row r="1046" spans="1:13">
      <c r="A1046" s="334" t="s">
        <v>1262</v>
      </c>
      <c r="B1046" s="334" t="s">
        <v>79</v>
      </c>
      <c r="C1046" s="334" t="s">
        <v>52</v>
      </c>
      <c r="D1046" s="334" t="s">
        <v>1537</v>
      </c>
      <c r="E1046" s="334" t="s">
        <v>1041</v>
      </c>
      <c r="F1046" s="334" t="str">
        <f t="shared" si="51"/>
        <v>Dhaka FR Non-PNP</v>
      </c>
      <c r="G1046" s="338">
        <v>1420601</v>
      </c>
      <c r="H1046" s="336">
        <v>236706.7714821772</v>
      </c>
      <c r="I1046" s="336">
        <v>5682.4040000000005</v>
      </c>
      <c r="J1046" s="336"/>
      <c r="K1046" s="336"/>
      <c r="L1046" s="337">
        <f t="shared" si="49"/>
        <v>16.662438748260573</v>
      </c>
      <c r="M1046" s="337">
        <f t="shared" si="50"/>
        <v>0.4</v>
      </c>
    </row>
    <row r="1047" spans="1:13">
      <c r="A1047" s="334" t="s">
        <v>1111</v>
      </c>
      <c r="B1047" s="334" t="s">
        <v>52</v>
      </c>
      <c r="C1047" s="334" t="s">
        <v>52</v>
      </c>
      <c r="D1047" s="334" t="s">
        <v>1537</v>
      </c>
      <c r="E1047" s="334" t="s">
        <v>1041</v>
      </c>
      <c r="F1047" s="334" t="str">
        <f t="shared" si="51"/>
        <v>Dhaka FR Non-PNP</v>
      </c>
      <c r="G1047" s="338">
        <v>1577162</v>
      </c>
      <c r="H1047" s="336">
        <v>273739.06661239598</v>
      </c>
      <c r="I1047" s="336">
        <v>-1.4551915228366852E-11</v>
      </c>
      <c r="J1047" s="336"/>
      <c r="K1047" s="336"/>
      <c r="L1047" s="337">
        <f t="shared" si="49"/>
        <v>17.356433049515267</v>
      </c>
      <c r="M1047" s="337">
        <f t="shared" si="50"/>
        <v>-9.2266458539876391E-16</v>
      </c>
    </row>
    <row r="1048" spans="1:13">
      <c r="A1048" s="334" t="s">
        <v>1266</v>
      </c>
      <c r="B1048" s="334" t="s">
        <v>76</v>
      </c>
      <c r="C1048" s="334" t="s">
        <v>195</v>
      </c>
      <c r="D1048" s="334" t="s">
        <v>1537</v>
      </c>
      <c r="E1048" s="334" t="s">
        <v>1041</v>
      </c>
      <c r="F1048" s="334" t="str">
        <f t="shared" si="51"/>
        <v>Chattogram FR Non-PNP</v>
      </c>
      <c r="G1048" s="338">
        <v>3030087</v>
      </c>
      <c r="H1048" s="336">
        <v>553997.20578258601</v>
      </c>
      <c r="I1048" s="336">
        <v>12120.348</v>
      </c>
      <c r="J1048" s="336"/>
      <c r="K1048" s="336"/>
      <c r="L1048" s="337">
        <f t="shared" si="49"/>
        <v>18.283211200951854</v>
      </c>
      <c r="M1048" s="337">
        <f t="shared" si="50"/>
        <v>0.4</v>
      </c>
    </row>
    <row r="1049" spans="1:13">
      <c r="A1049" s="334" t="s">
        <v>1152</v>
      </c>
      <c r="B1049" s="334" t="s">
        <v>52</v>
      </c>
      <c r="C1049" s="334" t="s">
        <v>52</v>
      </c>
      <c r="D1049" s="334" t="s">
        <v>1537</v>
      </c>
      <c r="E1049" s="334" t="s">
        <v>1041</v>
      </c>
      <c r="F1049" s="334" t="str">
        <f t="shared" si="51"/>
        <v>Dhaka FR Non-PNP</v>
      </c>
      <c r="G1049" s="338">
        <v>1656189</v>
      </c>
      <c r="H1049" s="336">
        <v>253036.8461301536</v>
      </c>
      <c r="I1049" s="336">
        <v>-1.4551915228366852E-11</v>
      </c>
      <c r="J1049" s="336"/>
      <c r="K1049" s="336"/>
      <c r="L1049" s="337">
        <f t="shared" si="49"/>
        <v>15.278259071286767</v>
      </c>
      <c r="M1049" s="337">
        <f t="shared" si="50"/>
        <v>-8.7863856289148482E-16</v>
      </c>
    </row>
    <row r="1050" spans="1:13">
      <c r="A1050" s="334" t="s">
        <v>1180</v>
      </c>
      <c r="B1050" s="334" t="s">
        <v>52</v>
      </c>
      <c r="C1050" s="334" t="s">
        <v>52</v>
      </c>
      <c r="D1050" s="334" t="s">
        <v>1537</v>
      </c>
      <c r="E1050" s="334" t="s">
        <v>1041</v>
      </c>
      <c r="F1050" s="334" t="str">
        <f t="shared" si="51"/>
        <v>Dhaka FR Non-PNP</v>
      </c>
      <c r="G1050" s="338">
        <v>2305750</v>
      </c>
      <c r="H1050" s="336">
        <v>390424.21604740067</v>
      </c>
      <c r="I1050" s="336">
        <v>9223</v>
      </c>
      <c r="J1050" s="336"/>
      <c r="K1050" s="336"/>
      <c r="L1050" s="337">
        <f t="shared" si="49"/>
        <v>16.932634329281175</v>
      </c>
      <c r="M1050" s="337">
        <f t="shared" si="50"/>
        <v>0.4</v>
      </c>
    </row>
    <row r="1051" spans="1:13">
      <c r="A1051" s="334" t="s">
        <v>1101</v>
      </c>
      <c r="B1051" s="334" t="s">
        <v>18</v>
      </c>
      <c r="C1051" s="334" t="s">
        <v>18</v>
      </c>
      <c r="D1051" s="334" t="s">
        <v>1537</v>
      </c>
      <c r="E1051" s="334" t="s">
        <v>1041</v>
      </c>
      <c r="F1051" s="334" t="str">
        <f t="shared" si="51"/>
        <v>Mymensingh FR Non-PNP</v>
      </c>
      <c r="G1051" s="338">
        <v>1037559</v>
      </c>
      <c r="H1051" s="336">
        <v>160321.45679824965</v>
      </c>
      <c r="I1051" s="336">
        <v>4150.2359999999999</v>
      </c>
      <c r="J1051" s="336"/>
      <c r="K1051" s="336"/>
      <c r="L1051" s="337">
        <f t="shared" si="49"/>
        <v>15.451791830464549</v>
      </c>
      <c r="M1051" s="337">
        <f t="shared" si="50"/>
        <v>0.4</v>
      </c>
    </row>
    <row r="1052" spans="1:13">
      <c r="A1052" s="334" t="s">
        <v>1062</v>
      </c>
      <c r="B1052" s="334" t="s">
        <v>195</v>
      </c>
      <c r="C1052" s="334" t="s">
        <v>195</v>
      </c>
      <c r="D1052" s="334" t="s">
        <v>1537</v>
      </c>
      <c r="E1052" s="334" t="s">
        <v>1041</v>
      </c>
      <c r="F1052" s="334" t="str">
        <f t="shared" si="51"/>
        <v>Chattogram FR Non-PNP</v>
      </c>
      <c r="G1052" s="338">
        <v>1260824</v>
      </c>
      <c r="H1052" s="336">
        <v>187951.68336385608</v>
      </c>
      <c r="I1052" s="336">
        <v>0</v>
      </c>
      <c r="J1052" s="336"/>
      <c r="K1052" s="336"/>
      <c r="L1052" s="337">
        <f t="shared" si="49"/>
        <v>14.907051528512788</v>
      </c>
      <c r="M1052" s="337">
        <f t="shared" si="50"/>
        <v>0</v>
      </c>
    </row>
    <row r="1053" spans="1:13">
      <c r="A1053" s="334" t="s">
        <v>1299</v>
      </c>
      <c r="B1053" s="334" t="s">
        <v>1071</v>
      </c>
      <c r="C1053" s="334" t="s">
        <v>159</v>
      </c>
      <c r="D1053" s="334" t="s">
        <v>1537</v>
      </c>
      <c r="E1053" s="334" t="s">
        <v>1041</v>
      </c>
      <c r="F1053" s="334" t="str">
        <f t="shared" si="51"/>
        <v>Khulna FR Non-PNP</v>
      </c>
      <c r="G1053" s="338">
        <v>1189872</v>
      </c>
      <c r="H1053" s="336">
        <v>224565.61950902568</v>
      </c>
      <c r="I1053" s="336">
        <v>4759.4880000000003</v>
      </c>
      <c r="J1053" s="336"/>
      <c r="K1053" s="336"/>
      <c r="L1053" s="337">
        <f t="shared" si="49"/>
        <v>18.873090509653618</v>
      </c>
      <c r="M1053" s="337">
        <f t="shared" si="50"/>
        <v>0.4</v>
      </c>
    </row>
    <row r="1054" spans="1:13">
      <c r="A1054" s="334" t="s">
        <v>1260</v>
      </c>
      <c r="B1054" s="334" t="s">
        <v>52</v>
      </c>
      <c r="C1054" s="334" t="s">
        <v>52</v>
      </c>
      <c r="D1054" s="334" t="s">
        <v>1537</v>
      </c>
      <c r="E1054" s="334" t="s">
        <v>1041</v>
      </c>
      <c r="F1054" s="334" t="str">
        <f t="shared" si="51"/>
        <v>Dhaka FR Non-PNP</v>
      </c>
      <c r="G1054" s="338">
        <v>1711321</v>
      </c>
      <c r="H1054" s="336">
        <v>277720.6111443431</v>
      </c>
      <c r="I1054" s="336">
        <v>6845.2840000000006</v>
      </c>
      <c r="J1054" s="336"/>
      <c r="K1054" s="336"/>
      <c r="L1054" s="337">
        <f t="shared" si="49"/>
        <v>16.228434708879462</v>
      </c>
      <c r="M1054" s="337">
        <f t="shared" si="50"/>
        <v>0.4</v>
      </c>
    </row>
    <row r="1055" spans="1:13">
      <c r="A1055" s="334" t="s">
        <v>1267</v>
      </c>
      <c r="B1055" s="334" t="s">
        <v>1150</v>
      </c>
      <c r="C1055" s="334" t="s">
        <v>389</v>
      </c>
      <c r="D1055" s="334" t="s">
        <v>1537</v>
      </c>
      <c r="E1055" s="334" t="s">
        <v>1041</v>
      </c>
      <c r="F1055" s="334" t="str">
        <f t="shared" si="51"/>
        <v>Rangpur FR Non-PNP</v>
      </c>
      <c r="G1055" s="338">
        <v>1279761</v>
      </c>
      <c r="H1055" s="336">
        <v>214017.4564150394</v>
      </c>
      <c r="I1055" s="336">
        <v>5119.0439999999999</v>
      </c>
      <c r="J1055" s="336"/>
      <c r="K1055" s="336"/>
      <c r="L1055" s="337">
        <f t="shared" si="49"/>
        <v>16.723236324207363</v>
      </c>
      <c r="M1055" s="337">
        <f t="shared" si="50"/>
        <v>0.4</v>
      </c>
    </row>
    <row r="1056" spans="1:13">
      <c r="A1056" s="334" t="s">
        <v>1070</v>
      </c>
      <c r="B1056" s="334" t="s">
        <v>1071</v>
      </c>
      <c r="C1056" s="334" t="s">
        <v>159</v>
      </c>
      <c r="D1056" s="334" t="s">
        <v>1537</v>
      </c>
      <c r="E1056" s="334" t="s">
        <v>1041</v>
      </c>
      <c r="F1056" s="334" t="str">
        <f t="shared" si="51"/>
        <v>Khulna FR Non-PNP</v>
      </c>
      <c r="G1056" s="338">
        <v>493857</v>
      </c>
      <c r="H1056" s="336">
        <v>78184.989555424036</v>
      </c>
      <c r="I1056" s="336">
        <v>1975.4280000000001</v>
      </c>
      <c r="J1056" s="336"/>
      <c r="K1056" s="336"/>
      <c r="L1056" s="337">
        <f t="shared" si="49"/>
        <v>15.831503766358285</v>
      </c>
      <c r="M1056" s="337">
        <f t="shared" si="50"/>
        <v>0.4</v>
      </c>
    </row>
    <row r="1057" spans="1:13">
      <c r="A1057" s="334" t="s">
        <v>1256</v>
      </c>
      <c r="B1057" s="334" t="s">
        <v>52</v>
      </c>
      <c r="C1057" s="334" t="s">
        <v>52</v>
      </c>
      <c r="D1057" s="334" t="s">
        <v>1537</v>
      </c>
      <c r="E1057" s="334" t="s">
        <v>1041</v>
      </c>
      <c r="F1057" s="334" t="str">
        <f t="shared" si="51"/>
        <v>Dhaka FR Non-PNP</v>
      </c>
      <c r="G1057" s="338">
        <v>1129134</v>
      </c>
      <c r="H1057" s="336">
        <v>161507.98069541773</v>
      </c>
      <c r="I1057" s="336">
        <v>0</v>
      </c>
      <c r="J1057" s="336"/>
      <c r="K1057" s="336"/>
      <c r="L1057" s="337">
        <f t="shared" si="49"/>
        <v>14.303703607846167</v>
      </c>
      <c r="M1057" s="337">
        <f t="shared" si="50"/>
        <v>0</v>
      </c>
    </row>
    <row r="1058" spans="1:13">
      <c r="A1058" s="334" t="s">
        <v>1259</v>
      </c>
      <c r="B1058" s="334" t="s">
        <v>195</v>
      </c>
      <c r="C1058" s="334" t="s">
        <v>195</v>
      </c>
      <c r="D1058" s="334" t="s">
        <v>1537</v>
      </c>
      <c r="E1058" s="334" t="s">
        <v>1041</v>
      </c>
      <c r="F1058" s="334" t="str">
        <f t="shared" si="51"/>
        <v>Chattogram FR Non-PNP</v>
      </c>
      <c r="G1058" s="338">
        <v>1456669</v>
      </c>
      <c r="H1058" s="336">
        <v>251462.52391420346</v>
      </c>
      <c r="I1058" s="336">
        <v>5826.6760000000004</v>
      </c>
      <c r="J1058" s="336"/>
      <c r="K1058" s="336"/>
      <c r="L1058" s="337">
        <f t="shared" si="49"/>
        <v>17.262845843098429</v>
      </c>
      <c r="M1058" s="337">
        <f t="shared" si="50"/>
        <v>0.4</v>
      </c>
    </row>
    <row r="1059" spans="1:13">
      <c r="A1059" s="334" t="s">
        <v>1281</v>
      </c>
      <c r="B1059" s="334" t="s">
        <v>323</v>
      </c>
      <c r="C1059" s="334" t="s">
        <v>389</v>
      </c>
      <c r="D1059" s="334" t="s">
        <v>1537</v>
      </c>
      <c r="E1059" s="334" t="s">
        <v>1041</v>
      </c>
      <c r="F1059" s="334" t="str">
        <f t="shared" si="51"/>
        <v>Rangpur FR Non-PNP</v>
      </c>
      <c r="G1059" s="338">
        <v>1270482</v>
      </c>
      <c r="H1059" s="336">
        <v>187788.7247109352</v>
      </c>
      <c r="I1059" s="336">
        <v>5081.9279999999999</v>
      </c>
      <c r="J1059" s="336"/>
      <c r="K1059" s="336"/>
      <c r="L1059" s="337">
        <f t="shared" si="49"/>
        <v>14.780903996352187</v>
      </c>
      <c r="M1059" s="337">
        <f t="shared" si="50"/>
        <v>0.4</v>
      </c>
    </row>
    <row r="1060" spans="1:13">
      <c r="A1060" s="334" t="s">
        <v>1121</v>
      </c>
      <c r="B1060" s="334" t="s">
        <v>52</v>
      </c>
      <c r="C1060" s="334" t="s">
        <v>52</v>
      </c>
      <c r="D1060" s="334" t="s">
        <v>1537</v>
      </c>
      <c r="E1060" s="334" t="s">
        <v>1041</v>
      </c>
      <c r="F1060" s="334" t="str">
        <f t="shared" si="51"/>
        <v>Dhaka FR Non-PNP</v>
      </c>
      <c r="G1060" s="338">
        <v>1375962</v>
      </c>
      <c r="H1060" s="336">
        <v>209967.03275724151</v>
      </c>
      <c r="I1060" s="336">
        <v>5503.848</v>
      </c>
      <c r="J1060" s="336"/>
      <c r="K1060" s="336"/>
      <c r="L1060" s="337">
        <f t="shared" si="49"/>
        <v>15.259653446624363</v>
      </c>
      <c r="M1060" s="337">
        <f t="shared" si="50"/>
        <v>0.4</v>
      </c>
    </row>
    <row r="1061" spans="1:13">
      <c r="A1061" s="334" t="s">
        <v>1135</v>
      </c>
      <c r="B1061" s="334" t="s">
        <v>79</v>
      </c>
      <c r="C1061" s="334" t="s">
        <v>52</v>
      </c>
      <c r="D1061" s="334" t="s">
        <v>1537</v>
      </c>
      <c r="E1061" s="334" t="s">
        <v>1041</v>
      </c>
      <c r="F1061" s="334" t="str">
        <f t="shared" si="51"/>
        <v>Dhaka FR Non-PNP</v>
      </c>
      <c r="G1061" s="338">
        <v>2080721</v>
      </c>
      <c r="H1061" s="336">
        <v>362871.36180995323</v>
      </c>
      <c r="I1061" s="336">
        <v>8322.884</v>
      </c>
      <c r="J1061" s="336"/>
      <c r="K1061" s="336"/>
      <c r="L1061" s="337">
        <f t="shared" si="49"/>
        <v>17.439693347159626</v>
      </c>
      <c r="M1061" s="337">
        <f t="shared" si="50"/>
        <v>0.4</v>
      </c>
    </row>
    <row r="1062" spans="1:13">
      <c r="A1062" s="334" t="s">
        <v>1210</v>
      </c>
      <c r="B1062" s="334" t="s">
        <v>512</v>
      </c>
      <c r="C1062" s="334" t="s">
        <v>159</v>
      </c>
      <c r="D1062" s="334" t="s">
        <v>1537</v>
      </c>
      <c r="E1062" s="334" t="s">
        <v>1041</v>
      </c>
      <c r="F1062" s="334" t="str">
        <f t="shared" si="51"/>
        <v>Khulna FR Non-PNP</v>
      </c>
      <c r="G1062" s="338">
        <v>1417486</v>
      </c>
      <c r="H1062" s="336">
        <v>250562.22775869767</v>
      </c>
      <c r="I1062" s="336">
        <v>5669.9440000000004</v>
      </c>
      <c r="J1062" s="336"/>
      <c r="K1062" s="336"/>
      <c r="L1062" s="337">
        <f t="shared" si="49"/>
        <v>17.676522220233405</v>
      </c>
      <c r="M1062" s="337">
        <f t="shared" si="50"/>
        <v>0.4</v>
      </c>
    </row>
    <row r="1063" spans="1:13">
      <c r="A1063" s="334" t="s">
        <v>1167</v>
      </c>
      <c r="B1063" s="334" t="s">
        <v>150</v>
      </c>
      <c r="C1063" s="334" t="s">
        <v>107</v>
      </c>
      <c r="D1063" s="334" t="s">
        <v>1537</v>
      </c>
      <c r="E1063" s="334" t="s">
        <v>1041</v>
      </c>
      <c r="F1063" s="334" t="str">
        <f t="shared" si="51"/>
        <v>Rajshahi FR Non-PNP</v>
      </c>
      <c r="G1063" s="338">
        <v>971402</v>
      </c>
      <c r="H1063" s="336">
        <v>144563.20186209644</v>
      </c>
      <c r="I1063" s="336">
        <v>3885.6080000000002</v>
      </c>
      <c r="J1063" s="336"/>
      <c r="K1063" s="336"/>
      <c r="L1063" s="337">
        <f t="shared" si="49"/>
        <v>14.881913138134001</v>
      </c>
      <c r="M1063" s="337">
        <f t="shared" si="50"/>
        <v>0.4</v>
      </c>
    </row>
    <row r="1064" spans="1:13">
      <c r="A1064" s="334" t="s">
        <v>1082</v>
      </c>
      <c r="B1064" s="334" t="s">
        <v>226</v>
      </c>
      <c r="C1064" s="334" t="s">
        <v>107</v>
      </c>
      <c r="D1064" s="334" t="s">
        <v>1537</v>
      </c>
      <c r="E1064" s="334" t="s">
        <v>1041</v>
      </c>
      <c r="F1064" s="334" t="str">
        <f t="shared" si="51"/>
        <v>Rajshahi FR Non-PNP</v>
      </c>
      <c r="G1064" s="338">
        <v>763887</v>
      </c>
      <c r="H1064" s="336">
        <v>144456.17899815086</v>
      </c>
      <c r="I1064" s="336">
        <v>3055.5480000000002</v>
      </c>
      <c r="J1064" s="336"/>
      <c r="K1064" s="336"/>
      <c r="L1064" s="337">
        <f t="shared" si="49"/>
        <v>18.910673829787765</v>
      </c>
      <c r="M1064" s="337">
        <f t="shared" si="50"/>
        <v>0.4</v>
      </c>
    </row>
    <row r="1065" spans="1:13">
      <c r="A1065" s="334" t="s">
        <v>1203</v>
      </c>
      <c r="B1065" s="334" t="s">
        <v>79</v>
      </c>
      <c r="C1065" s="334" t="s">
        <v>52</v>
      </c>
      <c r="D1065" s="334" t="s">
        <v>1537</v>
      </c>
      <c r="E1065" s="334" t="s">
        <v>1041</v>
      </c>
      <c r="F1065" s="334" t="str">
        <f t="shared" si="51"/>
        <v>Dhaka FR Non-PNP</v>
      </c>
      <c r="G1065" s="338">
        <v>1180891</v>
      </c>
      <c r="H1065" s="336">
        <v>207776.95471451827</v>
      </c>
      <c r="I1065" s="336">
        <v>4723.5640000000003</v>
      </c>
      <c r="J1065" s="336"/>
      <c r="K1065" s="336"/>
      <c r="L1065" s="337">
        <f t="shared" si="49"/>
        <v>17.594930837352326</v>
      </c>
      <c r="M1065" s="337">
        <f t="shared" si="50"/>
        <v>0.4</v>
      </c>
    </row>
    <row r="1066" spans="1:13">
      <c r="A1066" s="334" t="s">
        <v>1244</v>
      </c>
      <c r="B1066" s="334" t="s">
        <v>1163</v>
      </c>
      <c r="C1066" s="334" t="s">
        <v>159</v>
      </c>
      <c r="D1066" s="334" t="s">
        <v>1537</v>
      </c>
      <c r="E1066" s="334" t="s">
        <v>1041</v>
      </c>
      <c r="F1066" s="334" t="str">
        <f t="shared" si="51"/>
        <v>Khulna FR Non-PNP</v>
      </c>
      <c r="G1066" s="338">
        <v>1200536</v>
      </c>
      <c r="H1066" s="336">
        <v>182342.97741506094</v>
      </c>
      <c r="I1066" s="336">
        <v>4802.1440000000002</v>
      </c>
      <c r="J1066" s="336"/>
      <c r="K1066" s="336"/>
      <c r="L1066" s="337">
        <f t="shared" si="49"/>
        <v>15.188463937363055</v>
      </c>
      <c r="M1066" s="337">
        <f t="shared" si="50"/>
        <v>0.4</v>
      </c>
    </row>
    <row r="1067" spans="1:13">
      <c r="A1067" s="334" t="s">
        <v>1173</v>
      </c>
      <c r="B1067" s="334" t="s">
        <v>79</v>
      </c>
      <c r="C1067" s="334" t="s">
        <v>52</v>
      </c>
      <c r="D1067" s="334" t="s">
        <v>1537</v>
      </c>
      <c r="E1067" s="334" t="s">
        <v>1041</v>
      </c>
      <c r="F1067" s="334" t="str">
        <f t="shared" si="51"/>
        <v>Dhaka FR Non-PNP</v>
      </c>
      <c r="G1067" s="338">
        <v>1372487</v>
      </c>
      <c r="H1067" s="336">
        <v>200100.89700317464</v>
      </c>
      <c r="I1067" s="336">
        <v>0</v>
      </c>
      <c r="J1067" s="336"/>
      <c r="K1067" s="336"/>
      <c r="L1067" s="337">
        <f t="shared" si="49"/>
        <v>14.579438421141669</v>
      </c>
      <c r="M1067" s="337">
        <f t="shared" si="50"/>
        <v>0</v>
      </c>
    </row>
    <row r="1068" spans="1:13">
      <c r="A1068" s="334" t="s">
        <v>1204</v>
      </c>
      <c r="B1068" s="334" t="s">
        <v>542</v>
      </c>
      <c r="C1068" s="334" t="s">
        <v>52</v>
      </c>
      <c r="D1068" s="334" t="s">
        <v>1537</v>
      </c>
      <c r="E1068" s="334" t="s">
        <v>1041</v>
      </c>
      <c r="F1068" s="334" t="str">
        <f t="shared" si="51"/>
        <v>Dhaka FR Non-PNP</v>
      </c>
      <c r="G1068" s="338">
        <v>694078</v>
      </c>
      <c r="H1068" s="336">
        <v>117446.58804261427</v>
      </c>
      <c r="I1068" s="336">
        <v>-3.637978807091713E-12</v>
      </c>
      <c r="J1068" s="336"/>
      <c r="K1068" s="336"/>
      <c r="L1068" s="337">
        <f t="shared" si="49"/>
        <v>16.921237676833766</v>
      </c>
      <c r="M1068" s="337">
        <f t="shared" si="50"/>
        <v>-5.2414552933412573E-16</v>
      </c>
    </row>
    <row r="1069" spans="1:13">
      <c r="A1069" s="334" t="s">
        <v>1054</v>
      </c>
      <c r="B1069" s="334" t="s">
        <v>487</v>
      </c>
      <c r="C1069" s="334" t="s">
        <v>52</v>
      </c>
      <c r="D1069" s="334" t="s">
        <v>1537</v>
      </c>
      <c r="E1069" s="334" t="s">
        <v>1041</v>
      </c>
      <c r="F1069" s="334" t="str">
        <f t="shared" si="51"/>
        <v>Dhaka FR Non-PNP</v>
      </c>
      <c r="G1069" s="338">
        <v>1029770</v>
      </c>
      <c r="H1069" s="336">
        <v>176716.24397068509</v>
      </c>
      <c r="I1069" s="336">
        <v>4119.08</v>
      </c>
      <c r="J1069" s="336"/>
      <c r="K1069" s="336"/>
      <c r="L1069" s="337">
        <f t="shared" si="49"/>
        <v>17.160748902248567</v>
      </c>
      <c r="M1069" s="337">
        <f t="shared" si="50"/>
        <v>0.4</v>
      </c>
    </row>
    <row r="1070" spans="1:13">
      <c r="A1070" s="334" t="s">
        <v>1175</v>
      </c>
      <c r="B1070" s="334" t="s">
        <v>79</v>
      </c>
      <c r="C1070" s="334" t="s">
        <v>52</v>
      </c>
      <c r="D1070" s="334" t="s">
        <v>1537</v>
      </c>
      <c r="E1070" s="334" t="s">
        <v>1041</v>
      </c>
      <c r="F1070" s="334" t="str">
        <f t="shared" si="51"/>
        <v>Dhaka FR Non-PNP</v>
      </c>
      <c r="G1070" s="338">
        <v>1792120</v>
      </c>
      <c r="H1070" s="336">
        <v>281162.64220320125</v>
      </c>
      <c r="I1070" s="336">
        <v>7168.4800000000005</v>
      </c>
      <c r="J1070" s="336"/>
      <c r="K1070" s="336"/>
      <c r="L1070" s="337">
        <f t="shared" si="49"/>
        <v>15.688828996004803</v>
      </c>
      <c r="M1070" s="337">
        <f t="shared" si="50"/>
        <v>0.4</v>
      </c>
    </row>
    <row r="1071" spans="1:13">
      <c r="A1071" s="334" t="s">
        <v>1223</v>
      </c>
      <c r="B1071" s="334" t="s">
        <v>79</v>
      </c>
      <c r="C1071" s="334" t="s">
        <v>52</v>
      </c>
      <c r="D1071" s="334" t="s">
        <v>1537</v>
      </c>
      <c r="E1071" s="334" t="s">
        <v>1041</v>
      </c>
      <c r="F1071" s="334" t="str">
        <f t="shared" si="51"/>
        <v>Dhaka FR Non-PNP</v>
      </c>
      <c r="G1071" s="338">
        <v>1279064</v>
      </c>
      <c r="H1071" s="336">
        <v>199515.1988527498</v>
      </c>
      <c r="I1071" s="336">
        <v>5116.2560000000003</v>
      </c>
      <c r="J1071" s="336"/>
      <c r="K1071" s="336"/>
      <c r="L1071" s="337">
        <f t="shared" si="49"/>
        <v>15.598531336410829</v>
      </c>
      <c r="M1071" s="337">
        <f t="shared" si="50"/>
        <v>0.4</v>
      </c>
    </row>
    <row r="1072" spans="1:13">
      <c r="A1072" s="334" t="s">
        <v>1234</v>
      </c>
      <c r="B1072" s="334" t="s">
        <v>908</v>
      </c>
      <c r="C1072" s="334" t="s">
        <v>131</v>
      </c>
      <c r="D1072" s="334" t="s">
        <v>1537</v>
      </c>
      <c r="E1072" s="334" t="s">
        <v>1041</v>
      </c>
      <c r="F1072" s="334" t="str">
        <f t="shared" si="51"/>
        <v>Sylhet FR Non-PNP</v>
      </c>
      <c r="G1072" s="338">
        <v>1320583</v>
      </c>
      <c r="H1072" s="336">
        <v>222505.33354765974</v>
      </c>
      <c r="I1072" s="336">
        <v>5282.3320000000003</v>
      </c>
      <c r="J1072" s="336"/>
      <c r="K1072" s="336"/>
      <c r="L1072" s="337">
        <f t="shared" si="49"/>
        <v>16.849023010871694</v>
      </c>
      <c r="M1072" s="337">
        <f t="shared" si="50"/>
        <v>0.4</v>
      </c>
    </row>
    <row r="1073" spans="1:13">
      <c r="A1073" s="334" t="s">
        <v>1066</v>
      </c>
      <c r="B1073" s="334" t="s">
        <v>18</v>
      </c>
      <c r="C1073" s="334" t="s">
        <v>18</v>
      </c>
      <c r="D1073" s="334" t="s">
        <v>1537</v>
      </c>
      <c r="E1073" s="334" t="s">
        <v>1041</v>
      </c>
      <c r="F1073" s="334" t="str">
        <f t="shared" si="51"/>
        <v>Mymensingh FR Non-PNP</v>
      </c>
      <c r="G1073" s="338">
        <v>642955</v>
      </c>
      <c r="H1073" s="336">
        <v>99805.865072040702</v>
      </c>
      <c r="I1073" s="336">
        <v>2571.8200000000002</v>
      </c>
      <c r="J1073" s="336"/>
      <c r="K1073" s="336"/>
      <c r="L1073" s="337">
        <f t="shared" si="49"/>
        <v>15.52299384436558</v>
      </c>
      <c r="M1073" s="337">
        <f t="shared" si="50"/>
        <v>0.4</v>
      </c>
    </row>
    <row r="1074" spans="1:13">
      <c r="A1074" s="334" t="s">
        <v>1075</v>
      </c>
      <c r="B1074" s="334" t="s">
        <v>103</v>
      </c>
      <c r="C1074" s="334" t="s">
        <v>52</v>
      </c>
      <c r="D1074" s="334" t="s">
        <v>1537</v>
      </c>
      <c r="E1074" s="334" t="s">
        <v>1041</v>
      </c>
      <c r="F1074" s="334" t="str">
        <f t="shared" si="51"/>
        <v>Dhaka FR Non-PNP</v>
      </c>
      <c r="G1074" s="338">
        <v>997018</v>
      </c>
      <c r="H1074" s="336">
        <v>157511.66652233459</v>
      </c>
      <c r="I1074" s="336">
        <v>3988.0720000000001</v>
      </c>
      <c r="J1074" s="336"/>
      <c r="K1074" s="336"/>
      <c r="L1074" s="337">
        <f t="shared" si="49"/>
        <v>15.798277114589165</v>
      </c>
      <c r="M1074" s="337">
        <f t="shared" si="50"/>
        <v>0.4</v>
      </c>
    </row>
    <row r="1075" spans="1:13">
      <c r="A1075" s="334" t="s">
        <v>1085</v>
      </c>
      <c r="B1075" s="334" t="s">
        <v>908</v>
      </c>
      <c r="C1075" s="334" t="s">
        <v>131</v>
      </c>
      <c r="D1075" s="334" t="s">
        <v>1537</v>
      </c>
      <c r="E1075" s="334" t="s">
        <v>1041</v>
      </c>
      <c r="F1075" s="334" t="str">
        <f t="shared" si="51"/>
        <v>Sylhet FR Non-PNP</v>
      </c>
      <c r="G1075" s="338">
        <v>1074381</v>
      </c>
      <c r="H1075" s="336">
        <v>157045.31504709131</v>
      </c>
      <c r="I1075" s="336">
        <v>4297.5240000000003</v>
      </c>
      <c r="J1075" s="336"/>
      <c r="K1075" s="336"/>
      <c r="L1075" s="337">
        <f t="shared" si="49"/>
        <v>14.617283351724511</v>
      </c>
      <c r="M1075" s="337">
        <f t="shared" si="50"/>
        <v>0.4</v>
      </c>
    </row>
    <row r="1076" spans="1:13">
      <c r="A1076" s="334" t="s">
        <v>1076</v>
      </c>
      <c r="B1076" s="334" t="s">
        <v>52</v>
      </c>
      <c r="C1076" s="334" t="s">
        <v>52</v>
      </c>
      <c r="D1076" s="334" t="s">
        <v>1537</v>
      </c>
      <c r="E1076" s="334" t="s">
        <v>1041</v>
      </c>
      <c r="F1076" s="334" t="str">
        <f t="shared" si="51"/>
        <v>Dhaka FR Non-PNP</v>
      </c>
      <c r="G1076" s="338">
        <v>1750148</v>
      </c>
      <c r="H1076" s="336">
        <v>250736.75323032003</v>
      </c>
      <c r="I1076" s="336">
        <v>7000.5920000000006</v>
      </c>
      <c r="J1076" s="336"/>
      <c r="K1076" s="336"/>
      <c r="L1076" s="337">
        <f t="shared" si="49"/>
        <v>14.326602849034483</v>
      </c>
      <c r="M1076" s="337">
        <f t="shared" si="50"/>
        <v>0.4</v>
      </c>
    </row>
    <row r="1077" spans="1:13">
      <c r="A1077" s="334" t="s">
        <v>1253</v>
      </c>
      <c r="B1077" s="334" t="s">
        <v>52</v>
      </c>
      <c r="C1077" s="334" t="s">
        <v>52</v>
      </c>
      <c r="D1077" s="334" t="s">
        <v>1537</v>
      </c>
      <c r="E1077" s="334" t="s">
        <v>1041</v>
      </c>
      <c r="F1077" s="334" t="str">
        <f t="shared" si="51"/>
        <v>Dhaka FR Non-PNP</v>
      </c>
      <c r="G1077" s="338">
        <v>1996845</v>
      </c>
      <c r="H1077" s="336">
        <v>337895.3493223695</v>
      </c>
      <c r="I1077" s="336">
        <v>7987.38</v>
      </c>
      <c r="J1077" s="336"/>
      <c r="K1077" s="336"/>
      <c r="L1077" s="337">
        <f t="shared" si="49"/>
        <v>16.921461070957911</v>
      </c>
      <c r="M1077" s="337">
        <f t="shared" si="50"/>
        <v>0.4</v>
      </c>
    </row>
    <row r="1078" spans="1:13">
      <c r="A1078" s="334" t="s">
        <v>1199</v>
      </c>
      <c r="B1078" s="334" t="s">
        <v>52</v>
      </c>
      <c r="C1078" s="334" t="s">
        <v>52</v>
      </c>
      <c r="D1078" s="334" t="s">
        <v>1537</v>
      </c>
      <c r="E1078" s="334" t="s">
        <v>1041</v>
      </c>
      <c r="F1078" s="334" t="str">
        <f t="shared" si="51"/>
        <v>Dhaka FR Non-PNP</v>
      </c>
      <c r="G1078" s="338">
        <v>1514890</v>
      </c>
      <c r="H1078" s="336">
        <v>227877.82129165344</v>
      </c>
      <c r="I1078" s="336">
        <v>6059.56</v>
      </c>
      <c r="J1078" s="336"/>
      <c r="K1078" s="336"/>
      <c r="L1078" s="337">
        <f t="shared" si="49"/>
        <v>15.04253254636663</v>
      </c>
      <c r="M1078" s="337">
        <f t="shared" si="50"/>
        <v>0.4</v>
      </c>
    </row>
    <row r="1079" spans="1:13">
      <c r="A1079" s="334" t="s">
        <v>1212</v>
      </c>
      <c r="B1079" s="334" t="s">
        <v>325</v>
      </c>
      <c r="C1079" s="334" t="s">
        <v>389</v>
      </c>
      <c r="D1079" s="334" t="s">
        <v>1537</v>
      </c>
      <c r="E1079" s="334" t="s">
        <v>1041</v>
      </c>
      <c r="F1079" s="334" t="str">
        <f t="shared" si="51"/>
        <v>Rangpur FR Non-PNP</v>
      </c>
      <c r="G1079" s="338">
        <v>798826</v>
      </c>
      <c r="H1079" s="336">
        <v>129722.72602045904</v>
      </c>
      <c r="I1079" s="336">
        <v>3.637978807091713E-12</v>
      </c>
      <c r="J1079" s="336"/>
      <c r="K1079" s="336"/>
      <c r="L1079" s="337">
        <f t="shared" si="49"/>
        <v>16.239171737081548</v>
      </c>
      <c r="M1079" s="337">
        <f t="shared" si="50"/>
        <v>4.5541567338715978E-16</v>
      </c>
    </row>
    <row r="1080" spans="1:13">
      <c r="A1080" s="334" t="s">
        <v>1103</v>
      </c>
      <c r="B1080" s="334" t="s">
        <v>52</v>
      </c>
      <c r="C1080" s="334" t="s">
        <v>52</v>
      </c>
      <c r="D1080" s="334" t="s">
        <v>1537</v>
      </c>
      <c r="E1080" s="334" t="s">
        <v>1041</v>
      </c>
      <c r="F1080" s="334" t="str">
        <f t="shared" si="51"/>
        <v>Dhaka FR Non-PNP</v>
      </c>
      <c r="G1080" s="338">
        <v>1386833</v>
      </c>
      <c r="H1080" s="336">
        <v>217241.76735260693</v>
      </c>
      <c r="I1080" s="336">
        <v>5547.3320000000003</v>
      </c>
      <c r="J1080" s="336"/>
      <c r="K1080" s="336"/>
      <c r="L1080" s="337">
        <f t="shared" si="49"/>
        <v>15.664594608911594</v>
      </c>
      <c r="M1080" s="337">
        <f t="shared" si="50"/>
        <v>0.4</v>
      </c>
    </row>
    <row r="1081" spans="1:13">
      <c r="A1081" s="334" t="s">
        <v>1141</v>
      </c>
      <c r="B1081" s="334" t="s">
        <v>52</v>
      </c>
      <c r="C1081" s="334" t="s">
        <v>52</v>
      </c>
      <c r="D1081" s="334" t="s">
        <v>1537</v>
      </c>
      <c r="E1081" s="334" t="s">
        <v>1041</v>
      </c>
      <c r="F1081" s="334" t="str">
        <f t="shared" si="51"/>
        <v>Dhaka FR Non-PNP</v>
      </c>
      <c r="G1081" s="338">
        <v>1142950</v>
      </c>
      <c r="H1081" s="336">
        <v>193537.13345684708</v>
      </c>
      <c r="I1081" s="336">
        <v>4571.8</v>
      </c>
      <c r="J1081" s="336"/>
      <c r="K1081" s="336"/>
      <c r="L1081" s="337">
        <f t="shared" si="49"/>
        <v>16.933123361201023</v>
      </c>
      <c r="M1081" s="337">
        <f t="shared" si="50"/>
        <v>0.4</v>
      </c>
    </row>
    <row r="1082" spans="1:13">
      <c r="A1082" s="334" t="s">
        <v>1091</v>
      </c>
      <c r="B1082" s="334" t="s">
        <v>195</v>
      </c>
      <c r="C1082" s="334" t="s">
        <v>195</v>
      </c>
      <c r="D1082" s="334" t="s">
        <v>1537</v>
      </c>
      <c r="E1082" s="334" t="s">
        <v>1041</v>
      </c>
      <c r="F1082" s="334" t="str">
        <f t="shared" si="51"/>
        <v>Chattogram FR Non-PNP</v>
      </c>
      <c r="G1082" s="338">
        <v>928003</v>
      </c>
      <c r="H1082" s="336">
        <v>138105.36686439658</v>
      </c>
      <c r="I1082" s="336">
        <v>3712.0120000000002</v>
      </c>
      <c r="J1082" s="336"/>
      <c r="K1082" s="336"/>
      <c r="L1082" s="337">
        <f t="shared" si="49"/>
        <v>14.881995733246184</v>
      </c>
      <c r="M1082" s="337">
        <f t="shared" si="50"/>
        <v>0.4</v>
      </c>
    </row>
    <row r="1083" spans="1:13">
      <c r="A1083" s="334" t="s">
        <v>1216</v>
      </c>
      <c r="B1083" s="334" t="s">
        <v>1139</v>
      </c>
      <c r="C1083" s="334" t="s">
        <v>189</v>
      </c>
      <c r="D1083" s="334" t="s">
        <v>1537</v>
      </c>
      <c r="E1083" s="334" t="s">
        <v>1041</v>
      </c>
      <c r="F1083" s="334" t="str">
        <f t="shared" si="51"/>
        <v>Barishal FR Non-PNP</v>
      </c>
      <c r="G1083" s="338">
        <v>1174947</v>
      </c>
      <c r="H1083" s="336">
        <v>188901.54487685667</v>
      </c>
      <c r="I1083" s="336">
        <v>4699.7880000000005</v>
      </c>
      <c r="J1083" s="336"/>
      <c r="K1083" s="336"/>
      <c r="L1083" s="337">
        <f t="shared" si="49"/>
        <v>16.077452419288417</v>
      </c>
      <c r="M1083" s="337">
        <f t="shared" si="50"/>
        <v>0.4</v>
      </c>
    </row>
    <row r="1084" spans="1:13">
      <c r="A1084" s="334" t="s">
        <v>1194</v>
      </c>
      <c r="B1084" s="334" t="s">
        <v>1139</v>
      </c>
      <c r="C1084" s="334" t="s">
        <v>189</v>
      </c>
      <c r="D1084" s="334" t="s">
        <v>1537</v>
      </c>
      <c r="E1084" s="334" t="s">
        <v>1041</v>
      </c>
      <c r="F1084" s="334" t="str">
        <f t="shared" si="51"/>
        <v>Barishal FR Non-PNP</v>
      </c>
      <c r="G1084" s="338">
        <v>1048644</v>
      </c>
      <c r="H1084" s="336">
        <v>174342.31340322405</v>
      </c>
      <c r="I1084" s="336">
        <v>0</v>
      </c>
      <c r="J1084" s="336"/>
      <c r="K1084" s="336"/>
      <c r="L1084" s="337">
        <f t="shared" si="49"/>
        <v>16.625500494278711</v>
      </c>
      <c r="M1084" s="337">
        <f t="shared" si="50"/>
        <v>0</v>
      </c>
    </row>
    <row r="1085" spans="1:13">
      <c r="A1085" s="334" t="s">
        <v>1192</v>
      </c>
      <c r="B1085" s="334" t="s">
        <v>1163</v>
      </c>
      <c r="C1085" s="334" t="s">
        <v>159</v>
      </c>
      <c r="D1085" s="334" t="s">
        <v>1537</v>
      </c>
      <c r="E1085" s="334" t="s">
        <v>1041</v>
      </c>
      <c r="F1085" s="334" t="str">
        <f t="shared" si="51"/>
        <v>Khulna FR Non-PNP</v>
      </c>
      <c r="G1085" s="338">
        <v>861593</v>
      </c>
      <c r="H1085" s="336">
        <v>124225.61300404336</v>
      </c>
      <c r="I1085" s="336">
        <v>115369.42749215625</v>
      </c>
      <c r="J1085" s="336"/>
      <c r="K1085" s="336"/>
      <c r="L1085" s="337">
        <f t="shared" si="49"/>
        <v>14.418131647314144</v>
      </c>
      <c r="M1085" s="337">
        <f t="shared" si="50"/>
        <v>13.39024661204957</v>
      </c>
    </row>
    <row r="1086" spans="1:13">
      <c r="A1086" s="334" t="s">
        <v>1074</v>
      </c>
      <c r="B1086" s="334" t="s">
        <v>189</v>
      </c>
      <c r="C1086" s="334" t="s">
        <v>189</v>
      </c>
      <c r="D1086" s="334" t="s">
        <v>1537</v>
      </c>
      <c r="E1086" s="334" t="s">
        <v>1041</v>
      </c>
      <c r="F1086" s="334" t="str">
        <f t="shared" si="51"/>
        <v>Barishal FR Non-PNP</v>
      </c>
      <c r="G1086" s="338">
        <v>1066975</v>
      </c>
      <c r="H1086" s="336">
        <v>183806.12224770972</v>
      </c>
      <c r="I1086" s="336">
        <v>-1.0913936421275139E-11</v>
      </c>
      <c r="J1086" s="336"/>
      <c r="K1086" s="336"/>
      <c r="L1086" s="337">
        <f t="shared" si="49"/>
        <v>17.22684432603479</v>
      </c>
      <c r="M1086" s="337">
        <f t="shared" si="50"/>
        <v>-1.0228858615501899E-15</v>
      </c>
    </row>
    <row r="1087" spans="1:13">
      <c r="A1087" s="334" t="s">
        <v>1134</v>
      </c>
      <c r="B1087" s="334" t="s">
        <v>170</v>
      </c>
      <c r="C1087" s="334" t="s">
        <v>195</v>
      </c>
      <c r="D1087" s="334" t="s">
        <v>1537</v>
      </c>
      <c r="E1087" s="334" t="s">
        <v>1041</v>
      </c>
      <c r="F1087" s="334" t="str">
        <f t="shared" si="51"/>
        <v>Chattogram FR Non-PNP</v>
      </c>
      <c r="G1087" s="338">
        <v>2200731</v>
      </c>
      <c r="H1087" s="336">
        <v>354706.72342547675</v>
      </c>
      <c r="I1087" s="336">
        <v>8802.9240000000009</v>
      </c>
      <c r="J1087" s="336"/>
      <c r="K1087" s="336"/>
      <c r="L1087" s="337">
        <f t="shared" si="49"/>
        <v>16.117677418343121</v>
      </c>
      <c r="M1087" s="337">
        <f t="shared" si="50"/>
        <v>0.4</v>
      </c>
    </row>
    <row r="1088" spans="1:13">
      <c r="A1088" s="334" t="s">
        <v>1174</v>
      </c>
      <c r="B1088" s="334" t="s">
        <v>52</v>
      </c>
      <c r="C1088" s="334" t="s">
        <v>52</v>
      </c>
      <c r="D1088" s="334" t="s">
        <v>1537</v>
      </c>
      <c r="E1088" s="334" t="s">
        <v>1041</v>
      </c>
      <c r="F1088" s="334" t="str">
        <f t="shared" si="51"/>
        <v>Dhaka FR Non-PNP</v>
      </c>
      <c r="G1088" s="338">
        <v>2021258</v>
      </c>
      <c r="H1088" s="336">
        <v>327275.06207315688</v>
      </c>
      <c r="I1088" s="336">
        <v>8085.0320000000002</v>
      </c>
      <c r="J1088" s="336"/>
      <c r="K1088" s="336"/>
      <c r="L1088" s="337">
        <f t="shared" si="49"/>
        <v>16.191652034186475</v>
      </c>
      <c r="M1088" s="337">
        <f t="shared" si="50"/>
        <v>0.4</v>
      </c>
    </row>
    <row r="1089" spans="1:13">
      <c r="A1089" s="334" t="s">
        <v>1237</v>
      </c>
      <c r="B1089" s="334" t="s">
        <v>1150</v>
      </c>
      <c r="C1089" s="334" t="s">
        <v>389</v>
      </c>
      <c r="D1089" s="334" t="s">
        <v>1537</v>
      </c>
      <c r="E1089" s="334" t="s">
        <v>1041</v>
      </c>
      <c r="F1089" s="334" t="str">
        <f t="shared" si="51"/>
        <v>Rangpur FR Non-PNP</v>
      </c>
      <c r="G1089" s="338">
        <v>921941</v>
      </c>
      <c r="H1089" s="336">
        <v>151842.81363641069</v>
      </c>
      <c r="I1089" s="336">
        <v>3687.7640000000001</v>
      </c>
      <c r="J1089" s="336"/>
      <c r="K1089" s="336"/>
      <c r="L1089" s="337">
        <f t="shared" si="49"/>
        <v>16.469905735444101</v>
      </c>
      <c r="M1089" s="337">
        <f t="shared" si="50"/>
        <v>0.4</v>
      </c>
    </row>
    <row r="1090" spans="1:13">
      <c r="A1090" s="334" t="s">
        <v>1197</v>
      </c>
      <c r="B1090" s="334" t="s">
        <v>153</v>
      </c>
      <c r="C1090" s="334" t="s">
        <v>18</v>
      </c>
      <c r="D1090" s="334" t="s">
        <v>1537</v>
      </c>
      <c r="E1090" s="334" t="s">
        <v>1041</v>
      </c>
      <c r="F1090" s="334" t="str">
        <f t="shared" si="51"/>
        <v>Mymensingh FR Non-PNP</v>
      </c>
      <c r="G1090" s="338">
        <v>787591</v>
      </c>
      <c r="H1090" s="336">
        <v>130399.42042754804</v>
      </c>
      <c r="I1090" s="336">
        <v>3150.364</v>
      </c>
      <c r="J1090" s="336"/>
      <c r="K1090" s="336"/>
      <c r="L1090" s="337">
        <f t="shared" si="49"/>
        <v>16.556743338553645</v>
      </c>
      <c r="M1090" s="337">
        <f t="shared" si="50"/>
        <v>0.4</v>
      </c>
    </row>
    <row r="1091" spans="1:13">
      <c r="A1091" s="334" t="s">
        <v>1127</v>
      </c>
      <c r="B1091" s="334" t="s">
        <v>52</v>
      </c>
      <c r="C1091" s="334" t="s">
        <v>52</v>
      </c>
      <c r="D1091" s="334" t="s">
        <v>1537</v>
      </c>
      <c r="E1091" s="334" t="s">
        <v>1041</v>
      </c>
      <c r="F1091" s="334" t="str">
        <f t="shared" si="51"/>
        <v>Dhaka FR Non-PNP</v>
      </c>
      <c r="G1091" s="338">
        <v>1070878</v>
      </c>
      <c r="H1091" s="336">
        <v>167019.14969812828</v>
      </c>
      <c r="I1091" s="336">
        <v>4283.5119999999997</v>
      </c>
      <c r="J1091" s="336"/>
      <c r="K1091" s="336"/>
      <c r="L1091" s="337">
        <f t="shared" ref="L1091:L1154" si="52">(H1091/G1091)*100</f>
        <v>15.596468477093403</v>
      </c>
      <c r="M1091" s="337">
        <f t="shared" ref="M1091:M1154" si="53">(I1091/G1091)*100</f>
        <v>0.4</v>
      </c>
    </row>
    <row r="1092" spans="1:13">
      <c r="A1092" s="334" t="s">
        <v>1055</v>
      </c>
      <c r="B1092" s="334" t="s">
        <v>211</v>
      </c>
      <c r="C1092" s="334" t="s">
        <v>189</v>
      </c>
      <c r="D1092" s="334" t="s">
        <v>1537</v>
      </c>
      <c r="E1092" s="334" t="s">
        <v>1041</v>
      </c>
      <c r="F1092" s="334" t="str">
        <f t="shared" ref="F1092:F1155" si="54">CONCATENATE(C1092," ",E1092," ",D1092)</f>
        <v>Barishal FR Non-PNP</v>
      </c>
      <c r="G1092" s="338">
        <v>865763</v>
      </c>
      <c r="H1092" s="336">
        <v>135942.44610075917</v>
      </c>
      <c r="I1092" s="336">
        <v>3463.0520000000001</v>
      </c>
      <c r="J1092" s="336"/>
      <c r="K1092" s="336"/>
      <c r="L1092" s="337">
        <f t="shared" si="52"/>
        <v>15.702039253324429</v>
      </c>
      <c r="M1092" s="337">
        <f t="shared" si="53"/>
        <v>0.4</v>
      </c>
    </row>
    <row r="1093" spans="1:13">
      <c r="A1093" s="334" t="s">
        <v>1063</v>
      </c>
      <c r="B1093" s="334" t="s">
        <v>195</v>
      </c>
      <c r="C1093" s="334" t="s">
        <v>195</v>
      </c>
      <c r="D1093" s="334" t="s">
        <v>1537</v>
      </c>
      <c r="E1093" s="334" t="s">
        <v>1041</v>
      </c>
      <c r="F1093" s="334" t="str">
        <f t="shared" si="54"/>
        <v>Chattogram FR Non-PNP</v>
      </c>
      <c r="G1093" s="338">
        <v>1613888</v>
      </c>
      <c r="H1093" s="336">
        <v>272286.81567083631</v>
      </c>
      <c r="I1093" s="336">
        <v>6455.5519999999997</v>
      </c>
      <c r="J1093" s="336"/>
      <c r="K1093" s="336"/>
      <c r="L1093" s="337">
        <f t="shared" si="52"/>
        <v>16.8714815198351</v>
      </c>
      <c r="M1093" s="337">
        <f t="shared" si="53"/>
        <v>0.4</v>
      </c>
    </row>
    <row r="1094" spans="1:13">
      <c r="A1094" s="334" t="s">
        <v>1104</v>
      </c>
      <c r="B1094" s="334" t="s">
        <v>236</v>
      </c>
      <c r="C1094" s="334" t="s">
        <v>107</v>
      </c>
      <c r="D1094" s="334" t="s">
        <v>1537</v>
      </c>
      <c r="E1094" s="334" t="s">
        <v>1041</v>
      </c>
      <c r="F1094" s="334" t="str">
        <f t="shared" si="54"/>
        <v>Rajshahi FR Non-PNP</v>
      </c>
      <c r="G1094" s="338">
        <v>461187</v>
      </c>
      <c r="H1094" s="336">
        <v>70225.795979605129</v>
      </c>
      <c r="I1094" s="336">
        <v>1844.748</v>
      </c>
      <c r="J1094" s="336"/>
      <c r="K1094" s="336"/>
      <c r="L1094" s="337">
        <f t="shared" si="52"/>
        <v>15.227184630010198</v>
      </c>
      <c r="M1094" s="337">
        <f t="shared" si="53"/>
        <v>0.4</v>
      </c>
    </row>
    <row r="1095" spans="1:13">
      <c r="A1095" s="334" t="s">
        <v>1116</v>
      </c>
      <c r="B1095" s="334" t="s">
        <v>79</v>
      </c>
      <c r="C1095" s="334" t="s">
        <v>52</v>
      </c>
      <c r="D1095" s="334" t="s">
        <v>1537</v>
      </c>
      <c r="E1095" s="334" t="s">
        <v>1041</v>
      </c>
      <c r="F1095" s="334" t="str">
        <f t="shared" si="54"/>
        <v>Dhaka FR Non-PNP</v>
      </c>
      <c r="G1095" s="338">
        <v>1241976</v>
      </c>
      <c r="H1095" s="336">
        <v>231706.48830707202</v>
      </c>
      <c r="I1095" s="336">
        <v>4967.9040000000005</v>
      </c>
      <c r="J1095" s="336"/>
      <c r="K1095" s="336"/>
      <c r="L1095" s="337">
        <f t="shared" si="52"/>
        <v>18.656277440713186</v>
      </c>
      <c r="M1095" s="337">
        <f t="shared" si="53"/>
        <v>0.4</v>
      </c>
    </row>
    <row r="1096" spans="1:13">
      <c r="A1096" s="334" t="s">
        <v>1073</v>
      </c>
      <c r="B1096" s="334" t="s">
        <v>195</v>
      </c>
      <c r="C1096" s="334" t="s">
        <v>195</v>
      </c>
      <c r="D1096" s="334" t="s">
        <v>1537</v>
      </c>
      <c r="E1096" s="334" t="s">
        <v>1041</v>
      </c>
      <c r="F1096" s="334" t="str">
        <f t="shared" si="54"/>
        <v>Chattogram FR Non-PNP</v>
      </c>
      <c r="G1096" s="338">
        <v>736033</v>
      </c>
      <c r="H1096" s="336">
        <v>99963.246949732056</v>
      </c>
      <c r="I1096" s="336">
        <v>2944.1320000000001</v>
      </c>
      <c r="J1096" s="336"/>
      <c r="K1096" s="336"/>
      <c r="L1096" s="337">
        <f t="shared" si="52"/>
        <v>13.581353954202061</v>
      </c>
      <c r="M1096" s="337">
        <f t="shared" si="53"/>
        <v>0.4</v>
      </c>
    </row>
    <row r="1097" spans="1:13">
      <c r="A1097" s="334" t="s">
        <v>1052</v>
      </c>
      <c r="B1097" s="334" t="s">
        <v>52</v>
      </c>
      <c r="C1097" s="334" t="s">
        <v>52</v>
      </c>
      <c r="D1097" s="334" t="s">
        <v>1537</v>
      </c>
      <c r="E1097" s="334" t="s">
        <v>1041</v>
      </c>
      <c r="F1097" s="334" t="str">
        <f t="shared" si="54"/>
        <v>Dhaka FR Non-PNP</v>
      </c>
      <c r="G1097" s="338">
        <v>1638309</v>
      </c>
      <c r="H1097" s="336">
        <v>240519.95476584905</v>
      </c>
      <c r="I1097" s="336">
        <v>6553.2359999999999</v>
      </c>
      <c r="J1097" s="336"/>
      <c r="K1097" s="336"/>
      <c r="L1097" s="337">
        <f t="shared" si="52"/>
        <v>14.680988431721309</v>
      </c>
      <c r="M1097" s="337">
        <f t="shared" si="53"/>
        <v>0.4</v>
      </c>
    </row>
    <row r="1098" spans="1:13">
      <c r="A1098" s="334" t="s">
        <v>1217</v>
      </c>
      <c r="B1098" s="334" t="s">
        <v>206</v>
      </c>
      <c r="C1098" s="334" t="s">
        <v>52</v>
      </c>
      <c r="D1098" s="334" t="s">
        <v>1537</v>
      </c>
      <c r="E1098" s="334" t="s">
        <v>1041</v>
      </c>
      <c r="F1098" s="334" t="str">
        <f t="shared" si="54"/>
        <v>Dhaka FR Non-PNP</v>
      </c>
      <c r="G1098" s="338">
        <v>748265</v>
      </c>
      <c r="H1098" s="336">
        <v>124360.28121193807</v>
      </c>
      <c r="I1098" s="336">
        <v>2993.06</v>
      </c>
      <c r="J1098" s="336"/>
      <c r="K1098" s="336"/>
      <c r="L1098" s="337">
        <f t="shared" si="52"/>
        <v>16.619818007248512</v>
      </c>
      <c r="M1098" s="337">
        <f t="shared" si="53"/>
        <v>0.4</v>
      </c>
    </row>
    <row r="1099" spans="1:13">
      <c r="A1099" s="334" t="s">
        <v>1143</v>
      </c>
      <c r="B1099" s="334" t="s">
        <v>79</v>
      </c>
      <c r="C1099" s="334" t="s">
        <v>52</v>
      </c>
      <c r="D1099" s="334" t="s">
        <v>1537</v>
      </c>
      <c r="E1099" s="334" t="s">
        <v>1041</v>
      </c>
      <c r="F1099" s="334" t="str">
        <f t="shared" si="54"/>
        <v>Dhaka FR Non-PNP</v>
      </c>
      <c r="G1099" s="338">
        <v>1876478</v>
      </c>
      <c r="H1099" s="336">
        <v>308079.50409148482</v>
      </c>
      <c r="I1099" s="336">
        <v>7505.9120000000003</v>
      </c>
      <c r="J1099" s="336"/>
      <c r="K1099" s="336"/>
      <c r="L1099" s="337">
        <f t="shared" si="52"/>
        <v>16.41796515021678</v>
      </c>
      <c r="M1099" s="337">
        <f t="shared" si="53"/>
        <v>0.4</v>
      </c>
    </row>
    <row r="1100" spans="1:13">
      <c r="A1100" s="334" t="s">
        <v>1118</v>
      </c>
      <c r="B1100" s="334" t="s">
        <v>48</v>
      </c>
      <c r="C1100" s="334" t="s">
        <v>18</v>
      </c>
      <c r="D1100" s="334" t="s">
        <v>1537</v>
      </c>
      <c r="E1100" s="334" t="s">
        <v>1041</v>
      </c>
      <c r="F1100" s="334" t="str">
        <f t="shared" si="54"/>
        <v>Mymensingh FR Non-PNP</v>
      </c>
      <c r="G1100" s="338">
        <v>1009105</v>
      </c>
      <c r="H1100" s="336">
        <v>169605.92123974775</v>
      </c>
      <c r="I1100" s="336">
        <v>4036.42</v>
      </c>
      <c r="J1100" s="336"/>
      <c r="K1100" s="336"/>
      <c r="L1100" s="337">
        <f t="shared" si="52"/>
        <v>16.80755929657942</v>
      </c>
      <c r="M1100" s="337">
        <f t="shared" si="53"/>
        <v>0.4</v>
      </c>
    </row>
    <row r="1101" spans="1:13">
      <c r="A1101" s="334" t="s">
        <v>1250</v>
      </c>
      <c r="B1101" s="334" t="s">
        <v>79</v>
      </c>
      <c r="C1101" s="334" t="s">
        <v>52</v>
      </c>
      <c r="D1101" s="334" t="s">
        <v>1537</v>
      </c>
      <c r="E1101" s="334" t="s">
        <v>1041</v>
      </c>
      <c r="F1101" s="334" t="str">
        <f t="shared" si="54"/>
        <v>Dhaka FR Non-PNP</v>
      </c>
      <c r="G1101" s="338">
        <v>1293554</v>
      </c>
      <c r="H1101" s="336">
        <v>230838.45261917275</v>
      </c>
      <c r="I1101" s="336">
        <v>5174.2160000000003</v>
      </c>
      <c r="J1101" s="336"/>
      <c r="K1101" s="336"/>
      <c r="L1101" s="337">
        <f t="shared" si="52"/>
        <v>17.845289227907976</v>
      </c>
      <c r="M1101" s="337">
        <f t="shared" si="53"/>
        <v>0.4</v>
      </c>
    </row>
    <row r="1102" spans="1:13">
      <c r="A1102" s="334" t="s">
        <v>1196</v>
      </c>
      <c r="B1102" s="334" t="s">
        <v>52</v>
      </c>
      <c r="C1102" s="334" t="s">
        <v>52</v>
      </c>
      <c r="D1102" s="334" t="s">
        <v>1537</v>
      </c>
      <c r="E1102" s="334" t="s">
        <v>1041</v>
      </c>
      <c r="F1102" s="334" t="str">
        <f t="shared" si="54"/>
        <v>Dhaka FR Non-PNP</v>
      </c>
      <c r="G1102" s="338">
        <v>1315281</v>
      </c>
      <c r="H1102" s="336">
        <v>210638.60148900718</v>
      </c>
      <c r="I1102" s="336">
        <v>5261.1239999999998</v>
      </c>
      <c r="J1102" s="336"/>
      <c r="K1102" s="336"/>
      <c r="L1102" s="337">
        <f t="shared" si="52"/>
        <v>16.014722442505228</v>
      </c>
      <c r="M1102" s="337">
        <f t="shared" si="53"/>
        <v>0.4</v>
      </c>
    </row>
    <row r="1103" spans="1:13">
      <c r="A1103" s="334" t="s">
        <v>1065</v>
      </c>
      <c r="B1103" s="334" t="s">
        <v>79</v>
      </c>
      <c r="C1103" s="334" t="s">
        <v>52</v>
      </c>
      <c r="D1103" s="334" t="s">
        <v>1537</v>
      </c>
      <c r="E1103" s="334" t="s">
        <v>1041</v>
      </c>
      <c r="F1103" s="334" t="str">
        <f t="shared" si="54"/>
        <v>Dhaka FR Non-PNP</v>
      </c>
      <c r="G1103" s="338">
        <v>1137341</v>
      </c>
      <c r="H1103" s="336">
        <v>183407.42151201383</v>
      </c>
      <c r="I1103" s="336">
        <v>4549.3640000000005</v>
      </c>
      <c r="J1103" s="336"/>
      <c r="K1103" s="336"/>
      <c r="L1103" s="337">
        <f t="shared" si="52"/>
        <v>16.125983457205344</v>
      </c>
      <c r="M1103" s="337">
        <f t="shared" si="53"/>
        <v>0.4</v>
      </c>
    </row>
    <row r="1104" spans="1:13">
      <c r="A1104" s="334" t="s">
        <v>1226</v>
      </c>
      <c r="B1104" s="334" t="s">
        <v>1150</v>
      </c>
      <c r="C1104" s="334" t="s">
        <v>389</v>
      </c>
      <c r="D1104" s="334" t="s">
        <v>1537</v>
      </c>
      <c r="E1104" s="334" t="s">
        <v>1041</v>
      </c>
      <c r="F1104" s="334" t="str">
        <f t="shared" si="54"/>
        <v>Rangpur FR Non-PNP</v>
      </c>
      <c r="G1104" s="338">
        <v>890452</v>
      </c>
      <c r="H1104" s="336">
        <v>143376.89575236518</v>
      </c>
      <c r="I1104" s="336">
        <v>2.7284841053187847E-12</v>
      </c>
      <c r="J1104" s="336"/>
      <c r="K1104" s="336"/>
      <c r="L1104" s="337">
        <f t="shared" si="52"/>
        <v>16.101586132926332</v>
      </c>
      <c r="M1104" s="337">
        <f t="shared" si="53"/>
        <v>3.0641562996307318E-16</v>
      </c>
    </row>
    <row r="1105" spans="1:13">
      <c r="A1105" s="334" t="s">
        <v>1215</v>
      </c>
      <c r="B1105" s="334" t="s">
        <v>173</v>
      </c>
      <c r="C1105" s="334" t="s">
        <v>52</v>
      </c>
      <c r="D1105" s="334" t="s">
        <v>1537</v>
      </c>
      <c r="E1105" s="334" t="s">
        <v>1041</v>
      </c>
      <c r="F1105" s="334" t="str">
        <f t="shared" si="54"/>
        <v>Dhaka FR Non-PNP</v>
      </c>
      <c r="G1105" s="338">
        <v>1100710</v>
      </c>
      <c r="H1105" s="336">
        <v>171845.49487447031</v>
      </c>
      <c r="I1105" s="336">
        <v>4402.84</v>
      </c>
      <c r="J1105" s="336"/>
      <c r="K1105" s="336"/>
      <c r="L1105" s="337">
        <f t="shared" si="52"/>
        <v>15.612240724120824</v>
      </c>
      <c r="M1105" s="337">
        <f t="shared" si="53"/>
        <v>0.4</v>
      </c>
    </row>
    <row r="1106" spans="1:13">
      <c r="A1106" s="334" t="s">
        <v>1238</v>
      </c>
      <c r="B1106" s="334" t="s">
        <v>512</v>
      </c>
      <c r="C1106" s="334" t="s">
        <v>159</v>
      </c>
      <c r="D1106" s="334" t="s">
        <v>1537</v>
      </c>
      <c r="E1106" s="334" t="s">
        <v>1041</v>
      </c>
      <c r="F1106" s="334" t="str">
        <f t="shared" si="54"/>
        <v>Khulna FR Non-PNP</v>
      </c>
      <c r="G1106" s="338">
        <v>819800</v>
      </c>
      <c r="H1106" s="336">
        <v>156975.8340948041</v>
      </c>
      <c r="I1106" s="336">
        <v>3279.2000000000003</v>
      </c>
      <c r="J1106" s="336"/>
      <c r="K1106" s="336"/>
      <c r="L1106" s="337">
        <f t="shared" si="52"/>
        <v>19.148064661478909</v>
      </c>
      <c r="M1106" s="337">
        <f t="shared" si="53"/>
        <v>0.4</v>
      </c>
    </row>
    <row r="1107" spans="1:13">
      <c r="A1107" s="334" t="s">
        <v>1113</v>
      </c>
      <c r="B1107" s="334" t="s">
        <v>162</v>
      </c>
      <c r="C1107" s="334" t="s">
        <v>195</v>
      </c>
      <c r="D1107" s="334" t="s">
        <v>1537</v>
      </c>
      <c r="E1107" s="334" t="s">
        <v>1041</v>
      </c>
      <c r="F1107" s="334" t="str">
        <f t="shared" si="54"/>
        <v>Chattogram FR Non-PNP</v>
      </c>
      <c r="G1107" s="338">
        <v>1483615</v>
      </c>
      <c r="H1107" s="336">
        <v>210961.8680365693</v>
      </c>
      <c r="I1107" s="336">
        <v>5934.46</v>
      </c>
      <c r="J1107" s="336"/>
      <c r="K1107" s="336"/>
      <c r="L1107" s="337">
        <f t="shared" si="52"/>
        <v>14.219448309471749</v>
      </c>
      <c r="M1107" s="337">
        <f t="shared" si="53"/>
        <v>0.4</v>
      </c>
    </row>
    <row r="1108" spans="1:13">
      <c r="A1108" s="334" t="s">
        <v>1089</v>
      </c>
      <c r="B1108" s="334" t="s">
        <v>52</v>
      </c>
      <c r="C1108" s="334" t="s">
        <v>52</v>
      </c>
      <c r="D1108" s="334" t="s">
        <v>1537</v>
      </c>
      <c r="E1108" s="334" t="s">
        <v>1041</v>
      </c>
      <c r="F1108" s="334" t="str">
        <f t="shared" si="54"/>
        <v>Dhaka FR Non-PNP</v>
      </c>
      <c r="G1108" s="338">
        <v>1735681</v>
      </c>
      <c r="H1108" s="336">
        <v>268395.06162758346</v>
      </c>
      <c r="I1108" s="336">
        <v>6942.7240000000002</v>
      </c>
      <c r="J1108" s="336"/>
      <c r="K1108" s="336"/>
      <c r="L1108" s="337">
        <f t="shared" si="52"/>
        <v>15.463386510976582</v>
      </c>
      <c r="M1108" s="337">
        <f t="shared" si="53"/>
        <v>0.4</v>
      </c>
    </row>
    <row r="1109" spans="1:13">
      <c r="A1109" s="334" t="s">
        <v>1246</v>
      </c>
      <c r="B1109" s="334" t="s">
        <v>52</v>
      </c>
      <c r="C1109" s="334" t="s">
        <v>52</v>
      </c>
      <c r="D1109" s="334" t="s">
        <v>1537</v>
      </c>
      <c r="E1109" s="334" t="s">
        <v>1041</v>
      </c>
      <c r="F1109" s="334" t="str">
        <f t="shared" si="54"/>
        <v>Dhaka FR Non-PNP</v>
      </c>
      <c r="G1109" s="338">
        <v>2043152</v>
      </c>
      <c r="H1109" s="336">
        <v>305332.60330473521</v>
      </c>
      <c r="I1109" s="336">
        <v>8172.6080000000002</v>
      </c>
      <c r="J1109" s="336"/>
      <c r="K1109" s="336"/>
      <c r="L1109" s="337">
        <f t="shared" si="52"/>
        <v>14.944194230519081</v>
      </c>
      <c r="M1109" s="337">
        <f t="shared" si="53"/>
        <v>0.4</v>
      </c>
    </row>
    <row r="1110" spans="1:13">
      <c r="A1110" s="334" t="s">
        <v>1047</v>
      </c>
      <c r="B1110" s="334" t="s">
        <v>351</v>
      </c>
      <c r="C1110" s="334" t="s">
        <v>389</v>
      </c>
      <c r="D1110" s="334" t="s">
        <v>1537</v>
      </c>
      <c r="E1110" s="334" t="s">
        <v>1041</v>
      </c>
      <c r="F1110" s="334" t="str">
        <f t="shared" si="54"/>
        <v>Rangpur FR Non-PNP</v>
      </c>
      <c r="G1110" s="338">
        <v>1308308</v>
      </c>
      <c r="H1110" s="336">
        <v>204229.43593816293</v>
      </c>
      <c r="I1110" s="336">
        <v>5233.232</v>
      </c>
      <c r="J1110" s="336"/>
      <c r="K1110" s="336"/>
      <c r="L1110" s="337">
        <f t="shared" si="52"/>
        <v>15.610195453835255</v>
      </c>
      <c r="M1110" s="337">
        <f t="shared" si="53"/>
        <v>0.4</v>
      </c>
    </row>
    <row r="1111" spans="1:13">
      <c r="A1111" s="334" t="s">
        <v>1220</v>
      </c>
      <c r="B1111" s="334" t="s">
        <v>52</v>
      </c>
      <c r="C1111" s="334" t="s">
        <v>52</v>
      </c>
      <c r="D1111" s="334" t="s">
        <v>1537</v>
      </c>
      <c r="E1111" s="334" t="s">
        <v>1041</v>
      </c>
      <c r="F1111" s="334" t="str">
        <f t="shared" si="54"/>
        <v>Dhaka FR Non-PNP</v>
      </c>
      <c r="G1111" s="338">
        <v>2176382</v>
      </c>
      <c r="H1111" s="336">
        <v>400724.50260642305</v>
      </c>
      <c r="I1111" s="336">
        <v>8705.5280000000002</v>
      </c>
      <c r="J1111" s="336"/>
      <c r="K1111" s="336"/>
      <c r="L1111" s="337">
        <f t="shared" si="52"/>
        <v>18.412415771055958</v>
      </c>
      <c r="M1111" s="337">
        <f t="shared" si="53"/>
        <v>0.4</v>
      </c>
    </row>
    <row r="1112" spans="1:13">
      <c r="A1112" s="334" t="s">
        <v>1233</v>
      </c>
      <c r="B1112" s="334" t="s">
        <v>165</v>
      </c>
      <c r="C1112" s="334" t="s">
        <v>52</v>
      </c>
      <c r="D1112" s="334" t="s">
        <v>1537</v>
      </c>
      <c r="E1112" s="334" t="s">
        <v>1041</v>
      </c>
      <c r="F1112" s="334" t="str">
        <f t="shared" si="54"/>
        <v>Dhaka FR Non-PNP</v>
      </c>
      <c r="G1112" s="338">
        <v>1036086</v>
      </c>
      <c r="H1112" s="336">
        <v>166193.18786799486</v>
      </c>
      <c r="I1112" s="336">
        <v>4144.3440000000001</v>
      </c>
      <c r="J1112" s="336"/>
      <c r="K1112" s="336"/>
      <c r="L1112" s="337">
        <f t="shared" si="52"/>
        <v>16.040481954972353</v>
      </c>
      <c r="M1112" s="337">
        <f t="shared" si="53"/>
        <v>0.4</v>
      </c>
    </row>
    <row r="1113" spans="1:13">
      <c r="A1113" s="334" t="s">
        <v>1114</v>
      </c>
      <c r="B1113" s="334" t="s">
        <v>79</v>
      </c>
      <c r="C1113" s="334" t="s">
        <v>52</v>
      </c>
      <c r="D1113" s="334" t="s">
        <v>1537</v>
      </c>
      <c r="E1113" s="334" t="s">
        <v>1041</v>
      </c>
      <c r="F1113" s="334" t="str">
        <f t="shared" si="54"/>
        <v>Dhaka FR Non-PNP</v>
      </c>
      <c r="G1113" s="338">
        <v>1257282</v>
      </c>
      <c r="H1113" s="336">
        <v>274606.93875056162</v>
      </c>
      <c r="I1113" s="336">
        <v>1.4551915228366852E-11</v>
      </c>
      <c r="J1113" s="336"/>
      <c r="K1113" s="336"/>
      <c r="L1113" s="337">
        <f t="shared" si="52"/>
        <v>21.841316327646592</v>
      </c>
      <c r="M1113" s="337">
        <f t="shared" si="53"/>
        <v>1.1574106070369934E-15</v>
      </c>
    </row>
    <row r="1114" spans="1:13">
      <c r="A1114" s="334" t="s">
        <v>1106</v>
      </c>
      <c r="B1114" s="334" t="s">
        <v>52</v>
      </c>
      <c r="C1114" s="334" t="s">
        <v>52</v>
      </c>
      <c r="D1114" s="334" t="s">
        <v>1537</v>
      </c>
      <c r="E1114" s="334" t="s">
        <v>1041</v>
      </c>
      <c r="F1114" s="334" t="str">
        <f t="shared" si="54"/>
        <v>Dhaka FR Non-PNP</v>
      </c>
      <c r="G1114" s="338">
        <v>1383608</v>
      </c>
      <c r="H1114" s="336">
        <v>282894.84792156192</v>
      </c>
      <c r="I1114" s="336">
        <v>5534.4319999999998</v>
      </c>
      <c r="J1114" s="336"/>
      <c r="K1114" s="336"/>
      <c r="L1114" s="337">
        <f t="shared" si="52"/>
        <v>20.446170296902153</v>
      </c>
      <c r="M1114" s="337">
        <f t="shared" si="53"/>
        <v>0.4</v>
      </c>
    </row>
    <row r="1115" spans="1:13">
      <c r="A1115" s="334" t="s">
        <v>1282</v>
      </c>
      <c r="B1115" s="334" t="s">
        <v>1139</v>
      </c>
      <c r="C1115" s="334" t="s">
        <v>189</v>
      </c>
      <c r="D1115" s="334" t="s">
        <v>1537</v>
      </c>
      <c r="E1115" s="334" t="s">
        <v>1041</v>
      </c>
      <c r="F1115" s="334" t="str">
        <f t="shared" si="54"/>
        <v>Barishal FR Non-PNP</v>
      </c>
      <c r="G1115" s="338">
        <v>897362</v>
      </c>
      <c r="H1115" s="336">
        <v>181153.59624831207</v>
      </c>
      <c r="I1115" s="336">
        <v>3589.4479999999999</v>
      </c>
      <c r="J1115" s="336"/>
      <c r="K1115" s="336"/>
      <c r="L1115" s="337">
        <f t="shared" si="52"/>
        <v>20.187348723069626</v>
      </c>
      <c r="M1115" s="337">
        <f t="shared" si="53"/>
        <v>0.4</v>
      </c>
    </row>
    <row r="1116" spans="1:13">
      <c r="A1116" s="334" t="s">
        <v>1137</v>
      </c>
      <c r="B1116" s="334" t="s">
        <v>211</v>
      </c>
      <c r="C1116" s="334" t="s">
        <v>189</v>
      </c>
      <c r="D1116" s="334" t="s">
        <v>1537</v>
      </c>
      <c r="E1116" s="334" t="s">
        <v>1041</v>
      </c>
      <c r="F1116" s="334" t="str">
        <f t="shared" si="54"/>
        <v>Barishal FR Non-PNP</v>
      </c>
      <c r="G1116" s="338">
        <v>1027622</v>
      </c>
      <c r="H1116" s="336">
        <v>192137.77471406551</v>
      </c>
      <c r="I1116" s="336">
        <v>4110.4880000000003</v>
      </c>
      <c r="J1116" s="336"/>
      <c r="K1116" s="336"/>
      <c r="L1116" s="337">
        <f t="shared" si="52"/>
        <v>18.697320095722507</v>
      </c>
      <c r="M1116" s="337">
        <f t="shared" si="53"/>
        <v>0.4</v>
      </c>
    </row>
    <row r="1117" spans="1:13">
      <c r="A1117" s="334" t="s">
        <v>1147</v>
      </c>
      <c r="B1117" s="334" t="s">
        <v>323</v>
      </c>
      <c r="C1117" s="334" t="s">
        <v>389</v>
      </c>
      <c r="D1117" s="334" t="s">
        <v>1537</v>
      </c>
      <c r="E1117" s="334" t="s">
        <v>1041</v>
      </c>
      <c r="F1117" s="334" t="str">
        <f t="shared" si="54"/>
        <v>Rangpur FR Non-PNP</v>
      </c>
      <c r="G1117" s="338">
        <v>731653</v>
      </c>
      <c r="H1117" s="336">
        <v>148020.54292637427</v>
      </c>
      <c r="I1117" s="336">
        <v>-2.1827872842550278E-11</v>
      </c>
      <c r="J1117" s="336"/>
      <c r="K1117" s="336"/>
      <c r="L1117" s="337">
        <f t="shared" si="52"/>
        <v>20.230976012723829</v>
      </c>
      <c r="M1117" s="337">
        <f t="shared" si="53"/>
        <v>-2.9833640868759204E-15</v>
      </c>
    </row>
    <row r="1118" spans="1:13">
      <c r="A1118" s="334" t="s">
        <v>1081</v>
      </c>
      <c r="B1118" s="334" t="s">
        <v>52</v>
      </c>
      <c r="C1118" s="334" t="s">
        <v>52</v>
      </c>
      <c r="D1118" s="334" t="s">
        <v>1537</v>
      </c>
      <c r="E1118" s="334" t="s">
        <v>1041</v>
      </c>
      <c r="F1118" s="334" t="str">
        <f t="shared" si="54"/>
        <v>Dhaka FR Non-PNP</v>
      </c>
      <c r="G1118" s="338">
        <v>895996</v>
      </c>
      <c r="H1118" s="336">
        <v>155390.74803596269</v>
      </c>
      <c r="I1118" s="336">
        <v>3583.9839999999999</v>
      </c>
      <c r="J1118" s="336"/>
      <c r="K1118" s="336"/>
      <c r="L1118" s="337">
        <f t="shared" si="52"/>
        <v>17.342794837919222</v>
      </c>
      <c r="M1118" s="337">
        <f t="shared" si="53"/>
        <v>0.4</v>
      </c>
    </row>
    <row r="1119" spans="1:13">
      <c r="A1119" s="334" t="s">
        <v>1128</v>
      </c>
      <c r="B1119" s="334" t="s">
        <v>162</v>
      </c>
      <c r="C1119" s="334" t="s">
        <v>195</v>
      </c>
      <c r="D1119" s="334" t="s">
        <v>1537</v>
      </c>
      <c r="E1119" s="334" t="s">
        <v>1041</v>
      </c>
      <c r="F1119" s="334" t="str">
        <f t="shared" si="54"/>
        <v>Chattogram FR Non-PNP</v>
      </c>
      <c r="G1119" s="338">
        <v>954369</v>
      </c>
      <c r="H1119" s="336">
        <v>143476.46452540907</v>
      </c>
      <c r="I1119" s="336">
        <v>3817.4760000000001</v>
      </c>
      <c r="J1119" s="336"/>
      <c r="K1119" s="336"/>
      <c r="L1119" s="337">
        <f t="shared" si="52"/>
        <v>15.033646789177881</v>
      </c>
      <c r="M1119" s="337">
        <f t="shared" si="53"/>
        <v>0.4</v>
      </c>
    </row>
    <row r="1120" spans="1:13">
      <c r="A1120" s="334" t="s">
        <v>1088</v>
      </c>
      <c r="B1120" s="334" t="s">
        <v>52</v>
      </c>
      <c r="C1120" s="334" t="s">
        <v>52</v>
      </c>
      <c r="D1120" s="334" t="s">
        <v>1537</v>
      </c>
      <c r="E1120" s="334" t="s">
        <v>1041</v>
      </c>
      <c r="F1120" s="334" t="str">
        <f t="shared" si="54"/>
        <v>Dhaka FR Non-PNP</v>
      </c>
      <c r="G1120" s="338">
        <v>1047741</v>
      </c>
      <c r="H1120" s="336">
        <v>163203.89794059016</v>
      </c>
      <c r="I1120" s="336">
        <v>4190.9639999999999</v>
      </c>
      <c r="J1120" s="336"/>
      <c r="K1120" s="336"/>
      <c r="L1120" s="337">
        <f t="shared" si="52"/>
        <v>15.576740620114146</v>
      </c>
      <c r="M1120" s="337">
        <f t="shared" si="53"/>
        <v>0.4</v>
      </c>
    </row>
    <row r="1121" spans="1:13">
      <c r="A1121" s="334" t="s">
        <v>1160</v>
      </c>
      <c r="B1121" s="334" t="s">
        <v>329</v>
      </c>
      <c r="C1121" s="334" t="s">
        <v>107</v>
      </c>
      <c r="D1121" s="334" t="s">
        <v>1537</v>
      </c>
      <c r="E1121" s="334" t="s">
        <v>1041</v>
      </c>
      <c r="F1121" s="334" t="str">
        <f t="shared" si="54"/>
        <v>Rajshahi FR Non-PNP</v>
      </c>
      <c r="G1121" s="338">
        <v>793368</v>
      </c>
      <c r="H1121" s="336">
        <v>117443.45203141746</v>
      </c>
      <c r="I1121" s="336">
        <v>3173.4720000000002</v>
      </c>
      <c r="J1121" s="336"/>
      <c r="K1121" s="336"/>
      <c r="L1121" s="337">
        <f t="shared" si="52"/>
        <v>14.803149614229142</v>
      </c>
      <c r="M1121" s="337">
        <f t="shared" si="53"/>
        <v>0.4</v>
      </c>
    </row>
    <row r="1122" spans="1:13">
      <c r="A1122" s="334" t="s">
        <v>1164</v>
      </c>
      <c r="B1122" s="334" t="s">
        <v>1071</v>
      </c>
      <c r="C1122" s="334" t="s">
        <v>159</v>
      </c>
      <c r="D1122" s="334" t="s">
        <v>1537</v>
      </c>
      <c r="E1122" s="334" t="s">
        <v>1041</v>
      </c>
      <c r="F1122" s="334" t="str">
        <f t="shared" si="54"/>
        <v>Khulna FR Non-PNP</v>
      </c>
      <c r="G1122" s="338">
        <v>839165</v>
      </c>
      <c r="H1122" s="336">
        <v>133277.04660330189</v>
      </c>
      <c r="I1122" s="336">
        <v>3356.66</v>
      </c>
      <c r="J1122" s="336"/>
      <c r="K1122" s="336"/>
      <c r="L1122" s="337">
        <f t="shared" si="52"/>
        <v>15.88210263813456</v>
      </c>
      <c r="M1122" s="337">
        <f t="shared" si="53"/>
        <v>0.4</v>
      </c>
    </row>
    <row r="1123" spans="1:13">
      <c r="A1123" s="334" t="s">
        <v>1130</v>
      </c>
      <c r="B1123" s="334" t="s">
        <v>908</v>
      </c>
      <c r="C1123" s="334" t="s">
        <v>131</v>
      </c>
      <c r="D1123" s="334" t="s">
        <v>1537</v>
      </c>
      <c r="E1123" s="334" t="s">
        <v>1041</v>
      </c>
      <c r="F1123" s="334" t="str">
        <f t="shared" si="54"/>
        <v>Sylhet FR Non-PNP</v>
      </c>
      <c r="G1123" s="338">
        <v>1962606</v>
      </c>
      <c r="H1123" s="336">
        <v>322233.01293992327</v>
      </c>
      <c r="I1123" s="336">
        <v>7850.424</v>
      </c>
      <c r="J1123" s="336"/>
      <c r="K1123" s="336"/>
      <c r="L1123" s="337">
        <f t="shared" si="52"/>
        <v>16.418629767764049</v>
      </c>
      <c r="M1123" s="337">
        <f t="shared" si="53"/>
        <v>0.4</v>
      </c>
    </row>
    <row r="1124" spans="1:13">
      <c r="A1124" s="334" t="s">
        <v>1140</v>
      </c>
      <c r="B1124" s="334" t="s">
        <v>52</v>
      </c>
      <c r="C1124" s="334" t="s">
        <v>52</v>
      </c>
      <c r="D1124" s="334" t="s">
        <v>1537</v>
      </c>
      <c r="E1124" s="334" t="s">
        <v>1041</v>
      </c>
      <c r="F1124" s="334" t="str">
        <f t="shared" si="54"/>
        <v>Dhaka FR Non-PNP</v>
      </c>
      <c r="G1124" s="338">
        <v>1135624</v>
      </c>
      <c r="H1124" s="336">
        <v>152229.34535823556</v>
      </c>
      <c r="I1124" s="336">
        <v>4542.4960000000001</v>
      </c>
      <c r="J1124" s="336"/>
      <c r="K1124" s="336"/>
      <c r="L1124" s="337">
        <f t="shared" si="52"/>
        <v>13.404907377638686</v>
      </c>
      <c r="M1124" s="337">
        <f t="shared" si="53"/>
        <v>0.4</v>
      </c>
    </row>
    <row r="1125" spans="1:13">
      <c r="A1125" s="334" t="s">
        <v>1184</v>
      </c>
      <c r="B1125" s="334" t="s">
        <v>52</v>
      </c>
      <c r="C1125" s="334" t="s">
        <v>52</v>
      </c>
      <c r="D1125" s="334" t="s">
        <v>1537</v>
      </c>
      <c r="E1125" s="334" t="s">
        <v>1041</v>
      </c>
      <c r="F1125" s="334" t="str">
        <f t="shared" si="54"/>
        <v>Dhaka FR Non-PNP</v>
      </c>
      <c r="G1125" s="338">
        <v>2604579</v>
      </c>
      <c r="H1125" s="336">
        <v>430407.24655352015</v>
      </c>
      <c r="I1125" s="336">
        <v>10418.316000000001</v>
      </c>
      <c r="J1125" s="336"/>
      <c r="K1125" s="336"/>
      <c r="L1125" s="337">
        <f t="shared" si="52"/>
        <v>16.525021761809498</v>
      </c>
      <c r="M1125" s="337">
        <f t="shared" si="53"/>
        <v>0.4</v>
      </c>
    </row>
    <row r="1126" spans="1:13">
      <c r="A1126" s="334" t="s">
        <v>1087</v>
      </c>
      <c r="B1126" s="334" t="s">
        <v>52</v>
      </c>
      <c r="C1126" s="334" t="s">
        <v>52</v>
      </c>
      <c r="D1126" s="334" t="s">
        <v>1537</v>
      </c>
      <c r="E1126" s="334" t="s">
        <v>1041</v>
      </c>
      <c r="F1126" s="334" t="str">
        <f t="shared" si="54"/>
        <v>Dhaka FR Non-PNP</v>
      </c>
      <c r="G1126" s="338">
        <v>1250753</v>
      </c>
      <c r="H1126" s="336">
        <v>202630.16316434255</v>
      </c>
      <c r="I1126" s="336">
        <v>5003.0119999999997</v>
      </c>
      <c r="J1126" s="336"/>
      <c r="K1126" s="336"/>
      <c r="L1126" s="337">
        <f t="shared" si="52"/>
        <v>16.200653779310748</v>
      </c>
      <c r="M1126" s="337">
        <f t="shared" si="53"/>
        <v>0.4</v>
      </c>
    </row>
    <row r="1127" spans="1:13">
      <c r="A1127" s="334" t="s">
        <v>1231</v>
      </c>
      <c r="B1127" s="334" t="s">
        <v>159</v>
      </c>
      <c r="C1127" s="334" t="s">
        <v>159</v>
      </c>
      <c r="D1127" s="334" t="s">
        <v>1537</v>
      </c>
      <c r="E1127" s="334" t="s">
        <v>1041</v>
      </c>
      <c r="F1127" s="334" t="str">
        <f t="shared" si="54"/>
        <v>Khulna FR Non-PNP</v>
      </c>
      <c r="G1127" s="338">
        <v>1718478</v>
      </c>
      <c r="H1127" s="336">
        <v>270824.21950088919</v>
      </c>
      <c r="I1127" s="336">
        <v>6873.9120000000003</v>
      </c>
      <c r="J1127" s="336"/>
      <c r="K1127" s="336"/>
      <c r="L1127" s="337">
        <f t="shared" si="52"/>
        <v>15.759539516996387</v>
      </c>
      <c r="M1127" s="337">
        <f t="shared" si="53"/>
        <v>0.4</v>
      </c>
    </row>
    <row r="1128" spans="1:13">
      <c r="A1128" s="334" t="s">
        <v>1138</v>
      </c>
      <c r="B1128" s="334" t="s">
        <v>1139</v>
      </c>
      <c r="C1128" s="334" t="s">
        <v>189</v>
      </c>
      <c r="D1128" s="334" t="s">
        <v>1537</v>
      </c>
      <c r="E1128" s="334" t="s">
        <v>1041</v>
      </c>
      <c r="F1128" s="334" t="str">
        <f t="shared" si="54"/>
        <v>Barishal FR Non-PNP</v>
      </c>
      <c r="G1128" s="338">
        <v>791282</v>
      </c>
      <c r="H1128" s="336">
        <v>160393.07140730947</v>
      </c>
      <c r="I1128" s="336">
        <v>7.2759576141834259E-12</v>
      </c>
      <c r="J1128" s="336"/>
      <c r="K1128" s="336"/>
      <c r="L1128" s="337">
        <f t="shared" si="52"/>
        <v>20.270026540134804</v>
      </c>
      <c r="M1128" s="337">
        <f t="shared" si="53"/>
        <v>9.1951511776881391E-16</v>
      </c>
    </row>
    <row r="1129" spans="1:13">
      <c r="A1129" s="334" t="s">
        <v>1107</v>
      </c>
      <c r="B1129" s="334" t="s">
        <v>52</v>
      </c>
      <c r="C1129" s="334" t="s">
        <v>52</v>
      </c>
      <c r="D1129" s="334" t="s">
        <v>1537</v>
      </c>
      <c r="E1129" s="334" t="s">
        <v>1041</v>
      </c>
      <c r="F1129" s="334" t="str">
        <f t="shared" si="54"/>
        <v>Dhaka FR Non-PNP</v>
      </c>
      <c r="G1129" s="338">
        <v>2065242</v>
      </c>
      <c r="H1129" s="336">
        <v>334142.61327501514</v>
      </c>
      <c r="I1129" s="336">
        <v>8260.9680000000008</v>
      </c>
      <c r="J1129" s="336"/>
      <c r="K1129" s="336"/>
      <c r="L1129" s="337">
        <f t="shared" si="52"/>
        <v>16.179344274182643</v>
      </c>
      <c r="M1129" s="337">
        <f t="shared" si="53"/>
        <v>0.4</v>
      </c>
    </row>
    <row r="1130" spans="1:13">
      <c r="A1130" s="334" t="s">
        <v>1110</v>
      </c>
      <c r="B1130" s="334" t="s">
        <v>542</v>
      </c>
      <c r="C1130" s="334" t="s">
        <v>52</v>
      </c>
      <c r="D1130" s="334" t="s">
        <v>1537</v>
      </c>
      <c r="E1130" s="334" t="s">
        <v>1041</v>
      </c>
      <c r="F1130" s="334" t="str">
        <f t="shared" si="54"/>
        <v>Dhaka FR Non-PNP</v>
      </c>
      <c r="G1130" s="338">
        <v>1049024</v>
      </c>
      <c r="H1130" s="336">
        <v>154470.41717008842</v>
      </c>
      <c r="I1130" s="336">
        <v>4196.0960000000005</v>
      </c>
      <c r="J1130" s="336"/>
      <c r="K1130" s="336"/>
      <c r="L1130" s="337">
        <f t="shared" si="52"/>
        <v>14.725155684721075</v>
      </c>
      <c r="M1130" s="337">
        <f t="shared" si="53"/>
        <v>0.4</v>
      </c>
    </row>
    <row r="1131" spans="1:13">
      <c r="A1131" s="334" t="s">
        <v>1193</v>
      </c>
      <c r="B1131" s="334" t="s">
        <v>52</v>
      </c>
      <c r="C1131" s="334" t="s">
        <v>52</v>
      </c>
      <c r="D1131" s="334" t="s">
        <v>1537</v>
      </c>
      <c r="E1131" s="334" t="s">
        <v>1041</v>
      </c>
      <c r="F1131" s="334" t="str">
        <f t="shared" si="54"/>
        <v>Dhaka FR Non-PNP</v>
      </c>
      <c r="G1131" s="338">
        <v>955157</v>
      </c>
      <c r="H1131" s="336">
        <v>140978.24050290545</v>
      </c>
      <c r="I1131" s="336">
        <v>0</v>
      </c>
      <c r="J1131" s="336"/>
      <c r="K1131" s="336"/>
      <c r="L1131" s="337">
        <f t="shared" si="52"/>
        <v>14.759692961775443</v>
      </c>
      <c r="M1131" s="337">
        <f t="shared" si="53"/>
        <v>0</v>
      </c>
    </row>
    <row r="1132" spans="1:13">
      <c r="A1132" s="334" t="s">
        <v>1224</v>
      </c>
      <c r="B1132" s="334" t="s">
        <v>52</v>
      </c>
      <c r="C1132" s="334" t="s">
        <v>52</v>
      </c>
      <c r="D1132" s="334" t="s">
        <v>1537</v>
      </c>
      <c r="E1132" s="334" t="s">
        <v>1041</v>
      </c>
      <c r="F1132" s="334" t="str">
        <f t="shared" si="54"/>
        <v>Dhaka FR Non-PNP</v>
      </c>
      <c r="G1132" s="338">
        <v>1436194</v>
      </c>
      <c r="H1132" s="336">
        <v>239438.46731047248</v>
      </c>
      <c r="I1132" s="336">
        <v>5744.7759999999998</v>
      </c>
      <c r="J1132" s="336"/>
      <c r="K1132" s="336"/>
      <c r="L1132" s="337">
        <f t="shared" si="52"/>
        <v>16.67173566457404</v>
      </c>
      <c r="M1132" s="337">
        <f t="shared" si="53"/>
        <v>0.4</v>
      </c>
    </row>
    <row r="1133" spans="1:13">
      <c r="A1133" s="334" t="s">
        <v>1145</v>
      </c>
      <c r="B1133" s="334" t="s">
        <v>52</v>
      </c>
      <c r="C1133" s="334" t="s">
        <v>52</v>
      </c>
      <c r="D1133" s="334" t="s">
        <v>1537</v>
      </c>
      <c r="E1133" s="334" t="s">
        <v>1041</v>
      </c>
      <c r="F1133" s="334" t="str">
        <f t="shared" si="54"/>
        <v>Dhaka FR Non-PNP</v>
      </c>
      <c r="G1133" s="338">
        <v>1160656</v>
      </c>
      <c r="H1133" s="336">
        <v>178981.42310190081</v>
      </c>
      <c r="I1133" s="336">
        <v>4642.6239999999998</v>
      </c>
      <c r="J1133" s="336"/>
      <c r="K1133" s="336"/>
      <c r="L1133" s="337">
        <f t="shared" si="52"/>
        <v>15.420712347319174</v>
      </c>
      <c r="M1133" s="337">
        <f t="shared" si="53"/>
        <v>0.4</v>
      </c>
    </row>
    <row r="1134" spans="1:13">
      <c r="A1134" s="334" t="s">
        <v>1093</v>
      </c>
      <c r="B1134" s="334" t="s">
        <v>195</v>
      </c>
      <c r="C1134" s="334" t="s">
        <v>195</v>
      </c>
      <c r="D1134" s="334" t="s">
        <v>1537</v>
      </c>
      <c r="E1134" s="334" t="s">
        <v>1041</v>
      </c>
      <c r="F1134" s="334" t="str">
        <f t="shared" si="54"/>
        <v>Chattogram FR Non-PNP</v>
      </c>
      <c r="G1134" s="338">
        <v>924339</v>
      </c>
      <c r="H1134" s="336">
        <v>158638.20806266917</v>
      </c>
      <c r="I1134" s="336">
        <v>3697.3560000000002</v>
      </c>
      <c r="J1134" s="336"/>
      <c r="K1134" s="336"/>
      <c r="L1134" s="337">
        <f t="shared" si="52"/>
        <v>17.162340663184089</v>
      </c>
      <c r="M1134" s="337">
        <f t="shared" si="53"/>
        <v>0.4</v>
      </c>
    </row>
    <row r="1135" spans="1:13">
      <c r="A1135" s="334" t="s">
        <v>1258</v>
      </c>
      <c r="B1135" s="334" t="s">
        <v>52</v>
      </c>
      <c r="C1135" s="334" t="s">
        <v>52</v>
      </c>
      <c r="D1135" s="334" t="s">
        <v>1537</v>
      </c>
      <c r="E1135" s="334" t="s">
        <v>1041</v>
      </c>
      <c r="F1135" s="334" t="str">
        <f t="shared" si="54"/>
        <v>Dhaka FR Non-PNP</v>
      </c>
      <c r="G1135" s="338">
        <v>1697705</v>
      </c>
      <c r="H1135" s="336">
        <v>296824.34535257961</v>
      </c>
      <c r="I1135" s="336">
        <v>6790.82</v>
      </c>
      <c r="J1135" s="336"/>
      <c r="K1135" s="336"/>
      <c r="L1135" s="337">
        <f t="shared" si="52"/>
        <v>17.483858818380085</v>
      </c>
      <c r="M1135" s="337">
        <f t="shared" si="53"/>
        <v>0.4</v>
      </c>
    </row>
    <row r="1136" spans="1:13">
      <c r="A1136" s="334" t="s">
        <v>1156</v>
      </c>
      <c r="B1136" s="334" t="s">
        <v>52</v>
      </c>
      <c r="C1136" s="334" t="s">
        <v>52</v>
      </c>
      <c r="D1136" s="334" t="s">
        <v>1537</v>
      </c>
      <c r="E1136" s="334" t="s">
        <v>1041</v>
      </c>
      <c r="F1136" s="334" t="str">
        <f t="shared" si="54"/>
        <v>Dhaka FR Non-PNP</v>
      </c>
      <c r="G1136" s="338">
        <v>301662</v>
      </c>
      <c r="H1136" s="336">
        <v>39683.225041914979</v>
      </c>
      <c r="I1136" s="336">
        <v>1206.6480000000001</v>
      </c>
      <c r="J1136" s="336"/>
      <c r="K1136" s="336"/>
      <c r="L1136" s="337">
        <f t="shared" si="52"/>
        <v>13.154863735543415</v>
      </c>
      <c r="M1136" s="337">
        <f t="shared" si="53"/>
        <v>0.4</v>
      </c>
    </row>
    <row r="1137" spans="1:13">
      <c r="A1137" s="334" t="s">
        <v>1170</v>
      </c>
      <c r="B1137" s="334" t="s">
        <v>362</v>
      </c>
      <c r="C1137" s="334" t="s">
        <v>52</v>
      </c>
      <c r="D1137" s="334" t="s">
        <v>1537</v>
      </c>
      <c r="E1137" s="334" t="s">
        <v>1041</v>
      </c>
      <c r="F1137" s="334" t="str">
        <f t="shared" si="54"/>
        <v>Dhaka FR Non-PNP</v>
      </c>
      <c r="G1137" s="338">
        <v>1155890</v>
      </c>
      <c r="H1137" s="336">
        <v>202776.02656953761</v>
      </c>
      <c r="I1137" s="336">
        <v>4623.5600000000004</v>
      </c>
      <c r="J1137" s="336"/>
      <c r="K1137" s="336"/>
      <c r="L1137" s="337">
        <f t="shared" si="52"/>
        <v>17.54284807114324</v>
      </c>
      <c r="M1137" s="337">
        <f t="shared" si="53"/>
        <v>0.4</v>
      </c>
    </row>
    <row r="1138" spans="1:13">
      <c r="A1138" s="334" t="s">
        <v>1172</v>
      </c>
      <c r="B1138" s="334" t="s">
        <v>79</v>
      </c>
      <c r="C1138" s="334" t="s">
        <v>52</v>
      </c>
      <c r="D1138" s="334" t="s">
        <v>1537</v>
      </c>
      <c r="E1138" s="334" t="s">
        <v>1041</v>
      </c>
      <c r="F1138" s="334" t="str">
        <f t="shared" si="54"/>
        <v>Dhaka FR Non-PNP</v>
      </c>
      <c r="G1138" s="338">
        <v>821546</v>
      </c>
      <c r="H1138" s="336">
        <v>124278.531293158</v>
      </c>
      <c r="I1138" s="336">
        <v>3286.1840000000002</v>
      </c>
      <c r="J1138" s="336"/>
      <c r="K1138" s="336"/>
      <c r="L1138" s="337">
        <f t="shared" si="52"/>
        <v>15.127397771172642</v>
      </c>
      <c r="M1138" s="337">
        <f t="shared" si="53"/>
        <v>0.4</v>
      </c>
    </row>
    <row r="1139" spans="1:13">
      <c r="A1139" s="334" t="s">
        <v>1169</v>
      </c>
      <c r="B1139" s="334" t="s">
        <v>186</v>
      </c>
      <c r="C1139" s="334" t="s">
        <v>195</v>
      </c>
      <c r="D1139" s="334" t="s">
        <v>1537</v>
      </c>
      <c r="E1139" s="334" t="s">
        <v>1041</v>
      </c>
      <c r="F1139" s="334" t="str">
        <f t="shared" si="54"/>
        <v>Chattogram FR Non-PNP</v>
      </c>
      <c r="G1139" s="338">
        <v>1475881</v>
      </c>
      <c r="H1139" s="336">
        <v>246837.33866796541</v>
      </c>
      <c r="I1139" s="336">
        <v>0</v>
      </c>
      <c r="J1139" s="336"/>
      <c r="K1139" s="336"/>
      <c r="L1139" s="337">
        <f t="shared" si="52"/>
        <v>16.724745332988594</v>
      </c>
      <c r="M1139" s="337">
        <f t="shared" si="53"/>
        <v>0</v>
      </c>
    </row>
    <row r="1140" spans="1:13">
      <c r="A1140" s="334" t="s">
        <v>1148</v>
      </c>
      <c r="B1140" s="334" t="s">
        <v>389</v>
      </c>
      <c r="C1140" s="334" t="s">
        <v>389</v>
      </c>
      <c r="D1140" s="334" t="s">
        <v>1537</v>
      </c>
      <c r="E1140" s="334" t="s">
        <v>1041</v>
      </c>
      <c r="F1140" s="334" t="str">
        <f t="shared" si="54"/>
        <v>Rangpur FR Non-PNP</v>
      </c>
      <c r="G1140" s="338">
        <v>1141674</v>
      </c>
      <c r="H1140" s="336">
        <v>183571.37220823945</v>
      </c>
      <c r="I1140" s="336">
        <v>4566.6959999999999</v>
      </c>
      <c r="J1140" s="336"/>
      <c r="K1140" s="336"/>
      <c r="L1140" s="337">
        <f t="shared" si="52"/>
        <v>16.079140998940105</v>
      </c>
      <c r="M1140" s="337">
        <f t="shared" si="53"/>
        <v>0.4</v>
      </c>
    </row>
    <row r="1141" spans="1:13">
      <c r="A1141" s="334" t="s">
        <v>1278</v>
      </c>
      <c r="B1141" s="334" t="s">
        <v>195</v>
      </c>
      <c r="C1141" s="334" t="s">
        <v>195</v>
      </c>
      <c r="D1141" s="334" t="s">
        <v>1537</v>
      </c>
      <c r="E1141" s="334" t="s">
        <v>1041</v>
      </c>
      <c r="F1141" s="334" t="str">
        <f t="shared" si="54"/>
        <v>Chattogram FR Non-PNP</v>
      </c>
      <c r="G1141" s="338">
        <v>958435</v>
      </c>
      <c r="H1141" s="336">
        <v>143264.07908031042</v>
      </c>
      <c r="I1141" s="336">
        <v>-7.2759576141834259E-12</v>
      </c>
      <c r="J1141" s="336"/>
      <c r="K1141" s="336"/>
      <c r="L1141" s="337">
        <f t="shared" si="52"/>
        <v>14.94770945137755</v>
      </c>
      <c r="M1141" s="337">
        <f t="shared" si="53"/>
        <v>-7.591498238465234E-16</v>
      </c>
    </row>
    <row r="1142" spans="1:13">
      <c r="A1142" s="334" t="s">
        <v>1165</v>
      </c>
      <c r="B1142" s="334" t="s">
        <v>131</v>
      </c>
      <c r="C1142" s="334" t="s">
        <v>131</v>
      </c>
      <c r="D1142" s="334" t="s">
        <v>1537</v>
      </c>
      <c r="E1142" s="334" t="s">
        <v>1041</v>
      </c>
      <c r="F1142" s="334" t="str">
        <f t="shared" si="54"/>
        <v>Sylhet FR Non-PNP</v>
      </c>
      <c r="G1142" s="338">
        <v>855267</v>
      </c>
      <c r="H1142" s="336">
        <v>134343.64164943708</v>
      </c>
      <c r="I1142" s="336">
        <v>3421.0680000000002</v>
      </c>
      <c r="J1142" s="336"/>
      <c r="K1142" s="336"/>
      <c r="L1142" s="337">
        <f t="shared" si="52"/>
        <v>15.707801382426434</v>
      </c>
      <c r="M1142" s="337">
        <f t="shared" si="53"/>
        <v>0.4</v>
      </c>
    </row>
    <row r="1143" spans="1:13">
      <c r="A1143" s="334" t="s">
        <v>1119</v>
      </c>
      <c r="B1143" s="334" t="s">
        <v>52</v>
      </c>
      <c r="C1143" s="334" t="s">
        <v>52</v>
      </c>
      <c r="D1143" s="334" t="s">
        <v>1537</v>
      </c>
      <c r="E1143" s="334" t="s">
        <v>1041</v>
      </c>
      <c r="F1143" s="334" t="str">
        <f t="shared" si="54"/>
        <v>Dhaka FR Non-PNP</v>
      </c>
      <c r="G1143" s="338">
        <v>2617761</v>
      </c>
      <c r="H1143" s="336">
        <v>401883.54499905545</v>
      </c>
      <c r="I1143" s="336">
        <v>10471.044</v>
      </c>
      <c r="J1143" s="336"/>
      <c r="K1143" s="336"/>
      <c r="L1143" s="337">
        <f t="shared" si="52"/>
        <v>15.352186276709578</v>
      </c>
      <c r="M1143" s="337">
        <f t="shared" si="53"/>
        <v>0.4</v>
      </c>
    </row>
    <row r="1144" spans="1:13">
      <c r="A1144" s="334" t="s">
        <v>1080</v>
      </c>
      <c r="B1144" s="334" t="s">
        <v>170</v>
      </c>
      <c r="C1144" s="334" t="s">
        <v>195</v>
      </c>
      <c r="D1144" s="334" t="s">
        <v>1537</v>
      </c>
      <c r="E1144" s="334" t="s">
        <v>1041</v>
      </c>
      <c r="F1144" s="334" t="str">
        <f t="shared" si="54"/>
        <v>Chattogram FR Non-PNP</v>
      </c>
      <c r="G1144" s="338">
        <v>697503</v>
      </c>
      <c r="H1144" s="336">
        <v>122452.03576951359</v>
      </c>
      <c r="I1144" s="336">
        <v>2790.0120000000002</v>
      </c>
      <c r="J1144" s="336"/>
      <c r="K1144" s="336"/>
      <c r="L1144" s="337">
        <f t="shared" si="52"/>
        <v>17.555771913456084</v>
      </c>
      <c r="M1144" s="337">
        <f t="shared" si="53"/>
        <v>0.4</v>
      </c>
    </row>
    <row r="1145" spans="1:13">
      <c r="A1145" s="334" t="s">
        <v>1254</v>
      </c>
      <c r="B1145" s="334" t="s">
        <v>52</v>
      </c>
      <c r="C1145" s="334" t="s">
        <v>52</v>
      </c>
      <c r="D1145" s="334" t="s">
        <v>1537</v>
      </c>
      <c r="E1145" s="334" t="s">
        <v>1041</v>
      </c>
      <c r="F1145" s="334" t="str">
        <f t="shared" si="54"/>
        <v>Dhaka FR Non-PNP</v>
      </c>
      <c r="G1145" s="338">
        <v>1060975</v>
      </c>
      <c r="H1145" s="336">
        <v>163552.52295086542</v>
      </c>
      <c r="I1145" s="336">
        <v>4243.8999999999996</v>
      </c>
      <c r="J1145" s="336"/>
      <c r="K1145" s="336"/>
      <c r="L1145" s="337">
        <f t="shared" si="52"/>
        <v>15.415304126003479</v>
      </c>
      <c r="M1145" s="337">
        <f t="shared" si="53"/>
        <v>0.4</v>
      </c>
    </row>
    <row r="1146" spans="1:13">
      <c r="A1146" s="334" t="s">
        <v>1249</v>
      </c>
      <c r="B1146" s="334" t="s">
        <v>79</v>
      </c>
      <c r="C1146" s="334" t="s">
        <v>52</v>
      </c>
      <c r="D1146" s="334" t="s">
        <v>1537</v>
      </c>
      <c r="E1146" s="334" t="s">
        <v>1041</v>
      </c>
      <c r="F1146" s="334" t="str">
        <f t="shared" si="54"/>
        <v>Dhaka FR Non-PNP</v>
      </c>
      <c r="G1146" s="338">
        <v>2555906</v>
      </c>
      <c r="H1146" s="336">
        <v>403315.01188188361</v>
      </c>
      <c r="I1146" s="336">
        <v>10223.624</v>
      </c>
      <c r="J1146" s="336"/>
      <c r="K1146" s="336"/>
      <c r="L1146" s="337">
        <f t="shared" si="52"/>
        <v>15.779727888345018</v>
      </c>
      <c r="M1146" s="337">
        <f t="shared" si="53"/>
        <v>0.4</v>
      </c>
    </row>
    <row r="1147" spans="1:13">
      <c r="A1147" s="334" t="s">
        <v>1168</v>
      </c>
      <c r="B1147" s="334" t="s">
        <v>162</v>
      </c>
      <c r="C1147" s="334" t="s">
        <v>195</v>
      </c>
      <c r="D1147" s="334" t="s">
        <v>1537</v>
      </c>
      <c r="E1147" s="334" t="s">
        <v>1041</v>
      </c>
      <c r="F1147" s="334" t="str">
        <f t="shared" si="54"/>
        <v>Chattogram FR Non-PNP</v>
      </c>
      <c r="G1147" s="338">
        <v>1281421</v>
      </c>
      <c r="H1147" s="336">
        <v>186687.08821060261</v>
      </c>
      <c r="I1147" s="336">
        <v>5125.6840000000002</v>
      </c>
      <c r="J1147" s="336"/>
      <c r="K1147" s="336"/>
      <c r="L1147" s="337">
        <f t="shared" si="52"/>
        <v>14.568755171844586</v>
      </c>
      <c r="M1147" s="337">
        <f t="shared" si="53"/>
        <v>0.4</v>
      </c>
    </row>
    <row r="1148" spans="1:13">
      <c r="A1148" s="334" t="s">
        <v>1261</v>
      </c>
      <c r="B1148" s="334" t="s">
        <v>401</v>
      </c>
      <c r="C1148" s="334" t="s">
        <v>195</v>
      </c>
      <c r="D1148" s="334" t="s">
        <v>1537</v>
      </c>
      <c r="E1148" s="334" t="s">
        <v>1041</v>
      </c>
      <c r="F1148" s="334" t="str">
        <f t="shared" si="54"/>
        <v>Chattogram FR Non-PNP</v>
      </c>
      <c r="G1148" s="338">
        <v>2981788</v>
      </c>
      <c r="H1148" s="336">
        <v>482116.74673642387</v>
      </c>
      <c r="I1148" s="336">
        <v>11927.152</v>
      </c>
      <c r="J1148" s="336"/>
      <c r="K1148" s="336"/>
      <c r="L1148" s="337">
        <f t="shared" si="52"/>
        <v>16.168713092158928</v>
      </c>
      <c r="M1148" s="337">
        <f t="shared" si="53"/>
        <v>0.4</v>
      </c>
    </row>
    <row r="1149" spans="1:13">
      <c r="A1149" s="334" t="s">
        <v>1222</v>
      </c>
      <c r="B1149" s="334" t="s">
        <v>189</v>
      </c>
      <c r="C1149" s="334" t="s">
        <v>189</v>
      </c>
      <c r="D1149" s="334" t="s">
        <v>1537</v>
      </c>
      <c r="E1149" s="334" t="s">
        <v>1041</v>
      </c>
      <c r="F1149" s="334" t="str">
        <f t="shared" si="54"/>
        <v>Barishal FR Non-PNP</v>
      </c>
      <c r="G1149" s="338">
        <v>719075</v>
      </c>
      <c r="H1149" s="336">
        <v>116179.51792906041</v>
      </c>
      <c r="I1149" s="336">
        <v>2876.3</v>
      </c>
      <c r="J1149" s="336"/>
      <c r="K1149" s="336"/>
      <c r="L1149" s="337">
        <f t="shared" si="52"/>
        <v>16.156801158302041</v>
      </c>
      <c r="M1149" s="337">
        <f t="shared" si="53"/>
        <v>0.4</v>
      </c>
    </row>
    <row r="1150" spans="1:13">
      <c r="A1150" s="334" t="s">
        <v>1157</v>
      </c>
      <c r="B1150" s="334" t="s">
        <v>336</v>
      </c>
      <c r="C1150" s="334" t="s">
        <v>389</v>
      </c>
      <c r="D1150" s="334" t="s">
        <v>1537</v>
      </c>
      <c r="E1150" s="334" t="s">
        <v>1041</v>
      </c>
      <c r="F1150" s="334" t="str">
        <f t="shared" si="54"/>
        <v>Rangpur FR Non-PNP</v>
      </c>
      <c r="G1150" s="338">
        <v>852573</v>
      </c>
      <c r="H1150" s="336">
        <v>131051.85341852823</v>
      </c>
      <c r="I1150" s="336">
        <v>3410.2919999999999</v>
      </c>
      <c r="J1150" s="336"/>
      <c r="K1150" s="336"/>
      <c r="L1150" s="337">
        <f t="shared" si="52"/>
        <v>15.371335172299409</v>
      </c>
      <c r="M1150" s="337">
        <f t="shared" si="53"/>
        <v>0.4</v>
      </c>
    </row>
    <row r="1151" spans="1:13">
      <c r="A1151" s="334" t="s">
        <v>1158</v>
      </c>
      <c r="B1151" s="334" t="s">
        <v>52</v>
      </c>
      <c r="C1151" s="334" t="s">
        <v>52</v>
      </c>
      <c r="D1151" s="334" t="s">
        <v>1537</v>
      </c>
      <c r="E1151" s="334" t="s">
        <v>1041</v>
      </c>
      <c r="F1151" s="334" t="str">
        <f t="shared" si="54"/>
        <v>Dhaka FR Non-PNP</v>
      </c>
      <c r="G1151" s="338">
        <v>935748</v>
      </c>
      <c r="H1151" s="336">
        <v>146470.50425115341</v>
      </c>
      <c r="I1151" s="336">
        <v>3742.9920000000002</v>
      </c>
      <c r="J1151" s="336"/>
      <c r="K1151" s="336"/>
      <c r="L1151" s="337">
        <f t="shared" si="52"/>
        <v>15.652772354432326</v>
      </c>
      <c r="M1151" s="337">
        <f t="shared" si="53"/>
        <v>0.4</v>
      </c>
    </row>
    <row r="1152" spans="1:13">
      <c r="A1152" s="334" t="s">
        <v>1045</v>
      </c>
      <c r="B1152" s="334" t="s">
        <v>162</v>
      </c>
      <c r="C1152" s="334" t="s">
        <v>195</v>
      </c>
      <c r="D1152" s="334" t="s">
        <v>1537</v>
      </c>
      <c r="E1152" s="334" t="s">
        <v>1041</v>
      </c>
      <c r="F1152" s="334" t="str">
        <f t="shared" si="54"/>
        <v>Chattogram FR Non-PNP</v>
      </c>
      <c r="G1152" s="338">
        <v>1351591</v>
      </c>
      <c r="H1152" s="336">
        <v>204027.92506524926</v>
      </c>
      <c r="I1152" s="336">
        <v>5406.3640000000005</v>
      </c>
      <c r="J1152" s="336"/>
      <c r="K1152" s="336"/>
      <c r="L1152" s="337">
        <f t="shared" si="52"/>
        <v>15.095389438465428</v>
      </c>
      <c r="M1152" s="337">
        <f t="shared" si="53"/>
        <v>0.4</v>
      </c>
    </row>
    <row r="1153" spans="1:13">
      <c r="A1153" s="334" t="s">
        <v>1166</v>
      </c>
      <c r="B1153" s="334" t="s">
        <v>606</v>
      </c>
      <c r="C1153" s="334" t="s">
        <v>107</v>
      </c>
      <c r="D1153" s="334" t="s">
        <v>1537</v>
      </c>
      <c r="E1153" s="334" t="s">
        <v>1041</v>
      </c>
      <c r="F1153" s="334" t="str">
        <f t="shared" si="54"/>
        <v>Rajshahi FR Non-PNP</v>
      </c>
      <c r="G1153" s="338">
        <v>948115</v>
      </c>
      <c r="H1153" s="336">
        <v>164960.63740759669</v>
      </c>
      <c r="I1153" s="336">
        <v>3792.46</v>
      </c>
      <c r="J1153" s="336"/>
      <c r="K1153" s="336"/>
      <c r="L1153" s="337">
        <f t="shared" si="52"/>
        <v>17.398800504959492</v>
      </c>
      <c r="M1153" s="337">
        <f t="shared" si="53"/>
        <v>0.4</v>
      </c>
    </row>
    <row r="1154" spans="1:13">
      <c r="A1154" s="334" t="s">
        <v>1124</v>
      </c>
      <c r="B1154" s="334" t="s">
        <v>1566</v>
      </c>
      <c r="C1154" s="334" t="s">
        <v>389</v>
      </c>
      <c r="D1154" s="334" t="s">
        <v>1537</v>
      </c>
      <c r="E1154" s="334" t="s">
        <v>1041</v>
      </c>
      <c r="F1154" s="334" t="str">
        <f t="shared" si="54"/>
        <v>Rangpur FR Non-PNP</v>
      </c>
      <c r="G1154" s="338">
        <v>802225</v>
      </c>
      <c r="H1154" s="336">
        <v>119882.97415329707</v>
      </c>
      <c r="I1154" s="336">
        <v>3208.9</v>
      </c>
      <c r="J1154" s="336"/>
      <c r="K1154" s="336"/>
      <c r="L1154" s="337">
        <f t="shared" si="52"/>
        <v>14.943809299547766</v>
      </c>
      <c r="M1154" s="337">
        <f t="shared" si="53"/>
        <v>0.4</v>
      </c>
    </row>
    <row r="1155" spans="1:13">
      <c r="A1155" s="334" t="s">
        <v>1228</v>
      </c>
      <c r="B1155" s="334" t="s">
        <v>211</v>
      </c>
      <c r="C1155" s="334" t="s">
        <v>189</v>
      </c>
      <c r="D1155" s="334" t="s">
        <v>1537</v>
      </c>
      <c r="E1155" s="334" t="s">
        <v>1041</v>
      </c>
      <c r="F1155" s="334" t="str">
        <f t="shared" si="54"/>
        <v>Barishal FR Non-PNP</v>
      </c>
      <c r="G1155" s="338">
        <v>835800</v>
      </c>
      <c r="H1155" s="336">
        <v>126120.09085450272</v>
      </c>
      <c r="I1155" s="336">
        <v>3343.2000000000003</v>
      </c>
      <c r="J1155" s="336"/>
      <c r="K1155" s="336"/>
      <c r="L1155" s="337">
        <f t="shared" ref="L1155:L1218" si="55">(H1155/G1155)*100</f>
        <v>15.089745256580848</v>
      </c>
      <c r="M1155" s="337">
        <f t="shared" ref="M1155:M1218" si="56">(I1155/G1155)*100</f>
        <v>0.4</v>
      </c>
    </row>
    <row r="1156" spans="1:13">
      <c r="A1156" s="334" t="s">
        <v>1271</v>
      </c>
      <c r="B1156" s="334" t="s">
        <v>362</v>
      </c>
      <c r="C1156" s="334" t="s">
        <v>52</v>
      </c>
      <c r="D1156" s="334" t="s">
        <v>1537</v>
      </c>
      <c r="E1156" s="334" t="s">
        <v>1041</v>
      </c>
      <c r="F1156" s="334" t="str">
        <f t="shared" ref="F1156:F1219" si="57">CONCATENATE(C1156," ",E1156," ",D1156)</f>
        <v>Dhaka FR Non-PNP</v>
      </c>
      <c r="G1156" s="338">
        <v>1530767</v>
      </c>
      <c r="H1156" s="336">
        <v>263454.47586236778</v>
      </c>
      <c r="I1156" s="336">
        <v>6123.0680000000002</v>
      </c>
      <c r="J1156" s="336"/>
      <c r="K1156" s="336"/>
      <c r="L1156" s="337">
        <f t="shared" si="55"/>
        <v>17.21061898135822</v>
      </c>
      <c r="M1156" s="337">
        <f t="shared" si="56"/>
        <v>0.4</v>
      </c>
    </row>
    <row r="1157" spans="1:13">
      <c r="A1157" s="334" t="s">
        <v>1079</v>
      </c>
      <c r="B1157" s="334" t="s">
        <v>189</v>
      </c>
      <c r="C1157" s="334" t="s">
        <v>189</v>
      </c>
      <c r="D1157" s="334" t="s">
        <v>1537</v>
      </c>
      <c r="E1157" s="334" t="s">
        <v>1041</v>
      </c>
      <c r="F1157" s="334" t="str">
        <f t="shared" si="57"/>
        <v>Barishal FR Non-PNP</v>
      </c>
      <c r="G1157" s="338">
        <v>1107701</v>
      </c>
      <c r="H1157" s="336">
        <v>160550.99293714465</v>
      </c>
      <c r="I1157" s="336">
        <v>4430.8040000000001</v>
      </c>
      <c r="J1157" s="336"/>
      <c r="K1157" s="336"/>
      <c r="L1157" s="337">
        <f t="shared" si="55"/>
        <v>14.494073124168402</v>
      </c>
      <c r="M1157" s="337">
        <f t="shared" si="56"/>
        <v>0.4</v>
      </c>
    </row>
    <row r="1158" spans="1:13">
      <c r="A1158" s="334" t="s">
        <v>1235</v>
      </c>
      <c r="B1158" s="334" t="s">
        <v>52</v>
      </c>
      <c r="C1158" s="334" t="s">
        <v>52</v>
      </c>
      <c r="D1158" s="334" t="s">
        <v>1537</v>
      </c>
      <c r="E1158" s="334" t="s">
        <v>1041</v>
      </c>
      <c r="F1158" s="334" t="str">
        <f t="shared" si="57"/>
        <v>Dhaka FR Non-PNP</v>
      </c>
      <c r="G1158" s="338">
        <v>1154315</v>
      </c>
      <c r="H1158" s="336">
        <v>178084.39300639668</v>
      </c>
      <c r="I1158" s="336">
        <v>4617.26</v>
      </c>
      <c r="J1158" s="336"/>
      <c r="K1158" s="336"/>
      <c r="L1158" s="337">
        <f t="shared" si="55"/>
        <v>15.427711933605357</v>
      </c>
      <c r="M1158" s="337">
        <f t="shared" si="56"/>
        <v>0.4</v>
      </c>
    </row>
    <row r="1159" spans="1:13">
      <c r="A1159" s="334" t="s">
        <v>1154</v>
      </c>
      <c r="B1159" s="334" t="s">
        <v>542</v>
      </c>
      <c r="C1159" s="334" t="s">
        <v>52</v>
      </c>
      <c r="D1159" s="334" t="s">
        <v>1537</v>
      </c>
      <c r="E1159" s="334" t="s">
        <v>1041</v>
      </c>
      <c r="F1159" s="334" t="str">
        <f t="shared" si="57"/>
        <v>Dhaka FR Non-PNP</v>
      </c>
      <c r="G1159" s="338">
        <v>999060</v>
      </c>
      <c r="H1159" s="336">
        <v>176039.50434407525</v>
      </c>
      <c r="I1159" s="336">
        <v>3996.2400000000002</v>
      </c>
      <c r="J1159" s="336"/>
      <c r="K1159" s="336"/>
      <c r="L1159" s="337">
        <f t="shared" si="55"/>
        <v>17.62051371730179</v>
      </c>
      <c r="M1159" s="337">
        <f t="shared" si="56"/>
        <v>0.4</v>
      </c>
    </row>
    <row r="1160" spans="1:13">
      <c r="A1160" s="334" t="s">
        <v>1153</v>
      </c>
      <c r="B1160" s="334" t="s">
        <v>52</v>
      </c>
      <c r="C1160" s="334" t="s">
        <v>52</v>
      </c>
      <c r="D1160" s="334" t="s">
        <v>1537</v>
      </c>
      <c r="E1160" s="334" t="s">
        <v>1041</v>
      </c>
      <c r="F1160" s="334" t="str">
        <f t="shared" si="57"/>
        <v>Dhaka FR Non-PNP</v>
      </c>
      <c r="G1160" s="338">
        <v>1357374</v>
      </c>
      <c r="H1160" s="336">
        <v>217466.81130861107</v>
      </c>
      <c r="I1160" s="336">
        <v>5429.4960000000001</v>
      </c>
      <c r="J1160" s="336"/>
      <c r="K1160" s="336"/>
      <c r="L1160" s="337">
        <f t="shared" si="55"/>
        <v>16.021141653561294</v>
      </c>
      <c r="M1160" s="337">
        <f t="shared" si="56"/>
        <v>0.4</v>
      </c>
    </row>
    <row r="1161" spans="1:13">
      <c r="A1161" s="334" t="s">
        <v>1214</v>
      </c>
      <c r="B1161" s="334" t="s">
        <v>162</v>
      </c>
      <c r="C1161" s="334" t="s">
        <v>195</v>
      </c>
      <c r="D1161" s="334" t="s">
        <v>1537</v>
      </c>
      <c r="E1161" s="334" t="s">
        <v>1041</v>
      </c>
      <c r="F1161" s="334" t="str">
        <f t="shared" si="57"/>
        <v>Chattogram FR Non-PNP</v>
      </c>
      <c r="G1161" s="338">
        <v>1512294</v>
      </c>
      <c r="H1161" s="336">
        <v>225949.86332580415</v>
      </c>
      <c r="I1161" s="336">
        <v>6049.1760000000004</v>
      </c>
      <c r="J1161" s="336"/>
      <c r="K1161" s="336"/>
      <c r="L1161" s="337">
        <f t="shared" si="55"/>
        <v>14.940868860539297</v>
      </c>
      <c r="M1161" s="337">
        <f t="shared" si="56"/>
        <v>0.4</v>
      </c>
    </row>
    <row r="1162" spans="1:13">
      <c r="A1162" s="334" t="s">
        <v>1057</v>
      </c>
      <c r="B1162" s="334" t="s">
        <v>1564</v>
      </c>
      <c r="C1162" s="334" t="s">
        <v>189</v>
      </c>
      <c r="D1162" s="334" t="s">
        <v>1537</v>
      </c>
      <c r="E1162" s="334" t="s">
        <v>1041</v>
      </c>
      <c r="F1162" s="334" t="str">
        <f t="shared" si="57"/>
        <v>Barishal FR Non-PNP</v>
      </c>
      <c r="G1162" s="338">
        <v>973471</v>
      </c>
      <c r="H1162" s="336">
        <v>161270.53235498056</v>
      </c>
      <c r="I1162" s="336">
        <v>3893.884</v>
      </c>
      <c r="J1162" s="336"/>
      <c r="K1162" s="336"/>
      <c r="L1162" s="337">
        <f t="shared" si="55"/>
        <v>16.566547165244835</v>
      </c>
      <c r="M1162" s="337">
        <f t="shared" si="56"/>
        <v>0.4</v>
      </c>
    </row>
    <row r="1163" spans="1:13">
      <c r="A1163" s="334" t="s">
        <v>1146</v>
      </c>
      <c r="B1163" s="334" t="s">
        <v>186</v>
      </c>
      <c r="C1163" s="334" t="s">
        <v>195</v>
      </c>
      <c r="D1163" s="334" t="s">
        <v>1537</v>
      </c>
      <c r="E1163" s="334" t="s">
        <v>1041</v>
      </c>
      <c r="F1163" s="334" t="str">
        <f t="shared" si="57"/>
        <v>Chattogram FR Non-PNP</v>
      </c>
      <c r="G1163" s="338">
        <v>1388590</v>
      </c>
      <c r="H1163" s="336">
        <v>225046.87599765064</v>
      </c>
      <c r="I1163" s="336">
        <v>5554.36</v>
      </c>
      <c r="J1163" s="336"/>
      <c r="K1163" s="336"/>
      <c r="L1163" s="337">
        <f t="shared" si="55"/>
        <v>16.206862788702974</v>
      </c>
      <c r="M1163" s="337">
        <f t="shared" si="56"/>
        <v>0.4</v>
      </c>
    </row>
    <row r="1164" spans="1:13">
      <c r="A1164" s="334" t="s">
        <v>1117</v>
      </c>
      <c r="B1164" s="334" t="s">
        <v>52</v>
      </c>
      <c r="C1164" s="334" t="s">
        <v>52</v>
      </c>
      <c r="D1164" s="334" t="s">
        <v>1537</v>
      </c>
      <c r="E1164" s="334" t="s">
        <v>1041</v>
      </c>
      <c r="F1164" s="334" t="str">
        <f t="shared" si="57"/>
        <v>Dhaka FR Non-PNP</v>
      </c>
      <c r="G1164" s="338">
        <v>946215</v>
      </c>
      <c r="H1164" s="336">
        <v>157096.40979004162</v>
      </c>
      <c r="I1164" s="336">
        <v>3784.86</v>
      </c>
      <c r="J1164" s="336"/>
      <c r="K1164" s="336"/>
      <c r="L1164" s="337">
        <f t="shared" si="55"/>
        <v>16.602612491879924</v>
      </c>
      <c r="M1164" s="337">
        <f t="shared" si="56"/>
        <v>0.4</v>
      </c>
    </row>
    <row r="1165" spans="1:13">
      <c r="A1165" s="334" t="s">
        <v>1288</v>
      </c>
      <c r="B1165" s="334" t="s">
        <v>52</v>
      </c>
      <c r="C1165" s="334" t="s">
        <v>52</v>
      </c>
      <c r="D1165" s="334" t="s">
        <v>1492</v>
      </c>
      <c r="E1165" s="334" t="s">
        <v>1041</v>
      </c>
      <c r="F1165" s="334" t="str">
        <f t="shared" si="57"/>
        <v>Dhaka FR PNP</v>
      </c>
      <c r="G1165" s="338">
        <v>6285555</v>
      </c>
      <c r="H1165" s="336">
        <v>1149923.9295362788</v>
      </c>
      <c r="I1165" s="336">
        <v>19641.32</v>
      </c>
      <c r="J1165" s="336"/>
      <c r="K1165" s="336"/>
      <c r="L1165" s="337">
        <f t="shared" si="55"/>
        <v>18.294707938062412</v>
      </c>
      <c r="M1165" s="337">
        <f t="shared" si="56"/>
        <v>0.31248346406960081</v>
      </c>
    </row>
    <row r="1166" spans="1:13">
      <c r="A1166" s="334" t="s">
        <v>1061</v>
      </c>
      <c r="B1166" s="334" t="s">
        <v>52</v>
      </c>
      <c r="C1166" s="334" t="s">
        <v>52</v>
      </c>
      <c r="D1166" s="334" t="s">
        <v>1537</v>
      </c>
      <c r="E1166" s="334" t="s">
        <v>1041</v>
      </c>
      <c r="F1166" s="334" t="str">
        <f t="shared" si="57"/>
        <v>Dhaka FR Non-PNP</v>
      </c>
      <c r="G1166" s="338">
        <v>1369935</v>
      </c>
      <c r="H1166" s="336">
        <v>287707.98634851619</v>
      </c>
      <c r="I1166" s="336">
        <v>5479.74</v>
      </c>
      <c r="J1166" s="336"/>
      <c r="K1166" s="336"/>
      <c r="L1166" s="337">
        <f t="shared" si="55"/>
        <v>21.001579370445764</v>
      </c>
      <c r="M1166" s="337">
        <f t="shared" si="56"/>
        <v>0.4</v>
      </c>
    </row>
    <row r="1167" spans="1:13">
      <c r="A1167" s="334" t="s">
        <v>1213</v>
      </c>
      <c r="B1167" s="334" t="s">
        <v>522</v>
      </c>
      <c r="C1167" s="334" t="s">
        <v>52</v>
      </c>
      <c r="D1167" s="334" t="s">
        <v>1537</v>
      </c>
      <c r="E1167" s="334" t="s">
        <v>1041</v>
      </c>
      <c r="F1167" s="334" t="str">
        <f t="shared" si="57"/>
        <v>Dhaka FR Non-PNP</v>
      </c>
      <c r="G1167" s="338">
        <v>1040530</v>
      </c>
      <c r="H1167" s="336">
        <v>175928.68866300504</v>
      </c>
      <c r="I1167" s="336">
        <v>4162.12</v>
      </c>
      <c r="J1167" s="336"/>
      <c r="K1167" s="336"/>
      <c r="L1167" s="337">
        <f t="shared" si="55"/>
        <v>16.907603688793696</v>
      </c>
      <c r="M1167" s="337">
        <f t="shared" si="56"/>
        <v>0.4</v>
      </c>
    </row>
    <row r="1168" spans="1:13">
      <c r="A1168" s="334" t="s">
        <v>1149</v>
      </c>
      <c r="B1168" s="334" t="s">
        <v>1150</v>
      </c>
      <c r="C1168" s="334" t="s">
        <v>389</v>
      </c>
      <c r="D1168" s="334" t="s">
        <v>1537</v>
      </c>
      <c r="E1168" s="334" t="s">
        <v>1041</v>
      </c>
      <c r="F1168" s="334" t="str">
        <f t="shared" si="57"/>
        <v>Rangpur FR Non-PNP</v>
      </c>
      <c r="G1168" s="338">
        <v>1087205</v>
      </c>
      <c r="H1168" s="336">
        <v>173000.8796156036</v>
      </c>
      <c r="I1168" s="336">
        <v>4348.82</v>
      </c>
      <c r="J1168" s="336"/>
      <c r="K1168" s="336"/>
      <c r="L1168" s="337">
        <f t="shared" si="55"/>
        <v>15.912443340087986</v>
      </c>
      <c r="M1168" s="337">
        <f t="shared" si="56"/>
        <v>0.4</v>
      </c>
    </row>
    <row r="1169" spans="1:13">
      <c r="A1169" s="334" t="s">
        <v>1240</v>
      </c>
      <c r="B1169" s="334" t="s">
        <v>211</v>
      </c>
      <c r="C1169" s="334" t="s">
        <v>189</v>
      </c>
      <c r="D1169" s="334" t="s">
        <v>1537</v>
      </c>
      <c r="E1169" s="334" t="s">
        <v>1041</v>
      </c>
      <c r="F1169" s="334" t="str">
        <f t="shared" si="57"/>
        <v>Barishal FR Non-PNP</v>
      </c>
      <c r="G1169" s="338">
        <v>1704234</v>
      </c>
      <c r="H1169" s="336">
        <v>280488.45153445518</v>
      </c>
      <c r="I1169" s="336">
        <v>6816.9359999999997</v>
      </c>
      <c r="J1169" s="336"/>
      <c r="K1169" s="336"/>
      <c r="L1169" s="337">
        <f t="shared" si="55"/>
        <v>16.458329756034392</v>
      </c>
      <c r="M1169" s="337">
        <f t="shared" si="56"/>
        <v>0.4</v>
      </c>
    </row>
    <row r="1170" spans="1:13">
      <c r="A1170" s="334" t="s">
        <v>1069</v>
      </c>
      <c r="B1170" s="334" t="s">
        <v>136</v>
      </c>
      <c r="C1170" s="334" t="s">
        <v>131</v>
      </c>
      <c r="D1170" s="334" t="s">
        <v>1537</v>
      </c>
      <c r="E1170" s="334" t="s">
        <v>1041</v>
      </c>
      <c r="F1170" s="334" t="str">
        <f t="shared" si="57"/>
        <v>Sylhet FR Non-PNP</v>
      </c>
      <c r="G1170" s="338">
        <v>1183920</v>
      </c>
      <c r="H1170" s="336">
        <v>191984.06983228857</v>
      </c>
      <c r="I1170" s="336">
        <v>4735.68</v>
      </c>
      <c r="J1170" s="336"/>
      <c r="K1170" s="336"/>
      <c r="L1170" s="337">
        <f t="shared" si="55"/>
        <v>16.215966436270065</v>
      </c>
      <c r="M1170" s="337">
        <f t="shared" si="56"/>
        <v>0.4</v>
      </c>
    </row>
    <row r="1171" spans="1:13">
      <c r="A1171" s="334" t="s">
        <v>1242</v>
      </c>
      <c r="B1171" s="334" t="s">
        <v>1243</v>
      </c>
      <c r="C1171" s="334" t="s">
        <v>195</v>
      </c>
      <c r="D1171" s="334" t="s">
        <v>1537</v>
      </c>
      <c r="E1171" s="334" t="s">
        <v>1041</v>
      </c>
      <c r="F1171" s="334" t="str">
        <f t="shared" si="57"/>
        <v>Chattogram FR Non-PNP</v>
      </c>
      <c r="G1171" s="338">
        <v>1821131</v>
      </c>
      <c r="H1171" s="336">
        <v>345771.69255495968</v>
      </c>
      <c r="I1171" s="336">
        <v>7284.5240000000003</v>
      </c>
      <c r="J1171" s="336"/>
      <c r="K1171" s="336"/>
      <c r="L1171" s="337">
        <f t="shared" si="55"/>
        <v>18.986645801700135</v>
      </c>
      <c r="M1171" s="337">
        <f t="shared" si="56"/>
        <v>0.4</v>
      </c>
    </row>
    <row r="1172" spans="1:13">
      <c r="A1172" s="334" t="s">
        <v>1044</v>
      </c>
      <c r="B1172" s="334" t="s">
        <v>230</v>
      </c>
      <c r="C1172" s="334" t="s">
        <v>131</v>
      </c>
      <c r="D1172" s="334" t="s">
        <v>1537</v>
      </c>
      <c r="E1172" s="334" t="s">
        <v>1041</v>
      </c>
      <c r="F1172" s="334" t="str">
        <f t="shared" si="57"/>
        <v>Sylhet FR Non-PNP</v>
      </c>
      <c r="G1172" s="338">
        <v>1652999</v>
      </c>
      <c r="H1172" s="336">
        <v>253642.31531743496</v>
      </c>
      <c r="I1172" s="336">
        <v>6611.9960000000001</v>
      </c>
      <c r="J1172" s="336"/>
      <c r="K1172" s="336"/>
      <c r="L1172" s="337">
        <f t="shared" si="55"/>
        <v>15.344371975871429</v>
      </c>
      <c r="M1172" s="337">
        <f t="shared" si="56"/>
        <v>0.4</v>
      </c>
    </row>
    <row r="1173" spans="1:13">
      <c r="A1173" s="334" t="s">
        <v>1218</v>
      </c>
      <c r="B1173" s="334" t="s">
        <v>52</v>
      </c>
      <c r="C1173" s="334" t="s">
        <v>52</v>
      </c>
      <c r="D1173" s="334" t="s">
        <v>1537</v>
      </c>
      <c r="E1173" s="334" t="s">
        <v>1041</v>
      </c>
      <c r="F1173" s="334" t="str">
        <f t="shared" si="57"/>
        <v>Dhaka FR Non-PNP</v>
      </c>
      <c r="G1173" s="338">
        <v>1398747</v>
      </c>
      <c r="H1173" s="336">
        <v>249446.49907602411</v>
      </c>
      <c r="I1173" s="336">
        <v>5594.9880000000003</v>
      </c>
      <c r="J1173" s="336"/>
      <c r="K1173" s="336"/>
      <c r="L1173" s="337">
        <f t="shared" si="55"/>
        <v>17.833568120326557</v>
      </c>
      <c r="M1173" s="337">
        <f t="shared" si="56"/>
        <v>0.4</v>
      </c>
    </row>
    <row r="1174" spans="1:13">
      <c r="A1174" s="334" t="s">
        <v>1109</v>
      </c>
      <c r="B1174" s="334" t="s">
        <v>313</v>
      </c>
      <c r="C1174" s="334" t="s">
        <v>189</v>
      </c>
      <c r="D1174" s="334" t="s">
        <v>1537</v>
      </c>
      <c r="E1174" s="334" t="s">
        <v>1041</v>
      </c>
      <c r="F1174" s="334" t="str">
        <f t="shared" si="57"/>
        <v>Barishal FR Non-PNP</v>
      </c>
      <c r="G1174" s="338">
        <v>816361</v>
      </c>
      <c r="H1174" s="336">
        <v>147925.31972231096</v>
      </c>
      <c r="I1174" s="336">
        <v>3265.444</v>
      </c>
      <c r="J1174" s="336"/>
      <c r="K1174" s="336"/>
      <c r="L1174" s="337">
        <f t="shared" si="55"/>
        <v>18.120086545328718</v>
      </c>
      <c r="M1174" s="337">
        <f t="shared" si="56"/>
        <v>0.4</v>
      </c>
    </row>
    <row r="1175" spans="1:13">
      <c r="A1175" s="334" t="s">
        <v>1187</v>
      </c>
      <c r="B1175" s="334" t="s">
        <v>165</v>
      </c>
      <c r="C1175" s="334" t="s">
        <v>52</v>
      </c>
      <c r="D1175" s="334" t="s">
        <v>1537</v>
      </c>
      <c r="E1175" s="334" t="s">
        <v>1041</v>
      </c>
      <c r="F1175" s="334" t="str">
        <f t="shared" si="57"/>
        <v>Dhaka FR Non-PNP</v>
      </c>
      <c r="G1175" s="338">
        <v>752599</v>
      </c>
      <c r="H1175" s="336">
        <v>118890.2584405107</v>
      </c>
      <c r="I1175" s="336">
        <v>3010.3960000000002</v>
      </c>
      <c r="J1175" s="336"/>
      <c r="K1175" s="336"/>
      <c r="L1175" s="337">
        <f t="shared" si="55"/>
        <v>15.797291577654329</v>
      </c>
      <c r="M1175" s="337">
        <f t="shared" si="56"/>
        <v>0.4</v>
      </c>
    </row>
    <row r="1176" spans="1:13">
      <c r="A1176" s="334" t="s">
        <v>1122</v>
      </c>
      <c r="B1176" s="334" t="s">
        <v>52</v>
      </c>
      <c r="C1176" s="334" t="s">
        <v>52</v>
      </c>
      <c r="D1176" s="334" t="s">
        <v>1537</v>
      </c>
      <c r="E1176" s="334" t="s">
        <v>1041</v>
      </c>
      <c r="F1176" s="334" t="str">
        <f t="shared" si="57"/>
        <v>Dhaka FR Non-PNP</v>
      </c>
      <c r="G1176" s="338">
        <v>685934</v>
      </c>
      <c r="H1176" s="336">
        <v>115714.71366032495</v>
      </c>
      <c r="I1176" s="336">
        <v>2743.7359999999999</v>
      </c>
      <c r="J1176" s="336"/>
      <c r="K1176" s="336"/>
      <c r="L1176" s="337">
        <f t="shared" si="55"/>
        <v>16.869657089504962</v>
      </c>
      <c r="M1176" s="337">
        <f t="shared" si="56"/>
        <v>0.4</v>
      </c>
    </row>
    <row r="1177" spans="1:13">
      <c r="A1177" s="334" t="s">
        <v>1059</v>
      </c>
      <c r="B1177" s="334" t="s">
        <v>52</v>
      </c>
      <c r="C1177" s="334" t="s">
        <v>52</v>
      </c>
      <c r="D1177" s="334" t="s">
        <v>1537</v>
      </c>
      <c r="E1177" s="334" t="s">
        <v>1041</v>
      </c>
      <c r="F1177" s="334" t="str">
        <f t="shared" si="57"/>
        <v>Dhaka FR Non-PNP</v>
      </c>
      <c r="G1177" s="338">
        <v>1068954</v>
      </c>
      <c r="H1177" s="336">
        <v>172680.61025187056</v>
      </c>
      <c r="I1177" s="336">
        <v>4275.8159999999998</v>
      </c>
      <c r="J1177" s="336"/>
      <c r="K1177" s="336"/>
      <c r="L1177" s="337">
        <f t="shared" si="55"/>
        <v>16.15416662006696</v>
      </c>
      <c r="M1177" s="337">
        <f t="shared" si="56"/>
        <v>0.4</v>
      </c>
    </row>
    <row r="1178" spans="1:13">
      <c r="A1178" s="334" t="s">
        <v>1176</v>
      </c>
      <c r="B1178" s="334" t="s">
        <v>165</v>
      </c>
      <c r="C1178" s="334" t="s">
        <v>52</v>
      </c>
      <c r="D1178" s="334" t="s">
        <v>1537</v>
      </c>
      <c r="E1178" s="334" t="s">
        <v>1041</v>
      </c>
      <c r="F1178" s="334" t="str">
        <f t="shared" si="57"/>
        <v>Dhaka FR Non-PNP</v>
      </c>
      <c r="G1178" s="338">
        <v>931344</v>
      </c>
      <c r="H1178" s="336">
        <v>163433.21390132789</v>
      </c>
      <c r="I1178" s="336">
        <v>3725.3760000000002</v>
      </c>
      <c r="J1178" s="336"/>
      <c r="K1178" s="336"/>
      <c r="L1178" s="337">
        <f t="shared" si="55"/>
        <v>17.548104019709999</v>
      </c>
      <c r="M1178" s="337">
        <f t="shared" si="56"/>
        <v>0.4</v>
      </c>
    </row>
    <row r="1179" spans="1:13">
      <c r="A1179" s="334" t="s">
        <v>1270</v>
      </c>
      <c r="B1179" s="334" t="s">
        <v>52</v>
      </c>
      <c r="C1179" s="334" t="s">
        <v>52</v>
      </c>
      <c r="D1179" s="334" t="s">
        <v>1537</v>
      </c>
      <c r="E1179" s="334" t="s">
        <v>1041</v>
      </c>
      <c r="F1179" s="334" t="str">
        <f t="shared" si="57"/>
        <v>Dhaka FR Non-PNP</v>
      </c>
      <c r="G1179" s="338">
        <v>843672</v>
      </c>
      <c r="H1179" s="336">
        <v>140357.49288712803</v>
      </c>
      <c r="I1179" s="336">
        <v>3374.6880000000001</v>
      </c>
      <c r="J1179" s="336"/>
      <c r="K1179" s="336"/>
      <c r="L1179" s="337">
        <f t="shared" si="55"/>
        <v>16.636500071962569</v>
      </c>
      <c r="M1179" s="337">
        <f t="shared" si="56"/>
        <v>0.4</v>
      </c>
    </row>
    <row r="1180" spans="1:13">
      <c r="A1180" s="334" t="s">
        <v>1230</v>
      </c>
      <c r="B1180" s="334" t="s">
        <v>159</v>
      </c>
      <c r="C1180" s="334" t="s">
        <v>159</v>
      </c>
      <c r="D1180" s="334" t="s">
        <v>1537</v>
      </c>
      <c r="E1180" s="334" t="s">
        <v>1041</v>
      </c>
      <c r="F1180" s="334" t="str">
        <f t="shared" si="57"/>
        <v>Khulna FR Non-PNP</v>
      </c>
      <c r="G1180" s="338">
        <v>1434818</v>
      </c>
      <c r="H1180" s="336">
        <v>220293.92369615269</v>
      </c>
      <c r="I1180" s="336">
        <v>5739.2719999999999</v>
      </c>
      <c r="J1180" s="336"/>
      <c r="K1180" s="336"/>
      <c r="L1180" s="337">
        <f t="shared" si="55"/>
        <v>15.353440206085558</v>
      </c>
      <c r="M1180" s="337">
        <f t="shared" si="56"/>
        <v>0.4</v>
      </c>
    </row>
    <row r="1181" spans="1:13">
      <c r="A1181" s="334" t="s">
        <v>1255</v>
      </c>
      <c r="B1181" s="334" t="s">
        <v>170</v>
      </c>
      <c r="C1181" s="334" t="s">
        <v>195</v>
      </c>
      <c r="D1181" s="334" t="s">
        <v>1537</v>
      </c>
      <c r="E1181" s="334" t="s">
        <v>1041</v>
      </c>
      <c r="F1181" s="334" t="str">
        <f t="shared" si="57"/>
        <v>Chattogram FR Non-PNP</v>
      </c>
      <c r="G1181" s="338">
        <v>845912</v>
      </c>
      <c r="H1181" s="336">
        <v>137467.4383239765</v>
      </c>
      <c r="I1181" s="336">
        <v>91877.785525936881</v>
      </c>
      <c r="J1181" s="336"/>
      <c r="K1181" s="336"/>
      <c r="L1181" s="337">
        <f t="shared" si="55"/>
        <v>16.250796575054675</v>
      </c>
      <c r="M1181" s="337">
        <f t="shared" si="56"/>
        <v>10.861388126180605</v>
      </c>
    </row>
    <row r="1182" spans="1:13">
      <c r="A1182" s="334" t="s">
        <v>1263</v>
      </c>
      <c r="B1182" s="334" t="s">
        <v>542</v>
      </c>
      <c r="C1182" s="334" t="s">
        <v>52</v>
      </c>
      <c r="D1182" s="334" t="s">
        <v>1537</v>
      </c>
      <c r="E1182" s="334" t="s">
        <v>1041</v>
      </c>
      <c r="F1182" s="334" t="str">
        <f t="shared" si="57"/>
        <v>Dhaka FR Non-PNP</v>
      </c>
      <c r="G1182" s="338">
        <v>1428851</v>
      </c>
      <c r="H1182" s="336">
        <v>262157.92615429999</v>
      </c>
      <c r="I1182" s="336">
        <v>5715.4040000000005</v>
      </c>
      <c r="J1182" s="336"/>
      <c r="K1182" s="336"/>
      <c r="L1182" s="337">
        <f t="shared" si="55"/>
        <v>18.347464232050786</v>
      </c>
      <c r="M1182" s="337">
        <f t="shared" si="56"/>
        <v>0.4</v>
      </c>
    </row>
    <row r="1183" spans="1:13">
      <c r="A1183" s="334" t="s">
        <v>1188</v>
      </c>
      <c r="B1183" s="334" t="s">
        <v>211</v>
      </c>
      <c r="C1183" s="334" t="s">
        <v>189</v>
      </c>
      <c r="D1183" s="334" t="s">
        <v>1537</v>
      </c>
      <c r="E1183" s="334" t="s">
        <v>1041</v>
      </c>
      <c r="F1183" s="334" t="str">
        <f t="shared" si="57"/>
        <v>Barishal FR Non-PNP</v>
      </c>
      <c r="G1183" s="338">
        <v>900869</v>
      </c>
      <c r="H1183" s="336">
        <v>154836.4617893828</v>
      </c>
      <c r="I1183" s="336">
        <v>3603.4760000000001</v>
      </c>
      <c r="J1183" s="336"/>
      <c r="K1183" s="336"/>
      <c r="L1183" s="337">
        <f t="shared" si="55"/>
        <v>17.187455866433719</v>
      </c>
      <c r="M1183" s="337">
        <f t="shared" si="56"/>
        <v>0.4</v>
      </c>
    </row>
    <row r="1184" spans="1:13">
      <c r="A1184" s="334" t="s">
        <v>1245</v>
      </c>
      <c r="B1184" s="334" t="s">
        <v>606</v>
      </c>
      <c r="C1184" s="334" t="s">
        <v>107</v>
      </c>
      <c r="D1184" s="334" t="s">
        <v>1537</v>
      </c>
      <c r="E1184" s="334" t="s">
        <v>1041</v>
      </c>
      <c r="F1184" s="334" t="str">
        <f t="shared" si="57"/>
        <v>Rajshahi FR Non-PNP</v>
      </c>
      <c r="G1184" s="338">
        <v>765657</v>
      </c>
      <c r="H1184" s="336">
        <v>130349.98723255817</v>
      </c>
      <c r="I1184" s="336">
        <v>3062.6280000000002</v>
      </c>
      <c r="J1184" s="336"/>
      <c r="K1184" s="336"/>
      <c r="L1184" s="337">
        <f t="shared" si="55"/>
        <v>17.024592896369807</v>
      </c>
      <c r="M1184" s="337">
        <f t="shared" si="56"/>
        <v>0.4</v>
      </c>
    </row>
    <row r="1185" spans="1:13">
      <c r="A1185" s="334" t="s">
        <v>1195</v>
      </c>
      <c r="B1185" s="334" t="s">
        <v>351</v>
      </c>
      <c r="C1185" s="334" t="s">
        <v>389</v>
      </c>
      <c r="D1185" s="334" t="s">
        <v>1537</v>
      </c>
      <c r="E1185" s="334" t="s">
        <v>1041</v>
      </c>
      <c r="F1185" s="334" t="str">
        <f t="shared" si="57"/>
        <v>Rangpur FR Non-PNP</v>
      </c>
      <c r="G1185" s="338">
        <v>918216</v>
      </c>
      <c r="H1185" s="336">
        <v>157336.80584477066</v>
      </c>
      <c r="I1185" s="336">
        <v>3672.864</v>
      </c>
      <c r="J1185" s="336"/>
      <c r="K1185" s="336"/>
      <c r="L1185" s="337">
        <f t="shared" si="55"/>
        <v>17.135053826634543</v>
      </c>
      <c r="M1185" s="337">
        <f t="shared" si="56"/>
        <v>0.4</v>
      </c>
    </row>
    <row r="1186" spans="1:13">
      <c r="A1186" s="334" t="s">
        <v>1056</v>
      </c>
      <c r="B1186" s="334" t="s">
        <v>131</v>
      </c>
      <c r="C1186" s="334" t="s">
        <v>131</v>
      </c>
      <c r="D1186" s="334" t="s">
        <v>1537</v>
      </c>
      <c r="E1186" s="334" t="s">
        <v>1041</v>
      </c>
      <c r="F1186" s="334" t="str">
        <f t="shared" si="57"/>
        <v>Sylhet FR Non-PNP</v>
      </c>
      <c r="G1186" s="338">
        <v>881734</v>
      </c>
      <c r="H1186" s="336">
        <v>135448.89656094342</v>
      </c>
      <c r="I1186" s="336">
        <v>3526.9360000000001</v>
      </c>
      <c r="J1186" s="336"/>
      <c r="K1186" s="336"/>
      <c r="L1186" s="337">
        <f t="shared" si="55"/>
        <v>15.361650629435116</v>
      </c>
      <c r="M1186" s="337">
        <f t="shared" si="56"/>
        <v>0.4</v>
      </c>
    </row>
    <row r="1187" spans="1:13">
      <c r="A1187" s="334" t="s">
        <v>1236</v>
      </c>
      <c r="B1187" s="334" t="s">
        <v>389</v>
      </c>
      <c r="C1187" s="334" t="s">
        <v>389</v>
      </c>
      <c r="D1187" s="334" t="s">
        <v>1537</v>
      </c>
      <c r="E1187" s="334" t="s">
        <v>1041</v>
      </c>
      <c r="F1187" s="334" t="str">
        <f t="shared" si="57"/>
        <v>Rangpur FR Non-PNP</v>
      </c>
      <c r="G1187" s="338">
        <v>1326866</v>
      </c>
      <c r="H1187" s="336">
        <v>195428.1811445342</v>
      </c>
      <c r="I1187" s="336">
        <v>5307.4639999999999</v>
      </c>
      <c r="J1187" s="336"/>
      <c r="K1187" s="336"/>
      <c r="L1187" s="337">
        <f t="shared" si="55"/>
        <v>14.728554439147148</v>
      </c>
      <c r="M1187" s="337">
        <f t="shared" si="56"/>
        <v>0.4</v>
      </c>
    </row>
    <row r="1188" spans="1:13">
      <c r="A1188" s="334" t="s">
        <v>1112</v>
      </c>
      <c r="B1188" s="334" t="s">
        <v>211</v>
      </c>
      <c r="C1188" s="334" t="s">
        <v>189</v>
      </c>
      <c r="D1188" s="334" t="s">
        <v>1537</v>
      </c>
      <c r="E1188" s="334" t="s">
        <v>1041</v>
      </c>
      <c r="F1188" s="334" t="str">
        <f t="shared" si="57"/>
        <v>Barishal FR Non-PNP</v>
      </c>
      <c r="G1188" s="338">
        <v>854015</v>
      </c>
      <c r="H1188" s="336">
        <v>123854.89371631236</v>
      </c>
      <c r="I1188" s="336">
        <v>3416.06</v>
      </c>
      <c r="J1188" s="336"/>
      <c r="K1188" s="336"/>
      <c r="L1188" s="337">
        <f t="shared" si="55"/>
        <v>14.5026602245057</v>
      </c>
      <c r="M1188" s="337">
        <f t="shared" si="56"/>
        <v>0.4</v>
      </c>
    </row>
    <row r="1189" spans="1:13">
      <c r="A1189" s="334" t="s">
        <v>1185</v>
      </c>
      <c r="B1189" s="334" t="s">
        <v>226</v>
      </c>
      <c r="C1189" s="334" t="s">
        <v>107</v>
      </c>
      <c r="D1189" s="334" t="s">
        <v>1537</v>
      </c>
      <c r="E1189" s="334" t="s">
        <v>1041</v>
      </c>
      <c r="F1189" s="334" t="str">
        <f t="shared" si="57"/>
        <v>Rajshahi FR Non-PNP</v>
      </c>
      <c r="G1189" s="338">
        <v>1035224</v>
      </c>
      <c r="H1189" s="336">
        <v>172103.38110398999</v>
      </c>
      <c r="I1189" s="336">
        <v>4140.8959999999997</v>
      </c>
      <c r="J1189" s="336"/>
      <c r="K1189" s="336"/>
      <c r="L1189" s="337">
        <f t="shared" si="55"/>
        <v>16.624747987294537</v>
      </c>
      <c r="M1189" s="337">
        <f t="shared" si="56"/>
        <v>0.4</v>
      </c>
    </row>
    <row r="1190" spans="1:13">
      <c r="A1190" s="334" t="s">
        <v>1206</v>
      </c>
      <c r="B1190" s="334" t="s">
        <v>52</v>
      </c>
      <c r="C1190" s="334" t="s">
        <v>52</v>
      </c>
      <c r="D1190" s="334" t="s">
        <v>1537</v>
      </c>
      <c r="E1190" s="334" t="s">
        <v>1041</v>
      </c>
      <c r="F1190" s="334" t="str">
        <f t="shared" si="57"/>
        <v>Dhaka FR Non-PNP</v>
      </c>
      <c r="G1190" s="338">
        <v>1433282</v>
      </c>
      <c r="H1190" s="336">
        <v>226996.52169368643</v>
      </c>
      <c r="I1190" s="336">
        <v>5733.1279999999997</v>
      </c>
      <c r="J1190" s="336"/>
      <c r="K1190" s="336"/>
      <c r="L1190" s="337">
        <f t="shared" si="55"/>
        <v>15.837533834492195</v>
      </c>
      <c r="M1190" s="337">
        <f t="shared" si="56"/>
        <v>0.4</v>
      </c>
    </row>
    <row r="1191" spans="1:13">
      <c r="A1191" s="334" t="s">
        <v>1136</v>
      </c>
      <c r="B1191" s="334" t="s">
        <v>401</v>
      </c>
      <c r="C1191" s="334" t="s">
        <v>195</v>
      </c>
      <c r="D1191" s="334" t="s">
        <v>1537</v>
      </c>
      <c r="E1191" s="334" t="s">
        <v>1041</v>
      </c>
      <c r="F1191" s="334" t="str">
        <f t="shared" si="57"/>
        <v>Chattogram FR Non-PNP</v>
      </c>
      <c r="G1191" s="338">
        <v>1577365</v>
      </c>
      <c r="H1191" s="336">
        <v>261666.23318203565</v>
      </c>
      <c r="I1191" s="336">
        <v>6309.46</v>
      </c>
      <c r="J1191" s="336"/>
      <c r="K1191" s="336"/>
      <c r="L1191" s="337">
        <f t="shared" si="55"/>
        <v>16.588819530168074</v>
      </c>
      <c r="M1191" s="337">
        <f t="shared" si="56"/>
        <v>0.4</v>
      </c>
    </row>
    <row r="1192" spans="1:13">
      <c r="A1192" s="334" t="s">
        <v>1190</v>
      </c>
      <c r="B1192" s="334" t="s">
        <v>52</v>
      </c>
      <c r="C1192" s="334" t="s">
        <v>52</v>
      </c>
      <c r="D1192" s="334" t="s">
        <v>1537</v>
      </c>
      <c r="E1192" s="334" t="s">
        <v>1041</v>
      </c>
      <c r="F1192" s="334" t="str">
        <f t="shared" si="57"/>
        <v>Dhaka FR Non-PNP</v>
      </c>
      <c r="G1192" s="338">
        <v>1976203</v>
      </c>
      <c r="H1192" s="336">
        <v>353441.48339342477</v>
      </c>
      <c r="I1192" s="336">
        <v>7904.8119999999999</v>
      </c>
      <c r="J1192" s="336"/>
      <c r="K1192" s="336"/>
      <c r="L1192" s="337">
        <f t="shared" si="55"/>
        <v>17.884877383215429</v>
      </c>
      <c r="M1192" s="337">
        <f t="shared" si="56"/>
        <v>0.4</v>
      </c>
    </row>
    <row r="1193" spans="1:13">
      <c r="A1193" s="334" t="s">
        <v>1300</v>
      </c>
      <c r="B1193" s="334" t="s">
        <v>52</v>
      </c>
      <c r="C1193" s="334" t="s">
        <v>52</v>
      </c>
      <c r="D1193" s="334" t="s">
        <v>1492</v>
      </c>
      <c r="E1193" s="334" t="s">
        <v>1041</v>
      </c>
      <c r="F1193" s="334" t="str">
        <f t="shared" si="57"/>
        <v>Dhaka FR PNP</v>
      </c>
      <c r="G1193" s="338">
        <v>2001267</v>
      </c>
      <c r="H1193" s="336">
        <v>343228.35407878651</v>
      </c>
      <c r="I1193" s="336">
        <v>8005.0680000000002</v>
      </c>
      <c r="J1193" s="336"/>
      <c r="K1193" s="336"/>
      <c r="L1193" s="337">
        <f t="shared" si="55"/>
        <v>17.150552828722329</v>
      </c>
      <c r="M1193" s="337">
        <f t="shared" si="56"/>
        <v>0.4</v>
      </c>
    </row>
    <row r="1194" spans="1:13">
      <c r="A1194" s="334" t="s">
        <v>1283</v>
      </c>
      <c r="B1194" s="334" t="s">
        <v>162</v>
      </c>
      <c r="C1194" s="334" t="s">
        <v>195</v>
      </c>
      <c r="D1194" s="334" t="s">
        <v>1537</v>
      </c>
      <c r="E1194" s="334" t="s">
        <v>1041</v>
      </c>
      <c r="F1194" s="334" t="str">
        <f t="shared" si="57"/>
        <v>Chattogram FR Non-PNP</v>
      </c>
      <c r="G1194" s="338">
        <v>1747168</v>
      </c>
      <c r="H1194" s="336">
        <v>282915.77311826195</v>
      </c>
      <c r="I1194" s="336">
        <v>6988.6720000000005</v>
      </c>
      <c r="J1194" s="336"/>
      <c r="K1194" s="336"/>
      <c r="L1194" s="337">
        <f t="shared" si="55"/>
        <v>16.192820216388004</v>
      </c>
      <c r="M1194" s="337">
        <f t="shared" si="56"/>
        <v>0.4</v>
      </c>
    </row>
    <row r="1195" spans="1:13">
      <c r="A1195" s="334" t="s">
        <v>1042</v>
      </c>
      <c r="B1195" s="334" t="s">
        <v>52</v>
      </c>
      <c r="C1195" s="334" t="s">
        <v>52</v>
      </c>
      <c r="D1195" s="334" t="s">
        <v>1537</v>
      </c>
      <c r="E1195" s="334" t="s">
        <v>1041</v>
      </c>
      <c r="F1195" s="334" t="str">
        <f t="shared" si="57"/>
        <v>Dhaka FR Non-PNP</v>
      </c>
      <c r="G1195" s="338">
        <v>1094439</v>
      </c>
      <c r="H1195" s="336">
        <v>163017.54387610534</v>
      </c>
      <c r="I1195" s="336">
        <v>4377.7560000000003</v>
      </c>
      <c r="J1195" s="336"/>
      <c r="K1195" s="336"/>
      <c r="L1195" s="337">
        <f t="shared" si="55"/>
        <v>14.895078106327109</v>
      </c>
      <c r="M1195" s="337">
        <f t="shared" si="56"/>
        <v>0.4</v>
      </c>
    </row>
    <row r="1196" spans="1:13">
      <c r="A1196" s="334" t="s">
        <v>1105</v>
      </c>
      <c r="B1196" s="334" t="s">
        <v>52</v>
      </c>
      <c r="C1196" s="334" t="s">
        <v>52</v>
      </c>
      <c r="D1196" s="334" t="s">
        <v>1537</v>
      </c>
      <c r="E1196" s="334" t="s">
        <v>1041</v>
      </c>
      <c r="F1196" s="334" t="str">
        <f t="shared" si="57"/>
        <v>Dhaka FR Non-PNP</v>
      </c>
      <c r="G1196" s="338">
        <v>1445886</v>
      </c>
      <c r="H1196" s="336">
        <v>248699.32815243534</v>
      </c>
      <c r="I1196" s="336">
        <v>5783.5439999999999</v>
      </c>
      <c r="J1196" s="336"/>
      <c r="K1196" s="336"/>
      <c r="L1196" s="337">
        <f t="shared" si="55"/>
        <v>17.200479716411621</v>
      </c>
      <c r="M1196" s="337">
        <f t="shared" si="56"/>
        <v>0.4</v>
      </c>
    </row>
    <row r="1197" spans="1:13">
      <c r="A1197" s="334" t="s">
        <v>1269</v>
      </c>
      <c r="B1197" s="334" t="s">
        <v>336</v>
      </c>
      <c r="C1197" s="334" t="s">
        <v>389</v>
      </c>
      <c r="D1197" s="334" t="s">
        <v>1537</v>
      </c>
      <c r="E1197" s="334" t="s">
        <v>1041</v>
      </c>
      <c r="F1197" s="334" t="str">
        <f t="shared" si="57"/>
        <v>Rangpur FR Non-PNP</v>
      </c>
      <c r="G1197" s="338">
        <v>926492</v>
      </c>
      <c r="H1197" s="336">
        <v>128790.23412132269</v>
      </c>
      <c r="I1197" s="336">
        <v>3705.9680000000003</v>
      </c>
      <c r="J1197" s="336"/>
      <c r="K1197" s="336"/>
      <c r="L1197" s="337">
        <f t="shared" si="55"/>
        <v>13.900846863364464</v>
      </c>
      <c r="M1197" s="337">
        <f t="shared" si="56"/>
        <v>0.4</v>
      </c>
    </row>
    <row r="1198" spans="1:13">
      <c r="A1198" s="334" t="s">
        <v>1284</v>
      </c>
      <c r="B1198" s="334" t="s">
        <v>522</v>
      </c>
      <c r="C1198" s="334" t="s">
        <v>52</v>
      </c>
      <c r="D1198" s="334" t="s">
        <v>1537</v>
      </c>
      <c r="E1198" s="334" t="s">
        <v>1041</v>
      </c>
      <c r="F1198" s="334" t="str">
        <f t="shared" si="57"/>
        <v>Dhaka FR Non-PNP</v>
      </c>
      <c r="G1198" s="338">
        <v>449118</v>
      </c>
      <c r="H1198" s="336">
        <v>65911.642124486985</v>
      </c>
      <c r="I1198" s="336">
        <v>1796.472</v>
      </c>
      <c r="J1198" s="336"/>
      <c r="K1198" s="336"/>
      <c r="L1198" s="337">
        <f t="shared" si="55"/>
        <v>14.675796143660905</v>
      </c>
      <c r="M1198" s="337">
        <f t="shared" si="56"/>
        <v>0.4</v>
      </c>
    </row>
    <row r="1199" spans="1:13">
      <c r="A1199" s="334" t="s">
        <v>1276</v>
      </c>
      <c r="B1199" s="334" t="s">
        <v>389</v>
      </c>
      <c r="C1199" s="334" t="s">
        <v>389</v>
      </c>
      <c r="D1199" s="334" t="s">
        <v>1537</v>
      </c>
      <c r="E1199" s="334" t="s">
        <v>1041</v>
      </c>
      <c r="F1199" s="334" t="str">
        <f t="shared" si="57"/>
        <v>Rangpur FR Non-PNP</v>
      </c>
      <c r="G1199" s="338">
        <v>1430990</v>
      </c>
      <c r="H1199" s="336">
        <v>225221.52059377645</v>
      </c>
      <c r="I1199" s="336">
        <v>5723.96</v>
      </c>
      <c r="J1199" s="336"/>
      <c r="K1199" s="336"/>
      <c r="L1199" s="337">
        <f t="shared" si="55"/>
        <v>15.738860550652097</v>
      </c>
      <c r="M1199" s="337">
        <f t="shared" si="56"/>
        <v>0.4</v>
      </c>
    </row>
    <row r="1200" spans="1:13">
      <c r="A1200" s="334" t="s">
        <v>1207</v>
      </c>
      <c r="B1200" s="334" t="s">
        <v>79</v>
      </c>
      <c r="C1200" s="334" t="s">
        <v>52</v>
      </c>
      <c r="D1200" s="334" t="s">
        <v>1537</v>
      </c>
      <c r="E1200" s="334" t="s">
        <v>1041</v>
      </c>
      <c r="F1200" s="334" t="str">
        <f t="shared" si="57"/>
        <v>Dhaka FR Non-PNP</v>
      </c>
      <c r="G1200" s="338">
        <v>1297438</v>
      </c>
      <c r="H1200" s="336">
        <v>196368.72485048528</v>
      </c>
      <c r="I1200" s="336">
        <v>5189.7520000000004</v>
      </c>
      <c r="J1200" s="336"/>
      <c r="K1200" s="336"/>
      <c r="L1200" s="337">
        <f t="shared" si="55"/>
        <v>15.135114344614948</v>
      </c>
      <c r="M1200" s="337">
        <f t="shared" si="56"/>
        <v>0.4</v>
      </c>
    </row>
    <row r="1201" spans="1:13">
      <c r="A1201" s="334" t="s">
        <v>1286</v>
      </c>
      <c r="B1201" s="334" t="s">
        <v>52</v>
      </c>
      <c r="C1201" s="334" t="s">
        <v>52</v>
      </c>
      <c r="D1201" s="334" t="s">
        <v>1537</v>
      </c>
      <c r="E1201" s="334" t="s">
        <v>1041</v>
      </c>
      <c r="F1201" s="334" t="str">
        <f t="shared" si="57"/>
        <v>Dhaka FR Non-PNP</v>
      </c>
      <c r="G1201" s="338">
        <v>1854555</v>
      </c>
      <c r="H1201" s="336">
        <v>432331.24681233166</v>
      </c>
      <c r="I1201" s="336">
        <v>36871.254049783311</v>
      </c>
      <c r="J1201" s="336"/>
      <c r="K1201" s="336"/>
      <c r="L1201" s="337">
        <f t="shared" si="55"/>
        <v>23.311859007272993</v>
      </c>
      <c r="M1201" s="337">
        <f t="shared" si="56"/>
        <v>1.9881456225231016</v>
      </c>
    </row>
    <row r="1202" spans="1:13">
      <c r="A1202" s="334" t="s">
        <v>1064</v>
      </c>
      <c r="B1202" s="334" t="s">
        <v>79</v>
      </c>
      <c r="C1202" s="334" t="s">
        <v>52</v>
      </c>
      <c r="D1202" s="334" t="s">
        <v>1537</v>
      </c>
      <c r="E1202" s="334" t="s">
        <v>1041</v>
      </c>
      <c r="F1202" s="334" t="str">
        <f t="shared" si="57"/>
        <v>Dhaka FR Non-PNP</v>
      </c>
      <c r="G1202" s="338">
        <v>590108</v>
      </c>
      <c r="H1202" s="336">
        <v>88096.268504075109</v>
      </c>
      <c r="I1202" s="336">
        <v>2360.4320000000002</v>
      </c>
      <c r="J1202" s="336"/>
      <c r="K1202" s="336"/>
      <c r="L1202" s="337">
        <f t="shared" si="55"/>
        <v>14.928838196410677</v>
      </c>
      <c r="M1202" s="337">
        <f t="shared" si="56"/>
        <v>0.4</v>
      </c>
    </row>
    <row r="1203" spans="1:13">
      <c r="A1203" s="334" t="s">
        <v>1126</v>
      </c>
      <c r="B1203" s="334" t="s">
        <v>79</v>
      </c>
      <c r="C1203" s="334" t="s">
        <v>52</v>
      </c>
      <c r="D1203" s="334" t="s">
        <v>1537</v>
      </c>
      <c r="E1203" s="334" t="s">
        <v>1041</v>
      </c>
      <c r="F1203" s="334" t="str">
        <f t="shared" si="57"/>
        <v>Dhaka FR Non-PNP</v>
      </c>
      <c r="G1203" s="338">
        <v>1778985</v>
      </c>
      <c r="H1203" s="336">
        <v>320730.62581699138</v>
      </c>
      <c r="I1203" s="336">
        <v>7115.9400000000005</v>
      </c>
      <c r="J1203" s="336"/>
      <c r="K1203" s="336"/>
      <c r="L1203" s="337">
        <f t="shared" si="55"/>
        <v>18.02885498286896</v>
      </c>
      <c r="M1203" s="337">
        <f t="shared" si="56"/>
        <v>0.4</v>
      </c>
    </row>
    <row r="1204" spans="1:13">
      <c r="A1204" s="334" t="s">
        <v>1191</v>
      </c>
      <c r="B1204" s="334" t="s">
        <v>170</v>
      </c>
      <c r="C1204" s="334" t="s">
        <v>195</v>
      </c>
      <c r="D1204" s="334" t="s">
        <v>1537</v>
      </c>
      <c r="E1204" s="334" t="s">
        <v>1041</v>
      </c>
      <c r="F1204" s="334" t="str">
        <f t="shared" si="57"/>
        <v>Chattogram FR Non-PNP</v>
      </c>
      <c r="G1204" s="338">
        <v>877911</v>
      </c>
      <c r="H1204" s="336">
        <v>135949.94317878917</v>
      </c>
      <c r="I1204" s="336">
        <v>3511.6440000000002</v>
      </c>
      <c r="J1204" s="336"/>
      <c r="K1204" s="336"/>
      <c r="L1204" s="337">
        <f t="shared" si="55"/>
        <v>15.485617924685894</v>
      </c>
      <c r="M1204" s="337">
        <f t="shared" si="56"/>
        <v>0.4</v>
      </c>
    </row>
    <row r="1205" spans="1:13">
      <c r="A1205" s="334" t="s">
        <v>1297</v>
      </c>
      <c r="B1205" s="334" t="s">
        <v>1571</v>
      </c>
      <c r="C1205" s="334" t="s">
        <v>195</v>
      </c>
      <c r="D1205" s="334" t="s">
        <v>1537</v>
      </c>
      <c r="E1205" s="334" t="s">
        <v>1041</v>
      </c>
      <c r="F1205" s="334" t="str">
        <f t="shared" si="57"/>
        <v>Chattogram FR Non-PNP</v>
      </c>
      <c r="G1205" s="338">
        <v>2192142</v>
      </c>
      <c r="H1205" s="336">
        <v>406279.96118314349</v>
      </c>
      <c r="I1205" s="336">
        <v>8768.5679999999993</v>
      </c>
      <c r="J1205" s="336"/>
      <c r="K1205" s="336"/>
      <c r="L1205" s="337">
        <f t="shared" si="55"/>
        <v>18.533469144934202</v>
      </c>
      <c r="M1205" s="337">
        <f t="shared" si="56"/>
        <v>0.4</v>
      </c>
    </row>
    <row r="1206" spans="1:13">
      <c r="A1206" s="334" t="s">
        <v>1086</v>
      </c>
      <c r="B1206" s="334" t="s">
        <v>195</v>
      </c>
      <c r="C1206" s="334" t="s">
        <v>195</v>
      </c>
      <c r="D1206" s="334" t="s">
        <v>1537</v>
      </c>
      <c r="E1206" s="334" t="s">
        <v>1041</v>
      </c>
      <c r="F1206" s="334" t="str">
        <f t="shared" si="57"/>
        <v>Chattogram FR Non-PNP</v>
      </c>
      <c r="G1206" s="338">
        <v>1080787</v>
      </c>
      <c r="H1206" s="336">
        <v>172034.00291244945</v>
      </c>
      <c r="I1206" s="336">
        <v>4323.1480000000001</v>
      </c>
      <c r="J1206" s="336"/>
      <c r="K1206" s="336"/>
      <c r="L1206" s="337">
        <f t="shared" si="55"/>
        <v>15.917475220598456</v>
      </c>
      <c r="M1206" s="337">
        <f t="shared" si="56"/>
        <v>0.4</v>
      </c>
    </row>
    <row r="1207" spans="1:13">
      <c r="A1207" s="334" t="s">
        <v>1182</v>
      </c>
      <c r="B1207" s="334" t="s">
        <v>189</v>
      </c>
      <c r="C1207" s="334" t="s">
        <v>189</v>
      </c>
      <c r="D1207" s="334" t="s">
        <v>1537</v>
      </c>
      <c r="E1207" s="334" t="s">
        <v>1041</v>
      </c>
      <c r="F1207" s="334" t="str">
        <f t="shared" si="57"/>
        <v>Barishal FR Non-PNP</v>
      </c>
      <c r="G1207" s="338">
        <v>653649</v>
      </c>
      <c r="H1207" s="336">
        <v>106397.35618579136</v>
      </c>
      <c r="I1207" s="336">
        <v>2614.596</v>
      </c>
      <c r="J1207" s="336"/>
      <c r="K1207" s="336"/>
      <c r="L1207" s="337">
        <f t="shared" si="55"/>
        <v>16.277444956818009</v>
      </c>
      <c r="M1207" s="337">
        <f t="shared" si="56"/>
        <v>0.4</v>
      </c>
    </row>
    <row r="1208" spans="1:13">
      <c r="A1208" s="334" t="s">
        <v>1090</v>
      </c>
      <c r="B1208" s="334" t="s">
        <v>189</v>
      </c>
      <c r="C1208" s="334" t="s">
        <v>189</v>
      </c>
      <c r="D1208" s="334" t="s">
        <v>1537</v>
      </c>
      <c r="E1208" s="334" t="s">
        <v>1041</v>
      </c>
      <c r="F1208" s="334" t="str">
        <f t="shared" si="57"/>
        <v>Barishal FR Non-PNP</v>
      </c>
      <c r="G1208" s="338">
        <v>605754</v>
      </c>
      <c r="H1208" s="336">
        <v>101376.13117472405</v>
      </c>
      <c r="I1208" s="336">
        <v>2423.0160000000001</v>
      </c>
      <c r="J1208" s="336"/>
      <c r="K1208" s="336"/>
      <c r="L1208" s="337">
        <f t="shared" si="55"/>
        <v>16.7355281475193</v>
      </c>
      <c r="M1208" s="337">
        <f t="shared" si="56"/>
        <v>0.4</v>
      </c>
    </row>
    <row r="1209" spans="1:13">
      <c r="A1209" s="334" t="s">
        <v>1078</v>
      </c>
      <c r="B1209" s="334" t="s">
        <v>52</v>
      </c>
      <c r="C1209" s="334" t="s">
        <v>52</v>
      </c>
      <c r="D1209" s="334" t="s">
        <v>1537</v>
      </c>
      <c r="E1209" s="334" t="s">
        <v>1041</v>
      </c>
      <c r="F1209" s="334" t="str">
        <f t="shared" si="57"/>
        <v>Dhaka FR Non-PNP</v>
      </c>
      <c r="G1209" s="338">
        <v>998135</v>
      </c>
      <c r="H1209" s="336">
        <v>168723.16625284957</v>
      </c>
      <c r="I1209" s="336">
        <v>3992.54</v>
      </c>
      <c r="J1209" s="336"/>
      <c r="K1209" s="336"/>
      <c r="L1209" s="337">
        <f t="shared" si="55"/>
        <v>16.903842291157968</v>
      </c>
      <c r="M1209" s="337">
        <f t="shared" si="56"/>
        <v>0.4</v>
      </c>
    </row>
    <row r="1210" spans="1:13">
      <c r="A1210" s="334" t="s">
        <v>1083</v>
      </c>
      <c r="B1210" s="334" t="s">
        <v>79</v>
      </c>
      <c r="C1210" s="334" t="s">
        <v>52</v>
      </c>
      <c r="D1210" s="334" t="s">
        <v>1537</v>
      </c>
      <c r="E1210" s="334" t="s">
        <v>1041</v>
      </c>
      <c r="F1210" s="334" t="str">
        <f t="shared" si="57"/>
        <v>Dhaka FR Non-PNP</v>
      </c>
      <c r="G1210" s="338">
        <v>605019</v>
      </c>
      <c r="H1210" s="336">
        <v>94452.084721871055</v>
      </c>
      <c r="I1210" s="336">
        <v>2420.076</v>
      </c>
      <c r="J1210" s="336"/>
      <c r="K1210" s="336"/>
      <c r="L1210" s="337">
        <f t="shared" si="55"/>
        <v>15.611424553918315</v>
      </c>
      <c r="M1210" s="337">
        <f t="shared" si="56"/>
        <v>0.4</v>
      </c>
    </row>
    <row r="1211" spans="1:13">
      <c r="A1211" s="334" t="s">
        <v>1295</v>
      </c>
      <c r="B1211" s="334" t="s">
        <v>170</v>
      </c>
      <c r="C1211" s="334" t="s">
        <v>195</v>
      </c>
      <c r="D1211" s="334" t="s">
        <v>1537</v>
      </c>
      <c r="E1211" s="334" t="s">
        <v>1041</v>
      </c>
      <c r="F1211" s="334" t="str">
        <f t="shared" si="57"/>
        <v>Chattogram FR Non-PNP</v>
      </c>
      <c r="G1211" s="338">
        <v>2666323</v>
      </c>
      <c r="H1211" s="336">
        <v>409689.45474230527</v>
      </c>
      <c r="I1211" s="336">
        <v>10665.291999999999</v>
      </c>
      <c r="J1211" s="336"/>
      <c r="K1211" s="336"/>
      <c r="L1211" s="337">
        <f t="shared" si="55"/>
        <v>15.365334760353688</v>
      </c>
      <c r="M1211" s="337">
        <f t="shared" si="56"/>
        <v>0.4</v>
      </c>
    </row>
    <row r="1212" spans="1:13">
      <c r="A1212" s="334" t="s">
        <v>1053</v>
      </c>
      <c r="B1212" s="334" t="s">
        <v>52</v>
      </c>
      <c r="C1212" s="334" t="s">
        <v>52</v>
      </c>
      <c r="D1212" s="334" t="s">
        <v>1537</v>
      </c>
      <c r="E1212" s="334" t="s">
        <v>1041</v>
      </c>
      <c r="F1212" s="334" t="str">
        <f t="shared" si="57"/>
        <v>Dhaka FR Non-PNP</v>
      </c>
      <c r="G1212" s="338">
        <v>820532</v>
      </c>
      <c r="H1212" s="336">
        <v>112085.67786426004</v>
      </c>
      <c r="I1212" s="336">
        <v>3282.1280000000002</v>
      </c>
      <c r="J1212" s="336"/>
      <c r="K1212" s="336"/>
      <c r="L1212" s="337">
        <f t="shared" si="55"/>
        <v>13.660122684338946</v>
      </c>
      <c r="M1212" s="337">
        <f t="shared" si="56"/>
        <v>0.4</v>
      </c>
    </row>
    <row r="1213" spans="1:13">
      <c r="A1213" s="334" t="s">
        <v>1060</v>
      </c>
      <c r="B1213" s="334" t="s">
        <v>52</v>
      </c>
      <c r="C1213" s="334" t="s">
        <v>52</v>
      </c>
      <c r="D1213" s="334" t="s">
        <v>1537</v>
      </c>
      <c r="E1213" s="334" t="s">
        <v>1041</v>
      </c>
      <c r="F1213" s="334" t="str">
        <f t="shared" si="57"/>
        <v>Dhaka FR Non-PNP</v>
      </c>
      <c r="G1213" s="338">
        <v>1340152</v>
      </c>
      <c r="H1213" s="336">
        <v>266647.72981346381</v>
      </c>
      <c r="I1213" s="336">
        <v>5360.6080000000002</v>
      </c>
      <c r="J1213" s="336"/>
      <c r="K1213" s="336"/>
      <c r="L1213" s="337">
        <f t="shared" si="55"/>
        <v>19.896827360886213</v>
      </c>
      <c r="M1213" s="337">
        <f t="shared" si="56"/>
        <v>0.4</v>
      </c>
    </row>
    <row r="1214" spans="1:13">
      <c r="A1214" s="334" t="s">
        <v>1186</v>
      </c>
      <c r="B1214" s="334" t="s">
        <v>52</v>
      </c>
      <c r="C1214" s="334" t="s">
        <v>52</v>
      </c>
      <c r="D1214" s="334" t="s">
        <v>1537</v>
      </c>
      <c r="E1214" s="334" t="s">
        <v>1041</v>
      </c>
      <c r="F1214" s="334" t="str">
        <f t="shared" si="57"/>
        <v>Dhaka FR Non-PNP</v>
      </c>
      <c r="G1214" s="338">
        <v>1056860</v>
      </c>
      <c r="H1214" s="336">
        <v>186895.5477176483</v>
      </c>
      <c r="I1214" s="336">
        <v>4227.4400000000005</v>
      </c>
      <c r="J1214" s="336"/>
      <c r="K1214" s="336"/>
      <c r="L1214" s="337">
        <f t="shared" si="55"/>
        <v>17.684040243518375</v>
      </c>
      <c r="M1214" s="337">
        <f t="shared" si="56"/>
        <v>0.4</v>
      </c>
    </row>
    <row r="1215" spans="1:13">
      <c r="A1215" s="334" t="s">
        <v>1102</v>
      </c>
      <c r="B1215" s="334" t="s">
        <v>206</v>
      </c>
      <c r="C1215" s="334" t="s">
        <v>52</v>
      </c>
      <c r="D1215" s="334" t="s">
        <v>1537</v>
      </c>
      <c r="E1215" s="334" t="s">
        <v>1041</v>
      </c>
      <c r="F1215" s="334" t="str">
        <f t="shared" si="57"/>
        <v>Dhaka FR Non-PNP</v>
      </c>
      <c r="G1215" s="338">
        <v>647501</v>
      </c>
      <c r="H1215" s="336">
        <v>123093.36013860775</v>
      </c>
      <c r="I1215" s="336">
        <v>20363.329410696158</v>
      </c>
      <c r="J1215" s="336"/>
      <c r="K1215" s="336"/>
      <c r="L1215" s="337">
        <f t="shared" si="55"/>
        <v>19.010528190475036</v>
      </c>
      <c r="M1215" s="337">
        <f t="shared" si="56"/>
        <v>3.1449108820984306</v>
      </c>
    </row>
    <row r="1216" spans="1:13">
      <c r="A1216" s="334" t="s">
        <v>1257</v>
      </c>
      <c r="B1216" s="334" t="s">
        <v>52</v>
      </c>
      <c r="C1216" s="334" t="s">
        <v>52</v>
      </c>
      <c r="D1216" s="334" t="s">
        <v>1537</v>
      </c>
      <c r="E1216" s="334" t="s">
        <v>1041</v>
      </c>
      <c r="F1216" s="334" t="str">
        <f t="shared" si="57"/>
        <v>Dhaka FR Non-PNP</v>
      </c>
      <c r="G1216" s="338">
        <v>1994787</v>
      </c>
      <c r="H1216" s="336">
        <v>327679.29865896009</v>
      </c>
      <c r="I1216" s="336">
        <v>7979.1480000000001</v>
      </c>
      <c r="J1216" s="336"/>
      <c r="K1216" s="336"/>
      <c r="L1216" s="337">
        <f t="shared" si="55"/>
        <v>16.426781338506824</v>
      </c>
      <c r="M1216" s="337">
        <f t="shared" si="56"/>
        <v>0.4</v>
      </c>
    </row>
    <row r="1217" spans="1:13">
      <c r="A1217" s="334" t="s">
        <v>1219</v>
      </c>
      <c r="B1217" s="334" t="s">
        <v>52</v>
      </c>
      <c r="C1217" s="334" t="s">
        <v>52</v>
      </c>
      <c r="D1217" s="334" t="s">
        <v>1537</v>
      </c>
      <c r="E1217" s="334" t="s">
        <v>1041</v>
      </c>
      <c r="F1217" s="334" t="str">
        <f t="shared" si="57"/>
        <v>Dhaka FR Non-PNP</v>
      </c>
      <c r="G1217" s="338">
        <v>1711850</v>
      </c>
      <c r="H1217" s="336">
        <v>298960.53284444078</v>
      </c>
      <c r="I1217" s="336">
        <v>6847.4000000000005</v>
      </c>
      <c r="J1217" s="336"/>
      <c r="K1217" s="336"/>
      <c r="L1217" s="337">
        <f t="shared" si="55"/>
        <v>17.464178102312747</v>
      </c>
      <c r="M1217" s="337">
        <f t="shared" si="56"/>
        <v>0.4</v>
      </c>
    </row>
    <row r="1218" spans="1:13">
      <c r="A1218" s="334" t="s">
        <v>1099</v>
      </c>
      <c r="B1218" s="334" t="s">
        <v>98</v>
      </c>
      <c r="C1218" s="334" t="s">
        <v>52</v>
      </c>
      <c r="D1218" s="334" t="s">
        <v>1537</v>
      </c>
      <c r="E1218" s="334" t="s">
        <v>1041</v>
      </c>
      <c r="F1218" s="334" t="str">
        <f t="shared" si="57"/>
        <v>Dhaka FR Non-PNP</v>
      </c>
      <c r="G1218" s="338">
        <v>633711</v>
      </c>
      <c r="H1218" s="336">
        <v>107177.0643821455</v>
      </c>
      <c r="I1218" s="336">
        <v>2534.8440000000001</v>
      </c>
      <c r="J1218" s="336"/>
      <c r="K1218" s="336"/>
      <c r="L1218" s="337">
        <f t="shared" si="55"/>
        <v>16.912609120268623</v>
      </c>
      <c r="M1218" s="337">
        <f t="shared" si="56"/>
        <v>0.4</v>
      </c>
    </row>
    <row r="1219" spans="1:13">
      <c r="A1219" s="334" t="s">
        <v>1208</v>
      </c>
      <c r="B1219" s="334" t="s">
        <v>52</v>
      </c>
      <c r="C1219" s="334" t="s">
        <v>52</v>
      </c>
      <c r="D1219" s="334" t="s">
        <v>1537</v>
      </c>
      <c r="E1219" s="334" t="s">
        <v>1041</v>
      </c>
      <c r="F1219" s="334" t="str">
        <f t="shared" si="57"/>
        <v>Dhaka FR Non-PNP</v>
      </c>
      <c r="G1219" s="338">
        <v>1767317</v>
      </c>
      <c r="H1219" s="336">
        <v>288556.64496373385</v>
      </c>
      <c r="I1219" s="336">
        <v>7069.268</v>
      </c>
      <c r="J1219" s="336"/>
      <c r="K1219" s="336"/>
      <c r="L1219" s="337">
        <f t="shared" ref="L1219:L1282" si="58">(H1219/G1219)*100</f>
        <v>16.32738467200473</v>
      </c>
      <c r="M1219" s="337">
        <f t="shared" ref="M1219:M1282" si="59">(I1219/G1219)*100</f>
        <v>0.4</v>
      </c>
    </row>
    <row r="1220" spans="1:13">
      <c r="A1220" s="334" t="s">
        <v>1094</v>
      </c>
      <c r="B1220" s="334" t="s">
        <v>52</v>
      </c>
      <c r="C1220" s="334" t="s">
        <v>52</v>
      </c>
      <c r="D1220" s="334" t="s">
        <v>1537</v>
      </c>
      <c r="E1220" s="334" t="s">
        <v>1041</v>
      </c>
      <c r="F1220" s="334" t="str">
        <f t="shared" ref="F1220:F1283" si="60">CONCATENATE(C1220," ",E1220," ",D1220)</f>
        <v>Dhaka FR Non-PNP</v>
      </c>
      <c r="G1220" s="338">
        <v>1531141</v>
      </c>
      <c r="H1220" s="336">
        <v>324630.17624869919</v>
      </c>
      <c r="I1220" s="336">
        <v>6124.5640000000003</v>
      </c>
      <c r="J1220" s="336"/>
      <c r="K1220" s="336"/>
      <c r="L1220" s="337">
        <f t="shared" si="58"/>
        <v>21.201847266104114</v>
      </c>
      <c r="M1220" s="337">
        <f t="shared" si="59"/>
        <v>0.4</v>
      </c>
    </row>
    <row r="1221" spans="1:13">
      <c r="A1221" s="334" t="s">
        <v>1151</v>
      </c>
      <c r="B1221" s="334" t="s">
        <v>52</v>
      </c>
      <c r="C1221" s="334" t="s">
        <v>52</v>
      </c>
      <c r="D1221" s="334" t="s">
        <v>1537</v>
      </c>
      <c r="E1221" s="334" t="s">
        <v>1041</v>
      </c>
      <c r="F1221" s="334" t="str">
        <f t="shared" si="60"/>
        <v>Dhaka FR Non-PNP</v>
      </c>
      <c r="G1221" s="338">
        <v>1265775</v>
      </c>
      <c r="H1221" s="336">
        <v>287211.00844074786</v>
      </c>
      <c r="I1221" s="336">
        <v>5063.1000000000004</v>
      </c>
      <c r="J1221" s="336"/>
      <c r="K1221" s="336"/>
      <c r="L1221" s="337">
        <f t="shared" si="58"/>
        <v>22.690526234184421</v>
      </c>
      <c r="M1221" s="337">
        <f t="shared" si="59"/>
        <v>0.4</v>
      </c>
    </row>
    <row r="1222" spans="1:13">
      <c r="A1222" s="334" t="s">
        <v>1209</v>
      </c>
      <c r="B1222" s="334" t="s">
        <v>206</v>
      </c>
      <c r="C1222" s="334" t="s">
        <v>52</v>
      </c>
      <c r="D1222" s="334" t="s">
        <v>1537</v>
      </c>
      <c r="E1222" s="334" t="s">
        <v>1041</v>
      </c>
      <c r="F1222" s="334" t="str">
        <f t="shared" si="60"/>
        <v>Dhaka FR Non-PNP</v>
      </c>
      <c r="G1222" s="338">
        <v>900446</v>
      </c>
      <c r="H1222" s="336">
        <v>196876.10199270272</v>
      </c>
      <c r="I1222" s="336">
        <v>3601.7840000000001</v>
      </c>
      <c r="J1222" s="336"/>
      <c r="K1222" s="336"/>
      <c r="L1222" s="337">
        <f t="shared" si="58"/>
        <v>21.864287474507378</v>
      </c>
      <c r="M1222" s="337">
        <f t="shared" si="59"/>
        <v>0.4</v>
      </c>
    </row>
    <row r="1223" spans="1:13">
      <c r="A1223" s="334" t="s">
        <v>1100</v>
      </c>
      <c r="B1223" s="334" t="s">
        <v>542</v>
      </c>
      <c r="C1223" s="334" t="s">
        <v>52</v>
      </c>
      <c r="D1223" s="334" t="s">
        <v>1537</v>
      </c>
      <c r="E1223" s="334" t="s">
        <v>1041</v>
      </c>
      <c r="F1223" s="334" t="str">
        <f t="shared" si="60"/>
        <v>Dhaka FR Non-PNP</v>
      </c>
      <c r="G1223" s="338">
        <v>671121</v>
      </c>
      <c r="H1223" s="336">
        <v>119464.79255828088</v>
      </c>
      <c r="I1223" s="336">
        <v>2684.4839999999999</v>
      </c>
      <c r="J1223" s="336"/>
      <c r="K1223" s="336"/>
      <c r="L1223" s="337">
        <f t="shared" si="58"/>
        <v>17.800782952445367</v>
      </c>
      <c r="M1223" s="337">
        <f t="shared" si="59"/>
        <v>0.4</v>
      </c>
    </row>
    <row r="1224" spans="1:13">
      <c r="A1224" s="334" t="s">
        <v>1050</v>
      </c>
      <c r="B1224" s="334" t="s">
        <v>226</v>
      </c>
      <c r="C1224" s="334" t="s">
        <v>107</v>
      </c>
      <c r="D1224" s="334" t="s">
        <v>1537</v>
      </c>
      <c r="E1224" s="334" t="s">
        <v>1041</v>
      </c>
      <c r="F1224" s="334" t="str">
        <f t="shared" si="60"/>
        <v>Rajshahi FR Non-PNP</v>
      </c>
      <c r="G1224" s="338">
        <v>540309</v>
      </c>
      <c r="H1224" s="336">
        <v>96073.037267016771</v>
      </c>
      <c r="I1224" s="336">
        <v>2161.2359999999999</v>
      </c>
      <c r="J1224" s="336"/>
      <c r="K1224" s="336"/>
      <c r="L1224" s="337">
        <f t="shared" si="58"/>
        <v>17.781128440765702</v>
      </c>
      <c r="M1224" s="337">
        <f t="shared" si="59"/>
        <v>0.4</v>
      </c>
    </row>
    <row r="1225" spans="1:13">
      <c r="A1225" s="334" t="s">
        <v>1095</v>
      </c>
      <c r="B1225" s="334" t="s">
        <v>1566</v>
      </c>
      <c r="C1225" s="334" t="s">
        <v>389</v>
      </c>
      <c r="D1225" s="334" t="s">
        <v>1537</v>
      </c>
      <c r="E1225" s="334" t="s">
        <v>1041</v>
      </c>
      <c r="F1225" s="334" t="str">
        <f t="shared" si="60"/>
        <v>Rangpur FR Non-PNP</v>
      </c>
      <c r="G1225" s="338">
        <v>704791</v>
      </c>
      <c r="H1225" s="336">
        <v>110961.66713145653</v>
      </c>
      <c r="I1225" s="336">
        <v>2819.1640000000002</v>
      </c>
      <c r="J1225" s="336"/>
      <c r="K1225" s="336"/>
      <c r="L1225" s="337">
        <f t="shared" si="58"/>
        <v>15.743910908546866</v>
      </c>
      <c r="M1225" s="337">
        <f t="shared" si="59"/>
        <v>0.4</v>
      </c>
    </row>
    <row r="1226" spans="1:13">
      <c r="A1226" s="334" t="s">
        <v>1097</v>
      </c>
      <c r="B1226" s="334" t="s">
        <v>1098</v>
      </c>
      <c r="C1226" s="334" t="s">
        <v>52</v>
      </c>
      <c r="D1226" s="334" t="s">
        <v>1537</v>
      </c>
      <c r="E1226" s="334" t="s">
        <v>1041</v>
      </c>
      <c r="F1226" s="334" t="str">
        <f t="shared" si="60"/>
        <v>Dhaka FR Non-PNP</v>
      </c>
      <c r="G1226" s="338">
        <v>1091459</v>
      </c>
      <c r="H1226" s="336">
        <v>190401.29655920481</v>
      </c>
      <c r="I1226" s="336">
        <v>4365.8360000000002</v>
      </c>
      <c r="J1226" s="336"/>
      <c r="K1226" s="336"/>
      <c r="L1226" s="337">
        <f t="shared" si="58"/>
        <v>17.444658622926269</v>
      </c>
      <c r="M1226" s="337">
        <f t="shared" si="59"/>
        <v>0.4</v>
      </c>
    </row>
    <row r="1227" spans="1:13">
      <c r="A1227" s="334" t="s">
        <v>1572</v>
      </c>
      <c r="B1227" s="334" t="s">
        <v>79</v>
      </c>
      <c r="C1227" s="334" t="s">
        <v>52</v>
      </c>
      <c r="D1227" s="334" t="s">
        <v>1537</v>
      </c>
      <c r="E1227" s="334" t="s">
        <v>1041</v>
      </c>
      <c r="F1227" s="334" t="str">
        <f t="shared" si="60"/>
        <v>Dhaka FR Non-PNP</v>
      </c>
      <c r="G1227" s="338">
        <v>1285</v>
      </c>
      <c r="H1227" s="336">
        <v>335.8686236391913</v>
      </c>
      <c r="I1227" s="336">
        <v>5.14</v>
      </c>
      <c r="J1227" s="336"/>
      <c r="K1227" s="336"/>
      <c r="L1227" s="337">
        <f t="shared" si="58"/>
        <v>26.137636080870919</v>
      </c>
      <c r="M1227" s="337">
        <f t="shared" si="59"/>
        <v>0.4</v>
      </c>
    </row>
    <row r="1228" spans="1:13">
      <c r="A1228" s="334" t="s">
        <v>1181</v>
      </c>
      <c r="B1228" s="334" t="s">
        <v>52</v>
      </c>
      <c r="C1228" s="334" t="s">
        <v>52</v>
      </c>
      <c r="D1228" s="334" t="s">
        <v>1537</v>
      </c>
      <c r="E1228" s="334" t="s">
        <v>1041</v>
      </c>
      <c r="F1228" s="334" t="str">
        <f t="shared" si="60"/>
        <v>Dhaka FR Non-PNP</v>
      </c>
      <c r="G1228" s="338">
        <v>1140375</v>
      </c>
      <c r="H1228" s="336">
        <v>197424.79852470732</v>
      </c>
      <c r="I1228" s="336">
        <v>4561.5</v>
      </c>
      <c r="J1228" s="336"/>
      <c r="K1228" s="336"/>
      <c r="L1228" s="337">
        <f t="shared" si="58"/>
        <v>17.31226995722524</v>
      </c>
      <c r="M1228" s="337">
        <f t="shared" si="59"/>
        <v>0.4</v>
      </c>
    </row>
    <row r="1229" spans="1:13">
      <c r="A1229" s="334" t="s">
        <v>1058</v>
      </c>
      <c r="B1229" s="334" t="s">
        <v>52</v>
      </c>
      <c r="C1229" s="334" t="s">
        <v>52</v>
      </c>
      <c r="D1229" s="334" t="s">
        <v>1537</v>
      </c>
      <c r="E1229" s="334" t="s">
        <v>1041</v>
      </c>
      <c r="F1229" s="334" t="str">
        <f t="shared" si="60"/>
        <v>Dhaka FR Non-PNP</v>
      </c>
      <c r="G1229" s="338">
        <v>646386</v>
      </c>
      <c r="H1229" s="336">
        <v>117411.73244412949</v>
      </c>
      <c r="I1229" s="336">
        <v>2585.5439999999999</v>
      </c>
      <c r="J1229" s="336"/>
      <c r="K1229" s="336"/>
      <c r="L1229" s="337">
        <f t="shared" si="58"/>
        <v>18.164337167594827</v>
      </c>
      <c r="M1229" s="337">
        <f t="shared" si="59"/>
        <v>0.4</v>
      </c>
    </row>
    <row r="1230" spans="1:13">
      <c r="A1230" s="334" t="s">
        <v>1248</v>
      </c>
      <c r="B1230" s="334" t="s">
        <v>1139</v>
      </c>
      <c r="C1230" s="334" t="s">
        <v>189</v>
      </c>
      <c r="D1230" s="334" t="s">
        <v>1537</v>
      </c>
      <c r="E1230" s="334" t="s">
        <v>1041</v>
      </c>
      <c r="F1230" s="334" t="str">
        <f t="shared" si="60"/>
        <v>Barishal FR Non-PNP</v>
      </c>
      <c r="G1230" s="338">
        <v>659045</v>
      </c>
      <c r="H1230" s="336">
        <v>88894.013444525146</v>
      </c>
      <c r="I1230" s="336">
        <v>2636.18</v>
      </c>
      <c r="J1230" s="336"/>
      <c r="K1230" s="336"/>
      <c r="L1230" s="337">
        <f t="shared" si="58"/>
        <v>13.488307087456114</v>
      </c>
      <c r="M1230" s="337">
        <f t="shared" si="59"/>
        <v>0.4</v>
      </c>
    </row>
    <row r="1231" spans="1:13">
      <c r="A1231" s="334" t="s">
        <v>1573</v>
      </c>
      <c r="B1231" s="334" t="s">
        <v>79</v>
      </c>
      <c r="C1231" s="334" t="s">
        <v>52</v>
      </c>
      <c r="D1231" s="334" t="s">
        <v>1537</v>
      </c>
      <c r="E1231" s="334" t="s">
        <v>1041</v>
      </c>
      <c r="F1231" s="334" t="str">
        <f t="shared" si="60"/>
        <v>Dhaka FR Non-PNP</v>
      </c>
      <c r="G1231" s="338">
        <v>904899</v>
      </c>
      <c r="H1231" s="336">
        <v>158174.0948908352</v>
      </c>
      <c r="I1231" s="336">
        <v>3619.596</v>
      </c>
      <c r="J1231" s="336"/>
      <c r="K1231" s="336"/>
      <c r="L1231" s="337">
        <f t="shared" si="58"/>
        <v>17.479751319300295</v>
      </c>
      <c r="M1231" s="337">
        <f t="shared" si="59"/>
        <v>0.4</v>
      </c>
    </row>
    <row r="1232" spans="1:13">
      <c r="A1232" s="334" t="s">
        <v>1183</v>
      </c>
      <c r="B1232" s="334" t="s">
        <v>189</v>
      </c>
      <c r="C1232" s="334" t="s">
        <v>189</v>
      </c>
      <c r="D1232" s="334" t="s">
        <v>1537</v>
      </c>
      <c r="E1232" s="334" t="s">
        <v>1041</v>
      </c>
      <c r="F1232" s="334" t="str">
        <f t="shared" si="60"/>
        <v>Barishal FR Non-PNP</v>
      </c>
      <c r="G1232" s="338">
        <v>579746</v>
      </c>
      <c r="H1232" s="336">
        <v>75549.443728877101</v>
      </c>
      <c r="I1232" s="336">
        <v>2318.9839999999999</v>
      </c>
      <c r="J1232" s="336"/>
      <c r="K1232" s="336"/>
      <c r="L1232" s="337">
        <f t="shared" si="58"/>
        <v>13.031473046623365</v>
      </c>
      <c r="M1232" s="337">
        <f t="shared" si="59"/>
        <v>0.4</v>
      </c>
    </row>
    <row r="1233" spans="1:13">
      <c r="A1233" s="334" t="s">
        <v>1293</v>
      </c>
      <c r="B1233" s="334" t="s">
        <v>389</v>
      </c>
      <c r="C1233" s="334" t="s">
        <v>389</v>
      </c>
      <c r="D1233" s="334" t="s">
        <v>1537</v>
      </c>
      <c r="E1233" s="334" t="s">
        <v>1041</v>
      </c>
      <c r="F1233" s="334" t="str">
        <f t="shared" si="60"/>
        <v>Rangpur FR Non-PNP</v>
      </c>
      <c r="G1233" s="338">
        <v>2046882</v>
      </c>
      <c r="H1233" s="336">
        <v>334494.670807908</v>
      </c>
      <c r="I1233" s="336">
        <v>8187.5280000000002</v>
      </c>
      <c r="J1233" s="336"/>
      <c r="K1233" s="336"/>
      <c r="L1233" s="337">
        <f t="shared" si="58"/>
        <v>16.341668489336854</v>
      </c>
      <c r="M1233" s="337">
        <f t="shared" si="59"/>
        <v>0.4</v>
      </c>
    </row>
    <row r="1234" spans="1:13">
      <c r="A1234" s="334" t="s">
        <v>1115</v>
      </c>
      <c r="B1234" s="334" t="s">
        <v>1006</v>
      </c>
      <c r="C1234" s="334" t="s">
        <v>159</v>
      </c>
      <c r="D1234" s="334" t="s">
        <v>1537</v>
      </c>
      <c r="E1234" s="334" t="s">
        <v>1041</v>
      </c>
      <c r="F1234" s="334" t="str">
        <f t="shared" si="60"/>
        <v>Khulna FR Non-PNP</v>
      </c>
      <c r="G1234" s="338">
        <v>613162</v>
      </c>
      <c r="H1234" s="336">
        <v>103303.67072884939</v>
      </c>
      <c r="I1234" s="336">
        <v>2452.6480000000001</v>
      </c>
      <c r="J1234" s="336"/>
      <c r="K1234" s="336"/>
      <c r="L1234" s="337">
        <f t="shared" si="58"/>
        <v>16.847696160044066</v>
      </c>
      <c r="M1234" s="337">
        <f t="shared" si="59"/>
        <v>0.4</v>
      </c>
    </row>
    <row r="1235" spans="1:13">
      <c r="A1235" s="334" t="s">
        <v>1178</v>
      </c>
      <c r="B1235" s="334" t="s">
        <v>336</v>
      </c>
      <c r="C1235" s="334" t="s">
        <v>389</v>
      </c>
      <c r="D1235" s="334" t="s">
        <v>1537</v>
      </c>
      <c r="E1235" s="334" t="s">
        <v>1041</v>
      </c>
      <c r="F1235" s="334" t="str">
        <f t="shared" si="60"/>
        <v>Rangpur FR Non-PNP</v>
      </c>
      <c r="G1235" s="338">
        <v>676931</v>
      </c>
      <c r="H1235" s="336">
        <v>123515.70867956014</v>
      </c>
      <c r="I1235" s="336">
        <v>2707.7240000000002</v>
      </c>
      <c r="J1235" s="336"/>
      <c r="K1235" s="336"/>
      <c r="L1235" s="337">
        <f t="shared" si="58"/>
        <v>18.246425216094423</v>
      </c>
      <c r="M1235" s="337">
        <f t="shared" si="59"/>
        <v>0.4</v>
      </c>
    </row>
    <row r="1236" spans="1:13">
      <c r="A1236" s="334" t="s">
        <v>1046</v>
      </c>
      <c r="B1236" s="334" t="s">
        <v>52</v>
      </c>
      <c r="C1236" s="334" t="s">
        <v>52</v>
      </c>
      <c r="D1236" s="334" t="s">
        <v>1537</v>
      </c>
      <c r="E1236" s="334" t="s">
        <v>1041</v>
      </c>
      <c r="F1236" s="334" t="str">
        <f t="shared" si="60"/>
        <v>Dhaka FR Non-PNP</v>
      </c>
      <c r="G1236" s="338">
        <v>874008</v>
      </c>
      <c r="H1236" s="336">
        <v>156955.96915835544</v>
      </c>
      <c r="I1236" s="336">
        <v>3496.0320000000002</v>
      </c>
      <c r="J1236" s="336"/>
      <c r="K1236" s="336"/>
      <c r="L1236" s="337">
        <f t="shared" si="58"/>
        <v>17.958184496978909</v>
      </c>
      <c r="M1236" s="337">
        <f t="shared" si="59"/>
        <v>0.4</v>
      </c>
    </row>
    <row r="1237" spans="1:13">
      <c r="A1237" s="334" t="s">
        <v>1205</v>
      </c>
      <c r="B1237" s="334" t="s">
        <v>189</v>
      </c>
      <c r="C1237" s="334" t="s">
        <v>189</v>
      </c>
      <c r="D1237" s="334" t="s">
        <v>1537</v>
      </c>
      <c r="E1237" s="334" t="s">
        <v>1041</v>
      </c>
      <c r="F1237" s="334" t="str">
        <f t="shared" si="60"/>
        <v>Barishal FR Non-PNP</v>
      </c>
      <c r="G1237" s="338">
        <v>632003</v>
      </c>
      <c r="H1237" s="336">
        <v>103627.35845197117</v>
      </c>
      <c r="I1237" s="336">
        <v>2528.0120000000002</v>
      </c>
      <c r="J1237" s="336"/>
      <c r="K1237" s="336"/>
      <c r="L1237" s="337">
        <f t="shared" si="58"/>
        <v>16.396656100045597</v>
      </c>
      <c r="M1237" s="337">
        <f t="shared" si="59"/>
        <v>0.4</v>
      </c>
    </row>
    <row r="1238" spans="1:13">
      <c r="A1238" s="334" t="s">
        <v>1227</v>
      </c>
      <c r="B1238" s="334" t="s">
        <v>165</v>
      </c>
      <c r="C1238" s="334" t="s">
        <v>52</v>
      </c>
      <c r="D1238" s="334" t="s">
        <v>1537</v>
      </c>
      <c r="E1238" s="334" t="s">
        <v>1041</v>
      </c>
      <c r="F1238" s="334" t="str">
        <f t="shared" si="60"/>
        <v>Dhaka FR Non-PNP</v>
      </c>
      <c r="G1238" s="338">
        <v>877775</v>
      </c>
      <c r="H1238" s="336">
        <v>131204.23179165222</v>
      </c>
      <c r="I1238" s="336">
        <v>3511.1</v>
      </c>
      <c r="J1238" s="336"/>
      <c r="K1238" s="336"/>
      <c r="L1238" s="337">
        <f t="shared" si="58"/>
        <v>14.947364847671924</v>
      </c>
      <c r="M1238" s="337">
        <f t="shared" si="59"/>
        <v>0.4</v>
      </c>
    </row>
    <row r="1239" spans="1:13">
      <c r="A1239" s="334" t="s">
        <v>1247</v>
      </c>
      <c r="B1239" s="334" t="s">
        <v>211</v>
      </c>
      <c r="C1239" s="334" t="s">
        <v>189</v>
      </c>
      <c r="D1239" s="334" t="s">
        <v>1537</v>
      </c>
      <c r="E1239" s="334" t="s">
        <v>1041</v>
      </c>
      <c r="F1239" s="334" t="str">
        <f t="shared" si="60"/>
        <v>Barishal FR Non-PNP</v>
      </c>
      <c r="G1239" s="338">
        <v>965824</v>
      </c>
      <c r="H1239" s="336">
        <v>159585.23330330092</v>
      </c>
      <c r="I1239" s="336">
        <v>3863.2960000000003</v>
      </c>
      <c r="J1239" s="336"/>
      <c r="K1239" s="336"/>
      <c r="L1239" s="337">
        <f t="shared" si="58"/>
        <v>16.523220928792504</v>
      </c>
      <c r="M1239" s="337">
        <f t="shared" si="59"/>
        <v>0.4</v>
      </c>
    </row>
    <row r="1240" spans="1:13">
      <c r="A1240" s="334" t="s">
        <v>1241</v>
      </c>
      <c r="B1240" s="334" t="s">
        <v>362</v>
      </c>
      <c r="C1240" s="334" t="s">
        <v>52</v>
      </c>
      <c r="D1240" s="334" t="s">
        <v>1537</v>
      </c>
      <c r="E1240" s="334" t="s">
        <v>1041</v>
      </c>
      <c r="F1240" s="334" t="str">
        <f t="shared" si="60"/>
        <v>Dhaka FR Non-PNP</v>
      </c>
      <c r="G1240" s="338">
        <v>710397</v>
      </c>
      <c r="H1240" s="336">
        <v>107790.07765220111</v>
      </c>
      <c r="I1240" s="336">
        <v>2841.5880000000002</v>
      </c>
      <c r="J1240" s="336"/>
      <c r="K1240" s="336"/>
      <c r="L1240" s="337">
        <f t="shared" si="58"/>
        <v>15.17321689874832</v>
      </c>
      <c r="M1240" s="337">
        <f t="shared" si="59"/>
        <v>0.4</v>
      </c>
    </row>
    <row r="1241" spans="1:13">
      <c r="A1241" s="334" t="s">
        <v>1084</v>
      </c>
      <c r="B1241" s="334" t="s">
        <v>52</v>
      </c>
      <c r="C1241" s="334" t="s">
        <v>52</v>
      </c>
      <c r="D1241" s="334" t="s">
        <v>1537</v>
      </c>
      <c r="E1241" s="334" t="s">
        <v>1041</v>
      </c>
      <c r="F1241" s="334" t="str">
        <f t="shared" si="60"/>
        <v>Dhaka FR Non-PNP</v>
      </c>
      <c r="G1241" s="338">
        <v>1457255</v>
      </c>
      <c r="H1241" s="336">
        <v>255755.6094246858</v>
      </c>
      <c r="I1241" s="336">
        <v>5829.02</v>
      </c>
      <c r="J1241" s="336"/>
      <c r="K1241" s="336"/>
      <c r="L1241" s="337">
        <f t="shared" si="58"/>
        <v>17.550504848134732</v>
      </c>
      <c r="M1241" s="337">
        <f t="shared" si="59"/>
        <v>0.4</v>
      </c>
    </row>
    <row r="1242" spans="1:13">
      <c r="A1242" s="334" t="s">
        <v>1077</v>
      </c>
      <c r="B1242" s="334" t="s">
        <v>170</v>
      </c>
      <c r="C1242" s="334" t="s">
        <v>195</v>
      </c>
      <c r="D1242" s="334" t="s">
        <v>1537</v>
      </c>
      <c r="E1242" s="334" t="s">
        <v>1041</v>
      </c>
      <c r="F1242" s="334" t="str">
        <f t="shared" si="60"/>
        <v>Chattogram FR Non-PNP</v>
      </c>
      <c r="G1242" s="338">
        <v>692542</v>
      </c>
      <c r="H1242" s="336">
        <v>109955.15945132406</v>
      </c>
      <c r="I1242" s="336">
        <v>2770.1680000000001</v>
      </c>
      <c r="J1242" s="336"/>
      <c r="K1242" s="336"/>
      <c r="L1242" s="337">
        <f t="shared" si="58"/>
        <v>15.877038425297535</v>
      </c>
      <c r="M1242" s="337">
        <f t="shared" si="59"/>
        <v>0.4</v>
      </c>
    </row>
    <row r="1243" spans="1:13">
      <c r="A1243" s="334" t="s">
        <v>1575</v>
      </c>
      <c r="B1243" s="334" t="s">
        <v>908</v>
      </c>
      <c r="C1243" s="334" t="s">
        <v>131</v>
      </c>
      <c r="D1243" s="334" t="s">
        <v>1537</v>
      </c>
      <c r="E1243" s="334" t="s">
        <v>1041</v>
      </c>
      <c r="F1243" s="334" t="str">
        <f t="shared" si="60"/>
        <v>Sylhet FR Non-PNP</v>
      </c>
      <c r="G1243" s="338">
        <v>924782</v>
      </c>
      <c r="H1243" s="336">
        <v>150302.36685007994</v>
      </c>
      <c r="I1243" s="336">
        <v>3699.1280000000002</v>
      </c>
      <c r="J1243" s="336"/>
      <c r="K1243" s="336"/>
      <c r="L1243" s="337">
        <f t="shared" si="58"/>
        <v>16.252734898611774</v>
      </c>
      <c r="M1243" s="337">
        <f t="shared" si="59"/>
        <v>0.4</v>
      </c>
    </row>
    <row r="1244" spans="1:13">
      <c r="A1244" s="334" t="s">
        <v>1576</v>
      </c>
      <c r="B1244" s="334" t="s">
        <v>1068</v>
      </c>
      <c r="C1244" s="334" t="s">
        <v>159</v>
      </c>
      <c r="D1244" s="334" t="s">
        <v>1537</v>
      </c>
      <c r="E1244" s="334" t="s">
        <v>1041</v>
      </c>
      <c r="F1244" s="334" t="str">
        <f t="shared" si="60"/>
        <v>Khulna FR Non-PNP</v>
      </c>
      <c r="G1244" s="338">
        <v>774312</v>
      </c>
      <c r="H1244" s="336">
        <v>141020.01776956499</v>
      </c>
      <c r="I1244" s="336">
        <v>3097.248</v>
      </c>
      <c r="J1244" s="336"/>
      <c r="K1244" s="336"/>
      <c r="L1244" s="337">
        <f t="shared" si="58"/>
        <v>18.212299146799353</v>
      </c>
      <c r="M1244" s="337">
        <f t="shared" si="59"/>
        <v>0.4</v>
      </c>
    </row>
    <row r="1245" spans="1:13">
      <c r="A1245" s="334" t="s">
        <v>1577</v>
      </c>
      <c r="B1245" s="334" t="s">
        <v>52</v>
      </c>
      <c r="C1245" s="334" t="s">
        <v>52</v>
      </c>
      <c r="D1245" s="334" t="s">
        <v>1537</v>
      </c>
      <c r="E1245" s="334" t="s">
        <v>1041</v>
      </c>
      <c r="F1245" s="334" t="str">
        <f t="shared" si="60"/>
        <v>Dhaka FR Non-PNP</v>
      </c>
      <c r="G1245" s="338">
        <v>2072507</v>
      </c>
      <c r="H1245" s="336">
        <v>343818.67909228912</v>
      </c>
      <c r="I1245" s="336">
        <v>8290.0280000000002</v>
      </c>
      <c r="J1245" s="336"/>
      <c r="K1245" s="336"/>
      <c r="L1245" s="337">
        <f t="shared" si="58"/>
        <v>16.589506288388371</v>
      </c>
      <c r="M1245" s="337">
        <f t="shared" si="59"/>
        <v>0.4</v>
      </c>
    </row>
    <row r="1246" spans="1:13">
      <c r="A1246" s="334" t="s">
        <v>1579</v>
      </c>
      <c r="B1246" s="334" t="s">
        <v>189</v>
      </c>
      <c r="C1246" s="334" t="s">
        <v>189</v>
      </c>
      <c r="D1246" s="334" t="s">
        <v>1537</v>
      </c>
      <c r="E1246" s="334" t="s">
        <v>1041</v>
      </c>
      <c r="F1246" s="334" t="str">
        <f t="shared" si="60"/>
        <v>Barishal FR Non-PNP</v>
      </c>
      <c r="G1246" s="338">
        <v>94026</v>
      </c>
      <c r="H1246" s="336">
        <v>23488.637032734114</v>
      </c>
      <c r="I1246" s="336">
        <v>376.10399999999998</v>
      </c>
      <c r="J1246" s="336"/>
      <c r="K1246" s="336"/>
      <c r="L1246" s="337">
        <f t="shared" si="58"/>
        <v>24.981002098072995</v>
      </c>
      <c r="M1246" s="337">
        <f t="shared" si="59"/>
        <v>0.4</v>
      </c>
    </row>
    <row r="1247" spans="1:13">
      <c r="A1247" s="334" t="s">
        <v>1580</v>
      </c>
      <c r="B1247" s="334" t="s">
        <v>1068</v>
      </c>
      <c r="C1247" s="334" t="s">
        <v>159</v>
      </c>
      <c r="D1247" s="334" t="s">
        <v>1537</v>
      </c>
      <c r="E1247" s="334" t="s">
        <v>1041</v>
      </c>
      <c r="F1247" s="334" t="str">
        <f t="shared" si="60"/>
        <v>Khulna FR Non-PNP</v>
      </c>
      <c r="G1247" s="338">
        <v>1118170</v>
      </c>
      <c r="H1247" s="336">
        <v>204608.37950983949</v>
      </c>
      <c r="I1247" s="336">
        <v>4472.68</v>
      </c>
      <c r="J1247" s="336"/>
      <c r="K1247" s="336"/>
      <c r="L1247" s="337">
        <f t="shared" si="58"/>
        <v>18.298503761488817</v>
      </c>
      <c r="M1247" s="337">
        <f t="shared" si="59"/>
        <v>0.4</v>
      </c>
    </row>
    <row r="1248" spans="1:13">
      <c r="A1248" s="334" t="s">
        <v>1581</v>
      </c>
      <c r="B1248" s="334" t="s">
        <v>189</v>
      </c>
      <c r="C1248" s="334" t="s">
        <v>189</v>
      </c>
      <c r="D1248" s="334" t="s">
        <v>1537</v>
      </c>
      <c r="E1248" s="334" t="s">
        <v>1041</v>
      </c>
      <c r="F1248" s="334" t="str">
        <f t="shared" si="60"/>
        <v>Barishal FR Non-PNP</v>
      </c>
      <c r="G1248" s="338">
        <v>921413</v>
      </c>
      <c r="H1248" s="336">
        <v>153682.82057581912</v>
      </c>
      <c r="I1248" s="336">
        <v>3685.652</v>
      </c>
      <c r="J1248" s="336"/>
      <c r="K1248" s="336"/>
      <c r="L1248" s="337">
        <f t="shared" si="58"/>
        <v>16.679037584212413</v>
      </c>
      <c r="M1248" s="337">
        <f t="shared" si="59"/>
        <v>0.4</v>
      </c>
    </row>
    <row r="1249" spans="1:13">
      <c r="A1249" s="334" t="s">
        <v>1582</v>
      </c>
      <c r="B1249" s="334" t="s">
        <v>52</v>
      </c>
      <c r="C1249" s="334" t="s">
        <v>52</v>
      </c>
      <c r="D1249" s="334" t="s">
        <v>1537</v>
      </c>
      <c r="E1249" s="334" t="s">
        <v>1041</v>
      </c>
      <c r="F1249" s="334" t="str">
        <f t="shared" si="60"/>
        <v>Dhaka FR Non-PNP</v>
      </c>
      <c r="G1249" s="338">
        <v>1853629</v>
      </c>
      <c r="H1249" s="336">
        <v>356546.31818794442</v>
      </c>
      <c r="I1249" s="336">
        <v>7414.5160000000005</v>
      </c>
      <c r="J1249" s="336"/>
      <c r="K1249" s="336"/>
      <c r="L1249" s="337">
        <f t="shared" si="58"/>
        <v>19.235042081664908</v>
      </c>
      <c r="M1249" s="337">
        <f t="shared" si="59"/>
        <v>0.4</v>
      </c>
    </row>
    <row r="1250" spans="1:13">
      <c r="A1250" s="334" t="s">
        <v>1583</v>
      </c>
      <c r="B1250" s="334" t="s">
        <v>206</v>
      </c>
      <c r="C1250" s="334" t="s">
        <v>52</v>
      </c>
      <c r="D1250" s="334" t="s">
        <v>1537</v>
      </c>
      <c r="E1250" s="334" t="s">
        <v>1041</v>
      </c>
      <c r="F1250" s="334" t="str">
        <f t="shared" si="60"/>
        <v>Dhaka FR Non-PNP</v>
      </c>
      <c r="G1250" s="338">
        <v>914008</v>
      </c>
      <c r="H1250" s="336">
        <v>154626.15896435801</v>
      </c>
      <c r="I1250" s="336">
        <v>3656.0320000000002</v>
      </c>
      <c r="J1250" s="336"/>
      <c r="K1250" s="336"/>
      <c r="L1250" s="337">
        <f t="shared" si="58"/>
        <v>16.917374789318913</v>
      </c>
      <c r="M1250" s="337">
        <f t="shared" si="59"/>
        <v>0.4</v>
      </c>
    </row>
    <row r="1251" spans="1:13">
      <c r="A1251" s="334" t="s">
        <v>1584</v>
      </c>
      <c r="B1251" s="334" t="s">
        <v>52</v>
      </c>
      <c r="C1251" s="334" t="s">
        <v>52</v>
      </c>
      <c r="D1251" s="334" t="s">
        <v>1537</v>
      </c>
      <c r="E1251" s="334" t="s">
        <v>1041</v>
      </c>
      <c r="F1251" s="334" t="str">
        <f t="shared" si="60"/>
        <v>Dhaka FR Non-PNP</v>
      </c>
      <c r="G1251" s="338">
        <v>448268</v>
      </c>
      <c r="H1251" s="336">
        <v>77717.645522841238</v>
      </c>
      <c r="I1251" s="336">
        <v>9.4360075308941305E-12</v>
      </c>
      <c r="J1251" s="336"/>
      <c r="K1251" s="336"/>
      <c r="L1251" s="337">
        <f t="shared" si="58"/>
        <v>17.337317301891108</v>
      </c>
      <c r="M1251" s="337">
        <f t="shared" si="59"/>
        <v>2.1049924444515625E-15</v>
      </c>
    </row>
    <row r="1252" spans="1:13">
      <c r="A1252" s="334" t="s">
        <v>1585</v>
      </c>
      <c r="B1252" s="334" t="s">
        <v>606</v>
      </c>
      <c r="C1252" s="334" t="s">
        <v>107</v>
      </c>
      <c r="D1252" s="334" t="s">
        <v>1537</v>
      </c>
      <c r="E1252" s="334" t="s">
        <v>1041</v>
      </c>
      <c r="F1252" s="334" t="str">
        <f t="shared" si="60"/>
        <v>Rajshahi FR Non-PNP</v>
      </c>
      <c r="G1252" s="338">
        <v>1056187</v>
      </c>
      <c r="H1252" s="336">
        <v>203408.77026123006</v>
      </c>
      <c r="I1252" s="336">
        <v>4224.7480000000005</v>
      </c>
      <c r="J1252" s="336"/>
      <c r="K1252" s="336"/>
      <c r="L1252" s="337">
        <f t="shared" si="58"/>
        <v>19.25878374390426</v>
      </c>
      <c r="M1252" s="337">
        <f t="shared" si="59"/>
        <v>0.4</v>
      </c>
    </row>
    <row r="1253" spans="1:13">
      <c r="A1253" s="334" t="s">
        <v>1586</v>
      </c>
      <c r="B1253" s="334" t="s">
        <v>162</v>
      </c>
      <c r="C1253" s="334" t="s">
        <v>195</v>
      </c>
      <c r="D1253" s="334" t="s">
        <v>1537</v>
      </c>
      <c r="E1253" s="334" t="s">
        <v>1041</v>
      </c>
      <c r="F1253" s="334" t="str">
        <f t="shared" si="60"/>
        <v>Chattogram FR Non-PNP</v>
      </c>
      <c r="G1253" s="338">
        <v>9575</v>
      </c>
      <c r="H1253" s="336">
        <v>1558.4506069921324</v>
      </c>
      <c r="I1253" s="336">
        <v>38.300000000000004</v>
      </c>
      <c r="J1253" s="336"/>
      <c r="K1253" s="336"/>
      <c r="L1253" s="337">
        <f t="shared" si="58"/>
        <v>16.276246548220705</v>
      </c>
      <c r="M1253" s="337">
        <f t="shared" si="59"/>
        <v>0.4</v>
      </c>
    </row>
    <row r="1254" spans="1:13">
      <c r="A1254" s="334" t="s">
        <v>1587</v>
      </c>
      <c r="B1254" s="334" t="s">
        <v>189</v>
      </c>
      <c r="C1254" s="334" t="s">
        <v>189</v>
      </c>
      <c r="D1254" s="334" t="s">
        <v>1537</v>
      </c>
      <c r="E1254" s="334" t="s">
        <v>1041</v>
      </c>
      <c r="F1254" s="334" t="str">
        <f t="shared" si="60"/>
        <v>Barishal FR Non-PNP</v>
      </c>
      <c r="G1254" s="338">
        <v>817149</v>
      </c>
      <c r="H1254" s="336">
        <v>129864.62322932754</v>
      </c>
      <c r="I1254" s="336">
        <v>3268.596</v>
      </c>
      <c r="J1254" s="336"/>
      <c r="K1254" s="336"/>
      <c r="L1254" s="337">
        <f t="shared" si="58"/>
        <v>15.892404350898984</v>
      </c>
      <c r="M1254" s="337">
        <f t="shared" si="59"/>
        <v>0.4</v>
      </c>
    </row>
    <row r="1255" spans="1:13">
      <c r="A1255" s="334" t="s">
        <v>1588</v>
      </c>
      <c r="B1255" s="334" t="s">
        <v>79</v>
      </c>
      <c r="C1255" s="334" t="s">
        <v>52</v>
      </c>
      <c r="D1255" s="334" t="s">
        <v>1537</v>
      </c>
      <c r="E1255" s="334" t="s">
        <v>1041</v>
      </c>
      <c r="F1255" s="334" t="str">
        <f t="shared" si="60"/>
        <v>Dhaka FR Non-PNP</v>
      </c>
      <c r="G1255" s="338">
        <v>1008403</v>
      </c>
      <c r="H1255" s="336">
        <v>175940.02489477274</v>
      </c>
      <c r="I1255" s="336">
        <v>4033.6120000000001</v>
      </c>
      <c r="J1255" s="336"/>
      <c r="K1255" s="336"/>
      <c r="L1255" s="337">
        <f t="shared" si="58"/>
        <v>17.447392054047118</v>
      </c>
      <c r="M1255" s="337">
        <f t="shared" si="59"/>
        <v>0.4</v>
      </c>
    </row>
    <row r="1256" spans="1:13">
      <c r="A1256" s="334" t="s">
        <v>1589</v>
      </c>
      <c r="B1256" s="334" t="s">
        <v>323</v>
      </c>
      <c r="C1256" s="334" t="s">
        <v>389</v>
      </c>
      <c r="D1256" s="334" t="s">
        <v>1537</v>
      </c>
      <c r="E1256" s="334" t="s">
        <v>1041</v>
      </c>
      <c r="F1256" s="334" t="str">
        <f t="shared" si="60"/>
        <v>Rangpur FR Non-PNP</v>
      </c>
      <c r="G1256" s="338">
        <v>963323</v>
      </c>
      <c r="H1256" s="336">
        <v>177218.75239704244</v>
      </c>
      <c r="I1256" s="336">
        <v>3853.2919999999999</v>
      </c>
      <c r="J1256" s="336"/>
      <c r="K1256" s="336"/>
      <c r="L1256" s="337">
        <f t="shared" si="58"/>
        <v>18.396607617283344</v>
      </c>
      <c r="M1256" s="337">
        <f t="shared" si="59"/>
        <v>0.4</v>
      </c>
    </row>
    <row r="1257" spans="1:13">
      <c r="A1257" s="334" t="s">
        <v>1590</v>
      </c>
      <c r="B1257" s="334" t="s">
        <v>52</v>
      </c>
      <c r="C1257" s="334" t="s">
        <v>52</v>
      </c>
      <c r="D1257" s="334" t="s">
        <v>1492</v>
      </c>
      <c r="E1257" s="334" t="s">
        <v>1041</v>
      </c>
      <c r="F1257" s="334" t="str">
        <f t="shared" si="60"/>
        <v>Dhaka FR PNP</v>
      </c>
      <c r="G1257" s="338">
        <v>3090815</v>
      </c>
      <c r="H1257" s="336">
        <v>555798.27877637418</v>
      </c>
      <c r="I1257" s="336">
        <v>12363.26</v>
      </c>
      <c r="J1257" s="336"/>
      <c r="K1257" s="336"/>
      <c r="L1257" s="337">
        <f t="shared" si="58"/>
        <v>17.982256420276666</v>
      </c>
      <c r="M1257" s="337">
        <f t="shared" si="59"/>
        <v>0.4</v>
      </c>
    </row>
    <row r="1258" spans="1:13">
      <c r="A1258" s="334" t="s">
        <v>1591</v>
      </c>
      <c r="B1258" s="334" t="s">
        <v>1006</v>
      </c>
      <c r="C1258" s="334" t="s">
        <v>159</v>
      </c>
      <c r="D1258" s="334" t="s">
        <v>1537</v>
      </c>
      <c r="E1258" s="334" t="s">
        <v>1041</v>
      </c>
      <c r="F1258" s="334" t="str">
        <f t="shared" si="60"/>
        <v>Khulna FR Non-PNP</v>
      </c>
      <c r="G1258" s="338">
        <v>796343</v>
      </c>
      <c r="H1258" s="336">
        <v>157970.49116163317</v>
      </c>
      <c r="I1258" s="336">
        <v>3185.3719999999998</v>
      </c>
      <c r="J1258" s="336"/>
      <c r="K1258" s="336"/>
      <c r="L1258" s="337">
        <f t="shared" si="58"/>
        <v>19.83699124141647</v>
      </c>
      <c r="M1258" s="337">
        <f t="shared" si="59"/>
        <v>0.4</v>
      </c>
    </row>
    <row r="1259" spans="1:13">
      <c r="A1259" s="334" t="s">
        <v>1592</v>
      </c>
      <c r="B1259" s="334" t="s">
        <v>52</v>
      </c>
      <c r="C1259" s="334" t="s">
        <v>52</v>
      </c>
      <c r="D1259" s="334" t="s">
        <v>1537</v>
      </c>
      <c r="E1259" s="334" t="s">
        <v>1041</v>
      </c>
      <c r="F1259" s="334" t="str">
        <f t="shared" si="60"/>
        <v>Dhaka FR Non-PNP</v>
      </c>
      <c r="G1259" s="338">
        <v>1109842</v>
      </c>
      <c r="H1259" s="336">
        <v>193083.7354140016</v>
      </c>
      <c r="I1259" s="336">
        <v>4439.3680000000004</v>
      </c>
      <c r="J1259" s="336"/>
      <c r="K1259" s="336"/>
      <c r="L1259" s="337">
        <f t="shared" si="58"/>
        <v>17.397407506113627</v>
      </c>
      <c r="M1259" s="337">
        <f t="shared" si="59"/>
        <v>0.4</v>
      </c>
    </row>
    <row r="1260" spans="1:13">
      <c r="A1260" s="334" t="s">
        <v>1593</v>
      </c>
      <c r="B1260" s="334" t="s">
        <v>522</v>
      </c>
      <c r="C1260" s="334" t="s">
        <v>52</v>
      </c>
      <c r="D1260" s="334" t="s">
        <v>1537</v>
      </c>
      <c r="E1260" s="334" t="s">
        <v>1041</v>
      </c>
      <c r="F1260" s="334" t="str">
        <f t="shared" si="60"/>
        <v>Dhaka FR Non-PNP</v>
      </c>
      <c r="G1260" s="338">
        <v>1062746</v>
      </c>
      <c r="H1260" s="336">
        <v>185239.64042590052</v>
      </c>
      <c r="I1260" s="336">
        <v>4250.9840000000004</v>
      </c>
      <c r="J1260" s="336"/>
      <c r="K1260" s="336"/>
      <c r="L1260" s="337">
        <f t="shared" si="58"/>
        <v>17.430283475628279</v>
      </c>
      <c r="M1260" s="337">
        <f t="shared" si="59"/>
        <v>0.4</v>
      </c>
    </row>
    <row r="1261" spans="1:13">
      <c r="A1261" s="334" t="s">
        <v>1594</v>
      </c>
      <c r="B1261" s="334" t="s">
        <v>52</v>
      </c>
      <c r="C1261" s="334" t="s">
        <v>52</v>
      </c>
      <c r="D1261" s="334" t="s">
        <v>1537</v>
      </c>
      <c r="E1261" s="334" t="s">
        <v>1041</v>
      </c>
      <c r="F1261" s="334" t="str">
        <f t="shared" si="60"/>
        <v>Dhaka FR Non-PNP</v>
      </c>
      <c r="G1261" s="338">
        <v>66834</v>
      </c>
      <c r="H1261" s="336">
        <v>13971.235839293233</v>
      </c>
      <c r="I1261" s="336">
        <v>267.33600000000001</v>
      </c>
      <c r="J1261" s="336"/>
      <c r="K1261" s="336"/>
      <c r="L1261" s="337">
        <f t="shared" si="58"/>
        <v>20.90438375571301</v>
      </c>
      <c r="M1261" s="337">
        <f t="shared" si="59"/>
        <v>0.4</v>
      </c>
    </row>
    <row r="1262" spans="1:13">
      <c r="A1262" s="334" t="s">
        <v>1597</v>
      </c>
      <c r="B1262" s="334" t="s">
        <v>107</v>
      </c>
      <c r="C1262" s="334" t="s">
        <v>107</v>
      </c>
      <c r="D1262" s="334" t="s">
        <v>1537</v>
      </c>
      <c r="E1262" s="334" t="s">
        <v>1041</v>
      </c>
      <c r="F1262" s="334" t="str">
        <f t="shared" si="60"/>
        <v>Rajshahi FR Non-PNP</v>
      </c>
      <c r="G1262" s="338">
        <v>57989</v>
      </c>
      <c r="H1262" s="336">
        <v>12421.496989800344</v>
      </c>
      <c r="I1262" s="336">
        <v>231.95600000000002</v>
      </c>
      <c r="J1262" s="336"/>
      <c r="K1262" s="336"/>
      <c r="L1262" s="337">
        <f t="shared" si="58"/>
        <v>21.420436616945185</v>
      </c>
      <c r="M1262" s="337">
        <f t="shared" si="59"/>
        <v>0.4</v>
      </c>
    </row>
    <row r="1263" spans="1:13">
      <c r="A1263" s="334" t="s">
        <v>1598</v>
      </c>
      <c r="B1263" s="334" t="s">
        <v>336</v>
      </c>
      <c r="C1263" s="334" t="s">
        <v>389</v>
      </c>
      <c r="D1263" s="334" t="s">
        <v>1537</v>
      </c>
      <c r="E1263" s="334" t="s">
        <v>1041</v>
      </c>
      <c r="F1263" s="334" t="str">
        <f t="shared" si="60"/>
        <v>Rangpur FR Non-PNP</v>
      </c>
      <c r="G1263" s="338">
        <v>82016</v>
      </c>
      <c r="H1263" s="336">
        <v>18306.128945689197</v>
      </c>
      <c r="I1263" s="336">
        <v>328.06400000000002</v>
      </c>
      <c r="J1263" s="336"/>
      <c r="K1263" s="336"/>
      <c r="L1263" s="337">
        <f t="shared" si="58"/>
        <v>22.320192335262874</v>
      </c>
      <c r="M1263" s="337">
        <f t="shared" si="59"/>
        <v>0.4</v>
      </c>
    </row>
    <row r="1264" spans="1:13">
      <c r="A1264" s="334" t="s">
        <v>1599</v>
      </c>
      <c r="B1264" s="334" t="s">
        <v>189</v>
      </c>
      <c r="C1264" s="334" t="s">
        <v>189</v>
      </c>
      <c r="D1264" s="334" t="s">
        <v>1537</v>
      </c>
      <c r="E1264" s="334" t="s">
        <v>1041</v>
      </c>
      <c r="F1264" s="334" t="str">
        <f t="shared" si="60"/>
        <v>Barishal FR Non-PNP</v>
      </c>
      <c r="G1264" s="338">
        <v>52786</v>
      </c>
      <c r="H1264" s="336">
        <v>10397.378484373765</v>
      </c>
      <c r="I1264" s="336">
        <v>211.14400000000001</v>
      </c>
      <c r="J1264" s="336"/>
      <c r="K1264" s="336"/>
      <c r="L1264" s="337">
        <f t="shared" si="58"/>
        <v>19.697227454957307</v>
      </c>
      <c r="M1264" s="337">
        <f t="shared" si="59"/>
        <v>0.4</v>
      </c>
    </row>
    <row r="1265" spans="1:13">
      <c r="A1265" s="334" t="s">
        <v>1600</v>
      </c>
      <c r="B1265" s="334" t="s">
        <v>52</v>
      </c>
      <c r="C1265" s="334" t="s">
        <v>52</v>
      </c>
      <c r="D1265" s="334" t="s">
        <v>1537</v>
      </c>
      <c r="E1265" s="334" t="s">
        <v>1041</v>
      </c>
      <c r="F1265" s="334" t="str">
        <f t="shared" si="60"/>
        <v>Dhaka FR Non-PNP</v>
      </c>
      <c r="G1265" s="338">
        <v>91575</v>
      </c>
      <c r="H1265" s="336">
        <v>17481.188514974267</v>
      </c>
      <c r="I1265" s="336">
        <v>366.3</v>
      </c>
      <c r="J1265" s="336"/>
      <c r="K1265" s="336"/>
      <c r="L1265" s="337">
        <f t="shared" si="58"/>
        <v>19.089476947828846</v>
      </c>
      <c r="M1265" s="337">
        <f t="shared" si="59"/>
        <v>0.4</v>
      </c>
    </row>
    <row r="1266" spans="1:13">
      <c r="A1266" s="334" t="s">
        <v>1601</v>
      </c>
      <c r="B1266" s="334" t="s">
        <v>52</v>
      </c>
      <c r="C1266" s="334" t="s">
        <v>52</v>
      </c>
      <c r="D1266" s="334" t="s">
        <v>1537</v>
      </c>
      <c r="E1266" s="334" t="s">
        <v>1041</v>
      </c>
      <c r="F1266" s="334" t="str">
        <f t="shared" si="60"/>
        <v>Dhaka FR Non-PNP</v>
      </c>
      <c r="G1266" s="338">
        <v>44706</v>
      </c>
      <c r="H1266" s="336">
        <v>8030.3494595156808</v>
      </c>
      <c r="I1266" s="336">
        <v>178.82400000000001</v>
      </c>
      <c r="J1266" s="336"/>
      <c r="K1266" s="336"/>
      <c r="L1266" s="337">
        <f t="shared" si="58"/>
        <v>17.962576521083705</v>
      </c>
      <c r="M1266" s="337">
        <f t="shared" si="59"/>
        <v>0.4</v>
      </c>
    </row>
    <row r="1267" spans="1:13">
      <c r="A1267" s="334" t="s">
        <v>1603</v>
      </c>
      <c r="B1267" s="334" t="s">
        <v>136</v>
      </c>
      <c r="C1267" s="334" t="s">
        <v>131</v>
      </c>
      <c r="D1267" s="334" t="s">
        <v>1537</v>
      </c>
      <c r="E1267" s="334" t="s">
        <v>1041</v>
      </c>
      <c r="F1267" s="334" t="str">
        <f t="shared" si="60"/>
        <v>Sylhet FR Non-PNP</v>
      </c>
      <c r="G1267" s="338">
        <v>9395</v>
      </c>
      <c r="H1267" s="336">
        <v>1722.4466347687398</v>
      </c>
      <c r="I1267" s="336">
        <v>37.58</v>
      </c>
      <c r="J1267" s="336"/>
      <c r="K1267" s="336"/>
      <c r="L1267" s="337">
        <f t="shared" si="58"/>
        <v>18.333652312599678</v>
      </c>
      <c r="M1267" s="337">
        <f t="shared" si="59"/>
        <v>0.4</v>
      </c>
    </row>
    <row r="1268" spans="1:13">
      <c r="A1268" s="334" t="s">
        <v>1604</v>
      </c>
      <c r="B1268" s="334" t="s">
        <v>362</v>
      </c>
      <c r="C1268" s="334" t="s">
        <v>52</v>
      </c>
      <c r="D1268" s="334" t="s">
        <v>1537</v>
      </c>
      <c r="E1268" s="334" t="s">
        <v>1041</v>
      </c>
      <c r="F1268" s="334" t="str">
        <f t="shared" si="60"/>
        <v>Dhaka FR Non-PNP</v>
      </c>
      <c r="G1268" s="338">
        <v>52913</v>
      </c>
      <c r="H1268" s="336">
        <v>13176.018235356602</v>
      </c>
      <c r="I1268" s="336">
        <v>211.65200000000002</v>
      </c>
      <c r="J1268" s="336"/>
      <c r="K1268" s="336"/>
      <c r="L1268" s="337">
        <f t="shared" si="58"/>
        <v>24.901287463112283</v>
      </c>
      <c r="M1268" s="337">
        <f t="shared" si="59"/>
        <v>0.4</v>
      </c>
    </row>
    <row r="1269" spans="1:13">
      <c r="A1269" s="334" t="s">
        <v>1605</v>
      </c>
      <c r="B1269" s="334" t="s">
        <v>107</v>
      </c>
      <c r="C1269" s="334" t="s">
        <v>107</v>
      </c>
      <c r="D1269" s="334" t="s">
        <v>1537</v>
      </c>
      <c r="E1269" s="334" t="s">
        <v>1041</v>
      </c>
      <c r="F1269" s="334" t="str">
        <f t="shared" si="60"/>
        <v>Rajshahi FR Non-PNP</v>
      </c>
      <c r="G1269" s="338">
        <v>51460</v>
      </c>
      <c r="H1269" s="336">
        <v>10959.232923558362</v>
      </c>
      <c r="I1269" s="336">
        <v>205.84</v>
      </c>
      <c r="J1269" s="336"/>
      <c r="K1269" s="336"/>
      <c r="L1269" s="337">
        <f t="shared" si="58"/>
        <v>21.296604981652472</v>
      </c>
      <c r="M1269" s="337">
        <f t="shared" si="59"/>
        <v>0.4</v>
      </c>
    </row>
    <row r="1270" spans="1:13">
      <c r="A1270" s="334" t="s">
        <v>1606</v>
      </c>
      <c r="B1270" s="334" t="s">
        <v>52</v>
      </c>
      <c r="C1270" s="334" t="s">
        <v>52</v>
      </c>
      <c r="D1270" s="334" t="s">
        <v>1537</v>
      </c>
      <c r="E1270" s="334" t="s">
        <v>1041</v>
      </c>
      <c r="F1270" s="334" t="str">
        <f t="shared" si="60"/>
        <v>Dhaka FR Non-PNP</v>
      </c>
      <c r="G1270" s="338">
        <v>54586</v>
      </c>
      <c r="H1270" s="336">
        <v>10761.111698329174</v>
      </c>
      <c r="I1270" s="336">
        <v>218.34399999999999</v>
      </c>
      <c r="J1270" s="336"/>
      <c r="K1270" s="336"/>
      <c r="L1270" s="337">
        <f t="shared" si="58"/>
        <v>19.714050669272659</v>
      </c>
      <c r="M1270" s="337">
        <f t="shared" si="59"/>
        <v>0.4</v>
      </c>
    </row>
    <row r="1271" spans="1:13">
      <c r="A1271" s="334" t="s">
        <v>1607</v>
      </c>
      <c r="B1271" s="334" t="s">
        <v>542</v>
      </c>
      <c r="C1271" s="334" t="s">
        <v>52</v>
      </c>
      <c r="D1271" s="334" t="s">
        <v>1537</v>
      </c>
      <c r="E1271" s="334" t="s">
        <v>1041</v>
      </c>
      <c r="F1271" s="334" t="str">
        <f t="shared" si="60"/>
        <v>Dhaka FR Non-PNP</v>
      </c>
      <c r="G1271" s="338">
        <v>37455</v>
      </c>
      <c r="H1271" s="336">
        <v>7247.9418745584617</v>
      </c>
      <c r="I1271" s="336">
        <v>149.82</v>
      </c>
      <c r="J1271" s="336"/>
      <c r="K1271" s="336"/>
      <c r="L1271" s="337">
        <f t="shared" si="58"/>
        <v>19.351066278356594</v>
      </c>
      <c r="M1271" s="337">
        <f t="shared" si="59"/>
        <v>0.4</v>
      </c>
    </row>
    <row r="1272" spans="1:13">
      <c r="A1272" s="334" t="s">
        <v>1608</v>
      </c>
      <c r="B1272" s="334" t="s">
        <v>1139</v>
      </c>
      <c r="C1272" s="334" t="s">
        <v>189</v>
      </c>
      <c r="D1272" s="334" t="s">
        <v>1537</v>
      </c>
      <c r="E1272" s="334" t="s">
        <v>1041</v>
      </c>
      <c r="F1272" s="334" t="str">
        <f t="shared" si="60"/>
        <v>Barishal FR Non-PNP</v>
      </c>
      <c r="G1272" s="338">
        <v>60873</v>
      </c>
      <c r="H1272" s="336">
        <v>13759.376723143378</v>
      </c>
      <c r="I1272" s="336">
        <v>243.49200000000002</v>
      </c>
      <c r="J1272" s="336"/>
      <c r="K1272" s="336"/>
      <c r="L1272" s="337">
        <f t="shared" si="58"/>
        <v>22.603414852468873</v>
      </c>
      <c r="M1272" s="337">
        <f t="shared" si="59"/>
        <v>0.4</v>
      </c>
    </row>
    <row r="1273" spans="1:13">
      <c r="A1273" s="334" t="s">
        <v>1609</v>
      </c>
      <c r="B1273" s="334" t="s">
        <v>189</v>
      </c>
      <c r="C1273" s="334" t="s">
        <v>189</v>
      </c>
      <c r="D1273" s="334" t="s">
        <v>1537</v>
      </c>
      <c r="E1273" s="334" t="s">
        <v>1041</v>
      </c>
      <c r="F1273" s="334" t="str">
        <f t="shared" si="60"/>
        <v>Barishal FR Non-PNP</v>
      </c>
      <c r="G1273" s="338">
        <v>11644</v>
      </c>
      <c r="H1273" s="336">
        <v>2508.0826126781662</v>
      </c>
      <c r="I1273" s="336">
        <v>46.576000000000001</v>
      </c>
      <c r="J1273" s="336"/>
      <c r="K1273" s="336"/>
      <c r="L1273" s="337">
        <f t="shared" si="58"/>
        <v>21.539699524889784</v>
      </c>
      <c r="M1273" s="337">
        <f t="shared" si="59"/>
        <v>0.4</v>
      </c>
    </row>
    <row r="1274" spans="1:13">
      <c r="A1274" s="334" t="s">
        <v>1610</v>
      </c>
      <c r="B1274" s="334" t="s">
        <v>195</v>
      </c>
      <c r="C1274" s="334" t="s">
        <v>195</v>
      </c>
      <c r="D1274" s="334" t="s">
        <v>1537</v>
      </c>
      <c r="E1274" s="334" t="s">
        <v>1041</v>
      </c>
      <c r="F1274" s="334" t="str">
        <f t="shared" si="60"/>
        <v>Chattogram FR Non-PNP</v>
      </c>
      <c r="G1274" s="338">
        <v>74562</v>
      </c>
      <c r="H1274" s="336">
        <v>13902.126440462953</v>
      </c>
      <c r="I1274" s="336">
        <v>298.24799999999999</v>
      </c>
      <c r="J1274" s="336"/>
      <c r="K1274" s="336"/>
      <c r="L1274" s="337">
        <f t="shared" si="58"/>
        <v>18.645055712645789</v>
      </c>
      <c r="M1274" s="337">
        <f t="shared" si="59"/>
        <v>0.4</v>
      </c>
    </row>
    <row r="1275" spans="1:13">
      <c r="A1275" s="334" t="s">
        <v>1611</v>
      </c>
      <c r="B1275" s="334" t="s">
        <v>52</v>
      </c>
      <c r="C1275" s="334" t="s">
        <v>52</v>
      </c>
      <c r="D1275" s="334" t="s">
        <v>1537</v>
      </c>
      <c r="E1275" s="334" t="s">
        <v>1041</v>
      </c>
      <c r="F1275" s="334" t="str">
        <f t="shared" si="60"/>
        <v>Dhaka FR Non-PNP</v>
      </c>
      <c r="G1275" s="338">
        <v>1230</v>
      </c>
      <c r="H1275" s="336">
        <v>248.14650974025969</v>
      </c>
      <c r="I1275" s="336">
        <v>4.92</v>
      </c>
      <c r="J1275" s="336"/>
      <c r="K1275" s="336"/>
      <c r="L1275" s="337">
        <f t="shared" si="58"/>
        <v>20.174512987012982</v>
      </c>
      <c r="M1275" s="337">
        <f t="shared" si="59"/>
        <v>0.4</v>
      </c>
    </row>
    <row r="1276" spans="1:13">
      <c r="A1276" s="334" t="s">
        <v>1612</v>
      </c>
      <c r="B1276" s="334" t="s">
        <v>189</v>
      </c>
      <c r="C1276" s="334" t="s">
        <v>189</v>
      </c>
      <c r="D1276" s="334" t="s">
        <v>1537</v>
      </c>
      <c r="E1276" s="334" t="s">
        <v>1041</v>
      </c>
      <c r="F1276" s="334" t="str">
        <f t="shared" si="60"/>
        <v>Barishal FR Non-PNP</v>
      </c>
      <c r="G1276" s="338">
        <v>3518</v>
      </c>
      <c r="H1276" s="336">
        <v>657.62840522133934</v>
      </c>
      <c r="I1276" s="336">
        <v>14.072000000000001</v>
      </c>
      <c r="J1276" s="336"/>
      <c r="K1276" s="336"/>
      <c r="L1276" s="337">
        <f t="shared" si="58"/>
        <v>18.693246311010213</v>
      </c>
      <c r="M1276" s="337">
        <f t="shared" si="59"/>
        <v>0.4</v>
      </c>
    </row>
    <row r="1277" spans="1:13">
      <c r="A1277" s="334" t="s">
        <v>1613</v>
      </c>
      <c r="B1277" s="334" t="s">
        <v>401</v>
      </c>
      <c r="C1277" s="334" t="s">
        <v>195</v>
      </c>
      <c r="D1277" s="334" t="s">
        <v>1537</v>
      </c>
      <c r="E1277" s="334" t="s">
        <v>1041</v>
      </c>
      <c r="F1277" s="334" t="str">
        <f t="shared" si="60"/>
        <v>Chattogram FR Non-PNP</v>
      </c>
      <c r="G1277" s="338">
        <v>16459</v>
      </c>
      <c r="H1277" s="336">
        <v>3178.7712579931508</v>
      </c>
      <c r="I1277" s="336">
        <v>65.835999999999999</v>
      </c>
      <c r="J1277" s="336"/>
      <c r="K1277" s="336"/>
      <c r="L1277" s="337">
        <f t="shared" si="58"/>
        <v>19.313270903415461</v>
      </c>
      <c r="M1277" s="337">
        <f t="shared" si="59"/>
        <v>0.4</v>
      </c>
    </row>
    <row r="1278" spans="1:13">
      <c r="A1278" s="334" t="s">
        <v>1614</v>
      </c>
      <c r="B1278" s="334" t="s">
        <v>389</v>
      </c>
      <c r="C1278" s="334" t="s">
        <v>389</v>
      </c>
      <c r="D1278" s="334" t="s">
        <v>1537</v>
      </c>
      <c r="E1278" s="334" t="s">
        <v>1041</v>
      </c>
      <c r="F1278" s="334" t="str">
        <f t="shared" si="60"/>
        <v>Rangpur FR Non-PNP</v>
      </c>
      <c r="G1278" s="338">
        <v>5453</v>
      </c>
      <c r="H1278" s="336">
        <v>1027.0332010243278</v>
      </c>
      <c r="I1278" s="336">
        <v>21.812000000000001</v>
      </c>
      <c r="J1278" s="336"/>
      <c r="K1278" s="336"/>
      <c r="L1278" s="337">
        <f t="shared" si="58"/>
        <v>18.834278397658679</v>
      </c>
      <c r="M1278" s="337">
        <f t="shared" si="59"/>
        <v>0.4</v>
      </c>
    </row>
    <row r="1279" spans="1:13">
      <c r="A1279" s="334" t="s">
        <v>1616</v>
      </c>
      <c r="B1279" s="334" t="s">
        <v>189</v>
      </c>
      <c r="C1279" s="334" t="s">
        <v>189</v>
      </c>
      <c r="D1279" s="334" t="s">
        <v>1537</v>
      </c>
      <c r="E1279" s="334" t="s">
        <v>1041</v>
      </c>
      <c r="F1279" s="334" t="str">
        <f t="shared" si="60"/>
        <v>Barishal FR Non-PNP</v>
      </c>
      <c r="G1279" s="338">
        <v>61255</v>
      </c>
      <c r="H1279" s="336">
        <v>12572.222964801629</v>
      </c>
      <c r="I1279" s="336">
        <v>245.02</v>
      </c>
      <c r="J1279" s="336"/>
      <c r="K1279" s="336"/>
      <c r="L1279" s="337">
        <f t="shared" si="58"/>
        <v>20.524402848423197</v>
      </c>
      <c r="M1279" s="337">
        <f t="shared" si="59"/>
        <v>0.4</v>
      </c>
    </row>
    <row r="1280" spans="1:13">
      <c r="A1280" s="334" t="s">
        <v>1617</v>
      </c>
      <c r="B1280" s="334" t="s">
        <v>131</v>
      </c>
      <c r="C1280" s="334" t="s">
        <v>131</v>
      </c>
      <c r="D1280" s="334" t="s">
        <v>1492</v>
      </c>
      <c r="E1280" s="334" t="s">
        <v>1041</v>
      </c>
      <c r="F1280" s="334" t="str">
        <f t="shared" si="60"/>
        <v>Sylhet FR PNP</v>
      </c>
      <c r="G1280" s="338">
        <v>1363</v>
      </c>
      <c r="H1280" s="336">
        <v>194.85408058608067</v>
      </c>
      <c r="I1280" s="336">
        <v>5.452</v>
      </c>
      <c r="J1280" s="336"/>
      <c r="K1280" s="336"/>
      <c r="L1280" s="337">
        <f t="shared" si="58"/>
        <v>14.295970695970702</v>
      </c>
      <c r="M1280" s="337">
        <f t="shared" si="59"/>
        <v>0.4</v>
      </c>
    </row>
    <row r="1281" spans="1:13">
      <c r="A1281" s="334" t="s">
        <v>775</v>
      </c>
      <c r="B1281" s="334" t="s">
        <v>195</v>
      </c>
      <c r="C1281" s="334" t="s">
        <v>195</v>
      </c>
      <c r="D1281" s="334" t="s">
        <v>1492</v>
      </c>
      <c r="E1281" s="334" t="s">
        <v>1555</v>
      </c>
      <c r="F1281" s="334" t="str">
        <f t="shared" si="60"/>
        <v>Chattogram OWN PNP</v>
      </c>
      <c r="G1281" s="338">
        <v>11870794</v>
      </c>
      <c r="H1281" s="336">
        <v>2005145.0607511629</v>
      </c>
      <c r="I1281" s="336">
        <v>42081.51</v>
      </c>
      <c r="J1281" s="336"/>
      <c r="K1281" s="336"/>
      <c r="L1281" s="337">
        <f t="shared" si="58"/>
        <v>16.891414851872273</v>
      </c>
      <c r="M1281" s="337">
        <f t="shared" si="59"/>
        <v>0.35449616933795669</v>
      </c>
    </row>
    <row r="1282" spans="1:13">
      <c r="A1282" s="334" t="s">
        <v>776</v>
      </c>
      <c r="B1282" s="334" t="s">
        <v>195</v>
      </c>
      <c r="C1282" s="334" t="s">
        <v>195</v>
      </c>
      <c r="D1282" s="334" t="s">
        <v>1492</v>
      </c>
      <c r="E1282" s="334" t="s">
        <v>1555</v>
      </c>
      <c r="F1282" s="334" t="str">
        <f t="shared" si="60"/>
        <v>Chattogram OWN PNP</v>
      </c>
      <c r="G1282" s="338">
        <v>15947503</v>
      </c>
      <c r="H1282" s="336">
        <v>2823216.1137327929</v>
      </c>
      <c r="I1282" s="336">
        <v>58938.995000000003</v>
      </c>
      <c r="J1282" s="336"/>
      <c r="K1282" s="336"/>
      <c r="L1282" s="337">
        <f t="shared" si="58"/>
        <v>17.703185970448118</v>
      </c>
      <c r="M1282" s="337">
        <f t="shared" si="59"/>
        <v>0.36958133821953193</v>
      </c>
    </row>
    <row r="1283" spans="1:13">
      <c r="A1283" s="334" t="s">
        <v>777</v>
      </c>
      <c r="B1283" s="334" t="s">
        <v>162</v>
      </c>
      <c r="C1283" s="334" t="s">
        <v>195</v>
      </c>
      <c r="D1283" s="334" t="s">
        <v>1492</v>
      </c>
      <c r="E1283" s="334" t="s">
        <v>1555</v>
      </c>
      <c r="F1283" s="334" t="str">
        <f t="shared" si="60"/>
        <v>Chattogram OWN PNP</v>
      </c>
      <c r="G1283" s="338">
        <v>13314869</v>
      </c>
      <c r="H1283" s="336">
        <v>2087514.1149983616</v>
      </c>
      <c r="I1283" s="336">
        <v>38723.69</v>
      </c>
      <c r="J1283" s="336"/>
      <c r="K1283" s="336"/>
      <c r="L1283" s="337">
        <f t="shared" ref="L1283:L1346" si="61">(H1283/G1283)*100</f>
        <v>15.678067241956054</v>
      </c>
      <c r="M1283" s="337">
        <f t="shared" ref="M1283:M1346" si="62">(I1283/G1283)*100</f>
        <v>0.29083042424225131</v>
      </c>
    </row>
    <row r="1284" spans="1:13">
      <c r="A1284" s="334" t="s">
        <v>778</v>
      </c>
      <c r="B1284" s="334" t="s">
        <v>162</v>
      </c>
      <c r="C1284" s="334" t="s">
        <v>195</v>
      </c>
      <c r="D1284" s="334" t="s">
        <v>1492</v>
      </c>
      <c r="E1284" s="334" t="s">
        <v>1555</v>
      </c>
      <c r="F1284" s="334" t="str">
        <f t="shared" ref="F1284:F1347" si="63">CONCATENATE(C1284," ",E1284," ",D1284)</f>
        <v>Chattogram OWN PNP</v>
      </c>
      <c r="G1284" s="338">
        <v>27545167</v>
      </c>
      <c r="H1284" s="336">
        <v>4987000.9183154078</v>
      </c>
      <c r="I1284" s="336">
        <v>92370.08</v>
      </c>
      <c r="J1284" s="336"/>
      <c r="K1284" s="336"/>
      <c r="L1284" s="337">
        <f t="shared" si="61"/>
        <v>18.10481279098946</v>
      </c>
      <c r="M1284" s="337">
        <f t="shared" si="62"/>
        <v>0.33534042469228814</v>
      </c>
    </row>
    <row r="1285" spans="1:13">
      <c r="A1285" s="334" t="s">
        <v>779</v>
      </c>
      <c r="B1285" s="334" t="s">
        <v>195</v>
      </c>
      <c r="C1285" s="334" t="s">
        <v>195</v>
      </c>
      <c r="D1285" s="334" t="s">
        <v>1492</v>
      </c>
      <c r="E1285" s="334" t="s">
        <v>1555</v>
      </c>
      <c r="F1285" s="334" t="str">
        <f t="shared" si="63"/>
        <v>Chattogram OWN PNP</v>
      </c>
      <c r="G1285" s="338">
        <v>11216685</v>
      </c>
      <c r="H1285" s="336">
        <v>1855060.7038642704</v>
      </c>
      <c r="I1285" s="336">
        <v>40830.83</v>
      </c>
      <c r="J1285" s="336"/>
      <c r="K1285" s="336"/>
      <c r="L1285" s="337">
        <f t="shared" si="61"/>
        <v>16.538404206450217</v>
      </c>
      <c r="M1285" s="337">
        <f t="shared" si="62"/>
        <v>0.36401869179708624</v>
      </c>
    </row>
    <row r="1286" spans="1:13">
      <c r="A1286" s="334" t="s">
        <v>780</v>
      </c>
      <c r="B1286" s="334" t="s">
        <v>162</v>
      </c>
      <c r="C1286" s="334" t="s">
        <v>195</v>
      </c>
      <c r="D1286" s="334" t="s">
        <v>1537</v>
      </c>
      <c r="E1286" s="334" t="s">
        <v>1555</v>
      </c>
      <c r="F1286" s="334" t="str">
        <f t="shared" si="63"/>
        <v>Chattogram OWN Non-PNP</v>
      </c>
      <c r="G1286" s="338">
        <v>3110662</v>
      </c>
      <c r="H1286" s="336">
        <v>500344.726630188</v>
      </c>
      <c r="I1286" s="336">
        <v>1.0913936421275139E-11</v>
      </c>
      <c r="J1286" s="336"/>
      <c r="K1286" s="336"/>
      <c r="L1286" s="337">
        <f t="shared" si="61"/>
        <v>16.084831030506948</v>
      </c>
      <c r="M1286" s="337">
        <f t="shared" si="62"/>
        <v>3.5085574778857806E-16</v>
      </c>
    </row>
    <row r="1287" spans="1:13">
      <c r="A1287" s="334" t="s">
        <v>781</v>
      </c>
      <c r="B1287" s="334" t="s">
        <v>455</v>
      </c>
      <c r="C1287" s="334" t="s">
        <v>195</v>
      </c>
      <c r="D1287" s="334" t="s">
        <v>1492</v>
      </c>
      <c r="E1287" s="334" t="s">
        <v>1555</v>
      </c>
      <c r="F1287" s="334" t="str">
        <f t="shared" si="63"/>
        <v>Chattogram OWN PNP</v>
      </c>
      <c r="G1287" s="338">
        <v>11370366</v>
      </c>
      <c r="H1287" s="336">
        <v>1678809.9015180122</v>
      </c>
      <c r="I1287" s="336">
        <v>39185.425000000003</v>
      </c>
      <c r="J1287" s="336"/>
      <c r="K1287" s="336"/>
      <c r="L1287" s="337">
        <f t="shared" si="61"/>
        <v>14.764783310563725</v>
      </c>
      <c r="M1287" s="337">
        <f t="shared" si="62"/>
        <v>0.34462764874938945</v>
      </c>
    </row>
    <row r="1288" spans="1:13">
      <c r="A1288" s="334" t="s">
        <v>782</v>
      </c>
      <c r="B1288" s="334" t="s">
        <v>195</v>
      </c>
      <c r="C1288" s="334" t="s">
        <v>195</v>
      </c>
      <c r="D1288" s="334" t="s">
        <v>1492</v>
      </c>
      <c r="E1288" s="334" t="s">
        <v>1555</v>
      </c>
      <c r="F1288" s="334" t="str">
        <f t="shared" si="63"/>
        <v>Chattogram OWN PNP</v>
      </c>
      <c r="G1288" s="338">
        <v>7005263</v>
      </c>
      <c r="H1288" s="336">
        <v>1229255.2281515237</v>
      </c>
      <c r="I1288" s="336">
        <v>26641.185000000001</v>
      </c>
      <c r="J1288" s="336"/>
      <c r="K1288" s="336"/>
      <c r="L1288" s="337">
        <f t="shared" si="61"/>
        <v>17.547595688434878</v>
      </c>
      <c r="M1288" s="337">
        <f t="shared" si="62"/>
        <v>0.38030242404889014</v>
      </c>
    </row>
    <row r="1289" spans="1:13">
      <c r="A1289" s="334" t="s">
        <v>783</v>
      </c>
      <c r="B1289" s="334" t="s">
        <v>283</v>
      </c>
      <c r="C1289" s="334" t="s">
        <v>195</v>
      </c>
      <c r="D1289" s="334" t="s">
        <v>1537</v>
      </c>
      <c r="E1289" s="334" t="s">
        <v>1555</v>
      </c>
      <c r="F1289" s="334" t="str">
        <f t="shared" si="63"/>
        <v>Chattogram OWN Non-PNP</v>
      </c>
      <c r="G1289" s="338">
        <v>3558543</v>
      </c>
      <c r="H1289" s="336">
        <v>721673.93012560823</v>
      </c>
      <c r="I1289" s="336">
        <v>14234.172</v>
      </c>
      <c r="J1289" s="336"/>
      <c r="K1289" s="336"/>
      <c r="L1289" s="337">
        <f t="shared" si="61"/>
        <v>20.280039615247258</v>
      </c>
      <c r="M1289" s="337">
        <f t="shared" si="62"/>
        <v>0.4</v>
      </c>
    </row>
    <row r="1290" spans="1:13">
      <c r="A1290" s="334" t="s">
        <v>903</v>
      </c>
      <c r="B1290" s="334" t="s">
        <v>76</v>
      </c>
      <c r="C1290" s="334" t="s">
        <v>195</v>
      </c>
      <c r="D1290" s="334" t="s">
        <v>1537</v>
      </c>
      <c r="E1290" s="334" t="s">
        <v>1555</v>
      </c>
      <c r="F1290" s="334" t="str">
        <f t="shared" si="63"/>
        <v>Chattogram OWN Non-PNP</v>
      </c>
      <c r="G1290" s="338">
        <v>3828818</v>
      </c>
      <c r="H1290" s="336">
        <v>679398.23145832727</v>
      </c>
      <c r="I1290" s="336">
        <v>15315.272000000001</v>
      </c>
      <c r="J1290" s="336"/>
      <c r="K1290" s="336"/>
      <c r="L1290" s="337">
        <f t="shared" si="61"/>
        <v>17.744333406767502</v>
      </c>
      <c r="M1290" s="337">
        <f t="shared" si="62"/>
        <v>0.4</v>
      </c>
    </row>
    <row r="1291" spans="1:13">
      <c r="A1291" s="334" t="s">
        <v>1556</v>
      </c>
      <c r="B1291" s="334" t="s">
        <v>283</v>
      </c>
      <c r="C1291" s="334" t="s">
        <v>195</v>
      </c>
      <c r="D1291" s="334" t="s">
        <v>1492</v>
      </c>
      <c r="E1291" s="334" t="s">
        <v>1555</v>
      </c>
      <c r="F1291" s="334" t="str">
        <f t="shared" si="63"/>
        <v>Chattogram OWN PNP</v>
      </c>
      <c r="G1291" s="338">
        <v>9213376</v>
      </c>
      <c r="H1291" s="336">
        <v>1473608.4848266358</v>
      </c>
      <c r="I1291" s="336">
        <v>33545.11</v>
      </c>
      <c r="J1291" s="336"/>
      <c r="K1291" s="336"/>
      <c r="L1291" s="337">
        <f t="shared" si="61"/>
        <v>15.994229312107047</v>
      </c>
      <c r="M1291" s="337">
        <f t="shared" si="62"/>
        <v>0.36409140362881098</v>
      </c>
    </row>
    <row r="1292" spans="1:13">
      <c r="A1292" s="334" t="s">
        <v>784</v>
      </c>
      <c r="B1292" s="334" t="s">
        <v>52</v>
      </c>
      <c r="C1292" s="334" t="s">
        <v>52</v>
      </c>
      <c r="D1292" s="334" t="s">
        <v>1492</v>
      </c>
      <c r="E1292" s="334" t="s">
        <v>1555</v>
      </c>
      <c r="F1292" s="334" t="str">
        <f t="shared" si="63"/>
        <v>Dhaka OWN PNP</v>
      </c>
      <c r="G1292" s="338">
        <v>4135418</v>
      </c>
      <c r="H1292" s="336">
        <v>695964.76447671489</v>
      </c>
      <c r="I1292" s="336">
        <v>16475.474999999999</v>
      </c>
      <c r="J1292" s="336"/>
      <c r="K1292" s="336"/>
      <c r="L1292" s="337">
        <f t="shared" si="61"/>
        <v>16.829369231277585</v>
      </c>
      <c r="M1292" s="337">
        <f t="shared" si="62"/>
        <v>0.3983992670148459</v>
      </c>
    </row>
    <row r="1293" spans="1:13">
      <c r="A1293" s="334" t="s">
        <v>785</v>
      </c>
      <c r="B1293" s="334" t="s">
        <v>52</v>
      </c>
      <c r="C1293" s="334" t="s">
        <v>1557</v>
      </c>
      <c r="D1293" s="334" t="s">
        <v>1492</v>
      </c>
      <c r="E1293" s="334" t="s">
        <v>1555</v>
      </c>
      <c r="F1293" s="334" t="str">
        <f t="shared" si="63"/>
        <v>DhakaGBUD OWN PNP</v>
      </c>
      <c r="G1293" s="338">
        <v>10972995</v>
      </c>
      <c r="H1293" s="336">
        <v>1841811.3911420046</v>
      </c>
      <c r="I1293" s="336">
        <v>24960.479958376323</v>
      </c>
      <c r="J1293" s="336"/>
      <c r="K1293" s="336"/>
      <c r="L1293" s="337">
        <f t="shared" si="61"/>
        <v>16.784946964270052</v>
      </c>
      <c r="M1293" s="337">
        <f t="shared" si="62"/>
        <v>0.22747189767585171</v>
      </c>
    </row>
    <row r="1294" spans="1:13">
      <c r="A1294" s="334" t="s">
        <v>786</v>
      </c>
      <c r="B1294" s="334" t="s">
        <v>52</v>
      </c>
      <c r="C1294" s="334" t="s">
        <v>52</v>
      </c>
      <c r="D1294" s="334" t="s">
        <v>1492</v>
      </c>
      <c r="E1294" s="334" t="s">
        <v>1555</v>
      </c>
      <c r="F1294" s="334" t="str">
        <f t="shared" si="63"/>
        <v>Dhaka OWN PNP</v>
      </c>
      <c r="G1294" s="338">
        <v>5727216</v>
      </c>
      <c r="H1294" s="336">
        <v>902072.44306844031</v>
      </c>
      <c r="I1294" s="336">
        <v>19828.05</v>
      </c>
      <c r="J1294" s="336"/>
      <c r="K1294" s="336"/>
      <c r="L1294" s="337">
        <f t="shared" si="61"/>
        <v>15.750627234391724</v>
      </c>
      <c r="M1294" s="337">
        <f t="shared" si="62"/>
        <v>0.34620747672167418</v>
      </c>
    </row>
    <row r="1295" spans="1:13">
      <c r="A1295" s="334" t="s">
        <v>787</v>
      </c>
      <c r="B1295" s="334" t="s">
        <v>52</v>
      </c>
      <c r="C1295" s="334" t="s">
        <v>52</v>
      </c>
      <c r="D1295" s="334" t="s">
        <v>1492</v>
      </c>
      <c r="E1295" s="334" t="s">
        <v>1555</v>
      </c>
      <c r="F1295" s="334" t="str">
        <f t="shared" si="63"/>
        <v>Dhaka OWN PNP</v>
      </c>
      <c r="G1295" s="338">
        <v>16463951</v>
      </c>
      <c r="H1295" s="336">
        <v>2645062.0744864224</v>
      </c>
      <c r="I1295" s="336">
        <v>65855.804000000004</v>
      </c>
      <c r="J1295" s="336"/>
      <c r="K1295" s="336"/>
      <c r="L1295" s="337">
        <f t="shared" si="61"/>
        <v>16.065779559757086</v>
      </c>
      <c r="M1295" s="337">
        <f t="shared" si="62"/>
        <v>0.4</v>
      </c>
    </row>
    <row r="1296" spans="1:13">
      <c r="A1296" s="334" t="s">
        <v>788</v>
      </c>
      <c r="B1296" s="334" t="s">
        <v>52</v>
      </c>
      <c r="C1296" s="334" t="s">
        <v>1557</v>
      </c>
      <c r="D1296" s="334" t="s">
        <v>1492</v>
      </c>
      <c r="E1296" s="334" t="s">
        <v>1555</v>
      </c>
      <c r="F1296" s="334" t="str">
        <f t="shared" si="63"/>
        <v>DhakaGBUD OWN PNP</v>
      </c>
      <c r="G1296" s="338">
        <v>51675923</v>
      </c>
      <c r="H1296" s="336">
        <v>9381883.5155703034</v>
      </c>
      <c r="I1296" s="336">
        <v>155638.755</v>
      </c>
      <c r="J1296" s="336"/>
      <c r="K1296" s="336"/>
      <c r="L1296" s="337">
        <f t="shared" si="61"/>
        <v>18.15523162609075</v>
      </c>
      <c r="M1296" s="337">
        <f t="shared" si="62"/>
        <v>0.30118234172614589</v>
      </c>
    </row>
    <row r="1297" spans="1:13">
      <c r="A1297" s="334" t="s">
        <v>789</v>
      </c>
      <c r="B1297" s="334" t="s">
        <v>52</v>
      </c>
      <c r="C1297" s="334" t="s">
        <v>52</v>
      </c>
      <c r="D1297" s="334" t="s">
        <v>1492</v>
      </c>
      <c r="E1297" s="334" t="s">
        <v>1555</v>
      </c>
      <c r="F1297" s="334" t="str">
        <f t="shared" si="63"/>
        <v>Dhaka OWN PNP</v>
      </c>
      <c r="G1297" s="338">
        <v>8511505</v>
      </c>
      <c r="H1297" s="336">
        <v>1412776.0043823924</v>
      </c>
      <c r="I1297" s="336">
        <v>30353.760000000002</v>
      </c>
      <c r="J1297" s="336"/>
      <c r="K1297" s="336"/>
      <c r="L1297" s="337">
        <f t="shared" si="61"/>
        <v>16.598427709111284</v>
      </c>
      <c r="M1297" s="337">
        <f t="shared" si="62"/>
        <v>0.35662036267381625</v>
      </c>
    </row>
    <row r="1298" spans="1:13">
      <c r="A1298" s="334" t="s">
        <v>790</v>
      </c>
      <c r="B1298" s="334" t="s">
        <v>103</v>
      </c>
      <c r="C1298" s="334" t="s">
        <v>52</v>
      </c>
      <c r="D1298" s="334" t="s">
        <v>1492</v>
      </c>
      <c r="E1298" s="334" t="s">
        <v>1555</v>
      </c>
      <c r="F1298" s="334" t="str">
        <f t="shared" si="63"/>
        <v>Dhaka OWN PNP</v>
      </c>
      <c r="G1298" s="338">
        <v>11554181</v>
      </c>
      <c r="H1298" s="336">
        <v>1984200.9002860405</v>
      </c>
      <c r="I1298" s="336">
        <v>38386.105000000003</v>
      </c>
      <c r="J1298" s="336"/>
      <c r="K1298" s="336"/>
      <c r="L1298" s="337">
        <f t="shared" si="61"/>
        <v>17.17301209221182</v>
      </c>
      <c r="M1298" s="337">
        <f t="shared" si="62"/>
        <v>0.33222696615190644</v>
      </c>
    </row>
    <row r="1299" spans="1:13">
      <c r="A1299" s="334" t="s">
        <v>791</v>
      </c>
      <c r="B1299" s="334" t="s">
        <v>52</v>
      </c>
      <c r="C1299" s="334" t="s">
        <v>1557</v>
      </c>
      <c r="D1299" s="334" t="s">
        <v>1492</v>
      </c>
      <c r="E1299" s="334" t="s">
        <v>1555</v>
      </c>
      <c r="F1299" s="334" t="str">
        <f t="shared" si="63"/>
        <v>DhakaGBUD OWN PNP</v>
      </c>
      <c r="G1299" s="338">
        <v>36528620</v>
      </c>
      <c r="H1299" s="336">
        <v>6611359.6236951966</v>
      </c>
      <c r="I1299" s="336">
        <v>86463.849901922047</v>
      </c>
      <c r="J1299" s="336"/>
      <c r="K1299" s="336"/>
      <c r="L1299" s="337">
        <f t="shared" si="61"/>
        <v>18.099122342139388</v>
      </c>
      <c r="M1299" s="337">
        <f t="shared" si="62"/>
        <v>0.23670165996394621</v>
      </c>
    </row>
    <row r="1300" spans="1:13">
      <c r="A1300" s="334" t="s">
        <v>792</v>
      </c>
      <c r="B1300" s="334" t="s">
        <v>52</v>
      </c>
      <c r="C1300" s="334" t="s">
        <v>52</v>
      </c>
      <c r="D1300" s="334" t="s">
        <v>1492</v>
      </c>
      <c r="E1300" s="334" t="s">
        <v>1555</v>
      </c>
      <c r="F1300" s="334" t="str">
        <f t="shared" si="63"/>
        <v>Dhaka OWN PNP</v>
      </c>
      <c r="G1300" s="338">
        <v>7089357</v>
      </c>
      <c r="H1300" s="336">
        <v>1135258.9943782922</v>
      </c>
      <c r="I1300" s="336">
        <v>139529.77068004821</v>
      </c>
      <c r="J1300" s="336"/>
      <c r="K1300" s="336"/>
      <c r="L1300" s="337">
        <f t="shared" si="61"/>
        <v>16.013567864875363</v>
      </c>
      <c r="M1300" s="337">
        <f t="shared" si="62"/>
        <v>1.9681583348115803</v>
      </c>
    </row>
    <row r="1301" spans="1:13">
      <c r="A1301" s="334" t="s">
        <v>793</v>
      </c>
      <c r="B1301" s="334" t="s">
        <v>52</v>
      </c>
      <c r="C1301" s="334" t="s">
        <v>52</v>
      </c>
      <c r="D1301" s="334" t="s">
        <v>1492</v>
      </c>
      <c r="E1301" s="334" t="s">
        <v>1555</v>
      </c>
      <c r="F1301" s="334" t="str">
        <f t="shared" si="63"/>
        <v>Dhaka OWN PNP</v>
      </c>
      <c r="G1301" s="338">
        <v>7023445</v>
      </c>
      <c r="H1301" s="336">
        <v>1253657.6503795288</v>
      </c>
      <c r="I1301" s="336">
        <v>39957.553277717438</v>
      </c>
      <c r="J1301" s="336"/>
      <c r="K1301" s="336"/>
      <c r="L1301" s="337">
        <f t="shared" si="61"/>
        <v>17.849611556430339</v>
      </c>
      <c r="M1301" s="337">
        <f t="shared" si="62"/>
        <v>0.56891672502194346</v>
      </c>
    </row>
    <row r="1302" spans="1:13">
      <c r="A1302" s="334" t="s">
        <v>794</v>
      </c>
      <c r="B1302" s="334" t="s">
        <v>52</v>
      </c>
      <c r="C1302" s="334" t="s">
        <v>52</v>
      </c>
      <c r="D1302" s="334" t="s">
        <v>1492</v>
      </c>
      <c r="E1302" s="334" t="s">
        <v>1555</v>
      </c>
      <c r="F1302" s="334" t="str">
        <f t="shared" si="63"/>
        <v>Dhaka OWN PNP</v>
      </c>
      <c r="G1302" s="338">
        <v>19659834</v>
      </c>
      <c r="H1302" s="336">
        <v>3532693.1845590668</v>
      </c>
      <c r="I1302" s="336">
        <v>64563.55</v>
      </c>
      <c r="J1302" s="336"/>
      <c r="K1302" s="336"/>
      <c r="L1302" s="337">
        <f t="shared" si="61"/>
        <v>17.969089589256281</v>
      </c>
      <c r="M1302" s="337">
        <f t="shared" si="62"/>
        <v>0.32840333239843228</v>
      </c>
    </row>
    <row r="1303" spans="1:13">
      <c r="A1303" s="334" t="s">
        <v>795</v>
      </c>
      <c r="B1303" s="334" t="s">
        <v>52</v>
      </c>
      <c r="C1303" s="334" t="s">
        <v>1557</v>
      </c>
      <c r="D1303" s="334" t="s">
        <v>1492</v>
      </c>
      <c r="E1303" s="334" t="s">
        <v>1555</v>
      </c>
      <c r="F1303" s="334" t="str">
        <f t="shared" si="63"/>
        <v>DhakaGBUD OWN PNP</v>
      </c>
      <c r="G1303" s="338">
        <v>22776860</v>
      </c>
      <c r="H1303" s="336">
        <v>4024706.4596854141</v>
      </c>
      <c r="I1303" s="336">
        <v>68534.975000000006</v>
      </c>
      <c r="J1303" s="336"/>
      <c r="K1303" s="336"/>
      <c r="L1303" s="337">
        <f t="shared" si="61"/>
        <v>17.670154971692384</v>
      </c>
      <c r="M1303" s="337">
        <f t="shared" si="62"/>
        <v>0.30089738006028927</v>
      </c>
    </row>
    <row r="1304" spans="1:13">
      <c r="A1304" s="334" t="s">
        <v>796</v>
      </c>
      <c r="B1304" s="334" t="s">
        <v>52</v>
      </c>
      <c r="C1304" s="334" t="s">
        <v>1557</v>
      </c>
      <c r="D1304" s="334" t="s">
        <v>1492</v>
      </c>
      <c r="E1304" s="334" t="s">
        <v>1555</v>
      </c>
      <c r="F1304" s="334" t="str">
        <f t="shared" si="63"/>
        <v>DhakaGBUD OWN PNP</v>
      </c>
      <c r="G1304" s="338">
        <v>10664187</v>
      </c>
      <c r="H1304" s="336">
        <v>1704195.8718525884</v>
      </c>
      <c r="I1304" s="336">
        <v>0</v>
      </c>
      <c r="J1304" s="336"/>
      <c r="K1304" s="336"/>
      <c r="L1304" s="337">
        <f t="shared" si="61"/>
        <v>15.980551277397783</v>
      </c>
      <c r="M1304" s="337">
        <f t="shared" si="62"/>
        <v>0</v>
      </c>
    </row>
    <row r="1305" spans="1:13">
      <c r="A1305" s="334" t="s">
        <v>797</v>
      </c>
      <c r="B1305" s="334" t="s">
        <v>52</v>
      </c>
      <c r="C1305" s="334" t="s">
        <v>52</v>
      </c>
      <c r="D1305" s="334" t="s">
        <v>1492</v>
      </c>
      <c r="E1305" s="334" t="s">
        <v>1555</v>
      </c>
      <c r="F1305" s="334" t="str">
        <f t="shared" si="63"/>
        <v>Dhaka OWN PNP</v>
      </c>
      <c r="G1305" s="338">
        <v>6052093</v>
      </c>
      <c r="H1305" s="336">
        <v>946157.94366963464</v>
      </c>
      <c r="I1305" s="336">
        <v>21815.305</v>
      </c>
      <c r="J1305" s="336"/>
      <c r="K1305" s="336"/>
      <c r="L1305" s="337">
        <f t="shared" si="61"/>
        <v>15.633565836969701</v>
      </c>
      <c r="M1305" s="337">
        <f t="shared" si="62"/>
        <v>0.36045885282992185</v>
      </c>
    </row>
    <row r="1306" spans="1:13">
      <c r="A1306" s="334" t="s">
        <v>798</v>
      </c>
      <c r="B1306" s="334" t="s">
        <v>52</v>
      </c>
      <c r="C1306" s="334" t="s">
        <v>1557</v>
      </c>
      <c r="D1306" s="334" t="s">
        <v>1492</v>
      </c>
      <c r="E1306" s="334" t="s">
        <v>1555</v>
      </c>
      <c r="F1306" s="334" t="str">
        <f t="shared" si="63"/>
        <v>DhakaGBUD OWN PNP</v>
      </c>
      <c r="G1306" s="338">
        <v>20018299</v>
      </c>
      <c r="H1306" s="336">
        <v>3471315.7533684163</v>
      </c>
      <c r="I1306" s="336">
        <v>-1.1641532182693481E-10</v>
      </c>
      <c r="J1306" s="336"/>
      <c r="K1306" s="336"/>
      <c r="L1306" s="337">
        <f t="shared" si="61"/>
        <v>17.34071288159107</v>
      </c>
      <c r="M1306" s="337">
        <f t="shared" si="62"/>
        <v>-5.8154452497155136E-16</v>
      </c>
    </row>
    <row r="1307" spans="1:13">
      <c r="A1307" s="334" t="s">
        <v>799</v>
      </c>
      <c r="B1307" s="334" t="s">
        <v>52</v>
      </c>
      <c r="C1307" s="334" t="s">
        <v>52</v>
      </c>
      <c r="D1307" s="334" t="s">
        <v>1492</v>
      </c>
      <c r="E1307" s="334" t="s">
        <v>1555</v>
      </c>
      <c r="F1307" s="334" t="str">
        <f t="shared" si="63"/>
        <v>Dhaka OWN PNP</v>
      </c>
      <c r="G1307" s="338">
        <v>7724326</v>
      </c>
      <c r="H1307" s="336">
        <v>1207108.6533610313</v>
      </c>
      <c r="I1307" s="336">
        <v>27475.89</v>
      </c>
      <c r="J1307" s="336"/>
      <c r="K1307" s="336"/>
      <c r="L1307" s="337">
        <f t="shared" si="61"/>
        <v>15.627365460248976</v>
      </c>
      <c r="M1307" s="337">
        <f t="shared" si="62"/>
        <v>0.35570598651584617</v>
      </c>
    </row>
    <row r="1308" spans="1:13">
      <c r="A1308" s="334" t="s">
        <v>800</v>
      </c>
      <c r="B1308" s="334" t="s">
        <v>52</v>
      </c>
      <c r="C1308" s="334" t="s">
        <v>52</v>
      </c>
      <c r="D1308" s="334" t="s">
        <v>1537</v>
      </c>
      <c r="E1308" s="334" t="s">
        <v>1555</v>
      </c>
      <c r="F1308" s="334" t="str">
        <f t="shared" si="63"/>
        <v>Dhaka OWN Non-PNP</v>
      </c>
      <c r="G1308" s="338">
        <v>2814867</v>
      </c>
      <c r="H1308" s="336">
        <v>444551.20062302408</v>
      </c>
      <c r="I1308" s="336">
        <v>11259.468000000001</v>
      </c>
      <c r="J1308" s="336"/>
      <c r="K1308" s="336"/>
      <c r="L1308" s="337">
        <f t="shared" si="61"/>
        <v>15.7929735445058</v>
      </c>
      <c r="M1308" s="337">
        <f t="shared" si="62"/>
        <v>0.4</v>
      </c>
    </row>
    <row r="1309" spans="1:13">
      <c r="A1309" s="334" t="s">
        <v>801</v>
      </c>
      <c r="B1309" s="334" t="s">
        <v>52</v>
      </c>
      <c r="C1309" s="334" t="s">
        <v>52</v>
      </c>
      <c r="D1309" s="334" t="s">
        <v>1492</v>
      </c>
      <c r="E1309" s="334" t="s">
        <v>1555</v>
      </c>
      <c r="F1309" s="334" t="str">
        <f t="shared" si="63"/>
        <v>Dhaka OWN PNP</v>
      </c>
      <c r="G1309" s="338">
        <v>13017954</v>
      </c>
      <c r="H1309" s="336">
        <v>2135332.1073738853</v>
      </c>
      <c r="I1309" s="336">
        <v>52071.815999999999</v>
      </c>
      <c r="J1309" s="336"/>
      <c r="K1309" s="336"/>
      <c r="L1309" s="337">
        <f t="shared" si="61"/>
        <v>16.402977821045344</v>
      </c>
      <c r="M1309" s="337">
        <f t="shared" si="62"/>
        <v>0.4</v>
      </c>
    </row>
    <row r="1310" spans="1:13">
      <c r="A1310" s="334" t="s">
        <v>802</v>
      </c>
      <c r="B1310" s="334" t="s">
        <v>52</v>
      </c>
      <c r="C1310" s="334" t="s">
        <v>1557</v>
      </c>
      <c r="D1310" s="334" t="s">
        <v>1492</v>
      </c>
      <c r="E1310" s="334" t="s">
        <v>1555</v>
      </c>
      <c r="F1310" s="334" t="str">
        <f t="shared" si="63"/>
        <v>DhakaGBUD OWN PNP</v>
      </c>
      <c r="G1310" s="338">
        <v>8280956</v>
      </c>
      <c r="H1310" s="336">
        <v>1213579.5433508309</v>
      </c>
      <c r="I1310" s="336">
        <v>0</v>
      </c>
      <c r="J1310" s="336"/>
      <c r="K1310" s="336"/>
      <c r="L1310" s="337">
        <f t="shared" si="61"/>
        <v>14.655065711625939</v>
      </c>
      <c r="M1310" s="337">
        <f t="shared" si="62"/>
        <v>0</v>
      </c>
    </row>
    <row r="1311" spans="1:13">
      <c r="A1311" s="334" t="s">
        <v>803</v>
      </c>
      <c r="B1311" s="334" t="s">
        <v>52</v>
      </c>
      <c r="C1311" s="334" t="s">
        <v>52</v>
      </c>
      <c r="D1311" s="334" t="s">
        <v>1492</v>
      </c>
      <c r="E1311" s="334" t="s">
        <v>1555</v>
      </c>
      <c r="F1311" s="334" t="str">
        <f t="shared" si="63"/>
        <v>Dhaka OWN PNP</v>
      </c>
      <c r="G1311" s="338">
        <v>9890800</v>
      </c>
      <c r="H1311" s="336">
        <v>1693943.2069554485</v>
      </c>
      <c r="I1311" s="336">
        <v>36485.49</v>
      </c>
      <c r="J1311" s="336"/>
      <c r="K1311" s="336"/>
      <c r="L1311" s="337">
        <f t="shared" si="61"/>
        <v>17.126452935611361</v>
      </c>
      <c r="M1311" s="337">
        <f t="shared" si="62"/>
        <v>0.368883103490112</v>
      </c>
    </row>
    <row r="1312" spans="1:13">
      <c r="A1312" s="334" t="s">
        <v>804</v>
      </c>
      <c r="B1312" s="334" t="s">
        <v>52</v>
      </c>
      <c r="C1312" s="334" t="s">
        <v>52</v>
      </c>
      <c r="D1312" s="334" t="s">
        <v>1492</v>
      </c>
      <c r="E1312" s="334" t="s">
        <v>1555</v>
      </c>
      <c r="F1312" s="334" t="str">
        <f t="shared" si="63"/>
        <v>Dhaka OWN PNP</v>
      </c>
      <c r="G1312" s="338">
        <v>18562329</v>
      </c>
      <c r="H1312" s="336">
        <v>3117070.2775513311</v>
      </c>
      <c r="I1312" s="336">
        <v>0</v>
      </c>
      <c r="J1312" s="336"/>
      <c r="K1312" s="336"/>
      <c r="L1312" s="337">
        <f t="shared" si="61"/>
        <v>16.792452485630069</v>
      </c>
      <c r="M1312" s="337">
        <f t="shared" si="62"/>
        <v>0</v>
      </c>
    </row>
    <row r="1313" spans="1:13">
      <c r="A1313" s="334" t="s">
        <v>805</v>
      </c>
      <c r="B1313" s="334" t="s">
        <v>52</v>
      </c>
      <c r="C1313" s="334" t="s">
        <v>52</v>
      </c>
      <c r="D1313" s="334" t="s">
        <v>1492</v>
      </c>
      <c r="E1313" s="334" t="s">
        <v>1555</v>
      </c>
      <c r="F1313" s="334" t="str">
        <f t="shared" si="63"/>
        <v>Dhaka OWN PNP</v>
      </c>
      <c r="G1313" s="338">
        <v>25346605</v>
      </c>
      <c r="H1313" s="336">
        <v>4380919.5129949674</v>
      </c>
      <c r="I1313" s="336">
        <v>96557.33</v>
      </c>
      <c r="J1313" s="336"/>
      <c r="K1313" s="336"/>
      <c r="L1313" s="337">
        <f t="shared" si="61"/>
        <v>17.284048546126659</v>
      </c>
      <c r="M1313" s="337">
        <f t="shared" si="62"/>
        <v>0.38094778373671745</v>
      </c>
    </row>
    <row r="1314" spans="1:13">
      <c r="A1314" s="334" t="s">
        <v>806</v>
      </c>
      <c r="B1314" s="334" t="s">
        <v>52</v>
      </c>
      <c r="C1314" s="334" t="s">
        <v>52</v>
      </c>
      <c r="D1314" s="334" t="s">
        <v>1537</v>
      </c>
      <c r="E1314" s="334" t="s">
        <v>1555</v>
      </c>
      <c r="F1314" s="334" t="str">
        <f t="shared" si="63"/>
        <v>Dhaka OWN Non-PNP</v>
      </c>
      <c r="G1314" s="338">
        <v>3958181</v>
      </c>
      <c r="H1314" s="336">
        <v>557437.31353504397</v>
      </c>
      <c r="I1314" s="336">
        <v>15832.724</v>
      </c>
      <c r="J1314" s="336"/>
      <c r="K1314" s="336"/>
      <c r="L1314" s="337">
        <f t="shared" si="61"/>
        <v>14.083168847888562</v>
      </c>
      <c r="M1314" s="337">
        <f t="shared" si="62"/>
        <v>0.4</v>
      </c>
    </row>
    <row r="1315" spans="1:13">
      <c r="A1315" s="334" t="s">
        <v>807</v>
      </c>
      <c r="B1315" s="334" t="s">
        <v>52</v>
      </c>
      <c r="C1315" s="334" t="s">
        <v>52</v>
      </c>
      <c r="D1315" s="334" t="s">
        <v>1492</v>
      </c>
      <c r="E1315" s="334" t="s">
        <v>1555</v>
      </c>
      <c r="F1315" s="334" t="str">
        <f t="shared" si="63"/>
        <v>Dhaka OWN PNP</v>
      </c>
      <c r="G1315" s="338">
        <v>11339571</v>
      </c>
      <c r="H1315" s="336">
        <v>1947446.8144489559</v>
      </c>
      <c r="I1315" s="336">
        <v>221832.03534515607</v>
      </c>
      <c r="J1315" s="336"/>
      <c r="K1315" s="336"/>
      <c r="L1315" s="337">
        <f t="shared" si="61"/>
        <v>17.173902032528002</v>
      </c>
      <c r="M1315" s="337">
        <f t="shared" si="62"/>
        <v>1.9562647947189191</v>
      </c>
    </row>
    <row r="1316" spans="1:13">
      <c r="A1316" s="334" t="s">
        <v>808</v>
      </c>
      <c r="B1316" s="334" t="s">
        <v>52</v>
      </c>
      <c r="C1316" s="334" t="s">
        <v>52</v>
      </c>
      <c r="D1316" s="334" t="s">
        <v>1492</v>
      </c>
      <c r="E1316" s="334" t="s">
        <v>1555</v>
      </c>
      <c r="F1316" s="334" t="str">
        <f t="shared" si="63"/>
        <v>Dhaka OWN PNP</v>
      </c>
      <c r="G1316" s="338">
        <v>10143764</v>
      </c>
      <c r="H1316" s="336">
        <v>1628446.2777566547</v>
      </c>
      <c r="I1316" s="336">
        <v>37660.93</v>
      </c>
      <c r="J1316" s="336"/>
      <c r="K1316" s="336"/>
      <c r="L1316" s="337">
        <f t="shared" si="61"/>
        <v>16.053668813239884</v>
      </c>
      <c r="M1316" s="337">
        <f t="shared" si="62"/>
        <v>0.37127174883011865</v>
      </c>
    </row>
    <row r="1317" spans="1:13">
      <c r="A1317" s="334" t="s">
        <v>809</v>
      </c>
      <c r="B1317" s="334" t="s">
        <v>52</v>
      </c>
      <c r="C1317" s="334" t="s">
        <v>1557</v>
      </c>
      <c r="D1317" s="334" t="s">
        <v>1492</v>
      </c>
      <c r="E1317" s="334" t="s">
        <v>1555</v>
      </c>
      <c r="F1317" s="334" t="str">
        <f t="shared" si="63"/>
        <v>DhakaGBUD OWN PNP</v>
      </c>
      <c r="G1317" s="338">
        <v>38974758</v>
      </c>
      <c r="H1317" s="336">
        <v>7094015.9857901474</v>
      </c>
      <c r="I1317" s="336">
        <v>128324.90000000001</v>
      </c>
      <c r="J1317" s="336"/>
      <c r="K1317" s="336"/>
      <c r="L1317" s="337">
        <f t="shared" si="61"/>
        <v>18.201565191989509</v>
      </c>
      <c r="M1317" s="337">
        <f t="shared" si="62"/>
        <v>0.32925130670471386</v>
      </c>
    </row>
    <row r="1318" spans="1:13">
      <c r="A1318" s="334" t="s">
        <v>810</v>
      </c>
      <c r="B1318" s="334" t="s">
        <v>52</v>
      </c>
      <c r="C1318" s="334" t="s">
        <v>52</v>
      </c>
      <c r="D1318" s="334" t="s">
        <v>1492</v>
      </c>
      <c r="E1318" s="334" t="s">
        <v>1555</v>
      </c>
      <c r="F1318" s="334" t="str">
        <f t="shared" si="63"/>
        <v>Dhaka OWN PNP</v>
      </c>
      <c r="G1318" s="338">
        <v>12102664</v>
      </c>
      <c r="H1318" s="336">
        <v>2040711.7582046932</v>
      </c>
      <c r="I1318" s="336">
        <v>1.1641532182693481E-10</v>
      </c>
      <c r="J1318" s="336"/>
      <c r="K1318" s="336"/>
      <c r="L1318" s="337">
        <f t="shared" si="61"/>
        <v>16.86167407609344</v>
      </c>
      <c r="M1318" s="337">
        <f t="shared" si="62"/>
        <v>9.6189832112115813E-16</v>
      </c>
    </row>
    <row r="1319" spans="1:13">
      <c r="A1319" s="334" t="s">
        <v>811</v>
      </c>
      <c r="B1319" s="334" t="s">
        <v>52</v>
      </c>
      <c r="C1319" s="334" t="s">
        <v>52</v>
      </c>
      <c r="D1319" s="334" t="s">
        <v>1492</v>
      </c>
      <c r="E1319" s="334" t="s">
        <v>1555</v>
      </c>
      <c r="F1319" s="334" t="str">
        <f t="shared" si="63"/>
        <v>Dhaka OWN PNP</v>
      </c>
      <c r="G1319" s="338">
        <v>11442699</v>
      </c>
      <c r="H1319" s="336">
        <v>1875750.2321401022</v>
      </c>
      <c r="I1319" s="336">
        <v>45770.796000000002</v>
      </c>
      <c r="J1319" s="336"/>
      <c r="K1319" s="336"/>
      <c r="L1319" s="337">
        <f t="shared" si="61"/>
        <v>16.392550674802354</v>
      </c>
      <c r="M1319" s="337">
        <f t="shared" si="62"/>
        <v>0.4</v>
      </c>
    </row>
    <row r="1320" spans="1:13">
      <c r="A1320" s="334" t="s">
        <v>812</v>
      </c>
      <c r="B1320" s="334" t="s">
        <v>52</v>
      </c>
      <c r="C1320" s="334" t="s">
        <v>1557</v>
      </c>
      <c r="D1320" s="334" t="s">
        <v>1492</v>
      </c>
      <c r="E1320" s="334" t="s">
        <v>1555</v>
      </c>
      <c r="F1320" s="334" t="str">
        <f t="shared" si="63"/>
        <v>DhakaGBUD OWN PNP</v>
      </c>
      <c r="G1320" s="338">
        <v>23171426</v>
      </c>
      <c r="H1320" s="336">
        <v>4254307.0618081726</v>
      </c>
      <c r="I1320" s="336">
        <v>73870.63</v>
      </c>
      <c r="J1320" s="336"/>
      <c r="K1320" s="336"/>
      <c r="L1320" s="337">
        <f t="shared" si="61"/>
        <v>18.360143487967346</v>
      </c>
      <c r="M1320" s="337">
        <f t="shared" si="62"/>
        <v>0.31880053476208159</v>
      </c>
    </row>
    <row r="1321" spans="1:13">
      <c r="A1321" s="334" t="s">
        <v>813</v>
      </c>
      <c r="B1321" s="334" t="s">
        <v>52</v>
      </c>
      <c r="C1321" s="334" t="s">
        <v>1557</v>
      </c>
      <c r="D1321" s="334" t="s">
        <v>1492</v>
      </c>
      <c r="E1321" s="334" t="s">
        <v>1555</v>
      </c>
      <c r="F1321" s="334" t="str">
        <f t="shared" si="63"/>
        <v>DhakaGBUD OWN PNP</v>
      </c>
      <c r="G1321" s="338">
        <v>58746131</v>
      </c>
      <c r="H1321" s="336">
        <v>10895672.193854181</v>
      </c>
      <c r="I1321" s="336">
        <v>718397.36645241641</v>
      </c>
      <c r="J1321" s="336"/>
      <c r="K1321" s="336"/>
      <c r="L1321" s="337">
        <f t="shared" si="61"/>
        <v>18.54704643247771</v>
      </c>
      <c r="M1321" s="337">
        <f t="shared" si="62"/>
        <v>1.2228845614571902</v>
      </c>
    </row>
    <row r="1322" spans="1:13">
      <c r="A1322" s="334" t="s">
        <v>814</v>
      </c>
      <c r="B1322" s="334" t="s">
        <v>52</v>
      </c>
      <c r="C1322" s="334" t="s">
        <v>52</v>
      </c>
      <c r="D1322" s="334" t="s">
        <v>1492</v>
      </c>
      <c r="E1322" s="334" t="s">
        <v>1555</v>
      </c>
      <c r="F1322" s="334" t="str">
        <f t="shared" si="63"/>
        <v>Dhaka OWN PNP</v>
      </c>
      <c r="G1322" s="338">
        <v>17435886</v>
      </c>
      <c r="H1322" s="336">
        <v>3216260.7209892273</v>
      </c>
      <c r="I1322" s="336">
        <v>66546.404999999999</v>
      </c>
      <c r="J1322" s="336"/>
      <c r="K1322" s="336"/>
      <c r="L1322" s="337">
        <f t="shared" si="61"/>
        <v>18.44621329245458</v>
      </c>
      <c r="M1322" s="337">
        <f t="shared" si="62"/>
        <v>0.38166345547338404</v>
      </c>
    </row>
    <row r="1323" spans="1:13">
      <c r="A1323" s="334" t="s">
        <v>815</v>
      </c>
      <c r="B1323" s="334" t="s">
        <v>52</v>
      </c>
      <c r="C1323" s="334" t="s">
        <v>1557</v>
      </c>
      <c r="D1323" s="334" t="s">
        <v>1492</v>
      </c>
      <c r="E1323" s="334" t="s">
        <v>1555</v>
      </c>
      <c r="F1323" s="334" t="str">
        <f t="shared" si="63"/>
        <v>DhakaGBUD OWN PNP</v>
      </c>
      <c r="G1323" s="338">
        <v>13394775</v>
      </c>
      <c r="H1323" s="336">
        <v>2374728.2433092236</v>
      </c>
      <c r="I1323" s="336">
        <v>42948.89</v>
      </c>
      <c r="J1323" s="336"/>
      <c r="K1323" s="336"/>
      <c r="L1323" s="337">
        <f t="shared" si="61"/>
        <v>17.728765457495356</v>
      </c>
      <c r="M1323" s="337">
        <f t="shared" si="62"/>
        <v>0.32063912980994458</v>
      </c>
    </row>
    <row r="1324" spans="1:13">
      <c r="A1324" s="334" t="s">
        <v>816</v>
      </c>
      <c r="B1324" s="334" t="s">
        <v>52</v>
      </c>
      <c r="C1324" s="334" t="s">
        <v>52</v>
      </c>
      <c r="D1324" s="334" t="s">
        <v>1492</v>
      </c>
      <c r="E1324" s="334" t="s">
        <v>1555</v>
      </c>
      <c r="F1324" s="334" t="str">
        <f t="shared" si="63"/>
        <v>Dhaka OWN PNP</v>
      </c>
      <c r="G1324" s="338">
        <v>8098647</v>
      </c>
      <c r="H1324" s="336">
        <v>1277760.6399627859</v>
      </c>
      <c r="I1324" s="336">
        <v>29537.96</v>
      </c>
      <c r="J1324" s="336"/>
      <c r="K1324" s="336"/>
      <c r="L1324" s="337">
        <f t="shared" si="61"/>
        <v>15.777458135448871</v>
      </c>
      <c r="M1324" s="337">
        <f t="shared" si="62"/>
        <v>0.36472709577291118</v>
      </c>
    </row>
    <row r="1325" spans="1:13">
      <c r="A1325" s="334" t="s">
        <v>817</v>
      </c>
      <c r="B1325" s="334" t="s">
        <v>52</v>
      </c>
      <c r="C1325" s="334" t="s">
        <v>52</v>
      </c>
      <c r="D1325" s="334" t="s">
        <v>1537</v>
      </c>
      <c r="E1325" s="334" t="s">
        <v>1555</v>
      </c>
      <c r="F1325" s="334" t="str">
        <f t="shared" si="63"/>
        <v>Dhaka OWN Non-PNP</v>
      </c>
      <c r="G1325" s="338">
        <v>2213379</v>
      </c>
      <c r="H1325" s="336">
        <v>311516.86814593041</v>
      </c>
      <c r="I1325" s="336">
        <v>30320.481012041015</v>
      </c>
      <c r="J1325" s="336"/>
      <c r="K1325" s="336"/>
      <c r="L1325" s="337">
        <f t="shared" si="61"/>
        <v>14.074266908013962</v>
      </c>
      <c r="M1325" s="337">
        <f t="shared" si="62"/>
        <v>1.3698729865983645</v>
      </c>
    </row>
    <row r="1326" spans="1:13">
      <c r="A1326" s="334" t="s">
        <v>818</v>
      </c>
      <c r="B1326" s="334" t="s">
        <v>52</v>
      </c>
      <c r="C1326" s="334" t="s">
        <v>52</v>
      </c>
      <c r="D1326" s="334" t="s">
        <v>1492</v>
      </c>
      <c r="E1326" s="334" t="s">
        <v>1555</v>
      </c>
      <c r="F1326" s="334" t="str">
        <f t="shared" si="63"/>
        <v>Dhaka OWN PNP</v>
      </c>
      <c r="G1326" s="338">
        <v>8209904</v>
      </c>
      <c r="H1326" s="336">
        <v>1292640.829130878</v>
      </c>
      <c r="I1326" s="336">
        <v>138073.29257427168</v>
      </c>
      <c r="J1326" s="336"/>
      <c r="K1326" s="336"/>
      <c r="L1326" s="337">
        <f t="shared" si="61"/>
        <v>15.744895788438914</v>
      </c>
      <c r="M1326" s="337">
        <f t="shared" si="62"/>
        <v>1.6817893677474387</v>
      </c>
    </row>
    <row r="1327" spans="1:13">
      <c r="A1327" s="334" t="s">
        <v>819</v>
      </c>
      <c r="B1327" s="334" t="s">
        <v>52</v>
      </c>
      <c r="C1327" s="334" t="s">
        <v>52</v>
      </c>
      <c r="D1327" s="334" t="s">
        <v>1492</v>
      </c>
      <c r="E1327" s="334" t="s">
        <v>1555</v>
      </c>
      <c r="F1327" s="334" t="str">
        <f t="shared" si="63"/>
        <v>Dhaka OWN PNP</v>
      </c>
      <c r="G1327" s="338">
        <v>9728971</v>
      </c>
      <c r="H1327" s="336">
        <v>1476945.5277651458</v>
      </c>
      <c r="I1327" s="336">
        <v>267440.33493425685</v>
      </c>
      <c r="J1327" s="336"/>
      <c r="K1327" s="336"/>
      <c r="L1327" s="337">
        <f t="shared" si="61"/>
        <v>15.180901739404359</v>
      </c>
      <c r="M1327" s="337">
        <f t="shared" si="62"/>
        <v>2.7489066925398058</v>
      </c>
    </row>
    <row r="1328" spans="1:13">
      <c r="A1328" s="334" t="s">
        <v>820</v>
      </c>
      <c r="B1328" s="334" t="s">
        <v>52</v>
      </c>
      <c r="C1328" s="334" t="s">
        <v>52</v>
      </c>
      <c r="D1328" s="334" t="s">
        <v>1492</v>
      </c>
      <c r="E1328" s="334" t="s">
        <v>1555</v>
      </c>
      <c r="F1328" s="334" t="str">
        <f t="shared" si="63"/>
        <v>Dhaka OWN PNP</v>
      </c>
      <c r="G1328" s="338">
        <v>13238092</v>
      </c>
      <c r="H1328" s="336">
        <v>2278506.0279463776</v>
      </c>
      <c r="I1328" s="336">
        <v>77210.823696624604</v>
      </c>
      <c r="J1328" s="336"/>
      <c r="K1328" s="336"/>
      <c r="L1328" s="337">
        <f t="shared" si="61"/>
        <v>17.211740392394749</v>
      </c>
      <c r="M1328" s="337">
        <f t="shared" si="62"/>
        <v>0.5832473720278164</v>
      </c>
    </row>
    <row r="1329" spans="1:13">
      <c r="A1329" s="334" t="s">
        <v>821</v>
      </c>
      <c r="B1329" s="334" t="s">
        <v>52</v>
      </c>
      <c r="C1329" s="334" t="s">
        <v>52</v>
      </c>
      <c r="D1329" s="334" t="s">
        <v>1492</v>
      </c>
      <c r="E1329" s="334" t="s">
        <v>1555</v>
      </c>
      <c r="F1329" s="334" t="str">
        <f t="shared" si="63"/>
        <v>Dhaka OWN PNP</v>
      </c>
      <c r="G1329" s="338">
        <v>17444848</v>
      </c>
      <c r="H1329" s="336">
        <v>3142848.4102028725</v>
      </c>
      <c r="I1329" s="336">
        <v>59179.950000000004</v>
      </c>
      <c r="J1329" s="336"/>
      <c r="K1329" s="336"/>
      <c r="L1329" s="337">
        <f t="shared" si="61"/>
        <v>18.01591169039061</v>
      </c>
      <c r="M1329" s="337">
        <f t="shared" si="62"/>
        <v>0.33924027311673915</v>
      </c>
    </row>
    <row r="1330" spans="1:13">
      <c r="A1330" s="334" t="s">
        <v>822</v>
      </c>
      <c r="B1330" s="334" t="s">
        <v>52</v>
      </c>
      <c r="C1330" s="334" t="s">
        <v>1557</v>
      </c>
      <c r="D1330" s="334" t="s">
        <v>1492</v>
      </c>
      <c r="E1330" s="334" t="s">
        <v>1555</v>
      </c>
      <c r="F1330" s="334" t="str">
        <f t="shared" si="63"/>
        <v>DhakaGBUD OWN PNP</v>
      </c>
      <c r="G1330" s="338">
        <v>7430682</v>
      </c>
      <c r="H1330" s="336">
        <v>1184178.3450246407</v>
      </c>
      <c r="I1330" s="336">
        <v>28604.52</v>
      </c>
      <c r="J1330" s="336"/>
      <c r="K1330" s="336"/>
      <c r="L1330" s="337">
        <f t="shared" si="61"/>
        <v>15.93633457904188</v>
      </c>
      <c r="M1330" s="337">
        <f t="shared" si="62"/>
        <v>0.38495147551732128</v>
      </c>
    </row>
    <row r="1331" spans="1:13">
      <c r="A1331" s="334" t="s">
        <v>823</v>
      </c>
      <c r="B1331" s="334" t="s">
        <v>52</v>
      </c>
      <c r="C1331" s="334" t="s">
        <v>1557</v>
      </c>
      <c r="D1331" s="334" t="s">
        <v>1492</v>
      </c>
      <c r="E1331" s="334" t="s">
        <v>1555</v>
      </c>
      <c r="F1331" s="334" t="str">
        <f t="shared" si="63"/>
        <v>DhakaGBUD OWN PNP</v>
      </c>
      <c r="G1331" s="338">
        <v>28929837</v>
      </c>
      <c r="H1331" s="336">
        <v>5171885.2649949873</v>
      </c>
      <c r="I1331" s="336">
        <v>87898.824999999997</v>
      </c>
      <c r="J1331" s="336"/>
      <c r="K1331" s="336"/>
      <c r="L1331" s="337">
        <f t="shared" si="61"/>
        <v>17.87733980317617</v>
      </c>
      <c r="M1331" s="337">
        <f t="shared" si="62"/>
        <v>0.30383449792682893</v>
      </c>
    </row>
    <row r="1332" spans="1:13">
      <c r="A1332" s="334" t="s">
        <v>824</v>
      </c>
      <c r="B1332" s="334" t="s">
        <v>52</v>
      </c>
      <c r="C1332" s="334" t="s">
        <v>1557</v>
      </c>
      <c r="D1332" s="334" t="s">
        <v>1492</v>
      </c>
      <c r="E1332" s="334" t="s">
        <v>1555</v>
      </c>
      <c r="F1332" s="334" t="str">
        <f t="shared" si="63"/>
        <v>DhakaGBUD OWN PNP</v>
      </c>
      <c r="G1332" s="338">
        <v>24849749</v>
      </c>
      <c r="H1332" s="336">
        <v>4598970.3234501593</v>
      </c>
      <c r="I1332" s="336">
        <v>72548.740000000005</v>
      </c>
      <c r="J1332" s="336"/>
      <c r="K1332" s="336"/>
      <c r="L1332" s="337">
        <f t="shared" si="61"/>
        <v>18.507109763765257</v>
      </c>
      <c r="M1332" s="337">
        <f t="shared" si="62"/>
        <v>0.29194958870610727</v>
      </c>
    </row>
    <row r="1333" spans="1:13">
      <c r="A1333" s="334" t="s">
        <v>825</v>
      </c>
      <c r="B1333" s="334" t="s">
        <v>52</v>
      </c>
      <c r="C1333" s="334" t="s">
        <v>52</v>
      </c>
      <c r="D1333" s="334" t="s">
        <v>1537</v>
      </c>
      <c r="E1333" s="334" t="s">
        <v>1555</v>
      </c>
      <c r="F1333" s="334" t="str">
        <f t="shared" si="63"/>
        <v>Dhaka OWN Non-PNP</v>
      </c>
      <c r="G1333" s="338">
        <v>1494925</v>
      </c>
      <c r="H1333" s="336">
        <v>199727.43121439553</v>
      </c>
      <c r="I1333" s="336">
        <v>5979.7</v>
      </c>
      <c r="J1333" s="336"/>
      <c r="K1333" s="336"/>
      <c r="L1333" s="337">
        <f t="shared" si="61"/>
        <v>13.360364648018832</v>
      </c>
      <c r="M1333" s="337">
        <f t="shared" si="62"/>
        <v>0.4</v>
      </c>
    </row>
    <row r="1334" spans="1:13">
      <c r="A1334" s="334" t="s">
        <v>826</v>
      </c>
      <c r="B1334" s="334" t="s">
        <v>52</v>
      </c>
      <c r="C1334" s="334" t="s">
        <v>52</v>
      </c>
      <c r="D1334" s="334" t="s">
        <v>1492</v>
      </c>
      <c r="E1334" s="334" t="s">
        <v>1555</v>
      </c>
      <c r="F1334" s="334" t="str">
        <f t="shared" si="63"/>
        <v>Dhaka OWN PNP</v>
      </c>
      <c r="G1334" s="338">
        <v>14828364</v>
      </c>
      <c r="H1334" s="336">
        <v>2585586.5289779715</v>
      </c>
      <c r="I1334" s="336">
        <v>0</v>
      </c>
      <c r="J1334" s="336"/>
      <c r="K1334" s="336"/>
      <c r="L1334" s="337">
        <f t="shared" si="61"/>
        <v>17.43676193124185</v>
      </c>
      <c r="M1334" s="337">
        <f t="shared" si="62"/>
        <v>0</v>
      </c>
    </row>
    <row r="1335" spans="1:13">
      <c r="A1335" s="334" t="s">
        <v>827</v>
      </c>
      <c r="B1335" s="334" t="s">
        <v>52</v>
      </c>
      <c r="C1335" s="334" t="s">
        <v>1557</v>
      </c>
      <c r="D1335" s="334" t="s">
        <v>1492</v>
      </c>
      <c r="E1335" s="334" t="s">
        <v>1555</v>
      </c>
      <c r="F1335" s="334" t="str">
        <f t="shared" si="63"/>
        <v>DhakaGBUD OWN PNP</v>
      </c>
      <c r="G1335" s="338">
        <v>27365810</v>
      </c>
      <c r="H1335" s="336">
        <v>4930723.2108154688</v>
      </c>
      <c r="I1335" s="336">
        <v>94549.434999999998</v>
      </c>
      <c r="J1335" s="336"/>
      <c r="K1335" s="336"/>
      <c r="L1335" s="337">
        <f t="shared" si="61"/>
        <v>18.017823009132449</v>
      </c>
      <c r="M1335" s="337">
        <f t="shared" si="62"/>
        <v>0.34550205164765818</v>
      </c>
    </row>
    <row r="1336" spans="1:13">
      <c r="A1336" s="334" t="s">
        <v>828</v>
      </c>
      <c r="B1336" s="334" t="s">
        <v>52</v>
      </c>
      <c r="C1336" s="334" t="s">
        <v>52</v>
      </c>
      <c r="D1336" s="334" t="s">
        <v>1492</v>
      </c>
      <c r="E1336" s="334" t="s">
        <v>1555</v>
      </c>
      <c r="F1336" s="334" t="str">
        <f t="shared" si="63"/>
        <v>Dhaka OWN PNP</v>
      </c>
      <c r="G1336" s="338">
        <v>11048996</v>
      </c>
      <c r="H1336" s="336">
        <v>2075974.4376856051</v>
      </c>
      <c r="I1336" s="336">
        <v>227036.24476936006</v>
      </c>
      <c r="J1336" s="336"/>
      <c r="K1336" s="336"/>
      <c r="L1336" s="337">
        <f t="shared" si="61"/>
        <v>18.788806129404019</v>
      </c>
      <c r="M1336" s="337">
        <f t="shared" si="62"/>
        <v>2.0548133492795184</v>
      </c>
    </row>
    <row r="1337" spans="1:13">
      <c r="A1337" s="334" t="s">
        <v>829</v>
      </c>
      <c r="B1337" s="334" t="s">
        <v>52</v>
      </c>
      <c r="C1337" s="334" t="s">
        <v>52</v>
      </c>
      <c r="D1337" s="334" t="s">
        <v>1492</v>
      </c>
      <c r="E1337" s="334" t="s">
        <v>1555</v>
      </c>
      <c r="F1337" s="334" t="str">
        <f t="shared" si="63"/>
        <v>Dhaka OWN PNP</v>
      </c>
      <c r="G1337" s="338">
        <v>4762503</v>
      </c>
      <c r="H1337" s="336">
        <v>674378.13270483003</v>
      </c>
      <c r="I1337" s="336">
        <v>0</v>
      </c>
      <c r="J1337" s="336"/>
      <c r="K1337" s="336"/>
      <c r="L1337" s="337">
        <f t="shared" si="61"/>
        <v>14.160161845668759</v>
      </c>
      <c r="M1337" s="337">
        <f t="shared" si="62"/>
        <v>0</v>
      </c>
    </row>
    <row r="1338" spans="1:13">
      <c r="A1338" s="334" t="s">
        <v>830</v>
      </c>
      <c r="B1338" s="334" t="s">
        <v>52</v>
      </c>
      <c r="C1338" s="334" t="s">
        <v>52</v>
      </c>
      <c r="D1338" s="334" t="s">
        <v>1492</v>
      </c>
      <c r="E1338" s="334" t="s">
        <v>1555</v>
      </c>
      <c r="F1338" s="334" t="str">
        <f t="shared" si="63"/>
        <v>Dhaka OWN PNP</v>
      </c>
      <c r="G1338" s="338">
        <v>8557606</v>
      </c>
      <c r="H1338" s="336">
        <v>1384890.4793339963</v>
      </c>
      <c r="I1338" s="336">
        <v>27806.275000000001</v>
      </c>
      <c r="J1338" s="336"/>
      <c r="K1338" s="336"/>
      <c r="L1338" s="337">
        <f t="shared" si="61"/>
        <v>16.183153084332186</v>
      </c>
      <c r="M1338" s="337">
        <f t="shared" si="62"/>
        <v>0.32493053547919826</v>
      </c>
    </row>
    <row r="1339" spans="1:13">
      <c r="A1339" s="334" t="s">
        <v>831</v>
      </c>
      <c r="B1339" s="334" t="s">
        <v>52</v>
      </c>
      <c r="C1339" s="334" t="s">
        <v>52</v>
      </c>
      <c r="D1339" s="334" t="s">
        <v>1492</v>
      </c>
      <c r="E1339" s="334" t="s">
        <v>1555</v>
      </c>
      <c r="F1339" s="334" t="str">
        <f t="shared" si="63"/>
        <v>Dhaka OWN PNP</v>
      </c>
      <c r="G1339" s="338">
        <v>13736023</v>
      </c>
      <c r="H1339" s="336">
        <v>2138544.379102244</v>
      </c>
      <c r="I1339" s="336">
        <v>0</v>
      </c>
      <c r="J1339" s="336"/>
      <c r="K1339" s="336"/>
      <c r="L1339" s="337">
        <f t="shared" si="61"/>
        <v>15.568875933756402</v>
      </c>
      <c r="M1339" s="337">
        <f t="shared" si="62"/>
        <v>0</v>
      </c>
    </row>
    <row r="1340" spans="1:13">
      <c r="A1340" s="334" t="s">
        <v>832</v>
      </c>
      <c r="B1340" s="334" t="s">
        <v>52</v>
      </c>
      <c r="C1340" s="334" t="s">
        <v>52</v>
      </c>
      <c r="D1340" s="334" t="s">
        <v>1537</v>
      </c>
      <c r="E1340" s="334" t="s">
        <v>1555</v>
      </c>
      <c r="F1340" s="334" t="str">
        <f t="shared" si="63"/>
        <v>Dhaka OWN Non-PNP</v>
      </c>
      <c r="G1340" s="338">
        <v>2807302</v>
      </c>
      <c r="H1340" s="336">
        <v>467892.43835336162</v>
      </c>
      <c r="I1340" s="336">
        <v>11229.208000000001</v>
      </c>
      <c r="J1340" s="336"/>
      <c r="K1340" s="336"/>
      <c r="L1340" s="337">
        <f t="shared" si="61"/>
        <v>16.666979126341293</v>
      </c>
      <c r="M1340" s="337">
        <f t="shared" si="62"/>
        <v>0.4</v>
      </c>
    </row>
    <row r="1341" spans="1:13">
      <c r="A1341" s="334" t="s">
        <v>833</v>
      </c>
      <c r="B1341" s="334" t="s">
        <v>542</v>
      </c>
      <c r="C1341" s="334" t="s">
        <v>52</v>
      </c>
      <c r="D1341" s="334" t="s">
        <v>1537</v>
      </c>
      <c r="E1341" s="334" t="s">
        <v>1555</v>
      </c>
      <c r="F1341" s="334" t="str">
        <f t="shared" si="63"/>
        <v>Dhaka OWN Non-PNP</v>
      </c>
      <c r="G1341" s="338">
        <v>5322354</v>
      </c>
      <c r="H1341" s="336">
        <v>714817.57233146729</v>
      </c>
      <c r="I1341" s="336">
        <v>21289.416000000001</v>
      </c>
      <c r="J1341" s="336"/>
      <c r="K1341" s="336"/>
      <c r="L1341" s="337">
        <f t="shared" si="61"/>
        <v>13.430477798573099</v>
      </c>
      <c r="M1341" s="337">
        <f t="shared" si="62"/>
        <v>0.4</v>
      </c>
    </row>
    <row r="1342" spans="1:13">
      <c r="A1342" s="334" t="s">
        <v>834</v>
      </c>
      <c r="B1342" s="334" t="s">
        <v>52</v>
      </c>
      <c r="C1342" s="334" t="s">
        <v>52</v>
      </c>
      <c r="D1342" s="334" t="s">
        <v>1492</v>
      </c>
      <c r="E1342" s="334" t="s">
        <v>1555</v>
      </c>
      <c r="F1342" s="334" t="str">
        <f t="shared" si="63"/>
        <v>Dhaka OWN PNP</v>
      </c>
      <c r="G1342" s="338">
        <v>10649807</v>
      </c>
      <c r="H1342" s="336">
        <v>1926612.4973323098</v>
      </c>
      <c r="I1342" s="336">
        <v>40620.129999999997</v>
      </c>
      <c r="J1342" s="336"/>
      <c r="K1342" s="336"/>
      <c r="L1342" s="337">
        <f t="shared" si="61"/>
        <v>18.090586029702791</v>
      </c>
      <c r="M1342" s="337">
        <f t="shared" si="62"/>
        <v>0.38141658341789664</v>
      </c>
    </row>
    <row r="1343" spans="1:13">
      <c r="A1343" s="334" t="s">
        <v>1558</v>
      </c>
      <c r="B1343" s="334" t="s">
        <v>52</v>
      </c>
      <c r="C1343" s="334" t="s">
        <v>52</v>
      </c>
      <c r="D1343" s="334" t="s">
        <v>1492</v>
      </c>
      <c r="E1343" s="334" t="s">
        <v>1555</v>
      </c>
      <c r="F1343" s="334" t="str">
        <f t="shared" si="63"/>
        <v>Dhaka OWN PNP</v>
      </c>
      <c r="G1343" s="338">
        <v>26070494</v>
      </c>
      <c r="H1343" s="336">
        <v>4371201.1210345924</v>
      </c>
      <c r="I1343" s="336">
        <v>85708.479999999996</v>
      </c>
      <c r="J1343" s="336"/>
      <c r="K1343" s="336"/>
      <c r="L1343" s="337">
        <f t="shared" si="61"/>
        <v>16.766851909421405</v>
      </c>
      <c r="M1343" s="337">
        <f t="shared" si="62"/>
        <v>0.32875663959417106</v>
      </c>
    </row>
    <row r="1344" spans="1:13">
      <c r="A1344" s="334" t="s">
        <v>909</v>
      </c>
      <c r="B1344" s="334" t="s">
        <v>52</v>
      </c>
      <c r="C1344" s="334" t="s">
        <v>52</v>
      </c>
      <c r="D1344" s="334" t="s">
        <v>1492</v>
      </c>
      <c r="E1344" s="334" t="s">
        <v>1555</v>
      </c>
      <c r="F1344" s="334" t="str">
        <f t="shared" si="63"/>
        <v>Dhaka OWN PNP</v>
      </c>
      <c r="G1344" s="338">
        <v>10729331</v>
      </c>
      <c r="H1344" s="336">
        <v>1506436.0007319569</v>
      </c>
      <c r="I1344" s="336">
        <v>38236.165000000001</v>
      </c>
      <c r="J1344" s="336"/>
      <c r="K1344" s="336"/>
      <c r="L1344" s="337">
        <f t="shared" si="61"/>
        <v>14.040353501368882</v>
      </c>
      <c r="M1344" s="337">
        <f t="shared" si="62"/>
        <v>0.35637044844641297</v>
      </c>
    </row>
    <row r="1345" spans="1:13">
      <c r="A1345" s="334" t="s">
        <v>1559</v>
      </c>
      <c r="B1345" s="334" t="s">
        <v>52</v>
      </c>
      <c r="C1345" s="334" t="s">
        <v>52</v>
      </c>
      <c r="D1345" s="334" t="s">
        <v>1492</v>
      </c>
      <c r="E1345" s="334" t="s">
        <v>1555</v>
      </c>
      <c r="F1345" s="334" t="str">
        <f t="shared" si="63"/>
        <v>Dhaka OWN PNP</v>
      </c>
      <c r="G1345" s="338">
        <v>8441056</v>
      </c>
      <c r="H1345" s="336">
        <v>1362798.6428581979</v>
      </c>
      <c r="I1345" s="336">
        <v>54384.81651057594</v>
      </c>
      <c r="J1345" s="336"/>
      <c r="K1345" s="336"/>
      <c r="L1345" s="337">
        <f t="shared" si="61"/>
        <v>16.144883328083569</v>
      </c>
      <c r="M1345" s="337">
        <f t="shared" si="62"/>
        <v>0.64428925137537219</v>
      </c>
    </row>
    <row r="1346" spans="1:13">
      <c r="A1346" s="334" t="s">
        <v>1560</v>
      </c>
      <c r="B1346" s="334" t="s">
        <v>52</v>
      </c>
      <c r="C1346" s="334" t="s">
        <v>1557</v>
      </c>
      <c r="D1346" s="334" t="s">
        <v>1492</v>
      </c>
      <c r="E1346" s="334" t="s">
        <v>1555</v>
      </c>
      <c r="F1346" s="334" t="str">
        <f t="shared" si="63"/>
        <v>DhakaGBUD OWN PNP</v>
      </c>
      <c r="G1346" s="338">
        <v>70120847</v>
      </c>
      <c r="H1346" s="336">
        <v>12928730.75821982</v>
      </c>
      <c r="I1346" s="336">
        <v>280483.38799999998</v>
      </c>
      <c r="J1346" s="336"/>
      <c r="K1346" s="336"/>
      <c r="L1346" s="337">
        <f t="shared" si="61"/>
        <v>18.43778464087837</v>
      </c>
      <c r="M1346" s="337">
        <f t="shared" si="62"/>
        <v>0.4</v>
      </c>
    </row>
    <row r="1347" spans="1:13">
      <c r="A1347" s="334" t="s">
        <v>774</v>
      </c>
      <c r="B1347" s="334" t="s">
        <v>189</v>
      </c>
      <c r="C1347" s="334" t="s">
        <v>189</v>
      </c>
      <c r="D1347" s="334" t="s">
        <v>1492</v>
      </c>
      <c r="E1347" s="334" t="s">
        <v>1555</v>
      </c>
      <c r="F1347" s="334" t="str">
        <f t="shared" si="63"/>
        <v>Barishal OWN PNP</v>
      </c>
      <c r="G1347" s="338">
        <v>8757503</v>
      </c>
      <c r="H1347" s="336">
        <v>1178304.7229152569</v>
      </c>
      <c r="I1347" s="336">
        <v>35471.14</v>
      </c>
      <c r="J1347" s="336"/>
      <c r="K1347" s="336"/>
      <c r="L1347" s="337">
        <f t="shared" ref="L1347:L1410" si="64">(H1347/G1347)*100</f>
        <v>13.454802389622438</v>
      </c>
      <c r="M1347" s="337">
        <f t="shared" ref="M1347:M1410" si="65">(I1347/G1347)*100</f>
        <v>0.40503714357848347</v>
      </c>
    </row>
    <row r="1348" spans="1:13">
      <c r="A1348" s="334" t="s">
        <v>840</v>
      </c>
      <c r="B1348" s="334" t="s">
        <v>159</v>
      </c>
      <c r="C1348" s="334" t="s">
        <v>159</v>
      </c>
      <c r="D1348" s="334" t="s">
        <v>1537</v>
      </c>
      <c r="E1348" s="334" t="s">
        <v>1555</v>
      </c>
      <c r="F1348" s="334" t="str">
        <f t="shared" ref="F1348:F1411" si="66">CONCATENATE(C1348," ",E1348," ",D1348)</f>
        <v>Khulna OWN Non-PNP</v>
      </c>
      <c r="G1348" s="338">
        <v>6798729</v>
      </c>
      <c r="H1348" s="336">
        <v>772587.19704357651</v>
      </c>
      <c r="I1348" s="336">
        <v>27194.916000000001</v>
      </c>
      <c r="J1348" s="336"/>
      <c r="K1348" s="336"/>
      <c r="L1348" s="337">
        <f t="shared" si="64"/>
        <v>11.363700436413577</v>
      </c>
      <c r="M1348" s="337">
        <f t="shared" si="65"/>
        <v>0.4</v>
      </c>
    </row>
    <row r="1349" spans="1:13">
      <c r="A1349" s="334" t="s">
        <v>841</v>
      </c>
      <c r="B1349" s="334" t="s">
        <v>159</v>
      </c>
      <c r="C1349" s="334" t="s">
        <v>159</v>
      </c>
      <c r="D1349" s="334" t="s">
        <v>1492</v>
      </c>
      <c r="E1349" s="334" t="s">
        <v>1555</v>
      </c>
      <c r="F1349" s="334" t="str">
        <f t="shared" si="66"/>
        <v>Khulna OWN PNP</v>
      </c>
      <c r="G1349" s="338">
        <v>6715926</v>
      </c>
      <c r="H1349" s="336">
        <v>751465.18910529092</v>
      </c>
      <c r="I1349" s="336">
        <v>26224.7</v>
      </c>
      <c r="J1349" s="336"/>
      <c r="K1349" s="336"/>
      <c r="L1349" s="337">
        <f t="shared" si="64"/>
        <v>11.189301208877092</v>
      </c>
      <c r="M1349" s="337">
        <f t="shared" si="65"/>
        <v>0.39048524358368453</v>
      </c>
    </row>
    <row r="1350" spans="1:13">
      <c r="A1350" s="334" t="s">
        <v>919</v>
      </c>
      <c r="B1350" s="334" t="s">
        <v>159</v>
      </c>
      <c r="C1350" s="334" t="s">
        <v>159</v>
      </c>
      <c r="D1350" s="334" t="s">
        <v>1492</v>
      </c>
      <c r="E1350" s="334" t="s">
        <v>1555</v>
      </c>
      <c r="F1350" s="334" t="str">
        <f t="shared" si="66"/>
        <v>Khulna OWN PNP</v>
      </c>
      <c r="G1350" s="338">
        <v>5689197</v>
      </c>
      <c r="H1350" s="336">
        <v>606108.72491514904</v>
      </c>
      <c r="I1350" s="336">
        <v>24280.575000000001</v>
      </c>
      <c r="J1350" s="336"/>
      <c r="K1350" s="336"/>
      <c r="L1350" s="337">
        <f t="shared" si="64"/>
        <v>10.653677925288035</v>
      </c>
      <c r="M1350" s="337">
        <f t="shared" si="65"/>
        <v>0.42678386774091315</v>
      </c>
    </row>
    <row r="1351" spans="1:13">
      <c r="A1351" s="334" t="s">
        <v>842</v>
      </c>
      <c r="B1351" s="334" t="s">
        <v>150</v>
      </c>
      <c r="C1351" s="334" t="s">
        <v>107</v>
      </c>
      <c r="D1351" s="334" t="s">
        <v>1492</v>
      </c>
      <c r="E1351" s="334" t="s">
        <v>1555</v>
      </c>
      <c r="F1351" s="334" t="str">
        <f t="shared" si="66"/>
        <v>Rajshahi OWN PNP</v>
      </c>
      <c r="G1351" s="338">
        <v>11518287</v>
      </c>
      <c r="H1351" s="336">
        <v>1571420.8269485941</v>
      </c>
      <c r="I1351" s="336">
        <v>38654.985000000001</v>
      </c>
      <c r="J1351" s="336"/>
      <c r="K1351" s="336"/>
      <c r="L1351" s="337">
        <f t="shared" si="64"/>
        <v>13.642834450544546</v>
      </c>
      <c r="M1351" s="337">
        <f t="shared" si="65"/>
        <v>0.33559664731396255</v>
      </c>
    </row>
    <row r="1352" spans="1:13">
      <c r="A1352" s="334" t="s">
        <v>843</v>
      </c>
      <c r="B1352" s="334" t="s">
        <v>1562</v>
      </c>
      <c r="C1352" s="334" t="s">
        <v>107</v>
      </c>
      <c r="D1352" s="334" t="s">
        <v>1537</v>
      </c>
      <c r="E1352" s="334" t="s">
        <v>1555</v>
      </c>
      <c r="F1352" s="334" t="str">
        <f t="shared" si="66"/>
        <v>Rajshahi OWN Non-PNP</v>
      </c>
      <c r="G1352" s="338">
        <v>3317623</v>
      </c>
      <c r="H1352" s="336">
        <v>540554.68319692439</v>
      </c>
      <c r="I1352" s="336">
        <v>13270.492</v>
      </c>
      <c r="J1352" s="336"/>
      <c r="K1352" s="336"/>
      <c r="L1352" s="337">
        <f t="shared" si="64"/>
        <v>16.293433075335091</v>
      </c>
      <c r="M1352" s="337">
        <f t="shared" si="65"/>
        <v>0.4</v>
      </c>
    </row>
    <row r="1353" spans="1:13">
      <c r="A1353" s="334" t="s">
        <v>844</v>
      </c>
      <c r="B1353" s="334" t="s">
        <v>1563</v>
      </c>
      <c r="C1353" s="334" t="s">
        <v>107</v>
      </c>
      <c r="D1353" s="334" t="s">
        <v>1537</v>
      </c>
      <c r="E1353" s="334" t="s">
        <v>1555</v>
      </c>
      <c r="F1353" s="334" t="str">
        <f t="shared" si="66"/>
        <v>Rajshahi OWN Non-PNP</v>
      </c>
      <c r="G1353" s="338">
        <v>3778320</v>
      </c>
      <c r="H1353" s="336">
        <v>542016.30151814723</v>
      </c>
      <c r="I1353" s="336">
        <v>15113.28</v>
      </c>
      <c r="J1353" s="336"/>
      <c r="K1353" s="336"/>
      <c r="L1353" s="337">
        <f t="shared" si="64"/>
        <v>14.34543134298173</v>
      </c>
      <c r="M1353" s="337">
        <f t="shared" si="65"/>
        <v>0.4</v>
      </c>
    </row>
    <row r="1354" spans="1:13">
      <c r="A1354" s="334" t="s">
        <v>913</v>
      </c>
      <c r="B1354" s="334" t="s">
        <v>107</v>
      </c>
      <c r="C1354" s="334" t="s">
        <v>107</v>
      </c>
      <c r="D1354" s="334" t="s">
        <v>1492</v>
      </c>
      <c r="E1354" s="334" t="s">
        <v>1555</v>
      </c>
      <c r="F1354" s="334" t="str">
        <f t="shared" si="66"/>
        <v>Rajshahi OWN PNP</v>
      </c>
      <c r="G1354" s="338">
        <v>7672358</v>
      </c>
      <c r="H1354" s="336">
        <v>1129986.576839505</v>
      </c>
      <c r="I1354" s="336">
        <v>30761.685000000001</v>
      </c>
      <c r="J1354" s="336"/>
      <c r="K1354" s="336"/>
      <c r="L1354" s="337">
        <f t="shared" si="64"/>
        <v>14.728022034940302</v>
      </c>
      <c r="M1354" s="337">
        <f t="shared" si="65"/>
        <v>0.40094173134256772</v>
      </c>
    </row>
    <row r="1355" spans="1:13">
      <c r="A1355" s="334" t="s">
        <v>845</v>
      </c>
      <c r="B1355" s="334" t="s">
        <v>131</v>
      </c>
      <c r="C1355" s="334" t="s">
        <v>131</v>
      </c>
      <c r="D1355" s="334" t="s">
        <v>1492</v>
      </c>
      <c r="E1355" s="334" t="s">
        <v>1555</v>
      </c>
      <c r="F1355" s="334" t="str">
        <f t="shared" si="66"/>
        <v>Sylhet OWN PNP</v>
      </c>
      <c r="G1355" s="338">
        <v>15308670</v>
      </c>
      <c r="H1355" s="336">
        <v>2431684.0028176485</v>
      </c>
      <c r="I1355" s="336">
        <v>61234.68</v>
      </c>
      <c r="J1355" s="336"/>
      <c r="K1355" s="336"/>
      <c r="L1355" s="337">
        <f t="shared" si="64"/>
        <v>15.884358359136675</v>
      </c>
      <c r="M1355" s="337">
        <f t="shared" si="65"/>
        <v>0.4</v>
      </c>
    </row>
    <row r="1356" spans="1:13">
      <c r="A1356" s="334" t="s">
        <v>846</v>
      </c>
      <c r="B1356" s="334" t="s">
        <v>131</v>
      </c>
      <c r="C1356" s="334" t="s">
        <v>131</v>
      </c>
      <c r="D1356" s="334" t="s">
        <v>1492</v>
      </c>
      <c r="E1356" s="334" t="s">
        <v>1555</v>
      </c>
      <c r="F1356" s="334" t="str">
        <f t="shared" si="66"/>
        <v>Sylhet OWN PNP</v>
      </c>
      <c r="G1356" s="338">
        <v>7601835</v>
      </c>
      <c r="H1356" s="336">
        <v>1179587.8767469232</v>
      </c>
      <c r="I1356" s="336">
        <v>26676.38</v>
      </c>
      <c r="J1356" s="336"/>
      <c r="K1356" s="336"/>
      <c r="L1356" s="337">
        <f t="shared" si="64"/>
        <v>15.517146540893393</v>
      </c>
      <c r="M1356" s="337">
        <f t="shared" si="65"/>
        <v>0.35092027122398739</v>
      </c>
    </row>
    <row r="1357" spans="1:13">
      <c r="A1357" s="334" t="s">
        <v>847</v>
      </c>
      <c r="B1357" s="334" t="s">
        <v>131</v>
      </c>
      <c r="C1357" s="334" t="s">
        <v>131</v>
      </c>
      <c r="D1357" s="334" t="s">
        <v>1492</v>
      </c>
      <c r="E1357" s="334" t="s">
        <v>1555</v>
      </c>
      <c r="F1357" s="334" t="str">
        <f t="shared" si="66"/>
        <v>Sylhet OWN PNP</v>
      </c>
      <c r="G1357" s="338">
        <v>6573830</v>
      </c>
      <c r="H1357" s="336">
        <v>1000192.6319184835</v>
      </c>
      <c r="I1357" s="336">
        <v>22825.96</v>
      </c>
      <c r="J1357" s="336"/>
      <c r="K1357" s="336"/>
      <c r="L1357" s="337">
        <f t="shared" si="64"/>
        <v>15.214762656145405</v>
      </c>
      <c r="M1357" s="337">
        <f t="shared" si="65"/>
        <v>0.34722467724294664</v>
      </c>
    </row>
    <row r="1358" spans="1:13">
      <c r="A1358" s="334" t="s">
        <v>848</v>
      </c>
      <c r="B1358" s="334" t="s">
        <v>131</v>
      </c>
      <c r="C1358" s="334" t="s">
        <v>131</v>
      </c>
      <c r="D1358" s="334" t="s">
        <v>1492</v>
      </c>
      <c r="E1358" s="334" t="s">
        <v>1555</v>
      </c>
      <c r="F1358" s="334" t="str">
        <f t="shared" si="66"/>
        <v>Sylhet OWN PNP</v>
      </c>
      <c r="G1358" s="338">
        <v>15202549</v>
      </c>
      <c r="H1358" s="336">
        <v>2559029.5831802026</v>
      </c>
      <c r="I1358" s="336">
        <v>215485.95416570781</v>
      </c>
      <c r="J1358" s="336"/>
      <c r="K1358" s="336"/>
      <c r="L1358" s="337">
        <f t="shared" si="64"/>
        <v>16.832898109259194</v>
      </c>
      <c r="M1358" s="337">
        <f t="shared" si="65"/>
        <v>1.4174330512975672</v>
      </c>
    </row>
    <row r="1359" spans="1:13">
      <c r="A1359" s="334" t="s">
        <v>849</v>
      </c>
      <c r="B1359" s="334" t="s">
        <v>131</v>
      </c>
      <c r="C1359" s="334" t="s">
        <v>131</v>
      </c>
      <c r="D1359" s="334" t="s">
        <v>1492</v>
      </c>
      <c r="E1359" s="334" t="s">
        <v>1555</v>
      </c>
      <c r="F1359" s="334" t="str">
        <f t="shared" si="66"/>
        <v>Sylhet OWN PNP</v>
      </c>
      <c r="G1359" s="338">
        <v>7483337</v>
      </c>
      <c r="H1359" s="336">
        <v>1155558.5754191093</v>
      </c>
      <c r="I1359" s="336">
        <v>27405.735000000001</v>
      </c>
      <c r="J1359" s="336"/>
      <c r="K1359" s="336"/>
      <c r="L1359" s="337">
        <f t="shared" si="64"/>
        <v>15.441755134361973</v>
      </c>
      <c r="M1359" s="337">
        <f t="shared" si="65"/>
        <v>0.3662234508481978</v>
      </c>
    </row>
    <row r="1360" spans="1:13">
      <c r="A1360" s="334" t="s">
        <v>850</v>
      </c>
      <c r="B1360" s="334" t="s">
        <v>131</v>
      </c>
      <c r="C1360" s="334" t="s">
        <v>131</v>
      </c>
      <c r="D1360" s="334" t="s">
        <v>1492</v>
      </c>
      <c r="E1360" s="334" t="s">
        <v>1555</v>
      </c>
      <c r="F1360" s="334" t="str">
        <f t="shared" si="66"/>
        <v>Sylhet OWN PNP</v>
      </c>
      <c r="G1360" s="338">
        <v>11013450</v>
      </c>
      <c r="H1360" s="336">
        <v>1813394.4956896261</v>
      </c>
      <c r="I1360" s="336">
        <v>270776.77379222726</v>
      </c>
      <c r="J1360" s="336"/>
      <c r="K1360" s="336"/>
      <c r="L1360" s="337">
        <f t="shared" si="64"/>
        <v>16.465271969179739</v>
      </c>
      <c r="M1360" s="337">
        <f t="shared" si="65"/>
        <v>2.4586008361796465</v>
      </c>
    </row>
    <row r="1361" spans="1:13">
      <c r="A1361" s="334" t="s">
        <v>851</v>
      </c>
      <c r="B1361" s="334" t="s">
        <v>908</v>
      </c>
      <c r="C1361" s="334" t="s">
        <v>131</v>
      </c>
      <c r="D1361" s="334" t="s">
        <v>1492</v>
      </c>
      <c r="E1361" s="334" t="s">
        <v>1555</v>
      </c>
      <c r="F1361" s="334" t="str">
        <f t="shared" si="66"/>
        <v>Sylhet OWN PNP</v>
      </c>
      <c r="G1361" s="338">
        <v>6814952</v>
      </c>
      <c r="H1361" s="336">
        <v>895309.6380127467</v>
      </c>
      <c r="I1361" s="336">
        <v>25900.81</v>
      </c>
      <c r="J1361" s="336"/>
      <c r="K1361" s="336"/>
      <c r="L1361" s="337">
        <f t="shared" si="64"/>
        <v>13.137431312982786</v>
      </c>
      <c r="M1361" s="337">
        <f t="shared" si="65"/>
        <v>0.38005858295113454</v>
      </c>
    </row>
    <row r="1362" spans="1:13">
      <c r="A1362" s="334" t="s">
        <v>75</v>
      </c>
      <c r="B1362" s="334" t="s">
        <v>76</v>
      </c>
      <c r="C1362" s="334" t="s">
        <v>195</v>
      </c>
      <c r="D1362" s="334" t="s">
        <v>1537</v>
      </c>
      <c r="E1362" s="334" t="s">
        <v>1041</v>
      </c>
      <c r="F1362" s="334" t="str">
        <f t="shared" si="66"/>
        <v>Chattogram FR Non-PNP</v>
      </c>
      <c r="G1362" s="338">
        <v>2372578</v>
      </c>
      <c r="H1362" s="336">
        <v>292324.52456187457</v>
      </c>
      <c r="I1362" s="336">
        <v>9490.3119999999999</v>
      </c>
      <c r="J1362" s="336"/>
      <c r="K1362" s="336"/>
      <c r="L1362" s="337">
        <f t="shared" si="64"/>
        <v>12.320965825438597</v>
      </c>
      <c r="M1362" s="337">
        <f t="shared" si="65"/>
        <v>0.4</v>
      </c>
    </row>
    <row r="1363" spans="1:13">
      <c r="A1363" s="334" t="s">
        <v>120</v>
      </c>
      <c r="B1363" s="334" t="s">
        <v>52</v>
      </c>
      <c r="C1363" s="334" t="s">
        <v>52</v>
      </c>
      <c r="D1363" s="334" t="s">
        <v>1537</v>
      </c>
      <c r="E1363" s="334" t="s">
        <v>1041</v>
      </c>
      <c r="F1363" s="334" t="str">
        <f t="shared" si="66"/>
        <v>Dhaka FR Non-PNP</v>
      </c>
      <c r="G1363" s="338">
        <v>4063040</v>
      </c>
      <c r="H1363" s="336">
        <v>507350.63109235041</v>
      </c>
      <c r="I1363" s="336">
        <v>16252.16</v>
      </c>
      <c r="J1363" s="336"/>
      <c r="K1363" s="336"/>
      <c r="L1363" s="337">
        <f t="shared" si="64"/>
        <v>12.486971112574585</v>
      </c>
      <c r="M1363" s="337">
        <f t="shared" si="65"/>
        <v>0.4</v>
      </c>
    </row>
    <row r="1364" spans="1:13">
      <c r="A1364" s="334" t="s">
        <v>89</v>
      </c>
      <c r="B1364" s="334" t="s">
        <v>52</v>
      </c>
      <c r="C1364" s="334" t="s">
        <v>52</v>
      </c>
      <c r="D1364" s="334" t="s">
        <v>1537</v>
      </c>
      <c r="E1364" s="334" t="s">
        <v>1041</v>
      </c>
      <c r="F1364" s="334" t="str">
        <f t="shared" si="66"/>
        <v>Dhaka FR Non-PNP</v>
      </c>
      <c r="G1364" s="338">
        <v>2792252</v>
      </c>
      <c r="H1364" s="336">
        <v>354012.87166789279</v>
      </c>
      <c r="I1364" s="336">
        <v>11169.008</v>
      </c>
      <c r="J1364" s="336"/>
      <c r="K1364" s="336"/>
      <c r="L1364" s="337">
        <f t="shared" si="64"/>
        <v>12.678399788697181</v>
      </c>
      <c r="M1364" s="337">
        <f t="shared" si="65"/>
        <v>0.4</v>
      </c>
    </row>
    <row r="1365" spans="1:13">
      <c r="A1365" s="334" t="s">
        <v>87</v>
      </c>
      <c r="B1365" s="334" t="s">
        <v>52</v>
      </c>
      <c r="C1365" s="334" t="s">
        <v>52</v>
      </c>
      <c r="D1365" s="334" t="s">
        <v>1537</v>
      </c>
      <c r="E1365" s="334" t="s">
        <v>1041</v>
      </c>
      <c r="F1365" s="334" t="str">
        <f t="shared" si="66"/>
        <v>Dhaka FR Non-PNP</v>
      </c>
      <c r="G1365" s="338">
        <v>4411072</v>
      </c>
      <c r="H1365" s="336">
        <v>597712.88490622502</v>
      </c>
      <c r="I1365" s="336">
        <v>2.9103830456733704E-11</v>
      </c>
      <c r="J1365" s="336"/>
      <c r="K1365" s="336"/>
      <c r="L1365" s="337">
        <f t="shared" si="64"/>
        <v>13.55028630016071</v>
      </c>
      <c r="M1365" s="337">
        <f t="shared" si="65"/>
        <v>6.5979041957904345E-16</v>
      </c>
    </row>
    <row r="1366" spans="1:13">
      <c r="A1366" s="334" t="s">
        <v>555</v>
      </c>
      <c r="B1366" s="334" t="s">
        <v>52</v>
      </c>
      <c r="C1366" s="334" t="s">
        <v>52</v>
      </c>
      <c r="D1366" s="334" t="s">
        <v>1537</v>
      </c>
      <c r="E1366" s="334" t="s">
        <v>1041</v>
      </c>
      <c r="F1366" s="334" t="str">
        <f t="shared" si="66"/>
        <v>Dhaka FR Non-PNP</v>
      </c>
      <c r="G1366" s="338">
        <v>1884136</v>
      </c>
      <c r="H1366" s="336">
        <v>230248.80977152396</v>
      </c>
      <c r="I1366" s="336">
        <v>7536.5439999999999</v>
      </c>
      <c r="J1366" s="336"/>
      <c r="K1366" s="336"/>
      <c r="L1366" s="337">
        <f t="shared" si="64"/>
        <v>12.220392252550981</v>
      </c>
      <c r="M1366" s="337">
        <f t="shared" si="65"/>
        <v>0.4</v>
      </c>
    </row>
    <row r="1367" spans="1:13">
      <c r="A1367" s="334" t="s">
        <v>53</v>
      </c>
      <c r="B1367" s="334" t="s">
        <v>52</v>
      </c>
      <c r="C1367" s="334" t="s">
        <v>52</v>
      </c>
      <c r="D1367" s="334" t="s">
        <v>1492</v>
      </c>
      <c r="E1367" s="334" t="s">
        <v>1041</v>
      </c>
      <c r="F1367" s="334" t="str">
        <f t="shared" si="66"/>
        <v>Dhaka FR PNP</v>
      </c>
      <c r="G1367" s="338">
        <v>6485740</v>
      </c>
      <c r="H1367" s="336">
        <v>912890.7312985874</v>
      </c>
      <c r="I1367" s="336">
        <v>19196.422806717659</v>
      </c>
      <c r="J1367" s="336"/>
      <c r="K1367" s="336"/>
      <c r="L1367" s="337">
        <f t="shared" si="64"/>
        <v>14.075351945939667</v>
      </c>
      <c r="M1367" s="337">
        <f t="shared" si="65"/>
        <v>0.29597891384356539</v>
      </c>
    </row>
    <row r="1368" spans="1:13">
      <c r="A1368" s="334" t="s">
        <v>434</v>
      </c>
      <c r="B1368" s="334" t="s">
        <v>52</v>
      </c>
      <c r="C1368" s="334" t="s">
        <v>52</v>
      </c>
      <c r="D1368" s="334" t="s">
        <v>1537</v>
      </c>
      <c r="E1368" s="334" t="s">
        <v>1041</v>
      </c>
      <c r="F1368" s="334" t="str">
        <f t="shared" si="66"/>
        <v>Dhaka FR Non-PNP</v>
      </c>
      <c r="G1368" s="338">
        <v>3521856</v>
      </c>
      <c r="H1368" s="336">
        <v>341234.47754697414</v>
      </c>
      <c r="I1368" s="336">
        <v>14087.424000000001</v>
      </c>
      <c r="J1368" s="336"/>
      <c r="K1368" s="336"/>
      <c r="L1368" s="337">
        <f t="shared" si="64"/>
        <v>9.6890525208007983</v>
      </c>
      <c r="M1368" s="337">
        <f t="shared" si="65"/>
        <v>0.4</v>
      </c>
    </row>
    <row r="1369" spans="1:13">
      <c r="A1369" s="334" t="s">
        <v>565</v>
      </c>
      <c r="B1369" s="334" t="s">
        <v>52</v>
      </c>
      <c r="C1369" s="334" t="s">
        <v>52</v>
      </c>
      <c r="D1369" s="334" t="s">
        <v>1537</v>
      </c>
      <c r="E1369" s="334" t="s">
        <v>1041</v>
      </c>
      <c r="F1369" s="334" t="str">
        <f t="shared" si="66"/>
        <v>Dhaka FR Non-PNP</v>
      </c>
      <c r="G1369" s="338">
        <v>2722596</v>
      </c>
      <c r="H1369" s="336">
        <v>396209.4804474081</v>
      </c>
      <c r="I1369" s="336">
        <v>-1.4551915228366852E-11</v>
      </c>
      <c r="J1369" s="336"/>
      <c r="K1369" s="336"/>
      <c r="L1369" s="337">
        <f t="shared" si="64"/>
        <v>14.552635809624642</v>
      </c>
      <c r="M1369" s="337">
        <f t="shared" si="65"/>
        <v>-5.3448676294120953E-16</v>
      </c>
    </row>
    <row r="1370" spans="1:13">
      <c r="A1370" s="334" t="s">
        <v>500</v>
      </c>
      <c r="B1370" s="334" t="s">
        <v>52</v>
      </c>
      <c r="C1370" s="334" t="s">
        <v>52</v>
      </c>
      <c r="D1370" s="334" t="s">
        <v>1537</v>
      </c>
      <c r="E1370" s="334" t="s">
        <v>1041</v>
      </c>
      <c r="F1370" s="334" t="str">
        <f t="shared" si="66"/>
        <v>Dhaka FR Non-PNP</v>
      </c>
      <c r="G1370" s="338">
        <v>2115879</v>
      </c>
      <c r="H1370" s="336">
        <v>253317.91035279192</v>
      </c>
      <c r="I1370" s="336">
        <v>8463.5159999999996</v>
      </c>
      <c r="J1370" s="336"/>
      <c r="K1370" s="336"/>
      <c r="L1370" s="337">
        <f t="shared" si="64"/>
        <v>11.972230470305339</v>
      </c>
      <c r="M1370" s="337">
        <f t="shared" si="65"/>
        <v>0.4</v>
      </c>
    </row>
    <row r="1371" spans="1:13">
      <c r="A1371" s="334" t="s">
        <v>492</v>
      </c>
      <c r="B1371" s="334" t="s">
        <v>189</v>
      </c>
      <c r="C1371" s="334" t="s">
        <v>189</v>
      </c>
      <c r="D1371" s="334" t="s">
        <v>1537</v>
      </c>
      <c r="E1371" s="334" t="s">
        <v>1041</v>
      </c>
      <c r="F1371" s="334" t="str">
        <f t="shared" si="66"/>
        <v>Barishal FR Non-PNP</v>
      </c>
      <c r="G1371" s="338">
        <v>2471159</v>
      </c>
      <c r="H1371" s="336">
        <v>266903.66104284325</v>
      </c>
      <c r="I1371" s="336">
        <v>9884.6360000000004</v>
      </c>
      <c r="J1371" s="336"/>
      <c r="K1371" s="336"/>
      <c r="L1371" s="337">
        <f t="shared" si="64"/>
        <v>10.80074819316941</v>
      </c>
      <c r="M1371" s="337">
        <f t="shared" si="65"/>
        <v>0.4</v>
      </c>
    </row>
    <row r="1372" spans="1:13">
      <c r="A1372" s="334" t="s">
        <v>613</v>
      </c>
      <c r="B1372" s="334" t="s">
        <v>153</v>
      </c>
      <c r="C1372" s="334" t="s">
        <v>18</v>
      </c>
      <c r="D1372" s="334" t="s">
        <v>1537</v>
      </c>
      <c r="E1372" s="334" t="s">
        <v>1041</v>
      </c>
      <c r="F1372" s="334" t="str">
        <f t="shared" si="66"/>
        <v>Mymensingh FR Non-PNP</v>
      </c>
      <c r="G1372" s="338">
        <v>3713524</v>
      </c>
      <c r="H1372" s="336">
        <v>519548.94199317414</v>
      </c>
      <c r="I1372" s="336">
        <v>-5.8207660913467407E-11</v>
      </c>
      <c r="J1372" s="336"/>
      <c r="K1372" s="336"/>
      <c r="L1372" s="337">
        <f t="shared" si="64"/>
        <v>13.990725305482721</v>
      </c>
      <c r="M1372" s="337">
        <f t="shared" si="65"/>
        <v>-1.5674507802687532E-15</v>
      </c>
    </row>
    <row r="1373" spans="1:13">
      <c r="A1373" s="334" t="s">
        <v>498</v>
      </c>
      <c r="B1373" s="334" t="s">
        <v>455</v>
      </c>
      <c r="C1373" s="334" t="s">
        <v>195</v>
      </c>
      <c r="D1373" s="334" t="s">
        <v>1537</v>
      </c>
      <c r="E1373" s="334" t="s">
        <v>1041</v>
      </c>
      <c r="F1373" s="334" t="str">
        <f t="shared" si="66"/>
        <v>Chattogram FR Non-PNP</v>
      </c>
      <c r="G1373" s="338">
        <v>4705542</v>
      </c>
      <c r="H1373" s="336">
        <v>612566.69967988005</v>
      </c>
      <c r="I1373" s="336">
        <v>18822.168000000001</v>
      </c>
      <c r="J1373" s="336"/>
      <c r="K1373" s="336"/>
      <c r="L1373" s="337">
        <f t="shared" si="64"/>
        <v>13.017983893882576</v>
      </c>
      <c r="M1373" s="337">
        <f t="shared" si="65"/>
        <v>0.4</v>
      </c>
    </row>
    <row r="1374" spans="1:13">
      <c r="A1374" s="334" t="s">
        <v>528</v>
      </c>
      <c r="B1374" s="334" t="s">
        <v>18</v>
      </c>
      <c r="C1374" s="334" t="s">
        <v>18</v>
      </c>
      <c r="D1374" s="334" t="s">
        <v>1537</v>
      </c>
      <c r="E1374" s="334" t="s">
        <v>1041</v>
      </c>
      <c r="F1374" s="334" t="str">
        <f t="shared" si="66"/>
        <v>Mymensingh FR Non-PNP</v>
      </c>
      <c r="G1374" s="338">
        <v>4539605</v>
      </c>
      <c r="H1374" s="336">
        <v>498331.36418173305</v>
      </c>
      <c r="I1374" s="336">
        <v>18158.420000000002</v>
      </c>
      <c r="J1374" s="336"/>
      <c r="K1374" s="336"/>
      <c r="L1374" s="337">
        <f t="shared" si="64"/>
        <v>10.97741684974206</v>
      </c>
      <c r="M1374" s="337">
        <f t="shared" si="65"/>
        <v>0.4</v>
      </c>
    </row>
    <row r="1375" spans="1:13">
      <c r="A1375" s="334" t="s">
        <v>561</v>
      </c>
      <c r="B1375" s="334" t="s">
        <v>79</v>
      </c>
      <c r="C1375" s="334" t="s">
        <v>52</v>
      </c>
      <c r="D1375" s="334" t="s">
        <v>1537</v>
      </c>
      <c r="E1375" s="334" t="s">
        <v>1041</v>
      </c>
      <c r="F1375" s="334" t="str">
        <f t="shared" si="66"/>
        <v>Dhaka FR Non-PNP</v>
      </c>
      <c r="G1375" s="338">
        <v>3037562</v>
      </c>
      <c r="H1375" s="336">
        <v>365579.04421158921</v>
      </c>
      <c r="I1375" s="336">
        <v>12150.248</v>
      </c>
      <c r="J1375" s="336"/>
      <c r="K1375" s="336"/>
      <c r="L1375" s="337">
        <f t="shared" si="64"/>
        <v>12.03527843091233</v>
      </c>
      <c r="M1375" s="337">
        <f t="shared" si="65"/>
        <v>0.4</v>
      </c>
    </row>
    <row r="1376" spans="1:13">
      <c r="A1376" s="334" t="s">
        <v>91</v>
      </c>
      <c r="B1376" s="334" t="s">
        <v>52</v>
      </c>
      <c r="C1376" s="334" t="s">
        <v>52</v>
      </c>
      <c r="D1376" s="334" t="s">
        <v>1537</v>
      </c>
      <c r="E1376" s="334" t="s">
        <v>1041</v>
      </c>
      <c r="F1376" s="334" t="str">
        <f t="shared" si="66"/>
        <v>Dhaka FR Non-PNP</v>
      </c>
      <c r="G1376" s="338">
        <v>4131350</v>
      </c>
      <c r="H1376" s="336">
        <v>566747.75700449187</v>
      </c>
      <c r="I1376" s="336">
        <v>16525.400000000001</v>
      </c>
      <c r="J1376" s="336"/>
      <c r="K1376" s="336"/>
      <c r="L1376" s="337">
        <f t="shared" si="64"/>
        <v>13.718221816222103</v>
      </c>
      <c r="M1376" s="337">
        <f t="shared" si="65"/>
        <v>0.4</v>
      </c>
    </row>
    <row r="1377" spans="1:13">
      <c r="A1377" s="334" t="s">
        <v>49</v>
      </c>
      <c r="B1377" s="334" t="s">
        <v>52</v>
      </c>
      <c r="C1377" s="334" t="s">
        <v>52</v>
      </c>
      <c r="D1377" s="334" t="s">
        <v>1537</v>
      </c>
      <c r="E1377" s="334" t="s">
        <v>1041</v>
      </c>
      <c r="F1377" s="334" t="str">
        <f t="shared" si="66"/>
        <v>Dhaka FR Non-PNP</v>
      </c>
      <c r="G1377" s="338">
        <v>3818279</v>
      </c>
      <c r="H1377" s="336">
        <v>414557.75439331005</v>
      </c>
      <c r="I1377" s="336">
        <v>15273.116</v>
      </c>
      <c r="J1377" s="336"/>
      <c r="K1377" s="336"/>
      <c r="L1377" s="337">
        <f t="shared" si="64"/>
        <v>10.857188654713552</v>
      </c>
      <c r="M1377" s="337">
        <f t="shared" si="65"/>
        <v>0.4</v>
      </c>
    </row>
    <row r="1378" spans="1:13">
      <c r="A1378" s="334" t="s">
        <v>69</v>
      </c>
      <c r="B1378" s="334" t="s">
        <v>52</v>
      </c>
      <c r="C1378" s="334" t="s">
        <v>52</v>
      </c>
      <c r="D1378" s="334" t="s">
        <v>1537</v>
      </c>
      <c r="E1378" s="334" t="s">
        <v>1041</v>
      </c>
      <c r="F1378" s="334" t="str">
        <f t="shared" si="66"/>
        <v>Dhaka FR Non-PNP</v>
      </c>
      <c r="G1378" s="338">
        <v>2716143</v>
      </c>
      <c r="H1378" s="336">
        <v>370592.44877122279</v>
      </c>
      <c r="I1378" s="336">
        <v>10864.572</v>
      </c>
      <c r="J1378" s="336"/>
      <c r="K1378" s="336"/>
      <c r="L1378" s="337">
        <f t="shared" si="64"/>
        <v>13.644069873022987</v>
      </c>
      <c r="M1378" s="337">
        <f t="shared" si="65"/>
        <v>0.4</v>
      </c>
    </row>
    <row r="1379" spans="1:13">
      <c r="A1379" s="334" t="s">
        <v>472</v>
      </c>
      <c r="B1379" s="334" t="s">
        <v>52</v>
      </c>
      <c r="C1379" s="334" t="s">
        <v>52</v>
      </c>
      <c r="D1379" s="334" t="s">
        <v>1492</v>
      </c>
      <c r="E1379" s="334" t="s">
        <v>1041</v>
      </c>
      <c r="F1379" s="334" t="str">
        <f t="shared" si="66"/>
        <v>Dhaka FR PNP</v>
      </c>
      <c r="G1379" s="338">
        <v>3145451</v>
      </c>
      <c r="H1379" s="336">
        <v>441865.34196160908</v>
      </c>
      <c r="I1379" s="336">
        <v>14385.575000000001</v>
      </c>
      <c r="J1379" s="336"/>
      <c r="K1379" s="336"/>
      <c r="L1379" s="337">
        <f t="shared" si="64"/>
        <v>14.047757919662685</v>
      </c>
      <c r="M1379" s="337">
        <f t="shared" si="65"/>
        <v>0.45734538544711073</v>
      </c>
    </row>
    <row r="1380" spans="1:13">
      <c r="A1380" s="334" t="s">
        <v>125</v>
      </c>
      <c r="B1380" s="334" t="s">
        <v>52</v>
      </c>
      <c r="C1380" s="334" t="s">
        <v>52</v>
      </c>
      <c r="D1380" s="334" t="s">
        <v>1537</v>
      </c>
      <c r="E1380" s="334" t="s">
        <v>1041</v>
      </c>
      <c r="F1380" s="334" t="str">
        <f t="shared" si="66"/>
        <v>Dhaka FR Non-PNP</v>
      </c>
      <c r="G1380" s="338">
        <v>2162029</v>
      </c>
      <c r="H1380" s="336">
        <v>380208.51405238896</v>
      </c>
      <c r="I1380" s="336">
        <v>1.4551915228366852E-11</v>
      </c>
      <c r="J1380" s="336"/>
      <c r="K1380" s="336"/>
      <c r="L1380" s="337">
        <f t="shared" si="64"/>
        <v>17.585726835874492</v>
      </c>
      <c r="M1380" s="337">
        <f t="shared" si="65"/>
        <v>6.7306753185858524E-16</v>
      </c>
    </row>
    <row r="1381" spans="1:13">
      <c r="A1381" s="334" t="s">
        <v>85</v>
      </c>
      <c r="B1381" s="334" t="s">
        <v>79</v>
      </c>
      <c r="C1381" s="334" t="s">
        <v>52</v>
      </c>
      <c r="D1381" s="334" t="s">
        <v>1537</v>
      </c>
      <c r="E1381" s="334" t="s">
        <v>1041</v>
      </c>
      <c r="F1381" s="334" t="str">
        <f t="shared" si="66"/>
        <v>Dhaka FR Non-PNP</v>
      </c>
      <c r="G1381" s="338">
        <v>3100672</v>
      </c>
      <c r="H1381" s="336">
        <v>388281.56910848734</v>
      </c>
      <c r="I1381" s="336">
        <v>12402.688</v>
      </c>
      <c r="J1381" s="336"/>
      <c r="K1381" s="336"/>
      <c r="L1381" s="337">
        <f t="shared" si="64"/>
        <v>12.522497352460608</v>
      </c>
      <c r="M1381" s="337">
        <f t="shared" si="65"/>
        <v>0.4</v>
      </c>
    </row>
    <row r="1382" spans="1:13">
      <c r="A1382" s="334" t="s">
        <v>71</v>
      </c>
      <c r="B1382" s="334" t="s">
        <v>52</v>
      </c>
      <c r="C1382" s="334" t="s">
        <v>52</v>
      </c>
      <c r="D1382" s="334" t="s">
        <v>1537</v>
      </c>
      <c r="E1382" s="334" t="s">
        <v>1041</v>
      </c>
      <c r="F1382" s="334" t="str">
        <f t="shared" si="66"/>
        <v>Dhaka FR Non-PNP</v>
      </c>
      <c r="G1382" s="338">
        <v>4924671</v>
      </c>
      <c r="H1382" s="336">
        <v>536142.7023791885</v>
      </c>
      <c r="I1382" s="336">
        <v>19698.684000000001</v>
      </c>
      <c r="J1382" s="336"/>
      <c r="K1382" s="336"/>
      <c r="L1382" s="337">
        <f t="shared" si="64"/>
        <v>10.886873506457356</v>
      </c>
      <c r="M1382" s="337">
        <f t="shared" si="65"/>
        <v>0.4</v>
      </c>
    </row>
    <row r="1383" spans="1:13">
      <c r="A1383" s="334" t="s">
        <v>145</v>
      </c>
      <c r="B1383" s="334" t="s">
        <v>52</v>
      </c>
      <c r="C1383" s="334" t="s">
        <v>52</v>
      </c>
      <c r="D1383" s="334" t="s">
        <v>1537</v>
      </c>
      <c r="E1383" s="334" t="s">
        <v>1041</v>
      </c>
      <c r="F1383" s="334" t="str">
        <f t="shared" si="66"/>
        <v>Dhaka FR Non-PNP</v>
      </c>
      <c r="G1383" s="338">
        <v>2404758</v>
      </c>
      <c r="H1383" s="336">
        <v>267398.87441735901</v>
      </c>
      <c r="I1383" s="336">
        <v>9619.0320000000011</v>
      </c>
      <c r="J1383" s="336"/>
      <c r="K1383" s="336"/>
      <c r="L1383" s="337">
        <f t="shared" si="64"/>
        <v>11.119575209537052</v>
      </c>
      <c r="M1383" s="337">
        <f t="shared" si="65"/>
        <v>0.4</v>
      </c>
    </row>
    <row r="1384" spans="1:13">
      <c r="A1384" s="334" t="s">
        <v>247</v>
      </c>
      <c r="B1384" s="334" t="s">
        <v>52</v>
      </c>
      <c r="C1384" s="334" t="s">
        <v>52</v>
      </c>
      <c r="D1384" s="334" t="s">
        <v>1537</v>
      </c>
      <c r="E1384" s="334" t="s">
        <v>1041</v>
      </c>
      <c r="F1384" s="334" t="str">
        <f t="shared" si="66"/>
        <v>Dhaka FR Non-PNP</v>
      </c>
      <c r="G1384" s="338">
        <v>1105748</v>
      </c>
      <c r="H1384" s="336">
        <v>82443.750090594753</v>
      </c>
      <c r="I1384" s="336">
        <v>4422.9920000000002</v>
      </c>
      <c r="J1384" s="336"/>
      <c r="K1384" s="336"/>
      <c r="L1384" s="337">
        <f t="shared" si="64"/>
        <v>7.4559257706633657</v>
      </c>
      <c r="M1384" s="337">
        <f t="shared" si="65"/>
        <v>0.4</v>
      </c>
    </row>
    <row r="1385" spans="1:13">
      <c r="A1385" s="334" t="s">
        <v>426</v>
      </c>
      <c r="B1385" s="334" t="s">
        <v>52</v>
      </c>
      <c r="C1385" s="334" t="s">
        <v>52</v>
      </c>
      <c r="D1385" s="334" t="s">
        <v>1537</v>
      </c>
      <c r="E1385" s="334" t="s">
        <v>1041</v>
      </c>
      <c r="F1385" s="334" t="str">
        <f t="shared" si="66"/>
        <v>Dhaka FR Non-PNP</v>
      </c>
      <c r="G1385" s="338">
        <v>1571939</v>
      </c>
      <c r="H1385" s="336">
        <v>205116.30966749109</v>
      </c>
      <c r="I1385" s="336">
        <v>6287.7560000000003</v>
      </c>
      <c r="J1385" s="336"/>
      <c r="K1385" s="336"/>
      <c r="L1385" s="337">
        <f t="shared" si="64"/>
        <v>13.048617641491884</v>
      </c>
      <c r="M1385" s="337">
        <f t="shared" si="65"/>
        <v>0.4</v>
      </c>
    </row>
    <row r="1386" spans="1:13">
      <c r="A1386" s="334" t="s">
        <v>490</v>
      </c>
      <c r="B1386" s="334" t="s">
        <v>362</v>
      </c>
      <c r="C1386" s="334" t="s">
        <v>52</v>
      </c>
      <c r="D1386" s="334" t="s">
        <v>1537</v>
      </c>
      <c r="E1386" s="334" t="s">
        <v>1041</v>
      </c>
      <c r="F1386" s="334" t="str">
        <f t="shared" si="66"/>
        <v>Dhaka FR Non-PNP</v>
      </c>
      <c r="G1386" s="338">
        <v>2611813</v>
      </c>
      <c r="H1386" s="336">
        <v>342088.10860725335</v>
      </c>
      <c r="I1386" s="336">
        <v>10447.252</v>
      </c>
      <c r="J1386" s="336"/>
      <c r="K1386" s="336"/>
      <c r="L1386" s="337">
        <f t="shared" si="64"/>
        <v>13.097725932417573</v>
      </c>
      <c r="M1386" s="337">
        <f t="shared" si="65"/>
        <v>0.4</v>
      </c>
    </row>
    <row r="1387" spans="1:13">
      <c r="A1387" s="334" t="s">
        <v>73</v>
      </c>
      <c r="B1387" s="334" t="s">
        <v>52</v>
      </c>
      <c r="C1387" s="334" t="s">
        <v>52</v>
      </c>
      <c r="D1387" s="334" t="s">
        <v>1537</v>
      </c>
      <c r="E1387" s="334" t="s">
        <v>1041</v>
      </c>
      <c r="F1387" s="334" t="str">
        <f t="shared" si="66"/>
        <v>Dhaka FR Non-PNP</v>
      </c>
      <c r="G1387" s="338">
        <v>3130375</v>
      </c>
      <c r="H1387" s="336">
        <v>362088.16380630358</v>
      </c>
      <c r="I1387" s="336">
        <v>12521.5</v>
      </c>
      <c r="J1387" s="336"/>
      <c r="K1387" s="336"/>
      <c r="L1387" s="337">
        <f t="shared" si="64"/>
        <v>11.566926128860075</v>
      </c>
      <c r="M1387" s="337">
        <f t="shared" si="65"/>
        <v>0.4</v>
      </c>
    </row>
    <row r="1388" spans="1:13">
      <c r="A1388" s="334" t="s">
        <v>261</v>
      </c>
      <c r="B1388" s="334" t="s">
        <v>52</v>
      </c>
      <c r="C1388" s="334" t="s">
        <v>52</v>
      </c>
      <c r="D1388" s="334" t="s">
        <v>1537</v>
      </c>
      <c r="E1388" s="334" t="s">
        <v>1041</v>
      </c>
      <c r="F1388" s="334" t="str">
        <f t="shared" si="66"/>
        <v>Dhaka FR Non-PNP</v>
      </c>
      <c r="G1388" s="338">
        <v>1191184</v>
      </c>
      <c r="H1388" s="336">
        <v>119140.03297330339</v>
      </c>
      <c r="I1388" s="336">
        <v>4764.7359999999999</v>
      </c>
      <c r="J1388" s="336"/>
      <c r="K1388" s="336"/>
      <c r="L1388" s="337">
        <f t="shared" si="64"/>
        <v>10.001816089983025</v>
      </c>
      <c r="M1388" s="337">
        <f t="shared" si="65"/>
        <v>0.4</v>
      </c>
    </row>
    <row r="1389" spans="1:13">
      <c r="A1389" s="334" t="s">
        <v>43</v>
      </c>
      <c r="B1389" s="334" t="s">
        <v>48</v>
      </c>
      <c r="C1389" s="334" t="s">
        <v>18</v>
      </c>
      <c r="D1389" s="334" t="s">
        <v>1537</v>
      </c>
      <c r="E1389" s="334" t="s">
        <v>1041</v>
      </c>
      <c r="F1389" s="334" t="str">
        <f t="shared" si="66"/>
        <v>Mymensingh FR Non-PNP</v>
      </c>
      <c r="G1389" s="338">
        <v>3106084</v>
      </c>
      <c r="H1389" s="336">
        <v>364594.41573321039</v>
      </c>
      <c r="I1389" s="336">
        <v>12424.336000000001</v>
      </c>
      <c r="J1389" s="336"/>
      <c r="K1389" s="336"/>
      <c r="L1389" s="337">
        <f t="shared" si="64"/>
        <v>11.738073269532002</v>
      </c>
      <c r="M1389" s="337">
        <f t="shared" si="65"/>
        <v>0.4</v>
      </c>
    </row>
    <row r="1390" spans="1:13">
      <c r="A1390" s="334" t="s">
        <v>57</v>
      </c>
      <c r="B1390" s="334" t="s">
        <v>52</v>
      </c>
      <c r="C1390" s="334" t="s">
        <v>52</v>
      </c>
      <c r="D1390" s="334" t="s">
        <v>1537</v>
      </c>
      <c r="E1390" s="334" t="s">
        <v>1041</v>
      </c>
      <c r="F1390" s="334" t="str">
        <f t="shared" si="66"/>
        <v>Dhaka FR Non-PNP</v>
      </c>
      <c r="G1390" s="338">
        <v>1178632</v>
      </c>
      <c r="H1390" s="336">
        <v>107948.17757108259</v>
      </c>
      <c r="I1390" s="336">
        <v>4714.5280000000002</v>
      </c>
      <c r="J1390" s="336"/>
      <c r="K1390" s="336"/>
      <c r="L1390" s="337">
        <f t="shared" si="64"/>
        <v>9.1587686038630025</v>
      </c>
      <c r="M1390" s="337">
        <f t="shared" si="65"/>
        <v>0.4</v>
      </c>
    </row>
    <row r="1391" spans="1:13">
      <c r="A1391" s="334" t="s">
        <v>275</v>
      </c>
      <c r="B1391" s="334" t="s">
        <v>52</v>
      </c>
      <c r="C1391" s="334" t="s">
        <v>52</v>
      </c>
      <c r="D1391" s="334" t="s">
        <v>1537</v>
      </c>
      <c r="E1391" s="334" t="s">
        <v>1041</v>
      </c>
      <c r="F1391" s="334" t="str">
        <f t="shared" si="66"/>
        <v>Dhaka FR Non-PNP</v>
      </c>
      <c r="G1391" s="338">
        <v>1641083</v>
      </c>
      <c r="H1391" s="336">
        <v>232089.36685011879</v>
      </c>
      <c r="I1391" s="336">
        <v>6564.3320000000003</v>
      </c>
      <c r="J1391" s="336"/>
      <c r="K1391" s="336"/>
      <c r="L1391" s="337">
        <f t="shared" si="64"/>
        <v>14.142451469555093</v>
      </c>
      <c r="M1391" s="337">
        <f t="shared" si="65"/>
        <v>0.4</v>
      </c>
    </row>
    <row r="1392" spans="1:13">
      <c r="A1392" s="334" t="s">
        <v>440</v>
      </c>
      <c r="B1392" s="334" t="s">
        <v>52</v>
      </c>
      <c r="C1392" s="334" t="s">
        <v>52</v>
      </c>
      <c r="D1392" s="334" t="s">
        <v>1537</v>
      </c>
      <c r="E1392" s="334" t="s">
        <v>1041</v>
      </c>
      <c r="F1392" s="334" t="str">
        <f t="shared" si="66"/>
        <v>Dhaka FR Non-PNP</v>
      </c>
      <c r="G1392" s="338">
        <v>2665710</v>
      </c>
      <c r="H1392" s="336">
        <v>329187.6316506326</v>
      </c>
      <c r="I1392" s="336">
        <v>10662.84</v>
      </c>
      <c r="J1392" s="336"/>
      <c r="K1392" s="336"/>
      <c r="L1392" s="337">
        <f t="shared" si="64"/>
        <v>12.348966378587042</v>
      </c>
      <c r="M1392" s="337">
        <f t="shared" si="65"/>
        <v>0.4</v>
      </c>
    </row>
    <row r="1393" spans="1:13">
      <c r="A1393" s="334" t="s">
        <v>393</v>
      </c>
      <c r="B1393" s="334" t="s">
        <v>52</v>
      </c>
      <c r="C1393" s="334" t="s">
        <v>52</v>
      </c>
      <c r="D1393" s="334" t="s">
        <v>1537</v>
      </c>
      <c r="E1393" s="334" t="s">
        <v>1041</v>
      </c>
      <c r="F1393" s="334" t="str">
        <f t="shared" si="66"/>
        <v>Dhaka FR Non-PNP</v>
      </c>
      <c r="G1393" s="338">
        <v>1701569</v>
      </c>
      <c r="H1393" s="336">
        <v>201251.27107280205</v>
      </c>
      <c r="I1393" s="336">
        <v>6806.2759999999998</v>
      </c>
      <c r="J1393" s="336"/>
      <c r="K1393" s="336"/>
      <c r="L1393" s="337">
        <f t="shared" si="64"/>
        <v>11.827394074104667</v>
      </c>
      <c r="M1393" s="337">
        <f t="shared" si="65"/>
        <v>0.4</v>
      </c>
    </row>
    <row r="1394" spans="1:13">
      <c r="A1394" s="334" t="s">
        <v>563</v>
      </c>
      <c r="B1394" s="334" t="s">
        <v>52</v>
      </c>
      <c r="C1394" s="334" t="s">
        <v>52</v>
      </c>
      <c r="D1394" s="334" t="s">
        <v>1537</v>
      </c>
      <c r="E1394" s="334" t="s">
        <v>1041</v>
      </c>
      <c r="F1394" s="334" t="str">
        <f t="shared" si="66"/>
        <v>Dhaka FR Non-PNP</v>
      </c>
      <c r="G1394" s="338">
        <v>2728559</v>
      </c>
      <c r="H1394" s="336">
        <v>358383.25687143538</v>
      </c>
      <c r="I1394" s="336">
        <v>1.4551915228366852E-11</v>
      </c>
      <c r="J1394" s="336"/>
      <c r="K1394" s="336"/>
      <c r="L1394" s="337">
        <f t="shared" si="64"/>
        <v>13.134524738934925</v>
      </c>
      <c r="M1394" s="337">
        <f t="shared" si="65"/>
        <v>5.3331869416665907E-16</v>
      </c>
    </row>
    <row r="1395" spans="1:13">
      <c r="A1395" s="334" t="s">
        <v>137</v>
      </c>
      <c r="B1395" s="334" t="s">
        <v>52</v>
      </c>
      <c r="C1395" s="334" t="s">
        <v>52</v>
      </c>
      <c r="D1395" s="334" t="s">
        <v>1537</v>
      </c>
      <c r="E1395" s="334" t="s">
        <v>1041</v>
      </c>
      <c r="F1395" s="334" t="str">
        <f t="shared" si="66"/>
        <v>Dhaka FR Non-PNP</v>
      </c>
      <c r="G1395" s="338">
        <v>1308721</v>
      </c>
      <c r="H1395" s="336">
        <v>128613.21245534037</v>
      </c>
      <c r="I1395" s="336">
        <v>5234.884</v>
      </c>
      <c r="J1395" s="336"/>
      <c r="K1395" s="336"/>
      <c r="L1395" s="337">
        <f t="shared" si="64"/>
        <v>9.8273973180945653</v>
      </c>
      <c r="M1395" s="337">
        <f t="shared" si="65"/>
        <v>0.4</v>
      </c>
    </row>
    <row r="1396" spans="1:13">
      <c r="A1396" s="334" t="s">
        <v>504</v>
      </c>
      <c r="B1396" s="334" t="s">
        <v>79</v>
      </c>
      <c r="C1396" s="334" t="s">
        <v>52</v>
      </c>
      <c r="D1396" s="334" t="s">
        <v>1537</v>
      </c>
      <c r="E1396" s="334" t="s">
        <v>1041</v>
      </c>
      <c r="F1396" s="334" t="str">
        <f t="shared" si="66"/>
        <v>Dhaka FR Non-PNP</v>
      </c>
      <c r="G1396" s="338">
        <v>7361582</v>
      </c>
      <c r="H1396" s="336">
        <v>834400.58754547825</v>
      </c>
      <c r="I1396" s="336">
        <v>29446.328000000001</v>
      </c>
      <c r="J1396" s="336"/>
      <c r="K1396" s="336"/>
      <c r="L1396" s="337">
        <f t="shared" si="64"/>
        <v>11.33452819713858</v>
      </c>
      <c r="M1396" s="337">
        <f t="shared" si="65"/>
        <v>0.4</v>
      </c>
    </row>
    <row r="1397" spans="1:13">
      <c r="A1397" s="334" t="s">
        <v>62</v>
      </c>
      <c r="B1397" s="334" t="s">
        <v>52</v>
      </c>
      <c r="C1397" s="334" t="s">
        <v>52</v>
      </c>
      <c r="D1397" s="334" t="s">
        <v>1537</v>
      </c>
      <c r="E1397" s="334" t="s">
        <v>1041</v>
      </c>
      <c r="F1397" s="334" t="str">
        <f t="shared" si="66"/>
        <v>Dhaka FR Non-PNP</v>
      </c>
      <c r="G1397" s="338">
        <v>2178957</v>
      </c>
      <c r="H1397" s="336">
        <v>261461.15241086725</v>
      </c>
      <c r="I1397" s="336">
        <v>8715.8279999999995</v>
      </c>
      <c r="J1397" s="336"/>
      <c r="K1397" s="336"/>
      <c r="L1397" s="337">
        <f t="shared" si="64"/>
        <v>11.999371828396212</v>
      </c>
      <c r="M1397" s="337">
        <f t="shared" si="65"/>
        <v>0.4</v>
      </c>
    </row>
    <row r="1398" spans="1:13">
      <c r="A1398" s="334" t="s">
        <v>553</v>
      </c>
      <c r="B1398" s="334" t="s">
        <v>52</v>
      </c>
      <c r="C1398" s="334" t="s">
        <v>52</v>
      </c>
      <c r="D1398" s="334" t="s">
        <v>1537</v>
      </c>
      <c r="E1398" s="334" t="s">
        <v>1041</v>
      </c>
      <c r="F1398" s="334" t="str">
        <f t="shared" si="66"/>
        <v>Dhaka FR Non-PNP</v>
      </c>
      <c r="G1398" s="338">
        <v>2200522</v>
      </c>
      <c r="H1398" s="336">
        <v>214794.49759031442</v>
      </c>
      <c r="I1398" s="336">
        <v>8802.0879999999997</v>
      </c>
      <c r="J1398" s="336"/>
      <c r="K1398" s="336"/>
      <c r="L1398" s="337">
        <f t="shared" si="64"/>
        <v>9.7610702183533924</v>
      </c>
      <c r="M1398" s="337">
        <f t="shared" si="65"/>
        <v>0.4</v>
      </c>
    </row>
    <row r="1399" spans="1:13">
      <c r="A1399" s="334" t="s">
        <v>273</v>
      </c>
      <c r="B1399" s="334" t="s">
        <v>52</v>
      </c>
      <c r="C1399" s="334" t="s">
        <v>52</v>
      </c>
      <c r="D1399" s="334" t="s">
        <v>1537</v>
      </c>
      <c r="E1399" s="334" t="s">
        <v>1041</v>
      </c>
      <c r="F1399" s="334" t="str">
        <f t="shared" si="66"/>
        <v>Dhaka FR Non-PNP</v>
      </c>
      <c r="G1399" s="338">
        <v>2093417</v>
      </c>
      <c r="H1399" s="336">
        <v>249119.61097439085</v>
      </c>
      <c r="I1399" s="336">
        <v>8373.6679999999997</v>
      </c>
      <c r="J1399" s="336"/>
      <c r="K1399" s="336"/>
      <c r="L1399" s="337">
        <f t="shared" si="64"/>
        <v>11.900142731925405</v>
      </c>
      <c r="M1399" s="337">
        <f t="shared" si="65"/>
        <v>0.4</v>
      </c>
    </row>
    <row r="1400" spans="1:13">
      <c r="A1400" s="334" t="s">
        <v>559</v>
      </c>
      <c r="B1400" s="334" t="s">
        <v>52</v>
      </c>
      <c r="C1400" s="334" t="s">
        <v>52</v>
      </c>
      <c r="D1400" s="334" t="s">
        <v>1537</v>
      </c>
      <c r="E1400" s="334" t="s">
        <v>1041</v>
      </c>
      <c r="F1400" s="334" t="str">
        <f t="shared" si="66"/>
        <v>Dhaka FR Non-PNP</v>
      </c>
      <c r="G1400" s="338">
        <v>2566446</v>
      </c>
      <c r="H1400" s="336">
        <v>282082.11198231409</v>
      </c>
      <c r="I1400" s="336">
        <v>2.1827872842550278E-11</v>
      </c>
      <c r="J1400" s="336"/>
      <c r="K1400" s="336"/>
      <c r="L1400" s="337">
        <f t="shared" si="64"/>
        <v>10.991157109181884</v>
      </c>
      <c r="M1400" s="337">
        <f t="shared" si="65"/>
        <v>8.5050972600047988E-16</v>
      </c>
    </row>
    <row r="1401" spans="1:13">
      <c r="A1401" s="334" t="s">
        <v>93</v>
      </c>
      <c r="B1401" s="334" t="s">
        <v>52</v>
      </c>
      <c r="C1401" s="334" t="s">
        <v>52</v>
      </c>
      <c r="D1401" s="334" t="s">
        <v>1537</v>
      </c>
      <c r="E1401" s="334" t="s">
        <v>1041</v>
      </c>
      <c r="F1401" s="334" t="str">
        <f t="shared" si="66"/>
        <v>Dhaka FR Non-PNP</v>
      </c>
      <c r="G1401" s="338">
        <v>6273550</v>
      </c>
      <c r="H1401" s="336">
        <v>830238.66154358233</v>
      </c>
      <c r="I1401" s="336">
        <v>25094.2</v>
      </c>
      <c r="J1401" s="336"/>
      <c r="K1401" s="336"/>
      <c r="L1401" s="337">
        <f t="shared" si="64"/>
        <v>13.2339530496064</v>
      </c>
      <c r="M1401" s="337">
        <f t="shared" si="65"/>
        <v>0.4</v>
      </c>
    </row>
    <row r="1402" spans="1:13">
      <c r="A1402" s="334" t="s">
        <v>518</v>
      </c>
      <c r="B1402" s="334" t="s">
        <v>103</v>
      </c>
      <c r="C1402" s="334" t="s">
        <v>52</v>
      </c>
      <c r="D1402" s="334" t="s">
        <v>1492</v>
      </c>
      <c r="E1402" s="334" t="s">
        <v>1041</v>
      </c>
      <c r="F1402" s="334" t="str">
        <f t="shared" si="66"/>
        <v>Dhaka FR PNP</v>
      </c>
      <c r="G1402" s="338">
        <v>5076719</v>
      </c>
      <c r="H1402" s="336">
        <v>807714.07592528593</v>
      </c>
      <c r="I1402" s="336">
        <v>20827.185000000001</v>
      </c>
      <c r="J1402" s="336"/>
      <c r="K1402" s="336"/>
      <c r="L1402" s="337">
        <f t="shared" si="64"/>
        <v>15.910159217504177</v>
      </c>
      <c r="M1402" s="337">
        <f t="shared" si="65"/>
        <v>0.4102489225816911</v>
      </c>
    </row>
    <row r="1403" spans="1:13">
      <c r="A1403" s="334" t="s">
        <v>411</v>
      </c>
      <c r="B1403" s="334" t="s">
        <v>52</v>
      </c>
      <c r="C1403" s="334" t="s">
        <v>52</v>
      </c>
      <c r="D1403" s="334" t="s">
        <v>1537</v>
      </c>
      <c r="E1403" s="334" t="s">
        <v>1041</v>
      </c>
      <c r="F1403" s="334" t="str">
        <f t="shared" si="66"/>
        <v>Dhaka FR Non-PNP</v>
      </c>
      <c r="G1403" s="338">
        <v>1382242</v>
      </c>
      <c r="H1403" s="336">
        <v>131178.19293395057</v>
      </c>
      <c r="I1403" s="336">
        <v>5528.9679999999998</v>
      </c>
      <c r="J1403" s="336"/>
      <c r="K1403" s="336"/>
      <c r="L1403" s="337">
        <f t="shared" si="64"/>
        <v>9.4902479402268618</v>
      </c>
      <c r="M1403" s="337">
        <f t="shared" si="65"/>
        <v>0.4</v>
      </c>
    </row>
    <row r="1404" spans="1:13">
      <c r="A1404" s="334" t="s">
        <v>77</v>
      </c>
      <c r="B1404" s="334" t="s">
        <v>79</v>
      </c>
      <c r="C1404" s="334" t="s">
        <v>52</v>
      </c>
      <c r="D1404" s="334" t="s">
        <v>1492</v>
      </c>
      <c r="E1404" s="334" t="s">
        <v>1041</v>
      </c>
      <c r="F1404" s="334" t="str">
        <f t="shared" si="66"/>
        <v>Dhaka FR PNP</v>
      </c>
      <c r="G1404" s="338">
        <v>6592720</v>
      </c>
      <c r="H1404" s="336">
        <v>828548.72861032514</v>
      </c>
      <c r="I1404" s="336">
        <v>27835.985000000001</v>
      </c>
      <c r="J1404" s="336"/>
      <c r="K1404" s="336"/>
      <c r="L1404" s="337">
        <f t="shared" si="64"/>
        <v>12.567631093241108</v>
      </c>
      <c r="M1404" s="337">
        <f t="shared" si="65"/>
        <v>0.42222307332936937</v>
      </c>
    </row>
    <row r="1405" spans="1:13">
      <c r="A1405" s="334" t="s">
        <v>597</v>
      </c>
      <c r="B1405" s="334" t="s">
        <v>52</v>
      </c>
      <c r="C1405" s="334" t="s">
        <v>52</v>
      </c>
      <c r="D1405" s="334" t="s">
        <v>1537</v>
      </c>
      <c r="E1405" s="334" t="s">
        <v>1041</v>
      </c>
      <c r="F1405" s="334" t="str">
        <f t="shared" si="66"/>
        <v>Dhaka FR Non-PNP</v>
      </c>
      <c r="G1405" s="338">
        <v>2605533</v>
      </c>
      <c r="H1405" s="336">
        <v>253737.20831392097</v>
      </c>
      <c r="I1405" s="336">
        <v>1.4551915228366852E-11</v>
      </c>
      <c r="J1405" s="336"/>
      <c r="K1405" s="336"/>
      <c r="L1405" s="337">
        <f t="shared" si="64"/>
        <v>9.7383993337993022</v>
      </c>
      <c r="M1405" s="337">
        <f t="shared" si="65"/>
        <v>5.5850051518698292E-16</v>
      </c>
    </row>
    <row r="1406" spans="1:13">
      <c r="A1406" s="334" t="s">
        <v>502</v>
      </c>
      <c r="B1406" s="334" t="s">
        <v>79</v>
      </c>
      <c r="C1406" s="334" t="s">
        <v>52</v>
      </c>
      <c r="D1406" s="334" t="s">
        <v>1537</v>
      </c>
      <c r="E1406" s="334" t="s">
        <v>1041</v>
      </c>
      <c r="F1406" s="334" t="str">
        <f t="shared" si="66"/>
        <v>Dhaka FR Non-PNP</v>
      </c>
      <c r="G1406" s="338">
        <v>6324277</v>
      </c>
      <c r="H1406" s="336">
        <v>741143.45812870457</v>
      </c>
      <c r="I1406" s="336">
        <v>25297.108</v>
      </c>
      <c r="J1406" s="336"/>
      <c r="K1406" s="336"/>
      <c r="L1406" s="337">
        <f t="shared" si="64"/>
        <v>11.719022714038372</v>
      </c>
      <c r="M1406" s="337">
        <f t="shared" si="65"/>
        <v>0.4</v>
      </c>
    </row>
    <row r="1407" spans="1:13">
      <c r="A1407" s="334" t="s">
        <v>218</v>
      </c>
      <c r="B1407" s="334" t="s">
        <v>79</v>
      </c>
      <c r="C1407" s="334" t="s">
        <v>52</v>
      </c>
      <c r="D1407" s="334" t="s">
        <v>1537</v>
      </c>
      <c r="E1407" s="334" t="s">
        <v>1041</v>
      </c>
      <c r="F1407" s="334" t="str">
        <f t="shared" si="66"/>
        <v>Dhaka FR Non-PNP</v>
      </c>
      <c r="G1407" s="338">
        <v>3990390</v>
      </c>
      <c r="H1407" s="336">
        <v>495124.9012341632</v>
      </c>
      <c r="I1407" s="336">
        <v>15961.56</v>
      </c>
      <c r="J1407" s="336"/>
      <c r="K1407" s="336"/>
      <c r="L1407" s="337">
        <f t="shared" si="64"/>
        <v>12.407932588898909</v>
      </c>
      <c r="M1407" s="337">
        <f t="shared" si="65"/>
        <v>0.4</v>
      </c>
    </row>
    <row r="1408" spans="1:13">
      <c r="A1408" s="334" t="s">
        <v>569</v>
      </c>
      <c r="B1408" s="334" t="s">
        <v>79</v>
      </c>
      <c r="C1408" s="334" t="s">
        <v>52</v>
      </c>
      <c r="D1408" s="334" t="s">
        <v>1492</v>
      </c>
      <c r="E1408" s="334" t="s">
        <v>1041</v>
      </c>
      <c r="F1408" s="334" t="str">
        <f t="shared" si="66"/>
        <v>Dhaka FR PNP</v>
      </c>
      <c r="G1408" s="338">
        <v>3847289</v>
      </c>
      <c r="H1408" s="336">
        <v>480358.49289759737</v>
      </c>
      <c r="I1408" s="336">
        <v>15389.156000000001</v>
      </c>
      <c r="J1408" s="336"/>
      <c r="K1408" s="336"/>
      <c r="L1408" s="337">
        <f t="shared" si="64"/>
        <v>12.485635804786108</v>
      </c>
      <c r="M1408" s="337">
        <f t="shared" si="65"/>
        <v>0.4</v>
      </c>
    </row>
    <row r="1409" spans="1:13">
      <c r="A1409" s="334" t="s">
        <v>620</v>
      </c>
      <c r="B1409" s="334" t="s">
        <v>52</v>
      </c>
      <c r="C1409" s="334" t="s">
        <v>52</v>
      </c>
      <c r="D1409" s="334" t="s">
        <v>1537</v>
      </c>
      <c r="E1409" s="334" t="s">
        <v>1041</v>
      </c>
      <c r="F1409" s="334" t="str">
        <f t="shared" si="66"/>
        <v>Dhaka FR Non-PNP</v>
      </c>
      <c r="G1409" s="338">
        <v>2393754</v>
      </c>
      <c r="H1409" s="336">
        <v>265035.29581792117</v>
      </c>
      <c r="I1409" s="336">
        <v>9575.0159999999996</v>
      </c>
      <c r="J1409" s="336"/>
      <c r="K1409" s="336"/>
      <c r="L1409" s="337">
        <f t="shared" si="64"/>
        <v>11.071952081037615</v>
      </c>
      <c r="M1409" s="337">
        <f t="shared" si="65"/>
        <v>0.4</v>
      </c>
    </row>
    <row r="1410" spans="1:13">
      <c r="A1410" s="334" t="s">
        <v>243</v>
      </c>
      <c r="B1410" s="334" t="s">
        <v>131</v>
      </c>
      <c r="C1410" s="334" t="s">
        <v>131</v>
      </c>
      <c r="D1410" s="334" t="s">
        <v>1537</v>
      </c>
      <c r="E1410" s="334" t="s">
        <v>1041</v>
      </c>
      <c r="F1410" s="334" t="str">
        <f t="shared" si="66"/>
        <v>Sylhet FR Non-PNP</v>
      </c>
      <c r="G1410" s="338">
        <v>3185767</v>
      </c>
      <c r="H1410" s="336">
        <v>417821.56074555067</v>
      </c>
      <c r="I1410" s="336">
        <v>12743.068000000001</v>
      </c>
      <c r="J1410" s="336"/>
      <c r="K1410" s="336"/>
      <c r="L1410" s="337">
        <f t="shared" si="64"/>
        <v>13.115257981690146</v>
      </c>
      <c r="M1410" s="337">
        <f t="shared" si="65"/>
        <v>0.4</v>
      </c>
    </row>
    <row r="1411" spans="1:13">
      <c r="A1411" s="334" t="s">
        <v>267</v>
      </c>
      <c r="B1411" s="334" t="s">
        <v>52</v>
      </c>
      <c r="C1411" s="334" t="s">
        <v>52</v>
      </c>
      <c r="D1411" s="334" t="s">
        <v>1537</v>
      </c>
      <c r="E1411" s="334" t="s">
        <v>1041</v>
      </c>
      <c r="F1411" s="334" t="str">
        <f t="shared" si="66"/>
        <v>Dhaka FR Non-PNP</v>
      </c>
      <c r="G1411" s="338">
        <v>1310370</v>
      </c>
      <c r="H1411" s="336">
        <v>148191.65223933864</v>
      </c>
      <c r="I1411" s="336">
        <v>5241.4800000000005</v>
      </c>
      <c r="J1411" s="336"/>
      <c r="K1411" s="336"/>
      <c r="L1411" s="337">
        <f t="shared" ref="L1411:L1474" si="67">(H1411/G1411)*100</f>
        <v>11.309145679414108</v>
      </c>
      <c r="M1411" s="337">
        <f t="shared" ref="M1411:M1474" si="68">(I1411/G1411)*100</f>
        <v>0.4</v>
      </c>
    </row>
    <row r="1412" spans="1:13">
      <c r="A1412" s="334" t="s">
        <v>279</v>
      </c>
      <c r="B1412" s="334" t="s">
        <v>52</v>
      </c>
      <c r="C1412" s="334" t="s">
        <v>52</v>
      </c>
      <c r="D1412" s="334" t="s">
        <v>1537</v>
      </c>
      <c r="E1412" s="334" t="s">
        <v>1041</v>
      </c>
      <c r="F1412" s="334" t="str">
        <f t="shared" ref="F1412:F1475" si="69">CONCATENATE(C1412," ",E1412," ",D1412)</f>
        <v>Dhaka FR Non-PNP</v>
      </c>
      <c r="G1412" s="338">
        <v>2287057</v>
      </c>
      <c r="H1412" s="336">
        <v>231008.40086942763</v>
      </c>
      <c r="I1412" s="336">
        <v>9148.228000000001</v>
      </c>
      <c r="J1412" s="336"/>
      <c r="K1412" s="336"/>
      <c r="L1412" s="337">
        <f t="shared" si="67"/>
        <v>10.100684017469947</v>
      </c>
      <c r="M1412" s="337">
        <f t="shared" si="68"/>
        <v>0.4</v>
      </c>
    </row>
    <row r="1413" spans="1:13">
      <c r="A1413" s="334" t="s">
        <v>114</v>
      </c>
      <c r="B1413" s="334" t="s">
        <v>52</v>
      </c>
      <c r="C1413" s="334" t="s">
        <v>52</v>
      </c>
      <c r="D1413" s="334" t="s">
        <v>1492</v>
      </c>
      <c r="E1413" s="334" t="s">
        <v>1041</v>
      </c>
      <c r="F1413" s="334" t="str">
        <f t="shared" si="69"/>
        <v>Dhaka FR PNP</v>
      </c>
      <c r="G1413" s="338">
        <v>12894678</v>
      </c>
      <c r="H1413" s="336">
        <v>2225194.0358915897</v>
      </c>
      <c r="I1413" s="336">
        <v>2015556.7638939451</v>
      </c>
      <c r="J1413" s="336"/>
      <c r="K1413" s="336"/>
      <c r="L1413" s="337">
        <f t="shared" si="67"/>
        <v>17.25668555578968</v>
      </c>
      <c r="M1413" s="337">
        <f t="shared" si="68"/>
        <v>15.630919701088661</v>
      </c>
    </row>
    <row r="1414" spans="1:13">
      <c r="A1414" s="334" t="s">
        <v>474</v>
      </c>
      <c r="B1414" s="334" t="s">
        <v>186</v>
      </c>
      <c r="C1414" s="334" t="s">
        <v>195</v>
      </c>
      <c r="D1414" s="334" t="s">
        <v>1537</v>
      </c>
      <c r="E1414" s="334" t="s">
        <v>1041</v>
      </c>
      <c r="F1414" s="334" t="str">
        <f t="shared" si="69"/>
        <v>Chattogram FR Non-PNP</v>
      </c>
      <c r="G1414" s="338">
        <v>6121633</v>
      </c>
      <c r="H1414" s="336">
        <v>806854.83850248239</v>
      </c>
      <c r="I1414" s="336">
        <v>22959.58</v>
      </c>
      <c r="J1414" s="336"/>
      <c r="K1414" s="336"/>
      <c r="L1414" s="337">
        <f t="shared" si="67"/>
        <v>13.180385666740923</v>
      </c>
      <c r="M1414" s="337">
        <f t="shared" si="68"/>
        <v>0.3750564596080817</v>
      </c>
    </row>
    <row r="1415" spans="1:13">
      <c r="A1415" s="334" t="s">
        <v>428</v>
      </c>
      <c r="B1415" s="334" t="s">
        <v>52</v>
      </c>
      <c r="C1415" s="334" t="s">
        <v>52</v>
      </c>
      <c r="D1415" s="334" t="s">
        <v>1537</v>
      </c>
      <c r="E1415" s="334" t="s">
        <v>1041</v>
      </c>
      <c r="F1415" s="334" t="str">
        <f t="shared" si="69"/>
        <v>Dhaka FR Non-PNP</v>
      </c>
      <c r="G1415" s="338">
        <v>2029765</v>
      </c>
      <c r="H1415" s="336">
        <v>215585.91615952467</v>
      </c>
      <c r="I1415" s="336">
        <v>8119.06</v>
      </c>
      <c r="J1415" s="336"/>
      <c r="K1415" s="336"/>
      <c r="L1415" s="337">
        <f t="shared" si="67"/>
        <v>10.62122542065336</v>
      </c>
      <c r="M1415" s="337">
        <f t="shared" si="68"/>
        <v>0.4</v>
      </c>
    </row>
    <row r="1416" spans="1:13">
      <c r="A1416" s="334" t="s">
        <v>607</v>
      </c>
      <c r="B1416" s="334" t="s">
        <v>79</v>
      </c>
      <c r="C1416" s="334" t="s">
        <v>52</v>
      </c>
      <c r="D1416" s="334" t="s">
        <v>1537</v>
      </c>
      <c r="E1416" s="334" t="s">
        <v>1041</v>
      </c>
      <c r="F1416" s="334" t="str">
        <f t="shared" si="69"/>
        <v>Dhaka FR Non-PNP</v>
      </c>
      <c r="G1416" s="338">
        <v>3633221</v>
      </c>
      <c r="H1416" s="336">
        <v>419721.21269075584</v>
      </c>
      <c r="I1416" s="336">
        <v>14532.884</v>
      </c>
      <c r="J1416" s="336"/>
      <c r="K1416" s="336"/>
      <c r="L1416" s="337">
        <f t="shared" si="67"/>
        <v>11.55231715028499</v>
      </c>
      <c r="M1416" s="337">
        <f t="shared" si="68"/>
        <v>0.4</v>
      </c>
    </row>
    <row r="1417" spans="1:13">
      <c r="A1417" s="334" t="s">
        <v>604</v>
      </c>
      <c r="B1417" s="334" t="s">
        <v>606</v>
      </c>
      <c r="C1417" s="334" t="s">
        <v>107</v>
      </c>
      <c r="D1417" s="334" t="s">
        <v>1537</v>
      </c>
      <c r="E1417" s="334" t="s">
        <v>1041</v>
      </c>
      <c r="F1417" s="334" t="str">
        <f t="shared" si="69"/>
        <v>Rajshahi FR Non-PNP</v>
      </c>
      <c r="G1417" s="338">
        <v>3129816</v>
      </c>
      <c r="H1417" s="336">
        <v>380352.23026281106</v>
      </c>
      <c r="I1417" s="336">
        <v>12519.264000000001</v>
      </c>
      <c r="J1417" s="336"/>
      <c r="K1417" s="336"/>
      <c r="L1417" s="337">
        <f t="shared" si="67"/>
        <v>12.15254284158593</v>
      </c>
      <c r="M1417" s="337">
        <f t="shared" si="68"/>
        <v>0.4</v>
      </c>
    </row>
    <row r="1418" spans="1:13">
      <c r="A1418" s="334" t="s">
        <v>398</v>
      </c>
      <c r="B1418" s="334" t="s">
        <v>401</v>
      </c>
      <c r="C1418" s="334" t="s">
        <v>195</v>
      </c>
      <c r="D1418" s="334" t="s">
        <v>1492</v>
      </c>
      <c r="E1418" s="334" t="s">
        <v>1041</v>
      </c>
      <c r="F1418" s="334" t="str">
        <f t="shared" si="69"/>
        <v>Chattogram FR PNP</v>
      </c>
      <c r="G1418" s="338">
        <v>7254145</v>
      </c>
      <c r="H1418" s="336">
        <v>1197911.8497580739</v>
      </c>
      <c r="I1418" s="336">
        <v>29016.58</v>
      </c>
      <c r="J1418" s="336"/>
      <c r="K1418" s="336"/>
      <c r="L1418" s="337">
        <f t="shared" si="67"/>
        <v>16.513480909991102</v>
      </c>
      <c r="M1418" s="337">
        <f t="shared" si="68"/>
        <v>0.4</v>
      </c>
    </row>
    <row r="1419" spans="1:13">
      <c r="A1419" s="334" t="s">
        <v>204</v>
      </c>
      <c r="B1419" s="334" t="s">
        <v>206</v>
      </c>
      <c r="C1419" s="334" t="s">
        <v>52</v>
      </c>
      <c r="D1419" s="334" t="s">
        <v>1537</v>
      </c>
      <c r="E1419" s="334" t="s">
        <v>1041</v>
      </c>
      <c r="F1419" s="334" t="str">
        <f t="shared" si="69"/>
        <v>Dhaka FR Non-PNP</v>
      </c>
      <c r="G1419" s="338">
        <v>3823684</v>
      </c>
      <c r="H1419" s="336">
        <v>464201.59277844883</v>
      </c>
      <c r="I1419" s="336">
        <v>15294.736000000001</v>
      </c>
      <c r="J1419" s="336"/>
      <c r="K1419" s="336"/>
      <c r="L1419" s="337">
        <f t="shared" si="67"/>
        <v>12.140166205639609</v>
      </c>
      <c r="M1419" s="337">
        <f t="shared" si="68"/>
        <v>0.4</v>
      </c>
    </row>
    <row r="1420" spans="1:13">
      <c r="A1420" s="334" t="s">
        <v>241</v>
      </c>
      <c r="B1420" s="334" t="s">
        <v>18</v>
      </c>
      <c r="C1420" s="334" t="s">
        <v>18</v>
      </c>
      <c r="D1420" s="334" t="s">
        <v>1537</v>
      </c>
      <c r="E1420" s="334" t="s">
        <v>1041</v>
      </c>
      <c r="F1420" s="334" t="str">
        <f t="shared" si="69"/>
        <v>Mymensingh FR Non-PNP</v>
      </c>
      <c r="G1420" s="338">
        <v>3997950</v>
      </c>
      <c r="H1420" s="336">
        <v>471673.02932340832</v>
      </c>
      <c r="I1420" s="336">
        <v>15991.800000000001</v>
      </c>
      <c r="J1420" s="336"/>
      <c r="K1420" s="336"/>
      <c r="L1420" s="337">
        <f t="shared" si="67"/>
        <v>11.797872142558269</v>
      </c>
      <c r="M1420" s="337">
        <f t="shared" si="68"/>
        <v>0.4</v>
      </c>
    </row>
    <row r="1421" spans="1:13">
      <c r="A1421" s="334" t="s">
        <v>510</v>
      </c>
      <c r="B1421" s="334" t="s">
        <v>512</v>
      </c>
      <c r="C1421" s="334" t="s">
        <v>159</v>
      </c>
      <c r="D1421" s="334" t="s">
        <v>1537</v>
      </c>
      <c r="E1421" s="334" t="s">
        <v>1041</v>
      </c>
      <c r="F1421" s="334" t="str">
        <f t="shared" si="69"/>
        <v>Khulna FR Non-PNP</v>
      </c>
      <c r="G1421" s="338">
        <v>6850450</v>
      </c>
      <c r="H1421" s="336">
        <v>950216.08787154558</v>
      </c>
      <c r="I1421" s="336">
        <v>27401.8</v>
      </c>
      <c r="J1421" s="336"/>
      <c r="K1421" s="336"/>
      <c r="L1421" s="337">
        <f t="shared" si="67"/>
        <v>13.870856482005497</v>
      </c>
      <c r="M1421" s="337">
        <f t="shared" si="68"/>
        <v>0.4</v>
      </c>
    </row>
    <row r="1422" spans="1:13">
      <c r="A1422" s="334" t="s">
        <v>470</v>
      </c>
      <c r="B1422" s="334" t="s">
        <v>362</v>
      </c>
      <c r="C1422" s="334" t="s">
        <v>52</v>
      </c>
      <c r="D1422" s="334" t="s">
        <v>1537</v>
      </c>
      <c r="E1422" s="334" t="s">
        <v>1041</v>
      </c>
      <c r="F1422" s="334" t="str">
        <f t="shared" si="69"/>
        <v>Dhaka FR Non-PNP</v>
      </c>
      <c r="G1422" s="338">
        <v>2392078</v>
      </c>
      <c r="H1422" s="336">
        <v>304153.3462901577</v>
      </c>
      <c r="I1422" s="336">
        <v>9568.3119999999999</v>
      </c>
      <c r="J1422" s="336"/>
      <c r="K1422" s="336"/>
      <c r="L1422" s="337">
        <f t="shared" si="67"/>
        <v>12.715026277995856</v>
      </c>
      <c r="M1422" s="337">
        <f t="shared" si="68"/>
        <v>0.4</v>
      </c>
    </row>
    <row r="1423" spans="1:13">
      <c r="A1423" s="334" t="s">
        <v>404</v>
      </c>
      <c r="B1423" s="334" t="s">
        <v>389</v>
      </c>
      <c r="C1423" s="334" t="s">
        <v>389</v>
      </c>
      <c r="D1423" s="334" t="s">
        <v>1492</v>
      </c>
      <c r="E1423" s="334" t="s">
        <v>1041</v>
      </c>
      <c r="F1423" s="334" t="str">
        <f t="shared" si="69"/>
        <v>Rangpur FR PNP</v>
      </c>
      <c r="G1423" s="338">
        <v>22262348</v>
      </c>
      <c r="H1423" s="336">
        <v>2994540.9592844406</v>
      </c>
      <c r="I1423" s="336">
        <v>83210.544999999998</v>
      </c>
      <c r="J1423" s="336"/>
      <c r="K1423" s="336"/>
      <c r="L1423" s="337">
        <f t="shared" si="67"/>
        <v>13.451146120276444</v>
      </c>
      <c r="M1423" s="337">
        <f t="shared" si="68"/>
        <v>0.37377254636393248</v>
      </c>
    </row>
    <row r="1424" spans="1:13">
      <c r="A1424" s="334" t="s">
        <v>464</v>
      </c>
      <c r="B1424" s="334" t="s">
        <v>52</v>
      </c>
      <c r="C1424" s="334" t="s">
        <v>52</v>
      </c>
      <c r="D1424" s="334" t="s">
        <v>1537</v>
      </c>
      <c r="E1424" s="334" t="s">
        <v>1041</v>
      </c>
      <c r="F1424" s="334" t="str">
        <f t="shared" si="69"/>
        <v>Dhaka FR Non-PNP</v>
      </c>
      <c r="G1424" s="338">
        <v>2984765</v>
      </c>
      <c r="H1424" s="336">
        <v>332717.36908009701</v>
      </c>
      <c r="I1424" s="336">
        <v>11939.06</v>
      </c>
      <c r="J1424" s="336"/>
      <c r="K1424" s="336"/>
      <c r="L1424" s="337">
        <f t="shared" si="67"/>
        <v>11.147188106269573</v>
      </c>
      <c r="M1424" s="337">
        <f t="shared" si="68"/>
        <v>0.4</v>
      </c>
    </row>
    <row r="1425" spans="1:13">
      <c r="A1425" s="334" t="s">
        <v>540</v>
      </c>
      <c r="B1425" s="334" t="s">
        <v>542</v>
      </c>
      <c r="C1425" s="334" t="s">
        <v>52</v>
      </c>
      <c r="D1425" s="334" t="s">
        <v>1537</v>
      </c>
      <c r="E1425" s="334" t="s">
        <v>1041</v>
      </c>
      <c r="F1425" s="334" t="str">
        <f t="shared" si="69"/>
        <v>Dhaka FR Non-PNP</v>
      </c>
      <c r="G1425" s="338">
        <v>5583633</v>
      </c>
      <c r="H1425" s="336">
        <v>799707.9874994061</v>
      </c>
      <c r="I1425" s="336">
        <v>-1.4551915228366852E-11</v>
      </c>
      <c r="J1425" s="336"/>
      <c r="K1425" s="336"/>
      <c r="L1425" s="337">
        <f t="shared" si="67"/>
        <v>14.322359429772805</v>
      </c>
      <c r="M1425" s="337">
        <f t="shared" si="68"/>
        <v>-2.6061732976302083E-16</v>
      </c>
    </row>
    <row r="1426" spans="1:13">
      <c r="A1426" s="334" t="s">
        <v>496</v>
      </c>
      <c r="B1426" s="334" t="s">
        <v>195</v>
      </c>
      <c r="C1426" s="334" t="s">
        <v>195</v>
      </c>
      <c r="D1426" s="334" t="s">
        <v>1537</v>
      </c>
      <c r="E1426" s="334" t="s">
        <v>1041</v>
      </c>
      <c r="F1426" s="334" t="str">
        <f t="shared" si="69"/>
        <v>Chattogram FR Non-PNP</v>
      </c>
      <c r="G1426" s="338">
        <v>3787975</v>
      </c>
      <c r="H1426" s="336">
        <v>510536.85278028488</v>
      </c>
      <c r="I1426" s="336">
        <v>15151.9</v>
      </c>
      <c r="J1426" s="336"/>
      <c r="K1426" s="336"/>
      <c r="L1426" s="337">
        <f t="shared" si="67"/>
        <v>13.477830576502878</v>
      </c>
      <c r="M1426" s="337">
        <f t="shared" si="68"/>
        <v>0.4</v>
      </c>
    </row>
    <row r="1427" spans="1:13">
      <c r="A1427" s="334" t="s">
        <v>220</v>
      </c>
      <c r="B1427" s="334" t="s">
        <v>79</v>
      </c>
      <c r="C1427" s="334" t="s">
        <v>52</v>
      </c>
      <c r="D1427" s="334" t="s">
        <v>1537</v>
      </c>
      <c r="E1427" s="334" t="s">
        <v>1041</v>
      </c>
      <c r="F1427" s="334" t="str">
        <f t="shared" si="69"/>
        <v>Dhaka FR Non-PNP</v>
      </c>
      <c r="G1427" s="338">
        <v>4164917</v>
      </c>
      <c r="H1427" s="336">
        <v>499821.04439531034</v>
      </c>
      <c r="I1427" s="336">
        <v>16659.668000000001</v>
      </c>
      <c r="J1427" s="336"/>
      <c r="K1427" s="336"/>
      <c r="L1427" s="337">
        <f t="shared" si="67"/>
        <v>12.000744418083489</v>
      </c>
      <c r="M1427" s="337">
        <f t="shared" si="68"/>
        <v>0.4</v>
      </c>
    </row>
    <row r="1428" spans="1:13">
      <c r="A1428" s="334" t="s">
        <v>83</v>
      </c>
      <c r="B1428" s="334" t="s">
        <v>76</v>
      </c>
      <c r="C1428" s="334" t="s">
        <v>195</v>
      </c>
      <c r="D1428" s="334" t="s">
        <v>1537</v>
      </c>
      <c r="E1428" s="334" t="s">
        <v>1041</v>
      </c>
      <c r="F1428" s="334" t="str">
        <f t="shared" si="69"/>
        <v>Chattogram FR Non-PNP</v>
      </c>
      <c r="G1428" s="338">
        <v>2058941</v>
      </c>
      <c r="H1428" s="336">
        <v>203797.76436653838</v>
      </c>
      <c r="I1428" s="336">
        <v>41431.912276701092</v>
      </c>
      <c r="J1428" s="336"/>
      <c r="K1428" s="336"/>
      <c r="L1428" s="337">
        <f t="shared" si="67"/>
        <v>9.8981837928594558</v>
      </c>
      <c r="M1428" s="337">
        <f t="shared" si="68"/>
        <v>2.0122923520732789</v>
      </c>
    </row>
    <row r="1429" spans="1:13">
      <c r="A1429" s="334" t="s">
        <v>624</v>
      </c>
      <c r="B1429" s="334" t="s">
        <v>79</v>
      </c>
      <c r="C1429" s="334" t="s">
        <v>52</v>
      </c>
      <c r="D1429" s="334" t="s">
        <v>1537</v>
      </c>
      <c r="E1429" s="334" t="s">
        <v>1041</v>
      </c>
      <c r="F1429" s="334" t="str">
        <f t="shared" si="69"/>
        <v>Dhaka FR Non-PNP</v>
      </c>
      <c r="G1429" s="338">
        <v>4114673</v>
      </c>
      <c r="H1429" s="336">
        <v>490891.1128418452</v>
      </c>
      <c r="I1429" s="336">
        <v>16458.691999999999</v>
      </c>
      <c r="J1429" s="336"/>
      <c r="K1429" s="336"/>
      <c r="L1429" s="337">
        <f t="shared" si="67"/>
        <v>11.930258196504198</v>
      </c>
      <c r="M1429" s="337">
        <f t="shared" si="68"/>
        <v>0.4</v>
      </c>
    </row>
    <row r="1430" spans="1:13">
      <c r="A1430" s="334" t="s">
        <v>534</v>
      </c>
      <c r="B1430" s="334" t="s">
        <v>98</v>
      </c>
      <c r="C1430" s="334" t="s">
        <v>52</v>
      </c>
      <c r="D1430" s="334" t="s">
        <v>1537</v>
      </c>
      <c r="E1430" s="334" t="s">
        <v>1041</v>
      </c>
      <c r="F1430" s="334" t="str">
        <f t="shared" si="69"/>
        <v>Dhaka FR Non-PNP</v>
      </c>
      <c r="G1430" s="338">
        <v>4687724</v>
      </c>
      <c r="H1430" s="336">
        <v>657295.92715061747</v>
      </c>
      <c r="I1430" s="336">
        <v>18750.896000000001</v>
      </c>
      <c r="J1430" s="336"/>
      <c r="K1430" s="336"/>
      <c r="L1430" s="337">
        <f t="shared" si="67"/>
        <v>14.021643064963241</v>
      </c>
      <c r="M1430" s="337">
        <f t="shared" si="68"/>
        <v>0.4</v>
      </c>
    </row>
    <row r="1431" spans="1:13">
      <c r="A1431" s="334" t="s">
        <v>200</v>
      </c>
      <c r="B1431" s="334" t="s">
        <v>195</v>
      </c>
      <c r="C1431" s="334" t="s">
        <v>195</v>
      </c>
      <c r="D1431" s="334" t="s">
        <v>1537</v>
      </c>
      <c r="E1431" s="334" t="s">
        <v>1041</v>
      </c>
      <c r="F1431" s="334" t="str">
        <f t="shared" si="69"/>
        <v>Chattogram FR Non-PNP</v>
      </c>
      <c r="G1431" s="338">
        <v>3307766</v>
      </c>
      <c r="H1431" s="336">
        <v>414678.03562777437</v>
      </c>
      <c r="I1431" s="336">
        <v>13231.064</v>
      </c>
      <c r="J1431" s="336"/>
      <c r="K1431" s="336"/>
      <c r="L1431" s="337">
        <f t="shared" si="67"/>
        <v>12.536498519779645</v>
      </c>
      <c r="M1431" s="337">
        <f t="shared" si="68"/>
        <v>0.4</v>
      </c>
    </row>
    <row r="1432" spans="1:13">
      <c r="A1432" s="334" t="s">
        <v>557</v>
      </c>
      <c r="B1432" s="334" t="s">
        <v>52</v>
      </c>
      <c r="C1432" s="334" t="s">
        <v>52</v>
      </c>
      <c r="D1432" s="334" t="s">
        <v>1537</v>
      </c>
      <c r="E1432" s="334" t="s">
        <v>1041</v>
      </c>
      <c r="F1432" s="334" t="str">
        <f t="shared" si="69"/>
        <v>Dhaka FR Non-PNP</v>
      </c>
      <c r="G1432" s="338">
        <v>2407608</v>
      </c>
      <c r="H1432" s="336">
        <v>301376.51166179526</v>
      </c>
      <c r="I1432" s="336">
        <v>9630.4320000000007</v>
      </c>
      <c r="J1432" s="336"/>
      <c r="K1432" s="336"/>
      <c r="L1432" s="337">
        <f t="shared" si="67"/>
        <v>12.517673627176654</v>
      </c>
      <c r="M1432" s="337">
        <f t="shared" si="68"/>
        <v>0.4</v>
      </c>
    </row>
    <row r="1433" spans="1:13">
      <c r="A1433" s="334" t="s">
        <v>520</v>
      </c>
      <c r="B1433" s="334" t="s">
        <v>522</v>
      </c>
      <c r="C1433" s="334" t="s">
        <v>52</v>
      </c>
      <c r="D1433" s="334" t="s">
        <v>1537</v>
      </c>
      <c r="E1433" s="334" t="s">
        <v>1041</v>
      </c>
      <c r="F1433" s="334" t="str">
        <f t="shared" si="69"/>
        <v>Dhaka FR Non-PNP</v>
      </c>
      <c r="G1433" s="338">
        <v>4855554</v>
      </c>
      <c r="H1433" s="336">
        <v>529942.44203338935</v>
      </c>
      <c r="I1433" s="336">
        <v>19422.216</v>
      </c>
      <c r="J1433" s="336"/>
      <c r="K1433" s="336"/>
      <c r="L1433" s="337">
        <f t="shared" si="67"/>
        <v>10.914149899957645</v>
      </c>
      <c r="M1433" s="337">
        <f t="shared" si="68"/>
        <v>0.4</v>
      </c>
    </row>
    <row r="1434" spans="1:13">
      <c r="A1434" s="334" t="s">
        <v>55</v>
      </c>
      <c r="B1434" s="334" t="s">
        <v>52</v>
      </c>
      <c r="C1434" s="334" t="s">
        <v>52</v>
      </c>
      <c r="D1434" s="334" t="s">
        <v>1492</v>
      </c>
      <c r="E1434" s="334" t="s">
        <v>1041</v>
      </c>
      <c r="F1434" s="334" t="str">
        <f t="shared" si="69"/>
        <v>Dhaka FR PNP</v>
      </c>
      <c r="G1434" s="338">
        <v>8869255</v>
      </c>
      <c r="H1434" s="336">
        <v>1526792.1967319408</v>
      </c>
      <c r="I1434" s="336">
        <v>35477.020000000004</v>
      </c>
      <c r="J1434" s="336"/>
      <c r="K1434" s="336"/>
      <c r="L1434" s="337">
        <f t="shared" si="67"/>
        <v>17.214435673931362</v>
      </c>
      <c r="M1434" s="337">
        <f t="shared" si="68"/>
        <v>0.4</v>
      </c>
    </row>
    <row r="1435" spans="1:13">
      <c r="A1435" s="334" t="s">
        <v>64</v>
      </c>
      <c r="B1435" s="334" t="s">
        <v>52</v>
      </c>
      <c r="C1435" s="334" t="s">
        <v>52</v>
      </c>
      <c r="D1435" s="334" t="s">
        <v>1537</v>
      </c>
      <c r="E1435" s="334" t="s">
        <v>1041</v>
      </c>
      <c r="F1435" s="334" t="str">
        <f t="shared" si="69"/>
        <v>Dhaka FR Non-PNP</v>
      </c>
      <c r="G1435" s="338">
        <v>2787084</v>
      </c>
      <c r="H1435" s="336">
        <v>315619.44909814553</v>
      </c>
      <c r="I1435" s="336">
        <v>11148.335999999999</v>
      </c>
      <c r="J1435" s="336"/>
      <c r="K1435" s="336"/>
      <c r="L1435" s="337">
        <f t="shared" si="67"/>
        <v>11.324360840869724</v>
      </c>
      <c r="M1435" s="337">
        <f t="shared" si="68"/>
        <v>0.4</v>
      </c>
    </row>
    <row r="1436" spans="1:13">
      <c r="A1436" s="334" t="s">
        <v>245</v>
      </c>
      <c r="B1436" s="334" t="s">
        <v>189</v>
      </c>
      <c r="C1436" s="334" t="s">
        <v>189</v>
      </c>
      <c r="D1436" s="334" t="s">
        <v>1537</v>
      </c>
      <c r="E1436" s="334" t="s">
        <v>1041</v>
      </c>
      <c r="F1436" s="334" t="str">
        <f t="shared" si="69"/>
        <v>Barishal FR Non-PNP</v>
      </c>
      <c r="G1436" s="338">
        <v>3906493</v>
      </c>
      <c r="H1436" s="336">
        <v>490816.33123375248</v>
      </c>
      <c r="I1436" s="336">
        <v>15625.972</v>
      </c>
      <c r="J1436" s="336"/>
      <c r="K1436" s="336"/>
      <c r="L1436" s="337">
        <f t="shared" si="67"/>
        <v>12.56411649102539</v>
      </c>
      <c r="M1436" s="337">
        <f t="shared" si="68"/>
        <v>0.4</v>
      </c>
    </row>
    <row r="1437" spans="1:13">
      <c r="A1437" s="334" t="s">
        <v>513</v>
      </c>
      <c r="B1437" s="334" t="s">
        <v>908</v>
      </c>
      <c r="C1437" s="334" t="s">
        <v>131</v>
      </c>
      <c r="D1437" s="334" t="s">
        <v>1537</v>
      </c>
      <c r="E1437" s="334" t="s">
        <v>1041</v>
      </c>
      <c r="F1437" s="334" t="str">
        <f t="shared" si="69"/>
        <v>Sylhet FR Non-PNP</v>
      </c>
      <c r="G1437" s="338">
        <v>4697435</v>
      </c>
      <c r="H1437" s="336">
        <v>598486.75301527162</v>
      </c>
      <c r="I1437" s="336">
        <v>18789.740000000002</v>
      </c>
      <c r="J1437" s="336"/>
      <c r="K1437" s="336"/>
      <c r="L1437" s="337">
        <f t="shared" si="67"/>
        <v>12.740713879282451</v>
      </c>
      <c r="M1437" s="337">
        <f t="shared" si="68"/>
        <v>0.4</v>
      </c>
    </row>
    <row r="1438" spans="1:13">
      <c r="A1438" s="334" t="s">
        <v>212</v>
      </c>
      <c r="B1438" s="334" t="s">
        <v>136</v>
      </c>
      <c r="C1438" s="334" t="s">
        <v>131</v>
      </c>
      <c r="D1438" s="334" t="s">
        <v>1537</v>
      </c>
      <c r="E1438" s="334" t="s">
        <v>1041</v>
      </c>
      <c r="F1438" s="334" t="str">
        <f t="shared" si="69"/>
        <v>Sylhet FR Non-PNP</v>
      </c>
      <c r="G1438" s="338">
        <v>5343221</v>
      </c>
      <c r="H1438" s="336">
        <v>748496.1398058323</v>
      </c>
      <c r="I1438" s="336">
        <v>21372.884000000002</v>
      </c>
      <c r="J1438" s="336"/>
      <c r="K1438" s="336"/>
      <c r="L1438" s="337">
        <f t="shared" si="67"/>
        <v>14.00833204926078</v>
      </c>
      <c r="M1438" s="337">
        <f t="shared" si="68"/>
        <v>0.4</v>
      </c>
    </row>
    <row r="1439" spans="1:13">
      <c r="A1439" s="334" t="s">
        <v>543</v>
      </c>
      <c r="B1439" s="334" t="s">
        <v>52</v>
      </c>
      <c r="C1439" s="334" t="s">
        <v>52</v>
      </c>
      <c r="D1439" s="334" t="s">
        <v>1492</v>
      </c>
      <c r="E1439" s="334" t="s">
        <v>1041</v>
      </c>
      <c r="F1439" s="334" t="str">
        <f t="shared" si="69"/>
        <v>Dhaka FR PNP</v>
      </c>
      <c r="G1439" s="338">
        <v>8596914</v>
      </c>
      <c r="H1439" s="336">
        <v>1325216.2634389321</v>
      </c>
      <c r="I1439" s="336">
        <v>29103.15</v>
      </c>
      <c r="J1439" s="336"/>
      <c r="K1439" s="336"/>
      <c r="L1439" s="337">
        <f t="shared" si="67"/>
        <v>15.415022919142057</v>
      </c>
      <c r="M1439" s="337">
        <f t="shared" si="68"/>
        <v>0.33853019816180552</v>
      </c>
    </row>
    <row r="1440" spans="1:13">
      <c r="A1440" s="334" t="s">
        <v>341</v>
      </c>
      <c r="B1440" s="334" t="s">
        <v>79</v>
      </c>
      <c r="C1440" s="334" t="s">
        <v>52</v>
      </c>
      <c r="D1440" s="334" t="s">
        <v>1537</v>
      </c>
      <c r="E1440" s="334" t="s">
        <v>1041</v>
      </c>
      <c r="F1440" s="334" t="str">
        <f t="shared" si="69"/>
        <v>Dhaka FR Non-PNP</v>
      </c>
      <c r="G1440" s="338">
        <v>1501389</v>
      </c>
      <c r="H1440" s="336">
        <v>180277.4044457236</v>
      </c>
      <c r="I1440" s="336">
        <v>6005.5560000000005</v>
      </c>
      <c r="J1440" s="336"/>
      <c r="K1440" s="336"/>
      <c r="L1440" s="337">
        <f t="shared" si="67"/>
        <v>12.007374800649504</v>
      </c>
      <c r="M1440" s="337">
        <f t="shared" si="68"/>
        <v>0.4</v>
      </c>
    </row>
    <row r="1441" spans="1:13">
      <c r="A1441" s="334" t="s">
        <v>609</v>
      </c>
      <c r="B1441" s="334" t="s">
        <v>52</v>
      </c>
      <c r="C1441" s="334" t="s">
        <v>52</v>
      </c>
      <c r="D1441" s="334" t="s">
        <v>1537</v>
      </c>
      <c r="E1441" s="334" t="s">
        <v>1041</v>
      </c>
      <c r="F1441" s="334" t="str">
        <f t="shared" si="69"/>
        <v>Dhaka FR Non-PNP</v>
      </c>
      <c r="G1441" s="338">
        <v>2319346</v>
      </c>
      <c r="H1441" s="336">
        <v>289825.82596575073</v>
      </c>
      <c r="I1441" s="336">
        <v>9277.384</v>
      </c>
      <c r="J1441" s="336"/>
      <c r="K1441" s="336"/>
      <c r="L1441" s="337">
        <f t="shared" si="67"/>
        <v>12.496015082085671</v>
      </c>
      <c r="M1441" s="337">
        <f t="shared" si="68"/>
        <v>0.4</v>
      </c>
    </row>
    <row r="1442" spans="1:13">
      <c r="A1442" s="334" t="s">
        <v>545</v>
      </c>
      <c r="B1442" s="334" t="s">
        <v>52</v>
      </c>
      <c r="C1442" s="334" t="s">
        <v>52</v>
      </c>
      <c r="D1442" s="334" t="s">
        <v>1492</v>
      </c>
      <c r="E1442" s="334" t="s">
        <v>1041</v>
      </c>
      <c r="F1442" s="334" t="str">
        <f t="shared" si="69"/>
        <v>Dhaka FR PNP</v>
      </c>
      <c r="G1442" s="338">
        <v>11452735</v>
      </c>
      <c r="H1442" s="336">
        <v>1876221.9296970458</v>
      </c>
      <c r="I1442" s="336">
        <v>44470.16</v>
      </c>
      <c r="J1442" s="336"/>
      <c r="K1442" s="336"/>
      <c r="L1442" s="337">
        <f t="shared" si="67"/>
        <v>16.38230457351057</v>
      </c>
      <c r="M1442" s="337">
        <f t="shared" si="68"/>
        <v>0.38829292740991561</v>
      </c>
    </row>
    <row r="1443" spans="1:13">
      <c r="A1443" s="334" t="s">
        <v>536</v>
      </c>
      <c r="B1443" s="334" t="s">
        <v>156</v>
      </c>
      <c r="C1443" s="334" t="s">
        <v>159</v>
      </c>
      <c r="D1443" s="334" t="s">
        <v>1537</v>
      </c>
      <c r="E1443" s="334" t="s">
        <v>1041</v>
      </c>
      <c r="F1443" s="334" t="str">
        <f t="shared" si="69"/>
        <v>Khulna FR Non-PNP</v>
      </c>
      <c r="G1443" s="338">
        <v>4721683</v>
      </c>
      <c r="H1443" s="336">
        <v>579611.96968802123</v>
      </c>
      <c r="I1443" s="336">
        <v>18886.732</v>
      </c>
      <c r="J1443" s="336"/>
      <c r="K1443" s="336"/>
      <c r="L1443" s="337">
        <f t="shared" si="67"/>
        <v>12.275537550657704</v>
      </c>
      <c r="M1443" s="337">
        <f t="shared" si="68"/>
        <v>0.4</v>
      </c>
    </row>
    <row r="1444" spans="1:13">
      <c r="A1444" s="334" t="s">
        <v>438</v>
      </c>
      <c r="B1444" s="334" t="s">
        <v>52</v>
      </c>
      <c r="C1444" s="334" t="s">
        <v>52</v>
      </c>
      <c r="D1444" s="334" t="s">
        <v>1537</v>
      </c>
      <c r="E1444" s="334" t="s">
        <v>1041</v>
      </c>
      <c r="F1444" s="334" t="str">
        <f t="shared" si="69"/>
        <v>Dhaka FR Non-PNP</v>
      </c>
      <c r="G1444" s="338">
        <v>1819248</v>
      </c>
      <c r="H1444" s="336">
        <v>187493.07843855643</v>
      </c>
      <c r="I1444" s="336">
        <v>40387.308310114058</v>
      </c>
      <c r="J1444" s="336"/>
      <c r="K1444" s="336"/>
      <c r="L1444" s="337">
        <f t="shared" si="67"/>
        <v>10.306075831253157</v>
      </c>
      <c r="M1444" s="337">
        <f t="shared" si="68"/>
        <v>2.2200001489689178</v>
      </c>
    </row>
    <row r="1445" spans="1:13">
      <c r="A1445" s="334" t="s">
        <v>324</v>
      </c>
      <c r="B1445" s="334" t="s">
        <v>325</v>
      </c>
      <c r="C1445" s="334" t="s">
        <v>389</v>
      </c>
      <c r="D1445" s="334" t="s">
        <v>1537</v>
      </c>
      <c r="E1445" s="334" t="s">
        <v>1041</v>
      </c>
      <c r="F1445" s="334" t="str">
        <f t="shared" si="69"/>
        <v>Rangpur FR Non-PNP</v>
      </c>
      <c r="G1445" s="338">
        <v>3891364</v>
      </c>
      <c r="H1445" s="336">
        <v>428046.05130119895</v>
      </c>
      <c r="I1445" s="336">
        <v>15565.456</v>
      </c>
      <c r="J1445" s="336"/>
      <c r="K1445" s="336"/>
      <c r="L1445" s="337">
        <f t="shared" si="67"/>
        <v>10.999897498697088</v>
      </c>
      <c r="M1445" s="337">
        <f t="shared" si="68"/>
        <v>0.4</v>
      </c>
    </row>
    <row r="1446" spans="1:13">
      <c r="A1446" s="334" t="s">
        <v>141</v>
      </c>
      <c r="B1446" s="334" t="s">
        <v>48</v>
      </c>
      <c r="C1446" s="334" t="s">
        <v>18</v>
      </c>
      <c r="D1446" s="334" t="s">
        <v>1537</v>
      </c>
      <c r="E1446" s="334" t="s">
        <v>1041</v>
      </c>
      <c r="F1446" s="334" t="str">
        <f t="shared" si="69"/>
        <v>Mymensingh FR Non-PNP</v>
      </c>
      <c r="G1446" s="338">
        <v>1960509</v>
      </c>
      <c r="H1446" s="336">
        <v>241219.54651466501</v>
      </c>
      <c r="I1446" s="336">
        <v>7842.0360000000001</v>
      </c>
      <c r="J1446" s="336"/>
      <c r="K1446" s="336"/>
      <c r="L1446" s="337">
        <f t="shared" si="67"/>
        <v>12.303924466282226</v>
      </c>
      <c r="M1446" s="337">
        <f t="shared" si="68"/>
        <v>0.4</v>
      </c>
    </row>
    <row r="1447" spans="1:13">
      <c r="A1447" s="334" t="s">
        <v>139</v>
      </c>
      <c r="B1447" s="334" t="s">
        <v>52</v>
      </c>
      <c r="C1447" s="334" t="s">
        <v>52</v>
      </c>
      <c r="D1447" s="334" t="s">
        <v>1537</v>
      </c>
      <c r="E1447" s="334" t="s">
        <v>1041</v>
      </c>
      <c r="F1447" s="334" t="str">
        <f t="shared" si="69"/>
        <v>Dhaka FR Non-PNP</v>
      </c>
      <c r="G1447" s="338">
        <v>1375191</v>
      </c>
      <c r="H1447" s="336">
        <v>128874.27462765048</v>
      </c>
      <c r="I1447" s="336">
        <v>5500.7640000000001</v>
      </c>
      <c r="J1447" s="336"/>
      <c r="K1447" s="336"/>
      <c r="L1447" s="337">
        <f t="shared" si="67"/>
        <v>9.371372749505376</v>
      </c>
      <c r="M1447" s="337">
        <f t="shared" si="68"/>
        <v>0.4</v>
      </c>
    </row>
    <row r="1448" spans="1:13">
      <c r="A1448" s="334" t="s">
        <v>365</v>
      </c>
      <c r="B1448" s="334" t="s">
        <v>159</v>
      </c>
      <c r="C1448" s="334" t="s">
        <v>159</v>
      </c>
      <c r="D1448" s="334" t="s">
        <v>1537</v>
      </c>
      <c r="E1448" s="334" t="s">
        <v>1041</v>
      </c>
      <c r="F1448" s="334" t="str">
        <f t="shared" si="69"/>
        <v>Khulna FR Non-PNP</v>
      </c>
      <c r="G1448" s="338">
        <v>2406194</v>
      </c>
      <c r="H1448" s="336">
        <v>260893.76819723236</v>
      </c>
      <c r="I1448" s="336">
        <v>9624.7759999999998</v>
      </c>
      <c r="J1448" s="336"/>
      <c r="K1448" s="336"/>
      <c r="L1448" s="337">
        <f t="shared" si="67"/>
        <v>10.842590755243856</v>
      </c>
      <c r="M1448" s="337">
        <f t="shared" si="68"/>
        <v>0.4</v>
      </c>
    </row>
    <row r="1449" spans="1:13">
      <c r="A1449" s="334" t="s">
        <v>271</v>
      </c>
      <c r="B1449" s="334" t="s">
        <v>52</v>
      </c>
      <c r="C1449" s="334" t="s">
        <v>52</v>
      </c>
      <c r="D1449" s="334" t="s">
        <v>1537</v>
      </c>
      <c r="E1449" s="334" t="s">
        <v>1041</v>
      </c>
      <c r="F1449" s="334" t="str">
        <f t="shared" si="69"/>
        <v>Dhaka FR Non-PNP</v>
      </c>
      <c r="G1449" s="338">
        <v>1775246</v>
      </c>
      <c r="H1449" s="336">
        <v>152830.98877695107</v>
      </c>
      <c r="I1449" s="336">
        <v>7100.9840000000004</v>
      </c>
      <c r="J1449" s="336"/>
      <c r="K1449" s="336"/>
      <c r="L1449" s="337">
        <f t="shared" si="67"/>
        <v>8.6090034156928716</v>
      </c>
      <c r="M1449" s="337">
        <f t="shared" si="68"/>
        <v>0.4</v>
      </c>
    </row>
    <row r="1450" spans="1:13">
      <c r="A1450" s="334" t="s">
        <v>532</v>
      </c>
      <c r="B1450" s="334" t="s">
        <v>351</v>
      </c>
      <c r="C1450" s="334" t="s">
        <v>389</v>
      </c>
      <c r="D1450" s="334" t="s">
        <v>1537</v>
      </c>
      <c r="E1450" s="334" t="s">
        <v>1041</v>
      </c>
      <c r="F1450" s="334" t="str">
        <f t="shared" si="69"/>
        <v>Rangpur FR Non-PNP</v>
      </c>
      <c r="G1450" s="338">
        <v>6319900</v>
      </c>
      <c r="H1450" s="336">
        <v>833845.45958189806</v>
      </c>
      <c r="I1450" s="336">
        <v>25279.600000000002</v>
      </c>
      <c r="J1450" s="336"/>
      <c r="K1450" s="336"/>
      <c r="L1450" s="337">
        <f t="shared" si="67"/>
        <v>13.193966037150872</v>
      </c>
      <c r="M1450" s="337">
        <f t="shared" si="68"/>
        <v>0.4</v>
      </c>
    </row>
    <row r="1451" spans="1:13">
      <c r="A1451" s="334" t="s">
        <v>632</v>
      </c>
      <c r="B1451" s="334" t="s">
        <v>52</v>
      </c>
      <c r="C1451" s="334" t="s">
        <v>52</v>
      </c>
      <c r="D1451" s="334" t="s">
        <v>1537</v>
      </c>
      <c r="E1451" s="334" t="s">
        <v>1041</v>
      </c>
      <c r="F1451" s="334" t="str">
        <f t="shared" si="69"/>
        <v>Dhaka FR Non-PNP</v>
      </c>
      <c r="G1451" s="338">
        <v>6571210</v>
      </c>
      <c r="H1451" s="336">
        <v>922166.44851278653</v>
      </c>
      <c r="I1451" s="336">
        <v>26284.84</v>
      </c>
      <c r="J1451" s="336"/>
      <c r="K1451" s="336"/>
      <c r="L1451" s="337">
        <f t="shared" si="67"/>
        <v>14.033434458992888</v>
      </c>
      <c r="M1451" s="337">
        <f t="shared" si="68"/>
        <v>0.4</v>
      </c>
    </row>
    <row r="1452" spans="1:13">
      <c r="A1452" s="334" t="s">
        <v>385</v>
      </c>
      <c r="B1452" s="334" t="s">
        <v>329</v>
      </c>
      <c r="C1452" s="334" t="s">
        <v>107</v>
      </c>
      <c r="D1452" s="334" t="s">
        <v>1537</v>
      </c>
      <c r="E1452" s="334" t="s">
        <v>1041</v>
      </c>
      <c r="F1452" s="334" t="str">
        <f t="shared" si="69"/>
        <v>Rajshahi FR Non-PNP</v>
      </c>
      <c r="G1452" s="338">
        <v>2967695</v>
      </c>
      <c r="H1452" s="336">
        <v>379844.64911630435</v>
      </c>
      <c r="I1452" s="336">
        <v>11870.78</v>
      </c>
      <c r="J1452" s="336"/>
      <c r="K1452" s="336"/>
      <c r="L1452" s="337">
        <f t="shared" si="67"/>
        <v>12.799315600703723</v>
      </c>
      <c r="M1452" s="337">
        <f t="shared" si="68"/>
        <v>0.4</v>
      </c>
    </row>
    <row r="1453" spans="1:13">
      <c r="A1453" s="334" t="s">
        <v>436</v>
      </c>
      <c r="B1453" s="334" t="s">
        <v>52</v>
      </c>
      <c r="C1453" s="334" t="s">
        <v>52</v>
      </c>
      <c r="D1453" s="334" t="s">
        <v>1537</v>
      </c>
      <c r="E1453" s="334" t="s">
        <v>1041</v>
      </c>
      <c r="F1453" s="334" t="str">
        <f t="shared" si="69"/>
        <v>Dhaka FR Non-PNP</v>
      </c>
      <c r="G1453" s="338">
        <v>2424602</v>
      </c>
      <c r="H1453" s="336">
        <v>288092.32772766304</v>
      </c>
      <c r="I1453" s="336">
        <v>9698.4079999999994</v>
      </c>
      <c r="J1453" s="336"/>
      <c r="K1453" s="336"/>
      <c r="L1453" s="337">
        <f t="shared" si="67"/>
        <v>11.8820461142762</v>
      </c>
      <c r="M1453" s="337">
        <f t="shared" si="68"/>
        <v>0.4</v>
      </c>
    </row>
    <row r="1454" spans="1:13">
      <c r="A1454" s="334" t="s">
        <v>615</v>
      </c>
      <c r="B1454" s="334" t="s">
        <v>103</v>
      </c>
      <c r="C1454" s="334" t="s">
        <v>52</v>
      </c>
      <c r="D1454" s="334" t="s">
        <v>1537</v>
      </c>
      <c r="E1454" s="334" t="s">
        <v>1041</v>
      </c>
      <c r="F1454" s="334" t="str">
        <f t="shared" si="69"/>
        <v>Dhaka FR Non-PNP</v>
      </c>
      <c r="G1454" s="338">
        <v>1475703</v>
      </c>
      <c r="H1454" s="336">
        <v>168016.93395195028</v>
      </c>
      <c r="I1454" s="336">
        <v>5902.8119999999999</v>
      </c>
      <c r="J1454" s="336"/>
      <c r="K1454" s="336"/>
      <c r="L1454" s="337">
        <f t="shared" si="67"/>
        <v>11.385552103095966</v>
      </c>
      <c r="M1454" s="337">
        <f t="shared" si="68"/>
        <v>0.4</v>
      </c>
    </row>
    <row r="1455" spans="1:13">
      <c r="A1455" s="334" t="s">
        <v>347</v>
      </c>
      <c r="B1455" s="334" t="s">
        <v>52</v>
      </c>
      <c r="C1455" s="334" t="s">
        <v>52</v>
      </c>
      <c r="D1455" s="334" t="s">
        <v>1537</v>
      </c>
      <c r="E1455" s="334" t="s">
        <v>1041</v>
      </c>
      <c r="F1455" s="334" t="str">
        <f t="shared" si="69"/>
        <v>Dhaka FR Non-PNP</v>
      </c>
      <c r="G1455" s="338">
        <v>1665056</v>
      </c>
      <c r="H1455" s="336">
        <v>205224.86602302428</v>
      </c>
      <c r="I1455" s="336">
        <v>6660.2240000000002</v>
      </c>
      <c r="J1455" s="336"/>
      <c r="K1455" s="336"/>
      <c r="L1455" s="337">
        <f t="shared" si="67"/>
        <v>12.325403231063957</v>
      </c>
      <c r="M1455" s="337">
        <f t="shared" si="68"/>
        <v>0.4</v>
      </c>
    </row>
    <row r="1456" spans="1:13">
      <c r="A1456" s="334" t="s">
        <v>284</v>
      </c>
      <c r="B1456" s="334" t="s">
        <v>103</v>
      </c>
      <c r="C1456" s="334" t="s">
        <v>52</v>
      </c>
      <c r="D1456" s="334" t="s">
        <v>1537</v>
      </c>
      <c r="E1456" s="334" t="s">
        <v>1041</v>
      </c>
      <c r="F1456" s="334" t="str">
        <f t="shared" si="69"/>
        <v>Dhaka FR Non-PNP</v>
      </c>
      <c r="G1456" s="338">
        <v>3283195</v>
      </c>
      <c r="H1456" s="336">
        <v>372354.01009868004</v>
      </c>
      <c r="I1456" s="336">
        <v>13132.78</v>
      </c>
      <c r="J1456" s="336"/>
      <c r="K1456" s="336"/>
      <c r="L1456" s="337">
        <f t="shared" si="67"/>
        <v>11.341209099632524</v>
      </c>
      <c r="M1456" s="337">
        <f t="shared" si="68"/>
        <v>0.4</v>
      </c>
    </row>
    <row r="1457" spans="1:13">
      <c r="A1457" s="334" t="s">
        <v>174</v>
      </c>
      <c r="B1457" s="334" t="s">
        <v>176</v>
      </c>
      <c r="C1457" s="334" t="s">
        <v>159</v>
      </c>
      <c r="D1457" s="334" t="s">
        <v>1537</v>
      </c>
      <c r="E1457" s="334" t="s">
        <v>1041</v>
      </c>
      <c r="F1457" s="334" t="str">
        <f t="shared" si="69"/>
        <v>Khulna FR Non-PNP</v>
      </c>
      <c r="G1457" s="338">
        <v>1919910</v>
      </c>
      <c r="H1457" s="336">
        <v>236379.291927224</v>
      </c>
      <c r="I1457" s="336">
        <v>15810.96149812972</v>
      </c>
      <c r="J1457" s="336"/>
      <c r="K1457" s="336"/>
      <c r="L1457" s="337">
        <f t="shared" si="67"/>
        <v>12.311998579476329</v>
      </c>
      <c r="M1457" s="337">
        <f t="shared" si="68"/>
        <v>0.82352618081731543</v>
      </c>
    </row>
    <row r="1458" spans="1:13">
      <c r="A1458" s="334" t="s">
        <v>314</v>
      </c>
      <c r="B1458" s="334" t="s">
        <v>52</v>
      </c>
      <c r="C1458" s="334" t="s">
        <v>52</v>
      </c>
      <c r="D1458" s="334" t="s">
        <v>1537</v>
      </c>
      <c r="E1458" s="334" t="s">
        <v>1041</v>
      </c>
      <c r="F1458" s="334" t="str">
        <f t="shared" si="69"/>
        <v>Dhaka FR Non-PNP</v>
      </c>
      <c r="G1458" s="338">
        <v>2655616</v>
      </c>
      <c r="H1458" s="336">
        <v>292171.67412659532</v>
      </c>
      <c r="I1458" s="336">
        <v>10622.464</v>
      </c>
      <c r="J1458" s="336"/>
      <c r="K1458" s="336"/>
      <c r="L1458" s="337">
        <f t="shared" si="67"/>
        <v>11.002030192866563</v>
      </c>
      <c r="M1458" s="337">
        <f t="shared" si="68"/>
        <v>0.4</v>
      </c>
    </row>
    <row r="1459" spans="1:13">
      <c r="A1459" s="334" t="s">
        <v>587</v>
      </c>
      <c r="B1459" s="334" t="s">
        <v>79</v>
      </c>
      <c r="C1459" s="334" t="s">
        <v>52</v>
      </c>
      <c r="D1459" s="334" t="s">
        <v>1537</v>
      </c>
      <c r="E1459" s="334" t="s">
        <v>1041</v>
      </c>
      <c r="F1459" s="334" t="str">
        <f t="shared" si="69"/>
        <v>Dhaka FR Non-PNP</v>
      </c>
      <c r="G1459" s="338">
        <v>2105127</v>
      </c>
      <c r="H1459" s="336">
        <v>265046.89235289284</v>
      </c>
      <c r="I1459" s="336">
        <v>8420.5079999999998</v>
      </c>
      <c r="J1459" s="336"/>
      <c r="K1459" s="336"/>
      <c r="L1459" s="337">
        <f t="shared" si="67"/>
        <v>12.590541680045567</v>
      </c>
      <c r="M1459" s="337">
        <f t="shared" si="68"/>
        <v>0.4</v>
      </c>
    </row>
    <row r="1460" spans="1:13">
      <c r="A1460" s="334" t="s">
        <v>356</v>
      </c>
      <c r="B1460" s="334" t="s">
        <v>230</v>
      </c>
      <c r="C1460" s="334" t="s">
        <v>131</v>
      </c>
      <c r="D1460" s="334" t="s">
        <v>1537</v>
      </c>
      <c r="E1460" s="334" t="s">
        <v>1041</v>
      </c>
      <c r="F1460" s="334" t="str">
        <f t="shared" si="69"/>
        <v>Sylhet FR Non-PNP</v>
      </c>
      <c r="G1460" s="338">
        <v>2381646</v>
      </c>
      <c r="H1460" s="336">
        <v>314858.8949134454</v>
      </c>
      <c r="I1460" s="336">
        <v>2.9103830456733704E-11</v>
      </c>
      <c r="J1460" s="336"/>
      <c r="K1460" s="336"/>
      <c r="L1460" s="337">
        <f t="shared" si="67"/>
        <v>13.220222271212656</v>
      </c>
      <c r="M1460" s="337">
        <f t="shared" si="68"/>
        <v>1.222004884719799E-15</v>
      </c>
    </row>
    <row r="1461" spans="1:13">
      <c r="A1461" s="334" t="s">
        <v>108</v>
      </c>
      <c r="B1461" s="334" t="s">
        <v>52</v>
      </c>
      <c r="C1461" s="334" t="s">
        <v>52</v>
      </c>
      <c r="D1461" s="334" t="s">
        <v>1492</v>
      </c>
      <c r="E1461" s="334" t="s">
        <v>1041</v>
      </c>
      <c r="F1461" s="334" t="str">
        <f t="shared" si="69"/>
        <v>Dhaka FR PNP</v>
      </c>
      <c r="G1461" s="338">
        <v>5054467</v>
      </c>
      <c r="H1461" s="336">
        <v>815179.09585979476</v>
      </c>
      <c r="I1461" s="336">
        <v>21043.125</v>
      </c>
      <c r="J1461" s="336"/>
      <c r="K1461" s="336"/>
      <c r="L1461" s="337">
        <f t="shared" si="67"/>
        <v>16.127894313283573</v>
      </c>
      <c r="M1461" s="337">
        <f t="shared" si="68"/>
        <v>0.41632728040365086</v>
      </c>
    </row>
    <row r="1462" spans="1:13">
      <c r="A1462" s="334" t="s">
        <v>368</v>
      </c>
      <c r="B1462" s="334" t="s">
        <v>79</v>
      </c>
      <c r="C1462" s="334" t="s">
        <v>52</v>
      </c>
      <c r="D1462" s="334" t="s">
        <v>1537</v>
      </c>
      <c r="E1462" s="334" t="s">
        <v>1041</v>
      </c>
      <c r="F1462" s="334" t="str">
        <f t="shared" si="69"/>
        <v>Dhaka FR Non-PNP</v>
      </c>
      <c r="G1462" s="338">
        <v>3258491</v>
      </c>
      <c r="H1462" s="336">
        <v>407341.29500624392</v>
      </c>
      <c r="I1462" s="336">
        <v>13033.964</v>
      </c>
      <c r="J1462" s="336"/>
      <c r="K1462" s="336"/>
      <c r="L1462" s="337">
        <f t="shared" si="67"/>
        <v>12.500918216629842</v>
      </c>
      <c r="M1462" s="337">
        <f t="shared" si="68"/>
        <v>0.4</v>
      </c>
    </row>
    <row r="1463" spans="1:13">
      <c r="A1463" s="334" t="s">
        <v>628</v>
      </c>
      <c r="B1463" s="334" t="s">
        <v>52</v>
      </c>
      <c r="C1463" s="334" t="s">
        <v>52</v>
      </c>
      <c r="D1463" s="334" t="s">
        <v>1537</v>
      </c>
      <c r="E1463" s="334" t="s">
        <v>1041</v>
      </c>
      <c r="F1463" s="334" t="str">
        <f t="shared" si="69"/>
        <v>Dhaka FR Non-PNP</v>
      </c>
      <c r="G1463" s="338">
        <v>4267793</v>
      </c>
      <c r="H1463" s="336">
        <v>539972.1189629694</v>
      </c>
      <c r="I1463" s="336">
        <v>17071.171999999999</v>
      </c>
      <c r="J1463" s="336"/>
      <c r="K1463" s="336"/>
      <c r="L1463" s="337">
        <f t="shared" si="67"/>
        <v>12.652256540159501</v>
      </c>
      <c r="M1463" s="337">
        <f t="shared" si="68"/>
        <v>0.4</v>
      </c>
    </row>
    <row r="1464" spans="1:13">
      <c r="A1464" s="334" t="s">
        <v>585</v>
      </c>
      <c r="B1464" s="334" t="s">
        <v>52</v>
      </c>
      <c r="C1464" s="334" t="s">
        <v>52</v>
      </c>
      <c r="D1464" s="334" t="s">
        <v>1537</v>
      </c>
      <c r="E1464" s="334" t="s">
        <v>1041</v>
      </c>
      <c r="F1464" s="334" t="str">
        <f t="shared" si="69"/>
        <v>Dhaka FR Non-PNP</v>
      </c>
      <c r="G1464" s="338">
        <v>2164816</v>
      </c>
      <c r="H1464" s="336">
        <v>243003.20096429042</v>
      </c>
      <c r="I1464" s="336">
        <v>8659.264000000001</v>
      </c>
      <c r="J1464" s="336"/>
      <c r="K1464" s="336"/>
      <c r="L1464" s="337">
        <f t="shared" si="67"/>
        <v>11.225120331903055</v>
      </c>
      <c r="M1464" s="337">
        <f t="shared" si="68"/>
        <v>0.4</v>
      </c>
    </row>
    <row r="1465" spans="1:13">
      <c r="A1465" s="334" t="s">
        <v>224</v>
      </c>
      <c r="B1465" s="334" t="s">
        <v>226</v>
      </c>
      <c r="C1465" s="334" t="s">
        <v>107</v>
      </c>
      <c r="D1465" s="334" t="s">
        <v>1537</v>
      </c>
      <c r="E1465" s="334" t="s">
        <v>1041</v>
      </c>
      <c r="F1465" s="334" t="str">
        <f t="shared" si="69"/>
        <v>Rajshahi FR Non-PNP</v>
      </c>
      <c r="G1465" s="338">
        <v>3648104</v>
      </c>
      <c r="H1465" s="336">
        <v>461721.64044558746</v>
      </c>
      <c r="I1465" s="336">
        <v>-2.9103830456733704E-11</v>
      </c>
      <c r="J1465" s="336"/>
      <c r="K1465" s="336"/>
      <c r="L1465" s="337">
        <f t="shared" si="67"/>
        <v>12.656482393198973</v>
      </c>
      <c r="M1465" s="337">
        <f t="shared" si="68"/>
        <v>-7.977796262588376E-16</v>
      </c>
    </row>
    <row r="1466" spans="1:13">
      <c r="A1466" s="334" t="s">
        <v>622</v>
      </c>
      <c r="B1466" s="334" t="s">
        <v>52</v>
      </c>
      <c r="C1466" s="334" t="s">
        <v>52</v>
      </c>
      <c r="D1466" s="334" t="s">
        <v>1537</v>
      </c>
      <c r="E1466" s="334" t="s">
        <v>1041</v>
      </c>
      <c r="F1466" s="334" t="str">
        <f t="shared" si="69"/>
        <v>Dhaka FR Non-PNP</v>
      </c>
      <c r="G1466" s="338">
        <v>2104584</v>
      </c>
      <c r="H1466" s="336">
        <v>257063.79153876309</v>
      </c>
      <c r="I1466" s="336">
        <v>8418.3359999999993</v>
      </c>
      <c r="J1466" s="336"/>
      <c r="K1466" s="336"/>
      <c r="L1466" s="337">
        <f t="shared" si="67"/>
        <v>12.214470486270118</v>
      </c>
      <c r="M1466" s="337">
        <f t="shared" si="68"/>
        <v>0.4</v>
      </c>
    </row>
    <row r="1467" spans="1:13">
      <c r="A1467" s="334" t="s">
        <v>207</v>
      </c>
      <c r="B1467" s="334" t="s">
        <v>192</v>
      </c>
      <c r="C1467" s="334" t="s">
        <v>52</v>
      </c>
      <c r="D1467" s="334" t="s">
        <v>1537</v>
      </c>
      <c r="E1467" s="334" t="s">
        <v>1041</v>
      </c>
      <c r="F1467" s="334" t="str">
        <f t="shared" si="69"/>
        <v>Dhaka FR Non-PNP</v>
      </c>
      <c r="G1467" s="338">
        <v>4319424</v>
      </c>
      <c r="H1467" s="336">
        <v>598393.16571668466</v>
      </c>
      <c r="I1467" s="336">
        <v>17277.696</v>
      </c>
      <c r="J1467" s="336"/>
      <c r="K1467" s="336"/>
      <c r="L1467" s="337">
        <f t="shared" si="67"/>
        <v>13.853540789621132</v>
      </c>
      <c r="M1467" s="337">
        <f t="shared" si="68"/>
        <v>0.4</v>
      </c>
    </row>
    <row r="1468" spans="1:13">
      <c r="A1468" s="334" t="s">
        <v>309</v>
      </c>
      <c r="B1468" s="334" t="s">
        <v>79</v>
      </c>
      <c r="C1468" s="334" t="s">
        <v>52</v>
      </c>
      <c r="D1468" s="334" t="s">
        <v>1537</v>
      </c>
      <c r="E1468" s="334" t="s">
        <v>1041</v>
      </c>
      <c r="F1468" s="334" t="str">
        <f t="shared" si="69"/>
        <v>Dhaka FR Non-PNP</v>
      </c>
      <c r="G1468" s="338">
        <v>2408372</v>
      </c>
      <c r="H1468" s="336">
        <v>282586.54941431881</v>
      </c>
      <c r="I1468" s="336">
        <v>9633.4879999999994</v>
      </c>
      <c r="J1468" s="336"/>
      <c r="K1468" s="336"/>
      <c r="L1468" s="337">
        <f t="shared" si="67"/>
        <v>11.733509167783</v>
      </c>
      <c r="M1468" s="337">
        <f t="shared" si="68"/>
        <v>0.4</v>
      </c>
    </row>
    <row r="1469" spans="1:13">
      <c r="A1469" s="334" t="s">
        <v>1131</v>
      </c>
      <c r="B1469" s="334" t="s">
        <v>186</v>
      </c>
      <c r="C1469" s="334" t="s">
        <v>195</v>
      </c>
      <c r="D1469" s="334" t="s">
        <v>1537</v>
      </c>
      <c r="E1469" s="334" t="s">
        <v>1041</v>
      </c>
      <c r="F1469" s="334" t="str">
        <f t="shared" si="69"/>
        <v>Chattogram FR Non-PNP</v>
      </c>
      <c r="G1469" s="338">
        <v>1971014</v>
      </c>
      <c r="H1469" s="336">
        <v>240740.7068573038</v>
      </c>
      <c r="I1469" s="336">
        <v>7884.0560000000005</v>
      </c>
      <c r="J1469" s="336"/>
      <c r="K1469" s="336"/>
      <c r="L1469" s="337">
        <f t="shared" si="67"/>
        <v>12.214053622008967</v>
      </c>
      <c r="M1469" s="337">
        <f t="shared" si="68"/>
        <v>0.4</v>
      </c>
    </row>
    <row r="1470" spans="1:13">
      <c r="A1470" s="334" t="s">
        <v>420</v>
      </c>
      <c r="B1470" s="334" t="s">
        <v>362</v>
      </c>
      <c r="C1470" s="334" t="s">
        <v>52</v>
      </c>
      <c r="D1470" s="334" t="s">
        <v>1537</v>
      </c>
      <c r="E1470" s="334" t="s">
        <v>1041</v>
      </c>
      <c r="F1470" s="334" t="str">
        <f t="shared" si="69"/>
        <v>Dhaka FR Non-PNP</v>
      </c>
      <c r="G1470" s="338">
        <v>1536321</v>
      </c>
      <c r="H1470" s="336">
        <v>177573.35347866351</v>
      </c>
      <c r="I1470" s="336">
        <v>6145.2840000000006</v>
      </c>
      <c r="J1470" s="336"/>
      <c r="K1470" s="336"/>
      <c r="L1470" s="337">
        <f t="shared" si="67"/>
        <v>11.558349685948672</v>
      </c>
      <c r="M1470" s="337">
        <f t="shared" si="68"/>
        <v>0.4</v>
      </c>
    </row>
    <row r="1471" spans="1:13">
      <c r="A1471" s="334" t="s">
        <v>95</v>
      </c>
      <c r="B1471" s="334" t="s">
        <v>98</v>
      </c>
      <c r="C1471" s="334" t="s">
        <v>52</v>
      </c>
      <c r="D1471" s="334" t="s">
        <v>1537</v>
      </c>
      <c r="E1471" s="334" t="s">
        <v>1041</v>
      </c>
      <c r="F1471" s="334" t="str">
        <f t="shared" si="69"/>
        <v>Dhaka FR Non-PNP</v>
      </c>
      <c r="G1471" s="338">
        <v>1640300</v>
      </c>
      <c r="H1471" s="336">
        <v>184287.766286522</v>
      </c>
      <c r="I1471" s="336">
        <v>6561.2</v>
      </c>
      <c r="J1471" s="336"/>
      <c r="K1471" s="336"/>
      <c r="L1471" s="337">
        <f t="shared" si="67"/>
        <v>11.23500373629958</v>
      </c>
      <c r="M1471" s="337">
        <f t="shared" si="68"/>
        <v>0.4</v>
      </c>
    </row>
    <row r="1472" spans="1:13">
      <c r="A1472" s="334" t="s">
        <v>998</v>
      </c>
      <c r="B1472" s="334" t="s">
        <v>48</v>
      </c>
      <c r="C1472" s="334" t="s">
        <v>18</v>
      </c>
      <c r="D1472" s="334" t="s">
        <v>1537</v>
      </c>
      <c r="E1472" s="334" t="s">
        <v>1041</v>
      </c>
      <c r="F1472" s="334" t="str">
        <f t="shared" si="69"/>
        <v>Mymensingh FR Non-PNP</v>
      </c>
      <c r="G1472" s="338">
        <v>845288</v>
      </c>
      <c r="H1472" s="336">
        <v>89709.959029592617</v>
      </c>
      <c r="I1472" s="336">
        <v>3381.152</v>
      </c>
      <c r="J1472" s="336"/>
      <c r="K1472" s="336"/>
      <c r="L1472" s="337">
        <f t="shared" si="67"/>
        <v>10.612946005336953</v>
      </c>
      <c r="M1472" s="337">
        <f t="shared" si="68"/>
        <v>0.4</v>
      </c>
    </row>
    <row r="1473" spans="1:13">
      <c r="A1473" s="334" t="s">
        <v>402</v>
      </c>
      <c r="B1473" s="334" t="s">
        <v>159</v>
      </c>
      <c r="C1473" s="334" t="s">
        <v>159</v>
      </c>
      <c r="D1473" s="334" t="s">
        <v>1492</v>
      </c>
      <c r="E1473" s="334" t="s">
        <v>1041</v>
      </c>
      <c r="F1473" s="334" t="str">
        <f t="shared" si="69"/>
        <v>Khulna FR PNP</v>
      </c>
      <c r="G1473" s="338">
        <v>11954416</v>
      </c>
      <c r="H1473" s="336">
        <v>1595397.4034095821</v>
      </c>
      <c r="I1473" s="336">
        <v>48836.955000000002</v>
      </c>
      <c r="J1473" s="336"/>
      <c r="K1473" s="336"/>
      <c r="L1473" s="337">
        <f t="shared" si="67"/>
        <v>13.345674129205326</v>
      </c>
      <c r="M1473" s="337">
        <f t="shared" si="68"/>
        <v>0.40852648092554245</v>
      </c>
    </row>
    <row r="1474" spans="1:13">
      <c r="A1474" s="334" t="s">
        <v>143</v>
      </c>
      <c r="B1474" s="334" t="s">
        <v>131</v>
      </c>
      <c r="C1474" s="334" t="s">
        <v>131</v>
      </c>
      <c r="D1474" s="334" t="s">
        <v>1537</v>
      </c>
      <c r="E1474" s="334" t="s">
        <v>1041</v>
      </c>
      <c r="F1474" s="334" t="str">
        <f t="shared" si="69"/>
        <v>Sylhet FR Non-PNP</v>
      </c>
      <c r="G1474" s="338">
        <v>2232112</v>
      </c>
      <c r="H1474" s="336">
        <v>292325.31354600936</v>
      </c>
      <c r="I1474" s="336">
        <v>1.4551915228366852E-11</v>
      </c>
      <c r="J1474" s="336"/>
      <c r="K1474" s="336"/>
      <c r="L1474" s="337">
        <f t="shared" si="67"/>
        <v>13.096355090873995</v>
      </c>
      <c r="M1474" s="337">
        <f t="shared" si="68"/>
        <v>6.5193481457771166E-16</v>
      </c>
    </row>
    <row r="1475" spans="1:13">
      <c r="A1475" s="334" t="s">
        <v>468</v>
      </c>
      <c r="B1475" s="334" t="s">
        <v>52</v>
      </c>
      <c r="C1475" s="334" t="s">
        <v>52</v>
      </c>
      <c r="D1475" s="334" t="s">
        <v>1537</v>
      </c>
      <c r="E1475" s="334" t="s">
        <v>1041</v>
      </c>
      <c r="F1475" s="334" t="str">
        <f t="shared" si="69"/>
        <v>Dhaka FR Non-PNP</v>
      </c>
      <c r="G1475" s="338">
        <v>2852768</v>
      </c>
      <c r="H1475" s="336">
        <v>295504.91051751422</v>
      </c>
      <c r="I1475" s="336">
        <v>11411.072</v>
      </c>
      <c r="J1475" s="336"/>
      <c r="K1475" s="336"/>
      <c r="L1475" s="337">
        <f t="shared" ref="L1475:L1538" si="70">(H1475/G1475)*100</f>
        <v>10.358532853618458</v>
      </c>
      <c r="M1475" s="337">
        <f t="shared" ref="M1475:M1538" si="71">(I1475/G1475)*100</f>
        <v>0.4</v>
      </c>
    </row>
    <row r="1476" spans="1:13">
      <c r="A1476" s="334" t="s">
        <v>358</v>
      </c>
      <c r="B1476" s="334" t="s">
        <v>18</v>
      </c>
      <c r="C1476" s="334" t="s">
        <v>18</v>
      </c>
      <c r="D1476" s="334" t="s">
        <v>1537</v>
      </c>
      <c r="E1476" s="334" t="s">
        <v>1041</v>
      </c>
      <c r="F1476" s="334" t="str">
        <f t="shared" ref="F1476:F1539" si="72">CONCATENATE(C1476," ",E1476," ",D1476)</f>
        <v>Mymensingh FR Non-PNP</v>
      </c>
      <c r="G1476" s="338">
        <v>2622686</v>
      </c>
      <c r="H1476" s="336">
        <v>341363.31681788591</v>
      </c>
      <c r="I1476" s="336">
        <v>10490.744000000001</v>
      </c>
      <c r="J1476" s="336"/>
      <c r="K1476" s="336"/>
      <c r="L1476" s="337">
        <f t="shared" si="70"/>
        <v>13.015790560436358</v>
      </c>
      <c r="M1476" s="337">
        <f t="shared" si="71"/>
        <v>0.4</v>
      </c>
    </row>
    <row r="1477" spans="1:13">
      <c r="A1477" s="334" t="s">
        <v>320</v>
      </c>
      <c r="B1477" s="334" t="s">
        <v>52</v>
      </c>
      <c r="C1477" s="334" t="s">
        <v>52</v>
      </c>
      <c r="D1477" s="334" t="s">
        <v>1537</v>
      </c>
      <c r="E1477" s="334" t="s">
        <v>1041</v>
      </c>
      <c r="F1477" s="334" t="str">
        <f t="shared" si="72"/>
        <v>Dhaka FR Non-PNP</v>
      </c>
      <c r="G1477" s="338">
        <v>3222227</v>
      </c>
      <c r="H1477" s="336">
        <v>364291.11075243511</v>
      </c>
      <c r="I1477" s="336">
        <v>12888.907999999999</v>
      </c>
      <c r="J1477" s="336"/>
      <c r="K1477" s="336"/>
      <c r="L1477" s="337">
        <f t="shared" si="70"/>
        <v>11.305569432334691</v>
      </c>
      <c r="M1477" s="337">
        <f t="shared" si="71"/>
        <v>0.4</v>
      </c>
    </row>
    <row r="1478" spans="1:13">
      <c r="A1478" s="334" t="s">
        <v>257</v>
      </c>
      <c r="B1478" s="334" t="s">
        <v>18</v>
      </c>
      <c r="C1478" s="334" t="s">
        <v>18</v>
      </c>
      <c r="D1478" s="334" t="s">
        <v>1537</v>
      </c>
      <c r="E1478" s="334" t="s">
        <v>1041</v>
      </c>
      <c r="F1478" s="334" t="str">
        <f t="shared" si="72"/>
        <v>Mymensingh FR Non-PNP</v>
      </c>
      <c r="G1478" s="338">
        <v>1139277</v>
      </c>
      <c r="H1478" s="336">
        <v>129918.29087714119</v>
      </c>
      <c r="I1478" s="336">
        <v>4557.1080000000002</v>
      </c>
      <c r="J1478" s="336"/>
      <c r="K1478" s="336"/>
      <c r="L1478" s="337">
        <f t="shared" si="70"/>
        <v>11.403573571408989</v>
      </c>
      <c r="M1478" s="337">
        <f t="shared" si="71"/>
        <v>0.4</v>
      </c>
    </row>
    <row r="1479" spans="1:13">
      <c r="A1479" s="334" t="s">
        <v>222</v>
      </c>
      <c r="B1479" s="334" t="s">
        <v>52</v>
      </c>
      <c r="C1479" s="334" t="s">
        <v>52</v>
      </c>
      <c r="D1479" s="334" t="s">
        <v>1537</v>
      </c>
      <c r="E1479" s="334" t="s">
        <v>1041</v>
      </c>
      <c r="F1479" s="334" t="str">
        <f t="shared" si="72"/>
        <v>Dhaka FR Non-PNP</v>
      </c>
      <c r="G1479" s="338">
        <v>3680539</v>
      </c>
      <c r="H1479" s="336">
        <v>438426.18295823538</v>
      </c>
      <c r="I1479" s="336">
        <v>14722.156000000001</v>
      </c>
      <c r="J1479" s="336"/>
      <c r="K1479" s="336"/>
      <c r="L1479" s="337">
        <f t="shared" si="70"/>
        <v>11.912010250624579</v>
      </c>
      <c r="M1479" s="337">
        <f t="shared" si="71"/>
        <v>0.4</v>
      </c>
    </row>
    <row r="1480" spans="1:13">
      <c r="A1480" s="334" t="s">
        <v>530</v>
      </c>
      <c r="B1480" s="334" t="s">
        <v>162</v>
      </c>
      <c r="C1480" s="334" t="s">
        <v>195</v>
      </c>
      <c r="D1480" s="334" t="s">
        <v>1537</v>
      </c>
      <c r="E1480" s="334" t="s">
        <v>1041</v>
      </c>
      <c r="F1480" s="334" t="str">
        <f t="shared" si="72"/>
        <v>Chattogram FR Non-PNP</v>
      </c>
      <c r="G1480" s="338">
        <v>3545475</v>
      </c>
      <c r="H1480" s="336">
        <v>588189.00239251729</v>
      </c>
      <c r="I1480" s="336">
        <v>0</v>
      </c>
      <c r="J1480" s="336"/>
      <c r="K1480" s="336"/>
      <c r="L1480" s="337">
        <f t="shared" si="70"/>
        <v>16.589850510651388</v>
      </c>
      <c r="M1480" s="337">
        <f t="shared" si="71"/>
        <v>0</v>
      </c>
    </row>
    <row r="1481" spans="1:13">
      <c r="A1481" s="334" t="s">
        <v>132</v>
      </c>
      <c r="B1481" s="334" t="s">
        <v>131</v>
      </c>
      <c r="C1481" s="334" t="s">
        <v>131</v>
      </c>
      <c r="D1481" s="334" t="s">
        <v>1537</v>
      </c>
      <c r="E1481" s="334" t="s">
        <v>1041</v>
      </c>
      <c r="F1481" s="334" t="str">
        <f t="shared" si="72"/>
        <v>Sylhet FR Non-PNP</v>
      </c>
      <c r="G1481" s="338">
        <v>2017539</v>
      </c>
      <c r="H1481" s="336">
        <v>201150.8269287961</v>
      </c>
      <c r="I1481" s="336">
        <v>8070.1559999999999</v>
      </c>
      <c r="J1481" s="336"/>
      <c r="K1481" s="336"/>
      <c r="L1481" s="337">
        <f t="shared" si="70"/>
        <v>9.970108480123363</v>
      </c>
      <c r="M1481" s="337">
        <f t="shared" si="71"/>
        <v>0.4</v>
      </c>
    </row>
    <row r="1482" spans="1:13">
      <c r="A1482" s="334" t="s">
        <v>516</v>
      </c>
      <c r="B1482" s="334" t="s">
        <v>103</v>
      </c>
      <c r="C1482" s="334" t="s">
        <v>52</v>
      </c>
      <c r="D1482" s="334" t="s">
        <v>1537</v>
      </c>
      <c r="E1482" s="334" t="s">
        <v>1041</v>
      </c>
      <c r="F1482" s="334" t="str">
        <f t="shared" si="72"/>
        <v>Dhaka FR Non-PNP</v>
      </c>
      <c r="G1482" s="338">
        <v>5005974</v>
      </c>
      <c r="H1482" s="336">
        <v>668957.32378477289</v>
      </c>
      <c r="I1482" s="336">
        <v>20023.896000000001</v>
      </c>
      <c r="J1482" s="336"/>
      <c r="K1482" s="336"/>
      <c r="L1482" s="337">
        <f t="shared" si="70"/>
        <v>13.363180148054562</v>
      </c>
      <c r="M1482" s="337">
        <f t="shared" si="71"/>
        <v>0.4</v>
      </c>
    </row>
    <row r="1483" spans="1:13">
      <c r="A1483" s="334" t="s">
        <v>550</v>
      </c>
      <c r="B1483" s="334" t="s">
        <v>552</v>
      </c>
      <c r="C1483" s="334" t="s">
        <v>18</v>
      </c>
      <c r="D1483" s="334" t="s">
        <v>1537</v>
      </c>
      <c r="E1483" s="334" t="s">
        <v>1041</v>
      </c>
      <c r="F1483" s="334" t="str">
        <f t="shared" si="72"/>
        <v>Mymensingh FR Non-PNP</v>
      </c>
      <c r="G1483" s="338">
        <v>1399482</v>
      </c>
      <c r="H1483" s="336">
        <v>152180.8195317935</v>
      </c>
      <c r="I1483" s="336">
        <v>5597.9279999999999</v>
      </c>
      <c r="J1483" s="336"/>
      <c r="K1483" s="336"/>
      <c r="L1483" s="337">
        <f t="shared" si="70"/>
        <v>10.874081948306124</v>
      </c>
      <c r="M1483" s="337">
        <f t="shared" si="71"/>
        <v>0.4</v>
      </c>
    </row>
    <row r="1484" spans="1:13">
      <c r="A1484" s="334" t="s">
        <v>190</v>
      </c>
      <c r="B1484" s="334" t="s">
        <v>192</v>
      </c>
      <c r="C1484" s="334" t="s">
        <v>52</v>
      </c>
      <c r="D1484" s="334" t="s">
        <v>1537</v>
      </c>
      <c r="E1484" s="334" t="s">
        <v>1041</v>
      </c>
      <c r="F1484" s="334" t="str">
        <f t="shared" si="72"/>
        <v>Dhaka FR Non-PNP</v>
      </c>
      <c r="G1484" s="338">
        <v>1954000</v>
      </c>
      <c r="H1484" s="336">
        <v>251140.32595574172</v>
      </c>
      <c r="I1484" s="336">
        <v>7816</v>
      </c>
      <c r="J1484" s="336"/>
      <c r="K1484" s="336"/>
      <c r="L1484" s="337">
        <f t="shared" si="70"/>
        <v>12.852626712166925</v>
      </c>
      <c r="M1484" s="337">
        <f t="shared" si="71"/>
        <v>0.4</v>
      </c>
    </row>
    <row r="1485" spans="1:13">
      <c r="A1485" s="334" t="s">
        <v>611</v>
      </c>
      <c r="B1485" s="334" t="s">
        <v>52</v>
      </c>
      <c r="C1485" s="334" t="s">
        <v>52</v>
      </c>
      <c r="D1485" s="334" t="s">
        <v>1537</v>
      </c>
      <c r="E1485" s="334" t="s">
        <v>1041</v>
      </c>
      <c r="F1485" s="334" t="str">
        <f t="shared" si="72"/>
        <v>Dhaka FR Non-PNP</v>
      </c>
      <c r="G1485" s="338">
        <v>2519792</v>
      </c>
      <c r="H1485" s="336">
        <v>319912.24995399301</v>
      </c>
      <c r="I1485" s="336">
        <v>10079.168</v>
      </c>
      <c r="J1485" s="336"/>
      <c r="K1485" s="336"/>
      <c r="L1485" s="337">
        <f t="shared" si="70"/>
        <v>12.6959784757628</v>
      </c>
      <c r="M1485" s="337">
        <f t="shared" si="71"/>
        <v>0.4</v>
      </c>
    </row>
    <row r="1486" spans="1:13">
      <c r="A1486" s="334" t="s">
        <v>583</v>
      </c>
      <c r="B1486" s="334" t="s">
        <v>512</v>
      </c>
      <c r="C1486" s="334" t="s">
        <v>159</v>
      </c>
      <c r="D1486" s="334" t="s">
        <v>1537</v>
      </c>
      <c r="E1486" s="334" t="s">
        <v>1041</v>
      </c>
      <c r="F1486" s="334" t="str">
        <f t="shared" si="72"/>
        <v>Khulna FR Non-PNP</v>
      </c>
      <c r="G1486" s="338">
        <v>1714775</v>
      </c>
      <c r="H1486" s="336">
        <v>180893.39272973602</v>
      </c>
      <c r="I1486" s="336">
        <v>6859.1</v>
      </c>
      <c r="J1486" s="336"/>
      <c r="K1486" s="336"/>
      <c r="L1486" s="337">
        <f t="shared" si="70"/>
        <v>10.54910368589092</v>
      </c>
      <c r="M1486" s="337">
        <f t="shared" si="71"/>
        <v>0.4</v>
      </c>
    </row>
    <row r="1487" spans="1:13">
      <c r="A1487" s="334" t="s">
        <v>637</v>
      </c>
      <c r="B1487" s="334" t="s">
        <v>79</v>
      </c>
      <c r="C1487" s="334" t="s">
        <v>52</v>
      </c>
      <c r="D1487" s="334" t="s">
        <v>1537</v>
      </c>
      <c r="E1487" s="334" t="s">
        <v>1041</v>
      </c>
      <c r="F1487" s="334" t="str">
        <f t="shared" si="72"/>
        <v>Dhaka FR Non-PNP</v>
      </c>
      <c r="G1487" s="338">
        <v>3301684</v>
      </c>
      <c r="H1487" s="336">
        <v>401849.06269737979</v>
      </c>
      <c r="I1487" s="336">
        <v>13206.736000000001</v>
      </c>
      <c r="J1487" s="336"/>
      <c r="K1487" s="336"/>
      <c r="L1487" s="337">
        <f t="shared" si="70"/>
        <v>12.171033408932526</v>
      </c>
      <c r="M1487" s="337">
        <f t="shared" si="71"/>
        <v>0.4</v>
      </c>
    </row>
    <row r="1488" spans="1:13">
      <c r="A1488" s="334" t="s">
        <v>488</v>
      </c>
      <c r="B1488" s="334" t="s">
        <v>48</v>
      </c>
      <c r="C1488" s="334" t="s">
        <v>18</v>
      </c>
      <c r="D1488" s="334" t="s">
        <v>1537</v>
      </c>
      <c r="E1488" s="334" t="s">
        <v>1041</v>
      </c>
      <c r="F1488" s="334" t="str">
        <f t="shared" si="72"/>
        <v>Mymensingh FR Non-PNP</v>
      </c>
      <c r="G1488" s="338">
        <v>3237084</v>
      </c>
      <c r="H1488" s="336">
        <v>343294.42982020217</v>
      </c>
      <c r="I1488" s="336">
        <v>12948.336000000001</v>
      </c>
      <c r="J1488" s="336"/>
      <c r="K1488" s="336"/>
      <c r="L1488" s="337">
        <f t="shared" si="70"/>
        <v>10.60505163969184</v>
      </c>
      <c r="M1488" s="337">
        <f t="shared" si="71"/>
        <v>0.4</v>
      </c>
    </row>
    <row r="1489" spans="1:13">
      <c r="A1489" s="334" t="s">
        <v>506</v>
      </c>
      <c r="B1489" s="334" t="s">
        <v>186</v>
      </c>
      <c r="C1489" s="334" t="s">
        <v>195</v>
      </c>
      <c r="D1489" s="334" t="s">
        <v>1537</v>
      </c>
      <c r="E1489" s="334" t="s">
        <v>1041</v>
      </c>
      <c r="F1489" s="334" t="str">
        <f t="shared" si="72"/>
        <v>Chattogram FR Non-PNP</v>
      </c>
      <c r="G1489" s="338">
        <v>4769939</v>
      </c>
      <c r="H1489" s="336">
        <v>660498.15833734034</v>
      </c>
      <c r="I1489" s="336">
        <v>2.9103830456733704E-11</v>
      </c>
      <c r="J1489" s="336"/>
      <c r="K1489" s="336"/>
      <c r="L1489" s="337">
        <f t="shared" si="70"/>
        <v>13.847098638731865</v>
      </c>
      <c r="M1489" s="337">
        <f t="shared" si="71"/>
        <v>6.1015099892752731E-16</v>
      </c>
    </row>
    <row r="1490" spans="1:13">
      <c r="A1490" s="334" t="s">
        <v>595</v>
      </c>
      <c r="B1490" s="334" t="s">
        <v>362</v>
      </c>
      <c r="C1490" s="334" t="s">
        <v>52</v>
      </c>
      <c r="D1490" s="334" t="s">
        <v>1537</v>
      </c>
      <c r="E1490" s="334" t="s">
        <v>1041</v>
      </c>
      <c r="F1490" s="334" t="str">
        <f t="shared" si="72"/>
        <v>Dhaka FR Non-PNP</v>
      </c>
      <c r="G1490" s="338">
        <v>2009864</v>
      </c>
      <c r="H1490" s="336">
        <v>252969.64419067095</v>
      </c>
      <c r="I1490" s="336">
        <v>8039.4560000000001</v>
      </c>
      <c r="J1490" s="336"/>
      <c r="K1490" s="336"/>
      <c r="L1490" s="337">
        <f t="shared" si="70"/>
        <v>12.586406054870924</v>
      </c>
      <c r="M1490" s="337">
        <f t="shared" si="71"/>
        <v>0.4</v>
      </c>
    </row>
    <row r="1491" spans="1:13">
      <c r="A1491" s="334" t="s">
        <v>179</v>
      </c>
      <c r="B1491" s="334" t="s">
        <v>52</v>
      </c>
      <c r="C1491" s="334" t="s">
        <v>52</v>
      </c>
      <c r="D1491" s="334" t="s">
        <v>1492</v>
      </c>
      <c r="E1491" s="334" t="s">
        <v>1041</v>
      </c>
      <c r="F1491" s="334" t="str">
        <f t="shared" si="72"/>
        <v>Dhaka FR PNP</v>
      </c>
      <c r="G1491" s="338">
        <v>5380085</v>
      </c>
      <c r="H1491" s="336">
        <v>637306.79582895909</v>
      </c>
      <c r="I1491" s="336">
        <v>19099.615000000002</v>
      </c>
      <c r="J1491" s="336"/>
      <c r="K1491" s="336"/>
      <c r="L1491" s="337">
        <f t="shared" si="70"/>
        <v>11.845664070901465</v>
      </c>
      <c r="M1491" s="337">
        <f t="shared" si="71"/>
        <v>0.35500582239871681</v>
      </c>
    </row>
    <row r="1492" spans="1:13">
      <c r="A1492" s="334" t="s">
        <v>526</v>
      </c>
      <c r="B1492" s="334" t="s">
        <v>455</v>
      </c>
      <c r="C1492" s="334" t="s">
        <v>195</v>
      </c>
      <c r="D1492" s="334" t="s">
        <v>1537</v>
      </c>
      <c r="E1492" s="334" t="s">
        <v>1041</v>
      </c>
      <c r="F1492" s="334" t="str">
        <f t="shared" si="72"/>
        <v>Chattogram FR Non-PNP</v>
      </c>
      <c r="G1492" s="338">
        <v>3558791</v>
      </c>
      <c r="H1492" s="336">
        <v>421489.2159876076</v>
      </c>
      <c r="I1492" s="336">
        <v>-1.4551915228366852E-11</v>
      </c>
      <c r="J1492" s="336"/>
      <c r="K1492" s="336"/>
      <c r="L1492" s="337">
        <f t="shared" si="70"/>
        <v>11.843606887496557</v>
      </c>
      <c r="M1492" s="337">
        <f t="shared" si="71"/>
        <v>-4.0890052909448328E-16</v>
      </c>
    </row>
    <row r="1493" spans="1:13">
      <c r="A1493" s="334" t="s">
        <v>626</v>
      </c>
      <c r="B1493" s="334" t="s">
        <v>52</v>
      </c>
      <c r="C1493" s="334" t="s">
        <v>52</v>
      </c>
      <c r="D1493" s="334" t="s">
        <v>1537</v>
      </c>
      <c r="E1493" s="334" t="s">
        <v>1041</v>
      </c>
      <c r="F1493" s="334" t="str">
        <f t="shared" si="72"/>
        <v>Dhaka FR Non-PNP</v>
      </c>
      <c r="G1493" s="338">
        <v>3730955</v>
      </c>
      <c r="H1493" s="336">
        <v>484304.16800228611</v>
      </c>
      <c r="I1493" s="336">
        <v>1.4551915228366852E-11</v>
      </c>
      <c r="J1493" s="336"/>
      <c r="K1493" s="336"/>
      <c r="L1493" s="337">
        <f t="shared" si="70"/>
        <v>12.980702474360751</v>
      </c>
      <c r="M1493" s="337">
        <f t="shared" si="71"/>
        <v>3.9003191484129001E-16</v>
      </c>
    </row>
    <row r="1494" spans="1:13">
      <c r="A1494" s="334" t="s">
        <v>379</v>
      </c>
      <c r="B1494" s="334" t="s">
        <v>79</v>
      </c>
      <c r="C1494" s="334" t="s">
        <v>52</v>
      </c>
      <c r="D1494" s="334" t="s">
        <v>1537</v>
      </c>
      <c r="E1494" s="334" t="s">
        <v>1041</v>
      </c>
      <c r="F1494" s="334" t="str">
        <f t="shared" si="72"/>
        <v>Dhaka FR Non-PNP</v>
      </c>
      <c r="G1494" s="338">
        <v>2467810</v>
      </c>
      <c r="H1494" s="336">
        <v>276781.89074508921</v>
      </c>
      <c r="I1494" s="336">
        <v>9871.24</v>
      </c>
      <c r="J1494" s="336"/>
      <c r="K1494" s="336"/>
      <c r="L1494" s="337">
        <f t="shared" si="70"/>
        <v>11.215688839298373</v>
      </c>
      <c r="M1494" s="337">
        <f t="shared" si="71"/>
        <v>0.4</v>
      </c>
    </row>
    <row r="1495" spans="1:13">
      <c r="A1495" s="334" t="s">
        <v>370</v>
      </c>
      <c r="B1495" s="334" t="s">
        <v>103</v>
      </c>
      <c r="C1495" s="334" t="s">
        <v>52</v>
      </c>
      <c r="D1495" s="334" t="s">
        <v>1537</v>
      </c>
      <c r="E1495" s="334" t="s">
        <v>1041</v>
      </c>
      <c r="F1495" s="334" t="str">
        <f t="shared" si="72"/>
        <v>Dhaka FR Non-PNP</v>
      </c>
      <c r="G1495" s="338">
        <v>5458801</v>
      </c>
      <c r="H1495" s="336">
        <v>760345.44274824427</v>
      </c>
      <c r="I1495" s="336">
        <v>21835.204000000002</v>
      </c>
      <c r="J1495" s="336"/>
      <c r="K1495" s="336"/>
      <c r="L1495" s="337">
        <f t="shared" si="70"/>
        <v>13.928799433213342</v>
      </c>
      <c r="M1495" s="337">
        <f t="shared" si="71"/>
        <v>0.4</v>
      </c>
    </row>
    <row r="1496" spans="1:13">
      <c r="A1496" s="334" t="s">
        <v>296</v>
      </c>
      <c r="B1496" s="334" t="s">
        <v>211</v>
      </c>
      <c r="C1496" s="334" t="s">
        <v>189</v>
      </c>
      <c r="D1496" s="334" t="s">
        <v>1537</v>
      </c>
      <c r="E1496" s="334" t="s">
        <v>1041</v>
      </c>
      <c r="F1496" s="334" t="str">
        <f t="shared" si="72"/>
        <v>Barishal FR Non-PNP</v>
      </c>
      <c r="G1496" s="338">
        <v>1205314</v>
      </c>
      <c r="H1496" s="336">
        <v>132696.27458702159</v>
      </c>
      <c r="I1496" s="336">
        <v>4821.2560000000003</v>
      </c>
      <c r="J1496" s="336"/>
      <c r="K1496" s="336"/>
      <c r="L1496" s="337">
        <f t="shared" si="70"/>
        <v>11.009270164207964</v>
      </c>
      <c r="M1496" s="337">
        <f t="shared" si="71"/>
        <v>0.4</v>
      </c>
    </row>
    <row r="1497" spans="1:13">
      <c r="A1497" s="334" t="s">
        <v>227</v>
      </c>
      <c r="B1497" s="334" t="s">
        <v>230</v>
      </c>
      <c r="C1497" s="334" t="s">
        <v>131</v>
      </c>
      <c r="D1497" s="334" t="s">
        <v>1537</v>
      </c>
      <c r="E1497" s="334" t="s">
        <v>1041</v>
      </c>
      <c r="F1497" s="334" t="str">
        <f t="shared" si="72"/>
        <v>Sylhet FR Non-PNP</v>
      </c>
      <c r="G1497" s="338">
        <v>2662996</v>
      </c>
      <c r="H1497" s="336">
        <v>349205.52211378643</v>
      </c>
      <c r="I1497" s="336">
        <v>-1.4551915228366852E-11</v>
      </c>
      <c r="J1497" s="336"/>
      <c r="K1497" s="336"/>
      <c r="L1497" s="337">
        <f t="shared" si="70"/>
        <v>13.113257478185714</v>
      </c>
      <c r="M1497" s="337">
        <f t="shared" si="71"/>
        <v>-5.4644900812343886E-16</v>
      </c>
    </row>
    <row r="1498" spans="1:13">
      <c r="A1498" s="334" t="s">
        <v>589</v>
      </c>
      <c r="B1498" s="334" t="s">
        <v>52</v>
      </c>
      <c r="C1498" s="334" t="s">
        <v>52</v>
      </c>
      <c r="D1498" s="334" t="s">
        <v>1537</v>
      </c>
      <c r="E1498" s="334" t="s">
        <v>1041</v>
      </c>
      <c r="F1498" s="334" t="str">
        <f t="shared" si="72"/>
        <v>Dhaka FR Non-PNP</v>
      </c>
      <c r="G1498" s="338">
        <v>1926206</v>
      </c>
      <c r="H1498" s="336">
        <v>211813.39598304557</v>
      </c>
      <c r="I1498" s="336">
        <v>7704.8240000000005</v>
      </c>
      <c r="J1498" s="336"/>
      <c r="K1498" s="336"/>
      <c r="L1498" s="337">
        <f t="shared" si="70"/>
        <v>10.996404122043311</v>
      </c>
      <c r="M1498" s="337">
        <f t="shared" si="71"/>
        <v>0.4</v>
      </c>
    </row>
    <row r="1499" spans="1:13">
      <c r="A1499" s="334" t="s">
        <v>523</v>
      </c>
      <c r="B1499" s="334" t="s">
        <v>1564</v>
      </c>
      <c r="C1499" s="334" t="s">
        <v>189</v>
      </c>
      <c r="D1499" s="334" t="s">
        <v>1537</v>
      </c>
      <c r="E1499" s="334" t="s">
        <v>1041</v>
      </c>
      <c r="F1499" s="334" t="str">
        <f t="shared" si="72"/>
        <v>Barishal FR Non-PNP</v>
      </c>
      <c r="G1499" s="338">
        <v>2598333</v>
      </c>
      <c r="H1499" s="336">
        <v>314821.58390937449</v>
      </c>
      <c r="I1499" s="336">
        <v>10393.332</v>
      </c>
      <c r="J1499" s="336"/>
      <c r="K1499" s="336"/>
      <c r="L1499" s="337">
        <f t="shared" si="70"/>
        <v>12.116290864541785</v>
      </c>
      <c r="M1499" s="337">
        <f t="shared" si="71"/>
        <v>0.4</v>
      </c>
    </row>
    <row r="1500" spans="1:13">
      <c r="A1500" s="334" t="s">
        <v>311</v>
      </c>
      <c r="B1500" s="334" t="s">
        <v>313</v>
      </c>
      <c r="C1500" s="334" t="s">
        <v>189</v>
      </c>
      <c r="D1500" s="334" t="s">
        <v>1537</v>
      </c>
      <c r="E1500" s="334" t="s">
        <v>1041</v>
      </c>
      <c r="F1500" s="334" t="str">
        <f t="shared" si="72"/>
        <v>Barishal FR Non-PNP</v>
      </c>
      <c r="G1500" s="338">
        <v>2582859</v>
      </c>
      <c r="H1500" s="336">
        <v>313131.52976940881</v>
      </c>
      <c r="I1500" s="336">
        <v>10331.436</v>
      </c>
      <c r="J1500" s="336"/>
      <c r="K1500" s="336"/>
      <c r="L1500" s="337">
        <f t="shared" si="70"/>
        <v>12.123446528417107</v>
      </c>
      <c r="M1500" s="337">
        <f t="shared" si="71"/>
        <v>0.4</v>
      </c>
    </row>
    <row r="1501" spans="1:13">
      <c r="A1501" s="334" t="s">
        <v>449</v>
      </c>
      <c r="B1501" s="334" t="s">
        <v>195</v>
      </c>
      <c r="C1501" s="334" t="s">
        <v>195</v>
      </c>
      <c r="D1501" s="334" t="s">
        <v>1537</v>
      </c>
      <c r="E1501" s="334" t="s">
        <v>1041</v>
      </c>
      <c r="F1501" s="334" t="str">
        <f t="shared" si="72"/>
        <v>Chattogram FR Non-PNP</v>
      </c>
      <c r="G1501" s="338">
        <v>1439049</v>
      </c>
      <c r="H1501" s="336">
        <v>151657.30075077649</v>
      </c>
      <c r="I1501" s="336">
        <v>5756.1959999999999</v>
      </c>
      <c r="J1501" s="336"/>
      <c r="K1501" s="336"/>
      <c r="L1501" s="337">
        <f t="shared" si="70"/>
        <v>10.53871694089475</v>
      </c>
      <c r="M1501" s="337">
        <f t="shared" si="71"/>
        <v>0.4</v>
      </c>
    </row>
    <row r="1502" spans="1:13">
      <c r="A1502" s="334" t="s">
        <v>305</v>
      </c>
      <c r="B1502" s="334" t="s">
        <v>79</v>
      </c>
      <c r="C1502" s="334" t="s">
        <v>52</v>
      </c>
      <c r="D1502" s="334" t="s">
        <v>1537</v>
      </c>
      <c r="E1502" s="334" t="s">
        <v>1041</v>
      </c>
      <c r="F1502" s="334" t="str">
        <f t="shared" si="72"/>
        <v>Dhaka FR Non-PNP</v>
      </c>
      <c r="G1502" s="338">
        <v>2047963</v>
      </c>
      <c r="H1502" s="336">
        <v>238374.9562061152</v>
      </c>
      <c r="I1502" s="336">
        <v>8191.8519999999999</v>
      </c>
      <c r="J1502" s="336"/>
      <c r="K1502" s="336"/>
      <c r="L1502" s="337">
        <f t="shared" si="70"/>
        <v>11.639612444468733</v>
      </c>
      <c r="M1502" s="337">
        <f t="shared" si="71"/>
        <v>0.4</v>
      </c>
    </row>
    <row r="1503" spans="1:13">
      <c r="A1503" s="334" t="s">
        <v>1277</v>
      </c>
      <c r="B1503" s="334" t="s">
        <v>170</v>
      </c>
      <c r="C1503" s="334" t="s">
        <v>195</v>
      </c>
      <c r="D1503" s="334" t="s">
        <v>1537</v>
      </c>
      <c r="E1503" s="334" t="s">
        <v>1041</v>
      </c>
      <c r="F1503" s="334" t="str">
        <f t="shared" si="72"/>
        <v>Chattogram FR Non-PNP</v>
      </c>
      <c r="G1503" s="338">
        <v>4008152</v>
      </c>
      <c r="H1503" s="336">
        <v>505583.26094653516</v>
      </c>
      <c r="I1503" s="336">
        <v>16032.608</v>
      </c>
      <c r="J1503" s="336"/>
      <c r="K1503" s="336"/>
      <c r="L1503" s="337">
        <f t="shared" si="70"/>
        <v>12.613874447539294</v>
      </c>
      <c r="M1503" s="337">
        <f t="shared" si="71"/>
        <v>0.4</v>
      </c>
    </row>
    <row r="1504" spans="1:13">
      <c r="A1504" s="334" t="s">
        <v>101</v>
      </c>
      <c r="B1504" s="334" t="s">
        <v>103</v>
      </c>
      <c r="C1504" s="334" t="s">
        <v>52</v>
      </c>
      <c r="D1504" s="334" t="s">
        <v>1537</v>
      </c>
      <c r="E1504" s="334" t="s">
        <v>1041</v>
      </c>
      <c r="F1504" s="334" t="str">
        <f t="shared" si="72"/>
        <v>Dhaka FR Non-PNP</v>
      </c>
      <c r="G1504" s="338">
        <v>5824960</v>
      </c>
      <c r="H1504" s="336">
        <v>655086.27917897003</v>
      </c>
      <c r="I1504" s="336">
        <v>23299.84</v>
      </c>
      <c r="J1504" s="336"/>
      <c r="K1504" s="336"/>
      <c r="L1504" s="337">
        <f t="shared" si="70"/>
        <v>11.246193607835419</v>
      </c>
      <c r="M1504" s="337">
        <f t="shared" si="71"/>
        <v>0.4</v>
      </c>
    </row>
    <row r="1505" spans="1:13">
      <c r="A1505" s="334" t="s">
        <v>289</v>
      </c>
      <c r="B1505" s="334" t="s">
        <v>79</v>
      </c>
      <c r="C1505" s="334" t="s">
        <v>52</v>
      </c>
      <c r="D1505" s="334" t="s">
        <v>1537</v>
      </c>
      <c r="E1505" s="334" t="s">
        <v>1041</v>
      </c>
      <c r="F1505" s="334" t="str">
        <f t="shared" si="72"/>
        <v>Dhaka FR Non-PNP</v>
      </c>
      <c r="G1505" s="338">
        <v>2322875</v>
      </c>
      <c r="H1505" s="336">
        <v>237080.679013018</v>
      </c>
      <c r="I1505" s="336">
        <v>9291.5</v>
      </c>
      <c r="J1505" s="336"/>
      <c r="K1505" s="336"/>
      <c r="L1505" s="337">
        <f t="shared" si="70"/>
        <v>10.206346833687478</v>
      </c>
      <c r="M1505" s="337">
        <f t="shared" si="71"/>
        <v>0.4</v>
      </c>
    </row>
    <row r="1506" spans="1:13">
      <c r="A1506" s="334" t="s">
        <v>354</v>
      </c>
      <c r="B1506" s="334" t="s">
        <v>1565</v>
      </c>
      <c r="C1506" s="334" t="s">
        <v>189</v>
      </c>
      <c r="D1506" s="334" t="s">
        <v>1537</v>
      </c>
      <c r="E1506" s="334" t="s">
        <v>1041</v>
      </c>
      <c r="F1506" s="334" t="str">
        <f t="shared" si="72"/>
        <v>Barishal FR Non-PNP</v>
      </c>
      <c r="G1506" s="338">
        <v>2365467</v>
      </c>
      <c r="H1506" s="336">
        <v>284229.68119536561</v>
      </c>
      <c r="I1506" s="336">
        <v>9461.8680000000004</v>
      </c>
      <c r="J1506" s="336"/>
      <c r="K1506" s="336"/>
      <c r="L1506" s="337">
        <f t="shared" si="70"/>
        <v>12.015795662986024</v>
      </c>
      <c r="M1506" s="337">
        <f t="shared" si="71"/>
        <v>0.4</v>
      </c>
    </row>
    <row r="1507" spans="1:13">
      <c r="A1507" s="334" t="s">
        <v>233</v>
      </c>
      <c r="B1507" s="334" t="s">
        <v>236</v>
      </c>
      <c r="C1507" s="334" t="s">
        <v>107</v>
      </c>
      <c r="D1507" s="334" t="s">
        <v>1537</v>
      </c>
      <c r="E1507" s="334" t="s">
        <v>1041</v>
      </c>
      <c r="F1507" s="334" t="str">
        <f t="shared" si="72"/>
        <v>Rajshahi FR Non-PNP</v>
      </c>
      <c r="G1507" s="338">
        <v>1392161</v>
      </c>
      <c r="H1507" s="336">
        <v>150367.43886952335</v>
      </c>
      <c r="I1507" s="336">
        <v>5568.6440000000002</v>
      </c>
      <c r="J1507" s="336"/>
      <c r="K1507" s="336"/>
      <c r="L1507" s="337">
        <f t="shared" si="70"/>
        <v>10.801009284811409</v>
      </c>
      <c r="M1507" s="337">
        <f t="shared" si="71"/>
        <v>0.4</v>
      </c>
    </row>
    <row r="1508" spans="1:13">
      <c r="A1508" s="334" t="s">
        <v>318</v>
      </c>
      <c r="B1508" s="334" t="s">
        <v>1566</v>
      </c>
      <c r="C1508" s="334" t="s">
        <v>389</v>
      </c>
      <c r="D1508" s="334" t="s">
        <v>1537</v>
      </c>
      <c r="E1508" s="334" t="s">
        <v>1041</v>
      </c>
      <c r="F1508" s="334" t="str">
        <f t="shared" si="72"/>
        <v>Rangpur FR Non-PNP</v>
      </c>
      <c r="G1508" s="338">
        <v>2653349</v>
      </c>
      <c r="H1508" s="336">
        <v>354305.0432937477</v>
      </c>
      <c r="I1508" s="336">
        <v>7524.5466318319668</v>
      </c>
      <c r="J1508" s="336"/>
      <c r="K1508" s="336"/>
      <c r="L1508" s="337">
        <f t="shared" si="70"/>
        <v>13.353126305425622</v>
      </c>
      <c r="M1508" s="337">
        <f t="shared" si="71"/>
        <v>0.28358676645371445</v>
      </c>
    </row>
    <row r="1509" spans="1:13">
      <c r="A1509" s="334" t="s">
        <v>363</v>
      </c>
      <c r="B1509" s="334" t="s">
        <v>150</v>
      </c>
      <c r="C1509" s="334" t="s">
        <v>107</v>
      </c>
      <c r="D1509" s="334" t="s">
        <v>1537</v>
      </c>
      <c r="E1509" s="334" t="s">
        <v>1041</v>
      </c>
      <c r="F1509" s="334" t="str">
        <f t="shared" si="72"/>
        <v>Rajshahi FR Non-PNP</v>
      </c>
      <c r="G1509" s="338">
        <v>1709235</v>
      </c>
      <c r="H1509" s="336">
        <v>196617.56185617356</v>
      </c>
      <c r="I1509" s="336">
        <v>6836.9400000000005</v>
      </c>
      <c r="J1509" s="336"/>
      <c r="K1509" s="336"/>
      <c r="L1509" s="337">
        <f t="shared" si="70"/>
        <v>11.503249222966623</v>
      </c>
      <c r="M1509" s="337">
        <f t="shared" si="71"/>
        <v>0.4</v>
      </c>
    </row>
    <row r="1510" spans="1:13">
      <c r="A1510" s="334" t="s">
        <v>456</v>
      </c>
      <c r="B1510" s="334" t="s">
        <v>156</v>
      </c>
      <c r="C1510" s="334" t="s">
        <v>159</v>
      </c>
      <c r="D1510" s="334" t="s">
        <v>1537</v>
      </c>
      <c r="E1510" s="334" t="s">
        <v>1041</v>
      </c>
      <c r="F1510" s="334" t="str">
        <f t="shared" si="72"/>
        <v>Khulna FR Non-PNP</v>
      </c>
      <c r="G1510" s="338">
        <v>1699876</v>
      </c>
      <c r="H1510" s="336">
        <v>194536.17179835032</v>
      </c>
      <c r="I1510" s="336">
        <v>6799.5039999999999</v>
      </c>
      <c r="J1510" s="336"/>
      <c r="K1510" s="336"/>
      <c r="L1510" s="337">
        <f t="shared" si="70"/>
        <v>11.444138972392711</v>
      </c>
      <c r="M1510" s="337">
        <f t="shared" si="71"/>
        <v>0.4</v>
      </c>
    </row>
    <row r="1511" spans="1:13">
      <c r="A1511" s="334" t="s">
        <v>171</v>
      </c>
      <c r="B1511" s="334" t="s">
        <v>173</v>
      </c>
      <c r="C1511" s="334" t="s">
        <v>52</v>
      </c>
      <c r="D1511" s="334" t="s">
        <v>1537</v>
      </c>
      <c r="E1511" s="334" t="s">
        <v>1041</v>
      </c>
      <c r="F1511" s="334" t="str">
        <f t="shared" si="72"/>
        <v>Dhaka FR Non-PNP</v>
      </c>
      <c r="G1511" s="338">
        <v>2629820</v>
      </c>
      <c r="H1511" s="336">
        <v>300924.18132144032</v>
      </c>
      <c r="I1511" s="336">
        <v>10519.28</v>
      </c>
      <c r="J1511" s="336"/>
      <c r="K1511" s="336"/>
      <c r="L1511" s="337">
        <f t="shared" si="70"/>
        <v>11.442767235835165</v>
      </c>
      <c r="M1511" s="337">
        <f t="shared" si="71"/>
        <v>0.4</v>
      </c>
    </row>
    <row r="1512" spans="1:13">
      <c r="A1512" s="334" t="s">
        <v>104</v>
      </c>
      <c r="B1512" s="334" t="s">
        <v>107</v>
      </c>
      <c r="C1512" s="334" t="s">
        <v>107</v>
      </c>
      <c r="D1512" s="334" t="s">
        <v>1537</v>
      </c>
      <c r="E1512" s="334" t="s">
        <v>1041</v>
      </c>
      <c r="F1512" s="334" t="str">
        <f t="shared" si="72"/>
        <v>Rajshahi FR Non-PNP</v>
      </c>
      <c r="G1512" s="338">
        <v>5730961</v>
      </c>
      <c r="H1512" s="336">
        <v>635256.34737805196</v>
      </c>
      <c r="I1512" s="336">
        <v>22923.844000000001</v>
      </c>
      <c r="J1512" s="336"/>
      <c r="K1512" s="336"/>
      <c r="L1512" s="337">
        <f t="shared" si="70"/>
        <v>11.084639162228672</v>
      </c>
      <c r="M1512" s="337">
        <f t="shared" si="71"/>
        <v>0.4</v>
      </c>
    </row>
    <row r="1513" spans="1:13">
      <c r="A1513" s="334" t="s">
        <v>209</v>
      </c>
      <c r="B1513" s="334" t="s">
        <v>211</v>
      </c>
      <c r="C1513" s="334" t="s">
        <v>189</v>
      </c>
      <c r="D1513" s="334" t="s">
        <v>1537</v>
      </c>
      <c r="E1513" s="334" t="s">
        <v>1041</v>
      </c>
      <c r="F1513" s="334" t="str">
        <f t="shared" si="72"/>
        <v>Barishal FR Non-PNP</v>
      </c>
      <c r="G1513" s="338">
        <v>4520258</v>
      </c>
      <c r="H1513" s="336">
        <v>535309.12750194373</v>
      </c>
      <c r="I1513" s="336">
        <v>18081.031999999999</v>
      </c>
      <c r="J1513" s="336"/>
      <c r="K1513" s="336"/>
      <c r="L1513" s="337">
        <f t="shared" si="70"/>
        <v>11.842446327221671</v>
      </c>
      <c r="M1513" s="337">
        <f t="shared" si="71"/>
        <v>0.4</v>
      </c>
    </row>
    <row r="1514" spans="1:13">
      <c r="A1514" s="334" t="s">
        <v>345</v>
      </c>
      <c r="B1514" s="334" t="s">
        <v>336</v>
      </c>
      <c r="C1514" s="334" t="s">
        <v>389</v>
      </c>
      <c r="D1514" s="334" t="s">
        <v>1537</v>
      </c>
      <c r="E1514" s="334" t="s">
        <v>1041</v>
      </c>
      <c r="F1514" s="334" t="str">
        <f t="shared" si="72"/>
        <v>Rangpur FR Non-PNP</v>
      </c>
      <c r="G1514" s="338">
        <v>1505647</v>
      </c>
      <c r="H1514" s="336">
        <v>188816.4015784479</v>
      </c>
      <c r="I1514" s="336">
        <v>6022.5879999999997</v>
      </c>
      <c r="J1514" s="336"/>
      <c r="K1514" s="336"/>
      <c r="L1514" s="337">
        <f t="shared" si="70"/>
        <v>12.540549117983691</v>
      </c>
      <c r="M1514" s="337">
        <f t="shared" si="71"/>
        <v>0.4</v>
      </c>
    </row>
    <row r="1515" spans="1:13">
      <c r="A1515" s="334" t="s">
        <v>99</v>
      </c>
      <c r="B1515" s="334" t="s">
        <v>52</v>
      </c>
      <c r="C1515" s="334" t="s">
        <v>52</v>
      </c>
      <c r="D1515" s="334" t="s">
        <v>1537</v>
      </c>
      <c r="E1515" s="334" t="s">
        <v>1041</v>
      </c>
      <c r="F1515" s="334" t="str">
        <f t="shared" si="72"/>
        <v>Dhaka FR Non-PNP</v>
      </c>
      <c r="G1515" s="338">
        <v>2037192</v>
      </c>
      <c r="H1515" s="336">
        <v>287004.6269855423</v>
      </c>
      <c r="I1515" s="336">
        <v>8148.768</v>
      </c>
      <c r="J1515" s="336"/>
      <c r="K1515" s="336"/>
      <c r="L1515" s="337">
        <f t="shared" si="70"/>
        <v>14.088246320697426</v>
      </c>
      <c r="M1515" s="337">
        <f t="shared" si="71"/>
        <v>0.4</v>
      </c>
    </row>
    <row r="1516" spans="1:13">
      <c r="A1516" s="334" t="s">
        <v>460</v>
      </c>
      <c r="B1516" s="334" t="s">
        <v>52</v>
      </c>
      <c r="C1516" s="334" t="s">
        <v>52</v>
      </c>
      <c r="D1516" s="334" t="s">
        <v>1537</v>
      </c>
      <c r="E1516" s="334" t="s">
        <v>1041</v>
      </c>
      <c r="F1516" s="334" t="str">
        <f t="shared" si="72"/>
        <v>Dhaka FR Non-PNP</v>
      </c>
      <c r="G1516" s="338">
        <v>2334656</v>
      </c>
      <c r="H1516" s="336">
        <v>275796.29752808361</v>
      </c>
      <c r="I1516" s="336">
        <v>9338.6239999999998</v>
      </c>
      <c r="J1516" s="336"/>
      <c r="K1516" s="336"/>
      <c r="L1516" s="337">
        <f t="shared" si="70"/>
        <v>11.813144957033654</v>
      </c>
      <c r="M1516" s="337">
        <f t="shared" si="71"/>
        <v>0.4</v>
      </c>
    </row>
    <row r="1517" spans="1:13">
      <c r="A1517" s="334" t="s">
        <v>337</v>
      </c>
      <c r="B1517" s="334" t="s">
        <v>186</v>
      </c>
      <c r="C1517" s="334" t="s">
        <v>195</v>
      </c>
      <c r="D1517" s="334" t="s">
        <v>1537</v>
      </c>
      <c r="E1517" s="334" t="s">
        <v>1041</v>
      </c>
      <c r="F1517" s="334" t="str">
        <f t="shared" si="72"/>
        <v>Chattogram FR Non-PNP</v>
      </c>
      <c r="G1517" s="338">
        <v>1519735</v>
      </c>
      <c r="H1517" s="336">
        <v>175110.99234206832</v>
      </c>
      <c r="I1517" s="336">
        <v>6078.9400000000005</v>
      </c>
      <c r="J1517" s="336"/>
      <c r="K1517" s="336"/>
      <c r="L1517" s="337">
        <f t="shared" si="70"/>
        <v>11.522468873985813</v>
      </c>
      <c r="M1517" s="337">
        <f t="shared" si="71"/>
        <v>0.4</v>
      </c>
    </row>
    <row r="1518" spans="1:13">
      <c r="A1518" s="334" t="s">
        <v>349</v>
      </c>
      <c r="B1518" s="334" t="s">
        <v>351</v>
      </c>
      <c r="C1518" s="334" t="s">
        <v>389</v>
      </c>
      <c r="D1518" s="334" t="s">
        <v>1537</v>
      </c>
      <c r="E1518" s="334" t="s">
        <v>1041</v>
      </c>
      <c r="F1518" s="334" t="str">
        <f t="shared" si="72"/>
        <v>Rangpur FR Non-PNP</v>
      </c>
      <c r="G1518" s="338">
        <v>1671953</v>
      </c>
      <c r="H1518" s="336">
        <v>191797.4677835982</v>
      </c>
      <c r="I1518" s="336">
        <v>6687.8119999999999</v>
      </c>
      <c r="J1518" s="336"/>
      <c r="K1518" s="336"/>
      <c r="L1518" s="337">
        <f t="shared" si="70"/>
        <v>11.471462881049778</v>
      </c>
      <c r="M1518" s="337">
        <f t="shared" si="71"/>
        <v>0.4</v>
      </c>
    </row>
    <row r="1519" spans="1:13">
      <c r="A1519" s="334" t="s">
        <v>265</v>
      </c>
      <c r="B1519" s="334" t="s">
        <v>18</v>
      </c>
      <c r="C1519" s="334" t="s">
        <v>18</v>
      </c>
      <c r="D1519" s="334" t="s">
        <v>1537</v>
      </c>
      <c r="E1519" s="334" t="s">
        <v>1041</v>
      </c>
      <c r="F1519" s="334" t="str">
        <f t="shared" si="72"/>
        <v>Mymensingh FR Non-PNP</v>
      </c>
      <c r="G1519" s="338">
        <v>1823430</v>
      </c>
      <c r="H1519" s="336">
        <v>201351.80896517579</v>
      </c>
      <c r="I1519" s="336">
        <v>7293.72</v>
      </c>
      <c r="J1519" s="336"/>
      <c r="K1519" s="336"/>
      <c r="L1519" s="337">
        <f t="shared" si="70"/>
        <v>11.042475387877559</v>
      </c>
      <c r="M1519" s="337">
        <f t="shared" si="71"/>
        <v>0.4</v>
      </c>
    </row>
    <row r="1520" spans="1:13">
      <c r="A1520" s="334" t="s">
        <v>352</v>
      </c>
      <c r="B1520" s="334" t="s">
        <v>189</v>
      </c>
      <c r="C1520" s="334" t="s">
        <v>189</v>
      </c>
      <c r="D1520" s="334" t="s">
        <v>1537</v>
      </c>
      <c r="E1520" s="334" t="s">
        <v>1041</v>
      </c>
      <c r="F1520" s="334" t="str">
        <f t="shared" si="72"/>
        <v>Barishal FR Non-PNP</v>
      </c>
      <c r="G1520" s="338">
        <v>2164966</v>
      </c>
      <c r="H1520" s="336">
        <v>259601.46108682611</v>
      </c>
      <c r="I1520" s="336">
        <v>-1.8189894035458565E-11</v>
      </c>
      <c r="J1520" s="336"/>
      <c r="K1520" s="336"/>
      <c r="L1520" s="337">
        <f t="shared" si="70"/>
        <v>11.99101792299861</v>
      </c>
      <c r="M1520" s="337">
        <f t="shared" si="71"/>
        <v>-8.4019305778744621E-16</v>
      </c>
    </row>
    <row r="1521" spans="1:13">
      <c r="A1521" s="334" t="s">
        <v>599</v>
      </c>
      <c r="B1521" s="334" t="s">
        <v>601</v>
      </c>
      <c r="C1521" s="334" t="s">
        <v>159</v>
      </c>
      <c r="D1521" s="334" t="s">
        <v>1537</v>
      </c>
      <c r="E1521" s="334" t="s">
        <v>1041</v>
      </c>
      <c r="F1521" s="334" t="str">
        <f t="shared" si="72"/>
        <v>Khulna FR Non-PNP</v>
      </c>
      <c r="G1521" s="338">
        <v>2632572</v>
      </c>
      <c r="H1521" s="336">
        <v>290704.70366446523</v>
      </c>
      <c r="I1521" s="336">
        <v>10530.288</v>
      </c>
      <c r="J1521" s="336"/>
      <c r="K1521" s="336"/>
      <c r="L1521" s="337">
        <f t="shared" si="70"/>
        <v>11.042611699298831</v>
      </c>
      <c r="M1521" s="337">
        <f t="shared" si="71"/>
        <v>0.4</v>
      </c>
    </row>
    <row r="1522" spans="1:13">
      <c r="A1522" s="334" t="s">
        <v>1239</v>
      </c>
      <c r="B1522" s="334" t="s">
        <v>522</v>
      </c>
      <c r="C1522" s="334" t="s">
        <v>52</v>
      </c>
      <c r="D1522" s="334" t="s">
        <v>1537</v>
      </c>
      <c r="E1522" s="334" t="s">
        <v>1041</v>
      </c>
      <c r="F1522" s="334" t="str">
        <f t="shared" si="72"/>
        <v>Dhaka FR Non-PNP</v>
      </c>
      <c r="G1522" s="338">
        <v>1469166</v>
      </c>
      <c r="H1522" s="336">
        <v>146717.84901488107</v>
      </c>
      <c r="I1522" s="336">
        <v>-3.637978807091713E-12</v>
      </c>
      <c r="J1522" s="336"/>
      <c r="K1522" s="336"/>
      <c r="L1522" s="337">
        <f t="shared" si="70"/>
        <v>9.9864718496671632</v>
      </c>
      <c r="M1522" s="337">
        <f t="shared" si="71"/>
        <v>-2.4762203910869929E-16</v>
      </c>
    </row>
    <row r="1523" spans="1:13">
      <c r="A1523" s="334" t="s">
        <v>422</v>
      </c>
      <c r="B1523" s="334" t="s">
        <v>186</v>
      </c>
      <c r="C1523" s="334" t="s">
        <v>195</v>
      </c>
      <c r="D1523" s="334" t="s">
        <v>1537</v>
      </c>
      <c r="E1523" s="334" t="s">
        <v>1041</v>
      </c>
      <c r="F1523" s="334" t="str">
        <f t="shared" si="72"/>
        <v>Chattogram FR Non-PNP</v>
      </c>
      <c r="G1523" s="338">
        <v>1561382</v>
      </c>
      <c r="H1523" s="336">
        <v>170270.89285733382</v>
      </c>
      <c r="I1523" s="336">
        <v>6245.5280000000002</v>
      </c>
      <c r="J1523" s="336"/>
      <c r="K1523" s="336"/>
      <c r="L1523" s="337">
        <f t="shared" si="70"/>
        <v>10.905139988634032</v>
      </c>
      <c r="M1523" s="337">
        <f t="shared" si="71"/>
        <v>0.4</v>
      </c>
    </row>
    <row r="1524" spans="1:13">
      <c r="A1524" s="334" t="s">
        <v>255</v>
      </c>
      <c r="B1524" s="334" t="s">
        <v>79</v>
      </c>
      <c r="C1524" s="334" t="s">
        <v>52</v>
      </c>
      <c r="D1524" s="334" t="s">
        <v>1537</v>
      </c>
      <c r="E1524" s="334" t="s">
        <v>1041</v>
      </c>
      <c r="F1524" s="334" t="str">
        <f t="shared" si="72"/>
        <v>Dhaka FR Non-PNP</v>
      </c>
      <c r="G1524" s="338">
        <v>2780682</v>
      </c>
      <c r="H1524" s="336">
        <v>307653.98131850665</v>
      </c>
      <c r="I1524" s="336">
        <v>11122.728000000001</v>
      </c>
      <c r="J1524" s="336"/>
      <c r="K1524" s="336"/>
      <c r="L1524" s="337">
        <f t="shared" si="70"/>
        <v>11.063975719571912</v>
      </c>
      <c r="M1524" s="337">
        <f t="shared" si="71"/>
        <v>0.4</v>
      </c>
    </row>
    <row r="1525" spans="1:13">
      <c r="A1525" s="334" t="s">
        <v>835</v>
      </c>
      <c r="B1525" s="334" t="s">
        <v>313</v>
      </c>
      <c r="C1525" s="334" t="s">
        <v>189</v>
      </c>
      <c r="D1525" s="334" t="s">
        <v>1537</v>
      </c>
      <c r="E1525" s="334" t="s">
        <v>1041</v>
      </c>
      <c r="F1525" s="334" t="str">
        <f t="shared" si="72"/>
        <v>Barishal FR Non-PNP</v>
      </c>
      <c r="G1525" s="338">
        <v>3176083</v>
      </c>
      <c r="H1525" s="336">
        <v>416689.05874703551</v>
      </c>
      <c r="I1525" s="336">
        <v>12704.332</v>
      </c>
      <c r="J1525" s="336"/>
      <c r="K1525" s="336"/>
      <c r="L1525" s="337">
        <f t="shared" si="70"/>
        <v>13.119589719381878</v>
      </c>
      <c r="M1525" s="337">
        <f t="shared" si="71"/>
        <v>0.4</v>
      </c>
    </row>
    <row r="1526" spans="1:13">
      <c r="A1526" s="334" t="s">
        <v>395</v>
      </c>
      <c r="B1526" s="334" t="s">
        <v>52</v>
      </c>
      <c r="C1526" s="334" t="s">
        <v>52</v>
      </c>
      <c r="D1526" s="334" t="s">
        <v>1537</v>
      </c>
      <c r="E1526" s="334" t="s">
        <v>1041</v>
      </c>
      <c r="F1526" s="334" t="str">
        <f t="shared" si="72"/>
        <v>Dhaka FR Non-PNP</v>
      </c>
      <c r="G1526" s="338">
        <v>2377173</v>
      </c>
      <c r="H1526" s="336">
        <v>336555.69813062076</v>
      </c>
      <c r="I1526" s="336">
        <v>9508.6920000000009</v>
      </c>
      <c r="J1526" s="336"/>
      <c r="K1526" s="336"/>
      <c r="L1526" s="337">
        <f t="shared" si="70"/>
        <v>14.157812583712703</v>
      </c>
      <c r="M1526" s="337">
        <f t="shared" si="71"/>
        <v>0.4</v>
      </c>
    </row>
    <row r="1527" spans="1:13">
      <c r="A1527" s="334" t="s">
        <v>122</v>
      </c>
      <c r="B1527" s="334" t="s">
        <v>52</v>
      </c>
      <c r="C1527" s="334" t="s">
        <v>52</v>
      </c>
      <c r="D1527" s="334" t="s">
        <v>1537</v>
      </c>
      <c r="E1527" s="334" t="s">
        <v>1041</v>
      </c>
      <c r="F1527" s="334" t="str">
        <f t="shared" si="72"/>
        <v>Dhaka FR Non-PNP</v>
      </c>
      <c r="G1527" s="338">
        <v>3552208</v>
      </c>
      <c r="H1527" s="336">
        <v>415526.08503992745</v>
      </c>
      <c r="I1527" s="336">
        <v>14208.832</v>
      </c>
      <c r="J1527" s="336"/>
      <c r="K1527" s="336"/>
      <c r="L1527" s="337">
        <f t="shared" si="70"/>
        <v>11.697684511715741</v>
      </c>
      <c r="M1527" s="337">
        <f t="shared" si="71"/>
        <v>0.4</v>
      </c>
    </row>
    <row r="1528" spans="1:13">
      <c r="A1528" s="334" t="s">
        <v>291</v>
      </c>
      <c r="B1528" s="334" t="s">
        <v>18</v>
      </c>
      <c r="C1528" s="334" t="s">
        <v>18</v>
      </c>
      <c r="D1528" s="334" t="s">
        <v>1537</v>
      </c>
      <c r="E1528" s="334" t="s">
        <v>1041</v>
      </c>
      <c r="F1528" s="334" t="str">
        <f t="shared" si="72"/>
        <v>Mymensingh FR Non-PNP</v>
      </c>
      <c r="G1528" s="338">
        <v>1093707</v>
      </c>
      <c r="H1528" s="336">
        <v>123711.33126052847</v>
      </c>
      <c r="I1528" s="336">
        <v>9717.62704944086</v>
      </c>
      <c r="J1528" s="336"/>
      <c r="K1528" s="336"/>
      <c r="L1528" s="337">
        <f t="shared" si="70"/>
        <v>11.311194978228032</v>
      </c>
      <c r="M1528" s="337">
        <f t="shared" si="71"/>
        <v>0.88850368969393634</v>
      </c>
    </row>
    <row r="1529" spans="1:13">
      <c r="A1529" s="334" t="s">
        <v>316</v>
      </c>
      <c r="B1529" s="334" t="s">
        <v>52</v>
      </c>
      <c r="C1529" s="334" t="s">
        <v>52</v>
      </c>
      <c r="D1529" s="334" t="s">
        <v>1537</v>
      </c>
      <c r="E1529" s="334" t="s">
        <v>1041</v>
      </c>
      <c r="F1529" s="334" t="str">
        <f t="shared" si="72"/>
        <v>Dhaka FR Non-PNP</v>
      </c>
      <c r="G1529" s="338">
        <v>2612822</v>
      </c>
      <c r="H1529" s="336">
        <v>334369.23547163385</v>
      </c>
      <c r="I1529" s="336">
        <v>10451.288</v>
      </c>
      <c r="J1529" s="336"/>
      <c r="K1529" s="336"/>
      <c r="L1529" s="337">
        <f t="shared" si="70"/>
        <v>12.797245104015269</v>
      </c>
      <c r="M1529" s="337">
        <f t="shared" si="71"/>
        <v>0.4</v>
      </c>
    </row>
    <row r="1530" spans="1:13">
      <c r="A1530" s="334" t="s">
        <v>1264</v>
      </c>
      <c r="B1530" s="334" t="s">
        <v>136</v>
      </c>
      <c r="C1530" s="334" t="s">
        <v>131</v>
      </c>
      <c r="D1530" s="334" t="s">
        <v>1537</v>
      </c>
      <c r="E1530" s="334" t="s">
        <v>1041</v>
      </c>
      <c r="F1530" s="334" t="str">
        <f t="shared" si="72"/>
        <v>Sylhet FR Non-PNP</v>
      </c>
      <c r="G1530" s="338">
        <v>1151348</v>
      </c>
      <c r="H1530" s="336">
        <v>117149.63328116883</v>
      </c>
      <c r="I1530" s="336">
        <v>4605.3919999999998</v>
      </c>
      <c r="J1530" s="336"/>
      <c r="K1530" s="336"/>
      <c r="L1530" s="337">
        <f t="shared" si="70"/>
        <v>10.174997766198302</v>
      </c>
      <c r="M1530" s="337">
        <f t="shared" si="71"/>
        <v>0.4</v>
      </c>
    </row>
    <row r="1531" spans="1:13">
      <c r="A1531" s="334" t="s">
        <v>1275</v>
      </c>
      <c r="B1531" s="334" t="s">
        <v>165</v>
      </c>
      <c r="C1531" s="334" t="s">
        <v>52</v>
      </c>
      <c r="D1531" s="334" t="s">
        <v>1537</v>
      </c>
      <c r="E1531" s="334" t="s">
        <v>1041</v>
      </c>
      <c r="F1531" s="334" t="str">
        <f t="shared" si="72"/>
        <v>Dhaka FR Non-PNP</v>
      </c>
      <c r="G1531" s="338">
        <v>1700789</v>
      </c>
      <c r="H1531" s="336">
        <v>220877.49611345975</v>
      </c>
      <c r="I1531" s="336">
        <v>6803.1559999999999</v>
      </c>
      <c r="J1531" s="336"/>
      <c r="K1531" s="336"/>
      <c r="L1531" s="337">
        <f t="shared" si="70"/>
        <v>12.98676650151546</v>
      </c>
      <c r="M1531" s="337">
        <f t="shared" si="71"/>
        <v>0.4</v>
      </c>
    </row>
    <row r="1532" spans="1:13">
      <c r="A1532" s="334" t="s">
        <v>330</v>
      </c>
      <c r="B1532" s="334" t="s">
        <v>18</v>
      </c>
      <c r="C1532" s="334" t="s">
        <v>18</v>
      </c>
      <c r="D1532" s="334" t="s">
        <v>1537</v>
      </c>
      <c r="E1532" s="334" t="s">
        <v>1041</v>
      </c>
      <c r="F1532" s="334" t="str">
        <f t="shared" si="72"/>
        <v>Mymensingh FR Non-PNP</v>
      </c>
      <c r="G1532" s="338">
        <v>846596</v>
      </c>
      <c r="H1532" s="336">
        <v>90943.454278118268</v>
      </c>
      <c r="I1532" s="336">
        <v>3386.384</v>
      </c>
      <c r="J1532" s="336"/>
      <c r="K1532" s="336"/>
      <c r="L1532" s="337">
        <f t="shared" si="70"/>
        <v>10.742249464693698</v>
      </c>
      <c r="M1532" s="337">
        <f t="shared" si="71"/>
        <v>0.4</v>
      </c>
    </row>
    <row r="1533" spans="1:13">
      <c r="A1533" s="334" t="s">
        <v>184</v>
      </c>
      <c r="B1533" s="334" t="s">
        <v>186</v>
      </c>
      <c r="C1533" s="334" t="s">
        <v>195</v>
      </c>
      <c r="D1533" s="334" t="s">
        <v>1537</v>
      </c>
      <c r="E1533" s="334" t="s">
        <v>1041</v>
      </c>
      <c r="F1533" s="334" t="str">
        <f t="shared" si="72"/>
        <v>Chattogram FR Non-PNP</v>
      </c>
      <c r="G1533" s="338">
        <v>1675812</v>
      </c>
      <c r="H1533" s="336">
        <v>193622.21959019679</v>
      </c>
      <c r="I1533" s="336">
        <v>6703.2480000000005</v>
      </c>
      <c r="J1533" s="336"/>
      <c r="K1533" s="336"/>
      <c r="L1533" s="337">
        <f t="shared" si="70"/>
        <v>11.553934426427116</v>
      </c>
      <c r="M1533" s="337">
        <f t="shared" si="71"/>
        <v>0.4</v>
      </c>
    </row>
    <row r="1534" spans="1:13">
      <c r="A1534" s="334" t="s">
        <v>177</v>
      </c>
      <c r="B1534" s="334" t="s">
        <v>52</v>
      </c>
      <c r="C1534" s="334" t="s">
        <v>52</v>
      </c>
      <c r="D1534" s="334" t="s">
        <v>1537</v>
      </c>
      <c r="E1534" s="334" t="s">
        <v>1041</v>
      </c>
      <c r="F1534" s="334" t="str">
        <f t="shared" si="72"/>
        <v>Dhaka FR Non-PNP</v>
      </c>
      <c r="G1534" s="338">
        <v>2736944</v>
      </c>
      <c r="H1534" s="336">
        <v>334512.83377653215</v>
      </c>
      <c r="I1534" s="336">
        <v>10947.776</v>
      </c>
      <c r="J1534" s="336"/>
      <c r="K1534" s="336"/>
      <c r="L1534" s="337">
        <f t="shared" si="70"/>
        <v>12.222129271791172</v>
      </c>
      <c r="M1534" s="337">
        <f t="shared" si="71"/>
        <v>0.4</v>
      </c>
    </row>
    <row r="1535" spans="1:13">
      <c r="A1535" s="334" t="s">
        <v>377</v>
      </c>
      <c r="B1535" s="334" t="s">
        <v>362</v>
      </c>
      <c r="C1535" s="334" t="s">
        <v>52</v>
      </c>
      <c r="D1535" s="334" t="s">
        <v>1537</v>
      </c>
      <c r="E1535" s="334" t="s">
        <v>1041</v>
      </c>
      <c r="F1535" s="334" t="str">
        <f t="shared" si="72"/>
        <v>Dhaka FR Non-PNP</v>
      </c>
      <c r="G1535" s="338">
        <v>1883101</v>
      </c>
      <c r="H1535" s="336">
        <v>244274.8889158449</v>
      </c>
      <c r="I1535" s="336">
        <v>7532.4040000000005</v>
      </c>
      <c r="J1535" s="336"/>
      <c r="K1535" s="336"/>
      <c r="L1535" s="337">
        <f t="shared" si="70"/>
        <v>12.971948340309144</v>
      </c>
      <c r="M1535" s="337">
        <f t="shared" si="71"/>
        <v>0.4</v>
      </c>
    </row>
    <row r="1536" spans="1:13">
      <c r="A1536" s="334" t="s">
        <v>451</v>
      </c>
      <c r="B1536" s="334" t="s">
        <v>362</v>
      </c>
      <c r="C1536" s="334" t="s">
        <v>52</v>
      </c>
      <c r="D1536" s="334" t="s">
        <v>1537</v>
      </c>
      <c r="E1536" s="334" t="s">
        <v>1041</v>
      </c>
      <c r="F1536" s="334" t="str">
        <f t="shared" si="72"/>
        <v>Dhaka FR Non-PNP</v>
      </c>
      <c r="G1536" s="338">
        <v>1391009</v>
      </c>
      <c r="H1536" s="336">
        <v>186799.18868251157</v>
      </c>
      <c r="I1536" s="336">
        <v>5564.0360000000001</v>
      </c>
      <c r="J1536" s="336"/>
      <c r="K1536" s="336"/>
      <c r="L1536" s="337">
        <f t="shared" si="70"/>
        <v>13.429042420466839</v>
      </c>
      <c r="M1536" s="337">
        <f t="shared" si="71"/>
        <v>0.4</v>
      </c>
    </row>
    <row r="1537" spans="1:13">
      <c r="A1537" s="334" t="s">
        <v>166</v>
      </c>
      <c r="B1537" s="334" t="s">
        <v>150</v>
      </c>
      <c r="C1537" s="334" t="s">
        <v>107</v>
      </c>
      <c r="D1537" s="334" t="s">
        <v>1537</v>
      </c>
      <c r="E1537" s="334" t="s">
        <v>1041</v>
      </c>
      <c r="F1537" s="334" t="str">
        <f t="shared" si="72"/>
        <v>Rajshahi FR Non-PNP</v>
      </c>
      <c r="G1537" s="338">
        <v>1216830</v>
      </c>
      <c r="H1537" s="336">
        <v>138435.5780790243</v>
      </c>
      <c r="I1537" s="336">
        <v>4867.32</v>
      </c>
      <c r="J1537" s="336"/>
      <c r="K1537" s="336"/>
      <c r="L1537" s="337">
        <f t="shared" si="70"/>
        <v>11.376739403123223</v>
      </c>
      <c r="M1537" s="337">
        <f t="shared" si="71"/>
        <v>0.4</v>
      </c>
    </row>
    <row r="1538" spans="1:13">
      <c r="A1538" s="334" t="s">
        <v>67</v>
      </c>
      <c r="B1538" s="334" t="s">
        <v>52</v>
      </c>
      <c r="C1538" s="334" t="s">
        <v>52</v>
      </c>
      <c r="D1538" s="334" t="s">
        <v>1537</v>
      </c>
      <c r="E1538" s="334" t="s">
        <v>1041</v>
      </c>
      <c r="F1538" s="334" t="str">
        <f t="shared" si="72"/>
        <v>Dhaka FR Non-PNP</v>
      </c>
      <c r="G1538" s="338">
        <v>2883743</v>
      </c>
      <c r="H1538" s="336">
        <v>340452.24131035543</v>
      </c>
      <c r="I1538" s="336">
        <v>11534.972</v>
      </c>
      <c r="J1538" s="336"/>
      <c r="K1538" s="336"/>
      <c r="L1538" s="337">
        <f t="shared" si="70"/>
        <v>11.805914788882207</v>
      </c>
      <c r="M1538" s="337">
        <f t="shared" si="71"/>
        <v>0.4</v>
      </c>
    </row>
    <row r="1539" spans="1:13">
      <c r="A1539" s="334" t="s">
        <v>151</v>
      </c>
      <c r="B1539" s="334" t="s">
        <v>153</v>
      </c>
      <c r="C1539" s="334" t="s">
        <v>18</v>
      </c>
      <c r="D1539" s="334" t="s">
        <v>1537</v>
      </c>
      <c r="E1539" s="334" t="s">
        <v>1041</v>
      </c>
      <c r="F1539" s="334" t="str">
        <f t="shared" si="72"/>
        <v>Mymensingh FR Non-PNP</v>
      </c>
      <c r="G1539" s="338">
        <v>946245</v>
      </c>
      <c r="H1539" s="336">
        <v>95125.116560799215</v>
      </c>
      <c r="I1539" s="336">
        <v>3784.98</v>
      </c>
      <c r="J1539" s="336"/>
      <c r="K1539" s="336"/>
      <c r="L1539" s="337">
        <f t="shared" ref="L1539:L1602" si="73">(H1539/G1539)*100</f>
        <v>10.052905596415222</v>
      </c>
      <c r="M1539" s="337">
        <f t="shared" ref="M1539:M1602" si="74">(I1539/G1539)*100</f>
        <v>0.4</v>
      </c>
    </row>
    <row r="1540" spans="1:13">
      <c r="A1540" s="334" t="s">
        <v>547</v>
      </c>
      <c r="B1540" s="334" t="s">
        <v>52</v>
      </c>
      <c r="C1540" s="334" t="s">
        <v>52</v>
      </c>
      <c r="D1540" s="334" t="s">
        <v>1537</v>
      </c>
      <c r="E1540" s="334" t="s">
        <v>1041</v>
      </c>
      <c r="F1540" s="334" t="str">
        <f t="shared" ref="F1540:F1603" si="75">CONCATENATE(C1540," ",E1540," ",D1540)</f>
        <v>Dhaka FR Non-PNP</v>
      </c>
      <c r="G1540" s="338">
        <v>2346223</v>
      </c>
      <c r="H1540" s="336">
        <v>244327.08546457646</v>
      </c>
      <c r="I1540" s="336">
        <v>9384.8919999999998</v>
      </c>
      <c r="J1540" s="336"/>
      <c r="K1540" s="336"/>
      <c r="L1540" s="337">
        <f t="shared" si="73"/>
        <v>10.413634401528604</v>
      </c>
      <c r="M1540" s="337">
        <f t="shared" si="74"/>
        <v>0.4</v>
      </c>
    </row>
    <row r="1541" spans="1:13">
      <c r="A1541" s="334" t="s">
        <v>181</v>
      </c>
      <c r="B1541" s="334" t="s">
        <v>908</v>
      </c>
      <c r="C1541" s="334" t="s">
        <v>131</v>
      </c>
      <c r="D1541" s="334" t="s">
        <v>1537</v>
      </c>
      <c r="E1541" s="334" t="s">
        <v>1041</v>
      </c>
      <c r="F1541" s="334" t="str">
        <f t="shared" si="75"/>
        <v>Sylhet FR Non-PNP</v>
      </c>
      <c r="G1541" s="338">
        <v>1769111</v>
      </c>
      <c r="H1541" s="336">
        <v>183976.6340767933</v>
      </c>
      <c r="I1541" s="336">
        <v>7076.4440000000004</v>
      </c>
      <c r="J1541" s="336"/>
      <c r="K1541" s="336"/>
      <c r="L1541" s="337">
        <f t="shared" si="73"/>
        <v>10.399383310419374</v>
      </c>
      <c r="M1541" s="337">
        <f t="shared" si="74"/>
        <v>0.4</v>
      </c>
    </row>
    <row r="1542" spans="1:13">
      <c r="A1542" s="334" t="s">
        <v>307</v>
      </c>
      <c r="B1542" s="334" t="s">
        <v>79</v>
      </c>
      <c r="C1542" s="334" t="s">
        <v>52</v>
      </c>
      <c r="D1542" s="334" t="s">
        <v>1537</v>
      </c>
      <c r="E1542" s="334" t="s">
        <v>1041</v>
      </c>
      <c r="F1542" s="334" t="str">
        <f t="shared" si="75"/>
        <v>Dhaka FR Non-PNP</v>
      </c>
      <c r="G1542" s="338">
        <v>2929395</v>
      </c>
      <c r="H1542" s="336">
        <v>344417.40262068936</v>
      </c>
      <c r="I1542" s="336">
        <v>11717.58</v>
      </c>
      <c r="J1542" s="336"/>
      <c r="K1542" s="336"/>
      <c r="L1542" s="337">
        <f t="shared" si="73"/>
        <v>11.757287857072514</v>
      </c>
      <c r="M1542" s="337">
        <f t="shared" si="74"/>
        <v>0.4</v>
      </c>
    </row>
    <row r="1543" spans="1:13">
      <c r="A1543" s="334" t="s">
        <v>303</v>
      </c>
      <c r="B1543" s="334" t="s">
        <v>211</v>
      </c>
      <c r="C1543" s="334" t="s">
        <v>189</v>
      </c>
      <c r="D1543" s="334" t="s">
        <v>1537</v>
      </c>
      <c r="E1543" s="334" t="s">
        <v>1041</v>
      </c>
      <c r="F1543" s="334" t="str">
        <f t="shared" si="75"/>
        <v>Barishal FR Non-PNP</v>
      </c>
      <c r="G1543" s="338">
        <v>1599289</v>
      </c>
      <c r="H1543" s="336">
        <v>163738.40266608127</v>
      </c>
      <c r="I1543" s="336">
        <v>6397.1559999999999</v>
      </c>
      <c r="J1543" s="336"/>
      <c r="K1543" s="336"/>
      <c r="L1543" s="337">
        <f t="shared" si="73"/>
        <v>10.238199766651384</v>
      </c>
      <c r="M1543" s="337">
        <f t="shared" si="74"/>
        <v>0.4</v>
      </c>
    </row>
    <row r="1544" spans="1:13">
      <c r="A1544" s="334" t="s">
        <v>343</v>
      </c>
      <c r="B1544" s="334" t="s">
        <v>79</v>
      </c>
      <c r="C1544" s="334" t="s">
        <v>52</v>
      </c>
      <c r="D1544" s="334" t="s">
        <v>1537</v>
      </c>
      <c r="E1544" s="334" t="s">
        <v>1041</v>
      </c>
      <c r="F1544" s="334" t="str">
        <f t="shared" si="75"/>
        <v>Dhaka FR Non-PNP</v>
      </c>
      <c r="G1544" s="338">
        <v>2352171</v>
      </c>
      <c r="H1544" s="336">
        <v>273271.93759959535</v>
      </c>
      <c r="I1544" s="336">
        <v>9408.6839999999993</v>
      </c>
      <c r="J1544" s="336"/>
      <c r="K1544" s="336"/>
      <c r="L1544" s="337">
        <f t="shared" si="73"/>
        <v>11.617860164061003</v>
      </c>
      <c r="M1544" s="337">
        <f t="shared" si="74"/>
        <v>0.4</v>
      </c>
    </row>
    <row r="1545" spans="1:13">
      <c r="A1545" s="334" t="s">
        <v>602</v>
      </c>
      <c r="B1545" s="334" t="s">
        <v>52</v>
      </c>
      <c r="C1545" s="334" t="s">
        <v>52</v>
      </c>
      <c r="D1545" s="334" t="s">
        <v>1537</v>
      </c>
      <c r="E1545" s="334" t="s">
        <v>1041</v>
      </c>
      <c r="F1545" s="334" t="str">
        <f t="shared" si="75"/>
        <v>Dhaka FR Non-PNP</v>
      </c>
      <c r="G1545" s="338">
        <v>2873104</v>
      </c>
      <c r="H1545" s="336">
        <v>333956.64689916989</v>
      </c>
      <c r="I1545" s="336">
        <v>11492.416000000001</v>
      </c>
      <c r="J1545" s="336"/>
      <c r="K1545" s="336"/>
      <c r="L1545" s="337">
        <f t="shared" si="73"/>
        <v>11.623548848185443</v>
      </c>
      <c r="M1545" s="337">
        <f t="shared" si="74"/>
        <v>0.4</v>
      </c>
    </row>
    <row r="1546" spans="1:13">
      <c r="A1546" s="334" t="s">
        <v>381</v>
      </c>
      <c r="B1546" s="334" t="s">
        <v>351</v>
      </c>
      <c r="C1546" s="334" t="s">
        <v>389</v>
      </c>
      <c r="D1546" s="334" t="s">
        <v>1537</v>
      </c>
      <c r="E1546" s="334" t="s">
        <v>1041</v>
      </c>
      <c r="F1546" s="334" t="str">
        <f t="shared" si="75"/>
        <v>Rangpur FR Non-PNP</v>
      </c>
      <c r="G1546" s="338">
        <v>2199952</v>
      </c>
      <c r="H1546" s="336">
        <v>274933.55493226094</v>
      </c>
      <c r="I1546" s="336">
        <v>8799.8080000000009</v>
      </c>
      <c r="J1546" s="336"/>
      <c r="K1546" s="336"/>
      <c r="L1546" s="337">
        <f t="shared" si="73"/>
        <v>12.497252436974122</v>
      </c>
      <c r="M1546" s="337">
        <f t="shared" si="74"/>
        <v>0.4</v>
      </c>
    </row>
    <row r="1547" spans="1:13">
      <c r="A1547" s="334" t="s">
        <v>196</v>
      </c>
      <c r="B1547" s="334" t="s">
        <v>195</v>
      </c>
      <c r="C1547" s="334" t="s">
        <v>195</v>
      </c>
      <c r="D1547" s="334" t="s">
        <v>1537</v>
      </c>
      <c r="E1547" s="334" t="s">
        <v>1041</v>
      </c>
      <c r="F1547" s="334" t="str">
        <f t="shared" si="75"/>
        <v>Chattogram FR Non-PNP</v>
      </c>
      <c r="G1547" s="338">
        <v>2827700</v>
      </c>
      <c r="H1547" s="336">
        <v>362697.50878792716</v>
      </c>
      <c r="I1547" s="336">
        <v>11310.800000000001</v>
      </c>
      <c r="J1547" s="336"/>
      <c r="K1547" s="336"/>
      <c r="L1547" s="337">
        <f t="shared" si="73"/>
        <v>12.826590826039791</v>
      </c>
      <c r="M1547" s="337">
        <f t="shared" si="74"/>
        <v>0.4</v>
      </c>
    </row>
    <row r="1548" spans="1:13">
      <c r="A1548" s="334" t="s">
        <v>634</v>
      </c>
      <c r="B1548" s="334" t="s">
        <v>150</v>
      </c>
      <c r="C1548" s="334" t="s">
        <v>107</v>
      </c>
      <c r="D1548" s="334" t="s">
        <v>1537</v>
      </c>
      <c r="E1548" s="334" t="s">
        <v>1041</v>
      </c>
      <c r="F1548" s="334" t="str">
        <f t="shared" si="75"/>
        <v>Rajshahi FR Non-PNP</v>
      </c>
      <c r="G1548" s="338">
        <v>1864721</v>
      </c>
      <c r="H1548" s="336">
        <v>171545.8926764247</v>
      </c>
      <c r="I1548" s="336">
        <v>7458.884</v>
      </c>
      <c r="J1548" s="336"/>
      <c r="K1548" s="336"/>
      <c r="L1548" s="337">
        <f t="shared" si="73"/>
        <v>9.1995474216477806</v>
      </c>
      <c r="M1548" s="337">
        <f t="shared" si="74"/>
        <v>0.4</v>
      </c>
    </row>
    <row r="1549" spans="1:13">
      <c r="A1549" s="334" t="s">
        <v>263</v>
      </c>
      <c r="B1549" s="334" t="s">
        <v>131</v>
      </c>
      <c r="C1549" s="334" t="s">
        <v>131</v>
      </c>
      <c r="D1549" s="334" t="s">
        <v>1537</v>
      </c>
      <c r="E1549" s="334" t="s">
        <v>1041</v>
      </c>
      <c r="F1549" s="334" t="str">
        <f t="shared" si="75"/>
        <v>Sylhet FR Non-PNP</v>
      </c>
      <c r="G1549" s="338">
        <v>1341082</v>
      </c>
      <c r="H1549" s="336">
        <v>134342.20478188814</v>
      </c>
      <c r="I1549" s="336">
        <v>5364.3280000000004</v>
      </c>
      <c r="J1549" s="336"/>
      <c r="K1549" s="336"/>
      <c r="L1549" s="337">
        <f t="shared" si="73"/>
        <v>10.017448954045177</v>
      </c>
      <c r="M1549" s="337">
        <f t="shared" si="74"/>
        <v>0.4</v>
      </c>
    </row>
    <row r="1550" spans="1:13">
      <c r="A1550" s="334" t="s">
        <v>116</v>
      </c>
      <c r="B1550" s="334" t="s">
        <v>52</v>
      </c>
      <c r="C1550" s="334" t="s">
        <v>52</v>
      </c>
      <c r="D1550" s="334" t="s">
        <v>1537</v>
      </c>
      <c r="E1550" s="334" t="s">
        <v>1041</v>
      </c>
      <c r="F1550" s="334" t="str">
        <f t="shared" si="75"/>
        <v>Dhaka FR Non-PNP</v>
      </c>
      <c r="G1550" s="338">
        <v>2939749</v>
      </c>
      <c r="H1550" s="336">
        <v>298197.24566424632</v>
      </c>
      <c r="I1550" s="336">
        <v>11758.996000000001</v>
      </c>
      <c r="J1550" s="336"/>
      <c r="K1550" s="336"/>
      <c r="L1550" s="337">
        <f t="shared" si="73"/>
        <v>10.14362946170732</v>
      </c>
      <c r="M1550" s="337">
        <f t="shared" si="74"/>
        <v>0.4</v>
      </c>
    </row>
    <row r="1551" spans="1:13">
      <c r="A1551" s="334" t="s">
        <v>301</v>
      </c>
      <c r="B1551" s="334" t="s">
        <v>1566</v>
      </c>
      <c r="C1551" s="334" t="s">
        <v>389</v>
      </c>
      <c r="D1551" s="334" t="s">
        <v>1537</v>
      </c>
      <c r="E1551" s="334" t="s">
        <v>1041</v>
      </c>
      <c r="F1551" s="334" t="str">
        <f t="shared" si="75"/>
        <v>Rangpur FR Non-PNP</v>
      </c>
      <c r="G1551" s="338">
        <v>1501696</v>
      </c>
      <c r="H1551" s="336">
        <v>182706.31253328244</v>
      </c>
      <c r="I1551" s="336">
        <v>4008.7330442375096</v>
      </c>
      <c r="J1551" s="336"/>
      <c r="K1551" s="336"/>
      <c r="L1551" s="337">
        <f t="shared" si="73"/>
        <v>12.16666439367771</v>
      </c>
      <c r="M1551" s="337">
        <f t="shared" si="74"/>
        <v>0.26694704149425114</v>
      </c>
    </row>
    <row r="1552" spans="1:13">
      <c r="A1552" s="334" t="s">
        <v>418</v>
      </c>
      <c r="B1552" s="334" t="s">
        <v>52</v>
      </c>
      <c r="C1552" s="334" t="s">
        <v>52</v>
      </c>
      <c r="D1552" s="334" t="s">
        <v>1537</v>
      </c>
      <c r="E1552" s="334" t="s">
        <v>1041</v>
      </c>
      <c r="F1552" s="334" t="str">
        <f t="shared" si="75"/>
        <v>Dhaka FR Non-PNP</v>
      </c>
      <c r="G1552" s="338">
        <v>1342506</v>
      </c>
      <c r="H1552" s="336">
        <v>145187.13423331105</v>
      </c>
      <c r="I1552" s="336">
        <v>5370.0240000000003</v>
      </c>
      <c r="J1552" s="336"/>
      <c r="K1552" s="336"/>
      <c r="L1552" s="337">
        <f t="shared" si="73"/>
        <v>10.814635780645379</v>
      </c>
      <c r="M1552" s="337">
        <f t="shared" si="74"/>
        <v>0.4</v>
      </c>
    </row>
    <row r="1553" spans="1:13">
      <c r="A1553" s="334" t="s">
        <v>160</v>
      </c>
      <c r="B1553" s="334" t="s">
        <v>162</v>
      </c>
      <c r="C1553" s="334" t="s">
        <v>195</v>
      </c>
      <c r="D1553" s="334" t="s">
        <v>1537</v>
      </c>
      <c r="E1553" s="334" t="s">
        <v>1041</v>
      </c>
      <c r="F1553" s="334" t="str">
        <f t="shared" si="75"/>
        <v>Chattogram FR Non-PNP</v>
      </c>
      <c r="G1553" s="338">
        <v>1526611</v>
      </c>
      <c r="H1553" s="336">
        <v>155153.39580822556</v>
      </c>
      <c r="I1553" s="336">
        <v>6106.4440000000004</v>
      </c>
      <c r="J1553" s="336"/>
      <c r="K1553" s="336"/>
      <c r="L1553" s="337">
        <f t="shared" si="73"/>
        <v>10.163256769945033</v>
      </c>
      <c r="M1553" s="337">
        <f t="shared" si="74"/>
        <v>0.4</v>
      </c>
    </row>
    <row r="1554" spans="1:13">
      <c r="A1554" s="334" t="s">
        <v>360</v>
      </c>
      <c r="B1554" s="334" t="s">
        <v>362</v>
      </c>
      <c r="C1554" s="334" t="s">
        <v>52</v>
      </c>
      <c r="D1554" s="334" t="s">
        <v>1537</v>
      </c>
      <c r="E1554" s="334" t="s">
        <v>1041</v>
      </c>
      <c r="F1554" s="334" t="str">
        <f t="shared" si="75"/>
        <v>Dhaka FR Non-PNP</v>
      </c>
      <c r="G1554" s="338">
        <v>2225228</v>
      </c>
      <c r="H1554" s="336">
        <v>293456.46309062856</v>
      </c>
      <c r="I1554" s="336">
        <v>3389.2660655887594</v>
      </c>
      <c r="J1554" s="336"/>
      <c r="K1554" s="336"/>
      <c r="L1554" s="337">
        <f t="shared" si="73"/>
        <v>13.187703151795166</v>
      </c>
      <c r="M1554" s="337">
        <f t="shared" si="74"/>
        <v>0.15231095715085191</v>
      </c>
    </row>
    <row r="1555" spans="1:13">
      <c r="A1555" s="334" t="s">
        <v>293</v>
      </c>
      <c r="B1555" s="334" t="s">
        <v>295</v>
      </c>
      <c r="C1555" s="334" t="s">
        <v>195</v>
      </c>
      <c r="D1555" s="334" t="s">
        <v>1537</v>
      </c>
      <c r="E1555" s="334" t="s">
        <v>1041</v>
      </c>
      <c r="F1555" s="334" t="str">
        <f t="shared" si="75"/>
        <v>Chattogram FR Non-PNP</v>
      </c>
      <c r="G1555" s="338">
        <v>1368426</v>
      </c>
      <c r="H1555" s="336">
        <v>151041.2777830557</v>
      </c>
      <c r="I1555" s="336">
        <v>5473.7039999999997</v>
      </c>
      <c r="J1555" s="336"/>
      <c r="K1555" s="336"/>
      <c r="L1555" s="337">
        <f t="shared" si="73"/>
        <v>11.037591932852466</v>
      </c>
      <c r="M1555" s="337">
        <f t="shared" si="74"/>
        <v>0.4</v>
      </c>
    </row>
    <row r="1556" spans="1:13">
      <c r="A1556" s="334" t="s">
        <v>618</v>
      </c>
      <c r="B1556" s="334" t="s">
        <v>98</v>
      </c>
      <c r="C1556" s="334" t="s">
        <v>52</v>
      </c>
      <c r="D1556" s="334" t="s">
        <v>1537</v>
      </c>
      <c r="E1556" s="334" t="s">
        <v>1041</v>
      </c>
      <c r="F1556" s="334" t="str">
        <f t="shared" si="75"/>
        <v>Dhaka FR Non-PNP</v>
      </c>
      <c r="G1556" s="338">
        <v>3162946</v>
      </c>
      <c r="H1556" s="336">
        <v>404341.54748776765</v>
      </c>
      <c r="I1556" s="336">
        <v>0</v>
      </c>
      <c r="J1556" s="336"/>
      <c r="K1556" s="336"/>
      <c r="L1556" s="337">
        <f t="shared" si="73"/>
        <v>12.783700622387093</v>
      </c>
      <c r="M1556" s="337">
        <f t="shared" si="74"/>
        <v>0</v>
      </c>
    </row>
    <row r="1557" spans="1:13">
      <c r="A1557" s="334" t="s">
        <v>339</v>
      </c>
      <c r="B1557" s="334" t="s">
        <v>325</v>
      </c>
      <c r="C1557" s="334" t="s">
        <v>389</v>
      </c>
      <c r="D1557" s="334" t="s">
        <v>1537</v>
      </c>
      <c r="E1557" s="334" t="s">
        <v>1041</v>
      </c>
      <c r="F1557" s="334" t="str">
        <f t="shared" si="75"/>
        <v>Rangpur FR Non-PNP</v>
      </c>
      <c r="G1557" s="338">
        <v>1277309</v>
      </c>
      <c r="H1557" s="336">
        <v>126989.36027998607</v>
      </c>
      <c r="I1557" s="336">
        <v>5109.2359999999999</v>
      </c>
      <c r="J1557" s="336"/>
      <c r="K1557" s="336"/>
      <c r="L1557" s="337">
        <f t="shared" si="73"/>
        <v>9.9419451581399692</v>
      </c>
      <c r="M1557" s="337">
        <f t="shared" si="74"/>
        <v>0.4</v>
      </c>
    </row>
    <row r="1558" spans="1:13">
      <c r="A1558" s="334" t="s">
        <v>462</v>
      </c>
      <c r="B1558" s="334" t="s">
        <v>283</v>
      </c>
      <c r="C1558" s="334" t="s">
        <v>195</v>
      </c>
      <c r="D1558" s="334" t="s">
        <v>1537</v>
      </c>
      <c r="E1558" s="334" t="s">
        <v>1041</v>
      </c>
      <c r="F1558" s="334" t="str">
        <f t="shared" si="75"/>
        <v>Chattogram FR Non-PNP</v>
      </c>
      <c r="G1558" s="338">
        <v>3095475</v>
      </c>
      <c r="H1558" s="336">
        <v>400370.40501751273</v>
      </c>
      <c r="I1558" s="336">
        <v>12381.9</v>
      </c>
      <c r="J1558" s="336"/>
      <c r="K1558" s="336"/>
      <c r="L1558" s="337">
        <f t="shared" si="73"/>
        <v>12.93405390182485</v>
      </c>
      <c r="M1558" s="337">
        <f t="shared" si="74"/>
        <v>0.4</v>
      </c>
    </row>
    <row r="1559" spans="1:13">
      <c r="A1559" s="334" t="s">
        <v>937</v>
      </c>
      <c r="B1559" s="334" t="s">
        <v>1139</v>
      </c>
      <c r="C1559" s="334" t="s">
        <v>189</v>
      </c>
      <c r="D1559" s="334" t="s">
        <v>1537</v>
      </c>
      <c r="E1559" s="334" t="s">
        <v>1041</v>
      </c>
      <c r="F1559" s="334" t="str">
        <f t="shared" si="75"/>
        <v>Barishal FR Non-PNP</v>
      </c>
      <c r="G1559" s="338">
        <v>1360236</v>
      </c>
      <c r="H1559" s="336">
        <v>169443.71466728402</v>
      </c>
      <c r="I1559" s="336">
        <v>6.3664629124104977E-12</v>
      </c>
      <c r="J1559" s="336"/>
      <c r="K1559" s="336"/>
      <c r="L1559" s="337">
        <f t="shared" si="73"/>
        <v>12.456935022105283</v>
      </c>
      <c r="M1559" s="337">
        <f t="shared" si="74"/>
        <v>4.6804105408256346E-16</v>
      </c>
    </row>
    <row r="1560" spans="1:13">
      <c r="A1560" s="334" t="s">
        <v>413</v>
      </c>
      <c r="B1560" s="334" t="s">
        <v>52</v>
      </c>
      <c r="C1560" s="334" t="s">
        <v>52</v>
      </c>
      <c r="D1560" s="334" t="s">
        <v>1537</v>
      </c>
      <c r="E1560" s="334" t="s">
        <v>1041</v>
      </c>
      <c r="F1560" s="334" t="str">
        <f t="shared" si="75"/>
        <v>Dhaka FR Non-PNP</v>
      </c>
      <c r="G1560" s="338">
        <v>1919370</v>
      </c>
      <c r="H1560" s="336">
        <v>244093.657403441</v>
      </c>
      <c r="I1560" s="336">
        <v>7677.4800000000005</v>
      </c>
      <c r="J1560" s="336"/>
      <c r="K1560" s="336"/>
      <c r="L1560" s="337">
        <f t="shared" si="73"/>
        <v>12.717384214791364</v>
      </c>
      <c r="M1560" s="337">
        <f t="shared" si="74"/>
        <v>0.4</v>
      </c>
    </row>
    <row r="1561" spans="1:13">
      <c r="A1561" s="334" t="s">
        <v>424</v>
      </c>
      <c r="B1561" s="334" t="s">
        <v>52</v>
      </c>
      <c r="C1561" s="334" t="s">
        <v>52</v>
      </c>
      <c r="D1561" s="334" t="s">
        <v>1537</v>
      </c>
      <c r="E1561" s="334" t="s">
        <v>1041</v>
      </c>
      <c r="F1561" s="334" t="str">
        <f t="shared" si="75"/>
        <v>Dhaka FR Non-PNP</v>
      </c>
      <c r="G1561" s="338">
        <v>1386595</v>
      </c>
      <c r="H1561" s="336">
        <v>159353.25300081875</v>
      </c>
      <c r="I1561" s="336">
        <v>5546.38</v>
      </c>
      <c r="J1561" s="336"/>
      <c r="K1561" s="336"/>
      <c r="L1561" s="337">
        <f t="shared" si="73"/>
        <v>11.492415088819644</v>
      </c>
      <c r="M1561" s="337">
        <f t="shared" si="74"/>
        <v>0.4</v>
      </c>
    </row>
    <row r="1562" spans="1:13">
      <c r="A1562" s="334" t="s">
        <v>168</v>
      </c>
      <c r="B1562" s="334" t="s">
        <v>170</v>
      </c>
      <c r="C1562" s="334" t="s">
        <v>195</v>
      </c>
      <c r="D1562" s="334" t="s">
        <v>1537</v>
      </c>
      <c r="E1562" s="334" t="s">
        <v>1041</v>
      </c>
      <c r="F1562" s="334" t="str">
        <f t="shared" si="75"/>
        <v>Chattogram FR Non-PNP</v>
      </c>
      <c r="G1562" s="338">
        <v>2325039</v>
      </c>
      <c r="H1562" s="336">
        <v>308250.21228661342</v>
      </c>
      <c r="I1562" s="336">
        <v>9300.1560000000009</v>
      </c>
      <c r="J1562" s="336"/>
      <c r="K1562" s="336"/>
      <c r="L1562" s="337">
        <f t="shared" si="73"/>
        <v>13.257851256973041</v>
      </c>
      <c r="M1562" s="337">
        <f t="shared" si="74"/>
        <v>0.4</v>
      </c>
    </row>
    <row r="1563" spans="1:13">
      <c r="A1563" s="334" t="s">
        <v>453</v>
      </c>
      <c r="B1563" s="334" t="s">
        <v>455</v>
      </c>
      <c r="C1563" s="334" t="s">
        <v>195</v>
      </c>
      <c r="D1563" s="334" t="s">
        <v>1537</v>
      </c>
      <c r="E1563" s="334" t="s">
        <v>1041</v>
      </c>
      <c r="F1563" s="334" t="str">
        <f t="shared" si="75"/>
        <v>Chattogram FR Non-PNP</v>
      </c>
      <c r="G1563" s="338">
        <v>3267390</v>
      </c>
      <c r="H1563" s="336">
        <v>375642.22087779205</v>
      </c>
      <c r="I1563" s="336">
        <v>13069.56</v>
      </c>
      <c r="J1563" s="336"/>
      <c r="K1563" s="336"/>
      <c r="L1563" s="337">
        <f t="shared" si="73"/>
        <v>11.496705960347313</v>
      </c>
      <c r="M1563" s="337">
        <f t="shared" si="74"/>
        <v>0.4</v>
      </c>
    </row>
    <row r="1564" spans="1:13">
      <c r="A1564" s="334" t="s">
        <v>458</v>
      </c>
      <c r="B1564" s="334" t="s">
        <v>162</v>
      </c>
      <c r="C1564" s="334" t="s">
        <v>195</v>
      </c>
      <c r="D1564" s="334" t="s">
        <v>1537</v>
      </c>
      <c r="E1564" s="334" t="s">
        <v>1041</v>
      </c>
      <c r="F1564" s="334" t="str">
        <f t="shared" si="75"/>
        <v>Chattogram FR Non-PNP</v>
      </c>
      <c r="G1564" s="338">
        <v>3165597</v>
      </c>
      <c r="H1564" s="336">
        <v>384417.54198077461</v>
      </c>
      <c r="I1564" s="336">
        <v>12662.388000000001</v>
      </c>
      <c r="J1564" s="336"/>
      <c r="K1564" s="336"/>
      <c r="L1564" s="337">
        <f t="shared" si="73"/>
        <v>12.143603307078401</v>
      </c>
      <c r="M1564" s="337">
        <f t="shared" si="74"/>
        <v>0.4</v>
      </c>
    </row>
    <row r="1565" spans="1:13">
      <c r="A1565" s="334" t="s">
        <v>483</v>
      </c>
      <c r="B1565" s="334" t="s">
        <v>52</v>
      </c>
      <c r="C1565" s="334" t="s">
        <v>52</v>
      </c>
      <c r="D1565" s="334" t="s">
        <v>1537</v>
      </c>
      <c r="E1565" s="334" t="s">
        <v>1041</v>
      </c>
      <c r="F1565" s="334" t="str">
        <f t="shared" si="75"/>
        <v>Dhaka FR Non-PNP</v>
      </c>
      <c r="G1565" s="338">
        <v>2898486</v>
      </c>
      <c r="H1565" s="336">
        <v>357832.92764563934</v>
      </c>
      <c r="I1565" s="336">
        <v>11593.944</v>
      </c>
      <c r="J1565" s="336"/>
      <c r="K1565" s="336"/>
      <c r="L1565" s="337">
        <f t="shared" si="73"/>
        <v>12.34551167905035</v>
      </c>
      <c r="M1565" s="337">
        <f t="shared" si="74"/>
        <v>0.4</v>
      </c>
    </row>
    <row r="1566" spans="1:13">
      <c r="A1566" s="334" t="s">
        <v>577</v>
      </c>
      <c r="B1566" s="334" t="s">
        <v>79</v>
      </c>
      <c r="C1566" s="334" t="s">
        <v>52</v>
      </c>
      <c r="D1566" s="334" t="s">
        <v>1537</v>
      </c>
      <c r="E1566" s="334" t="s">
        <v>1041</v>
      </c>
      <c r="F1566" s="334" t="str">
        <f t="shared" si="75"/>
        <v>Dhaka FR Non-PNP</v>
      </c>
      <c r="G1566" s="338">
        <v>1861490</v>
      </c>
      <c r="H1566" s="336">
        <v>185654.63797875404</v>
      </c>
      <c r="I1566" s="336">
        <v>-7.2759576141834259E-12</v>
      </c>
      <c r="J1566" s="336"/>
      <c r="K1566" s="336"/>
      <c r="L1566" s="337">
        <f t="shared" si="73"/>
        <v>9.9734426711265733</v>
      </c>
      <c r="M1566" s="337">
        <f t="shared" si="74"/>
        <v>-3.9086740268190679E-16</v>
      </c>
    </row>
    <row r="1567" spans="1:13">
      <c r="A1567" s="334" t="s">
        <v>446</v>
      </c>
      <c r="B1567" s="334" t="s">
        <v>107</v>
      </c>
      <c r="C1567" s="334" t="s">
        <v>107</v>
      </c>
      <c r="D1567" s="334" t="s">
        <v>1537</v>
      </c>
      <c r="E1567" s="334" t="s">
        <v>1041</v>
      </c>
      <c r="F1567" s="334" t="str">
        <f t="shared" si="75"/>
        <v>Rajshahi FR Non-PNP</v>
      </c>
      <c r="G1567" s="338">
        <v>1577368</v>
      </c>
      <c r="H1567" s="336">
        <v>158588.22243716769</v>
      </c>
      <c r="I1567" s="336">
        <v>6309.4719999999998</v>
      </c>
      <c r="J1567" s="336"/>
      <c r="K1567" s="336"/>
      <c r="L1567" s="337">
        <f t="shared" si="73"/>
        <v>10.053977412827424</v>
      </c>
      <c r="M1567" s="337">
        <f t="shared" si="74"/>
        <v>0.4</v>
      </c>
    </row>
    <row r="1568" spans="1:13">
      <c r="A1568" s="334" t="s">
        <v>259</v>
      </c>
      <c r="B1568" s="334" t="s">
        <v>1565</v>
      </c>
      <c r="C1568" s="334" t="s">
        <v>189</v>
      </c>
      <c r="D1568" s="334" t="s">
        <v>1537</v>
      </c>
      <c r="E1568" s="334" t="s">
        <v>1041</v>
      </c>
      <c r="F1568" s="334" t="str">
        <f t="shared" si="75"/>
        <v>Barishal FR Non-PNP</v>
      </c>
      <c r="G1568" s="338">
        <v>1180158</v>
      </c>
      <c r="H1568" s="336">
        <v>122633.0702440796</v>
      </c>
      <c r="I1568" s="336">
        <v>4720.6320000000005</v>
      </c>
      <c r="J1568" s="336"/>
      <c r="K1568" s="336"/>
      <c r="L1568" s="337">
        <f t="shared" si="73"/>
        <v>10.391241701880562</v>
      </c>
      <c r="M1568" s="337">
        <f t="shared" si="74"/>
        <v>0.4</v>
      </c>
    </row>
    <row r="1569" spans="1:13">
      <c r="A1569" s="334" t="s">
        <v>485</v>
      </c>
      <c r="B1569" s="334" t="s">
        <v>487</v>
      </c>
      <c r="C1569" s="334" t="s">
        <v>52</v>
      </c>
      <c r="D1569" s="334" t="s">
        <v>1537</v>
      </c>
      <c r="E1569" s="334" t="s">
        <v>1041</v>
      </c>
      <c r="F1569" s="334" t="str">
        <f t="shared" si="75"/>
        <v>Dhaka FR Non-PNP</v>
      </c>
      <c r="G1569" s="338">
        <v>2236901</v>
      </c>
      <c r="H1569" s="336">
        <v>240309.91286120913</v>
      </c>
      <c r="I1569" s="336">
        <v>8947.6039999999994</v>
      </c>
      <c r="J1569" s="336"/>
      <c r="K1569" s="336"/>
      <c r="L1569" s="337">
        <f t="shared" si="73"/>
        <v>10.742983836173757</v>
      </c>
      <c r="M1569" s="337">
        <f t="shared" si="74"/>
        <v>0.4</v>
      </c>
    </row>
    <row r="1570" spans="1:13">
      <c r="A1570" s="334" t="s">
        <v>322</v>
      </c>
      <c r="B1570" s="334" t="s">
        <v>323</v>
      </c>
      <c r="C1570" s="334" t="s">
        <v>389</v>
      </c>
      <c r="D1570" s="334" t="s">
        <v>1537</v>
      </c>
      <c r="E1570" s="334" t="s">
        <v>1041</v>
      </c>
      <c r="F1570" s="334" t="str">
        <f t="shared" si="75"/>
        <v>Rangpur FR Non-PNP</v>
      </c>
      <c r="G1570" s="338">
        <v>2638392</v>
      </c>
      <c r="H1570" s="336">
        <v>269934.10399288649</v>
      </c>
      <c r="I1570" s="336">
        <v>10553.568000000001</v>
      </c>
      <c r="J1570" s="336"/>
      <c r="K1570" s="336"/>
      <c r="L1570" s="337">
        <f t="shared" si="73"/>
        <v>10.231008280531722</v>
      </c>
      <c r="M1570" s="337">
        <f t="shared" si="74"/>
        <v>0.4</v>
      </c>
    </row>
    <row r="1571" spans="1:13">
      <c r="A1571" s="334" t="s">
        <v>593</v>
      </c>
      <c r="B1571" s="334" t="s">
        <v>52</v>
      </c>
      <c r="C1571" s="334" t="s">
        <v>52</v>
      </c>
      <c r="D1571" s="334" t="s">
        <v>1537</v>
      </c>
      <c r="E1571" s="334" t="s">
        <v>1041</v>
      </c>
      <c r="F1571" s="334" t="str">
        <f t="shared" si="75"/>
        <v>Dhaka FR Non-PNP</v>
      </c>
      <c r="G1571" s="338">
        <v>2615777</v>
      </c>
      <c r="H1571" s="336">
        <v>310586.09996882791</v>
      </c>
      <c r="I1571" s="336">
        <v>10463.108</v>
      </c>
      <c r="J1571" s="336"/>
      <c r="K1571" s="336"/>
      <c r="L1571" s="337">
        <f t="shared" si="73"/>
        <v>11.873569496513959</v>
      </c>
      <c r="M1571" s="337">
        <f t="shared" si="74"/>
        <v>0.4</v>
      </c>
    </row>
    <row r="1572" spans="1:13">
      <c r="A1572" s="334" t="s">
        <v>281</v>
      </c>
      <c r="B1572" s="334" t="s">
        <v>283</v>
      </c>
      <c r="C1572" s="334" t="s">
        <v>195</v>
      </c>
      <c r="D1572" s="334" t="s">
        <v>1537</v>
      </c>
      <c r="E1572" s="334" t="s">
        <v>1041</v>
      </c>
      <c r="F1572" s="334" t="str">
        <f t="shared" si="75"/>
        <v>Chattogram FR Non-PNP</v>
      </c>
      <c r="G1572" s="338">
        <v>1960884</v>
      </c>
      <c r="H1572" s="336">
        <v>271436.67718485481</v>
      </c>
      <c r="I1572" s="336">
        <v>7843.5360000000001</v>
      </c>
      <c r="J1572" s="336"/>
      <c r="K1572" s="336"/>
      <c r="L1572" s="337">
        <f t="shared" si="73"/>
        <v>13.842566780332483</v>
      </c>
      <c r="M1572" s="337">
        <f t="shared" si="74"/>
        <v>0.4</v>
      </c>
    </row>
    <row r="1573" spans="1:13">
      <c r="A1573" s="334" t="s">
        <v>836</v>
      </c>
      <c r="B1573" s="334" t="s">
        <v>48</v>
      </c>
      <c r="C1573" s="334" t="s">
        <v>18</v>
      </c>
      <c r="D1573" s="334" t="s">
        <v>1537</v>
      </c>
      <c r="E1573" s="334" t="s">
        <v>1041</v>
      </c>
      <c r="F1573" s="334" t="str">
        <f t="shared" si="75"/>
        <v>Mymensingh FR Non-PNP</v>
      </c>
      <c r="G1573" s="338">
        <v>734952</v>
      </c>
      <c r="H1573" s="336">
        <v>75949.763005783592</v>
      </c>
      <c r="I1573" s="336">
        <v>2939.808</v>
      </c>
      <c r="J1573" s="336"/>
      <c r="K1573" s="336"/>
      <c r="L1573" s="337">
        <f t="shared" si="73"/>
        <v>10.333975961121759</v>
      </c>
      <c r="M1573" s="337">
        <f t="shared" si="74"/>
        <v>0.4</v>
      </c>
    </row>
    <row r="1574" spans="1:13">
      <c r="A1574" s="334" t="s">
        <v>479</v>
      </c>
      <c r="B1574" s="334" t="s">
        <v>226</v>
      </c>
      <c r="C1574" s="334" t="s">
        <v>107</v>
      </c>
      <c r="D1574" s="334" t="s">
        <v>1537</v>
      </c>
      <c r="E1574" s="334" t="s">
        <v>1041</v>
      </c>
      <c r="F1574" s="334" t="str">
        <f t="shared" si="75"/>
        <v>Rajshahi FR Non-PNP</v>
      </c>
      <c r="G1574" s="338">
        <v>2478923</v>
      </c>
      <c r="H1574" s="336">
        <v>292298.93328778422</v>
      </c>
      <c r="I1574" s="336">
        <v>9915.6920000000009</v>
      </c>
      <c r="J1574" s="336"/>
      <c r="K1574" s="336"/>
      <c r="L1574" s="337">
        <f t="shared" si="73"/>
        <v>11.79136799681895</v>
      </c>
      <c r="M1574" s="337">
        <f t="shared" si="74"/>
        <v>0.4</v>
      </c>
    </row>
    <row r="1575" spans="1:13">
      <c r="A1575" s="334" t="s">
        <v>581</v>
      </c>
      <c r="B1575" s="334" t="s">
        <v>103</v>
      </c>
      <c r="C1575" s="334" t="s">
        <v>52</v>
      </c>
      <c r="D1575" s="334" t="s">
        <v>1537</v>
      </c>
      <c r="E1575" s="334" t="s">
        <v>1041</v>
      </c>
      <c r="F1575" s="334" t="str">
        <f t="shared" si="75"/>
        <v>Dhaka FR Non-PNP</v>
      </c>
      <c r="G1575" s="338">
        <v>2194212</v>
      </c>
      <c r="H1575" s="336">
        <v>266253.74679673376</v>
      </c>
      <c r="I1575" s="336">
        <v>8776.848</v>
      </c>
      <c r="J1575" s="336"/>
      <c r="K1575" s="336"/>
      <c r="L1575" s="337">
        <f t="shared" si="73"/>
        <v>12.134367453861968</v>
      </c>
      <c r="M1575" s="337">
        <f t="shared" si="74"/>
        <v>0.4</v>
      </c>
    </row>
    <row r="1576" spans="1:13">
      <c r="A1576" s="334" t="s">
        <v>630</v>
      </c>
      <c r="B1576" s="334" t="s">
        <v>52</v>
      </c>
      <c r="C1576" s="334" t="s">
        <v>52</v>
      </c>
      <c r="D1576" s="334" t="s">
        <v>1537</v>
      </c>
      <c r="E1576" s="334" t="s">
        <v>1041</v>
      </c>
      <c r="F1576" s="334" t="str">
        <f t="shared" si="75"/>
        <v>Dhaka FR Non-PNP</v>
      </c>
      <c r="G1576" s="338">
        <v>3604767</v>
      </c>
      <c r="H1576" s="336">
        <v>511807.52796671883</v>
      </c>
      <c r="I1576" s="336">
        <v>14419.068000000001</v>
      </c>
      <c r="J1576" s="336"/>
      <c r="K1576" s="336"/>
      <c r="L1576" s="337">
        <f t="shared" si="73"/>
        <v>14.198075158996929</v>
      </c>
      <c r="M1576" s="337">
        <f t="shared" si="74"/>
        <v>0.4</v>
      </c>
    </row>
    <row r="1577" spans="1:13">
      <c r="A1577" s="334" t="s">
        <v>163</v>
      </c>
      <c r="B1577" s="334" t="s">
        <v>165</v>
      </c>
      <c r="C1577" s="334" t="s">
        <v>52</v>
      </c>
      <c r="D1577" s="334" t="s">
        <v>1537</v>
      </c>
      <c r="E1577" s="334" t="s">
        <v>1041</v>
      </c>
      <c r="F1577" s="334" t="str">
        <f t="shared" si="75"/>
        <v>Dhaka FR Non-PNP</v>
      </c>
      <c r="G1577" s="338">
        <v>1226261</v>
      </c>
      <c r="H1577" s="336">
        <v>142744.29407800469</v>
      </c>
      <c r="I1577" s="336">
        <v>4905.0439999999999</v>
      </c>
      <c r="J1577" s="336"/>
      <c r="K1577" s="336"/>
      <c r="L1577" s="337">
        <f t="shared" si="73"/>
        <v>11.640612730732258</v>
      </c>
      <c r="M1577" s="337">
        <f t="shared" si="74"/>
        <v>0.4</v>
      </c>
    </row>
    <row r="1578" spans="1:13">
      <c r="A1578" s="334" t="s">
        <v>481</v>
      </c>
      <c r="B1578" s="334" t="s">
        <v>206</v>
      </c>
      <c r="C1578" s="334" t="s">
        <v>52</v>
      </c>
      <c r="D1578" s="334" t="s">
        <v>1537</v>
      </c>
      <c r="E1578" s="334" t="s">
        <v>1041</v>
      </c>
      <c r="F1578" s="334" t="str">
        <f t="shared" si="75"/>
        <v>Dhaka FR Non-PNP</v>
      </c>
      <c r="G1578" s="338">
        <v>3214062</v>
      </c>
      <c r="H1578" s="336">
        <v>345686.55203585222</v>
      </c>
      <c r="I1578" s="336">
        <v>12856.248</v>
      </c>
      <c r="J1578" s="336"/>
      <c r="K1578" s="336"/>
      <c r="L1578" s="337">
        <f t="shared" si="73"/>
        <v>10.755441308719378</v>
      </c>
      <c r="M1578" s="337">
        <f t="shared" si="74"/>
        <v>0.4</v>
      </c>
    </row>
    <row r="1579" spans="1:13">
      <c r="A1579" s="334" t="s">
        <v>269</v>
      </c>
      <c r="B1579" s="334" t="s">
        <v>79</v>
      </c>
      <c r="C1579" s="334" t="s">
        <v>52</v>
      </c>
      <c r="D1579" s="334" t="s">
        <v>1537</v>
      </c>
      <c r="E1579" s="334" t="s">
        <v>1041</v>
      </c>
      <c r="F1579" s="334" t="str">
        <f t="shared" si="75"/>
        <v>Dhaka FR Non-PNP</v>
      </c>
      <c r="G1579" s="338">
        <v>2064874</v>
      </c>
      <c r="H1579" s="336">
        <v>220292.44396235325</v>
      </c>
      <c r="I1579" s="336">
        <v>8259.496000000001</v>
      </c>
      <c r="J1579" s="336"/>
      <c r="K1579" s="336"/>
      <c r="L1579" s="337">
        <f t="shared" si="73"/>
        <v>10.668565925201889</v>
      </c>
      <c r="M1579" s="337">
        <f t="shared" si="74"/>
        <v>0.4</v>
      </c>
    </row>
    <row r="1580" spans="1:13">
      <c r="A1580" s="334" t="s">
        <v>375</v>
      </c>
      <c r="B1580" s="334" t="s">
        <v>52</v>
      </c>
      <c r="C1580" s="334" t="s">
        <v>52</v>
      </c>
      <c r="D1580" s="334" t="s">
        <v>1537</v>
      </c>
      <c r="E1580" s="334" t="s">
        <v>1041</v>
      </c>
      <c r="F1580" s="334" t="str">
        <f t="shared" si="75"/>
        <v>Dhaka FR Non-PNP</v>
      </c>
      <c r="G1580" s="338">
        <v>870681</v>
      </c>
      <c r="H1580" s="336">
        <v>104137.69066565693</v>
      </c>
      <c r="I1580" s="336">
        <v>3482.7240000000002</v>
      </c>
      <c r="J1580" s="336"/>
      <c r="K1580" s="336"/>
      <c r="L1580" s="337">
        <f t="shared" si="73"/>
        <v>11.960487327236603</v>
      </c>
      <c r="M1580" s="337">
        <f t="shared" si="74"/>
        <v>0.4</v>
      </c>
    </row>
    <row r="1581" spans="1:13">
      <c r="A1581" s="334" t="s">
        <v>430</v>
      </c>
      <c r="B1581" s="334" t="s">
        <v>52</v>
      </c>
      <c r="C1581" s="334" t="s">
        <v>52</v>
      </c>
      <c r="D1581" s="334" t="s">
        <v>1537</v>
      </c>
      <c r="E1581" s="334" t="s">
        <v>1041</v>
      </c>
      <c r="F1581" s="334" t="str">
        <f t="shared" si="75"/>
        <v>Dhaka FR Non-PNP</v>
      </c>
      <c r="G1581" s="338">
        <v>2236402</v>
      </c>
      <c r="H1581" s="336">
        <v>303280.03442023677</v>
      </c>
      <c r="I1581" s="336">
        <v>8945.6080000000002</v>
      </c>
      <c r="J1581" s="336"/>
      <c r="K1581" s="336"/>
      <c r="L1581" s="337">
        <f t="shared" si="73"/>
        <v>13.561069719139795</v>
      </c>
      <c r="M1581" s="337">
        <f t="shared" si="74"/>
        <v>0.4</v>
      </c>
    </row>
    <row r="1582" spans="1:13">
      <c r="A1582" s="334" t="s">
        <v>332</v>
      </c>
      <c r="B1582" s="334" t="s">
        <v>48</v>
      </c>
      <c r="C1582" s="334" t="s">
        <v>18</v>
      </c>
      <c r="D1582" s="334" t="s">
        <v>1537</v>
      </c>
      <c r="E1582" s="334" t="s">
        <v>1041</v>
      </c>
      <c r="F1582" s="334" t="str">
        <f t="shared" si="75"/>
        <v>Mymensingh FR Non-PNP</v>
      </c>
      <c r="G1582" s="338">
        <v>775927</v>
      </c>
      <c r="H1582" s="336">
        <v>73624.874812474023</v>
      </c>
      <c r="I1582" s="336">
        <v>3103.7080000000001</v>
      </c>
      <c r="J1582" s="336"/>
      <c r="K1582" s="336"/>
      <c r="L1582" s="337">
        <f t="shared" si="73"/>
        <v>9.488634215908716</v>
      </c>
      <c r="M1582" s="337">
        <f t="shared" si="74"/>
        <v>0.4</v>
      </c>
    </row>
    <row r="1583" spans="1:13">
      <c r="A1583" s="334" t="s">
        <v>198</v>
      </c>
      <c r="B1583" s="334" t="s">
        <v>165</v>
      </c>
      <c r="C1583" s="334" t="s">
        <v>52</v>
      </c>
      <c r="D1583" s="334" t="s">
        <v>1537</v>
      </c>
      <c r="E1583" s="334" t="s">
        <v>1041</v>
      </c>
      <c r="F1583" s="334" t="str">
        <f t="shared" si="75"/>
        <v>Dhaka FR Non-PNP</v>
      </c>
      <c r="G1583" s="338">
        <v>1942094</v>
      </c>
      <c r="H1583" s="336">
        <v>233311.09883210793</v>
      </c>
      <c r="I1583" s="336">
        <v>7768.3760000000002</v>
      </c>
      <c r="J1583" s="336"/>
      <c r="K1583" s="336"/>
      <c r="L1583" s="337">
        <f t="shared" si="73"/>
        <v>12.013378283034083</v>
      </c>
      <c r="M1583" s="337">
        <f t="shared" si="74"/>
        <v>0.4</v>
      </c>
    </row>
    <row r="1584" spans="1:13">
      <c r="A1584" s="334" t="s">
        <v>298</v>
      </c>
      <c r="B1584" s="334" t="s">
        <v>300</v>
      </c>
      <c r="C1584" s="334" t="s">
        <v>18</v>
      </c>
      <c r="D1584" s="334" t="s">
        <v>1537</v>
      </c>
      <c r="E1584" s="334" t="s">
        <v>1041</v>
      </c>
      <c r="F1584" s="334" t="str">
        <f t="shared" si="75"/>
        <v>Mymensingh FR Non-PNP</v>
      </c>
      <c r="G1584" s="338">
        <v>1817317</v>
      </c>
      <c r="H1584" s="336">
        <v>199854.06549860229</v>
      </c>
      <c r="I1584" s="336">
        <v>7269.268</v>
      </c>
      <c r="J1584" s="336"/>
      <c r="K1584" s="336"/>
      <c r="L1584" s="337">
        <f t="shared" si="73"/>
        <v>10.997204422706785</v>
      </c>
      <c r="M1584" s="337">
        <f t="shared" si="74"/>
        <v>0.4</v>
      </c>
    </row>
    <row r="1585" spans="1:13">
      <c r="A1585" s="334" t="s">
        <v>574</v>
      </c>
      <c r="B1585" s="334" t="s">
        <v>576</v>
      </c>
      <c r="C1585" s="334" t="s">
        <v>389</v>
      </c>
      <c r="D1585" s="334" t="s">
        <v>1537</v>
      </c>
      <c r="E1585" s="334" t="s">
        <v>1041</v>
      </c>
      <c r="F1585" s="334" t="str">
        <f t="shared" si="75"/>
        <v>Rangpur FR Non-PNP</v>
      </c>
      <c r="G1585" s="338">
        <v>1192219</v>
      </c>
      <c r="H1585" s="336">
        <v>120234.51024407909</v>
      </c>
      <c r="I1585" s="336">
        <v>4768.8760000000002</v>
      </c>
      <c r="J1585" s="336"/>
      <c r="K1585" s="336"/>
      <c r="L1585" s="337">
        <f t="shared" si="73"/>
        <v>10.084934919178364</v>
      </c>
      <c r="M1585" s="337">
        <f t="shared" si="74"/>
        <v>0.4</v>
      </c>
    </row>
    <row r="1586" spans="1:13">
      <c r="A1586" s="334" t="s">
        <v>1201</v>
      </c>
      <c r="B1586" s="334" t="s">
        <v>189</v>
      </c>
      <c r="C1586" s="334" t="s">
        <v>189</v>
      </c>
      <c r="D1586" s="334" t="s">
        <v>1537</v>
      </c>
      <c r="E1586" s="334" t="s">
        <v>1041</v>
      </c>
      <c r="F1586" s="334" t="str">
        <f t="shared" si="75"/>
        <v>Barishal FR Non-PNP</v>
      </c>
      <c r="G1586" s="338">
        <v>1895328</v>
      </c>
      <c r="H1586" s="336">
        <v>222403.07245030781</v>
      </c>
      <c r="I1586" s="336">
        <v>2923.7187708726051</v>
      </c>
      <c r="J1586" s="336"/>
      <c r="K1586" s="336"/>
      <c r="L1586" s="337">
        <f t="shared" si="73"/>
        <v>11.734278839879314</v>
      </c>
      <c r="M1586" s="337">
        <f t="shared" si="74"/>
        <v>0.15425925068761739</v>
      </c>
    </row>
    <row r="1587" spans="1:13">
      <c r="A1587" s="334" t="s">
        <v>202</v>
      </c>
      <c r="B1587" s="334" t="s">
        <v>159</v>
      </c>
      <c r="C1587" s="334" t="s">
        <v>159</v>
      </c>
      <c r="D1587" s="334" t="s">
        <v>1537</v>
      </c>
      <c r="E1587" s="334" t="s">
        <v>1041</v>
      </c>
      <c r="F1587" s="334" t="str">
        <f t="shared" si="75"/>
        <v>Khulna FR Non-PNP</v>
      </c>
      <c r="G1587" s="338">
        <v>2584891</v>
      </c>
      <c r="H1587" s="336">
        <v>312005.32274977677</v>
      </c>
      <c r="I1587" s="336">
        <v>10339.564</v>
      </c>
      <c r="J1587" s="336"/>
      <c r="K1587" s="336"/>
      <c r="L1587" s="337">
        <f t="shared" si="73"/>
        <v>12.070347366669495</v>
      </c>
      <c r="M1587" s="337">
        <f t="shared" si="74"/>
        <v>0.4</v>
      </c>
    </row>
    <row r="1588" spans="1:13">
      <c r="A1588" s="334" t="s">
        <v>931</v>
      </c>
      <c r="B1588" s="334" t="s">
        <v>226</v>
      </c>
      <c r="C1588" s="334" t="s">
        <v>107</v>
      </c>
      <c r="D1588" s="334" t="s">
        <v>1537</v>
      </c>
      <c r="E1588" s="334" t="s">
        <v>1041</v>
      </c>
      <c r="F1588" s="334" t="str">
        <f t="shared" si="75"/>
        <v>Rajshahi FR Non-PNP</v>
      </c>
      <c r="G1588" s="338">
        <v>2800701</v>
      </c>
      <c r="H1588" s="336">
        <v>298818.04037702555</v>
      </c>
      <c r="I1588" s="336">
        <v>1450.040591391371</v>
      </c>
      <c r="J1588" s="336"/>
      <c r="K1588" s="336"/>
      <c r="L1588" s="337">
        <f t="shared" si="73"/>
        <v>10.669401709680026</v>
      </c>
      <c r="M1588" s="337">
        <f t="shared" si="74"/>
        <v>5.17742019369926E-2</v>
      </c>
    </row>
    <row r="1589" spans="1:13">
      <c r="A1589" s="334" t="s">
        <v>591</v>
      </c>
      <c r="B1589" s="334" t="s">
        <v>389</v>
      </c>
      <c r="C1589" s="334" t="s">
        <v>389</v>
      </c>
      <c r="D1589" s="334" t="s">
        <v>1537</v>
      </c>
      <c r="E1589" s="334" t="s">
        <v>1041</v>
      </c>
      <c r="F1589" s="334" t="str">
        <f t="shared" si="75"/>
        <v>Rangpur FR Non-PNP</v>
      </c>
      <c r="G1589" s="338">
        <v>2223771</v>
      </c>
      <c r="H1589" s="336">
        <v>231325.56127567947</v>
      </c>
      <c r="I1589" s="336">
        <v>8895.0840000000007</v>
      </c>
      <c r="J1589" s="336"/>
      <c r="K1589" s="336"/>
      <c r="L1589" s="337">
        <f t="shared" si="73"/>
        <v>10.402400304513346</v>
      </c>
      <c r="M1589" s="337">
        <f t="shared" si="74"/>
        <v>0.4</v>
      </c>
    </row>
    <row r="1590" spans="1:13">
      <c r="A1590" s="334" t="s">
        <v>837</v>
      </c>
      <c r="B1590" s="334" t="s">
        <v>153</v>
      </c>
      <c r="C1590" s="334" t="s">
        <v>18</v>
      </c>
      <c r="D1590" s="334" t="s">
        <v>1537</v>
      </c>
      <c r="E1590" s="334" t="s">
        <v>1041</v>
      </c>
      <c r="F1590" s="334" t="str">
        <f t="shared" si="75"/>
        <v>Mymensingh FR Non-PNP</v>
      </c>
      <c r="G1590" s="338">
        <v>1608113</v>
      </c>
      <c r="H1590" s="336">
        <v>189318.33949971388</v>
      </c>
      <c r="I1590" s="336">
        <v>6432.4520000000002</v>
      </c>
      <c r="J1590" s="336"/>
      <c r="K1590" s="336"/>
      <c r="L1590" s="337">
        <f t="shared" si="73"/>
        <v>11.772701265378359</v>
      </c>
      <c r="M1590" s="337">
        <f t="shared" si="74"/>
        <v>0.4</v>
      </c>
    </row>
    <row r="1591" spans="1:13">
      <c r="A1591" s="334" t="s">
        <v>476</v>
      </c>
      <c r="B1591" s="334" t="s">
        <v>156</v>
      </c>
      <c r="C1591" s="334" t="s">
        <v>159</v>
      </c>
      <c r="D1591" s="334" t="s">
        <v>1537</v>
      </c>
      <c r="E1591" s="334" t="s">
        <v>1041</v>
      </c>
      <c r="F1591" s="334" t="str">
        <f t="shared" si="75"/>
        <v>Khulna FR Non-PNP</v>
      </c>
      <c r="G1591" s="338">
        <v>1046715</v>
      </c>
      <c r="H1591" s="336">
        <v>110751.27046009665</v>
      </c>
      <c r="I1591" s="336">
        <v>4186.8599999999997</v>
      </c>
      <c r="J1591" s="336"/>
      <c r="K1591" s="336"/>
      <c r="L1591" s="337">
        <f t="shared" si="73"/>
        <v>10.580842966814908</v>
      </c>
      <c r="M1591" s="337">
        <f t="shared" si="74"/>
        <v>0.4</v>
      </c>
    </row>
    <row r="1592" spans="1:13">
      <c r="A1592" s="334" t="s">
        <v>383</v>
      </c>
      <c r="B1592" s="334" t="s">
        <v>103</v>
      </c>
      <c r="C1592" s="334" t="s">
        <v>52</v>
      </c>
      <c r="D1592" s="334" t="s">
        <v>1537</v>
      </c>
      <c r="E1592" s="334" t="s">
        <v>1041</v>
      </c>
      <c r="F1592" s="334" t="str">
        <f t="shared" si="75"/>
        <v>Dhaka FR Non-PNP</v>
      </c>
      <c r="G1592" s="338">
        <v>3050751</v>
      </c>
      <c r="H1592" s="336">
        <v>397924.63261651678</v>
      </c>
      <c r="I1592" s="336">
        <v>0</v>
      </c>
      <c r="J1592" s="336"/>
      <c r="K1592" s="336"/>
      <c r="L1592" s="337">
        <f t="shared" si="73"/>
        <v>13.043497572122956</v>
      </c>
      <c r="M1592" s="337">
        <f t="shared" si="74"/>
        <v>0</v>
      </c>
    </row>
    <row r="1593" spans="1:13">
      <c r="A1593" s="334" t="s">
        <v>134</v>
      </c>
      <c r="B1593" s="334" t="s">
        <v>136</v>
      </c>
      <c r="C1593" s="334" t="s">
        <v>131</v>
      </c>
      <c r="D1593" s="334" t="s">
        <v>1537</v>
      </c>
      <c r="E1593" s="334" t="s">
        <v>1041</v>
      </c>
      <c r="F1593" s="334" t="str">
        <f t="shared" si="75"/>
        <v>Sylhet FR Non-PNP</v>
      </c>
      <c r="G1593" s="338">
        <v>1200442</v>
      </c>
      <c r="H1593" s="336">
        <v>117961.56213742745</v>
      </c>
      <c r="I1593" s="336">
        <v>4801.768</v>
      </c>
      <c r="J1593" s="336"/>
      <c r="K1593" s="336"/>
      <c r="L1593" s="337">
        <f t="shared" si="73"/>
        <v>9.8265107466606008</v>
      </c>
      <c r="M1593" s="337">
        <f t="shared" si="74"/>
        <v>0.4</v>
      </c>
    </row>
    <row r="1594" spans="1:13">
      <c r="A1594" s="334" t="s">
        <v>432</v>
      </c>
      <c r="B1594" s="334" t="s">
        <v>136</v>
      </c>
      <c r="C1594" s="334" t="s">
        <v>131</v>
      </c>
      <c r="D1594" s="334" t="s">
        <v>1537</v>
      </c>
      <c r="E1594" s="334" t="s">
        <v>1041</v>
      </c>
      <c r="F1594" s="334" t="str">
        <f t="shared" si="75"/>
        <v>Sylhet FR Non-PNP</v>
      </c>
      <c r="G1594" s="338">
        <v>1409545</v>
      </c>
      <c r="H1594" s="336">
        <v>152113.23395427005</v>
      </c>
      <c r="I1594" s="336">
        <v>5638.18</v>
      </c>
      <c r="J1594" s="336"/>
      <c r="K1594" s="336"/>
      <c r="L1594" s="337">
        <f t="shared" si="73"/>
        <v>10.791655034374216</v>
      </c>
      <c r="M1594" s="337">
        <f t="shared" si="74"/>
        <v>0.4</v>
      </c>
    </row>
    <row r="1595" spans="1:13">
      <c r="A1595" s="334" t="s">
        <v>934</v>
      </c>
      <c r="B1595" s="334" t="s">
        <v>283</v>
      </c>
      <c r="C1595" s="334" t="s">
        <v>195</v>
      </c>
      <c r="D1595" s="334" t="s">
        <v>1537</v>
      </c>
      <c r="E1595" s="334" t="s">
        <v>1041</v>
      </c>
      <c r="F1595" s="334" t="str">
        <f t="shared" si="75"/>
        <v>Chattogram FR Non-PNP</v>
      </c>
      <c r="G1595" s="338">
        <v>1780655</v>
      </c>
      <c r="H1595" s="336">
        <v>229973.2571052296</v>
      </c>
      <c r="I1595" s="336">
        <v>7122.62</v>
      </c>
      <c r="J1595" s="336"/>
      <c r="K1595" s="336"/>
      <c r="L1595" s="337">
        <f t="shared" si="73"/>
        <v>12.915093440628848</v>
      </c>
      <c r="M1595" s="337">
        <f t="shared" si="74"/>
        <v>0.4</v>
      </c>
    </row>
    <row r="1596" spans="1:13">
      <c r="A1596" s="334" t="s">
        <v>838</v>
      </c>
      <c r="B1596" s="334" t="s">
        <v>313</v>
      </c>
      <c r="C1596" s="334" t="s">
        <v>189</v>
      </c>
      <c r="D1596" s="334" t="s">
        <v>1537</v>
      </c>
      <c r="E1596" s="334" t="s">
        <v>1041</v>
      </c>
      <c r="F1596" s="334" t="str">
        <f t="shared" si="75"/>
        <v>Barishal FR Non-PNP</v>
      </c>
      <c r="G1596" s="338">
        <v>1299367</v>
      </c>
      <c r="H1596" s="336">
        <v>144900.98918032757</v>
      </c>
      <c r="I1596" s="336">
        <v>5197.4679999999998</v>
      </c>
      <c r="J1596" s="336"/>
      <c r="K1596" s="336"/>
      <c r="L1596" s="337">
        <f t="shared" si="73"/>
        <v>11.15165993751785</v>
      </c>
      <c r="M1596" s="337">
        <f t="shared" si="74"/>
        <v>0.4</v>
      </c>
    </row>
    <row r="1597" spans="1:13">
      <c r="A1597" s="334" t="s">
        <v>406</v>
      </c>
      <c r="B1597" s="334" t="s">
        <v>52</v>
      </c>
      <c r="C1597" s="334" t="s">
        <v>52</v>
      </c>
      <c r="D1597" s="334" t="s">
        <v>1537</v>
      </c>
      <c r="E1597" s="334" t="s">
        <v>1041</v>
      </c>
      <c r="F1597" s="334" t="str">
        <f t="shared" si="75"/>
        <v>Dhaka FR Non-PNP</v>
      </c>
      <c r="G1597" s="338">
        <v>438383</v>
      </c>
      <c r="H1597" s="336">
        <v>48005.111938813745</v>
      </c>
      <c r="I1597" s="336">
        <v>1753.5319999999999</v>
      </c>
      <c r="J1597" s="336"/>
      <c r="K1597" s="336"/>
      <c r="L1597" s="337">
        <f t="shared" si="73"/>
        <v>10.950495785378024</v>
      </c>
      <c r="M1597" s="337">
        <f t="shared" si="74"/>
        <v>0.4</v>
      </c>
    </row>
    <row r="1598" spans="1:13">
      <c r="A1598" s="334" t="s">
        <v>932</v>
      </c>
      <c r="B1598" s="334" t="s">
        <v>52</v>
      </c>
      <c r="C1598" s="334" t="s">
        <v>52</v>
      </c>
      <c r="D1598" s="334" t="s">
        <v>1537</v>
      </c>
      <c r="E1598" s="334" t="s">
        <v>1041</v>
      </c>
      <c r="F1598" s="334" t="str">
        <f t="shared" si="75"/>
        <v>Dhaka FR Non-PNP</v>
      </c>
      <c r="G1598" s="338">
        <v>2216976</v>
      </c>
      <c r="H1598" s="336">
        <v>281869.04975637665</v>
      </c>
      <c r="I1598" s="336">
        <v>8867.9040000000005</v>
      </c>
      <c r="J1598" s="336"/>
      <c r="K1598" s="336"/>
      <c r="L1598" s="337">
        <f t="shared" si="73"/>
        <v>12.714122740001546</v>
      </c>
      <c r="M1598" s="337">
        <f t="shared" si="74"/>
        <v>0.4</v>
      </c>
    </row>
    <row r="1599" spans="1:13">
      <c r="A1599" s="334" t="s">
        <v>951</v>
      </c>
      <c r="B1599" s="334" t="s">
        <v>176</v>
      </c>
      <c r="C1599" s="334" t="s">
        <v>159</v>
      </c>
      <c r="D1599" s="334" t="s">
        <v>1537</v>
      </c>
      <c r="E1599" s="334" t="s">
        <v>1041</v>
      </c>
      <c r="F1599" s="334" t="str">
        <f t="shared" si="75"/>
        <v>Khulna FR Non-PNP</v>
      </c>
      <c r="G1599" s="338">
        <v>607354</v>
      </c>
      <c r="H1599" s="336">
        <v>59901.750523577539</v>
      </c>
      <c r="I1599" s="336">
        <v>2429.4160000000002</v>
      </c>
      <c r="J1599" s="336"/>
      <c r="K1599" s="336"/>
      <c r="L1599" s="337">
        <f t="shared" si="73"/>
        <v>9.8627407613315352</v>
      </c>
      <c r="M1599" s="337">
        <f t="shared" si="74"/>
        <v>0.4</v>
      </c>
    </row>
    <row r="1600" spans="1:13">
      <c r="A1600" s="334" t="s">
        <v>947</v>
      </c>
      <c r="B1600" s="334" t="s">
        <v>351</v>
      </c>
      <c r="C1600" s="334" t="s">
        <v>389</v>
      </c>
      <c r="D1600" s="334" t="s">
        <v>1537</v>
      </c>
      <c r="E1600" s="334" t="s">
        <v>1041</v>
      </c>
      <c r="F1600" s="334" t="str">
        <f t="shared" si="75"/>
        <v>Rangpur FR Non-PNP</v>
      </c>
      <c r="G1600" s="338">
        <v>1588052</v>
      </c>
      <c r="H1600" s="336">
        <v>194301.12743628217</v>
      </c>
      <c r="I1600" s="336">
        <v>6352.2080000000005</v>
      </c>
      <c r="J1600" s="336"/>
      <c r="K1600" s="336"/>
      <c r="L1600" s="337">
        <f t="shared" si="73"/>
        <v>12.235186721611267</v>
      </c>
      <c r="M1600" s="337">
        <f t="shared" si="74"/>
        <v>0.4</v>
      </c>
    </row>
    <row r="1601" spans="1:13">
      <c r="A1601" s="334" t="s">
        <v>918</v>
      </c>
      <c r="B1601" s="334" t="s">
        <v>52</v>
      </c>
      <c r="C1601" s="334" t="s">
        <v>52</v>
      </c>
      <c r="D1601" s="334" t="s">
        <v>1492</v>
      </c>
      <c r="E1601" s="334" t="s">
        <v>1041</v>
      </c>
      <c r="F1601" s="334" t="str">
        <f t="shared" si="75"/>
        <v>Dhaka FR PNP</v>
      </c>
      <c r="G1601" s="338">
        <v>4528461</v>
      </c>
      <c r="H1601" s="336">
        <v>573342.93828191853</v>
      </c>
      <c r="I1601" s="336">
        <v>18612.939999999999</v>
      </c>
      <c r="J1601" s="336"/>
      <c r="K1601" s="336"/>
      <c r="L1601" s="337">
        <f t="shared" si="73"/>
        <v>12.660878348779386</v>
      </c>
      <c r="M1601" s="337">
        <f t="shared" si="74"/>
        <v>0.41102131607183984</v>
      </c>
    </row>
    <row r="1602" spans="1:13">
      <c r="A1602" s="334" t="s">
        <v>929</v>
      </c>
      <c r="B1602" s="334" t="s">
        <v>136</v>
      </c>
      <c r="C1602" s="334" t="s">
        <v>131</v>
      </c>
      <c r="D1602" s="334" t="s">
        <v>1537</v>
      </c>
      <c r="E1602" s="334" t="s">
        <v>1041</v>
      </c>
      <c r="F1602" s="334" t="str">
        <f t="shared" si="75"/>
        <v>Sylhet FR Non-PNP</v>
      </c>
      <c r="G1602" s="338">
        <v>3037483</v>
      </c>
      <c r="H1602" s="336">
        <v>328493.23221978784</v>
      </c>
      <c r="I1602" s="336">
        <v>12149.932000000001</v>
      </c>
      <c r="J1602" s="336"/>
      <c r="K1602" s="336"/>
      <c r="L1602" s="337">
        <f t="shared" si="73"/>
        <v>10.814652533686207</v>
      </c>
      <c r="M1602" s="337">
        <f t="shared" si="74"/>
        <v>0.4</v>
      </c>
    </row>
    <row r="1603" spans="1:13">
      <c r="A1603" s="334" t="s">
        <v>925</v>
      </c>
      <c r="B1603" s="334" t="s">
        <v>52</v>
      </c>
      <c r="C1603" s="334" t="s">
        <v>52</v>
      </c>
      <c r="D1603" s="334" t="s">
        <v>1537</v>
      </c>
      <c r="E1603" s="334" t="s">
        <v>1041</v>
      </c>
      <c r="F1603" s="334" t="str">
        <f t="shared" si="75"/>
        <v>Dhaka FR Non-PNP</v>
      </c>
      <c r="G1603" s="338">
        <v>3105966</v>
      </c>
      <c r="H1603" s="336">
        <v>346174.25396195072</v>
      </c>
      <c r="I1603" s="336">
        <v>12423.864</v>
      </c>
      <c r="J1603" s="336"/>
      <c r="K1603" s="336"/>
      <c r="L1603" s="337">
        <f t="shared" ref="L1603:L1666" si="76">(H1603/G1603)*100</f>
        <v>11.145461797133347</v>
      </c>
      <c r="M1603" s="337">
        <f t="shared" ref="M1603:M1666" si="77">(I1603/G1603)*100</f>
        <v>0.4</v>
      </c>
    </row>
    <row r="1604" spans="1:13">
      <c r="A1604" s="334" t="s">
        <v>945</v>
      </c>
      <c r="B1604" s="334" t="s">
        <v>192</v>
      </c>
      <c r="C1604" s="334" t="s">
        <v>52</v>
      </c>
      <c r="D1604" s="334" t="s">
        <v>1537</v>
      </c>
      <c r="E1604" s="334" t="s">
        <v>1041</v>
      </c>
      <c r="F1604" s="334" t="str">
        <f t="shared" ref="F1604:F1667" si="78">CONCATENATE(C1604," ",E1604," ",D1604)</f>
        <v>Dhaka FR Non-PNP</v>
      </c>
      <c r="G1604" s="338">
        <v>2042608</v>
      </c>
      <c r="H1604" s="336">
        <v>283212.2258016445</v>
      </c>
      <c r="I1604" s="336">
        <v>8170.4319999999998</v>
      </c>
      <c r="J1604" s="336"/>
      <c r="K1604" s="336"/>
      <c r="L1604" s="337">
        <f t="shared" si="76"/>
        <v>13.865226504627637</v>
      </c>
      <c r="M1604" s="337">
        <f t="shared" si="77"/>
        <v>0.4</v>
      </c>
    </row>
    <row r="1605" spans="1:13">
      <c r="A1605" s="334" t="s">
        <v>946</v>
      </c>
      <c r="B1605" s="334" t="s">
        <v>336</v>
      </c>
      <c r="C1605" s="334" t="s">
        <v>389</v>
      </c>
      <c r="D1605" s="334" t="s">
        <v>1537</v>
      </c>
      <c r="E1605" s="334" t="s">
        <v>1041</v>
      </c>
      <c r="F1605" s="334" t="str">
        <f t="shared" si="78"/>
        <v>Rangpur FR Non-PNP</v>
      </c>
      <c r="G1605" s="338">
        <v>965916</v>
      </c>
      <c r="H1605" s="336">
        <v>111991.19072522489</v>
      </c>
      <c r="I1605" s="336">
        <v>3863.6640000000002</v>
      </c>
      <c r="J1605" s="336"/>
      <c r="K1605" s="336"/>
      <c r="L1605" s="337">
        <f t="shared" si="76"/>
        <v>11.594299165271607</v>
      </c>
      <c r="M1605" s="337">
        <f t="shared" si="77"/>
        <v>0.4</v>
      </c>
    </row>
    <row r="1606" spans="1:13">
      <c r="A1606" s="334" t="s">
        <v>960</v>
      </c>
      <c r="B1606" s="334" t="s">
        <v>226</v>
      </c>
      <c r="C1606" s="334" t="s">
        <v>107</v>
      </c>
      <c r="D1606" s="334" t="s">
        <v>1537</v>
      </c>
      <c r="E1606" s="334" t="s">
        <v>1041</v>
      </c>
      <c r="F1606" s="334" t="str">
        <f t="shared" si="78"/>
        <v>Rajshahi FR Non-PNP</v>
      </c>
      <c r="G1606" s="338">
        <v>1513202</v>
      </c>
      <c r="H1606" s="336">
        <v>131335.6964842889</v>
      </c>
      <c r="I1606" s="336">
        <v>6052.808</v>
      </c>
      <c r="J1606" s="336"/>
      <c r="K1606" s="336"/>
      <c r="L1606" s="337">
        <f t="shared" si="76"/>
        <v>8.6793234798981818</v>
      </c>
      <c r="M1606" s="337">
        <f t="shared" si="77"/>
        <v>0.4</v>
      </c>
    </row>
    <row r="1607" spans="1:13">
      <c r="A1607" s="334" t="s">
        <v>1287</v>
      </c>
      <c r="B1607" s="334" t="s">
        <v>1150</v>
      </c>
      <c r="C1607" s="334" t="s">
        <v>389</v>
      </c>
      <c r="D1607" s="334" t="s">
        <v>1537</v>
      </c>
      <c r="E1607" s="334" t="s">
        <v>1041</v>
      </c>
      <c r="F1607" s="334" t="str">
        <f t="shared" si="78"/>
        <v>Rangpur FR Non-PNP</v>
      </c>
      <c r="G1607" s="338">
        <v>3557353</v>
      </c>
      <c r="H1607" s="336">
        <v>479776.09309277625</v>
      </c>
      <c r="I1607" s="336">
        <v>14229.412</v>
      </c>
      <c r="J1607" s="336"/>
      <c r="K1607" s="336"/>
      <c r="L1607" s="337">
        <f t="shared" si="76"/>
        <v>13.48688457661571</v>
      </c>
      <c r="M1607" s="337">
        <f t="shared" si="77"/>
        <v>0.4</v>
      </c>
    </row>
    <row r="1608" spans="1:13">
      <c r="A1608" s="334" t="s">
        <v>966</v>
      </c>
      <c r="B1608" s="334" t="s">
        <v>1563</v>
      </c>
      <c r="C1608" s="334" t="s">
        <v>107</v>
      </c>
      <c r="D1608" s="334" t="s">
        <v>1537</v>
      </c>
      <c r="E1608" s="334" t="s">
        <v>1041</v>
      </c>
      <c r="F1608" s="334" t="str">
        <f t="shared" si="78"/>
        <v>Rajshahi FR Non-PNP</v>
      </c>
      <c r="G1608" s="338">
        <v>741994</v>
      </c>
      <c r="H1608" s="336">
        <v>82604.548358463275</v>
      </c>
      <c r="I1608" s="336">
        <v>2967.9760000000001</v>
      </c>
      <c r="J1608" s="336"/>
      <c r="K1608" s="336"/>
      <c r="L1608" s="337">
        <f t="shared" si="76"/>
        <v>11.132778480481416</v>
      </c>
      <c r="M1608" s="337">
        <f t="shared" si="77"/>
        <v>0.4</v>
      </c>
    </row>
    <row r="1609" spans="1:13">
      <c r="A1609" s="334" t="s">
        <v>1272</v>
      </c>
      <c r="B1609" s="334" t="s">
        <v>351</v>
      </c>
      <c r="C1609" s="334" t="s">
        <v>389</v>
      </c>
      <c r="D1609" s="334" t="s">
        <v>1537</v>
      </c>
      <c r="E1609" s="334" t="s">
        <v>1041</v>
      </c>
      <c r="F1609" s="334" t="str">
        <f t="shared" si="78"/>
        <v>Rangpur FR Non-PNP</v>
      </c>
      <c r="G1609" s="338">
        <v>1225902</v>
      </c>
      <c r="H1609" s="336">
        <v>136285.08647406369</v>
      </c>
      <c r="I1609" s="336">
        <v>2.1827872842550278E-11</v>
      </c>
      <c r="J1609" s="336"/>
      <c r="K1609" s="336"/>
      <c r="L1609" s="337">
        <f t="shared" si="76"/>
        <v>11.117127345747351</v>
      </c>
      <c r="M1609" s="337">
        <f t="shared" si="77"/>
        <v>1.7805561001246655E-15</v>
      </c>
    </row>
    <row r="1610" spans="1:13">
      <c r="A1610" s="334" t="s">
        <v>973</v>
      </c>
      <c r="B1610" s="334" t="s">
        <v>189</v>
      </c>
      <c r="C1610" s="334" t="s">
        <v>189</v>
      </c>
      <c r="D1610" s="334" t="s">
        <v>1537</v>
      </c>
      <c r="E1610" s="334" t="s">
        <v>1041</v>
      </c>
      <c r="F1610" s="334" t="str">
        <f t="shared" si="78"/>
        <v>Barishal FR Non-PNP</v>
      </c>
      <c r="G1610" s="338">
        <v>3151474</v>
      </c>
      <c r="H1610" s="336">
        <v>368347.1770111628</v>
      </c>
      <c r="I1610" s="336">
        <v>12605.896000000001</v>
      </c>
      <c r="J1610" s="336"/>
      <c r="K1610" s="336"/>
      <c r="L1610" s="337">
        <f t="shared" si="76"/>
        <v>11.688091890054077</v>
      </c>
      <c r="M1610" s="337">
        <f t="shared" si="77"/>
        <v>0.4</v>
      </c>
    </row>
    <row r="1611" spans="1:13">
      <c r="A1611" s="334" t="s">
        <v>956</v>
      </c>
      <c r="B1611" s="334" t="s">
        <v>165</v>
      </c>
      <c r="C1611" s="334" t="s">
        <v>52</v>
      </c>
      <c r="D1611" s="334" t="s">
        <v>1537</v>
      </c>
      <c r="E1611" s="334" t="s">
        <v>1041</v>
      </c>
      <c r="F1611" s="334" t="str">
        <f t="shared" si="78"/>
        <v>Dhaka FR Non-PNP</v>
      </c>
      <c r="G1611" s="338">
        <v>2817571</v>
      </c>
      <c r="H1611" s="336">
        <v>314009.15817452897</v>
      </c>
      <c r="I1611" s="336">
        <v>11270.284</v>
      </c>
      <c r="J1611" s="336"/>
      <c r="K1611" s="336"/>
      <c r="L1611" s="337">
        <f t="shared" si="76"/>
        <v>11.14467596999433</v>
      </c>
      <c r="M1611" s="337">
        <f t="shared" si="77"/>
        <v>0.4</v>
      </c>
    </row>
    <row r="1612" spans="1:13">
      <c r="A1612" s="334" t="s">
        <v>949</v>
      </c>
      <c r="B1612" s="334" t="s">
        <v>159</v>
      </c>
      <c r="C1612" s="334" t="s">
        <v>159</v>
      </c>
      <c r="D1612" s="334" t="s">
        <v>1537</v>
      </c>
      <c r="E1612" s="334" t="s">
        <v>1041</v>
      </c>
      <c r="F1612" s="334" t="str">
        <f t="shared" si="78"/>
        <v>Khulna FR Non-PNP</v>
      </c>
      <c r="G1612" s="338">
        <v>1701047</v>
      </c>
      <c r="H1612" s="336">
        <v>174278.48520883074</v>
      </c>
      <c r="I1612" s="336">
        <v>6804.1880000000001</v>
      </c>
      <c r="J1612" s="336"/>
      <c r="K1612" s="336"/>
      <c r="L1612" s="337">
        <f t="shared" si="76"/>
        <v>10.245365660609657</v>
      </c>
      <c r="M1612" s="337">
        <f t="shared" si="77"/>
        <v>0.4</v>
      </c>
    </row>
    <row r="1613" spans="1:13">
      <c r="A1613" s="334" t="s">
        <v>1268</v>
      </c>
      <c r="B1613" s="334" t="s">
        <v>576</v>
      </c>
      <c r="C1613" s="334" t="s">
        <v>389</v>
      </c>
      <c r="D1613" s="334" t="s">
        <v>1537</v>
      </c>
      <c r="E1613" s="334" t="s">
        <v>1041</v>
      </c>
      <c r="F1613" s="334" t="str">
        <f t="shared" si="78"/>
        <v>Rangpur FR Non-PNP</v>
      </c>
      <c r="G1613" s="338">
        <v>3119257</v>
      </c>
      <c r="H1613" s="336">
        <v>449217.14572798309</v>
      </c>
      <c r="I1613" s="336">
        <v>12477.028</v>
      </c>
      <c r="J1613" s="336"/>
      <c r="K1613" s="336"/>
      <c r="L1613" s="337">
        <f t="shared" si="76"/>
        <v>14.401415007740084</v>
      </c>
      <c r="M1613" s="337">
        <f t="shared" si="77"/>
        <v>0.4</v>
      </c>
    </row>
    <row r="1614" spans="1:13">
      <c r="A1614" s="334" t="s">
        <v>1221</v>
      </c>
      <c r="B1614" s="334" t="s">
        <v>351</v>
      </c>
      <c r="C1614" s="334" t="s">
        <v>389</v>
      </c>
      <c r="D1614" s="334" t="s">
        <v>1537</v>
      </c>
      <c r="E1614" s="334" t="s">
        <v>1041</v>
      </c>
      <c r="F1614" s="334" t="str">
        <f t="shared" si="78"/>
        <v>Rangpur FR Non-PNP</v>
      </c>
      <c r="G1614" s="338">
        <v>744529</v>
      </c>
      <c r="H1614" s="336">
        <v>70300.009354761205</v>
      </c>
      <c r="I1614" s="336">
        <v>2978.116</v>
      </c>
      <c r="J1614" s="336"/>
      <c r="K1614" s="336"/>
      <c r="L1614" s="337">
        <f t="shared" si="76"/>
        <v>9.4422123724880027</v>
      </c>
      <c r="M1614" s="337">
        <f t="shared" si="77"/>
        <v>0.4</v>
      </c>
    </row>
    <row r="1615" spans="1:13">
      <c r="A1615" s="334" t="s">
        <v>962</v>
      </c>
      <c r="B1615" s="334" t="s">
        <v>189</v>
      </c>
      <c r="C1615" s="334" t="s">
        <v>189</v>
      </c>
      <c r="D1615" s="334" t="s">
        <v>1537</v>
      </c>
      <c r="E1615" s="334" t="s">
        <v>1041</v>
      </c>
      <c r="F1615" s="334" t="str">
        <f t="shared" si="78"/>
        <v>Barishal FR Non-PNP</v>
      </c>
      <c r="G1615" s="338">
        <v>2121494</v>
      </c>
      <c r="H1615" s="336">
        <v>233157.66021553674</v>
      </c>
      <c r="I1615" s="336">
        <v>8485.9760000000006</v>
      </c>
      <c r="J1615" s="336"/>
      <c r="K1615" s="336"/>
      <c r="L1615" s="337">
        <f t="shared" si="76"/>
        <v>10.990257819043407</v>
      </c>
      <c r="M1615" s="337">
        <f t="shared" si="77"/>
        <v>0.4</v>
      </c>
    </row>
    <row r="1616" spans="1:13">
      <c r="A1616" s="334" t="s">
        <v>953</v>
      </c>
      <c r="B1616" s="334" t="s">
        <v>18</v>
      </c>
      <c r="C1616" s="334" t="s">
        <v>18</v>
      </c>
      <c r="D1616" s="334" t="s">
        <v>1537</v>
      </c>
      <c r="E1616" s="334" t="s">
        <v>1041</v>
      </c>
      <c r="F1616" s="334" t="str">
        <f t="shared" si="78"/>
        <v>Mymensingh FR Non-PNP</v>
      </c>
      <c r="G1616" s="338">
        <v>1654880</v>
      </c>
      <c r="H1616" s="336">
        <v>194238.37760596344</v>
      </c>
      <c r="I1616" s="336">
        <v>6619.52</v>
      </c>
      <c r="J1616" s="336"/>
      <c r="K1616" s="336"/>
      <c r="L1616" s="337">
        <f t="shared" si="76"/>
        <v>11.737308904933496</v>
      </c>
      <c r="M1616" s="337">
        <f t="shared" si="77"/>
        <v>0.4</v>
      </c>
    </row>
    <row r="1617" spans="1:13">
      <c r="A1617" s="334" t="s">
        <v>954</v>
      </c>
      <c r="B1617" s="334" t="s">
        <v>48</v>
      </c>
      <c r="C1617" s="334" t="s">
        <v>18</v>
      </c>
      <c r="D1617" s="334" t="s">
        <v>1537</v>
      </c>
      <c r="E1617" s="334" t="s">
        <v>1041</v>
      </c>
      <c r="F1617" s="334" t="str">
        <f t="shared" si="78"/>
        <v>Mymensingh FR Non-PNP</v>
      </c>
      <c r="G1617" s="338">
        <v>958197</v>
      </c>
      <c r="H1617" s="336">
        <v>100316.35891808628</v>
      </c>
      <c r="I1617" s="336">
        <v>3832.788</v>
      </c>
      <c r="J1617" s="336"/>
      <c r="K1617" s="336"/>
      <c r="L1617" s="337">
        <f t="shared" si="76"/>
        <v>10.469283343413336</v>
      </c>
      <c r="M1617" s="337">
        <f t="shared" si="77"/>
        <v>0.4</v>
      </c>
    </row>
    <row r="1618" spans="1:13">
      <c r="A1618" s="334" t="s">
        <v>965</v>
      </c>
      <c r="B1618" s="334" t="s">
        <v>156</v>
      </c>
      <c r="C1618" s="334" t="s">
        <v>159</v>
      </c>
      <c r="D1618" s="334" t="s">
        <v>1537</v>
      </c>
      <c r="E1618" s="334" t="s">
        <v>1041</v>
      </c>
      <c r="F1618" s="334" t="str">
        <f t="shared" si="78"/>
        <v>Khulna FR Non-PNP</v>
      </c>
      <c r="G1618" s="338">
        <v>1639207</v>
      </c>
      <c r="H1618" s="336">
        <v>180916.93725800113</v>
      </c>
      <c r="I1618" s="336">
        <v>6556.8280000000004</v>
      </c>
      <c r="J1618" s="336"/>
      <c r="K1618" s="336"/>
      <c r="L1618" s="337">
        <f t="shared" si="76"/>
        <v>11.03685728879886</v>
      </c>
      <c r="M1618" s="337">
        <f t="shared" si="77"/>
        <v>0.4</v>
      </c>
    </row>
    <row r="1619" spans="1:13">
      <c r="A1619" s="334" t="s">
        <v>959</v>
      </c>
      <c r="B1619" s="334" t="s">
        <v>98</v>
      </c>
      <c r="C1619" s="334" t="s">
        <v>52</v>
      </c>
      <c r="D1619" s="334" t="s">
        <v>1537</v>
      </c>
      <c r="E1619" s="334" t="s">
        <v>1041</v>
      </c>
      <c r="F1619" s="334" t="str">
        <f t="shared" si="78"/>
        <v>Dhaka FR Non-PNP</v>
      </c>
      <c r="G1619" s="338">
        <v>1549225</v>
      </c>
      <c r="H1619" s="336">
        <v>190877.63583067889</v>
      </c>
      <c r="I1619" s="336">
        <v>6196.9000000000005</v>
      </c>
      <c r="J1619" s="336"/>
      <c r="K1619" s="336"/>
      <c r="L1619" s="337">
        <f t="shared" si="76"/>
        <v>12.320846605927409</v>
      </c>
      <c r="M1619" s="337">
        <f t="shared" si="77"/>
        <v>0.4</v>
      </c>
    </row>
    <row r="1620" spans="1:13">
      <c r="A1620" s="334" t="s">
        <v>958</v>
      </c>
      <c r="B1620" s="334" t="s">
        <v>283</v>
      </c>
      <c r="C1620" s="334" t="s">
        <v>195</v>
      </c>
      <c r="D1620" s="334" t="s">
        <v>1537</v>
      </c>
      <c r="E1620" s="334" t="s">
        <v>1041</v>
      </c>
      <c r="F1620" s="334" t="str">
        <f t="shared" si="78"/>
        <v>Chattogram FR Non-PNP</v>
      </c>
      <c r="G1620" s="338">
        <v>2545978</v>
      </c>
      <c r="H1620" s="336">
        <v>312649.50125185394</v>
      </c>
      <c r="I1620" s="336">
        <v>10183.912</v>
      </c>
      <c r="J1620" s="336"/>
      <c r="K1620" s="336"/>
      <c r="L1620" s="337">
        <f t="shared" si="76"/>
        <v>12.280133655980292</v>
      </c>
      <c r="M1620" s="337">
        <f t="shared" si="77"/>
        <v>0.4</v>
      </c>
    </row>
    <row r="1621" spans="1:13">
      <c r="A1621" s="334" t="s">
        <v>961</v>
      </c>
      <c r="B1621" s="334" t="s">
        <v>107</v>
      </c>
      <c r="C1621" s="334" t="s">
        <v>107</v>
      </c>
      <c r="D1621" s="334" t="s">
        <v>1537</v>
      </c>
      <c r="E1621" s="334" t="s">
        <v>1041</v>
      </c>
      <c r="F1621" s="334" t="str">
        <f t="shared" si="78"/>
        <v>Rajshahi FR Non-PNP</v>
      </c>
      <c r="G1621" s="338">
        <v>750734</v>
      </c>
      <c r="H1621" s="336">
        <v>66609.251181351065</v>
      </c>
      <c r="I1621" s="336">
        <v>840.59865139603426</v>
      </c>
      <c r="J1621" s="336"/>
      <c r="K1621" s="336"/>
      <c r="L1621" s="337">
        <f t="shared" si="76"/>
        <v>8.8725502216965086</v>
      </c>
      <c r="M1621" s="337">
        <f t="shared" si="77"/>
        <v>0.11197023864591643</v>
      </c>
    </row>
    <row r="1622" spans="1:13">
      <c r="A1622" s="334" t="s">
        <v>963</v>
      </c>
      <c r="B1622" s="334" t="s">
        <v>52</v>
      </c>
      <c r="C1622" s="334" t="s">
        <v>52</v>
      </c>
      <c r="D1622" s="334" t="s">
        <v>1537</v>
      </c>
      <c r="E1622" s="334" t="s">
        <v>1041</v>
      </c>
      <c r="F1622" s="334" t="str">
        <f t="shared" si="78"/>
        <v>Dhaka FR Non-PNP</v>
      </c>
      <c r="G1622" s="338">
        <v>593302</v>
      </c>
      <c r="H1622" s="336">
        <v>57374.289648372585</v>
      </c>
      <c r="I1622" s="336">
        <v>7265.7096483725309</v>
      </c>
      <c r="J1622" s="336"/>
      <c r="K1622" s="336"/>
      <c r="L1622" s="337">
        <f t="shared" si="76"/>
        <v>9.6703347786409939</v>
      </c>
      <c r="M1622" s="337">
        <f t="shared" si="77"/>
        <v>1.2246224769801097</v>
      </c>
    </row>
    <row r="1623" spans="1:13">
      <c r="A1623" s="334" t="s">
        <v>985</v>
      </c>
      <c r="B1623" s="334" t="s">
        <v>52</v>
      </c>
      <c r="C1623" s="334" t="s">
        <v>52</v>
      </c>
      <c r="D1623" s="334" t="s">
        <v>1537</v>
      </c>
      <c r="E1623" s="334" t="s">
        <v>1041</v>
      </c>
      <c r="F1623" s="334" t="str">
        <f t="shared" si="78"/>
        <v>Dhaka FR Non-PNP</v>
      </c>
      <c r="G1623" s="338">
        <v>1430613</v>
      </c>
      <c r="H1623" s="336">
        <v>151379.00736033625</v>
      </c>
      <c r="I1623" s="336">
        <v>5722.4520000000002</v>
      </c>
      <c r="J1623" s="336"/>
      <c r="K1623" s="336"/>
      <c r="L1623" s="337">
        <f t="shared" si="76"/>
        <v>10.581408624158753</v>
      </c>
      <c r="M1623" s="337">
        <f t="shared" si="77"/>
        <v>0.4</v>
      </c>
    </row>
    <row r="1624" spans="1:13">
      <c r="A1624" s="334" t="s">
        <v>983</v>
      </c>
      <c r="B1624" s="334" t="s">
        <v>189</v>
      </c>
      <c r="C1624" s="334" t="s">
        <v>189</v>
      </c>
      <c r="D1624" s="334" t="s">
        <v>1537</v>
      </c>
      <c r="E1624" s="334" t="s">
        <v>1041</v>
      </c>
      <c r="F1624" s="334" t="str">
        <f t="shared" si="78"/>
        <v>Barishal FR Non-PNP</v>
      </c>
      <c r="G1624" s="338">
        <v>2447829</v>
      </c>
      <c r="H1624" s="336">
        <v>279148.60492087336</v>
      </c>
      <c r="I1624" s="336">
        <v>9791.3160000000007</v>
      </c>
      <c r="J1624" s="336"/>
      <c r="K1624" s="336"/>
      <c r="L1624" s="337">
        <f t="shared" si="76"/>
        <v>11.403925883747327</v>
      </c>
      <c r="M1624" s="337">
        <f t="shared" si="77"/>
        <v>0.4</v>
      </c>
    </row>
    <row r="1625" spans="1:13">
      <c r="A1625" s="334" t="s">
        <v>1290</v>
      </c>
      <c r="B1625" s="334" t="s">
        <v>156</v>
      </c>
      <c r="C1625" s="334" t="s">
        <v>159</v>
      </c>
      <c r="D1625" s="334" t="s">
        <v>1537</v>
      </c>
      <c r="E1625" s="334" t="s">
        <v>1041</v>
      </c>
      <c r="F1625" s="334" t="str">
        <f t="shared" si="78"/>
        <v>Khulna FR Non-PNP</v>
      </c>
      <c r="G1625" s="338">
        <v>675470</v>
      </c>
      <c r="H1625" s="336">
        <v>79478.051777399975</v>
      </c>
      <c r="I1625" s="336">
        <v>2701.88</v>
      </c>
      <c r="J1625" s="336"/>
      <c r="K1625" s="336"/>
      <c r="L1625" s="337">
        <f t="shared" si="76"/>
        <v>11.766333334922347</v>
      </c>
      <c r="M1625" s="337">
        <f t="shared" si="77"/>
        <v>0.4</v>
      </c>
    </row>
    <row r="1626" spans="1:13">
      <c r="A1626" s="334" t="s">
        <v>980</v>
      </c>
      <c r="B1626" s="334" t="s">
        <v>52</v>
      </c>
      <c r="C1626" s="334" t="s">
        <v>52</v>
      </c>
      <c r="D1626" s="334" t="s">
        <v>1537</v>
      </c>
      <c r="E1626" s="334" t="s">
        <v>1041</v>
      </c>
      <c r="F1626" s="334" t="str">
        <f t="shared" si="78"/>
        <v>Dhaka FR Non-PNP</v>
      </c>
      <c r="G1626" s="338">
        <v>2135154</v>
      </c>
      <c r="H1626" s="336">
        <v>241603.35300298053</v>
      </c>
      <c r="I1626" s="336">
        <v>-2.1827872842550278E-11</v>
      </c>
      <c r="J1626" s="336"/>
      <c r="K1626" s="336"/>
      <c r="L1626" s="337">
        <f t="shared" si="76"/>
        <v>11.315500099898205</v>
      </c>
      <c r="M1626" s="337">
        <f t="shared" si="77"/>
        <v>-1.0223090626039281E-15</v>
      </c>
    </row>
    <row r="1627" spans="1:13">
      <c r="A1627" s="334" t="s">
        <v>967</v>
      </c>
      <c r="B1627" s="334" t="s">
        <v>1006</v>
      </c>
      <c r="C1627" s="334" t="s">
        <v>159</v>
      </c>
      <c r="D1627" s="334" t="s">
        <v>1537</v>
      </c>
      <c r="E1627" s="334" t="s">
        <v>1041</v>
      </c>
      <c r="F1627" s="334" t="str">
        <f t="shared" si="78"/>
        <v>Khulna FR Non-PNP</v>
      </c>
      <c r="G1627" s="338">
        <v>4524248</v>
      </c>
      <c r="H1627" s="336">
        <v>651442.19775006757</v>
      </c>
      <c r="I1627" s="336">
        <v>18096.992000000002</v>
      </c>
      <c r="J1627" s="336"/>
      <c r="K1627" s="336"/>
      <c r="L1627" s="337">
        <f t="shared" si="76"/>
        <v>14.398905580553222</v>
      </c>
      <c r="M1627" s="337">
        <f t="shared" si="77"/>
        <v>0.4</v>
      </c>
    </row>
    <row r="1628" spans="1:13">
      <c r="A1628" s="334" t="s">
        <v>996</v>
      </c>
      <c r="B1628" s="334" t="s">
        <v>48</v>
      </c>
      <c r="C1628" s="334" t="s">
        <v>18</v>
      </c>
      <c r="D1628" s="334" t="s">
        <v>1537</v>
      </c>
      <c r="E1628" s="334" t="s">
        <v>1041</v>
      </c>
      <c r="F1628" s="334" t="str">
        <f t="shared" si="78"/>
        <v>Mymensingh FR Non-PNP</v>
      </c>
      <c r="G1628" s="338">
        <v>1091778</v>
      </c>
      <c r="H1628" s="336">
        <v>115362.15969499166</v>
      </c>
      <c r="I1628" s="336">
        <v>4367.1120000000001</v>
      </c>
      <c r="J1628" s="336"/>
      <c r="K1628" s="336"/>
      <c r="L1628" s="337">
        <f t="shared" si="76"/>
        <v>10.566448462507182</v>
      </c>
      <c r="M1628" s="337">
        <f t="shared" si="77"/>
        <v>0.4</v>
      </c>
    </row>
    <row r="1629" spans="1:13">
      <c r="A1629" s="334" t="s">
        <v>1280</v>
      </c>
      <c r="B1629" s="334" t="s">
        <v>52</v>
      </c>
      <c r="C1629" s="334" t="s">
        <v>52</v>
      </c>
      <c r="D1629" s="334" t="s">
        <v>1537</v>
      </c>
      <c r="E1629" s="334" t="s">
        <v>1041</v>
      </c>
      <c r="F1629" s="334" t="str">
        <f t="shared" si="78"/>
        <v>Dhaka FR Non-PNP</v>
      </c>
      <c r="G1629" s="338">
        <v>1960516</v>
      </c>
      <c r="H1629" s="336">
        <v>213909.48284750993</v>
      </c>
      <c r="I1629" s="336">
        <v>7842.0640000000003</v>
      </c>
      <c r="J1629" s="336"/>
      <c r="K1629" s="336"/>
      <c r="L1629" s="337">
        <f t="shared" si="76"/>
        <v>10.910876669586472</v>
      </c>
      <c r="M1629" s="337">
        <f t="shared" si="77"/>
        <v>0.4</v>
      </c>
    </row>
    <row r="1630" spans="1:13">
      <c r="A1630" s="334" t="s">
        <v>1120</v>
      </c>
      <c r="B1630" s="334" t="s">
        <v>606</v>
      </c>
      <c r="C1630" s="334" t="s">
        <v>107</v>
      </c>
      <c r="D1630" s="334" t="s">
        <v>1537</v>
      </c>
      <c r="E1630" s="334" t="s">
        <v>1041</v>
      </c>
      <c r="F1630" s="334" t="str">
        <f t="shared" si="78"/>
        <v>Rajshahi FR Non-PNP</v>
      </c>
      <c r="G1630" s="338">
        <v>781907</v>
      </c>
      <c r="H1630" s="336">
        <v>68691.22157062334</v>
      </c>
      <c r="I1630" s="336">
        <v>-3.637978807091713E-12</v>
      </c>
      <c r="J1630" s="336"/>
      <c r="K1630" s="336"/>
      <c r="L1630" s="337">
        <f t="shared" si="76"/>
        <v>8.785088453054307</v>
      </c>
      <c r="M1630" s="337">
        <f t="shared" si="77"/>
        <v>-4.6527001383690295E-16</v>
      </c>
    </row>
    <row r="1631" spans="1:13">
      <c r="A1631" s="334" t="s">
        <v>1162</v>
      </c>
      <c r="B1631" s="334" t="s">
        <v>1163</v>
      </c>
      <c r="C1631" s="334" t="s">
        <v>159</v>
      </c>
      <c r="D1631" s="334" t="s">
        <v>1537</v>
      </c>
      <c r="E1631" s="334" t="s">
        <v>1041</v>
      </c>
      <c r="F1631" s="334" t="str">
        <f t="shared" si="78"/>
        <v>Khulna FR Non-PNP</v>
      </c>
      <c r="G1631" s="338">
        <v>1218043</v>
      </c>
      <c r="H1631" s="336">
        <v>116655.47901576957</v>
      </c>
      <c r="I1631" s="336">
        <v>4872.1720000000005</v>
      </c>
      <c r="J1631" s="336"/>
      <c r="K1631" s="336"/>
      <c r="L1631" s="337">
        <f t="shared" si="76"/>
        <v>9.5772874205401255</v>
      </c>
      <c r="M1631" s="337">
        <f t="shared" si="77"/>
        <v>0.4</v>
      </c>
    </row>
    <row r="1632" spans="1:13">
      <c r="A1632" s="334" t="s">
        <v>1291</v>
      </c>
      <c r="B1632" s="334" t="s">
        <v>1139</v>
      </c>
      <c r="C1632" s="334" t="s">
        <v>189</v>
      </c>
      <c r="D1632" s="334" t="s">
        <v>1537</v>
      </c>
      <c r="E1632" s="334" t="s">
        <v>1041</v>
      </c>
      <c r="F1632" s="334" t="str">
        <f t="shared" si="78"/>
        <v>Barishal FR Non-PNP</v>
      </c>
      <c r="G1632" s="338">
        <v>2175388</v>
      </c>
      <c r="H1632" s="336">
        <v>245639.64837778136</v>
      </c>
      <c r="I1632" s="336">
        <v>2099.7419462959515</v>
      </c>
      <c r="J1632" s="336"/>
      <c r="K1632" s="336"/>
      <c r="L1632" s="337">
        <f t="shared" si="76"/>
        <v>11.291762590295679</v>
      </c>
      <c r="M1632" s="337">
        <f t="shared" si="77"/>
        <v>9.6522640848251046E-2</v>
      </c>
    </row>
    <row r="1633" spans="1:13">
      <c r="A1633" s="334" t="s">
        <v>1285</v>
      </c>
      <c r="B1633" s="334" t="s">
        <v>156</v>
      </c>
      <c r="C1633" s="334" t="s">
        <v>159</v>
      </c>
      <c r="D1633" s="334" t="s">
        <v>1537</v>
      </c>
      <c r="E1633" s="334" t="s">
        <v>1041</v>
      </c>
      <c r="F1633" s="334" t="str">
        <f t="shared" si="78"/>
        <v>Khulna FR Non-PNP</v>
      </c>
      <c r="G1633" s="338">
        <v>2070436</v>
      </c>
      <c r="H1633" s="336">
        <v>236711.59285009134</v>
      </c>
      <c r="I1633" s="336">
        <v>8281.7440000000006</v>
      </c>
      <c r="J1633" s="336"/>
      <c r="K1633" s="336"/>
      <c r="L1633" s="337">
        <f t="shared" si="76"/>
        <v>11.432934553402827</v>
      </c>
      <c r="M1633" s="337">
        <f t="shared" si="77"/>
        <v>0.4</v>
      </c>
    </row>
    <row r="1634" spans="1:13">
      <c r="A1634" s="334" t="s">
        <v>1132</v>
      </c>
      <c r="B1634" s="334" t="s">
        <v>195</v>
      </c>
      <c r="C1634" s="334" t="s">
        <v>195</v>
      </c>
      <c r="D1634" s="334" t="s">
        <v>1537</v>
      </c>
      <c r="E1634" s="334" t="s">
        <v>1041</v>
      </c>
      <c r="F1634" s="334" t="str">
        <f t="shared" si="78"/>
        <v>Chattogram FR Non-PNP</v>
      </c>
      <c r="G1634" s="338">
        <v>1767462</v>
      </c>
      <c r="H1634" s="336">
        <v>181264.00980368824</v>
      </c>
      <c r="I1634" s="336">
        <v>7069.848</v>
      </c>
      <c r="J1634" s="336"/>
      <c r="K1634" s="336"/>
      <c r="L1634" s="337">
        <f t="shared" si="76"/>
        <v>10.25561001049461</v>
      </c>
      <c r="M1634" s="337">
        <f t="shared" si="77"/>
        <v>0.4</v>
      </c>
    </row>
    <row r="1635" spans="1:13">
      <c r="A1635" s="334" t="s">
        <v>1274</v>
      </c>
      <c r="B1635" s="334" t="s">
        <v>52</v>
      </c>
      <c r="C1635" s="334" t="s">
        <v>52</v>
      </c>
      <c r="D1635" s="334" t="s">
        <v>1537</v>
      </c>
      <c r="E1635" s="334" t="s">
        <v>1041</v>
      </c>
      <c r="F1635" s="334" t="str">
        <f t="shared" si="78"/>
        <v>Dhaka FR Non-PNP</v>
      </c>
      <c r="G1635" s="338">
        <v>3710048</v>
      </c>
      <c r="H1635" s="336">
        <v>453533.00849704933</v>
      </c>
      <c r="I1635" s="336">
        <v>14840.192000000001</v>
      </c>
      <c r="J1635" s="336"/>
      <c r="K1635" s="336"/>
      <c r="L1635" s="337">
        <f t="shared" si="76"/>
        <v>12.224451233435506</v>
      </c>
      <c r="M1635" s="337">
        <f t="shared" si="77"/>
        <v>0.4</v>
      </c>
    </row>
    <row r="1636" spans="1:13">
      <c r="A1636" s="334" t="s">
        <v>1273</v>
      </c>
      <c r="B1636" s="334" t="s">
        <v>52</v>
      </c>
      <c r="C1636" s="334" t="s">
        <v>52</v>
      </c>
      <c r="D1636" s="334" t="s">
        <v>1537</v>
      </c>
      <c r="E1636" s="334" t="s">
        <v>1041</v>
      </c>
      <c r="F1636" s="334" t="str">
        <f t="shared" si="78"/>
        <v>Dhaka FR Non-PNP</v>
      </c>
      <c r="G1636" s="338">
        <v>3557575</v>
      </c>
      <c r="H1636" s="336">
        <v>427594.54490487411</v>
      </c>
      <c r="I1636" s="336">
        <v>14230.300000000001</v>
      </c>
      <c r="J1636" s="336"/>
      <c r="K1636" s="336"/>
      <c r="L1636" s="337">
        <f t="shared" si="76"/>
        <v>12.019270005688542</v>
      </c>
      <c r="M1636" s="337">
        <f t="shared" si="77"/>
        <v>0.4</v>
      </c>
    </row>
    <row r="1637" spans="1:13">
      <c r="A1637" s="334" t="s">
        <v>1067</v>
      </c>
      <c r="B1637" s="334" t="s">
        <v>1068</v>
      </c>
      <c r="C1637" s="334" t="s">
        <v>159</v>
      </c>
      <c r="D1637" s="334" t="s">
        <v>1537</v>
      </c>
      <c r="E1637" s="334" t="s">
        <v>1041</v>
      </c>
      <c r="F1637" s="334" t="str">
        <f t="shared" si="78"/>
        <v>Khulna FR Non-PNP</v>
      </c>
      <c r="G1637" s="338">
        <v>1423656</v>
      </c>
      <c r="H1637" s="336">
        <v>164787.49814042257</v>
      </c>
      <c r="I1637" s="336">
        <v>5694.6239999999998</v>
      </c>
      <c r="J1637" s="336"/>
      <c r="K1637" s="336"/>
      <c r="L1637" s="337">
        <f t="shared" si="76"/>
        <v>11.5749519645492</v>
      </c>
      <c r="M1637" s="337">
        <f t="shared" si="77"/>
        <v>0.4</v>
      </c>
    </row>
    <row r="1638" spans="1:13">
      <c r="A1638" s="334" t="s">
        <v>1108</v>
      </c>
      <c r="B1638" s="334" t="s">
        <v>52</v>
      </c>
      <c r="C1638" s="334" t="s">
        <v>52</v>
      </c>
      <c r="D1638" s="334" t="s">
        <v>1537</v>
      </c>
      <c r="E1638" s="334" t="s">
        <v>1041</v>
      </c>
      <c r="F1638" s="334" t="str">
        <f t="shared" si="78"/>
        <v>Dhaka FR Non-PNP</v>
      </c>
      <c r="G1638" s="338">
        <v>1910727</v>
      </c>
      <c r="H1638" s="336">
        <v>255111.49002141537</v>
      </c>
      <c r="I1638" s="336">
        <v>7642.9080000000004</v>
      </c>
      <c r="J1638" s="336"/>
      <c r="K1638" s="336"/>
      <c r="L1638" s="337">
        <f t="shared" si="76"/>
        <v>13.351540540402443</v>
      </c>
      <c r="M1638" s="337">
        <f t="shared" si="77"/>
        <v>0.4</v>
      </c>
    </row>
    <row r="1639" spans="1:13">
      <c r="A1639" s="334" t="s">
        <v>1072</v>
      </c>
      <c r="B1639" s="334" t="s">
        <v>52</v>
      </c>
      <c r="C1639" s="334" t="s">
        <v>52</v>
      </c>
      <c r="D1639" s="334" t="s">
        <v>1537</v>
      </c>
      <c r="E1639" s="334" t="s">
        <v>1041</v>
      </c>
      <c r="F1639" s="334" t="str">
        <f t="shared" si="78"/>
        <v>Dhaka FR Non-PNP</v>
      </c>
      <c r="G1639" s="338">
        <v>905764</v>
      </c>
      <c r="H1639" s="336">
        <v>86062.505528413312</v>
      </c>
      <c r="I1639" s="336">
        <v>3623.056</v>
      </c>
      <c r="J1639" s="336"/>
      <c r="K1639" s="336"/>
      <c r="L1639" s="337">
        <f t="shared" si="76"/>
        <v>9.5016478385554421</v>
      </c>
      <c r="M1639" s="337">
        <f t="shared" si="77"/>
        <v>0.4</v>
      </c>
    </row>
    <row r="1640" spans="1:13">
      <c r="A1640" s="334" t="s">
        <v>1198</v>
      </c>
      <c r="B1640" s="334" t="s">
        <v>325</v>
      </c>
      <c r="C1640" s="334" t="s">
        <v>389</v>
      </c>
      <c r="D1640" s="334" t="s">
        <v>1537</v>
      </c>
      <c r="E1640" s="334" t="s">
        <v>1041</v>
      </c>
      <c r="F1640" s="334" t="str">
        <f t="shared" si="78"/>
        <v>Rangpur FR Non-PNP</v>
      </c>
      <c r="G1640" s="338">
        <v>1105421</v>
      </c>
      <c r="H1640" s="336">
        <v>91735.40099447906</v>
      </c>
      <c r="I1640" s="336">
        <v>169281.46353288219</v>
      </c>
      <c r="J1640" s="336"/>
      <c r="K1640" s="336"/>
      <c r="L1640" s="337">
        <f t="shared" si="76"/>
        <v>8.2986844826069941</v>
      </c>
      <c r="M1640" s="337">
        <f t="shared" si="77"/>
        <v>15.313754988631679</v>
      </c>
    </row>
    <row r="1641" spans="1:13">
      <c r="A1641" s="334" t="s">
        <v>1200</v>
      </c>
      <c r="B1641" s="334" t="s">
        <v>103</v>
      </c>
      <c r="C1641" s="334" t="s">
        <v>52</v>
      </c>
      <c r="D1641" s="334" t="s">
        <v>1537</v>
      </c>
      <c r="E1641" s="334" t="s">
        <v>1041</v>
      </c>
      <c r="F1641" s="334" t="str">
        <f t="shared" si="78"/>
        <v>Dhaka FR Non-PNP</v>
      </c>
      <c r="G1641" s="338">
        <v>1851774</v>
      </c>
      <c r="H1641" s="336">
        <v>216113.47231041483</v>
      </c>
      <c r="I1641" s="336">
        <v>7407.0960000000005</v>
      </c>
      <c r="J1641" s="336"/>
      <c r="K1641" s="336"/>
      <c r="L1641" s="337">
        <f t="shared" si="76"/>
        <v>11.670618137548903</v>
      </c>
      <c r="M1641" s="337">
        <f t="shared" si="77"/>
        <v>0.4</v>
      </c>
    </row>
    <row r="1642" spans="1:13">
      <c r="A1642" s="334" t="s">
        <v>1049</v>
      </c>
      <c r="B1642" s="334" t="s">
        <v>79</v>
      </c>
      <c r="C1642" s="334" t="s">
        <v>52</v>
      </c>
      <c r="D1642" s="334" t="s">
        <v>1537</v>
      </c>
      <c r="E1642" s="334" t="s">
        <v>1041</v>
      </c>
      <c r="F1642" s="334" t="str">
        <f t="shared" si="78"/>
        <v>Dhaka FR Non-PNP</v>
      </c>
      <c r="G1642" s="338">
        <v>1965835</v>
      </c>
      <c r="H1642" s="336">
        <v>194029.93592206162</v>
      </c>
      <c r="I1642" s="336">
        <v>7863.34</v>
      </c>
      <c r="J1642" s="336"/>
      <c r="K1642" s="336"/>
      <c r="L1642" s="337">
        <f t="shared" si="76"/>
        <v>9.8701028276565239</v>
      </c>
      <c r="M1642" s="337">
        <f t="shared" si="77"/>
        <v>0.4</v>
      </c>
    </row>
    <row r="1643" spans="1:13">
      <c r="A1643" s="334" t="s">
        <v>1144</v>
      </c>
      <c r="B1643" s="334" t="s">
        <v>211</v>
      </c>
      <c r="C1643" s="334" t="s">
        <v>189</v>
      </c>
      <c r="D1643" s="334" t="s">
        <v>1537</v>
      </c>
      <c r="E1643" s="334" t="s">
        <v>1041</v>
      </c>
      <c r="F1643" s="334" t="str">
        <f t="shared" si="78"/>
        <v>Barishal FR Non-PNP</v>
      </c>
      <c r="G1643" s="338">
        <v>1856797</v>
      </c>
      <c r="H1643" s="336">
        <v>198561.58299421956</v>
      </c>
      <c r="I1643" s="336">
        <v>7427.1880000000001</v>
      </c>
      <c r="J1643" s="336"/>
      <c r="K1643" s="336"/>
      <c r="L1643" s="337">
        <f t="shared" si="76"/>
        <v>10.69376905467962</v>
      </c>
      <c r="M1643" s="337">
        <f t="shared" si="77"/>
        <v>0.4</v>
      </c>
    </row>
    <row r="1644" spans="1:13">
      <c r="A1644" s="334" t="s">
        <v>1133</v>
      </c>
      <c r="B1644" s="334" t="s">
        <v>389</v>
      </c>
      <c r="C1644" s="334" t="s">
        <v>389</v>
      </c>
      <c r="D1644" s="334" t="s">
        <v>1537</v>
      </c>
      <c r="E1644" s="334" t="s">
        <v>1041</v>
      </c>
      <c r="F1644" s="334" t="str">
        <f t="shared" si="78"/>
        <v>Rangpur FR Non-PNP</v>
      </c>
      <c r="G1644" s="338">
        <v>1908202</v>
      </c>
      <c r="H1644" s="336">
        <v>173191.98081045269</v>
      </c>
      <c r="I1644" s="336">
        <v>7632.808</v>
      </c>
      <c r="J1644" s="336"/>
      <c r="K1644" s="336"/>
      <c r="L1644" s="337">
        <f t="shared" si="76"/>
        <v>9.0761869451165378</v>
      </c>
      <c r="M1644" s="337">
        <f t="shared" si="77"/>
        <v>0.4</v>
      </c>
    </row>
    <row r="1645" spans="1:13">
      <c r="A1645" s="334" t="s">
        <v>1292</v>
      </c>
      <c r="B1645" s="334" t="s">
        <v>52</v>
      </c>
      <c r="C1645" s="334" t="s">
        <v>52</v>
      </c>
      <c r="D1645" s="334" t="s">
        <v>1537</v>
      </c>
      <c r="E1645" s="334" t="s">
        <v>1041</v>
      </c>
      <c r="F1645" s="334" t="str">
        <f t="shared" si="78"/>
        <v>Dhaka FR Non-PNP</v>
      </c>
      <c r="G1645" s="338">
        <v>2481589</v>
      </c>
      <c r="H1645" s="336">
        <v>309513.64643493621</v>
      </c>
      <c r="I1645" s="336">
        <v>9926.3559999999998</v>
      </c>
      <c r="J1645" s="336"/>
      <c r="K1645" s="336"/>
      <c r="L1645" s="337">
        <f t="shared" si="76"/>
        <v>12.472397582151444</v>
      </c>
      <c r="M1645" s="337">
        <f t="shared" si="77"/>
        <v>0.4</v>
      </c>
    </row>
    <row r="1646" spans="1:13">
      <c r="A1646" s="334" t="s">
        <v>1252</v>
      </c>
      <c r="B1646" s="334" t="s">
        <v>192</v>
      </c>
      <c r="C1646" s="334" t="s">
        <v>52</v>
      </c>
      <c r="D1646" s="334" t="s">
        <v>1537</v>
      </c>
      <c r="E1646" s="334" t="s">
        <v>1041</v>
      </c>
      <c r="F1646" s="334" t="str">
        <f t="shared" si="78"/>
        <v>Dhaka FR Non-PNP</v>
      </c>
      <c r="G1646" s="338">
        <v>1613174</v>
      </c>
      <c r="H1646" s="336">
        <v>217448.52545590603</v>
      </c>
      <c r="I1646" s="336">
        <v>6452.6959999999999</v>
      </c>
      <c r="J1646" s="336"/>
      <c r="K1646" s="336"/>
      <c r="L1646" s="337">
        <f t="shared" si="76"/>
        <v>13.479545632145449</v>
      </c>
      <c r="M1646" s="337">
        <f t="shared" si="77"/>
        <v>0.4</v>
      </c>
    </row>
    <row r="1647" spans="1:13">
      <c r="A1647" s="334" t="s">
        <v>1294</v>
      </c>
      <c r="B1647" s="334" t="s">
        <v>52</v>
      </c>
      <c r="C1647" s="334" t="s">
        <v>52</v>
      </c>
      <c r="D1647" s="334" t="s">
        <v>1537</v>
      </c>
      <c r="E1647" s="334" t="s">
        <v>1041</v>
      </c>
      <c r="F1647" s="334" t="str">
        <f t="shared" si="78"/>
        <v>Dhaka FR Non-PNP</v>
      </c>
      <c r="G1647" s="338">
        <v>883712</v>
      </c>
      <c r="H1647" s="336">
        <v>116117.82825803589</v>
      </c>
      <c r="I1647" s="336">
        <v>3534.848</v>
      </c>
      <c r="J1647" s="336"/>
      <c r="K1647" s="336"/>
      <c r="L1647" s="337">
        <f t="shared" si="76"/>
        <v>13.139781768046138</v>
      </c>
      <c r="M1647" s="337">
        <f t="shared" si="77"/>
        <v>0.4</v>
      </c>
    </row>
    <row r="1648" spans="1:13">
      <c r="A1648" s="334" t="s">
        <v>1262</v>
      </c>
      <c r="B1648" s="334" t="s">
        <v>79</v>
      </c>
      <c r="C1648" s="334" t="s">
        <v>52</v>
      </c>
      <c r="D1648" s="334" t="s">
        <v>1537</v>
      </c>
      <c r="E1648" s="334" t="s">
        <v>1041</v>
      </c>
      <c r="F1648" s="334" t="str">
        <f t="shared" si="78"/>
        <v>Dhaka FR Non-PNP</v>
      </c>
      <c r="G1648" s="338">
        <v>1793402</v>
      </c>
      <c r="H1648" s="336">
        <v>217127.59046824495</v>
      </c>
      <c r="I1648" s="336">
        <v>7173.6080000000002</v>
      </c>
      <c r="J1648" s="336"/>
      <c r="K1648" s="336"/>
      <c r="L1648" s="337">
        <f t="shared" si="76"/>
        <v>12.107022879881084</v>
      </c>
      <c r="M1648" s="337">
        <f t="shared" si="77"/>
        <v>0.4</v>
      </c>
    </row>
    <row r="1649" spans="1:13">
      <c r="A1649" s="334" t="s">
        <v>1111</v>
      </c>
      <c r="B1649" s="334" t="s">
        <v>52</v>
      </c>
      <c r="C1649" s="334" t="s">
        <v>52</v>
      </c>
      <c r="D1649" s="334" t="s">
        <v>1537</v>
      </c>
      <c r="E1649" s="334" t="s">
        <v>1041</v>
      </c>
      <c r="F1649" s="334" t="str">
        <f t="shared" si="78"/>
        <v>Dhaka FR Non-PNP</v>
      </c>
      <c r="G1649" s="338">
        <v>2017471</v>
      </c>
      <c r="H1649" s="336">
        <v>253791.70449490444</v>
      </c>
      <c r="I1649" s="336">
        <v>8069.884</v>
      </c>
      <c r="J1649" s="336"/>
      <c r="K1649" s="336"/>
      <c r="L1649" s="337">
        <f t="shared" si="76"/>
        <v>12.579695296482797</v>
      </c>
      <c r="M1649" s="337">
        <f t="shared" si="77"/>
        <v>0.4</v>
      </c>
    </row>
    <row r="1650" spans="1:13">
      <c r="A1650" s="334" t="s">
        <v>1266</v>
      </c>
      <c r="B1650" s="334" t="s">
        <v>76</v>
      </c>
      <c r="C1650" s="334" t="s">
        <v>195</v>
      </c>
      <c r="D1650" s="334" t="s">
        <v>1537</v>
      </c>
      <c r="E1650" s="334" t="s">
        <v>1041</v>
      </c>
      <c r="F1650" s="334" t="str">
        <f t="shared" si="78"/>
        <v>Chattogram FR Non-PNP</v>
      </c>
      <c r="G1650" s="338">
        <v>3686582</v>
      </c>
      <c r="H1650" s="336">
        <v>548731.61829877296</v>
      </c>
      <c r="I1650" s="336">
        <v>14746.328</v>
      </c>
      <c r="J1650" s="336"/>
      <c r="K1650" s="336"/>
      <c r="L1650" s="337">
        <f t="shared" si="76"/>
        <v>14.884562944721505</v>
      </c>
      <c r="M1650" s="337">
        <f t="shared" si="77"/>
        <v>0.4</v>
      </c>
    </row>
    <row r="1651" spans="1:13">
      <c r="A1651" s="334" t="s">
        <v>1152</v>
      </c>
      <c r="B1651" s="334" t="s">
        <v>52</v>
      </c>
      <c r="C1651" s="334" t="s">
        <v>52</v>
      </c>
      <c r="D1651" s="334" t="s">
        <v>1537</v>
      </c>
      <c r="E1651" s="334" t="s">
        <v>1041</v>
      </c>
      <c r="F1651" s="334" t="str">
        <f t="shared" si="78"/>
        <v>Dhaka FR Non-PNP</v>
      </c>
      <c r="G1651" s="338">
        <v>2394445</v>
      </c>
      <c r="H1651" s="336">
        <v>256501.17159327737</v>
      </c>
      <c r="I1651" s="336">
        <v>9577.7800000000007</v>
      </c>
      <c r="J1651" s="336"/>
      <c r="K1651" s="336"/>
      <c r="L1651" s="337">
        <f t="shared" si="76"/>
        <v>10.712343427945823</v>
      </c>
      <c r="M1651" s="337">
        <f t="shared" si="77"/>
        <v>0.4</v>
      </c>
    </row>
    <row r="1652" spans="1:13">
      <c r="A1652" s="334" t="s">
        <v>1180</v>
      </c>
      <c r="B1652" s="334" t="s">
        <v>52</v>
      </c>
      <c r="C1652" s="334" t="s">
        <v>52</v>
      </c>
      <c r="D1652" s="334" t="s">
        <v>1537</v>
      </c>
      <c r="E1652" s="334" t="s">
        <v>1041</v>
      </c>
      <c r="F1652" s="334" t="str">
        <f t="shared" si="78"/>
        <v>Dhaka FR Non-PNP</v>
      </c>
      <c r="G1652" s="338">
        <v>2432507</v>
      </c>
      <c r="H1652" s="336">
        <v>302441.19719323766</v>
      </c>
      <c r="I1652" s="336">
        <v>9730.0280000000002</v>
      </c>
      <c r="J1652" s="336"/>
      <c r="K1652" s="336"/>
      <c r="L1652" s="337">
        <f t="shared" si="76"/>
        <v>12.4333125122862</v>
      </c>
      <c r="M1652" s="337">
        <f t="shared" si="77"/>
        <v>0.4</v>
      </c>
    </row>
    <row r="1653" spans="1:13">
      <c r="A1653" s="334" t="s">
        <v>1101</v>
      </c>
      <c r="B1653" s="334" t="s">
        <v>18</v>
      </c>
      <c r="C1653" s="334" t="s">
        <v>18</v>
      </c>
      <c r="D1653" s="334" t="s">
        <v>1537</v>
      </c>
      <c r="E1653" s="334" t="s">
        <v>1041</v>
      </c>
      <c r="F1653" s="334" t="str">
        <f t="shared" si="78"/>
        <v>Mymensingh FR Non-PNP</v>
      </c>
      <c r="G1653" s="338">
        <v>1283498</v>
      </c>
      <c r="H1653" s="336">
        <v>140755.96126497645</v>
      </c>
      <c r="I1653" s="336">
        <v>5133.9920000000002</v>
      </c>
      <c r="J1653" s="336"/>
      <c r="K1653" s="336"/>
      <c r="L1653" s="337">
        <f t="shared" si="76"/>
        <v>10.96658984002908</v>
      </c>
      <c r="M1653" s="337">
        <f t="shared" si="77"/>
        <v>0.4</v>
      </c>
    </row>
    <row r="1654" spans="1:13">
      <c r="A1654" s="334" t="s">
        <v>1062</v>
      </c>
      <c r="B1654" s="334" t="s">
        <v>195</v>
      </c>
      <c r="C1654" s="334" t="s">
        <v>195</v>
      </c>
      <c r="D1654" s="334" t="s">
        <v>1537</v>
      </c>
      <c r="E1654" s="334" t="s">
        <v>1041</v>
      </c>
      <c r="F1654" s="334" t="str">
        <f t="shared" si="78"/>
        <v>Chattogram FR Non-PNP</v>
      </c>
      <c r="G1654" s="338">
        <v>1477144</v>
      </c>
      <c r="H1654" s="336">
        <v>186965.81672146817</v>
      </c>
      <c r="I1654" s="336">
        <v>5908.576</v>
      </c>
      <c r="J1654" s="336"/>
      <c r="K1654" s="336"/>
      <c r="L1654" s="337">
        <f t="shared" si="76"/>
        <v>12.657250526791442</v>
      </c>
      <c r="M1654" s="337">
        <f t="shared" si="77"/>
        <v>0.4</v>
      </c>
    </row>
    <row r="1655" spans="1:13">
      <c r="A1655" s="334" t="s">
        <v>1299</v>
      </c>
      <c r="B1655" s="334" t="s">
        <v>1071</v>
      </c>
      <c r="C1655" s="334" t="s">
        <v>159</v>
      </c>
      <c r="D1655" s="334" t="s">
        <v>1537</v>
      </c>
      <c r="E1655" s="334" t="s">
        <v>1041</v>
      </c>
      <c r="F1655" s="334" t="str">
        <f t="shared" si="78"/>
        <v>Khulna FR Non-PNP</v>
      </c>
      <c r="G1655" s="338">
        <v>1655877</v>
      </c>
      <c r="H1655" s="336">
        <v>208862.57910157554</v>
      </c>
      <c r="I1655" s="336">
        <v>6623.5079999999998</v>
      </c>
      <c r="J1655" s="336"/>
      <c r="K1655" s="336"/>
      <c r="L1655" s="337">
        <f t="shared" si="76"/>
        <v>12.613411449133935</v>
      </c>
      <c r="M1655" s="337">
        <f t="shared" si="77"/>
        <v>0.4</v>
      </c>
    </row>
    <row r="1656" spans="1:13">
      <c r="A1656" s="334" t="s">
        <v>1260</v>
      </c>
      <c r="B1656" s="334" t="s">
        <v>52</v>
      </c>
      <c r="C1656" s="334" t="s">
        <v>52</v>
      </c>
      <c r="D1656" s="334" t="s">
        <v>1537</v>
      </c>
      <c r="E1656" s="334" t="s">
        <v>1041</v>
      </c>
      <c r="F1656" s="334" t="str">
        <f t="shared" si="78"/>
        <v>Dhaka FR Non-PNP</v>
      </c>
      <c r="G1656" s="338">
        <v>2328207</v>
      </c>
      <c r="H1656" s="336">
        <v>269785.64016353339</v>
      </c>
      <c r="I1656" s="336">
        <v>9312.8279999999995</v>
      </c>
      <c r="J1656" s="336"/>
      <c r="K1656" s="336"/>
      <c r="L1656" s="337">
        <f t="shared" si="76"/>
        <v>11.587699897970129</v>
      </c>
      <c r="M1656" s="337">
        <f t="shared" si="77"/>
        <v>0.4</v>
      </c>
    </row>
    <row r="1657" spans="1:13">
      <c r="A1657" s="334" t="s">
        <v>1267</v>
      </c>
      <c r="B1657" s="334" t="s">
        <v>1150</v>
      </c>
      <c r="C1657" s="334" t="s">
        <v>389</v>
      </c>
      <c r="D1657" s="334" t="s">
        <v>1537</v>
      </c>
      <c r="E1657" s="334" t="s">
        <v>1041</v>
      </c>
      <c r="F1657" s="334" t="str">
        <f t="shared" si="78"/>
        <v>Rangpur FR Non-PNP</v>
      </c>
      <c r="G1657" s="338">
        <v>1915369</v>
      </c>
      <c r="H1657" s="336">
        <v>207478.67582615843</v>
      </c>
      <c r="I1657" s="336">
        <v>7661.4760000000006</v>
      </c>
      <c r="J1657" s="336"/>
      <c r="K1657" s="336"/>
      <c r="L1657" s="337">
        <f t="shared" si="76"/>
        <v>10.832308334642486</v>
      </c>
      <c r="M1657" s="337">
        <f t="shared" si="77"/>
        <v>0.4</v>
      </c>
    </row>
    <row r="1658" spans="1:13">
      <c r="A1658" s="334" t="s">
        <v>1070</v>
      </c>
      <c r="B1658" s="334" t="s">
        <v>1071</v>
      </c>
      <c r="C1658" s="334" t="s">
        <v>159</v>
      </c>
      <c r="D1658" s="334" t="s">
        <v>1537</v>
      </c>
      <c r="E1658" s="334" t="s">
        <v>1041</v>
      </c>
      <c r="F1658" s="334" t="str">
        <f t="shared" si="78"/>
        <v>Khulna FR Non-PNP</v>
      </c>
      <c r="G1658" s="338">
        <v>799216</v>
      </c>
      <c r="H1658" s="336">
        <v>63137.284970555571</v>
      </c>
      <c r="I1658" s="336">
        <v>3196.864</v>
      </c>
      <c r="J1658" s="336"/>
      <c r="K1658" s="336"/>
      <c r="L1658" s="337">
        <f t="shared" si="76"/>
        <v>7.8999025257947251</v>
      </c>
      <c r="M1658" s="337">
        <f t="shared" si="77"/>
        <v>0.4</v>
      </c>
    </row>
    <row r="1659" spans="1:13">
      <c r="A1659" s="334" t="s">
        <v>1256</v>
      </c>
      <c r="B1659" s="334" t="s">
        <v>52</v>
      </c>
      <c r="C1659" s="334" t="s">
        <v>52</v>
      </c>
      <c r="D1659" s="334" t="s">
        <v>1537</v>
      </c>
      <c r="E1659" s="334" t="s">
        <v>1041</v>
      </c>
      <c r="F1659" s="334" t="str">
        <f t="shared" si="78"/>
        <v>Dhaka FR Non-PNP</v>
      </c>
      <c r="G1659" s="338">
        <v>2187976</v>
      </c>
      <c r="H1659" s="336">
        <v>219374.46287532267</v>
      </c>
      <c r="I1659" s="336">
        <v>8751.9040000000005</v>
      </c>
      <c r="J1659" s="336"/>
      <c r="K1659" s="336"/>
      <c r="L1659" s="337">
        <f t="shared" si="76"/>
        <v>10.0263651372466</v>
      </c>
      <c r="M1659" s="337">
        <f t="shared" si="77"/>
        <v>0.4</v>
      </c>
    </row>
    <row r="1660" spans="1:13">
      <c r="A1660" s="334" t="s">
        <v>1259</v>
      </c>
      <c r="B1660" s="334" t="s">
        <v>195</v>
      </c>
      <c r="C1660" s="334" t="s">
        <v>195</v>
      </c>
      <c r="D1660" s="334" t="s">
        <v>1537</v>
      </c>
      <c r="E1660" s="334" t="s">
        <v>1041</v>
      </c>
      <c r="F1660" s="334" t="str">
        <f t="shared" si="78"/>
        <v>Chattogram FR Non-PNP</v>
      </c>
      <c r="G1660" s="338">
        <v>1441820</v>
      </c>
      <c r="H1660" s="336">
        <v>180480.51723205793</v>
      </c>
      <c r="I1660" s="336">
        <v>5767.28</v>
      </c>
      <c r="J1660" s="336"/>
      <c r="K1660" s="336"/>
      <c r="L1660" s="337">
        <f t="shared" si="76"/>
        <v>12.517548461809236</v>
      </c>
      <c r="M1660" s="337">
        <f t="shared" si="77"/>
        <v>0.4</v>
      </c>
    </row>
    <row r="1661" spans="1:13">
      <c r="A1661" s="334" t="s">
        <v>1281</v>
      </c>
      <c r="B1661" s="334" t="s">
        <v>323</v>
      </c>
      <c r="C1661" s="334" t="s">
        <v>389</v>
      </c>
      <c r="D1661" s="334" t="s">
        <v>1537</v>
      </c>
      <c r="E1661" s="334" t="s">
        <v>1041</v>
      </c>
      <c r="F1661" s="334" t="str">
        <f t="shared" si="78"/>
        <v>Rangpur FR Non-PNP</v>
      </c>
      <c r="G1661" s="338">
        <v>1477816</v>
      </c>
      <c r="H1661" s="336">
        <v>168493.38665150054</v>
      </c>
      <c r="I1661" s="336">
        <v>5911.2640000000001</v>
      </c>
      <c r="J1661" s="336"/>
      <c r="K1661" s="336"/>
      <c r="L1661" s="337">
        <f t="shared" si="76"/>
        <v>11.401513222992614</v>
      </c>
      <c r="M1661" s="337">
        <f t="shared" si="77"/>
        <v>0.4</v>
      </c>
    </row>
    <row r="1662" spans="1:13">
      <c r="A1662" s="334" t="s">
        <v>1121</v>
      </c>
      <c r="B1662" s="334" t="s">
        <v>52</v>
      </c>
      <c r="C1662" s="334" t="s">
        <v>52</v>
      </c>
      <c r="D1662" s="334" t="s">
        <v>1537</v>
      </c>
      <c r="E1662" s="334" t="s">
        <v>1041</v>
      </c>
      <c r="F1662" s="334" t="str">
        <f t="shared" si="78"/>
        <v>Dhaka FR Non-PNP</v>
      </c>
      <c r="G1662" s="338">
        <v>1687475</v>
      </c>
      <c r="H1662" s="336">
        <v>196372.80451674885</v>
      </c>
      <c r="I1662" s="336">
        <v>6749.9000000000005</v>
      </c>
      <c r="J1662" s="336"/>
      <c r="K1662" s="336"/>
      <c r="L1662" s="337">
        <f t="shared" si="76"/>
        <v>11.637079335501198</v>
      </c>
      <c r="M1662" s="337">
        <f t="shared" si="77"/>
        <v>0.4</v>
      </c>
    </row>
    <row r="1663" spans="1:13">
      <c r="A1663" s="334" t="s">
        <v>1135</v>
      </c>
      <c r="B1663" s="334" t="s">
        <v>79</v>
      </c>
      <c r="C1663" s="334" t="s">
        <v>52</v>
      </c>
      <c r="D1663" s="334" t="s">
        <v>1537</v>
      </c>
      <c r="E1663" s="334" t="s">
        <v>1041</v>
      </c>
      <c r="F1663" s="334" t="str">
        <f t="shared" si="78"/>
        <v>Dhaka FR Non-PNP</v>
      </c>
      <c r="G1663" s="338">
        <v>2842253</v>
      </c>
      <c r="H1663" s="336">
        <v>340977.38237481134</v>
      </c>
      <c r="I1663" s="336">
        <v>11369.012000000001</v>
      </c>
      <c r="J1663" s="336"/>
      <c r="K1663" s="336"/>
      <c r="L1663" s="337">
        <f t="shared" si="76"/>
        <v>11.996728735084854</v>
      </c>
      <c r="M1663" s="337">
        <f t="shared" si="77"/>
        <v>0.4</v>
      </c>
    </row>
    <row r="1664" spans="1:13">
      <c r="A1664" s="334" t="s">
        <v>1210</v>
      </c>
      <c r="B1664" s="334" t="s">
        <v>512</v>
      </c>
      <c r="C1664" s="334" t="s">
        <v>159</v>
      </c>
      <c r="D1664" s="334" t="s">
        <v>1537</v>
      </c>
      <c r="E1664" s="334" t="s">
        <v>1041</v>
      </c>
      <c r="F1664" s="334" t="str">
        <f t="shared" si="78"/>
        <v>Khulna FR Non-PNP</v>
      </c>
      <c r="G1664" s="338">
        <v>1715684</v>
      </c>
      <c r="H1664" s="336">
        <v>191274.88388814629</v>
      </c>
      <c r="I1664" s="336">
        <v>6862.7359999999999</v>
      </c>
      <c r="J1664" s="336"/>
      <c r="K1664" s="336"/>
      <c r="L1664" s="337">
        <f t="shared" si="76"/>
        <v>11.148608012206578</v>
      </c>
      <c r="M1664" s="337">
        <f t="shared" si="77"/>
        <v>0.4</v>
      </c>
    </row>
    <row r="1665" spans="1:13">
      <c r="A1665" s="334" t="s">
        <v>1167</v>
      </c>
      <c r="B1665" s="334" t="s">
        <v>150</v>
      </c>
      <c r="C1665" s="334" t="s">
        <v>107</v>
      </c>
      <c r="D1665" s="334" t="s">
        <v>1537</v>
      </c>
      <c r="E1665" s="334" t="s">
        <v>1041</v>
      </c>
      <c r="F1665" s="334" t="str">
        <f t="shared" si="78"/>
        <v>Rajshahi FR Non-PNP</v>
      </c>
      <c r="G1665" s="338">
        <v>1104246</v>
      </c>
      <c r="H1665" s="336">
        <v>120313.29070147888</v>
      </c>
      <c r="I1665" s="336">
        <v>4416.9840000000004</v>
      </c>
      <c r="J1665" s="336"/>
      <c r="K1665" s="336"/>
      <c r="L1665" s="337">
        <f t="shared" si="76"/>
        <v>10.895515193306462</v>
      </c>
      <c r="M1665" s="337">
        <f t="shared" si="77"/>
        <v>0.4</v>
      </c>
    </row>
    <row r="1666" spans="1:13">
      <c r="A1666" s="334" t="s">
        <v>1082</v>
      </c>
      <c r="B1666" s="334" t="s">
        <v>226</v>
      </c>
      <c r="C1666" s="334" t="s">
        <v>107</v>
      </c>
      <c r="D1666" s="334" t="s">
        <v>1537</v>
      </c>
      <c r="E1666" s="334" t="s">
        <v>1041</v>
      </c>
      <c r="F1666" s="334" t="str">
        <f t="shared" si="78"/>
        <v>Rajshahi FR Non-PNP</v>
      </c>
      <c r="G1666" s="338">
        <v>909608</v>
      </c>
      <c r="H1666" s="336">
        <v>103857.26652901636</v>
      </c>
      <c r="I1666" s="336">
        <v>3638.4320000000002</v>
      </c>
      <c r="J1666" s="336"/>
      <c r="K1666" s="336"/>
      <c r="L1666" s="337">
        <f t="shared" si="76"/>
        <v>11.4178048707813</v>
      </c>
      <c r="M1666" s="337">
        <f t="shared" si="77"/>
        <v>0.4</v>
      </c>
    </row>
    <row r="1667" spans="1:13">
      <c r="A1667" s="334" t="s">
        <v>1203</v>
      </c>
      <c r="B1667" s="334" t="s">
        <v>79</v>
      </c>
      <c r="C1667" s="334" t="s">
        <v>52</v>
      </c>
      <c r="D1667" s="334" t="s">
        <v>1537</v>
      </c>
      <c r="E1667" s="334" t="s">
        <v>1041</v>
      </c>
      <c r="F1667" s="334" t="str">
        <f t="shared" si="78"/>
        <v>Dhaka FR Non-PNP</v>
      </c>
      <c r="G1667" s="338">
        <v>1826616</v>
      </c>
      <c r="H1667" s="336">
        <v>216806.56925986469</v>
      </c>
      <c r="I1667" s="336">
        <v>7.2759576141834259E-12</v>
      </c>
      <c r="J1667" s="336"/>
      <c r="K1667" s="336"/>
      <c r="L1667" s="337">
        <f t="shared" ref="L1667:L1730" si="79">(H1667/G1667)*100</f>
        <v>11.869301991215707</v>
      </c>
      <c r="M1667" s="337">
        <f t="shared" ref="M1667:M1730" si="80">(I1667/G1667)*100</f>
        <v>3.9832989605825343E-16</v>
      </c>
    </row>
    <row r="1668" spans="1:13">
      <c r="A1668" s="334" t="s">
        <v>1244</v>
      </c>
      <c r="B1668" s="334" t="s">
        <v>1163</v>
      </c>
      <c r="C1668" s="334" t="s">
        <v>159</v>
      </c>
      <c r="D1668" s="334" t="s">
        <v>1537</v>
      </c>
      <c r="E1668" s="334" t="s">
        <v>1041</v>
      </c>
      <c r="F1668" s="334" t="str">
        <f t="shared" ref="F1668:F1731" si="81">CONCATENATE(C1668," ",E1668," ",D1668)</f>
        <v>Khulna FR Non-PNP</v>
      </c>
      <c r="G1668" s="338">
        <v>1613343</v>
      </c>
      <c r="H1668" s="336">
        <v>162381.41198885906</v>
      </c>
      <c r="I1668" s="336">
        <v>6453.3720000000003</v>
      </c>
      <c r="J1668" s="336"/>
      <c r="K1668" s="336"/>
      <c r="L1668" s="337">
        <f t="shared" si="79"/>
        <v>10.064903246789992</v>
      </c>
      <c r="M1668" s="337">
        <f t="shared" si="80"/>
        <v>0.4</v>
      </c>
    </row>
    <row r="1669" spans="1:13">
      <c r="A1669" s="334" t="s">
        <v>1173</v>
      </c>
      <c r="B1669" s="334" t="s">
        <v>79</v>
      </c>
      <c r="C1669" s="334" t="s">
        <v>52</v>
      </c>
      <c r="D1669" s="334" t="s">
        <v>1537</v>
      </c>
      <c r="E1669" s="334" t="s">
        <v>1041</v>
      </c>
      <c r="F1669" s="334" t="str">
        <f t="shared" si="81"/>
        <v>Dhaka FR Non-PNP</v>
      </c>
      <c r="G1669" s="338">
        <v>1703293</v>
      </c>
      <c r="H1669" s="336">
        <v>164303.68134456858</v>
      </c>
      <c r="I1669" s="336">
        <v>6813.1720000000005</v>
      </c>
      <c r="J1669" s="336"/>
      <c r="K1669" s="336"/>
      <c r="L1669" s="337">
        <f t="shared" si="79"/>
        <v>9.6462371033385672</v>
      </c>
      <c r="M1669" s="337">
        <f t="shared" si="80"/>
        <v>0.4</v>
      </c>
    </row>
    <row r="1670" spans="1:13">
      <c r="A1670" s="334" t="s">
        <v>1204</v>
      </c>
      <c r="B1670" s="334" t="s">
        <v>542</v>
      </c>
      <c r="C1670" s="334" t="s">
        <v>52</v>
      </c>
      <c r="D1670" s="334" t="s">
        <v>1537</v>
      </c>
      <c r="E1670" s="334" t="s">
        <v>1041</v>
      </c>
      <c r="F1670" s="334" t="str">
        <f t="shared" si="81"/>
        <v>Dhaka FR Non-PNP</v>
      </c>
      <c r="G1670" s="338">
        <v>910564</v>
      </c>
      <c r="H1670" s="336">
        <v>97637.354893552591</v>
      </c>
      <c r="I1670" s="336">
        <v>3642.2559999999999</v>
      </c>
      <c r="J1670" s="336"/>
      <c r="K1670" s="336"/>
      <c r="L1670" s="337">
        <f t="shared" si="79"/>
        <v>10.722733920246418</v>
      </c>
      <c r="M1670" s="337">
        <f t="shared" si="80"/>
        <v>0.4</v>
      </c>
    </row>
    <row r="1671" spans="1:13">
      <c r="A1671" s="334" t="s">
        <v>1054</v>
      </c>
      <c r="B1671" s="334" t="s">
        <v>487</v>
      </c>
      <c r="C1671" s="334" t="s">
        <v>52</v>
      </c>
      <c r="D1671" s="334" t="s">
        <v>1537</v>
      </c>
      <c r="E1671" s="334" t="s">
        <v>1041</v>
      </c>
      <c r="F1671" s="334" t="str">
        <f t="shared" si="81"/>
        <v>Dhaka FR Non-PNP</v>
      </c>
      <c r="G1671" s="338">
        <v>1395048</v>
      </c>
      <c r="H1671" s="336">
        <v>145051.63773752554</v>
      </c>
      <c r="I1671" s="336">
        <v>5580.192</v>
      </c>
      <c r="J1671" s="336"/>
      <c r="K1671" s="336"/>
      <c r="L1671" s="337">
        <f t="shared" si="79"/>
        <v>10.397609095710365</v>
      </c>
      <c r="M1671" s="337">
        <f t="shared" si="80"/>
        <v>0.4</v>
      </c>
    </row>
    <row r="1672" spans="1:13">
      <c r="A1672" s="334" t="s">
        <v>1175</v>
      </c>
      <c r="B1672" s="334" t="s">
        <v>79</v>
      </c>
      <c r="C1672" s="334" t="s">
        <v>52</v>
      </c>
      <c r="D1672" s="334" t="s">
        <v>1537</v>
      </c>
      <c r="E1672" s="334" t="s">
        <v>1041</v>
      </c>
      <c r="F1672" s="334" t="str">
        <f t="shared" si="81"/>
        <v>Dhaka FR Non-PNP</v>
      </c>
      <c r="G1672" s="338">
        <v>1841139</v>
      </c>
      <c r="H1672" s="336">
        <v>214671.24728048733</v>
      </c>
      <c r="I1672" s="336">
        <v>7364.5560000000005</v>
      </c>
      <c r="J1672" s="336"/>
      <c r="K1672" s="336"/>
      <c r="L1672" s="337">
        <f t="shared" si="79"/>
        <v>11.659698006532224</v>
      </c>
      <c r="M1672" s="337">
        <f t="shared" si="80"/>
        <v>0.4</v>
      </c>
    </row>
    <row r="1673" spans="1:13">
      <c r="A1673" s="334" t="s">
        <v>1223</v>
      </c>
      <c r="B1673" s="334" t="s">
        <v>79</v>
      </c>
      <c r="C1673" s="334" t="s">
        <v>52</v>
      </c>
      <c r="D1673" s="334" t="s">
        <v>1537</v>
      </c>
      <c r="E1673" s="334" t="s">
        <v>1041</v>
      </c>
      <c r="F1673" s="334" t="str">
        <f t="shared" si="81"/>
        <v>Dhaka FR Non-PNP</v>
      </c>
      <c r="G1673" s="338">
        <v>1818400</v>
      </c>
      <c r="H1673" s="336">
        <v>199672.66722423476</v>
      </c>
      <c r="I1673" s="336">
        <v>7273.6</v>
      </c>
      <c r="J1673" s="336"/>
      <c r="K1673" s="336"/>
      <c r="L1673" s="337">
        <f t="shared" si="79"/>
        <v>10.98067901585101</v>
      </c>
      <c r="M1673" s="337">
        <f t="shared" si="80"/>
        <v>0.4</v>
      </c>
    </row>
    <row r="1674" spans="1:13">
      <c r="A1674" s="334" t="s">
        <v>1234</v>
      </c>
      <c r="B1674" s="334" t="s">
        <v>908</v>
      </c>
      <c r="C1674" s="334" t="s">
        <v>131</v>
      </c>
      <c r="D1674" s="334" t="s">
        <v>1537</v>
      </c>
      <c r="E1674" s="334" t="s">
        <v>1041</v>
      </c>
      <c r="F1674" s="334" t="str">
        <f t="shared" si="81"/>
        <v>Sylhet FR Non-PNP</v>
      </c>
      <c r="G1674" s="338">
        <v>1690175</v>
      </c>
      <c r="H1674" s="336">
        <v>200035.65433703343</v>
      </c>
      <c r="I1674" s="336">
        <v>6760.7</v>
      </c>
      <c r="J1674" s="336"/>
      <c r="K1674" s="336"/>
      <c r="L1674" s="337">
        <f t="shared" si="79"/>
        <v>11.835203711866134</v>
      </c>
      <c r="M1674" s="337">
        <f t="shared" si="80"/>
        <v>0.4</v>
      </c>
    </row>
    <row r="1675" spans="1:13">
      <c r="A1675" s="334" t="s">
        <v>1066</v>
      </c>
      <c r="B1675" s="334" t="s">
        <v>18</v>
      </c>
      <c r="C1675" s="334" t="s">
        <v>18</v>
      </c>
      <c r="D1675" s="334" t="s">
        <v>1537</v>
      </c>
      <c r="E1675" s="334" t="s">
        <v>1041</v>
      </c>
      <c r="F1675" s="334" t="str">
        <f t="shared" si="81"/>
        <v>Mymensingh FR Non-PNP</v>
      </c>
      <c r="G1675" s="338">
        <v>815364</v>
      </c>
      <c r="H1675" s="336">
        <v>81277.854369600434</v>
      </c>
      <c r="I1675" s="336">
        <v>3261.4560000000001</v>
      </c>
      <c r="J1675" s="336"/>
      <c r="K1675" s="336"/>
      <c r="L1675" s="337">
        <f t="shared" si="79"/>
        <v>9.9682907719252292</v>
      </c>
      <c r="M1675" s="337">
        <f t="shared" si="80"/>
        <v>0.4</v>
      </c>
    </row>
    <row r="1676" spans="1:13">
      <c r="A1676" s="334" t="s">
        <v>1075</v>
      </c>
      <c r="B1676" s="334" t="s">
        <v>103</v>
      </c>
      <c r="C1676" s="334" t="s">
        <v>52</v>
      </c>
      <c r="D1676" s="334" t="s">
        <v>1537</v>
      </c>
      <c r="E1676" s="334" t="s">
        <v>1041</v>
      </c>
      <c r="F1676" s="334" t="str">
        <f t="shared" si="81"/>
        <v>Dhaka FR Non-PNP</v>
      </c>
      <c r="G1676" s="338">
        <v>1124515</v>
      </c>
      <c r="H1676" s="336">
        <v>130772.87839416368</v>
      </c>
      <c r="I1676" s="336">
        <v>4498.0600000000004</v>
      </c>
      <c r="J1676" s="336"/>
      <c r="K1676" s="336"/>
      <c r="L1676" s="337">
        <f t="shared" si="79"/>
        <v>11.629269364496132</v>
      </c>
      <c r="M1676" s="337">
        <f t="shared" si="80"/>
        <v>0.4</v>
      </c>
    </row>
    <row r="1677" spans="1:13">
      <c r="A1677" s="334" t="s">
        <v>1085</v>
      </c>
      <c r="B1677" s="334" t="s">
        <v>908</v>
      </c>
      <c r="C1677" s="334" t="s">
        <v>131</v>
      </c>
      <c r="D1677" s="334" t="s">
        <v>1537</v>
      </c>
      <c r="E1677" s="334" t="s">
        <v>1041</v>
      </c>
      <c r="F1677" s="334" t="str">
        <f t="shared" si="81"/>
        <v>Sylhet FR Non-PNP</v>
      </c>
      <c r="G1677" s="338">
        <v>1684488</v>
      </c>
      <c r="H1677" s="336">
        <v>173596.38805267829</v>
      </c>
      <c r="I1677" s="336">
        <v>6737.9520000000002</v>
      </c>
      <c r="J1677" s="336"/>
      <c r="K1677" s="336"/>
      <c r="L1677" s="337">
        <f t="shared" si="79"/>
        <v>10.305587695055014</v>
      </c>
      <c r="M1677" s="337">
        <f t="shared" si="80"/>
        <v>0.4</v>
      </c>
    </row>
    <row r="1678" spans="1:13">
      <c r="A1678" s="334" t="s">
        <v>1076</v>
      </c>
      <c r="B1678" s="334" t="s">
        <v>52</v>
      </c>
      <c r="C1678" s="334" t="s">
        <v>52</v>
      </c>
      <c r="D1678" s="334" t="s">
        <v>1537</v>
      </c>
      <c r="E1678" s="334" t="s">
        <v>1041</v>
      </c>
      <c r="F1678" s="334" t="str">
        <f t="shared" si="81"/>
        <v>Dhaka FR Non-PNP</v>
      </c>
      <c r="G1678" s="338">
        <v>2046429</v>
      </c>
      <c r="H1678" s="336">
        <v>200747.3238501586</v>
      </c>
      <c r="I1678" s="336">
        <v>8185.7160000000003</v>
      </c>
      <c r="J1678" s="336"/>
      <c r="K1678" s="336"/>
      <c r="L1678" s="337">
        <f t="shared" si="79"/>
        <v>9.8096402978143189</v>
      </c>
      <c r="M1678" s="337">
        <f t="shared" si="80"/>
        <v>0.4</v>
      </c>
    </row>
    <row r="1679" spans="1:13">
      <c r="A1679" s="334" t="s">
        <v>1253</v>
      </c>
      <c r="B1679" s="334" t="s">
        <v>52</v>
      </c>
      <c r="C1679" s="334" t="s">
        <v>52</v>
      </c>
      <c r="D1679" s="334" t="s">
        <v>1537</v>
      </c>
      <c r="E1679" s="334" t="s">
        <v>1041</v>
      </c>
      <c r="F1679" s="334" t="str">
        <f t="shared" si="81"/>
        <v>Dhaka FR Non-PNP</v>
      </c>
      <c r="G1679" s="338">
        <v>1968815</v>
      </c>
      <c r="H1679" s="336">
        <v>312096.38425312162</v>
      </c>
      <c r="I1679" s="336">
        <v>7875.26</v>
      </c>
      <c r="J1679" s="336"/>
      <c r="K1679" s="336"/>
      <c r="L1679" s="337">
        <f t="shared" si="79"/>
        <v>15.851991388379385</v>
      </c>
      <c r="M1679" s="337">
        <f t="shared" si="80"/>
        <v>0.4</v>
      </c>
    </row>
    <row r="1680" spans="1:13">
      <c r="A1680" s="334" t="s">
        <v>1199</v>
      </c>
      <c r="B1680" s="334" t="s">
        <v>52</v>
      </c>
      <c r="C1680" s="334" t="s">
        <v>52</v>
      </c>
      <c r="D1680" s="334" t="s">
        <v>1537</v>
      </c>
      <c r="E1680" s="334" t="s">
        <v>1041</v>
      </c>
      <c r="F1680" s="334" t="str">
        <f t="shared" si="81"/>
        <v>Dhaka FR Non-PNP</v>
      </c>
      <c r="G1680" s="338">
        <v>1487290</v>
      </c>
      <c r="H1680" s="336">
        <v>152667.48387387101</v>
      </c>
      <c r="I1680" s="336">
        <v>-7.2759576141834259E-12</v>
      </c>
      <c r="J1680" s="336"/>
      <c r="K1680" s="336"/>
      <c r="L1680" s="337">
        <f t="shared" si="79"/>
        <v>10.264809409992067</v>
      </c>
      <c r="M1680" s="337">
        <f t="shared" si="80"/>
        <v>-4.892090724864301E-16</v>
      </c>
    </row>
    <row r="1681" spans="1:13">
      <c r="A1681" s="334" t="s">
        <v>1212</v>
      </c>
      <c r="B1681" s="334" t="s">
        <v>325</v>
      </c>
      <c r="C1681" s="334" t="s">
        <v>389</v>
      </c>
      <c r="D1681" s="334" t="s">
        <v>1537</v>
      </c>
      <c r="E1681" s="334" t="s">
        <v>1041</v>
      </c>
      <c r="F1681" s="334" t="str">
        <f t="shared" si="81"/>
        <v>Rangpur FR Non-PNP</v>
      </c>
      <c r="G1681" s="338">
        <v>965480</v>
      </c>
      <c r="H1681" s="336">
        <v>107473.11551053838</v>
      </c>
      <c r="I1681" s="336">
        <v>3861.92</v>
      </c>
      <c r="J1681" s="336"/>
      <c r="K1681" s="336"/>
      <c r="L1681" s="337">
        <f t="shared" si="79"/>
        <v>11.131573467139495</v>
      </c>
      <c r="M1681" s="337">
        <f t="shared" si="80"/>
        <v>0.4</v>
      </c>
    </row>
    <row r="1682" spans="1:13">
      <c r="A1682" s="334" t="s">
        <v>1103</v>
      </c>
      <c r="B1682" s="334" t="s">
        <v>52</v>
      </c>
      <c r="C1682" s="334" t="s">
        <v>52</v>
      </c>
      <c r="D1682" s="334" t="s">
        <v>1537</v>
      </c>
      <c r="E1682" s="334" t="s">
        <v>1041</v>
      </c>
      <c r="F1682" s="334" t="str">
        <f t="shared" si="81"/>
        <v>Dhaka FR Non-PNP</v>
      </c>
      <c r="G1682" s="338">
        <v>1341256</v>
      </c>
      <c r="H1682" s="336">
        <v>155372.68115841175</v>
      </c>
      <c r="I1682" s="336">
        <v>5365.0240000000003</v>
      </c>
      <c r="J1682" s="336"/>
      <c r="K1682" s="336"/>
      <c r="L1682" s="337">
        <f t="shared" si="79"/>
        <v>11.584118256202526</v>
      </c>
      <c r="M1682" s="337">
        <f t="shared" si="80"/>
        <v>0.4</v>
      </c>
    </row>
    <row r="1683" spans="1:13">
      <c r="A1683" s="334" t="s">
        <v>1141</v>
      </c>
      <c r="B1683" s="334" t="s">
        <v>52</v>
      </c>
      <c r="C1683" s="334" t="s">
        <v>52</v>
      </c>
      <c r="D1683" s="334" t="s">
        <v>1537</v>
      </c>
      <c r="E1683" s="334" t="s">
        <v>1041</v>
      </c>
      <c r="F1683" s="334" t="str">
        <f t="shared" si="81"/>
        <v>Dhaka FR Non-PNP</v>
      </c>
      <c r="G1683" s="338">
        <v>1372575</v>
      </c>
      <c r="H1683" s="336">
        <v>163814.61468419179</v>
      </c>
      <c r="I1683" s="336">
        <v>5490.3</v>
      </c>
      <c r="J1683" s="336"/>
      <c r="K1683" s="336"/>
      <c r="L1683" s="337">
        <f t="shared" si="79"/>
        <v>11.934838874683845</v>
      </c>
      <c r="M1683" s="337">
        <f t="shared" si="80"/>
        <v>0.4</v>
      </c>
    </row>
    <row r="1684" spans="1:13">
      <c r="A1684" s="334" t="s">
        <v>1091</v>
      </c>
      <c r="B1684" s="334" t="s">
        <v>195</v>
      </c>
      <c r="C1684" s="334" t="s">
        <v>195</v>
      </c>
      <c r="D1684" s="334" t="s">
        <v>1537</v>
      </c>
      <c r="E1684" s="334" t="s">
        <v>1041</v>
      </c>
      <c r="F1684" s="334" t="str">
        <f t="shared" si="81"/>
        <v>Chattogram FR Non-PNP</v>
      </c>
      <c r="G1684" s="338">
        <v>870403</v>
      </c>
      <c r="H1684" s="336">
        <v>90513.847194903836</v>
      </c>
      <c r="I1684" s="336">
        <v>3481.6120000000001</v>
      </c>
      <c r="J1684" s="336"/>
      <c r="K1684" s="336"/>
      <c r="L1684" s="337">
        <f t="shared" si="79"/>
        <v>10.399073440108069</v>
      </c>
      <c r="M1684" s="337">
        <f t="shared" si="80"/>
        <v>0.4</v>
      </c>
    </row>
    <row r="1685" spans="1:13">
      <c r="A1685" s="334" t="s">
        <v>1216</v>
      </c>
      <c r="B1685" s="334" t="s">
        <v>1139</v>
      </c>
      <c r="C1685" s="334" t="s">
        <v>189</v>
      </c>
      <c r="D1685" s="334" t="s">
        <v>1537</v>
      </c>
      <c r="E1685" s="334" t="s">
        <v>1041</v>
      </c>
      <c r="F1685" s="334" t="str">
        <f t="shared" si="81"/>
        <v>Barishal FR Non-PNP</v>
      </c>
      <c r="G1685" s="338">
        <v>1491087</v>
      </c>
      <c r="H1685" s="336">
        <v>175317.79496003618</v>
      </c>
      <c r="I1685" s="336">
        <v>794.57776431174716</v>
      </c>
      <c r="J1685" s="336"/>
      <c r="K1685" s="336"/>
      <c r="L1685" s="337">
        <f t="shared" si="79"/>
        <v>11.757717353852335</v>
      </c>
      <c r="M1685" s="337">
        <f t="shared" si="80"/>
        <v>5.3288491168640539E-2</v>
      </c>
    </row>
    <row r="1686" spans="1:13">
      <c r="A1686" s="334" t="s">
        <v>1194</v>
      </c>
      <c r="B1686" s="334" t="s">
        <v>1139</v>
      </c>
      <c r="C1686" s="334" t="s">
        <v>189</v>
      </c>
      <c r="D1686" s="334" t="s">
        <v>1537</v>
      </c>
      <c r="E1686" s="334" t="s">
        <v>1041</v>
      </c>
      <c r="F1686" s="334" t="str">
        <f t="shared" si="81"/>
        <v>Barishal FR Non-PNP</v>
      </c>
      <c r="G1686" s="338">
        <v>1635029</v>
      </c>
      <c r="H1686" s="336">
        <v>192885.50965772913</v>
      </c>
      <c r="I1686" s="336">
        <v>0</v>
      </c>
      <c r="J1686" s="336"/>
      <c r="K1686" s="336"/>
      <c r="L1686" s="337">
        <f t="shared" si="79"/>
        <v>11.797069633488405</v>
      </c>
      <c r="M1686" s="337">
        <f t="shared" si="80"/>
        <v>0</v>
      </c>
    </row>
    <row r="1687" spans="1:13">
      <c r="A1687" s="334" t="s">
        <v>1192</v>
      </c>
      <c r="B1687" s="334" t="s">
        <v>1163</v>
      </c>
      <c r="C1687" s="334" t="s">
        <v>159</v>
      </c>
      <c r="D1687" s="334" t="s">
        <v>1537</v>
      </c>
      <c r="E1687" s="334" t="s">
        <v>1041</v>
      </c>
      <c r="F1687" s="334" t="str">
        <f t="shared" si="81"/>
        <v>Khulna FR Non-PNP</v>
      </c>
      <c r="G1687" s="338">
        <v>1162909</v>
      </c>
      <c r="H1687" s="336">
        <v>111898.95160921001</v>
      </c>
      <c r="I1687" s="336">
        <v>4651.6360000000004</v>
      </c>
      <c r="J1687" s="336"/>
      <c r="K1687" s="336"/>
      <c r="L1687" s="337">
        <f t="shared" si="79"/>
        <v>9.6223308624501147</v>
      </c>
      <c r="M1687" s="337">
        <f t="shared" si="80"/>
        <v>0.4</v>
      </c>
    </row>
    <row r="1688" spans="1:13">
      <c r="A1688" s="334" t="s">
        <v>1074</v>
      </c>
      <c r="B1688" s="334" t="s">
        <v>189</v>
      </c>
      <c r="C1688" s="334" t="s">
        <v>189</v>
      </c>
      <c r="D1688" s="334" t="s">
        <v>1537</v>
      </c>
      <c r="E1688" s="334" t="s">
        <v>1041</v>
      </c>
      <c r="F1688" s="334" t="str">
        <f t="shared" si="81"/>
        <v>Barishal FR Non-PNP</v>
      </c>
      <c r="G1688" s="338">
        <v>1575375</v>
      </c>
      <c r="H1688" s="336">
        <v>185609.52848155255</v>
      </c>
      <c r="I1688" s="336">
        <v>6301.5</v>
      </c>
      <c r="J1688" s="336"/>
      <c r="K1688" s="336"/>
      <c r="L1688" s="337">
        <f t="shared" si="79"/>
        <v>11.781926746428791</v>
      </c>
      <c r="M1688" s="337">
        <f t="shared" si="80"/>
        <v>0.4</v>
      </c>
    </row>
    <row r="1689" spans="1:13">
      <c r="A1689" s="334" t="s">
        <v>1134</v>
      </c>
      <c r="B1689" s="334" t="s">
        <v>170</v>
      </c>
      <c r="C1689" s="334" t="s">
        <v>195</v>
      </c>
      <c r="D1689" s="334" t="s">
        <v>1537</v>
      </c>
      <c r="E1689" s="334" t="s">
        <v>1041</v>
      </c>
      <c r="F1689" s="334" t="str">
        <f t="shared" si="81"/>
        <v>Chattogram FR Non-PNP</v>
      </c>
      <c r="G1689" s="338">
        <v>2222391</v>
      </c>
      <c r="H1689" s="336">
        <v>244032.77372897186</v>
      </c>
      <c r="I1689" s="336">
        <v>0</v>
      </c>
      <c r="J1689" s="336"/>
      <c r="K1689" s="336"/>
      <c r="L1689" s="337">
        <f t="shared" si="79"/>
        <v>10.980640838132077</v>
      </c>
      <c r="M1689" s="337">
        <f t="shared" si="80"/>
        <v>0</v>
      </c>
    </row>
    <row r="1690" spans="1:13">
      <c r="A1690" s="334" t="s">
        <v>1174</v>
      </c>
      <c r="B1690" s="334" t="s">
        <v>52</v>
      </c>
      <c r="C1690" s="334" t="s">
        <v>52</v>
      </c>
      <c r="D1690" s="334" t="s">
        <v>1537</v>
      </c>
      <c r="E1690" s="334" t="s">
        <v>1041</v>
      </c>
      <c r="F1690" s="334" t="str">
        <f t="shared" si="81"/>
        <v>Dhaka FR Non-PNP</v>
      </c>
      <c r="G1690" s="338">
        <v>1918500</v>
      </c>
      <c r="H1690" s="336">
        <v>226024.19445001654</v>
      </c>
      <c r="I1690" s="336">
        <v>7674</v>
      </c>
      <c r="J1690" s="336"/>
      <c r="K1690" s="336"/>
      <c r="L1690" s="337">
        <f t="shared" si="79"/>
        <v>11.781297599688118</v>
      </c>
      <c r="M1690" s="337">
        <f t="shared" si="80"/>
        <v>0.4</v>
      </c>
    </row>
    <row r="1691" spans="1:13">
      <c r="A1691" s="334" t="s">
        <v>1237</v>
      </c>
      <c r="B1691" s="334" t="s">
        <v>1150</v>
      </c>
      <c r="C1691" s="334" t="s">
        <v>389</v>
      </c>
      <c r="D1691" s="334" t="s">
        <v>1537</v>
      </c>
      <c r="E1691" s="334" t="s">
        <v>1041</v>
      </c>
      <c r="F1691" s="334" t="str">
        <f t="shared" si="81"/>
        <v>Rangpur FR Non-PNP</v>
      </c>
      <c r="G1691" s="338">
        <v>1069664</v>
      </c>
      <c r="H1691" s="336">
        <v>115657.09193053535</v>
      </c>
      <c r="I1691" s="336">
        <v>0</v>
      </c>
      <c r="J1691" s="336"/>
      <c r="K1691" s="336"/>
      <c r="L1691" s="337">
        <f t="shared" si="79"/>
        <v>10.812469329671313</v>
      </c>
      <c r="M1691" s="337">
        <f t="shared" si="80"/>
        <v>0</v>
      </c>
    </row>
    <row r="1692" spans="1:13">
      <c r="A1692" s="334" t="s">
        <v>1197</v>
      </c>
      <c r="B1692" s="334" t="s">
        <v>153</v>
      </c>
      <c r="C1692" s="334" t="s">
        <v>18</v>
      </c>
      <c r="D1692" s="334" t="s">
        <v>1537</v>
      </c>
      <c r="E1692" s="334" t="s">
        <v>1041</v>
      </c>
      <c r="F1692" s="334" t="str">
        <f t="shared" si="81"/>
        <v>Mymensingh FR Non-PNP</v>
      </c>
      <c r="G1692" s="338">
        <v>1025718</v>
      </c>
      <c r="H1692" s="336">
        <v>118023.79462554</v>
      </c>
      <c r="I1692" s="336">
        <v>4102.8720000000003</v>
      </c>
      <c r="J1692" s="336"/>
      <c r="K1692" s="336"/>
      <c r="L1692" s="337">
        <f t="shared" si="79"/>
        <v>11.506456416436096</v>
      </c>
      <c r="M1692" s="337">
        <f t="shared" si="80"/>
        <v>0.4</v>
      </c>
    </row>
    <row r="1693" spans="1:13">
      <c r="A1693" s="334" t="s">
        <v>1127</v>
      </c>
      <c r="B1693" s="334" t="s">
        <v>52</v>
      </c>
      <c r="C1693" s="334" t="s">
        <v>52</v>
      </c>
      <c r="D1693" s="334" t="s">
        <v>1537</v>
      </c>
      <c r="E1693" s="334" t="s">
        <v>1041</v>
      </c>
      <c r="F1693" s="334" t="str">
        <f t="shared" si="81"/>
        <v>Dhaka FR Non-PNP</v>
      </c>
      <c r="G1693" s="338">
        <v>1171415</v>
      </c>
      <c r="H1693" s="336">
        <v>129566.50059616771</v>
      </c>
      <c r="I1693" s="336">
        <v>4685.66</v>
      </c>
      <c r="J1693" s="336"/>
      <c r="K1693" s="336"/>
      <c r="L1693" s="337">
        <f t="shared" si="79"/>
        <v>11.060683071001115</v>
      </c>
      <c r="M1693" s="337">
        <f t="shared" si="80"/>
        <v>0.4</v>
      </c>
    </row>
    <row r="1694" spans="1:13">
      <c r="A1694" s="334" t="s">
        <v>1055</v>
      </c>
      <c r="B1694" s="334" t="s">
        <v>211</v>
      </c>
      <c r="C1694" s="334" t="s">
        <v>189</v>
      </c>
      <c r="D1694" s="334" t="s">
        <v>1537</v>
      </c>
      <c r="E1694" s="334" t="s">
        <v>1041</v>
      </c>
      <c r="F1694" s="334" t="str">
        <f t="shared" si="81"/>
        <v>Barishal FR Non-PNP</v>
      </c>
      <c r="G1694" s="338">
        <v>1238088</v>
      </c>
      <c r="H1694" s="336">
        <v>129142.85839011562</v>
      </c>
      <c r="I1694" s="336">
        <v>4952.3519999999999</v>
      </c>
      <c r="J1694" s="336"/>
      <c r="K1694" s="336"/>
      <c r="L1694" s="337">
        <f t="shared" si="79"/>
        <v>10.430830311748085</v>
      </c>
      <c r="M1694" s="337">
        <f t="shared" si="80"/>
        <v>0.4</v>
      </c>
    </row>
    <row r="1695" spans="1:13">
      <c r="A1695" s="334" t="s">
        <v>1063</v>
      </c>
      <c r="B1695" s="334" t="s">
        <v>195</v>
      </c>
      <c r="C1695" s="334" t="s">
        <v>195</v>
      </c>
      <c r="D1695" s="334" t="s">
        <v>1537</v>
      </c>
      <c r="E1695" s="334" t="s">
        <v>1041</v>
      </c>
      <c r="F1695" s="334" t="str">
        <f t="shared" si="81"/>
        <v>Chattogram FR Non-PNP</v>
      </c>
      <c r="G1695" s="338">
        <v>1472856</v>
      </c>
      <c r="H1695" s="336">
        <v>190084.78981889019</v>
      </c>
      <c r="I1695" s="336">
        <v>4073.8893933008803</v>
      </c>
      <c r="J1695" s="336"/>
      <c r="K1695" s="336"/>
      <c r="L1695" s="337">
        <f t="shared" si="79"/>
        <v>12.905863833184656</v>
      </c>
      <c r="M1695" s="337">
        <f t="shared" si="80"/>
        <v>0.27659794258915199</v>
      </c>
    </row>
    <row r="1696" spans="1:13">
      <c r="A1696" s="334" t="s">
        <v>1104</v>
      </c>
      <c r="B1696" s="334" t="s">
        <v>236</v>
      </c>
      <c r="C1696" s="334" t="s">
        <v>107</v>
      </c>
      <c r="D1696" s="334" t="s">
        <v>1537</v>
      </c>
      <c r="E1696" s="334" t="s">
        <v>1041</v>
      </c>
      <c r="F1696" s="334" t="str">
        <f t="shared" si="81"/>
        <v>Rajshahi FR Non-PNP</v>
      </c>
      <c r="G1696" s="338">
        <v>437777</v>
      </c>
      <c r="H1696" s="336">
        <v>43990.863598915021</v>
      </c>
      <c r="I1696" s="336">
        <v>2184.5950000000003</v>
      </c>
      <c r="J1696" s="336"/>
      <c r="K1696" s="336"/>
      <c r="L1696" s="337">
        <f t="shared" si="79"/>
        <v>10.04869227915469</v>
      </c>
      <c r="M1696" s="337">
        <f t="shared" si="80"/>
        <v>0.49902004902039176</v>
      </c>
    </row>
    <row r="1697" spans="1:13">
      <c r="A1697" s="334" t="s">
        <v>1116</v>
      </c>
      <c r="B1697" s="334" t="s">
        <v>79</v>
      </c>
      <c r="C1697" s="334" t="s">
        <v>52</v>
      </c>
      <c r="D1697" s="334" t="s">
        <v>1537</v>
      </c>
      <c r="E1697" s="334" t="s">
        <v>1041</v>
      </c>
      <c r="F1697" s="334" t="str">
        <f t="shared" si="81"/>
        <v>Dhaka FR Non-PNP</v>
      </c>
      <c r="G1697" s="338">
        <v>984973</v>
      </c>
      <c r="H1697" s="336">
        <v>116381.97982643876</v>
      </c>
      <c r="I1697" s="336">
        <v>1.4551915228366852E-11</v>
      </c>
      <c r="J1697" s="336"/>
      <c r="K1697" s="336"/>
      <c r="L1697" s="337">
        <f t="shared" si="79"/>
        <v>11.81575330759714</v>
      </c>
      <c r="M1697" s="337">
        <f t="shared" si="80"/>
        <v>1.47739229688193E-15</v>
      </c>
    </row>
    <row r="1698" spans="1:13">
      <c r="A1698" s="334" t="s">
        <v>1073</v>
      </c>
      <c r="B1698" s="334" t="s">
        <v>195</v>
      </c>
      <c r="C1698" s="334" t="s">
        <v>195</v>
      </c>
      <c r="D1698" s="334" t="s">
        <v>1537</v>
      </c>
      <c r="E1698" s="334" t="s">
        <v>1041</v>
      </c>
      <c r="F1698" s="334" t="str">
        <f t="shared" si="81"/>
        <v>Chattogram FR Non-PNP</v>
      </c>
      <c r="G1698" s="338">
        <v>797662</v>
      </c>
      <c r="H1698" s="336">
        <v>70076.021626638569</v>
      </c>
      <c r="I1698" s="336">
        <v>3190.6480000000001</v>
      </c>
      <c r="J1698" s="336"/>
      <c r="K1698" s="336"/>
      <c r="L1698" s="337">
        <f t="shared" si="79"/>
        <v>8.785177384235249</v>
      </c>
      <c r="M1698" s="337">
        <f t="shared" si="80"/>
        <v>0.4</v>
      </c>
    </row>
    <row r="1699" spans="1:13">
      <c r="A1699" s="334" t="s">
        <v>1052</v>
      </c>
      <c r="B1699" s="334" t="s">
        <v>52</v>
      </c>
      <c r="C1699" s="334" t="s">
        <v>52</v>
      </c>
      <c r="D1699" s="334" t="s">
        <v>1537</v>
      </c>
      <c r="E1699" s="334" t="s">
        <v>1041</v>
      </c>
      <c r="F1699" s="334" t="str">
        <f t="shared" si="81"/>
        <v>Dhaka FR Non-PNP</v>
      </c>
      <c r="G1699" s="338">
        <v>2060075</v>
      </c>
      <c r="H1699" s="336">
        <v>221227.36939034233</v>
      </c>
      <c r="I1699" s="336">
        <v>8240.2999999999993</v>
      </c>
      <c r="J1699" s="336"/>
      <c r="K1699" s="336"/>
      <c r="L1699" s="337">
        <f t="shared" si="79"/>
        <v>10.738801713061045</v>
      </c>
      <c r="M1699" s="337">
        <f t="shared" si="80"/>
        <v>0.39999999999999991</v>
      </c>
    </row>
    <row r="1700" spans="1:13">
      <c r="A1700" s="334" t="s">
        <v>1217</v>
      </c>
      <c r="B1700" s="334" t="s">
        <v>206</v>
      </c>
      <c r="C1700" s="334" t="s">
        <v>52</v>
      </c>
      <c r="D1700" s="334" t="s">
        <v>1537</v>
      </c>
      <c r="E1700" s="334" t="s">
        <v>1041</v>
      </c>
      <c r="F1700" s="334" t="str">
        <f t="shared" si="81"/>
        <v>Dhaka FR Non-PNP</v>
      </c>
      <c r="G1700" s="338">
        <v>697045</v>
      </c>
      <c r="H1700" s="336">
        <v>81375.872995355574</v>
      </c>
      <c r="I1700" s="336">
        <v>123026.05128362222</v>
      </c>
      <c r="J1700" s="336"/>
      <c r="K1700" s="336"/>
      <c r="L1700" s="337">
        <f t="shared" si="79"/>
        <v>11.674407390535126</v>
      </c>
      <c r="M1700" s="337">
        <f t="shared" si="80"/>
        <v>17.649656949497121</v>
      </c>
    </row>
    <row r="1701" spans="1:13">
      <c r="A1701" s="334" t="s">
        <v>1143</v>
      </c>
      <c r="B1701" s="334" t="s">
        <v>79</v>
      </c>
      <c r="C1701" s="334" t="s">
        <v>52</v>
      </c>
      <c r="D1701" s="334" t="s">
        <v>1537</v>
      </c>
      <c r="E1701" s="334" t="s">
        <v>1041</v>
      </c>
      <c r="F1701" s="334" t="str">
        <f t="shared" si="81"/>
        <v>Dhaka FR Non-PNP</v>
      </c>
      <c r="G1701" s="338">
        <v>2211621</v>
      </c>
      <c r="H1701" s="336">
        <v>251217.33663338522</v>
      </c>
      <c r="I1701" s="336">
        <v>8846.4840000000004</v>
      </c>
      <c r="J1701" s="336"/>
      <c r="K1701" s="336"/>
      <c r="L1701" s="337">
        <f t="shared" si="79"/>
        <v>11.358968676522117</v>
      </c>
      <c r="M1701" s="337">
        <f t="shared" si="80"/>
        <v>0.4</v>
      </c>
    </row>
    <row r="1702" spans="1:13">
      <c r="A1702" s="334" t="s">
        <v>1118</v>
      </c>
      <c r="B1702" s="334" t="s">
        <v>48</v>
      </c>
      <c r="C1702" s="334" t="s">
        <v>18</v>
      </c>
      <c r="D1702" s="334" t="s">
        <v>1537</v>
      </c>
      <c r="E1702" s="334" t="s">
        <v>1041</v>
      </c>
      <c r="F1702" s="334" t="str">
        <f t="shared" si="81"/>
        <v>Mymensingh FR Non-PNP</v>
      </c>
      <c r="G1702" s="338">
        <v>1272075</v>
      </c>
      <c r="H1702" s="336">
        <v>145895.5414954579</v>
      </c>
      <c r="I1702" s="336">
        <v>5088.3</v>
      </c>
      <c r="J1702" s="336"/>
      <c r="K1702" s="336"/>
      <c r="L1702" s="337">
        <f t="shared" si="79"/>
        <v>11.469099030753526</v>
      </c>
      <c r="M1702" s="337">
        <f t="shared" si="80"/>
        <v>0.4</v>
      </c>
    </row>
    <row r="1703" spans="1:13">
      <c r="A1703" s="334" t="s">
        <v>1250</v>
      </c>
      <c r="B1703" s="334" t="s">
        <v>79</v>
      </c>
      <c r="C1703" s="334" t="s">
        <v>52</v>
      </c>
      <c r="D1703" s="334" t="s">
        <v>1537</v>
      </c>
      <c r="E1703" s="334" t="s">
        <v>1041</v>
      </c>
      <c r="F1703" s="334" t="str">
        <f t="shared" si="81"/>
        <v>Dhaka FR Non-PNP</v>
      </c>
      <c r="G1703" s="338">
        <v>1704804</v>
      </c>
      <c r="H1703" s="336">
        <v>210155.41244415173</v>
      </c>
      <c r="I1703" s="336">
        <v>6819.2160000000003</v>
      </c>
      <c r="J1703" s="336"/>
      <c r="K1703" s="336"/>
      <c r="L1703" s="337">
        <f t="shared" si="79"/>
        <v>12.327247733120741</v>
      </c>
      <c r="M1703" s="337">
        <f t="shared" si="80"/>
        <v>0.4</v>
      </c>
    </row>
    <row r="1704" spans="1:13">
      <c r="A1704" s="334" t="s">
        <v>1196</v>
      </c>
      <c r="B1704" s="334" t="s">
        <v>52</v>
      </c>
      <c r="C1704" s="334" t="s">
        <v>52</v>
      </c>
      <c r="D1704" s="334" t="s">
        <v>1537</v>
      </c>
      <c r="E1704" s="334" t="s">
        <v>1041</v>
      </c>
      <c r="F1704" s="334" t="str">
        <f t="shared" si="81"/>
        <v>Dhaka FR Non-PNP</v>
      </c>
      <c r="G1704" s="338">
        <v>1452698</v>
      </c>
      <c r="H1704" s="336">
        <v>155493.36715548314</v>
      </c>
      <c r="I1704" s="336">
        <v>0</v>
      </c>
      <c r="J1704" s="336"/>
      <c r="K1704" s="336"/>
      <c r="L1704" s="337">
        <f t="shared" si="79"/>
        <v>10.703764110330098</v>
      </c>
      <c r="M1704" s="337">
        <f t="shared" si="80"/>
        <v>0</v>
      </c>
    </row>
    <row r="1705" spans="1:13">
      <c r="A1705" s="334" t="s">
        <v>1065</v>
      </c>
      <c r="B1705" s="334" t="s">
        <v>79</v>
      </c>
      <c r="C1705" s="334" t="s">
        <v>52</v>
      </c>
      <c r="D1705" s="334" t="s">
        <v>1537</v>
      </c>
      <c r="E1705" s="334" t="s">
        <v>1041</v>
      </c>
      <c r="F1705" s="334" t="str">
        <f t="shared" si="81"/>
        <v>Dhaka FR Non-PNP</v>
      </c>
      <c r="G1705" s="338">
        <v>1459767</v>
      </c>
      <c r="H1705" s="336">
        <v>163008.99678587946</v>
      </c>
      <c r="I1705" s="336">
        <v>5839.0680000000002</v>
      </c>
      <c r="J1705" s="336"/>
      <c r="K1705" s="336"/>
      <c r="L1705" s="337">
        <f t="shared" si="79"/>
        <v>11.166781875866453</v>
      </c>
      <c r="M1705" s="337">
        <f t="shared" si="80"/>
        <v>0.4</v>
      </c>
    </row>
    <row r="1706" spans="1:13">
      <c r="A1706" s="334" t="s">
        <v>1226</v>
      </c>
      <c r="B1706" s="334" t="s">
        <v>1150</v>
      </c>
      <c r="C1706" s="334" t="s">
        <v>389</v>
      </c>
      <c r="D1706" s="334" t="s">
        <v>1537</v>
      </c>
      <c r="E1706" s="334" t="s">
        <v>1041</v>
      </c>
      <c r="F1706" s="334" t="str">
        <f t="shared" si="81"/>
        <v>Rangpur FR Non-PNP</v>
      </c>
      <c r="G1706" s="338">
        <v>1227984</v>
      </c>
      <c r="H1706" s="336">
        <v>124506.93978091163</v>
      </c>
      <c r="I1706" s="336">
        <v>4911.9359999999997</v>
      </c>
      <c r="J1706" s="336"/>
      <c r="K1706" s="336"/>
      <c r="L1706" s="337">
        <f t="shared" si="79"/>
        <v>10.139133716800188</v>
      </c>
      <c r="M1706" s="337">
        <f t="shared" si="80"/>
        <v>0.4</v>
      </c>
    </row>
    <row r="1707" spans="1:13">
      <c r="A1707" s="334" t="s">
        <v>1215</v>
      </c>
      <c r="B1707" s="334" t="s">
        <v>173</v>
      </c>
      <c r="C1707" s="334" t="s">
        <v>52</v>
      </c>
      <c r="D1707" s="334" t="s">
        <v>1537</v>
      </c>
      <c r="E1707" s="334" t="s">
        <v>1041</v>
      </c>
      <c r="F1707" s="334" t="str">
        <f t="shared" si="81"/>
        <v>Dhaka FR Non-PNP</v>
      </c>
      <c r="G1707" s="338">
        <v>1468756</v>
      </c>
      <c r="H1707" s="336">
        <v>162185.37442642258</v>
      </c>
      <c r="I1707" s="336">
        <v>5875.0240000000003</v>
      </c>
      <c r="J1707" s="336"/>
      <c r="K1707" s="336"/>
      <c r="L1707" s="337">
        <f t="shared" si="79"/>
        <v>11.042363362357163</v>
      </c>
      <c r="M1707" s="337">
        <f t="shared" si="80"/>
        <v>0.4</v>
      </c>
    </row>
    <row r="1708" spans="1:13">
      <c r="A1708" s="334" t="s">
        <v>1238</v>
      </c>
      <c r="B1708" s="334" t="s">
        <v>512</v>
      </c>
      <c r="C1708" s="334" t="s">
        <v>159</v>
      </c>
      <c r="D1708" s="334" t="s">
        <v>1537</v>
      </c>
      <c r="E1708" s="334" t="s">
        <v>1041</v>
      </c>
      <c r="F1708" s="334" t="str">
        <f t="shared" si="81"/>
        <v>Khulna FR Non-PNP</v>
      </c>
      <c r="G1708" s="338">
        <v>973026</v>
      </c>
      <c r="H1708" s="336">
        <v>114421.1139000695</v>
      </c>
      <c r="I1708" s="336">
        <v>3892.1040000000003</v>
      </c>
      <c r="J1708" s="336"/>
      <c r="K1708" s="336"/>
      <c r="L1708" s="337">
        <f t="shared" si="79"/>
        <v>11.75930693527917</v>
      </c>
      <c r="M1708" s="337">
        <f t="shared" si="80"/>
        <v>0.4</v>
      </c>
    </row>
    <row r="1709" spans="1:13">
      <c r="A1709" s="334" t="s">
        <v>1113</v>
      </c>
      <c r="B1709" s="334" t="s">
        <v>162</v>
      </c>
      <c r="C1709" s="334" t="s">
        <v>195</v>
      </c>
      <c r="D1709" s="334" t="s">
        <v>1537</v>
      </c>
      <c r="E1709" s="334" t="s">
        <v>1041</v>
      </c>
      <c r="F1709" s="334" t="str">
        <f t="shared" si="81"/>
        <v>Chattogram FR Non-PNP</v>
      </c>
      <c r="G1709" s="338">
        <v>1664546</v>
      </c>
      <c r="H1709" s="336">
        <v>174145.82437644733</v>
      </c>
      <c r="I1709" s="336">
        <v>6658.1840000000002</v>
      </c>
      <c r="J1709" s="336"/>
      <c r="K1709" s="336"/>
      <c r="L1709" s="337">
        <f t="shared" si="79"/>
        <v>10.462061389498837</v>
      </c>
      <c r="M1709" s="337">
        <f t="shared" si="80"/>
        <v>0.4</v>
      </c>
    </row>
    <row r="1710" spans="1:13">
      <c r="A1710" s="334" t="s">
        <v>1089</v>
      </c>
      <c r="B1710" s="334" t="s">
        <v>52</v>
      </c>
      <c r="C1710" s="334" t="s">
        <v>52</v>
      </c>
      <c r="D1710" s="334" t="s">
        <v>1537</v>
      </c>
      <c r="E1710" s="334" t="s">
        <v>1041</v>
      </c>
      <c r="F1710" s="334" t="str">
        <f t="shared" si="81"/>
        <v>Dhaka FR Non-PNP</v>
      </c>
      <c r="G1710" s="338">
        <v>1739949</v>
      </c>
      <c r="H1710" s="336">
        <v>256137.85426577856</v>
      </c>
      <c r="I1710" s="336">
        <v>6959.7960000000003</v>
      </c>
      <c r="J1710" s="336"/>
      <c r="K1710" s="336"/>
      <c r="L1710" s="337">
        <f t="shared" si="79"/>
        <v>14.720997814635863</v>
      </c>
      <c r="M1710" s="337">
        <f t="shared" si="80"/>
        <v>0.4</v>
      </c>
    </row>
    <row r="1711" spans="1:13">
      <c r="A1711" s="334" t="s">
        <v>1246</v>
      </c>
      <c r="B1711" s="334" t="s">
        <v>52</v>
      </c>
      <c r="C1711" s="334" t="s">
        <v>52</v>
      </c>
      <c r="D1711" s="334" t="s">
        <v>1537</v>
      </c>
      <c r="E1711" s="334" t="s">
        <v>1041</v>
      </c>
      <c r="F1711" s="334" t="str">
        <f t="shared" si="81"/>
        <v>Dhaka FR Non-PNP</v>
      </c>
      <c r="G1711" s="338">
        <v>1991071</v>
      </c>
      <c r="H1711" s="336">
        <v>292390.714193522</v>
      </c>
      <c r="I1711" s="336">
        <v>7964.2840000000006</v>
      </c>
      <c r="J1711" s="336"/>
      <c r="K1711" s="336"/>
      <c r="L1711" s="337">
        <f t="shared" si="79"/>
        <v>14.685097326691112</v>
      </c>
      <c r="M1711" s="337">
        <f t="shared" si="80"/>
        <v>0.4</v>
      </c>
    </row>
    <row r="1712" spans="1:13">
      <c r="A1712" s="334" t="s">
        <v>1047</v>
      </c>
      <c r="B1712" s="334" t="s">
        <v>351</v>
      </c>
      <c r="C1712" s="334" t="s">
        <v>389</v>
      </c>
      <c r="D1712" s="334" t="s">
        <v>1537</v>
      </c>
      <c r="E1712" s="334" t="s">
        <v>1041</v>
      </c>
      <c r="F1712" s="334" t="str">
        <f t="shared" si="81"/>
        <v>Rangpur FR Non-PNP</v>
      </c>
      <c r="G1712" s="338">
        <v>1822248</v>
      </c>
      <c r="H1712" s="336">
        <v>162416.89393534593</v>
      </c>
      <c r="I1712" s="336">
        <v>7288.9920000000002</v>
      </c>
      <c r="J1712" s="336"/>
      <c r="K1712" s="336"/>
      <c r="L1712" s="337">
        <f t="shared" si="79"/>
        <v>8.9129961418723429</v>
      </c>
      <c r="M1712" s="337">
        <f t="shared" si="80"/>
        <v>0.4</v>
      </c>
    </row>
    <row r="1713" spans="1:13">
      <c r="A1713" s="334" t="s">
        <v>1220</v>
      </c>
      <c r="B1713" s="334" t="s">
        <v>52</v>
      </c>
      <c r="C1713" s="334" t="s">
        <v>52</v>
      </c>
      <c r="D1713" s="334" t="s">
        <v>1537</v>
      </c>
      <c r="E1713" s="334" t="s">
        <v>1041</v>
      </c>
      <c r="F1713" s="334" t="str">
        <f t="shared" si="81"/>
        <v>Dhaka FR Non-PNP</v>
      </c>
      <c r="G1713" s="338">
        <v>2153348</v>
      </c>
      <c r="H1713" s="336">
        <v>290575.2101719908</v>
      </c>
      <c r="I1713" s="336">
        <v>8613.3919999999998</v>
      </c>
      <c r="J1713" s="336"/>
      <c r="K1713" s="336"/>
      <c r="L1713" s="337">
        <f t="shared" si="79"/>
        <v>13.494112896382321</v>
      </c>
      <c r="M1713" s="337">
        <f t="shared" si="80"/>
        <v>0.4</v>
      </c>
    </row>
    <row r="1714" spans="1:13">
      <c r="A1714" s="334" t="s">
        <v>1233</v>
      </c>
      <c r="B1714" s="334" t="s">
        <v>165</v>
      </c>
      <c r="C1714" s="334" t="s">
        <v>52</v>
      </c>
      <c r="D1714" s="334" t="s">
        <v>1537</v>
      </c>
      <c r="E1714" s="334" t="s">
        <v>1041</v>
      </c>
      <c r="F1714" s="334" t="str">
        <f t="shared" si="81"/>
        <v>Dhaka FR Non-PNP</v>
      </c>
      <c r="G1714" s="338">
        <v>1162293</v>
      </c>
      <c r="H1714" s="336">
        <v>129727.33022318731</v>
      </c>
      <c r="I1714" s="336">
        <v>4649.1720000000005</v>
      </c>
      <c r="J1714" s="336"/>
      <c r="K1714" s="336"/>
      <c r="L1714" s="337">
        <f t="shared" si="79"/>
        <v>11.161327670663706</v>
      </c>
      <c r="M1714" s="337">
        <f t="shared" si="80"/>
        <v>0.4</v>
      </c>
    </row>
    <row r="1715" spans="1:13">
      <c r="A1715" s="334" t="s">
        <v>1114</v>
      </c>
      <c r="B1715" s="334" t="s">
        <v>79</v>
      </c>
      <c r="C1715" s="334" t="s">
        <v>52</v>
      </c>
      <c r="D1715" s="334" t="s">
        <v>1537</v>
      </c>
      <c r="E1715" s="334" t="s">
        <v>1041</v>
      </c>
      <c r="F1715" s="334" t="str">
        <f t="shared" si="81"/>
        <v>Dhaka FR Non-PNP</v>
      </c>
      <c r="G1715" s="338">
        <v>1556570</v>
      </c>
      <c r="H1715" s="336">
        <v>170655.44840642184</v>
      </c>
      <c r="I1715" s="336">
        <v>6226.28</v>
      </c>
      <c r="J1715" s="336"/>
      <c r="K1715" s="336"/>
      <c r="L1715" s="337">
        <f t="shared" si="79"/>
        <v>10.963557591783333</v>
      </c>
      <c r="M1715" s="337">
        <f t="shared" si="80"/>
        <v>0.4</v>
      </c>
    </row>
    <row r="1716" spans="1:13">
      <c r="A1716" s="334" t="s">
        <v>1106</v>
      </c>
      <c r="B1716" s="334" t="s">
        <v>52</v>
      </c>
      <c r="C1716" s="334" t="s">
        <v>52</v>
      </c>
      <c r="D1716" s="334" t="s">
        <v>1537</v>
      </c>
      <c r="E1716" s="334" t="s">
        <v>1041</v>
      </c>
      <c r="F1716" s="334" t="str">
        <f t="shared" si="81"/>
        <v>Dhaka FR Non-PNP</v>
      </c>
      <c r="G1716" s="338">
        <v>1585377</v>
      </c>
      <c r="H1716" s="336">
        <v>187638.22156359212</v>
      </c>
      <c r="I1716" s="336">
        <v>6341.5079999999998</v>
      </c>
      <c r="J1716" s="336"/>
      <c r="K1716" s="336"/>
      <c r="L1716" s="337">
        <f t="shared" si="79"/>
        <v>11.835558454777136</v>
      </c>
      <c r="M1716" s="337">
        <f t="shared" si="80"/>
        <v>0.4</v>
      </c>
    </row>
    <row r="1717" spans="1:13">
      <c r="A1717" s="334" t="s">
        <v>1282</v>
      </c>
      <c r="B1717" s="334" t="s">
        <v>1139</v>
      </c>
      <c r="C1717" s="334" t="s">
        <v>189</v>
      </c>
      <c r="D1717" s="334" t="s">
        <v>1537</v>
      </c>
      <c r="E1717" s="334" t="s">
        <v>1041</v>
      </c>
      <c r="F1717" s="334" t="str">
        <f t="shared" si="81"/>
        <v>Barishal FR Non-PNP</v>
      </c>
      <c r="G1717" s="338">
        <v>862390</v>
      </c>
      <c r="H1717" s="336">
        <v>107538.51292850298</v>
      </c>
      <c r="I1717" s="336">
        <v>50136.470632449986</v>
      </c>
      <c r="J1717" s="336"/>
      <c r="K1717" s="336"/>
      <c r="L1717" s="337">
        <f t="shared" si="79"/>
        <v>12.469823737346559</v>
      </c>
      <c r="M1717" s="337">
        <f t="shared" si="80"/>
        <v>5.8136655843006046</v>
      </c>
    </row>
    <row r="1718" spans="1:13">
      <c r="A1718" s="334" t="s">
        <v>1137</v>
      </c>
      <c r="B1718" s="334" t="s">
        <v>211</v>
      </c>
      <c r="C1718" s="334" t="s">
        <v>189</v>
      </c>
      <c r="D1718" s="334" t="s">
        <v>1537</v>
      </c>
      <c r="E1718" s="334" t="s">
        <v>1041</v>
      </c>
      <c r="F1718" s="334" t="str">
        <f t="shared" si="81"/>
        <v>Barishal FR Non-PNP</v>
      </c>
      <c r="G1718" s="338">
        <v>1340481</v>
      </c>
      <c r="H1718" s="336">
        <v>146072.01199371906</v>
      </c>
      <c r="I1718" s="336">
        <v>5361.924</v>
      </c>
      <c r="J1718" s="336"/>
      <c r="K1718" s="336"/>
      <c r="L1718" s="337">
        <f t="shared" si="79"/>
        <v>10.896984887791699</v>
      </c>
      <c r="M1718" s="337">
        <f t="shared" si="80"/>
        <v>0.4</v>
      </c>
    </row>
    <row r="1719" spans="1:13">
      <c r="A1719" s="334" t="s">
        <v>1147</v>
      </c>
      <c r="B1719" s="334" t="s">
        <v>323</v>
      </c>
      <c r="C1719" s="334" t="s">
        <v>389</v>
      </c>
      <c r="D1719" s="334" t="s">
        <v>1537</v>
      </c>
      <c r="E1719" s="334" t="s">
        <v>1041</v>
      </c>
      <c r="F1719" s="334" t="str">
        <f t="shared" si="81"/>
        <v>Rangpur FR Non-PNP</v>
      </c>
      <c r="G1719" s="338">
        <v>820780</v>
      </c>
      <c r="H1719" s="336">
        <v>85227.164716824773</v>
      </c>
      <c r="I1719" s="336">
        <v>3283.12</v>
      </c>
      <c r="J1719" s="336"/>
      <c r="K1719" s="336"/>
      <c r="L1719" s="337">
        <f t="shared" si="79"/>
        <v>10.383679514221202</v>
      </c>
      <c r="M1719" s="337">
        <f t="shared" si="80"/>
        <v>0.4</v>
      </c>
    </row>
    <row r="1720" spans="1:13">
      <c r="A1720" s="334" t="s">
        <v>1081</v>
      </c>
      <c r="B1720" s="334" t="s">
        <v>52</v>
      </c>
      <c r="C1720" s="334" t="s">
        <v>52</v>
      </c>
      <c r="D1720" s="334" t="s">
        <v>1537</v>
      </c>
      <c r="E1720" s="334" t="s">
        <v>1041</v>
      </c>
      <c r="F1720" s="334" t="str">
        <f t="shared" si="81"/>
        <v>Dhaka FR Non-PNP</v>
      </c>
      <c r="G1720" s="338">
        <v>1148885</v>
      </c>
      <c r="H1720" s="336">
        <v>143553.37381627652</v>
      </c>
      <c r="I1720" s="336">
        <v>4595.54</v>
      </c>
      <c r="J1720" s="336"/>
      <c r="K1720" s="336"/>
      <c r="L1720" s="337">
        <f t="shared" si="79"/>
        <v>12.49501680466509</v>
      </c>
      <c r="M1720" s="337">
        <f t="shared" si="80"/>
        <v>0.4</v>
      </c>
    </row>
    <row r="1721" spans="1:13">
      <c r="A1721" s="334" t="s">
        <v>1128</v>
      </c>
      <c r="B1721" s="334" t="s">
        <v>162</v>
      </c>
      <c r="C1721" s="334" t="s">
        <v>195</v>
      </c>
      <c r="D1721" s="334" t="s">
        <v>1537</v>
      </c>
      <c r="E1721" s="334" t="s">
        <v>1041</v>
      </c>
      <c r="F1721" s="334" t="str">
        <f t="shared" si="81"/>
        <v>Chattogram FR Non-PNP</v>
      </c>
      <c r="G1721" s="338">
        <v>1025618</v>
      </c>
      <c r="H1721" s="336">
        <v>109810.60032183737</v>
      </c>
      <c r="I1721" s="336">
        <v>4102.4719999999998</v>
      </c>
      <c r="J1721" s="336"/>
      <c r="K1721" s="336"/>
      <c r="L1721" s="337">
        <f t="shared" si="79"/>
        <v>10.706773898453163</v>
      </c>
      <c r="M1721" s="337">
        <f t="shared" si="80"/>
        <v>0.4</v>
      </c>
    </row>
    <row r="1722" spans="1:13">
      <c r="A1722" s="334" t="s">
        <v>1088</v>
      </c>
      <c r="B1722" s="334" t="s">
        <v>52</v>
      </c>
      <c r="C1722" s="334" t="s">
        <v>52</v>
      </c>
      <c r="D1722" s="334" t="s">
        <v>1537</v>
      </c>
      <c r="E1722" s="334" t="s">
        <v>1041</v>
      </c>
      <c r="F1722" s="334" t="str">
        <f t="shared" si="81"/>
        <v>Dhaka FR Non-PNP</v>
      </c>
      <c r="G1722" s="338">
        <v>1329274</v>
      </c>
      <c r="H1722" s="336">
        <v>146447.51681080446</v>
      </c>
      <c r="I1722" s="336">
        <v>5317.0960000000005</v>
      </c>
      <c r="J1722" s="336"/>
      <c r="K1722" s="336"/>
      <c r="L1722" s="337">
        <f t="shared" si="79"/>
        <v>11.017105338011913</v>
      </c>
      <c r="M1722" s="337">
        <f t="shared" si="80"/>
        <v>0.4</v>
      </c>
    </row>
    <row r="1723" spans="1:13">
      <c r="A1723" s="334" t="s">
        <v>1160</v>
      </c>
      <c r="B1723" s="334" t="s">
        <v>329</v>
      </c>
      <c r="C1723" s="334" t="s">
        <v>107</v>
      </c>
      <c r="D1723" s="334" t="s">
        <v>1537</v>
      </c>
      <c r="E1723" s="334" t="s">
        <v>1041</v>
      </c>
      <c r="F1723" s="334" t="str">
        <f t="shared" si="81"/>
        <v>Rajshahi FR Non-PNP</v>
      </c>
      <c r="G1723" s="338">
        <v>877933</v>
      </c>
      <c r="H1723" s="336">
        <v>91027.125279712054</v>
      </c>
      <c r="I1723" s="336">
        <v>29590.821591880784</v>
      </c>
      <c r="J1723" s="336"/>
      <c r="K1723" s="336"/>
      <c r="L1723" s="337">
        <f t="shared" si="79"/>
        <v>10.3683453383928</v>
      </c>
      <c r="M1723" s="337">
        <f t="shared" si="80"/>
        <v>3.3705102316327991</v>
      </c>
    </row>
    <row r="1724" spans="1:13">
      <c r="A1724" s="334" t="s">
        <v>1164</v>
      </c>
      <c r="B1724" s="334" t="s">
        <v>1071</v>
      </c>
      <c r="C1724" s="334" t="s">
        <v>159</v>
      </c>
      <c r="D1724" s="334" t="s">
        <v>1537</v>
      </c>
      <c r="E1724" s="334" t="s">
        <v>1041</v>
      </c>
      <c r="F1724" s="334" t="str">
        <f t="shared" si="81"/>
        <v>Khulna FR Non-PNP</v>
      </c>
      <c r="G1724" s="338">
        <v>1039395</v>
      </c>
      <c r="H1724" s="336">
        <v>113517.42604157614</v>
      </c>
      <c r="I1724" s="336">
        <v>4157.58</v>
      </c>
      <c r="J1724" s="336"/>
      <c r="K1724" s="336"/>
      <c r="L1724" s="337">
        <f t="shared" si="79"/>
        <v>10.921490486444146</v>
      </c>
      <c r="M1724" s="337">
        <f t="shared" si="80"/>
        <v>0.4</v>
      </c>
    </row>
    <row r="1725" spans="1:13">
      <c r="A1725" s="334" t="s">
        <v>1130</v>
      </c>
      <c r="B1725" s="334" t="s">
        <v>908</v>
      </c>
      <c r="C1725" s="334" t="s">
        <v>131</v>
      </c>
      <c r="D1725" s="334" t="s">
        <v>1537</v>
      </c>
      <c r="E1725" s="334" t="s">
        <v>1041</v>
      </c>
      <c r="F1725" s="334" t="str">
        <f t="shared" si="81"/>
        <v>Sylhet FR Non-PNP</v>
      </c>
      <c r="G1725" s="338">
        <v>2752448</v>
      </c>
      <c r="H1725" s="336">
        <v>296110.04535353486</v>
      </c>
      <c r="I1725" s="336">
        <v>11009.791999999999</v>
      </c>
      <c r="J1725" s="336"/>
      <c r="K1725" s="336"/>
      <c r="L1725" s="337">
        <f t="shared" si="79"/>
        <v>10.758061382214482</v>
      </c>
      <c r="M1725" s="337">
        <f t="shared" si="80"/>
        <v>0.4</v>
      </c>
    </row>
    <row r="1726" spans="1:13">
      <c r="A1726" s="334" t="s">
        <v>1140</v>
      </c>
      <c r="B1726" s="334" t="s">
        <v>52</v>
      </c>
      <c r="C1726" s="334" t="s">
        <v>52</v>
      </c>
      <c r="D1726" s="334" t="s">
        <v>1537</v>
      </c>
      <c r="E1726" s="334" t="s">
        <v>1041</v>
      </c>
      <c r="F1726" s="334" t="str">
        <f t="shared" si="81"/>
        <v>Dhaka FR Non-PNP</v>
      </c>
      <c r="G1726" s="338">
        <v>1192215</v>
      </c>
      <c r="H1726" s="336">
        <v>137072.19457264716</v>
      </c>
      <c r="I1726" s="336">
        <v>4768.8599999999997</v>
      </c>
      <c r="J1726" s="336"/>
      <c r="K1726" s="336"/>
      <c r="L1726" s="337">
        <f t="shared" si="79"/>
        <v>11.497271429452503</v>
      </c>
      <c r="M1726" s="337">
        <f t="shared" si="80"/>
        <v>0.4</v>
      </c>
    </row>
    <row r="1727" spans="1:13">
      <c r="A1727" s="334" t="s">
        <v>1184</v>
      </c>
      <c r="B1727" s="334" t="s">
        <v>52</v>
      </c>
      <c r="C1727" s="334" t="s">
        <v>52</v>
      </c>
      <c r="D1727" s="334" t="s">
        <v>1537</v>
      </c>
      <c r="E1727" s="334" t="s">
        <v>1041</v>
      </c>
      <c r="F1727" s="334" t="str">
        <f t="shared" si="81"/>
        <v>Dhaka FR Non-PNP</v>
      </c>
      <c r="G1727" s="338">
        <v>3418167</v>
      </c>
      <c r="H1727" s="336">
        <v>403733.95702242787</v>
      </c>
      <c r="I1727" s="336">
        <v>13672.668</v>
      </c>
      <c r="J1727" s="336"/>
      <c r="K1727" s="336"/>
      <c r="L1727" s="337">
        <f t="shared" si="79"/>
        <v>11.811416967703096</v>
      </c>
      <c r="M1727" s="337">
        <f t="shared" si="80"/>
        <v>0.4</v>
      </c>
    </row>
    <row r="1728" spans="1:13">
      <c r="A1728" s="334" t="s">
        <v>1087</v>
      </c>
      <c r="B1728" s="334" t="s">
        <v>52</v>
      </c>
      <c r="C1728" s="334" t="s">
        <v>52</v>
      </c>
      <c r="D1728" s="334" t="s">
        <v>1537</v>
      </c>
      <c r="E1728" s="334" t="s">
        <v>1041</v>
      </c>
      <c r="F1728" s="334" t="str">
        <f t="shared" si="81"/>
        <v>Dhaka FR Non-PNP</v>
      </c>
      <c r="G1728" s="338">
        <v>1662414</v>
      </c>
      <c r="H1728" s="336">
        <v>199788.07378487906</v>
      </c>
      <c r="I1728" s="336">
        <v>6649.6559999999999</v>
      </c>
      <c r="J1728" s="336"/>
      <c r="K1728" s="336"/>
      <c r="L1728" s="337">
        <f t="shared" si="79"/>
        <v>12.017949426850295</v>
      </c>
      <c r="M1728" s="337">
        <f t="shared" si="80"/>
        <v>0.4</v>
      </c>
    </row>
    <row r="1729" spans="1:13">
      <c r="A1729" s="334" t="s">
        <v>1231</v>
      </c>
      <c r="B1729" s="334" t="s">
        <v>159</v>
      </c>
      <c r="C1729" s="334" t="s">
        <v>159</v>
      </c>
      <c r="D1729" s="334" t="s">
        <v>1537</v>
      </c>
      <c r="E1729" s="334" t="s">
        <v>1041</v>
      </c>
      <c r="F1729" s="334" t="str">
        <f t="shared" si="81"/>
        <v>Khulna FR Non-PNP</v>
      </c>
      <c r="G1729" s="338">
        <v>2105483</v>
      </c>
      <c r="H1729" s="336">
        <v>223070.37773157583</v>
      </c>
      <c r="I1729" s="336">
        <v>8421.9320000000007</v>
      </c>
      <c r="J1729" s="336"/>
      <c r="K1729" s="336"/>
      <c r="L1729" s="337">
        <f t="shared" si="79"/>
        <v>10.594736586881767</v>
      </c>
      <c r="M1729" s="337">
        <f t="shared" si="80"/>
        <v>0.4</v>
      </c>
    </row>
    <row r="1730" spans="1:13">
      <c r="A1730" s="334" t="s">
        <v>1138</v>
      </c>
      <c r="B1730" s="334" t="s">
        <v>1139</v>
      </c>
      <c r="C1730" s="334" t="s">
        <v>189</v>
      </c>
      <c r="D1730" s="334" t="s">
        <v>1537</v>
      </c>
      <c r="E1730" s="334" t="s">
        <v>1041</v>
      </c>
      <c r="F1730" s="334" t="str">
        <f t="shared" si="81"/>
        <v>Barishal FR Non-PNP</v>
      </c>
      <c r="G1730" s="338">
        <v>1145921</v>
      </c>
      <c r="H1730" s="336">
        <v>122667.12712748125</v>
      </c>
      <c r="I1730" s="336">
        <v>4583.6840000000002</v>
      </c>
      <c r="J1730" s="336"/>
      <c r="K1730" s="336"/>
      <c r="L1730" s="337">
        <f t="shared" si="79"/>
        <v>10.704675726117355</v>
      </c>
      <c r="M1730" s="337">
        <f t="shared" si="80"/>
        <v>0.4</v>
      </c>
    </row>
    <row r="1731" spans="1:13">
      <c r="A1731" s="334" t="s">
        <v>1107</v>
      </c>
      <c r="B1731" s="334" t="s">
        <v>52</v>
      </c>
      <c r="C1731" s="334" t="s">
        <v>52</v>
      </c>
      <c r="D1731" s="334" t="s">
        <v>1537</v>
      </c>
      <c r="E1731" s="334" t="s">
        <v>1041</v>
      </c>
      <c r="F1731" s="334" t="str">
        <f t="shared" si="81"/>
        <v>Dhaka FR Non-PNP</v>
      </c>
      <c r="G1731" s="338">
        <v>2610820</v>
      </c>
      <c r="H1731" s="336">
        <v>286802.19788110984</v>
      </c>
      <c r="I1731" s="336">
        <v>10443.280000000001</v>
      </c>
      <c r="J1731" s="336"/>
      <c r="K1731" s="336"/>
      <c r="L1731" s="337">
        <f t="shared" ref="L1731:L1794" si="82">(H1731/G1731)*100</f>
        <v>10.985138687504687</v>
      </c>
      <c r="M1731" s="337">
        <f t="shared" ref="M1731:M1794" si="83">(I1731/G1731)*100</f>
        <v>0.4</v>
      </c>
    </row>
    <row r="1732" spans="1:13">
      <c r="A1732" s="334" t="s">
        <v>1110</v>
      </c>
      <c r="B1732" s="334" t="s">
        <v>542</v>
      </c>
      <c r="C1732" s="334" t="s">
        <v>52</v>
      </c>
      <c r="D1732" s="334" t="s">
        <v>1537</v>
      </c>
      <c r="E1732" s="334" t="s">
        <v>1041</v>
      </c>
      <c r="F1732" s="334" t="str">
        <f t="shared" ref="F1732:F1795" si="84">CONCATENATE(C1732," ",E1732," ",D1732)</f>
        <v>Dhaka FR Non-PNP</v>
      </c>
      <c r="G1732" s="338">
        <v>1467276</v>
      </c>
      <c r="H1732" s="336">
        <v>157301.61188190489</v>
      </c>
      <c r="I1732" s="336">
        <v>5869.1040000000003</v>
      </c>
      <c r="J1732" s="336"/>
      <c r="K1732" s="336"/>
      <c r="L1732" s="337">
        <f t="shared" si="82"/>
        <v>10.720655955791882</v>
      </c>
      <c r="M1732" s="337">
        <f t="shared" si="83"/>
        <v>0.4</v>
      </c>
    </row>
    <row r="1733" spans="1:13">
      <c r="A1733" s="334" t="s">
        <v>1193</v>
      </c>
      <c r="B1733" s="334" t="s">
        <v>52</v>
      </c>
      <c r="C1733" s="334" t="s">
        <v>52</v>
      </c>
      <c r="D1733" s="334" t="s">
        <v>1537</v>
      </c>
      <c r="E1733" s="334" t="s">
        <v>1041</v>
      </c>
      <c r="F1733" s="334" t="str">
        <f t="shared" si="84"/>
        <v>Dhaka FR Non-PNP</v>
      </c>
      <c r="G1733" s="338">
        <v>1279327</v>
      </c>
      <c r="H1733" s="336">
        <v>113928.09466378282</v>
      </c>
      <c r="I1733" s="336">
        <v>5117.308</v>
      </c>
      <c r="J1733" s="336"/>
      <c r="K1733" s="336"/>
      <c r="L1733" s="337">
        <f t="shared" si="82"/>
        <v>8.9053146430727104</v>
      </c>
      <c r="M1733" s="337">
        <f t="shared" si="83"/>
        <v>0.4</v>
      </c>
    </row>
    <row r="1734" spans="1:13">
      <c r="A1734" s="334" t="s">
        <v>1224</v>
      </c>
      <c r="B1734" s="334" t="s">
        <v>52</v>
      </c>
      <c r="C1734" s="334" t="s">
        <v>52</v>
      </c>
      <c r="D1734" s="334" t="s">
        <v>1537</v>
      </c>
      <c r="E1734" s="334" t="s">
        <v>1041</v>
      </c>
      <c r="F1734" s="334" t="str">
        <f t="shared" si="84"/>
        <v>Dhaka FR Non-PNP</v>
      </c>
      <c r="G1734" s="338">
        <v>1349645</v>
      </c>
      <c r="H1734" s="336">
        <v>163693.83601838976</v>
      </c>
      <c r="I1734" s="336">
        <v>5398.58</v>
      </c>
      <c r="J1734" s="336"/>
      <c r="K1734" s="336"/>
      <c r="L1734" s="337">
        <f t="shared" si="82"/>
        <v>12.128658722730034</v>
      </c>
      <c r="M1734" s="337">
        <f t="shared" si="83"/>
        <v>0.4</v>
      </c>
    </row>
    <row r="1735" spans="1:13">
      <c r="A1735" s="334" t="s">
        <v>1145</v>
      </c>
      <c r="B1735" s="334" t="s">
        <v>52</v>
      </c>
      <c r="C1735" s="334" t="s">
        <v>52</v>
      </c>
      <c r="D1735" s="334" t="s">
        <v>1537</v>
      </c>
      <c r="E1735" s="334" t="s">
        <v>1041</v>
      </c>
      <c r="F1735" s="334" t="str">
        <f t="shared" si="84"/>
        <v>Dhaka FR Non-PNP</v>
      </c>
      <c r="G1735" s="338">
        <v>1630097</v>
      </c>
      <c r="H1735" s="336">
        <v>169479.89584123177</v>
      </c>
      <c r="I1735" s="336">
        <v>6520.3879999999999</v>
      </c>
      <c r="J1735" s="336"/>
      <c r="K1735" s="336"/>
      <c r="L1735" s="337">
        <f t="shared" si="82"/>
        <v>10.396920909690145</v>
      </c>
      <c r="M1735" s="337">
        <f t="shared" si="83"/>
        <v>0.4</v>
      </c>
    </row>
    <row r="1736" spans="1:13">
      <c r="A1736" s="334" t="s">
        <v>1093</v>
      </c>
      <c r="B1736" s="334" t="s">
        <v>195</v>
      </c>
      <c r="C1736" s="334" t="s">
        <v>195</v>
      </c>
      <c r="D1736" s="334" t="s">
        <v>1537</v>
      </c>
      <c r="E1736" s="334" t="s">
        <v>1041</v>
      </c>
      <c r="F1736" s="334" t="str">
        <f t="shared" si="84"/>
        <v>Chattogram FR Non-PNP</v>
      </c>
      <c r="G1736" s="338">
        <v>1017284</v>
      </c>
      <c r="H1736" s="336">
        <v>123395.16519239625</v>
      </c>
      <c r="I1736" s="336">
        <v>4069.136</v>
      </c>
      <c r="J1736" s="336"/>
      <c r="K1736" s="336"/>
      <c r="L1736" s="337">
        <f t="shared" si="82"/>
        <v>12.12986395071546</v>
      </c>
      <c r="M1736" s="337">
        <f t="shared" si="83"/>
        <v>0.4</v>
      </c>
    </row>
    <row r="1737" spans="1:13">
      <c r="A1737" s="334" t="s">
        <v>1258</v>
      </c>
      <c r="B1737" s="334" t="s">
        <v>52</v>
      </c>
      <c r="C1737" s="334" t="s">
        <v>52</v>
      </c>
      <c r="D1737" s="334" t="s">
        <v>1537</v>
      </c>
      <c r="E1737" s="334" t="s">
        <v>1041</v>
      </c>
      <c r="F1737" s="334" t="str">
        <f t="shared" si="84"/>
        <v>Dhaka FR Non-PNP</v>
      </c>
      <c r="G1737" s="338">
        <v>1964225</v>
      </c>
      <c r="H1737" s="336">
        <v>251085.27344911051</v>
      </c>
      <c r="I1737" s="336">
        <v>7856.9000000000005</v>
      </c>
      <c r="J1737" s="336"/>
      <c r="K1737" s="336"/>
      <c r="L1737" s="337">
        <f t="shared" si="82"/>
        <v>12.782918120332981</v>
      </c>
      <c r="M1737" s="337">
        <f t="shared" si="83"/>
        <v>0.4</v>
      </c>
    </row>
    <row r="1738" spans="1:13">
      <c r="A1738" s="334" t="s">
        <v>1156</v>
      </c>
      <c r="B1738" s="334" t="s">
        <v>52</v>
      </c>
      <c r="C1738" s="334" t="s">
        <v>52</v>
      </c>
      <c r="D1738" s="334" t="s">
        <v>1537</v>
      </c>
      <c r="E1738" s="334" t="s">
        <v>1041</v>
      </c>
      <c r="F1738" s="334" t="str">
        <f t="shared" si="84"/>
        <v>Dhaka FR Non-PNP</v>
      </c>
      <c r="G1738" s="338">
        <v>858413</v>
      </c>
      <c r="H1738" s="336">
        <v>72288.648419826844</v>
      </c>
      <c r="I1738" s="336">
        <v>3433.652</v>
      </c>
      <c r="J1738" s="336"/>
      <c r="K1738" s="336"/>
      <c r="L1738" s="337">
        <f t="shared" si="82"/>
        <v>8.4211968387975062</v>
      </c>
      <c r="M1738" s="337">
        <f t="shared" si="83"/>
        <v>0.4</v>
      </c>
    </row>
    <row r="1739" spans="1:13">
      <c r="A1739" s="334" t="s">
        <v>1170</v>
      </c>
      <c r="B1739" s="334" t="s">
        <v>362</v>
      </c>
      <c r="C1739" s="334" t="s">
        <v>52</v>
      </c>
      <c r="D1739" s="334" t="s">
        <v>1537</v>
      </c>
      <c r="E1739" s="334" t="s">
        <v>1041</v>
      </c>
      <c r="F1739" s="334" t="str">
        <f t="shared" si="84"/>
        <v>Dhaka FR Non-PNP</v>
      </c>
      <c r="G1739" s="338">
        <v>1726406</v>
      </c>
      <c r="H1739" s="336">
        <v>202976.94050487754</v>
      </c>
      <c r="I1739" s="336">
        <v>6905.6239999999998</v>
      </c>
      <c r="J1739" s="336"/>
      <c r="K1739" s="336"/>
      <c r="L1739" s="337">
        <f t="shared" si="82"/>
        <v>11.757196192835147</v>
      </c>
      <c r="M1739" s="337">
        <f t="shared" si="83"/>
        <v>0.4</v>
      </c>
    </row>
    <row r="1740" spans="1:13">
      <c r="A1740" s="334" t="s">
        <v>1172</v>
      </c>
      <c r="B1740" s="334" t="s">
        <v>79</v>
      </c>
      <c r="C1740" s="334" t="s">
        <v>52</v>
      </c>
      <c r="D1740" s="334" t="s">
        <v>1537</v>
      </c>
      <c r="E1740" s="334" t="s">
        <v>1041</v>
      </c>
      <c r="F1740" s="334" t="str">
        <f t="shared" si="84"/>
        <v>Dhaka FR Non-PNP</v>
      </c>
      <c r="G1740" s="338">
        <v>1212390</v>
      </c>
      <c r="H1740" s="336">
        <v>120423.7165663943</v>
      </c>
      <c r="I1740" s="336">
        <v>4849.5600000000004</v>
      </c>
      <c r="J1740" s="336"/>
      <c r="K1740" s="336"/>
      <c r="L1740" s="337">
        <f t="shared" si="82"/>
        <v>9.9327540285217051</v>
      </c>
      <c r="M1740" s="337">
        <f t="shared" si="83"/>
        <v>0.4</v>
      </c>
    </row>
    <row r="1741" spans="1:13">
      <c r="A1741" s="334" t="s">
        <v>1169</v>
      </c>
      <c r="B1741" s="334" t="s">
        <v>186</v>
      </c>
      <c r="C1741" s="334" t="s">
        <v>195</v>
      </c>
      <c r="D1741" s="334" t="s">
        <v>1537</v>
      </c>
      <c r="E1741" s="334" t="s">
        <v>1041</v>
      </c>
      <c r="F1741" s="334" t="str">
        <f t="shared" si="84"/>
        <v>Chattogram FR Non-PNP</v>
      </c>
      <c r="G1741" s="338">
        <v>1683154</v>
      </c>
      <c r="H1741" s="336">
        <v>223653.99308924977</v>
      </c>
      <c r="I1741" s="336">
        <v>6732.616</v>
      </c>
      <c r="J1741" s="336"/>
      <c r="K1741" s="336"/>
      <c r="L1741" s="337">
        <f t="shared" si="82"/>
        <v>13.287791437340241</v>
      </c>
      <c r="M1741" s="337">
        <f t="shared" si="83"/>
        <v>0.4</v>
      </c>
    </row>
    <row r="1742" spans="1:13">
      <c r="A1742" s="334" t="s">
        <v>1148</v>
      </c>
      <c r="B1742" s="334" t="s">
        <v>389</v>
      </c>
      <c r="C1742" s="334" t="s">
        <v>389</v>
      </c>
      <c r="D1742" s="334" t="s">
        <v>1537</v>
      </c>
      <c r="E1742" s="334" t="s">
        <v>1041</v>
      </c>
      <c r="F1742" s="334" t="str">
        <f t="shared" si="84"/>
        <v>Rangpur FR Non-PNP</v>
      </c>
      <c r="G1742" s="338">
        <v>1271155</v>
      </c>
      <c r="H1742" s="336">
        <v>132160.98024585022</v>
      </c>
      <c r="I1742" s="336">
        <v>5084.62</v>
      </c>
      <c r="J1742" s="336"/>
      <c r="K1742" s="336"/>
      <c r="L1742" s="337">
        <f t="shared" si="82"/>
        <v>10.396920929851214</v>
      </c>
      <c r="M1742" s="337">
        <f t="shared" si="83"/>
        <v>0.4</v>
      </c>
    </row>
    <row r="1743" spans="1:13">
      <c r="A1743" s="334" t="s">
        <v>1278</v>
      </c>
      <c r="B1743" s="334" t="s">
        <v>195</v>
      </c>
      <c r="C1743" s="334" t="s">
        <v>195</v>
      </c>
      <c r="D1743" s="334" t="s">
        <v>1537</v>
      </c>
      <c r="E1743" s="334" t="s">
        <v>1041</v>
      </c>
      <c r="F1743" s="334" t="str">
        <f t="shared" si="84"/>
        <v>Chattogram FR Non-PNP</v>
      </c>
      <c r="G1743" s="338">
        <v>978250</v>
      </c>
      <c r="H1743" s="336">
        <v>120660.86819195075</v>
      </c>
      <c r="I1743" s="336">
        <v>3913</v>
      </c>
      <c r="J1743" s="336"/>
      <c r="K1743" s="336"/>
      <c r="L1743" s="337">
        <f t="shared" si="82"/>
        <v>12.334359130278635</v>
      </c>
      <c r="M1743" s="337">
        <f t="shared" si="83"/>
        <v>0.4</v>
      </c>
    </row>
    <row r="1744" spans="1:13">
      <c r="A1744" s="334" t="s">
        <v>1165</v>
      </c>
      <c r="B1744" s="334" t="s">
        <v>131</v>
      </c>
      <c r="C1744" s="334" t="s">
        <v>131</v>
      </c>
      <c r="D1744" s="334" t="s">
        <v>1537</v>
      </c>
      <c r="E1744" s="334" t="s">
        <v>1041</v>
      </c>
      <c r="F1744" s="334" t="str">
        <f t="shared" si="84"/>
        <v>Sylhet FR Non-PNP</v>
      </c>
      <c r="G1744" s="338">
        <v>1048297</v>
      </c>
      <c r="H1744" s="336">
        <v>112996.92887125046</v>
      </c>
      <c r="I1744" s="336">
        <v>4193.1880000000001</v>
      </c>
      <c r="J1744" s="336"/>
      <c r="K1744" s="336"/>
      <c r="L1744" s="337">
        <f t="shared" si="82"/>
        <v>10.779094938862791</v>
      </c>
      <c r="M1744" s="337">
        <f t="shared" si="83"/>
        <v>0.4</v>
      </c>
    </row>
    <row r="1745" spans="1:13">
      <c r="A1745" s="334" t="s">
        <v>1119</v>
      </c>
      <c r="B1745" s="334" t="s">
        <v>52</v>
      </c>
      <c r="C1745" s="334" t="s">
        <v>52</v>
      </c>
      <c r="D1745" s="334" t="s">
        <v>1537</v>
      </c>
      <c r="E1745" s="334" t="s">
        <v>1041</v>
      </c>
      <c r="F1745" s="334" t="str">
        <f t="shared" si="84"/>
        <v>Dhaka FR Non-PNP</v>
      </c>
      <c r="G1745" s="338">
        <v>2530730</v>
      </c>
      <c r="H1745" s="336">
        <v>339824.30521639122</v>
      </c>
      <c r="I1745" s="336">
        <v>10122.92</v>
      </c>
      <c r="J1745" s="336"/>
      <c r="K1745" s="336"/>
      <c r="L1745" s="337">
        <f t="shared" si="82"/>
        <v>13.427916261963594</v>
      </c>
      <c r="M1745" s="337">
        <f t="shared" si="83"/>
        <v>0.4</v>
      </c>
    </row>
    <row r="1746" spans="1:13">
      <c r="A1746" s="334" t="s">
        <v>1254</v>
      </c>
      <c r="B1746" s="334" t="s">
        <v>52</v>
      </c>
      <c r="C1746" s="334" t="s">
        <v>52</v>
      </c>
      <c r="D1746" s="334" t="s">
        <v>1537</v>
      </c>
      <c r="E1746" s="334" t="s">
        <v>1041</v>
      </c>
      <c r="F1746" s="334" t="str">
        <f t="shared" si="84"/>
        <v>Dhaka FR Non-PNP</v>
      </c>
      <c r="G1746" s="338">
        <v>1266115</v>
      </c>
      <c r="H1746" s="336">
        <v>150981.79575484552</v>
      </c>
      <c r="I1746" s="336">
        <v>5064.46</v>
      </c>
      <c r="J1746" s="336"/>
      <c r="K1746" s="336"/>
      <c r="L1746" s="337">
        <f t="shared" si="82"/>
        <v>11.924809022469958</v>
      </c>
      <c r="M1746" s="337">
        <f t="shared" si="83"/>
        <v>0.4</v>
      </c>
    </row>
    <row r="1747" spans="1:13">
      <c r="A1747" s="334" t="s">
        <v>1249</v>
      </c>
      <c r="B1747" s="334" t="s">
        <v>79</v>
      </c>
      <c r="C1747" s="334" t="s">
        <v>52</v>
      </c>
      <c r="D1747" s="334" t="s">
        <v>1537</v>
      </c>
      <c r="E1747" s="334" t="s">
        <v>1041</v>
      </c>
      <c r="F1747" s="334" t="str">
        <f t="shared" si="84"/>
        <v>Dhaka FR Non-PNP</v>
      </c>
      <c r="G1747" s="338">
        <v>2839400</v>
      </c>
      <c r="H1747" s="336">
        <v>340865.5158189942</v>
      </c>
      <c r="I1747" s="336">
        <v>11357.6</v>
      </c>
      <c r="J1747" s="336"/>
      <c r="K1747" s="336"/>
      <c r="L1747" s="337">
        <f t="shared" si="82"/>
        <v>12.004843129498987</v>
      </c>
      <c r="M1747" s="337">
        <f t="shared" si="83"/>
        <v>0.4</v>
      </c>
    </row>
    <row r="1748" spans="1:13">
      <c r="A1748" s="334" t="s">
        <v>1168</v>
      </c>
      <c r="B1748" s="334" t="s">
        <v>162</v>
      </c>
      <c r="C1748" s="334" t="s">
        <v>195</v>
      </c>
      <c r="D1748" s="334" t="s">
        <v>1537</v>
      </c>
      <c r="E1748" s="334" t="s">
        <v>1041</v>
      </c>
      <c r="F1748" s="334" t="str">
        <f t="shared" si="84"/>
        <v>Chattogram FR Non-PNP</v>
      </c>
      <c r="G1748" s="338">
        <v>1428917</v>
      </c>
      <c r="H1748" s="336">
        <v>130142.52092932774</v>
      </c>
      <c r="I1748" s="336">
        <v>43898.722095802514</v>
      </c>
      <c r="J1748" s="336"/>
      <c r="K1748" s="336"/>
      <c r="L1748" s="337">
        <f t="shared" si="82"/>
        <v>9.1077732946929562</v>
      </c>
      <c r="M1748" s="337">
        <f t="shared" si="83"/>
        <v>3.0721673894146764</v>
      </c>
    </row>
    <row r="1749" spans="1:13">
      <c r="A1749" s="334" t="s">
        <v>1261</v>
      </c>
      <c r="B1749" s="334" t="s">
        <v>401</v>
      </c>
      <c r="C1749" s="334" t="s">
        <v>195</v>
      </c>
      <c r="D1749" s="334" t="s">
        <v>1537</v>
      </c>
      <c r="E1749" s="334" t="s">
        <v>1041</v>
      </c>
      <c r="F1749" s="334" t="str">
        <f t="shared" si="84"/>
        <v>Chattogram FR Non-PNP</v>
      </c>
      <c r="G1749" s="338">
        <v>3730180</v>
      </c>
      <c r="H1749" s="336">
        <v>438219.15518678975</v>
      </c>
      <c r="I1749" s="336">
        <v>1.4551915228366852E-11</v>
      </c>
      <c r="J1749" s="336"/>
      <c r="K1749" s="336"/>
      <c r="L1749" s="337">
        <f t="shared" si="82"/>
        <v>11.747935895500747</v>
      </c>
      <c r="M1749" s="337">
        <f t="shared" si="83"/>
        <v>3.9011294973344055E-16</v>
      </c>
    </row>
    <row r="1750" spans="1:13">
      <c r="A1750" s="334" t="s">
        <v>1222</v>
      </c>
      <c r="B1750" s="334" t="s">
        <v>189</v>
      </c>
      <c r="C1750" s="334" t="s">
        <v>189</v>
      </c>
      <c r="D1750" s="334" t="s">
        <v>1537</v>
      </c>
      <c r="E1750" s="334" t="s">
        <v>1041</v>
      </c>
      <c r="F1750" s="334" t="str">
        <f t="shared" si="84"/>
        <v>Barishal FR Non-PNP</v>
      </c>
      <c r="G1750" s="338">
        <v>1254707</v>
      </c>
      <c r="H1750" s="336">
        <v>122187.69875069433</v>
      </c>
      <c r="I1750" s="336">
        <v>5018.8280000000004</v>
      </c>
      <c r="J1750" s="336"/>
      <c r="K1750" s="336"/>
      <c r="L1750" s="337">
        <f t="shared" si="82"/>
        <v>9.7383451874178064</v>
      </c>
      <c r="M1750" s="337">
        <f t="shared" si="83"/>
        <v>0.4</v>
      </c>
    </row>
    <row r="1751" spans="1:13">
      <c r="A1751" s="334" t="s">
        <v>1157</v>
      </c>
      <c r="B1751" s="334" t="s">
        <v>336</v>
      </c>
      <c r="C1751" s="334" t="s">
        <v>389</v>
      </c>
      <c r="D1751" s="334" t="s">
        <v>1537</v>
      </c>
      <c r="E1751" s="334" t="s">
        <v>1041</v>
      </c>
      <c r="F1751" s="334" t="str">
        <f t="shared" si="84"/>
        <v>Rangpur FR Non-PNP</v>
      </c>
      <c r="G1751" s="338">
        <v>1056962</v>
      </c>
      <c r="H1751" s="336">
        <v>117957.32687214612</v>
      </c>
      <c r="I1751" s="336">
        <v>4227.848</v>
      </c>
      <c r="J1751" s="336"/>
      <c r="K1751" s="336"/>
      <c r="L1751" s="337">
        <f t="shared" si="82"/>
        <v>11.160034785748788</v>
      </c>
      <c r="M1751" s="337">
        <f t="shared" si="83"/>
        <v>0.4</v>
      </c>
    </row>
    <row r="1752" spans="1:13">
      <c r="A1752" s="334" t="s">
        <v>1158</v>
      </c>
      <c r="B1752" s="334" t="s">
        <v>52</v>
      </c>
      <c r="C1752" s="334" t="s">
        <v>52</v>
      </c>
      <c r="D1752" s="334" t="s">
        <v>1537</v>
      </c>
      <c r="E1752" s="334" t="s">
        <v>1041</v>
      </c>
      <c r="F1752" s="334" t="str">
        <f t="shared" si="84"/>
        <v>Dhaka FR Non-PNP</v>
      </c>
      <c r="G1752" s="338">
        <v>973664</v>
      </c>
      <c r="H1752" s="336">
        <v>105698.01700835228</v>
      </c>
      <c r="I1752" s="336">
        <v>3894.6559999999999</v>
      </c>
      <c r="J1752" s="336"/>
      <c r="K1752" s="336"/>
      <c r="L1752" s="337">
        <f t="shared" si="82"/>
        <v>10.855697346143257</v>
      </c>
      <c r="M1752" s="337">
        <f t="shared" si="83"/>
        <v>0.4</v>
      </c>
    </row>
    <row r="1753" spans="1:13">
      <c r="A1753" s="334" t="s">
        <v>1045</v>
      </c>
      <c r="B1753" s="334" t="s">
        <v>162</v>
      </c>
      <c r="C1753" s="334" t="s">
        <v>195</v>
      </c>
      <c r="D1753" s="334" t="s">
        <v>1537</v>
      </c>
      <c r="E1753" s="334" t="s">
        <v>1041</v>
      </c>
      <c r="F1753" s="334" t="str">
        <f t="shared" si="84"/>
        <v>Chattogram FR Non-PNP</v>
      </c>
      <c r="G1753" s="338">
        <v>1551814</v>
      </c>
      <c r="H1753" s="336">
        <v>138314.8617602282</v>
      </c>
      <c r="I1753" s="336">
        <v>44953.486279975419</v>
      </c>
      <c r="J1753" s="336"/>
      <c r="K1753" s="336"/>
      <c r="L1753" s="337">
        <f t="shared" si="82"/>
        <v>8.9131082565454491</v>
      </c>
      <c r="M1753" s="337">
        <f t="shared" si="83"/>
        <v>2.8968346902383546</v>
      </c>
    </row>
    <row r="1754" spans="1:13">
      <c r="A1754" s="334" t="s">
        <v>1166</v>
      </c>
      <c r="B1754" s="334" t="s">
        <v>606</v>
      </c>
      <c r="C1754" s="334" t="s">
        <v>107</v>
      </c>
      <c r="D1754" s="334" t="s">
        <v>1537</v>
      </c>
      <c r="E1754" s="334" t="s">
        <v>1041</v>
      </c>
      <c r="F1754" s="334" t="str">
        <f t="shared" si="84"/>
        <v>Rajshahi FR Non-PNP</v>
      </c>
      <c r="G1754" s="338">
        <v>1260982</v>
      </c>
      <c r="H1754" s="336">
        <v>148414.91534392806</v>
      </c>
      <c r="I1754" s="336">
        <v>5043.9279999999999</v>
      </c>
      <c r="J1754" s="336"/>
      <c r="K1754" s="336"/>
      <c r="L1754" s="337">
        <f t="shared" si="82"/>
        <v>11.769788573027059</v>
      </c>
      <c r="M1754" s="337">
        <f t="shared" si="83"/>
        <v>0.4</v>
      </c>
    </row>
    <row r="1755" spans="1:13">
      <c r="A1755" s="334" t="s">
        <v>1124</v>
      </c>
      <c r="B1755" s="334" t="s">
        <v>1566</v>
      </c>
      <c r="C1755" s="334" t="s">
        <v>389</v>
      </c>
      <c r="D1755" s="334" t="s">
        <v>1537</v>
      </c>
      <c r="E1755" s="334" t="s">
        <v>1041</v>
      </c>
      <c r="F1755" s="334" t="str">
        <f t="shared" si="84"/>
        <v>Rangpur FR Non-PNP</v>
      </c>
      <c r="G1755" s="338">
        <v>1113771</v>
      </c>
      <c r="H1755" s="336">
        <v>114689.98029744704</v>
      </c>
      <c r="I1755" s="336">
        <v>4455.0839999999998</v>
      </c>
      <c r="J1755" s="336"/>
      <c r="K1755" s="336"/>
      <c r="L1755" s="337">
        <f t="shared" si="82"/>
        <v>10.29744716799477</v>
      </c>
      <c r="M1755" s="337">
        <f t="shared" si="83"/>
        <v>0.4</v>
      </c>
    </row>
    <row r="1756" spans="1:13">
      <c r="A1756" s="334" t="s">
        <v>1228</v>
      </c>
      <c r="B1756" s="334" t="s">
        <v>211</v>
      </c>
      <c r="C1756" s="334" t="s">
        <v>189</v>
      </c>
      <c r="D1756" s="334" t="s">
        <v>1537</v>
      </c>
      <c r="E1756" s="334" t="s">
        <v>1041</v>
      </c>
      <c r="F1756" s="334" t="str">
        <f t="shared" si="84"/>
        <v>Barishal FR Non-PNP</v>
      </c>
      <c r="G1756" s="338">
        <v>1111266</v>
      </c>
      <c r="H1756" s="336">
        <v>113146.32428967221</v>
      </c>
      <c r="I1756" s="336">
        <v>4445.0640000000003</v>
      </c>
      <c r="J1756" s="336"/>
      <c r="K1756" s="336"/>
      <c r="L1756" s="337">
        <f t="shared" si="82"/>
        <v>10.181749850141388</v>
      </c>
      <c r="M1756" s="337">
        <f t="shared" si="83"/>
        <v>0.4</v>
      </c>
    </row>
    <row r="1757" spans="1:13">
      <c r="A1757" s="334" t="s">
        <v>1271</v>
      </c>
      <c r="B1757" s="334" t="s">
        <v>362</v>
      </c>
      <c r="C1757" s="334" t="s">
        <v>52</v>
      </c>
      <c r="D1757" s="334" t="s">
        <v>1537</v>
      </c>
      <c r="E1757" s="334" t="s">
        <v>1041</v>
      </c>
      <c r="F1757" s="334" t="str">
        <f t="shared" si="84"/>
        <v>Dhaka FR Non-PNP</v>
      </c>
      <c r="G1757" s="338">
        <v>2254909</v>
      </c>
      <c r="H1757" s="336">
        <v>258759.35262235167</v>
      </c>
      <c r="I1757" s="336">
        <v>9019.6360000000004</v>
      </c>
      <c r="J1757" s="336"/>
      <c r="K1757" s="336"/>
      <c r="L1757" s="337">
        <f t="shared" si="82"/>
        <v>11.475378945330018</v>
      </c>
      <c r="M1757" s="337">
        <f t="shared" si="83"/>
        <v>0.4</v>
      </c>
    </row>
    <row r="1758" spans="1:13">
      <c r="A1758" s="334" t="s">
        <v>1079</v>
      </c>
      <c r="B1758" s="334" t="s">
        <v>189</v>
      </c>
      <c r="C1758" s="334" t="s">
        <v>189</v>
      </c>
      <c r="D1758" s="334" t="s">
        <v>1537</v>
      </c>
      <c r="E1758" s="334" t="s">
        <v>1041</v>
      </c>
      <c r="F1758" s="334" t="str">
        <f t="shared" si="84"/>
        <v>Barishal FR Non-PNP</v>
      </c>
      <c r="G1758" s="338">
        <v>1318800</v>
      </c>
      <c r="H1758" s="336">
        <v>125795.80424562706</v>
      </c>
      <c r="I1758" s="336">
        <v>5275.2</v>
      </c>
      <c r="J1758" s="336"/>
      <c r="K1758" s="336"/>
      <c r="L1758" s="337">
        <f t="shared" si="82"/>
        <v>9.5386566761925273</v>
      </c>
      <c r="M1758" s="337">
        <f t="shared" si="83"/>
        <v>0.4</v>
      </c>
    </row>
    <row r="1759" spans="1:13">
      <c r="A1759" s="334" t="s">
        <v>1235</v>
      </c>
      <c r="B1759" s="334" t="s">
        <v>52</v>
      </c>
      <c r="C1759" s="334" t="s">
        <v>52</v>
      </c>
      <c r="D1759" s="334" t="s">
        <v>1537</v>
      </c>
      <c r="E1759" s="334" t="s">
        <v>1041</v>
      </c>
      <c r="F1759" s="334" t="str">
        <f t="shared" si="84"/>
        <v>Dhaka FR Non-PNP</v>
      </c>
      <c r="G1759" s="338">
        <v>1445130</v>
      </c>
      <c r="H1759" s="336">
        <v>163671.08688371215</v>
      </c>
      <c r="I1759" s="336">
        <v>5780.52</v>
      </c>
      <c r="J1759" s="336"/>
      <c r="K1759" s="336"/>
      <c r="L1759" s="337">
        <f t="shared" si="82"/>
        <v>11.325699894384044</v>
      </c>
      <c r="M1759" s="337">
        <f t="shared" si="83"/>
        <v>0.4</v>
      </c>
    </row>
    <row r="1760" spans="1:13">
      <c r="A1760" s="334" t="s">
        <v>1154</v>
      </c>
      <c r="B1760" s="334" t="s">
        <v>542</v>
      </c>
      <c r="C1760" s="334" t="s">
        <v>52</v>
      </c>
      <c r="D1760" s="334" t="s">
        <v>1537</v>
      </c>
      <c r="E1760" s="334" t="s">
        <v>1041</v>
      </c>
      <c r="F1760" s="334" t="str">
        <f t="shared" si="84"/>
        <v>Dhaka FR Non-PNP</v>
      </c>
      <c r="G1760" s="338">
        <v>1355014</v>
      </c>
      <c r="H1760" s="336">
        <v>159095.36769165483</v>
      </c>
      <c r="I1760" s="336">
        <v>5420.0560000000005</v>
      </c>
      <c r="J1760" s="336"/>
      <c r="K1760" s="336"/>
      <c r="L1760" s="337">
        <f t="shared" si="82"/>
        <v>11.741234237554361</v>
      </c>
      <c r="M1760" s="337">
        <f t="shared" si="83"/>
        <v>0.4</v>
      </c>
    </row>
    <row r="1761" spans="1:13">
      <c r="A1761" s="334" t="s">
        <v>1153</v>
      </c>
      <c r="B1761" s="334" t="s">
        <v>52</v>
      </c>
      <c r="C1761" s="334" t="s">
        <v>52</v>
      </c>
      <c r="D1761" s="334" t="s">
        <v>1537</v>
      </c>
      <c r="E1761" s="334" t="s">
        <v>1041</v>
      </c>
      <c r="F1761" s="334" t="str">
        <f t="shared" si="84"/>
        <v>Dhaka FR Non-PNP</v>
      </c>
      <c r="G1761" s="338">
        <v>1591463</v>
      </c>
      <c r="H1761" s="336">
        <v>163419.29285918287</v>
      </c>
      <c r="I1761" s="336">
        <v>6365.8519999999999</v>
      </c>
      <c r="J1761" s="336"/>
      <c r="K1761" s="336"/>
      <c r="L1761" s="337">
        <f t="shared" si="82"/>
        <v>10.268494640414692</v>
      </c>
      <c r="M1761" s="337">
        <f t="shared" si="83"/>
        <v>0.4</v>
      </c>
    </row>
    <row r="1762" spans="1:13">
      <c r="A1762" s="334" t="s">
        <v>1214</v>
      </c>
      <c r="B1762" s="334" t="s">
        <v>162</v>
      </c>
      <c r="C1762" s="334" t="s">
        <v>195</v>
      </c>
      <c r="D1762" s="334" t="s">
        <v>1537</v>
      </c>
      <c r="E1762" s="334" t="s">
        <v>1041</v>
      </c>
      <c r="F1762" s="334" t="str">
        <f t="shared" si="84"/>
        <v>Chattogram FR Non-PNP</v>
      </c>
      <c r="G1762" s="338">
        <v>1468988</v>
      </c>
      <c r="H1762" s="336">
        <v>161394.78282840809</v>
      </c>
      <c r="I1762" s="336">
        <v>5875.9520000000002</v>
      </c>
      <c r="J1762" s="336"/>
      <c r="K1762" s="336"/>
      <c r="L1762" s="337">
        <f t="shared" si="82"/>
        <v>10.986800629304534</v>
      </c>
      <c r="M1762" s="337">
        <f t="shared" si="83"/>
        <v>0.4</v>
      </c>
    </row>
    <row r="1763" spans="1:13">
      <c r="A1763" s="334" t="s">
        <v>1057</v>
      </c>
      <c r="B1763" s="334" t="s">
        <v>1564</v>
      </c>
      <c r="C1763" s="334" t="s">
        <v>189</v>
      </c>
      <c r="D1763" s="334" t="s">
        <v>1537</v>
      </c>
      <c r="E1763" s="334" t="s">
        <v>1041</v>
      </c>
      <c r="F1763" s="334" t="str">
        <f t="shared" si="84"/>
        <v>Barishal FR Non-PNP</v>
      </c>
      <c r="G1763" s="338">
        <v>1422639</v>
      </c>
      <c r="H1763" s="336">
        <v>165563.78488292903</v>
      </c>
      <c r="I1763" s="336">
        <v>5690.5560000000005</v>
      </c>
      <c r="J1763" s="336"/>
      <c r="K1763" s="336"/>
      <c r="L1763" s="337">
        <f t="shared" si="82"/>
        <v>11.637793205650135</v>
      </c>
      <c r="M1763" s="337">
        <f t="shared" si="83"/>
        <v>0.4</v>
      </c>
    </row>
    <row r="1764" spans="1:13">
      <c r="A1764" s="334" t="s">
        <v>1146</v>
      </c>
      <c r="B1764" s="334" t="s">
        <v>186</v>
      </c>
      <c r="C1764" s="334" t="s">
        <v>195</v>
      </c>
      <c r="D1764" s="334" t="s">
        <v>1537</v>
      </c>
      <c r="E1764" s="334" t="s">
        <v>1041</v>
      </c>
      <c r="F1764" s="334" t="str">
        <f t="shared" si="84"/>
        <v>Chattogram FR Non-PNP</v>
      </c>
      <c r="G1764" s="338">
        <v>1453716</v>
      </c>
      <c r="H1764" s="336">
        <v>178047.04899087551</v>
      </c>
      <c r="I1764" s="336">
        <v>5814.8640000000005</v>
      </c>
      <c r="J1764" s="336"/>
      <c r="K1764" s="336"/>
      <c r="L1764" s="337">
        <f t="shared" si="82"/>
        <v>12.247718879813906</v>
      </c>
      <c r="M1764" s="337">
        <f t="shared" si="83"/>
        <v>0.4</v>
      </c>
    </row>
    <row r="1765" spans="1:13">
      <c r="A1765" s="334" t="s">
        <v>1117</v>
      </c>
      <c r="B1765" s="334" t="s">
        <v>52</v>
      </c>
      <c r="C1765" s="334" t="s">
        <v>52</v>
      </c>
      <c r="D1765" s="334" t="s">
        <v>1537</v>
      </c>
      <c r="E1765" s="334" t="s">
        <v>1041</v>
      </c>
      <c r="F1765" s="334" t="str">
        <f t="shared" si="84"/>
        <v>Dhaka FR Non-PNP</v>
      </c>
      <c r="G1765" s="338">
        <v>1163604</v>
      </c>
      <c r="H1765" s="336">
        <v>135605.18819284477</v>
      </c>
      <c r="I1765" s="336">
        <v>6612.7249057752324</v>
      </c>
      <c r="J1765" s="336"/>
      <c r="K1765" s="336"/>
      <c r="L1765" s="337">
        <f t="shared" si="82"/>
        <v>11.653894984276846</v>
      </c>
      <c r="M1765" s="337">
        <f t="shared" si="83"/>
        <v>0.56829685234626492</v>
      </c>
    </row>
    <row r="1766" spans="1:13">
      <c r="A1766" s="334" t="s">
        <v>1288</v>
      </c>
      <c r="B1766" s="334" t="s">
        <v>52</v>
      </c>
      <c r="C1766" s="334" t="s">
        <v>52</v>
      </c>
      <c r="D1766" s="334" t="s">
        <v>1492</v>
      </c>
      <c r="E1766" s="334" t="s">
        <v>1041</v>
      </c>
      <c r="F1766" s="334" t="str">
        <f t="shared" si="84"/>
        <v>Dhaka FR PNP</v>
      </c>
      <c r="G1766" s="338">
        <v>6581825</v>
      </c>
      <c r="H1766" s="336">
        <v>1109372.4501365458</v>
      </c>
      <c r="I1766" s="336">
        <v>21067.14</v>
      </c>
      <c r="J1766" s="336"/>
      <c r="K1766" s="336"/>
      <c r="L1766" s="337">
        <f t="shared" si="82"/>
        <v>16.855088826222904</v>
      </c>
      <c r="M1766" s="337">
        <f t="shared" si="83"/>
        <v>0.32008052477846188</v>
      </c>
    </row>
    <row r="1767" spans="1:13">
      <c r="A1767" s="334" t="s">
        <v>1061</v>
      </c>
      <c r="B1767" s="334" t="s">
        <v>52</v>
      </c>
      <c r="C1767" s="334" t="s">
        <v>52</v>
      </c>
      <c r="D1767" s="334" t="s">
        <v>1537</v>
      </c>
      <c r="E1767" s="334" t="s">
        <v>1041</v>
      </c>
      <c r="F1767" s="334" t="str">
        <f t="shared" si="84"/>
        <v>Dhaka FR Non-PNP</v>
      </c>
      <c r="G1767" s="338">
        <v>1251528</v>
      </c>
      <c r="H1767" s="336">
        <v>181333.27130662979</v>
      </c>
      <c r="I1767" s="336">
        <v>5006.1120000000001</v>
      </c>
      <c r="J1767" s="336"/>
      <c r="K1767" s="336"/>
      <c r="L1767" s="337">
        <f t="shared" si="82"/>
        <v>14.488950411547307</v>
      </c>
      <c r="M1767" s="337">
        <f t="shared" si="83"/>
        <v>0.4</v>
      </c>
    </row>
    <row r="1768" spans="1:13">
      <c r="A1768" s="334" t="s">
        <v>1213</v>
      </c>
      <c r="B1768" s="334" t="s">
        <v>522</v>
      </c>
      <c r="C1768" s="334" t="s">
        <v>52</v>
      </c>
      <c r="D1768" s="334" t="s">
        <v>1537</v>
      </c>
      <c r="E1768" s="334" t="s">
        <v>1041</v>
      </c>
      <c r="F1768" s="334" t="str">
        <f t="shared" si="84"/>
        <v>Dhaka FR Non-PNP</v>
      </c>
      <c r="G1768" s="338">
        <v>1279372</v>
      </c>
      <c r="H1768" s="336">
        <v>148758.99429328353</v>
      </c>
      <c r="I1768" s="336">
        <v>5117.4880000000003</v>
      </c>
      <c r="J1768" s="336"/>
      <c r="K1768" s="336"/>
      <c r="L1768" s="337">
        <f t="shared" si="82"/>
        <v>11.627501171925251</v>
      </c>
      <c r="M1768" s="337">
        <f t="shared" si="83"/>
        <v>0.4</v>
      </c>
    </row>
    <row r="1769" spans="1:13">
      <c r="A1769" s="334" t="s">
        <v>1149</v>
      </c>
      <c r="B1769" s="334" t="s">
        <v>1150</v>
      </c>
      <c r="C1769" s="334" t="s">
        <v>389</v>
      </c>
      <c r="D1769" s="334" t="s">
        <v>1537</v>
      </c>
      <c r="E1769" s="334" t="s">
        <v>1041</v>
      </c>
      <c r="F1769" s="334" t="str">
        <f t="shared" si="84"/>
        <v>Rangpur FR Non-PNP</v>
      </c>
      <c r="G1769" s="338">
        <v>1299401</v>
      </c>
      <c r="H1769" s="336">
        <v>154349.48455793632</v>
      </c>
      <c r="I1769" s="336">
        <v>5197.6040000000003</v>
      </c>
      <c r="J1769" s="336"/>
      <c r="K1769" s="336"/>
      <c r="L1769" s="337">
        <f t="shared" si="82"/>
        <v>11.878510525845087</v>
      </c>
      <c r="M1769" s="337">
        <f t="shared" si="83"/>
        <v>0.4</v>
      </c>
    </row>
    <row r="1770" spans="1:13">
      <c r="A1770" s="334" t="s">
        <v>1240</v>
      </c>
      <c r="B1770" s="334" t="s">
        <v>211</v>
      </c>
      <c r="C1770" s="334" t="s">
        <v>189</v>
      </c>
      <c r="D1770" s="334" t="s">
        <v>1537</v>
      </c>
      <c r="E1770" s="334" t="s">
        <v>1041</v>
      </c>
      <c r="F1770" s="334" t="str">
        <f t="shared" si="84"/>
        <v>Barishal FR Non-PNP</v>
      </c>
      <c r="G1770" s="338">
        <v>2190428</v>
      </c>
      <c r="H1770" s="336">
        <v>254525.09422457826</v>
      </c>
      <c r="I1770" s="336">
        <v>8761.7119999999995</v>
      </c>
      <c r="J1770" s="336"/>
      <c r="K1770" s="336"/>
      <c r="L1770" s="337">
        <f t="shared" si="82"/>
        <v>11.619879504123316</v>
      </c>
      <c r="M1770" s="337">
        <f t="shared" si="83"/>
        <v>0.4</v>
      </c>
    </row>
    <row r="1771" spans="1:13">
      <c r="A1771" s="334" t="s">
        <v>1069</v>
      </c>
      <c r="B1771" s="334" t="s">
        <v>136</v>
      </c>
      <c r="C1771" s="334" t="s">
        <v>131</v>
      </c>
      <c r="D1771" s="334" t="s">
        <v>1537</v>
      </c>
      <c r="E1771" s="334" t="s">
        <v>1041</v>
      </c>
      <c r="F1771" s="334" t="str">
        <f t="shared" si="84"/>
        <v>Sylhet FR Non-PNP</v>
      </c>
      <c r="G1771" s="338">
        <v>1574631</v>
      </c>
      <c r="H1771" s="336">
        <v>183706.96350018558</v>
      </c>
      <c r="I1771" s="336">
        <v>6298.5240000000003</v>
      </c>
      <c r="J1771" s="336"/>
      <c r="K1771" s="336"/>
      <c r="L1771" s="337">
        <f t="shared" si="82"/>
        <v>11.666667524022174</v>
      </c>
      <c r="M1771" s="337">
        <f t="shared" si="83"/>
        <v>0.4</v>
      </c>
    </row>
    <row r="1772" spans="1:13">
      <c r="A1772" s="334" t="s">
        <v>1242</v>
      </c>
      <c r="B1772" s="334" t="s">
        <v>1243</v>
      </c>
      <c r="C1772" s="334" t="s">
        <v>195</v>
      </c>
      <c r="D1772" s="334" t="s">
        <v>1537</v>
      </c>
      <c r="E1772" s="334" t="s">
        <v>1041</v>
      </c>
      <c r="F1772" s="334" t="str">
        <f t="shared" si="84"/>
        <v>Chattogram FR Non-PNP</v>
      </c>
      <c r="G1772" s="338">
        <v>1677680</v>
      </c>
      <c r="H1772" s="336">
        <v>195392.75566250301</v>
      </c>
      <c r="I1772" s="336">
        <v>6710.72</v>
      </c>
      <c r="J1772" s="336"/>
      <c r="K1772" s="336"/>
      <c r="L1772" s="337">
        <f t="shared" si="82"/>
        <v>11.646604576707299</v>
      </c>
      <c r="M1772" s="337">
        <f t="shared" si="83"/>
        <v>0.4</v>
      </c>
    </row>
    <row r="1773" spans="1:13">
      <c r="A1773" s="334" t="s">
        <v>1044</v>
      </c>
      <c r="B1773" s="334" t="s">
        <v>230</v>
      </c>
      <c r="C1773" s="334" t="s">
        <v>131</v>
      </c>
      <c r="D1773" s="334" t="s">
        <v>1537</v>
      </c>
      <c r="E1773" s="334" t="s">
        <v>1041</v>
      </c>
      <c r="F1773" s="334" t="str">
        <f t="shared" si="84"/>
        <v>Sylhet FR Non-PNP</v>
      </c>
      <c r="G1773" s="338">
        <v>1999604</v>
      </c>
      <c r="H1773" s="336">
        <v>255481.27634058971</v>
      </c>
      <c r="I1773" s="336">
        <v>7998.4160000000002</v>
      </c>
      <c r="J1773" s="336"/>
      <c r="K1773" s="336"/>
      <c r="L1773" s="337">
        <f t="shared" si="82"/>
        <v>12.776593582558831</v>
      </c>
      <c r="M1773" s="337">
        <f t="shared" si="83"/>
        <v>0.4</v>
      </c>
    </row>
    <row r="1774" spans="1:13">
      <c r="A1774" s="334" t="s">
        <v>1218</v>
      </c>
      <c r="B1774" s="334" t="s">
        <v>52</v>
      </c>
      <c r="C1774" s="334" t="s">
        <v>52</v>
      </c>
      <c r="D1774" s="334" t="s">
        <v>1537</v>
      </c>
      <c r="E1774" s="334" t="s">
        <v>1041</v>
      </c>
      <c r="F1774" s="334" t="str">
        <f t="shared" si="84"/>
        <v>Dhaka FR Non-PNP</v>
      </c>
      <c r="G1774" s="338">
        <v>1340725</v>
      </c>
      <c r="H1774" s="336">
        <v>215498.3000205828</v>
      </c>
      <c r="I1774" s="336">
        <v>5362.9000000000005</v>
      </c>
      <c r="J1774" s="336"/>
      <c r="K1774" s="336"/>
      <c r="L1774" s="337">
        <f t="shared" si="82"/>
        <v>16.073266331319459</v>
      </c>
      <c r="M1774" s="337">
        <f t="shared" si="83"/>
        <v>0.4</v>
      </c>
    </row>
    <row r="1775" spans="1:13">
      <c r="A1775" s="334" t="s">
        <v>1109</v>
      </c>
      <c r="B1775" s="334" t="s">
        <v>313</v>
      </c>
      <c r="C1775" s="334" t="s">
        <v>189</v>
      </c>
      <c r="D1775" s="334" t="s">
        <v>1537</v>
      </c>
      <c r="E1775" s="334" t="s">
        <v>1041</v>
      </c>
      <c r="F1775" s="334" t="str">
        <f t="shared" si="84"/>
        <v>Barishal FR Non-PNP</v>
      </c>
      <c r="G1775" s="338">
        <v>1181821</v>
      </c>
      <c r="H1775" s="336">
        <v>142444.82777465726</v>
      </c>
      <c r="I1775" s="336">
        <v>4727.2839999999997</v>
      </c>
      <c r="J1775" s="336"/>
      <c r="K1775" s="336"/>
      <c r="L1775" s="337">
        <f t="shared" si="82"/>
        <v>12.052995146867188</v>
      </c>
      <c r="M1775" s="337">
        <f t="shared" si="83"/>
        <v>0.4</v>
      </c>
    </row>
    <row r="1776" spans="1:13">
      <c r="A1776" s="334" t="s">
        <v>1187</v>
      </c>
      <c r="B1776" s="334" t="s">
        <v>165</v>
      </c>
      <c r="C1776" s="334" t="s">
        <v>52</v>
      </c>
      <c r="D1776" s="334" t="s">
        <v>1537</v>
      </c>
      <c r="E1776" s="334" t="s">
        <v>1041</v>
      </c>
      <c r="F1776" s="334" t="str">
        <f t="shared" si="84"/>
        <v>Dhaka FR Non-PNP</v>
      </c>
      <c r="G1776" s="338">
        <v>764449</v>
      </c>
      <c r="H1776" s="336">
        <v>95366.893465329253</v>
      </c>
      <c r="I1776" s="336">
        <v>3057.7960000000003</v>
      </c>
      <c r="J1776" s="336"/>
      <c r="K1776" s="336"/>
      <c r="L1776" s="337">
        <f t="shared" si="82"/>
        <v>12.475246022341484</v>
      </c>
      <c r="M1776" s="337">
        <f t="shared" si="83"/>
        <v>0.4</v>
      </c>
    </row>
    <row r="1777" spans="1:13">
      <c r="A1777" s="334" t="s">
        <v>1122</v>
      </c>
      <c r="B1777" s="334" t="s">
        <v>52</v>
      </c>
      <c r="C1777" s="334" t="s">
        <v>52</v>
      </c>
      <c r="D1777" s="334" t="s">
        <v>1537</v>
      </c>
      <c r="E1777" s="334" t="s">
        <v>1041</v>
      </c>
      <c r="F1777" s="334" t="str">
        <f t="shared" si="84"/>
        <v>Dhaka FR Non-PNP</v>
      </c>
      <c r="G1777" s="338">
        <v>967981</v>
      </c>
      <c r="H1777" s="336">
        <v>123281.62462359507</v>
      </c>
      <c r="I1777" s="336">
        <v>3871.924</v>
      </c>
      <c r="J1777" s="336"/>
      <c r="K1777" s="336"/>
      <c r="L1777" s="337">
        <f t="shared" si="82"/>
        <v>12.735955005686586</v>
      </c>
      <c r="M1777" s="337">
        <f t="shared" si="83"/>
        <v>0.4</v>
      </c>
    </row>
    <row r="1778" spans="1:13">
      <c r="A1778" s="334" t="s">
        <v>1059</v>
      </c>
      <c r="B1778" s="334" t="s">
        <v>52</v>
      </c>
      <c r="C1778" s="334" t="s">
        <v>52</v>
      </c>
      <c r="D1778" s="334" t="s">
        <v>1537</v>
      </c>
      <c r="E1778" s="334" t="s">
        <v>1041</v>
      </c>
      <c r="F1778" s="334" t="str">
        <f t="shared" si="84"/>
        <v>Dhaka FR Non-PNP</v>
      </c>
      <c r="G1778" s="338">
        <v>1088290</v>
      </c>
      <c r="H1778" s="336">
        <v>139135.33894933676</v>
      </c>
      <c r="I1778" s="336">
        <v>27422.510605854426</v>
      </c>
      <c r="J1778" s="336"/>
      <c r="K1778" s="336"/>
      <c r="L1778" s="337">
        <f t="shared" si="82"/>
        <v>12.784766831390233</v>
      </c>
      <c r="M1778" s="337">
        <f t="shared" si="83"/>
        <v>2.5197797099903907</v>
      </c>
    </row>
    <row r="1779" spans="1:13">
      <c r="A1779" s="334" t="s">
        <v>1176</v>
      </c>
      <c r="B1779" s="334" t="s">
        <v>165</v>
      </c>
      <c r="C1779" s="334" t="s">
        <v>52</v>
      </c>
      <c r="D1779" s="334" t="s">
        <v>1537</v>
      </c>
      <c r="E1779" s="334" t="s">
        <v>1041</v>
      </c>
      <c r="F1779" s="334" t="str">
        <f t="shared" si="84"/>
        <v>Dhaka FR Non-PNP</v>
      </c>
      <c r="G1779" s="338">
        <v>1039385</v>
      </c>
      <c r="H1779" s="336">
        <v>138841.91716167191</v>
      </c>
      <c r="I1779" s="336">
        <v>4157.54</v>
      </c>
      <c r="J1779" s="336"/>
      <c r="K1779" s="336"/>
      <c r="L1779" s="337">
        <f t="shared" si="82"/>
        <v>13.358083593824416</v>
      </c>
      <c r="M1779" s="337">
        <f t="shared" si="83"/>
        <v>0.4</v>
      </c>
    </row>
    <row r="1780" spans="1:13">
      <c r="A1780" s="334" t="s">
        <v>1270</v>
      </c>
      <c r="B1780" s="334" t="s">
        <v>52</v>
      </c>
      <c r="C1780" s="334" t="s">
        <v>52</v>
      </c>
      <c r="D1780" s="334" t="s">
        <v>1537</v>
      </c>
      <c r="E1780" s="334" t="s">
        <v>1041</v>
      </c>
      <c r="F1780" s="334" t="str">
        <f t="shared" si="84"/>
        <v>Dhaka FR Non-PNP</v>
      </c>
      <c r="G1780" s="338">
        <v>1525093</v>
      </c>
      <c r="H1780" s="336">
        <v>208499.51878644316</v>
      </c>
      <c r="I1780" s="336">
        <v>1.3926637620897964E-12</v>
      </c>
      <c r="J1780" s="336"/>
      <c r="K1780" s="336"/>
      <c r="L1780" s="337">
        <f t="shared" si="82"/>
        <v>13.671265869454727</v>
      </c>
      <c r="M1780" s="337">
        <f t="shared" si="83"/>
        <v>9.1316645089171368E-17</v>
      </c>
    </row>
    <row r="1781" spans="1:13">
      <c r="A1781" s="334" t="s">
        <v>1230</v>
      </c>
      <c r="B1781" s="334" t="s">
        <v>159</v>
      </c>
      <c r="C1781" s="334" t="s">
        <v>159</v>
      </c>
      <c r="D1781" s="334" t="s">
        <v>1537</v>
      </c>
      <c r="E1781" s="334" t="s">
        <v>1041</v>
      </c>
      <c r="F1781" s="334" t="str">
        <f t="shared" si="84"/>
        <v>Khulna FR Non-PNP</v>
      </c>
      <c r="G1781" s="338">
        <v>1840702</v>
      </c>
      <c r="H1781" s="336">
        <v>207409.42986130636</v>
      </c>
      <c r="I1781" s="336">
        <v>7362.808</v>
      </c>
      <c r="J1781" s="336"/>
      <c r="K1781" s="336"/>
      <c r="L1781" s="337">
        <f t="shared" si="82"/>
        <v>11.267952654004091</v>
      </c>
      <c r="M1781" s="337">
        <f t="shared" si="83"/>
        <v>0.4</v>
      </c>
    </row>
    <row r="1782" spans="1:13">
      <c r="A1782" s="334" t="s">
        <v>1255</v>
      </c>
      <c r="B1782" s="334" t="s">
        <v>170</v>
      </c>
      <c r="C1782" s="334" t="s">
        <v>195</v>
      </c>
      <c r="D1782" s="334" t="s">
        <v>1537</v>
      </c>
      <c r="E1782" s="334" t="s">
        <v>1041</v>
      </c>
      <c r="F1782" s="334" t="str">
        <f t="shared" si="84"/>
        <v>Chattogram FR Non-PNP</v>
      </c>
      <c r="G1782" s="338">
        <v>1625916</v>
      </c>
      <c r="H1782" s="336">
        <v>216138.66232388606</v>
      </c>
      <c r="I1782" s="336">
        <v>6503.6639999999998</v>
      </c>
      <c r="J1782" s="336"/>
      <c r="K1782" s="336"/>
      <c r="L1782" s="337">
        <f t="shared" si="82"/>
        <v>13.293347400719721</v>
      </c>
      <c r="M1782" s="337">
        <f t="shared" si="83"/>
        <v>0.4</v>
      </c>
    </row>
    <row r="1783" spans="1:13">
      <c r="A1783" s="334" t="s">
        <v>1245</v>
      </c>
      <c r="B1783" s="334" t="s">
        <v>606</v>
      </c>
      <c r="C1783" s="334" t="s">
        <v>107</v>
      </c>
      <c r="D1783" s="334" t="s">
        <v>1537</v>
      </c>
      <c r="E1783" s="334" t="s">
        <v>1041</v>
      </c>
      <c r="F1783" s="334" t="str">
        <f t="shared" si="84"/>
        <v>Rajshahi FR Non-PNP</v>
      </c>
      <c r="G1783" s="338">
        <v>952304</v>
      </c>
      <c r="H1783" s="336">
        <v>115678.56554578755</v>
      </c>
      <c r="I1783" s="336">
        <v>3809.2159999999999</v>
      </c>
      <c r="J1783" s="336"/>
      <c r="K1783" s="336"/>
      <c r="L1783" s="337">
        <f t="shared" si="82"/>
        <v>12.147230878562681</v>
      </c>
      <c r="M1783" s="337">
        <f t="shared" si="83"/>
        <v>0.4</v>
      </c>
    </row>
    <row r="1784" spans="1:13">
      <c r="A1784" s="334" t="s">
        <v>1195</v>
      </c>
      <c r="B1784" s="334" t="s">
        <v>351</v>
      </c>
      <c r="C1784" s="334" t="s">
        <v>389</v>
      </c>
      <c r="D1784" s="334" t="s">
        <v>1537</v>
      </c>
      <c r="E1784" s="334" t="s">
        <v>1041</v>
      </c>
      <c r="F1784" s="334" t="str">
        <f t="shared" si="84"/>
        <v>Rangpur FR Non-PNP</v>
      </c>
      <c r="G1784" s="338">
        <v>1479941</v>
      </c>
      <c r="H1784" s="336">
        <v>196207.81064609869</v>
      </c>
      <c r="I1784" s="336">
        <v>5919.7640000000001</v>
      </c>
      <c r="J1784" s="336"/>
      <c r="K1784" s="336"/>
      <c r="L1784" s="337">
        <f t="shared" si="82"/>
        <v>13.257813024039383</v>
      </c>
      <c r="M1784" s="337">
        <f t="shared" si="83"/>
        <v>0.4</v>
      </c>
    </row>
    <row r="1785" spans="1:13">
      <c r="A1785" s="334" t="s">
        <v>1056</v>
      </c>
      <c r="B1785" s="334" t="s">
        <v>131</v>
      </c>
      <c r="C1785" s="334" t="s">
        <v>131</v>
      </c>
      <c r="D1785" s="334" t="s">
        <v>1537</v>
      </c>
      <c r="E1785" s="334" t="s">
        <v>1041</v>
      </c>
      <c r="F1785" s="334" t="str">
        <f t="shared" si="84"/>
        <v>Sylhet FR Non-PNP</v>
      </c>
      <c r="G1785" s="338">
        <v>1025818</v>
      </c>
      <c r="H1785" s="336">
        <v>129737.10528969792</v>
      </c>
      <c r="I1785" s="336">
        <v>4103.2719999999999</v>
      </c>
      <c r="J1785" s="336"/>
      <c r="K1785" s="336"/>
      <c r="L1785" s="337">
        <f t="shared" si="82"/>
        <v>12.647185493888577</v>
      </c>
      <c r="M1785" s="337">
        <f t="shared" si="83"/>
        <v>0.4</v>
      </c>
    </row>
    <row r="1786" spans="1:13">
      <c r="A1786" s="334" t="s">
        <v>1236</v>
      </c>
      <c r="B1786" s="334" t="s">
        <v>389</v>
      </c>
      <c r="C1786" s="334" t="s">
        <v>389</v>
      </c>
      <c r="D1786" s="334" t="s">
        <v>1537</v>
      </c>
      <c r="E1786" s="334" t="s">
        <v>1041</v>
      </c>
      <c r="F1786" s="334" t="str">
        <f t="shared" si="84"/>
        <v>Rangpur FR Non-PNP</v>
      </c>
      <c r="G1786" s="338">
        <v>1962329</v>
      </c>
      <c r="H1786" s="336">
        <v>202765.02597082657</v>
      </c>
      <c r="I1786" s="336">
        <v>7849.3159999999998</v>
      </c>
      <c r="J1786" s="336"/>
      <c r="K1786" s="336"/>
      <c r="L1786" s="337">
        <f t="shared" si="82"/>
        <v>10.332876187980027</v>
      </c>
      <c r="M1786" s="337">
        <f t="shared" si="83"/>
        <v>0.4</v>
      </c>
    </row>
    <row r="1787" spans="1:13">
      <c r="A1787" s="334" t="s">
        <v>1112</v>
      </c>
      <c r="B1787" s="334" t="s">
        <v>211</v>
      </c>
      <c r="C1787" s="334" t="s">
        <v>189</v>
      </c>
      <c r="D1787" s="334" t="s">
        <v>1537</v>
      </c>
      <c r="E1787" s="334" t="s">
        <v>1041</v>
      </c>
      <c r="F1787" s="334" t="str">
        <f t="shared" si="84"/>
        <v>Barishal FR Non-PNP</v>
      </c>
      <c r="G1787" s="338">
        <v>1174767</v>
      </c>
      <c r="H1787" s="336">
        <v>123335.39338607987</v>
      </c>
      <c r="I1787" s="336">
        <v>4699.0680000000002</v>
      </c>
      <c r="J1787" s="336"/>
      <c r="K1787" s="336"/>
      <c r="L1787" s="337">
        <f t="shared" si="82"/>
        <v>10.49871109641996</v>
      </c>
      <c r="M1787" s="337">
        <f t="shared" si="83"/>
        <v>0.4</v>
      </c>
    </row>
    <row r="1788" spans="1:13">
      <c r="A1788" s="334" t="s">
        <v>1185</v>
      </c>
      <c r="B1788" s="334" t="s">
        <v>226</v>
      </c>
      <c r="C1788" s="334" t="s">
        <v>107</v>
      </c>
      <c r="D1788" s="334" t="s">
        <v>1537</v>
      </c>
      <c r="E1788" s="334" t="s">
        <v>1041</v>
      </c>
      <c r="F1788" s="334" t="str">
        <f t="shared" si="84"/>
        <v>Rajshahi FR Non-PNP</v>
      </c>
      <c r="G1788" s="338">
        <v>1393494</v>
      </c>
      <c r="H1788" s="336">
        <v>182002.67164227483</v>
      </c>
      <c r="I1788" s="336">
        <v>5573.9760000000006</v>
      </c>
      <c r="J1788" s="336"/>
      <c r="K1788" s="336"/>
      <c r="L1788" s="337">
        <f t="shared" si="82"/>
        <v>13.060886637637106</v>
      </c>
      <c r="M1788" s="337">
        <f t="shared" si="83"/>
        <v>0.4</v>
      </c>
    </row>
    <row r="1789" spans="1:13">
      <c r="A1789" s="334" t="s">
        <v>1206</v>
      </c>
      <c r="B1789" s="334" t="s">
        <v>52</v>
      </c>
      <c r="C1789" s="334" t="s">
        <v>52</v>
      </c>
      <c r="D1789" s="334" t="s">
        <v>1537</v>
      </c>
      <c r="E1789" s="334" t="s">
        <v>1041</v>
      </c>
      <c r="F1789" s="334" t="str">
        <f t="shared" si="84"/>
        <v>Dhaka FR Non-PNP</v>
      </c>
      <c r="G1789" s="338">
        <v>1600803</v>
      </c>
      <c r="H1789" s="336">
        <v>185139.76353974937</v>
      </c>
      <c r="I1789" s="336">
        <v>6403.2120000000004</v>
      </c>
      <c r="J1789" s="336"/>
      <c r="K1789" s="336"/>
      <c r="L1789" s="337">
        <f t="shared" si="82"/>
        <v>11.565430820641225</v>
      </c>
      <c r="M1789" s="337">
        <f t="shared" si="83"/>
        <v>0.4</v>
      </c>
    </row>
    <row r="1790" spans="1:13">
      <c r="A1790" s="334" t="s">
        <v>1136</v>
      </c>
      <c r="B1790" s="334" t="s">
        <v>401</v>
      </c>
      <c r="C1790" s="334" t="s">
        <v>195</v>
      </c>
      <c r="D1790" s="334" t="s">
        <v>1537</v>
      </c>
      <c r="E1790" s="334" t="s">
        <v>1041</v>
      </c>
      <c r="F1790" s="334" t="str">
        <f t="shared" si="84"/>
        <v>Chattogram FR Non-PNP</v>
      </c>
      <c r="G1790" s="338">
        <v>2272661</v>
      </c>
      <c r="H1790" s="336">
        <v>319732.1801911692</v>
      </c>
      <c r="I1790" s="336">
        <v>9090.6440000000002</v>
      </c>
      <c r="J1790" s="336"/>
      <c r="K1790" s="336"/>
      <c r="L1790" s="337">
        <f t="shared" si="82"/>
        <v>14.06862616955055</v>
      </c>
      <c r="M1790" s="337">
        <f t="shared" si="83"/>
        <v>0.4</v>
      </c>
    </row>
    <row r="1791" spans="1:13">
      <c r="A1791" s="334" t="s">
        <v>1190</v>
      </c>
      <c r="B1791" s="334" t="s">
        <v>52</v>
      </c>
      <c r="C1791" s="334" t="s">
        <v>52</v>
      </c>
      <c r="D1791" s="334" t="s">
        <v>1537</v>
      </c>
      <c r="E1791" s="334" t="s">
        <v>1041</v>
      </c>
      <c r="F1791" s="334" t="str">
        <f t="shared" si="84"/>
        <v>Dhaka FR Non-PNP</v>
      </c>
      <c r="G1791" s="338">
        <v>2695778</v>
      </c>
      <c r="H1791" s="336">
        <v>385499.94296098512</v>
      </c>
      <c r="I1791" s="336">
        <v>17852.835983295558</v>
      </c>
      <c r="J1791" s="336"/>
      <c r="K1791" s="336"/>
      <c r="L1791" s="337">
        <f t="shared" si="82"/>
        <v>14.300136842165234</v>
      </c>
      <c r="M1791" s="337">
        <f t="shared" si="83"/>
        <v>0.66225171298584518</v>
      </c>
    </row>
    <row r="1792" spans="1:13">
      <c r="A1792" s="334" t="s">
        <v>1300</v>
      </c>
      <c r="B1792" s="334" t="s">
        <v>52</v>
      </c>
      <c r="C1792" s="334" t="s">
        <v>52</v>
      </c>
      <c r="D1792" s="334" t="s">
        <v>1492</v>
      </c>
      <c r="E1792" s="334" t="s">
        <v>1041</v>
      </c>
      <c r="F1792" s="334" t="str">
        <f t="shared" si="84"/>
        <v>Dhaka FR PNP</v>
      </c>
      <c r="G1792" s="338">
        <v>2596665</v>
      </c>
      <c r="H1792" s="336">
        <v>324788.18742892554</v>
      </c>
      <c r="I1792" s="336">
        <v>10386.66</v>
      </c>
      <c r="J1792" s="336"/>
      <c r="K1792" s="336"/>
      <c r="L1792" s="337">
        <f t="shared" si="82"/>
        <v>12.507897146105698</v>
      </c>
      <c r="M1792" s="337">
        <f t="shared" si="83"/>
        <v>0.4</v>
      </c>
    </row>
    <row r="1793" spans="1:13">
      <c r="A1793" s="334" t="s">
        <v>1283</v>
      </c>
      <c r="B1793" s="334" t="s">
        <v>162</v>
      </c>
      <c r="C1793" s="334" t="s">
        <v>195</v>
      </c>
      <c r="D1793" s="334" t="s">
        <v>1537</v>
      </c>
      <c r="E1793" s="334" t="s">
        <v>1041</v>
      </c>
      <c r="F1793" s="334" t="str">
        <f t="shared" si="84"/>
        <v>Chattogram FR Non-PNP</v>
      </c>
      <c r="G1793" s="338">
        <v>2391989</v>
      </c>
      <c r="H1793" s="336">
        <v>288817.33318974019</v>
      </c>
      <c r="I1793" s="336">
        <v>9567.9560000000001</v>
      </c>
      <c r="J1793" s="336"/>
      <c r="K1793" s="336"/>
      <c r="L1793" s="337">
        <f t="shared" si="82"/>
        <v>12.074358752893103</v>
      </c>
      <c r="M1793" s="337">
        <f t="shared" si="83"/>
        <v>0.4</v>
      </c>
    </row>
    <row r="1794" spans="1:13">
      <c r="A1794" s="334" t="s">
        <v>1042</v>
      </c>
      <c r="B1794" s="334" t="s">
        <v>52</v>
      </c>
      <c r="C1794" s="334" t="s">
        <v>52</v>
      </c>
      <c r="D1794" s="334" t="s">
        <v>1537</v>
      </c>
      <c r="E1794" s="334" t="s">
        <v>1041</v>
      </c>
      <c r="F1794" s="334" t="str">
        <f t="shared" si="84"/>
        <v>Dhaka FR Non-PNP</v>
      </c>
      <c r="G1794" s="338">
        <v>1297503</v>
      </c>
      <c r="H1794" s="336">
        <v>131488.86564461482</v>
      </c>
      <c r="I1794" s="336">
        <v>5190.0119999999997</v>
      </c>
      <c r="J1794" s="336"/>
      <c r="K1794" s="336"/>
      <c r="L1794" s="337">
        <f t="shared" si="82"/>
        <v>10.133993188810726</v>
      </c>
      <c r="M1794" s="337">
        <f t="shared" si="83"/>
        <v>0.4</v>
      </c>
    </row>
    <row r="1795" spans="1:13">
      <c r="A1795" s="334" t="s">
        <v>1105</v>
      </c>
      <c r="B1795" s="334" t="s">
        <v>52</v>
      </c>
      <c r="C1795" s="334" t="s">
        <v>52</v>
      </c>
      <c r="D1795" s="334" t="s">
        <v>1537</v>
      </c>
      <c r="E1795" s="334" t="s">
        <v>1041</v>
      </c>
      <c r="F1795" s="334" t="str">
        <f t="shared" si="84"/>
        <v>Dhaka FR Non-PNP</v>
      </c>
      <c r="G1795" s="338">
        <v>1890003</v>
      </c>
      <c r="H1795" s="336">
        <v>228270.49406341056</v>
      </c>
      <c r="I1795" s="336">
        <v>7560.0119999999997</v>
      </c>
      <c r="J1795" s="336"/>
      <c r="K1795" s="336"/>
      <c r="L1795" s="337">
        <f t="shared" ref="L1795:L1858" si="85">(H1795/G1795)*100</f>
        <v>12.077784747612071</v>
      </c>
      <c r="M1795" s="337">
        <f t="shared" ref="M1795:M1858" si="86">(I1795/G1795)*100</f>
        <v>0.4</v>
      </c>
    </row>
    <row r="1796" spans="1:13">
      <c r="A1796" s="334" t="s">
        <v>1269</v>
      </c>
      <c r="B1796" s="334" t="s">
        <v>336</v>
      </c>
      <c r="C1796" s="334" t="s">
        <v>389</v>
      </c>
      <c r="D1796" s="334" t="s">
        <v>1537</v>
      </c>
      <c r="E1796" s="334" t="s">
        <v>1041</v>
      </c>
      <c r="F1796" s="334" t="str">
        <f t="shared" ref="F1796:F1859" si="87">CONCATENATE(C1796," ",E1796," ",D1796)</f>
        <v>Rangpur FR Non-PNP</v>
      </c>
      <c r="G1796" s="338">
        <v>820003</v>
      </c>
      <c r="H1796" s="336">
        <v>109257.77799444222</v>
      </c>
      <c r="I1796" s="336">
        <v>3280.0120000000002</v>
      </c>
      <c r="J1796" s="336"/>
      <c r="K1796" s="336"/>
      <c r="L1796" s="337">
        <f t="shared" si="85"/>
        <v>13.324070521015438</v>
      </c>
      <c r="M1796" s="337">
        <f t="shared" si="86"/>
        <v>0.4</v>
      </c>
    </row>
    <row r="1797" spans="1:13">
      <c r="A1797" s="334" t="s">
        <v>1284</v>
      </c>
      <c r="B1797" s="334" t="s">
        <v>522</v>
      </c>
      <c r="C1797" s="334" t="s">
        <v>52</v>
      </c>
      <c r="D1797" s="334" t="s">
        <v>1537</v>
      </c>
      <c r="E1797" s="334" t="s">
        <v>1041</v>
      </c>
      <c r="F1797" s="334" t="str">
        <f t="shared" si="87"/>
        <v>Dhaka FR Non-PNP</v>
      </c>
      <c r="G1797" s="338">
        <v>948231</v>
      </c>
      <c r="H1797" s="336">
        <v>94509.337274640886</v>
      </c>
      <c r="I1797" s="336">
        <v>3792.924</v>
      </c>
      <c r="J1797" s="336"/>
      <c r="K1797" s="336"/>
      <c r="L1797" s="337">
        <f t="shared" si="85"/>
        <v>9.9669107289933443</v>
      </c>
      <c r="M1797" s="337">
        <f t="shared" si="86"/>
        <v>0.4</v>
      </c>
    </row>
    <row r="1798" spans="1:13">
      <c r="A1798" s="334" t="s">
        <v>1276</v>
      </c>
      <c r="B1798" s="334" t="s">
        <v>389</v>
      </c>
      <c r="C1798" s="334" t="s">
        <v>389</v>
      </c>
      <c r="D1798" s="334" t="s">
        <v>1537</v>
      </c>
      <c r="E1798" s="334" t="s">
        <v>1041</v>
      </c>
      <c r="F1798" s="334" t="str">
        <f t="shared" si="87"/>
        <v>Rangpur FR Non-PNP</v>
      </c>
      <c r="G1798" s="338">
        <v>17403</v>
      </c>
      <c r="H1798" s="336">
        <v>3220.2182687478949</v>
      </c>
      <c r="I1798" s="336">
        <v>69.611999999999995</v>
      </c>
      <c r="J1798" s="336"/>
      <c r="K1798" s="336"/>
      <c r="L1798" s="337">
        <f t="shared" si="85"/>
        <v>18.503811232246708</v>
      </c>
      <c r="M1798" s="337">
        <f t="shared" si="86"/>
        <v>0.4</v>
      </c>
    </row>
    <row r="1799" spans="1:13">
      <c r="A1799" s="334" t="s">
        <v>1207</v>
      </c>
      <c r="B1799" s="334" t="s">
        <v>79</v>
      </c>
      <c r="C1799" s="334" t="s">
        <v>52</v>
      </c>
      <c r="D1799" s="334" t="s">
        <v>1537</v>
      </c>
      <c r="E1799" s="334" t="s">
        <v>1041</v>
      </c>
      <c r="F1799" s="334" t="str">
        <f t="shared" si="87"/>
        <v>Dhaka FR Non-PNP</v>
      </c>
      <c r="G1799" s="338">
        <v>779869</v>
      </c>
      <c r="H1799" s="336">
        <v>71190.731533929822</v>
      </c>
      <c r="I1799" s="336">
        <v>3119.4760000000001</v>
      </c>
      <c r="J1799" s="336"/>
      <c r="K1799" s="336"/>
      <c r="L1799" s="337">
        <f t="shared" si="85"/>
        <v>9.1285499915921555</v>
      </c>
      <c r="M1799" s="337">
        <f t="shared" si="86"/>
        <v>0.4</v>
      </c>
    </row>
    <row r="1800" spans="1:13">
      <c r="A1800" s="334" t="s">
        <v>1064</v>
      </c>
      <c r="B1800" s="334" t="s">
        <v>79</v>
      </c>
      <c r="C1800" s="334" t="s">
        <v>52</v>
      </c>
      <c r="D1800" s="334" t="s">
        <v>1537</v>
      </c>
      <c r="E1800" s="334" t="s">
        <v>1041</v>
      </c>
      <c r="F1800" s="334" t="str">
        <f t="shared" si="87"/>
        <v>Dhaka FR Non-PNP</v>
      </c>
      <c r="G1800" s="338">
        <v>164819</v>
      </c>
      <c r="H1800" s="336">
        <v>23173.501280364915</v>
      </c>
      <c r="I1800" s="336">
        <v>659.27600000000007</v>
      </c>
      <c r="J1800" s="336"/>
      <c r="K1800" s="336"/>
      <c r="L1800" s="337">
        <f t="shared" si="85"/>
        <v>14.059969591105951</v>
      </c>
      <c r="M1800" s="337">
        <f t="shared" si="86"/>
        <v>0.4</v>
      </c>
    </row>
    <row r="1801" spans="1:13">
      <c r="A1801" s="334" t="s">
        <v>1126</v>
      </c>
      <c r="B1801" s="334" t="s">
        <v>79</v>
      </c>
      <c r="C1801" s="334" t="s">
        <v>52</v>
      </c>
      <c r="D1801" s="334" t="s">
        <v>1537</v>
      </c>
      <c r="E1801" s="334" t="s">
        <v>1041</v>
      </c>
      <c r="F1801" s="334" t="str">
        <f t="shared" si="87"/>
        <v>Dhaka FR Non-PNP</v>
      </c>
      <c r="G1801" s="338">
        <v>201671</v>
      </c>
      <c r="H1801" s="336">
        <v>25756.0503836977</v>
      </c>
      <c r="I1801" s="336">
        <v>806.68399999999997</v>
      </c>
      <c r="J1801" s="336"/>
      <c r="K1801" s="336"/>
      <c r="L1801" s="337">
        <f t="shared" si="85"/>
        <v>12.771320806510456</v>
      </c>
      <c r="M1801" s="337">
        <f t="shared" si="86"/>
        <v>0.4</v>
      </c>
    </row>
    <row r="1802" spans="1:13">
      <c r="A1802" s="334" t="s">
        <v>1191</v>
      </c>
      <c r="B1802" s="334" t="s">
        <v>170</v>
      </c>
      <c r="C1802" s="334" t="s">
        <v>195</v>
      </c>
      <c r="D1802" s="334" t="s">
        <v>1537</v>
      </c>
      <c r="E1802" s="334" t="s">
        <v>1041</v>
      </c>
      <c r="F1802" s="334" t="str">
        <f t="shared" si="87"/>
        <v>Chattogram FR Non-PNP</v>
      </c>
      <c r="G1802" s="338">
        <v>25191</v>
      </c>
      <c r="H1802" s="336">
        <v>4552.5379513703219</v>
      </c>
      <c r="I1802" s="336">
        <v>100.764</v>
      </c>
      <c r="J1802" s="336"/>
      <c r="K1802" s="336"/>
      <c r="L1802" s="337">
        <f t="shared" si="85"/>
        <v>18.072081105832726</v>
      </c>
      <c r="M1802" s="337">
        <f t="shared" si="86"/>
        <v>0.4</v>
      </c>
    </row>
    <row r="1803" spans="1:13">
      <c r="A1803" s="334" t="s">
        <v>1086</v>
      </c>
      <c r="B1803" s="334" t="s">
        <v>195</v>
      </c>
      <c r="C1803" s="334" t="s">
        <v>195</v>
      </c>
      <c r="D1803" s="334" t="s">
        <v>1537</v>
      </c>
      <c r="E1803" s="334" t="s">
        <v>1041</v>
      </c>
      <c r="F1803" s="334" t="str">
        <f t="shared" si="87"/>
        <v>Chattogram FR Non-PNP</v>
      </c>
      <c r="G1803" s="338">
        <v>174512</v>
      </c>
      <c r="H1803" s="336">
        <v>22114.804077500543</v>
      </c>
      <c r="I1803" s="336">
        <v>698.048</v>
      </c>
      <c r="J1803" s="336"/>
      <c r="K1803" s="336"/>
      <c r="L1803" s="337">
        <f t="shared" si="85"/>
        <v>12.672368706736812</v>
      </c>
      <c r="M1803" s="337">
        <f t="shared" si="86"/>
        <v>0.4</v>
      </c>
    </row>
    <row r="1804" spans="1:13">
      <c r="A1804" s="334" t="s">
        <v>1182</v>
      </c>
      <c r="B1804" s="334" t="s">
        <v>189</v>
      </c>
      <c r="C1804" s="334" t="s">
        <v>189</v>
      </c>
      <c r="D1804" s="334" t="s">
        <v>1537</v>
      </c>
      <c r="E1804" s="334" t="s">
        <v>1041</v>
      </c>
      <c r="F1804" s="334" t="str">
        <f t="shared" si="87"/>
        <v>Barishal FR Non-PNP</v>
      </c>
      <c r="G1804" s="338">
        <v>109012</v>
      </c>
      <c r="H1804" s="336">
        <v>16072.264551473087</v>
      </c>
      <c r="I1804" s="336">
        <v>436.048</v>
      </c>
      <c r="J1804" s="336"/>
      <c r="K1804" s="336"/>
      <c r="L1804" s="337">
        <f t="shared" si="85"/>
        <v>14.743573690486448</v>
      </c>
      <c r="M1804" s="337">
        <f t="shared" si="86"/>
        <v>0.4</v>
      </c>
    </row>
    <row r="1805" spans="1:13">
      <c r="A1805" s="334" t="s">
        <v>1090</v>
      </c>
      <c r="B1805" s="334" t="s">
        <v>189</v>
      </c>
      <c r="C1805" s="334" t="s">
        <v>189</v>
      </c>
      <c r="D1805" s="334" t="s">
        <v>1537</v>
      </c>
      <c r="E1805" s="334" t="s">
        <v>1041</v>
      </c>
      <c r="F1805" s="334" t="str">
        <f t="shared" si="87"/>
        <v>Barishal FR Non-PNP</v>
      </c>
      <c r="G1805" s="338">
        <v>243331</v>
      </c>
      <c r="H1805" s="336">
        <v>34925.44105817761</v>
      </c>
      <c r="I1805" s="336">
        <v>973.32400000000007</v>
      </c>
      <c r="J1805" s="336"/>
      <c r="K1805" s="336"/>
      <c r="L1805" s="337">
        <f t="shared" si="85"/>
        <v>14.353058614881625</v>
      </c>
      <c r="M1805" s="337">
        <f t="shared" si="86"/>
        <v>0.4</v>
      </c>
    </row>
    <row r="1806" spans="1:13">
      <c r="A1806" s="334" t="s">
        <v>1078</v>
      </c>
      <c r="B1806" s="334" t="s">
        <v>52</v>
      </c>
      <c r="C1806" s="334" t="s">
        <v>52</v>
      </c>
      <c r="D1806" s="334" t="s">
        <v>1537</v>
      </c>
      <c r="E1806" s="334" t="s">
        <v>1041</v>
      </c>
      <c r="F1806" s="334" t="str">
        <f t="shared" si="87"/>
        <v>Dhaka FR Non-PNP</v>
      </c>
      <c r="G1806" s="338">
        <v>159688</v>
      </c>
      <c r="H1806" s="336">
        <v>25668.618732341805</v>
      </c>
      <c r="I1806" s="336">
        <v>638.75200000000007</v>
      </c>
      <c r="J1806" s="336"/>
      <c r="K1806" s="336"/>
      <c r="L1806" s="337">
        <f t="shared" si="85"/>
        <v>16.074231459058794</v>
      </c>
      <c r="M1806" s="337">
        <f t="shared" si="86"/>
        <v>0.4</v>
      </c>
    </row>
    <row r="1807" spans="1:13">
      <c r="A1807" s="334" t="s">
        <v>1083</v>
      </c>
      <c r="B1807" s="334" t="s">
        <v>79</v>
      </c>
      <c r="C1807" s="334" t="s">
        <v>52</v>
      </c>
      <c r="D1807" s="334" t="s">
        <v>1537</v>
      </c>
      <c r="E1807" s="334" t="s">
        <v>1041</v>
      </c>
      <c r="F1807" s="334" t="str">
        <f t="shared" si="87"/>
        <v>Dhaka FR Non-PNP</v>
      </c>
      <c r="G1807" s="338">
        <v>31037</v>
      </c>
      <c r="H1807" s="336">
        <v>4309.124782405157</v>
      </c>
      <c r="I1807" s="336">
        <v>124.148</v>
      </c>
      <c r="J1807" s="336"/>
      <c r="K1807" s="336"/>
      <c r="L1807" s="337">
        <f t="shared" si="85"/>
        <v>13.883831499195015</v>
      </c>
      <c r="M1807" s="337">
        <f t="shared" si="86"/>
        <v>0.4</v>
      </c>
    </row>
    <row r="1808" spans="1:13">
      <c r="A1808" s="334" t="s">
        <v>1053</v>
      </c>
      <c r="B1808" s="334" t="s">
        <v>52</v>
      </c>
      <c r="C1808" s="334" t="s">
        <v>52</v>
      </c>
      <c r="D1808" s="334" t="s">
        <v>1537</v>
      </c>
      <c r="E1808" s="334" t="s">
        <v>1041</v>
      </c>
      <c r="F1808" s="334" t="str">
        <f t="shared" si="87"/>
        <v>Dhaka FR Non-PNP</v>
      </c>
      <c r="G1808" s="338">
        <v>455169</v>
      </c>
      <c r="H1808" s="336">
        <v>68342.25864552737</v>
      </c>
      <c r="I1808" s="336">
        <v>1820.6759999999999</v>
      </c>
      <c r="J1808" s="336"/>
      <c r="K1808" s="336"/>
      <c r="L1808" s="337">
        <f t="shared" si="85"/>
        <v>15.014699736916921</v>
      </c>
      <c r="M1808" s="337">
        <f t="shared" si="86"/>
        <v>0.4</v>
      </c>
    </row>
    <row r="1809" spans="1:13">
      <c r="A1809" s="334" t="s">
        <v>1060</v>
      </c>
      <c r="B1809" s="334" t="s">
        <v>52</v>
      </c>
      <c r="C1809" s="334" t="s">
        <v>52</v>
      </c>
      <c r="D1809" s="334" t="s">
        <v>1537</v>
      </c>
      <c r="E1809" s="334" t="s">
        <v>1041</v>
      </c>
      <c r="F1809" s="334" t="str">
        <f t="shared" si="87"/>
        <v>Dhaka FR Non-PNP</v>
      </c>
      <c r="G1809" s="338">
        <v>293828</v>
      </c>
      <c r="H1809" s="336">
        <v>53888.828257105895</v>
      </c>
      <c r="I1809" s="336">
        <v>1175.3120000000001</v>
      </c>
      <c r="J1809" s="336"/>
      <c r="K1809" s="336"/>
      <c r="L1809" s="337">
        <f t="shared" si="85"/>
        <v>18.340263098515422</v>
      </c>
      <c r="M1809" s="337">
        <f t="shared" si="86"/>
        <v>0.4</v>
      </c>
    </row>
    <row r="1810" spans="1:13">
      <c r="A1810" s="334" t="s">
        <v>1186</v>
      </c>
      <c r="B1810" s="334" t="s">
        <v>52</v>
      </c>
      <c r="C1810" s="334" t="s">
        <v>52</v>
      </c>
      <c r="D1810" s="334" t="s">
        <v>1537</v>
      </c>
      <c r="E1810" s="334" t="s">
        <v>1041</v>
      </c>
      <c r="F1810" s="334" t="str">
        <f t="shared" si="87"/>
        <v>Dhaka FR Non-PNP</v>
      </c>
      <c r="G1810" s="338">
        <v>240355</v>
      </c>
      <c r="H1810" s="336">
        <v>35261.003649080805</v>
      </c>
      <c r="I1810" s="336">
        <v>961.42000000000007</v>
      </c>
      <c r="J1810" s="336"/>
      <c r="K1810" s="336"/>
      <c r="L1810" s="337">
        <f t="shared" si="85"/>
        <v>14.670384909438457</v>
      </c>
      <c r="M1810" s="337">
        <f t="shared" si="86"/>
        <v>0.4</v>
      </c>
    </row>
    <row r="1811" spans="1:13">
      <c r="A1811" s="334" t="s">
        <v>1102</v>
      </c>
      <c r="B1811" s="334" t="s">
        <v>206</v>
      </c>
      <c r="C1811" s="334" t="s">
        <v>52</v>
      </c>
      <c r="D1811" s="334" t="s">
        <v>1537</v>
      </c>
      <c r="E1811" s="334" t="s">
        <v>1041</v>
      </c>
      <c r="F1811" s="334" t="str">
        <f t="shared" si="87"/>
        <v>Dhaka FR Non-PNP</v>
      </c>
      <c r="G1811" s="338">
        <v>180624</v>
      </c>
      <c r="H1811" s="336">
        <v>27216.990273253323</v>
      </c>
      <c r="I1811" s="336">
        <v>722.49599999999998</v>
      </c>
      <c r="J1811" s="336"/>
      <c r="K1811" s="336"/>
      <c r="L1811" s="337">
        <f t="shared" si="85"/>
        <v>15.068313332255581</v>
      </c>
      <c r="M1811" s="337">
        <f t="shared" si="86"/>
        <v>0.4</v>
      </c>
    </row>
    <row r="1812" spans="1:13">
      <c r="A1812" s="334" t="s">
        <v>1257</v>
      </c>
      <c r="B1812" s="334" t="s">
        <v>52</v>
      </c>
      <c r="C1812" s="334" t="s">
        <v>52</v>
      </c>
      <c r="D1812" s="334" t="s">
        <v>1537</v>
      </c>
      <c r="E1812" s="334" t="s">
        <v>1041</v>
      </c>
      <c r="F1812" s="334" t="str">
        <f t="shared" si="87"/>
        <v>Dhaka FR Non-PNP</v>
      </c>
      <c r="G1812" s="338">
        <v>185512</v>
      </c>
      <c r="H1812" s="336">
        <v>29439.829173311817</v>
      </c>
      <c r="I1812" s="336">
        <v>742.048</v>
      </c>
      <c r="J1812" s="336"/>
      <c r="K1812" s="336"/>
      <c r="L1812" s="337">
        <f t="shared" si="85"/>
        <v>15.86950125776867</v>
      </c>
      <c r="M1812" s="337">
        <f t="shared" si="86"/>
        <v>0.4</v>
      </c>
    </row>
    <row r="1813" spans="1:13">
      <c r="A1813" s="334" t="s">
        <v>1219</v>
      </c>
      <c r="B1813" s="334" t="s">
        <v>52</v>
      </c>
      <c r="C1813" s="334" t="s">
        <v>52</v>
      </c>
      <c r="D1813" s="334" t="s">
        <v>1537</v>
      </c>
      <c r="E1813" s="334" t="s">
        <v>1041</v>
      </c>
      <c r="F1813" s="334" t="str">
        <f t="shared" si="87"/>
        <v>Dhaka FR Non-PNP</v>
      </c>
      <c r="G1813" s="338">
        <v>186830</v>
      </c>
      <c r="H1813" s="336">
        <v>24041.546588034849</v>
      </c>
      <c r="I1813" s="336">
        <v>747.32</v>
      </c>
      <c r="J1813" s="336"/>
      <c r="K1813" s="336"/>
      <c r="L1813" s="337">
        <f t="shared" si="85"/>
        <v>12.868140335082614</v>
      </c>
      <c r="M1813" s="337">
        <f t="shared" si="86"/>
        <v>0.4</v>
      </c>
    </row>
    <row r="1814" spans="1:13">
      <c r="A1814" s="334" t="s">
        <v>1099</v>
      </c>
      <c r="B1814" s="334" t="s">
        <v>98</v>
      </c>
      <c r="C1814" s="334" t="s">
        <v>52</v>
      </c>
      <c r="D1814" s="334" t="s">
        <v>1537</v>
      </c>
      <c r="E1814" s="334" t="s">
        <v>1041</v>
      </c>
      <c r="F1814" s="334" t="str">
        <f t="shared" si="87"/>
        <v>Dhaka FR Non-PNP</v>
      </c>
      <c r="G1814" s="338">
        <v>68721</v>
      </c>
      <c r="H1814" s="336">
        <v>10194.409509614225</v>
      </c>
      <c r="I1814" s="336">
        <v>274.88400000000001</v>
      </c>
      <c r="J1814" s="336"/>
      <c r="K1814" s="336"/>
      <c r="L1814" s="337">
        <f t="shared" si="85"/>
        <v>14.834489471361337</v>
      </c>
      <c r="M1814" s="337">
        <f t="shared" si="86"/>
        <v>0.4</v>
      </c>
    </row>
    <row r="1815" spans="1:13">
      <c r="A1815" s="334" t="s">
        <v>1208</v>
      </c>
      <c r="B1815" s="334" t="s">
        <v>52</v>
      </c>
      <c r="C1815" s="334" t="s">
        <v>52</v>
      </c>
      <c r="D1815" s="334" t="s">
        <v>1537</v>
      </c>
      <c r="E1815" s="334" t="s">
        <v>1041</v>
      </c>
      <c r="F1815" s="334" t="str">
        <f t="shared" si="87"/>
        <v>Dhaka FR Non-PNP</v>
      </c>
      <c r="G1815" s="338">
        <v>103827</v>
      </c>
      <c r="H1815" s="336">
        <v>14921.017842513318</v>
      </c>
      <c r="I1815" s="336">
        <v>415.30799999999999</v>
      </c>
      <c r="J1815" s="336"/>
      <c r="K1815" s="336"/>
      <c r="L1815" s="337">
        <f t="shared" si="85"/>
        <v>14.371038210208633</v>
      </c>
      <c r="M1815" s="337">
        <f t="shared" si="86"/>
        <v>0.4</v>
      </c>
    </row>
    <row r="1816" spans="1:13">
      <c r="A1816" s="334" t="s">
        <v>1151</v>
      </c>
      <c r="B1816" s="334" t="s">
        <v>52</v>
      </c>
      <c r="C1816" s="334" t="s">
        <v>52</v>
      </c>
      <c r="D1816" s="334" t="s">
        <v>1537</v>
      </c>
      <c r="E1816" s="334" t="s">
        <v>1041</v>
      </c>
      <c r="F1816" s="334" t="str">
        <f t="shared" si="87"/>
        <v>Dhaka FR Non-PNP</v>
      </c>
      <c r="G1816" s="338">
        <v>101754</v>
      </c>
      <c r="H1816" s="336">
        <v>14745.062115826418</v>
      </c>
      <c r="I1816" s="336">
        <v>407.01600000000002</v>
      </c>
      <c r="J1816" s="336"/>
      <c r="K1816" s="336"/>
      <c r="L1816" s="337">
        <f t="shared" si="85"/>
        <v>14.49089187238479</v>
      </c>
      <c r="M1816" s="337">
        <f t="shared" si="86"/>
        <v>0.4</v>
      </c>
    </row>
    <row r="1817" spans="1:13">
      <c r="A1817" s="334" t="s">
        <v>1209</v>
      </c>
      <c r="B1817" s="334" t="s">
        <v>206</v>
      </c>
      <c r="C1817" s="334" t="s">
        <v>52</v>
      </c>
      <c r="D1817" s="334" t="s">
        <v>1537</v>
      </c>
      <c r="E1817" s="334" t="s">
        <v>1041</v>
      </c>
      <c r="F1817" s="334" t="str">
        <f t="shared" si="87"/>
        <v>Dhaka FR Non-PNP</v>
      </c>
      <c r="G1817" s="338">
        <v>165355</v>
      </c>
      <c r="H1817" s="336">
        <v>25553.659092366011</v>
      </c>
      <c r="I1817" s="336">
        <v>661.42</v>
      </c>
      <c r="J1817" s="336"/>
      <c r="K1817" s="336"/>
      <c r="L1817" s="337">
        <f t="shared" si="85"/>
        <v>15.453816995171607</v>
      </c>
      <c r="M1817" s="337">
        <f t="shared" si="86"/>
        <v>0.4</v>
      </c>
    </row>
    <row r="1818" spans="1:13">
      <c r="A1818" s="334" t="s">
        <v>1100</v>
      </c>
      <c r="B1818" s="334" t="s">
        <v>542</v>
      </c>
      <c r="C1818" s="334" t="s">
        <v>52</v>
      </c>
      <c r="D1818" s="334" t="s">
        <v>1537</v>
      </c>
      <c r="E1818" s="334" t="s">
        <v>1041</v>
      </c>
      <c r="F1818" s="334" t="str">
        <f t="shared" si="87"/>
        <v>Dhaka FR Non-PNP</v>
      </c>
      <c r="G1818" s="338">
        <v>34817</v>
      </c>
      <c r="H1818" s="336">
        <v>5442.1624124172977</v>
      </c>
      <c r="I1818" s="336">
        <v>139.268</v>
      </c>
      <c r="J1818" s="336"/>
      <c r="K1818" s="336"/>
      <c r="L1818" s="337">
        <f t="shared" si="85"/>
        <v>15.6307620197527</v>
      </c>
      <c r="M1818" s="337">
        <f t="shared" si="86"/>
        <v>0.4</v>
      </c>
    </row>
    <row r="1819" spans="1:13">
      <c r="A1819" s="334" t="s">
        <v>775</v>
      </c>
      <c r="B1819" s="334" t="s">
        <v>195</v>
      </c>
      <c r="C1819" s="334" t="s">
        <v>195</v>
      </c>
      <c r="D1819" s="334" t="s">
        <v>1492</v>
      </c>
      <c r="E1819" s="334" t="s">
        <v>1555</v>
      </c>
      <c r="F1819" s="334" t="str">
        <f t="shared" si="87"/>
        <v>Chattogram OWN PNP</v>
      </c>
      <c r="G1819" s="338">
        <v>12973697</v>
      </c>
      <c r="H1819" s="336">
        <v>1946640.2392834611</v>
      </c>
      <c r="I1819" s="336">
        <v>45930.182399999998</v>
      </c>
      <c r="J1819" s="336"/>
      <c r="K1819" s="336"/>
      <c r="L1819" s="337">
        <f t="shared" si="85"/>
        <v>15.004514436274111</v>
      </c>
      <c r="M1819" s="337">
        <f t="shared" si="86"/>
        <v>0.35402539769504404</v>
      </c>
    </row>
    <row r="1820" spans="1:13">
      <c r="A1820" s="334" t="s">
        <v>776</v>
      </c>
      <c r="B1820" s="334" t="s">
        <v>195</v>
      </c>
      <c r="C1820" s="334" t="s">
        <v>195</v>
      </c>
      <c r="D1820" s="334" t="s">
        <v>1492</v>
      </c>
      <c r="E1820" s="334" t="s">
        <v>1555</v>
      </c>
      <c r="F1820" s="334" t="str">
        <f t="shared" si="87"/>
        <v>Chattogram OWN PNP</v>
      </c>
      <c r="G1820" s="338">
        <v>18208057</v>
      </c>
      <c r="H1820" s="336">
        <v>3173639.177721818</v>
      </c>
      <c r="I1820" s="336">
        <v>67316.7696</v>
      </c>
      <c r="J1820" s="336"/>
      <c r="K1820" s="336"/>
      <c r="L1820" s="337">
        <f t="shared" si="85"/>
        <v>17.42986183381246</v>
      </c>
      <c r="M1820" s="337">
        <f t="shared" si="86"/>
        <v>0.36970869324497391</v>
      </c>
    </row>
    <row r="1821" spans="1:13">
      <c r="A1821" s="334" t="s">
        <v>777</v>
      </c>
      <c r="B1821" s="334" t="s">
        <v>162</v>
      </c>
      <c r="C1821" s="334" t="s">
        <v>195</v>
      </c>
      <c r="D1821" s="334" t="s">
        <v>1492</v>
      </c>
      <c r="E1821" s="334" t="s">
        <v>1555</v>
      </c>
      <c r="F1821" s="334" t="str">
        <f t="shared" si="87"/>
        <v>Chattogram OWN PNP</v>
      </c>
      <c r="G1821" s="338">
        <v>12336120</v>
      </c>
      <c r="H1821" s="336">
        <v>2140746.3910189872</v>
      </c>
      <c r="I1821" s="336">
        <v>38479.084799999997</v>
      </c>
      <c r="J1821" s="336"/>
      <c r="K1821" s="336"/>
      <c r="L1821" s="337">
        <f t="shared" si="85"/>
        <v>17.353482221468234</v>
      </c>
      <c r="M1821" s="337">
        <f t="shared" si="86"/>
        <v>0.31192210192507852</v>
      </c>
    </row>
    <row r="1822" spans="1:13">
      <c r="A1822" s="334" t="s">
        <v>778</v>
      </c>
      <c r="B1822" s="334" t="s">
        <v>162</v>
      </c>
      <c r="C1822" s="334" t="s">
        <v>195</v>
      </c>
      <c r="D1822" s="334" t="s">
        <v>1492</v>
      </c>
      <c r="E1822" s="334" t="s">
        <v>1555</v>
      </c>
      <c r="F1822" s="334" t="str">
        <f t="shared" si="87"/>
        <v>Chattogram OWN PNP</v>
      </c>
      <c r="G1822" s="338">
        <v>28457707</v>
      </c>
      <c r="H1822" s="336">
        <v>5543880.286913408</v>
      </c>
      <c r="I1822" s="336">
        <v>-1.1641532182693481E-10</v>
      </c>
      <c r="J1822" s="336"/>
      <c r="K1822" s="336"/>
      <c r="L1822" s="337">
        <f t="shared" si="85"/>
        <v>19.481120832797274</v>
      </c>
      <c r="M1822" s="337">
        <f t="shared" si="86"/>
        <v>-4.0908187657893458E-16</v>
      </c>
    </row>
    <row r="1823" spans="1:13">
      <c r="A1823" s="334" t="s">
        <v>779</v>
      </c>
      <c r="B1823" s="334" t="s">
        <v>195</v>
      </c>
      <c r="C1823" s="334" t="s">
        <v>195</v>
      </c>
      <c r="D1823" s="334" t="s">
        <v>1492</v>
      </c>
      <c r="E1823" s="334" t="s">
        <v>1555</v>
      </c>
      <c r="F1823" s="334" t="str">
        <f t="shared" si="87"/>
        <v>Chattogram OWN PNP</v>
      </c>
      <c r="G1823" s="338">
        <v>11846345</v>
      </c>
      <c r="H1823" s="336">
        <v>2098808.2889863164</v>
      </c>
      <c r="I1823" s="336">
        <v>42876.926399999997</v>
      </c>
      <c r="J1823" s="336"/>
      <c r="K1823" s="336"/>
      <c r="L1823" s="337">
        <f t="shared" si="85"/>
        <v>17.716926942329607</v>
      </c>
      <c r="M1823" s="337">
        <f t="shared" si="86"/>
        <v>0.36194223956840693</v>
      </c>
    </row>
    <row r="1824" spans="1:13">
      <c r="A1824" s="334" t="s">
        <v>780</v>
      </c>
      <c r="B1824" s="334" t="s">
        <v>162</v>
      </c>
      <c r="C1824" s="334" t="s">
        <v>195</v>
      </c>
      <c r="D1824" s="334" t="s">
        <v>1537</v>
      </c>
      <c r="E1824" s="334" t="s">
        <v>1555</v>
      </c>
      <c r="F1824" s="334" t="str">
        <f t="shared" si="87"/>
        <v>Chattogram OWN Non-PNP</v>
      </c>
      <c r="G1824" s="338">
        <v>3376564</v>
      </c>
      <c r="H1824" s="336">
        <v>612418.69489887194</v>
      </c>
      <c r="I1824" s="336">
        <v>13506.255999999999</v>
      </c>
      <c r="J1824" s="336"/>
      <c r="K1824" s="336"/>
      <c r="L1824" s="337">
        <f t="shared" si="85"/>
        <v>18.13733413312681</v>
      </c>
      <c r="M1824" s="337">
        <f t="shared" si="86"/>
        <v>0.4</v>
      </c>
    </row>
    <row r="1825" spans="1:13">
      <c r="A1825" s="334" t="s">
        <v>781</v>
      </c>
      <c r="B1825" s="334" t="s">
        <v>455</v>
      </c>
      <c r="C1825" s="334" t="s">
        <v>195</v>
      </c>
      <c r="D1825" s="334" t="s">
        <v>1492</v>
      </c>
      <c r="E1825" s="334" t="s">
        <v>1555</v>
      </c>
      <c r="F1825" s="334" t="str">
        <f t="shared" si="87"/>
        <v>Chattogram OWN PNP</v>
      </c>
      <c r="G1825" s="338">
        <v>10366065</v>
      </c>
      <c r="H1825" s="336">
        <v>1945906.0672645208</v>
      </c>
      <c r="I1825" s="336">
        <v>0</v>
      </c>
      <c r="J1825" s="336"/>
      <c r="K1825" s="336"/>
      <c r="L1825" s="337">
        <f t="shared" si="85"/>
        <v>18.771887570302916</v>
      </c>
      <c r="M1825" s="337">
        <f t="shared" si="86"/>
        <v>0</v>
      </c>
    </row>
    <row r="1826" spans="1:13">
      <c r="A1826" s="334" t="s">
        <v>782</v>
      </c>
      <c r="B1826" s="334" t="s">
        <v>195</v>
      </c>
      <c r="C1826" s="334" t="s">
        <v>195</v>
      </c>
      <c r="D1826" s="334" t="s">
        <v>1492</v>
      </c>
      <c r="E1826" s="334" t="s">
        <v>1555</v>
      </c>
      <c r="F1826" s="334" t="str">
        <f t="shared" si="87"/>
        <v>Chattogram OWN PNP</v>
      </c>
      <c r="G1826" s="338">
        <v>7568888</v>
      </c>
      <c r="H1826" s="336">
        <v>1363966.7524135991</v>
      </c>
      <c r="I1826" s="336">
        <v>28564.660799999998</v>
      </c>
      <c r="J1826" s="336"/>
      <c r="K1826" s="336"/>
      <c r="L1826" s="337">
        <f t="shared" si="85"/>
        <v>18.020702016116491</v>
      </c>
      <c r="M1826" s="337">
        <f t="shared" si="86"/>
        <v>0.37739573897777318</v>
      </c>
    </row>
    <row r="1827" spans="1:13">
      <c r="A1827" s="334" t="s">
        <v>783</v>
      </c>
      <c r="B1827" s="334" t="s">
        <v>283</v>
      </c>
      <c r="C1827" s="334" t="s">
        <v>195</v>
      </c>
      <c r="D1827" s="334" t="s">
        <v>1537</v>
      </c>
      <c r="E1827" s="334" t="s">
        <v>1555</v>
      </c>
      <c r="F1827" s="334" t="str">
        <f t="shared" si="87"/>
        <v>Chattogram OWN Non-PNP</v>
      </c>
      <c r="G1827" s="338">
        <v>3446768</v>
      </c>
      <c r="H1827" s="336">
        <v>712624.27007585717</v>
      </c>
      <c r="I1827" s="336">
        <v>13787.072</v>
      </c>
      <c r="J1827" s="336"/>
      <c r="K1827" s="336"/>
      <c r="L1827" s="337">
        <f t="shared" si="85"/>
        <v>20.675144659456546</v>
      </c>
      <c r="M1827" s="337">
        <f t="shared" si="86"/>
        <v>0.4</v>
      </c>
    </row>
    <row r="1828" spans="1:13">
      <c r="A1828" s="334" t="s">
        <v>903</v>
      </c>
      <c r="B1828" s="334" t="s">
        <v>76</v>
      </c>
      <c r="C1828" s="334" t="s">
        <v>195</v>
      </c>
      <c r="D1828" s="334" t="s">
        <v>1537</v>
      </c>
      <c r="E1828" s="334" t="s">
        <v>1555</v>
      </c>
      <c r="F1828" s="334" t="str">
        <f t="shared" si="87"/>
        <v>Chattogram OWN Non-PNP</v>
      </c>
      <c r="G1828" s="338">
        <v>4564196</v>
      </c>
      <c r="H1828" s="336">
        <v>841821.58082161495</v>
      </c>
      <c r="I1828" s="336">
        <v>18256.784</v>
      </c>
      <c r="J1828" s="336"/>
      <c r="K1828" s="336"/>
      <c r="L1828" s="337">
        <f t="shared" si="85"/>
        <v>18.444027838016048</v>
      </c>
      <c r="M1828" s="337">
        <f t="shared" si="86"/>
        <v>0.4</v>
      </c>
    </row>
    <row r="1829" spans="1:13">
      <c r="A1829" s="334" t="s">
        <v>1556</v>
      </c>
      <c r="B1829" s="334" t="s">
        <v>283</v>
      </c>
      <c r="C1829" s="334" t="s">
        <v>195</v>
      </c>
      <c r="D1829" s="334" t="s">
        <v>1492</v>
      </c>
      <c r="E1829" s="334" t="s">
        <v>1555</v>
      </c>
      <c r="F1829" s="334" t="str">
        <f t="shared" si="87"/>
        <v>Chattogram OWN PNP</v>
      </c>
      <c r="G1829" s="338">
        <v>10440329</v>
      </c>
      <c r="H1829" s="336">
        <v>1802662.8361396708</v>
      </c>
      <c r="I1829" s="336">
        <v>647388.35565075162</v>
      </c>
      <c r="J1829" s="336"/>
      <c r="K1829" s="336"/>
      <c r="L1829" s="337">
        <f t="shared" si="85"/>
        <v>17.266341282345323</v>
      </c>
      <c r="M1829" s="337">
        <f t="shared" si="86"/>
        <v>6.2008424796838453</v>
      </c>
    </row>
    <row r="1830" spans="1:13">
      <c r="A1830" s="334" t="s">
        <v>784</v>
      </c>
      <c r="B1830" s="334" t="s">
        <v>52</v>
      </c>
      <c r="C1830" s="334" t="s">
        <v>52</v>
      </c>
      <c r="D1830" s="334" t="s">
        <v>1492</v>
      </c>
      <c r="E1830" s="334" t="s">
        <v>1555</v>
      </c>
      <c r="F1830" s="334" t="str">
        <f t="shared" si="87"/>
        <v>Dhaka OWN PNP</v>
      </c>
      <c r="G1830" s="338">
        <v>3894590</v>
      </c>
      <c r="H1830" s="336">
        <v>730263.56225913996</v>
      </c>
      <c r="I1830" s="336">
        <v>15393.211199999998</v>
      </c>
      <c r="J1830" s="336"/>
      <c r="K1830" s="336"/>
      <c r="L1830" s="337">
        <f t="shared" si="85"/>
        <v>18.750717335050414</v>
      </c>
      <c r="M1830" s="337">
        <f t="shared" si="86"/>
        <v>0.39524600022081907</v>
      </c>
    </row>
    <row r="1831" spans="1:13">
      <c r="A1831" s="334" t="s">
        <v>785</v>
      </c>
      <c r="B1831" s="334" t="s">
        <v>52</v>
      </c>
      <c r="C1831" s="334" t="s">
        <v>1557</v>
      </c>
      <c r="D1831" s="334" t="s">
        <v>1492</v>
      </c>
      <c r="E1831" s="334" t="s">
        <v>1555</v>
      </c>
      <c r="F1831" s="334" t="str">
        <f t="shared" si="87"/>
        <v>DhakaGBUD OWN PNP</v>
      </c>
      <c r="G1831" s="338">
        <v>11063406</v>
      </c>
      <c r="H1831" s="336">
        <v>2097850.2246892671</v>
      </c>
      <c r="I1831" s="336">
        <v>43213.281983542431</v>
      </c>
      <c r="J1831" s="336"/>
      <c r="K1831" s="336"/>
      <c r="L1831" s="337">
        <f t="shared" si="85"/>
        <v>18.962064889323116</v>
      </c>
      <c r="M1831" s="337">
        <f t="shared" si="86"/>
        <v>0.39059654850904352</v>
      </c>
    </row>
    <row r="1832" spans="1:13">
      <c r="A1832" s="334" t="s">
        <v>786</v>
      </c>
      <c r="B1832" s="334" t="s">
        <v>52</v>
      </c>
      <c r="C1832" s="334" t="s">
        <v>52</v>
      </c>
      <c r="D1832" s="334" t="s">
        <v>1492</v>
      </c>
      <c r="E1832" s="334" t="s">
        <v>1555</v>
      </c>
      <c r="F1832" s="334" t="str">
        <f t="shared" si="87"/>
        <v>Dhaka OWN PNP</v>
      </c>
      <c r="G1832" s="338">
        <v>6286677</v>
      </c>
      <c r="H1832" s="336">
        <v>1159235.5286703617</v>
      </c>
      <c r="I1832" s="336">
        <v>0</v>
      </c>
      <c r="J1832" s="336"/>
      <c r="K1832" s="336"/>
      <c r="L1832" s="337">
        <f t="shared" si="85"/>
        <v>18.439559224537252</v>
      </c>
      <c r="M1832" s="337">
        <f t="shared" si="86"/>
        <v>0</v>
      </c>
    </row>
    <row r="1833" spans="1:13">
      <c r="A1833" s="334" t="s">
        <v>787</v>
      </c>
      <c r="B1833" s="334" t="s">
        <v>52</v>
      </c>
      <c r="C1833" s="334" t="s">
        <v>52</v>
      </c>
      <c r="D1833" s="334" t="s">
        <v>1492</v>
      </c>
      <c r="E1833" s="334" t="s">
        <v>1555</v>
      </c>
      <c r="F1833" s="334" t="str">
        <f t="shared" si="87"/>
        <v>Dhaka OWN PNP</v>
      </c>
      <c r="G1833" s="338">
        <v>16705547</v>
      </c>
      <c r="H1833" s="336">
        <v>2938549.2498047696</v>
      </c>
      <c r="I1833" s="336">
        <v>60401.836799999997</v>
      </c>
      <c r="J1833" s="336"/>
      <c r="K1833" s="336"/>
      <c r="L1833" s="337">
        <f t="shared" si="85"/>
        <v>17.590260587125758</v>
      </c>
      <c r="M1833" s="337">
        <f t="shared" si="86"/>
        <v>0.36156754879082975</v>
      </c>
    </row>
    <row r="1834" spans="1:13">
      <c r="A1834" s="334" t="s">
        <v>788</v>
      </c>
      <c r="B1834" s="334" t="s">
        <v>52</v>
      </c>
      <c r="C1834" s="334" t="s">
        <v>1557</v>
      </c>
      <c r="D1834" s="334" t="s">
        <v>1492</v>
      </c>
      <c r="E1834" s="334" t="s">
        <v>1555</v>
      </c>
      <c r="F1834" s="334" t="str">
        <f t="shared" si="87"/>
        <v>DhakaGBUD OWN PNP</v>
      </c>
      <c r="G1834" s="338">
        <v>54260926</v>
      </c>
      <c r="H1834" s="336">
        <v>10325368.631794853</v>
      </c>
      <c r="I1834" s="336">
        <v>0</v>
      </c>
      <c r="J1834" s="336"/>
      <c r="K1834" s="336"/>
      <c r="L1834" s="337">
        <f t="shared" si="85"/>
        <v>19.029105090825123</v>
      </c>
      <c r="M1834" s="337">
        <f t="shared" si="86"/>
        <v>0</v>
      </c>
    </row>
    <row r="1835" spans="1:13">
      <c r="A1835" s="334" t="s">
        <v>789</v>
      </c>
      <c r="B1835" s="334" t="s">
        <v>52</v>
      </c>
      <c r="C1835" s="334" t="s">
        <v>52</v>
      </c>
      <c r="D1835" s="334" t="s">
        <v>1492</v>
      </c>
      <c r="E1835" s="334" t="s">
        <v>1555</v>
      </c>
      <c r="F1835" s="334" t="str">
        <f t="shared" si="87"/>
        <v>Dhaka OWN PNP</v>
      </c>
      <c r="G1835" s="338">
        <v>10052641</v>
      </c>
      <c r="H1835" s="336">
        <v>1792736.5889556578</v>
      </c>
      <c r="I1835" s="336">
        <v>0</v>
      </c>
      <c r="J1835" s="336"/>
      <c r="K1835" s="336"/>
      <c r="L1835" s="337">
        <f t="shared" si="85"/>
        <v>17.833488622100976</v>
      </c>
      <c r="M1835" s="337">
        <f t="shared" si="86"/>
        <v>0</v>
      </c>
    </row>
    <row r="1836" spans="1:13">
      <c r="A1836" s="334" t="s">
        <v>790</v>
      </c>
      <c r="B1836" s="334" t="s">
        <v>103</v>
      </c>
      <c r="C1836" s="334" t="s">
        <v>52</v>
      </c>
      <c r="D1836" s="334" t="s">
        <v>1492</v>
      </c>
      <c r="E1836" s="334" t="s">
        <v>1555</v>
      </c>
      <c r="F1836" s="334" t="str">
        <f t="shared" si="87"/>
        <v>Dhaka OWN PNP</v>
      </c>
      <c r="G1836" s="338">
        <v>12336812</v>
      </c>
      <c r="H1836" s="336">
        <v>2261951.2586641759</v>
      </c>
      <c r="I1836" s="336">
        <v>0</v>
      </c>
      <c r="J1836" s="336"/>
      <c r="K1836" s="336"/>
      <c r="L1836" s="337">
        <f t="shared" si="85"/>
        <v>18.334973886804594</v>
      </c>
      <c r="M1836" s="337">
        <f t="shared" si="86"/>
        <v>0</v>
      </c>
    </row>
    <row r="1837" spans="1:13">
      <c r="A1837" s="334" t="s">
        <v>791</v>
      </c>
      <c r="B1837" s="334" t="s">
        <v>52</v>
      </c>
      <c r="C1837" s="334" t="s">
        <v>1557</v>
      </c>
      <c r="D1837" s="334" t="s">
        <v>1492</v>
      </c>
      <c r="E1837" s="334" t="s">
        <v>1555</v>
      </c>
      <c r="F1837" s="334" t="str">
        <f t="shared" si="87"/>
        <v>DhakaGBUD OWN PNP</v>
      </c>
      <c r="G1837" s="338">
        <v>37760298</v>
      </c>
      <c r="H1837" s="336">
        <v>7205803.5751277152</v>
      </c>
      <c r="I1837" s="336">
        <v>119393.13599999998</v>
      </c>
      <c r="J1837" s="336"/>
      <c r="K1837" s="336"/>
      <c r="L1837" s="337">
        <f t="shared" si="85"/>
        <v>19.083015645500772</v>
      </c>
      <c r="M1837" s="337">
        <f t="shared" si="86"/>
        <v>0.31618695382118012</v>
      </c>
    </row>
    <row r="1838" spans="1:13">
      <c r="A1838" s="334" t="s">
        <v>792</v>
      </c>
      <c r="B1838" s="334" t="s">
        <v>52</v>
      </c>
      <c r="C1838" s="334" t="s">
        <v>52</v>
      </c>
      <c r="D1838" s="334" t="s">
        <v>1492</v>
      </c>
      <c r="E1838" s="334" t="s">
        <v>1555</v>
      </c>
      <c r="F1838" s="334" t="str">
        <f t="shared" si="87"/>
        <v>Dhaka OWN PNP</v>
      </c>
      <c r="G1838" s="338">
        <v>8908174</v>
      </c>
      <c r="H1838" s="336">
        <v>1512265.7333042931</v>
      </c>
      <c r="I1838" s="336">
        <v>53479.893304293233</v>
      </c>
      <c r="J1838" s="336"/>
      <c r="K1838" s="336"/>
      <c r="L1838" s="337">
        <f t="shared" si="85"/>
        <v>16.976158450702613</v>
      </c>
      <c r="M1838" s="337">
        <f t="shared" si="86"/>
        <v>0.60034630334222516</v>
      </c>
    </row>
    <row r="1839" spans="1:13">
      <c r="A1839" s="334" t="s">
        <v>793</v>
      </c>
      <c r="B1839" s="334" t="s">
        <v>52</v>
      </c>
      <c r="C1839" s="334" t="s">
        <v>52</v>
      </c>
      <c r="D1839" s="334" t="s">
        <v>1492</v>
      </c>
      <c r="E1839" s="334" t="s">
        <v>1555</v>
      </c>
      <c r="F1839" s="334" t="str">
        <f t="shared" si="87"/>
        <v>Dhaka OWN PNP</v>
      </c>
      <c r="G1839" s="338">
        <v>7050562</v>
      </c>
      <c r="H1839" s="336">
        <v>1351106.3803565234</v>
      </c>
      <c r="I1839" s="336">
        <v>28365.196799999998</v>
      </c>
      <c r="J1839" s="336"/>
      <c r="K1839" s="336"/>
      <c r="L1839" s="337">
        <f t="shared" si="85"/>
        <v>19.163101896792391</v>
      </c>
      <c r="M1839" s="337">
        <f t="shared" si="86"/>
        <v>0.40231114626039738</v>
      </c>
    </row>
    <row r="1840" spans="1:13">
      <c r="A1840" s="334" t="s">
        <v>794</v>
      </c>
      <c r="B1840" s="334" t="s">
        <v>52</v>
      </c>
      <c r="C1840" s="334" t="s">
        <v>52</v>
      </c>
      <c r="D1840" s="334" t="s">
        <v>1492</v>
      </c>
      <c r="E1840" s="334" t="s">
        <v>1555</v>
      </c>
      <c r="F1840" s="334" t="str">
        <f t="shared" si="87"/>
        <v>Dhaka OWN PNP</v>
      </c>
      <c r="G1840" s="338">
        <v>22187908</v>
      </c>
      <c r="H1840" s="336">
        <v>4280437.9739526017</v>
      </c>
      <c r="I1840" s="336">
        <v>70767.983999999997</v>
      </c>
      <c r="J1840" s="336"/>
      <c r="K1840" s="336"/>
      <c r="L1840" s="337">
        <f t="shared" si="85"/>
        <v>19.291760061167558</v>
      </c>
      <c r="M1840" s="337">
        <f t="shared" si="86"/>
        <v>0.31894842902719805</v>
      </c>
    </row>
    <row r="1841" spans="1:13">
      <c r="A1841" s="334" t="s">
        <v>795</v>
      </c>
      <c r="B1841" s="334" t="s">
        <v>52</v>
      </c>
      <c r="C1841" s="334" t="s">
        <v>1557</v>
      </c>
      <c r="D1841" s="334" t="s">
        <v>1492</v>
      </c>
      <c r="E1841" s="334" t="s">
        <v>1555</v>
      </c>
      <c r="F1841" s="334" t="str">
        <f t="shared" si="87"/>
        <v>DhakaGBUD OWN PNP</v>
      </c>
      <c r="G1841" s="338">
        <v>22941125</v>
      </c>
      <c r="H1841" s="336">
        <v>4350540.5281972811</v>
      </c>
      <c r="I1841" s="336">
        <v>61844.443199999994</v>
      </c>
      <c r="J1841" s="336"/>
      <c r="K1841" s="336"/>
      <c r="L1841" s="337">
        <f t="shared" si="85"/>
        <v>18.963937157385615</v>
      </c>
      <c r="M1841" s="337">
        <f t="shared" si="86"/>
        <v>0.26957894697840667</v>
      </c>
    </row>
    <row r="1842" spans="1:13">
      <c r="A1842" s="334" t="s">
        <v>796</v>
      </c>
      <c r="B1842" s="334" t="s">
        <v>52</v>
      </c>
      <c r="C1842" s="334" t="s">
        <v>1557</v>
      </c>
      <c r="D1842" s="334" t="s">
        <v>1492</v>
      </c>
      <c r="E1842" s="334" t="s">
        <v>1555</v>
      </c>
      <c r="F1842" s="334" t="str">
        <f t="shared" si="87"/>
        <v>DhakaGBUD OWN PNP</v>
      </c>
      <c r="G1842" s="338">
        <v>10936847</v>
      </c>
      <c r="H1842" s="336">
        <v>1911981.9535693759</v>
      </c>
      <c r="I1842" s="336">
        <v>33186.571199999998</v>
      </c>
      <c r="J1842" s="336"/>
      <c r="K1842" s="336"/>
      <c r="L1842" s="337">
        <f t="shared" si="85"/>
        <v>17.48202158784315</v>
      </c>
      <c r="M1842" s="337">
        <f t="shared" si="86"/>
        <v>0.30343819567010494</v>
      </c>
    </row>
    <row r="1843" spans="1:13">
      <c r="A1843" s="334" t="s">
        <v>797</v>
      </c>
      <c r="B1843" s="334" t="s">
        <v>52</v>
      </c>
      <c r="C1843" s="334" t="s">
        <v>52</v>
      </c>
      <c r="D1843" s="334" t="s">
        <v>1492</v>
      </c>
      <c r="E1843" s="334" t="s">
        <v>1555</v>
      </c>
      <c r="F1843" s="334" t="str">
        <f t="shared" si="87"/>
        <v>Dhaka OWN PNP</v>
      </c>
      <c r="G1843" s="338">
        <v>6557618</v>
      </c>
      <c r="H1843" s="336">
        <v>1162936.8473364571</v>
      </c>
      <c r="I1843" s="336">
        <v>24630.163199999999</v>
      </c>
      <c r="J1843" s="336"/>
      <c r="K1843" s="336"/>
      <c r="L1843" s="337">
        <f t="shared" si="85"/>
        <v>17.734135281080068</v>
      </c>
      <c r="M1843" s="337">
        <f t="shared" si="86"/>
        <v>0.37559618751808965</v>
      </c>
    </row>
    <row r="1844" spans="1:13">
      <c r="A1844" s="334" t="s">
        <v>798</v>
      </c>
      <c r="B1844" s="334" t="s">
        <v>52</v>
      </c>
      <c r="C1844" s="334" t="s">
        <v>1557</v>
      </c>
      <c r="D1844" s="334" t="s">
        <v>1492</v>
      </c>
      <c r="E1844" s="334" t="s">
        <v>1555</v>
      </c>
      <c r="F1844" s="334" t="str">
        <f t="shared" si="87"/>
        <v>DhakaGBUD OWN PNP</v>
      </c>
      <c r="G1844" s="338">
        <v>17672750</v>
      </c>
      <c r="H1844" s="336">
        <v>3411783.4546914836</v>
      </c>
      <c r="I1844" s="336">
        <v>283718.08911022113</v>
      </c>
      <c r="J1844" s="336"/>
      <c r="K1844" s="336"/>
      <c r="L1844" s="337">
        <f t="shared" si="85"/>
        <v>19.305334227505529</v>
      </c>
      <c r="M1844" s="337">
        <f t="shared" si="86"/>
        <v>1.6053986454299478</v>
      </c>
    </row>
    <row r="1845" spans="1:13">
      <c r="A1845" s="334" t="s">
        <v>799</v>
      </c>
      <c r="B1845" s="334" t="s">
        <v>52</v>
      </c>
      <c r="C1845" s="334" t="s">
        <v>52</v>
      </c>
      <c r="D1845" s="334" t="s">
        <v>1492</v>
      </c>
      <c r="E1845" s="334" t="s">
        <v>1555</v>
      </c>
      <c r="F1845" s="334" t="str">
        <f t="shared" si="87"/>
        <v>Dhaka OWN PNP</v>
      </c>
      <c r="G1845" s="338">
        <v>7878818</v>
      </c>
      <c r="H1845" s="336">
        <v>1377938.9673234532</v>
      </c>
      <c r="I1845" s="336">
        <v>28567.070399999997</v>
      </c>
      <c r="J1845" s="336"/>
      <c r="K1845" s="336"/>
      <c r="L1845" s="337">
        <f t="shared" si="85"/>
        <v>17.489158492091747</v>
      </c>
      <c r="M1845" s="337">
        <f t="shared" si="86"/>
        <v>0.36258066121085669</v>
      </c>
    </row>
    <row r="1846" spans="1:13">
      <c r="A1846" s="334" t="s">
        <v>800</v>
      </c>
      <c r="B1846" s="334" t="s">
        <v>52</v>
      </c>
      <c r="C1846" s="334" t="s">
        <v>52</v>
      </c>
      <c r="D1846" s="334" t="s">
        <v>1537</v>
      </c>
      <c r="E1846" s="334" t="s">
        <v>1555</v>
      </c>
      <c r="F1846" s="334" t="str">
        <f t="shared" si="87"/>
        <v>Dhaka OWN Non-PNP</v>
      </c>
      <c r="G1846" s="338">
        <v>2710203</v>
      </c>
      <c r="H1846" s="336">
        <v>490528.41889671225</v>
      </c>
      <c r="I1846" s="336">
        <v>10840.812</v>
      </c>
      <c r="J1846" s="336"/>
      <c r="K1846" s="336"/>
      <c r="L1846" s="337">
        <f t="shared" si="85"/>
        <v>18.099323884473311</v>
      </c>
      <c r="M1846" s="337">
        <f t="shared" si="86"/>
        <v>0.4</v>
      </c>
    </row>
    <row r="1847" spans="1:13">
      <c r="A1847" s="334" t="s">
        <v>801</v>
      </c>
      <c r="B1847" s="334" t="s">
        <v>52</v>
      </c>
      <c r="C1847" s="334" t="s">
        <v>52</v>
      </c>
      <c r="D1847" s="334" t="s">
        <v>1492</v>
      </c>
      <c r="E1847" s="334" t="s">
        <v>1555</v>
      </c>
      <c r="F1847" s="334" t="str">
        <f t="shared" si="87"/>
        <v>Dhaka OWN PNP</v>
      </c>
      <c r="G1847" s="338">
        <v>15199511</v>
      </c>
      <c r="H1847" s="336">
        <v>2622103.8147073179</v>
      </c>
      <c r="I1847" s="336">
        <v>0</v>
      </c>
      <c r="J1847" s="336"/>
      <c r="K1847" s="336"/>
      <c r="L1847" s="337">
        <f t="shared" si="85"/>
        <v>17.251237981980591</v>
      </c>
      <c r="M1847" s="337">
        <f t="shared" si="86"/>
        <v>0</v>
      </c>
    </row>
    <row r="1848" spans="1:13">
      <c r="A1848" s="334" t="s">
        <v>802</v>
      </c>
      <c r="B1848" s="334" t="s">
        <v>52</v>
      </c>
      <c r="C1848" s="334" t="s">
        <v>1557</v>
      </c>
      <c r="D1848" s="334" t="s">
        <v>1492</v>
      </c>
      <c r="E1848" s="334" t="s">
        <v>1555</v>
      </c>
      <c r="F1848" s="334" t="str">
        <f t="shared" si="87"/>
        <v>DhakaGBUD OWN PNP</v>
      </c>
      <c r="G1848" s="338">
        <v>9172530</v>
      </c>
      <c r="H1848" s="336">
        <v>1511945.422342364</v>
      </c>
      <c r="I1848" s="336">
        <v>31410.163199999999</v>
      </c>
      <c r="J1848" s="336"/>
      <c r="K1848" s="336"/>
      <c r="L1848" s="337">
        <f t="shared" si="85"/>
        <v>16.483406675610372</v>
      </c>
      <c r="M1848" s="337">
        <f t="shared" si="86"/>
        <v>0.34243729047492893</v>
      </c>
    </row>
    <row r="1849" spans="1:13">
      <c r="A1849" s="334" t="s">
        <v>803</v>
      </c>
      <c r="B1849" s="334" t="s">
        <v>52</v>
      </c>
      <c r="C1849" s="334" t="s">
        <v>52</v>
      </c>
      <c r="D1849" s="334" t="s">
        <v>1492</v>
      </c>
      <c r="E1849" s="334" t="s">
        <v>1555</v>
      </c>
      <c r="F1849" s="334" t="str">
        <f t="shared" si="87"/>
        <v>Dhaka OWN PNP</v>
      </c>
      <c r="G1849" s="338">
        <v>10237646</v>
      </c>
      <c r="H1849" s="336">
        <v>1880482.9518876679</v>
      </c>
      <c r="I1849" s="336">
        <v>16727.918274838012</v>
      </c>
      <c r="J1849" s="336"/>
      <c r="K1849" s="336"/>
      <c r="L1849" s="337">
        <f t="shared" si="85"/>
        <v>18.368313886685161</v>
      </c>
      <c r="M1849" s="337">
        <f t="shared" si="86"/>
        <v>0.16339613886666929</v>
      </c>
    </row>
    <row r="1850" spans="1:13">
      <c r="A1850" s="334" t="s">
        <v>804</v>
      </c>
      <c r="B1850" s="334" t="s">
        <v>52</v>
      </c>
      <c r="C1850" s="334" t="s">
        <v>52</v>
      </c>
      <c r="D1850" s="334" t="s">
        <v>1492</v>
      </c>
      <c r="E1850" s="334" t="s">
        <v>1555</v>
      </c>
      <c r="F1850" s="334" t="str">
        <f t="shared" si="87"/>
        <v>Dhaka OWN PNP</v>
      </c>
      <c r="G1850" s="338">
        <v>20803169</v>
      </c>
      <c r="H1850" s="336">
        <v>3883461.7341827396</v>
      </c>
      <c r="I1850" s="336">
        <v>64274.198399999994</v>
      </c>
      <c r="J1850" s="336"/>
      <c r="K1850" s="336"/>
      <c r="L1850" s="337">
        <f t="shared" si="85"/>
        <v>18.667644983236638</v>
      </c>
      <c r="M1850" s="337">
        <f t="shared" si="86"/>
        <v>0.30896349685954094</v>
      </c>
    </row>
    <row r="1851" spans="1:13">
      <c r="A1851" s="334" t="s">
        <v>805</v>
      </c>
      <c r="B1851" s="334" t="s">
        <v>52</v>
      </c>
      <c r="C1851" s="334" t="s">
        <v>52</v>
      </c>
      <c r="D1851" s="334" t="s">
        <v>1492</v>
      </c>
      <c r="E1851" s="334" t="s">
        <v>1555</v>
      </c>
      <c r="F1851" s="334" t="str">
        <f t="shared" si="87"/>
        <v>Dhaka OWN PNP</v>
      </c>
      <c r="G1851" s="338">
        <v>24987997</v>
      </c>
      <c r="H1851" s="336">
        <v>4561789.4536144603</v>
      </c>
      <c r="I1851" s="336">
        <v>91669.108799999987</v>
      </c>
      <c r="J1851" s="336"/>
      <c r="K1851" s="336"/>
      <c r="L1851" s="337">
        <f t="shared" si="85"/>
        <v>18.25592284813569</v>
      </c>
      <c r="M1851" s="337">
        <f t="shared" si="86"/>
        <v>0.36685256845516662</v>
      </c>
    </row>
    <row r="1852" spans="1:13">
      <c r="A1852" s="334" t="s">
        <v>806</v>
      </c>
      <c r="B1852" s="334" t="s">
        <v>52</v>
      </c>
      <c r="C1852" s="334" t="s">
        <v>52</v>
      </c>
      <c r="D1852" s="334" t="s">
        <v>1537</v>
      </c>
      <c r="E1852" s="334" t="s">
        <v>1555</v>
      </c>
      <c r="F1852" s="334" t="str">
        <f t="shared" si="87"/>
        <v>Dhaka OWN Non-PNP</v>
      </c>
      <c r="G1852" s="338">
        <v>3735800</v>
      </c>
      <c r="H1852" s="336">
        <v>608744.28548424609</v>
      </c>
      <c r="I1852" s="336">
        <v>10544.943401734618</v>
      </c>
      <c r="J1852" s="336"/>
      <c r="K1852" s="336"/>
      <c r="L1852" s="337">
        <f t="shared" si="85"/>
        <v>16.294884241240055</v>
      </c>
      <c r="M1852" s="337">
        <f t="shared" si="86"/>
        <v>0.28226734305194651</v>
      </c>
    </row>
    <row r="1853" spans="1:13">
      <c r="A1853" s="334" t="s">
        <v>807</v>
      </c>
      <c r="B1853" s="334" t="s">
        <v>52</v>
      </c>
      <c r="C1853" s="334" t="s">
        <v>52</v>
      </c>
      <c r="D1853" s="334" t="s">
        <v>1492</v>
      </c>
      <c r="E1853" s="334" t="s">
        <v>1555</v>
      </c>
      <c r="F1853" s="334" t="str">
        <f t="shared" si="87"/>
        <v>Dhaka OWN PNP</v>
      </c>
      <c r="G1853" s="338">
        <v>12906741</v>
      </c>
      <c r="H1853" s="336">
        <v>2392269.2916013105</v>
      </c>
      <c r="I1853" s="336">
        <v>40639.617599999998</v>
      </c>
      <c r="J1853" s="336"/>
      <c r="K1853" s="336"/>
      <c r="L1853" s="337">
        <f t="shared" si="85"/>
        <v>18.535037555966376</v>
      </c>
      <c r="M1853" s="337">
        <f t="shared" si="86"/>
        <v>0.31487125681068523</v>
      </c>
    </row>
    <row r="1854" spans="1:13">
      <c r="A1854" s="334" t="s">
        <v>808</v>
      </c>
      <c r="B1854" s="334" t="s">
        <v>52</v>
      </c>
      <c r="C1854" s="334" t="s">
        <v>52</v>
      </c>
      <c r="D1854" s="334" t="s">
        <v>1492</v>
      </c>
      <c r="E1854" s="334" t="s">
        <v>1555</v>
      </c>
      <c r="F1854" s="334" t="str">
        <f t="shared" si="87"/>
        <v>Dhaka OWN PNP</v>
      </c>
      <c r="G1854" s="338">
        <v>12460831</v>
      </c>
      <c r="H1854" s="336">
        <v>2148624.3842445835</v>
      </c>
      <c r="I1854" s="336">
        <v>44691.686399999999</v>
      </c>
      <c r="J1854" s="336"/>
      <c r="K1854" s="336"/>
      <c r="L1854" s="337">
        <f t="shared" si="85"/>
        <v>17.243026442173747</v>
      </c>
      <c r="M1854" s="337">
        <f t="shared" si="86"/>
        <v>0.35865735118307918</v>
      </c>
    </row>
    <row r="1855" spans="1:13">
      <c r="A1855" s="334" t="s">
        <v>809</v>
      </c>
      <c r="B1855" s="334" t="s">
        <v>52</v>
      </c>
      <c r="C1855" s="334" t="s">
        <v>1557</v>
      </c>
      <c r="D1855" s="334" t="s">
        <v>1492</v>
      </c>
      <c r="E1855" s="334" t="s">
        <v>1555</v>
      </c>
      <c r="F1855" s="334" t="str">
        <f t="shared" si="87"/>
        <v>DhakaGBUD OWN PNP</v>
      </c>
      <c r="G1855" s="338">
        <v>41408549</v>
      </c>
      <c r="H1855" s="336">
        <v>7992325.669460753</v>
      </c>
      <c r="I1855" s="336">
        <v>120168.0336</v>
      </c>
      <c r="J1855" s="336"/>
      <c r="K1855" s="336"/>
      <c r="L1855" s="337">
        <f t="shared" si="85"/>
        <v>19.301148826684926</v>
      </c>
      <c r="M1855" s="337">
        <f t="shared" si="86"/>
        <v>0.2902010249139616</v>
      </c>
    </row>
    <row r="1856" spans="1:13">
      <c r="A1856" s="334" t="s">
        <v>810</v>
      </c>
      <c r="B1856" s="334" t="s">
        <v>52</v>
      </c>
      <c r="C1856" s="334" t="s">
        <v>52</v>
      </c>
      <c r="D1856" s="334" t="s">
        <v>1492</v>
      </c>
      <c r="E1856" s="334" t="s">
        <v>1555</v>
      </c>
      <c r="F1856" s="334" t="str">
        <f t="shared" si="87"/>
        <v>Dhaka OWN PNP</v>
      </c>
      <c r="G1856" s="338">
        <v>13884811</v>
      </c>
      <c r="H1856" s="336">
        <v>2478628.8575138641</v>
      </c>
      <c r="I1856" s="336">
        <v>44063.131199999996</v>
      </c>
      <c r="J1856" s="336"/>
      <c r="K1856" s="336"/>
      <c r="L1856" s="337">
        <f t="shared" si="85"/>
        <v>17.851369078872331</v>
      </c>
      <c r="M1856" s="337">
        <f t="shared" si="86"/>
        <v>0.3173477204695116</v>
      </c>
    </row>
    <row r="1857" spans="1:13">
      <c r="A1857" s="334" t="s">
        <v>811</v>
      </c>
      <c r="B1857" s="334" t="s">
        <v>52</v>
      </c>
      <c r="C1857" s="334" t="s">
        <v>52</v>
      </c>
      <c r="D1857" s="334" t="s">
        <v>1492</v>
      </c>
      <c r="E1857" s="334" t="s">
        <v>1555</v>
      </c>
      <c r="F1857" s="334" t="str">
        <f t="shared" si="87"/>
        <v>Dhaka OWN PNP</v>
      </c>
      <c r="G1857" s="338">
        <v>11900966</v>
      </c>
      <c r="H1857" s="336">
        <v>2063485.9278276863</v>
      </c>
      <c r="I1857" s="336">
        <v>40538.721599999997</v>
      </c>
      <c r="J1857" s="336"/>
      <c r="K1857" s="336"/>
      <c r="L1857" s="337">
        <f t="shared" si="85"/>
        <v>17.338810377474285</v>
      </c>
      <c r="M1857" s="337">
        <f t="shared" si="86"/>
        <v>0.34063387459471772</v>
      </c>
    </row>
    <row r="1858" spans="1:13">
      <c r="A1858" s="334" t="s">
        <v>812</v>
      </c>
      <c r="B1858" s="334" t="s">
        <v>52</v>
      </c>
      <c r="C1858" s="334" t="s">
        <v>1557</v>
      </c>
      <c r="D1858" s="334" t="s">
        <v>1492</v>
      </c>
      <c r="E1858" s="334" t="s">
        <v>1555</v>
      </c>
      <c r="F1858" s="334" t="str">
        <f t="shared" si="87"/>
        <v>DhakaGBUD OWN PNP</v>
      </c>
      <c r="G1858" s="338">
        <v>22347482</v>
      </c>
      <c r="H1858" s="336">
        <v>4256732.4732198687</v>
      </c>
      <c r="I1858" s="336">
        <v>89389.928</v>
      </c>
      <c r="J1858" s="336"/>
      <c r="K1858" s="336"/>
      <c r="L1858" s="337">
        <f t="shared" si="85"/>
        <v>19.047928859367104</v>
      </c>
      <c r="M1858" s="337">
        <f t="shared" si="86"/>
        <v>0.4</v>
      </c>
    </row>
    <row r="1859" spans="1:13">
      <c r="A1859" s="334" t="s">
        <v>813</v>
      </c>
      <c r="B1859" s="334" t="s">
        <v>52</v>
      </c>
      <c r="C1859" s="334" t="s">
        <v>1557</v>
      </c>
      <c r="D1859" s="334" t="s">
        <v>1492</v>
      </c>
      <c r="E1859" s="334" t="s">
        <v>1555</v>
      </c>
      <c r="F1859" s="334" t="str">
        <f t="shared" si="87"/>
        <v>DhakaGBUD OWN PNP</v>
      </c>
      <c r="G1859" s="338">
        <v>62744443</v>
      </c>
      <c r="H1859" s="336">
        <v>12638994.476517415</v>
      </c>
      <c r="I1859" s="336">
        <v>250977.772</v>
      </c>
      <c r="J1859" s="336"/>
      <c r="K1859" s="336"/>
      <c r="L1859" s="337">
        <f t="shared" ref="L1859:L1922" si="88">(H1859/G1859)*100</f>
        <v>20.143607739919556</v>
      </c>
      <c r="M1859" s="337">
        <f t="shared" ref="M1859:M1922" si="89">(I1859/G1859)*100</f>
        <v>0.4</v>
      </c>
    </row>
    <row r="1860" spans="1:13">
      <c r="A1860" s="334" t="s">
        <v>814</v>
      </c>
      <c r="B1860" s="334" t="s">
        <v>52</v>
      </c>
      <c r="C1860" s="334" t="s">
        <v>52</v>
      </c>
      <c r="D1860" s="334" t="s">
        <v>1492</v>
      </c>
      <c r="E1860" s="334" t="s">
        <v>1555</v>
      </c>
      <c r="F1860" s="334" t="str">
        <f t="shared" ref="F1860:F1923" si="90">CONCATENATE(C1860," ",E1860," ",D1860)</f>
        <v>Dhaka OWN PNP</v>
      </c>
      <c r="G1860" s="338">
        <v>18618568</v>
      </c>
      <c r="H1860" s="336">
        <v>3635331.1138491803</v>
      </c>
      <c r="I1860" s="336">
        <v>84407.547639469034</v>
      </c>
      <c r="J1860" s="336"/>
      <c r="K1860" s="336"/>
      <c r="L1860" s="337">
        <f t="shared" si="88"/>
        <v>19.525299227358303</v>
      </c>
      <c r="M1860" s="337">
        <f t="shared" si="89"/>
        <v>0.45335144807843991</v>
      </c>
    </row>
    <row r="1861" spans="1:13">
      <c r="A1861" s="334" t="s">
        <v>815</v>
      </c>
      <c r="B1861" s="334" t="s">
        <v>52</v>
      </c>
      <c r="C1861" s="334" t="s">
        <v>1557</v>
      </c>
      <c r="D1861" s="334" t="s">
        <v>1492</v>
      </c>
      <c r="E1861" s="334" t="s">
        <v>1555</v>
      </c>
      <c r="F1861" s="334" t="str">
        <f t="shared" si="90"/>
        <v>DhakaGBUD OWN PNP</v>
      </c>
      <c r="G1861" s="338">
        <v>14630692</v>
      </c>
      <c r="H1861" s="336">
        <v>2818934.4277079189</v>
      </c>
      <c r="I1861" s="336">
        <v>46366.367999999995</v>
      </c>
      <c r="J1861" s="336"/>
      <c r="K1861" s="336"/>
      <c r="L1861" s="337">
        <f t="shared" si="88"/>
        <v>19.267266563385512</v>
      </c>
      <c r="M1861" s="337">
        <f t="shared" si="89"/>
        <v>0.31691165393954018</v>
      </c>
    </row>
    <row r="1862" spans="1:13">
      <c r="A1862" s="334" t="s">
        <v>816</v>
      </c>
      <c r="B1862" s="334" t="s">
        <v>52</v>
      </c>
      <c r="C1862" s="334" t="s">
        <v>52</v>
      </c>
      <c r="D1862" s="334" t="s">
        <v>1492</v>
      </c>
      <c r="E1862" s="334" t="s">
        <v>1555</v>
      </c>
      <c r="F1862" s="334" t="str">
        <f t="shared" si="90"/>
        <v>Dhaka OWN PNP</v>
      </c>
      <c r="G1862" s="338">
        <v>8782703</v>
      </c>
      <c r="H1862" s="336">
        <v>1539211.8878820054</v>
      </c>
      <c r="I1862" s="336">
        <v>0</v>
      </c>
      <c r="J1862" s="336"/>
      <c r="K1862" s="336"/>
      <c r="L1862" s="337">
        <f t="shared" si="88"/>
        <v>17.525491729391344</v>
      </c>
      <c r="M1862" s="337">
        <f t="shared" si="89"/>
        <v>0</v>
      </c>
    </row>
    <row r="1863" spans="1:13">
      <c r="A1863" s="334" t="s">
        <v>817</v>
      </c>
      <c r="B1863" s="334" t="s">
        <v>52</v>
      </c>
      <c r="C1863" s="334" t="s">
        <v>52</v>
      </c>
      <c r="D1863" s="334" t="s">
        <v>1537</v>
      </c>
      <c r="E1863" s="334" t="s">
        <v>1555</v>
      </c>
      <c r="F1863" s="334" t="str">
        <f t="shared" si="90"/>
        <v>Dhaka OWN Non-PNP</v>
      </c>
      <c r="G1863" s="338">
        <v>2262940</v>
      </c>
      <c r="H1863" s="336">
        <v>386785.42915993324</v>
      </c>
      <c r="I1863" s="336">
        <v>0</v>
      </c>
      <c r="J1863" s="336"/>
      <c r="K1863" s="336"/>
      <c r="L1863" s="337">
        <f t="shared" si="88"/>
        <v>17.092164580586903</v>
      </c>
      <c r="M1863" s="337">
        <f t="shared" si="89"/>
        <v>0</v>
      </c>
    </row>
    <row r="1864" spans="1:13">
      <c r="A1864" s="334" t="s">
        <v>818</v>
      </c>
      <c r="B1864" s="334" t="s">
        <v>52</v>
      </c>
      <c r="C1864" s="334" t="s">
        <v>52</v>
      </c>
      <c r="D1864" s="334" t="s">
        <v>1492</v>
      </c>
      <c r="E1864" s="334" t="s">
        <v>1555</v>
      </c>
      <c r="F1864" s="334" t="str">
        <f t="shared" si="90"/>
        <v>Dhaka OWN PNP</v>
      </c>
      <c r="G1864" s="338">
        <v>9020675</v>
      </c>
      <c r="H1864" s="336">
        <v>1598274.1352760848</v>
      </c>
      <c r="I1864" s="336">
        <v>28126.098544141743</v>
      </c>
      <c r="J1864" s="336"/>
      <c r="K1864" s="336"/>
      <c r="L1864" s="337">
        <f t="shared" si="88"/>
        <v>17.717899550489125</v>
      </c>
      <c r="M1864" s="337">
        <f t="shared" si="89"/>
        <v>0.31179594148045175</v>
      </c>
    </row>
    <row r="1865" spans="1:13">
      <c r="A1865" s="334" t="s">
        <v>819</v>
      </c>
      <c r="B1865" s="334" t="s">
        <v>52</v>
      </c>
      <c r="C1865" s="334" t="s">
        <v>52</v>
      </c>
      <c r="D1865" s="334" t="s">
        <v>1492</v>
      </c>
      <c r="E1865" s="334" t="s">
        <v>1555</v>
      </c>
      <c r="F1865" s="334" t="str">
        <f t="shared" si="90"/>
        <v>Dhaka OWN PNP</v>
      </c>
      <c r="G1865" s="338">
        <v>12210947</v>
      </c>
      <c r="H1865" s="336">
        <v>2017427.0077958796</v>
      </c>
      <c r="I1865" s="336">
        <v>44443.948799999998</v>
      </c>
      <c r="J1865" s="336"/>
      <c r="K1865" s="336"/>
      <c r="L1865" s="337">
        <f t="shared" si="88"/>
        <v>16.521462322257886</v>
      </c>
      <c r="M1865" s="337">
        <f t="shared" si="89"/>
        <v>0.36396807553091498</v>
      </c>
    </row>
    <row r="1866" spans="1:13">
      <c r="A1866" s="334" t="s">
        <v>820</v>
      </c>
      <c r="B1866" s="334" t="s">
        <v>52</v>
      </c>
      <c r="C1866" s="334" t="s">
        <v>52</v>
      </c>
      <c r="D1866" s="334" t="s">
        <v>1492</v>
      </c>
      <c r="E1866" s="334" t="s">
        <v>1555</v>
      </c>
      <c r="F1866" s="334" t="str">
        <f t="shared" si="90"/>
        <v>Dhaka OWN PNP</v>
      </c>
      <c r="G1866" s="338">
        <v>15217326</v>
      </c>
      <c r="H1866" s="336">
        <v>2719961.1378930667</v>
      </c>
      <c r="I1866" s="336">
        <v>0</v>
      </c>
      <c r="J1866" s="336"/>
      <c r="K1866" s="336"/>
      <c r="L1866" s="337">
        <f t="shared" si="88"/>
        <v>17.874107040179506</v>
      </c>
      <c r="M1866" s="337">
        <f t="shared" si="89"/>
        <v>0</v>
      </c>
    </row>
    <row r="1867" spans="1:13">
      <c r="A1867" s="334" t="s">
        <v>821</v>
      </c>
      <c r="B1867" s="334" t="s">
        <v>52</v>
      </c>
      <c r="C1867" s="334" t="s">
        <v>52</v>
      </c>
      <c r="D1867" s="334" t="s">
        <v>1492</v>
      </c>
      <c r="E1867" s="334" t="s">
        <v>1555</v>
      </c>
      <c r="F1867" s="334" t="str">
        <f t="shared" si="90"/>
        <v>Dhaka OWN PNP</v>
      </c>
      <c r="G1867" s="338">
        <v>17986203</v>
      </c>
      <c r="H1867" s="336">
        <v>3364445.6839240901</v>
      </c>
      <c r="I1867" s="336">
        <v>57363.921599999994</v>
      </c>
      <c r="J1867" s="336"/>
      <c r="K1867" s="336"/>
      <c r="L1867" s="337">
        <f t="shared" si="88"/>
        <v>18.705702831910049</v>
      </c>
      <c r="M1867" s="337">
        <f t="shared" si="89"/>
        <v>0.3189329154129974</v>
      </c>
    </row>
    <row r="1868" spans="1:13">
      <c r="A1868" s="334" t="s">
        <v>822</v>
      </c>
      <c r="B1868" s="334" t="s">
        <v>52</v>
      </c>
      <c r="C1868" s="334" t="s">
        <v>1557</v>
      </c>
      <c r="D1868" s="334" t="s">
        <v>1492</v>
      </c>
      <c r="E1868" s="334" t="s">
        <v>1555</v>
      </c>
      <c r="F1868" s="334" t="str">
        <f t="shared" si="90"/>
        <v>DhakaGBUD OWN PNP</v>
      </c>
      <c r="G1868" s="338">
        <v>7733043</v>
      </c>
      <c r="H1868" s="336">
        <v>1395504.9823380753</v>
      </c>
      <c r="I1868" s="336">
        <v>30111.945599999999</v>
      </c>
      <c r="J1868" s="336"/>
      <c r="K1868" s="336"/>
      <c r="L1868" s="337">
        <f t="shared" si="88"/>
        <v>18.046000550340601</v>
      </c>
      <c r="M1868" s="337">
        <f t="shared" si="89"/>
        <v>0.38939322592671471</v>
      </c>
    </row>
    <row r="1869" spans="1:13">
      <c r="A1869" s="334" t="s">
        <v>823</v>
      </c>
      <c r="B1869" s="334" t="s">
        <v>52</v>
      </c>
      <c r="C1869" s="334" t="s">
        <v>1557</v>
      </c>
      <c r="D1869" s="334" t="s">
        <v>1492</v>
      </c>
      <c r="E1869" s="334" t="s">
        <v>1555</v>
      </c>
      <c r="F1869" s="334" t="str">
        <f t="shared" si="90"/>
        <v>DhakaGBUD OWN PNP</v>
      </c>
      <c r="G1869" s="338">
        <v>30899327</v>
      </c>
      <c r="H1869" s="336">
        <v>5999818.221807207</v>
      </c>
      <c r="I1869" s="336">
        <v>86438.155199999994</v>
      </c>
      <c r="J1869" s="336"/>
      <c r="K1869" s="336"/>
      <c r="L1869" s="337">
        <f t="shared" si="88"/>
        <v>19.417310356977051</v>
      </c>
      <c r="M1869" s="337">
        <f t="shared" si="89"/>
        <v>0.27974122284281466</v>
      </c>
    </row>
    <row r="1870" spans="1:13">
      <c r="A1870" s="334" t="s">
        <v>824</v>
      </c>
      <c r="B1870" s="334" t="s">
        <v>52</v>
      </c>
      <c r="C1870" s="334" t="s">
        <v>1557</v>
      </c>
      <c r="D1870" s="334" t="s">
        <v>1492</v>
      </c>
      <c r="E1870" s="334" t="s">
        <v>1555</v>
      </c>
      <c r="F1870" s="334" t="str">
        <f t="shared" si="90"/>
        <v>DhakaGBUD OWN PNP</v>
      </c>
      <c r="G1870" s="338">
        <v>24045583</v>
      </c>
      <c r="H1870" s="336">
        <v>4538896.34834933</v>
      </c>
      <c r="I1870" s="336">
        <v>1131503.0280601534</v>
      </c>
      <c r="J1870" s="336"/>
      <c r="K1870" s="336"/>
      <c r="L1870" s="337">
        <f t="shared" si="88"/>
        <v>18.876216677089218</v>
      </c>
      <c r="M1870" s="337">
        <f t="shared" si="89"/>
        <v>4.7056585322142253</v>
      </c>
    </row>
    <row r="1871" spans="1:13">
      <c r="A1871" s="334" t="s">
        <v>825</v>
      </c>
      <c r="B1871" s="334" t="s">
        <v>52</v>
      </c>
      <c r="C1871" s="334" t="s">
        <v>52</v>
      </c>
      <c r="D1871" s="334" t="s">
        <v>1537</v>
      </c>
      <c r="E1871" s="334" t="s">
        <v>1555</v>
      </c>
      <c r="F1871" s="334" t="str">
        <f t="shared" si="90"/>
        <v>Dhaka OWN Non-PNP</v>
      </c>
      <c r="G1871" s="338">
        <v>1533906</v>
      </c>
      <c r="H1871" s="336">
        <v>240341.94333415563</v>
      </c>
      <c r="I1871" s="336">
        <v>6135.6239999999998</v>
      </c>
      <c r="J1871" s="336"/>
      <c r="K1871" s="336"/>
      <c r="L1871" s="337">
        <f t="shared" si="88"/>
        <v>15.668622675324018</v>
      </c>
      <c r="M1871" s="337">
        <f t="shared" si="89"/>
        <v>0.4</v>
      </c>
    </row>
    <row r="1872" spans="1:13">
      <c r="A1872" s="334" t="s">
        <v>826</v>
      </c>
      <c r="B1872" s="334" t="s">
        <v>52</v>
      </c>
      <c r="C1872" s="334" t="s">
        <v>52</v>
      </c>
      <c r="D1872" s="334" t="s">
        <v>1492</v>
      </c>
      <c r="E1872" s="334" t="s">
        <v>1555</v>
      </c>
      <c r="F1872" s="334" t="str">
        <f t="shared" si="90"/>
        <v>Dhaka OWN PNP</v>
      </c>
      <c r="G1872" s="338">
        <v>15670618</v>
      </c>
      <c r="H1872" s="336">
        <v>2833680.5109072975</v>
      </c>
      <c r="I1872" s="336">
        <v>44007.969599999997</v>
      </c>
      <c r="J1872" s="336"/>
      <c r="K1872" s="336"/>
      <c r="L1872" s="337">
        <f t="shared" si="88"/>
        <v>18.082761706700385</v>
      </c>
      <c r="M1872" s="337">
        <f t="shared" si="89"/>
        <v>0.28083110442740672</v>
      </c>
    </row>
    <row r="1873" spans="1:13">
      <c r="A1873" s="334" t="s">
        <v>827</v>
      </c>
      <c r="B1873" s="334" t="s">
        <v>52</v>
      </c>
      <c r="C1873" s="334" t="s">
        <v>1557</v>
      </c>
      <c r="D1873" s="334" t="s">
        <v>1492</v>
      </c>
      <c r="E1873" s="334" t="s">
        <v>1555</v>
      </c>
      <c r="F1873" s="334" t="str">
        <f t="shared" si="90"/>
        <v>DhakaGBUD OWN PNP</v>
      </c>
      <c r="G1873" s="338">
        <v>30523526</v>
      </c>
      <c r="H1873" s="336">
        <v>6045729.0299054496</v>
      </c>
      <c r="I1873" s="336">
        <v>98289.417599999986</v>
      </c>
      <c r="J1873" s="336"/>
      <c r="K1873" s="336"/>
      <c r="L1873" s="337">
        <f t="shared" si="88"/>
        <v>19.806784543520461</v>
      </c>
      <c r="M1873" s="337">
        <f t="shared" si="89"/>
        <v>0.32201200346250947</v>
      </c>
    </row>
    <row r="1874" spans="1:13">
      <c r="A1874" s="334" t="s">
        <v>828</v>
      </c>
      <c r="B1874" s="334" t="s">
        <v>52</v>
      </c>
      <c r="C1874" s="334" t="s">
        <v>52</v>
      </c>
      <c r="D1874" s="334" t="s">
        <v>1492</v>
      </c>
      <c r="E1874" s="334" t="s">
        <v>1555</v>
      </c>
      <c r="F1874" s="334" t="str">
        <f t="shared" si="90"/>
        <v>Dhaka OWN PNP</v>
      </c>
      <c r="G1874" s="338">
        <v>12067391</v>
      </c>
      <c r="H1874" s="336">
        <v>2410849.6807344924</v>
      </c>
      <c r="I1874" s="336">
        <v>48269.563999999998</v>
      </c>
      <c r="J1874" s="336"/>
      <c r="K1874" s="336"/>
      <c r="L1874" s="337">
        <f t="shared" si="88"/>
        <v>19.978217998691616</v>
      </c>
      <c r="M1874" s="337">
        <f t="shared" si="89"/>
        <v>0.4</v>
      </c>
    </row>
    <row r="1875" spans="1:13">
      <c r="A1875" s="334" t="s">
        <v>829</v>
      </c>
      <c r="B1875" s="334" t="s">
        <v>52</v>
      </c>
      <c r="C1875" s="334" t="s">
        <v>52</v>
      </c>
      <c r="D1875" s="334" t="s">
        <v>1492</v>
      </c>
      <c r="E1875" s="334" t="s">
        <v>1555</v>
      </c>
      <c r="F1875" s="334" t="str">
        <f t="shared" si="90"/>
        <v>Dhaka OWN PNP</v>
      </c>
      <c r="G1875" s="338">
        <v>5682795</v>
      </c>
      <c r="H1875" s="336">
        <v>1015525.9784324894</v>
      </c>
      <c r="I1875" s="336">
        <v>22821.940799999997</v>
      </c>
      <c r="J1875" s="336"/>
      <c r="K1875" s="336"/>
      <c r="L1875" s="337">
        <f t="shared" si="88"/>
        <v>17.870184978210361</v>
      </c>
      <c r="M1875" s="337">
        <f t="shared" si="89"/>
        <v>0.40159711550390254</v>
      </c>
    </row>
    <row r="1876" spans="1:13">
      <c r="A1876" s="334" t="s">
        <v>830</v>
      </c>
      <c r="B1876" s="334" t="s">
        <v>52</v>
      </c>
      <c r="C1876" s="334" t="s">
        <v>52</v>
      </c>
      <c r="D1876" s="334" t="s">
        <v>1492</v>
      </c>
      <c r="E1876" s="334" t="s">
        <v>1555</v>
      </c>
      <c r="F1876" s="334" t="str">
        <f t="shared" si="90"/>
        <v>Dhaka OWN PNP</v>
      </c>
      <c r="G1876" s="338">
        <v>8424026</v>
      </c>
      <c r="H1876" s="336">
        <v>1527590.2925066291</v>
      </c>
      <c r="I1876" s="336">
        <v>26716.003199999999</v>
      </c>
      <c r="J1876" s="336"/>
      <c r="K1876" s="336"/>
      <c r="L1876" s="337">
        <f t="shared" si="88"/>
        <v>18.133731929443584</v>
      </c>
      <c r="M1876" s="337">
        <f t="shared" si="89"/>
        <v>0.3171405596326507</v>
      </c>
    </row>
    <row r="1877" spans="1:13">
      <c r="A1877" s="334" t="s">
        <v>831</v>
      </c>
      <c r="B1877" s="334" t="s">
        <v>52</v>
      </c>
      <c r="C1877" s="334" t="s">
        <v>52</v>
      </c>
      <c r="D1877" s="334" t="s">
        <v>1492</v>
      </c>
      <c r="E1877" s="334" t="s">
        <v>1555</v>
      </c>
      <c r="F1877" s="334" t="str">
        <f t="shared" si="90"/>
        <v>Dhaka OWN PNP</v>
      </c>
      <c r="G1877" s="338">
        <v>11921078</v>
      </c>
      <c r="H1877" s="336">
        <v>2321349.6819551229</v>
      </c>
      <c r="I1877" s="336">
        <v>50897.937599999997</v>
      </c>
      <c r="J1877" s="336"/>
      <c r="K1877" s="336"/>
      <c r="L1877" s="337">
        <f t="shared" si="88"/>
        <v>19.472649050321817</v>
      </c>
      <c r="M1877" s="337">
        <f t="shared" si="89"/>
        <v>0.42695750837298435</v>
      </c>
    </row>
    <row r="1878" spans="1:13">
      <c r="A1878" s="334" t="s">
        <v>832</v>
      </c>
      <c r="B1878" s="334" t="s">
        <v>52</v>
      </c>
      <c r="C1878" s="334" t="s">
        <v>52</v>
      </c>
      <c r="D1878" s="334" t="s">
        <v>1537</v>
      </c>
      <c r="E1878" s="334" t="s">
        <v>1555</v>
      </c>
      <c r="F1878" s="334" t="str">
        <f t="shared" si="90"/>
        <v>Dhaka OWN Non-PNP</v>
      </c>
      <c r="G1878" s="338">
        <v>3386237</v>
      </c>
      <c r="H1878" s="336">
        <v>660581.42405657191</v>
      </c>
      <c r="I1878" s="336">
        <v>13544.948</v>
      </c>
      <c r="J1878" s="336"/>
      <c r="K1878" s="336"/>
      <c r="L1878" s="337">
        <f t="shared" si="88"/>
        <v>19.507831969722496</v>
      </c>
      <c r="M1878" s="337">
        <f t="shared" si="89"/>
        <v>0.4</v>
      </c>
    </row>
    <row r="1879" spans="1:13">
      <c r="A1879" s="334" t="s">
        <v>833</v>
      </c>
      <c r="B1879" s="334" t="s">
        <v>542</v>
      </c>
      <c r="C1879" s="334" t="s">
        <v>52</v>
      </c>
      <c r="D1879" s="334" t="s">
        <v>1537</v>
      </c>
      <c r="E1879" s="334" t="s">
        <v>1555</v>
      </c>
      <c r="F1879" s="334" t="str">
        <f t="shared" si="90"/>
        <v>Dhaka OWN Non-PNP</v>
      </c>
      <c r="G1879" s="338">
        <v>4860995</v>
      </c>
      <c r="H1879" s="336">
        <v>870024.28968848777</v>
      </c>
      <c r="I1879" s="336">
        <v>19443.98</v>
      </c>
      <c r="J1879" s="336"/>
      <c r="K1879" s="336"/>
      <c r="L1879" s="337">
        <f t="shared" si="88"/>
        <v>17.898070038921819</v>
      </c>
      <c r="M1879" s="337">
        <f t="shared" si="89"/>
        <v>0.4</v>
      </c>
    </row>
    <row r="1880" spans="1:13">
      <c r="A1880" s="334" t="s">
        <v>834</v>
      </c>
      <c r="B1880" s="334" t="s">
        <v>52</v>
      </c>
      <c r="C1880" s="334" t="s">
        <v>52</v>
      </c>
      <c r="D1880" s="334" t="s">
        <v>1492</v>
      </c>
      <c r="E1880" s="334" t="s">
        <v>1555</v>
      </c>
      <c r="F1880" s="334" t="str">
        <f t="shared" si="90"/>
        <v>Dhaka OWN PNP</v>
      </c>
      <c r="G1880" s="338">
        <v>12744017</v>
      </c>
      <c r="H1880" s="336">
        <v>2392258.8791768341</v>
      </c>
      <c r="I1880" s="336">
        <v>69048.655660123739</v>
      </c>
      <c r="J1880" s="336"/>
      <c r="K1880" s="336"/>
      <c r="L1880" s="337">
        <f t="shared" si="88"/>
        <v>18.771623414947062</v>
      </c>
      <c r="M1880" s="337">
        <f t="shared" si="89"/>
        <v>0.5418123317014073</v>
      </c>
    </row>
    <row r="1881" spans="1:13">
      <c r="A1881" s="334" t="s">
        <v>1558</v>
      </c>
      <c r="B1881" s="334" t="s">
        <v>52</v>
      </c>
      <c r="C1881" s="334" t="s">
        <v>52</v>
      </c>
      <c r="D1881" s="334" t="s">
        <v>1492</v>
      </c>
      <c r="E1881" s="334" t="s">
        <v>1555</v>
      </c>
      <c r="F1881" s="334" t="str">
        <f t="shared" si="90"/>
        <v>Dhaka OWN PNP</v>
      </c>
      <c r="G1881" s="338">
        <v>29670206</v>
      </c>
      <c r="H1881" s="336">
        <v>5520968.4303084537</v>
      </c>
      <c r="I1881" s="336">
        <v>672922.12703032466</v>
      </c>
      <c r="J1881" s="336"/>
      <c r="K1881" s="336"/>
      <c r="L1881" s="337">
        <f t="shared" si="88"/>
        <v>18.60778597327047</v>
      </c>
      <c r="M1881" s="337">
        <f t="shared" si="89"/>
        <v>2.2680062518956716</v>
      </c>
    </row>
    <row r="1882" spans="1:13">
      <c r="A1882" s="334" t="s">
        <v>909</v>
      </c>
      <c r="B1882" s="334" t="s">
        <v>52</v>
      </c>
      <c r="C1882" s="334" t="s">
        <v>52</v>
      </c>
      <c r="D1882" s="334" t="s">
        <v>1492</v>
      </c>
      <c r="E1882" s="334" t="s">
        <v>1555</v>
      </c>
      <c r="F1882" s="334" t="str">
        <f t="shared" si="90"/>
        <v>Dhaka OWN PNP</v>
      </c>
      <c r="G1882" s="338">
        <v>12116714</v>
      </c>
      <c r="H1882" s="336">
        <v>2092430.0257212205</v>
      </c>
      <c r="I1882" s="336">
        <v>45385.550399999993</v>
      </c>
      <c r="J1882" s="336"/>
      <c r="K1882" s="336"/>
      <c r="L1882" s="337">
        <f t="shared" si="88"/>
        <v>17.268956135477165</v>
      </c>
      <c r="M1882" s="337">
        <f t="shared" si="89"/>
        <v>0.37456979177687938</v>
      </c>
    </row>
    <row r="1883" spans="1:13">
      <c r="A1883" s="334" t="s">
        <v>1559</v>
      </c>
      <c r="B1883" s="334" t="s">
        <v>52</v>
      </c>
      <c r="C1883" s="334" t="s">
        <v>52</v>
      </c>
      <c r="D1883" s="334" t="s">
        <v>1492</v>
      </c>
      <c r="E1883" s="334" t="s">
        <v>1555</v>
      </c>
      <c r="F1883" s="334" t="str">
        <f t="shared" si="90"/>
        <v>Dhaka OWN PNP</v>
      </c>
      <c r="G1883" s="338">
        <v>9687379</v>
      </c>
      <c r="H1883" s="336">
        <v>1760593.1639008797</v>
      </c>
      <c r="I1883" s="336">
        <v>69190.656571758591</v>
      </c>
      <c r="J1883" s="336"/>
      <c r="K1883" s="336"/>
      <c r="L1883" s="337">
        <f t="shared" si="88"/>
        <v>18.174091917957167</v>
      </c>
      <c r="M1883" s="337">
        <f t="shared" si="89"/>
        <v>0.71423505337985216</v>
      </c>
    </row>
    <row r="1884" spans="1:13">
      <c r="A1884" s="334" t="s">
        <v>1560</v>
      </c>
      <c r="B1884" s="334" t="s">
        <v>52</v>
      </c>
      <c r="C1884" s="334" t="s">
        <v>1557</v>
      </c>
      <c r="D1884" s="334" t="s">
        <v>1492</v>
      </c>
      <c r="E1884" s="334" t="s">
        <v>1555</v>
      </c>
      <c r="F1884" s="334" t="str">
        <f t="shared" si="90"/>
        <v>DhakaGBUD OWN PNP</v>
      </c>
      <c r="G1884" s="338">
        <v>57454221</v>
      </c>
      <c r="H1884" s="336">
        <v>11215434.099423386</v>
      </c>
      <c r="I1884" s="336">
        <v>229816.88399999999</v>
      </c>
      <c r="J1884" s="336"/>
      <c r="K1884" s="336"/>
      <c r="L1884" s="337">
        <f t="shared" si="88"/>
        <v>19.520644269849878</v>
      </c>
      <c r="M1884" s="337">
        <f t="shared" si="89"/>
        <v>0.4</v>
      </c>
    </row>
    <row r="1885" spans="1:13">
      <c r="A1885" s="334" t="s">
        <v>1561</v>
      </c>
      <c r="B1885" s="334" t="s">
        <v>52</v>
      </c>
      <c r="C1885" s="334" t="s">
        <v>52</v>
      </c>
      <c r="D1885" s="334" t="s">
        <v>1537</v>
      </c>
      <c r="E1885" s="334" t="s">
        <v>1555</v>
      </c>
      <c r="F1885" s="334" t="str">
        <f t="shared" si="90"/>
        <v>Dhaka OWN Non-PNP</v>
      </c>
      <c r="G1885" s="338">
        <v>3794691</v>
      </c>
      <c r="H1885" s="336">
        <v>728890.78560673515</v>
      </c>
      <c r="I1885" s="336">
        <v>69886.426040300561</v>
      </c>
      <c r="J1885" s="336"/>
      <c r="K1885" s="336"/>
      <c r="L1885" s="337">
        <f t="shared" si="88"/>
        <v>19.208172301953837</v>
      </c>
      <c r="M1885" s="337">
        <f t="shared" si="89"/>
        <v>1.8416895088506695</v>
      </c>
    </row>
    <row r="1886" spans="1:13">
      <c r="A1886" s="334" t="s">
        <v>774</v>
      </c>
      <c r="B1886" s="334" t="s">
        <v>189</v>
      </c>
      <c r="C1886" s="334" t="s">
        <v>189</v>
      </c>
      <c r="D1886" s="334" t="s">
        <v>1492</v>
      </c>
      <c r="E1886" s="334" t="s">
        <v>1555</v>
      </c>
      <c r="F1886" s="334" t="str">
        <f t="shared" si="90"/>
        <v>Barishal OWN PNP</v>
      </c>
      <c r="G1886" s="338">
        <v>9185908</v>
      </c>
      <c r="H1886" s="336">
        <v>1548903.0455147093</v>
      </c>
      <c r="I1886" s="336">
        <v>34694.212799999994</v>
      </c>
      <c r="J1886" s="336"/>
      <c r="K1886" s="336"/>
      <c r="L1886" s="337">
        <f t="shared" si="88"/>
        <v>16.861730440961409</v>
      </c>
      <c r="M1886" s="337">
        <f t="shared" si="89"/>
        <v>0.37768953052871851</v>
      </c>
    </row>
    <row r="1887" spans="1:13">
      <c r="A1887" s="334" t="s">
        <v>840</v>
      </c>
      <c r="B1887" s="334" t="s">
        <v>159</v>
      </c>
      <c r="C1887" s="334" t="s">
        <v>159</v>
      </c>
      <c r="D1887" s="334" t="s">
        <v>1537</v>
      </c>
      <c r="E1887" s="334" t="s">
        <v>1555</v>
      </c>
      <c r="F1887" s="334" t="str">
        <f t="shared" si="90"/>
        <v>Khulna OWN Non-PNP</v>
      </c>
      <c r="G1887" s="338">
        <v>7065620</v>
      </c>
      <c r="H1887" s="336">
        <v>1158094.9262141937</v>
      </c>
      <c r="I1887" s="336">
        <v>28262.48</v>
      </c>
      <c r="J1887" s="336"/>
      <c r="K1887" s="336"/>
      <c r="L1887" s="337">
        <f t="shared" si="88"/>
        <v>16.390563407233813</v>
      </c>
      <c r="M1887" s="337">
        <f t="shared" si="89"/>
        <v>0.4</v>
      </c>
    </row>
    <row r="1888" spans="1:13">
      <c r="A1888" s="334" t="s">
        <v>841</v>
      </c>
      <c r="B1888" s="334" t="s">
        <v>159</v>
      </c>
      <c r="C1888" s="334" t="s">
        <v>159</v>
      </c>
      <c r="D1888" s="334" t="s">
        <v>1492</v>
      </c>
      <c r="E1888" s="334" t="s">
        <v>1555</v>
      </c>
      <c r="F1888" s="334" t="str">
        <f t="shared" si="90"/>
        <v>Khulna OWN PNP</v>
      </c>
      <c r="G1888" s="338">
        <v>6373637</v>
      </c>
      <c r="H1888" s="336">
        <v>1017228.3703059962</v>
      </c>
      <c r="I1888" s="336">
        <v>26177.217599999996</v>
      </c>
      <c r="J1888" s="336"/>
      <c r="K1888" s="336"/>
      <c r="L1888" s="337">
        <f t="shared" si="88"/>
        <v>15.959935752632228</v>
      </c>
      <c r="M1888" s="337">
        <f t="shared" si="89"/>
        <v>0.41071083276314602</v>
      </c>
    </row>
    <row r="1889" spans="1:13">
      <c r="A1889" s="334" t="s">
        <v>919</v>
      </c>
      <c r="B1889" s="334" t="s">
        <v>159</v>
      </c>
      <c r="C1889" s="334" t="s">
        <v>159</v>
      </c>
      <c r="D1889" s="334" t="s">
        <v>1492</v>
      </c>
      <c r="E1889" s="334" t="s">
        <v>1555</v>
      </c>
      <c r="F1889" s="334" t="str">
        <f t="shared" si="90"/>
        <v>Khulna OWN PNP</v>
      </c>
      <c r="G1889" s="338">
        <v>5634851</v>
      </c>
      <c r="H1889" s="336">
        <v>855981.26346087933</v>
      </c>
      <c r="I1889" s="336">
        <v>23069.942399999996</v>
      </c>
      <c r="J1889" s="336"/>
      <c r="K1889" s="336"/>
      <c r="L1889" s="337">
        <f t="shared" si="88"/>
        <v>15.190841132460811</v>
      </c>
      <c r="M1889" s="337">
        <f t="shared" si="89"/>
        <v>0.40941530485899269</v>
      </c>
    </row>
    <row r="1890" spans="1:13">
      <c r="A1890" s="334" t="s">
        <v>842</v>
      </c>
      <c r="B1890" s="334" t="s">
        <v>150</v>
      </c>
      <c r="C1890" s="334" t="s">
        <v>107</v>
      </c>
      <c r="D1890" s="334" t="s">
        <v>1492</v>
      </c>
      <c r="E1890" s="334" t="s">
        <v>1555</v>
      </c>
      <c r="F1890" s="334" t="str">
        <f t="shared" si="90"/>
        <v>Rajshahi OWN PNP</v>
      </c>
      <c r="G1890" s="338">
        <v>12506762</v>
      </c>
      <c r="H1890" s="336">
        <v>2015701.2848744451</v>
      </c>
      <c r="I1890" s="336">
        <v>0</v>
      </c>
      <c r="J1890" s="336"/>
      <c r="K1890" s="336"/>
      <c r="L1890" s="337">
        <f t="shared" si="88"/>
        <v>16.116891685269497</v>
      </c>
      <c r="M1890" s="337">
        <f t="shared" si="89"/>
        <v>0</v>
      </c>
    </row>
    <row r="1891" spans="1:13">
      <c r="A1891" s="334" t="s">
        <v>843</v>
      </c>
      <c r="B1891" s="334" t="s">
        <v>1562</v>
      </c>
      <c r="C1891" s="334" t="s">
        <v>107</v>
      </c>
      <c r="D1891" s="334" t="s">
        <v>1537</v>
      </c>
      <c r="E1891" s="334" t="s">
        <v>1555</v>
      </c>
      <c r="F1891" s="334" t="str">
        <f t="shared" si="90"/>
        <v>Rajshahi OWN Non-PNP</v>
      </c>
      <c r="G1891" s="338">
        <v>3257192</v>
      </c>
      <c r="H1891" s="336">
        <v>610136.2849004278</v>
      </c>
      <c r="I1891" s="336">
        <v>13028.768</v>
      </c>
      <c r="J1891" s="336"/>
      <c r="K1891" s="336"/>
      <c r="L1891" s="337">
        <f t="shared" si="88"/>
        <v>18.731971738246557</v>
      </c>
      <c r="M1891" s="337">
        <f t="shared" si="89"/>
        <v>0.4</v>
      </c>
    </row>
    <row r="1892" spans="1:13">
      <c r="A1892" s="334" t="s">
        <v>844</v>
      </c>
      <c r="B1892" s="334" t="s">
        <v>1563</v>
      </c>
      <c r="C1892" s="334" t="s">
        <v>107</v>
      </c>
      <c r="D1892" s="334" t="s">
        <v>1537</v>
      </c>
      <c r="E1892" s="334" t="s">
        <v>1555</v>
      </c>
      <c r="F1892" s="334" t="str">
        <f t="shared" si="90"/>
        <v>Rajshahi OWN Non-PNP</v>
      </c>
      <c r="G1892" s="338">
        <v>4268362</v>
      </c>
      <c r="H1892" s="336">
        <v>800167.00687972654</v>
      </c>
      <c r="I1892" s="336">
        <v>17073.448</v>
      </c>
      <c r="J1892" s="336"/>
      <c r="K1892" s="336"/>
      <c r="L1892" s="337">
        <f t="shared" si="88"/>
        <v>18.74646543286925</v>
      </c>
      <c r="M1892" s="337">
        <f t="shared" si="89"/>
        <v>0.4</v>
      </c>
    </row>
    <row r="1893" spans="1:13">
      <c r="A1893" s="334" t="s">
        <v>913</v>
      </c>
      <c r="B1893" s="334" t="s">
        <v>107</v>
      </c>
      <c r="C1893" s="334" t="s">
        <v>107</v>
      </c>
      <c r="D1893" s="334" t="s">
        <v>1492</v>
      </c>
      <c r="E1893" s="334" t="s">
        <v>1555</v>
      </c>
      <c r="F1893" s="334" t="str">
        <f t="shared" si="90"/>
        <v>Rajshahi OWN PNP</v>
      </c>
      <c r="G1893" s="338">
        <v>8735041</v>
      </c>
      <c r="H1893" s="336">
        <v>1405176.613468027</v>
      </c>
      <c r="I1893" s="336">
        <v>0</v>
      </c>
      <c r="J1893" s="336"/>
      <c r="K1893" s="336"/>
      <c r="L1893" s="337">
        <f t="shared" si="88"/>
        <v>16.086663055937883</v>
      </c>
      <c r="M1893" s="337">
        <f t="shared" si="89"/>
        <v>0</v>
      </c>
    </row>
    <row r="1894" spans="1:13">
      <c r="A1894" s="334" t="s">
        <v>845</v>
      </c>
      <c r="B1894" s="334" t="s">
        <v>131</v>
      </c>
      <c r="C1894" s="334" t="s">
        <v>131</v>
      </c>
      <c r="D1894" s="334" t="s">
        <v>1492</v>
      </c>
      <c r="E1894" s="334" t="s">
        <v>1555</v>
      </c>
      <c r="F1894" s="334" t="str">
        <f t="shared" si="90"/>
        <v>Sylhet OWN PNP</v>
      </c>
      <c r="G1894" s="338">
        <v>15452157</v>
      </c>
      <c r="H1894" s="336">
        <v>2526914.579573242</v>
      </c>
      <c r="I1894" s="336">
        <v>49419.009599999998</v>
      </c>
      <c r="J1894" s="336"/>
      <c r="K1894" s="336"/>
      <c r="L1894" s="337">
        <f t="shared" si="88"/>
        <v>16.353151081581956</v>
      </c>
      <c r="M1894" s="337">
        <f t="shared" si="89"/>
        <v>0.31981948927906956</v>
      </c>
    </row>
    <row r="1895" spans="1:13">
      <c r="A1895" s="334" t="s">
        <v>846</v>
      </c>
      <c r="B1895" s="334" t="s">
        <v>131</v>
      </c>
      <c r="C1895" s="334" t="s">
        <v>131</v>
      </c>
      <c r="D1895" s="334" t="s">
        <v>1492</v>
      </c>
      <c r="E1895" s="334" t="s">
        <v>1555</v>
      </c>
      <c r="F1895" s="334" t="str">
        <f t="shared" si="90"/>
        <v>Sylhet OWN PNP</v>
      </c>
      <c r="G1895" s="338">
        <v>7605219</v>
      </c>
      <c r="H1895" s="336">
        <v>1332443.2789343589</v>
      </c>
      <c r="I1895" s="336">
        <v>30420.876</v>
      </c>
      <c r="J1895" s="336"/>
      <c r="K1895" s="336"/>
      <c r="L1895" s="337">
        <f t="shared" si="88"/>
        <v>17.520117158156246</v>
      </c>
      <c r="M1895" s="337">
        <f t="shared" si="89"/>
        <v>0.4</v>
      </c>
    </row>
    <row r="1896" spans="1:13">
      <c r="A1896" s="334" t="s">
        <v>847</v>
      </c>
      <c r="B1896" s="334" t="s">
        <v>131</v>
      </c>
      <c r="C1896" s="334" t="s">
        <v>131</v>
      </c>
      <c r="D1896" s="334" t="s">
        <v>1492</v>
      </c>
      <c r="E1896" s="334" t="s">
        <v>1555</v>
      </c>
      <c r="F1896" s="334" t="str">
        <f t="shared" si="90"/>
        <v>Sylhet OWN PNP</v>
      </c>
      <c r="G1896" s="338">
        <v>6635581</v>
      </c>
      <c r="H1896" s="336">
        <v>1073174.7915159748</v>
      </c>
      <c r="I1896" s="336">
        <v>22325.860799999999</v>
      </c>
      <c r="J1896" s="336"/>
      <c r="K1896" s="336"/>
      <c r="L1896" s="337">
        <f t="shared" si="88"/>
        <v>16.1730343057522</v>
      </c>
      <c r="M1896" s="337">
        <f t="shared" si="89"/>
        <v>0.33645675940057096</v>
      </c>
    </row>
    <row r="1897" spans="1:13">
      <c r="A1897" s="334" t="s">
        <v>848</v>
      </c>
      <c r="B1897" s="334" t="s">
        <v>131</v>
      </c>
      <c r="C1897" s="334" t="s">
        <v>131</v>
      </c>
      <c r="D1897" s="334" t="s">
        <v>1492</v>
      </c>
      <c r="E1897" s="334" t="s">
        <v>1555</v>
      </c>
      <c r="F1897" s="334" t="str">
        <f t="shared" si="90"/>
        <v>Sylhet OWN PNP</v>
      </c>
      <c r="G1897" s="338">
        <v>14977207</v>
      </c>
      <c r="H1897" s="336">
        <v>2690757.2723682444</v>
      </c>
      <c r="I1897" s="336">
        <v>51927.998399999997</v>
      </c>
      <c r="J1897" s="336"/>
      <c r="K1897" s="336"/>
      <c r="L1897" s="337">
        <f t="shared" si="88"/>
        <v>17.965681267330048</v>
      </c>
      <c r="M1897" s="337">
        <f t="shared" si="89"/>
        <v>0.34671349871841922</v>
      </c>
    </row>
    <row r="1898" spans="1:13">
      <c r="A1898" s="334" t="s">
        <v>849</v>
      </c>
      <c r="B1898" s="334" t="s">
        <v>131</v>
      </c>
      <c r="C1898" s="334" t="s">
        <v>131</v>
      </c>
      <c r="D1898" s="334" t="s">
        <v>1492</v>
      </c>
      <c r="E1898" s="334" t="s">
        <v>1555</v>
      </c>
      <c r="F1898" s="334" t="str">
        <f t="shared" si="90"/>
        <v>Sylhet OWN PNP</v>
      </c>
      <c r="G1898" s="338">
        <v>6481556</v>
      </c>
      <c r="H1898" s="336">
        <v>1091002.495347437</v>
      </c>
      <c r="I1898" s="336">
        <v>23623.32</v>
      </c>
      <c r="J1898" s="336"/>
      <c r="K1898" s="336"/>
      <c r="L1898" s="337">
        <f t="shared" si="88"/>
        <v>16.832416403521577</v>
      </c>
      <c r="M1898" s="337">
        <f t="shared" si="89"/>
        <v>0.36446988963761168</v>
      </c>
    </row>
    <row r="1899" spans="1:13">
      <c r="A1899" s="334" t="s">
        <v>850</v>
      </c>
      <c r="B1899" s="334" t="s">
        <v>131</v>
      </c>
      <c r="C1899" s="334" t="s">
        <v>131</v>
      </c>
      <c r="D1899" s="334" t="s">
        <v>1492</v>
      </c>
      <c r="E1899" s="334" t="s">
        <v>1555</v>
      </c>
      <c r="F1899" s="334" t="str">
        <f t="shared" si="90"/>
        <v>Sylhet OWN PNP</v>
      </c>
      <c r="G1899" s="338">
        <v>11534534</v>
      </c>
      <c r="H1899" s="336">
        <v>1965610.5167574883</v>
      </c>
      <c r="I1899" s="336">
        <v>36543.854399999997</v>
      </c>
      <c r="J1899" s="336"/>
      <c r="K1899" s="336"/>
      <c r="L1899" s="337">
        <f t="shared" si="88"/>
        <v>17.041091705633608</v>
      </c>
      <c r="M1899" s="337">
        <f t="shared" si="89"/>
        <v>0.31682124652803484</v>
      </c>
    </row>
    <row r="1900" spans="1:13">
      <c r="A1900" s="334" t="s">
        <v>851</v>
      </c>
      <c r="B1900" s="334" t="s">
        <v>908</v>
      </c>
      <c r="C1900" s="334" t="s">
        <v>131</v>
      </c>
      <c r="D1900" s="334" t="s">
        <v>1492</v>
      </c>
      <c r="E1900" s="334" t="s">
        <v>1555</v>
      </c>
      <c r="F1900" s="334" t="str">
        <f t="shared" si="90"/>
        <v>Sylhet OWN PNP</v>
      </c>
      <c r="G1900" s="338">
        <v>6110015</v>
      </c>
      <c r="H1900" s="336">
        <v>1036614.9854883342</v>
      </c>
      <c r="I1900" s="336">
        <v>23250.868799999997</v>
      </c>
      <c r="J1900" s="336"/>
      <c r="K1900" s="336"/>
      <c r="L1900" s="337">
        <f t="shared" si="88"/>
        <v>16.965833725258189</v>
      </c>
      <c r="M1900" s="337">
        <f t="shared" si="89"/>
        <v>0.3805370166849017</v>
      </c>
    </row>
    <row r="1901" spans="1:13">
      <c r="A1901" s="334" t="s">
        <v>75</v>
      </c>
      <c r="B1901" s="334" t="s">
        <v>76</v>
      </c>
      <c r="C1901" s="334" t="s">
        <v>195</v>
      </c>
      <c r="D1901" s="334" t="s">
        <v>1537</v>
      </c>
      <c r="E1901" s="334" t="s">
        <v>1041</v>
      </c>
      <c r="F1901" s="334" t="str">
        <f t="shared" si="90"/>
        <v>Chattogram FR Non-PNP</v>
      </c>
      <c r="G1901" s="338">
        <v>2353701</v>
      </c>
      <c r="H1901" s="336">
        <v>452560.50449955167</v>
      </c>
      <c r="I1901" s="336">
        <v>9414.8040000000001</v>
      </c>
      <c r="J1901" s="336"/>
      <c r="K1901" s="336"/>
      <c r="L1901" s="337">
        <f t="shared" si="88"/>
        <v>19.227612364508136</v>
      </c>
      <c r="M1901" s="337">
        <f t="shared" si="89"/>
        <v>0.4</v>
      </c>
    </row>
    <row r="1902" spans="1:13">
      <c r="A1902" s="334" t="s">
        <v>120</v>
      </c>
      <c r="B1902" s="334" t="s">
        <v>52</v>
      </c>
      <c r="C1902" s="334" t="s">
        <v>52</v>
      </c>
      <c r="D1902" s="334" t="s">
        <v>1537</v>
      </c>
      <c r="E1902" s="334" t="s">
        <v>1041</v>
      </c>
      <c r="F1902" s="334" t="str">
        <f t="shared" si="90"/>
        <v>Dhaka FR Non-PNP</v>
      </c>
      <c r="G1902" s="338">
        <v>3931359</v>
      </c>
      <c r="H1902" s="336">
        <v>667394.27641513408</v>
      </c>
      <c r="I1902" s="336">
        <v>15725.436</v>
      </c>
      <c r="J1902" s="336"/>
      <c r="K1902" s="336"/>
      <c r="L1902" s="337">
        <f t="shared" si="88"/>
        <v>16.976172270584652</v>
      </c>
      <c r="M1902" s="337">
        <f t="shared" si="89"/>
        <v>0.4</v>
      </c>
    </row>
    <row r="1903" spans="1:13">
      <c r="A1903" s="334" t="s">
        <v>89</v>
      </c>
      <c r="B1903" s="334" t="s">
        <v>52</v>
      </c>
      <c r="C1903" s="334" t="s">
        <v>52</v>
      </c>
      <c r="D1903" s="334" t="s">
        <v>1537</v>
      </c>
      <c r="E1903" s="334" t="s">
        <v>1041</v>
      </c>
      <c r="F1903" s="334" t="str">
        <f t="shared" si="90"/>
        <v>Dhaka FR Non-PNP</v>
      </c>
      <c r="G1903" s="338">
        <v>2589133</v>
      </c>
      <c r="H1903" s="336">
        <v>440108.81406097306</v>
      </c>
      <c r="I1903" s="336">
        <v>10356.532000000001</v>
      </c>
      <c r="J1903" s="336"/>
      <c r="K1903" s="336"/>
      <c r="L1903" s="337">
        <f t="shared" si="88"/>
        <v>16.99830847086546</v>
      </c>
      <c r="M1903" s="337">
        <f t="shared" si="89"/>
        <v>0.4</v>
      </c>
    </row>
    <row r="1904" spans="1:13">
      <c r="A1904" s="334" t="s">
        <v>87</v>
      </c>
      <c r="B1904" s="334" t="s">
        <v>52</v>
      </c>
      <c r="C1904" s="334" t="s">
        <v>52</v>
      </c>
      <c r="D1904" s="334" t="s">
        <v>1537</v>
      </c>
      <c r="E1904" s="334" t="s">
        <v>1041</v>
      </c>
      <c r="F1904" s="334" t="str">
        <f t="shared" si="90"/>
        <v>Dhaka FR Non-PNP</v>
      </c>
      <c r="G1904" s="338">
        <v>4757540</v>
      </c>
      <c r="H1904" s="336">
        <v>812344.90511531895</v>
      </c>
      <c r="I1904" s="336">
        <v>19030.16</v>
      </c>
      <c r="J1904" s="336"/>
      <c r="K1904" s="336"/>
      <c r="L1904" s="337">
        <f t="shared" si="88"/>
        <v>17.074893855129307</v>
      </c>
      <c r="M1904" s="337">
        <f t="shared" si="89"/>
        <v>0.4</v>
      </c>
    </row>
    <row r="1905" spans="1:13">
      <c r="A1905" s="334" t="s">
        <v>555</v>
      </c>
      <c r="B1905" s="334" t="s">
        <v>52</v>
      </c>
      <c r="C1905" s="334" t="s">
        <v>52</v>
      </c>
      <c r="D1905" s="334" t="s">
        <v>1537</v>
      </c>
      <c r="E1905" s="334" t="s">
        <v>1041</v>
      </c>
      <c r="F1905" s="334" t="str">
        <f t="shared" si="90"/>
        <v>Dhaka FR Non-PNP</v>
      </c>
      <c r="G1905" s="338">
        <v>1675261</v>
      </c>
      <c r="H1905" s="336">
        <v>293255.77277816203</v>
      </c>
      <c r="I1905" s="336">
        <v>6701.0439999999999</v>
      </c>
      <c r="J1905" s="336"/>
      <c r="K1905" s="336"/>
      <c r="L1905" s="337">
        <f t="shared" si="88"/>
        <v>17.505079672848712</v>
      </c>
      <c r="M1905" s="337">
        <f t="shared" si="89"/>
        <v>0.4</v>
      </c>
    </row>
    <row r="1906" spans="1:13">
      <c r="A1906" s="334" t="s">
        <v>53</v>
      </c>
      <c r="B1906" s="334" t="s">
        <v>52</v>
      </c>
      <c r="C1906" s="334" t="s">
        <v>52</v>
      </c>
      <c r="D1906" s="334" t="s">
        <v>1492</v>
      </c>
      <c r="E1906" s="334" t="s">
        <v>1041</v>
      </c>
      <c r="F1906" s="334" t="str">
        <f t="shared" si="90"/>
        <v>Dhaka FR PNP</v>
      </c>
      <c r="G1906" s="338">
        <v>6556027</v>
      </c>
      <c r="H1906" s="336">
        <v>1134287.3495011595</v>
      </c>
      <c r="I1906" s="336">
        <v>24424.142399999997</v>
      </c>
      <c r="J1906" s="336"/>
      <c r="K1906" s="336"/>
      <c r="L1906" s="337">
        <f t="shared" si="88"/>
        <v>17.301444144466753</v>
      </c>
      <c r="M1906" s="337">
        <f t="shared" si="89"/>
        <v>0.37254487206962383</v>
      </c>
    </row>
    <row r="1907" spans="1:13">
      <c r="A1907" s="334" t="s">
        <v>434</v>
      </c>
      <c r="B1907" s="334" t="s">
        <v>52</v>
      </c>
      <c r="C1907" s="334" t="s">
        <v>52</v>
      </c>
      <c r="D1907" s="334" t="s">
        <v>1537</v>
      </c>
      <c r="E1907" s="334" t="s">
        <v>1041</v>
      </c>
      <c r="F1907" s="334" t="str">
        <f t="shared" si="90"/>
        <v>Dhaka FR Non-PNP</v>
      </c>
      <c r="G1907" s="338">
        <v>3263045</v>
      </c>
      <c r="H1907" s="336">
        <v>519159.61363848107</v>
      </c>
      <c r="I1907" s="336">
        <v>13052.18</v>
      </c>
      <c r="J1907" s="336"/>
      <c r="K1907" s="336"/>
      <c r="L1907" s="337">
        <f t="shared" si="88"/>
        <v>15.910280539755997</v>
      </c>
      <c r="M1907" s="337">
        <f t="shared" si="89"/>
        <v>0.4</v>
      </c>
    </row>
    <row r="1908" spans="1:13">
      <c r="A1908" s="334" t="s">
        <v>565</v>
      </c>
      <c r="B1908" s="334" t="s">
        <v>52</v>
      </c>
      <c r="C1908" s="334" t="s">
        <v>52</v>
      </c>
      <c r="D1908" s="334" t="s">
        <v>1537</v>
      </c>
      <c r="E1908" s="334" t="s">
        <v>1041</v>
      </c>
      <c r="F1908" s="334" t="str">
        <f t="shared" si="90"/>
        <v>Dhaka FR Non-PNP</v>
      </c>
      <c r="G1908" s="338">
        <v>3361048</v>
      </c>
      <c r="H1908" s="336">
        <v>563205.45849661552</v>
      </c>
      <c r="I1908" s="336">
        <v>13444.192000000001</v>
      </c>
      <c r="J1908" s="336"/>
      <c r="K1908" s="336"/>
      <c r="L1908" s="337">
        <f t="shared" si="88"/>
        <v>16.756840678758991</v>
      </c>
      <c r="M1908" s="337">
        <f t="shared" si="89"/>
        <v>0.4</v>
      </c>
    </row>
    <row r="1909" spans="1:13">
      <c r="A1909" s="334" t="s">
        <v>500</v>
      </c>
      <c r="B1909" s="334" t="s">
        <v>52</v>
      </c>
      <c r="C1909" s="334" t="s">
        <v>52</v>
      </c>
      <c r="D1909" s="334" t="s">
        <v>1537</v>
      </c>
      <c r="E1909" s="334" t="s">
        <v>1041</v>
      </c>
      <c r="F1909" s="334" t="str">
        <f t="shared" si="90"/>
        <v>Dhaka FR Non-PNP</v>
      </c>
      <c r="G1909" s="338">
        <v>1881469</v>
      </c>
      <c r="H1909" s="336">
        <v>318241.653909143</v>
      </c>
      <c r="I1909" s="336">
        <v>7525.8760000000002</v>
      </c>
      <c r="J1909" s="336"/>
      <c r="K1909" s="336"/>
      <c r="L1909" s="337">
        <f t="shared" si="88"/>
        <v>16.91453082188136</v>
      </c>
      <c r="M1909" s="337">
        <f t="shared" si="89"/>
        <v>0.4</v>
      </c>
    </row>
    <row r="1910" spans="1:13">
      <c r="A1910" s="334" t="s">
        <v>492</v>
      </c>
      <c r="B1910" s="334" t="s">
        <v>189</v>
      </c>
      <c r="C1910" s="334" t="s">
        <v>189</v>
      </c>
      <c r="D1910" s="334" t="s">
        <v>1537</v>
      </c>
      <c r="E1910" s="334" t="s">
        <v>1041</v>
      </c>
      <c r="F1910" s="334" t="str">
        <f t="shared" si="90"/>
        <v>Barishal FR Non-PNP</v>
      </c>
      <c r="G1910" s="338">
        <v>2268429</v>
      </c>
      <c r="H1910" s="336">
        <v>361789.85087073228</v>
      </c>
      <c r="I1910" s="336">
        <v>9073.7160000000003</v>
      </c>
      <c r="J1910" s="336"/>
      <c r="K1910" s="336"/>
      <c r="L1910" s="337">
        <f t="shared" si="88"/>
        <v>15.948916667470407</v>
      </c>
      <c r="M1910" s="337">
        <f t="shared" si="89"/>
        <v>0.4</v>
      </c>
    </row>
    <row r="1911" spans="1:13">
      <c r="A1911" s="334" t="s">
        <v>613</v>
      </c>
      <c r="B1911" s="334" t="s">
        <v>153</v>
      </c>
      <c r="C1911" s="334" t="s">
        <v>18</v>
      </c>
      <c r="D1911" s="334" t="s">
        <v>1537</v>
      </c>
      <c r="E1911" s="334" t="s">
        <v>1041</v>
      </c>
      <c r="F1911" s="334" t="str">
        <f t="shared" si="90"/>
        <v>Mymensingh FR Non-PNP</v>
      </c>
      <c r="G1911" s="338">
        <v>3714062</v>
      </c>
      <c r="H1911" s="336">
        <v>670734.77301402937</v>
      </c>
      <c r="I1911" s="336">
        <v>14856.248</v>
      </c>
      <c r="J1911" s="336"/>
      <c r="K1911" s="336"/>
      <c r="L1911" s="337">
        <f t="shared" si="88"/>
        <v>18.059331616274292</v>
      </c>
      <c r="M1911" s="337">
        <f t="shared" si="89"/>
        <v>0.4</v>
      </c>
    </row>
    <row r="1912" spans="1:13">
      <c r="A1912" s="334" t="s">
        <v>498</v>
      </c>
      <c r="B1912" s="334" t="s">
        <v>455</v>
      </c>
      <c r="C1912" s="334" t="s">
        <v>195</v>
      </c>
      <c r="D1912" s="334" t="s">
        <v>1537</v>
      </c>
      <c r="E1912" s="334" t="s">
        <v>1041</v>
      </c>
      <c r="F1912" s="334" t="str">
        <f t="shared" si="90"/>
        <v>Chattogram FR Non-PNP</v>
      </c>
      <c r="G1912" s="338">
        <v>4683913</v>
      </c>
      <c r="H1912" s="336">
        <v>848020.13329580775</v>
      </c>
      <c r="I1912" s="336">
        <v>18735.652000000002</v>
      </c>
      <c r="J1912" s="336"/>
      <c r="K1912" s="336"/>
      <c r="L1912" s="337">
        <f t="shared" si="88"/>
        <v>18.10495056795051</v>
      </c>
      <c r="M1912" s="337">
        <f t="shared" si="89"/>
        <v>0.4</v>
      </c>
    </row>
    <row r="1913" spans="1:13">
      <c r="A1913" s="334" t="s">
        <v>528</v>
      </c>
      <c r="B1913" s="334" t="s">
        <v>18</v>
      </c>
      <c r="C1913" s="334" t="s">
        <v>18</v>
      </c>
      <c r="D1913" s="334" t="s">
        <v>1537</v>
      </c>
      <c r="E1913" s="334" t="s">
        <v>1041</v>
      </c>
      <c r="F1913" s="334" t="str">
        <f t="shared" si="90"/>
        <v>Mymensingh FR Non-PNP</v>
      </c>
      <c r="G1913" s="338">
        <v>4604145</v>
      </c>
      <c r="H1913" s="336">
        <v>777037.93632408057</v>
      </c>
      <c r="I1913" s="336">
        <v>18416.580000000002</v>
      </c>
      <c r="J1913" s="336"/>
      <c r="K1913" s="336"/>
      <c r="L1913" s="337">
        <f t="shared" si="88"/>
        <v>16.876921476714582</v>
      </c>
      <c r="M1913" s="337">
        <f t="shared" si="89"/>
        <v>0.4</v>
      </c>
    </row>
    <row r="1914" spans="1:13">
      <c r="A1914" s="334" t="s">
        <v>561</v>
      </c>
      <c r="B1914" s="334" t="s">
        <v>79</v>
      </c>
      <c r="C1914" s="334" t="s">
        <v>52</v>
      </c>
      <c r="D1914" s="334" t="s">
        <v>1537</v>
      </c>
      <c r="E1914" s="334" t="s">
        <v>1041</v>
      </c>
      <c r="F1914" s="334" t="str">
        <f t="shared" si="90"/>
        <v>Dhaka FR Non-PNP</v>
      </c>
      <c r="G1914" s="338">
        <v>3060049</v>
      </c>
      <c r="H1914" s="336">
        <v>527517.69005231431</v>
      </c>
      <c r="I1914" s="336">
        <v>0</v>
      </c>
      <c r="J1914" s="336"/>
      <c r="K1914" s="336"/>
      <c r="L1914" s="337">
        <f t="shared" si="88"/>
        <v>17.238864150617012</v>
      </c>
      <c r="M1914" s="337">
        <f t="shared" si="89"/>
        <v>0</v>
      </c>
    </row>
    <row r="1915" spans="1:13">
      <c r="A1915" s="334" t="s">
        <v>91</v>
      </c>
      <c r="B1915" s="334" t="s">
        <v>52</v>
      </c>
      <c r="C1915" s="334" t="s">
        <v>52</v>
      </c>
      <c r="D1915" s="334" t="s">
        <v>1537</v>
      </c>
      <c r="E1915" s="334" t="s">
        <v>1041</v>
      </c>
      <c r="F1915" s="334" t="str">
        <f t="shared" si="90"/>
        <v>Dhaka FR Non-PNP</v>
      </c>
      <c r="G1915" s="338">
        <v>4306112</v>
      </c>
      <c r="H1915" s="336">
        <v>741186.89367347583</v>
      </c>
      <c r="I1915" s="336">
        <v>2.9103830456733704E-11</v>
      </c>
      <c r="J1915" s="336"/>
      <c r="K1915" s="336"/>
      <c r="L1915" s="337">
        <f t="shared" si="88"/>
        <v>17.212438823548386</v>
      </c>
      <c r="M1915" s="337">
        <f t="shared" si="89"/>
        <v>6.7587258428795403E-16</v>
      </c>
    </row>
    <row r="1916" spans="1:13">
      <c r="A1916" s="334" t="s">
        <v>49</v>
      </c>
      <c r="B1916" s="334" t="s">
        <v>52</v>
      </c>
      <c r="C1916" s="334" t="s">
        <v>52</v>
      </c>
      <c r="D1916" s="334" t="s">
        <v>1537</v>
      </c>
      <c r="E1916" s="334" t="s">
        <v>1041</v>
      </c>
      <c r="F1916" s="334" t="str">
        <f t="shared" si="90"/>
        <v>Dhaka FR Non-PNP</v>
      </c>
      <c r="G1916" s="338">
        <v>3324492</v>
      </c>
      <c r="H1916" s="336">
        <v>536881.93616376468</v>
      </c>
      <c r="I1916" s="336">
        <v>13297.968000000001</v>
      </c>
      <c r="J1916" s="336"/>
      <c r="K1916" s="336"/>
      <c r="L1916" s="337">
        <f t="shared" si="88"/>
        <v>16.149292468255741</v>
      </c>
      <c r="M1916" s="337">
        <f t="shared" si="89"/>
        <v>0.4</v>
      </c>
    </row>
    <row r="1917" spans="1:13">
      <c r="A1917" s="334" t="s">
        <v>69</v>
      </c>
      <c r="B1917" s="334" t="s">
        <v>52</v>
      </c>
      <c r="C1917" s="334" t="s">
        <v>52</v>
      </c>
      <c r="D1917" s="334" t="s">
        <v>1537</v>
      </c>
      <c r="E1917" s="334" t="s">
        <v>1041</v>
      </c>
      <c r="F1917" s="334" t="str">
        <f t="shared" si="90"/>
        <v>Dhaka FR Non-PNP</v>
      </c>
      <c r="G1917" s="338">
        <v>2790371</v>
      </c>
      <c r="H1917" s="336">
        <v>468405.19355581288</v>
      </c>
      <c r="I1917" s="336">
        <v>11161.484</v>
      </c>
      <c r="J1917" s="336"/>
      <c r="K1917" s="336"/>
      <c r="L1917" s="337">
        <f t="shared" si="88"/>
        <v>16.78648443364029</v>
      </c>
      <c r="M1917" s="337">
        <f t="shared" si="89"/>
        <v>0.4</v>
      </c>
    </row>
    <row r="1918" spans="1:13">
      <c r="A1918" s="334" t="s">
        <v>472</v>
      </c>
      <c r="B1918" s="334" t="s">
        <v>52</v>
      </c>
      <c r="C1918" s="334" t="s">
        <v>52</v>
      </c>
      <c r="D1918" s="334" t="s">
        <v>1492</v>
      </c>
      <c r="E1918" s="334" t="s">
        <v>1041</v>
      </c>
      <c r="F1918" s="334" t="str">
        <f t="shared" si="90"/>
        <v>Dhaka FR PNP</v>
      </c>
      <c r="G1918" s="338">
        <v>3417166</v>
      </c>
      <c r="H1918" s="336">
        <v>578250.57214377681</v>
      </c>
      <c r="I1918" s="336">
        <v>13668.664000000001</v>
      </c>
      <c r="J1918" s="336"/>
      <c r="K1918" s="336"/>
      <c r="L1918" s="337">
        <f t="shared" si="88"/>
        <v>16.921933910842398</v>
      </c>
      <c r="M1918" s="337">
        <f t="shared" si="89"/>
        <v>0.4</v>
      </c>
    </row>
    <row r="1919" spans="1:13">
      <c r="A1919" s="334" t="s">
        <v>125</v>
      </c>
      <c r="B1919" s="334" t="s">
        <v>52</v>
      </c>
      <c r="C1919" s="334" t="s">
        <v>52</v>
      </c>
      <c r="D1919" s="334" t="s">
        <v>1537</v>
      </c>
      <c r="E1919" s="334" t="s">
        <v>1041</v>
      </c>
      <c r="F1919" s="334" t="str">
        <f t="shared" si="90"/>
        <v>Dhaka FR Non-PNP</v>
      </c>
      <c r="G1919" s="338">
        <v>2916569</v>
      </c>
      <c r="H1919" s="336">
        <v>551825.16202418203</v>
      </c>
      <c r="I1919" s="336">
        <v>11666.276</v>
      </c>
      <c r="J1919" s="336"/>
      <c r="K1919" s="336"/>
      <c r="L1919" s="337">
        <f t="shared" si="88"/>
        <v>18.920353402377316</v>
      </c>
      <c r="M1919" s="337">
        <f t="shared" si="89"/>
        <v>0.4</v>
      </c>
    </row>
    <row r="1920" spans="1:13">
      <c r="A1920" s="334" t="s">
        <v>85</v>
      </c>
      <c r="B1920" s="334" t="s">
        <v>79</v>
      </c>
      <c r="C1920" s="334" t="s">
        <v>52</v>
      </c>
      <c r="D1920" s="334" t="s">
        <v>1537</v>
      </c>
      <c r="E1920" s="334" t="s">
        <v>1041</v>
      </c>
      <c r="F1920" s="334" t="str">
        <f t="shared" si="90"/>
        <v>Dhaka FR Non-PNP</v>
      </c>
      <c r="G1920" s="338">
        <v>3224673</v>
      </c>
      <c r="H1920" s="336">
        <v>587256.07608547539</v>
      </c>
      <c r="I1920" s="336">
        <v>12898.692000000001</v>
      </c>
      <c r="J1920" s="336"/>
      <c r="K1920" s="336"/>
      <c r="L1920" s="337">
        <f t="shared" si="88"/>
        <v>18.211337276228484</v>
      </c>
      <c r="M1920" s="337">
        <f t="shared" si="89"/>
        <v>0.4</v>
      </c>
    </row>
    <row r="1921" spans="1:13">
      <c r="A1921" s="334" t="s">
        <v>71</v>
      </c>
      <c r="B1921" s="334" t="s">
        <v>52</v>
      </c>
      <c r="C1921" s="334" t="s">
        <v>52</v>
      </c>
      <c r="D1921" s="334" t="s">
        <v>1537</v>
      </c>
      <c r="E1921" s="334" t="s">
        <v>1041</v>
      </c>
      <c r="F1921" s="334" t="str">
        <f t="shared" si="90"/>
        <v>Dhaka FR Non-PNP</v>
      </c>
      <c r="G1921" s="338">
        <v>4532236</v>
      </c>
      <c r="H1921" s="336">
        <v>776529.02269657841</v>
      </c>
      <c r="I1921" s="336">
        <v>18128.944</v>
      </c>
      <c r="J1921" s="336"/>
      <c r="K1921" s="336"/>
      <c r="L1921" s="337">
        <f t="shared" si="88"/>
        <v>17.13346398326518</v>
      </c>
      <c r="M1921" s="337">
        <f t="shared" si="89"/>
        <v>0.4</v>
      </c>
    </row>
    <row r="1922" spans="1:13">
      <c r="A1922" s="334" t="s">
        <v>145</v>
      </c>
      <c r="B1922" s="334" t="s">
        <v>52</v>
      </c>
      <c r="C1922" s="334" t="s">
        <v>52</v>
      </c>
      <c r="D1922" s="334" t="s">
        <v>1537</v>
      </c>
      <c r="E1922" s="334" t="s">
        <v>1041</v>
      </c>
      <c r="F1922" s="334" t="str">
        <f t="shared" si="90"/>
        <v>Dhaka FR Non-PNP</v>
      </c>
      <c r="G1922" s="338">
        <v>2228876</v>
      </c>
      <c r="H1922" s="336">
        <v>405396.0449758356</v>
      </c>
      <c r="I1922" s="336">
        <v>8915.5040000000008</v>
      </c>
      <c r="J1922" s="336"/>
      <c r="K1922" s="336"/>
      <c r="L1922" s="337">
        <f t="shared" si="88"/>
        <v>18.188362429127309</v>
      </c>
      <c r="M1922" s="337">
        <f t="shared" si="89"/>
        <v>0.4</v>
      </c>
    </row>
    <row r="1923" spans="1:13">
      <c r="A1923" s="334" t="s">
        <v>247</v>
      </c>
      <c r="B1923" s="334" t="s">
        <v>52</v>
      </c>
      <c r="C1923" s="334" t="s">
        <v>52</v>
      </c>
      <c r="D1923" s="334" t="s">
        <v>1537</v>
      </c>
      <c r="E1923" s="334" t="s">
        <v>1041</v>
      </c>
      <c r="F1923" s="334" t="str">
        <f t="shared" si="90"/>
        <v>Dhaka FR Non-PNP</v>
      </c>
      <c r="G1923" s="338">
        <v>1241137</v>
      </c>
      <c r="H1923" s="336">
        <v>179981.97741945443</v>
      </c>
      <c r="I1923" s="336">
        <v>4964.5479999999998</v>
      </c>
      <c r="J1923" s="336"/>
      <c r="K1923" s="336"/>
      <c r="L1923" s="337">
        <f t="shared" ref="L1923:L1986" si="91">(H1923/G1923)*100</f>
        <v>14.501378769584214</v>
      </c>
      <c r="M1923" s="337">
        <f t="shared" ref="M1923:M1986" si="92">(I1923/G1923)*100</f>
        <v>0.4</v>
      </c>
    </row>
    <row r="1924" spans="1:13">
      <c r="A1924" s="334" t="s">
        <v>426</v>
      </c>
      <c r="B1924" s="334" t="s">
        <v>52</v>
      </c>
      <c r="C1924" s="334" t="s">
        <v>52</v>
      </c>
      <c r="D1924" s="334" t="s">
        <v>1537</v>
      </c>
      <c r="E1924" s="334" t="s">
        <v>1041</v>
      </c>
      <c r="F1924" s="334" t="str">
        <f t="shared" ref="F1924:F1987" si="93">CONCATENATE(C1924," ",E1924," ",D1924)</f>
        <v>Dhaka FR Non-PNP</v>
      </c>
      <c r="G1924" s="338">
        <v>1557860</v>
      </c>
      <c r="H1924" s="336">
        <v>246079.4887208259</v>
      </c>
      <c r="I1924" s="336">
        <v>-2.1827872842550278E-11</v>
      </c>
      <c r="J1924" s="336"/>
      <c r="K1924" s="336"/>
      <c r="L1924" s="337">
        <f t="shared" si="91"/>
        <v>15.795995065078113</v>
      </c>
      <c r="M1924" s="337">
        <f t="shared" si="92"/>
        <v>-1.4011447012279843E-15</v>
      </c>
    </row>
    <row r="1925" spans="1:13">
      <c r="A1925" s="334" t="s">
        <v>490</v>
      </c>
      <c r="B1925" s="334" t="s">
        <v>362</v>
      </c>
      <c r="C1925" s="334" t="s">
        <v>52</v>
      </c>
      <c r="D1925" s="334" t="s">
        <v>1537</v>
      </c>
      <c r="E1925" s="334" t="s">
        <v>1041</v>
      </c>
      <c r="F1925" s="334" t="str">
        <f t="shared" si="93"/>
        <v>Dhaka FR Non-PNP</v>
      </c>
      <c r="G1925" s="338">
        <v>2625860</v>
      </c>
      <c r="H1925" s="336">
        <v>480873.94596399623</v>
      </c>
      <c r="I1925" s="336">
        <v>10503.44</v>
      </c>
      <c r="J1925" s="336"/>
      <c r="K1925" s="336"/>
      <c r="L1925" s="337">
        <f t="shared" si="91"/>
        <v>18.313007775128767</v>
      </c>
      <c r="M1925" s="337">
        <f t="shared" si="92"/>
        <v>0.4</v>
      </c>
    </row>
    <row r="1926" spans="1:13">
      <c r="A1926" s="334" t="s">
        <v>73</v>
      </c>
      <c r="B1926" s="334" t="s">
        <v>52</v>
      </c>
      <c r="C1926" s="334" t="s">
        <v>52</v>
      </c>
      <c r="D1926" s="334" t="s">
        <v>1537</v>
      </c>
      <c r="E1926" s="334" t="s">
        <v>1041</v>
      </c>
      <c r="F1926" s="334" t="str">
        <f t="shared" si="93"/>
        <v>Dhaka FR Non-PNP</v>
      </c>
      <c r="G1926" s="338">
        <v>3394466</v>
      </c>
      <c r="H1926" s="336">
        <v>607791.74870780553</v>
      </c>
      <c r="I1926" s="336">
        <v>13577.864</v>
      </c>
      <c r="J1926" s="336"/>
      <c r="K1926" s="336"/>
      <c r="L1926" s="337">
        <f t="shared" si="91"/>
        <v>17.90537152847622</v>
      </c>
      <c r="M1926" s="337">
        <f t="shared" si="92"/>
        <v>0.4</v>
      </c>
    </row>
    <row r="1927" spans="1:13">
      <c r="A1927" s="334" t="s">
        <v>261</v>
      </c>
      <c r="B1927" s="334" t="s">
        <v>52</v>
      </c>
      <c r="C1927" s="334" t="s">
        <v>52</v>
      </c>
      <c r="D1927" s="334" t="s">
        <v>1537</v>
      </c>
      <c r="E1927" s="334" t="s">
        <v>1041</v>
      </c>
      <c r="F1927" s="334" t="str">
        <f t="shared" si="93"/>
        <v>Dhaka FR Non-PNP</v>
      </c>
      <c r="G1927" s="338">
        <v>1321785</v>
      </c>
      <c r="H1927" s="336">
        <v>188998.37358795383</v>
      </c>
      <c r="I1927" s="336">
        <v>5287.14</v>
      </c>
      <c r="J1927" s="336"/>
      <c r="K1927" s="336"/>
      <c r="L1927" s="337">
        <f t="shared" si="91"/>
        <v>14.298722832227165</v>
      </c>
      <c r="M1927" s="337">
        <f t="shared" si="92"/>
        <v>0.4</v>
      </c>
    </row>
    <row r="1928" spans="1:13">
      <c r="A1928" s="334" t="s">
        <v>43</v>
      </c>
      <c r="B1928" s="334" t="s">
        <v>48</v>
      </c>
      <c r="C1928" s="334" t="s">
        <v>18</v>
      </c>
      <c r="D1928" s="334" t="s">
        <v>1537</v>
      </c>
      <c r="E1928" s="334" t="s">
        <v>1041</v>
      </c>
      <c r="F1928" s="334" t="str">
        <f t="shared" si="93"/>
        <v>Mymensingh FR Non-PNP</v>
      </c>
      <c r="G1928" s="338">
        <v>2928387</v>
      </c>
      <c r="H1928" s="336">
        <v>511194.07268429152</v>
      </c>
      <c r="I1928" s="336">
        <v>11713.548000000001</v>
      </c>
      <c r="J1928" s="336"/>
      <c r="K1928" s="336"/>
      <c r="L1928" s="337">
        <f t="shared" si="91"/>
        <v>17.456506694104689</v>
      </c>
      <c r="M1928" s="337">
        <f t="shared" si="92"/>
        <v>0.4</v>
      </c>
    </row>
    <row r="1929" spans="1:13">
      <c r="A1929" s="334" t="s">
        <v>57</v>
      </c>
      <c r="B1929" s="334" t="s">
        <v>52</v>
      </c>
      <c r="C1929" s="334" t="s">
        <v>52</v>
      </c>
      <c r="D1929" s="334" t="s">
        <v>1537</v>
      </c>
      <c r="E1929" s="334" t="s">
        <v>1041</v>
      </c>
      <c r="F1929" s="334" t="str">
        <f t="shared" si="93"/>
        <v>Dhaka FR Non-PNP</v>
      </c>
      <c r="G1929" s="338">
        <v>1255860</v>
      </c>
      <c r="H1929" s="336">
        <v>188771.62466639018</v>
      </c>
      <c r="I1929" s="336">
        <v>5023.4400000000005</v>
      </c>
      <c r="J1929" s="336"/>
      <c r="K1929" s="336"/>
      <c r="L1929" s="337">
        <f t="shared" si="91"/>
        <v>15.031263410443058</v>
      </c>
      <c r="M1929" s="337">
        <f t="shared" si="92"/>
        <v>0.4</v>
      </c>
    </row>
    <row r="1930" spans="1:13">
      <c r="A1930" s="334" t="s">
        <v>275</v>
      </c>
      <c r="B1930" s="334" t="s">
        <v>52</v>
      </c>
      <c r="C1930" s="334" t="s">
        <v>52</v>
      </c>
      <c r="D1930" s="334" t="s">
        <v>1537</v>
      </c>
      <c r="E1930" s="334" t="s">
        <v>1041</v>
      </c>
      <c r="F1930" s="334" t="str">
        <f t="shared" si="93"/>
        <v>Dhaka FR Non-PNP</v>
      </c>
      <c r="G1930" s="338">
        <v>1792115</v>
      </c>
      <c r="H1930" s="336">
        <v>299705.24132868252</v>
      </c>
      <c r="I1930" s="336">
        <v>7168.46</v>
      </c>
      <c r="J1930" s="336"/>
      <c r="K1930" s="336"/>
      <c r="L1930" s="337">
        <f t="shared" si="91"/>
        <v>16.72354962313705</v>
      </c>
      <c r="M1930" s="337">
        <f t="shared" si="92"/>
        <v>0.4</v>
      </c>
    </row>
    <row r="1931" spans="1:13">
      <c r="A1931" s="334" t="s">
        <v>440</v>
      </c>
      <c r="B1931" s="334" t="s">
        <v>52</v>
      </c>
      <c r="C1931" s="334" t="s">
        <v>52</v>
      </c>
      <c r="D1931" s="334" t="s">
        <v>1537</v>
      </c>
      <c r="E1931" s="334" t="s">
        <v>1041</v>
      </c>
      <c r="F1931" s="334" t="str">
        <f t="shared" si="93"/>
        <v>Dhaka FR Non-PNP</v>
      </c>
      <c r="G1931" s="338">
        <v>2327249</v>
      </c>
      <c r="H1931" s="336">
        <v>431775.28019540705</v>
      </c>
      <c r="I1931" s="336">
        <v>9308.996000000001</v>
      </c>
      <c r="J1931" s="336"/>
      <c r="K1931" s="336"/>
      <c r="L1931" s="337">
        <f t="shared" si="91"/>
        <v>18.553033224867946</v>
      </c>
      <c r="M1931" s="337">
        <f t="shared" si="92"/>
        <v>0.4</v>
      </c>
    </row>
    <row r="1932" spans="1:13">
      <c r="A1932" s="334" t="s">
        <v>393</v>
      </c>
      <c r="B1932" s="334" t="s">
        <v>52</v>
      </c>
      <c r="C1932" s="334" t="s">
        <v>52</v>
      </c>
      <c r="D1932" s="334" t="s">
        <v>1537</v>
      </c>
      <c r="E1932" s="334" t="s">
        <v>1041</v>
      </c>
      <c r="F1932" s="334" t="str">
        <f t="shared" si="93"/>
        <v>Dhaka FR Non-PNP</v>
      </c>
      <c r="G1932" s="338">
        <v>1750493</v>
      </c>
      <c r="H1932" s="336">
        <v>387244.01384146424</v>
      </c>
      <c r="I1932" s="336">
        <v>7001.9719999999998</v>
      </c>
      <c r="J1932" s="336"/>
      <c r="K1932" s="336"/>
      <c r="L1932" s="337">
        <f t="shared" si="91"/>
        <v>22.121997279707159</v>
      </c>
      <c r="M1932" s="337">
        <f t="shared" si="92"/>
        <v>0.4</v>
      </c>
    </row>
    <row r="1933" spans="1:13">
      <c r="A1933" s="334" t="s">
        <v>563</v>
      </c>
      <c r="B1933" s="334" t="s">
        <v>52</v>
      </c>
      <c r="C1933" s="334" t="s">
        <v>52</v>
      </c>
      <c r="D1933" s="334" t="s">
        <v>1537</v>
      </c>
      <c r="E1933" s="334" t="s">
        <v>1041</v>
      </c>
      <c r="F1933" s="334" t="str">
        <f t="shared" si="93"/>
        <v>Dhaka FR Non-PNP</v>
      </c>
      <c r="G1933" s="338">
        <v>3291473</v>
      </c>
      <c r="H1933" s="336">
        <v>583250.34761239868</v>
      </c>
      <c r="I1933" s="336">
        <v>13165.892</v>
      </c>
      <c r="J1933" s="336"/>
      <c r="K1933" s="336"/>
      <c r="L1933" s="337">
        <f t="shared" si="91"/>
        <v>17.720040468580439</v>
      </c>
      <c r="M1933" s="337">
        <f t="shared" si="92"/>
        <v>0.4</v>
      </c>
    </row>
    <row r="1934" spans="1:13">
      <c r="A1934" s="334" t="s">
        <v>137</v>
      </c>
      <c r="B1934" s="334" t="s">
        <v>52</v>
      </c>
      <c r="C1934" s="334" t="s">
        <v>52</v>
      </c>
      <c r="D1934" s="334" t="s">
        <v>1537</v>
      </c>
      <c r="E1934" s="334" t="s">
        <v>1041</v>
      </c>
      <c r="F1934" s="334" t="str">
        <f t="shared" si="93"/>
        <v>Dhaka FR Non-PNP</v>
      </c>
      <c r="G1934" s="338">
        <v>1465317</v>
      </c>
      <c r="H1934" s="336">
        <v>238399.26610495787</v>
      </c>
      <c r="I1934" s="336">
        <v>5861.268</v>
      </c>
      <c r="J1934" s="336"/>
      <c r="K1934" s="336"/>
      <c r="L1934" s="337">
        <f t="shared" si="91"/>
        <v>16.269467023514903</v>
      </c>
      <c r="M1934" s="337">
        <f t="shared" si="92"/>
        <v>0.4</v>
      </c>
    </row>
    <row r="1935" spans="1:13">
      <c r="A1935" s="334" t="s">
        <v>504</v>
      </c>
      <c r="B1935" s="334" t="s">
        <v>79</v>
      </c>
      <c r="C1935" s="334" t="s">
        <v>52</v>
      </c>
      <c r="D1935" s="334" t="s">
        <v>1537</v>
      </c>
      <c r="E1935" s="334" t="s">
        <v>1041</v>
      </c>
      <c r="F1935" s="334" t="str">
        <f t="shared" si="93"/>
        <v>Dhaka FR Non-PNP</v>
      </c>
      <c r="G1935" s="338">
        <v>7724464</v>
      </c>
      <c r="H1935" s="336">
        <v>1377167.9438198395</v>
      </c>
      <c r="I1935" s="336">
        <v>30897.856</v>
      </c>
      <c r="J1935" s="336"/>
      <c r="K1935" s="336"/>
      <c r="L1935" s="337">
        <f t="shared" si="91"/>
        <v>17.828653791639645</v>
      </c>
      <c r="M1935" s="337">
        <f t="shared" si="92"/>
        <v>0.4</v>
      </c>
    </row>
    <row r="1936" spans="1:13">
      <c r="A1936" s="334" t="s">
        <v>62</v>
      </c>
      <c r="B1936" s="334" t="s">
        <v>52</v>
      </c>
      <c r="C1936" s="334" t="s">
        <v>52</v>
      </c>
      <c r="D1936" s="334" t="s">
        <v>1537</v>
      </c>
      <c r="E1936" s="334" t="s">
        <v>1041</v>
      </c>
      <c r="F1936" s="334" t="str">
        <f t="shared" si="93"/>
        <v>Dhaka FR Non-PNP</v>
      </c>
      <c r="G1936" s="338">
        <v>2238481</v>
      </c>
      <c r="H1936" s="336">
        <v>386106.24272658693</v>
      </c>
      <c r="I1936" s="336">
        <v>7626.5920435441876</v>
      </c>
      <c r="J1936" s="336"/>
      <c r="K1936" s="336"/>
      <c r="L1936" s="337">
        <f t="shared" si="91"/>
        <v>17.248582531037204</v>
      </c>
      <c r="M1936" s="337">
        <f t="shared" si="92"/>
        <v>0.34070389891824804</v>
      </c>
    </row>
    <row r="1937" spans="1:13">
      <c r="A1937" s="334" t="s">
        <v>553</v>
      </c>
      <c r="B1937" s="334" t="s">
        <v>52</v>
      </c>
      <c r="C1937" s="334" t="s">
        <v>52</v>
      </c>
      <c r="D1937" s="334" t="s">
        <v>1537</v>
      </c>
      <c r="E1937" s="334" t="s">
        <v>1041</v>
      </c>
      <c r="F1937" s="334" t="str">
        <f t="shared" si="93"/>
        <v>Dhaka FR Non-PNP</v>
      </c>
      <c r="G1937" s="338">
        <v>2154063</v>
      </c>
      <c r="H1937" s="336">
        <v>355136.11978501279</v>
      </c>
      <c r="I1937" s="336">
        <v>8616.2520000000004</v>
      </c>
      <c r="J1937" s="336"/>
      <c r="K1937" s="336"/>
      <c r="L1937" s="337">
        <f t="shared" si="91"/>
        <v>16.486802836547156</v>
      </c>
      <c r="M1937" s="337">
        <f t="shared" si="92"/>
        <v>0.4</v>
      </c>
    </row>
    <row r="1938" spans="1:13">
      <c r="A1938" s="334" t="s">
        <v>273</v>
      </c>
      <c r="B1938" s="334" t="s">
        <v>52</v>
      </c>
      <c r="C1938" s="334" t="s">
        <v>52</v>
      </c>
      <c r="D1938" s="334" t="s">
        <v>1537</v>
      </c>
      <c r="E1938" s="334" t="s">
        <v>1041</v>
      </c>
      <c r="F1938" s="334" t="str">
        <f t="shared" si="93"/>
        <v>Dhaka FR Non-PNP</v>
      </c>
      <c r="G1938" s="338">
        <v>1863750</v>
      </c>
      <c r="H1938" s="336">
        <v>308450.50093665899</v>
      </c>
      <c r="I1938" s="336">
        <v>7455</v>
      </c>
      <c r="J1938" s="336"/>
      <c r="K1938" s="336"/>
      <c r="L1938" s="337">
        <f t="shared" si="91"/>
        <v>16.549993343348572</v>
      </c>
      <c r="M1938" s="337">
        <f t="shared" si="92"/>
        <v>0.4</v>
      </c>
    </row>
    <row r="1939" spans="1:13">
      <c r="A1939" s="334" t="s">
        <v>559</v>
      </c>
      <c r="B1939" s="334" t="s">
        <v>52</v>
      </c>
      <c r="C1939" s="334" t="s">
        <v>52</v>
      </c>
      <c r="D1939" s="334" t="s">
        <v>1537</v>
      </c>
      <c r="E1939" s="334" t="s">
        <v>1041</v>
      </c>
      <c r="F1939" s="334" t="str">
        <f t="shared" si="93"/>
        <v>Dhaka FR Non-PNP</v>
      </c>
      <c r="G1939" s="338">
        <v>2544864</v>
      </c>
      <c r="H1939" s="336">
        <v>388222.57324356603</v>
      </c>
      <c r="I1939" s="336">
        <v>10179.456</v>
      </c>
      <c r="J1939" s="336"/>
      <c r="K1939" s="336"/>
      <c r="L1939" s="337">
        <f t="shared" si="91"/>
        <v>15.25514028425747</v>
      </c>
      <c r="M1939" s="337">
        <f t="shared" si="92"/>
        <v>0.4</v>
      </c>
    </row>
    <row r="1940" spans="1:13">
      <c r="A1940" s="334" t="s">
        <v>93</v>
      </c>
      <c r="B1940" s="334" t="s">
        <v>52</v>
      </c>
      <c r="C1940" s="334" t="s">
        <v>52</v>
      </c>
      <c r="D1940" s="334" t="s">
        <v>1537</v>
      </c>
      <c r="E1940" s="334" t="s">
        <v>1041</v>
      </c>
      <c r="F1940" s="334" t="str">
        <f t="shared" si="93"/>
        <v>Dhaka FR Non-PNP</v>
      </c>
      <c r="G1940" s="338">
        <v>5530884</v>
      </c>
      <c r="H1940" s="336">
        <v>1031850.2952932486</v>
      </c>
      <c r="I1940" s="336">
        <v>22123.536</v>
      </c>
      <c r="J1940" s="336"/>
      <c r="K1940" s="336"/>
      <c r="L1940" s="337">
        <f t="shared" si="91"/>
        <v>18.656155061166508</v>
      </c>
      <c r="M1940" s="337">
        <f t="shared" si="92"/>
        <v>0.4</v>
      </c>
    </row>
    <row r="1941" spans="1:13">
      <c r="A1941" s="334" t="s">
        <v>518</v>
      </c>
      <c r="B1941" s="334" t="s">
        <v>103</v>
      </c>
      <c r="C1941" s="334" t="s">
        <v>52</v>
      </c>
      <c r="D1941" s="334" t="s">
        <v>1492</v>
      </c>
      <c r="E1941" s="334" t="s">
        <v>1041</v>
      </c>
      <c r="F1941" s="334" t="str">
        <f t="shared" si="93"/>
        <v>Dhaka FR PNP</v>
      </c>
      <c r="G1941" s="338">
        <v>5755458</v>
      </c>
      <c r="H1941" s="336">
        <v>978819.18533407769</v>
      </c>
      <c r="I1941" s="336">
        <v>23053.977599999998</v>
      </c>
      <c r="J1941" s="336"/>
      <c r="K1941" s="336"/>
      <c r="L1941" s="337">
        <f t="shared" si="91"/>
        <v>17.006799204061217</v>
      </c>
      <c r="M1941" s="337">
        <f t="shared" si="92"/>
        <v>0.40055852375258399</v>
      </c>
    </row>
    <row r="1942" spans="1:13">
      <c r="A1942" s="334" t="s">
        <v>411</v>
      </c>
      <c r="B1942" s="334" t="s">
        <v>52</v>
      </c>
      <c r="C1942" s="334" t="s">
        <v>52</v>
      </c>
      <c r="D1942" s="334" t="s">
        <v>1537</v>
      </c>
      <c r="E1942" s="334" t="s">
        <v>1041</v>
      </c>
      <c r="F1942" s="334" t="str">
        <f t="shared" si="93"/>
        <v>Dhaka FR Non-PNP</v>
      </c>
      <c r="G1942" s="338">
        <v>1513546</v>
      </c>
      <c r="H1942" s="336">
        <v>206007.99447682119</v>
      </c>
      <c r="I1942" s="336">
        <v>6054.1840000000002</v>
      </c>
      <c r="J1942" s="336"/>
      <c r="K1942" s="336"/>
      <c r="L1942" s="337">
        <f t="shared" si="91"/>
        <v>13.61095034289154</v>
      </c>
      <c r="M1942" s="337">
        <f t="shared" si="92"/>
        <v>0.4</v>
      </c>
    </row>
    <row r="1943" spans="1:13">
      <c r="A1943" s="334" t="s">
        <v>77</v>
      </c>
      <c r="B1943" s="334" t="s">
        <v>79</v>
      </c>
      <c r="C1943" s="334" t="s">
        <v>52</v>
      </c>
      <c r="D1943" s="334" t="s">
        <v>1492</v>
      </c>
      <c r="E1943" s="334" t="s">
        <v>1041</v>
      </c>
      <c r="F1943" s="334" t="str">
        <f t="shared" si="93"/>
        <v>Dhaka FR PNP</v>
      </c>
      <c r="G1943" s="338">
        <v>6709836</v>
      </c>
      <c r="H1943" s="336">
        <v>1146876.3064021755</v>
      </c>
      <c r="I1943" s="336">
        <v>162921.23146014102</v>
      </c>
      <c r="J1943" s="336"/>
      <c r="K1943" s="336"/>
      <c r="L1943" s="337">
        <f t="shared" si="91"/>
        <v>17.092464054295448</v>
      </c>
      <c r="M1943" s="337">
        <f t="shared" si="92"/>
        <v>2.4280955817719092</v>
      </c>
    </row>
    <row r="1944" spans="1:13">
      <c r="A1944" s="334" t="s">
        <v>597</v>
      </c>
      <c r="B1944" s="334" t="s">
        <v>52</v>
      </c>
      <c r="C1944" s="334" t="s">
        <v>52</v>
      </c>
      <c r="D1944" s="334" t="s">
        <v>1537</v>
      </c>
      <c r="E1944" s="334" t="s">
        <v>1041</v>
      </c>
      <c r="F1944" s="334" t="str">
        <f t="shared" si="93"/>
        <v>Dhaka FR Non-PNP</v>
      </c>
      <c r="G1944" s="338">
        <v>2551411</v>
      </c>
      <c r="H1944" s="336">
        <v>407051.99079649401</v>
      </c>
      <c r="I1944" s="336">
        <v>10205.644</v>
      </c>
      <c r="J1944" s="336"/>
      <c r="K1944" s="336"/>
      <c r="L1944" s="337">
        <f t="shared" si="91"/>
        <v>15.953995291095554</v>
      </c>
      <c r="M1944" s="337">
        <f t="shared" si="92"/>
        <v>0.4</v>
      </c>
    </row>
    <row r="1945" spans="1:13">
      <c r="A1945" s="334" t="s">
        <v>502</v>
      </c>
      <c r="B1945" s="334" t="s">
        <v>79</v>
      </c>
      <c r="C1945" s="334" t="s">
        <v>52</v>
      </c>
      <c r="D1945" s="334" t="s">
        <v>1537</v>
      </c>
      <c r="E1945" s="334" t="s">
        <v>1041</v>
      </c>
      <c r="F1945" s="334" t="str">
        <f t="shared" si="93"/>
        <v>Dhaka FR Non-PNP</v>
      </c>
      <c r="G1945" s="338">
        <v>5212187</v>
      </c>
      <c r="H1945" s="336">
        <v>891179.3869125325</v>
      </c>
      <c r="I1945" s="336">
        <v>20848.748</v>
      </c>
      <c r="J1945" s="336"/>
      <c r="K1945" s="336"/>
      <c r="L1945" s="337">
        <f t="shared" si="91"/>
        <v>17.097993355045251</v>
      </c>
      <c r="M1945" s="337">
        <f t="shared" si="92"/>
        <v>0.4</v>
      </c>
    </row>
    <row r="1946" spans="1:13">
      <c r="A1946" s="334" t="s">
        <v>218</v>
      </c>
      <c r="B1946" s="334" t="s">
        <v>79</v>
      </c>
      <c r="C1946" s="334" t="s">
        <v>52</v>
      </c>
      <c r="D1946" s="334" t="s">
        <v>1537</v>
      </c>
      <c r="E1946" s="334" t="s">
        <v>1041</v>
      </c>
      <c r="F1946" s="334" t="str">
        <f t="shared" si="93"/>
        <v>Dhaka FR Non-PNP</v>
      </c>
      <c r="G1946" s="338">
        <v>4395985</v>
      </c>
      <c r="H1946" s="336">
        <v>785554.63207705598</v>
      </c>
      <c r="I1946" s="336">
        <v>17583.939999999999</v>
      </c>
      <c r="J1946" s="336"/>
      <c r="K1946" s="336"/>
      <c r="L1946" s="337">
        <f t="shared" si="91"/>
        <v>17.869820576663841</v>
      </c>
      <c r="M1946" s="337">
        <f t="shared" si="92"/>
        <v>0.4</v>
      </c>
    </row>
    <row r="1947" spans="1:13">
      <c r="A1947" s="334" t="s">
        <v>569</v>
      </c>
      <c r="B1947" s="334" t="s">
        <v>79</v>
      </c>
      <c r="C1947" s="334" t="s">
        <v>52</v>
      </c>
      <c r="D1947" s="334" t="s">
        <v>1492</v>
      </c>
      <c r="E1947" s="334" t="s">
        <v>1041</v>
      </c>
      <c r="F1947" s="334" t="str">
        <f t="shared" si="93"/>
        <v>Dhaka FR PNP</v>
      </c>
      <c r="G1947" s="338">
        <v>3867734</v>
      </c>
      <c r="H1947" s="336">
        <v>666333.07621055411</v>
      </c>
      <c r="I1947" s="336">
        <v>15470.936</v>
      </c>
      <c r="J1947" s="336"/>
      <c r="K1947" s="336"/>
      <c r="L1947" s="337">
        <f t="shared" si="91"/>
        <v>17.227996449873597</v>
      </c>
      <c r="M1947" s="337">
        <f t="shared" si="92"/>
        <v>0.4</v>
      </c>
    </row>
    <row r="1948" spans="1:13">
      <c r="A1948" s="334" t="s">
        <v>620</v>
      </c>
      <c r="B1948" s="334" t="s">
        <v>52</v>
      </c>
      <c r="C1948" s="334" t="s">
        <v>52</v>
      </c>
      <c r="D1948" s="334" t="s">
        <v>1537</v>
      </c>
      <c r="E1948" s="334" t="s">
        <v>1041</v>
      </c>
      <c r="F1948" s="334" t="str">
        <f t="shared" si="93"/>
        <v>Dhaka FR Non-PNP</v>
      </c>
      <c r="G1948" s="338">
        <v>2994196</v>
      </c>
      <c r="H1948" s="336">
        <v>515827.74885364797</v>
      </c>
      <c r="I1948" s="336">
        <v>11976.784</v>
      </c>
      <c r="J1948" s="336"/>
      <c r="K1948" s="336"/>
      <c r="L1948" s="337">
        <f t="shared" si="91"/>
        <v>17.227587935246991</v>
      </c>
      <c r="M1948" s="337">
        <f t="shared" si="92"/>
        <v>0.4</v>
      </c>
    </row>
    <row r="1949" spans="1:13">
      <c r="A1949" s="334" t="s">
        <v>243</v>
      </c>
      <c r="B1949" s="334" t="s">
        <v>131</v>
      </c>
      <c r="C1949" s="334" t="s">
        <v>131</v>
      </c>
      <c r="D1949" s="334" t="s">
        <v>1537</v>
      </c>
      <c r="E1949" s="334" t="s">
        <v>1041</v>
      </c>
      <c r="F1949" s="334" t="str">
        <f t="shared" si="93"/>
        <v>Sylhet FR Non-PNP</v>
      </c>
      <c r="G1949" s="338">
        <v>2858097</v>
      </c>
      <c r="H1949" s="336">
        <v>437961.86377912213</v>
      </c>
      <c r="I1949" s="336">
        <v>11432.388000000001</v>
      </c>
      <c r="J1949" s="336"/>
      <c r="K1949" s="336"/>
      <c r="L1949" s="337">
        <f t="shared" si="91"/>
        <v>15.323547933436904</v>
      </c>
      <c r="M1949" s="337">
        <f t="shared" si="92"/>
        <v>0.4</v>
      </c>
    </row>
    <row r="1950" spans="1:13">
      <c r="A1950" s="334" t="s">
        <v>267</v>
      </c>
      <c r="B1950" s="334" t="s">
        <v>52</v>
      </c>
      <c r="C1950" s="334" t="s">
        <v>52</v>
      </c>
      <c r="D1950" s="334" t="s">
        <v>1537</v>
      </c>
      <c r="E1950" s="334" t="s">
        <v>1041</v>
      </c>
      <c r="F1950" s="334" t="str">
        <f t="shared" si="93"/>
        <v>Dhaka FR Non-PNP</v>
      </c>
      <c r="G1950" s="338">
        <v>1496326</v>
      </c>
      <c r="H1950" s="336">
        <v>222281.11719575559</v>
      </c>
      <c r="I1950" s="336">
        <v>5985.3040000000001</v>
      </c>
      <c r="J1950" s="336"/>
      <c r="K1950" s="336"/>
      <c r="L1950" s="337">
        <f t="shared" si="91"/>
        <v>14.855126302407069</v>
      </c>
      <c r="M1950" s="337">
        <f t="shared" si="92"/>
        <v>0.4</v>
      </c>
    </row>
    <row r="1951" spans="1:13">
      <c r="A1951" s="334" t="s">
        <v>279</v>
      </c>
      <c r="B1951" s="334" t="s">
        <v>52</v>
      </c>
      <c r="C1951" s="334" t="s">
        <v>52</v>
      </c>
      <c r="D1951" s="334" t="s">
        <v>1537</v>
      </c>
      <c r="E1951" s="334" t="s">
        <v>1041</v>
      </c>
      <c r="F1951" s="334" t="str">
        <f t="shared" si="93"/>
        <v>Dhaka FR Non-PNP</v>
      </c>
      <c r="G1951" s="338">
        <v>2301622</v>
      </c>
      <c r="H1951" s="336">
        <v>374118.4571128551</v>
      </c>
      <c r="I1951" s="336">
        <v>9206.4879999999994</v>
      </c>
      <c r="J1951" s="336"/>
      <c r="K1951" s="336"/>
      <c r="L1951" s="337">
        <f t="shared" si="91"/>
        <v>16.254556878273458</v>
      </c>
      <c r="M1951" s="337">
        <f t="shared" si="92"/>
        <v>0.4</v>
      </c>
    </row>
    <row r="1952" spans="1:13">
      <c r="A1952" s="334" t="s">
        <v>114</v>
      </c>
      <c r="B1952" s="334" t="s">
        <v>52</v>
      </c>
      <c r="C1952" s="334" t="s">
        <v>52</v>
      </c>
      <c r="D1952" s="334" t="s">
        <v>1492</v>
      </c>
      <c r="E1952" s="334" t="s">
        <v>1041</v>
      </c>
      <c r="F1952" s="334" t="str">
        <f t="shared" si="93"/>
        <v>Dhaka FR PNP</v>
      </c>
      <c r="G1952" s="338">
        <v>12434257</v>
      </c>
      <c r="H1952" s="336">
        <v>2410385.5008156858</v>
      </c>
      <c r="I1952" s="336">
        <v>53581.982399999994</v>
      </c>
      <c r="J1952" s="336"/>
      <c r="K1952" s="336"/>
      <c r="L1952" s="337">
        <f t="shared" si="91"/>
        <v>19.385038453167613</v>
      </c>
      <c r="M1952" s="337">
        <f t="shared" si="92"/>
        <v>0.43092226901856695</v>
      </c>
    </row>
    <row r="1953" spans="1:13">
      <c r="A1953" s="334" t="s">
        <v>474</v>
      </c>
      <c r="B1953" s="334" t="s">
        <v>186</v>
      </c>
      <c r="C1953" s="334" t="s">
        <v>195</v>
      </c>
      <c r="D1953" s="334" t="s">
        <v>1537</v>
      </c>
      <c r="E1953" s="334" t="s">
        <v>1041</v>
      </c>
      <c r="F1953" s="334" t="str">
        <f t="shared" si="93"/>
        <v>Chattogram FR Non-PNP</v>
      </c>
      <c r="G1953" s="338">
        <v>4556745</v>
      </c>
      <c r="H1953" s="336">
        <v>779016.66297598148</v>
      </c>
      <c r="I1953" s="336">
        <v>18226.98</v>
      </c>
      <c r="J1953" s="336"/>
      <c r="K1953" s="336"/>
      <c r="L1953" s="337">
        <f t="shared" si="91"/>
        <v>17.095902074309215</v>
      </c>
      <c r="M1953" s="337">
        <f t="shared" si="92"/>
        <v>0.4</v>
      </c>
    </row>
    <row r="1954" spans="1:13">
      <c r="A1954" s="334" t="s">
        <v>428</v>
      </c>
      <c r="B1954" s="334" t="s">
        <v>52</v>
      </c>
      <c r="C1954" s="334" t="s">
        <v>52</v>
      </c>
      <c r="D1954" s="334" t="s">
        <v>1537</v>
      </c>
      <c r="E1954" s="334" t="s">
        <v>1041</v>
      </c>
      <c r="F1954" s="334" t="str">
        <f t="shared" si="93"/>
        <v>Dhaka FR Non-PNP</v>
      </c>
      <c r="G1954" s="338">
        <v>1823571</v>
      </c>
      <c r="H1954" s="336">
        <v>308959.92911305465</v>
      </c>
      <c r="I1954" s="336">
        <v>7294.2840000000006</v>
      </c>
      <c r="J1954" s="336"/>
      <c r="K1954" s="336"/>
      <c r="L1954" s="337">
        <f t="shared" si="91"/>
        <v>16.942577454513955</v>
      </c>
      <c r="M1954" s="337">
        <f t="shared" si="92"/>
        <v>0.4</v>
      </c>
    </row>
    <row r="1955" spans="1:13">
      <c r="A1955" s="334" t="s">
        <v>607</v>
      </c>
      <c r="B1955" s="334" t="s">
        <v>79</v>
      </c>
      <c r="C1955" s="334" t="s">
        <v>52</v>
      </c>
      <c r="D1955" s="334" t="s">
        <v>1537</v>
      </c>
      <c r="E1955" s="334" t="s">
        <v>1041</v>
      </c>
      <c r="F1955" s="334" t="str">
        <f t="shared" si="93"/>
        <v>Dhaka FR Non-PNP</v>
      </c>
      <c r="G1955" s="338">
        <v>3089877</v>
      </c>
      <c r="H1955" s="336">
        <v>551495.04708562605</v>
      </c>
      <c r="I1955" s="336">
        <v>12359.508</v>
      </c>
      <c r="J1955" s="336"/>
      <c r="K1955" s="336"/>
      <c r="L1955" s="337">
        <f t="shared" si="91"/>
        <v>17.848446623785545</v>
      </c>
      <c r="M1955" s="337">
        <f t="shared" si="92"/>
        <v>0.4</v>
      </c>
    </row>
    <row r="1956" spans="1:13">
      <c r="A1956" s="334" t="s">
        <v>604</v>
      </c>
      <c r="B1956" s="334" t="s">
        <v>606</v>
      </c>
      <c r="C1956" s="334" t="s">
        <v>107</v>
      </c>
      <c r="D1956" s="334" t="s">
        <v>1537</v>
      </c>
      <c r="E1956" s="334" t="s">
        <v>1041</v>
      </c>
      <c r="F1956" s="334" t="str">
        <f t="shared" si="93"/>
        <v>Rajshahi FR Non-PNP</v>
      </c>
      <c r="G1956" s="338">
        <v>3052003</v>
      </c>
      <c r="H1956" s="336">
        <v>516321.40552922385</v>
      </c>
      <c r="I1956" s="336">
        <v>12208.012000000001</v>
      </c>
      <c r="J1956" s="336"/>
      <c r="K1956" s="336"/>
      <c r="L1956" s="337">
        <f t="shared" si="91"/>
        <v>16.917460616166625</v>
      </c>
      <c r="M1956" s="337">
        <f t="shared" si="92"/>
        <v>0.4</v>
      </c>
    </row>
    <row r="1957" spans="1:13">
      <c r="A1957" s="334" t="s">
        <v>398</v>
      </c>
      <c r="B1957" s="334" t="s">
        <v>401</v>
      </c>
      <c r="C1957" s="334" t="s">
        <v>195</v>
      </c>
      <c r="D1957" s="334" t="s">
        <v>1492</v>
      </c>
      <c r="E1957" s="334" t="s">
        <v>1041</v>
      </c>
      <c r="F1957" s="334" t="str">
        <f t="shared" si="93"/>
        <v>Chattogram FR PNP</v>
      </c>
      <c r="G1957" s="338">
        <v>7873189</v>
      </c>
      <c r="H1957" s="336">
        <v>1387332.2763808544</v>
      </c>
      <c r="I1957" s="336">
        <v>31492.756000000001</v>
      </c>
      <c r="J1957" s="336"/>
      <c r="K1957" s="336"/>
      <c r="L1957" s="337">
        <f t="shared" si="91"/>
        <v>17.620970059030139</v>
      </c>
      <c r="M1957" s="337">
        <f t="shared" si="92"/>
        <v>0.4</v>
      </c>
    </row>
    <row r="1958" spans="1:13">
      <c r="A1958" s="334" t="s">
        <v>204</v>
      </c>
      <c r="B1958" s="334" t="s">
        <v>206</v>
      </c>
      <c r="C1958" s="334" t="s">
        <v>52</v>
      </c>
      <c r="D1958" s="334" t="s">
        <v>1537</v>
      </c>
      <c r="E1958" s="334" t="s">
        <v>1041</v>
      </c>
      <c r="F1958" s="334" t="str">
        <f t="shared" si="93"/>
        <v>Dhaka FR Non-PNP</v>
      </c>
      <c r="G1958" s="338">
        <v>4158600</v>
      </c>
      <c r="H1958" s="336">
        <v>751326.52613113914</v>
      </c>
      <c r="I1958" s="336">
        <v>5.8207660913467407E-11</v>
      </c>
      <c r="J1958" s="336"/>
      <c r="K1958" s="336"/>
      <c r="L1958" s="337">
        <f t="shared" si="91"/>
        <v>18.066813979010703</v>
      </c>
      <c r="M1958" s="337">
        <f t="shared" si="92"/>
        <v>1.3996936688661426E-15</v>
      </c>
    </row>
    <row r="1959" spans="1:13">
      <c r="A1959" s="334" t="s">
        <v>241</v>
      </c>
      <c r="B1959" s="334" t="s">
        <v>18</v>
      </c>
      <c r="C1959" s="334" t="s">
        <v>18</v>
      </c>
      <c r="D1959" s="334" t="s">
        <v>1537</v>
      </c>
      <c r="E1959" s="334" t="s">
        <v>1041</v>
      </c>
      <c r="F1959" s="334" t="str">
        <f t="shared" si="93"/>
        <v>Mymensingh FR Non-PNP</v>
      </c>
      <c r="G1959" s="338">
        <v>3915763</v>
      </c>
      <c r="H1959" s="336">
        <v>548365.19523109717</v>
      </c>
      <c r="I1959" s="336">
        <v>15663.052</v>
      </c>
      <c r="J1959" s="336"/>
      <c r="K1959" s="336"/>
      <c r="L1959" s="337">
        <f t="shared" si="91"/>
        <v>14.00404455609538</v>
      </c>
      <c r="M1959" s="337">
        <f t="shared" si="92"/>
        <v>0.4</v>
      </c>
    </row>
    <row r="1960" spans="1:13">
      <c r="A1960" s="334" t="s">
        <v>510</v>
      </c>
      <c r="B1960" s="334" t="s">
        <v>512</v>
      </c>
      <c r="C1960" s="334" t="s">
        <v>159</v>
      </c>
      <c r="D1960" s="334" t="s">
        <v>1537</v>
      </c>
      <c r="E1960" s="334" t="s">
        <v>1041</v>
      </c>
      <c r="F1960" s="334" t="str">
        <f t="shared" si="93"/>
        <v>Khulna FR Non-PNP</v>
      </c>
      <c r="G1960" s="338">
        <v>6741769</v>
      </c>
      <c r="H1960" s="336">
        <v>1274674.2736908377</v>
      </c>
      <c r="I1960" s="336">
        <v>26967.076000000001</v>
      </c>
      <c r="J1960" s="336"/>
      <c r="K1960" s="336"/>
      <c r="L1960" s="337">
        <f t="shared" si="91"/>
        <v>18.907118794649264</v>
      </c>
      <c r="M1960" s="337">
        <f t="shared" si="92"/>
        <v>0.4</v>
      </c>
    </row>
    <row r="1961" spans="1:13">
      <c r="A1961" s="334" t="s">
        <v>470</v>
      </c>
      <c r="B1961" s="334" t="s">
        <v>362</v>
      </c>
      <c r="C1961" s="334" t="s">
        <v>52</v>
      </c>
      <c r="D1961" s="334" t="s">
        <v>1537</v>
      </c>
      <c r="E1961" s="334" t="s">
        <v>1041</v>
      </c>
      <c r="F1961" s="334" t="str">
        <f t="shared" si="93"/>
        <v>Dhaka FR Non-PNP</v>
      </c>
      <c r="G1961" s="338">
        <v>2111888</v>
      </c>
      <c r="H1961" s="336">
        <v>401084.68759291217</v>
      </c>
      <c r="I1961" s="336">
        <v>8447.5519999999997</v>
      </c>
      <c r="J1961" s="336"/>
      <c r="K1961" s="336"/>
      <c r="L1961" s="337">
        <f t="shared" si="91"/>
        <v>18.991759392207928</v>
      </c>
      <c r="M1961" s="337">
        <f t="shared" si="92"/>
        <v>0.4</v>
      </c>
    </row>
    <row r="1962" spans="1:13">
      <c r="A1962" s="334" t="s">
        <v>404</v>
      </c>
      <c r="B1962" s="334" t="s">
        <v>389</v>
      </c>
      <c r="C1962" s="334" t="s">
        <v>389</v>
      </c>
      <c r="D1962" s="334" t="s">
        <v>1492</v>
      </c>
      <c r="E1962" s="334" t="s">
        <v>1041</v>
      </c>
      <c r="F1962" s="334" t="str">
        <f t="shared" si="93"/>
        <v>Rangpur FR PNP</v>
      </c>
      <c r="G1962" s="338">
        <v>21414636</v>
      </c>
      <c r="H1962" s="336">
        <v>3493733.3402791237</v>
      </c>
      <c r="I1962" s="336">
        <v>85658.544000000009</v>
      </c>
      <c r="J1962" s="336"/>
      <c r="K1962" s="336"/>
      <c r="L1962" s="337">
        <f t="shared" si="91"/>
        <v>16.314698696158665</v>
      </c>
      <c r="M1962" s="337">
        <f t="shared" si="92"/>
        <v>0.4</v>
      </c>
    </row>
    <row r="1963" spans="1:13">
      <c r="A1963" s="334" t="s">
        <v>464</v>
      </c>
      <c r="B1963" s="334" t="s">
        <v>52</v>
      </c>
      <c r="C1963" s="334" t="s">
        <v>52</v>
      </c>
      <c r="D1963" s="334" t="s">
        <v>1537</v>
      </c>
      <c r="E1963" s="334" t="s">
        <v>1041</v>
      </c>
      <c r="F1963" s="334" t="str">
        <f t="shared" si="93"/>
        <v>Dhaka FR Non-PNP</v>
      </c>
      <c r="G1963" s="338">
        <v>2612673</v>
      </c>
      <c r="H1963" s="336">
        <v>445713.62096604338</v>
      </c>
      <c r="I1963" s="336">
        <v>10450.692000000001</v>
      </c>
      <c r="J1963" s="336"/>
      <c r="K1963" s="336"/>
      <c r="L1963" s="337">
        <f t="shared" si="91"/>
        <v>17.059678764470078</v>
      </c>
      <c r="M1963" s="337">
        <f t="shared" si="92"/>
        <v>0.4</v>
      </c>
    </row>
    <row r="1964" spans="1:13">
      <c r="A1964" s="334" t="s">
        <v>540</v>
      </c>
      <c r="B1964" s="334" t="s">
        <v>542</v>
      </c>
      <c r="C1964" s="334" t="s">
        <v>52</v>
      </c>
      <c r="D1964" s="334" t="s">
        <v>1537</v>
      </c>
      <c r="E1964" s="334" t="s">
        <v>1041</v>
      </c>
      <c r="F1964" s="334" t="str">
        <f t="shared" si="93"/>
        <v>Dhaka FR Non-PNP</v>
      </c>
      <c r="G1964" s="338">
        <v>5529759</v>
      </c>
      <c r="H1964" s="336">
        <v>1040591.7059594254</v>
      </c>
      <c r="I1964" s="336">
        <v>22119.036</v>
      </c>
      <c r="J1964" s="336"/>
      <c r="K1964" s="336"/>
      <c r="L1964" s="337">
        <f t="shared" si="91"/>
        <v>18.818029971277689</v>
      </c>
      <c r="M1964" s="337">
        <f t="shared" si="92"/>
        <v>0.4</v>
      </c>
    </row>
    <row r="1965" spans="1:13">
      <c r="A1965" s="334" t="s">
        <v>496</v>
      </c>
      <c r="B1965" s="334" t="s">
        <v>195</v>
      </c>
      <c r="C1965" s="334" t="s">
        <v>195</v>
      </c>
      <c r="D1965" s="334" t="s">
        <v>1537</v>
      </c>
      <c r="E1965" s="334" t="s">
        <v>1041</v>
      </c>
      <c r="F1965" s="334" t="str">
        <f t="shared" si="93"/>
        <v>Chattogram FR Non-PNP</v>
      </c>
      <c r="G1965" s="338">
        <v>4187574</v>
      </c>
      <c r="H1965" s="336">
        <v>740467.61821042839</v>
      </c>
      <c r="I1965" s="336">
        <v>0</v>
      </c>
      <c r="J1965" s="336"/>
      <c r="K1965" s="336"/>
      <c r="L1965" s="337">
        <f t="shared" si="91"/>
        <v>17.682496314344018</v>
      </c>
      <c r="M1965" s="337">
        <f t="shared" si="92"/>
        <v>0</v>
      </c>
    </row>
    <row r="1966" spans="1:13">
      <c r="A1966" s="334" t="s">
        <v>220</v>
      </c>
      <c r="B1966" s="334" t="s">
        <v>79</v>
      </c>
      <c r="C1966" s="334" t="s">
        <v>52</v>
      </c>
      <c r="D1966" s="334" t="s">
        <v>1537</v>
      </c>
      <c r="E1966" s="334" t="s">
        <v>1041</v>
      </c>
      <c r="F1966" s="334" t="str">
        <f t="shared" si="93"/>
        <v>Dhaka FR Non-PNP</v>
      </c>
      <c r="G1966" s="338">
        <v>4330222</v>
      </c>
      <c r="H1966" s="336">
        <v>751550.82221475791</v>
      </c>
      <c r="I1966" s="336">
        <v>-2.9103830456733704E-11</v>
      </c>
      <c r="J1966" s="336"/>
      <c r="K1966" s="336"/>
      <c r="L1966" s="337">
        <f t="shared" si="91"/>
        <v>17.355942079061027</v>
      </c>
      <c r="M1966" s="337">
        <f t="shared" si="92"/>
        <v>-6.7210943126550328E-16</v>
      </c>
    </row>
    <row r="1967" spans="1:13">
      <c r="A1967" s="334" t="s">
        <v>83</v>
      </c>
      <c r="B1967" s="334" t="s">
        <v>76</v>
      </c>
      <c r="C1967" s="334" t="s">
        <v>195</v>
      </c>
      <c r="D1967" s="334" t="s">
        <v>1537</v>
      </c>
      <c r="E1967" s="334" t="s">
        <v>1041</v>
      </c>
      <c r="F1967" s="334" t="str">
        <f t="shared" si="93"/>
        <v>Chattogram FR Non-PNP</v>
      </c>
      <c r="G1967" s="338">
        <v>1627564</v>
      </c>
      <c r="H1967" s="336">
        <v>269206.92827490566</v>
      </c>
      <c r="I1967" s="336">
        <v>6510.2560000000003</v>
      </c>
      <c r="J1967" s="336"/>
      <c r="K1967" s="336"/>
      <c r="L1967" s="337">
        <f t="shared" si="91"/>
        <v>16.540481865837879</v>
      </c>
      <c r="M1967" s="337">
        <f t="shared" si="92"/>
        <v>0.4</v>
      </c>
    </row>
    <row r="1968" spans="1:13">
      <c r="A1968" s="334" t="s">
        <v>624</v>
      </c>
      <c r="B1968" s="334" t="s">
        <v>79</v>
      </c>
      <c r="C1968" s="334" t="s">
        <v>52</v>
      </c>
      <c r="D1968" s="334" t="s">
        <v>1537</v>
      </c>
      <c r="E1968" s="334" t="s">
        <v>1041</v>
      </c>
      <c r="F1968" s="334" t="str">
        <f t="shared" si="93"/>
        <v>Dhaka FR Non-PNP</v>
      </c>
      <c r="G1968" s="338">
        <v>3904985</v>
      </c>
      <c r="H1968" s="336">
        <v>684773.92613591999</v>
      </c>
      <c r="I1968" s="336">
        <v>15619.94</v>
      </c>
      <c r="J1968" s="336"/>
      <c r="K1968" s="336"/>
      <c r="L1968" s="337">
        <f t="shared" si="91"/>
        <v>17.535891332128546</v>
      </c>
      <c r="M1968" s="337">
        <f t="shared" si="92"/>
        <v>0.4</v>
      </c>
    </row>
    <row r="1969" spans="1:13">
      <c r="A1969" s="334" t="s">
        <v>534</v>
      </c>
      <c r="B1969" s="334" t="s">
        <v>98</v>
      </c>
      <c r="C1969" s="334" t="s">
        <v>52</v>
      </c>
      <c r="D1969" s="334" t="s">
        <v>1537</v>
      </c>
      <c r="E1969" s="334" t="s">
        <v>1041</v>
      </c>
      <c r="F1969" s="334" t="str">
        <f t="shared" si="93"/>
        <v>Dhaka FR Non-PNP</v>
      </c>
      <c r="G1969" s="338">
        <v>5087772</v>
      </c>
      <c r="H1969" s="336">
        <v>916284.95907629526</v>
      </c>
      <c r="I1969" s="336">
        <v>-5.8207660913467407E-11</v>
      </c>
      <c r="J1969" s="336"/>
      <c r="K1969" s="336"/>
      <c r="L1969" s="337">
        <f t="shared" si="91"/>
        <v>18.009552296688909</v>
      </c>
      <c r="M1969" s="337">
        <f t="shared" si="92"/>
        <v>-1.1440697600731204E-15</v>
      </c>
    </row>
    <row r="1970" spans="1:13">
      <c r="A1970" s="334" t="s">
        <v>200</v>
      </c>
      <c r="B1970" s="334" t="s">
        <v>195</v>
      </c>
      <c r="C1970" s="334" t="s">
        <v>195</v>
      </c>
      <c r="D1970" s="334" t="s">
        <v>1537</v>
      </c>
      <c r="E1970" s="334" t="s">
        <v>1041</v>
      </c>
      <c r="F1970" s="334" t="str">
        <f t="shared" si="93"/>
        <v>Chattogram FR Non-PNP</v>
      </c>
      <c r="G1970" s="338">
        <v>3327426</v>
      </c>
      <c r="H1970" s="336">
        <v>584554.53552412288</v>
      </c>
      <c r="I1970" s="336">
        <v>1.4551915228366852E-11</v>
      </c>
      <c r="J1970" s="336"/>
      <c r="K1970" s="336"/>
      <c r="L1970" s="337">
        <f t="shared" si="91"/>
        <v>17.56776966712777</v>
      </c>
      <c r="M1970" s="337">
        <f t="shared" si="92"/>
        <v>4.3733249750308049E-16</v>
      </c>
    </row>
    <row r="1971" spans="1:13">
      <c r="A1971" s="334" t="s">
        <v>557</v>
      </c>
      <c r="B1971" s="334" t="s">
        <v>52</v>
      </c>
      <c r="C1971" s="334" t="s">
        <v>52</v>
      </c>
      <c r="D1971" s="334" t="s">
        <v>1537</v>
      </c>
      <c r="E1971" s="334" t="s">
        <v>1041</v>
      </c>
      <c r="F1971" s="334" t="str">
        <f t="shared" si="93"/>
        <v>Dhaka FR Non-PNP</v>
      </c>
      <c r="G1971" s="338">
        <v>2064587</v>
      </c>
      <c r="H1971" s="336">
        <v>375788.98582236184</v>
      </c>
      <c r="I1971" s="336">
        <v>8258.348</v>
      </c>
      <c r="J1971" s="336"/>
      <c r="K1971" s="336"/>
      <c r="L1971" s="337">
        <f t="shared" si="91"/>
        <v>18.201654172111024</v>
      </c>
      <c r="M1971" s="337">
        <f t="shared" si="92"/>
        <v>0.4</v>
      </c>
    </row>
    <row r="1972" spans="1:13">
      <c r="A1972" s="334" t="s">
        <v>520</v>
      </c>
      <c r="B1972" s="334" t="s">
        <v>522</v>
      </c>
      <c r="C1972" s="334" t="s">
        <v>52</v>
      </c>
      <c r="D1972" s="334" t="s">
        <v>1537</v>
      </c>
      <c r="E1972" s="334" t="s">
        <v>1041</v>
      </c>
      <c r="F1972" s="334" t="str">
        <f t="shared" si="93"/>
        <v>Dhaka FR Non-PNP</v>
      </c>
      <c r="G1972" s="338">
        <v>4892992</v>
      </c>
      <c r="H1972" s="336">
        <v>733118.42666893988</v>
      </c>
      <c r="I1972" s="336">
        <v>19571.968000000001</v>
      </c>
      <c r="J1972" s="336"/>
      <c r="K1972" s="336"/>
      <c r="L1972" s="337">
        <f t="shared" si="91"/>
        <v>14.98302933397275</v>
      </c>
      <c r="M1972" s="337">
        <f t="shared" si="92"/>
        <v>0.4</v>
      </c>
    </row>
    <row r="1973" spans="1:13">
      <c r="A1973" s="334" t="s">
        <v>55</v>
      </c>
      <c r="B1973" s="334" t="s">
        <v>52</v>
      </c>
      <c r="C1973" s="334" t="s">
        <v>52</v>
      </c>
      <c r="D1973" s="334" t="s">
        <v>1492</v>
      </c>
      <c r="E1973" s="334" t="s">
        <v>1041</v>
      </c>
      <c r="F1973" s="334" t="str">
        <f t="shared" si="93"/>
        <v>Dhaka FR PNP</v>
      </c>
      <c r="G1973" s="338">
        <v>8716350</v>
      </c>
      <c r="H1973" s="336">
        <v>1599997.5607147231</v>
      </c>
      <c r="I1973" s="336">
        <v>34865.4</v>
      </c>
      <c r="J1973" s="336"/>
      <c r="K1973" s="336"/>
      <c r="L1973" s="337">
        <f t="shared" si="91"/>
        <v>18.356279414143799</v>
      </c>
      <c r="M1973" s="337">
        <f t="shared" si="92"/>
        <v>0.4</v>
      </c>
    </row>
    <row r="1974" spans="1:13">
      <c r="A1974" s="334" t="s">
        <v>64</v>
      </c>
      <c r="B1974" s="334" t="s">
        <v>52</v>
      </c>
      <c r="C1974" s="334" t="s">
        <v>52</v>
      </c>
      <c r="D1974" s="334" t="s">
        <v>1537</v>
      </c>
      <c r="E1974" s="334" t="s">
        <v>1041</v>
      </c>
      <c r="F1974" s="334" t="str">
        <f t="shared" si="93"/>
        <v>Dhaka FR Non-PNP</v>
      </c>
      <c r="G1974" s="338">
        <v>2175198</v>
      </c>
      <c r="H1974" s="336">
        <v>379338.07627886406</v>
      </c>
      <c r="I1974" s="336">
        <v>8700.7919999999995</v>
      </c>
      <c r="J1974" s="336"/>
      <c r="K1974" s="336"/>
      <c r="L1974" s="337">
        <f t="shared" si="91"/>
        <v>17.439243520767491</v>
      </c>
      <c r="M1974" s="337">
        <f t="shared" si="92"/>
        <v>0.4</v>
      </c>
    </row>
    <row r="1975" spans="1:13">
      <c r="A1975" s="334" t="s">
        <v>245</v>
      </c>
      <c r="B1975" s="334" t="s">
        <v>189</v>
      </c>
      <c r="C1975" s="334" t="s">
        <v>189</v>
      </c>
      <c r="D1975" s="334" t="s">
        <v>1537</v>
      </c>
      <c r="E1975" s="334" t="s">
        <v>1041</v>
      </c>
      <c r="F1975" s="334" t="str">
        <f t="shared" si="93"/>
        <v>Barishal FR Non-PNP</v>
      </c>
      <c r="G1975" s="338">
        <v>3098500</v>
      </c>
      <c r="H1975" s="336">
        <v>551927.28485099575</v>
      </c>
      <c r="I1975" s="336">
        <v>12394</v>
      </c>
      <c r="J1975" s="336"/>
      <c r="K1975" s="336"/>
      <c r="L1975" s="337">
        <f t="shared" si="91"/>
        <v>17.812725023430556</v>
      </c>
      <c r="M1975" s="337">
        <f t="shared" si="92"/>
        <v>0.4</v>
      </c>
    </row>
    <row r="1976" spans="1:13">
      <c r="A1976" s="334" t="s">
        <v>513</v>
      </c>
      <c r="B1976" s="334" t="s">
        <v>908</v>
      </c>
      <c r="C1976" s="334" t="s">
        <v>131</v>
      </c>
      <c r="D1976" s="334" t="s">
        <v>1537</v>
      </c>
      <c r="E1976" s="334" t="s">
        <v>1041</v>
      </c>
      <c r="F1976" s="334" t="str">
        <f t="shared" si="93"/>
        <v>Sylhet FR Non-PNP</v>
      </c>
      <c r="G1976" s="338">
        <v>4657681</v>
      </c>
      <c r="H1976" s="336">
        <v>817142.81588094623</v>
      </c>
      <c r="I1976" s="336">
        <v>18630.724000000002</v>
      </c>
      <c r="J1976" s="336"/>
      <c r="K1976" s="336"/>
      <c r="L1976" s="337">
        <f t="shared" si="91"/>
        <v>17.543984138908318</v>
      </c>
      <c r="M1976" s="337">
        <f t="shared" si="92"/>
        <v>0.4</v>
      </c>
    </row>
    <row r="1977" spans="1:13">
      <c r="A1977" s="334" t="s">
        <v>212</v>
      </c>
      <c r="B1977" s="334" t="s">
        <v>136</v>
      </c>
      <c r="C1977" s="334" t="s">
        <v>131</v>
      </c>
      <c r="D1977" s="334" t="s">
        <v>1537</v>
      </c>
      <c r="E1977" s="334" t="s">
        <v>1041</v>
      </c>
      <c r="F1977" s="334" t="str">
        <f t="shared" si="93"/>
        <v>Sylhet FR Non-PNP</v>
      </c>
      <c r="G1977" s="338">
        <v>4598658</v>
      </c>
      <c r="H1977" s="336">
        <v>852172.05698844965</v>
      </c>
      <c r="I1977" s="336">
        <v>18394.632000000001</v>
      </c>
      <c r="J1977" s="336"/>
      <c r="K1977" s="336"/>
      <c r="L1977" s="337">
        <f t="shared" si="91"/>
        <v>18.530885684224607</v>
      </c>
      <c r="M1977" s="337">
        <f t="shared" si="92"/>
        <v>0.4</v>
      </c>
    </row>
    <row r="1978" spans="1:13">
      <c r="A1978" s="334" t="s">
        <v>543</v>
      </c>
      <c r="B1978" s="334" t="s">
        <v>52</v>
      </c>
      <c r="C1978" s="334" t="s">
        <v>52</v>
      </c>
      <c r="D1978" s="334" t="s">
        <v>1492</v>
      </c>
      <c r="E1978" s="334" t="s">
        <v>1041</v>
      </c>
      <c r="F1978" s="334" t="str">
        <f t="shared" si="93"/>
        <v>Dhaka FR PNP</v>
      </c>
      <c r="G1978" s="338">
        <v>8520352</v>
      </c>
      <c r="H1978" s="336">
        <v>1497437.7698352055</v>
      </c>
      <c r="I1978" s="336">
        <v>29493.537599999996</v>
      </c>
      <c r="J1978" s="336"/>
      <c r="K1978" s="336"/>
      <c r="L1978" s="337">
        <f t="shared" si="91"/>
        <v>17.574834582364737</v>
      </c>
      <c r="M1978" s="337">
        <f t="shared" si="92"/>
        <v>0.34615398049282464</v>
      </c>
    </row>
    <row r="1979" spans="1:13">
      <c r="A1979" s="334" t="s">
        <v>341</v>
      </c>
      <c r="B1979" s="334" t="s">
        <v>79</v>
      </c>
      <c r="C1979" s="334" t="s">
        <v>52</v>
      </c>
      <c r="D1979" s="334" t="s">
        <v>1537</v>
      </c>
      <c r="E1979" s="334" t="s">
        <v>1041</v>
      </c>
      <c r="F1979" s="334" t="str">
        <f t="shared" si="93"/>
        <v>Dhaka FR Non-PNP</v>
      </c>
      <c r="G1979" s="338">
        <v>1235553</v>
      </c>
      <c r="H1979" s="336">
        <v>201025.85457865667</v>
      </c>
      <c r="I1979" s="336">
        <v>-3.637978807091713E-12</v>
      </c>
      <c r="J1979" s="336"/>
      <c r="K1979" s="336"/>
      <c r="L1979" s="337">
        <f t="shared" si="91"/>
        <v>16.270111810554194</v>
      </c>
      <c r="M1979" s="337">
        <f t="shared" si="92"/>
        <v>-2.9444133979616516E-16</v>
      </c>
    </row>
    <row r="1980" spans="1:13">
      <c r="A1980" s="334" t="s">
        <v>609</v>
      </c>
      <c r="B1980" s="334" t="s">
        <v>52</v>
      </c>
      <c r="C1980" s="334" t="s">
        <v>52</v>
      </c>
      <c r="D1980" s="334" t="s">
        <v>1537</v>
      </c>
      <c r="E1980" s="334" t="s">
        <v>1041</v>
      </c>
      <c r="F1980" s="334" t="str">
        <f t="shared" si="93"/>
        <v>Dhaka FR Non-PNP</v>
      </c>
      <c r="G1980" s="338">
        <v>1734293</v>
      </c>
      <c r="H1980" s="336">
        <v>326891.89517766412</v>
      </c>
      <c r="I1980" s="336">
        <v>6937.1720000000005</v>
      </c>
      <c r="J1980" s="336"/>
      <c r="K1980" s="336"/>
      <c r="L1980" s="337">
        <f t="shared" si="91"/>
        <v>18.848712136741838</v>
      </c>
      <c r="M1980" s="337">
        <f t="shared" si="92"/>
        <v>0.4</v>
      </c>
    </row>
    <row r="1981" spans="1:13">
      <c r="A1981" s="334" t="s">
        <v>545</v>
      </c>
      <c r="B1981" s="334" t="s">
        <v>52</v>
      </c>
      <c r="C1981" s="334" t="s">
        <v>52</v>
      </c>
      <c r="D1981" s="334" t="s">
        <v>1492</v>
      </c>
      <c r="E1981" s="334" t="s">
        <v>1041</v>
      </c>
      <c r="F1981" s="334" t="str">
        <f t="shared" si="93"/>
        <v>Dhaka FR PNP</v>
      </c>
      <c r="G1981" s="338">
        <v>11955910</v>
      </c>
      <c r="H1981" s="336">
        <v>2150519.3487620181</v>
      </c>
      <c r="I1981" s="336">
        <v>47327.687999999995</v>
      </c>
      <c r="J1981" s="336"/>
      <c r="K1981" s="336"/>
      <c r="L1981" s="337">
        <f t="shared" si="91"/>
        <v>17.987082110537951</v>
      </c>
      <c r="M1981" s="337">
        <f t="shared" si="92"/>
        <v>0.39585182558249432</v>
      </c>
    </row>
    <row r="1982" spans="1:13">
      <c r="A1982" s="334" t="s">
        <v>536</v>
      </c>
      <c r="B1982" s="334" t="s">
        <v>156</v>
      </c>
      <c r="C1982" s="334" t="s">
        <v>159</v>
      </c>
      <c r="D1982" s="334" t="s">
        <v>1537</v>
      </c>
      <c r="E1982" s="334" t="s">
        <v>1041</v>
      </c>
      <c r="F1982" s="334" t="str">
        <f t="shared" si="93"/>
        <v>Khulna FR Non-PNP</v>
      </c>
      <c r="G1982" s="338">
        <v>5215594</v>
      </c>
      <c r="H1982" s="336">
        <v>916116.94148729357</v>
      </c>
      <c r="I1982" s="336">
        <v>20862.376</v>
      </c>
      <c r="J1982" s="336"/>
      <c r="K1982" s="336"/>
      <c r="L1982" s="337">
        <f t="shared" si="91"/>
        <v>17.564958880758233</v>
      </c>
      <c r="M1982" s="337">
        <f t="shared" si="92"/>
        <v>0.4</v>
      </c>
    </row>
    <row r="1983" spans="1:13">
      <c r="A1983" s="334" t="s">
        <v>438</v>
      </c>
      <c r="B1983" s="334" t="s">
        <v>52</v>
      </c>
      <c r="C1983" s="334" t="s">
        <v>52</v>
      </c>
      <c r="D1983" s="334" t="s">
        <v>1537</v>
      </c>
      <c r="E1983" s="334" t="s">
        <v>1041</v>
      </c>
      <c r="F1983" s="334" t="str">
        <f t="shared" si="93"/>
        <v>Dhaka FR Non-PNP</v>
      </c>
      <c r="G1983" s="338">
        <v>1532804</v>
      </c>
      <c r="H1983" s="336">
        <v>232522.95190648397</v>
      </c>
      <c r="I1983" s="336">
        <v>6131.2160000000003</v>
      </c>
      <c r="J1983" s="336"/>
      <c r="K1983" s="336"/>
      <c r="L1983" s="337">
        <f t="shared" si="91"/>
        <v>15.169777212643233</v>
      </c>
      <c r="M1983" s="337">
        <f t="shared" si="92"/>
        <v>0.4</v>
      </c>
    </row>
    <row r="1984" spans="1:13">
      <c r="A1984" s="334" t="s">
        <v>324</v>
      </c>
      <c r="B1984" s="334" t="s">
        <v>325</v>
      </c>
      <c r="C1984" s="334" t="s">
        <v>389</v>
      </c>
      <c r="D1984" s="334" t="s">
        <v>1537</v>
      </c>
      <c r="E1984" s="334" t="s">
        <v>1041</v>
      </c>
      <c r="F1984" s="334" t="str">
        <f t="shared" si="93"/>
        <v>Rangpur FR Non-PNP</v>
      </c>
      <c r="G1984" s="338">
        <v>3694476</v>
      </c>
      <c r="H1984" s="336">
        <v>664305.78042280069</v>
      </c>
      <c r="I1984" s="336">
        <v>14777.904</v>
      </c>
      <c r="J1984" s="336"/>
      <c r="K1984" s="336"/>
      <c r="L1984" s="337">
        <f t="shared" si="91"/>
        <v>17.981055511601664</v>
      </c>
      <c r="M1984" s="337">
        <f t="shared" si="92"/>
        <v>0.4</v>
      </c>
    </row>
    <row r="1985" spans="1:13">
      <c r="A1985" s="334" t="s">
        <v>141</v>
      </c>
      <c r="B1985" s="334" t="s">
        <v>48</v>
      </c>
      <c r="C1985" s="334" t="s">
        <v>18</v>
      </c>
      <c r="D1985" s="334" t="s">
        <v>1537</v>
      </c>
      <c r="E1985" s="334" t="s">
        <v>1041</v>
      </c>
      <c r="F1985" s="334" t="str">
        <f t="shared" si="93"/>
        <v>Mymensingh FR Non-PNP</v>
      </c>
      <c r="G1985" s="338">
        <v>1789538</v>
      </c>
      <c r="H1985" s="336">
        <v>332472.46224575088</v>
      </c>
      <c r="I1985" s="336">
        <v>7158.152</v>
      </c>
      <c r="J1985" s="336"/>
      <c r="K1985" s="336"/>
      <c r="L1985" s="337">
        <f t="shared" si="91"/>
        <v>18.578675738975694</v>
      </c>
      <c r="M1985" s="337">
        <f t="shared" si="92"/>
        <v>0.4</v>
      </c>
    </row>
    <row r="1986" spans="1:13">
      <c r="A1986" s="334" t="s">
        <v>139</v>
      </c>
      <c r="B1986" s="334" t="s">
        <v>52</v>
      </c>
      <c r="C1986" s="334" t="s">
        <v>52</v>
      </c>
      <c r="D1986" s="334" t="s">
        <v>1537</v>
      </c>
      <c r="E1986" s="334" t="s">
        <v>1041</v>
      </c>
      <c r="F1986" s="334" t="str">
        <f t="shared" si="93"/>
        <v>Dhaka FR Non-PNP</v>
      </c>
      <c r="G1986" s="338">
        <v>1233167</v>
      </c>
      <c r="H1986" s="336">
        <v>195692.95387145347</v>
      </c>
      <c r="I1986" s="336">
        <v>4932.6679999999997</v>
      </c>
      <c r="J1986" s="336"/>
      <c r="K1986" s="336"/>
      <c r="L1986" s="337">
        <f t="shared" si="91"/>
        <v>15.869136448790266</v>
      </c>
      <c r="M1986" s="337">
        <f t="shared" si="92"/>
        <v>0.4</v>
      </c>
    </row>
    <row r="1987" spans="1:13">
      <c r="A1987" s="334" t="s">
        <v>365</v>
      </c>
      <c r="B1987" s="334" t="s">
        <v>159</v>
      </c>
      <c r="C1987" s="334" t="s">
        <v>159</v>
      </c>
      <c r="D1987" s="334" t="s">
        <v>1537</v>
      </c>
      <c r="E1987" s="334" t="s">
        <v>1041</v>
      </c>
      <c r="F1987" s="334" t="str">
        <f t="shared" si="93"/>
        <v>Khulna FR Non-PNP</v>
      </c>
      <c r="G1987" s="338">
        <v>2087322</v>
      </c>
      <c r="H1987" s="336">
        <v>366232.10824859631</v>
      </c>
      <c r="I1987" s="336">
        <v>8349.2880000000005</v>
      </c>
      <c r="J1987" s="336"/>
      <c r="K1987" s="336"/>
      <c r="L1987" s="337">
        <f t="shared" ref="L1987:L2050" si="94">(H1987/G1987)*100</f>
        <v>17.545549189276802</v>
      </c>
      <c r="M1987" s="337">
        <f t="shared" ref="M1987:M2050" si="95">(I1987/G1987)*100</f>
        <v>0.4</v>
      </c>
    </row>
    <row r="1988" spans="1:13">
      <c r="A1988" s="334" t="s">
        <v>271</v>
      </c>
      <c r="B1988" s="334" t="s">
        <v>52</v>
      </c>
      <c r="C1988" s="334" t="s">
        <v>52</v>
      </c>
      <c r="D1988" s="334" t="s">
        <v>1537</v>
      </c>
      <c r="E1988" s="334" t="s">
        <v>1041</v>
      </c>
      <c r="F1988" s="334" t="str">
        <f t="shared" ref="F1988:F2051" si="96">CONCATENATE(C1988," ",E1988," ",D1988)</f>
        <v>Dhaka FR Non-PNP</v>
      </c>
      <c r="G1988" s="338">
        <v>1702774</v>
      </c>
      <c r="H1988" s="336">
        <v>272793.36385653319</v>
      </c>
      <c r="I1988" s="336">
        <v>6811.0960000000005</v>
      </c>
      <c r="J1988" s="336"/>
      <c r="K1988" s="336"/>
      <c r="L1988" s="337">
        <f t="shared" si="94"/>
        <v>16.020526732057995</v>
      </c>
      <c r="M1988" s="337">
        <f t="shared" si="95"/>
        <v>0.4</v>
      </c>
    </row>
    <row r="1989" spans="1:13">
      <c r="A1989" s="334" t="s">
        <v>532</v>
      </c>
      <c r="B1989" s="334" t="s">
        <v>351</v>
      </c>
      <c r="C1989" s="334" t="s">
        <v>389</v>
      </c>
      <c r="D1989" s="334" t="s">
        <v>1537</v>
      </c>
      <c r="E1989" s="334" t="s">
        <v>1041</v>
      </c>
      <c r="F1989" s="334" t="str">
        <f t="shared" si="96"/>
        <v>Rangpur FR Non-PNP</v>
      </c>
      <c r="G1989" s="338">
        <v>6016074</v>
      </c>
      <c r="H1989" s="336">
        <v>1128535.5193747368</v>
      </c>
      <c r="I1989" s="336">
        <v>24064.296000000002</v>
      </c>
      <c r="J1989" s="336"/>
      <c r="K1989" s="336"/>
      <c r="L1989" s="337">
        <f t="shared" si="94"/>
        <v>18.758670843721951</v>
      </c>
      <c r="M1989" s="337">
        <f t="shared" si="95"/>
        <v>0.4</v>
      </c>
    </row>
    <row r="1990" spans="1:13">
      <c r="A1990" s="334" t="s">
        <v>632</v>
      </c>
      <c r="B1990" s="334" t="s">
        <v>52</v>
      </c>
      <c r="C1990" s="334" t="s">
        <v>52</v>
      </c>
      <c r="D1990" s="334" t="s">
        <v>1537</v>
      </c>
      <c r="E1990" s="334" t="s">
        <v>1041</v>
      </c>
      <c r="F1990" s="334" t="str">
        <f t="shared" si="96"/>
        <v>Dhaka FR Non-PNP</v>
      </c>
      <c r="G1990" s="338">
        <v>5697747</v>
      </c>
      <c r="H1990" s="336">
        <v>1080368.0370601998</v>
      </c>
      <c r="I1990" s="336">
        <v>22790.988000000001</v>
      </c>
      <c r="J1990" s="336"/>
      <c r="K1990" s="336"/>
      <c r="L1990" s="337">
        <f t="shared" si="94"/>
        <v>18.961319922772979</v>
      </c>
      <c r="M1990" s="337">
        <f t="shared" si="95"/>
        <v>0.4</v>
      </c>
    </row>
    <row r="1991" spans="1:13">
      <c r="A1991" s="334" t="s">
        <v>385</v>
      </c>
      <c r="B1991" s="334" t="s">
        <v>329</v>
      </c>
      <c r="C1991" s="334" t="s">
        <v>107</v>
      </c>
      <c r="D1991" s="334" t="s">
        <v>1537</v>
      </c>
      <c r="E1991" s="334" t="s">
        <v>1041</v>
      </c>
      <c r="F1991" s="334" t="str">
        <f t="shared" si="96"/>
        <v>Rajshahi FR Non-PNP</v>
      </c>
      <c r="G1991" s="338">
        <v>2794129</v>
      </c>
      <c r="H1991" s="336">
        <v>513119.85669722513</v>
      </c>
      <c r="I1991" s="336">
        <v>11176.516</v>
      </c>
      <c r="J1991" s="336"/>
      <c r="K1991" s="336"/>
      <c r="L1991" s="337">
        <f t="shared" si="94"/>
        <v>18.36421499140609</v>
      </c>
      <c r="M1991" s="337">
        <f t="shared" si="95"/>
        <v>0.4</v>
      </c>
    </row>
    <row r="1992" spans="1:13">
      <c r="A1992" s="334" t="s">
        <v>436</v>
      </c>
      <c r="B1992" s="334" t="s">
        <v>52</v>
      </c>
      <c r="C1992" s="334" t="s">
        <v>52</v>
      </c>
      <c r="D1992" s="334" t="s">
        <v>1537</v>
      </c>
      <c r="E1992" s="334" t="s">
        <v>1041</v>
      </c>
      <c r="F1992" s="334" t="str">
        <f t="shared" si="96"/>
        <v>Dhaka FR Non-PNP</v>
      </c>
      <c r="G1992" s="338">
        <v>2336743</v>
      </c>
      <c r="H1992" s="336">
        <v>395450.4983777295</v>
      </c>
      <c r="I1992" s="336">
        <v>9346.9719999999998</v>
      </c>
      <c r="J1992" s="336"/>
      <c r="K1992" s="336"/>
      <c r="L1992" s="337">
        <f t="shared" si="94"/>
        <v>16.923148946107016</v>
      </c>
      <c r="M1992" s="337">
        <f t="shared" si="95"/>
        <v>0.4</v>
      </c>
    </row>
    <row r="1993" spans="1:13">
      <c r="A1993" s="334" t="s">
        <v>615</v>
      </c>
      <c r="B1993" s="334" t="s">
        <v>103</v>
      </c>
      <c r="C1993" s="334" t="s">
        <v>52</v>
      </c>
      <c r="D1993" s="334" t="s">
        <v>1537</v>
      </c>
      <c r="E1993" s="334" t="s">
        <v>1041</v>
      </c>
      <c r="F1993" s="334" t="str">
        <f t="shared" si="96"/>
        <v>Dhaka FR Non-PNP</v>
      </c>
      <c r="G1993" s="338">
        <v>1401040</v>
      </c>
      <c r="H1993" s="336">
        <v>234848.49770104949</v>
      </c>
      <c r="I1993" s="336">
        <v>5604.16</v>
      </c>
      <c r="J1993" s="336"/>
      <c r="K1993" s="336"/>
      <c r="L1993" s="337">
        <f t="shared" si="94"/>
        <v>16.762440594204982</v>
      </c>
      <c r="M1993" s="337">
        <f t="shared" si="95"/>
        <v>0.4</v>
      </c>
    </row>
    <row r="1994" spans="1:13">
      <c r="A1994" s="334" t="s">
        <v>347</v>
      </c>
      <c r="B1994" s="334" t="s">
        <v>52</v>
      </c>
      <c r="C1994" s="334" t="s">
        <v>52</v>
      </c>
      <c r="D1994" s="334" t="s">
        <v>1537</v>
      </c>
      <c r="E1994" s="334" t="s">
        <v>1041</v>
      </c>
      <c r="F1994" s="334" t="str">
        <f t="shared" si="96"/>
        <v>Dhaka FR Non-PNP</v>
      </c>
      <c r="G1994" s="338">
        <v>1539576</v>
      </c>
      <c r="H1994" s="336">
        <v>274574.96768901614</v>
      </c>
      <c r="I1994" s="336">
        <v>6158.3040000000001</v>
      </c>
      <c r="J1994" s="336"/>
      <c r="K1994" s="336"/>
      <c r="L1994" s="337">
        <f t="shared" si="94"/>
        <v>17.834453621582576</v>
      </c>
      <c r="M1994" s="337">
        <f t="shared" si="95"/>
        <v>0.4</v>
      </c>
    </row>
    <row r="1995" spans="1:13">
      <c r="A1995" s="334" t="s">
        <v>284</v>
      </c>
      <c r="B1995" s="334" t="s">
        <v>103</v>
      </c>
      <c r="C1995" s="334" t="s">
        <v>52</v>
      </c>
      <c r="D1995" s="334" t="s">
        <v>1537</v>
      </c>
      <c r="E1995" s="334" t="s">
        <v>1041</v>
      </c>
      <c r="F1995" s="334" t="str">
        <f t="shared" si="96"/>
        <v>Dhaka FR Non-PNP</v>
      </c>
      <c r="G1995" s="338">
        <v>3050003</v>
      </c>
      <c r="H1995" s="336">
        <v>493866.06537508109</v>
      </c>
      <c r="I1995" s="336">
        <v>12200.012000000001</v>
      </c>
      <c r="J1995" s="336"/>
      <c r="K1995" s="336"/>
      <c r="L1995" s="337">
        <f t="shared" si="94"/>
        <v>16.192314085431427</v>
      </c>
      <c r="M1995" s="337">
        <f t="shared" si="95"/>
        <v>0.4</v>
      </c>
    </row>
    <row r="1996" spans="1:13">
      <c r="A1996" s="334" t="s">
        <v>174</v>
      </c>
      <c r="B1996" s="334" t="s">
        <v>176</v>
      </c>
      <c r="C1996" s="334" t="s">
        <v>159</v>
      </c>
      <c r="D1996" s="334" t="s">
        <v>1537</v>
      </c>
      <c r="E1996" s="334" t="s">
        <v>1041</v>
      </c>
      <c r="F1996" s="334" t="str">
        <f t="shared" si="96"/>
        <v>Khulna FR Non-PNP</v>
      </c>
      <c r="G1996" s="338">
        <v>2114970</v>
      </c>
      <c r="H1996" s="336">
        <v>372200.37530215993</v>
      </c>
      <c r="I1996" s="336">
        <v>8459.880000000001</v>
      </c>
      <c r="J1996" s="336"/>
      <c r="K1996" s="336"/>
      <c r="L1996" s="337">
        <f t="shared" si="94"/>
        <v>17.598376114184124</v>
      </c>
      <c r="M1996" s="337">
        <f t="shared" si="95"/>
        <v>0.4</v>
      </c>
    </row>
    <row r="1997" spans="1:13">
      <c r="A1997" s="334" t="s">
        <v>314</v>
      </c>
      <c r="B1997" s="334" t="s">
        <v>52</v>
      </c>
      <c r="C1997" s="334" t="s">
        <v>52</v>
      </c>
      <c r="D1997" s="334" t="s">
        <v>1537</v>
      </c>
      <c r="E1997" s="334" t="s">
        <v>1041</v>
      </c>
      <c r="F1997" s="334" t="str">
        <f t="shared" si="96"/>
        <v>Dhaka FR Non-PNP</v>
      </c>
      <c r="G1997" s="338">
        <v>2134867</v>
      </c>
      <c r="H1997" s="336">
        <v>366058.32182998193</v>
      </c>
      <c r="I1997" s="336">
        <v>8539.4680000000008</v>
      </c>
      <c r="J1997" s="336"/>
      <c r="K1997" s="336"/>
      <c r="L1997" s="337">
        <f t="shared" si="94"/>
        <v>17.146656996898727</v>
      </c>
      <c r="M1997" s="337">
        <f t="shared" si="95"/>
        <v>0.4</v>
      </c>
    </row>
    <row r="1998" spans="1:13">
      <c r="A1998" s="334" t="s">
        <v>587</v>
      </c>
      <c r="B1998" s="334" t="s">
        <v>79</v>
      </c>
      <c r="C1998" s="334" t="s">
        <v>52</v>
      </c>
      <c r="D1998" s="334" t="s">
        <v>1537</v>
      </c>
      <c r="E1998" s="334" t="s">
        <v>1041</v>
      </c>
      <c r="F1998" s="334" t="str">
        <f t="shared" si="96"/>
        <v>Dhaka FR Non-PNP</v>
      </c>
      <c r="G1998" s="338">
        <v>2339280</v>
      </c>
      <c r="H1998" s="336">
        <v>421565.76530982315</v>
      </c>
      <c r="I1998" s="336">
        <v>9357.1200000000008</v>
      </c>
      <c r="J1998" s="336"/>
      <c r="K1998" s="336"/>
      <c r="L1998" s="337">
        <f t="shared" si="94"/>
        <v>18.021175973368862</v>
      </c>
      <c r="M1998" s="337">
        <f t="shared" si="95"/>
        <v>0.4</v>
      </c>
    </row>
    <row r="1999" spans="1:13">
      <c r="A1999" s="334" t="s">
        <v>356</v>
      </c>
      <c r="B1999" s="334" t="s">
        <v>230</v>
      </c>
      <c r="C1999" s="334" t="s">
        <v>131</v>
      </c>
      <c r="D1999" s="334" t="s">
        <v>1537</v>
      </c>
      <c r="E1999" s="334" t="s">
        <v>1041</v>
      </c>
      <c r="F1999" s="334" t="str">
        <f t="shared" si="96"/>
        <v>Sylhet FR Non-PNP</v>
      </c>
      <c r="G1999" s="338">
        <v>2535075</v>
      </c>
      <c r="H1999" s="336">
        <v>427719.13144660089</v>
      </c>
      <c r="I1999" s="336">
        <v>10140.300000000001</v>
      </c>
      <c r="J1999" s="336"/>
      <c r="K1999" s="336"/>
      <c r="L1999" s="337">
        <f t="shared" si="94"/>
        <v>16.872050390879988</v>
      </c>
      <c r="M1999" s="337">
        <f t="shared" si="95"/>
        <v>0.4</v>
      </c>
    </row>
    <row r="2000" spans="1:13">
      <c r="A2000" s="334" t="s">
        <v>108</v>
      </c>
      <c r="B2000" s="334" t="s">
        <v>52</v>
      </c>
      <c r="C2000" s="334" t="s">
        <v>52</v>
      </c>
      <c r="D2000" s="334" t="s">
        <v>1492</v>
      </c>
      <c r="E2000" s="334" t="s">
        <v>1041</v>
      </c>
      <c r="F2000" s="334" t="str">
        <f t="shared" si="96"/>
        <v>Dhaka FR PNP</v>
      </c>
      <c r="G2000" s="338">
        <v>6009565</v>
      </c>
      <c r="H2000" s="336">
        <v>1081862.4734051363</v>
      </c>
      <c r="I2000" s="336">
        <v>24295.588799999998</v>
      </c>
      <c r="J2000" s="336"/>
      <c r="K2000" s="336"/>
      <c r="L2000" s="337">
        <f t="shared" si="94"/>
        <v>18.002342489100894</v>
      </c>
      <c r="M2000" s="337">
        <f t="shared" si="95"/>
        <v>0.40428198713218005</v>
      </c>
    </row>
    <row r="2001" spans="1:13">
      <c r="A2001" s="334" t="s">
        <v>368</v>
      </c>
      <c r="B2001" s="334" t="s">
        <v>79</v>
      </c>
      <c r="C2001" s="334" t="s">
        <v>52</v>
      </c>
      <c r="D2001" s="334" t="s">
        <v>1537</v>
      </c>
      <c r="E2001" s="334" t="s">
        <v>1041</v>
      </c>
      <c r="F2001" s="334" t="str">
        <f t="shared" si="96"/>
        <v>Dhaka FR Non-PNP</v>
      </c>
      <c r="G2001" s="338">
        <v>3034589</v>
      </c>
      <c r="H2001" s="336">
        <v>521068.58086037688</v>
      </c>
      <c r="I2001" s="336">
        <v>12138.356</v>
      </c>
      <c r="J2001" s="336"/>
      <c r="K2001" s="336"/>
      <c r="L2001" s="337">
        <f t="shared" si="94"/>
        <v>17.170977053577168</v>
      </c>
      <c r="M2001" s="337">
        <f t="shared" si="95"/>
        <v>0.4</v>
      </c>
    </row>
    <row r="2002" spans="1:13">
      <c r="A2002" s="334" t="s">
        <v>628</v>
      </c>
      <c r="B2002" s="334" t="s">
        <v>52</v>
      </c>
      <c r="C2002" s="334" t="s">
        <v>52</v>
      </c>
      <c r="D2002" s="334" t="s">
        <v>1537</v>
      </c>
      <c r="E2002" s="334" t="s">
        <v>1041</v>
      </c>
      <c r="F2002" s="334" t="str">
        <f t="shared" si="96"/>
        <v>Dhaka FR Non-PNP</v>
      </c>
      <c r="G2002" s="338">
        <v>3178586</v>
      </c>
      <c r="H2002" s="336">
        <v>572353.54564041563</v>
      </c>
      <c r="I2002" s="336">
        <v>12714.344000000001</v>
      </c>
      <c r="J2002" s="336"/>
      <c r="K2002" s="336"/>
      <c r="L2002" s="337">
        <f t="shared" si="94"/>
        <v>18.006545855308481</v>
      </c>
      <c r="M2002" s="337">
        <f t="shared" si="95"/>
        <v>0.4</v>
      </c>
    </row>
    <row r="2003" spans="1:13">
      <c r="A2003" s="334" t="s">
        <v>585</v>
      </c>
      <c r="B2003" s="334" t="s">
        <v>52</v>
      </c>
      <c r="C2003" s="334" t="s">
        <v>52</v>
      </c>
      <c r="D2003" s="334" t="s">
        <v>1537</v>
      </c>
      <c r="E2003" s="334" t="s">
        <v>1041</v>
      </c>
      <c r="F2003" s="334" t="str">
        <f t="shared" si="96"/>
        <v>Dhaka FR Non-PNP</v>
      </c>
      <c r="G2003" s="338">
        <v>1966796</v>
      </c>
      <c r="H2003" s="336">
        <v>325460.40193350508</v>
      </c>
      <c r="I2003" s="336">
        <v>7867.1840000000002</v>
      </c>
      <c r="J2003" s="336"/>
      <c r="K2003" s="336"/>
      <c r="L2003" s="337">
        <f t="shared" si="94"/>
        <v>16.547745771981695</v>
      </c>
      <c r="M2003" s="337">
        <f t="shared" si="95"/>
        <v>0.4</v>
      </c>
    </row>
    <row r="2004" spans="1:13">
      <c r="A2004" s="334" t="s">
        <v>224</v>
      </c>
      <c r="B2004" s="334" t="s">
        <v>226</v>
      </c>
      <c r="C2004" s="334" t="s">
        <v>107</v>
      </c>
      <c r="D2004" s="334" t="s">
        <v>1537</v>
      </c>
      <c r="E2004" s="334" t="s">
        <v>1041</v>
      </c>
      <c r="F2004" s="334" t="str">
        <f t="shared" si="96"/>
        <v>Rajshahi FR Non-PNP</v>
      </c>
      <c r="G2004" s="338">
        <v>3051588</v>
      </c>
      <c r="H2004" s="336">
        <v>507883.97824417095</v>
      </c>
      <c r="I2004" s="336">
        <v>-2.0008883439004421E-11</v>
      </c>
      <c r="J2004" s="336"/>
      <c r="K2004" s="336"/>
      <c r="L2004" s="337">
        <f t="shared" si="94"/>
        <v>16.643268299789192</v>
      </c>
      <c r="M2004" s="337">
        <f t="shared" si="95"/>
        <v>-6.5568757771378116E-16</v>
      </c>
    </row>
    <row r="2005" spans="1:13">
      <c r="A2005" s="334" t="s">
        <v>622</v>
      </c>
      <c r="B2005" s="334" t="s">
        <v>52</v>
      </c>
      <c r="C2005" s="334" t="s">
        <v>52</v>
      </c>
      <c r="D2005" s="334" t="s">
        <v>1537</v>
      </c>
      <c r="E2005" s="334" t="s">
        <v>1041</v>
      </c>
      <c r="F2005" s="334" t="str">
        <f t="shared" si="96"/>
        <v>Dhaka FR Non-PNP</v>
      </c>
      <c r="G2005" s="338">
        <v>1812593</v>
      </c>
      <c r="H2005" s="336">
        <v>329386.56294911134</v>
      </c>
      <c r="I2005" s="336">
        <v>7250.3720000000003</v>
      </c>
      <c r="J2005" s="336"/>
      <c r="K2005" s="336"/>
      <c r="L2005" s="337">
        <f t="shared" si="94"/>
        <v>18.172119331207355</v>
      </c>
      <c r="M2005" s="337">
        <f t="shared" si="95"/>
        <v>0.4</v>
      </c>
    </row>
    <row r="2006" spans="1:13">
      <c r="A2006" s="334" t="s">
        <v>207</v>
      </c>
      <c r="B2006" s="334" t="s">
        <v>192</v>
      </c>
      <c r="C2006" s="334" t="s">
        <v>52</v>
      </c>
      <c r="D2006" s="334" t="s">
        <v>1537</v>
      </c>
      <c r="E2006" s="334" t="s">
        <v>1041</v>
      </c>
      <c r="F2006" s="334" t="str">
        <f t="shared" si="96"/>
        <v>Dhaka FR Non-PNP</v>
      </c>
      <c r="G2006" s="338">
        <v>4245201</v>
      </c>
      <c r="H2006" s="336">
        <v>850895.60553088295</v>
      </c>
      <c r="I2006" s="336">
        <v>16980.804</v>
      </c>
      <c r="J2006" s="336"/>
      <c r="K2006" s="336"/>
      <c r="L2006" s="337">
        <f t="shared" si="94"/>
        <v>20.043705952459799</v>
      </c>
      <c r="M2006" s="337">
        <f t="shared" si="95"/>
        <v>0.4</v>
      </c>
    </row>
    <row r="2007" spans="1:13">
      <c r="A2007" s="334" t="s">
        <v>309</v>
      </c>
      <c r="B2007" s="334" t="s">
        <v>79</v>
      </c>
      <c r="C2007" s="334" t="s">
        <v>52</v>
      </c>
      <c r="D2007" s="334" t="s">
        <v>1537</v>
      </c>
      <c r="E2007" s="334" t="s">
        <v>1041</v>
      </c>
      <c r="F2007" s="334" t="str">
        <f t="shared" si="96"/>
        <v>Dhaka FR Non-PNP</v>
      </c>
      <c r="G2007" s="338">
        <v>2668321</v>
      </c>
      <c r="H2007" s="336">
        <v>468886.89719454746</v>
      </c>
      <c r="I2007" s="336">
        <v>10673.284</v>
      </c>
      <c r="J2007" s="336"/>
      <c r="K2007" s="336"/>
      <c r="L2007" s="337">
        <f t="shared" si="94"/>
        <v>17.572357193701489</v>
      </c>
      <c r="M2007" s="337">
        <f t="shared" si="95"/>
        <v>0.4</v>
      </c>
    </row>
    <row r="2008" spans="1:13">
      <c r="A2008" s="334" t="s">
        <v>1131</v>
      </c>
      <c r="B2008" s="334" t="s">
        <v>186</v>
      </c>
      <c r="C2008" s="334" t="s">
        <v>195</v>
      </c>
      <c r="D2008" s="334" t="s">
        <v>1537</v>
      </c>
      <c r="E2008" s="334" t="s">
        <v>1041</v>
      </c>
      <c r="F2008" s="334" t="str">
        <f t="shared" si="96"/>
        <v>Chattogram FR Non-PNP</v>
      </c>
      <c r="G2008" s="338">
        <v>1483929</v>
      </c>
      <c r="H2008" s="336">
        <v>260881.75161654467</v>
      </c>
      <c r="I2008" s="336">
        <v>5935.7160000000003</v>
      </c>
      <c r="J2008" s="336"/>
      <c r="K2008" s="336"/>
      <c r="L2008" s="337">
        <f t="shared" si="94"/>
        <v>17.580473972578517</v>
      </c>
      <c r="M2008" s="337">
        <f t="shared" si="95"/>
        <v>0.4</v>
      </c>
    </row>
    <row r="2009" spans="1:13">
      <c r="A2009" s="334" t="s">
        <v>420</v>
      </c>
      <c r="B2009" s="334" t="s">
        <v>362</v>
      </c>
      <c r="C2009" s="334" t="s">
        <v>52</v>
      </c>
      <c r="D2009" s="334" t="s">
        <v>1537</v>
      </c>
      <c r="E2009" s="334" t="s">
        <v>1041</v>
      </c>
      <c r="F2009" s="334" t="str">
        <f t="shared" si="96"/>
        <v>Dhaka FR Non-PNP</v>
      </c>
      <c r="G2009" s="338">
        <v>1398360</v>
      </c>
      <c r="H2009" s="336">
        <v>259258.21746053809</v>
      </c>
      <c r="I2009" s="336">
        <v>5593.4400000000005</v>
      </c>
      <c r="J2009" s="336"/>
      <c r="K2009" s="336"/>
      <c r="L2009" s="337">
        <f t="shared" si="94"/>
        <v>18.540162580489866</v>
      </c>
      <c r="M2009" s="337">
        <f t="shared" si="95"/>
        <v>0.4</v>
      </c>
    </row>
    <row r="2010" spans="1:13">
      <c r="A2010" s="334" t="s">
        <v>95</v>
      </c>
      <c r="B2010" s="334" t="s">
        <v>98</v>
      </c>
      <c r="C2010" s="334" t="s">
        <v>52</v>
      </c>
      <c r="D2010" s="334" t="s">
        <v>1537</v>
      </c>
      <c r="E2010" s="334" t="s">
        <v>1041</v>
      </c>
      <c r="F2010" s="334" t="str">
        <f t="shared" si="96"/>
        <v>Dhaka FR Non-PNP</v>
      </c>
      <c r="G2010" s="338">
        <v>1610305</v>
      </c>
      <c r="H2010" s="336">
        <v>248478.40642201531</v>
      </c>
      <c r="I2010" s="336">
        <v>6441.22</v>
      </c>
      <c r="J2010" s="336"/>
      <c r="K2010" s="336"/>
      <c r="L2010" s="337">
        <f t="shared" si="94"/>
        <v>15.430518219965492</v>
      </c>
      <c r="M2010" s="337">
        <f t="shared" si="95"/>
        <v>0.4</v>
      </c>
    </row>
    <row r="2011" spans="1:13">
      <c r="A2011" s="334" t="s">
        <v>998</v>
      </c>
      <c r="B2011" s="334" t="s">
        <v>48</v>
      </c>
      <c r="C2011" s="334" t="s">
        <v>18</v>
      </c>
      <c r="D2011" s="334" t="s">
        <v>1537</v>
      </c>
      <c r="E2011" s="334" t="s">
        <v>1041</v>
      </c>
      <c r="F2011" s="334" t="str">
        <f t="shared" si="96"/>
        <v>Mymensingh FR Non-PNP</v>
      </c>
      <c r="G2011" s="338">
        <v>1069404</v>
      </c>
      <c r="H2011" s="336">
        <v>149607.20273010511</v>
      </c>
      <c r="I2011" s="336">
        <v>4277.616</v>
      </c>
      <c r="J2011" s="336"/>
      <c r="K2011" s="336"/>
      <c r="L2011" s="337">
        <f t="shared" si="94"/>
        <v>13.9897739984239</v>
      </c>
      <c r="M2011" s="337">
        <f t="shared" si="95"/>
        <v>0.4</v>
      </c>
    </row>
    <row r="2012" spans="1:13">
      <c r="A2012" s="334" t="s">
        <v>402</v>
      </c>
      <c r="B2012" s="334" t="s">
        <v>159</v>
      </c>
      <c r="C2012" s="334" t="s">
        <v>159</v>
      </c>
      <c r="D2012" s="334" t="s">
        <v>1492</v>
      </c>
      <c r="E2012" s="334" t="s">
        <v>1041</v>
      </c>
      <c r="F2012" s="334" t="str">
        <f t="shared" si="96"/>
        <v>Khulna FR PNP</v>
      </c>
      <c r="G2012" s="338">
        <v>11773175</v>
      </c>
      <c r="H2012" s="336">
        <v>1842723.0519574913</v>
      </c>
      <c r="I2012" s="336">
        <v>44761.079999999994</v>
      </c>
      <c r="J2012" s="336"/>
      <c r="K2012" s="336"/>
      <c r="L2012" s="337">
        <f t="shared" si="94"/>
        <v>15.651878545570682</v>
      </c>
      <c r="M2012" s="337">
        <f t="shared" si="95"/>
        <v>0.38019548677395859</v>
      </c>
    </row>
    <row r="2013" spans="1:13">
      <c r="A2013" s="334" t="s">
        <v>143</v>
      </c>
      <c r="B2013" s="334" t="s">
        <v>131</v>
      </c>
      <c r="C2013" s="334" t="s">
        <v>131</v>
      </c>
      <c r="D2013" s="334" t="s">
        <v>1537</v>
      </c>
      <c r="E2013" s="334" t="s">
        <v>1041</v>
      </c>
      <c r="F2013" s="334" t="str">
        <f t="shared" si="96"/>
        <v>Sylhet FR Non-PNP</v>
      </c>
      <c r="G2013" s="338">
        <v>2094577</v>
      </c>
      <c r="H2013" s="336">
        <v>319930.52125690132</v>
      </c>
      <c r="I2013" s="336">
        <v>8378.3080000000009</v>
      </c>
      <c r="J2013" s="336"/>
      <c r="K2013" s="336"/>
      <c r="L2013" s="337">
        <f t="shared" si="94"/>
        <v>15.274230608705306</v>
      </c>
      <c r="M2013" s="337">
        <f t="shared" si="95"/>
        <v>0.4</v>
      </c>
    </row>
    <row r="2014" spans="1:13">
      <c r="A2014" s="334" t="s">
        <v>468</v>
      </c>
      <c r="B2014" s="334" t="s">
        <v>52</v>
      </c>
      <c r="C2014" s="334" t="s">
        <v>52</v>
      </c>
      <c r="D2014" s="334" t="s">
        <v>1537</v>
      </c>
      <c r="E2014" s="334" t="s">
        <v>1041</v>
      </c>
      <c r="F2014" s="334" t="str">
        <f t="shared" si="96"/>
        <v>Dhaka FR Non-PNP</v>
      </c>
      <c r="G2014" s="338">
        <v>2452970</v>
      </c>
      <c r="H2014" s="336">
        <v>369040.60983502876</v>
      </c>
      <c r="I2014" s="336">
        <v>9811.880000000001</v>
      </c>
      <c r="J2014" s="336"/>
      <c r="K2014" s="336"/>
      <c r="L2014" s="337">
        <f t="shared" si="94"/>
        <v>15.044644240860213</v>
      </c>
      <c r="M2014" s="337">
        <f t="shared" si="95"/>
        <v>0.4</v>
      </c>
    </row>
    <row r="2015" spans="1:13">
      <c r="A2015" s="334" t="s">
        <v>358</v>
      </c>
      <c r="B2015" s="334" t="s">
        <v>18</v>
      </c>
      <c r="C2015" s="334" t="s">
        <v>18</v>
      </c>
      <c r="D2015" s="334" t="s">
        <v>1537</v>
      </c>
      <c r="E2015" s="334" t="s">
        <v>1041</v>
      </c>
      <c r="F2015" s="334" t="str">
        <f t="shared" si="96"/>
        <v>Mymensingh FR Non-PNP</v>
      </c>
      <c r="G2015" s="338">
        <v>2853184</v>
      </c>
      <c r="H2015" s="336">
        <v>454865.14094772231</v>
      </c>
      <c r="I2015" s="336">
        <v>11412.736000000001</v>
      </c>
      <c r="J2015" s="336"/>
      <c r="K2015" s="336"/>
      <c r="L2015" s="337">
        <f t="shared" si="94"/>
        <v>15.942369680599718</v>
      </c>
      <c r="M2015" s="337">
        <f t="shared" si="95"/>
        <v>0.4</v>
      </c>
    </row>
    <row r="2016" spans="1:13">
      <c r="A2016" s="334" t="s">
        <v>320</v>
      </c>
      <c r="B2016" s="334" t="s">
        <v>52</v>
      </c>
      <c r="C2016" s="334" t="s">
        <v>52</v>
      </c>
      <c r="D2016" s="334" t="s">
        <v>1537</v>
      </c>
      <c r="E2016" s="334" t="s">
        <v>1041</v>
      </c>
      <c r="F2016" s="334" t="str">
        <f t="shared" si="96"/>
        <v>Dhaka FR Non-PNP</v>
      </c>
      <c r="G2016" s="338">
        <v>3493783</v>
      </c>
      <c r="H2016" s="336">
        <v>621747.84006994346</v>
      </c>
      <c r="I2016" s="336">
        <v>13975.132</v>
      </c>
      <c r="J2016" s="336"/>
      <c r="K2016" s="336"/>
      <c r="L2016" s="337">
        <f t="shared" si="94"/>
        <v>17.795834488574233</v>
      </c>
      <c r="M2016" s="337">
        <f t="shared" si="95"/>
        <v>0.4</v>
      </c>
    </row>
    <row r="2017" spans="1:13">
      <c r="A2017" s="334" t="s">
        <v>257</v>
      </c>
      <c r="B2017" s="334" t="s">
        <v>18</v>
      </c>
      <c r="C2017" s="334" t="s">
        <v>18</v>
      </c>
      <c r="D2017" s="334" t="s">
        <v>1537</v>
      </c>
      <c r="E2017" s="334" t="s">
        <v>1041</v>
      </c>
      <c r="F2017" s="334" t="str">
        <f t="shared" si="96"/>
        <v>Mymensingh FR Non-PNP</v>
      </c>
      <c r="G2017" s="338">
        <v>1024033</v>
      </c>
      <c r="H2017" s="336">
        <v>179275.68771772934</v>
      </c>
      <c r="I2017" s="336">
        <v>4096.1320000000005</v>
      </c>
      <c r="J2017" s="336"/>
      <c r="K2017" s="336"/>
      <c r="L2017" s="337">
        <f t="shared" si="94"/>
        <v>17.506827193823767</v>
      </c>
      <c r="M2017" s="337">
        <f t="shared" si="95"/>
        <v>0.4</v>
      </c>
    </row>
    <row r="2018" spans="1:13">
      <c r="A2018" s="334" t="s">
        <v>222</v>
      </c>
      <c r="B2018" s="334" t="s">
        <v>52</v>
      </c>
      <c r="C2018" s="334" t="s">
        <v>52</v>
      </c>
      <c r="D2018" s="334" t="s">
        <v>1537</v>
      </c>
      <c r="E2018" s="334" t="s">
        <v>1041</v>
      </c>
      <c r="F2018" s="334" t="str">
        <f t="shared" si="96"/>
        <v>Dhaka FR Non-PNP</v>
      </c>
      <c r="G2018" s="338">
        <v>3702960</v>
      </c>
      <c r="H2018" s="336">
        <v>717952.78824690741</v>
      </c>
      <c r="I2018" s="336">
        <v>14811.84</v>
      </c>
      <c r="J2018" s="336"/>
      <c r="K2018" s="336"/>
      <c r="L2018" s="337">
        <f t="shared" si="94"/>
        <v>19.388618517264767</v>
      </c>
      <c r="M2018" s="337">
        <f t="shared" si="95"/>
        <v>0.4</v>
      </c>
    </row>
    <row r="2019" spans="1:13">
      <c r="A2019" s="334" t="s">
        <v>530</v>
      </c>
      <c r="B2019" s="334" t="s">
        <v>162</v>
      </c>
      <c r="C2019" s="334" t="s">
        <v>195</v>
      </c>
      <c r="D2019" s="334" t="s">
        <v>1537</v>
      </c>
      <c r="E2019" s="334" t="s">
        <v>1041</v>
      </c>
      <c r="F2019" s="334" t="str">
        <f t="shared" si="96"/>
        <v>Chattogram FR Non-PNP</v>
      </c>
      <c r="G2019" s="338">
        <v>4439214</v>
      </c>
      <c r="H2019" s="336">
        <v>790116.51440341084</v>
      </c>
      <c r="I2019" s="336">
        <v>17756.856</v>
      </c>
      <c r="J2019" s="336"/>
      <c r="K2019" s="336"/>
      <c r="L2019" s="337">
        <f t="shared" si="94"/>
        <v>17.798567818614082</v>
      </c>
      <c r="M2019" s="337">
        <f t="shared" si="95"/>
        <v>0.4</v>
      </c>
    </row>
    <row r="2020" spans="1:13">
      <c r="A2020" s="334" t="s">
        <v>132</v>
      </c>
      <c r="B2020" s="334" t="s">
        <v>131</v>
      </c>
      <c r="C2020" s="334" t="s">
        <v>131</v>
      </c>
      <c r="D2020" s="334" t="s">
        <v>1537</v>
      </c>
      <c r="E2020" s="334" t="s">
        <v>1041</v>
      </c>
      <c r="F2020" s="334" t="str">
        <f t="shared" si="96"/>
        <v>Sylhet FR Non-PNP</v>
      </c>
      <c r="G2020" s="338">
        <v>1928853</v>
      </c>
      <c r="H2020" s="336">
        <v>283211.71446729277</v>
      </c>
      <c r="I2020" s="336">
        <v>7715.4120000000003</v>
      </c>
      <c r="J2020" s="336"/>
      <c r="K2020" s="336"/>
      <c r="L2020" s="337">
        <f t="shared" si="94"/>
        <v>14.682908156676158</v>
      </c>
      <c r="M2020" s="337">
        <f t="shared" si="95"/>
        <v>0.4</v>
      </c>
    </row>
    <row r="2021" spans="1:13">
      <c r="A2021" s="334" t="s">
        <v>516</v>
      </c>
      <c r="B2021" s="334" t="s">
        <v>103</v>
      </c>
      <c r="C2021" s="334" t="s">
        <v>52</v>
      </c>
      <c r="D2021" s="334" t="s">
        <v>1537</v>
      </c>
      <c r="E2021" s="334" t="s">
        <v>1041</v>
      </c>
      <c r="F2021" s="334" t="str">
        <f t="shared" si="96"/>
        <v>Dhaka FR Non-PNP</v>
      </c>
      <c r="G2021" s="338">
        <v>5989735</v>
      </c>
      <c r="H2021" s="336">
        <v>1072554.9329704996</v>
      </c>
      <c r="I2021" s="336">
        <v>23958.94</v>
      </c>
      <c r="J2021" s="336"/>
      <c r="K2021" s="336"/>
      <c r="L2021" s="337">
        <f t="shared" si="94"/>
        <v>17.906550673285206</v>
      </c>
      <c r="M2021" s="337">
        <f t="shared" si="95"/>
        <v>0.4</v>
      </c>
    </row>
    <row r="2022" spans="1:13">
      <c r="A2022" s="334" t="s">
        <v>550</v>
      </c>
      <c r="B2022" s="334" t="s">
        <v>552</v>
      </c>
      <c r="C2022" s="334" t="s">
        <v>18</v>
      </c>
      <c r="D2022" s="334" t="s">
        <v>1537</v>
      </c>
      <c r="E2022" s="334" t="s">
        <v>1041</v>
      </c>
      <c r="F2022" s="334" t="str">
        <f t="shared" si="96"/>
        <v>Mymensingh FR Non-PNP</v>
      </c>
      <c r="G2022" s="338">
        <v>1524734</v>
      </c>
      <c r="H2022" s="336">
        <v>232807.54882910626</v>
      </c>
      <c r="I2022" s="336">
        <v>6098.9359999999997</v>
      </c>
      <c r="J2022" s="336"/>
      <c r="K2022" s="336"/>
      <c r="L2022" s="337">
        <f t="shared" si="94"/>
        <v>15.268732043038739</v>
      </c>
      <c r="M2022" s="337">
        <f t="shared" si="95"/>
        <v>0.4</v>
      </c>
    </row>
    <row r="2023" spans="1:13">
      <c r="A2023" s="334" t="s">
        <v>190</v>
      </c>
      <c r="B2023" s="334" t="s">
        <v>192</v>
      </c>
      <c r="C2023" s="334" t="s">
        <v>52</v>
      </c>
      <c r="D2023" s="334" t="s">
        <v>1537</v>
      </c>
      <c r="E2023" s="334" t="s">
        <v>1041</v>
      </c>
      <c r="F2023" s="334" t="str">
        <f t="shared" si="96"/>
        <v>Dhaka FR Non-PNP</v>
      </c>
      <c r="G2023" s="338">
        <v>1944695</v>
      </c>
      <c r="H2023" s="336">
        <v>373320.6799488407</v>
      </c>
      <c r="I2023" s="336">
        <v>7778.78</v>
      </c>
      <c r="J2023" s="336"/>
      <c r="K2023" s="336"/>
      <c r="L2023" s="337">
        <f t="shared" si="94"/>
        <v>19.196875599970213</v>
      </c>
      <c r="M2023" s="337">
        <f t="shared" si="95"/>
        <v>0.4</v>
      </c>
    </row>
    <row r="2024" spans="1:13">
      <c r="A2024" s="334" t="s">
        <v>611</v>
      </c>
      <c r="B2024" s="334" t="s">
        <v>52</v>
      </c>
      <c r="C2024" s="334" t="s">
        <v>52</v>
      </c>
      <c r="D2024" s="334" t="s">
        <v>1537</v>
      </c>
      <c r="E2024" s="334" t="s">
        <v>1041</v>
      </c>
      <c r="F2024" s="334" t="str">
        <f t="shared" si="96"/>
        <v>Dhaka FR Non-PNP</v>
      </c>
      <c r="G2024" s="338">
        <v>2069623</v>
      </c>
      <c r="H2024" s="336">
        <v>389136.3581166353</v>
      </c>
      <c r="I2024" s="336">
        <v>8278.4920000000002</v>
      </c>
      <c r="J2024" s="336"/>
      <c r="K2024" s="336"/>
      <c r="L2024" s="337">
        <f t="shared" si="94"/>
        <v>18.80228225704079</v>
      </c>
      <c r="M2024" s="337">
        <f t="shared" si="95"/>
        <v>0.4</v>
      </c>
    </row>
    <row r="2025" spans="1:13">
      <c r="A2025" s="334" t="s">
        <v>583</v>
      </c>
      <c r="B2025" s="334" t="s">
        <v>512</v>
      </c>
      <c r="C2025" s="334" t="s">
        <v>159</v>
      </c>
      <c r="D2025" s="334" t="s">
        <v>1537</v>
      </c>
      <c r="E2025" s="334" t="s">
        <v>1041</v>
      </c>
      <c r="F2025" s="334" t="str">
        <f t="shared" si="96"/>
        <v>Khulna FR Non-PNP</v>
      </c>
      <c r="G2025" s="338">
        <v>1486303</v>
      </c>
      <c r="H2025" s="336">
        <v>266521.73190101626</v>
      </c>
      <c r="I2025" s="336">
        <v>5945.2120000000004</v>
      </c>
      <c r="J2025" s="336"/>
      <c r="K2025" s="336"/>
      <c r="L2025" s="337">
        <f t="shared" si="94"/>
        <v>17.931857225681188</v>
      </c>
      <c r="M2025" s="337">
        <f t="shared" si="95"/>
        <v>0.4</v>
      </c>
    </row>
    <row r="2026" spans="1:13">
      <c r="A2026" s="334" t="s">
        <v>637</v>
      </c>
      <c r="B2026" s="334" t="s">
        <v>79</v>
      </c>
      <c r="C2026" s="334" t="s">
        <v>52</v>
      </c>
      <c r="D2026" s="334" t="s">
        <v>1537</v>
      </c>
      <c r="E2026" s="334" t="s">
        <v>1041</v>
      </c>
      <c r="F2026" s="334" t="str">
        <f t="shared" si="96"/>
        <v>Dhaka FR Non-PNP</v>
      </c>
      <c r="G2026" s="338">
        <v>2921161</v>
      </c>
      <c r="H2026" s="336">
        <v>517258.94558454124</v>
      </c>
      <c r="I2026" s="336">
        <v>11684.644</v>
      </c>
      <c r="J2026" s="336"/>
      <c r="K2026" s="336"/>
      <c r="L2026" s="337">
        <f t="shared" si="94"/>
        <v>17.70730697775786</v>
      </c>
      <c r="M2026" s="337">
        <f t="shared" si="95"/>
        <v>0.4</v>
      </c>
    </row>
    <row r="2027" spans="1:13">
      <c r="A2027" s="334" t="s">
        <v>488</v>
      </c>
      <c r="B2027" s="334" t="s">
        <v>48</v>
      </c>
      <c r="C2027" s="334" t="s">
        <v>18</v>
      </c>
      <c r="D2027" s="334" t="s">
        <v>1537</v>
      </c>
      <c r="E2027" s="334" t="s">
        <v>1041</v>
      </c>
      <c r="F2027" s="334" t="str">
        <f t="shared" si="96"/>
        <v>Mymensingh FR Non-PNP</v>
      </c>
      <c r="G2027" s="338">
        <v>3082762</v>
      </c>
      <c r="H2027" s="336">
        <v>526642.93999918643</v>
      </c>
      <c r="I2027" s="336">
        <v>12331.048000000001</v>
      </c>
      <c r="J2027" s="336"/>
      <c r="K2027" s="336"/>
      <c r="L2027" s="337">
        <f t="shared" si="94"/>
        <v>17.083477089674339</v>
      </c>
      <c r="M2027" s="337">
        <f t="shared" si="95"/>
        <v>0.4</v>
      </c>
    </row>
    <row r="2028" spans="1:13">
      <c r="A2028" s="334" t="s">
        <v>506</v>
      </c>
      <c r="B2028" s="334" t="s">
        <v>186</v>
      </c>
      <c r="C2028" s="334" t="s">
        <v>195</v>
      </c>
      <c r="D2028" s="334" t="s">
        <v>1537</v>
      </c>
      <c r="E2028" s="334" t="s">
        <v>1041</v>
      </c>
      <c r="F2028" s="334" t="str">
        <f t="shared" si="96"/>
        <v>Chattogram FR Non-PNP</v>
      </c>
      <c r="G2028" s="338">
        <v>5556676</v>
      </c>
      <c r="H2028" s="336">
        <v>975047.22920532536</v>
      </c>
      <c r="I2028" s="336">
        <v>22226.704000000002</v>
      </c>
      <c r="J2028" s="336"/>
      <c r="K2028" s="336"/>
      <c r="L2028" s="337">
        <f t="shared" si="94"/>
        <v>17.547311183976273</v>
      </c>
      <c r="M2028" s="337">
        <f t="shared" si="95"/>
        <v>0.4</v>
      </c>
    </row>
    <row r="2029" spans="1:13">
      <c r="A2029" s="334" t="s">
        <v>595</v>
      </c>
      <c r="B2029" s="334" t="s">
        <v>362</v>
      </c>
      <c r="C2029" s="334" t="s">
        <v>52</v>
      </c>
      <c r="D2029" s="334" t="s">
        <v>1537</v>
      </c>
      <c r="E2029" s="334" t="s">
        <v>1041</v>
      </c>
      <c r="F2029" s="334" t="str">
        <f t="shared" si="96"/>
        <v>Dhaka FR Non-PNP</v>
      </c>
      <c r="G2029" s="338">
        <v>2104771</v>
      </c>
      <c r="H2029" s="336">
        <v>381615.88263518189</v>
      </c>
      <c r="I2029" s="336">
        <v>8419.0840000000007</v>
      </c>
      <c r="J2029" s="336"/>
      <c r="K2029" s="336"/>
      <c r="L2029" s="337">
        <f t="shared" si="94"/>
        <v>18.130992998059263</v>
      </c>
      <c r="M2029" s="337">
        <f t="shared" si="95"/>
        <v>0.4</v>
      </c>
    </row>
    <row r="2030" spans="1:13">
      <c r="A2030" s="334" t="s">
        <v>179</v>
      </c>
      <c r="B2030" s="334" t="s">
        <v>52</v>
      </c>
      <c r="C2030" s="334" t="s">
        <v>52</v>
      </c>
      <c r="D2030" s="334" t="s">
        <v>1492</v>
      </c>
      <c r="E2030" s="334" t="s">
        <v>1041</v>
      </c>
      <c r="F2030" s="334" t="str">
        <f t="shared" si="96"/>
        <v>Dhaka FR PNP</v>
      </c>
      <c r="G2030" s="338">
        <v>4870336</v>
      </c>
      <c r="H2030" s="336">
        <v>771327.88976438728</v>
      </c>
      <c r="I2030" s="336">
        <v>17901.004799999999</v>
      </c>
      <c r="J2030" s="336"/>
      <c r="K2030" s="336"/>
      <c r="L2030" s="337">
        <f t="shared" si="94"/>
        <v>15.837262352420597</v>
      </c>
      <c r="M2030" s="337">
        <f t="shared" si="95"/>
        <v>0.3675517418100106</v>
      </c>
    </row>
    <row r="2031" spans="1:13">
      <c r="A2031" s="334" t="s">
        <v>526</v>
      </c>
      <c r="B2031" s="334" t="s">
        <v>455</v>
      </c>
      <c r="C2031" s="334" t="s">
        <v>195</v>
      </c>
      <c r="D2031" s="334" t="s">
        <v>1537</v>
      </c>
      <c r="E2031" s="334" t="s">
        <v>1041</v>
      </c>
      <c r="F2031" s="334" t="str">
        <f t="shared" si="96"/>
        <v>Chattogram FR Non-PNP</v>
      </c>
      <c r="G2031" s="338">
        <v>3658989</v>
      </c>
      <c r="H2031" s="336">
        <v>593175.8558670613</v>
      </c>
      <c r="I2031" s="336">
        <v>14635.956</v>
      </c>
      <c r="J2031" s="336"/>
      <c r="K2031" s="336"/>
      <c r="L2031" s="337">
        <f t="shared" si="94"/>
        <v>16.211468683482277</v>
      </c>
      <c r="M2031" s="337">
        <f t="shared" si="95"/>
        <v>0.4</v>
      </c>
    </row>
    <row r="2032" spans="1:13">
      <c r="A2032" s="334" t="s">
        <v>626</v>
      </c>
      <c r="B2032" s="334" t="s">
        <v>52</v>
      </c>
      <c r="C2032" s="334" t="s">
        <v>52</v>
      </c>
      <c r="D2032" s="334" t="s">
        <v>1537</v>
      </c>
      <c r="E2032" s="334" t="s">
        <v>1041</v>
      </c>
      <c r="F2032" s="334" t="str">
        <f t="shared" si="96"/>
        <v>Dhaka FR Non-PNP</v>
      </c>
      <c r="G2032" s="338">
        <v>3162655</v>
      </c>
      <c r="H2032" s="336">
        <v>566239.86172271648</v>
      </c>
      <c r="I2032" s="336">
        <v>12650.62</v>
      </c>
      <c r="J2032" s="336"/>
      <c r="K2032" s="336"/>
      <c r="L2032" s="337">
        <f t="shared" si="94"/>
        <v>17.90394025661087</v>
      </c>
      <c r="M2032" s="337">
        <f t="shared" si="95"/>
        <v>0.4</v>
      </c>
    </row>
    <row r="2033" spans="1:13">
      <c r="A2033" s="334" t="s">
        <v>379</v>
      </c>
      <c r="B2033" s="334" t="s">
        <v>79</v>
      </c>
      <c r="C2033" s="334" t="s">
        <v>52</v>
      </c>
      <c r="D2033" s="334" t="s">
        <v>1537</v>
      </c>
      <c r="E2033" s="334" t="s">
        <v>1041</v>
      </c>
      <c r="F2033" s="334" t="str">
        <f t="shared" si="96"/>
        <v>Dhaka FR Non-PNP</v>
      </c>
      <c r="G2033" s="338">
        <v>2228874</v>
      </c>
      <c r="H2033" s="336">
        <v>396591.24807159777</v>
      </c>
      <c r="I2033" s="336">
        <v>8915.496000000001</v>
      </c>
      <c r="J2033" s="336"/>
      <c r="K2033" s="336"/>
      <c r="L2033" s="337">
        <f t="shared" si="94"/>
        <v>17.793345342607871</v>
      </c>
      <c r="M2033" s="337">
        <f t="shared" si="95"/>
        <v>0.4</v>
      </c>
    </row>
    <row r="2034" spans="1:13">
      <c r="A2034" s="334" t="s">
        <v>370</v>
      </c>
      <c r="B2034" s="334" t="s">
        <v>103</v>
      </c>
      <c r="C2034" s="334" t="s">
        <v>52</v>
      </c>
      <c r="D2034" s="334" t="s">
        <v>1537</v>
      </c>
      <c r="E2034" s="334" t="s">
        <v>1041</v>
      </c>
      <c r="F2034" s="334" t="str">
        <f t="shared" si="96"/>
        <v>Dhaka FR Non-PNP</v>
      </c>
      <c r="G2034" s="338">
        <v>6061848</v>
      </c>
      <c r="H2034" s="336">
        <v>1149093.7308154122</v>
      </c>
      <c r="I2034" s="336">
        <v>24247.392</v>
      </c>
      <c r="J2034" s="336"/>
      <c r="K2034" s="336"/>
      <c r="L2034" s="337">
        <f t="shared" si="94"/>
        <v>18.956162061724612</v>
      </c>
      <c r="M2034" s="337">
        <f t="shared" si="95"/>
        <v>0.4</v>
      </c>
    </row>
    <row r="2035" spans="1:13">
      <c r="A2035" s="334" t="s">
        <v>296</v>
      </c>
      <c r="B2035" s="334" t="s">
        <v>211</v>
      </c>
      <c r="C2035" s="334" t="s">
        <v>189</v>
      </c>
      <c r="D2035" s="334" t="s">
        <v>1537</v>
      </c>
      <c r="E2035" s="334" t="s">
        <v>1041</v>
      </c>
      <c r="F2035" s="334" t="str">
        <f t="shared" si="96"/>
        <v>Barishal FR Non-PNP</v>
      </c>
      <c r="G2035" s="338">
        <v>1266012</v>
      </c>
      <c r="H2035" s="336">
        <v>215850.68035387396</v>
      </c>
      <c r="I2035" s="336">
        <v>5064.0479999999998</v>
      </c>
      <c r="J2035" s="336"/>
      <c r="K2035" s="336"/>
      <c r="L2035" s="337">
        <f t="shared" si="94"/>
        <v>17.049655165501903</v>
      </c>
      <c r="M2035" s="337">
        <f t="shared" si="95"/>
        <v>0.4</v>
      </c>
    </row>
    <row r="2036" spans="1:13">
      <c r="A2036" s="334" t="s">
        <v>227</v>
      </c>
      <c r="B2036" s="334" t="s">
        <v>230</v>
      </c>
      <c r="C2036" s="334" t="s">
        <v>131</v>
      </c>
      <c r="D2036" s="334" t="s">
        <v>1537</v>
      </c>
      <c r="E2036" s="334" t="s">
        <v>1041</v>
      </c>
      <c r="F2036" s="334" t="str">
        <f t="shared" si="96"/>
        <v>Sylhet FR Non-PNP</v>
      </c>
      <c r="G2036" s="338">
        <v>2236475</v>
      </c>
      <c r="H2036" s="336">
        <v>314218.52144611266</v>
      </c>
      <c r="I2036" s="336">
        <v>8945.9</v>
      </c>
      <c r="J2036" s="336"/>
      <c r="K2036" s="336"/>
      <c r="L2036" s="337">
        <f t="shared" si="94"/>
        <v>14.049722060211389</v>
      </c>
      <c r="M2036" s="337">
        <f t="shared" si="95"/>
        <v>0.4</v>
      </c>
    </row>
    <row r="2037" spans="1:13">
      <c r="A2037" s="334" t="s">
        <v>589</v>
      </c>
      <c r="B2037" s="334" t="s">
        <v>52</v>
      </c>
      <c r="C2037" s="334" t="s">
        <v>52</v>
      </c>
      <c r="D2037" s="334" t="s">
        <v>1537</v>
      </c>
      <c r="E2037" s="334" t="s">
        <v>1041</v>
      </c>
      <c r="F2037" s="334" t="str">
        <f t="shared" si="96"/>
        <v>Dhaka FR Non-PNP</v>
      </c>
      <c r="G2037" s="338">
        <v>2018708</v>
      </c>
      <c r="H2037" s="336">
        <v>336709.68088201212</v>
      </c>
      <c r="I2037" s="336">
        <v>8074.8320000000003</v>
      </c>
      <c r="J2037" s="336"/>
      <c r="K2037" s="336"/>
      <c r="L2037" s="337">
        <f t="shared" si="94"/>
        <v>16.679464334713696</v>
      </c>
      <c r="M2037" s="337">
        <f t="shared" si="95"/>
        <v>0.4</v>
      </c>
    </row>
    <row r="2038" spans="1:13">
      <c r="A2038" s="334" t="s">
        <v>523</v>
      </c>
      <c r="B2038" s="334" t="s">
        <v>1564</v>
      </c>
      <c r="C2038" s="334" t="s">
        <v>189</v>
      </c>
      <c r="D2038" s="334" t="s">
        <v>1537</v>
      </c>
      <c r="E2038" s="334" t="s">
        <v>1041</v>
      </c>
      <c r="F2038" s="334" t="str">
        <f t="shared" si="96"/>
        <v>Barishal FR Non-PNP</v>
      </c>
      <c r="G2038" s="338">
        <v>1977746</v>
      </c>
      <c r="H2038" s="336">
        <v>328039.59928095934</v>
      </c>
      <c r="I2038" s="336">
        <v>7910.9840000000004</v>
      </c>
      <c r="J2038" s="336"/>
      <c r="K2038" s="336"/>
      <c r="L2038" s="337">
        <f t="shared" si="94"/>
        <v>16.586538376563993</v>
      </c>
      <c r="M2038" s="337">
        <f t="shared" si="95"/>
        <v>0.4</v>
      </c>
    </row>
    <row r="2039" spans="1:13">
      <c r="A2039" s="334" t="s">
        <v>311</v>
      </c>
      <c r="B2039" s="334" t="s">
        <v>313</v>
      </c>
      <c r="C2039" s="334" t="s">
        <v>189</v>
      </c>
      <c r="D2039" s="334" t="s">
        <v>1537</v>
      </c>
      <c r="E2039" s="334" t="s">
        <v>1041</v>
      </c>
      <c r="F2039" s="334" t="str">
        <f t="shared" si="96"/>
        <v>Barishal FR Non-PNP</v>
      </c>
      <c r="G2039" s="338">
        <v>2199364</v>
      </c>
      <c r="H2039" s="336">
        <v>394776.02534433902</v>
      </c>
      <c r="I2039" s="336">
        <v>8797.4560000000001</v>
      </c>
      <c r="J2039" s="336"/>
      <c r="K2039" s="336"/>
      <c r="L2039" s="337">
        <f t="shared" si="94"/>
        <v>17.94955384121678</v>
      </c>
      <c r="M2039" s="337">
        <f t="shared" si="95"/>
        <v>0.4</v>
      </c>
    </row>
    <row r="2040" spans="1:13">
      <c r="A2040" s="334" t="s">
        <v>449</v>
      </c>
      <c r="B2040" s="334" t="s">
        <v>195</v>
      </c>
      <c r="C2040" s="334" t="s">
        <v>195</v>
      </c>
      <c r="D2040" s="334" t="s">
        <v>1537</v>
      </c>
      <c r="E2040" s="334" t="s">
        <v>1041</v>
      </c>
      <c r="F2040" s="334" t="str">
        <f t="shared" si="96"/>
        <v>Chattogram FR Non-PNP</v>
      </c>
      <c r="G2040" s="338">
        <v>1306824</v>
      </c>
      <c r="H2040" s="336">
        <v>213716.28509103376</v>
      </c>
      <c r="I2040" s="336">
        <v>5227.2960000000003</v>
      </c>
      <c r="J2040" s="336"/>
      <c r="K2040" s="336"/>
      <c r="L2040" s="337">
        <f t="shared" si="94"/>
        <v>16.353869005392752</v>
      </c>
      <c r="M2040" s="337">
        <f t="shared" si="95"/>
        <v>0.4</v>
      </c>
    </row>
    <row r="2041" spans="1:13">
      <c r="A2041" s="334" t="s">
        <v>305</v>
      </c>
      <c r="B2041" s="334" t="s">
        <v>79</v>
      </c>
      <c r="C2041" s="334" t="s">
        <v>52</v>
      </c>
      <c r="D2041" s="334" t="s">
        <v>1537</v>
      </c>
      <c r="E2041" s="334" t="s">
        <v>1041</v>
      </c>
      <c r="F2041" s="334" t="str">
        <f t="shared" si="96"/>
        <v>Dhaka FR Non-PNP</v>
      </c>
      <c r="G2041" s="338">
        <v>1976834</v>
      </c>
      <c r="H2041" s="336">
        <v>338721.34850747423</v>
      </c>
      <c r="I2041" s="336">
        <v>7907.3360000000002</v>
      </c>
      <c r="J2041" s="336"/>
      <c r="K2041" s="336"/>
      <c r="L2041" s="337">
        <f t="shared" si="94"/>
        <v>17.134536764719456</v>
      </c>
      <c r="M2041" s="337">
        <f t="shared" si="95"/>
        <v>0.4</v>
      </c>
    </row>
    <row r="2042" spans="1:13">
      <c r="A2042" s="334" t="s">
        <v>1277</v>
      </c>
      <c r="B2042" s="334" t="s">
        <v>170</v>
      </c>
      <c r="C2042" s="334" t="s">
        <v>195</v>
      </c>
      <c r="D2042" s="334" t="s">
        <v>1537</v>
      </c>
      <c r="E2042" s="334" t="s">
        <v>1041</v>
      </c>
      <c r="F2042" s="334" t="str">
        <f t="shared" si="96"/>
        <v>Chattogram FR Non-PNP</v>
      </c>
      <c r="G2042" s="338">
        <v>3662285</v>
      </c>
      <c r="H2042" s="336">
        <v>648552.1244945887</v>
      </c>
      <c r="I2042" s="336">
        <v>14649.14</v>
      </c>
      <c r="J2042" s="336"/>
      <c r="K2042" s="336"/>
      <c r="L2042" s="337">
        <f t="shared" si="94"/>
        <v>17.708947405638519</v>
      </c>
      <c r="M2042" s="337">
        <f t="shared" si="95"/>
        <v>0.4</v>
      </c>
    </row>
    <row r="2043" spans="1:13">
      <c r="A2043" s="334" t="s">
        <v>101</v>
      </c>
      <c r="B2043" s="334" t="s">
        <v>103</v>
      </c>
      <c r="C2043" s="334" t="s">
        <v>52</v>
      </c>
      <c r="D2043" s="334" t="s">
        <v>1537</v>
      </c>
      <c r="E2043" s="334" t="s">
        <v>1041</v>
      </c>
      <c r="F2043" s="334" t="str">
        <f t="shared" si="96"/>
        <v>Dhaka FR Non-PNP</v>
      </c>
      <c r="G2043" s="338">
        <v>4607486</v>
      </c>
      <c r="H2043" s="336">
        <v>764820.94743964938</v>
      </c>
      <c r="I2043" s="336">
        <v>18429.944</v>
      </c>
      <c r="J2043" s="336"/>
      <c r="K2043" s="336"/>
      <c r="L2043" s="337">
        <f t="shared" si="94"/>
        <v>16.599528407457981</v>
      </c>
      <c r="M2043" s="337">
        <f t="shared" si="95"/>
        <v>0.4</v>
      </c>
    </row>
    <row r="2044" spans="1:13">
      <c r="A2044" s="334" t="s">
        <v>289</v>
      </c>
      <c r="B2044" s="334" t="s">
        <v>79</v>
      </c>
      <c r="C2044" s="334" t="s">
        <v>52</v>
      </c>
      <c r="D2044" s="334" t="s">
        <v>1537</v>
      </c>
      <c r="E2044" s="334" t="s">
        <v>1041</v>
      </c>
      <c r="F2044" s="334" t="str">
        <f t="shared" si="96"/>
        <v>Dhaka FR Non-PNP</v>
      </c>
      <c r="G2044" s="338">
        <v>2084030</v>
      </c>
      <c r="H2044" s="336">
        <v>330475.55507781793</v>
      </c>
      <c r="I2044" s="336">
        <v>8336.1200000000008</v>
      </c>
      <c r="J2044" s="336"/>
      <c r="K2044" s="336"/>
      <c r="L2044" s="337">
        <f t="shared" si="94"/>
        <v>15.857523887747199</v>
      </c>
      <c r="M2044" s="337">
        <f t="shared" si="95"/>
        <v>0.4</v>
      </c>
    </row>
    <row r="2045" spans="1:13">
      <c r="A2045" s="334" t="s">
        <v>354</v>
      </c>
      <c r="B2045" s="334" t="s">
        <v>1565</v>
      </c>
      <c r="C2045" s="334" t="s">
        <v>189</v>
      </c>
      <c r="D2045" s="334" t="s">
        <v>1537</v>
      </c>
      <c r="E2045" s="334" t="s">
        <v>1041</v>
      </c>
      <c r="F2045" s="334" t="str">
        <f t="shared" si="96"/>
        <v>Barishal FR Non-PNP</v>
      </c>
      <c r="G2045" s="338">
        <v>2281911</v>
      </c>
      <c r="H2045" s="336">
        <v>396790.49409702013</v>
      </c>
      <c r="I2045" s="336">
        <v>9127.6440000000002</v>
      </c>
      <c r="J2045" s="336"/>
      <c r="K2045" s="336"/>
      <c r="L2045" s="337">
        <f t="shared" si="94"/>
        <v>17.388517523120758</v>
      </c>
      <c r="M2045" s="337">
        <f t="shared" si="95"/>
        <v>0.4</v>
      </c>
    </row>
    <row r="2046" spans="1:13">
      <c r="A2046" s="334" t="s">
        <v>233</v>
      </c>
      <c r="B2046" s="334" t="s">
        <v>236</v>
      </c>
      <c r="C2046" s="334" t="s">
        <v>107</v>
      </c>
      <c r="D2046" s="334" t="s">
        <v>1537</v>
      </c>
      <c r="E2046" s="334" t="s">
        <v>1041</v>
      </c>
      <c r="F2046" s="334" t="str">
        <f t="shared" si="96"/>
        <v>Rajshahi FR Non-PNP</v>
      </c>
      <c r="G2046" s="338">
        <v>1441357</v>
      </c>
      <c r="H2046" s="336">
        <v>233876.09615460507</v>
      </c>
      <c r="I2046" s="336">
        <v>5765.4279999999999</v>
      </c>
      <c r="J2046" s="336"/>
      <c r="K2046" s="336"/>
      <c r="L2046" s="337">
        <f t="shared" si="94"/>
        <v>16.226104716222633</v>
      </c>
      <c r="M2046" s="337">
        <f t="shared" si="95"/>
        <v>0.4</v>
      </c>
    </row>
    <row r="2047" spans="1:13">
      <c r="A2047" s="334" t="s">
        <v>318</v>
      </c>
      <c r="B2047" s="334" t="s">
        <v>1566</v>
      </c>
      <c r="C2047" s="334" t="s">
        <v>389</v>
      </c>
      <c r="D2047" s="334" t="s">
        <v>1537</v>
      </c>
      <c r="E2047" s="334" t="s">
        <v>1041</v>
      </c>
      <c r="F2047" s="334" t="str">
        <f t="shared" si="96"/>
        <v>Rangpur FR Non-PNP</v>
      </c>
      <c r="G2047" s="338">
        <v>3081037</v>
      </c>
      <c r="H2047" s="336">
        <v>564643.7288026727</v>
      </c>
      <c r="I2047" s="336">
        <v>12324.148000000001</v>
      </c>
      <c r="J2047" s="336"/>
      <c r="K2047" s="336"/>
      <c r="L2047" s="337">
        <f t="shared" si="94"/>
        <v>18.326418306650414</v>
      </c>
      <c r="M2047" s="337">
        <f t="shared" si="95"/>
        <v>0.4</v>
      </c>
    </row>
    <row r="2048" spans="1:13">
      <c r="A2048" s="334" t="s">
        <v>363</v>
      </c>
      <c r="B2048" s="334" t="s">
        <v>150</v>
      </c>
      <c r="C2048" s="334" t="s">
        <v>107</v>
      </c>
      <c r="D2048" s="334" t="s">
        <v>1537</v>
      </c>
      <c r="E2048" s="334" t="s">
        <v>1041</v>
      </c>
      <c r="F2048" s="334" t="str">
        <f t="shared" si="96"/>
        <v>Rajshahi FR Non-PNP</v>
      </c>
      <c r="G2048" s="338">
        <v>1722389</v>
      </c>
      <c r="H2048" s="336">
        <v>326394.02933109581</v>
      </c>
      <c r="I2048" s="336">
        <v>3.637978807091713E-12</v>
      </c>
      <c r="J2048" s="336"/>
      <c r="K2048" s="336"/>
      <c r="L2048" s="337">
        <f t="shared" si="94"/>
        <v>18.950076279580035</v>
      </c>
      <c r="M2048" s="337">
        <f t="shared" si="95"/>
        <v>2.1121702513727809E-16</v>
      </c>
    </row>
    <row r="2049" spans="1:13">
      <c r="A2049" s="334" t="s">
        <v>1567</v>
      </c>
      <c r="B2049" s="334" t="s">
        <v>362</v>
      </c>
      <c r="C2049" s="334" t="s">
        <v>52</v>
      </c>
      <c r="D2049" s="334" t="s">
        <v>1537</v>
      </c>
      <c r="E2049" s="334" t="s">
        <v>1041</v>
      </c>
      <c r="F2049" s="334" t="str">
        <f t="shared" si="96"/>
        <v>Dhaka FR Non-PNP</v>
      </c>
      <c r="G2049" s="338">
        <v>1388236</v>
      </c>
      <c r="H2049" s="336">
        <v>281107.29358769709</v>
      </c>
      <c r="I2049" s="336">
        <v>5552.9440000000004</v>
      </c>
      <c r="J2049" s="336"/>
      <c r="K2049" s="336"/>
      <c r="L2049" s="337">
        <f t="shared" si="94"/>
        <v>20.249243902888058</v>
      </c>
      <c r="M2049" s="337">
        <f t="shared" si="95"/>
        <v>0.4</v>
      </c>
    </row>
    <row r="2050" spans="1:13">
      <c r="A2050" s="334" t="s">
        <v>456</v>
      </c>
      <c r="B2050" s="334" t="s">
        <v>156</v>
      </c>
      <c r="C2050" s="334" t="s">
        <v>159</v>
      </c>
      <c r="D2050" s="334" t="s">
        <v>1537</v>
      </c>
      <c r="E2050" s="334" t="s">
        <v>1041</v>
      </c>
      <c r="F2050" s="334" t="str">
        <f t="shared" si="96"/>
        <v>Khulna FR Non-PNP</v>
      </c>
      <c r="G2050" s="338">
        <v>1686789</v>
      </c>
      <c r="H2050" s="336">
        <v>295887.80524120771</v>
      </c>
      <c r="I2050" s="336">
        <v>6747.1559999999999</v>
      </c>
      <c r="J2050" s="336"/>
      <c r="K2050" s="336"/>
      <c r="L2050" s="337">
        <f t="shared" si="94"/>
        <v>17.541482973934958</v>
      </c>
      <c r="M2050" s="337">
        <f t="shared" si="95"/>
        <v>0.4</v>
      </c>
    </row>
    <row r="2051" spans="1:13">
      <c r="A2051" s="334" t="s">
        <v>171</v>
      </c>
      <c r="B2051" s="334" t="s">
        <v>173</v>
      </c>
      <c r="C2051" s="334" t="s">
        <v>52</v>
      </c>
      <c r="D2051" s="334" t="s">
        <v>1537</v>
      </c>
      <c r="E2051" s="334" t="s">
        <v>1041</v>
      </c>
      <c r="F2051" s="334" t="str">
        <f t="shared" si="96"/>
        <v>Dhaka FR Non-PNP</v>
      </c>
      <c r="G2051" s="338">
        <v>2386519</v>
      </c>
      <c r="H2051" s="336">
        <v>367833.9568938734</v>
      </c>
      <c r="I2051" s="336">
        <v>9546.0760000000009</v>
      </c>
      <c r="J2051" s="336"/>
      <c r="K2051" s="336"/>
      <c r="L2051" s="337">
        <f t="shared" ref="L2051:L2114" si="97">(H2051/G2051)*100</f>
        <v>15.412990925019804</v>
      </c>
      <c r="M2051" s="337">
        <f t="shared" ref="M2051:M2114" si="98">(I2051/G2051)*100</f>
        <v>0.4</v>
      </c>
    </row>
    <row r="2052" spans="1:13">
      <c r="A2052" s="334" t="s">
        <v>104</v>
      </c>
      <c r="B2052" s="334" t="s">
        <v>107</v>
      </c>
      <c r="C2052" s="334" t="s">
        <v>107</v>
      </c>
      <c r="D2052" s="334" t="s">
        <v>1537</v>
      </c>
      <c r="E2052" s="334" t="s">
        <v>1041</v>
      </c>
      <c r="F2052" s="334" t="str">
        <f t="shared" ref="F2052:F2115" si="99">CONCATENATE(C2052," ",E2052," ",D2052)</f>
        <v>Rajshahi FR Non-PNP</v>
      </c>
      <c r="G2052" s="338">
        <v>5479524</v>
      </c>
      <c r="H2052" s="336">
        <v>899439.28170977265</v>
      </c>
      <c r="I2052" s="336">
        <v>21918.096000000001</v>
      </c>
      <c r="J2052" s="336"/>
      <c r="K2052" s="336"/>
      <c r="L2052" s="337">
        <f t="shared" si="97"/>
        <v>16.414551368143886</v>
      </c>
      <c r="M2052" s="337">
        <f t="shared" si="98"/>
        <v>0.4</v>
      </c>
    </row>
    <row r="2053" spans="1:13">
      <c r="A2053" s="334" t="s">
        <v>209</v>
      </c>
      <c r="B2053" s="334" t="s">
        <v>211</v>
      </c>
      <c r="C2053" s="334" t="s">
        <v>189</v>
      </c>
      <c r="D2053" s="334" t="s">
        <v>1537</v>
      </c>
      <c r="E2053" s="334" t="s">
        <v>1041</v>
      </c>
      <c r="F2053" s="334" t="str">
        <f t="shared" si="99"/>
        <v>Barishal FR Non-PNP</v>
      </c>
      <c r="G2053" s="338">
        <v>3544300</v>
      </c>
      <c r="H2053" s="336">
        <v>578846.9642618295</v>
      </c>
      <c r="I2053" s="336">
        <v>14177.2</v>
      </c>
      <c r="J2053" s="336"/>
      <c r="K2053" s="336"/>
      <c r="L2053" s="337">
        <f t="shared" si="97"/>
        <v>16.331771132856403</v>
      </c>
      <c r="M2053" s="337">
        <f t="shared" si="98"/>
        <v>0.4</v>
      </c>
    </row>
    <row r="2054" spans="1:13">
      <c r="A2054" s="334" t="s">
        <v>345</v>
      </c>
      <c r="B2054" s="334" t="s">
        <v>336</v>
      </c>
      <c r="C2054" s="334" t="s">
        <v>389</v>
      </c>
      <c r="D2054" s="334" t="s">
        <v>1537</v>
      </c>
      <c r="E2054" s="334" t="s">
        <v>1041</v>
      </c>
      <c r="F2054" s="334" t="str">
        <f t="shared" si="99"/>
        <v>Rangpur FR Non-PNP</v>
      </c>
      <c r="G2054" s="338">
        <v>1567219</v>
      </c>
      <c r="H2054" s="336">
        <v>278002.01332044386</v>
      </c>
      <c r="I2054" s="336">
        <v>6268.8760000000002</v>
      </c>
      <c r="J2054" s="336"/>
      <c r="K2054" s="336"/>
      <c r="L2054" s="337">
        <f t="shared" si="97"/>
        <v>17.738555576498488</v>
      </c>
      <c r="M2054" s="337">
        <f t="shared" si="98"/>
        <v>0.4</v>
      </c>
    </row>
    <row r="2055" spans="1:13">
      <c r="A2055" s="334" t="s">
        <v>99</v>
      </c>
      <c r="B2055" s="334" t="s">
        <v>52</v>
      </c>
      <c r="C2055" s="334" t="s">
        <v>52</v>
      </c>
      <c r="D2055" s="334" t="s">
        <v>1537</v>
      </c>
      <c r="E2055" s="334" t="s">
        <v>1041</v>
      </c>
      <c r="F2055" s="334" t="str">
        <f t="shared" si="99"/>
        <v>Dhaka FR Non-PNP</v>
      </c>
      <c r="G2055" s="338">
        <v>2000351</v>
      </c>
      <c r="H2055" s="336">
        <v>373179.53475605382</v>
      </c>
      <c r="I2055" s="336">
        <v>8001.4040000000005</v>
      </c>
      <c r="J2055" s="336"/>
      <c r="K2055" s="336"/>
      <c r="L2055" s="337">
        <f t="shared" si="97"/>
        <v>18.655702661985512</v>
      </c>
      <c r="M2055" s="337">
        <f t="shared" si="98"/>
        <v>0.4</v>
      </c>
    </row>
    <row r="2056" spans="1:13">
      <c r="A2056" s="334" t="s">
        <v>460</v>
      </c>
      <c r="B2056" s="334" t="s">
        <v>52</v>
      </c>
      <c r="C2056" s="334" t="s">
        <v>52</v>
      </c>
      <c r="D2056" s="334" t="s">
        <v>1537</v>
      </c>
      <c r="E2056" s="334" t="s">
        <v>1041</v>
      </c>
      <c r="F2056" s="334" t="str">
        <f t="shared" si="99"/>
        <v>Dhaka FR Non-PNP</v>
      </c>
      <c r="G2056" s="338">
        <v>2253600</v>
      </c>
      <c r="H2056" s="336">
        <v>384276.13176456728</v>
      </c>
      <c r="I2056" s="336">
        <v>9014.4</v>
      </c>
      <c r="J2056" s="336"/>
      <c r="K2056" s="336"/>
      <c r="L2056" s="337">
        <f t="shared" si="97"/>
        <v>17.051656539073807</v>
      </c>
      <c r="M2056" s="337">
        <f t="shared" si="98"/>
        <v>0.4</v>
      </c>
    </row>
    <row r="2057" spans="1:13">
      <c r="A2057" s="334" t="s">
        <v>337</v>
      </c>
      <c r="B2057" s="334" t="s">
        <v>186</v>
      </c>
      <c r="C2057" s="334" t="s">
        <v>195</v>
      </c>
      <c r="D2057" s="334" t="s">
        <v>1537</v>
      </c>
      <c r="E2057" s="334" t="s">
        <v>1041</v>
      </c>
      <c r="F2057" s="334" t="str">
        <f t="shared" si="99"/>
        <v>Chattogram FR Non-PNP</v>
      </c>
      <c r="G2057" s="338">
        <v>1396288</v>
      </c>
      <c r="H2057" s="336">
        <v>197319.07059073486</v>
      </c>
      <c r="I2057" s="336">
        <v>5585.152</v>
      </c>
      <c r="J2057" s="336"/>
      <c r="K2057" s="336"/>
      <c r="L2057" s="337">
        <f t="shared" si="97"/>
        <v>14.131688490535968</v>
      </c>
      <c r="M2057" s="337">
        <f t="shared" si="98"/>
        <v>0.4</v>
      </c>
    </row>
    <row r="2058" spans="1:13">
      <c r="A2058" s="334" t="s">
        <v>349</v>
      </c>
      <c r="B2058" s="334" t="s">
        <v>351</v>
      </c>
      <c r="C2058" s="334" t="s">
        <v>389</v>
      </c>
      <c r="D2058" s="334" t="s">
        <v>1537</v>
      </c>
      <c r="E2058" s="334" t="s">
        <v>1041</v>
      </c>
      <c r="F2058" s="334" t="str">
        <f t="shared" si="99"/>
        <v>Rangpur FR Non-PNP</v>
      </c>
      <c r="G2058" s="338">
        <v>1390293</v>
      </c>
      <c r="H2058" s="336">
        <v>238944.67620048724</v>
      </c>
      <c r="I2058" s="336">
        <v>5561.1720000000005</v>
      </c>
      <c r="J2058" s="336"/>
      <c r="K2058" s="336"/>
      <c r="L2058" s="337">
        <f t="shared" si="97"/>
        <v>17.186641679163113</v>
      </c>
      <c r="M2058" s="337">
        <f t="shared" si="98"/>
        <v>0.4</v>
      </c>
    </row>
    <row r="2059" spans="1:13">
      <c r="A2059" s="334" t="s">
        <v>265</v>
      </c>
      <c r="B2059" s="334" t="s">
        <v>18</v>
      </c>
      <c r="C2059" s="334" t="s">
        <v>18</v>
      </c>
      <c r="D2059" s="334" t="s">
        <v>1537</v>
      </c>
      <c r="E2059" s="334" t="s">
        <v>1041</v>
      </c>
      <c r="F2059" s="334" t="str">
        <f t="shared" si="99"/>
        <v>Mymensingh FR Non-PNP</v>
      </c>
      <c r="G2059" s="338">
        <v>1769634</v>
      </c>
      <c r="H2059" s="336">
        <v>264402.86515757308</v>
      </c>
      <c r="I2059" s="336">
        <v>7078.5360000000001</v>
      </c>
      <c r="J2059" s="336"/>
      <c r="K2059" s="336"/>
      <c r="L2059" s="337">
        <f t="shared" si="97"/>
        <v>14.94110449717699</v>
      </c>
      <c r="M2059" s="337">
        <f t="shared" si="98"/>
        <v>0.4</v>
      </c>
    </row>
    <row r="2060" spans="1:13">
      <c r="A2060" s="334" t="s">
        <v>352</v>
      </c>
      <c r="B2060" s="334" t="s">
        <v>189</v>
      </c>
      <c r="C2060" s="334" t="s">
        <v>189</v>
      </c>
      <c r="D2060" s="334" t="s">
        <v>1537</v>
      </c>
      <c r="E2060" s="334" t="s">
        <v>1041</v>
      </c>
      <c r="F2060" s="334" t="str">
        <f t="shared" si="99"/>
        <v>Barishal FR Non-PNP</v>
      </c>
      <c r="G2060" s="338">
        <v>2690611</v>
      </c>
      <c r="H2060" s="336">
        <v>398716.85851110797</v>
      </c>
      <c r="I2060" s="336">
        <v>10762.444</v>
      </c>
      <c r="J2060" s="336"/>
      <c r="K2060" s="336"/>
      <c r="L2060" s="337">
        <f t="shared" si="97"/>
        <v>14.818822137838133</v>
      </c>
      <c r="M2060" s="337">
        <f t="shared" si="98"/>
        <v>0.4</v>
      </c>
    </row>
    <row r="2061" spans="1:13">
      <c r="A2061" s="334" t="s">
        <v>599</v>
      </c>
      <c r="B2061" s="334" t="s">
        <v>601</v>
      </c>
      <c r="C2061" s="334" t="s">
        <v>159</v>
      </c>
      <c r="D2061" s="334" t="s">
        <v>1537</v>
      </c>
      <c r="E2061" s="334" t="s">
        <v>1041</v>
      </c>
      <c r="F2061" s="334" t="str">
        <f t="shared" si="99"/>
        <v>Khulna FR Non-PNP</v>
      </c>
      <c r="G2061" s="338">
        <v>2879861</v>
      </c>
      <c r="H2061" s="336">
        <v>611464.81098712643</v>
      </c>
      <c r="I2061" s="336">
        <v>11519.444</v>
      </c>
      <c r="J2061" s="336"/>
      <c r="K2061" s="336"/>
      <c r="L2061" s="337">
        <f t="shared" si="97"/>
        <v>21.232441808376393</v>
      </c>
      <c r="M2061" s="337">
        <f t="shared" si="98"/>
        <v>0.4</v>
      </c>
    </row>
    <row r="2062" spans="1:13">
      <c r="A2062" s="334" t="s">
        <v>1239</v>
      </c>
      <c r="B2062" s="334" t="s">
        <v>522</v>
      </c>
      <c r="C2062" s="334" t="s">
        <v>52</v>
      </c>
      <c r="D2062" s="334" t="s">
        <v>1537</v>
      </c>
      <c r="E2062" s="334" t="s">
        <v>1041</v>
      </c>
      <c r="F2062" s="334" t="str">
        <f t="shared" si="99"/>
        <v>Dhaka FR Non-PNP</v>
      </c>
      <c r="G2062" s="338">
        <v>1422454</v>
      </c>
      <c r="H2062" s="336">
        <v>217333.49084515829</v>
      </c>
      <c r="I2062" s="336">
        <v>5689.8159999999998</v>
      </c>
      <c r="J2062" s="336"/>
      <c r="K2062" s="336"/>
      <c r="L2062" s="337">
        <f t="shared" si="97"/>
        <v>15.278771112820399</v>
      </c>
      <c r="M2062" s="337">
        <f t="shared" si="98"/>
        <v>0.4</v>
      </c>
    </row>
    <row r="2063" spans="1:13">
      <c r="A2063" s="334" t="s">
        <v>422</v>
      </c>
      <c r="B2063" s="334" t="s">
        <v>186</v>
      </c>
      <c r="C2063" s="334" t="s">
        <v>195</v>
      </c>
      <c r="D2063" s="334" t="s">
        <v>1537</v>
      </c>
      <c r="E2063" s="334" t="s">
        <v>1041</v>
      </c>
      <c r="F2063" s="334" t="str">
        <f t="shared" si="99"/>
        <v>Chattogram FR Non-PNP</v>
      </c>
      <c r="G2063" s="338">
        <v>1348610</v>
      </c>
      <c r="H2063" s="336">
        <v>225266.2596402104</v>
      </c>
      <c r="I2063" s="336">
        <v>5394.4400000000005</v>
      </c>
      <c r="J2063" s="336"/>
      <c r="K2063" s="336"/>
      <c r="L2063" s="337">
        <f t="shared" si="97"/>
        <v>16.703588112220018</v>
      </c>
      <c r="M2063" s="337">
        <f t="shared" si="98"/>
        <v>0.4</v>
      </c>
    </row>
    <row r="2064" spans="1:13">
      <c r="A2064" s="334" t="s">
        <v>255</v>
      </c>
      <c r="B2064" s="334" t="s">
        <v>79</v>
      </c>
      <c r="C2064" s="334" t="s">
        <v>52</v>
      </c>
      <c r="D2064" s="334" t="s">
        <v>1537</v>
      </c>
      <c r="E2064" s="334" t="s">
        <v>1041</v>
      </c>
      <c r="F2064" s="334" t="str">
        <f t="shared" si="99"/>
        <v>Dhaka FR Non-PNP</v>
      </c>
      <c r="G2064" s="338">
        <v>2719699</v>
      </c>
      <c r="H2064" s="336">
        <v>462094.17580305872</v>
      </c>
      <c r="I2064" s="336">
        <v>10878.796</v>
      </c>
      <c r="J2064" s="336"/>
      <c r="K2064" s="336"/>
      <c r="L2064" s="337">
        <f t="shared" si="97"/>
        <v>16.990636677185922</v>
      </c>
      <c r="M2064" s="337">
        <f t="shared" si="98"/>
        <v>0.4</v>
      </c>
    </row>
    <row r="2065" spans="1:13">
      <c r="A2065" s="334" t="s">
        <v>835</v>
      </c>
      <c r="B2065" s="334" t="s">
        <v>313</v>
      </c>
      <c r="C2065" s="334" t="s">
        <v>189</v>
      </c>
      <c r="D2065" s="334" t="s">
        <v>1537</v>
      </c>
      <c r="E2065" s="334" t="s">
        <v>1041</v>
      </c>
      <c r="F2065" s="334" t="str">
        <f t="shared" si="99"/>
        <v>Barishal FR Non-PNP</v>
      </c>
      <c r="G2065" s="338">
        <v>3127072</v>
      </c>
      <c r="H2065" s="336">
        <v>565342.99300409493</v>
      </c>
      <c r="I2065" s="336">
        <v>12508.288</v>
      </c>
      <c r="J2065" s="336"/>
      <c r="K2065" s="336"/>
      <c r="L2065" s="337">
        <f t="shared" si="97"/>
        <v>18.078988683474346</v>
      </c>
      <c r="M2065" s="337">
        <f t="shared" si="98"/>
        <v>0.4</v>
      </c>
    </row>
    <row r="2066" spans="1:13">
      <c r="A2066" s="334" t="s">
        <v>395</v>
      </c>
      <c r="B2066" s="334" t="s">
        <v>52</v>
      </c>
      <c r="C2066" s="334" t="s">
        <v>52</v>
      </c>
      <c r="D2066" s="334" t="s">
        <v>1537</v>
      </c>
      <c r="E2066" s="334" t="s">
        <v>1041</v>
      </c>
      <c r="F2066" s="334" t="str">
        <f t="shared" si="99"/>
        <v>Dhaka FR Non-PNP</v>
      </c>
      <c r="G2066" s="338">
        <v>2624792</v>
      </c>
      <c r="H2066" s="336">
        <v>456144.5879765696</v>
      </c>
      <c r="I2066" s="336">
        <v>10499.168</v>
      </c>
      <c r="J2066" s="336"/>
      <c r="K2066" s="336"/>
      <c r="L2066" s="337">
        <f t="shared" si="97"/>
        <v>17.378313709298475</v>
      </c>
      <c r="M2066" s="337">
        <f t="shared" si="98"/>
        <v>0.4</v>
      </c>
    </row>
    <row r="2067" spans="1:13">
      <c r="A2067" s="334" t="s">
        <v>122</v>
      </c>
      <c r="B2067" s="334" t="s">
        <v>52</v>
      </c>
      <c r="C2067" s="334" t="s">
        <v>52</v>
      </c>
      <c r="D2067" s="334" t="s">
        <v>1537</v>
      </c>
      <c r="E2067" s="334" t="s">
        <v>1041</v>
      </c>
      <c r="F2067" s="334" t="str">
        <f t="shared" si="99"/>
        <v>Dhaka FR Non-PNP</v>
      </c>
      <c r="G2067" s="338">
        <v>3407558</v>
      </c>
      <c r="H2067" s="336">
        <v>616587.52824156045</v>
      </c>
      <c r="I2067" s="336">
        <v>9718.2415138285432</v>
      </c>
      <c r="J2067" s="336"/>
      <c r="K2067" s="336"/>
      <c r="L2067" s="337">
        <f t="shared" si="97"/>
        <v>18.09470383898265</v>
      </c>
      <c r="M2067" s="337">
        <f t="shared" si="98"/>
        <v>0.28519665736661104</v>
      </c>
    </row>
    <row r="2068" spans="1:13">
      <c r="A2068" s="334" t="s">
        <v>291</v>
      </c>
      <c r="B2068" s="334" t="s">
        <v>18</v>
      </c>
      <c r="C2068" s="334" t="s">
        <v>18</v>
      </c>
      <c r="D2068" s="334" t="s">
        <v>1537</v>
      </c>
      <c r="E2068" s="334" t="s">
        <v>1041</v>
      </c>
      <c r="F2068" s="334" t="str">
        <f t="shared" si="99"/>
        <v>Mymensingh FR Non-PNP</v>
      </c>
      <c r="G2068" s="338">
        <v>1308246</v>
      </c>
      <c r="H2068" s="336">
        <v>208398.13920128532</v>
      </c>
      <c r="I2068" s="336">
        <v>5232.9840000000004</v>
      </c>
      <c r="J2068" s="336"/>
      <c r="K2068" s="336"/>
      <c r="L2068" s="337">
        <f t="shared" si="97"/>
        <v>15.929583518794271</v>
      </c>
      <c r="M2068" s="337">
        <f t="shared" si="98"/>
        <v>0.4</v>
      </c>
    </row>
    <row r="2069" spans="1:13">
      <c r="A2069" s="334" t="s">
        <v>316</v>
      </c>
      <c r="B2069" s="334" t="s">
        <v>52</v>
      </c>
      <c r="C2069" s="334" t="s">
        <v>52</v>
      </c>
      <c r="D2069" s="334" t="s">
        <v>1537</v>
      </c>
      <c r="E2069" s="334" t="s">
        <v>1041</v>
      </c>
      <c r="F2069" s="334" t="str">
        <f t="shared" si="99"/>
        <v>Dhaka FR Non-PNP</v>
      </c>
      <c r="G2069" s="338">
        <v>2198195</v>
      </c>
      <c r="H2069" s="336">
        <v>425975.61215397646</v>
      </c>
      <c r="I2069" s="336">
        <v>8792.7800000000007</v>
      </c>
      <c r="J2069" s="336"/>
      <c r="K2069" s="336"/>
      <c r="L2069" s="337">
        <f t="shared" si="97"/>
        <v>19.378426943650425</v>
      </c>
      <c r="M2069" s="337">
        <f t="shared" si="98"/>
        <v>0.4</v>
      </c>
    </row>
    <row r="2070" spans="1:13">
      <c r="A2070" s="334" t="s">
        <v>1264</v>
      </c>
      <c r="B2070" s="334" t="s">
        <v>136</v>
      </c>
      <c r="C2070" s="334" t="s">
        <v>131</v>
      </c>
      <c r="D2070" s="334" t="s">
        <v>1537</v>
      </c>
      <c r="E2070" s="334" t="s">
        <v>1041</v>
      </c>
      <c r="F2070" s="334" t="str">
        <f t="shared" si="99"/>
        <v>Sylhet FR Non-PNP</v>
      </c>
      <c r="G2070" s="338">
        <v>1142422</v>
      </c>
      <c r="H2070" s="336">
        <v>175165.88434250091</v>
      </c>
      <c r="I2070" s="336">
        <v>4569.6880000000001</v>
      </c>
      <c r="J2070" s="336"/>
      <c r="K2070" s="336"/>
      <c r="L2070" s="337">
        <f t="shared" si="97"/>
        <v>15.332852863696683</v>
      </c>
      <c r="M2070" s="337">
        <f t="shared" si="98"/>
        <v>0.4</v>
      </c>
    </row>
    <row r="2071" spans="1:13">
      <c r="A2071" s="334" t="s">
        <v>1275</v>
      </c>
      <c r="B2071" s="334" t="s">
        <v>165</v>
      </c>
      <c r="C2071" s="334" t="s">
        <v>52</v>
      </c>
      <c r="D2071" s="334" t="s">
        <v>1537</v>
      </c>
      <c r="E2071" s="334" t="s">
        <v>1041</v>
      </c>
      <c r="F2071" s="334" t="str">
        <f t="shared" si="99"/>
        <v>Dhaka FR Non-PNP</v>
      </c>
      <c r="G2071" s="338">
        <v>2066243</v>
      </c>
      <c r="H2071" s="336">
        <v>363744.76140842173</v>
      </c>
      <c r="I2071" s="336">
        <v>-7.2759576141834259E-12</v>
      </c>
      <c r="J2071" s="336"/>
      <c r="K2071" s="336"/>
      <c r="L2071" s="337">
        <f t="shared" si="97"/>
        <v>17.604161824549276</v>
      </c>
      <c r="M2071" s="337">
        <f t="shared" si="98"/>
        <v>-3.5213465280624913E-16</v>
      </c>
    </row>
    <row r="2072" spans="1:13">
      <c r="A2072" s="334" t="s">
        <v>330</v>
      </c>
      <c r="B2072" s="334" t="s">
        <v>18</v>
      </c>
      <c r="C2072" s="334" t="s">
        <v>18</v>
      </c>
      <c r="D2072" s="334" t="s">
        <v>1537</v>
      </c>
      <c r="E2072" s="334" t="s">
        <v>1041</v>
      </c>
      <c r="F2072" s="334" t="str">
        <f t="shared" si="99"/>
        <v>Mymensingh FR Non-PNP</v>
      </c>
      <c r="G2072" s="338">
        <v>942121</v>
      </c>
      <c r="H2072" s="336">
        <v>128538.36470936786</v>
      </c>
      <c r="I2072" s="336">
        <v>-1.0913936421275139E-11</v>
      </c>
      <c r="J2072" s="336"/>
      <c r="K2072" s="336"/>
      <c r="L2072" s="337">
        <f t="shared" si="97"/>
        <v>13.643509136232804</v>
      </c>
      <c r="M2072" s="337">
        <f t="shared" si="98"/>
        <v>-1.1584431746320417E-15</v>
      </c>
    </row>
    <row r="2073" spans="1:13">
      <c r="A2073" s="334" t="s">
        <v>184</v>
      </c>
      <c r="B2073" s="334" t="s">
        <v>186</v>
      </c>
      <c r="C2073" s="334" t="s">
        <v>195</v>
      </c>
      <c r="D2073" s="334" t="s">
        <v>1537</v>
      </c>
      <c r="E2073" s="334" t="s">
        <v>1041</v>
      </c>
      <c r="F2073" s="334" t="str">
        <f t="shared" si="99"/>
        <v>Chattogram FR Non-PNP</v>
      </c>
      <c r="G2073" s="338">
        <v>1412212</v>
      </c>
      <c r="H2073" s="336">
        <v>227244.03301400979</v>
      </c>
      <c r="I2073" s="336">
        <v>5648.848</v>
      </c>
      <c r="J2073" s="336"/>
      <c r="K2073" s="336"/>
      <c r="L2073" s="337">
        <f t="shared" si="97"/>
        <v>16.091354061147321</v>
      </c>
      <c r="M2073" s="337">
        <f t="shared" si="98"/>
        <v>0.4</v>
      </c>
    </row>
    <row r="2074" spans="1:13">
      <c r="A2074" s="334" t="s">
        <v>177</v>
      </c>
      <c r="B2074" s="334" t="s">
        <v>52</v>
      </c>
      <c r="C2074" s="334" t="s">
        <v>52</v>
      </c>
      <c r="D2074" s="334" t="s">
        <v>1537</v>
      </c>
      <c r="E2074" s="334" t="s">
        <v>1041</v>
      </c>
      <c r="F2074" s="334" t="str">
        <f t="shared" si="99"/>
        <v>Dhaka FR Non-PNP</v>
      </c>
      <c r="G2074" s="338">
        <v>2901342</v>
      </c>
      <c r="H2074" s="336">
        <v>526983.93172402913</v>
      </c>
      <c r="I2074" s="336">
        <v>11605.368</v>
      </c>
      <c r="J2074" s="336"/>
      <c r="K2074" s="336"/>
      <c r="L2074" s="337">
        <f t="shared" si="97"/>
        <v>18.163454419507563</v>
      </c>
      <c r="M2074" s="337">
        <f t="shared" si="98"/>
        <v>0.4</v>
      </c>
    </row>
    <row r="2075" spans="1:13">
      <c r="A2075" s="334" t="s">
        <v>377</v>
      </c>
      <c r="B2075" s="334" t="s">
        <v>362</v>
      </c>
      <c r="C2075" s="334" t="s">
        <v>52</v>
      </c>
      <c r="D2075" s="334" t="s">
        <v>1537</v>
      </c>
      <c r="E2075" s="334" t="s">
        <v>1041</v>
      </c>
      <c r="F2075" s="334" t="str">
        <f t="shared" si="99"/>
        <v>Dhaka FR Non-PNP</v>
      </c>
      <c r="G2075" s="338">
        <v>1851474</v>
      </c>
      <c r="H2075" s="336">
        <v>336737.09664049681</v>
      </c>
      <c r="I2075" s="336">
        <v>25358.397399659712</v>
      </c>
      <c r="J2075" s="336"/>
      <c r="K2075" s="336"/>
      <c r="L2075" s="337">
        <f t="shared" si="97"/>
        <v>18.18751419898399</v>
      </c>
      <c r="M2075" s="337">
        <f t="shared" si="98"/>
        <v>1.3696329194825156</v>
      </c>
    </row>
    <row r="2076" spans="1:13">
      <c r="A2076" s="334" t="s">
        <v>451</v>
      </c>
      <c r="B2076" s="334" t="s">
        <v>362</v>
      </c>
      <c r="C2076" s="334" t="s">
        <v>52</v>
      </c>
      <c r="D2076" s="334" t="s">
        <v>1537</v>
      </c>
      <c r="E2076" s="334" t="s">
        <v>1041</v>
      </c>
      <c r="F2076" s="334" t="str">
        <f t="shared" si="99"/>
        <v>Dhaka FR Non-PNP</v>
      </c>
      <c r="G2076" s="338">
        <v>1585910</v>
      </c>
      <c r="H2076" s="336">
        <v>288951.25559814449</v>
      </c>
      <c r="I2076" s="336">
        <v>6343.64</v>
      </c>
      <c r="J2076" s="336"/>
      <c r="K2076" s="336"/>
      <c r="L2076" s="337">
        <f t="shared" si="97"/>
        <v>18.219902491197136</v>
      </c>
      <c r="M2076" s="337">
        <f t="shared" si="98"/>
        <v>0.4</v>
      </c>
    </row>
    <row r="2077" spans="1:13">
      <c r="A2077" s="334" t="s">
        <v>166</v>
      </c>
      <c r="B2077" s="334" t="s">
        <v>150</v>
      </c>
      <c r="C2077" s="334" t="s">
        <v>107</v>
      </c>
      <c r="D2077" s="334" t="s">
        <v>1537</v>
      </c>
      <c r="E2077" s="334" t="s">
        <v>1041</v>
      </c>
      <c r="F2077" s="334" t="str">
        <f t="shared" si="99"/>
        <v>Rajshahi FR Non-PNP</v>
      </c>
      <c r="G2077" s="338">
        <v>1026865</v>
      </c>
      <c r="H2077" s="336">
        <v>180288.15496144965</v>
      </c>
      <c r="I2077" s="336">
        <v>4107.46</v>
      </c>
      <c r="J2077" s="336"/>
      <c r="K2077" s="336"/>
      <c r="L2077" s="337">
        <f t="shared" si="97"/>
        <v>17.557142853388676</v>
      </c>
      <c r="M2077" s="337">
        <f t="shared" si="98"/>
        <v>0.4</v>
      </c>
    </row>
    <row r="2078" spans="1:13">
      <c r="A2078" s="334" t="s">
        <v>67</v>
      </c>
      <c r="B2078" s="334" t="s">
        <v>52</v>
      </c>
      <c r="C2078" s="334" t="s">
        <v>52</v>
      </c>
      <c r="D2078" s="334" t="s">
        <v>1537</v>
      </c>
      <c r="E2078" s="334" t="s">
        <v>1041</v>
      </c>
      <c r="F2078" s="334" t="str">
        <f t="shared" si="99"/>
        <v>Dhaka FR Non-PNP</v>
      </c>
      <c r="G2078" s="338">
        <v>2578538</v>
      </c>
      <c r="H2078" s="336">
        <v>453703.29597999033</v>
      </c>
      <c r="I2078" s="336">
        <v>10314.152</v>
      </c>
      <c r="J2078" s="336"/>
      <c r="K2078" s="336"/>
      <c r="L2078" s="337">
        <f t="shared" si="97"/>
        <v>17.595369778533044</v>
      </c>
      <c r="M2078" s="337">
        <f t="shared" si="98"/>
        <v>0.4</v>
      </c>
    </row>
    <row r="2079" spans="1:13">
      <c r="A2079" s="334" t="s">
        <v>151</v>
      </c>
      <c r="B2079" s="334" t="s">
        <v>153</v>
      </c>
      <c r="C2079" s="334" t="s">
        <v>18</v>
      </c>
      <c r="D2079" s="334" t="s">
        <v>1537</v>
      </c>
      <c r="E2079" s="334" t="s">
        <v>1041</v>
      </c>
      <c r="F2079" s="334" t="str">
        <f t="shared" si="99"/>
        <v>Mymensingh FR Non-PNP</v>
      </c>
      <c r="G2079" s="338">
        <v>939590</v>
      </c>
      <c r="H2079" s="336">
        <v>161393.60081832626</v>
      </c>
      <c r="I2079" s="336">
        <v>49483.874316222325</v>
      </c>
      <c r="J2079" s="336"/>
      <c r="K2079" s="336"/>
      <c r="L2079" s="337">
        <f t="shared" si="97"/>
        <v>17.177024108209565</v>
      </c>
      <c r="M2079" s="337">
        <f t="shared" si="98"/>
        <v>5.2665390559948833</v>
      </c>
    </row>
    <row r="2080" spans="1:13">
      <c r="A2080" s="334" t="s">
        <v>547</v>
      </c>
      <c r="B2080" s="334" t="s">
        <v>52</v>
      </c>
      <c r="C2080" s="334" t="s">
        <v>52</v>
      </c>
      <c r="D2080" s="334" t="s">
        <v>1537</v>
      </c>
      <c r="E2080" s="334" t="s">
        <v>1041</v>
      </c>
      <c r="F2080" s="334" t="str">
        <f t="shared" si="99"/>
        <v>Dhaka FR Non-PNP</v>
      </c>
      <c r="G2080" s="338">
        <v>2391580</v>
      </c>
      <c r="H2080" s="336">
        <v>393102.15202585061</v>
      </c>
      <c r="I2080" s="336">
        <v>9566.32</v>
      </c>
      <c r="J2080" s="336"/>
      <c r="K2080" s="336"/>
      <c r="L2080" s="337">
        <f t="shared" si="97"/>
        <v>16.436922537646687</v>
      </c>
      <c r="M2080" s="337">
        <f t="shared" si="98"/>
        <v>0.4</v>
      </c>
    </row>
    <row r="2081" spans="1:13">
      <c r="A2081" s="334" t="s">
        <v>1142</v>
      </c>
      <c r="B2081" s="334" t="s">
        <v>300</v>
      </c>
      <c r="C2081" s="334" t="s">
        <v>18</v>
      </c>
      <c r="D2081" s="334" t="s">
        <v>1537</v>
      </c>
      <c r="E2081" s="334" t="s">
        <v>1041</v>
      </c>
      <c r="F2081" s="334" t="str">
        <f t="shared" si="99"/>
        <v>Mymensingh FR Non-PNP</v>
      </c>
      <c r="G2081" s="338">
        <v>1764846</v>
      </c>
      <c r="H2081" s="336">
        <v>304364.37984629197</v>
      </c>
      <c r="I2081" s="336">
        <v>7059.384</v>
      </c>
      <c r="J2081" s="336"/>
      <c r="K2081" s="336"/>
      <c r="L2081" s="337">
        <f t="shared" si="97"/>
        <v>17.245945529881475</v>
      </c>
      <c r="M2081" s="337">
        <f t="shared" si="98"/>
        <v>0.4</v>
      </c>
    </row>
    <row r="2082" spans="1:13">
      <c r="A2082" s="334" t="s">
        <v>181</v>
      </c>
      <c r="B2082" s="334" t="s">
        <v>908</v>
      </c>
      <c r="C2082" s="334" t="s">
        <v>131</v>
      </c>
      <c r="D2082" s="334" t="s">
        <v>1537</v>
      </c>
      <c r="E2082" s="334" t="s">
        <v>1041</v>
      </c>
      <c r="F2082" s="334" t="str">
        <f t="shared" si="99"/>
        <v>Sylhet FR Non-PNP</v>
      </c>
      <c r="G2082" s="338">
        <v>1856522</v>
      </c>
      <c r="H2082" s="336">
        <v>256500.89992218022</v>
      </c>
      <c r="I2082" s="336">
        <v>7426.0879999999997</v>
      </c>
      <c r="J2082" s="336"/>
      <c r="K2082" s="336"/>
      <c r="L2082" s="337">
        <f t="shared" si="97"/>
        <v>13.81620578275831</v>
      </c>
      <c r="M2082" s="337">
        <f t="shared" si="98"/>
        <v>0.4</v>
      </c>
    </row>
    <row r="2083" spans="1:13">
      <c r="A2083" s="334" t="s">
        <v>307</v>
      </c>
      <c r="B2083" s="334" t="s">
        <v>79</v>
      </c>
      <c r="C2083" s="334" t="s">
        <v>52</v>
      </c>
      <c r="D2083" s="334" t="s">
        <v>1537</v>
      </c>
      <c r="E2083" s="334" t="s">
        <v>1041</v>
      </c>
      <c r="F2083" s="334" t="str">
        <f t="shared" si="99"/>
        <v>Dhaka FR Non-PNP</v>
      </c>
      <c r="G2083" s="338">
        <v>3080012</v>
      </c>
      <c r="H2083" s="336">
        <v>531742.71414761746</v>
      </c>
      <c r="I2083" s="336">
        <v>12320.048000000001</v>
      </c>
      <c r="J2083" s="336"/>
      <c r="K2083" s="336"/>
      <c r="L2083" s="337">
        <f t="shared" si="97"/>
        <v>17.264306572429504</v>
      </c>
      <c r="M2083" s="337">
        <f t="shared" si="98"/>
        <v>0.4</v>
      </c>
    </row>
    <row r="2084" spans="1:13">
      <c r="A2084" s="334" t="s">
        <v>303</v>
      </c>
      <c r="B2084" s="334" t="s">
        <v>211</v>
      </c>
      <c r="C2084" s="334" t="s">
        <v>189</v>
      </c>
      <c r="D2084" s="334" t="s">
        <v>1537</v>
      </c>
      <c r="E2084" s="334" t="s">
        <v>1041</v>
      </c>
      <c r="F2084" s="334" t="str">
        <f t="shared" si="99"/>
        <v>Barishal FR Non-PNP</v>
      </c>
      <c r="G2084" s="338">
        <v>1184815</v>
      </c>
      <c r="H2084" s="336">
        <v>188215.29695561234</v>
      </c>
      <c r="I2084" s="336">
        <v>4739.26</v>
      </c>
      <c r="J2084" s="336"/>
      <c r="K2084" s="336"/>
      <c r="L2084" s="337">
        <f t="shared" si="97"/>
        <v>15.885627457080838</v>
      </c>
      <c r="M2084" s="337">
        <f t="shared" si="98"/>
        <v>0.4</v>
      </c>
    </row>
    <row r="2085" spans="1:13">
      <c r="A2085" s="334" t="s">
        <v>1678</v>
      </c>
      <c r="B2085" s="334" t="s">
        <v>103</v>
      </c>
      <c r="C2085" s="334" t="s">
        <v>52</v>
      </c>
      <c r="D2085" s="334" t="s">
        <v>1537</v>
      </c>
      <c r="E2085" s="334" t="s">
        <v>1041</v>
      </c>
      <c r="F2085" s="334" t="str">
        <f t="shared" si="99"/>
        <v>Dhaka FR Non-PNP</v>
      </c>
      <c r="G2085" s="338">
        <v>41175</v>
      </c>
      <c r="H2085" s="336">
        <v>9152.1635682125034</v>
      </c>
      <c r="I2085" s="336">
        <v>164.70000000000002</v>
      </c>
      <c r="J2085" s="336"/>
      <c r="K2085" s="336"/>
      <c r="L2085" s="337">
        <f t="shared" si="97"/>
        <v>22.227476789830003</v>
      </c>
      <c r="M2085" s="337">
        <f t="shared" si="98"/>
        <v>0.4</v>
      </c>
    </row>
    <row r="2086" spans="1:13">
      <c r="A2086" s="334" t="s">
        <v>343</v>
      </c>
      <c r="B2086" s="334" t="s">
        <v>79</v>
      </c>
      <c r="C2086" s="334" t="s">
        <v>52</v>
      </c>
      <c r="D2086" s="334" t="s">
        <v>1537</v>
      </c>
      <c r="E2086" s="334" t="s">
        <v>1041</v>
      </c>
      <c r="F2086" s="334" t="str">
        <f t="shared" si="99"/>
        <v>Dhaka FR Non-PNP</v>
      </c>
      <c r="G2086" s="338">
        <v>2211085</v>
      </c>
      <c r="H2086" s="336">
        <v>375441.28964991414</v>
      </c>
      <c r="I2086" s="336">
        <v>8844.34</v>
      </c>
      <c r="J2086" s="336"/>
      <c r="K2086" s="336"/>
      <c r="L2086" s="337">
        <f t="shared" si="97"/>
        <v>16.979957335421936</v>
      </c>
      <c r="M2086" s="337">
        <f t="shared" si="98"/>
        <v>0.4</v>
      </c>
    </row>
    <row r="2087" spans="1:13">
      <c r="A2087" s="334" t="s">
        <v>602</v>
      </c>
      <c r="B2087" s="334" t="s">
        <v>52</v>
      </c>
      <c r="C2087" s="334" t="s">
        <v>52</v>
      </c>
      <c r="D2087" s="334" t="s">
        <v>1537</v>
      </c>
      <c r="E2087" s="334" t="s">
        <v>1041</v>
      </c>
      <c r="F2087" s="334" t="str">
        <f t="shared" si="99"/>
        <v>Dhaka FR Non-PNP</v>
      </c>
      <c r="G2087" s="338">
        <v>2336509</v>
      </c>
      <c r="H2087" s="336">
        <v>404310.1715692688</v>
      </c>
      <c r="I2087" s="336">
        <v>9346.0360000000001</v>
      </c>
      <c r="J2087" s="336"/>
      <c r="K2087" s="336"/>
      <c r="L2087" s="337">
        <f t="shared" si="97"/>
        <v>17.304027999432865</v>
      </c>
      <c r="M2087" s="337">
        <f t="shared" si="98"/>
        <v>0.4</v>
      </c>
    </row>
    <row r="2088" spans="1:13">
      <c r="A2088" s="334" t="s">
        <v>381</v>
      </c>
      <c r="B2088" s="334" t="s">
        <v>351</v>
      </c>
      <c r="C2088" s="334" t="s">
        <v>389</v>
      </c>
      <c r="D2088" s="334" t="s">
        <v>1537</v>
      </c>
      <c r="E2088" s="334" t="s">
        <v>1041</v>
      </c>
      <c r="F2088" s="334" t="str">
        <f t="shared" si="99"/>
        <v>Rangpur FR Non-PNP</v>
      </c>
      <c r="G2088" s="338">
        <v>2401247</v>
      </c>
      <c r="H2088" s="336">
        <v>425713.17156738206</v>
      </c>
      <c r="I2088" s="336">
        <v>9604.9879999999994</v>
      </c>
      <c r="J2088" s="336"/>
      <c r="K2088" s="336"/>
      <c r="L2088" s="337">
        <f t="shared" si="97"/>
        <v>17.728837206975463</v>
      </c>
      <c r="M2088" s="337">
        <f t="shared" si="98"/>
        <v>0.4</v>
      </c>
    </row>
    <row r="2089" spans="1:13">
      <c r="A2089" s="334" t="s">
        <v>196</v>
      </c>
      <c r="B2089" s="334" t="s">
        <v>195</v>
      </c>
      <c r="C2089" s="334" t="s">
        <v>195</v>
      </c>
      <c r="D2089" s="334" t="s">
        <v>1537</v>
      </c>
      <c r="E2089" s="334" t="s">
        <v>1041</v>
      </c>
      <c r="F2089" s="334" t="str">
        <f t="shared" si="99"/>
        <v>Chattogram FR Non-PNP</v>
      </c>
      <c r="G2089" s="338">
        <v>3316310</v>
      </c>
      <c r="H2089" s="336">
        <v>699081.36023420771</v>
      </c>
      <c r="I2089" s="336">
        <v>13265.24</v>
      </c>
      <c r="J2089" s="336"/>
      <c r="K2089" s="336"/>
      <c r="L2089" s="337">
        <f t="shared" si="97"/>
        <v>21.080096861698927</v>
      </c>
      <c r="M2089" s="337">
        <f t="shared" si="98"/>
        <v>0.4</v>
      </c>
    </row>
    <row r="2090" spans="1:13">
      <c r="A2090" s="334" t="s">
        <v>634</v>
      </c>
      <c r="B2090" s="334" t="s">
        <v>150</v>
      </c>
      <c r="C2090" s="334" t="s">
        <v>107</v>
      </c>
      <c r="D2090" s="334" t="s">
        <v>1537</v>
      </c>
      <c r="E2090" s="334" t="s">
        <v>1041</v>
      </c>
      <c r="F2090" s="334" t="str">
        <f t="shared" si="99"/>
        <v>Rajshahi FR Non-PNP</v>
      </c>
      <c r="G2090" s="338">
        <v>1638520</v>
      </c>
      <c r="H2090" s="336">
        <v>272361.16777976562</v>
      </c>
      <c r="I2090" s="336">
        <v>21928.048839570332</v>
      </c>
      <c r="J2090" s="336"/>
      <c r="K2090" s="336"/>
      <c r="L2090" s="337">
        <f t="shared" si="97"/>
        <v>16.622388971740694</v>
      </c>
      <c r="M2090" s="337">
        <f t="shared" si="98"/>
        <v>1.3382838683427929</v>
      </c>
    </row>
    <row r="2091" spans="1:13">
      <c r="A2091" s="334" t="s">
        <v>263</v>
      </c>
      <c r="B2091" s="334" t="s">
        <v>131</v>
      </c>
      <c r="C2091" s="334" t="s">
        <v>131</v>
      </c>
      <c r="D2091" s="334" t="s">
        <v>1537</v>
      </c>
      <c r="E2091" s="334" t="s">
        <v>1041</v>
      </c>
      <c r="F2091" s="334" t="str">
        <f t="shared" si="99"/>
        <v>Sylhet FR Non-PNP</v>
      </c>
      <c r="G2091" s="338">
        <v>1351358</v>
      </c>
      <c r="H2091" s="336">
        <v>212518.42079894696</v>
      </c>
      <c r="I2091" s="336">
        <v>5405.4319999999998</v>
      </c>
      <c r="J2091" s="336"/>
      <c r="K2091" s="336"/>
      <c r="L2091" s="337">
        <f t="shared" si="97"/>
        <v>15.726285765796108</v>
      </c>
      <c r="M2091" s="337">
        <f t="shared" si="98"/>
        <v>0.4</v>
      </c>
    </row>
    <row r="2092" spans="1:13">
      <c r="A2092" s="334" t="s">
        <v>116</v>
      </c>
      <c r="B2092" s="334" t="s">
        <v>52</v>
      </c>
      <c r="C2092" s="334" t="s">
        <v>52</v>
      </c>
      <c r="D2092" s="334" t="s">
        <v>1537</v>
      </c>
      <c r="E2092" s="334" t="s">
        <v>1041</v>
      </c>
      <c r="F2092" s="334" t="str">
        <f t="shared" si="99"/>
        <v>Dhaka FR Non-PNP</v>
      </c>
      <c r="G2092" s="338">
        <v>2351876</v>
      </c>
      <c r="H2092" s="336">
        <v>375950.70589662733</v>
      </c>
      <c r="I2092" s="336">
        <v>9407.5040000000008</v>
      </c>
      <c r="J2092" s="336"/>
      <c r="K2092" s="336"/>
      <c r="L2092" s="337">
        <f t="shared" si="97"/>
        <v>15.985141474152009</v>
      </c>
      <c r="M2092" s="337">
        <f t="shared" si="98"/>
        <v>0.4</v>
      </c>
    </row>
    <row r="2093" spans="1:13">
      <c r="A2093" s="334" t="s">
        <v>301</v>
      </c>
      <c r="B2093" s="334" t="s">
        <v>1566</v>
      </c>
      <c r="C2093" s="334" t="s">
        <v>389</v>
      </c>
      <c r="D2093" s="334" t="s">
        <v>1537</v>
      </c>
      <c r="E2093" s="334" t="s">
        <v>1041</v>
      </c>
      <c r="F2093" s="334" t="str">
        <f t="shared" si="99"/>
        <v>Rangpur FR Non-PNP</v>
      </c>
      <c r="G2093" s="338">
        <v>1531167</v>
      </c>
      <c r="H2093" s="336">
        <v>275343.88420524425</v>
      </c>
      <c r="I2093" s="336">
        <v>6124.6680000000006</v>
      </c>
      <c r="J2093" s="336"/>
      <c r="K2093" s="336"/>
      <c r="L2093" s="337">
        <f t="shared" si="97"/>
        <v>17.982616148679032</v>
      </c>
      <c r="M2093" s="337">
        <f t="shared" si="98"/>
        <v>0.4</v>
      </c>
    </row>
    <row r="2094" spans="1:13">
      <c r="A2094" s="334" t="s">
        <v>418</v>
      </c>
      <c r="B2094" s="334" t="s">
        <v>52</v>
      </c>
      <c r="C2094" s="334" t="s">
        <v>52</v>
      </c>
      <c r="D2094" s="334" t="s">
        <v>1537</v>
      </c>
      <c r="E2094" s="334" t="s">
        <v>1041</v>
      </c>
      <c r="F2094" s="334" t="str">
        <f t="shared" si="99"/>
        <v>Dhaka FR Non-PNP</v>
      </c>
      <c r="G2094" s="338">
        <v>1179944</v>
      </c>
      <c r="H2094" s="336">
        <v>233637.19457184558</v>
      </c>
      <c r="I2094" s="336">
        <v>4719.7759999999998</v>
      </c>
      <c r="J2094" s="336"/>
      <c r="K2094" s="336"/>
      <c r="L2094" s="337">
        <f t="shared" si="97"/>
        <v>19.800701946180972</v>
      </c>
      <c r="M2094" s="337">
        <f t="shared" si="98"/>
        <v>0.4</v>
      </c>
    </row>
    <row r="2095" spans="1:13">
      <c r="A2095" s="334" t="s">
        <v>160</v>
      </c>
      <c r="B2095" s="334" t="s">
        <v>162</v>
      </c>
      <c r="C2095" s="334" t="s">
        <v>195</v>
      </c>
      <c r="D2095" s="334" t="s">
        <v>1537</v>
      </c>
      <c r="E2095" s="334" t="s">
        <v>1041</v>
      </c>
      <c r="F2095" s="334" t="str">
        <f t="shared" si="99"/>
        <v>Chattogram FR Non-PNP</v>
      </c>
      <c r="G2095" s="338">
        <v>1466869</v>
      </c>
      <c r="H2095" s="336">
        <v>222973.81720187256</v>
      </c>
      <c r="I2095" s="336">
        <v>5867.4760000000006</v>
      </c>
      <c r="J2095" s="336"/>
      <c r="K2095" s="336"/>
      <c r="L2095" s="337">
        <f t="shared" si="97"/>
        <v>15.200663263172959</v>
      </c>
      <c r="M2095" s="337">
        <f t="shared" si="98"/>
        <v>0.4</v>
      </c>
    </row>
    <row r="2096" spans="1:13">
      <c r="A2096" s="334" t="s">
        <v>360</v>
      </c>
      <c r="B2096" s="334" t="s">
        <v>362</v>
      </c>
      <c r="C2096" s="334" t="s">
        <v>52</v>
      </c>
      <c r="D2096" s="334" t="s">
        <v>1537</v>
      </c>
      <c r="E2096" s="334" t="s">
        <v>1041</v>
      </c>
      <c r="F2096" s="334" t="str">
        <f t="shared" si="99"/>
        <v>Dhaka FR Non-PNP</v>
      </c>
      <c r="G2096" s="338">
        <v>2231048</v>
      </c>
      <c r="H2096" s="336">
        <v>421477.49870983715</v>
      </c>
      <c r="I2096" s="336">
        <v>8924.1920000000009</v>
      </c>
      <c r="J2096" s="336"/>
      <c r="K2096" s="336"/>
      <c r="L2096" s="337">
        <f t="shared" si="97"/>
        <v>18.891458126846089</v>
      </c>
      <c r="M2096" s="337">
        <f t="shared" si="98"/>
        <v>0.4</v>
      </c>
    </row>
    <row r="2097" spans="1:13">
      <c r="A2097" s="334" t="s">
        <v>293</v>
      </c>
      <c r="B2097" s="334" t="s">
        <v>295</v>
      </c>
      <c r="C2097" s="334" t="s">
        <v>195</v>
      </c>
      <c r="D2097" s="334" t="s">
        <v>1537</v>
      </c>
      <c r="E2097" s="334" t="s">
        <v>1041</v>
      </c>
      <c r="F2097" s="334" t="str">
        <f t="shared" si="99"/>
        <v>Chattogram FR Non-PNP</v>
      </c>
      <c r="G2097" s="338">
        <v>1684975</v>
      </c>
      <c r="H2097" s="336">
        <v>284377.72225924861</v>
      </c>
      <c r="I2097" s="336">
        <v>6739.9000000000005</v>
      </c>
      <c r="J2097" s="336"/>
      <c r="K2097" s="336"/>
      <c r="L2097" s="337">
        <f t="shared" si="97"/>
        <v>16.877266562367311</v>
      </c>
      <c r="M2097" s="337">
        <f t="shared" si="98"/>
        <v>0.4</v>
      </c>
    </row>
    <row r="2098" spans="1:13">
      <c r="A2098" s="334" t="s">
        <v>618</v>
      </c>
      <c r="B2098" s="334" t="s">
        <v>98</v>
      </c>
      <c r="C2098" s="334" t="s">
        <v>52</v>
      </c>
      <c r="D2098" s="334" t="s">
        <v>1537</v>
      </c>
      <c r="E2098" s="334" t="s">
        <v>1041</v>
      </c>
      <c r="F2098" s="334" t="str">
        <f t="shared" si="99"/>
        <v>Dhaka FR Non-PNP</v>
      </c>
      <c r="G2098" s="338">
        <v>3286606</v>
      </c>
      <c r="H2098" s="336">
        <v>595251.49881618738</v>
      </c>
      <c r="I2098" s="336">
        <v>13146.424000000001</v>
      </c>
      <c r="J2098" s="336"/>
      <c r="K2098" s="336"/>
      <c r="L2098" s="337">
        <f t="shared" si="97"/>
        <v>18.111434678090021</v>
      </c>
      <c r="M2098" s="337">
        <f t="shared" si="98"/>
        <v>0.4</v>
      </c>
    </row>
    <row r="2099" spans="1:13">
      <c r="A2099" s="334" t="s">
        <v>339</v>
      </c>
      <c r="B2099" s="334" t="s">
        <v>325</v>
      </c>
      <c r="C2099" s="334" t="s">
        <v>389</v>
      </c>
      <c r="D2099" s="334" t="s">
        <v>1537</v>
      </c>
      <c r="E2099" s="334" t="s">
        <v>1041</v>
      </c>
      <c r="F2099" s="334" t="str">
        <f t="shared" si="99"/>
        <v>Rangpur FR Non-PNP</v>
      </c>
      <c r="G2099" s="338">
        <v>1248856</v>
      </c>
      <c r="H2099" s="336">
        <v>170710.73596864549</v>
      </c>
      <c r="I2099" s="336">
        <v>4995.424</v>
      </c>
      <c r="J2099" s="336"/>
      <c r="K2099" s="336"/>
      <c r="L2099" s="337">
        <f t="shared" si="97"/>
        <v>13.669369084077388</v>
      </c>
      <c r="M2099" s="337">
        <f t="shared" si="98"/>
        <v>0.4</v>
      </c>
    </row>
    <row r="2100" spans="1:13">
      <c r="A2100" s="334" t="s">
        <v>462</v>
      </c>
      <c r="B2100" s="334" t="s">
        <v>283</v>
      </c>
      <c r="C2100" s="334" t="s">
        <v>195</v>
      </c>
      <c r="D2100" s="334" t="s">
        <v>1537</v>
      </c>
      <c r="E2100" s="334" t="s">
        <v>1041</v>
      </c>
      <c r="F2100" s="334" t="str">
        <f t="shared" si="99"/>
        <v>Chattogram FR Non-PNP</v>
      </c>
      <c r="G2100" s="338">
        <v>2906361</v>
      </c>
      <c r="H2100" s="336">
        <v>505962.49234955915</v>
      </c>
      <c r="I2100" s="336">
        <v>11625.444</v>
      </c>
      <c r="J2100" s="336"/>
      <c r="K2100" s="336"/>
      <c r="L2100" s="337">
        <f t="shared" si="97"/>
        <v>17.408797198612255</v>
      </c>
      <c r="M2100" s="337">
        <f t="shared" si="98"/>
        <v>0.4</v>
      </c>
    </row>
    <row r="2101" spans="1:13">
      <c r="A2101" s="334" t="s">
        <v>937</v>
      </c>
      <c r="B2101" s="334" t="s">
        <v>1139</v>
      </c>
      <c r="C2101" s="334" t="s">
        <v>189</v>
      </c>
      <c r="D2101" s="334" t="s">
        <v>1537</v>
      </c>
      <c r="E2101" s="334" t="s">
        <v>1041</v>
      </c>
      <c r="F2101" s="334" t="str">
        <f t="shared" si="99"/>
        <v>Barishal FR Non-PNP</v>
      </c>
      <c r="G2101" s="338">
        <v>1024091</v>
      </c>
      <c r="H2101" s="336">
        <v>177166.5829627717</v>
      </c>
      <c r="I2101" s="336">
        <v>4096.3640000000005</v>
      </c>
      <c r="J2101" s="336"/>
      <c r="K2101" s="336"/>
      <c r="L2101" s="337">
        <f t="shared" si="97"/>
        <v>17.299886725180837</v>
      </c>
      <c r="M2101" s="337">
        <f t="shared" si="98"/>
        <v>0.4</v>
      </c>
    </row>
    <row r="2102" spans="1:13">
      <c r="A2102" s="334" t="s">
        <v>413</v>
      </c>
      <c r="B2102" s="334" t="s">
        <v>52</v>
      </c>
      <c r="C2102" s="334" t="s">
        <v>52</v>
      </c>
      <c r="D2102" s="334" t="s">
        <v>1537</v>
      </c>
      <c r="E2102" s="334" t="s">
        <v>1041</v>
      </c>
      <c r="F2102" s="334" t="str">
        <f t="shared" si="99"/>
        <v>Dhaka FR Non-PNP</v>
      </c>
      <c r="G2102" s="338">
        <v>2214792</v>
      </c>
      <c r="H2102" s="336">
        <v>459328.88097837596</v>
      </c>
      <c r="I2102" s="336">
        <v>8859.1679999999997</v>
      </c>
      <c r="J2102" s="336"/>
      <c r="K2102" s="336"/>
      <c r="L2102" s="337">
        <f t="shared" si="97"/>
        <v>20.739143042704505</v>
      </c>
      <c r="M2102" s="337">
        <f t="shared" si="98"/>
        <v>0.4</v>
      </c>
    </row>
    <row r="2103" spans="1:13">
      <c r="A2103" s="334" t="s">
        <v>424</v>
      </c>
      <c r="B2103" s="334" t="s">
        <v>52</v>
      </c>
      <c r="C2103" s="334" t="s">
        <v>52</v>
      </c>
      <c r="D2103" s="334" t="s">
        <v>1537</v>
      </c>
      <c r="E2103" s="334" t="s">
        <v>1041</v>
      </c>
      <c r="F2103" s="334" t="str">
        <f t="shared" si="99"/>
        <v>Dhaka FR Non-PNP</v>
      </c>
      <c r="G2103" s="338">
        <v>1450255</v>
      </c>
      <c r="H2103" s="336">
        <v>290962.46792560996</v>
      </c>
      <c r="I2103" s="336">
        <v>5801.02</v>
      </c>
      <c r="J2103" s="336"/>
      <c r="K2103" s="336"/>
      <c r="L2103" s="337">
        <f t="shared" si="97"/>
        <v>20.062848804217875</v>
      </c>
      <c r="M2103" s="337">
        <f t="shared" si="98"/>
        <v>0.4</v>
      </c>
    </row>
    <row r="2104" spans="1:13">
      <c r="A2104" s="334" t="s">
        <v>168</v>
      </c>
      <c r="B2104" s="334" t="s">
        <v>170</v>
      </c>
      <c r="C2104" s="334" t="s">
        <v>195</v>
      </c>
      <c r="D2104" s="334" t="s">
        <v>1537</v>
      </c>
      <c r="E2104" s="334" t="s">
        <v>1041</v>
      </c>
      <c r="F2104" s="334" t="str">
        <f t="shared" si="99"/>
        <v>Chattogram FR Non-PNP</v>
      </c>
      <c r="G2104" s="338">
        <v>1904012</v>
      </c>
      <c r="H2104" s="336">
        <v>407928.69389025884</v>
      </c>
      <c r="I2104" s="336">
        <v>7616.0479999999998</v>
      </c>
      <c r="J2104" s="336"/>
      <c r="K2104" s="336"/>
      <c r="L2104" s="337">
        <f t="shared" si="97"/>
        <v>21.424691330215296</v>
      </c>
      <c r="M2104" s="337">
        <f t="shared" si="98"/>
        <v>0.4</v>
      </c>
    </row>
    <row r="2105" spans="1:13">
      <c r="A2105" s="334" t="s">
        <v>453</v>
      </c>
      <c r="B2105" s="334" t="s">
        <v>455</v>
      </c>
      <c r="C2105" s="334" t="s">
        <v>195</v>
      </c>
      <c r="D2105" s="334" t="s">
        <v>1537</v>
      </c>
      <c r="E2105" s="334" t="s">
        <v>1041</v>
      </c>
      <c r="F2105" s="334" t="str">
        <f t="shared" si="99"/>
        <v>Chattogram FR Non-PNP</v>
      </c>
      <c r="G2105" s="338">
        <v>3599224</v>
      </c>
      <c r="H2105" s="336">
        <v>693530.07660521509</v>
      </c>
      <c r="I2105" s="336">
        <v>14396.896000000001</v>
      </c>
      <c r="J2105" s="336"/>
      <c r="K2105" s="336"/>
      <c r="L2105" s="337">
        <f t="shared" si="97"/>
        <v>19.268877863817732</v>
      </c>
      <c r="M2105" s="337">
        <f t="shared" si="98"/>
        <v>0.4</v>
      </c>
    </row>
    <row r="2106" spans="1:13">
      <c r="A2106" s="334" t="s">
        <v>458</v>
      </c>
      <c r="B2106" s="334" t="s">
        <v>162</v>
      </c>
      <c r="C2106" s="334" t="s">
        <v>195</v>
      </c>
      <c r="D2106" s="334" t="s">
        <v>1537</v>
      </c>
      <c r="E2106" s="334" t="s">
        <v>1041</v>
      </c>
      <c r="F2106" s="334" t="str">
        <f t="shared" si="99"/>
        <v>Chattogram FR Non-PNP</v>
      </c>
      <c r="G2106" s="338">
        <v>3446696</v>
      </c>
      <c r="H2106" s="336">
        <v>596574.40857014316</v>
      </c>
      <c r="I2106" s="336">
        <v>-1.4551915228366852E-11</v>
      </c>
      <c r="J2106" s="336"/>
      <c r="K2106" s="336"/>
      <c r="L2106" s="337">
        <f t="shared" si="97"/>
        <v>17.308587951189867</v>
      </c>
      <c r="M2106" s="337">
        <f t="shared" si="98"/>
        <v>-4.221989763056229E-16</v>
      </c>
    </row>
    <row r="2107" spans="1:13">
      <c r="A2107" s="334" t="s">
        <v>483</v>
      </c>
      <c r="B2107" s="334" t="s">
        <v>52</v>
      </c>
      <c r="C2107" s="334" t="s">
        <v>52</v>
      </c>
      <c r="D2107" s="334" t="s">
        <v>1537</v>
      </c>
      <c r="E2107" s="334" t="s">
        <v>1041</v>
      </c>
      <c r="F2107" s="334" t="str">
        <f t="shared" si="99"/>
        <v>Dhaka FR Non-PNP</v>
      </c>
      <c r="G2107" s="338">
        <v>3169754</v>
      </c>
      <c r="H2107" s="336">
        <v>569144.015727925</v>
      </c>
      <c r="I2107" s="336">
        <v>12679.016</v>
      </c>
      <c r="J2107" s="336"/>
      <c r="K2107" s="336"/>
      <c r="L2107" s="337">
        <f t="shared" si="97"/>
        <v>17.955463286044438</v>
      </c>
      <c r="M2107" s="337">
        <f t="shared" si="98"/>
        <v>0.4</v>
      </c>
    </row>
    <row r="2108" spans="1:13">
      <c r="A2108" s="334" t="s">
        <v>577</v>
      </c>
      <c r="B2108" s="334" t="s">
        <v>79</v>
      </c>
      <c r="C2108" s="334" t="s">
        <v>52</v>
      </c>
      <c r="D2108" s="334" t="s">
        <v>1537</v>
      </c>
      <c r="E2108" s="334" t="s">
        <v>1041</v>
      </c>
      <c r="F2108" s="334" t="str">
        <f t="shared" si="99"/>
        <v>Dhaka FR Non-PNP</v>
      </c>
      <c r="G2108" s="338">
        <v>2068852</v>
      </c>
      <c r="H2108" s="336">
        <v>320895.03890237102</v>
      </c>
      <c r="I2108" s="336">
        <v>8275.4079999999994</v>
      </c>
      <c r="J2108" s="336"/>
      <c r="K2108" s="336"/>
      <c r="L2108" s="337">
        <f t="shared" si="97"/>
        <v>15.510777904962318</v>
      </c>
      <c r="M2108" s="337">
        <f t="shared" si="98"/>
        <v>0.4</v>
      </c>
    </row>
    <row r="2109" spans="1:13">
      <c r="A2109" s="334" t="s">
        <v>446</v>
      </c>
      <c r="B2109" s="334" t="s">
        <v>107</v>
      </c>
      <c r="C2109" s="334" t="s">
        <v>107</v>
      </c>
      <c r="D2109" s="334" t="s">
        <v>1537</v>
      </c>
      <c r="E2109" s="334" t="s">
        <v>1041</v>
      </c>
      <c r="F2109" s="334" t="str">
        <f t="shared" si="99"/>
        <v>Rajshahi FR Non-PNP</v>
      </c>
      <c r="G2109" s="338">
        <v>1585258</v>
      </c>
      <c r="H2109" s="336">
        <v>256426.59278053165</v>
      </c>
      <c r="I2109" s="336">
        <v>6341.0320000000002</v>
      </c>
      <c r="J2109" s="336"/>
      <c r="K2109" s="336"/>
      <c r="L2109" s="337">
        <f t="shared" si="97"/>
        <v>16.175700913071037</v>
      </c>
      <c r="M2109" s="337">
        <f t="shared" si="98"/>
        <v>0.4</v>
      </c>
    </row>
    <row r="2110" spans="1:13">
      <c r="A2110" s="334" t="s">
        <v>259</v>
      </c>
      <c r="B2110" s="334" t="s">
        <v>1565</v>
      </c>
      <c r="C2110" s="334" t="s">
        <v>189</v>
      </c>
      <c r="D2110" s="334" t="s">
        <v>1537</v>
      </c>
      <c r="E2110" s="334" t="s">
        <v>1041</v>
      </c>
      <c r="F2110" s="334" t="str">
        <f t="shared" si="99"/>
        <v>Barishal FR Non-PNP</v>
      </c>
      <c r="G2110" s="338">
        <v>1050887</v>
      </c>
      <c r="H2110" s="336">
        <v>168706.72412621701</v>
      </c>
      <c r="I2110" s="336">
        <v>4203.5479999999998</v>
      </c>
      <c r="J2110" s="336"/>
      <c r="K2110" s="336"/>
      <c r="L2110" s="337">
        <f t="shared" si="97"/>
        <v>16.053745467040414</v>
      </c>
      <c r="M2110" s="337">
        <f t="shared" si="98"/>
        <v>0.4</v>
      </c>
    </row>
    <row r="2111" spans="1:13">
      <c r="A2111" s="334" t="s">
        <v>485</v>
      </c>
      <c r="B2111" s="334" t="s">
        <v>487</v>
      </c>
      <c r="C2111" s="334" t="s">
        <v>52</v>
      </c>
      <c r="D2111" s="334" t="s">
        <v>1537</v>
      </c>
      <c r="E2111" s="334" t="s">
        <v>1041</v>
      </c>
      <c r="F2111" s="334" t="str">
        <f t="shared" si="99"/>
        <v>Dhaka FR Non-PNP</v>
      </c>
      <c r="G2111" s="338">
        <v>2049636</v>
      </c>
      <c r="H2111" s="336">
        <v>276065.86044623976</v>
      </c>
      <c r="I2111" s="336">
        <v>8198.5439999999999</v>
      </c>
      <c r="J2111" s="336"/>
      <c r="K2111" s="336"/>
      <c r="L2111" s="337">
        <f t="shared" si="97"/>
        <v>13.469018910979305</v>
      </c>
      <c r="M2111" s="337">
        <f t="shared" si="98"/>
        <v>0.4</v>
      </c>
    </row>
    <row r="2112" spans="1:13">
      <c r="A2112" s="334" t="s">
        <v>322</v>
      </c>
      <c r="B2112" s="334" t="s">
        <v>323</v>
      </c>
      <c r="C2112" s="334" t="s">
        <v>389</v>
      </c>
      <c r="D2112" s="334" t="s">
        <v>1537</v>
      </c>
      <c r="E2112" s="334" t="s">
        <v>1041</v>
      </c>
      <c r="F2112" s="334" t="str">
        <f t="shared" si="99"/>
        <v>Rangpur FR Non-PNP</v>
      </c>
      <c r="G2112" s="338">
        <v>2136899</v>
      </c>
      <c r="H2112" s="336">
        <v>404679.8689183332</v>
      </c>
      <c r="I2112" s="336">
        <v>8547.5959999999995</v>
      </c>
      <c r="J2112" s="336"/>
      <c r="K2112" s="336"/>
      <c r="L2112" s="337">
        <f t="shared" si="97"/>
        <v>18.937716238265505</v>
      </c>
      <c r="M2112" s="337">
        <f t="shared" si="98"/>
        <v>0.4</v>
      </c>
    </row>
    <row r="2113" spans="1:13">
      <c r="A2113" s="334" t="s">
        <v>593</v>
      </c>
      <c r="B2113" s="334" t="s">
        <v>52</v>
      </c>
      <c r="C2113" s="334" t="s">
        <v>52</v>
      </c>
      <c r="D2113" s="334" t="s">
        <v>1537</v>
      </c>
      <c r="E2113" s="334" t="s">
        <v>1041</v>
      </c>
      <c r="F2113" s="334" t="str">
        <f t="shared" si="99"/>
        <v>Dhaka FR Non-PNP</v>
      </c>
      <c r="G2113" s="338">
        <v>1744300</v>
      </c>
      <c r="H2113" s="336">
        <v>284797.76611860032</v>
      </c>
      <c r="I2113" s="336">
        <v>275127.24261035706</v>
      </c>
      <c r="J2113" s="336"/>
      <c r="K2113" s="336"/>
      <c r="L2113" s="337">
        <f t="shared" si="97"/>
        <v>16.327338538015269</v>
      </c>
      <c r="M2113" s="337">
        <f t="shared" si="98"/>
        <v>15.772931411474922</v>
      </c>
    </row>
    <row r="2114" spans="1:13">
      <c r="A2114" s="334" t="s">
        <v>281</v>
      </c>
      <c r="B2114" s="334" t="s">
        <v>283</v>
      </c>
      <c r="C2114" s="334" t="s">
        <v>195</v>
      </c>
      <c r="D2114" s="334" t="s">
        <v>1537</v>
      </c>
      <c r="E2114" s="334" t="s">
        <v>1041</v>
      </c>
      <c r="F2114" s="334" t="str">
        <f t="shared" si="99"/>
        <v>Chattogram FR Non-PNP</v>
      </c>
      <c r="G2114" s="338">
        <v>1938150</v>
      </c>
      <c r="H2114" s="336">
        <v>353579.25826755667</v>
      </c>
      <c r="I2114" s="336">
        <v>7752.6</v>
      </c>
      <c r="J2114" s="336"/>
      <c r="K2114" s="336"/>
      <c r="L2114" s="337">
        <f t="shared" si="97"/>
        <v>18.24313176315335</v>
      </c>
      <c r="M2114" s="337">
        <f t="shared" si="98"/>
        <v>0.4</v>
      </c>
    </row>
    <row r="2115" spans="1:13">
      <c r="A2115" s="334" t="s">
        <v>836</v>
      </c>
      <c r="B2115" s="334" t="s">
        <v>48</v>
      </c>
      <c r="C2115" s="334" t="s">
        <v>18</v>
      </c>
      <c r="D2115" s="334" t="s">
        <v>1537</v>
      </c>
      <c r="E2115" s="334" t="s">
        <v>1041</v>
      </c>
      <c r="F2115" s="334" t="str">
        <f t="shared" si="99"/>
        <v>Mymensingh FR Non-PNP</v>
      </c>
      <c r="G2115" s="338">
        <v>645669</v>
      </c>
      <c r="H2115" s="336">
        <v>100302.49295076587</v>
      </c>
      <c r="I2115" s="336">
        <v>2582.6759999999999</v>
      </c>
      <c r="J2115" s="336"/>
      <c r="K2115" s="336"/>
      <c r="L2115" s="337">
        <f t="shared" ref="L2115:L2178" si="100">(H2115/G2115)*100</f>
        <v>15.534661405575592</v>
      </c>
      <c r="M2115" s="337">
        <f t="shared" ref="M2115:M2178" si="101">(I2115/G2115)*100</f>
        <v>0.4</v>
      </c>
    </row>
    <row r="2116" spans="1:13">
      <c r="A2116" s="334" t="s">
        <v>479</v>
      </c>
      <c r="B2116" s="334" t="s">
        <v>226</v>
      </c>
      <c r="C2116" s="334" t="s">
        <v>107</v>
      </c>
      <c r="D2116" s="334" t="s">
        <v>1537</v>
      </c>
      <c r="E2116" s="334" t="s">
        <v>1041</v>
      </c>
      <c r="F2116" s="334" t="str">
        <f t="shared" ref="F2116:F2179" si="102">CONCATENATE(C2116," ",E2116," ",D2116)</f>
        <v>Rajshahi FR Non-PNP</v>
      </c>
      <c r="G2116" s="338">
        <v>2176145</v>
      </c>
      <c r="H2116" s="336">
        <v>456587.74777499022</v>
      </c>
      <c r="I2116" s="336">
        <v>8833.8325004600738</v>
      </c>
      <c r="J2116" s="336"/>
      <c r="K2116" s="336"/>
      <c r="L2116" s="337">
        <f t="shared" si="100"/>
        <v>20.981494697044095</v>
      </c>
      <c r="M2116" s="337">
        <f t="shared" si="101"/>
        <v>0.40593951691914254</v>
      </c>
    </row>
    <row r="2117" spans="1:13">
      <c r="A2117" s="334" t="s">
        <v>581</v>
      </c>
      <c r="B2117" s="334" t="s">
        <v>103</v>
      </c>
      <c r="C2117" s="334" t="s">
        <v>52</v>
      </c>
      <c r="D2117" s="334" t="s">
        <v>1537</v>
      </c>
      <c r="E2117" s="334" t="s">
        <v>1041</v>
      </c>
      <c r="F2117" s="334" t="str">
        <f t="shared" si="102"/>
        <v>Dhaka FR Non-PNP</v>
      </c>
      <c r="G2117" s="338">
        <v>2101235</v>
      </c>
      <c r="H2117" s="336">
        <v>352557.3760580222</v>
      </c>
      <c r="I2117" s="336">
        <v>8404.94</v>
      </c>
      <c r="J2117" s="336"/>
      <c r="K2117" s="336"/>
      <c r="L2117" s="337">
        <f t="shared" si="100"/>
        <v>16.778579076496548</v>
      </c>
      <c r="M2117" s="337">
        <f t="shared" si="101"/>
        <v>0.4</v>
      </c>
    </row>
    <row r="2118" spans="1:13">
      <c r="A2118" s="334" t="s">
        <v>630</v>
      </c>
      <c r="B2118" s="334" t="s">
        <v>52</v>
      </c>
      <c r="C2118" s="334" t="s">
        <v>52</v>
      </c>
      <c r="D2118" s="334" t="s">
        <v>1537</v>
      </c>
      <c r="E2118" s="334" t="s">
        <v>1041</v>
      </c>
      <c r="F2118" s="334" t="str">
        <f t="shared" si="102"/>
        <v>Dhaka FR Non-PNP</v>
      </c>
      <c r="G2118" s="338">
        <v>3675459</v>
      </c>
      <c r="H2118" s="336">
        <v>703031.53306414338</v>
      </c>
      <c r="I2118" s="336">
        <v>14701.836000000001</v>
      </c>
      <c r="J2118" s="336"/>
      <c r="K2118" s="336"/>
      <c r="L2118" s="337">
        <f t="shared" si="100"/>
        <v>19.127720729958988</v>
      </c>
      <c r="M2118" s="337">
        <f t="shared" si="101"/>
        <v>0.4</v>
      </c>
    </row>
    <row r="2119" spans="1:13">
      <c r="A2119" s="334" t="s">
        <v>163</v>
      </c>
      <c r="B2119" s="334" t="s">
        <v>165</v>
      </c>
      <c r="C2119" s="334" t="s">
        <v>52</v>
      </c>
      <c r="D2119" s="334" t="s">
        <v>1537</v>
      </c>
      <c r="E2119" s="334" t="s">
        <v>1041</v>
      </c>
      <c r="F2119" s="334" t="str">
        <f t="shared" si="102"/>
        <v>Dhaka FR Non-PNP</v>
      </c>
      <c r="G2119" s="338">
        <v>1522136</v>
      </c>
      <c r="H2119" s="336">
        <v>239599.14775013592</v>
      </c>
      <c r="I2119" s="336">
        <v>6088.5439999999999</v>
      </c>
      <c r="J2119" s="336"/>
      <c r="K2119" s="336"/>
      <c r="L2119" s="337">
        <f t="shared" si="100"/>
        <v>15.740981604149425</v>
      </c>
      <c r="M2119" s="337">
        <f t="shared" si="101"/>
        <v>0.4</v>
      </c>
    </row>
    <row r="2120" spans="1:13">
      <c r="A2120" s="334" t="s">
        <v>481</v>
      </c>
      <c r="B2120" s="334" t="s">
        <v>206</v>
      </c>
      <c r="C2120" s="334" t="s">
        <v>52</v>
      </c>
      <c r="D2120" s="334" t="s">
        <v>1537</v>
      </c>
      <c r="E2120" s="334" t="s">
        <v>1041</v>
      </c>
      <c r="F2120" s="334" t="str">
        <f t="shared" si="102"/>
        <v>Dhaka FR Non-PNP</v>
      </c>
      <c r="G2120" s="338">
        <v>2316697</v>
      </c>
      <c r="H2120" s="336">
        <v>380754.42368881893</v>
      </c>
      <c r="I2120" s="336">
        <v>9266.7880000000005</v>
      </c>
      <c r="J2120" s="336"/>
      <c r="K2120" s="336"/>
      <c r="L2120" s="337">
        <f t="shared" si="100"/>
        <v>16.435227554091835</v>
      </c>
      <c r="M2120" s="337">
        <f t="shared" si="101"/>
        <v>0.4</v>
      </c>
    </row>
    <row r="2121" spans="1:13">
      <c r="A2121" s="334" t="s">
        <v>269</v>
      </c>
      <c r="B2121" s="334" t="s">
        <v>79</v>
      </c>
      <c r="C2121" s="334" t="s">
        <v>52</v>
      </c>
      <c r="D2121" s="334" t="s">
        <v>1537</v>
      </c>
      <c r="E2121" s="334" t="s">
        <v>1041</v>
      </c>
      <c r="F2121" s="334" t="str">
        <f t="shared" si="102"/>
        <v>Dhaka FR Non-PNP</v>
      </c>
      <c r="G2121" s="338">
        <v>1779674</v>
      </c>
      <c r="H2121" s="336">
        <v>290494.08512330608</v>
      </c>
      <c r="I2121" s="336">
        <v>7118.6959999999999</v>
      </c>
      <c r="J2121" s="336"/>
      <c r="K2121" s="336"/>
      <c r="L2121" s="337">
        <f t="shared" si="100"/>
        <v>16.322881894285473</v>
      </c>
      <c r="M2121" s="337">
        <f t="shared" si="101"/>
        <v>0.4</v>
      </c>
    </row>
    <row r="2122" spans="1:13">
      <c r="A2122" s="334" t="s">
        <v>375</v>
      </c>
      <c r="B2122" s="334" t="s">
        <v>52</v>
      </c>
      <c r="C2122" s="334" t="s">
        <v>52</v>
      </c>
      <c r="D2122" s="334" t="s">
        <v>1537</v>
      </c>
      <c r="E2122" s="334" t="s">
        <v>1041</v>
      </c>
      <c r="F2122" s="334" t="str">
        <f t="shared" si="102"/>
        <v>Dhaka FR Non-PNP</v>
      </c>
      <c r="G2122" s="338">
        <v>722454</v>
      </c>
      <c r="H2122" s="336">
        <v>141522.05574086728</v>
      </c>
      <c r="I2122" s="336">
        <v>2889.8160000000003</v>
      </c>
      <c r="J2122" s="336"/>
      <c r="K2122" s="336"/>
      <c r="L2122" s="337">
        <f t="shared" si="100"/>
        <v>19.589074977904097</v>
      </c>
      <c r="M2122" s="337">
        <f t="shared" si="101"/>
        <v>0.4</v>
      </c>
    </row>
    <row r="2123" spans="1:13">
      <c r="A2123" s="334" t="s">
        <v>430</v>
      </c>
      <c r="B2123" s="334" t="s">
        <v>52</v>
      </c>
      <c r="C2123" s="334" t="s">
        <v>52</v>
      </c>
      <c r="D2123" s="334" t="s">
        <v>1537</v>
      </c>
      <c r="E2123" s="334" t="s">
        <v>1041</v>
      </c>
      <c r="F2123" s="334" t="str">
        <f t="shared" si="102"/>
        <v>Dhaka FR Non-PNP</v>
      </c>
      <c r="G2123" s="338">
        <v>2988898</v>
      </c>
      <c r="H2123" s="336">
        <v>490836.33172830823</v>
      </c>
      <c r="I2123" s="336">
        <v>2.9103830456733704E-11</v>
      </c>
      <c r="J2123" s="336"/>
      <c r="K2123" s="336"/>
      <c r="L2123" s="337">
        <f t="shared" si="100"/>
        <v>16.421983343971867</v>
      </c>
      <c r="M2123" s="337">
        <f t="shared" si="101"/>
        <v>9.737311362493369E-16</v>
      </c>
    </row>
    <row r="2124" spans="1:13">
      <c r="A2124" s="334" t="s">
        <v>332</v>
      </c>
      <c r="B2124" s="334" t="s">
        <v>48</v>
      </c>
      <c r="C2124" s="334" t="s">
        <v>18</v>
      </c>
      <c r="D2124" s="334" t="s">
        <v>1537</v>
      </c>
      <c r="E2124" s="334" t="s">
        <v>1041</v>
      </c>
      <c r="F2124" s="334" t="str">
        <f t="shared" si="102"/>
        <v>Mymensingh FR Non-PNP</v>
      </c>
      <c r="G2124" s="338">
        <v>764033</v>
      </c>
      <c r="H2124" s="336">
        <v>102752.35388936807</v>
      </c>
      <c r="I2124" s="336">
        <v>3056.1320000000001</v>
      </c>
      <c r="J2124" s="336"/>
      <c r="K2124" s="336"/>
      <c r="L2124" s="337">
        <f t="shared" si="100"/>
        <v>13.448680081798569</v>
      </c>
      <c r="M2124" s="337">
        <f t="shared" si="101"/>
        <v>0.4</v>
      </c>
    </row>
    <row r="2125" spans="1:13">
      <c r="A2125" s="334" t="s">
        <v>198</v>
      </c>
      <c r="B2125" s="334" t="s">
        <v>165</v>
      </c>
      <c r="C2125" s="334" t="s">
        <v>52</v>
      </c>
      <c r="D2125" s="334" t="s">
        <v>1537</v>
      </c>
      <c r="E2125" s="334" t="s">
        <v>1041</v>
      </c>
      <c r="F2125" s="334" t="str">
        <f t="shared" si="102"/>
        <v>Dhaka FR Non-PNP</v>
      </c>
      <c r="G2125" s="338">
        <v>2067663</v>
      </c>
      <c r="H2125" s="336">
        <v>291728.69529716711</v>
      </c>
      <c r="I2125" s="336">
        <v>8270.652</v>
      </c>
      <c r="J2125" s="336"/>
      <c r="K2125" s="336"/>
      <c r="L2125" s="337">
        <f t="shared" si="100"/>
        <v>14.109102658274928</v>
      </c>
      <c r="M2125" s="337">
        <f t="shared" si="101"/>
        <v>0.4</v>
      </c>
    </row>
    <row r="2126" spans="1:13">
      <c r="A2126" s="334" t="s">
        <v>298</v>
      </c>
      <c r="B2126" s="334" t="s">
        <v>300</v>
      </c>
      <c r="C2126" s="334" t="s">
        <v>18</v>
      </c>
      <c r="D2126" s="334" t="s">
        <v>1537</v>
      </c>
      <c r="E2126" s="334" t="s">
        <v>1041</v>
      </c>
      <c r="F2126" s="334" t="str">
        <f t="shared" si="102"/>
        <v>Mymensingh FR Non-PNP</v>
      </c>
      <c r="G2126" s="338">
        <v>1412026</v>
      </c>
      <c r="H2126" s="336">
        <v>215394.55438022022</v>
      </c>
      <c r="I2126" s="336">
        <v>5648.1040000000003</v>
      </c>
      <c r="J2126" s="336"/>
      <c r="K2126" s="336"/>
      <c r="L2126" s="337">
        <f t="shared" si="100"/>
        <v>15.254290953581606</v>
      </c>
      <c r="M2126" s="337">
        <f t="shared" si="101"/>
        <v>0.4</v>
      </c>
    </row>
    <row r="2127" spans="1:13">
      <c r="A2127" s="334" t="s">
        <v>574</v>
      </c>
      <c r="B2127" s="334" t="s">
        <v>576</v>
      </c>
      <c r="C2127" s="334" t="s">
        <v>389</v>
      </c>
      <c r="D2127" s="334" t="s">
        <v>1537</v>
      </c>
      <c r="E2127" s="334" t="s">
        <v>1041</v>
      </c>
      <c r="F2127" s="334" t="str">
        <f t="shared" si="102"/>
        <v>Rangpur FR Non-PNP</v>
      </c>
      <c r="G2127" s="338">
        <v>840034</v>
      </c>
      <c r="H2127" s="336">
        <v>129411.30968972178</v>
      </c>
      <c r="I2127" s="336">
        <v>20373.734901234857</v>
      </c>
      <c r="J2127" s="336"/>
      <c r="K2127" s="336"/>
      <c r="L2127" s="337">
        <f t="shared" si="100"/>
        <v>15.405484741060693</v>
      </c>
      <c r="M2127" s="337">
        <f t="shared" si="101"/>
        <v>2.4253464623140082</v>
      </c>
    </row>
    <row r="2128" spans="1:13">
      <c r="A2128" s="334" t="s">
        <v>1201</v>
      </c>
      <c r="B2128" s="334" t="s">
        <v>189</v>
      </c>
      <c r="C2128" s="334" t="s">
        <v>189</v>
      </c>
      <c r="D2128" s="334" t="s">
        <v>1537</v>
      </c>
      <c r="E2128" s="334" t="s">
        <v>1041</v>
      </c>
      <c r="F2128" s="334" t="str">
        <f t="shared" si="102"/>
        <v>Barishal FR Non-PNP</v>
      </c>
      <c r="G2128" s="338">
        <v>1645887</v>
      </c>
      <c r="H2128" s="336">
        <v>284556.77660211665</v>
      </c>
      <c r="I2128" s="336">
        <v>6583.5479999999998</v>
      </c>
      <c r="J2128" s="336"/>
      <c r="K2128" s="336"/>
      <c r="L2128" s="337">
        <f t="shared" si="100"/>
        <v>17.288961915497033</v>
      </c>
      <c r="M2128" s="337">
        <f t="shared" si="101"/>
        <v>0.4</v>
      </c>
    </row>
    <row r="2129" spans="1:13">
      <c r="A2129" s="334" t="s">
        <v>202</v>
      </c>
      <c r="B2129" s="334" t="s">
        <v>159</v>
      </c>
      <c r="C2129" s="334" t="s">
        <v>159</v>
      </c>
      <c r="D2129" s="334" t="s">
        <v>1537</v>
      </c>
      <c r="E2129" s="334" t="s">
        <v>1041</v>
      </c>
      <c r="F2129" s="334" t="str">
        <f t="shared" si="102"/>
        <v>Khulna FR Non-PNP</v>
      </c>
      <c r="G2129" s="338">
        <v>2364514</v>
      </c>
      <c r="H2129" s="336">
        <v>375517.69770927192</v>
      </c>
      <c r="I2129" s="336">
        <v>1.4551915228366852E-11</v>
      </c>
      <c r="J2129" s="336"/>
      <c r="K2129" s="336"/>
      <c r="L2129" s="337">
        <f t="shared" si="100"/>
        <v>15.881390328383418</v>
      </c>
      <c r="M2129" s="337">
        <f t="shared" si="101"/>
        <v>6.1542943828485904E-16</v>
      </c>
    </row>
    <row r="2130" spans="1:13">
      <c r="A2130" s="334" t="s">
        <v>931</v>
      </c>
      <c r="B2130" s="334" t="s">
        <v>226</v>
      </c>
      <c r="C2130" s="334" t="s">
        <v>107</v>
      </c>
      <c r="D2130" s="334" t="s">
        <v>1537</v>
      </c>
      <c r="E2130" s="334" t="s">
        <v>1041</v>
      </c>
      <c r="F2130" s="334" t="str">
        <f t="shared" si="102"/>
        <v>Rajshahi FR Non-PNP</v>
      </c>
      <c r="G2130" s="338">
        <v>3253665</v>
      </c>
      <c r="H2130" s="336">
        <v>498508.42426633439</v>
      </c>
      <c r="I2130" s="336">
        <v>13014.66</v>
      </c>
      <c r="J2130" s="336"/>
      <c r="K2130" s="336"/>
      <c r="L2130" s="337">
        <f t="shared" si="100"/>
        <v>15.321442873385379</v>
      </c>
      <c r="M2130" s="337">
        <f t="shared" si="101"/>
        <v>0.4</v>
      </c>
    </row>
    <row r="2131" spans="1:13">
      <c r="A2131" s="334" t="s">
        <v>591</v>
      </c>
      <c r="B2131" s="334" t="s">
        <v>389</v>
      </c>
      <c r="C2131" s="334" t="s">
        <v>389</v>
      </c>
      <c r="D2131" s="334" t="s">
        <v>1537</v>
      </c>
      <c r="E2131" s="334" t="s">
        <v>1041</v>
      </c>
      <c r="F2131" s="334" t="str">
        <f t="shared" si="102"/>
        <v>Rangpur FR Non-PNP</v>
      </c>
      <c r="G2131" s="338">
        <v>2060579</v>
      </c>
      <c r="H2131" s="336">
        <v>299020.0418943261</v>
      </c>
      <c r="I2131" s="336">
        <v>8242.3160000000007</v>
      </c>
      <c r="J2131" s="336"/>
      <c r="K2131" s="336"/>
      <c r="L2131" s="337">
        <f t="shared" si="100"/>
        <v>14.511457308568421</v>
      </c>
      <c r="M2131" s="337">
        <f t="shared" si="101"/>
        <v>0.4</v>
      </c>
    </row>
    <row r="2132" spans="1:13">
      <c r="A2132" s="334" t="s">
        <v>837</v>
      </c>
      <c r="B2132" s="334" t="s">
        <v>153</v>
      </c>
      <c r="C2132" s="334" t="s">
        <v>18</v>
      </c>
      <c r="D2132" s="334" t="s">
        <v>1537</v>
      </c>
      <c r="E2132" s="334" t="s">
        <v>1041</v>
      </c>
      <c r="F2132" s="334" t="str">
        <f t="shared" si="102"/>
        <v>Mymensingh FR Non-PNP</v>
      </c>
      <c r="G2132" s="338">
        <v>1690809</v>
      </c>
      <c r="H2132" s="336">
        <v>290705.87225819321</v>
      </c>
      <c r="I2132" s="336">
        <v>-1.4551915228366852E-11</v>
      </c>
      <c r="J2132" s="336"/>
      <c r="K2132" s="336"/>
      <c r="L2132" s="337">
        <f t="shared" si="100"/>
        <v>17.193300500422769</v>
      </c>
      <c r="M2132" s="337">
        <f t="shared" si="101"/>
        <v>-8.6064808197536524E-16</v>
      </c>
    </row>
    <row r="2133" spans="1:13">
      <c r="A2133" s="334" t="s">
        <v>476</v>
      </c>
      <c r="B2133" s="334" t="s">
        <v>156</v>
      </c>
      <c r="C2133" s="334" t="s">
        <v>159</v>
      </c>
      <c r="D2133" s="334" t="s">
        <v>1537</v>
      </c>
      <c r="E2133" s="334" t="s">
        <v>1041</v>
      </c>
      <c r="F2133" s="334" t="str">
        <f t="shared" si="102"/>
        <v>Khulna FR Non-PNP</v>
      </c>
      <c r="G2133" s="338">
        <v>1227603</v>
      </c>
      <c r="H2133" s="336">
        <v>188340.35187148215</v>
      </c>
      <c r="I2133" s="336">
        <v>88704.069501696533</v>
      </c>
      <c r="J2133" s="336"/>
      <c r="K2133" s="336"/>
      <c r="L2133" s="337">
        <f t="shared" si="100"/>
        <v>15.342122157691222</v>
      </c>
      <c r="M2133" s="337">
        <f t="shared" si="101"/>
        <v>7.2257944548601234</v>
      </c>
    </row>
    <row r="2134" spans="1:13">
      <c r="A2134" s="334" t="s">
        <v>383</v>
      </c>
      <c r="B2134" s="334" t="s">
        <v>103</v>
      </c>
      <c r="C2134" s="334" t="s">
        <v>52</v>
      </c>
      <c r="D2134" s="334" t="s">
        <v>1537</v>
      </c>
      <c r="E2134" s="334" t="s">
        <v>1041</v>
      </c>
      <c r="F2134" s="334" t="str">
        <f t="shared" si="102"/>
        <v>Dhaka FR Non-PNP</v>
      </c>
      <c r="G2134" s="338">
        <v>3230192</v>
      </c>
      <c r="H2134" s="336">
        <v>566113.06407664053</v>
      </c>
      <c r="I2134" s="336">
        <v>12920.768</v>
      </c>
      <c r="J2134" s="336"/>
      <c r="K2134" s="336"/>
      <c r="L2134" s="337">
        <f t="shared" si="100"/>
        <v>17.5256784759742</v>
      </c>
      <c r="M2134" s="337">
        <f t="shared" si="101"/>
        <v>0.4</v>
      </c>
    </row>
    <row r="2135" spans="1:13">
      <c r="A2135" s="334" t="s">
        <v>134</v>
      </c>
      <c r="B2135" s="334" t="s">
        <v>136</v>
      </c>
      <c r="C2135" s="334" t="s">
        <v>131</v>
      </c>
      <c r="D2135" s="334" t="s">
        <v>1537</v>
      </c>
      <c r="E2135" s="334" t="s">
        <v>1041</v>
      </c>
      <c r="F2135" s="334" t="str">
        <f t="shared" si="102"/>
        <v>Sylhet FR Non-PNP</v>
      </c>
      <c r="G2135" s="338">
        <v>1407252</v>
      </c>
      <c r="H2135" s="336">
        <v>222495.96693715738</v>
      </c>
      <c r="I2135" s="336">
        <v>5629.0079999999998</v>
      </c>
      <c r="J2135" s="336"/>
      <c r="K2135" s="336"/>
      <c r="L2135" s="337">
        <f t="shared" si="100"/>
        <v>15.810669797389338</v>
      </c>
      <c r="M2135" s="337">
        <f t="shared" si="101"/>
        <v>0.4</v>
      </c>
    </row>
    <row r="2136" spans="1:13">
      <c r="A2136" s="334" t="s">
        <v>432</v>
      </c>
      <c r="B2136" s="334" t="s">
        <v>136</v>
      </c>
      <c r="C2136" s="334" t="s">
        <v>131</v>
      </c>
      <c r="D2136" s="334" t="s">
        <v>1537</v>
      </c>
      <c r="E2136" s="334" t="s">
        <v>1041</v>
      </c>
      <c r="F2136" s="334" t="str">
        <f t="shared" si="102"/>
        <v>Sylhet FR Non-PNP</v>
      </c>
      <c r="G2136" s="338">
        <v>1408026</v>
      </c>
      <c r="H2136" s="336">
        <v>219661.50904757224</v>
      </c>
      <c r="I2136" s="336">
        <v>54717.304177331942</v>
      </c>
      <c r="J2136" s="336"/>
      <c r="K2136" s="336"/>
      <c r="L2136" s="337">
        <f t="shared" si="100"/>
        <v>15.600671368822184</v>
      </c>
      <c r="M2136" s="337">
        <f t="shared" si="101"/>
        <v>3.8861004113085942</v>
      </c>
    </row>
    <row r="2137" spans="1:13">
      <c r="A2137" s="334" t="s">
        <v>934</v>
      </c>
      <c r="B2137" s="334" t="s">
        <v>283</v>
      </c>
      <c r="C2137" s="334" t="s">
        <v>195</v>
      </c>
      <c r="D2137" s="334" t="s">
        <v>1537</v>
      </c>
      <c r="E2137" s="334" t="s">
        <v>1041</v>
      </c>
      <c r="F2137" s="334" t="str">
        <f t="shared" si="102"/>
        <v>Chattogram FR Non-PNP</v>
      </c>
      <c r="G2137" s="338">
        <v>1825480</v>
      </c>
      <c r="H2137" s="336">
        <v>321961.89228026744</v>
      </c>
      <c r="I2137" s="336">
        <v>1.4551915228366852E-11</v>
      </c>
      <c r="J2137" s="336"/>
      <c r="K2137" s="336"/>
      <c r="L2137" s="337">
        <f t="shared" si="100"/>
        <v>17.63710872100858</v>
      </c>
      <c r="M2137" s="337">
        <f t="shared" si="101"/>
        <v>7.9715555516175754E-16</v>
      </c>
    </row>
    <row r="2138" spans="1:13">
      <c r="A2138" s="334" t="s">
        <v>838</v>
      </c>
      <c r="B2138" s="334" t="s">
        <v>313</v>
      </c>
      <c r="C2138" s="334" t="s">
        <v>189</v>
      </c>
      <c r="D2138" s="334" t="s">
        <v>1537</v>
      </c>
      <c r="E2138" s="334" t="s">
        <v>1041</v>
      </c>
      <c r="F2138" s="334" t="str">
        <f t="shared" si="102"/>
        <v>Barishal FR Non-PNP</v>
      </c>
      <c r="G2138" s="338">
        <v>1328079</v>
      </c>
      <c r="H2138" s="336">
        <v>233712.96230140617</v>
      </c>
      <c r="I2138" s="336">
        <v>5312.3159999999998</v>
      </c>
      <c r="J2138" s="336"/>
      <c r="K2138" s="336"/>
      <c r="L2138" s="337">
        <f t="shared" si="100"/>
        <v>17.597820784863412</v>
      </c>
      <c r="M2138" s="337">
        <f t="shared" si="101"/>
        <v>0.4</v>
      </c>
    </row>
    <row r="2139" spans="1:13">
      <c r="A2139" s="334" t="s">
        <v>406</v>
      </c>
      <c r="B2139" s="334" t="s">
        <v>52</v>
      </c>
      <c r="C2139" s="334" t="s">
        <v>52</v>
      </c>
      <c r="D2139" s="334" t="s">
        <v>1537</v>
      </c>
      <c r="E2139" s="334" t="s">
        <v>1041</v>
      </c>
      <c r="F2139" s="334" t="str">
        <f t="shared" si="102"/>
        <v>Dhaka FR Non-PNP</v>
      </c>
      <c r="G2139" s="338">
        <v>479633</v>
      </c>
      <c r="H2139" s="336">
        <v>73936.461933488405</v>
      </c>
      <c r="I2139" s="336">
        <v>1918.5320000000002</v>
      </c>
      <c r="J2139" s="336"/>
      <c r="K2139" s="336"/>
      <c r="L2139" s="337">
        <f t="shared" si="100"/>
        <v>15.415215786546883</v>
      </c>
      <c r="M2139" s="337">
        <f t="shared" si="101"/>
        <v>0.4</v>
      </c>
    </row>
    <row r="2140" spans="1:13">
      <c r="A2140" s="334" t="s">
        <v>932</v>
      </c>
      <c r="B2140" s="334" t="s">
        <v>52</v>
      </c>
      <c r="C2140" s="334" t="s">
        <v>52</v>
      </c>
      <c r="D2140" s="334" t="s">
        <v>1537</v>
      </c>
      <c r="E2140" s="334" t="s">
        <v>1041</v>
      </c>
      <c r="F2140" s="334" t="str">
        <f t="shared" si="102"/>
        <v>Dhaka FR Non-PNP</v>
      </c>
      <c r="G2140" s="338">
        <v>2183762</v>
      </c>
      <c r="H2140" s="336">
        <v>393580.7202523732</v>
      </c>
      <c r="I2140" s="336">
        <v>8735.0480000000007</v>
      </c>
      <c r="J2140" s="336"/>
      <c r="K2140" s="336"/>
      <c r="L2140" s="337">
        <f t="shared" si="100"/>
        <v>18.023059300984869</v>
      </c>
      <c r="M2140" s="337">
        <f t="shared" si="101"/>
        <v>0.4</v>
      </c>
    </row>
    <row r="2141" spans="1:13">
      <c r="A2141" s="334" t="s">
        <v>951</v>
      </c>
      <c r="B2141" s="334" t="s">
        <v>176</v>
      </c>
      <c r="C2141" s="334" t="s">
        <v>159</v>
      </c>
      <c r="D2141" s="334" t="s">
        <v>1537</v>
      </c>
      <c r="E2141" s="334" t="s">
        <v>1041</v>
      </c>
      <c r="F2141" s="334" t="str">
        <f t="shared" si="102"/>
        <v>Khulna FR Non-PNP</v>
      </c>
      <c r="G2141" s="338">
        <v>955816</v>
      </c>
      <c r="H2141" s="336">
        <v>145760.94418572</v>
      </c>
      <c r="I2141" s="336">
        <v>0</v>
      </c>
      <c r="J2141" s="336"/>
      <c r="K2141" s="336"/>
      <c r="L2141" s="337">
        <f t="shared" si="100"/>
        <v>15.249895815274069</v>
      </c>
      <c r="M2141" s="337">
        <f t="shared" si="101"/>
        <v>0</v>
      </c>
    </row>
    <row r="2142" spans="1:13">
      <c r="A2142" s="334" t="s">
        <v>947</v>
      </c>
      <c r="B2142" s="334" t="s">
        <v>351</v>
      </c>
      <c r="C2142" s="334" t="s">
        <v>389</v>
      </c>
      <c r="D2142" s="334" t="s">
        <v>1537</v>
      </c>
      <c r="E2142" s="334" t="s">
        <v>1041</v>
      </c>
      <c r="F2142" s="334" t="str">
        <f t="shared" si="102"/>
        <v>Rangpur FR Non-PNP</v>
      </c>
      <c r="G2142" s="338">
        <v>1592786</v>
      </c>
      <c r="H2142" s="336">
        <v>273768.76145644649</v>
      </c>
      <c r="I2142" s="336">
        <v>6371.1440000000002</v>
      </c>
      <c r="J2142" s="336"/>
      <c r="K2142" s="336"/>
      <c r="L2142" s="337">
        <f t="shared" si="100"/>
        <v>17.188044185248145</v>
      </c>
      <c r="M2142" s="337">
        <f t="shared" si="101"/>
        <v>0.4</v>
      </c>
    </row>
    <row r="2143" spans="1:13">
      <c r="A2143" s="334" t="s">
        <v>918</v>
      </c>
      <c r="B2143" s="334" t="s">
        <v>52</v>
      </c>
      <c r="C2143" s="334" t="s">
        <v>52</v>
      </c>
      <c r="D2143" s="334" t="s">
        <v>1492</v>
      </c>
      <c r="E2143" s="334" t="s">
        <v>1041</v>
      </c>
      <c r="F2143" s="334" t="str">
        <f t="shared" si="102"/>
        <v>Dhaka FR PNP</v>
      </c>
      <c r="G2143" s="338">
        <v>4469973</v>
      </c>
      <c r="H2143" s="336">
        <v>771792.7139700948</v>
      </c>
      <c r="I2143" s="336">
        <v>17879.892</v>
      </c>
      <c r="J2143" s="336"/>
      <c r="K2143" s="336"/>
      <c r="L2143" s="337">
        <f t="shared" si="100"/>
        <v>17.26616053318655</v>
      </c>
      <c r="M2143" s="337">
        <f t="shared" si="101"/>
        <v>0.4</v>
      </c>
    </row>
    <row r="2144" spans="1:13">
      <c r="A2144" s="334" t="s">
        <v>929</v>
      </c>
      <c r="B2144" s="334" t="s">
        <v>136</v>
      </c>
      <c r="C2144" s="334" t="s">
        <v>131</v>
      </c>
      <c r="D2144" s="334" t="s">
        <v>1537</v>
      </c>
      <c r="E2144" s="334" t="s">
        <v>1041</v>
      </c>
      <c r="F2144" s="334" t="str">
        <f t="shared" si="102"/>
        <v>Sylhet FR Non-PNP</v>
      </c>
      <c r="G2144" s="338">
        <v>2093962</v>
      </c>
      <c r="H2144" s="336">
        <v>342834.13694178261</v>
      </c>
      <c r="I2144" s="336">
        <v>252898.59244302684</v>
      </c>
      <c r="J2144" s="336"/>
      <c r="K2144" s="336"/>
      <c r="L2144" s="337">
        <f t="shared" si="100"/>
        <v>16.372509956808319</v>
      </c>
      <c r="M2144" s="337">
        <f t="shared" si="101"/>
        <v>12.07751585000238</v>
      </c>
    </row>
    <row r="2145" spans="1:13">
      <c r="A2145" s="334" t="s">
        <v>925</v>
      </c>
      <c r="B2145" s="334" t="s">
        <v>52</v>
      </c>
      <c r="C2145" s="334" t="s">
        <v>52</v>
      </c>
      <c r="D2145" s="334" t="s">
        <v>1537</v>
      </c>
      <c r="E2145" s="334" t="s">
        <v>1041</v>
      </c>
      <c r="F2145" s="334" t="str">
        <f t="shared" si="102"/>
        <v>Dhaka FR Non-PNP</v>
      </c>
      <c r="G2145" s="338">
        <v>3302407</v>
      </c>
      <c r="H2145" s="336">
        <v>582547.43764452345</v>
      </c>
      <c r="I2145" s="336">
        <v>13209.628000000001</v>
      </c>
      <c r="J2145" s="336"/>
      <c r="K2145" s="336"/>
      <c r="L2145" s="337">
        <f t="shared" si="100"/>
        <v>17.640086084014584</v>
      </c>
      <c r="M2145" s="337">
        <f t="shared" si="101"/>
        <v>0.4</v>
      </c>
    </row>
    <row r="2146" spans="1:13">
      <c r="A2146" s="334" t="s">
        <v>945</v>
      </c>
      <c r="B2146" s="334" t="s">
        <v>192</v>
      </c>
      <c r="C2146" s="334" t="s">
        <v>52</v>
      </c>
      <c r="D2146" s="334" t="s">
        <v>1537</v>
      </c>
      <c r="E2146" s="334" t="s">
        <v>1041</v>
      </c>
      <c r="F2146" s="334" t="str">
        <f t="shared" si="102"/>
        <v>Dhaka FR Non-PNP</v>
      </c>
      <c r="G2146" s="338">
        <v>2005618</v>
      </c>
      <c r="H2146" s="336">
        <v>374788.24089599954</v>
      </c>
      <c r="I2146" s="336">
        <v>0</v>
      </c>
      <c r="J2146" s="336"/>
      <c r="K2146" s="336"/>
      <c r="L2146" s="337">
        <f t="shared" si="100"/>
        <v>18.68692048515717</v>
      </c>
      <c r="M2146" s="337">
        <f t="shared" si="101"/>
        <v>0</v>
      </c>
    </row>
    <row r="2147" spans="1:13">
      <c r="A2147" s="334" t="s">
        <v>946</v>
      </c>
      <c r="B2147" s="334" t="s">
        <v>336</v>
      </c>
      <c r="C2147" s="334" t="s">
        <v>389</v>
      </c>
      <c r="D2147" s="334" t="s">
        <v>1537</v>
      </c>
      <c r="E2147" s="334" t="s">
        <v>1041</v>
      </c>
      <c r="F2147" s="334" t="str">
        <f t="shared" si="102"/>
        <v>Rangpur FR Non-PNP</v>
      </c>
      <c r="G2147" s="338">
        <v>1000357</v>
      </c>
      <c r="H2147" s="336">
        <v>168960.80321866387</v>
      </c>
      <c r="I2147" s="336">
        <v>4001.4279999999999</v>
      </c>
      <c r="J2147" s="336"/>
      <c r="K2147" s="336"/>
      <c r="L2147" s="337">
        <f t="shared" si="100"/>
        <v>16.890050573811536</v>
      </c>
      <c r="M2147" s="337">
        <f t="shared" si="101"/>
        <v>0.4</v>
      </c>
    </row>
    <row r="2148" spans="1:13">
      <c r="A2148" s="334" t="s">
        <v>960</v>
      </c>
      <c r="B2148" s="334" t="s">
        <v>226</v>
      </c>
      <c r="C2148" s="334" t="s">
        <v>107</v>
      </c>
      <c r="D2148" s="334" t="s">
        <v>1537</v>
      </c>
      <c r="E2148" s="334" t="s">
        <v>1041</v>
      </c>
      <c r="F2148" s="334" t="str">
        <f t="shared" si="102"/>
        <v>Rajshahi FR Non-PNP</v>
      </c>
      <c r="G2148" s="338">
        <v>1491835</v>
      </c>
      <c r="H2148" s="336">
        <v>220397.58818315883</v>
      </c>
      <c r="I2148" s="336">
        <v>5967.34</v>
      </c>
      <c r="J2148" s="336"/>
      <c r="K2148" s="336"/>
      <c r="L2148" s="337">
        <f t="shared" si="100"/>
        <v>14.773590121103128</v>
      </c>
      <c r="M2148" s="337">
        <f t="shared" si="101"/>
        <v>0.4</v>
      </c>
    </row>
    <row r="2149" spans="1:13">
      <c r="A2149" s="334" t="s">
        <v>1287</v>
      </c>
      <c r="B2149" s="334" t="s">
        <v>1150</v>
      </c>
      <c r="C2149" s="334" t="s">
        <v>389</v>
      </c>
      <c r="D2149" s="334" t="s">
        <v>1537</v>
      </c>
      <c r="E2149" s="334" t="s">
        <v>1041</v>
      </c>
      <c r="F2149" s="334" t="str">
        <f t="shared" si="102"/>
        <v>Rangpur FR Non-PNP</v>
      </c>
      <c r="G2149" s="338">
        <v>4180570</v>
      </c>
      <c r="H2149" s="336">
        <v>770570.43955467967</v>
      </c>
      <c r="I2149" s="336">
        <v>16722.28</v>
      </c>
      <c r="J2149" s="336"/>
      <c r="K2149" s="336"/>
      <c r="L2149" s="337">
        <f t="shared" si="100"/>
        <v>18.432186030964189</v>
      </c>
      <c r="M2149" s="337">
        <f t="shared" si="101"/>
        <v>0.4</v>
      </c>
    </row>
    <row r="2150" spans="1:13">
      <c r="A2150" s="334" t="s">
        <v>966</v>
      </c>
      <c r="B2150" s="334" t="s">
        <v>1563</v>
      </c>
      <c r="C2150" s="334" t="s">
        <v>107</v>
      </c>
      <c r="D2150" s="334" t="s">
        <v>1537</v>
      </c>
      <c r="E2150" s="334" t="s">
        <v>1041</v>
      </c>
      <c r="F2150" s="334" t="str">
        <f t="shared" si="102"/>
        <v>Rajshahi FR Non-PNP</v>
      </c>
      <c r="G2150" s="338">
        <v>794608</v>
      </c>
      <c r="H2150" s="336">
        <v>142473.65878016295</v>
      </c>
      <c r="I2150" s="336">
        <v>3178.4320000000002</v>
      </c>
      <c r="J2150" s="336"/>
      <c r="K2150" s="336"/>
      <c r="L2150" s="337">
        <f t="shared" si="100"/>
        <v>17.930055924451167</v>
      </c>
      <c r="M2150" s="337">
        <f t="shared" si="101"/>
        <v>0.4</v>
      </c>
    </row>
    <row r="2151" spans="1:13">
      <c r="A2151" s="334" t="s">
        <v>1272</v>
      </c>
      <c r="B2151" s="334" t="s">
        <v>351</v>
      </c>
      <c r="C2151" s="334" t="s">
        <v>389</v>
      </c>
      <c r="D2151" s="334" t="s">
        <v>1537</v>
      </c>
      <c r="E2151" s="334" t="s">
        <v>1041</v>
      </c>
      <c r="F2151" s="334" t="str">
        <f t="shared" si="102"/>
        <v>Rangpur FR Non-PNP</v>
      </c>
      <c r="G2151" s="338">
        <v>1363317</v>
      </c>
      <c r="H2151" s="336">
        <v>222856.85360246559</v>
      </c>
      <c r="I2151" s="336">
        <v>5453.268</v>
      </c>
      <c r="J2151" s="336"/>
      <c r="K2151" s="336"/>
      <c r="L2151" s="337">
        <f t="shared" si="100"/>
        <v>16.346664319631135</v>
      </c>
      <c r="M2151" s="337">
        <f t="shared" si="101"/>
        <v>0.4</v>
      </c>
    </row>
    <row r="2152" spans="1:13">
      <c r="A2152" s="334" t="s">
        <v>973</v>
      </c>
      <c r="B2152" s="334" t="s">
        <v>189</v>
      </c>
      <c r="C2152" s="334" t="s">
        <v>189</v>
      </c>
      <c r="D2152" s="334" t="s">
        <v>1537</v>
      </c>
      <c r="E2152" s="334" t="s">
        <v>1041</v>
      </c>
      <c r="F2152" s="334" t="str">
        <f t="shared" si="102"/>
        <v>Barishal FR Non-PNP</v>
      </c>
      <c r="G2152" s="338">
        <v>3207024</v>
      </c>
      <c r="H2152" s="336">
        <v>524612.6447675759</v>
      </c>
      <c r="I2152" s="336">
        <v>12828.096</v>
      </c>
      <c r="J2152" s="336"/>
      <c r="K2152" s="336"/>
      <c r="L2152" s="337">
        <f t="shared" si="100"/>
        <v>16.358238814788287</v>
      </c>
      <c r="M2152" s="337">
        <f t="shared" si="101"/>
        <v>0.4</v>
      </c>
    </row>
    <row r="2153" spans="1:13">
      <c r="A2153" s="334" t="s">
        <v>956</v>
      </c>
      <c r="B2153" s="334" t="s">
        <v>165</v>
      </c>
      <c r="C2153" s="334" t="s">
        <v>52</v>
      </c>
      <c r="D2153" s="334" t="s">
        <v>1537</v>
      </c>
      <c r="E2153" s="334" t="s">
        <v>1041</v>
      </c>
      <c r="F2153" s="334" t="str">
        <f t="shared" si="102"/>
        <v>Dhaka FR Non-PNP</v>
      </c>
      <c r="G2153" s="338">
        <v>2470145</v>
      </c>
      <c r="H2153" s="336">
        <v>421747.95986284921</v>
      </c>
      <c r="I2153" s="336">
        <v>9880.58</v>
      </c>
      <c r="J2153" s="336"/>
      <c r="K2153" s="336"/>
      <c r="L2153" s="337">
        <f t="shared" si="100"/>
        <v>17.073813879867345</v>
      </c>
      <c r="M2153" s="337">
        <f t="shared" si="101"/>
        <v>0.4</v>
      </c>
    </row>
    <row r="2154" spans="1:13">
      <c r="A2154" s="334" t="s">
        <v>949</v>
      </c>
      <c r="B2154" s="334" t="s">
        <v>159</v>
      </c>
      <c r="C2154" s="334" t="s">
        <v>159</v>
      </c>
      <c r="D2154" s="334" t="s">
        <v>1537</v>
      </c>
      <c r="E2154" s="334" t="s">
        <v>1041</v>
      </c>
      <c r="F2154" s="334" t="str">
        <f t="shared" si="102"/>
        <v>Khulna FR Non-PNP</v>
      </c>
      <c r="G2154" s="338">
        <v>2046555</v>
      </c>
      <c r="H2154" s="336">
        <v>270421.93425771577</v>
      </c>
      <c r="I2154" s="336">
        <v>8186.22</v>
      </c>
      <c r="J2154" s="336"/>
      <c r="K2154" s="336"/>
      <c r="L2154" s="337">
        <f t="shared" si="100"/>
        <v>13.213519023809074</v>
      </c>
      <c r="M2154" s="337">
        <f t="shared" si="101"/>
        <v>0.4</v>
      </c>
    </row>
    <row r="2155" spans="1:13">
      <c r="A2155" s="334" t="s">
        <v>1268</v>
      </c>
      <c r="B2155" s="334" t="s">
        <v>576</v>
      </c>
      <c r="C2155" s="334" t="s">
        <v>389</v>
      </c>
      <c r="D2155" s="334" t="s">
        <v>1537</v>
      </c>
      <c r="E2155" s="334" t="s">
        <v>1041</v>
      </c>
      <c r="F2155" s="334" t="str">
        <f t="shared" si="102"/>
        <v>Rangpur FR Non-PNP</v>
      </c>
      <c r="G2155" s="338">
        <v>3185101</v>
      </c>
      <c r="H2155" s="336">
        <v>626037.90450210054</v>
      </c>
      <c r="I2155" s="336">
        <v>12740.404</v>
      </c>
      <c r="J2155" s="336"/>
      <c r="K2155" s="336"/>
      <c r="L2155" s="337">
        <f t="shared" si="100"/>
        <v>19.655197888610143</v>
      </c>
      <c r="M2155" s="337">
        <f t="shared" si="101"/>
        <v>0.4</v>
      </c>
    </row>
    <row r="2156" spans="1:13">
      <c r="A2156" s="334" t="s">
        <v>1221</v>
      </c>
      <c r="B2156" s="334" t="s">
        <v>351</v>
      </c>
      <c r="C2156" s="334" t="s">
        <v>389</v>
      </c>
      <c r="D2156" s="334" t="s">
        <v>1537</v>
      </c>
      <c r="E2156" s="334" t="s">
        <v>1041</v>
      </c>
      <c r="F2156" s="334" t="str">
        <f t="shared" si="102"/>
        <v>Rangpur FR Non-PNP</v>
      </c>
      <c r="G2156" s="338">
        <v>644656</v>
      </c>
      <c r="H2156" s="336">
        <v>106142.52971796296</v>
      </c>
      <c r="I2156" s="336">
        <v>2578.6240000000003</v>
      </c>
      <c r="J2156" s="336"/>
      <c r="K2156" s="336"/>
      <c r="L2156" s="337">
        <f t="shared" si="100"/>
        <v>16.464987484482105</v>
      </c>
      <c r="M2156" s="337">
        <f t="shared" si="101"/>
        <v>0.4</v>
      </c>
    </row>
    <row r="2157" spans="1:13">
      <c r="A2157" s="334" t="s">
        <v>962</v>
      </c>
      <c r="B2157" s="334" t="s">
        <v>189</v>
      </c>
      <c r="C2157" s="334" t="s">
        <v>189</v>
      </c>
      <c r="D2157" s="334" t="s">
        <v>1537</v>
      </c>
      <c r="E2157" s="334" t="s">
        <v>1041</v>
      </c>
      <c r="F2157" s="334" t="str">
        <f t="shared" si="102"/>
        <v>Barishal FR Non-PNP</v>
      </c>
      <c r="G2157" s="338">
        <v>1975192</v>
      </c>
      <c r="H2157" s="336">
        <v>318339.56832977646</v>
      </c>
      <c r="I2157" s="336">
        <v>7.2759576141834259E-12</v>
      </c>
      <c r="J2157" s="336"/>
      <c r="K2157" s="336"/>
      <c r="L2157" s="337">
        <f t="shared" si="100"/>
        <v>16.116892349188152</v>
      </c>
      <c r="M2157" s="337">
        <f t="shared" si="101"/>
        <v>3.6836710629566271E-16</v>
      </c>
    </row>
    <row r="2158" spans="1:13">
      <c r="A2158" s="334" t="s">
        <v>953</v>
      </c>
      <c r="B2158" s="334" t="s">
        <v>18</v>
      </c>
      <c r="C2158" s="334" t="s">
        <v>18</v>
      </c>
      <c r="D2158" s="334" t="s">
        <v>1537</v>
      </c>
      <c r="E2158" s="334" t="s">
        <v>1041</v>
      </c>
      <c r="F2158" s="334" t="str">
        <f t="shared" si="102"/>
        <v>Mymensingh FR Non-PNP</v>
      </c>
      <c r="G2158" s="338">
        <v>1672762</v>
      </c>
      <c r="H2158" s="336">
        <v>257176.10935740723</v>
      </c>
      <c r="I2158" s="336">
        <v>6691.0479999999998</v>
      </c>
      <c r="J2158" s="336"/>
      <c r="K2158" s="336"/>
      <c r="L2158" s="337">
        <f t="shared" si="100"/>
        <v>15.374339526926558</v>
      </c>
      <c r="M2158" s="337">
        <f t="shared" si="101"/>
        <v>0.4</v>
      </c>
    </row>
    <row r="2159" spans="1:13">
      <c r="A2159" s="334" t="s">
        <v>1568</v>
      </c>
      <c r="B2159" s="334" t="s">
        <v>76</v>
      </c>
      <c r="C2159" s="334" t="s">
        <v>195</v>
      </c>
      <c r="D2159" s="334" t="s">
        <v>1537</v>
      </c>
      <c r="E2159" s="334" t="s">
        <v>1041</v>
      </c>
      <c r="F2159" s="334" t="str">
        <f t="shared" si="102"/>
        <v>Chattogram FR Non-PNP</v>
      </c>
      <c r="G2159" s="338">
        <v>1316163</v>
      </c>
      <c r="H2159" s="336">
        <v>230294.02241935959</v>
      </c>
      <c r="I2159" s="336">
        <v>5264.652</v>
      </c>
      <c r="J2159" s="336"/>
      <c r="K2159" s="336"/>
      <c r="L2159" s="337">
        <f t="shared" si="100"/>
        <v>17.49737854804911</v>
      </c>
      <c r="M2159" s="337">
        <f t="shared" si="101"/>
        <v>0.4</v>
      </c>
    </row>
    <row r="2160" spans="1:13">
      <c r="A2160" s="334" t="s">
        <v>954</v>
      </c>
      <c r="B2160" s="334" t="s">
        <v>48</v>
      </c>
      <c r="C2160" s="334" t="s">
        <v>18</v>
      </c>
      <c r="D2160" s="334" t="s">
        <v>1537</v>
      </c>
      <c r="E2160" s="334" t="s">
        <v>1041</v>
      </c>
      <c r="F2160" s="334" t="str">
        <f t="shared" si="102"/>
        <v>Mymensingh FR Non-PNP</v>
      </c>
      <c r="G2160" s="338">
        <v>849578</v>
      </c>
      <c r="H2160" s="336">
        <v>129075.65973931053</v>
      </c>
      <c r="I2160" s="336">
        <v>3398.3119999999999</v>
      </c>
      <c r="J2160" s="336"/>
      <c r="K2160" s="336"/>
      <c r="L2160" s="337">
        <f t="shared" si="100"/>
        <v>15.192914569269748</v>
      </c>
      <c r="M2160" s="337">
        <f t="shared" si="101"/>
        <v>0.4</v>
      </c>
    </row>
    <row r="2161" spans="1:13">
      <c r="A2161" s="334" t="s">
        <v>965</v>
      </c>
      <c r="B2161" s="334" t="s">
        <v>156</v>
      </c>
      <c r="C2161" s="334" t="s">
        <v>159</v>
      </c>
      <c r="D2161" s="334" t="s">
        <v>1537</v>
      </c>
      <c r="E2161" s="334" t="s">
        <v>1041</v>
      </c>
      <c r="F2161" s="334" t="str">
        <f t="shared" si="102"/>
        <v>Khulna FR Non-PNP</v>
      </c>
      <c r="G2161" s="338">
        <v>1670723</v>
      </c>
      <c r="H2161" s="336">
        <v>288166.07287478208</v>
      </c>
      <c r="I2161" s="336">
        <v>6682.8919999999998</v>
      </c>
      <c r="J2161" s="336"/>
      <c r="K2161" s="336"/>
      <c r="L2161" s="337">
        <f t="shared" si="100"/>
        <v>17.247986223615889</v>
      </c>
      <c r="M2161" s="337">
        <f t="shared" si="101"/>
        <v>0.4</v>
      </c>
    </row>
    <row r="2162" spans="1:13">
      <c r="A2162" s="334" t="s">
        <v>959</v>
      </c>
      <c r="B2162" s="334" t="s">
        <v>98</v>
      </c>
      <c r="C2162" s="334" t="s">
        <v>52</v>
      </c>
      <c r="D2162" s="334" t="s">
        <v>1537</v>
      </c>
      <c r="E2162" s="334" t="s">
        <v>1041</v>
      </c>
      <c r="F2162" s="334" t="str">
        <f t="shared" si="102"/>
        <v>Dhaka FR Non-PNP</v>
      </c>
      <c r="G2162" s="338">
        <v>1621838</v>
      </c>
      <c r="H2162" s="336">
        <v>304275.57563408464</v>
      </c>
      <c r="I2162" s="336">
        <v>6487.3519999999999</v>
      </c>
      <c r="J2162" s="336"/>
      <c r="K2162" s="336"/>
      <c r="L2162" s="337">
        <f t="shared" si="100"/>
        <v>18.76115713370168</v>
      </c>
      <c r="M2162" s="337">
        <f t="shared" si="101"/>
        <v>0.4</v>
      </c>
    </row>
    <row r="2163" spans="1:13">
      <c r="A2163" s="334" t="s">
        <v>958</v>
      </c>
      <c r="B2163" s="334" t="s">
        <v>283</v>
      </c>
      <c r="C2163" s="334" t="s">
        <v>195</v>
      </c>
      <c r="D2163" s="334" t="s">
        <v>1537</v>
      </c>
      <c r="E2163" s="334" t="s">
        <v>1041</v>
      </c>
      <c r="F2163" s="334" t="str">
        <f t="shared" si="102"/>
        <v>Chattogram FR Non-PNP</v>
      </c>
      <c r="G2163" s="338">
        <v>3115278</v>
      </c>
      <c r="H2163" s="336">
        <v>530534.17499755416</v>
      </c>
      <c r="I2163" s="336">
        <v>12461.112000000001</v>
      </c>
      <c r="J2163" s="336"/>
      <c r="K2163" s="336"/>
      <c r="L2163" s="337">
        <f t="shared" si="100"/>
        <v>17.0300748439643</v>
      </c>
      <c r="M2163" s="337">
        <f t="shared" si="101"/>
        <v>0.4</v>
      </c>
    </row>
    <row r="2164" spans="1:13">
      <c r="A2164" s="334" t="s">
        <v>961</v>
      </c>
      <c r="B2164" s="334" t="s">
        <v>107</v>
      </c>
      <c r="C2164" s="334" t="s">
        <v>107</v>
      </c>
      <c r="D2164" s="334" t="s">
        <v>1537</v>
      </c>
      <c r="E2164" s="334" t="s">
        <v>1041</v>
      </c>
      <c r="F2164" s="334" t="str">
        <f t="shared" si="102"/>
        <v>Rajshahi FR Non-PNP</v>
      </c>
      <c r="G2164" s="338">
        <v>972752</v>
      </c>
      <c r="H2164" s="336">
        <v>168268.32210911301</v>
      </c>
      <c r="I2164" s="336">
        <v>3891.0080000000003</v>
      </c>
      <c r="J2164" s="336"/>
      <c r="K2164" s="336"/>
      <c r="L2164" s="337">
        <f t="shared" si="100"/>
        <v>17.298172824020202</v>
      </c>
      <c r="M2164" s="337">
        <f t="shared" si="101"/>
        <v>0.4</v>
      </c>
    </row>
    <row r="2165" spans="1:13">
      <c r="A2165" s="334" t="s">
        <v>963</v>
      </c>
      <c r="B2165" s="334" t="s">
        <v>52</v>
      </c>
      <c r="C2165" s="334" t="s">
        <v>52</v>
      </c>
      <c r="D2165" s="334" t="s">
        <v>1537</v>
      </c>
      <c r="E2165" s="334" t="s">
        <v>1041</v>
      </c>
      <c r="F2165" s="334" t="str">
        <f t="shared" si="102"/>
        <v>Dhaka FR Non-PNP</v>
      </c>
      <c r="G2165" s="338">
        <v>554917</v>
      </c>
      <c r="H2165" s="336">
        <v>85403.531600865375</v>
      </c>
      <c r="I2165" s="336">
        <v>2219.6680000000001</v>
      </c>
      <c r="J2165" s="336"/>
      <c r="K2165" s="336"/>
      <c r="L2165" s="337">
        <f t="shared" si="100"/>
        <v>15.390325328087872</v>
      </c>
      <c r="M2165" s="337">
        <f t="shared" si="101"/>
        <v>0.4</v>
      </c>
    </row>
    <row r="2166" spans="1:13">
      <c r="A2166" s="334" t="s">
        <v>985</v>
      </c>
      <c r="B2166" s="334" t="s">
        <v>52</v>
      </c>
      <c r="C2166" s="334" t="s">
        <v>52</v>
      </c>
      <c r="D2166" s="334" t="s">
        <v>1537</v>
      </c>
      <c r="E2166" s="334" t="s">
        <v>1041</v>
      </c>
      <c r="F2166" s="334" t="str">
        <f t="shared" si="102"/>
        <v>Dhaka FR Non-PNP</v>
      </c>
      <c r="G2166" s="338">
        <v>1384131</v>
      </c>
      <c r="H2166" s="336">
        <v>206858.95750240947</v>
      </c>
      <c r="I2166" s="336">
        <v>5536.5240000000003</v>
      </c>
      <c r="J2166" s="336"/>
      <c r="K2166" s="336"/>
      <c r="L2166" s="337">
        <f t="shared" si="100"/>
        <v>14.945041871210851</v>
      </c>
      <c r="M2166" s="337">
        <f t="shared" si="101"/>
        <v>0.4</v>
      </c>
    </row>
    <row r="2167" spans="1:13">
      <c r="A2167" s="334" t="s">
        <v>1569</v>
      </c>
      <c r="B2167" s="334" t="s">
        <v>173</v>
      </c>
      <c r="C2167" s="334" t="s">
        <v>52</v>
      </c>
      <c r="D2167" s="334" t="s">
        <v>1537</v>
      </c>
      <c r="E2167" s="334" t="s">
        <v>1041</v>
      </c>
      <c r="F2167" s="334" t="str">
        <f t="shared" si="102"/>
        <v>Dhaka FR Non-PNP</v>
      </c>
      <c r="G2167" s="338">
        <v>1371634</v>
      </c>
      <c r="H2167" s="336">
        <v>238654.9161558187</v>
      </c>
      <c r="I2167" s="336">
        <v>5486.5360000000001</v>
      </c>
      <c r="J2167" s="336"/>
      <c r="K2167" s="336"/>
      <c r="L2167" s="337">
        <f t="shared" si="100"/>
        <v>17.399314697347741</v>
      </c>
      <c r="M2167" s="337">
        <f t="shared" si="101"/>
        <v>0.4</v>
      </c>
    </row>
    <row r="2168" spans="1:13">
      <c r="A2168" s="334" t="s">
        <v>983</v>
      </c>
      <c r="B2168" s="334" t="s">
        <v>189</v>
      </c>
      <c r="C2168" s="334" t="s">
        <v>189</v>
      </c>
      <c r="D2168" s="334" t="s">
        <v>1537</v>
      </c>
      <c r="E2168" s="334" t="s">
        <v>1041</v>
      </c>
      <c r="F2168" s="334" t="str">
        <f t="shared" si="102"/>
        <v>Barishal FR Non-PNP</v>
      </c>
      <c r="G2168" s="338">
        <v>2666903</v>
      </c>
      <c r="H2168" s="336">
        <v>437867.49969459302</v>
      </c>
      <c r="I2168" s="336">
        <v>10667.612000000001</v>
      </c>
      <c r="J2168" s="336"/>
      <c r="K2168" s="336"/>
      <c r="L2168" s="337">
        <f t="shared" si="100"/>
        <v>16.418576142236631</v>
      </c>
      <c r="M2168" s="337">
        <f t="shared" si="101"/>
        <v>0.4</v>
      </c>
    </row>
    <row r="2169" spans="1:13">
      <c r="A2169" s="334" t="s">
        <v>1290</v>
      </c>
      <c r="B2169" s="334" t="s">
        <v>156</v>
      </c>
      <c r="C2169" s="334" t="s">
        <v>159</v>
      </c>
      <c r="D2169" s="334" t="s">
        <v>1537</v>
      </c>
      <c r="E2169" s="334" t="s">
        <v>1041</v>
      </c>
      <c r="F2169" s="334" t="str">
        <f t="shared" si="102"/>
        <v>Khulna FR Non-PNP</v>
      </c>
      <c r="G2169" s="338">
        <v>700729</v>
      </c>
      <c r="H2169" s="336">
        <v>119447.89888475022</v>
      </c>
      <c r="I2169" s="336">
        <v>2802.9160000000002</v>
      </c>
      <c r="J2169" s="336"/>
      <c r="K2169" s="336"/>
      <c r="L2169" s="337">
        <f t="shared" si="100"/>
        <v>17.04623312075713</v>
      </c>
      <c r="M2169" s="337">
        <f t="shared" si="101"/>
        <v>0.4</v>
      </c>
    </row>
    <row r="2170" spans="1:13">
      <c r="A2170" s="334" t="s">
        <v>980</v>
      </c>
      <c r="B2170" s="334" t="s">
        <v>52</v>
      </c>
      <c r="C2170" s="334" t="s">
        <v>52</v>
      </c>
      <c r="D2170" s="334" t="s">
        <v>1537</v>
      </c>
      <c r="E2170" s="334" t="s">
        <v>1041</v>
      </c>
      <c r="F2170" s="334" t="str">
        <f t="shared" si="102"/>
        <v>Dhaka FR Non-PNP</v>
      </c>
      <c r="G2170" s="338">
        <v>1603826</v>
      </c>
      <c r="H2170" s="336">
        <v>277666.78709174838</v>
      </c>
      <c r="I2170" s="336">
        <v>-1.4551915228366852E-11</v>
      </c>
      <c r="J2170" s="336"/>
      <c r="K2170" s="336"/>
      <c r="L2170" s="337">
        <f t="shared" si="100"/>
        <v>17.312775019967777</v>
      </c>
      <c r="M2170" s="337">
        <f t="shared" si="101"/>
        <v>-9.0732506072147798E-16</v>
      </c>
    </row>
    <row r="2171" spans="1:13">
      <c r="A2171" s="334" t="s">
        <v>967</v>
      </c>
      <c r="B2171" s="334" t="s">
        <v>1006</v>
      </c>
      <c r="C2171" s="334" t="s">
        <v>159</v>
      </c>
      <c r="D2171" s="334" t="s">
        <v>1537</v>
      </c>
      <c r="E2171" s="334" t="s">
        <v>1041</v>
      </c>
      <c r="F2171" s="334" t="str">
        <f t="shared" si="102"/>
        <v>Khulna FR Non-PNP</v>
      </c>
      <c r="G2171" s="338">
        <v>4161876</v>
      </c>
      <c r="H2171" s="336">
        <v>807946.07850219123</v>
      </c>
      <c r="I2171" s="336">
        <v>16647.504000000001</v>
      </c>
      <c r="J2171" s="336"/>
      <c r="K2171" s="336"/>
      <c r="L2171" s="337">
        <f t="shared" si="100"/>
        <v>19.413026205062124</v>
      </c>
      <c r="M2171" s="337">
        <f t="shared" si="101"/>
        <v>0.4</v>
      </c>
    </row>
    <row r="2172" spans="1:13">
      <c r="A2172" s="334" t="s">
        <v>996</v>
      </c>
      <c r="B2172" s="334" t="s">
        <v>48</v>
      </c>
      <c r="C2172" s="334" t="s">
        <v>18</v>
      </c>
      <c r="D2172" s="334" t="s">
        <v>1537</v>
      </c>
      <c r="E2172" s="334" t="s">
        <v>1041</v>
      </c>
      <c r="F2172" s="334" t="str">
        <f t="shared" si="102"/>
        <v>Mymensingh FR Non-PNP</v>
      </c>
      <c r="G2172" s="338">
        <v>1056662</v>
      </c>
      <c r="H2172" s="336">
        <v>181207.70631224188</v>
      </c>
      <c r="I2172" s="336">
        <v>4226.6480000000001</v>
      </c>
      <c r="J2172" s="336"/>
      <c r="K2172" s="336"/>
      <c r="L2172" s="337">
        <f t="shared" si="100"/>
        <v>17.149070025442562</v>
      </c>
      <c r="M2172" s="337">
        <f t="shared" si="101"/>
        <v>0.4</v>
      </c>
    </row>
    <row r="2173" spans="1:13">
      <c r="A2173" s="334" t="s">
        <v>1280</v>
      </c>
      <c r="B2173" s="334" t="s">
        <v>52</v>
      </c>
      <c r="C2173" s="334" t="s">
        <v>52</v>
      </c>
      <c r="D2173" s="334" t="s">
        <v>1537</v>
      </c>
      <c r="E2173" s="334" t="s">
        <v>1041</v>
      </c>
      <c r="F2173" s="334" t="str">
        <f t="shared" si="102"/>
        <v>Dhaka FR Non-PNP</v>
      </c>
      <c r="G2173" s="338">
        <v>1796870</v>
      </c>
      <c r="H2173" s="336">
        <v>282398.91965361341</v>
      </c>
      <c r="I2173" s="336">
        <v>7187.4800000000005</v>
      </c>
      <c r="J2173" s="336"/>
      <c r="K2173" s="336"/>
      <c r="L2173" s="337">
        <f t="shared" si="100"/>
        <v>15.716157521335067</v>
      </c>
      <c r="M2173" s="337">
        <f t="shared" si="101"/>
        <v>0.4</v>
      </c>
    </row>
    <row r="2174" spans="1:13">
      <c r="A2174" s="334" t="s">
        <v>1120</v>
      </c>
      <c r="B2174" s="334" t="s">
        <v>606</v>
      </c>
      <c r="C2174" s="334" t="s">
        <v>107</v>
      </c>
      <c r="D2174" s="334" t="s">
        <v>1537</v>
      </c>
      <c r="E2174" s="334" t="s">
        <v>1041</v>
      </c>
      <c r="F2174" s="334" t="str">
        <f t="shared" si="102"/>
        <v>Rajshahi FR Non-PNP</v>
      </c>
      <c r="G2174" s="338">
        <v>862759</v>
      </c>
      <c r="H2174" s="336">
        <v>144869.62244418633</v>
      </c>
      <c r="I2174" s="336">
        <v>3451.0360000000001</v>
      </c>
      <c r="J2174" s="336"/>
      <c r="K2174" s="336"/>
      <c r="L2174" s="337">
        <f t="shared" si="100"/>
        <v>16.791435666760513</v>
      </c>
      <c r="M2174" s="337">
        <f t="shared" si="101"/>
        <v>0.4</v>
      </c>
    </row>
    <row r="2175" spans="1:13">
      <c r="A2175" s="334" t="s">
        <v>1162</v>
      </c>
      <c r="B2175" s="334" t="s">
        <v>1163</v>
      </c>
      <c r="C2175" s="334" t="s">
        <v>159</v>
      </c>
      <c r="D2175" s="334" t="s">
        <v>1537</v>
      </c>
      <c r="E2175" s="334" t="s">
        <v>1041</v>
      </c>
      <c r="F2175" s="334" t="str">
        <f t="shared" si="102"/>
        <v>Khulna FR Non-PNP</v>
      </c>
      <c r="G2175" s="338">
        <v>1288404</v>
      </c>
      <c r="H2175" s="336">
        <v>196178.14527248743</v>
      </c>
      <c r="I2175" s="336">
        <v>5153.616</v>
      </c>
      <c r="J2175" s="336"/>
      <c r="K2175" s="336"/>
      <c r="L2175" s="337">
        <f t="shared" si="100"/>
        <v>15.226446461861917</v>
      </c>
      <c r="M2175" s="337">
        <f t="shared" si="101"/>
        <v>0.4</v>
      </c>
    </row>
    <row r="2176" spans="1:13">
      <c r="A2176" s="334" t="s">
        <v>1291</v>
      </c>
      <c r="B2176" s="334" t="s">
        <v>1139</v>
      </c>
      <c r="C2176" s="334" t="s">
        <v>189</v>
      </c>
      <c r="D2176" s="334" t="s">
        <v>1537</v>
      </c>
      <c r="E2176" s="334" t="s">
        <v>1041</v>
      </c>
      <c r="F2176" s="334" t="str">
        <f t="shared" si="102"/>
        <v>Barishal FR Non-PNP</v>
      </c>
      <c r="G2176" s="338">
        <v>2064905</v>
      </c>
      <c r="H2176" s="336">
        <v>340514.49996369303</v>
      </c>
      <c r="I2176" s="336">
        <v>8259.6200000000008</v>
      </c>
      <c r="J2176" s="336"/>
      <c r="K2176" s="336"/>
      <c r="L2176" s="337">
        <f t="shared" si="100"/>
        <v>16.490564939485981</v>
      </c>
      <c r="M2176" s="337">
        <f t="shared" si="101"/>
        <v>0.4</v>
      </c>
    </row>
    <row r="2177" spans="1:13">
      <c r="A2177" s="334" t="s">
        <v>1285</v>
      </c>
      <c r="B2177" s="334" t="s">
        <v>156</v>
      </c>
      <c r="C2177" s="334" t="s">
        <v>159</v>
      </c>
      <c r="D2177" s="334" t="s">
        <v>1537</v>
      </c>
      <c r="E2177" s="334" t="s">
        <v>1041</v>
      </c>
      <c r="F2177" s="334" t="str">
        <f t="shared" si="102"/>
        <v>Khulna FR Non-PNP</v>
      </c>
      <c r="G2177" s="338">
        <v>2201756</v>
      </c>
      <c r="H2177" s="336">
        <v>395985.15845838562</v>
      </c>
      <c r="I2177" s="336">
        <v>297150.82221395482</v>
      </c>
      <c r="J2177" s="336"/>
      <c r="K2177" s="336"/>
      <c r="L2177" s="337">
        <f t="shared" si="100"/>
        <v>17.984970108331062</v>
      </c>
      <c r="M2177" s="337">
        <f t="shared" si="101"/>
        <v>13.49608322693136</v>
      </c>
    </row>
    <row r="2178" spans="1:13">
      <c r="A2178" s="334" t="s">
        <v>1132</v>
      </c>
      <c r="B2178" s="334" t="s">
        <v>195</v>
      </c>
      <c r="C2178" s="334" t="s">
        <v>195</v>
      </c>
      <c r="D2178" s="334" t="s">
        <v>1537</v>
      </c>
      <c r="E2178" s="334" t="s">
        <v>1041</v>
      </c>
      <c r="F2178" s="334" t="str">
        <f t="shared" si="102"/>
        <v>Chattogram FR Non-PNP</v>
      </c>
      <c r="G2178" s="338">
        <v>1675919</v>
      </c>
      <c r="H2178" s="336">
        <v>246816.96033409695</v>
      </c>
      <c r="I2178" s="336">
        <v>6703.6760000000004</v>
      </c>
      <c r="J2178" s="336"/>
      <c r="K2178" s="336"/>
      <c r="L2178" s="337">
        <f t="shared" si="100"/>
        <v>14.727260704968256</v>
      </c>
      <c r="M2178" s="337">
        <f t="shared" si="101"/>
        <v>0.4</v>
      </c>
    </row>
    <row r="2179" spans="1:13">
      <c r="A2179" s="334" t="s">
        <v>1274</v>
      </c>
      <c r="B2179" s="334" t="s">
        <v>52</v>
      </c>
      <c r="C2179" s="334" t="s">
        <v>52</v>
      </c>
      <c r="D2179" s="334" t="s">
        <v>1537</v>
      </c>
      <c r="E2179" s="334" t="s">
        <v>1041</v>
      </c>
      <c r="F2179" s="334" t="str">
        <f t="shared" si="102"/>
        <v>Dhaka FR Non-PNP</v>
      </c>
      <c r="G2179" s="338">
        <v>3815958</v>
      </c>
      <c r="H2179" s="336">
        <v>683493.00303023588</v>
      </c>
      <c r="I2179" s="336">
        <v>15263.832</v>
      </c>
      <c r="J2179" s="336"/>
      <c r="K2179" s="336"/>
      <c r="L2179" s="337">
        <f t="shared" ref="L2179:L2242" si="103">(H2179/G2179)*100</f>
        <v>17.91143935625696</v>
      </c>
      <c r="M2179" s="337">
        <f t="shared" ref="M2179:M2242" si="104">(I2179/G2179)*100</f>
        <v>0.4</v>
      </c>
    </row>
    <row r="2180" spans="1:13">
      <c r="A2180" s="334" t="s">
        <v>1273</v>
      </c>
      <c r="B2180" s="334" t="s">
        <v>52</v>
      </c>
      <c r="C2180" s="334" t="s">
        <v>52</v>
      </c>
      <c r="D2180" s="334" t="s">
        <v>1537</v>
      </c>
      <c r="E2180" s="334" t="s">
        <v>1041</v>
      </c>
      <c r="F2180" s="334" t="str">
        <f t="shared" ref="F2180:F2243" si="105">CONCATENATE(C2180," ",E2180," ",D2180)</f>
        <v>Dhaka FR Non-PNP</v>
      </c>
      <c r="G2180" s="338">
        <v>3398958</v>
      </c>
      <c r="H2180" s="336">
        <v>587007.62058784836</v>
      </c>
      <c r="I2180" s="336">
        <v>13595.832</v>
      </c>
      <c r="J2180" s="336"/>
      <c r="K2180" s="336"/>
      <c r="L2180" s="337">
        <f t="shared" si="103"/>
        <v>17.27022283264013</v>
      </c>
      <c r="M2180" s="337">
        <f t="shared" si="104"/>
        <v>0.4</v>
      </c>
    </row>
    <row r="2181" spans="1:13">
      <c r="A2181" s="334" t="s">
        <v>1067</v>
      </c>
      <c r="B2181" s="334" t="s">
        <v>1068</v>
      </c>
      <c r="C2181" s="334" t="s">
        <v>159</v>
      </c>
      <c r="D2181" s="334" t="s">
        <v>1537</v>
      </c>
      <c r="E2181" s="334" t="s">
        <v>1041</v>
      </c>
      <c r="F2181" s="334" t="str">
        <f t="shared" si="105"/>
        <v>Khulna FR Non-PNP</v>
      </c>
      <c r="G2181" s="338">
        <v>1262451</v>
      </c>
      <c r="H2181" s="336">
        <v>213598.03073015818</v>
      </c>
      <c r="I2181" s="336">
        <v>5049.8040000000001</v>
      </c>
      <c r="J2181" s="336"/>
      <c r="K2181" s="336"/>
      <c r="L2181" s="337">
        <f t="shared" si="103"/>
        <v>16.919312569767712</v>
      </c>
      <c r="M2181" s="337">
        <f t="shared" si="104"/>
        <v>0.4</v>
      </c>
    </row>
    <row r="2182" spans="1:13">
      <c r="A2182" s="334" t="s">
        <v>1108</v>
      </c>
      <c r="B2182" s="334" t="s">
        <v>52</v>
      </c>
      <c r="C2182" s="334" t="s">
        <v>52</v>
      </c>
      <c r="D2182" s="334" t="s">
        <v>1537</v>
      </c>
      <c r="E2182" s="334" t="s">
        <v>1041</v>
      </c>
      <c r="F2182" s="334" t="str">
        <f t="shared" si="105"/>
        <v>Dhaka FR Non-PNP</v>
      </c>
      <c r="G2182" s="338">
        <v>1700360</v>
      </c>
      <c r="H2182" s="336">
        <v>307848.84604393138</v>
      </c>
      <c r="I2182" s="336">
        <v>6801.4400000000005</v>
      </c>
      <c r="J2182" s="336"/>
      <c r="K2182" s="336"/>
      <c r="L2182" s="337">
        <f t="shared" si="103"/>
        <v>18.104921666231348</v>
      </c>
      <c r="M2182" s="337">
        <f t="shared" si="104"/>
        <v>0.4</v>
      </c>
    </row>
    <row r="2183" spans="1:13">
      <c r="A2183" s="334" t="s">
        <v>1072</v>
      </c>
      <c r="B2183" s="334" t="s">
        <v>52</v>
      </c>
      <c r="C2183" s="334" t="s">
        <v>52</v>
      </c>
      <c r="D2183" s="334" t="s">
        <v>1537</v>
      </c>
      <c r="E2183" s="334" t="s">
        <v>1041</v>
      </c>
      <c r="F2183" s="334" t="str">
        <f t="shared" si="105"/>
        <v>Dhaka FR Non-PNP</v>
      </c>
      <c r="G2183" s="338">
        <v>953840</v>
      </c>
      <c r="H2183" s="336">
        <v>135407.80672348026</v>
      </c>
      <c r="I2183" s="336">
        <v>17866.373979460444</v>
      </c>
      <c r="J2183" s="336"/>
      <c r="K2183" s="336"/>
      <c r="L2183" s="337">
        <f t="shared" si="103"/>
        <v>14.196071324695994</v>
      </c>
      <c r="M2183" s="337">
        <f t="shared" si="104"/>
        <v>1.8730996791349122</v>
      </c>
    </row>
    <row r="2184" spans="1:13">
      <c r="A2184" s="334" t="s">
        <v>1198</v>
      </c>
      <c r="B2184" s="334" t="s">
        <v>325</v>
      </c>
      <c r="C2184" s="334" t="s">
        <v>389</v>
      </c>
      <c r="D2184" s="334" t="s">
        <v>1537</v>
      </c>
      <c r="E2184" s="334" t="s">
        <v>1041</v>
      </c>
      <c r="F2184" s="334" t="str">
        <f t="shared" si="105"/>
        <v>Rangpur FR Non-PNP</v>
      </c>
      <c r="G2184" s="338">
        <v>1073928</v>
      </c>
      <c r="H2184" s="336">
        <v>97764.534570617398</v>
      </c>
      <c r="I2184" s="336">
        <v>4295.7120000000004</v>
      </c>
      <c r="J2184" s="336"/>
      <c r="K2184" s="336"/>
      <c r="L2184" s="337">
        <f t="shared" si="103"/>
        <v>9.1034533572657939</v>
      </c>
      <c r="M2184" s="337">
        <f t="shared" si="104"/>
        <v>0.4</v>
      </c>
    </row>
    <row r="2185" spans="1:13">
      <c r="A2185" s="334" t="s">
        <v>1200</v>
      </c>
      <c r="B2185" s="334" t="s">
        <v>103</v>
      </c>
      <c r="C2185" s="334" t="s">
        <v>52</v>
      </c>
      <c r="D2185" s="334" t="s">
        <v>1537</v>
      </c>
      <c r="E2185" s="334" t="s">
        <v>1041</v>
      </c>
      <c r="F2185" s="334" t="str">
        <f t="shared" si="105"/>
        <v>Dhaka FR Non-PNP</v>
      </c>
      <c r="G2185" s="338">
        <v>1708224</v>
      </c>
      <c r="H2185" s="336">
        <v>301386.70583141939</v>
      </c>
      <c r="I2185" s="336">
        <v>6832.8959999999997</v>
      </c>
      <c r="J2185" s="336"/>
      <c r="K2185" s="336"/>
      <c r="L2185" s="337">
        <f t="shared" si="103"/>
        <v>17.643277803813749</v>
      </c>
      <c r="M2185" s="337">
        <f t="shared" si="104"/>
        <v>0.4</v>
      </c>
    </row>
    <row r="2186" spans="1:13">
      <c r="A2186" s="334" t="s">
        <v>1049</v>
      </c>
      <c r="B2186" s="334" t="s">
        <v>79</v>
      </c>
      <c r="C2186" s="334" t="s">
        <v>52</v>
      </c>
      <c r="D2186" s="334" t="s">
        <v>1537</v>
      </c>
      <c r="E2186" s="334" t="s">
        <v>1041</v>
      </c>
      <c r="F2186" s="334" t="str">
        <f t="shared" si="105"/>
        <v>Dhaka FR Non-PNP</v>
      </c>
      <c r="G2186" s="338">
        <v>1747202</v>
      </c>
      <c r="H2186" s="336">
        <v>221081.39753160032</v>
      </c>
      <c r="I2186" s="336">
        <v>6988.808</v>
      </c>
      <c r="J2186" s="336"/>
      <c r="K2186" s="336"/>
      <c r="L2186" s="337">
        <f t="shared" si="103"/>
        <v>12.653453781051095</v>
      </c>
      <c r="M2186" s="337">
        <f t="shared" si="104"/>
        <v>0.4</v>
      </c>
    </row>
    <row r="2187" spans="1:13">
      <c r="A2187" s="334" t="s">
        <v>1144</v>
      </c>
      <c r="B2187" s="334" t="s">
        <v>211</v>
      </c>
      <c r="C2187" s="334" t="s">
        <v>189</v>
      </c>
      <c r="D2187" s="334" t="s">
        <v>1537</v>
      </c>
      <c r="E2187" s="334" t="s">
        <v>1041</v>
      </c>
      <c r="F2187" s="334" t="str">
        <f t="shared" si="105"/>
        <v>Barishal FR Non-PNP</v>
      </c>
      <c r="G2187" s="338">
        <v>1664526</v>
      </c>
      <c r="H2187" s="336">
        <v>255472.92231470658</v>
      </c>
      <c r="I2187" s="336">
        <v>6658.1040000000003</v>
      </c>
      <c r="J2187" s="336"/>
      <c r="K2187" s="336"/>
      <c r="L2187" s="337">
        <f t="shared" si="103"/>
        <v>15.348088423653735</v>
      </c>
      <c r="M2187" s="337">
        <f t="shared" si="104"/>
        <v>0.4</v>
      </c>
    </row>
    <row r="2188" spans="1:13">
      <c r="A2188" s="334" t="s">
        <v>1133</v>
      </c>
      <c r="B2188" s="334" t="s">
        <v>389</v>
      </c>
      <c r="C2188" s="334" t="s">
        <v>389</v>
      </c>
      <c r="D2188" s="334" t="s">
        <v>1537</v>
      </c>
      <c r="E2188" s="334" t="s">
        <v>1041</v>
      </c>
      <c r="F2188" s="334" t="str">
        <f t="shared" si="105"/>
        <v>Rangpur FR Non-PNP</v>
      </c>
      <c r="G2188" s="338">
        <v>1571109</v>
      </c>
      <c r="H2188" s="336">
        <v>218172.20333813693</v>
      </c>
      <c r="I2188" s="336">
        <v>6284.4359999999997</v>
      </c>
      <c r="J2188" s="336"/>
      <c r="K2188" s="336"/>
      <c r="L2188" s="337">
        <f t="shared" si="103"/>
        <v>13.886509678076884</v>
      </c>
      <c r="M2188" s="337">
        <f t="shared" si="104"/>
        <v>0.4</v>
      </c>
    </row>
    <row r="2189" spans="1:13">
      <c r="A2189" s="334" t="s">
        <v>1292</v>
      </c>
      <c r="B2189" s="334" t="s">
        <v>52</v>
      </c>
      <c r="C2189" s="334" t="s">
        <v>52</v>
      </c>
      <c r="D2189" s="334" t="s">
        <v>1537</v>
      </c>
      <c r="E2189" s="334" t="s">
        <v>1041</v>
      </c>
      <c r="F2189" s="334" t="str">
        <f t="shared" si="105"/>
        <v>Dhaka FR Non-PNP</v>
      </c>
      <c r="G2189" s="338">
        <v>2181251</v>
      </c>
      <c r="H2189" s="336">
        <v>402741.14128376916</v>
      </c>
      <c r="I2189" s="336">
        <v>1.4551915228366852E-11</v>
      </c>
      <c r="J2189" s="336"/>
      <c r="K2189" s="336"/>
      <c r="L2189" s="337">
        <f t="shared" si="103"/>
        <v>18.463768786066765</v>
      </c>
      <c r="M2189" s="337">
        <f t="shared" si="104"/>
        <v>6.6713620891712385E-16</v>
      </c>
    </row>
    <row r="2190" spans="1:13">
      <c r="A2190" s="334" t="s">
        <v>1252</v>
      </c>
      <c r="B2190" s="334" t="s">
        <v>192</v>
      </c>
      <c r="C2190" s="334" t="s">
        <v>52</v>
      </c>
      <c r="D2190" s="334" t="s">
        <v>1537</v>
      </c>
      <c r="E2190" s="334" t="s">
        <v>1041</v>
      </c>
      <c r="F2190" s="334" t="str">
        <f t="shared" si="105"/>
        <v>Dhaka FR Non-PNP</v>
      </c>
      <c r="G2190" s="338">
        <v>1492771</v>
      </c>
      <c r="H2190" s="336">
        <v>288375.50272855163</v>
      </c>
      <c r="I2190" s="336">
        <v>5971.0839999999998</v>
      </c>
      <c r="J2190" s="336"/>
      <c r="K2190" s="336"/>
      <c r="L2190" s="337">
        <f t="shared" si="103"/>
        <v>19.318134042565916</v>
      </c>
      <c r="M2190" s="337">
        <f t="shared" si="104"/>
        <v>0.4</v>
      </c>
    </row>
    <row r="2191" spans="1:13">
      <c r="A2191" s="334" t="s">
        <v>1294</v>
      </c>
      <c r="B2191" s="334" t="s">
        <v>52</v>
      </c>
      <c r="C2191" s="334" t="s">
        <v>52</v>
      </c>
      <c r="D2191" s="334" t="s">
        <v>1537</v>
      </c>
      <c r="E2191" s="334" t="s">
        <v>1041</v>
      </c>
      <c r="F2191" s="334" t="str">
        <f t="shared" si="105"/>
        <v>Dhaka FR Non-PNP</v>
      </c>
      <c r="G2191" s="338">
        <v>1044631</v>
      </c>
      <c r="H2191" s="336">
        <v>155133.03973375799</v>
      </c>
      <c r="I2191" s="336">
        <v>4178.5240000000003</v>
      </c>
      <c r="J2191" s="336"/>
      <c r="K2191" s="336"/>
      <c r="L2191" s="337">
        <f t="shared" si="103"/>
        <v>14.850510824756109</v>
      </c>
      <c r="M2191" s="337">
        <f t="shared" si="104"/>
        <v>0.4</v>
      </c>
    </row>
    <row r="2192" spans="1:13">
      <c r="A2192" s="334" t="s">
        <v>1262</v>
      </c>
      <c r="B2192" s="334" t="s">
        <v>79</v>
      </c>
      <c r="C2192" s="334" t="s">
        <v>52</v>
      </c>
      <c r="D2192" s="334" t="s">
        <v>1537</v>
      </c>
      <c r="E2192" s="334" t="s">
        <v>1041</v>
      </c>
      <c r="F2192" s="334" t="str">
        <f t="shared" si="105"/>
        <v>Dhaka FR Non-PNP</v>
      </c>
      <c r="G2192" s="338">
        <v>2105625</v>
      </c>
      <c r="H2192" s="336">
        <v>372884.82062250003</v>
      </c>
      <c r="I2192" s="336">
        <v>8422.5</v>
      </c>
      <c r="J2192" s="336"/>
      <c r="K2192" s="336"/>
      <c r="L2192" s="337">
        <f t="shared" si="103"/>
        <v>17.708985247729299</v>
      </c>
      <c r="M2192" s="337">
        <f t="shared" si="104"/>
        <v>0.4</v>
      </c>
    </row>
    <row r="2193" spans="1:13">
      <c r="A2193" s="334" t="s">
        <v>1111</v>
      </c>
      <c r="B2193" s="334" t="s">
        <v>52</v>
      </c>
      <c r="C2193" s="334" t="s">
        <v>52</v>
      </c>
      <c r="D2193" s="334" t="s">
        <v>1537</v>
      </c>
      <c r="E2193" s="334" t="s">
        <v>1041</v>
      </c>
      <c r="F2193" s="334" t="str">
        <f t="shared" si="105"/>
        <v>Dhaka FR Non-PNP</v>
      </c>
      <c r="G2193" s="338">
        <v>1967997</v>
      </c>
      <c r="H2193" s="336">
        <v>338849.94373749726</v>
      </c>
      <c r="I2193" s="336">
        <v>7871.9880000000003</v>
      </c>
      <c r="J2193" s="336"/>
      <c r="K2193" s="336"/>
      <c r="L2193" s="337">
        <f t="shared" si="103"/>
        <v>17.218011192979322</v>
      </c>
      <c r="M2193" s="337">
        <f t="shared" si="104"/>
        <v>0.4</v>
      </c>
    </row>
    <row r="2194" spans="1:13">
      <c r="A2194" s="334" t="s">
        <v>1266</v>
      </c>
      <c r="B2194" s="334" t="s">
        <v>76</v>
      </c>
      <c r="C2194" s="334" t="s">
        <v>195</v>
      </c>
      <c r="D2194" s="334" t="s">
        <v>1537</v>
      </c>
      <c r="E2194" s="334" t="s">
        <v>1041</v>
      </c>
      <c r="F2194" s="334" t="str">
        <f t="shared" si="105"/>
        <v>Chattogram FR Non-PNP</v>
      </c>
      <c r="G2194" s="338">
        <v>4000583</v>
      </c>
      <c r="H2194" s="336">
        <v>782407.6462065099</v>
      </c>
      <c r="I2194" s="336">
        <v>16002.332</v>
      </c>
      <c r="J2194" s="336"/>
      <c r="K2194" s="336"/>
      <c r="L2194" s="337">
        <f t="shared" si="103"/>
        <v>19.557340672759693</v>
      </c>
      <c r="M2194" s="337">
        <f t="shared" si="104"/>
        <v>0.4</v>
      </c>
    </row>
    <row r="2195" spans="1:13">
      <c r="A2195" s="334" t="s">
        <v>1152</v>
      </c>
      <c r="B2195" s="334" t="s">
        <v>52</v>
      </c>
      <c r="C2195" s="334" t="s">
        <v>52</v>
      </c>
      <c r="D2195" s="334" t="s">
        <v>1537</v>
      </c>
      <c r="E2195" s="334" t="s">
        <v>1041</v>
      </c>
      <c r="F2195" s="334" t="str">
        <f t="shared" si="105"/>
        <v>Dhaka FR Non-PNP</v>
      </c>
      <c r="G2195" s="338">
        <v>2034699</v>
      </c>
      <c r="H2195" s="336">
        <v>335118.37679175934</v>
      </c>
      <c r="I2195" s="336">
        <v>8138.7960000000003</v>
      </c>
      <c r="J2195" s="336"/>
      <c r="K2195" s="336"/>
      <c r="L2195" s="337">
        <f t="shared" si="103"/>
        <v>16.470169631565128</v>
      </c>
      <c r="M2195" s="337">
        <f t="shared" si="104"/>
        <v>0.4</v>
      </c>
    </row>
    <row r="2196" spans="1:13">
      <c r="A2196" s="334" t="s">
        <v>1180</v>
      </c>
      <c r="B2196" s="334" t="s">
        <v>52</v>
      </c>
      <c r="C2196" s="334" t="s">
        <v>52</v>
      </c>
      <c r="D2196" s="334" t="s">
        <v>1537</v>
      </c>
      <c r="E2196" s="334" t="s">
        <v>1041</v>
      </c>
      <c r="F2196" s="334" t="str">
        <f t="shared" si="105"/>
        <v>Dhaka FR Non-PNP</v>
      </c>
      <c r="G2196" s="338">
        <v>3131511</v>
      </c>
      <c r="H2196" s="336">
        <v>549866.52499964123</v>
      </c>
      <c r="I2196" s="336">
        <v>12526.044</v>
      </c>
      <c r="J2196" s="336"/>
      <c r="K2196" s="336"/>
      <c r="L2196" s="337">
        <f t="shared" si="103"/>
        <v>17.559143972339271</v>
      </c>
      <c r="M2196" s="337">
        <f t="shared" si="104"/>
        <v>0.4</v>
      </c>
    </row>
    <row r="2197" spans="1:13">
      <c r="A2197" s="334" t="s">
        <v>1101</v>
      </c>
      <c r="B2197" s="334" t="s">
        <v>18</v>
      </c>
      <c r="C2197" s="334" t="s">
        <v>18</v>
      </c>
      <c r="D2197" s="334" t="s">
        <v>1537</v>
      </c>
      <c r="E2197" s="334" t="s">
        <v>1041</v>
      </c>
      <c r="F2197" s="334" t="str">
        <f t="shared" si="105"/>
        <v>Mymensingh FR Non-PNP</v>
      </c>
      <c r="G2197" s="338">
        <v>1490997</v>
      </c>
      <c r="H2197" s="336">
        <v>257568.68969157917</v>
      </c>
      <c r="I2197" s="336">
        <v>5963.9880000000003</v>
      </c>
      <c r="J2197" s="336"/>
      <c r="K2197" s="336"/>
      <c r="L2197" s="337">
        <f t="shared" si="103"/>
        <v>17.274930109958582</v>
      </c>
      <c r="M2197" s="337">
        <f t="shared" si="104"/>
        <v>0.4</v>
      </c>
    </row>
    <row r="2198" spans="1:13">
      <c r="A2198" s="334" t="s">
        <v>1062</v>
      </c>
      <c r="B2198" s="334" t="s">
        <v>195</v>
      </c>
      <c r="C2198" s="334" t="s">
        <v>195</v>
      </c>
      <c r="D2198" s="334" t="s">
        <v>1537</v>
      </c>
      <c r="E2198" s="334" t="s">
        <v>1041</v>
      </c>
      <c r="F2198" s="334" t="str">
        <f t="shared" si="105"/>
        <v>Chattogram FR Non-PNP</v>
      </c>
      <c r="G2198" s="338">
        <v>1616567</v>
      </c>
      <c r="H2198" s="336">
        <v>201731.77514718345</v>
      </c>
      <c r="I2198" s="336">
        <v>6466.268</v>
      </c>
      <c r="J2198" s="336"/>
      <c r="K2198" s="336"/>
      <c r="L2198" s="337">
        <f t="shared" si="103"/>
        <v>12.479023458179181</v>
      </c>
      <c r="M2198" s="337">
        <f t="shared" si="104"/>
        <v>0.4</v>
      </c>
    </row>
    <row r="2199" spans="1:13">
      <c r="A2199" s="334" t="s">
        <v>1299</v>
      </c>
      <c r="B2199" s="334" t="s">
        <v>1071</v>
      </c>
      <c r="C2199" s="334" t="s">
        <v>159</v>
      </c>
      <c r="D2199" s="334" t="s">
        <v>1537</v>
      </c>
      <c r="E2199" s="334" t="s">
        <v>1041</v>
      </c>
      <c r="F2199" s="334" t="str">
        <f t="shared" si="105"/>
        <v>Khulna FR Non-PNP</v>
      </c>
      <c r="G2199" s="338">
        <v>1348605</v>
      </c>
      <c r="H2199" s="336">
        <v>261171.67661494252</v>
      </c>
      <c r="I2199" s="336">
        <v>5394.42</v>
      </c>
      <c r="J2199" s="336"/>
      <c r="K2199" s="336"/>
      <c r="L2199" s="337">
        <f t="shared" si="103"/>
        <v>19.366061716732663</v>
      </c>
      <c r="M2199" s="337">
        <f t="shared" si="104"/>
        <v>0.4</v>
      </c>
    </row>
    <row r="2200" spans="1:13">
      <c r="A2200" s="334" t="s">
        <v>1260</v>
      </c>
      <c r="B2200" s="334" t="s">
        <v>52</v>
      </c>
      <c r="C2200" s="334" t="s">
        <v>52</v>
      </c>
      <c r="D2200" s="334" t="s">
        <v>1537</v>
      </c>
      <c r="E2200" s="334" t="s">
        <v>1041</v>
      </c>
      <c r="F2200" s="334" t="str">
        <f t="shared" si="105"/>
        <v>Dhaka FR Non-PNP</v>
      </c>
      <c r="G2200" s="338">
        <v>2436028</v>
      </c>
      <c r="H2200" s="336">
        <v>413887.17663686658</v>
      </c>
      <c r="I2200" s="336">
        <v>9744.112000000001</v>
      </c>
      <c r="J2200" s="336"/>
      <c r="K2200" s="336"/>
      <c r="L2200" s="337">
        <f t="shared" si="103"/>
        <v>16.990247100479412</v>
      </c>
      <c r="M2200" s="337">
        <f t="shared" si="104"/>
        <v>0.4</v>
      </c>
    </row>
    <row r="2201" spans="1:13">
      <c r="A2201" s="334" t="s">
        <v>1267</v>
      </c>
      <c r="B2201" s="334" t="s">
        <v>1150</v>
      </c>
      <c r="C2201" s="334" t="s">
        <v>389</v>
      </c>
      <c r="D2201" s="334" t="s">
        <v>1537</v>
      </c>
      <c r="E2201" s="334" t="s">
        <v>1041</v>
      </c>
      <c r="F2201" s="334" t="str">
        <f t="shared" si="105"/>
        <v>Rangpur FR Non-PNP</v>
      </c>
      <c r="G2201" s="338">
        <v>1655551</v>
      </c>
      <c r="H2201" s="336">
        <v>284193.11835464288</v>
      </c>
      <c r="I2201" s="336">
        <v>6622.2039999999997</v>
      </c>
      <c r="J2201" s="336"/>
      <c r="K2201" s="336"/>
      <c r="L2201" s="337">
        <f t="shared" si="103"/>
        <v>17.166074518673412</v>
      </c>
      <c r="M2201" s="337">
        <f t="shared" si="104"/>
        <v>0.4</v>
      </c>
    </row>
    <row r="2202" spans="1:13">
      <c r="A2202" s="334" t="s">
        <v>1070</v>
      </c>
      <c r="B2202" s="334" t="s">
        <v>1071</v>
      </c>
      <c r="C2202" s="334" t="s">
        <v>159</v>
      </c>
      <c r="D2202" s="334" t="s">
        <v>1537</v>
      </c>
      <c r="E2202" s="334" t="s">
        <v>1041</v>
      </c>
      <c r="F2202" s="334" t="str">
        <f t="shared" si="105"/>
        <v>Khulna FR Non-PNP</v>
      </c>
      <c r="G2202" s="338">
        <v>977241</v>
      </c>
      <c r="H2202" s="336">
        <v>155351.55745321154</v>
      </c>
      <c r="I2202" s="336">
        <v>3908.9639999999999</v>
      </c>
      <c r="J2202" s="336"/>
      <c r="K2202" s="336"/>
      <c r="L2202" s="337">
        <f t="shared" si="103"/>
        <v>15.896954533550222</v>
      </c>
      <c r="M2202" s="337">
        <f t="shared" si="104"/>
        <v>0.4</v>
      </c>
    </row>
    <row r="2203" spans="1:13">
      <c r="A2203" s="334" t="s">
        <v>1256</v>
      </c>
      <c r="B2203" s="334" t="s">
        <v>52</v>
      </c>
      <c r="C2203" s="334" t="s">
        <v>52</v>
      </c>
      <c r="D2203" s="334" t="s">
        <v>1537</v>
      </c>
      <c r="E2203" s="334" t="s">
        <v>1041</v>
      </c>
      <c r="F2203" s="334" t="str">
        <f t="shared" si="105"/>
        <v>Dhaka FR Non-PNP</v>
      </c>
      <c r="G2203" s="338">
        <v>1589068</v>
      </c>
      <c r="H2203" s="336">
        <v>262414.92096987524</v>
      </c>
      <c r="I2203" s="336">
        <v>6356.2719999999999</v>
      </c>
      <c r="J2203" s="336"/>
      <c r="K2203" s="336"/>
      <c r="L2203" s="337">
        <f t="shared" si="103"/>
        <v>16.513762845257425</v>
      </c>
      <c r="M2203" s="337">
        <f t="shared" si="104"/>
        <v>0.4</v>
      </c>
    </row>
    <row r="2204" spans="1:13">
      <c r="A2204" s="334" t="s">
        <v>1259</v>
      </c>
      <c r="B2204" s="334" t="s">
        <v>195</v>
      </c>
      <c r="C2204" s="334" t="s">
        <v>195</v>
      </c>
      <c r="D2204" s="334" t="s">
        <v>1537</v>
      </c>
      <c r="E2204" s="334" t="s">
        <v>1041</v>
      </c>
      <c r="F2204" s="334" t="str">
        <f t="shared" si="105"/>
        <v>Chattogram FR Non-PNP</v>
      </c>
      <c r="G2204" s="338">
        <v>1617764</v>
      </c>
      <c r="H2204" s="336">
        <v>228426.45914957908</v>
      </c>
      <c r="I2204" s="336">
        <v>6471.0560000000005</v>
      </c>
      <c r="J2204" s="336"/>
      <c r="K2204" s="336"/>
      <c r="L2204" s="337">
        <f t="shared" si="103"/>
        <v>14.119887644278094</v>
      </c>
      <c r="M2204" s="337">
        <f t="shared" si="104"/>
        <v>0.4</v>
      </c>
    </row>
    <row r="2205" spans="1:13">
      <c r="A2205" s="334" t="s">
        <v>1281</v>
      </c>
      <c r="B2205" s="334" t="s">
        <v>323</v>
      </c>
      <c r="C2205" s="334" t="s">
        <v>389</v>
      </c>
      <c r="D2205" s="334" t="s">
        <v>1537</v>
      </c>
      <c r="E2205" s="334" t="s">
        <v>1041</v>
      </c>
      <c r="F2205" s="334" t="str">
        <f t="shared" si="105"/>
        <v>Rangpur FR Non-PNP</v>
      </c>
      <c r="G2205" s="338">
        <v>1468709</v>
      </c>
      <c r="H2205" s="336">
        <v>258513.69090034056</v>
      </c>
      <c r="I2205" s="336">
        <v>5874.8360000000002</v>
      </c>
      <c r="J2205" s="336"/>
      <c r="K2205" s="336"/>
      <c r="L2205" s="337">
        <f t="shared" si="103"/>
        <v>17.601423488270349</v>
      </c>
      <c r="M2205" s="337">
        <f t="shared" si="104"/>
        <v>0.4</v>
      </c>
    </row>
    <row r="2206" spans="1:13">
      <c r="A2206" s="334" t="s">
        <v>1121</v>
      </c>
      <c r="B2206" s="334" t="s">
        <v>52</v>
      </c>
      <c r="C2206" s="334" t="s">
        <v>52</v>
      </c>
      <c r="D2206" s="334" t="s">
        <v>1537</v>
      </c>
      <c r="E2206" s="334" t="s">
        <v>1041</v>
      </c>
      <c r="F2206" s="334" t="str">
        <f t="shared" si="105"/>
        <v>Dhaka FR Non-PNP</v>
      </c>
      <c r="G2206" s="338">
        <v>1521885</v>
      </c>
      <c r="H2206" s="336">
        <v>256251.88863563078</v>
      </c>
      <c r="I2206" s="336">
        <v>6087.54</v>
      </c>
      <c r="J2206" s="336"/>
      <c r="K2206" s="336"/>
      <c r="L2206" s="337">
        <f t="shared" si="103"/>
        <v>16.837795801629611</v>
      </c>
      <c r="M2206" s="337">
        <f t="shared" si="104"/>
        <v>0.4</v>
      </c>
    </row>
    <row r="2207" spans="1:13">
      <c r="A2207" s="334" t="s">
        <v>1135</v>
      </c>
      <c r="B2207" s="334" t="s">
        <v>79</v>
      </c>
      <c r="C2207" s="334" t="s">
        <v>52</v>
      </c>
      <c r="D2207" s="334" t="s">
        <v>1537</v>
      </c>
      <c r="E2207" s="334" t="s">
        <v>1041</v>
      </c>
      <c r="F2207" s="334" t="str">
        <f t="shared" si="105"/>
        <v>Dhaka FR Non-PNP</v>
      </c>
      <c r="G2207" s="338">
        <v>2200170</v>
      </c>
      <c r="H2207" s="336">
        <v>385600.96473935765</v>
      </c>
      <c r="I2207" s="336">
        <v>8800.68</v>
      </c>
      <c r="J2207" s="336"/>
      <c r="K2207" s="336"/>
      <c r="L2207" s="337">
        <f t="shared" si="103"/>
        <v>17.525962300156699</v>
      </c>
      <c r="M2207" s="337">
        <f t="shared" si="104"/>
        <v>0.4</v>
      </c>
    </row>
    <row r="2208" spans="1:13">
      <c r="A2208" s="334" t="s">
        <v>1210</v>
      </c>
      <c r="B2208" s="334" t="s">
        <v>512</v>
      </c>
      <c r="C2208" s="334" t="s">
        <v>159</v>
      </c>
      <c r="D2208" s="334" t="s">
        <v>1537</v>
      </c>
      <c r="E2208" s="334" t="s">
        <v>1041</v>
      </c>
      <c r="F2208" s="334" t="str">
        <f t="shared" si="105"/>
        <v>Khulna FR Non-PNP</v>
      </c>
      <c r="G2208" s="338">
        <v>1621305</v>
      </c>
      <c r="H2208" s="336">
        <v>279489.08784251247</v>
      </c>
      <c r="I2208" s="336">
        <v>6485.22</v>
      </c>
      <c r="J2208" s="336"/>
      <c r="K2208" s="336"/>
      <c r="L2208" s="337">
        <f t="shared" si="103"/>
        <v>17.238526239203139</v>
      </c>
      <c r="M2208" s="337">
        <f t="shared" si="104"/>
        <v>0.4</v>
      </c>
    </row>
    <row r="2209" spans="1:13">
      <c r="A2209" s="334" t="s">
        <v>1167</v>
      </c>
      <c r="B2209" s="334" t="s">
        <v>150</v>
      </c>
      <c r="C2209" s="334" t="s">
        <v>107</v>
      </c>
      <c r="D2209" s="334" t="s">
        <v>1537</v>
      </c>
      <c r="E2209" s="334" t="s">
        <v>1041</v>
      </c>
      <c r="F2209" s="334" t="str">
        <f t="shared" si="105"/>
        <v>Rajshahi FR Non-PNP</v>
      </c>
      <c r="G2209" s="338">
        <v>1150211</v>
      </c>
      <c r="H2209" s="336">
        <v>194042.01692320363</v>
      </c>
      <c r="I2209" s="336">
        <v>4600.8440000000001</v>
      </c>
      <c r="J2209" s="336"/>
      <c r="K2209" s="336"/>
      <c r="L2209" s="337">
        <f t="shared" si="103"/>
        <v>16.87012356195547</v>
      </c>
      <c r="M2209" s="337">
        <f t="shared" si="104"/>
        <v>0.4</v>
      </c>
    </row>
    <row r="2210" spans="1:13">
      <c r="A2210" s="334" t="s">
        <v>1082</v>
      </c>
      <c r="B2210" s="334" t="s">
        <v>226</v>
      </c>
      <c r="C2210" s="334" t="s">
        <v>107</v>
      </c>
      <c r="D2210" s="334" t="s">
        <v>1537</v>
      </c>
      <c r="E2210" s="334" t="s">
        <v>1041</v>
      </c>
      <c r="F2210" s="334" t="str">
        <f t="shared" si="105"/>
        <v>Rajshahi FR Non-PNP</v>
      </c>
      <c r="G2210" s="338">
        <v>1004603</v>
      </c>
      <c r="H2210" s="336">
        <v>172586.1958921469</v>
      </c>
      <c r="I2210" s="336">
        <v>43815.755479527208</v>
      </c>
      <c r="J2210" s="336"/>
      <c r="K2210" s="336"/>
      <c r="L2210" s="337">
        <f t="shared" si="103"/>
        <v>17.179542156667548</v>
      </c>
      <c r="M2210" s="337">
        <f t="shared" si="104"/>
        <v>4.3614995654529407</v>
      </c>
    </row>
    <row r="2211" spans="1:13">
      <c r="A2211" s="334" t="s">
        <v>1203</v>
      </c>
      <c r="B2211" s="334" t="s">
        <v>79</v>
      </c>
      <c r="C2211" s="334" t="s">
        <v>52</v>
      </c>
      <c r="D2211" s="334" t="s">
        <v>1537</v>
      </c>
      <c r="E2211" s="334" t="s">
        <v>1041</v>
      </c>
      <c r="F2211" s="334" t="str">
        <f t="shared" si="105"/>
        <v>Dhaka FR Non-PNP</v>
      </c>
      <c r="G2211" s="338">
        <v>1673440</v>
      </c>
      <c r="H2211" s="336">
        <v>263034.6638650829</v>
      </c>
      <c r="I2211" s="336">
        <v>6693.76</v>
      </c>
      <c r="J2211" s="336"/>
      <c r="K2211" s="336"/>
      <c r="L2211" s="337">
        <f t="shared" si="103"/>
        <v>15.718201062785811</v>
      </c>
      <c r="M2211" s="337">
        <f t="shared" si="104"/>
        <v>0.4</v>
      </c>
    </row>
    <row r="2212" spans="1:13">
      <c r="A2212" s="334" t="s">
        <v>1244</v>
      </c>
      <c r="B2212" s="334" t="s">
        <v>1163</v>
      </c>
      <c r="C2212" s="334" t="s">
        <v>159</v>
      </c>
      <c r="D2212" s="334" t="s">
        <v>1537</v>
      </c>
      <c r="E2212" s="334" t="s">
        <v>1041</v>
      </c>
      <c r="F2212" s="334" t="str">
        <f t="shared" si="105"/>
        <v>Khulna FR Non-PNP</v>
      </c>
      <c r="G2212" s="338">
        <v>1011793</v>
      </c>
      <c r="H2212" s="336">
        <v>144125.39381308953</v>
      </c>
      <c r="I2212" s="336">
        <v>4047.172</v>
      </c>
      <c r="J2212" s="336"/>
      <c r="K2212" s="336"/>
      <c r="L2212" s="337">
        <f t="shared" si="103"/>
        <v>14.244553363493276</v>
      </c>
      <c r="M2212" s="337">
        <f t="shared" si="104"/>
        <v>0.4</v>
      </c>
    </row>
    <row r="2213" spans="1:13">
      <c r="A2213" s="334" t="s">
        <v>1173</v>
      </c>
      <c r="B2213" s="334" t="s">
        <v>79</v>
      </c>
      <c r="C2213" s="334" t="s">
        <v>52</v>
      </c>
      <c r="D2213" s="334" t="s">
        <v>1537</v>
      </c>
      <c r="E2213" s="334" t="s">
        <v>1041</v>
      </c>
      <c r="F2213" s="334" t="str">
        <f t="shared" si="105"/>
        <v>Dhaka FR Non-PNP</v>
      </c>
      <c r="G2213" s="338">
        <v>1849294</v>
      </c>
      <c r="H2213" s="336">
        <v>284992.57072631764</v>
      </c>
      <c r="I2213" s="336">
        <v>7397.1760000000004</v>
      </c>
      <c r="J2213" s="336"/>
      <c r="K2213" s="336"/>
      <c r="L2213" s="337">
        <f t="shared" si="103"/>
        <v>15.410884949949422</v>
      </c>
      <c r="M2213" s="337">
        <f t="shared" si="104"/>
        <v>0.4</v>
      </c>
    </row>
    <row r="2214" spans="1:13">
      <c r="A2214" s="334" t="s">
        <v>1204</v>
      </c>
      <c r="B2214" s="334" t="s">
        <v>542</v>
      </c>
      <c r="C2214" s="334" t="s">
        <v>52</v>
      </c>
      <c r="D2214" s="334" t="s">
        <v>1537</v>
      </c>
      <c r="E2214" s="334" t="s">
        <v>1041</v>
      </c>
      <c r="F2214" s="334" t="str">
        <f t="shared" si="105"/>
        <v>Dhaka FR Non-PNP</v>
      </c>
      <c r="G2214" s="338">
        <v>960267</v>
      </c>
      <c r="H2214" s="336">
        <v>152992.46193361623</v>
      </c>
      <c r="I2214" s="336">
        <v>3841.0680000000002</v>
      </c>
      <c r="J2214" s="336"/>
      <c r="K2214" s="336"/>
      <c r="L2214" s="337">
        <f t="shared" si="103"/>
        <v>15.932283618370333</v>
      </c>
      <c r="M2214" s="337">
        <f t="shared" si="104"/>
        <v>0.4</v>
      </c>
    </row>
    <row r="2215" spans="1:13">
      <c r="A2215" s="334" t="s">
        <v>1054</v>
      </c>
      <c r="B2215" s="334" t="s">
        <v>487</v>
      </c>
      <c r="C2215" s="334" t="s">
        <v>52</v>
      </c>
      <c r="D2215" s="334" t="s">
        <v>1537</v>
      </c>
      <c r="E2215" s="334" t="s">
        <v>1041</v>
      </c>
      <c r="F2215" s="334" t="str">
        <f t="shared" si="105"/>
        <v>Dhaka FR Non-PNP</v>
      </c>
      <c r="G2215" s="338">
        <v>1319880</v>
      </c>
      <c r="H2215" s="336">
        <v>208460.35394906258</v>
      </c>
      <c r="I2215" s="336">
        <v>5279.52</v>
      </c>
      <c r="J2215" s="336"/>
      <c r="K2215" s="336"/>
      <c r="L2215" s="337">
        <f t="shared" si="103"/>
        <v>15.793886864643952</v>
      </c>
      <c r="M2215" s="337">
        <f t="shared" si="104"/>
        <v>0.4</v>
      </c>
    </row>
    <row r="2216" spans="1:13">
      <c r="A2216" s="334" t="s">
        <v>1175</v>
      </c>
      <c r="B2216" s="334" t="s">
        <v>79</v>
      </c>
      <c r="C2216" s="334" t="s">
        <v>52</v>
      </c>
      <c r="D2216" s="334" t="s">
        <v>1537</v>
      </c>
      <c r="E2216" s="334" t="s">
        <v>1041</v>
      </c>
      <c r="F2216" s="334" t="str">
        <f t="shared" si="105"/>
        <v>Dhaka FR Non-PNP</v>
      </c>
      <c r="G2216" s="338">
        <v>2229949</v>
      </c>
      <c r="H2216" s="336">
        <v>353343.58506343805</v>
      </c>
      <c r="I2216" s="336">
        <v>8919.7960000000003</v>
      </c>
      <c r="J2216" s="336"/>
      <c r="K2216" s="336"/>
      <c r="L2216" s="337">
        <f t="shared" si="103"/>
        <v>15.845366197318326</v>
      </c>
      <c r="M2216" s="337">
        <f t="shared" si="104"/>
        <v>0.4</v>
      </c>
    </row>
    <row r="2217" spans="1:13">
      <c r="A2217" s="334" t="s">
        <v>1223</v>
      </c>
      <c r="B2217" s="334" t="s">
        <v>79</v>
      </c>
      <c r="C2217" s="334" t="s">
        <v>52</v>
      </c>
      <c r="D2217" s="334" t="s">
        <v>1537</v>
      </c>
      <c r="E2217" s="334" t="s">
        <v>1041</v>
      </c>
      <c r="F2217" s="334" t="str">
        <f t="shared" si="105"/>
        <v>Dhaka FR Non-PNP</v>
      </c>
      <c r="G2217" s="338">
        <v>1585902</v>
      </c>
      <c r="H2217" s="336">
        <v>262506.79785464943</v>
      </c>
      <c r="I2217" s="336">
        <v>6343.6080000000002</v>
      </c>
      <c r="J2217" s="336"/>
      <c r="K2217" s="336"/>
      <c r="L2217" s="337">
        <f t="shared" si="103"/>
        <v>16.552523286725751</v>
      </c>
      <c r="M2217" s="337">
        <f t="shared" si="104"/>
        <v>0.4</v>
      </c>
    </row>
    <row r="2218" spans="1:13">
      <c r="A2218" s="334" t="s">
        <v>1234</v>
      </c>
      <c r="B2218" s="334" t="s">
        <v>908</v>
      </c>
      <c r="C2218" s="334" t="s">
        <v>131</v>
      </c>
      <c r="D2218" s="334" t="s">
        <v>1537</v>
      </c>
      <c r="E2218" s="334" t="s">
        <v>1041</v>
      </c>
      <c r="F2218" s="334" t="str">
        <f t="shared" si="105"/>
        <v>Sylhet FR Non-PNP</v>
      </c>
      <c r="G2218" s="338">
        <v>1710396</v>
      </c>
      <c r="H2218" s="336">
        <v>272052.16610063828</v>
      </c>
      <c r="I2218" s="336">
        <v>6841.5839999999998</v>
      </c>
      <c r="J2218" s="336"/>
      <c r="K2218" s="336"/>
      <c r="L2218" s="337">
        <f t="shared" si="103"/>
        <v>15.905799949288834</v>
      </c>
      <c r="M2218" s="337">
        <f t="shared" si="104"/>
        <v>0.4</v>
      </c>
    </row>
    <row r="2219" spans="1:13">
      <c r="A2219" s="334" t="s">
        <v>1066</v>
      </c>
      <c r="B2219" s="334" t="s">
        <v>18</v>
      </c>
      <c r="C2219" s="334" t="s">
        <v>18</v>
      </c>
      <c r="D2219" s="334" t="s">
        <v>1537</v>
      </c>
      <c r="E2219" s="334" t="s">
        <v>1041</v>
      </c>
      <c r="F2219" s="334" t="str">
        <f t="shared" si="105"/>
        <v>Mymensingh FR Non-PNP</v>
      </c>
      <c r="G2219" s="338">
        <v>1006496</v>
      </c>
      <c r="H2219" s="336">
        <v>161279.67237134933</v>
      </c>
      <c r="I2219" s="336">
        <v>4025.9839999999999</v>
      </c>
      <c r="J2219" s="336"/>
      <c r="K2219" s="336"/>
      <c r="L2219" s="337">
        <f t="shared" si="103"/>
        <v>16.023876137744146</v>
      </c>
      <c r="M2219" s="337">
        <f t="shared" si="104"/>
        <v>0.4</v>
      </c>
    </row>
    <row r="2220" spans="1:13">
      <c r="A2220" s="334" t="s">
        <v>1075</v>
      </c>
      <c r="B2220" s="334" t="s">
        <v>103</v>
      </c>
      <c r="C2220" s="334" t="s">
        <v>52</v>
      </c>
      <c r="D2220" s="334" t="s">
        <v>1537</v>
      </c>
      <c r="E2220" s="334" t="s">
        <v>1041</v>
      </c>
      <c r="F2220" s="334" t="str">
        <f t="shared" si="105"/>
        <v>Dhaka FR Non-PNP</v>
      </c>
      <c r="G2220" s="338">
        <v>1088591</v>
      </c>
      <c r="H2220" s="336">
        <v>182441.12140921413</v>
      </c>
      <c r="I2220" s="336">
        <v>4354.3640000000005</v>
      </c>
      <c r="J2220" s="336"/>
      <c r="K2220" s="336"/>
      <c r="L2220" s="337">
        <f t="shared" si="103"/>
        <v>16.759381752119403</v>
      </c>
      <c r="M2220" s="337">
        <f t="shared" si="104"/>
        <v>0.4</v>
      </c>
    </row>
    <row r="2221" spans="1:13">
      <c r="A2221" s="334" t="s">
        <v>1085</v>
      </c>
      <c r="B2221" s="334" t="s">
        <v>908</v>
      </c>
      <c r="C2221" s="334" t="s">
        <v>131</v>
      </c>
      <c r="D2221" s="334" t="s">
        <v>1537</v>
      </c>
      <c r="E2221" s="334" t="s">
        <v>1041</v>
      </c>
      <c r="F2221" s="334" t="str">
        <f t="shared" si="105"/>
        <v>Sylhet FR Non-PNP</v>
      </c>
      <c r="G2221" s="338">
        <v>1921787</v>
      </c>
      <c r="H2221" s="336">
        <v>260808.18092299253</v>
      </c>
      <c r="I2221" s="336">
        <v>-3.637978807091713E-11</v>
      </c>
      <c r="J2221" s="336"/>
      <c r="K2221" s="336"/>
      <c r="L2221" s="337">
        <f t="shared" si="103"/>
        <v>13.571128378066483</v>
      </c>
      <c r="M2221" s="337">
        <f t="shared" si="104"/>
        <v>-1.8930187409383626E-15</v>
      </c>
    </row>
    <row r="2222" spans="1:13">
      <c r="A2222" s="334" t="s">
        <v>1076</v>
      </c>
      <c r="B2222" s="334" t="s">
        <v>52</v>
      </c>
      <c r="C2222" s="334" t="s">
        <v>52</v>
      </c>
      <c r="D2222" s="334" t="s">
        <v>1537</v>
      </c>
      <c r="E2222" s="334" t="s">
        <v>1041</v>
      </c>
      <c r="F2222" s="334" t="str">
        <f t="shared" si="105"/>
        <v>Dhaka FR Non-PNP</v>
      </c>
      <c r="G2222" s="338">
        <v>2122649</v>
      </c>
      <c r="H2222" s="336">
        <v>340068.42261115951</v>
      </c>
      <c r="I2222" s="336">
        <v>8490.5959999999995</v>
      </c>
      <c r="J2222" s="336"/>
      <c r="K2222" s="336"/>
      <c r="L2222" s="337">
        <f t="shared" si="103"/>
        <v>16.020944706880861</v>
      </c>
      <c r="M2222" s="337">
        <f t="shared" si="104"/>
        <v>0.4</v>
      </c>
    </row>
    <row r="2223" spans="1:13">
      <c r="A2223" s="334" t="s">
        <v>1253</v>
      </c>
      <c r="B2223" s="334" t="s">
        <v>52</v>
      </c>
      <c r="C2223" s="334" t="s">
        <v>52</v>
      </c>
      <c r="D2223" s="334" t="s">
        <v>1537</v>
      </c>
      <c r="E2223" s="334" t="s">
        <v>1041</v>
      </c>
      <c r="F2223" s="334" t="str">
        <f t="shared" si="105"/>
        <v>Dhaka FR Non-PNP</v>
      </c>
      <c r="G2223" s="338">
        <v>2371028</v>
      </c>
      <c r="H2223" s="336">
        <v>422742.51576771273</v>
      </c>
      <c r="I2223" s="336">
        <v>9484.112000000001</v>
      </c>
      <c r="J2223" s="336"/>
      <c r="K2223" s="336"/>
      <c r="L2223" s="337">
        <f t="shared" si="103"/>
        <v>17.829503311125499</v>
      </c>
      <c r="M2223" s="337">
        <f t="shared" si="104"/>
        <v>0.4</v>
      </c>
    </row>
    <row r="2224" spans="1:13">
      <c r="A2224" s="334" t="s">
        <v>1199</v>
      </c>
      <c r="B2224" s="334" t="s">
        <v>52</v>
      </c>
      <c r="C2224" s="334" t="s">
        <v>52</v>
      </c>
      <c r="D2224" s="334" t="s">
        <v>1537</v>
      </c>
      <c r="E2224" s="334" t="s">
        <v>1041</v>
      </c>
      <c r="F2224" s="334" t="str">
        <f t="shared" si="105"/>
        <v>Dhaka FR Non-PNP</v>
      </c>
      <c r="G2224" s="338">
        <v>2048295</v>
      </c>
      <c r="H2224" s="336">
        <v>333021.04162268696</v>
      </c>
      <c r="I2224" s="336">
        <v>8193.18</v>
      </c>
      <c r="J2224" s="336"/>
      <c r="K2224" s="336"/>
      <c r="L2224" s="337">
        <f t="shared" si="103"/>
        <v>16.258451132414372</v>
      </c>
      <c r="M2224" s="337">
        <f t="shared" si="104"/>
        <v>0.4</v>
      </c>
    </row>
    <row r="2225" spans="1:13">
      <c r="A2225" s="334" t="s">
        <v>1212</v>
      </c>
      <c r="B2225" s="334" t="s">
        <v>325</v>
      </c>
      <c r="C2225" s="334" t="s">
        <v>389</v>
      </c>
      <c r="D2225" s="334" t="s">
        <v>1537</v>
      </c>
      <c r="E2225" s="334" t="s">
        <v>1041</v>
      </c>
      <c r="F2225" s="334" t="str">
        <f t="shared" si="105"/>
        <v>Rangpur FR Non-PNP</v>
      </c>
      <c r="G2225" s="338">
        <v>1026276</v>
      </c>
      <c r="H2225" s="336">
        <v>183134.46808852296</v>
      </c>
      <c r="I2225" s="336">
        <v>4105.1040000000003</v>
      </c>
      <c r="J2225" s="336"/>
      <c r="K2225" s="336"/>
      <c r="L2225" s="337">
        <f t="shared" si="103"/>
        <v>17.844563069634578</v>
      </c>
      <c r="M2225" s="337">
        <f t="shared" si="104"/>
        <v>0.4</v>
      </c>
    </row>
    <row r="2226" spans="1:13">
      <c r="A2226" s="334" t="s">
        <v>1103</v>
      </c>
      <c r="B2226" s="334" t="s">
        <v>52</v>
      </c>
      <c r="C2226" s="334" t="s">
        <v>52</v>
      </c>
      <c r="D2226" s="334" t="s">
        <v>1537</v>
      </c>
      <c r="E2226" s="334" t="s">
        <v>1041</v>
      </c>
      <c r="F2226" s="334" t="str">
        <f t="shared" si="105"/>
        <v>Dhaka FR Non-PNP</v>
      </c>
      <c r="G2226" s="338">
        <v>1626694</v>
      </c>
      <c r="H2226" s="336">
        <v>267627.22506907606</v>
      </c>
      <c r="I2226" s="336">
        <v>6506.7759999999998</v>
      </c>
      <c r="J2226" s="336"/>
      <c r="K2226" s="336"/>
      <c r="L2226" s="337">
        <f t="shared" si="103"/>
        <v>16.452216893224914</v>
      </c>
      <c r="M2226" s="337">
        <f t="shared" si="104"/>
        <v>0.4</v>
      </c>
    </row>
    <row r="2227" spans="1:13">
      <c r="A2227" s="334" t="s">
        <v>1141</v>
      </c>
      <c r="B2227" s="334" t="s">
        <v>52</v>
      </c>
      <c r="C2227" s="334" t="s">
        <v>52</v>
      </c>
      <c r="D2227" s="334" t="s">
        <v>1537</v>
      </c>
      <c r="E2227" s="334" t="s">
        <v>1041</v>
      </c>
      <c r="F2227" s="334" t="str">
        <f t="shared" si="105"/>
        <v>Dhaka FR Non-PNP</v>
      </c>
      <c r="G2227" s="338">
        <v>1857307</v>
      </c>
      <c r="H2227" s="336">
        <v>309137.39943142858</v>
      </c>
      <c r="I2227" s="336">
        <v>7429.2280000000001</v>
      </c>
      <c r="J2227" s="336"/>
      <c r="K2227" s="336"/>
      <c r="L2227" s="337">
        <f t="shared" si="103"/>
        <v>16.644388861476784</v>
      </c>
      <c r="M2227" s="337">
        <f t="shared" si="104"/>
        <v>0.4</v>
      </c>
    </row>
    <row r="2228" spans="1:13">
      <c r="A2228" s="334" t="s">
        <v>1091</v>
      </c>
      <c r="B2228" s="334" t="s">
        <v>195</v>
      </c>
      <c r="C2228" s="334" t="s">
        <v>195</v>
      </c>
      <c r="D2228" s="334" t="s">
        <v>1537</v>
      </c>
      <c r="E2228" s="334" t="s">
        <v>1041</v>
      </c>
      <c r="F2228" s="334" t="str">
        <f t="shared" si="105"/>
        <v>Chattogram FR Non-PNP</v>
      </c>
      <c r="G2228" s="338">
        <v>1709652</v>
      </c>
      <c r="H2228" s="336">
        <v>201263.30023535827</v>
      </c>
      <c r="I2228" s="336">
        <v>6838.6080000000002</v>
      </c>
      <c r="J2228" s="336"/>
      <c r="K2228" s="336"/>
      <c r="L2228" s="337">
        <f t="shared" si="103"/>
        <v>11.772179381263454</v>
      </c>
      <c r="M2228" s="337">
        <f t="shared" si="104"/>
        <v>0.4</v>
      </c>
    </row>
    <row r="2229" spans="1:13">
      <c r="A2229" s="334" t="s">
        <v>1216</v>
      </c>
      <c r="B2229" s="334" t="s">
        <v>1139</v>
      </c>
      <c r="C2229" s="334" t="s">
        <v>189</v>
      </c>
      <c r="D2229" s="334" t="s">
        <v>1537</v>
      </c>
      <c r="E2229" s="334" t="s">
        <v>1041</v>
      </c>
      <c r="F2229" s="334" t="str">
        <f t="shared" si="105"/>
        <v>Barishal FR Non-PNP</v>
      </c>
      <c r="G2229" s="338">
        <v>1647497</v>
      </c>
      <c r="H2229" s="336">
        <v>284079.41442034446</v>
      </c>
      <c r="I2229" s="336">
        <v>6589.9880000000003</v>
      </c>
      <c r="J2229" s="336"/>
      <c r="K2229" s="336"/>
      <c r="L2229" s="337">
        <f t="shared" si="103"/>
        <v>17.243091454512175</v>
      </c>
      <c r="M2229" s="337">
        <f t="shared" si="104"/>
        <v>0.4</v>
      </c>
    </row>
    <row r="2230" spans="1:13">
      <c r="A2230" s="334" t="s">
        <v>1194</v>
      </c>
      <c r="B2230" s="334" t="s">
        <v>1139</v>
      </c>
      <c r="C2230" s="334" t="s">
        <v>189</v>
      </c>
      <c r="D2230" s="334" t="s">
        <v>1537</v>
      </c>
      <c r="E2230" s="334" t="s">
        <v>1041</v>
      </c>
      <c r="F2230" s="334" t="str">
        <f t="shared" si="105"/>
        <v>Barishal FR Non-PNP</v>
      </c>
      <c r="G2230" s="338">
        <v>1108881</v>
      </c>
      <c r="H2230" s="336">
        <v>191622.83557646925</v>
      </c>
      <c r="I2230" s="336">
        <v>4435.5240000000003</v>
      </c>
      <c r="J2230" s="336"/>
      <c r="K2230" s="336"/>
      <c r="L2230" s="337">
        <f t="shared" si="103"/>
        <v>17.280739373879548</v>
      </c>
      <c r="M2230" s="337">
        <f t="shared" si="104"/>
        <v>0.4</v>
      </c>
    </row>
    <row r="2231" spans="1:13">
      <c r="A2231" s="334" t="s">
        <v>1192</v>
      </c>
      <c r="B2231" s="334" t="s">
        <v>1163</v>
      </c>
      <c r="C2231" s="334" t="s">
        <v>159</v>
      </c>
      <c r="D2231" s="334" t="s">
        <v>1537</v>
      </c>
      <c r="E2231" s="334" t="s">
        <v>1041</v>
      </c>
      <c r="F2231" s="334" t="str">
        <f t="shared" si="105"/>
        <v>Khulna FR Non-PNP</v>
      </c>
      <c r="G2231" s="338">
        <v>718756</v>
      </c>
      <c r="H2231" s="336">
        <v>109444.00739617608</v>
      </c>
      <c r="I2231" s="336">
        <v>-7.2759576141834259E-12</v>
      </c>
      <c r="J2231" s="336"/>
      <c r="K2231" s="336"/>
      <c r="L2231" s="337">
        <f t="shared" si="103"/>
        <v>15.226865222158295</v>
      </c>
      <c r="M2231" s="337">
        <f t="shared" si="104"/>
        <v>-1.0122986958277115E-15</v>
      </c>
    </row>
    <row r="2232" spans="1:13">
      <c r="A2232" s="334" t="s">
        <v>1074</v>
      </c>
      <c r="B2232" s="334" t="s">
        <v>189</v>
      </c>
      <c r="C2232" s="334" t="s">
        <v>189</v>
      </c>
      <c r="D2232" s="334" t="s">
        <v>1537</v>
      </c>
      <c r="E2232" s="334" t="s">
        <v>1041</v>
      </c>
      <c r="F2232" s="334" t="str">
        <f t="shared" si="105"/>
        <v>Barishal FR Non-PNP</v>
      </c>
      <c r="G2232" s="338">
        <v>1535412</v>
      </c>
      <c r="H2232" s="336">
        <v>247201.62817515599</v>
      </c>
      <c r="I2232" s="336">
        <v>6141.6480000000001</v>
      </c>
      <c r="J2232" s="336"/>
      <c r="K2232" s="336"/>
      <c r="L2232" s="337">
        <f t="shared" si="103"/>
        <v>16.100019289621027</v>
      </c>
      <c r="M2232" s="337">
        <f t="shared" si="104"/>
        <v>0.4</v>
      </c>
    </row>
    <row r="2233" spans="1:13">
      <c r="A2233" s="334" t="s">
        <v>1134</v>
      </c>
      <c r="B2233" s="334" t="s">
        <v>170</v>
      </c>
      <c r="C2233" s="334" t="s">
        <v>195</v>
      </c>
      <c r="D2233" s="334" t="s">
        <v>1537</v>
      </c>
      <c r="E2233" s="334" t="s">
        <v>1041</v>
      </c>
      <c r="F2233" s="334" t="str">
        <f t="shared" si="105"/>
        <v>Chattogram FR Non-PNP</v>
      </c>
      <c r="G2233" s="338">
        <v>2422181</v>
      </c>
      <c r="H2233" s="336">
        <v>406161.93824754877</v>
      </c>
      <c r="I2233" s="336">
        <v>9688.7240000000002</v>
      </c>
      <c r="J2233" s="336"/>
      <c r="K2233" s="336"/>
      <c r="L2233" s="337">
        <f t="shared" si="103"/>
        <v>16.768438785026749</v>
      </c>
      <c r="M2233" s="337">
        <f t="shared" si="104"/>
        <v>0.4</v>
      </c>
    </row>
    <row r="2234" spans="1:13">
      <c r="A2234" s="334" t="s">
        <v>1174</v>
      </c>
      <c r="B2234" s="334" t="s">
        <v>52</v>
      </c>
      <c r="C2234" s="334" t="s">
        <v>52</v>
      </c>
      <c r="D2234" s="334" t="s">
        <v>1537</v>
      </c>
      <c r="E2234" s="334" t="s">
        <v>1041</v>
      </c>
      <c r="F2234" s="334" t="str">
        <f t="shared" si="105"/>
        <v>Dhaka FR Non-PNP</v>
      </c>
      <c r="G2234" s="338">
        <v>2247590</v>
      </c>
      <c r="H2234" s="336">
        <v>362899.86015427206</v>
      </c>
      <c r="I2234" s="336">
        <v>-7.2759576141834259E-12</v>
      </c>
      <c r="J2234" s="336"/>
      <c r="K2234" s="336"/>
      <c r="L2234" s="337">
        <f t="shared" si="103"/>
        <v>16.146177023134651</v>
      </c>
      <c r="M2234" s="337">
        <f t="shared" si="104"/>
        <v>-3.2372263687698495E-16</v>
      </c>
    </row>
    <row r="2235" spans="1:13">
      <c r="A2235" s="334" t="s">
        <v>1237</v>
      </c>
      <c r="B2235" s="334" t="s">
        <v>1150</v>
      </c>
      <c r="C2235" s="334" t="s">
        <v>389</v>
      </c>
      <c r="D2235" s="334" t="s">
        <v>1537</v>
      </c>
      <c r="E2235" s="334" t="s">
        <v>1041</v>
      </c>
      <c r="F2235" s="334" t="str">
        <f t="shared" si="105"/>
        <v>Rangpur FR Non-PNP</v>
      </c>
      <c r="G2235" s="338">
        <v>1274854</v>
      </c>
      <c r="H2235" s="336">
        <v>208682.11435246066</v>
      </c>
      <c r="I2235" s="336">
        <v>5099.4160000000002</v>
      </c>
      <c r="J2235" s="336"/>
      <c r="K2235" s="336"/>
      <c r="L2235" s="337">
        <f t="shared" si="103"/>
        <v>16.369099077420682</v>
      </c>
      <c r="M2235" s="337">
        <f t="shared" si="104"/>
        <v>0.4</v>
      </c>
    </row>
    <row r="2236" spans="1:13">
      <c r="A2236" s="334" t="s">
        <v>1197</v>
      </c>
      <c r="B2236" s="334" t="s">
        <v>153</v>
      </c>
      <c r="C2236" s="334" t="s">
        <v>18</v>
      </c>
      <c r="D2236" s="334" t="s">
        <v>1537</v>
      </c>
      <c r="E2236" s="334" t="s">
        <v>1041</v>
      </c>
      <c r="F2236" s="334" t="str">
        <f t="shared" si="105"/>
        <v>Mymensingh FR Non-PNP</v>
      </c>
      <c r="G2236" s="338">
        <v>1071641</v>
      </c>
      <c r="H2236" s="336">
        <v>168732.69095142378</v>
      </c>
      <c r="I2236" s="336">
        <v>4286.5640000000003</v>
      </c>
      <c r="J2236" s="336"/>
      <c r="K2236" s="336"/>
      <c r="L2236" s="337">
        <f t="shared" si="103"/>
        <v>15.745262728042672</v>
      </c>
      <c r="M2236" s="337">
        <f t="shared" si="104"/>
        <v>0.4</v>
      </c>
    </row>
    <row r="2237" spans="1:13">
      <c r="A2237" s="334" t="s">
        <v>1127</v>
      </c>
      <c r="B2237" s="334" t="s">
        <v>52</v>
      </c>
      <c r="C2237" s="334" t="s">
        <v>52</v>
      </c>
      <c r="D2237" s="334" t="s">
        <v>1537</v>
      </c>
      <c r="E2237" s="334" t="s">
        <v>1041</v>
      </c>
      <c r="F2237" s="334" t="str">
        <f t="shared" si="105"/>
        <v>Dhaka FR Non-PNP</v>
      </c>
      <c r="G2237" s="338">
        <v>1358666</v>
      </c>
      <c r="H2237" s="336">
        <v>213577.68904140012</v>
      </c>
      <c r="I2237" s="336">
        <v>5434.6639999999998</v>
      </c>
      <c r="J2237" s="336"/>
      <c r="K2237" s="336"/>
      <c r="L2237" s="337">
        <f t="shared" si="103"/>
        <v>15.719660979328262</v>
      </c>
      <c r="M2237" s="337">
        <f t="shared" si="104"/>
        <v>0.4</v>
      </c>
    </row>
    <row r="2238" spans="1:13">
      <c r="A2238" s="334" t="s">
        <v>1055</v>
      </c>
      <c r="B2238" s="334" t="s">
        <v>211</v>
      </c>
      <c r="C2238" s="334" t="s">
        <v>189</v>
      </c>
      <c r="D2238" s="334" t="s">
        <v>1537</v>
      </c>
      <c r="E2238" s="334" t="s">
        <v>1041</v>
      </c>
      <c r="F2238" s="334" t="str">
        <f t="shared" si="105"/>
        <v>Barishal FR Non-PNP</v>
      </c>
      <c r="G2238" s="338">
        <v>1072915</v>
      </c>
      <c r="H2238" s="336">
        <v>174341.29226959308</v>
      </c>
      <c r="I2238" s="336">
        <v>4291.66</v>
      </c>
      <c r="J2238" s="336"/>
      <c r="K2238" s="336"/>
      <c r="L2238" s="337">
        <f t="shared" si="103"/>
        <v>16.249310734736031</v>
      </c>
      <c r="M2238" s="337">
        <f t="shared" si="104"/>
        <v>0.4</v>
      </c>
    </row>
    <row r="2239" spans="1:13">
      <c r="A2239" s="334" t="s">
        <v>1063</v>
      </c>
      <c r="B2239" s="334" t="s">
        <v>195</v>
      </c>
      <c r="C2239" s="334" t="s">
        <v>195</v>
      </c>
      <c r="D2239" s="334" t="s">
        <v>1537</v>
      </c>
      <c r="E2239" s="334" t="s">
        <v>1041</v>
      </c>
      <c r="F2239" s="334" t="str">
        <f t="shared" si="105"/>
        <v>Chattogram FR Non-PNP</v>
      </c>
      <c r="G2239" s="338">
        <v>1992699</v>
      </c>
      <c r="H2239" s="336">
        <v>240139.21756014923</v>
      </c>
      <c r="I2239" s="336">
        <v>7970.7960000000003</v>
      </c>
      <c r="J2239" s="336"/>
      <c r="K2239" s="336"/>
      <c r="L2239" s="337">
        <f t="shared" si="103"/>
        <v>12.050952881501383</v>
      </c>
      <c r="M2239" s="337">
        <f t="shared" si="104"/>
        <v>0.4</v>
      </c>
    </row>
    <row r="2240" spans="1:13">
      <c r="A2240" s="334" t="s">
        <v>1104</v>
      </c>
      <c r="B2240" s="334" t="s">
        <v>236</v>
      </c>
      <c r="C2240" s="334" t="s">
        <v>107</v>
      </c>
      <c r="D2240" s="334" t="s">
        <v>1537</v>
      </c>
      <c r="E2240" s="334" t="s">
        <v>1041</v>
      </c>
      <c r="F2240" s="334" t="str">
        <f t="shared" si="105"/>
        <v>Rajshahi FR Non-PNP</v>
      </c>
      <c r="G2240" s="338">
        <v>901283</v>
      </c>
      <c r="H2240" s="336">
        <v>147217.20785791872</v>
      </c>
      <c r="I2240" s="336">
        <v>3605.1320000000001</v>
      </c>
      <c r="J2240" s="336"/>
      <c r="K2240" s="336"/>
      <c r="L2240" s="337">
        <f t="shared" si="103"/>
        <v>16.334182255508949</v>
      </c>
      <c r="M2240" s="337">
        <f t="shared" si="104"/>
        <v>0.4</v>
      </c>
    </row>
    <row r="2241" spans="1:13">
      <c r="A2241" s="334" t="s">
        <v>1116</v>
      </c>
      <c r="B2241" s="334" t="s">
        <v>79</v>
      </c>
      <c r="C2241" s="334" t="s">
        <v>52</v>
      </c>
      <c r="D2241" s="334" t="s">
        <v>1537</v>
      </c>
      <c r="E2241" s="334" t="s">
        <v>1041</v>
      </c>
      <c r="F2241" s="334" t="str">
        <f t="shared" si="105"/>
        <v>Dhaka FR Non-PNP</v>
      </c>
      <c r="G2241" s="338">
        <v>1412619</v>
      </c>
      <c r="H2241" s="336">
        <v>262763.62595033512</v>
      </c>
      <c r="I2241" s="336">
        <v>5650.4760000000006</v>
      </c>
      <c r="J2241" s="336"/>
      <c r="K2241" s="336"/>
      <c r="L2241" s="337">
        <f t="shared" si="103"/>
        <v>18.601167473348092</v>
      </c>
      <c r="M2241" s="337">
        <f t="shared" si="104"/>
        <v>0.4</v>
      </c>
    </row>
    <row r="2242" spans="1:13">
      <c r="A2242" s="334" t="s">
        <v>1073</v>
      </c>
      <c r="B2242" s="334" t="s">
        <v>195</v>
      </c>
      <c r="C2242" s="334" t="s">
        <v>195</v>
      </c>
      <c r="D2242" s="334" t="s">
        <v>1537</v>
      </c>
      <c r="E2242" s="334" t="s">
        <v>1041</v>
      </c>
      <c r="F2242" s="334" t="str">
        <f t="shared" si="105"/>
        <v>Chattogram FR Non-PNP</v>
      </c>
      <c r="G2242" s="338">
        <v>1166526</v>
      </c>
      <c r="H2242" s="336">
        <v>86964.058265898915</v>
      </c>
      <c r="I2242" s="336">
        <v>-2.1827872842550278E-11</v>
      </c>
      <c r="J2242" s="336"/>
      <c r="K2242" s="336"/>
      <c r="L2242" s="337">
        <f t="shared" si="103"/>
        <v>7.4549609923738451</v>
      </c>
      <c r="M2242" s="337">
        <f t="shared" si="104"/>
        <v>-1.8711861409475894E-15</v>
      </c>
    </row>
    <row r="2243" spans="1:13">
      <c r="A2243" s="334" t="s">
        <v>1052</v>
      </c>
      <c r="B2243" s="334" t="s">
        <v>52</v>
      </c>
      <c r="C2243" s="334" t="s">
        <v>52</v>
      </c>
      <c r="D2243" s="334" t="s">
        <v>1537</v>
      </c>
      <c r="E2243" s="334" t="s">
        <v>1041</v>
      </c>
      <c r="F2243" s="334" t="str">
        <f t="shared" si="105"/>
        <v>Dhaka FR Non-PNP</v>
      </c>
      <c r="G2243" s="338">
        <v>1926672</v>
      </c>
      <c r="H2243" s="336">
        <v>309255.85293827002</v>
      </c>
      <c r="I2243" s="336">
        <v>7706.6880000000001</v>
      </c>
      <c r="J2243" s="336"/>
      <c r="K2243" s="336"/>
      <c r="L2243" s="337">
        <f t="shared" ref="L2243:L2306" si="106">(H2243/G2243)*100</f>
        <v>16.05129741534989</v>
      </c>
      <c r="M2243" s="337">
        <f t="shared" ref="M2243:M2306" si="107">(I2243/G2243)*100</f>
        <v>0.4</v>
      </c>
    </row>
    <row r="2244" spans="1:13">
      <c r="A2244" s="334" t="s">
        <v>1217</v>
      </c>
      <c r="B2244" s="334" t="s">
        <v>206</v>
      </c>
      <c r="C2244" s="334" t="s">
        <v>52</v>
      </c>
      <c r="D2244" s="334" t="s">
        <v>1537</v>
      </c>
      <c r="E2244" s="334" t="s">
        <v>1041</v>
      </c>
      <c r="F2244" s="334" t="str">
        <f t="shared" ref="F2244:F2307" si="108">CONCATENATE(C2244," ",E2244," ",D2244)</f>
        <v>Dhaka FR Non-PNP</v>
      </c>
      <c r="G2244" s="338">
        <v>1099393</v>
      </c>
      <c r="H2244" s="336">
        <v>198846.9408319146</v>
      </c>
      <c r="I2244" s="336">
        <v>4397.5720000000001</v>
      </c>
      <c r="J2244" s="336"/>
      <c r="K2244" s="336"/>
      <c r="L2244" s="337">
        <f t="shared" si="106"/>
        <v>18.086975342931471</v>
      </c>
      <c r="M2244" s="337">
        <f t="shared" si="107"/>
        <v>0.4</v>
      </c>
    </row>
    <row r="2245" spans="1:13">
      <c r="A2245" s="334" t="s">
        <v>1143</v>
      </c>
      <c r="B2245" s="334" t="s">
        <v>79</v>
      </c>
      <c r="C2245" s="334" t="s">
        <v>52</v>
      </c>
      <c r="D2245" s="334" t="s">
        <v>1537</v>
      </c>
      <c r="E2245" s="334" t="s">
        <v>1041</v>
      </c>
      <c r="F2245" s="334" t="str">
        <f t="shared" si="108"/>
        <v>Dhaka FR Non-PNP</v>
      </c>
      <c r="G2245" s="338">
        <v>2302478</v>
      </c>
      <c r="H2245" s="336">
        <v>381113.76055126649</v>
      </c>
      <c r="I2245" s="336">
        <v>9209.9120000000003</v>
      </c>
      <c r="J2245" s="336"/>
      <c r="K2245" s="336"/>
      <c r="L2245" s="337">
        <f t="shared" si="106"/>
        <v>16.55233016564182</v>
      </c>
      <c r="M2245" s="337">
        <f t="shared" si="107"/>
        <v>0.4</v>
      </c>
    </row>
    <row r="2246" spans="1:13">
      <c r="A2246" s="334" t="s">
        <v>1118</v>
      </c>
      <c r="B2246" s="334" t="s">
        <v>48</v>
      </c>
      <c r="C2246" s="334" t="s">
        <v>18</v>
      </c>
      <c r="D2246" s="334" t="s">
        <v>1537</v>
      </c>
      <c r="E2246" s="334" t="s">
        <v>1041</v>
      </c>
      <c r="F2246" s="334" t="str">
        <f t="shared" si="108"/>
        <v>Mymensingh FR Non-PNP</v>
      </c>
      <c r="G2246" s="338">
        <v>1335175</v>
      </c>
      <c r="H2246" s="336">
        <v>232759.39313620632</v>
      </c>
      <c r="I2246" s="336">
        <v>5340.7</v>
      </c>
      <c r="J2246" s="336"/>
      <c r="K2246" s="336"/>
      <c r="L2246" s="337">
        <f t="shared" si="106"/>
        <v>17.4328753261712</v>
      </c>
      <c r="M2246" s="337">
        <f t="shared" si="107"/>
        <v>0.4</v>
      </c>
    </row>
    <row r="2247" spans="1:13">
      <c r="A2247" s="334" t="s">
        <v>1250</v>
      </c>
      <c r="B2247" s="334" t="s">
        <v>79</v>
      </c>
      <c r="C2247" s="334" t="s">
        <v>52</v>
      </c>
      <c r="D2247" s="334" t="s">
        <v>1537</v>
      </c>
      <c r="E2247" s="334" t="s">
        <v>1041</v>
      </c>
      <c r="F2247" s="334" t="str">
        <f t="shared" si="108"/>
        <v>Dhaka FR Non-PNP</v>
      </c>
      <c r="G2247" s="338">
        <v>1923064</v>
      </c>
      <c r="H2247" s="336">
        <v>338988.67568449775</v>
      </c>
      <c r="I2247" s="336">
        <v>7692.2560000000003</v>
      </c>
      <c r="J2247" s="336"/>
      <c r="K2247" s="336"/>
      <c r="L2247" s="337">
        <f t="shared" si="106"/>
        <v>17.627529592592744</v>
      </c>
      <c r="M2247" s="337">
        <f t="shared" si="107"/>
        <v>0.4</v>
      </c>
    </row>
    <row r="2248" spans="1:13">
      <c r="A2248" s="334" t="s">
        <v>1196</v>
      </c>
      <c r="B2248" s="334" t="s">
        <v>52</v>
      </c>
      <c r="C2248" s="334" t="s">
        <v>52</v>
      </c>
      <c r="D2248" s="334" t="s">
        <v>1537</v>
      </c>
      <c r="E2248" s="334" t="s">
        <v>1041</v>
      </c>
      <c r="F2248" s="334" t="str">
        <f t="shared" si="108"/>
        <v>Dhaka FR Non-PNP</v>
      </c>
      <c r="G2248" s="338">
        <v>1556895</v>
      </c>
      <c r="H2248" s="336">
        <v>260710.99972488204</v>
      </c>
      <c r="I2248" s="336">
        <v>6227.58</v>
      </c>
      <c r="J2248" s="336"/>
      <c r="K2248" s="336"/>
      <c r="L2248" s="337">
        <f t="shared" si="106"/>
        <v>16.745573704384821</v>
      </c>
      <c r="M2248" s="337">
        <f t="shared" si="107"/>
        <v>0.4</v>
      </c>
    </row>
    <row r="2249" spans="1:13">
      <c r="A2249" s="334" t="s">
        <v>1065</v>
      </c>
      <c r="B2249" s="334" t="s">
        <v>79</v>
      </c>
      <c r="C2249" s="334" t="s">
        <v>52</v>
      </c>
      <c r="D2249" s="334" t="s">
        <v>1537</v>
      </c>
      <c r="E2249" s="334" t="s">
        <v>1041</v>
      </c>
      <c r="F2249" s="334" t="str">
        <f t="shared" si="108"/>
        <v>Dhaka FR Non-PNP</v>
      </c>
      <c r="G2249" s="338">
        <v>1420362</v>
      </c>
      <c r="H2249" s="336">
        <v>250133.49265838336</v>
      </c>
      <c r="I2249" s="336">
        <v>-2.9103830456733704E-11</v>
      </c>
      <c r="J2249" s="336"/>
      <c r="K2249" s="336"/>
      <c r="L2249" s="337">
        <f t="shared" si="106"/>
        <v>17.610545245394015</v>
      </c>
      <c r="M2249" s="337">
        <f t="shared" si="107"/>
        <v>-2.0490431634142354E-15</v>
      </c>
    </row>
    <row r="2250" spans="1:13">
      <c r="A2250" s="334" t="s">
        <v>1226</v>
      </c>
      <c r="B2250" s="334" t="s">
        <v>1150</v>
      </c>
      <c r="C2250" s="334" t="s">
        <v>389</v>
      </c>
      <c r="D2250" s="334" t="s">
        <v>1537</v>
      </c>
      <c r="E2250" s="334" t="s">
        <v>1041</v>
      </c>
      <c r="F2250" s="334" t="str">
        <f t="shared" si="108"/>
        <v>Rangpur FR Non-PNP</v>
      </c>
      <c r="G2250" s="338">
        <v>1123572</v>
      </c>
      <c r="H2250" s="336">
        <v>192062.65195298663</v>
      </c>
      <c r="I2250" s="336">
        <v>-3.637978807091713E-12</v>
      </c>
      <c r="J2250" s="336"/>
      <c r="K2250" s="336"/>
      <c r="L2250" s="337">
        <f t="shared" si="106"/>
        <v>17.093933628907326</v>
      </c>
      <c r="M2250" s="337">
        <f t="shared" si="107"/>
        <v>-3.2378688745284796E-16</v>
      </c>
    </row>
    <row r="2251" spans="1:13">
      <c r="A2251" s="334" t="s">
        <v>1215</v>
      </c>
      <c r="B2251" s="334" t="s">
        <v>173</v>
      </c>
      <c r="C2251" s="334" t="s">
        <v>52</v>
      </c>
      <c r="D2251" s="334" t="s">
        <v>1537</v>
      </c>
      <c r="E2251" s="334" t="s">
        <v>1041</v>
      </c>
      <c r="F2251" s="334" t="str">
        <f t="shared" si="108"/>
        <v>Dhaka FR Non-PNP</v>
      </c>
      <c r="G2251" s="338">
        <v>1506597</v>
      </c>
      <c r="H2251" s="336">
        <v>258553.5927194524</v>
      </c>
      <c r="I2251" s="336">
        <v>6026.3879999999999</v>
      </c>
      <c r="J2251" s="336"/>
      <c r="K2251" s="336"/>
      <c r="L2251" s="337">
        <f t="shared" si="106"/>
        <v>17.161430211227845</v>
      </c>
      <c r="M2251" s="337">
        <f t="shared" si="107"/>
        <v>0.4</v>
      </c>
    </row>
    <row r="2252" spans="1:13">
      <c r="A2252" s="334" t="s">
        <v>1238</v>
      </c>
      <c r="B2252" s="334" t="s">
        <v>512</v>
      </c>
      <c r="C2252" s="334" t="s">
        <v>159</v>
      </c>
      <c r="D2252" s="334" t="s">
        <v>1537</v>
      </c>
      <c r="E2252" s="334" t="s">
        <v>1041</v>
      </c>
      <c r="F2252" s="334" t="str">
        <f t="shared" si="108"/>
        <v>Khulna FR Non-PNP</v>
      </c>
      <c r="G2252" s="338">
        <v>1228826</v>
      </c>
      <c r="H2252" s="336">
        <v>216277.76590809747</v>
      </c>
      <c r="I2252" s="336">
        <v>4915.3040000000001</v>
      </c>
      <c r="J2252" s="336"/>
      <c r="K2252" s="336"/>
      <c r="L2252" s="337">
        <f t="shared" si="106"/>
        <v>17.600357244076662</v>
      </c>
      <c r="M2252" s="337">
        <f t="shared" si="107"/>
        <v>0.4</v>
      </c>
    </row>
    <row r="2253" spans="1:13">
      <c r="A2253" s="334" t="s">
        <v>1113</v>
      </c>
      <c r="B2253" s="334" t="s">
        <v>162</v>
      </c>
      <c r="C2253" s="334" t="s">
        <v>195</v>
      </c>
      <c r="D2253" s="334" t="s">
        <v>1537</v>
      </c>
      <c r="E2253" s="334" t="s">
        <v>1041</v>
      </c>
      <c r="F2253" s="334" t="str">
        <f t="shared" si="108"/>
        <v>Chattogram FR Non-PNP</v>
      </c>
      <c r="G2253" s="338">
        <v>1526041</v>
      </c>
      <c r="H2253" s="336">
        <v>242621.71850353273</v>
      </c>
      <c r="I2253" s="336">
        <v>6104.1639999999998</v>
      </c>
      <c r="J2253" s="336"/>
      <c r="K2253" s="336"/>
      <c r="L2253" s="337">
        <f t="shared" si="106"/>
        <v>15.898768021536297</v>
      </c>
      <c r="M2253" s="337">
        <f t="shared" si="107"/>
        <v>0.4</v>
      </c>
    </row>
    <row r="2254" spans="1:13">
      <c r="A2254" s="334" t="s">
        <v>1089</v>
      </c>
      <c r="B2254" s="334" t="s">
        <v>52</v>
      </c>
      <c r="C2254" s="334" t="s">
        <v>52</v>
      </c>
      <c r="D2254" s="334" t="s">
        <v>1537</v>
      </c>
      <c r="E2254" s="334" t="s">
        <v>1041</v>
      </c>
      <c r="F2254" s="334" t="str">
        <f t="shared" si="108"/>
        <v>Dhaka FR Non-PNP</v>
      </c>
      <c r="G2254" s="338">
        <v>2231993</v>
      </c>
      <c r="H2254" s="336">
        <v>376010.9218425391</v>
      </c>
      <c r="I2254" s="336">
        <v>8927.9719999999998</v>
      </c>
      <c r="J2254" s="336"/>
      <c r="K2254" s="336"/>
      <c r="L2254" s="337">
        <f t="shared" si="106"/>
        <v>16.846420299819002</v>
      </c>
      <c r="M2254" s="337">
        <f t="shared" si="107"/>
        <v>0.4</v>
      </c>
    </row>
    <row r="2255" spans="1:13">
      <c r="A2255" s="334" t="s">
        <v>1246</v>
      </c>
      <c r="B2255" s="334" t="s">
        <v>52</v>
      </c>
      <c r="C2255" s="334" t="s">
        <v>52</v>
      </c>
      <c r="D2255" s="334" t="s">
        <v>1537</v>
      </c>
      <c r="E2255" s="334" t="s">
        <v>1041</v>
      </c>
      <c r="F2255" s="334" t="str">
        <f t="shared" si="108"/>
        <v>Dhaka FR Non-PNP</v>
      </c>
      <c r="G2255" s="338">
        <v>2614945</v>
      </c>
      <c r="H2255" s="336">
        <v>451462.87603345647</v>
      </c>
      <c r="I2255" s="336">
        <v>10459.780000000001</v>
      </c>
      <c r="J2255" s="336"/>
      <c r="K2255" s="336"/>
      <c r="L2255" s="337">
        <f t="shared" si="106"/>
        <v>17.26471784429334</v>
      </c>
      <c r="M2255" s="337">
        <f t="shared" si="107"/>
        <v>0.4</v>
      </c>
    </row>
    <row r="2256" spans="1:13">
      <c r="A2256" s="334" t="s">
        <v>1047</v>
      </c>
      <c r="B2256" s="334" t="s">
        <v>351</v>
      </c>
      <c r="C2256" s="334" t="s">
        <v>389</v>
      </c>
      <c r="D2256" s="334" t="s">
        <v>1537</v>
      </c>
      <c r="E2256" s="334" t="s">
        <v>1041</v>
      </c>
      <c r="F2256" s="334" t="str">
        <f t="shared" si="108"/>
        <v>Rangpur FR Non-PNP</v>
      </c>
      <c r="G2256" s="338">
        <v>1974607</v>
      </c>
      <c r="H2256" s="336">
        <v>285625.46521280333</v>
      </c>
      <c r="I2256" s="336"/>
      <c r="J2256" s="336"/>
      <c r="K2256" s="336"/>
      <c r="L2256" s="337">
        <f t="shared" si="106"/>
        <v>14.464927208948582</v>
      </c>
      <c r="M2256" s="337">
        <f t="shared" si="107"/>
        <v>0</v>
      </c>
    </row>
    <row r="2257" spans="1:13">
      <c r="A2257" s="334" t="s">
        <v>1220</v>
      </c>
      <c r="B2257" s="334" t="s">
        <v>52</v>
      </c>
      <c r="C2257" s="334" t="s">
        <v>52</v>
      </c>
      <c r="D2257" s="334" t="s">
        <v>1537</v>
      </c>
      <c r="E2257" s="334" t="s">
        <v>1041</v>
      </c>
      <c r="F2257" s="334" t="str">
        <f t="shared" si="108"/>
        <v>Dhaka FR Non-PNP</v>
      </c>
      <c r="G2257" s="338">
        <v>2836422</v>
      </c>
      <c r="H2257" s="336">
        <v>518423.20668574539</v>
      </c>
      <c r="I2257" s="336">
        <v>11345.688</v>
      </c>
      <c r="J2257" s="336"/>
      <c r="K2257" s="336"/>
      <c r="L2257" s="337">
        <f t="shared" si="106"/>
        <v>18.277365169419269</v>
      </c>
      <c r="M2257" s="337">
        <f t="shared" si="107"/>
        <v>0.4</v>
      </c>
    </row>
    <row r="2258" spans="1:13">
      <c r="A2258" s="334" t="s">
        <v>1233</v>
      </c>
      <c r="B2258" s="334" t="s">
        <v>165</v>
      </c>
      <c r="C2258" s="334" t="s">
        <v>52</v>
      </c>
      <c r="D2258" s="334" t="s">
        <v>1537</v>
      </c>
      <c r="E2258" s="334" t="s">
        <v>1041</v>
      </c>
      <c r="F2258" s="334" t="str">
        <f t="shared" si="108"/>
        <v>Dhaka FR Non-PNP</v>
      </c>
      <c r="G2258" s="338">
        <v>1501318</v>
      </c>
      <c r="H2258" s="336">
        <v>206212.89544248916</v>
      </c>
      <c r="I2258" s="336">
        <v>6005.2719999999999</v>
      </c>
      <c r="J2258" s="336"/>
      <c r="K2258" s="336"/>
      <c r="L2258" s="337">
        <f t="shared" si="106"/>
        <v>13.735457474198615</v>
      </c>
      <c r="M2258" s="337">
        <f t="shared" si="107"/>
        <v>0.4</v>
      </c>
    </row>
    <row r="2259" spans="1:13">
      <c r="A2259" s="334" t="s">
        <v>1114</v>
      </c>
      <c r="B2259" s="334" t="s">
        <v>79</v>
      </c>
      <c r="C2259" s="334" t="s">
        <v>52</v>
      </c>
      <c r="D2259" s="334" t="s">
        <v>1537</v>
      </c>
      <c r="E2259" s="334" t="s">
        <v>1041</v>
      </c>
      <c r="F2259" s="334" t="str">
        <f t="shared" si="108"/>
        <v>Dhaka FR Non-PNP</v>
      </c>
      <c r="G2259" s="338">
        <v>1734878</v>
      </c>
      <c r="H2259" s="336">
        <v>356636.31791118538</v>
      </c>
      <c r="I2259" s="336">
        <v>6939.5119999999997</v>
      </c>
      <c r="J2259" s="336"/>
      <c r="K2259" s="336"/>
      <c r="L2259" s="337">
        <f t="shared" si="106"/>
        <v>20.556852868685024</v>
      </c>
      <c r="M2259" s="337">
        <f t="shared" si="107"/>
        <v>0.4</v>
      </c>
    </row>
    <row r="2260" spans="1:13">
      <c r="A2260" s="334" t="s">
        <v>1106</v>
      </c>
      <c r="B2260" s="334" t="s">
        <v>52</v>
      </c>
      <c r="C2260" s="334" t="s">
        <v>52</v>
      </c>
      <c r="D2260" s="334" t="s">
        <v>1537</v>
      </c>
      <c r="E2260" s="334" t="s">
        <v>1041</v>
      </c>
      <c r="F2260" s="334" t="str">
        <f t="shared" si="108"/>
        <v>Dhaka FR Non-PNP</v>
      </c>
      <c r="G2260" s="338">
        <v>1973560</v>
      </c>
      <c r="H2260" s="336">
        <v>393134.59115467523</v>
      </c>
      <c r="I2260" s="336">
        <v>7894.24</v>
      </c>
      <c r="J2260" s="336"/>
      <c r="K2260" s="336"/>
      <c r="L2260" s="337">
        <f t="shared" si="106"/>
        <v>19.92007292175942</v>
      </c>
      <c r="M2260" s="337">
        <f t="shared" si="107"/>
        <v>0.4</v>
      </c>
    </row>
    <row r="2261" spans="1:13">
      <c r="A2261" s="334" t="s">
        <v>1282</v>
      </c>
      <c r="B2261" s="334" t="s">
        <v>1139</v>
      </c>
      <c r="C2261" s="334" t="s">
        <v>189</v>
      </c>
      <c r="D2261" s="334" t="s">
        <v>1537</v>
      </c>
      <c r="E2261" s="334" t="s">
        <v>1041</v>
      </c>
      <c r="F2261" s="334" t="str">
        <f t="shared" si="108"/>
        <v>Barishal FR Non-PNP</v>
      </c>
      <c r="G2261" s="338">
        <v>1107584</v>
      </c>
      <c r="H2261" s="336">
        <v>227080.37277007601</v>
      </c>
      <c r="I2261" s="336">
        <v>4430.3360000000002</v>
      </c>
      <c r="J2261" s="336"/>
      <c r="K2261" s="336"/>
      <c r="L2261" s="337">
        <f t="shared" si="106"/>
        <v>20.502316101539567</v>
      </c>
      <c r="M2261" s="337">
        <f t="shared" si="107"/>
        <v>0.4</v>
      </c>
    </row>
    <row r="2262" spans="1:13">
      <c r="A2262" s="334" t="s">
        <v>1137</v>
      </c>
      <c r="B2262" s="334" t="s">
        <v>211</v>
      </c>
      <c r="C2262" s="334" t="s">
        <v>189</v>
      </c>
      <c r="D2262" s="334" t="s">
        <v>1537</v>
      </c>
      <c r="E2262" s="334" t="s">
        <v>1041</v>
      </c>
      <c r="F2262" s="334" t="str">
        <f t="shared" si="108"/>
        <v>Barishal FR Non-PNP</v>
      </c>
      <c r="G2262" s="338">
        <v>1235992</v>
      </c>
      <c r="H2262" s="336">
        <v>229791.64450782159</v>
      </c>
      <c r="I2262" s="336">
        <v>4943.9679999999998</v>
      </c>
      <c r="J2262" s="336"/>
      <c r="K2262" s="336"/>
      <c r="L2262" s="337">
        <f t="shared" si="106"/>
        <v>18.591677333495817</v>
      </c>
      <c r="M2262" s="337">
        <f t="shared" si="107"/>
        <v>0.4</v>
      </c>
    </row>
    <row r="2263" spans="1:13">
      <c r="A2263" s="334" t="s">
        <v>1147</v>
      </c>
      <c r="B2263" s="334" t="s">
        <v>323</v>
      </c>
      <c r="C2263" s="334" t="s">
        <v>389</v>
      </c>
      <c r="D2263" s="334" t="s">
        <v>1537</v>
      </c>
      <c r="E2263" s="334" t="s">
        <v>1041</v>
      </c>
      <c r="F2263" s="334" t="str">
        <f t="shared" si="108"/>
        <v>Rangpur FR Non-PNP</v>
      </c>
      <c r="G2263" s="338">
        <v>885547</v>
      </c>
      <c r="H2263" s="336">
        <v>185280.50692656924</v>
      </c>
      <c r="I2263" s="336">
        <v>3542.1880000000001</v>
      </c>
      <c r="J2263" s="336"/>
      <c r="K2263" s="336"/>
      <c r="L2263" s="337">
        <f t="shared" si="106"/>
        <v>20.922718605175021</v>
      </c>
      <c r="M2263" s="337">
        <f t="shared" si="107"/>
        <v>0.4</v>
      </c>
    </row>
    <row r="2264" spans="1:13">
      <c r="A2264" s="334" t="s">
        <v>1081</v>
      </c>
      <c r="B2264" s="334" t="s">
        <v>52</v>
      </c>
      <c r="C2264" s="334" t="s">
        <v>52</v>
      </c>
      <c r="D2264" s="334" t="s">
        <v>1537</v>
      </c>
      <c r="E2264" s="334" t="s">
        <v>1041</v>
      </c>
      <c r="F2264" s="334" t="str">
        <f t="shared" si="108"/>
        <v>Dhaka FR Non-PNP</v>
      </c>
      <c r="G2264" s="338">
        <v>957980</v>
      </c>
      <c r="H2264" s="336">
        <v>171518.06809509316</v>
      </c>
      <c r="I2264" s="336">
        <v>3831.92</v>
      </c>
      <c r="J2264" s="336"/>
      <c r="K2264" s="336"/>
      <c r="L2264" s="337">
        <f t="shared" si="106"/>
        <v>17.904138718458963</v>
      </c>
      <c r="M2264" s="337">
        <f t="shared" si="107"/>
        <v>0.4</v>
      </c>
    </row>
    <row r="2265" spans="1:13">
      <c r="A2265" s="334" t="s">
        <v>1128</v>
      </c>
      <c r="B2265" s="334" t="s">
        <v>162</v>
      </c>
      <c r="C2265" s="334" t="s">
        <v>195</v>
      </c>
      <c r="D2265" s="334" t="s">
        <v>1537</v>
      </c>
      <c r="E2265" s="334" t="s">
        <v>1041</v>
      </c>
      <c r="F2265" s="334" t="str">
        <f t="shared" si="108"/>
        <v>Chattogram FR Non-PNP</v>
      </c>
      <c r="G2265" s="338">
        <v>1181682</v>
      </c>
      <c r="H2265" s="336">
        <v>173272.35163132602</v>
      </c>
      <c r="I2265" s="336">
        <v>4726.7280000000001</v>
      </c>
      <c r="J2265" s="336"/>
      <c r="K2265" s="336"/>
      <c r="L2265" s="337">
        <f t="shared" si="106"/>
        <v>14.663196327889061</v>
      </c>
      <c r="M2265" s="337">
        <f t="shared" si="107"/>
        <v>0.4</v>
      </c>
    </row>
    <row r="2266" spans="1:13">
      <c r="A2266" s="334" t="s">
        <v>1088</v>
      </c>
      <c r="B2266" s="334" t="s">
        <v>52</v>
      </c>
      <c r="C2266" s="334" t="s">
        <v>52</v>
      </c>
      <c r="D2266" s="334" t="s">
        <v>1537</v>
      </c>
      <c r="E2266" s="334" t="s">
        <v>1041</v>
      </c>
      <c r="F2266" s="334" t="str">
        <f t="shared" si="108"/>
        <v>Dhaka FR Non-PNP</v>
      </c>
      <c r="G2266" s="338">
        <v>1501793</v>
      </c>
      <c r="H2266" s="336">
        <v>238441.12710915459</v>
      </c>
      <c r="I2266" s="336">
        <v>6007.1720000000005</v>
      </c>
      <c r="J2266" s="336"/>
      <c r="K2266" s="336"/>
      <c r="L2266" s="337">
        <f t="shared" si="106"/>
        <v>15.877096717667122</v>
      </c>
      <c r="M2266" s="337">
        <f t="shared" si="107"/>
        <v>0.4</v>
      </c>
    </row>
    <row r="2267" spans="1:13">
      <c r="A2267" s="334" t="s">
        <v>1160</v>
      </c>
      <c r="B2267" s="334" t="s">
        <v>329</v>
      </c>
      <c r="C2267" s="334" t="s">
        <v>107</v>
      </c>
      <c r="D2267" s="334" t="s">
        <v>1537</v>
      </c>
      <c r="E2267" s="334" t="s">
        <v>1041</v>
      </c>
      <c r="F2267" s="334" t="str">
        <f t="shared" si="108"/>
        <v>Rajshahi FR Non-PNP</v>
      </c>
      <c r="G2267" s="338">
        <v>1030726</v>
      </c>
      <c r="H2267" s="336">
        <v>161427.01678912342</v>
      </c>
      <c r="I2267" s="336">
        <v>4122.9040000000005</v>
      </c>
      <c r="J2267" s="336"/>
      <c r="K2267" s="336"/>
      <c r="L2267" s="337">
        <f t="shared" si="106"/>
        <v>15.661486834437419</v>
      </c>
      <c r="M2267" s="337">
        <f t="shared" si="107"/>
        <v>0.4</v>
      </c>
    </row>
    <row r="2268" spans="1:13">
      <c r="A2268" s="334" t="s">
        <v>1164</v>
      </c>
      <c r="B2268" s="334" t="s">
        <v>1071</v>
      </c>
      <c r="C2268" s="334" t="s">
        <v>159</v>
      </c>
      <c r="D2268" s="334" t="s">
        <v>1537</v>
      </c>
      <c r="E2268" s="334" t="s">
        <v>1041</v>
      </c>
      <c r="F2268" s="334" t="str">
        <f t="shared" si="108"/>
        <v>Khulna FR Non-PNP</v>
      </c>
      <c r="G2268" s="338">
        <v>1385555</v>
      </c>
      <c r="H2268" s="336">
        <v>196622.42827573852</v>
      </c>
      <c r="I2268" s="336">
        <v>5542.22</v>
      </c>
      <c r="J2268" s="336"/>
      <c r="K2268" s="336"/>
      <c r="L2268" s="337">
        <f t="shared" si="106"/>
        <v>14.19087862089477</v>
      </c>
      <c r="M2268" s="337">
        <f t="shared" si="107"/>
        <v>0.4</v>
      </c>
    </row>
    <row r="2269" spans="1:13">
      <c r="A2269" s="334" t="s">
        <v>1130</v>
      </c>
      <c r="B2269" s="334" t="s">
        <v>908</v>
      </c>
      <c r="C2269" s="334" t="s">
        <v>131</v>
      </c>
      <c r="D2269" s="334" t="s">
        <v>1537</v>
      </c>
      <c r="E2269" s="334" t="s">
        <v>1041</v>
      </c>
      <c r="F2269" s="334" t="str">
        <f t="shared" si="108"/>
        <v>Sylhet FR Non-PNP</v>
      </c>
      <c r="G2269" s="338">
        <v>2537684</v>
      </c>
      <c r="H2269" s="336">
        <v>404681.84993196005</v>
      </c>
      <c r="I2269" s="336">
        <v>10150.736000000001</v>
      </c>
      <c r="J2269" s="336"/>
      <c r="K2269" s="336"/>
      <c r="L2269" s="337">
        <f t="shared" si="106"/>
        <v>15.946896852876877</v>
      </c>
      <c r="M2269" s="337">
        <f t="shared" si="107"/>
        <v>0.4</v>
      </c>
    </row>
    <row r="2270" spans="1:13">
      <c r="A2270" s="334" t="s">
        <v>1140</v>
      </c>
      <c r="B2270" s="334" t="s">
        <v>52</v>
      </c>
      <c r="C2270" s="334" t="s">
        <v>52</v>
      </c>
      <c r="D2270" s="334" t="s">
        <v>1537</v>
      </c>
      <c r="E2270" s="334" t="s">
        <v>1041</v>
      </c>
      <c r="F2270" s="334" t="str">
        <f t="shared" si="108"/>
        <v>Dhaka FR Non-PNP</v>
      </c>
      <c r="G2270" s="338">
        <v>1344657</v>
      </c>
      <c r="H2270" s="336">
        <v>217563.89140233814</v>
      </c>
      <c r="I2270" s="336">
        <v>5378.6279999999997</v>
      </c>
      <c r="J2270" s="336"/>
      <c r="K2270" s="336"/>
      <c r="L2270" s="337">
        <f t="shared" si="106"/>
        <v>16.17988017779539</v>
      </c>
      <c r="M2270" s="337">
        <f t="shared" si="107"/>
        <v>0.4</v>
      </c>
    </row>
    <row r="2271" spans="1:13">
      <c r="A2271" s="334" t="s">
        <v>1184</v>
      </c>
      <c r="B2271" s="334" t="s">
        <v>52</v>
      </c>
      <c r="C2271" s="334" t="s">
        <v>52</v>
      </c>
      <c r="D2271" s="334" t="s">
        <v>1537</v>
      </c>
      <c r="E2271" s="334" t="s">
        <v>1041</v>
      </c>
      <c r="F2271" s="334" t="str">
        <f t="shared" si="108"/>
        <v>Dhaka FR Non-PNP</v>
      </c>
      <c r="G2271" s="338">
        <v>2809180</v>
      </c>
      <c r="H2271" s="336">
        <v>488557.19607783353</v>
      </c>
      <c r="I2271" s="336">
        <v>11236.72</v>
      </c>
      <c r="J2271" s="336"/>
      <c r="K2271" s="336"/>
      <c r="L2271" s="337">
        <f t="shared" si="106"/>
        <v>17.391452170307119</v>
      </c>
      <c r="M2271" s="337">
        <f t="shared" si="107"/>
        <v>0.4</v>
      </c>
    </row>
    <row r="2272" spans="1:13">
      <c r="A2272" s="334" t="s">
        <v>1087</v>
      </c>
      <c r="B2272" s="334" t="s">
        <v>52</v>
      </c>
      <c r="C2272" s="334" t="s">
        <v>52</v>
      </c>
      <c r="D2272" s="334" t="s">
        <v>1537</v>
      </c>
      <c r="E2272" s="334" t="s">
        <v>1041</v>
      </c>
      <c r="F2272" s="334" t="str">
        <f t="shared" si="108"/>
        <v>Dhaka FR Non-PNP</v>
      </c>
      <c r="G2272" s="338">
        <v>1581903</v>
      </c>
      <c r="H2272" s="336">
        <v>280204.19200270867</v>
      </c>
      <c r="I2272" s="336">
        <v>44309.898006136398</v>
      </c>
      <c r="J2272" s="336"/>
      <c r="K2272" s="336"/>
      <c r="L2272" s="337">
        <f t="shared" si="106"/>
        <v>17.713108326029388</v>
      </c>
      <c r="M2272" s="337">
        <f t="shared" si="107"/>
        <v>2.8010502544173943</v>
      </c>
    </row>
    <row r="2273" spans="1:13">
      <c r="A2273" s="334" t="s">
        <v>1231</v>
      </c>
      <c r="B2273" s="334" t="s">
        <v>159</v>
      </c>
      <c r="C2273" s="334" t="s">
        <v>159</v>
      </c>
      <c r="D2273" s="334" t="s">
        <v>1537</v>
      </c>
      <c r="E2273" s="334" t="s">
        <v>1041</v>
      </c>
      <c r="F2273" s="334" t="str">
        <f t="shared" si="108"/>
        <v>Khulna FR Non-PNP</v>
      </c>
      <c r="G2273" s="338">
        <v>1909384</v>
      </c>
      <c r="H2273" s="336">
        <v>289226.43905970186</v>
      </c>
      <c r="I2273" s="336">
        <v>7637.5360000000001</v>
      </c>
      <c r="J2273" s="336"/>
      <c r="K2273" s="336"/>
      <c r="L2273" s="337">
        <f t="shared" si="106"/>
        <v>15.147630809711501</v>
      </c>
      <c r="M2273" s="337">
        <f t="shared" si="107"/>
        <v>0.4</v>
      </c>
    </row>
    <row r="2274" spans="1:13">
      <c r="A2274" s="334" t="s">
        <v>1138</v>
      </c>
      <c r="B2274" s="334" t="s">
        <v>1139</v>
      </c>
      <c r="C2274" s="334" t="s">
        <v>189</v>
      </c>
      <c r="D2274" s="334" t="s">
        <v>1537</v>
      </c>
      <c r="E2274" s="334" t="s">
        <v>1041</v>
      </c>
      <c r="F2274" s="334" t="str">
        <f t="shared" si="108"/>
        <v>Barishal FR Non-PNP</v>
      </c>
      <c r="G2274" s="338">
        <v>855688</v>
      </c>
      <c r="H2274" s="336">
        <v>162713.19771163084</v>
      </c>
      <c r="I2274" s="336">
        <v>3422.752</v>
      </c>
      <c r="J2274" s="336"/>
      <c r="K2274" s="336"/>
      <c r="L2274" s="337">
        <f t="shared" si="106"/>
        <v>19.015482011157204</v>
      </c>
      <c r="M2274" s="337">
        <f t="shared" si="107"/>
        <v>0.4</v>
      </c>
    </row>
    <row r="2275" spans="1:13">
      <c r="A2275" s="334" t="s">
        <v>1107</v>
      </c>
      <c r="B2275" s="334" t="s">
        <v>52</v>
      </c>
      <c r="C2275" s="334" t="s">
        <v>52</v>
      </c>
      <c r="D2275" s="334" t="s">
        <v>1537</v>
      </c>
      <c r="E2275" s="334" t="s">
        <v>1041</v>
      </c>
      <c r="F2275" s="334" t="str">
        <f t="shared" si="108"/>
        <v>Dhaka FR Non-PNP</v>
      </c>
      <c r="G2275" s="338">
        <v>2493069</v>
      </c>
      <c r="H2275" s="336">
        <v>422119.39259522472</v>
      </c>
      <c r="I2275" s="336">
        <v>9972.2759999999998</v>
      </c>
      <c r="J2275" s="336"/>
      <c r="K2275" s="336"/>
      <c r="L2275" s="337">
        <f t="shared" si="106"/>
        <v>16.931717196564744</v>
      </c>
      <c r="M2275" s="337">
        <f t="shared" si="107"/>
        <v>0.4</v>
      </c>
    </row>
    <row r="2276" spans="1:13">
      <c r="A2276" s="334" t="s">
        <v>1110</v>
      </c>
      <c r="B2276" s="334" t="s">
        <v>542</v>
      </c>
      <c r="C2276" s="334" t="s">
        <v>52</v>
      </c>
      <c r="D2276" s="334" t="s">
        <v>1537</v>
      </c>
      <c r="E2276" s="334" t="s">
        <v>1041</v>
      </c>
      <c r="F2276" s="334" t="str">
        <f t="shared" si="108"/>
        <v>Dhaka FR Non-PNP</v>
      </c>
      <c r="G2276" s="338">
        <v>1179357</v>
      </c>
      <c r="H2276" s="336">
        <v>200208.63881275183</v>
      </c>
      <c r="I2276" s="336">
        <v>4717.4279999999999</v>
      </c>
      <c r="J2276" s="336"/>
      <c r="K2276" s="336"/>
      <c r="L2276" s="337">
        <f t="shared" si="106"/>
        <v>16.976084324996744</v>
      </c>
      <c r="M2276" s="337">
        <f t="shared" si="107"/>
        <v>0.4</v>
      </c>
    </row>
    <row r="2277" spans="1:13">
      <c r="A2277" s="334" t="s">
        <v>1193</v>
      </c>
      <c r="B2277" s="334" t="s">
        <v>52</v>
      </c>
      <c r="C2277" s="334" t="s">
        <v>52</v>
      </c>
      <c r="D2277" s="334" t="s">
        <v>1537</v>
      </c>
      <c r="E2277" s="334" t="s">
        <v>1041</v>
      </c>
      <c r="F2277" s="334" t="str">
        <f t="shared" si="108"/>
        <v>Dhaka FR Non-PNP</v>
      </c>
      <c r="G2277" s="338">
        <v>1254179</v>
      </c>
      <c r="H2277" s="336">
        <v>203579.06447940847</v>
      </c>
      <c r="I2277" s="336">
        <v>5016.7160000000003</v>
      </c>
      <c r="J2277" s="336"/>
      <c r="K2277" s="336"/>
      <c r="L2277" s="337">
        <f t="shared" si="106"/>
        <v>16.23205814157377</v>
      </c>
      <c r="M2277" s="337">
        <f t="shared" si="107"/>
        <v>0.4</v>
      </c>
    </row>
    <row r="2278" spans="1:13">
      <c r="A2278" s="334" t="s">
        <v>1224</v>
      </c>
      <c r="B2278" s="334" t="s">
        <v>52</v>
      </c>
      <c r="C2278" s="334" t="s">
        <v>52</v>
      </c>
      <c r="D2278" s="334" t="s">
        <v>1537</v>
      </c>
      <c r="E2278" s="334" t="s">
        <v>1041</v>
      </c>
      <c r="F2278" s="334" t="str">
        <f t="shared" si="108"/>
        <v>Dhaka FR Non-PNP</v>
      </c>
      <c r="G2278" s="338">
        <v>1524913</v>
      </c>
      <c r="H2278" s="336">
        <v>259271.14978964726</v>
      </c>
      <c r="I2278" s="336">
        <v>6099.652</v>
      </c>
      <c r="J2278" s="336"/>
      <c r="K2278" s="336"/>
      <c r="L2278" s="337">
        <f t="shared" si="106"/>
        <v>17.002356841973757</v>
      </c>
      <c r="M2278" s="337">
        <f t="shared" si="107"/>
        <v>0.4</v>
      </c>
    </row>
    <row r="2279" spans="1:13">
      <c r="A2279" s="334" t="s">
        <v>1145</v>
      </c>
      <c r="B2279" s="334" t="s">
        <v>52</v>
      </c>
      <c r="C2279" s="334" t="s">
        <v>52</v>
      </c>
      <c r="D2279" s="334" t="s">
        <v>1537</v>
      </c>
      <c r="E2279" s="334" t="s">
        <v>1041</v>
      </c>
      <c r="F2279" s="334" t="str">
        <f t="shared" si="108"/>
        <v>Dhaka FR Non-PNP</v>
      </c>
      <c r="G2279" s="338">
        <v>1613424</v>
      </c>
      <c r="H2279" s="336">
        <v>239934.64916316583</v>
      </c>
      <c r="I2279" s="336">
        <v>6453.6959999999999</v>
      </c>
      <c r="J2279" s="336"/>
      <c r="K2279" s="336"/>
      <c r="L2279" s="337">
        <f t="shared" si="106"/>
        <v>14.871146652285191</v>
      </c>
      <c r="M2279" s="337">
        <f t="shared" si="107"/>
        <v>0.4</v>
      </c>
    </row>
    <row r="2280" spans="1:13">
      <c r="A2280" s="334" t="s">
        <v>1093</v>
      </c>
      <c r="B2280" s="334" t="s">
        <v>195</v>
      </c>
      <c r="C2280" s="334" t="s">
        <v>195</v>
      </c>
      <c r="D2280" s="334" t="s">
        <v>1537</v>
      </c>
      <c r="E2280" s="334" t="s">
        <v>1041</v>
      </c>
      <c r="F2280" s="334" t="str">
        <f t="shared" si="108"/>
        <v>Chattogram FR Non-PNP</v>
      </c>
      <c r="G2280" s="338">
        <v>1230026</v>
      </c>
      <c r="H2280" s="336">
        <v>169149.47204497171</v>
      </c>
      <c r="I2280" s="336">
        <v>4920.1040000000003</v>
      </c>
      <c r="J2280" s="336"/>
      <c r="K2280" s="336"/>
      <c r="L2280" s="337">
        <f t="shared" si="106"/>
        <v>13.751698910833731</v>
      </c>
      <c r="M2280" s="337">
        <f t="shared" si="107"/>
        <v>0.4</v>
      </c>
    </row>
    <row r="2281" spans="1:13">
      <c r="A2281" s="334" t="s">
        <v>1258</v>
      </c>
      <c r="B2281" s="334" t="s">
        <v>52</v>
      </c>
      <c r="C2281" s="334" t="s">
        <v>52</v>
      </c>
      <c r="D2281" s="334" t="s">
        <v>1537</v>
      </c>
      <c r="E2281" s="334" t="s">
        <v>1041</v>
      </c>
      <c r="F2281" s="334" t="str">
        <f t="shared" si="108"/>
        <v>Dhaka FR Non-PNP</v>
      </c>
      <c r="G2281" s="338">
        <v>1844981</v>
      </c>
      <c r="H2281" s="336">
        <v>324510.10395205457</v>
      </c>
      <c r="I2281" s="336">
        <v>7379.924</v>
      </c>
      <c r="J2281" s="336"/>
      <c r="K2281" s="336"/>
      <c r="L2281" s="337">
        <f t="shared" si="106"/>
        <v>17.588804651758181</v>
      </c>
      <c r="M2281" s="337">
        <f t="shared" si="107"/>
        <v>0.4</v>
      </c>
    </row>
    <row r="2282" spans="1:13">
      <c r="A2282" s="334" t="s">
        <v>1156</v>
      </c>
      <c r="B2282" s="334" t="s">
        <v>52</v>
      </c>
      <c r="C2282" s="334" t="s">
        <v>52</v>
      </c>
      <c r="D2282" s="334" t="s">
        <v>1537</v>
      </c>
      <c r="E2282" s="334" t="s">
        <v>1041</v>
      </c>
      <c r="F2282" s="334" t="str">
        <f t="shared" si="108"/>
        <v>Dhaka FR Non-PNP</v>
      </c>
      <c r="G2282" s="338">
        <v>1021521</v>
      </c>
      <c r="H2282" s="336">
        <v>179601.40183665714</v>
      </c>
      <c r="I2282" s="336">
        <v>45338.448071066356</v>
      </c>
      <c r="J2282" s="336"/>
      <c r="K2282" s="336"/>
      <c r="L2282" s="337">
        <f t="shared" si="106"/>
        <v>17.581763060833516</v>
      </c>
      <c r="M2282" s="337">
        <f t="shared" si="107"/>
        <v>4.4383275596944518</v>
      </c>
    </row>
    <row r="2283" spans="1:13">
      <c r="A2283" s="334" t="s">
        <v>1170</v>
      </c>
      <c r="B2283" s="334" t="s">
        <v>362</v>
      </c>
      <c r="C2283" s="334" t="s">
        <v>52</v>
      </c>
      <c r="D2283" s="334" t="s">
        <v>1537</v>
      </c>
      <c r="E2283" s="334" t="s">
        <v>1041</v>
      </c>
      <c r="F2283" s="334" t="str">
        <f t="shared" si="108"/>
        <v>Dhaka FR Non-PNP</v>
      </c>
      <c r="G2283" s="338">
        <v>1465195</v>
      </c>
      <c r="H2283" s="336">
        <v>217762.18611100395</v>
      </c>
      <c r="I2283" s="336">
        <v>5860.78</v>
      </c>
      <c r="J2283" s="336"/>
      <c r="K2283" s="336"/>
      <c r="L2283" s="337">
        <f t="shared" si="106"/>
        <v>14.862334782128245</v>
      </c>
      <c r="M2283" s="337">
        <f t="shared" si="107"/>
        <v>0.4</v>
      </c>
    </row>
    <row r="2284" spans="1:13">
      <c r="A2284" s="334" t="s">
        <v>1172</v>
      </c>
      <c r="B2284" s="334" t="s">
        <v>79</v>
      </c>
      <c r="C2284" s="334" t="s">
        <v>52</v>
      </c>
      <c r="D2284" s="334" t="s">
        <v>1537</v>
      </c>
      <c r="E2284" s="334" t="s">
        <v>1041</v>
      </c>
      <c r="F2284" s="334" t="str">
        <f t="shared" si="108"/>
        <v>Dhaka FR Non-PNP</v>
      </c>
      <c r="G2284" s="338">
        <v>1334104</v>
      </c>
      <c r="H2284" s="336">
        <v>203226.70702528409</v>
      </c>
      <c r="I2284" s="336">
        <v>3.637978807091713E-12</v>
      </c>
      <c r="J2284" s="336"/>
      <c r="K2284" s="336"/>
      <c r="L2284" s="337">
        <f t="shared" si="106"/>
        <v>15.233198238314561</v>
      </c>
      <c r="M2284" s="337">
        <f t="shared" si="107"/>
        <v>2.726907952522227E-16</v>
      </c>
    </row>
    <row r="2285" spans="1:13">
      <c r="A2285" s="334" t="s">
        <v>1169</v>
      </c>
      <c r="B2285" s="334" t="s">
        <v>186</v>
      </c>
      <c r="C2285" s="334" t="s">
        <v>195</v>
      </c>
      <c r="D2285" s="334" t="s">
        <v>1537</v>
      </c>
      <c r="E2285" s="334" t="s">
        <v>1041</v>
      </c>
      <c r="F2285" s="334" t="str">
        <f t="shared" si="108"/>
        <v>Chattogram FR Non-PNP</v>
      </c>
      <c r="G2285" s="338">
        <v>1835944</v>
      </c>
      <c r="H2285" s="336">
        <v>321410.45447901147</v>
      </c>
      <c r="I2285" s="336">
        <v>7343.7759999999998</v>
      </c>
      <c r="J2285" s="336"/>
      <c r="K2285" s="336"/>
      <c r="L2285" s="337">
        <f t="shared" si="106"/>
        <v>17.506550008007405</v>
      </c>
      <c r="M2285" s="337">
        <f t="shared" si="107"/>
        <v>0.4</v>
      </c>
    </row>
    <row r="2286" spans="1:13">
      <c r="A2286" s="334" t="s">
        <v>1148</v>
      </c>
      <c r="B2286" s="334" t="s">
        <v>389</v>
      </c>
      <c r="C2286" s="334" t="s">
        <v>389</v>
      </c>
      <c r="D2286" s="334" t="s">
        <v>1537</v>
      </c>
      <c r="E2286" s="334" t="s">
        <v>1041</v>
      </c>
      <c r="F2286" s="334" t="str">
        <f t="shared" si="108"/>
        <v>Rangpur FR Non-PNP</v>
      </c>
      <c r="G2286" s="338">
        <v>1389819</v>
      </c>
      <c r="H2286" s="336">
        <v>228743.91518692047</v>
      </c>
      <c r="I2286" s="336">
        <v>7696.9124706283365</v>
      </c>
      <c r="J2286" s="336"/>
      <c r="K2286" s="336"/>
      <c r="L2286" s="337">
        <f t="shared" si="106"/>
        <v>16.458539938432303</v>
      </c>
      <c r="M2286" s="337">
        <f t="shared" si="107"/>
        <v>0.55380682453098828</v>
      </c>
    </row>
    <row r="2287" spans="1:13">
      <c r="A2287" s="334" t="s">
        <v>1278</v>
      </c>
      <c r="B2287" s="334" t="s">
        <v>195</v>
      </c>
      <c r="C2287" s="334" t="s">
        <v>195</v>
      </c>
      <c r="D2287" s="334" t="s">
        <v>1537</v>
      </c>
      <c r="E2287" s="334" t="s">
        <v>1041</v>
      </c>
      <c r="F2287" s="334" t="str">
        <f t="shared" si="108"/>
        <v>Chattogram FR Non-PNP</v>
      </c>
      <c r="G2287" s="338">
        <v>1169706</v>
      </c>
      <c r="H2287" s="336">
        <v>192017.28428148825</v>
      </c>
      <c r="I2287" s="336">
        <v>4678.8240000000005</v>
      </c>
      <c r="J2287" s="336"/>
      <c r="K2287" s="336"/>
      <c r="L2287" s="337">
        <f t="shared" si="106"/>
        <v>16.415858709922684</v>
      </c>
      <c r="M2287" s="337">
        <f t="shared" si="107"/>
        <v>0.4</v>
      </c>
    </row>
    <row r="2288" spans="1:13">
      <c r="A2288" s="334" t="s">
        <v>1165</v>
      </c>
      <c r="B2288" s="334" t="s">
        <v>131</v>
      </c>
      <c r="C2288" s="334" t="s">
        <v>131</v>
      </c>
      <c r="D2288" s="334" t="s">
        <v>1537</v>
      </c>
      <c r="E2288" s="334" t="s">
        <v>1041</v>
      </c>
      <c r="F2288" s="334" t="str">
        <f t="shared" si="108"/>
        <v>Sylhet FR Non-PNP</v>
      </c>
      <c r="G2288" s="338">
        <v>1110589</v>
      </c>
      <c r="H2288" s="336">
        <v>157189.04626651996</v>
      </c>
      <c r="I2288" s="336">
        <v>4442.3559999999998</v>
      </c>
      <c r="J2288" s="336"/>
      <c r="K2288" s="336"/>
      <c r="L2288" s="337">
        <f t="shared" si="106"/>
        <v>14.153664971156743</v>
      </c>
      <c r="M2288" s="337">
        <f t="shared" si="107"/>
        <v>0.4</v>
      </c>
    </row>
    <row r="2289" spans="1:13">
      <c r="A2289" s="334" t="s">
        <v>1119</v>
      </c>
      <c r="B2289" s="334" t="s">
        <v>52</v>
      </c>
      <c r="C2289" s="334" t="s">
        <v>52</v>
      </c>
      <c r="D2289" s="334" t="s">
        <v>1537</v>
      </c>
      <c r="E2289" s="334" t="s">
        <v>1041</v>
      </c>
      <c r="F2289" s="334" t="str">
        <f t="shared" si="108"/>
        <v>Dhaka FR Non-PNP</v>
      </c>
      <c r="G2289" s="338">
        <v>3031509</v>
      </c>
      <c r="H2289" s="336">
        <v>485132.05626859074</v>
      </c>
      <c r="I2289" s="336">
        <v>12126.036</v>
      </c>
      <c r="J2289" s="336"/>
      <c r="K2289" s="336"/>
      <c r="L2289" s="337">
        <f t="shared" si="106"/>
        <v>16.002989147272555</v>
      </c>
      <c r="M2289" s="337">
        <f t="shared" si="107"/>
        <v>0.4</v>
      </c>
    </row>
    <row r="2290" spans="1:13">
      <c r="A2290" s="334" t="s">
        <v>1080</v>
      </c>
      <c r="B2290" s="334" t="s">
        <v>170</v>
      </c>
      <c r="C2290" s="334" t="s">
        <v>195</v>
      </c>
      <c r="D2290" s="334" t="s">
        <v>1537</v>
      </c>
      <c r="E2290" s="334" t="s">
        <v>1041</v>
      </c>
      <c r="F2290" s="334" t="str">
        <f t="shared" si="108"/>
        <v>Chattogram FR Non-PNP</v>
      </c>
      <c r="G2290" s="338">
        <v>940415</v>
      </c>
      <c r="H2290" s="336">
        <v>173414.78086927003</v>
      </c>
      <c r="I2290" s="336">
        <v>3761.66</v>
      </c>
      <c r="J2290" s="336"/>
      <c r="K2290" s="336"/>
      <c r="L2290" s="337">
        <f t="shared" si="106"/>
        <v>18.440239773851975</v>
      </c>
      <c r="M2290" s="337">
        <f t="shared" si="107"/>
        <v>0.4</v>
      </c>
    </row>
    <row r="2291" spans="1:13">
      <c r="A2291" s="334" t="s">
        <v>1254</v>
      </c>
      <c r="B2291" s="334" t="s">
        <v>52</v>
      </c>
      <c r="C2291" s="334" t="s">
        <v>52</v>
      </c>
      <c r="D2291" s="334" t="s">
        <v>1537</v>
      </c>
      <c r="E2291" s="334" t="s">
        <v>1041</v>
      </c>
      <c r="F2291" s="334" t="str">
        <f t="shared" si="108"/>
        <v>Dhaka FR Non-PNP</v>
      </c>
      <c r="G2291" s="338">
        <v>1116459</v>
      </c>
      <c r="H2291" s="336">
        <v>198691.95348004016</v>
      </c>
      <c r="I2291" s="336">
        <v>4465.8360000000002</v>
      </c>
      <c r="J2291" s="336"/>
      <c r="K2291" s="336"/>
      <c r="L2291" s="337">
        <f t="shared" si="106"/>
        <v>17.796618906743568</v>
      </c>
      <c r="M2291" s="337">
        <f t="shared" si="107"/>
        <v>0.4</v>
      </c>
    </row>
    <row r="2292" spans="1:13">
      <c r="A2292" s="334" t="s">
        <v>1249</v>
      </c>
      <c r="B2292" s="334" t="s">
        <v>79</v>
      </c>
      <c r="C2292" s="334" t="s">
        <v>52</v>
      </c>
      <c r="D2292" s="334" t="s">
        <v>1537</v>
      </c>
      <c r="E2292" s="334" t="s">
        <v>1041</v>
      </c>
      <c r="F2292" s="334" t="str">
        <f t="shared" si="108"/>
        <v>Dhaka FR Non-PNP</v>
      </c>
      <c r="G2292" s="338">
        <v>3426358</v>
      </c>
      <c r="H2292" s="336">
        <v>595928.82250367</v>
      </c>
      <c r="I2292" s="336">
        <v>12874.887646782838</v>
      </c>
      <c r="J2292" s="336"/>
      <c r="K2292" s="336"/>
      <c r="L2292" s="337">
        <f t="shared" si="106"/>
        <v>17.392485621866424</v>
      </c>
      <c r="M2292" s="337">
        <f t="shared" si="107"/>
        <v>0.37576014084876236</v>
      </c>
    </row>
    <row r="2293" spans="1:13">
      <c r="A2293" s="334" t="s">
        <v>1168</v>
      </c>
      <c r="B2293" s="334" t="s">
        <v>162</v>
      </c>
      <c r="C2293" s="334" t="s">
        <v>195</v>
      </c>
      <c r="D2293" s="334" t="s">
        <v>1537</v>
      </c>
      <c r="E2293" s="334" t="s">
        <v>1041</v>
      </c>
      <c r="F2293" s="334" t="str">
        <f t="shared" si="108"/>
        <v>Chattogram FR Non-PNP</v>
      </c>
      <c r="G2293" s="338">
        <v>1625195</v>
      </c>
      <c r="H2293" s="336">
        <v>161094.87987579565</v>
      </c>
      <c r="I2293" s="336">
        <v>6500.78</v>
      </c>
      <c r="J2293" s="336"/>
      <c r="K2293" s="336"/>
      <c r="L2293" s="337">
        <f t="shared" si="106"/>
        <v>9.9123415882891379</v>
      </c>
      <c r="M2293" s="337">
        <f t="shared" si="107"/>
        <v>0.4</v>
      </c>
    </row>
    <row r="2294" spans="1:13">
      <c r="A2294" s="334" t="s">
        <v>1261</v>
      </c>
      <c r="B2294" s="334" t="s">
        <v>401</v>
      </c>
      <c r="C2294" s="334" t="s">
        <v>195</v>
      </c>
      <c r="D2294" s="334" t="s">
        <v>1537</v>
      </c>
      <c r="E2294" s="334" t="s">
        <v>1041</v>
      </c>
      <c r="F2294" s="334" t="str">
        <f t="shared" si="108"/>
        <v>Chattogram FR Non-PNP</v>
      </c>
      <c r="G2294" s="338">
        <v>3494583</v>
      </c>
      <c r="H2294" s="336">
        <v>588817.56418946339</v>
      </c>
      <c r="I2294" s="336">
        <v>13978.332</v>
      </c>
      <c r="J2294" s="336"/>
      <c r="K2294" s="336"/>
      <c r="L2294" s="337">
        <f t="shared" si="106"/>
        <v>16.849437091334313</v>
      </c>
      <c r="M2294" s="337">
        <f t="shared" si="107"/>
        <v>0.4</v>
      </c>
    </row>
    <row r="2295" spans="1:13">
      <c r="A2295" s="334" t="s">
        <v>1222</v>
      </c>
      <c r="B2295" s="334" t="s">
        <v>189</v>
      </c>
      <c r="C2295" s="334" t="s">
        <v>189</v>
      </c>
      <c r="D2295" s="334" t="s">
        <v>1537</v>
      </c>
      <c r="E2295" s="334" t="s">
        <v>1041</v>
      </c>
      <c r="F2295" s="334" t="str">
        <f t="shared" si="108"/>
        <v>Barishal FR Non-PNP</v>
      </c>
      <c r="G2295" s="338">
        <v>795126</v>
      </c>
      <c r="H2295" s="336">
        <v>129353.36077819651</v>
      </c>
      <c r="I2295" s="336">
        <v>3180.5039999999999</v>
      </c>
      <c r="J2295" s="336"/>
      <c r="K2295" s="336"/>
      <c r="L2295" s="337">
        <f t="shared" si="106"/>
        <v>16.268284621330018</v>
      </c>
      <c r="M2295" s="337">
        <f t="shared" si="107"/>
        <v>0.4</v>
      </c>
    </row>
    <row r="2296" spans="1:13">
      <c r="A2296" s="334" t="s">
        <v>1157</v>
      </c>
      <c r="B2296" s="334" t="s">
        <v>336</v>
      </c>
      <c r="C2296" s="334" t="s">
        <v>389</v>
      </c>
      <c r="D2296" s="334" t="s">
        <v>1537</v>
      </c>
      <c r="E2296" s="334" t="s">
        <v>1041</v>
      </c>
      <c r="F2296" s="334" t="str">
        <f t="shared" si="108"/>
        <v>Rangpur FR Non-PNP</v>
      </c>
      <c r="G2296" s="338">
        <v>1115141</v>
      </c>
      <c r="H2296" s="336">
        <v>173752.36776656203</v>
      </c>
      <c r="I2296" s="336">
        <v>4460.5640000000003</v>
      </c>
      <c r="J2296" s="336"/>
      <c r="K2296" s="336"/>
      <c r="L2296" s="337">
        <f t="shared" si="106"/>
        <v>15.58120163876694</v>
      </c>
      <c r="M2296" s="337">
        <f t="shared" si="107"/>
        <v>0.4</v>
      </c>
    </row>
    <row r="2297" spans="1:13">
      <c r="A2297" s="334" t="s">
        <v>1158</v>
      </c>
      <c r="B2297" s="334" t="s">
        <v>52</v>
      </c>
      <c r="C2297" s="334" t="s">
        <v>52</v>
      </c>
      <c r="D2297" s="334" t="s">
        <v>1537</v>
      </c>
      <c r="E2297" s="334" t="s">
        <v>1041</v>
      </c>
      <c r="F2297" s="334" t="str">
        <f t="shared" si="108"/>
        <v>Dhaka FR Non-PNP</v>
      </c>
      <c r="G2297" s="338">
        <v>1043248</v>
      </c>
      <c r="H2297" s="336">
        <v>160567.23664066356</v>
      </c>
      <c r="I2297" s="336">
        <v>4172.9920000000002</v>
      </c>
      <c r="J2297" s="336"/>
      <c r="K2297" s="336"/>
      <c r="L2297" s="337">
        <f t="shared" si="106"/>
        <v>15.391089811882081</v>
      </c>
      <c r="M2297" s="337">
        <f t="shared" si="107"/>
        <v>0.4</v>
      </c>
    </row>
    <row r="2298" spans="1:13">
      <c r="A2298" s="334" t="s">
        <v>1045</v>
      </c>
      <c r="B2298" s="334" t="s">
        <v>162</v>
      </c>
      <c r="C2298" s="334" t="s">
        <v>195</v>
      </c>
      <c r="D2298" s="334" t="s">
        <v>1537</v>
      </c>
      <c r="E2298" s="334" t="s">
        <v>1041</v>
      </c>
      <c r="F2298" s="334" t="str">
        <f t="shared" si="108"/>
        <v>Chattogram FR Non-PNP</v>
      </c>
      <c r="G2298" s="338">
        <v>1325970</v>
      </c>
      <c r="H2298" s="336">
        <v>199281.05076193862</v>
      </c>
      <c r="I2298" s="336">
        <v>5303.88</v>
      </c>
      <c r="J2298" s="336"/>
      <c r="K2298" s="336"/>
      <c r="L2298" s="337">
        <f t="shared" si="106"/>
        <v>15.029076884238604</v>
      </c>
      <c r="M2298" s="337">
        <f t="shared" si="107"/>
        <v>0.4</v>
      </c>
    </row>
    <row r="2299" spans="1:13">
      <c r="A2299" s="334" t="s">
        <v>1166</v>
      </c>
      <c r="B2299" s="334" t="s">
        <v>606</v>
      </c>
      <c r="C2299" s="334" t="s">
        <v>107</v>
      </c>
      <c r="D2299" s="334" t="s">
        <v>1537</v>
      </c>
      <c r="E2299" s="334" t="s">
        <v>1041</v>
      </c>
      <c r="F2299" s="334" t="str">
        <f t="shared" si="108"/>
        <v>Rajshahi FR Non-PNP</v>
      </c>
      <c r="G2299" s="338">
        <v>1280238</v>
      </c>
      <c r="H2299" s="336">
        <v>229847.10278912194</v>
      </c>
      <c r="I2299" s="336">
        <v>5120.9520000000002</v>
      </c>
      <c r="J2299" s="336"/>
      <c r="K2299" s="336"/>
      <c r="L2299" s="337">
        <f t="shared" si="106"/>
        <v>17.953466682688841</v>
      </c>
      <c r="M2299" s="337">
        <f t="shared" si="107"/>
        <v>0.4</v>
      </c>
    </row>
    <row r="2300" spans="1:13">
      <c r="A2300" s="334" t="s">
        <v>1124</v>
      </c>
      <c r="B2300" s="334" t="s">
        <v>1566</v>
      </c>
      <c r="C2300" s="334" t="s">
        <v>389</v>
      </c>
      <c r="D2300" s="334" t="s">
        <v>1537</v>
      </c>
      <c r="E2300" s="334" t="s">
        <v>1041</v>
      </c>
      <c r="F2300" s="334" t="str">
        <f t="shared" si="108"/>
        <v>Rangpur FR Non-PNP</v>
      </c>
      <c r="G2300" s="338">
        <v>1053315</v>
      </c>
      <c r="H2300" s="336">
        <v>160370.96157533387</v>
      </c>
      <c r="I2300" s="336">
        <v>4213.26</v>
      </c>
      <c r="J2300" s="336"/>
      <c r="K2300" s="336"/>
      <c r="L2300" s="337">
        <f t="shared" si="106"/>
        <v>15.225356287087328</v>
      </c>
      <c r="M2300" s="337">
        <f t="shared" si="107"/>
        <v>0.4</v>
      </c>
    </row>
    <row r="2301" spans="1:13">
      <c r="A2301" s="334" t="s">
        <v>1228</v>
      </c>
      <c r="B2301" s="334" t="s">
        <v>211</v>
      </c>
      <c r="C2301" s="334" t="s">
        <v>189</v>
      </c>
      <c r="D2301" s="334" t="s">
        <v>1537</v>
      </c>
      <c r="E2301" s="334" t="s">
        <v>1041</v>
      </c>
      <c r="F2301" s="334" t="str">
        <f t="shared" si="108"/>
        <v>Barishal FR Non-PNP</v>
      </c>
      <c r="G2301" s="338">
        <v>1108509</v>
      </c>
      <c r="H2301" s="336">
        <v>169613.43630310814</v>
      </c>
      <c r="I2301" s="336">
        <v>4434.0360000000001</v>
      </c>
      <c r="J2301" s="336"/>
      <c r="K2301" s="336"/>
      <c r="L2301" s="337">
        <f t="shared" si="106"/>
        <v>15.301042779364726</v>
      </c>
      <c r="M2301" s="337">
        <f t="shared" si="107"/>
        <v>0.4</v>
      </c>
    </row>
    <row r="2302" spans="1:13">
      <c r="A2302" s="334" t="s">
        <v>1271</v>
      </c>
      <c r="B2302" s="334" t="s">
        <v>362</v>
      </c>
      <c r="C2302" s="334" t="s">
        <v>52</v>
      </c>
      <c r="D2302" s="334" t="s">
        <v>1537</v>
      </c>
      <c r="E2302" s="334" t="s">
        <v>1041</v>
      </c>
      <c r="F2302" s="334" t="str">
        <f t="shared" si="108"/>
        <v>Dhaka FR Non-PNP</v>
      </c>
      <c r="G2302" s="338">
        <v>2265183</v>
      </c>
      <c r="H2302" s="336">
        <v>393508.91693339031</v>
      </c>
      <c r="I2302" s="336">
        <v>9060.732</v>
      </c>
      <c r="J2302" s="336"/>
      <c r="K2302" s="336"/>
      <c r="L2302" s="337">
        <f t="shared" si="106"/>
        <v>17.372058545971356</v>
      </c>
      <c r="M2302" s="337">
        <f t="shared" si="107"/>
        <v>0.4</v>
      </c>
    </row>
    <row r="2303" spans="1:13">
      <c r="A2303" s="334" t="s">
        <v>1079</v>
      </c>
      <c r="B2303" s="334" t="s">
        <v>189</v>
      </c>
      <c r="C2303" s="334" t="s">
        <v>189</v>
      </c>
      <c r="D2303" s="334" t="s">
        <v>1537</v>
      </c>
      <c r="E2303" s="334" t="s">
        <v>1041</v>
      </c>
      <c r="F2303" s="334" t="str">
        <f t="shared" si="108"/>
        <v>Barishal FR Non-PNP</v>
      </c>
      <c r="G2303" s="338">
        <v>1525822</v>
      </c>
      <c r="H2303" s="336">
        <v>220863.87229230709</v>
      </c>
      <c r="I2303" s="336">
        <v>6103.2880000000005</v>
      </c>
      <c r="J2303" s="336"/>
      <c r="K2303" s="336"/>
      <c r="L2303" s="337">
        <f t="shared" si="106"/>
        <v>14.475074569137625</v>
      </c>
      <c r="M2303" s="337">
        <f t="shared" si="107"/>
        <v>0.4</v>
      </c>
    </row>
    <row r="2304" spans="1:13">
      <c r="A2304" s="334" t="s">
        <v>1235</v>
      </c>
      <c r="B2304" s="334" t="s">
        <v>52</v>
      </c>
      <c r="C2304" s="334" t="s">
        <v>52</v>
      </c>
      <c r="D2304" s="334" t="s">
        <v>1537</v>
      </c>
      <c r="E2304" s="334" t="s">
        <v>1041</v>
      </c>
      <c r="F2304" s="334" t="str">
        <f t="shared" si="108"/>
        <v>Dhaka FR Non-PNP</v>
      </c>
      <c r="G2304" s="338">
        <v>1485426</v>
      </c>
      <c r="H2304" s="336">
        <v>232009.83399901015</v>
      </c>
      <c r="I2304" s="336">
        <v>5941.7039999999997</v>
      </c>
      <c r="J2304" s="336"/>
      <c r="K2304" s="336"/>
      <c r="L2304" s="337">
        <f t="shared" si="106"/>
        <v>15.619077220878735</v>
      </c>
      <c r="M2304" s="337">
        <f t="shared" si="107"/>
        <v>0.4</v>
      </c>
    </row>
    <row r="2305" spans="1:13">
      <c r="A2305" s="334" t="s">
        <v>1154</v>
      </c>
      <c r="B2305" s="334" t="s">
        <v>542</v>
      </c>
      <c r="C2305" s="334" t="s">
        <v>52</v>
      </c>
      <c r="D2305" s="334" t="s">
        <v>1537</v>
      </c>
      <c r="E2305" s="334" t="s">
        <v>1041</v>
      </c>
      <c r="F2305" s="334" t="str">
        <f t="shared" si="108"/>
        <v>Dhaka FR Non-PNP</v>
      </c>
      <c r="G2305" s="338">
        <v>1073541</v>
      </c>
      <c r="H2305" s="336">
        <v>194153.68716318434</v>
      </c>
      <c r="I2305" s="336">
        <v>4294.1639999999998</v>
      </c>
      <c r="J2305" s="336"/>
      <c r="K2305" s="336"/>
      <c r="L2305" s="337">
        <f t="shared" si="106"/>
        <v>18.085353718505797</v>
      </c>
      <c r="M2305" s="337">
        <f t="shared" si="107"/>
        <v>0.4</v>
      </c>
    </row>
    <row r="2306" spans="1:13">
      <c r="A2306" s="334" t="s">
        <v>1153</v>
      </c>
      <c r="B2306" s="334" t="s">
        <v>52</v>
      </c>
      <c r="C2306" s="334" t="s">
        <v>52</v>
      </c>
      <c r="D2306" s="334" t="s">
        <v>1537</v>
      </c>
      <c r="E2306" s="334" t="s">
        <v>1041</v>
      </c>
      <c r="F2306" s="334" t="str">
        <f t="shared" si="108"/>
        <v>Dhaka FR Non-PNP</v>
      </c>
      <c r="G2306" s="338">
        <v>1472455</v>
      </c>
      <c r="H2306" s="336">
        <v>246986.83858701694</v>
      </c>
      <c r="I2306" s="336">
        <v>5889.82</v>
      </c>
      <c r="J2306" s="336"/>
      <c r="K2306" s="336"/>
      <c r="L2306" s="337">
        <f t="shared" si="106"/>
        <v>16.773812346524476</v>
      </c>
      <c r="M2306" s="337">
        <f t="shared" si="107"/>
        <v>0.4</v>
      </c>
    </row>
    <row r="2307" spans="1:13">
      <c r="A2307" s="334" t="s">
        <v>1214</v>
      </c>
      <c r="B2307" s="334" t="s">
        <v>162</v>
      </c>
      <c r="C2307" s="334" t="s">
        <v>195</v>
      </c>
      <c r="D2307" s="334" t="s">
        <v>1537</v>
      </c>
      <c r="E2307" s="334" t="s">
        <v>1041</v>
      </c>
      <c r="F2307" s="334" t="str">
        <f t="shared" si="108"/>
        <v>Chattogram FR Non-PNP</v>
      </c>
      <c r="G2307" s="338">
        <v>1818797</v>
      </c>
      <c r="H2307" s="336">
        <v>297094.87154304632</v>
      </c>
      <c r="I2307" s="336">
        <v>7275.1880000000001</v>
      </c>
      <c r="J2307" s="336"/>
      <c r="K2307" s="336"/>
      <c r="L2307" s="337">
        <f t="shared" ref="L2307:L2370" si="109">(H2307/G2307)*100</f>
        <v>16.334691092136524</v>
      </c>
      <c r="M2307" s="337">
        <f t="shared" ref="M2307:M2370" si="110">(I2307/G2307)*100</f>
        <v>0.4</v>
      </c>
    </row>
    <row r="2308" spans="1:13">
      <c r="A2308" s="334" t="s">
        <v>1057</v>
      </c>
      <c r="B2308" s="334" t="s">
        <v>1564</v>
      </c>
      <c r="C2308" s="334" t="s">
        <v>189</v>
      </c>
      <c r="D2308" s="334" t="s">
        <v>1537</v>
      </c>
      <c r="E2308" s="334" t="s">
        <v>1041</v>
      </c>
      <c r="F2308" s="334" t="str">
        <f t="shared" ref="F2308:F2371" si="111">CONCATENATE(C2308," ",E2308," ",D2308)</f>
        <v>Barishal FR Non-PNP</v>
      </c>
      <c r="G2308" s="338">
        <v>1470176</v>
      </c>
      <c r="H2308" s="336">
        <v>249015.83891755022</v>
      </c>
      <c r="I2308" s="336">
        <v>5880.7039999999997</v>
      </c>
      <c r="J2308" s="336"/>
      <c r="K2308" s="336"/>
      <c r="L2308" s="337">
        <f t="shared" si="109"/>
        <v>16.937825057513535</v>
      </c>
      <c r="M2308" s="337">
        <f t="shared" si="110"/>
        <v>0.4</v>
      </c>
    </row>
    <row r="2309" spans="1:13">
      <c r="A2309" s="334" t="s">
        <v>1146</v>
      </c>
      <c r="B2309" s="334" t="s">
        <v>186</v>
      </c>
      <c r="C2309" s="334" t="s">
        <v>195</v>
      </c>
      <c r="D2309" s="334" t="s">
        <v>1537</v>
      </c>
      <c r="E2309" s="334" t="s">
        <v>1041</v>
      </c>
      <c r="F2309" s="334" t="str">
        <f t="shared" si="111"/>
        <v>Chattogram FR Non-PNP</v>
      </c>
      <c r="G2309" s="338">
        <v>1471830</v>
      </c>
      <c r="H2309" s="336">
        <v>234253.37264211001</v>
      </c>
      <c r="I2309" s="336">
        <v>5887.32</v>
      </c>
      <c r="J2309" s="336"/>
      <c r="K2309" s="336"/>
      <c r="L2309" s="337">
        <f t="shared" si="109"/>
        <v>15.915790046548176</v>
      </c>
      <c r="M2309" s="337">
        <f t="shared" si="110"/>
        <v>0.4</v>
      </c>
    </row>
    <row r="2310" spans="1:13">
      <c r="A2310" s="334" t="s">
        <v>1117</v>
      </c>
      <c r="B2310" s="334" t="s">
        <v>52</v>
      </c>
      <c r="C2310" s="334" t="s">
        <v>52</v>
      </c>
      <c r="D2310" s="334" t="s">
        <v>1537</v>
      </c>
      <c r="E2310" s="334" t="s">
        <v>1041</v>
      </c>
      <c r="F2310" s="334" t="str">
        <f t="shared" si="111"/>
        <v>Dhaka FR Non-PNP</v>
      </c>
      <c r="G2310" s="338">
        <v>1059286</v>
      </c>
      <c r="H2310" s="336">
        <v>172683.35818095133</v>
      </c>
      <c r="I2310" s="336">
        <v>4237.1440000000002</v>
      </c>
      <c r="J2310" s="336"/>
      <c r="K2310" s="336"/>
      <c r="L2310" s="337">
        <f t="shared" si="109"/>
        <v>16.30186353647186</v>
      </c>
      <c r="M2310" s="337">
        <f t="shared" si="110"/>
        <v>0.4</v>
      </c>
    </row>
    <row r="2311" spans="1:13">
      <c r="A2311" s="334" t="s">
        <v>1288</v>
      </c>
      <c r="B2311" s="334" t="s">
        <v>52</v>
      </c>
      <c r="C2311" s="334" t="s">
        <v>52</v>
      </c>
      <c r="D2311" s="334" t="s">
        <v>1492</v>
      </c>
      <c r="E2311" s="334" t="s">
        <v>1041</v>
      </c>
      <c r="F2311" s="334" t="str">
        <f t="shared" si="111"/>
        <v>Dhaka FR PNP</v>
      </c>
      <c r="G2311" s="338">
        <v>7524544</v>
      </c>
      <c r="H2311" s="336">
        <v>1391206.5810399433</v>
      </c>
      <c r="I2311" s="336">
        <v>23908.185599999997</v>
      </c>
      <c r="J2311" s="336"/>
      <c r="K2311" s="336"/>
      <c r="L2311" s="337">
        <f t="shared" si="109"/>
        <v>18.488915488299931</v>
      </c>
      <c r="M2311" s="337">
        <f t="shared" si="110"/>
        <v>0.31773600632809107</v>
      </c>
    </row>
    <row r="2312" spans="1:13">
      <c r="A2312" s="334" t="s">
        <v>1061</v>
      </c>
      <c r="B2312" s="334" t="s">
        <v>52</v>
      </c>
      <c r="C2312" s="334" t="s">
        <v>52</v>
      </c>
      <c r="D2312" s="334" t="s">
        <v>1537</v>
      </c>
      <c r="E2312" s="334" t="s">
        <v>1041</v>
      </c>
      <c r="F2312" s="334" t="str">
        <f t="shared" si="111"/>
        <v>Dhaka FR Non-PNP</v>
      </c>
      <c r="G2312" s="338">
        <v>1813041</v>
      </c>
      <c r="H2312" s="336">
        <v>379324.73131493194</v>
      </c>
      <c r="I2312" s="336">
        <v>7252.1639999999998</v>
      </c>
      <c r="J2312" s="336"/>
      <c r="K2312" s="336"/>
      <c r="L2312" s="337">
        <f t="shared" si="109"/>
        <v>20.922016176960803</v>
      </c>
      <c r="M2312" s="337">
        <f t="shared" si="110"/>
        <v>0.4</v>
      </c>
    </row>
    <row r="2313" spans="1:13">
      <c r="A2313" s="334" t="s">
        <v>1213</v>
      </c>
      <c r="B2313" s="334" t="s">
        <v>522</v>
      </c>
      <c r="C2313" s="334" t="s">
        <v>52</v>
      </c>
      <c r="D2313" s="334" t="s">
        <v>1537</v>
      </c>
      <c r="E2313" s="334" t="s">
        <v>1041</v>
      </c>
      <c r="F2313" s="334" t="str">
        <f t="shared" si="111"/>
        <v>Dhaka FR Non-PNP</v>
      </c>
      <c r="G2313" s="338">
        <v>1320159</v>
      </c>
      <c r="H2313" s="336">
        <v>178619.68904866764</v>
      </c>
      <c r="I2313" s="336">
        <v>5280.6360000000004</v>
      </c>
      <c r="J2313" s="336"/>
      <c r="K2313" s="336"/>
      <c r="L2313" s="337">
        <f t="shared" si="109"/>
        <v>13.530164855041523</v>
      </c>
      <c r="M2313" s="337">
        <f t="shared" si="110"/>
        <v>0.4</v>
      </c>
    </row>
    <row r="2314" spans="1:13">
      <c r="A2314" s="334" t="s">
        <v>1149</v>
      </c>
      <c r="B2314" s="334" t="s">
        <v>1150</v>
      </c>
      <c r="C2314" s="334" t="s">
        <v>389</v>
      </c>
      <c r="D2314" s="334" t="s">
        <v>1537</v>
      </c>
      <c r="E2314" s="334" t="s">
        <v>1041</v>
      </c>
      <c r="F2314" s="334" t="str">
        <f t="shared" si="111"/>
        <v>Rangpur FR Non-PNP</v>
      </c>
      <c r="G2314" s="338">
        <v>1358038</v>
      </c>
      <c r="H2314" s="336">
        <v>236307.46344172439</v>
      </c>
      <c r="I2314" s="336">
        <v>5432.152</v>
      </c>
      <c r="J2314" s="336"/>
      <c r="K2314" s="336"/>
      <c r="L2314" s="337">
        <f t="shared" si="109"/>
        <v>17.400651781594064</v>
      </c>
      <c r="M2314" s="337">
        <f t="shared" si="110"/>
        <v>0.4</v>
      </c>
    </row>
    <row r="2315" spans="1:13">
      <c r="A2315" s="334" t="s">
        <v>1240</v>
      </c>
      <c r="B2315" s="334" t="s">
        <v>211</v>
      </c>
      <c r="C2315" s="334" t="s">
        <v>189</v>
      </c>
      <c r="D2315" s="334" t="s">
        <v>1537</v>
      </c>
      <c r="E2315" s="334" t="s">
        <v>1041</v>
      </c>
      <c r="F2315" s="334" t="str">
        <f t="shared" si="111"/>
        <v>Barishal FR Non-PNP</v>
      </c>
      <c r="G2315" s="338">
        <v>2255168</v>
      </c>
      <c r="H2315" s="336">
        <v>363360.94141930627</v>
      </c>
      <c r="I2315" s="336">
        <v>9020.6720000000005</v>
      </c>
      <c r="J2315" s="336"/>
      <c r="K2315" s="336"/>
      <c r="L2315" s="337">
        <f t="shared" si="109"/>
        <v>16.11236685778205</v>
      </c>
      <c r="M2315" s="337">
        <f t="shared" si="110"/>
        <v>0.4</v>
      </c>
    </row>
    <row r="2316" spans="1:13">
      <c r="A2316" s="334" t="s">
        <v>1069</v>
      </c>
      <c r="B2316" s="334" t="s">
        <v>136</v>
      </c>
      <c r="C2316" s="334" t="s">
        <v>131</v>
      </c>
      <c r="D2316" s="334" t="s">
        <v>1537</v>
      </c>
      <c r="E2316" s="334" t="s">
        <v>1041</v>
      </c>
      <c r="F2316" s="334" t="str">
        <f t="shared" si="111"/>
        <v>Sylhet FR Non-PNP</v>
      </c>
      <c r="G2316" s="338">
        <v>1209531</v>
      </c>
      <c r="H2316" s="336">
        <v>179135.26906215856</v>
      </c>
      <c r="I2316" s="336">
        <v>4838.1239999999998</v>
      </c>
      <c r="J2316" s="336"/>
      <c r="K2316" s="336"/>
      <c r="L2316" s="337">
        <f t="shared" si="109"/>
        <v>14.810308215511514</v>
      </c>
      <c r="M2316" s="337">
        <f t="shared" si="110"/>
        <v>0.4</v>
      </c>
    </row>
    <row r="2317" spans="1:13">
      <c r="A2317" s="334" t="s">
        <v>1242</v>
      </c>
      <c r="B2317" s="334" t="s">
        <v>1243</v>
      </c>
      <c r="C2317" s="334" t="s">
        <v>195</v>
      </c>
      <c r="D2317" s="334" t="s">
        <v>1537</v>
      </c>
      <c r="E2317" s="334" t="s">
        <v>1041</v>
      </c>
      <c r="F2317" s="334" t="str">
        <f t="shared" si="111"/>
        <v>Chattogram FR Non-PNP</v>
      </c>
      <c r="G2317" s="338">
        <v>1889345</v>
      </c>
      <c r="H2317" s="336">
        <v>315908.5669820102</v>
      </c>
      <c r="I2317" s="336">
        <v>7557.38</v>
      </c>
      <c r="J2317" s="336"/>
      <c r="K2317" s="336"/>
      <c r="L2317" s="337">
        <f t="shared" si="109"/>
        <v>16.720533676062878</v>
      </c>
      <c r="M2317" s="337">
        <f t="shared" si="110"/>
        <v>0.4</v>
      </c>
    </row>
    <row r="2318" spans="1:13">
      <c r="A2318" s="334" t="s">
        <v>1044</v>
      </c>
      <c r="B2318" s="334" t="s">
        <v>230</v>
      </c>
      <c r="C2318" s="334" t="s">
        <v>131</v>
      </c>
      <c r="D2318" s="334" t="s">
        <v>1537</v>
      </c>
      <c r="E2318" s="334" t="s">
        <v>1041</v>
      </c>
      <c r="F2318" s="334" t="str">
        <f t="shared" si="111"/>
        <v>Sylhet FR Non-PNP</v>
      </c>
      <c r="G2318" s="338">
        <v>1789653</v>
      </c>
      <c r="H2318" s="336">
        <v>265535.62474685541</v>
      </c>
      <c r="I2318" s="336">
        <v>7158.6120000000001</v>
      </c>
      <c r="J2318" s="336"/>
      <c r="K2318" s="336"/>
      <c r="L2318" s="337">
        <f t="shared" si="109"/>
        <v>14.837268718955876</v>
      </c>
      <c r="M2318" s="337">
        <f t="shared" si="110"/>
        <v>0.4</v>
      </c>
    </row>
    <row r="2319" spans="1:13">
      <c r="A2319" s="334" t="s">
        <v>1218</v>
      </c>
      <c r="B2319" s="334" t="s">
        <v>52</v>
      </c>
      <c r="C2319" s="334" t="s">
        <v>52</v>
      </c>
      <c r="D2319" s="334" t="s">
        <v>1537</v>
      </c>
      <c r="E2319" s="334" t="s">
        <v>1041</v>
      </c>
      <c r="F2319" s="334" t="str">
        <f t="shared" si="111"/>
        <v>Dhaka FR Non-PNP</v>
      </c>
      <c r="G2319" s="338">
        <v>1562447</v>
      </c>
      <c r="H2319" s="336">
        <v>290356.55260481744</v>
      </c>
      <c r="I2319" s="336">
        <v>6249.7880000000005</v>
      </c>
      <c r="J2319" s="336"/>
      <c r="K2319" s="336"/>
      <c r="L2319" s="337">
        <f t="shared" si="109"/>
        <v>18.583449717322729</v>
      </c>
      <c r="M2319" s="337">
        <f t="shared" si="110"/>
        <v>0.4</v>
      </c>
    </row>
    <row r="2320" spans="1:13">
      <c r="A2320" s="334" t="s">
        <v>1109</v>
      </c>
      <c r="B2320" s="334" t="s">
        <v>313</v>
      </c>
      <c r="C2320" s="334" t="s">
        <v>189</v>
      </c>
      <c r="D2320" s="334" t="s">
        <v>1537</v>
      </c>
      <c r="E2320" s="334" t="s">
        <v>1041</v>
      </c>
      <c r="F2320" s="334" t="str">
        <f t="shared" si="111"/>
        <v>Barishal FR Non-PNP</v>
      </c>
      <c r="G2320" s="338">
        <v>807130</v>
      </c>
      <c r="H2320" s="336">
        <v>154294.5656531314</v>
      </c>
      <c r="I2320" s="336">
        <v>3228.52</v>
      </c>
      <c r="J2320" s="336"/>
      <c r="K2320" s="336"/>
      <c r="L2320" s="337">
        <f t="shared" si="109"/>
        <v>19.116445387128643</v>
      </c>
      <c r="M2320" s="337">
        <f t="shared" si="110"/>
        <v>0.4</v>
      </c>
    </row>
    <row r="2321" spans="1:13">
      <c r="A2321" s="334" t="s">
        <v>1187</v>
      </c>
      <c r="B2321" s="334" t="s">
        <v>165</v>
      </c>
      <c r="C2321" s="334" t="s">
        <v>52</v>
      </c>
      <c r="D2321" s="334" t="s">
        <v>1537</v>
      </c>
      <c r="E2321" s="334" t="s">
        <v>1041</v>
      </c>
      <c r="F2321" s="334" t="str">
        <f t="shared" si="111"/>
        <v>Dhaka FR Non-PNP</v>
      </c>
      <c r="G2321" s="338">
        <v>874279</v>
      </c>
      <c r="H2321" s="336">
        <v>104161.25585520007</v>
      </c>
      <c r="I2321" s="336">
        <v>3497.116</v>
      </c>
      <c r="J2321" s="336"/>
      <c r="K2321" s="336"/>
      <c r="L2321" s="337">
        <f t="shared" si="109"/>
        <v>11.91396062986759</v>
      </c>
      <c r="M2321" s="337">
        <f t="shared" si="110"/>
        <v>0.4</v>
      </c>
    </row>
    <row r="2322" spans="1:13">
      <c r="A2322" s="334" t="s">
        <v>1122</v>
      </c>
      <c r="B2322" s="334" t="s">
        <v>52</v>
      </c>
      <c r="C2322" s="334" t="s">
        <v>52</v>
      </c>
      <c r="D2322" s="334" t="s">
        <v>1537</v>
      </c>
      <c r="E2322" s="334" t="s">
        <v>1041</v>
      </c>
      <c r="F2322" s="334" t="str">
        <f t="shared" si="111"/>
        <v>Dhaka FR Non-PNP</v>
      </c>
      <c r="G2322" s="338">
        <v>685137</v>
      </c>
      <c r="H2322" s="336">
        <v>126614.81023460289</v>
      </c>
      <c r="I2322" s="336">
        <v>0</v>
      </c>
      <c r="J2322" s="336"/>
      <c r="K2322" s="336"/>
      <c r="L2322" s="337">
        <f t="shared" si="109"/>
        <v>18.480217859289876</v>
      </c>
      <c r="M2322" s="337">
        <f t="shared" si="110"/>
        <v>0</v>
      </c>
    </row>
    <row r="2323" spans="1:13">
      <c r="A2323" s="334" t="s">
        <v>1059</v>
      </c>
      <c r="B2323" s="334" t="s">
        <v>52</v>
      </c>
      <c r="C2323" s="334" t="s">
        <v>52</v>
      </c>
      <c r="D2323" s="334" t="s">
        <v>1537</v>
      </c>
      <c r="E2323" s="334" t="s">
        <v>1041</v>
      </c>
      <c r="F2323" s="334" t="str">
        <f t="shared" si="111"/>
        <v>Dhaka FR Non-PNP</v>
      </c>
      <c r="G2323" s="338">
        <v>1351779</v>
      </c>
      <c r="H2323" s="336">
        <v>241705.80855870282</v>
      </c>
      <c r="I2323" s="336">
        <v>7262.144596797647</v>
      </c>
      <c r="J2323" s="336"/>
      <c r="K2323" s="336"/>
      <c r="L2323" s="337">
        <f t="shared" si="109"/>
        <v>17.880571347735305</v>
      </c>
      <c r="M2323" s="337">
        <f t="shared" si="110"/>
        <v>0.53722868877217711</v>
      </c>
    </row>
    <row r="2324" spans="1:13">
      <c r="A2324" s="334" t="s">
        <v>1176</v>
      </c>
      <c r="B2324" s="334" t="s">
        <v>165</v>
      </c>
      <c r="C2324" s="334" t="s">
        <v>52</v>
      </c>
      <c r="D2324" s="334" t="s">
        <v>1537</v>
      </c>
      <c r="E2324" s="334" t="s">
        <v>1041</v>
      </c>
      <c r="F2324" s="334" t="str">
        <f t="shared" si="111"/>
        <v>Dhaka FR Non-PNP</v>
      </c>
      <c r="G2324" s="338">
        <v>993745</v>
      </c>
      <c r="H2324" s="336">
        <v>193207.097067453</v>
      </c>
      <c r="I2324" s="336">
        <v>3974.98</v>
      </c>
      <c r="J2324" s="336"/>
      <c r="K2324" s="336"/>
      <c r="L2324" s="337">
        <f t="shared" si="109"/>
        <v>19.442321427272891</v>
      </c>
      <c r="M2324" s="337">
        <f t="shared" si="110"/>
        <v>0.4</v>
      </c>
    </row>
    <row r="2325" spans="1:13">
      <c r="A2325" s="334" t="s">
        <v>1270</v>
      </c>
      <c r="B2325" s="334" t="s">
        <v>52</v>
      </c>
      <c r="C2325" s="334" t="s">
        <v>52</v>
      </c>
      <c r="D2325" s="334" t="s">
        <v>1537</v>
      </c>
      <c r="E2325" s="334" t="s">
        <v>1041</v>
      </c>
      <c r="F2325" s="334" t="str">
        <f t="shared" si="111"/>
        <v>Dhaka FR Non-PNP</v>
      </c>
      <c r="G2325" s="338">
        <v>858215</v>
      </c>
      <c r="H2325" s="336">
        <v>154924.29746326318</v>
      </c>
      <c r="I2325" s="336">
        <v>3432.86</v>
      </c>
      <c r="J2325" s="336"/>
      <c r="K2325" s="336"/>
      <c r="L2325" s="337">
        <f t="shared" si="109"/>
        <v>18.051921425664101</v>
      </c>
      <c r="M2325" s="337">
        <f t="shared" si="110"/>
        <v>0.4</v>
      </c>
    </row>
    <row r="2326" spans="1:13">
      <c r="A2326" s="334" t="s">
        <v>1230</v>
      </c>
      <c r="B2326" s="334" t="s">
        <v>159</v>
      </c>
      <c r="C2326" s="334" t="s">
        <v>159</v>
      </c>
      <c r="D2326" s="334" t="s">
        <v>1537</v>
      </c>
      <c r="E2326" s="334" t="s">
        <v>1041</v>
      </c>
      <c r="F2326" s="334" t="str">
        <f t="shared" si="111"/>
        <v>Khulna FR Non-PNP</v>
      </c>
      <c r="G2326" s="338">
        <v>1849183</v>
      </c>
      <c r="H2326" s="336">
        <v>267497.85103964922</v>
      </c>
      <c r="I2326" s="336">
        <v>7396.732</v>
      </c>
      <c r="J2326" s="336"/>
      <c r="K2326" s="336"/>
      <c r="L2326" s="337">
        <f t="shared" si="109"/>
        <v>14.465731679322664</v>
      </c>
      <c r="M2326" s="337">
        <f t="shared" si="110"/>
        <v>0.4</v>
      </c>
    </row>
    <row r="2327" spans="1:13">
      <c r="A2327" s="334" t="s">
        <v>1255</v>
      </c>
      <c r="B2327" s="334" t="s">
        <v>170</v>
      </c>
      <c r="C2327" s="334" t="s">
        <v>195</v>
      </c>
      <c r="D2327" s="334" t="s">
        <v>1537</v>
      </c>
      <c r="E2327" s="334" t="s">
        <v>1041</v>
      </c>
      <c r="F2327" s="334" t="str">
        <f t="shared" si="111"/>
        <v>Chattogram FR Non-PNP</v>
      </c>
      <c r="G2327" s="338">
        <v>940704</v>
      </c>
      <c r="H2327" s="336">
        <v>148610.71293391471</v>
      </c>
      <c r="I2327" s="336">
        <v>3762.8160000000003</v>
      </c>
      <c r="J2327" s="336"/>
      <c r="K2327" s="336"/>
      <c r="L2327" s="337">
        <f t="shared" si="109"/>
        <v>15.797818754243067</v>
      </c>
      <c r="M2327" s="337">
        <f t="shared" si="110"/>
        <v>0.4</v>
      </c>
    </row>
    <row r="2328" spans="1:13">
      <c r="A2328" s="334" t="s">
        <v>1263</v>
      </c>
      <c r="B2328" s="334" t="s">
        <v>542</v>
      </c>
      <c r="C2328" s="334" t="s">
        <v>52</v>
      </c>
      <c r="D2328" s="334" t="s">
        <v>1537</v>
      </c>
      <c r="E2328" s="334" t="s">
        <v>1041</v>
      </c>
      <c r="F2328" s="334" t="str">
        <f t="shared" si="111"/>
        <v>Dhaka FR Non-PNP</v>
      </c>
      <c r="G2328" s="338">
        <v>1753114</v>
      </c>
      <c r="H2328" s="336">
        <v>332974.73176419485</v>
      </c>
      <c r="I2328" s="336">
        <v>7012.4560000000001</v>
      </c>
      <c r="J2328" s="336"/>
      <c r="K2328" s="336"/>
      <c r="L2328" s="337">
        <f t="shared" si="109"/>
        <v>18.993330254860485</v>
      </c>
      <c r="M2328" s="337">
        <f t="shared" si="110"/>
        <v>0.4</v>
      </c>
    </row>
    <row r="2329" spans="1:13">
      <c r="A2329" s="334" t="s">
        <v>1188</v>
      </c>
      <c r="B2329" s="334" t="s">
        <v>211</v>
      </c>
      <c r="C2329" s="334" t="s">
        <v>189</v>
      </c>
      <c r="D2329" s="334" t="s">
        <v>1537</v>
      </c>
      <c r="E2329" s="334" t="s">
        <v>1041</v>
      </c>
      <c r="F2329" s="334" t="str">
        <f t="shared" si="111"/>
        <v>Barishal FR Non-PNP</v>
      </c>
      <c r="G2329" s="338">
        <v>1247054</v>
      </c>
      <c r="H2329" s="336">
        <v>219923.71214356425</v>
      </c>
      <c r="I2329" s="336">
        <v>4988.2160000000003</v>
      </c>
      <c r="J2329" s="336"/>
      <c r="K2329" s="336"/>
      <c r="L2329" s="337">
        <f t="shared" si="109"/>
        <v>17.635460224141397</v>
      </c>
      <c r="M2329" s="337">
        <f t="shared" si="110"/>
        <v>0.4</v>
      </c>
    </row>
    <row r="2330" spans="1:13">
      <c r="A2330" s="334" t="s">
        <v>1245</v>
      </c>
      <c r="B2330" s="334" t="s">
        <v>606</v>
      </c>
      <c r="C2330" s="334" t="s">
        <v>107</v>
      </c>
      <c r="D2330" s="334" t="s">
        <v>1537</v>
      </c>
      <c r="E2330" s="334" t="s">
        <v>1041</v>
      </c>
      <c r="F2330" s="334" t="str">
        <f t="shared" si="111"/>
        <v>Rajshahi FR Non-PNP</v>
      </c>
      <c r="G2330" s="338">
        <v>1012956</v>
      </c>
      <c r="H2330" s="336">
        <v>184790.91179658676</v>
      </c>
      <c r="I2330" s="336">
        <v>4051.8240000000001</v>
      </c>
      <c r="J2330" s="336"/>
      <c r="K2330" s="336"/>
      <c r="L2330" s="337">
        <f t="shared" si="109"/>
        <v>18.242738262726789</v>
      </c>
      <c r="M2330" s="337">
        <f t="shared" si="110"/>
        <v>0.4</v>
      </c>
    </row>
    <row r="2331" spans="1:13">
      <c r="A2331" s="334" t="s">
        <v>1195</v>
      </c>
      <c r="B2331" s="334" t="s">
        <v>351</v>
      </c>
      <c r="C2331" s="334" t="s">
        <v>389</v>
      </c>
      <c r="D2331" s="334" t="s">
        <v>1537</v>
      </c>
      <c r="E2331" s="334" t="s">
        <v>1041</v>
      </c>
      <c r="F2331" s="334" t="str">
        <f t="shared" si="111"/>
        <v>Rangpur FR Non-PNP</v>
      </c>
      <c r="G2331" s="338">
        <v>1128241</v>
      </c>
      <c r="H2331" s="336">
        <v>192875.58721185237</v>
      </c>
      <c r="I2331" s="336">
        <v>4512.9639999999999</v>
      </c>
      <c r="J2331" s="336"/>
      <c r="K2331" s="336"/>
      <c r="L2331" s="337">
        <f t="shared" si="109"/>
        <v>17.095247133533736</v>
      </c>
      <c r="M2331" s="337">
        <f t="shared" si="110"/>
        <v>0.4</v>
      </c>
    </row>
    <row r="2332" spans="1:13">
      <c r="A2332" s="334" t="s">
        <v>1056</v>
      </c>
      <c r="B2332" s="334" t="s">
        <v>131</v>
      </c>
      <c r="C2332" s="334" t="s">
        <v>131</v>
      </c>
      <c r="D2332" s="334" t="s">
        <v>1537</v>
      </c>
      <c r="E2332" s="334" t="s">
        <v>1041</v>
      </c>
      <c r="F2332" s="334" t="str">
        <f t="shared" si="111"/>
        <v>Sylhet FR Non-PNP</v>
      </c>
      <c r="G2332" s="338">
        <v>1313526</v>
      </c>
      <c r="H2332" s="336">
        <v>177859.85179317283</v>
      </c>
      <c r="I2332" s="336">
        <v>5254.1040000000003</v>
      </c>
      <c r="J2332" s="336"/>
      <c r="K2332" s="336"/>
      <c r="L2332" s="337">
        <f t="shared" si="109"/>
        <v>13.540641890086135</v>
      </c>
      <c r="M2332" s="337">
        <f t="shared" si="110"/>
        <v>0.4</v>
      </c>
    </row>
    <row r="2333" spans="1:13">
      <c r="A2333" s="334" t="s">
        <v>1236</v>
      </c>
      <c r="B2333" s="334" t="s">
        <v>389</v>
      </c>
      <c r="C2333" s="334" t="s">
        <v>389</v>
      </c>
      <c r="D2333" s="334" t="s">
        <v>1537</v>
      </c>
      <c r="E2333" s="334" t="s">
        <v>1041</v>
      </c>
      <c r="F2333" s="334" t="str">
        <f t="shared" si="111"/>
        <v>Rangpur FR Non-PNP</v>
      </c>
      <c r="G2333" s="338">
        <v>1606083</v>
      </c>
      <c r="H2333" s="336">
        <v>229635.67079923439</v>
      </c>
      <c r="I2333" s="336">
        <v>6424.3320000000003</v>
      </c>
      <c r="J2333" s="336"/>
      <c r="K2333" s="336"/>
      <c r="L2333" s="337">
        <f t="shared" si="109"/>
        <v>14.297870707755104</v>
      </c>
      <c r="M2333" s="337">
        <f t="shared" si="110"/>
        <v>0.4</v>
      </c>
    </row>
    <row r="2334" spans="1:13">
      <c r="A2334" s="334" t="s">
        <v>1112</v>
      </c>
      <c r="B2334" s="334" t="s">
        <v>211</v>
      </c>
      <c r="C2334" s="334" t="s">
        <v>189</v>
      </c>
      <c r="D2334" s="334" t="s">
        <v>1537</v>
      </c>
      <c r="E2334" s="334" t="s">
        <v>1041</v>
      </c>
      <c r="F2334" s="334" t="str">
        <f t="shared" si="111"/>
        <v>Barishal FR Non-PNP</v>
      </c>
      <c r="G2334" s="338">
        <v>1007682</v>
      </c>
      <c r="H2334" s="336">
        <v>154049.53135733231</v>
      </c>
      <c r="I2334" s="336">
        <v>4030.7280000000001</v>
      </c>
      <c r="J2334" s="336"/>
      <c r="K2334" s="336"/>
      <c r="L2334" s="337">
        <f t="shared" si="109"/>
        <v>15.287514449730402</v>
      </c>
      <c r="M2334" s="337">
        <f t="shared" si="110"/>
        <v>0.4</v>
      </c>
    </row>
    <row r="2335" spans="1:13">
      <c r="A2335" s="334" t="s">
        <v>1185</v>
      </c>
      <c r="B2335" s="334" t="s">
        <v>226</v>
      </c>
      <c r="C2335" s="334" t="s">
        <v>107</v>
      </c>
      <c r="D2335" s="334" t="s">
        <v>1537</v>
      </c>
      <c r="E2335" s="334" t="s">
        <v>1041</v>
      </c>
      <c r="F2335" s="334" t="str">
        <f t="shared" si="111"/>
        <v>Rajshahi FR Non-PNP</v>
      </c>
      <c r="G2335" s="338">
        <v>1326725</v>
      </c>
      <c r="H2335" s="336">
        <v>200662.11727597489</v>
      </c>
      <c r="I2335" s="336">
        <v>5306.9000000000005</v>
      </c>
      <c r="J2335" s="336"/>
      <c r="K2335" s="336"/>
      <c r="L2335" s="337">
        <f t="shared" si="109"/>
        <v>15.124620194537291</v>
      </c>
      <c r="M2335" s="337">
        <f t="shared" si="110"/>
        <v>0.4</v>
      </c>
    </row>
    <row r="2336" spans="1:13">
      <c r="A2336" s="334" t="s">
        <v>1206</v>
      </c>
      <c r="B2336" s="334" t="s">
        <v>52</v>
      </c>
      <c r="C2336" s="334" t="s">
        <v>52</v>
      </c>
      <c r="D2336" s="334" t="s">
        <v>1537</v>
      </c>
      <c r="E2336" s="334" t="s">
        <v>1041</v>
      </c>
      <c r="F2336" s="334" t="str">
        <f t="shared" si="111"/>
        <v>Dhaka FR Non-PNP</v>
      </c>
      <c r="G2336" s="338">
        <v>1924088</v>
      </c>
      <c r="H2336" s="336">
        <v>311594.42851306475</v>
      </c>
      <c r="I2336" s="336">
        <v>7696.3519999999999</v>
      </c>
      <c r="J2336" s="336"/>
      <c r="K2336" s="336"/>
      <c r="L2336" s="337">
        <f t="shared" si="109"/>
        <v>16.194395917082002</v>
      </c>
      <c r="M2336" s="337">
        <f t="shared" si="110"/>
        <v>0.4</v>
      </c>
    </row>
    <row r="2337" spans="1:13">
      <c r="A2337" s="334" t="s">
        <v>1136</v>
      </c>
      <c r="B2337" s="334" t="s">
        <v>401</v>
      </c>
      <c r="C2337" s="334" t="s">
        <v>195</v>
      </c>
      <c r="D2337" s="334" t="s">
        <v>1537</v>
      </c>
      <c r="E2337" s="334" t="s">
        <v>1041</v>
      </c>
      <c r="F2337" s="334" t="str">
        <f t="shared" si="111"/>
        <v>Chattogram FR Non-PNP</v>
      </c>
      <c r="G2337" s="338">
        <v>1852685</v>
      </c>
      <c r="H2337" s="336">
        <v>317302.95943290455</v>
      </c>
      <c r="I2337" s="336">
        <v>7410.74</v>
      </c>
      <c r="J2337" s="336"/>
      <c r="K2337" s="336"/>
      <c r="L2337" s="337">
        <f t="shared" si="109"/>
        <v>17.126654527504922</v>
      </c>
      <c r="M2337" s="337">
        <f t="shared" si="110"/>
        <v>0.4</v>
      </c>
    </row>
    <row r="2338" spans="1:13">
      <c r="A2338" s="334" t="s">
        <v>1190</v>
      </c>
      <c r="B2338" s="334" t="s">
        <v>52</v>
      </c>
      <c r="C2338" s="334" t="s">
        <v>52</v>
      </c>
      <c r="D2338" s="334" t="s">
        <v>1537</v>
      </c>
      <c r="E2338" s="334" t="s">
        <v>1041</v>
      </c>
      <c r="F2338" s="334" t="str">
        <f t="shared" si="111"/>
        <v>Dhaka FR Non-PNP</v>
      </c>
      <c r="G2338" s="338">
        <v>2500428</v>
      </c>
      <c r="H2338" s="336">
        <v>477780.26524730743</v>
      </c>
      <c r="I2338" s="336">
        <v>-2.9103830456733704E-11</v>
      </c>
      <c r="J2338" s="336"/>
      <c r="K2338" s="336"/>
      <c r="L2338" s="337">
        <f t="shared" si="109"/>
        <v>19.107939330678885</v>
      </c>
      <c r="M2338" s="337">
        <f t="shared" si="110"/>
        <v>-1.1639539493532188E-15</v>
      </c>
    </row>
    <row r="2339" spans="1:13">
      <c r="A2339" s="334" t="s">
        <v>1300</v>
      </c>
      <c r="B2339" s="334" t="s">
        <v>52</v>
      </c>
      <c r="C2339" s="334" t="s">
        <v>52</v>
      </c>
      <c r="D2339" s="334" t="s">
        <v>1492</v>
      </c>
      <c r="E2339" s="334" t="s">
        <v>1041</v>
      </c>
      <c r="F2339" s="334" t="str">
        <f t="shared" si="111"/>
        <v>Dhaka FR PNP</v>
      </c>
      <c r="G2339" s="338">
        <v>3950623</v>
      </c>
      <c r="H2339" s="336">
        <v>690553.99164423172</v>
      </c>
      <c r="I2339" s="336">
        <v>26314.73713408137</v>
      </c>
      <c r="J2339" s="336"/>
      <c r="K2339" s="336"/>
      <c r="L2339" s="337">
        <f t="shared" si="109"/>
        <v>17.479622622665634</v>
      </c>
      <c r="M2339" s="337">
        <f t="shared" si="110"/>
        <v>0.6660908199562795</v>
      </c>
    </row>
    <row r="2340" spans="1:13">
      <c r="A2340" s="334" t="s">
        <v>1283</v>
      </c>
      <c r="B2340" s="334" t="s">
        <v>162</v>
      </c>
      <c r="C2340" s="334" t="s">
        <v>195</v>
      </c>
      <c r="D2340" s="334" t="s">
        <v>1537</v>
      </c>
      <c r="E2340" s="334" t="s">
        <v>1041</v>
      </c>
      <c r="F2340" s="334" t="str">
        <f t="shared" si="111"/>
        <v>Chattogram FR Non-PNP</v>
      </c>
      <c r="G2340" s="338">
        <v>2135831</v>
      </c>
      <c r="H2340" s="336">
        <v>366712.12195227284</v>
      </c>
      <c r="I2340" s="336">
        <v>8543.3240000000005</v>
      </c>
      <c r="J2340" s="336"/>
      <c r="K2340" s="336"/>
      <c r="L2340" s="337">
        <f t="shared" si="109"/>
        <v>17.16952895394218</v>
      </c>
      <c r="M2340" s="337">
        <f t="shared" si="110"/>
        <v>0.4</v>
      </c>
    </row>
    <row r="2341" spans="1:13">
      <c r="A2341" s="334" t="s">
        <v>1042</v>
      </c>
      <c r="B2341" s="334" t="s">
        <v>52</v>
      </c>
      <c r="C2341" s="334" t="s">
        <v>52</v>
      </c>
      <c r="D2341" s="334" t="s">
        <v>1537</v>
      </c>
      <c r="E2341" s="334" t="s">
        <v>1041</v>
      </c>
      <c r="F2341" s="334" t="str">
        <f t="shared" si="111"/>
        <v>Dhaka FR Non-PNP</v>
      </c>
      <c r="G2341" s="338">
        <v>1360204</v>
      </c>
      <c r="H2341" s="336">
        <v>208445.45792231953</v>
      </c>
      <c r="I2341" s="336">
        <v>7.2759576141834259E-12</v>
      </c>
      <c r="J2341" s="336"/>
      <c r="K2341" s="336"/>
      <c r="L2341" s="337">
        <f t="shared" si="109"/>
        <v>15.324573220069896</v>
      </c>
      <c r="M2341" s="337">
        <f t="shared" si="110"/>
        <v>5.3491664589895526E-16</v>
      </c>
    </row>
    <row r="2342" spans="1:13">
      <c r="A2342" s="334" t="s">
        <v>1105</v>
      </c>
      <c r="B2342" s="334" t="s">
        <v>52</v>
      </c>
      <c r="C2342" s="334" t="s">
        <v>52</v>
      </c>
      <c r="D2342" s="334" t="s">
        <v>1537</v>
      </c>
      <c r="E2342" s="334" t="s">
        <v>1041</v>
      </c>
      <c r="F2342" s="334" t="str">
        <f t="shared" si="111"/>
        <v>Dhaka FR Non-PNP</v>
      </c>
      <c r="G2342" s="338">
        <v>1803555</v>
      </c>
      <c r="H2342" s="336">
        <v>318359.31858220341</v>
      </c>
      <c r="I2342" s="336">
        <v>7214.22</v>
      </c>
      <c r="J2342" s="336"/>
      <c r="K2342" s="336"/>
      <c r="L2342" s="337">
        <f t="shared" si="109"/>
        <v>17.6517665711444</v>
      </c>
      <c r="M2342" s="337">
        <f t="shared" si="110"/>
        <v>0.4</v>
      </c>
    </row>
    <row r="2343" spans="1:13">
      <c r="A2343" s="334" t="s">
        <v>1269</v>
      </c>
      <c r="B2343" s="334" t="s">
        <v>336</v>
      </c>
      <c r="C2343" s="334" t="s">
        <v>389</v>
      </c>
      <c r="D2343" s="334" t="s">
        <v>1537</v>
      </c>
      <c r="E2343" s="334" t="s">
        <v>1041</v>
      </c>
      <c r="F2343" s="334" t="str">
        <f t="shared" si="111"/>
        <v>Rangpur FR Non-PNP</v>
      </c>
      <c r="G2343" s="338">
        <v>1156810</v>
      </c>
      <c r="H2343" s="336">
        <v>191175.18620022346</v>
      </c>
      <c r="I2343" s="336">
        <v>-1.4551915228366852E-11</v>
      </c>
      <c r="J2343" s="336"/>
      <c r="K2343" s="336"/>
      <c r="L2343" s="337">
        <f t="shared" si="109"/>
        <v>16.526066182019818</v>
      </c>
      <c r="M2343" s="337">
        <f t="shared" si="110"/>
        <v>-1.2579347713424721E-15</v>
      </c>
    </row>
    <row r="2344" spans="1:13">
      <c r="A2344" s="334" t="s">
        <v>1284</v>
      </c>
      <c r="B2344" s="334" t="s">
        <v>522</v>
      </c>
      <c r="C2344" s="334" t="s">
        <v>52</v>
      </c>
      <c r="D2344" s="334" t="s">
        <v>1537</v>
      </c>
      <c r="E2344" s="334" t="s">
        <v>1041</v>
      </c>
      <c r="F2344" s="334" t="str">
        <f t="shared" si="111"/>
        <v>Dhaka FR Non-PNP</v>
      </c>
      <c r="G2344" s="338">
        <v>449811</v>
      </c>
      <c r="H2344" s="336">
        <v>55575.342658699963</v>
      </c>
      <c r="I2344" s="336">
        <v>1799.2440000000001</v>
      </c>
      <c r="J2344" s="336"/>
      <c r="K2344" s="336"/>
      <c r="L2344" s="337">
        <f t="shared" si="109"/>
        <v>12.355265357828058</v>
      </c>
      <c r="M2344" s="337">
        <f t="shared" si="110"/>
        <v>0.4</v>
      </c>
    </row>
    <row r="2345" spans="1:13">
      <c r="A2345" s="334" t="s">
        <v>1276</v>
      </c>
      <c r="B2345" s="334" t="s">
        <v>389</v>
      </c>
      <c r="C2345" s="334" t="s">
        <v>389</v>
      </c>
      <c r="D2345" s="334" t="s">
        <v>1537</v>
      </c>
      <c r="E2345" s="334" t="s">
        <v>1041</v>
      </c>
      <c r="F2345" s="334" t="str">
        <f t="shared" si="111"/>
        <v>Rangpur FR Non-PNP</v>
      </c>
      <c r="G2345" s="338">
        <v>1843156</v>
      </c>
      <c r="H2345" s="336">
        <v>296401.99164841918</v>
      </c>
      <c r="I2345" s="336">
        <v>7372.6239999999998</v>
      </c>
      <c r="J2345" s="336"/>
      <c r="K2345" s="336"/>
      <c r="L2345" s="337">
        <f t="shared" si="109"/>
        <v>16.081221103825133</v>
      </c>
      <c r="M2345" s="337">
        <f t="shared" si="110"/>
        <v>0.4</v>
      </c>
    </row>
    <row r="2346" spans="1:13">
      <c r="A2346" s="334" t="s">
        <v>1207</v>
      </c>
      <c r="B2346" s="334" t="s">
        <v>79</v>
      </c>
      <c r="C2346" s="334" t="s">
        <v>52</v>
      </c>
      <c r="D2346" s="334" t="s">
        <v>1537</v>
      </c>
      <c r="E2346" s="334" t="s">
        <v>1041</v>
      </c>
      <c r="F2346" s="334" t="str">
        <f t="shared" si="111"/>
        <v>Dhaka FR Non-PNP</v>
      </c>
      <c r="G2346" s="338">
        <v>1749277</v>
      </c>
      <c r="H2346" s="336">
        <v>293141.68701632298</v>
      </c>
      <c r="I2346" s="336">
        <v>-7.2759576141834259E-12</v>
      </c>
      <c r="J2346" s="336"/>
      <c r="K2346" s="336"/>
      <c r="L2346" s="337">
        <f t="shared" si="109"/>
        <v>16.757876940948915</v>
      </c>
      <c r="M2346" s="337">
        <f t="shared" si="110"/>
        <v>-4.1594084951573856E-16</v>
      </c>
    </row>
    <row r="2347" spans="1:13">
      <c r="A2347" s="334" t="s">
        <v>1286</v>
      </c>
      <c r="B2347" s="334" t="s">
        <v>52</v>
      </c>
      <c r="C2347" s="334" t="s">
        <v>52</v>
      </c>
      <c r="D2347" s="334" t="s">
        <v>1537</v>
      </c>
      <c r="E2347" s="334" t="s">
        <v>1041</v>
      </c>
      <c r="F2347" s="334" t="str">
        <f t="shared" si="111"/>
        <v>Dhaka FR Non-PNP</v>
      </c>
      <c r="G2347" s="338">
        <v>2340045</v>
      </c>
      <c r="H2347" s="336">
        <v>515121.44876184181</v>
      </c>
      <c r="I2347" s="336">
        <v>9360.18</v>
      </c>
      <c r="J2347" s="336"/>
      <c r="K2347" s="336"/>
      <c r="L2347" s="337">
        <f t="shared" si="109"/>
        <v>22.013313793616867</v>
      </c>
      <c r="M2347" s="337">
        <f t="shared" si="110"/>
        <v>0.4</v>
      </c>
    </row>
    <row r="2348" spans="1:13">
      <c r="A2348" s="334" t="s">
        <v>1570</v>
      </c>
      <c r="B2348" s="334" t="s">
        <v>131</v>
      </c>
      <c r="C2348" s="334" t="s">
        <v>131</v>
      </c>
      <c r="D2348" s="334" t="s">
        <v>1537</v>
      </c>
      <c r="E2348" s="334" t="s">
        <v>1041</v>
      </c>
      <c r="F2348" s="334" t="str">
        <f t="shared" si="111"/>
        <v>Sylhet FR Non-PNP</v>
      </c>
      <c r="G2348" s="338">
        <v>872402</v>
      </c>
      <c r="H2348" s="336">
        <v>124260.19030395255</v>
      </c>
      <c r="I2348" s="336">
        <v>3489.6080000000002</v>
      </c>
      <c r="J2348" s="336"/>
      <c r="K2348" s="336"/>
      <c r="L2348" s="337">
        <f t="shared" si="109"/>
        <v>14.243455460206711</v>
      </c>
      <c r="M2348" s="337">
        <f t="shared" si="110"/>
        <v>0.4</v>
      </c>
    </row>
    <row r="2349" spans="1:13">
      <c r="A2349" s="334" t="s">
        <v>1064</v>
      </c>
      <c r="B2349" s="334" t="s">
        <v>79</v>
      </c>
      <c r="C2349" s="334" t="s">
        <v>52</v>
      </c>
      <c r="D2349" s="334" t="s">
        <v>1537</v>
      </c>
      <c r="E2349" s="334" t="s">
        <v>1041</v>
      </c>
      <c r="F2349" s="334" t="str">
        <f t="shared" si="111"/>
        <v>Dhaka FR Non-PNP</v>
      </c>
      <c r="G2349" s="338">
        <v>1142207</v>
      </c>
      <c r="H2349" s="336">
        <v>169502.92266202465</v>
      </c>
      <c r="I2349" s="336">
        <v>4568.8280000000004</v>
      </c>
      <c r="J2349" s="336"/>
      <c r="K2349" s="336"/>
      <c r="L2349" s="337">
        <f t="shared" si="109"/>
        <v>14.839947808236568</v>
      </c>
      <c r="M2349" s="337">
        <f t="shared" si="110"/>
        <v>0.4</v>
      </c>
    </row>
    <row r="2350" spans="1:13">
      <c r="A2350" s="334" t="s">
        <v>1126</v>
      </c>
      <c r="B2350" s="334" t="s">
        <v>79</v>
      </c>
      <c r="C2350" s="334" t="s">
        <v>52</v>
      </c>
      <c r="D2350" s="334" t="s">
        <v>1537</v>
      </c>
      <c r="E2350" s="334" t="s">
        <v>1041</v>
      </c>
      <c r="F2350" s="334" t="str">
        <f t="shared" si="111"/>
        <v>Dhaka FR Non-PNP</v>
      </c>
      <c r="G2350" s="338">
        <v>2402023</v>
      </c>
      <c r="H2350" s="336">
        <v>440730.85674801114</v>
      </c>
      <c r="I2350" s="336">
        <v>9608.0920000000006</v>
      </c>
      <c r="J2350" s="336"/>
      <c r="K2350" s="336"/>
      <c r="L2350" s="337">
        <f t="shared" si="109"/>
        <v>18.348319593443158</v>
      </c>
      <c r="M2350" s="337">
        <f t="shared" si="110"/>
        <v>0.4</v>
      </c>
    </row>
    <row r="2351" spans="1:13">
      <c r="A2351" s="334" t="s">
        <v>1191</v>
      </c>
      <c r="B2351" s="334" t="s">
        <v>170</v>
      </c>
      <c r="C2351" s="334" t="s">
        <v>195</v>
      </c>
      <c r="D2351" s="334" t="s">
        <v>1537</v>
      </c>
      <c r="E2351" s="334" t="s">
        <v>1041</v>
      </c>
      <c r="F2351" s="334" t="str">
        <f t="shared" si="111"/>
        <v>Chattogram FR Non-PNP</v>
      </c>
      <c r="G2351" s="338">
        <v>868087</v>
      </c>
      <c r="H2351" s="336">
        <v>134782.84157079045</v>
      </c>
      <c r="I2351" s="336">
        <v>3472.348</v>
      </c>
      <c r="J2351" s="336"/>
      <c r="K2351" s="336"/>
      <c r="L2351" s="337">
        <f t="shared" si="109"/>
        <v>15.526420919883657</v>
      </c>
      <c r="M2351" s="337">
        <f t="shared" si="110"/>
        <v>0.4</v>
      </c>
    </row>
    <row r="2352" spans="1:13">
      <c r="A2352" s="334" t="s">
        <v>1297</v>
      </c>
      <c r="B2352" s="334" t="s">
        <v>1571</v>
      </c>
      <c r="C2352" s="334" t="s">
        <v>195</v>
      </c>
      <c r="D2352" s="334" t="s">
        <v>1537</v>
      </c>
      <c r="E2352" s="334" t="s">
        <v>1041</v>
      </c>
      <c r="F2352" s="334" t="str">
        <f t="shared" si="111"/>
        <v>Chattogram FR Non-PNP</v>
      </c>
      <c r="G2352" s="338">
        <v>2128558</v>
      </c>
      <c r="H2352" s="336">
        <v>393283.71875264175</v>
      </c>
      <c r="I2352" s="336">
        <v>8514.232</v>
      </c>
      <c r="J2352" s="336"/>
      <c r="K2352" s="336"/>
      <c r="L2352" s="337">
        <f t="shared" si="109"/>
        <v>18.476532880600001</v>
      </c>
      <c r="M2352" s="337">
        <f t="shared" si="110"/>
        <v>0.4</v>
      </c>
    </row>
    <row r="2353" spans="1:13">
      <c r="A2353" s="334" t="s">
        <v>1086</v>
      </c>
      <c r="B2353" s="334" t="s">
        <v>195</v>
      </c>
      <c r="C2353" s="334" t="s">
        <v>195</v>
      </c>
      <c r="D2353" s="334" t="s">
        <v>1537</v>
      </c>
      <c r="E2353" s="334" t="s">
        <v>1041</v>
      </c>
      <c r="F2353" s="334" t="str">
        <f t="shared" si="111"/>
        <v>Chattogram FR Non-PNP</v>
      </c>
      <c r="G2353" s="338">
        <v>1084369</v>
      </c>
      <c r="H2353" s="336">
        <v>121022.85431068522</v>
      </c>
      <c r="I2353" s="336">
        <v>4337.4759999999997</v>
      </c>
      <c r="J2353" s="336"/>
      <c r="K2353" s="336"/>
      <c r="L2353" s="337">
        <f t="shared" si="109"/>
        <v>11.160670796627828</v>
      </c>
      <c r="M2353" s="337">
        <f t="shared" si="110"/>
        <v>0.4</v>
      </c>
    </row>
    <row r="2354" spans="1:13">
      <c r="A2354" s="334" t="s">
        <v>1182</v>
      </c>
      <c r="B2354" s="334" t="s">
        <v>189</v>
      </c>
      <c r="C2354" s="334" t="s">
        <v>189</v>
      </c>
      <c r="D2354" s="334" t="s">
        <v>1537</v>
      </c>
      <c r="E2354" s="334" t="s">
        <v>1041</v>
      </c>
      <c r="F2354" s="334" t="str">
        <f t="shared" si="111"/>
        <v>Barishal FR Non-PNP</v>
      </c>
      <c r="G2354" s="338">
        <v>720481</v>
      </c>
      <c r="H2354" s="336">
        <v>122208.87969036633</v>
      </c>
      <c r="I2354" s="336">
        <v>2881.924</v>
      </c>
      <c r="J2354" s="336"/>
      <c r="K2354" s="336"/>
      <c r="L2354" s="337">
        <f t="shared" si="109"/>
        <v>16.962123871464527</v>
      </c>
      <c r="M2354" s="337">
        <f t="shared" si="110"/>
        <v>0.4</v>
      </c>
    </row>
    <row r="2355" spans="1:13">
      <c r="A2355" s="334" t="s">
        <v>1090</v>
      </c>
      <c r="B2355" s="334" t="s">
        <v>189</v>
      </c>
      <c r="C2355" s="334" t="s">
        <v>189</v>
      </c>
      <c r="D2355" s="334" t="s">
        <v>1537</v>
      </c>
      <c r="E2355" s="334" t="s">
        <v>1041</v>
      </c>
      <c r="F2355" s="334" t="str">
        <f t="shared" si="111"/>
        <v>Barishal FR Non-PNP</v>
      </c>
      <c r="G2355" s="338">
        <v>726424</v>
      </c>
      <c r="H2355" s="336">
        <v>126114.66576080355</v>
      </c>
      <c r="I2355" s="336">
        <v>2905.6959999999999</v>
      </c>
      <c r="J2355" s="336"/>
      <c r="K2355" s="336"/>
      <c r="L2355" s="337">
        <f t="shared" si="109"/>
        <v>17.36102686045664</v>
      </c>
      <c r="M2355" s="337">
        <f t="shared" si="110"/>
        <v>0.4</v>
      </c>
    </row>
    <row r="2356" spans="1:13">
      <c r="A2356" s="334" t="s">
        <v>1078</v>
      </c>
      <c r="B2356" s="334" t="s">
        <v>52</v>
      </c>
      <c r="C2356" s="334" t="s">
        <v>52</v>
      </c>
      <c r="D2356" s="334" t="s">
        <v>1537</v>
      </c>
      <c r="E2356" s="334" t="s">
        <v>1041</v>
      </c>
      <c r="F2356" s="334" t="str">
        <f t="shared" si="111"/>
        <v>Dhaka FR Non-PNP</v>
      </c>
      <c r="G2356" s="338">
        <v>1177017</v>
      </c>
      <c r="H2356" s="336">
        <v>200955.92452031252</v>
      </c>
      <c r="I2356" s="336">
        <v>4708.0680000000002</v>
      </c>
      <c r="J2356" s="336"/>
      <c r="K2356" s="336"/>
      <c r="L2356" s="337">
        <f t="shared" si="109"/>
        <v>17.073323878950987</v>
      </c>
      <c r="M2356" s="337">
        <f t="shared" si="110"/>
        <v>0.4</v>
      </c>
    </row>
    <row r="2357" spans="1:13">
      <c r="A2357" s="334" t="s">
        <v>1083</v>
      </c>
      <c r="B2357" s="334" t="s">
        <v>79</v>
      </c>
      <c r="C2357" s="334" t="s">
        <v>52</v>
      </c>
      <c r="D2357" s="334" t="s">
        <v>1537</v>
      </c>
      <c r="E2357" s="334" t="s">
        <v>1041</v>
      </c>
      <c r="F2357" s="334" t="str">
        <f t="shared" si="111"/>
        <v>Dhaka FR Non-PNP</v>
      </c>
      <c r="G2357" s="338">
        <v>869257</v>
      </c>
      <c r="H2357" s="336">
        <v>155906.79381505094</v>
      </c>
      <c r="I2357" s="336">
        <v>3477.0280000000002</v>
      </c>
      <c r="J2357" s="336"/>
      <c r="K2357" s="336"/>
      <c r="L2357" s="337">
        <f t="shared" si="109"/>
        <v>17.935638575824058</v>
      </c>
      <c r="M2357" s="337">
        <f t="shared" si="110"/>
        <v>0.4</v>
      </c>
    </row>
    <row r="2358" spans="1:13">
      <c r="A2358" s="334" t="s">
        <v>1295</v>
      </c>
      <c r="B2358" s="334" t="s">
        <v>170</v>
      </c>
      <c r="C2358" s="334" t="s">
        <v>195</v>
      </c>
      <c r="D2358" s="334" t="s">
        <v>1537</v>
      </c>
      <c r="E2358" s="334" t="s">
        <v>1041</v>
      </c>
      <c r="F2358" s="334" t="str">
        <f t="shared" si="111"/>
        <v>Chattogram FR Non-PNP</v>
      </c>
      <c r="G2358" s="338">
        <v>2308740</v>
      </c>
      <c r="H2358" s="336">
        <v>396008.30073540949</v>
      </c>
      <c r="I2358" s="336">
        <v>9234.9600000000009</v>
      </c>
      <c r="J2358" s="336"/>
      <c r="K2358" s="336"/>
      <c r="L2358" s="337">
        <f t="shared" si="109"/>
        <v>17.152572430650896</v>
      </c>
      <c r="M2358" s="337">
        <f t="shared" si="110"/>
        <v>0.4</v>
      </c>
    </row>
    <row r="2359" spans="1:13">
      <c r="A2359" s="334" t="s">
        <v>1053</v>
      </c>
      <c r="B2359" s="334" t="s">
        <v>52</v>
      </c>
      <c r="C2359" s="334" t="s">
        <v>52</v>
      </c>
      <c r="D2359" s="334" t="s">
        <v>1537</v>
      </c>
      <c r="E2359" s="334" t="s">
        <v>1041</v>
      </c>
      <c r="F2359" s="334" t="str">
        <f t="shared" si="111"/>
        <v>Dhaka FR Non-PNP</v>
      </c>
      <c r="G2359" s="338">
        <v>1233764</v>
      </c>
      <c r="H2359" s="336">
        <v>196023.36000305624</v>
      </c>
      <c r="I2359" s="336">
        <v>4935.0560000000005</v>
      </c>
      <c r="J2359" s="336"/>
      <c r="K2359" s="336"/>
      <c r="L2359" s="337">
        <f t="shared" si="109"/>
        <v>15.888237945267997</v>
      </c>
      <c r="M2359" s="337">
        <f t="shared" si="110"/>
        <v>0.4</v>
      </c>
    </row>
    <row r="2360" spans="1:13">
      <c r="A2360" s="334" t="s">
        <v>1060</v>
      </c>
      <c r="B2360" s="334" t="s">
        <v>52</v>
      </c>
      <c r="C2360" s="334" t="s">
        <v>52</v>
      </c>
      <c r="D2360" s="334" t="s">
        <v>1537</v>
      </c>
      <c r="E2360" s="334" t="s">
        <v>1041</v>
      </c>
      <c r="F2360" s="334" t="str">
        <f t="shared" si="111"/>
        <v>Dhaka FR Non-PNP</v>
      </c>
      <c r="G2360" s="338">
        <v>1664377</v>
      </c>
      <c r="H2360" s="336">
        <v>314897.07458237035</v>
      </c>
      <c r="I2360" s="336">
        <v>197477.88500613993</v>
      </c>
      <c r="J2360" s="336"/>
      <c r="K2360" s="336"/>
      <c r="L2360" s="337">
        <f t="shared" si="109"/>
        <v>18.919816518875855</v>
      </c>
      <c r="M2360" s="337">
        <f t="shared" si="110"/>
        <v>11.864973200551313</v>
      </c>
    </row>
    <row r="2361" spans="1:13">
      <c r="A2361" s="334" t="s">
        <v>1186</v>
      </c>
      <c r="B2361" s="334" t="s">
        <v>52</v>
      </c>
      <c r="C2361" s="334" t="s">
        <v>52</v>
      </c>
      <c r="D2361" s="334" t="s">
        <v>1537</v>
      </c>
      <c r="E2361" s="334" t="s">
        <v>1041</v>
      </c>
      <c r="F2361" s="334" t="str">
        <f t="shared" si="111"/>
        <v>Dhaka FR Non-PNP</v>
      </c>
      <c r="G2361" s="338">
        <v>1182979</v>
      </c>
      <c r="H2361" s="336">
        <v>207247.35068721703</v>
      </c>
      <c r="I2361" s="336">
        <v>4731.9160000000002</v>
      </c>
      <c r="J2361" s="336"/>
      <c r="K2361" s="336"/>
      <c r="L2361" s="337">
        <f t="shared" si="109"/>
        <v>17.519106483480858</v>
      </c>
      <c r="M2361" s="337">
        <f t="shared" si="110"/>
        <v>0.4</v>
      </c>
    </row>
    <row r="2362" spans="1:13">
      <c r="A2362" s="334" t="s">
        <v>1102</v>
      </c>
      <c r="B2362" s="334" t="s">
        <v>206</v>
      </c>
      <c r="C2362" s="334" t="s">
        <v>52</v>
      </c>
      <c r="D2362" s="334" t="s">
        <v>1537</v>
      </c>
      <c r="E2362" s="334" t="s">
        <v>1041</v>
      </c>
      <c r="F2362" s="334" t="str">
        <f t="shared" si="111"/>
        <v>Dhaka FR Non-PNP</v>
      </c>
      <c r="G2362" s="338">
        <v>776993</v>
      </c>
      <c r="H2362" s="336">
        <v>133134.65881919381</v>
      </c>
      <c r="I2362" s="336">
        <v>3107.9720000000002</v>
      </c>
      <c r="J2362" s="336"/>
      <c r="K2362" s="336"/>
      <c r="L2362" s="337">
        <f t="shared" si="109"/>
        <v>17.134602090262565</v>
      </c>
      <c r="M2362" s="337">
        <f t="shared" si="110"/>
        <v>0.4</v>
      </c>
    </row>
    <row r="2363" spans="1:13">
      <c r="A2363" s="334" t="s">
        <v>1257</v>
      </c>
      <c r="B2363" s="334" t="s">
        <v>52</v>
      </c>
      <c r="C2363" s="334" t="s">
        <v>52</v>
      </c>
      <c r="D2363" s="334" t="s">
        <v>1537</v>
      </c>
      <c r="E2363" s="334" t="s">
        <v>1041</v>
      </c>
      <c r="F2363" s="334" t="str">
        <f t="shared" si="111"/>
        <v>Dhaka FR Non-PNP</v>
      </c>
      <c r="G2363" s="338">
        <v>2752490</v>
      </c>
      <c r="H2363" s="336">
        <v>480430.36457183422</v>
      </c>
      <c r="I2363" s="336">
        <v>11009.960000000001</v>
      </c>
      <c r="J2363" s="336"/>
      <c r="K2363" s="336"/>
      <c r="L2363" s="337">
        <f t="shared" si="109"/>
        <v>17.454390917744814</v>
      </c>
      <c r="M2363" s="337">
        <f t="shared" si="110"/>
        <v>0.4</v>
      </c>
    </row>
    <row r="2364" spans="1:13">
      <c r="A2364" s="334" t="s">
        <v>1219</v>
      </c>
      <c r="B2364" s="334" t="s">
        <v>52</v>
      </c>
      <c r="C2364" s="334" t="s">
        <v>52</v>
      </c>
      <c r="D2364" s="334" t="s">
        <v>1537</v>
      </c>
      <c r="E2364" s="334" t="s">
        <v>1041</v>
      </c>
      <c r="F2364" s="334" t="str">
        <f t="shared" si="111"/>
        <v>Dhaka FR Non-PNP</v>
      </c>
      <c r="G2364" s="338">
        <v>2276634</v>
      </c>
      <c r="H2364" s="336">
        <v>421103.95333465922</v>
      </c>
      <c r="I2364" s="336">
        <v>9106.5360000000001</v>
      </c>
      <c r="J2364" s="336"/>
      <c r="K2364" s="336"/>
      <c r="L2364" s="337">
        <f t="shared" si="109"/>
        <v>18.496778723969651</v>
      </c>
      <c r="M2364" s="337">
        <f t="shared" si="110"/>
        <v>0.4</v>
      </c>
    </row>
    <row r="2365" spans="1:13">
      <c r="A2365" s="334" t="s">
        <v>1099</v>
      </c>
      <c r="B2365" s="334" t="s">
        <v>98</v>
      </c>
      <c r="C2365" s="334" t="s">
        <v>52</v>
      </c>
      <c r="D2365" s="334" t="s">
        <v>1537</v>
      </c>
      <c r="E2365" s="334" t="s">
        <v>1041</v>
      </c>
      <c r="F2365" s="334" t="str">
        <f t="shared" si="111"/>
        <v>Dhaka FR Non-PNP</v>
      </c>
      <c r="G2365" s="338">
        <v>1012350</v>
      </c>
      <c r="H2365" s="336">
        <v>158635.76294461911</v>
      </c>
      <c r="I2365" s="336">
        <v>4049.4</v>
      </c>
      <c r="J2365" s="336"/>
      <c r="K2365" s="336"/>
      <c r="L2365" s="337">
        <f t="shared" si="109"/>
        <v>15.670051162603754</v>
      </c>
      <c r="M2365" s="337">
        <f t="shared" si="110"/>
        <v>0.4</v>
      </c>
    </row>
    <row r="2366" spans="1:13">
      <c r="A2366" s="334" t="s">
        <v>1208</v>
      </c>
      <c r="B2366" s="334" t="s">
        <v>52</v>
      </c>
      <c r="C2366" s="334" t="s">
        <v>52</v>
      </c>
      <c r="D2366" s="334" t="s">
        <v>1537</v>
      </c>
      <c r="E2366" s="334" t="s">
        <v>1041</v>
      </c>
      <c r="F2366" s="334" t="str">
        <f t="shared" si="111"/>
        <v>Dhaka FR Non-PNP</v>
      </c>
      <c r="G2366" s="338">
        <v>2107469</v>
      </c>
      <c r="H2366" s="336">
        <v>373103.78857368533</v>
      </c>
      <c r="I2366" s="336">
        <v>1.4551915228366852E-11</v>
      </c>
      <c r="J2366" s="336"/>
      <c r="K2366" s="336"/>
      <c r="L2366" s="337">
        <f t="shared" si="109"/>
        <v>17.703880274095862</v>
      </c>
      <c r="M2366" s="337">
        <f t="shared" si="110"/>
        <v>6.9049249257601666E-16</v>
      </c>
    </row>
    <row r="2367" spans="1:13">
      <c r="A2367" s="334" t="s">
        <v>1094</v>
      </c>
      <c r="B2367" s="334" t="s">
        <v>52</v>
      </c>
      <c r="C2367" s="334" t="s">
        <v>52</v>
      </c>
      <c r="D2367" s="334" t="s">
        <v>1537</v>
      </c>
      <c r="E2367" s="334" t="s">
        <v>1041</v>
      </c>
      <c r="F2367" s="334" t="str">
        <f t="shared" si="111"/>
        <v>Dhaka FR Non-PNP</v>
      </c>
      <c r="G2367" s="338">
        <v>1836834</v>
      </c>
      <c r="H2367" s="336">
        <v>381138.42293031217</v>
      </c>
      <c r="I2367" s="336">
        <v>7347.3360000000002</v>
      </c>
      <c r="J2367" s="336"/>
      <c r="K2367" s="336"/>
      <c r="L2367" s="337">
        <f t="shared" si="109"/>
        <v>20.749747823173578</v>
      </c>
      <c r="M2367" s="337">
        <f t="shared" si="110"/>
        <v>0.4</v>
      </c>
    </row>
    <row r="2368" spans="1:13">
      <c r="A2368" s="334" t="s">
        <v>1151</v>
      </c>
      <c r="B2368" s="334" t="s">
        <v>52</v>
      </c>
      <c r="C2368" s="334" t="s">
        <v>52</v>
      </c>
      <c r="D2368" s="334" t="s">
        <v>1537</v>
      </c>
      <c r="E2368" s="334" t="s">
        <v>1041</v>
      </c>
      <c r="F2368" s="334" t="str">
        <f t="shared" si="111"/>
        <v>Dhaka FR Non-PNP</v>
      </c>
      <c r="G2368" s="338">
        <v>1536050</v>
      </c>
      <c r="H2368" s="336">
        <v>312688.40912843018</v>
      </c>
      <c r="I2368" s="336">
        <v>6144.2</v>
      </c>
      <c r="J2368" s="336"/>
      <c r="K2368" s="336"/>
      <c r="L2368" s="337">
        <f t="shared" si="109"/>
        <v>20.356655651081031</v>
      </c>
      <c r="M2368" s="337">
        <f t="shared" si="110"/>
        <v>0.4</v>
      </c>
    </row>
    <row r="2369" spans="1:13">
      <c r="A2369" s="334" t="s">
        <v>1209</v>
      </c>
      <c r="B2369" s="334" t="s">
        <v>206</v>
      </c>
      <c r="C2369" s="334" t="s">
        <v>52</v>
      </c>
      <c r="D2369" s="334" t="s">
        <v>1537</v>
      </c>
      <c r="E2369" s="334" t="s">
        <v>1041</v>
      </c>
      <c r="F2369" s="334" t="str">
        <f t="shared" si="111"/>
        <v>Dhaka FR Non-PNP</v>
      </c>
      <c r="G2369" s="338">
        <v>1127759</v>
      </c>
      <c r="H2369" s="336">
        <v>245928.85907315178</v>
      </c>
      <c r="I2369" s="336">
        <v>4511.0360000000001</v>
      </c>
      <c r="J2369" s="336"/>
      <c r="K2369" s="336"/>
      <c r="L2369" s="337">
        <f t="shared" si="109"/>
        <v>21.806862908932828</v>
      </c>
      <c r="M2369" s="337">
        <f t="shared" si="110"/>
        <v>0.4</v>
      </c>
    </row>
    <row r="2370" spans="1:13">
      <c r="A2370" s="334" t="s">
        <v>1100</v>
      </c>
      <c r="B2370" s="334" t="s">
        <v>542</v>
      </c>
      <c r="C2370" s="334" t="s">
        <v>52</v>
      </c>
      <c r="D2370" s="334" t="s">
        <v>1537</v>
      </c>
      <c r="E2370" s="334" t="s">
        <v>1041</v>
      </c>
      <c r="F2370" s="334" t="str">
        <f t="shared" si="111"/>
        <v>Dhaka FR Non-PNP</v>
      </c>
      <c r="G2370" s="338">
        <v>794251</v>
      </c>
      <c r="H2370" s="336">
        <v>142617.86309607973</v>
      </c>
      <c r="I2370" s="336">
        <v>3177.0039999999999</v>
      </c>
      <c r="J2370" s="336"/>
      <c r="K2370" s="336"/>
      <c r="L2370" s="337">
        <f t="shared" si="109"/>
        <v>17.956271140493339</v>
      </c>
      <c r="M2370" s="337">
        <f t="shared" si="110"/>
        <v>0.4</v>
      </c>
    </row>
    <row r="2371" spans="1:13">
      <c r="A2371" s="334" t="s">
        <v>1050</v>
      </c>
      <c r="B2371" s="334" t="s">
        <v>226</v>
      </c>
      <c r="C2371" s="334" t="s">
        <v>107</v>
      </c>
      <c r="D2371" s="334" t="s">
        <v>1537</v>
      </c>
      <c r="E2371" s="334" t="s">
        <v>1041</v>
      </c>
      <c r="F2371" s="334" t="str">
        <f t="shared" si="111"/>
        <v>Rajshahi FR Non-PNP</v>
      </c>
      <c r="G2371" s="338">
        <v>885134</v>
      </c>
      <c r="H2371" s="336">
        <v>155278.80568374495</v>
      </c>
      <c r="I2371" s="336">
        <v>3540.5360000000001</v>
      </c>
      <c r="J2371" s="336"/>
      <c r="K2371" s="336"/>
      <c r="L2371" s="337">
        <f t="shared" ref="L2371:L2434" si="112">(H2371/G2371)*100</f>
        <v>17.542971536936211</v>
      </c>
      <c r="M2371" s="337">
        <f t="shared" ref="M2371:M2434" si="113">(I2371/G2371)*100</f>
        <v>0.4</v>
      </c>
    </row>
    <row r="2372" spans="1:13">
      <c r="A2372" s="334" t="s">
        <v>1095</v>
      </c>
      <c r="B2372" s="334" t="s">
        <v>1566</v>
      </c>
      <c r="C2372" s="334" t="s">
        <v>389</v>
      </c>
      <c r="D2372" s="334" t="s">
        <v>1537</v>
      </c>
      <c r="E2372" s="334" t="s">
        <v>1041</v>
      </c>
      <c r="F2372" s="334" t="str">
        <f t="shared" ref="F2372:F2435" si="114">CONCATENATE(C2372," ",E2372," ",D2372)</f>
        <v>Rangpur FR Non-PNP</v>
      </c>
      <c r="G2372" s="338">
        <v>979886</v>
      </c>
      <c r="H2372" s="336">
        <v>155924.71232075436</v>
      </c>
      <c r="I2372" s="336">
        <v>3919.5439999999999</v>
      </c>
      <c r="J2372" s="336"/>
      <c r="K2372" s="336"/>
      <c r="L2372" s="337">
        <f t="shared" si="112"/>
        <v>15.912535980793107</v>
      </c>
      <c r="M2372" s="337">
        <f t="shared" si="113"/>
        <v>0.4</v>
      </c>
    </row>
    <row r="2373" spans="1:13">
      <c r="A2373" s="334" t="s">
        <v>1097</v>
      </c>
      <c r="B2373" s="334" t="s">
        <v>1098</v>
      </c>
      <c r="C2373" s="334" t="s">
        <v>52</v>
      </c>
      <c r="D2373" s="334" t="s">
        <v>1537</v>
      </c>
      <c r="E2373" s="334" t="s">
        <v>1041</v>
      </c>
      <c r="F2373" s="334" t="str">
        <f t="shared" si="114"/>
        <v>Dhaka FR Non-PNP</v>
      </c>
      <c r="G2373" s="338">
        <v>1927613</v>
      </c>
      <c r="H2373" s="336">
        <v>347388.14290378714</v>
      </c>
      <c r="I2373" s="336">
        <v>7710.4520000000002</v>
      </c>
      <c r="J2373" s="336"/>
      <c r="K2373" s="336"/>
      <c r="L2373" s="337">
        <f t="shared" si="112"/>
        <v>18.021674625756681</v>
      </c>
      <c r="M2373" s="337">
        <f t="shared" si="113"/>
        <v>0.4</v>
      </c>
    </row>
    <row r="2374" spans="1:13">
      <c r="A2374" s="334" t="s">
        <v>1572</v>
      </c>
      <c r="B2374" s="334" t="s">
        <v>79</v>
      </c>
      <c r="C2374" s="334" t="s">
        <v>52</v>
      </c>
      <c r="D2374" s="334" t="s">
        <v>1537</v>
      </c>
      <c r="E2374" s="334" t="s">
        <v>1041</v>
      </c>
      <c r="F2374" s="334" t="str">
        <f t="shared" si="114"/>
        <v>Dhaka FR Non-PNP</v>
      </c>
      <c r="G2374" s="338">
        <v>1129999</v>
      </c>
      <c r="H2374" s="336">
        <v>168413.83680215792</v>
      </c>
      <c r="I2374" s="336">
        <v>4519.9960000000001</v>
      </c>
      <c r="J2374" s="336"/>
      <c r="K2374" s="336"/>
      <c r="L2374" s="337">
        <f t="shared" si="112"/>
        <v>14.903892552308271</v>
      </c>
      <c r="M2374" s="337">
        <f t="shared" si="113"/>
        <v>0.4</v>
      </c>
    </row>
    <row r="2375" spans="1:13">
      <c r="A2375" s="334" t="s">
        <v>1181</v>
      </c>
      <c r="B2375" s="334" t="s">
        <v>52</v>
      </c>
      <c r="C2375" s="334" t="s">
        <v>52</v>
      </c>
      <c r="D2375" s="334" t="s">
        <v>1537</v>
      </c>
      <c r="E2375" s="334" t="s">
        <v>1041</v>
      </c>
      <c r="F2375" s="334" t="str">
        <f t="shared" si="114"/>
        <v>Dhaka FR Non-PNP</v>
      </c>
      <c r="G2375" s="338">
        <v>1015524</v>
      </c>
      <c r="H2375" s="336">
        <v>175175.37551195931</v>
      </c>
      <c r="I2375" s="336">
        <v>4062.096</v>
      </c>
      <c r="J2375" s="336"/>
      <c r="K2375" s="336"/>
      <c r="L2375" s="337">
        <f t="shared" si="112"/>
        <v>17.249752395015708</v>
      </c>
      <c r="M2375" s="337">
        <f t="shared" si="113"/>
        <v>0.4</v>
      </c>
    </row>
    <row r="2376" spans="1:13">
      <c r="A2376" s="334" t="s">
        <v>1058</v>
      </c>
      <c r="B2376" s="334" t="s">
        <v>52</v>
      </c>
      <c r="C2376" s="334" t="s">
        <v>52</v>
      </c>
      <c r="D2376" s="334" t="s">
        <v>1537</v>
      </c>
      <c r="E2376" s="334" t="s">
        <v>1041</v>
      </c>
      <c r="F2376" s="334" t="str">
        <f t="shared" si="114"/>
        <v>Dhaka FR Non-PNP</v>
      </c>
      <c r="G2376" s="338">
        <v>1255182</v>
      </c>
      <c r="H2376" s="336">
        <v>211856.79467013298</v>
      </c>
      <c r="I2376" s="336">
        <v>5020.7280000000001</v>
      </c>
      <c r="J2376" s="336"/>
      <c r="K2376" s="336"/>
      <c r="L2376" s="337">
        <f t="shared" si="112"/>
        <v>16.878571766495455</v>
      </c>
      <c r="M2376" s="337">
        <f t="shared" si="113"/>
        <v>0.4</v>
      </c>
    </row>
    <row r="2377" spans="1:13">
      <c r="A2377" s="334" t="s">
        <v>1248</v>
      </c>
      <c r="B2377" s="334" t="s">
        <v>1139</v>
      </c>
      <c r="C2377" s="334" t="s">
        <v>189</v>
      </c>
      <c r="D2377" s="334" t="s">
        <v>1537</v>
      </c>
      <c r="E2377" s="334" t="s">
        <v>1041</v>
      </c>
      <c r="F2377" s="334" t="str">
        <f t="shared" si="114"/>
        <v>Barishal FR Non-PNP</v>
      </c>
      <c r="G2377" s="338">
        <v>918062</v>
      </c>
      <c r="H2377" s="336">
        <v>141977.19261507125</v>
      </c>
      <c r="I2377" s="336">
        <v>46575.184173961803</v>
      </c>
      <c r="J2377" s="336"/>
      <c r="K2377" s="336"/>
      <c r="L2377" s="337">
        <f t="shared" si="112"/>
        <v>15.464880652403787</v>
      </c>
      <c r="M2377" s="337">
        <f t="shared" si="113"/>
        <v>5.0732068394032002</v>
      </c>
    </row>
    <row r="2378" spans="1:13">
      <c r="A2378" s="334" t="s">
        <v>1573</v>
      </c>
      <c r="B2378" s="334" t="s">
        <v>79</v>
      </c>
      <c r="C2378" s="334" t="s">
        <v>52</v>
      </c>
      <c r="D2378" s="334" t="s">
        <v>1537</v>
      </c>
      <c r="E2378" s="334" t="s">
        <v>1041</v>
      </c>
      <c r="F2378" s="334" t="str">
        <f t="shared" si="114"/>
        <v>Dhaka FR Non-PNP</v>
      </c>
      <c r="G2378" s="338">
        <v>1951811</v>
      </c>
      <c r="H2378" s="336">
        <v>329557.0816177706</v>
      </c>
      <c r="I2378" s="336">
        <v>7807.2440000000006</v>
      </c>
      <c r="J2378" s="336"/>
      <c r="K2378" s="336"/>
      <c r="L2378" s="337">
        <f t="shared" si="112"/>
        <v>16.884682052605022</v>
      </c>
      <c r="M2378" s="337">
        <f t="shared" si="113"/>
        <v>0.4</v>
      </c>
    </row>
    <row r="2379" spans="1:13">
      <c r="A2379" s="334" t="s">
        <v>1183</v>
      </c>
      <c r="B2379" s="334" t="s">
        <v>189</v>
      </c>
      <c r="C2379" s="334" t="s">
        <v>189</v>
      </c>
      <c r="D2379" s="334" t="s">
        <v>1537</v>
      </c>
      <c r="E2379" s="334" t="s">
        <v>1041</v>
      </c>
      <c r="F2379" s="334" t="str">
        <f t="shared" si="114"/>
        <v>Barishal FR Non-PNP</v>
      </c>
      <c r="G2379" s="338">
        <v>680751</v>
      </c>
      <c r="H2379" s="336">
        <v>120047.07655660834</v>
      </c>
      <c r="I2379" s="336">
        <v>2723.0039999999999</v>
      </c>
      <c r="J2379" s="336"/>
      <c r="K2379" s="336"/>
      <c r="L2379" s="337">
        <f t="shared" si="112"/>
        <v>17.634506090568848</v>
      </c>
      <c r="M2379" s="337">
        <f t="shared" si="113"/>
        <v>0.4</v>
      </c>
    </row>
    <row r="2380" spans="1:13">
      <c r="A2380" s="334" t="s">
        <v>1574</v>
      </c>
      <c r="B2380" s="334" t="s">
        <v>351</v>
      </c>
      <c r="C2380" s="334" t="s">
        <v>389</v>
      </c>
      <c r="D2380" s="334" t="s">
        <v>1537</v>
      </c>
      <c r="E2380" s="334" t="s">
        <v>1041</v>
      </c>
      <c r="F2380" s="334" t="str">
        <f t="shared" si="114"/>
        <v>Rangpur FR Non-PNP</v>
      </c>
      <c r="G2380" s="338">
        <v>1070808</v>
      </c>
      <c r="H2380" s="336">
        <v>212468.98416333678</v>
      </c>
      <c r="I2380" s="336">
        <v>4283.232</v>
      </c>
      <c r="J2380" s="336"/>
      <c r="K2380" s="336"/>
      <c r="L2380" s="337">
        <f t="shared" si="112"/>
        <v>19.841930968328288</v>
      </c>
      <c r="M2380" s="337">
        <f t="shared" si="113"/>
        <v>0.4</v>
      </c>
    </row>
    <row r="2381" spans="1:13">
      <c r="A2381" s="334" t="s">
        <v>1293</v>
      </c>
      <c r="B2381" s="334" t="s">
        <v>389</v>
      </c>
      <c r="C2381" s="334" t="s">
        <v>389</v>
      </c>
      <c r="D2381" s="334" t="s">
        <v>1537</v>
      </c>
      <c r="E2381" s="334" t="s">
        <v>1041</v>
      </c>
      <c r="F2381" s="334" t="str">
        <f t="shared" si="114"/>
        <v>Rangpur FR Non-PNP</v>
      </c>
      <c r="G2381" s="338">
        <v>2484629</v>
      </c>
      <c r="H2381" s="336">
        <v>435173.68553299794</v>
      </c>
      <c r="I2381" s="336">
        <v>9938.5159999999996</v>
      </c>
      <c r="J2381" s="336"/>
      <c r="K2381" s="336"/>
      <c r="L2381" s="337">
        <f t="shared" si="112"/>
        <v>17.514634399461567</v>
      </c>
      <c r="M2381" s="337">
        <f t="shared" si="113"/>
        <v>0.4</v>
      </c>
    </row>
    <row r="2382" spans="1:13">
      <c r="A2382" s="334" t="s">
        <v>1115</v>
      </c>
      <c r="B2382" s="334" t="s">
        <v>1006</v>
      </c>
      <c r="C2382" s="334" t="s">
        <v>159</v>
      </c>
      <c r="D2382" s="334" t="s">
        <v>1537</v>
      </c>
      <c r="E2382" s="334" t="s">
        <v>1041</v>
      </c>
      <c r="F2382" s="334" t="str">
        <f t="shared" si="114"/>
        <v>Khulna FR Non-PNP</v>
      </c>
      <c r="G2382" s="338">
        <v>746084</v>
      </c>
      <c r="H2382" s="336">
        <v>119839.07871703217</v>
      </c>
      <c r="I2382" s="336">
        <v>2984.3360000000002</v>
      </c>
      <c r="J2382" s="336"/>
      <c r="K2382" s="336"/>
      <c r="L2382" s="337">
        <f t="shared" si="112"/>
        <v>16.062411031067839</v>
      </c>
      <c r="M2382" s="337">
        <f t="shared" si="113"/>
        <v>0.4</v>
      </c>
    </row>
    <row r="2383" spans="1:13">
      <c r="A2383" s="334" t="s">
        <v>1178</v>
      </c>
      <c r="B2383" s="334" t="s">
        <v>336</v>
      </c>
      <c r="C2383" s="334" t="s">
        <v>389</v>
      </c>
      <c r="D2383" s="334" t="s">
        <v>1537</v>
      </c>
      <c r="E2383" s="334" t="s">
        <v>1041</v>
      </c>
      <c r="F2383" s="334" t="str">
        <f t="shared" si="114"/>
        <v>Rangpur FR Non-PNP</v>
      </c>
      <c r="G2383" s="338">
        <v>1023582</v>
      </c>
      <c r="H2383" s="336">
        <v>186343.50086865813</v>
      </c>
      <c r="I2383" s="336">
        <v>4094.328</v>
      </c>
      <c r="J2383" s="336"/>
      <c r="K2383" s="336"/>
      <c r="L2383" s="337">
        <f t="shared" si="112"/>
        <v>18.20503886045848</v>
      </c>
      <c r="M2383" s="337">
        <f t="shared" si="113"/>
        <v>0.4</v>
      </c>
    </row>
    <row r="2384" spans="1:13">
      <c r="A2384" s="334" t="s">
        <v>1046</v>
      </c>
      <c r="B2384" s="334" t="s">
        <v>52</v>
      </c>
      <c r="C2384" s="334" t="s">
        <v>52</v>
      </c>
      <c r="D2384" s="334" t="s">
        <v>1537</v>
      </c>
      <c r="E2384" s="334" t="s">
        <v>1041</v>
      </c>
      <c r="F2384" s="334" t="str">
        <f t="shared" si="114"/>
        <v>Dhaka FR Non-PNP</v>
      </c>
      <c r="G2384" s="338">
        <v>1170390</v>
      </c>
      <c r="H2384" s="336">
        <v>210351.4746612247</v>
      </c>
      <c r="I2384" s="336">
        <v>201476.40926233365</v>
      </c>
      <c r="J2384" s="336"/>
      <c r="K2384" s="336"/>
      <c r="L2384" s="337">
        <f t="shared" si="112"/>
        <v>17.972767595521553</v>
      </c>
      <c r="M2384" s="337">
        <f t="shared" si="113"/>
        <v>17.214467763936263</v>
      </c>
    </row>
    <row r="2385" spans="1:13">
      <c r="A2385" s="334" t="s">
        <v>1205</v>
      </c>
      <c r="B2385" s="334" t="s">
        <v>189</v>
      </c>
      <c r="C2385" s="334" t="s">
        <v>189</v>
      </c>
      <c r="D2385" s="334" t="s">
        <v>1537</v>
      </c>
      <c r="E2385" s="334" t="s">
        <v>1041</v>
      </c>
      <c r="F2385" s="334" t="str">
        <f t="shared" si="114"/>
        <v>Barishal FR Non-PNP</v>
      </c>
      <c r="G2385" s="338">
        <v>667938</v>
      </c>
      <c r="H2385" s="336">
        <v>113730.61414728621</v>
      </c>
      <c r="I2385" s="336">
        <v>2671.752</v>
      </c>
      <c r="J2385" s="336"/>
      <c r="K2385" s="336"/>
      <c r="L2385" s="337">
        <f t="shared" si="112"/>
        <v>17.027121401580118</v>
      </c>
      <c r="M2385" s="337">
        <f t="shared" si="113"/>
        <v>0.4</v>
      </c>
    </row>
    <row r="2386" spans="1:13">
      <c r="A2386" s="334" t="s">
        <v>1227</v>
      </c>
      <c r="B2386" s="334" t="s">
        <v>165</v>
      </c>
      <c r="C2386" s="334" t="s">
        <v>52</v>
      </c>
      <c r="D2386" s="334" t="s">
        <v>1537</v>
      </c>
      <c r="E2386" s="334" t="s">
        <v>1041</v>
      </c>
      <c r="F2386" s="334" t="str">
        <f t="shared" si="114"/>
        <v>Dhaka FR Non-PNP</v>
      </c>
      <c r="G2386" s="338">
        <v>1626587</v>
      </c>
      <c r="H2386" s="336">
        <v>231465.13744817741</v>
      </c>
      <c r="I2386" s="336">
        <v>6506.348</v>
      </c>
      <c r="J2386" s="336"/>
      <c r="K2386" s="336"/>
      <c r="L2386" s="337">
        <f t="shared" si="112"/>
        <v>14.230111112911722</v>
      </c>
      <c r="M2386" s="337">
        <f t="shared" si="113"/>
        <v>0.4</v>
      </c>
    </row>
    <row r="2387" spans="1:13">
      <c r="A2387" s="334" t="s">
        <v>1247</v>
      </c>
      <c r="B2387" s="334" t="s">
        <v>211</v>
      </c>
      <c r="C2387" s="334" t="s">
        <v>189</v>
      </c>
      <c r="D2387" s="334" t="s">
        <v>1537</v>
      </c>
      <c r="E2387" s="334" t="s">
        <v>1041</v>
      </c>
      <c r="F2387" s="334" t="str">
        <f t="shared" si="114"/>
        <v>Barishal FR Non-PNP</v>
      </c>
      <c r="G2387" s="338">
        <v>1271897</v>
      </c>
      <c r="H2387" s="336">
        <v>194624.16785197108</v>
      </c>
      <c r="I2387" s="336">
        <v>5087.5879999999997</v>
      </c>
      <c r="J2387" s="336"/>
      <c r="K2387" s="336"/>
      <c r="L2387" s="337">
        <f t="shared" si="112"/>
        <v>15.301881194151026</v>
      </c>
      <c r="M2387" s="337">
        <f t="shared" si="113"/>
        <v>0.4</v>
      </c>
    </row>
    <row r="2388" spans="1:13">
      <c r="A2388" s="334" t="s">
        <v>1241</v>
      </c>
      <c r="B2388" s="334" t="s">
        <v>362</v>
      </c>
      <c r="C2388" s="334" t="s">
        <v>52</v>
      </c>
      <c r="D2388" s="334" t="s">
        <v>1537</v>
      </c>
      <c r="E2388" s="334" t="s">
        <v>1041</v>
      </c>
      <c r="F2388" s="334" t="str">
        <f t="shared" si="114"/>
        <v>Dhaka FR Non-PNP</v>
      </c>
      <c r="G2388" s="338">
        <v>767499</v>
      </c>
      <c r="H2388" s="336">
        <v>131958.01983358062</v>
      </c>
      <c r="I2388" s="336">
        <v>3069.9960000000001</v>
      </c>
      <c r="J2388" s="336"/>
      <c r="K2388" s="336"/>
      <c r="L2388" s="337">
        <f t="shared" si="112"/>
        <v>17.193249741508541</v>
      </c>
      <c r="M2388" s="337">
        <f t="shared" si="113"/>
        <v>0.4</v>
      </c>
    </row>
    <row r="2389" spans="1:13">
      <c r="A2389" s="334" t="s">
        <v>1084</v>
      </c>
      <c r="B2389" s="334" t="s">
        <v>52</v>
      </c>
      <c r="C2389" s="334" t="s">
        <v>52</v>
      </c>
      <c r="D2389" s="334" t="s">
        <v>1537</v>
      </c>
      <c r="E2389" s="334" t="s">
        <v>1041</v>
      </c>
      <c r="F2389" s="334" t="str">
        <f t="shared" si="114"/>
        <v>Dhaka FR Non-PNP</v>
      </c>
      <c r="G2389" s="338">
        <v>1990574</v>
      </c>
      <c r="H2389" s="336">
        <v>359162.73189389304</v>
      </c>
      <c r="I2389" s="336">
        <v>7962.2960000000003</v>
      </c>
      <c r="J2389" s="336"/>
      <c r="K2389" s="336"/>
      <c r="L2389" s="337">
        <f t="shared" si="112"/>
        <v>18.043174074105913</v>
      </c>
      <c r="M2389" s="337">
        <f t="shared" si="113"/>
        <v>0.4</v>
      </c>
    </row>
    <row r="2390" spans="1:13">
      <c r="A2390" s="334" t="s">
        <v>1077</v>
      </c>
      <c r="B2390" s="334" t="s">
        <v>170</v>
      </c>
      <c r="C2390" s="334" t="s">
        <v>195</v>
      </c>
      <c r="D2390" s="334" t="s">
        <v>1537</v>
      </c>
      <c r="E2390" s="334" t="s">
        <v>1041</v>
      </c>
      <c r="F2390" s="334" t="str">
        <f t="shared" si="114"/>
        <v>Chattogram FR Non-PNP</v>
      </c>
      <c r="G2390" s="338">
        <v>942479</v>
      </c>
      <c r="H2390" s="336">
        <v>166668.88401064125</v>
      </c>
      <c r="I2390" s="336">
        <v>3769.9160000000002</v>
      </c>
      <c r="J2390" s="336"/>
      <c r="K2390" s="336"/>
      <c r="L2390" s="337">
        <f t="shared" si="112"/>
        <v>17.684095243569487</v>
      </c>
      <c r="M2390" s="337">
        <f t="shared" si="113"/>
        <v>0.4</v>
      </c>
    </row>
    <row r="2391" spans="1:13">
      <c r="A2391" s="334" t="s">
        <v>1575</v>
      </c>
      <c r="B2391" s="334" t="s">
        <v>908</v>
      </c>
      <c r="C2391" s="334" t="s">
        <v>131</v>
      </c>
      <c r="D2391" s="334" t="s">
        <v>1537</v>
      </c>
      <c r="E2391" s="334" t="s">
        <v>1041</v>
      </c>
      <c r="F2391" s="334" t="str">
        <f t="shared" si="114"/>
        <v>Sylhet FR Non-PNP</v>
      </c>
      <c r="G2391" s="338">
        <v>836660</v>
      </c>
      <c r="H2391" s="336">
        <v>132352.79844709253</v>
      </c>
      <c r="I2391" s="336">
        <v>14974.177917349352</v>
      </c>
      <c r="J2391" s="336"/>
      <c r="K2391" s="336"/>
      <c r="L2391" s="337">
        <f t="shared" si="112"/>
        <v>15.81918562463755</v>
      </c>
      <c r="M2391" s="337">
        <f t="shared" si="113"/>
        <v>1.7897566415687798</v>
      </c>
    </row>
    <row r="2392" spans="1:13">
      <c r="A2392" s="334" t="s">
        <v>1576</v>
      </c>
      <c r="B2392" s="334" t="s">
        <v>1068</v>
      </c>
      <c r="C2392" s="334" t="s">
        <v>159</v>
      </c>
      <c r="D2392" s="334" t="s">
        <v>1537</v>
      </c>
      <c r="E2392" s="334" t="s">
        <v>1041</v>
      </c>
      <c r="F2392" s="334" t="str">
        <f t="shared" si="114"/>
        <v>Khulna FR Non-PNP</v>
      </c>
      <c r="G2392" s="338">
        <v>788124</v>
      </c>
      <c r="H2392" s="336">
        <v>142571.83039427098</v>
      </c>
      <c r="I2392" s="336">
        <v>3152.4960000000001</v>
      </c>
      <c r="J2392" s="336"/>
      <c r="K2392" s="336"/>
      <c r="L2392" s="337">
        <f t="shared" si="112"/>
        <v>18.090025223730148</v>
      </c>
      <c r="M2392" s="337">
        <f t="shared" si="113"/>
        <v>0.4</v>
      </c>
    </row>
    <row r="2393" spans="1:13">
      <c r="A2393" s="334" t="s">
        <v>1577</v>
      </c>
      <c r="B2393" s="334" t="s">
        <v>52</v>
      </c>
      <c r="C2393" s="334" t="s">
        <v>52</v>
      </c>
      <c r="D2393" s="334" t="s">
        <v>1537</v>
      </c>
      <c r="E2393" s="334" t="s">
        <v>1041</v>
      </c>
      <c r="F2393" s="334" t="str">
        <f t="shared" si="114"/>
        <v>Dhaka FR Non-PNP</v>
      </c>
      <c r="G2393" s="338">
        <v>2441202</v>
      </c>
      <c r="H2393" s="336">
        <v>428134.66185572301</v>
      </c>
      <c r="I2393" s="336">
        <v>9764.8080000000009</v>
      </c>
      <c r="J2393" s="336"/>
      <c r="K2393" s="336"/>
      <c r="L2393" s="337">
        <f t="shared" si="112"/>
        <v>17.537862981257717</v>
      </c>
      <c r="M2393" s="337">
        <f t="shared" si="113"/>
        <v>0.4</v>
      </c>
    </row>
    <row r="2394" spans="1:13">
      <c r="A2394" s="334" t="s">
        <v>1578</v>
      </c>
      <c r="B2394" s="334" t="s">
        <v>1566</v>
      </c>
      <c r="C2394" s="334" t="s">
        <v>389</v>
      </c>
      <c r="D2394" s="334" t="s">
        <v>1537</v>
      </c>
      <c r="E2394" s="334" t="s">
        <v>1041</v>
      </c>
      <c r="F2394" s="334" t="str">
        <f t="shared" si="114"/>
        <v>Rangpur FR Non-PNP</v>
      </c>
      <c r="G2394" s="338">
        <v>537380</v>
      </c>
      <c r="H2394" s="336">
        <v>88887.587639207428</v>
      </c>
      <c r="I2394" s="336">
        <v>2149.52</v>
      </c>
      <c r="J2394" s="336"/>
      <c r="K2394" s="336"/>
      <c r="L2394" s="337">
        <f t="shared" si="112"/>
        <v>16.540918463509513</v>
      </c>
      <c r="M2394" s="337">
        <f t="shared" si="113"/>
        <v>0.4</v>
      </c>
    </row>
    <row r="2395" spans="1:13">
      <c r="A2395" s="334" t="s">
        <v>1579</v>
      </c>
      <c r="B2395" s="334" t="s">
        <v>189</v>
      </c>
      <c r="C2395" s="334" t="s">
        <v>189</v>
      </c>
      <c r="D2395" s="334" t="s">
        <v>1537</v>
      </c>
      <c r="E2395" s="334" t="s">
        <v>1041</v>
      </c>
      <c r="F2395" s="334" t="str">
        <f t="shared" si="114"/>
        <v>Barishal FR Non-PNP</v>
      </c>
      <c r="G2395" s="338">
        <v>1176244</v>
      </c>
      <c r="H2395" s="336">
        <v>216138.61241113723</v>
      </c>
      <c r="I2395" s="336">
        <v>4704.9759999999997</v>
      </c>
      <c r="J2395" s="336"/>
      <c r="K2395" s="336"/>
      <c r="L2395" s="337">
        <f t="shared" si="112"/>
        <v>18.375321141798576</v>
      </c>
      <c r="M2395" s="337">
        <f t="shared" si="113"/>
        <v>0.4</v>
      </c>
    </row>
    <row r="2396" spans="1:13">
      <c r="A2396" s="334" t="s">
        <v>1580</v>
      </c>
      <c r="B2396" s="334" t="s">
        <v>1068</v>
      </c>
      <c r="C2396" s="334" t="s">
        <v>159</v>
      </c>
      <c r="D2396" s="334" t="s">
        <v>1537</v>
      </c>
      <c r="E2396" s="334" t="s">
        <v>1041</v>
      </c>
      <c r="F2396" s="334" t="str">
        <f t="shared" si="114"/>
        <v>Khulna FR Non-PNP</v>
      </c>
      <c r="G2396" s="338">
        <v>1316856</v>
      </c>
      <c r="H2396" s="336">
        <v>241662.83464594366</v>
      </c>
      <c r="I2396" s="336">
        <v>5267.424</v>
      </c>
      <c r="J2396" s="336"/>
      <c r="K2396" s="336"/>
      <c r="L2396" s="337">
        <f t="shared" si="112"/>
        <v>18.351500440894348</v>
      </c>
      <c r="M2396" s="337">
        <f t="shared" si="113"/>
        <v>0.4</v>
      </c>
    </row>
    <row r="2397" spans="1:13">
      <c r="A2397" s="334" t="s">
        <v>1581</v>
      </c>
      <c r="B2397" s="334" t="s">
        <v>189</v>
      </c>
      <c r="C2397" s="334" t="s">
        <v>189</v>
      </c>
      <c r="D2397" s="334" t="s">
        <v>1537</v>
      </c>
      <c r="E2397" s="334" t="s">
        <v>1041</v>
      </c>
      <c r="F2397" s="334" t="str">
        <f t="shared" si="114"/>
        <v>Barishal FR Non-PNP</v>
      </c>
      <c r="G2397" s="338">
        <v>934408</v>
      </c>
      <c r="H2397" s="336">
        <v>152610.26144136649</v>
      </c>
      <c r="I2397" s="336">
        <v>3737.6320000000001</v>
      </c>
      <c r="J2397" s="336"/>
      <c r="K2397" s="336"/>
      <c r="L2397" s="337">
        <f t="shared" si="112"/>
        <v>16.332293970232115</v>
      </c>
      <c r="M2397" s="337">
        <f t="shared" si="113"/>
        <v>0.4</v>
      </c>
    </row>
    <row r="2398" spans="1:13">
      <c r="A2398" s="334" t="s">
        <v>1582</v>
      </c>
      <c r="B2398" s="334" t="s">
        <v>52</v>
      </c>
      <c r="C2398" s="334" t="s">
        <v>52</v>
      </c>
      <c r="D2398" s="334" t="s">
        <v>1537</v>
      </c>
      <c r="E2398" s="334" t="s">
        <v>1041</v>
      </c>
      <c r="F2398" s="334" t="str">
        <f t="shared" si="114"/>
        <v>Dhaka FR Non-PNP</v>
      </c>
      <c r="G2398" s="338">
        <v>1941348</v>
      </c>
      <c r="H2398" s="336">
        <v>357317.07916267792</v>
      </c>
      <c r="I2398" s="336">
        <v>7765.3919999999998</v>
      </c>
      <c r="J2398" s="336"/>
      <c r="K2398" s="336"/>
      <c r="L2398" s="337">
        <f t="shared" si="112"/>
        <v>18.405617084761616</v>
      </c>
      <c r="M2398" s="337">
        <f t="shared" si="113"/>
        <v>0.4</v>
      </c>
    </row>
    <row r="2399" spans="1:13">
      <c r="A2399" s="334" t="s">
        <v>1583</v>
      </c>
      <c r="B2399" s="334" t="s">
        <v>206</v>
      </c>
      <c r="C2399" s="334" t="s">
        <v>52</v>
      </c>
      <c r="D2399" s="334" t="s">
        <v>1537</v>
      </c>
      <c r="E2399" s="334" t="s">
        <v>1041</v>
      </c>
      <c r="F2399" s="334" t="str">
        <f t="shared" si="114"/>
        <v>Dhaka FR Non-PNP</v>
      </c>
      <c r="G2399" s="338">
        <v>1588297</v>
      </c>
      <c r="H2399" s="336">
        <v>251931.39643066016</v>
      </c>
      <c r="I2399" s="336">
        <v>6353.1880000000001</v>
      </c>
      <c r="J2399" s="336"/>
      <c r="K2399" s="336"/>
      <c r="L2399" s="337">
        <f t="shared" si="112"/>
        <v>15.861730925051182</v>
      </c>
      <c r="M2399" s="337">
        <f t="shared" si="113"/>
        <v>0.4</v>
      </c>
    </row>
    <row r="2400" spans="1:13">
      <c r="A2400" s="334" t="s">
        <v>1584</v>
      </c>
      <c r="B2400" s="334" t="s">
        <v>52</v>
      </c>
      <c r="C2400" s="334" t="s">
        <v>52</v>
      </c>
      <c r="D2400" s="334" t="s">
        <v>1537</v>
      </c>
      <c r="E2400" s="334" t="s">
        <v>1041</v>
      </c>
      <c r="F2400" s="334" t="str">
        <f t="shared" si="114"/>
        <v>Dhaka FR Non-PNP</v>
      </c>
      <c r="G2400" s="338">
        <v>815102</v>
      </c>
      <c r="H2400" s="336">
        <v>127009.69691712027</v>
      </c>
      <c r="I2400" s="336">
        <v>3260.4079999999999</v>
      </c>
      <c r="J2400" s="336"/>
      <c r="K2400" s="336"/>
      <c r="L2400" s="337">
        <f t="shared" si="112"/>
        <v>15.582061744066419</v>
      </c>
      <c r="M2400" s="337">
        <f t="shared" si="113"/>
        <v>0.4</v>
      </c>
    </row>
    <row r="2401" spans="1:13">
      <c r="A2401" s="334" t="s">
        <v>1585</v>
      </c>
      <c r="B2401" s="334" t="s">
        <v>606</v>
      </c>
      <c r="C2401" s="334" t="s">
        <v>107</v>
      </c>
      <c r="D2401" s="334" t="s">
        <v>1537</v>
      </c>
      <c r="E2401" s="334" t="s">
        <v>1041</v>
      </c>
      <c r="F2401" s="334" t="str">
        <f t="shared" si="114"/>
        <v>Rajshahi FR Non-PNP</v>
      </c>
      <c r="G2401" s="338">
        <v>1379530</v>
      </c>
      <c r="H2401" s="336">
        <v>264279.7105296657</v>
      </c>
      <c r="I2401" s="336">
        <v>38374.710529665783</v>
      </c>
      <c r="J2401" s="336"/>
      <c r="K2401" s="336"/>
      <c r="L2401" s="337">
        <f t="shared" si="112"/>
        <v>19.157228224805962</v>
      </c>
      <c r="M2401" s="337">
        <f t="shared" si="113"/>
        <v>2.7817235239295837</v>
      </c>
    </row>
    <row r="2402" spans="1:13">
      <c r="A2402" s="334" t="s">
        <v>1586</v>
      </c>
      <c r="B2402" s="334" t="s">
        <v>162</v>
      </c>
      <c r="C2402" s="334" t="s">
        <v>195</v>
      </c>
      <c r="D2402" s="334" t="s">
        <v>1537</v>
      </c>
      <c r="E2402" s="334" t="s">
        <v>1041</v>
      </c>
      <c r="F2402" s="334" t="str">
        <f t="shared" si="114"/>
        <v>Chattogram FR Non-PNP</v>
      </c>
      <c r="G2402" s="338">
        <v>2022506</v>
      </c>
      <c r="H2402" s="336">
        <v>377295.02315453556</v>
      </c>
      <c r="I2402" s="336">
        <v>8090.0240000000003</v>
      </c>
      <c r="J2402" s="336"/>
      <c r="K2402" s="336"/>
      <c r="L2402" s="337">
        <f t="shared" si="112"/>
        <v>18.654828374033777</v>
      </c>
      <c r="M2402" s="337">
        <f t="shared" si="113"/>
        <v>0.4</v>
      </c>
    </row>
    <row r="2403" spans="1:13">
      <c r="A2403" s="334" t="s">
        <v>1587</v>
      </c>
      <c r="B2403" s="334" t="s">
        <v>189</v>
      </c>
      <c r="C2403" s="334" t="s">
        <v>189</v>
      </c>
      <c r="D2403" s="334" t="s">
        <v>1537</v>
      </c>
      <c r="E2403" s="334" t="s">
        <v>1041</v>
      </c>
      <c r="F2403" s="334" t="str">
        <f t="shared" si="114"/>
        <v>Barishal FR Non-PNP</v>
      </c>
      <c r="G2403" s="338">
        <v>1053915</v>
      </c>
      <c r="H2403" s="336">
        <v>175125.53669216289</v>
      </c>
      <c r="I2403" s="336">
        <v>4215.66</v>
      </c>
      <c r="J2403" s="336"/>
      <c r="K2403" s="336"/>
      <c r="L2403" s="337">
        <f t="shared" si="112"/>
        <v>16.616666115594036</v>
      </c>
      <c r="M2403" s="337">
        <f t="shared" si="113"/>
        <v>0.4</v>
      </c>
    </row>
    <row r="2404" spans="1:13">
      <c r="A2404" s="334" t="s">
        <v>1588</v>
      </c>
      <c r="B2404" s="334" t="s">
        <v>79</v>
      </c>
      <c r="C2404" s="334" t="s">
        <v>52</v>
      </c>
      <c r="D2404" s="334" t="s">
        <v>1537</v>
      </c>
      <c r="E2404" s="334" t="s">
        <v>1041</v>
      </c>
      <c r="F2404" s="334" t="str">
        <f t="shared" si="114"/>
        <v>Dhaka FR Non-PNP</v>
      </c>
      <c r="G2404" s="338">
        <v>1502005</v>
      </c>
      <c r="H2404" s="336">
        <v>240166.38487512135</v>
      </c>
      <c r="I2404" s="336">
        <v>6008.02</v>
      </c>
      <c r="J2404" s="336"/>
      <c r="K2404" s="336"/>
      <c r="L2404" s="337">
        <f t="shared" si="112"/>
        <v>15.989719400076655</v>
      </c>
      <c r="M2404" s="337">
        <f t="shared" si="113"/>
        <v>0.4</v>
      </c>
    </row>
    <row r="2405" spans="1:13">
      <c r="A2405" s="334" t="s">
        <v>1589</v>
      </c>
      <c r="B2405" s="334" t="s">
        <v>323</v>
      </c>
      <c r="C2405" s="334" t="s">
        <v>389</v>
      </c>
      <c r="D2405" s="334" t="s">
        <v>1537</v>
      </c>
      <c r="E2405" s="334" t="s">
        <v>1041</v>
      </c>
      <c r="F2405" s="334" t="str">
        <f t="shared" si="114"/>
        <v>Rangpur FR Non-PNP</v>
      </c>
      <c r="G2405" s="338">
        <v>1217764</v>
      </c>
      <c r="H2405" s="336">
        <v>209526.0929664447</v>
      </c>
      <c r="I2405" s="336">
        <v>4871.0560000000005</v>
      </c>
      <c r="J2405" s="336"/>
      <c r="K2405" s="336"/>
      <c r="L2405" s="337">
        <f t="shared" si="112"/>
        <v>17.205804488098245</v>
      </c>
      <c r="M2405" s="337">
        <f t="shared" si="113"/>
        <v>0.4</v>
      </c>
    </row>
    <row r="2406" spans="1:13">
      <c r="A2406" s="334" t="s">
        <v>1590</v>
      </c>
      <c r="B2406" s="334" t="s">
        <v>52</v>
      </c>
      <c r="C2406" s="334" t="s">
        <v>52</v>
      </c>
      <c r="D2406" s="334" t="s">
        <v>1492</v>
      </c>
      <c r="E2406" s="334" t="s">
        <v>1041</v>
      </c>
      <c r="F2406" s="334" t="str">
        <f t="shared" si="114"/>
        <v>Dhaka FR PNP</v>
      </c>
      <c r="G2406" s="338">
        <v>3802324</v>
      </c>
      <c r="H2406" s="336">
        <v>678055.89759491442</v>
      </c>
      <c r="I2406" s="336">
        <v>15209.296</v>
      </c>
      <c r="J2406" s="336"/>
      <c r="K2406" s="336"/>
      <c r="L2406" s="337">
        <f t="shared" si="112"/>
        <v>17.832670166848338</v>
      </c>
      <c r="M2406" s="337">
        <f t="shared" si="113"/>
        <v>0.4</v>
      </c>
    </row>
    <row r="2407" spans="1:13">
      <c r="A2407" s="334" t="s">
        <v>1591</v>
      </c>
      <c r="B2407" s="334" t="s">
        <v>1006</v>
      </c>
      <c r="C2407" s="334" t="s">
        <v>159</v>
      </c>
      <c r="D2407" s="334" t="s">
        <v>1537</v>
      </c>
      <c r="E2407" s="334" t="s">
        <v>1041</v>
      </c>
      <c r="F2407" s="334" t="str">
        <f t="shared" si="114"/>
        <v>Khulna FR Non-PNP</v>
      </c>
      <c r="G2407" s="338">
        <v>1115061</v>
      </c>
      <c r="H2407" s="336">
        <v>205980.16867463282</v>
      </c>
      <c r="I2407" s="336">
        <v>1.8189894035458565E-12</v>
      </c>
      <c r="J2407" s="336"/>
      <c r="K2407" s="336"/>
      <c r="L2407" s="337">
        <f t="shared" si="112"/>
        <v>18.472547122949582</v>
      </c>
      <c r="M2407" s="337">
        <f t="shared" si="113"/>
        <v>1.631291385445152E-16</v>
      </c>
    </row>
    <row r="2408" spans="1:13">
      <c r="A2408" s="334" t="s">
        <v>1592</v>
      </c>
      <c r="B2408" s="334" t="s">
        <v>52</v>
      </c>
      <c r="C2408" s="334" t="s">
        <v>52</v>
      </c>
      <c r="D2408" s="334" t="s">
        <v>1537</v>
      </c>
      <c r="E2408" s="334" t="s">
        <v>1041</v>
      </c>
      <c r="F2408" s="334" t="str">
        <f t="shared" si="114"/>
        <v>Dhaka FR Non-PNP</v>
      </c>
      <c r="G2408" s="338">
        <v>1822946</v>
      </c>
      <c r="H2408" s="336">
        <v>284978.70566505252</v>
      </c>
      <c r="I2408" s="336">
        <v>7291.7840000000006</v>
      </c>
      <c r="J2408" s="336"/>
      <c r="K2408" s="336"/>
      <c r="L2408" s="337">
        <f t="shared" si="112"/>
        <v>15.632866012764641</v>
      </c>
      <c r="M2408" s="337">
        <f t="shared" si="113"/>
        <v>0.4</v>
      </c>
    </row>
    <row r="2409" spans="1:13">
      <c r="A2409" s="334" t="s">
        <v>1593</v>
      </c>
      <c r="B2409" s="334" t="s">
        <v>522</v>
      </c>
      <c r="C2409" s="334" t="s">
        <v>52</v>
      </c>
      <c r="D2409" s="334" t="s">
        <v>1537</v>
      </c>
      <c r="E2409" s="334" t="s">
        <v>1041</v>
      </c>
      <c r="F2409" s="334" t="str">
        <f t="shared" si="114"/>
        <v>Dhaka FR Non-PNP</v>
      </c>
      <c r="G2409" s="338">
        <v>1238098</v>
      </c>
      <c r="H2409" s="336">
        <v>225327.19266495391</v>
      </c>
      <c r="I2409" s="336">
        <v>4952.3919999999998</v>
      </c>
      <c r="J2409" s="336"/>
      <c r="K2409" s="336"/>
      <c r="L2409" s="337">
        <f t="shared" si="112"/>
        <v>18.199463424135562</v>
      </c>
      <c r="M2409" s="337">
        <f t="shared" si="113"/>
        <v>0.4</v>
      </c>
    </row>
    <row r="2410" spans="1:13">
      <c r="A2410" s="334" t="s">
        <v>1594</v>
      </c>
      <c r="B2410" s="334" t="s">
        <v>52</v>
      </c>
      <c r="C2410" s="334" t="s">
        <v>52</v>
      </c>
      <c r="D2410" s="334" t="s">
        <v>1537</v>
      </c>
      <c r="E2410" s="334" t="s">
        <v>1041</v>
      </c>
      <c r="F2410" s="334" t="str">
        <f t="shared" si="114"/>
        <v>Dhaka FR Non-PNP</v>
      </c>
      <c r="G2410" s="338">
        <v>2072913</v>
      </c>
      <c r="H2410" s="336">
        <v>373057.47972790257</v>
      </c>
      <c r="I2410" s="336">
        <v>8291.652</v>
      </c>
      <c r="J2410" s="336"/>
      <c r="K2410" s="336"/>
      <c r="L2410" s="337">
        <f t="shared" si="112"/>
        <v>17.996774574133241</v>
      </c>
      <c r="M2410" s="337">
        <f t="shared" si="113"/>
        <v>0.4</v>
      </c>
    </row>
    <row r="2411" spans="1:13">
      <c r="A2411" s="334" t="s">
        <v>1595</v>
      </c>
      <c r="B2411" s="334" t="s">
        <v>576</v>
      </c>
      <c r="C2411" s="334" t="s">
        <v>389</v>
      </c>
      <c r="D2411" s="334" t="s">
        <v>1537</v>
      </c>
      <c r="E2411" s="334" t="s">
        <v>1041</v>
      </c>
      <c r="F2411" s="334" t="str">
        <f t="shared" si="114"/>
        <v>Rangpur FR Non-PNP</v>
      </c>
      <c r="G2411" s="338">
        <v>1021246</v>
      </c>
      <c r="H2411" s="336">
        <v>197575.4416756721</v>
      </c>
      <c r="I2411" s="336">
        <v>4084.9839999999999</v>
      </c>
      <c r="J2411" s="336"/>
      <c r="K2411" s="336"/>
      <c r="L2411" s="337">
        <f t="shared" si="112"/>
        <v>19.346508253219312</v>
      </c>
      <c r="M2411" s="337">
        <f t="shared" si="113"/>
        <v>0.4</v>
      </c>
    </row>
    <row r="2412" spans="1:13">
      <c r="A2412" s="334" t="s">
        <v>1596</v>
      </c>
      <c r="B2412" s="334" t="s">
        <v>1150</v>
      </c>
      <c r="C2412" s="334" t="s">
        <v>389</v>
      </c>
      <c r="D2412" s="334" t="s">
        <v>1537</v>
      </c>
      <c r="E2412" s="334" t="s">
        <v>1041</v>
      </c>
      <c r="F2412" s="334" t="str">
        <f t="shared" si="114"/>
        <v>Rangpur FR Non-PNP</v>
      </c>
      <c r="G2412" s="338">
        <v>1186510</v>
      </c>
      <c r="H2412" s="336">
        <v>225397.69426718142</v>
      </c>
      <c r="I2412" s="336">
        <v>4746.04</v>
      </c>
      <c r="J2412" s="336"/>
      <c r="K2412" s="336"/>
      <c r="L2412" s="337">
        <f t="shared" si="112"/>
        <v>18.996695709870242</v>
      </c>
      <c r="M2412" s="337">
        <f t="shared" si="113"/>
        <v>0.4</v>
      </c>
    </row>
    <row r="2413" spans="1:13">
      <c r="A2413" s="334" t="s">
        <v>1597</v>
      </c>
      <c r="B2413" s="334" t="s">
        <v>107</v>
      </c>
      <c r="C2413" s="334" t="s">
        <v>107</v>
      </c>
      <c r="D2413" s="334" t="s">
        <v>1537</v>
      </c>
      <c r="E2413" s="334" t="s">
        <v>1041</v>
      </c>
      <c r="F2413" s="334" t="str">
        <f t="shared" si="114"/>
        <v>Rajshahi FR Non-PNP</v>
      </c>
      <c r="G2413" s="338">
        <v>1592424</v>
      </c>
      <c r="H2413" s="336">
        <v>283918.87988807209</v>
      </c>
      <c r="I2413" s="336">
        <v>6369.6959999999999</v>
      </c>
      <c r="J2413" s="336"/>
      <c r="K2413" s="336"/>
      <c r="L2413" s="337">
        <f t="shared" si="112"/>
        <v>17.829351974604258</v>
      </c>
      <c r="M2413" s="337">
        <f t="shared" si="113"/>
        <v>0.4</v>
      </c>
    </row>
    <row r="2414" spans="1:13">
      <c r="A2414" s="334" t="s">
        <v>1598</v>
      </c>
      <c r="B2414" s="334" t="s">
        <v>336</v>
      </c>
      <c r="C2414" s="334" t="s">
        <v>389</v>
      </c>
      <c r="D2414" s="334" t="s">
        <v>1537</v>
      </c>
      <c r="E2414" s="334" t="s">
        <v>1041</v>
      </c>
      <c r="F2414" s="334" t="str">
        <f t="shared" si="114"/>
        <v>Rangpur FR Non-PNP</v>
      </c>
      <c r="G2414" s="338">
        <v>628410</v>
      </c>
      <c r="H2414" s="336">
        <v>109035.6299844489</v>
      </c>
      <c r="I2414" s="336">
        <v>2513.64</v>
      </c>
      <c r="J2414" s="336"/>
      <c r="K2414" s="336"/>
      <c r="L2414" s="337">
        <f t="shared" si="112"/>
        <v>17.3510335584171</v>
      </c>
      <c r="M2414" s="337">
        <f t="shared" si="113"/>
        <v>0.4</v>
      </c>
    </row>
    <row r="2415" spans="1:13">
      <c r="A2415" s="334" t="s">
        <v>1599</v>
      </c>
      <c r="B2415" s="334" t="s">
        <v>189</v>
      </c>
      <c r="C2415" s="334" t="s">
        <v>189</v>
      </c>
      <c r="D2415" s="334" t="s">
        <v>1537</v>
      </c>
      <c r="E2415" s="334" t="s">
        <v>1041</v>
      </c>
      <c r="F2415" s="334" t="str">
        <f t="shared" si="114"/>
        <v>Barishal FR Non-PNP</v>
      </c>
      <c r="G2415" s="338">
        <v>300487</v>
      </c>
      <c r="H2415" s="336">
        <v>57260.218553000494</v>
      </c>
      <c r="I2415" s="336">
        <v>1201.9480000000001</v>
      </c>
      <c r="J2415" s="336"/>
      <c r="K2415" s="336"/>
      <c r="L2415" s="337">
        <f t="shared" si="112"/>
        <v>19.055805593253783</v>
      </c>
      <c r="M2415" s="337">
        <f t="shared" si="113"/>
        <v>0.4</v>
      </c>
    </row>
    <row r="2416" spans="1:13">
      <c r="A2416" s="334" t="s">
        <v>1600</v>
      </c>
      <c r="B2416" s="334" t="s">
        <v>52</v>
      </c>
      <c r="C2416" s="334" t="s">
        <v>52</v>
      </c>
      <c r="D2416" s="334" t="s">
        <v>1537</v>
      </c>
      <c r="E2416" s="334" t="s">
        <v>1041</v>
      </c>
      <c r="F2416" s="334" t="str">
        <f t="shared" si="114"/>
        <v>Dhaka FR Non-PNP</v>
      </c>
      <c r="G2416" s="338">
        <v>1469593</v>
      </c>
      <c r="H2416" s="336">
        <v>260229.77919810321</v>
      </c>
      <c r="I2416" s="336">
        <v>5878.3720000000003</v>
      </c>
      <c r="J2416" s="336"/>
      <c r="K2416" s="336"/>
      <c r="L2416" s="337">
        <f t="shared" si="112"/>
        <v>17.707608786793568</v>
      </c>
      <c r="M2416" s="337">
        <f t="shared" si="113"/>
        <v>0.4</v>
      </c>
    </row>
    <row r="2417" spans="1:13">
      <c r="A2417" s="334" t="s">
        <v>1601</v>
      </c>
      <c r="B2417" s="334" t="s">
        <v>52</v>
      </c>
      <c r="C2417" s="334" t="s">
        <v>52</v>
      </c>
      <c r="D2417" s="334" t="s">
        <v>1537</v>
      </c>
      <c r="E2417" s="334" t="s">
        <v>1041</v>
      </c>
      <c r="F2417" s="334" t="str">
        <f t="shared" si="114"/>
        <v>Dhaka FR Non-PNP</v>
      </c>
      <c r="G2417" s="338">
        <v>1328365</v>
      </c>
      <c r="H2417" s="336">
        <v>237656.86161283651</v>
      </c>
      <c r="I2417" s="336">
        <v>5313.46</v>
      </c>
      <c r="J2417" s="336"/>
      <c r="K2417" s="336"/>
      <c r="L2417" s="337">
        <f t="shared" si="112"/>
        <v>17.890930701489165</v>
      </c>
      <c r="M2417" s="337">
        <f t="shared" si="113"/>
        <v>0.4</v>
      </c>
    </row>
    <row r="2418" spans="1:13">
      <c r="A2418" s="334" t="s">
        <v>1602</v>
      </c>
      <c r="B2418" s="334" t="s">
        <v>52</v>
      </c>
      <c r="C2418" s="334" t="s">
        <v>52</v>
      </c>
      <c r="D2418" s="334" t="s">
        <v>1537</v>
      </c>
      <c r="E2418" s="334" t="s">
        <v>1041</v>
      </c>
      <c r="F2418" s="334" t="str">
        <f t="shared" si="114"/>
        <v>Dhaka FR Non-PNP</v>
      </c>
      <c r="G2418" s="338">
        <v>2384717</v>
      </c>
      <c r="H2418" s="336">
        <v>453487.10491604591</v>
      </c>
      <c r="I2418" s="336">
        <v>9538.8680000000004</v>
      </c>
      <c r="J2418" s="336"/>
      <c r="K2418" s="336"/>
      <c r="L2418" s="337">
        <f t="shared" si="112"/>
        <v>19.016390830276546</v>
      </c>
      <c r="M2418" s="337">
        <f t="shared" si="113"/>
        <v>0.4</v>
      </c>
    </row>
    <row r="2419" spans="1:13">
      <c r="A2419" s="334" t="s">
        <v>1603</v>
      </c>
      <c r="B2419" s="334" t="s">
        <v>136</v>
      </c>
      <c r="C2419" s="334" t="s">
        <v>131</v>
      </c>
      <c r="D2419" s="334" t="s">
        <v>1537</v>
      </c>
      <c r="E2419" s="334" t="s">
        <v>1041</v>
      </c>
      <c r="F2419" s="334" t="str">
        <f t="shared" si="114"/>
        <v>Sylhet FR Non-PNP</v>
      </c>
      <c r="G2419" s="338">
        <v>1076636</v>
      </c>
      <c r="H2419" s="336">
        <v>179775.07397700803</v>
      </c>
      <c r="I2419" s="336">
        <v>4306.5439999999999</v>
      </c>
      <c r="J2419" s="336"/>
      <c r="K2419" s="336"/>
      <c r="L2419" s="337">
        <f t="shared" si="112"/>
        <v>16.697850896403988</v>
      </c>
      <c r="M2419" s="337">
        <f t="shared" si="113"/>
        <v>0.4</v>
      </c>
    </row>
    <row r="2420" spans="1:13">
      <c r="A2420" s="334" t="s">
        <v>1604</v>
      </c>
      <c r="B2420" s="334" t="s">
        <v>362</v>
      </c>
      <c r="C2420" s="334" t="s">
        <v>52</v>
      </c>
      <c r="D2420" s="334" t="s">
        <v>1537</v>
      </c>
      <c r="E2420" s="334" t="s">
        <v>1041</v>
      </c>
      <c r="F2420" s="334" t="str">
        <f t="shared" si="114"/>
        <v>Dhaka FR Non-PNP</v>
      </c>
      <c r="G2420" s="338">
        <v>789704</v>
      </c>
      <c r="H2420" s="336">
        <v>144755.9310086107</v>
      </c>
      <c r="I2420" s="336">
        <v>3158.8160000000003</v>
      </c>
      <c r="J2420" s="336"/>
      <c r="K2420" s="336"/>
      <c r="L2420" s="337">
        <f t="shared" si="112"/>
        <v>18.330403671326305</v>
      </c>
      <c r="M2420" s="337">
        <f t="shared" si="113"/>
        <v>0.4</v>
      </c>
    </row>
    <row r="2421" spans="1:13">
      <c r="A2421" s="334" t="s">
        <v>1605</v>
      </c>
      <c r="B2421" s="334" t="s">
        <v>107</v>
      </c>
      <c r="C2421" s="334" t="s">
        <v>107</v>
      </c>
      <c r="D2421" s="334" t="s">
        <v>1537</v>
      </c>
      <c r="E2421" s="334" t="s">
        <v>1041</v>
      </c>
      <c r="F2421" s="334" t="str">
        <f t="shared" si="114"/>
        <v>Rajshahi FR Non-PNP</v>
      </c>
      <c r="G2421" s="338">
        <v>1158501</v>
      </c>
      <c r="H2421" s="336">
        <v>190239.68220661118</v>
      </c>
      <c r="I2421" s="336">
        <v>4634.0039999999999</v>
      </c>
      <c r="J2421" s="336"/>
      <c r="K2421" s="336"/>
      <c r="L2421" s="337">
        <f t="shared" si="112"/>
        <v>16.421192748785817</v>
      </c>
      <c r="M2421" s="337">
        <f t="shared" si="113"/>
        <v>0.4</v>
      </c>
    </row>
    <row r="2422" spans="1:13">
      <c r="A2422" s="334" t="s">
        <v>1606</v>
      </c>
      <c r="B2422" s="334" t="s">
        <v>52</v>
      </c>
      <c r="C2422" s="334" t="s">
        <v>52</v>
      </c>
      <c r="D2422" s="334" t="s">
        <v>1537</v>
      </c>
      <c r="E2422" s="334" t="s">
        <v>1041</v>
      </c>
      <c r="F2422" s="334" t="str">
        <f t="shared" si="114"/>
        <v>Dhaka FR Non-PNP</v>
      </c>
      <c r="G2422" s="338">
        <v>924793</v>
      </c>
      <c r="H2422" s="336">
        <v>151547.56643806235</v>
      </c>
      <c r="I2422" s="336">
        <v>3699.172</v>
      </c>
      <c r="J2422" s="336"/>
      <c r="K2422" s="336"/>
      <c r="L2422" s="337">
        <f t="shared" si="112"/>
        <v>16.387187882916756</v>
      </c>
      <c r="M2422" s="337">
        <f t="shared" si="113"/>
        <v>0.4</v>
      </c>
    </row>
    <row r="2423" spans="1:13">
      <c r="A2423" s="334" t="s">
        <v>1607</v>
      </c>
      <c r="B2423" s="334" t="s">
        <v>542</v>
      </c>
      <c r="C2423" s="334" t="s">
        <v>52</v>
      </c>
      <c r="D2423" s="334" t="s">
        <v>1537</v>
      </c>
      <c r="E2423" s="334" t="s">
        <v>1041</v>
      </c>
      <c r="F2423" s="334" t="str">
        <f t="shared" si="114"/>
        <v>Dhaka FR Non-PNP</v>
      </c>
      <c r="G2423" s="338">
        <v>1314952</v>
      </c>
      <c r="H2423" s="336">
        <v>231201.2076737438</v>
      </c>
      <c r="I2423" s="336">
        <v>5259.808</v>
      </c>
      <c r="J2423" s="336"/>
      <c r="K2423" s="336"/>
      <c r="L2423" s="337">
        <f t="shared" si="112"/>
        <v>17.58248268178183</v>
      </c>
      <c r="M2423" s="337">
        <f t="shared" si="113"/>
        <v>0.4</v>
      </c>
    </row>
    <row r="2424" spans="1:13">
      <c r="A2424" s="334" t="s">
        <v>1608</v>
      </c>
      <c r="B2424" s="334" t="s">
        <v>1139</v>
      </c>
      <c r="C2424" s="334" t="s">
        <v>189</v>
      </c>
      <c r="D2424" s="334" t="s">
        <v>1537</v>
      </c>
      <c r="E2424" s="334" t="s">
        <v>1041</v>
      </c>
      <c r="F2424" s="334" t="str">
        <f t="shared" si="114"/>
        <v>Barishal FR Non-PNP</v>
      </c>
      <c r="G2424" s="338">
        <v>790395</v>
      </c>
      <c r="H2424" s="336">
        <v>142902.80302870579</v>
      </c>
      <c r="I2424" s="336">
        <v>3161.58</v>
      </c>
      <c r="J2424" s="336"/>
      <c r="K2424" s="336"/>
      <c r="L2424" s="337">
        <f t="shared" si="112"/>
        <v>18.079922447473198</v>
      </c>
      <c r="M2424" s="337">
        <f t="shared" si="113"/>
        <v>0.4</v>
      </c>
    </row>
    <row r="2425" spans="1:13">
      <c r="A2425" s="334" t="s">
        <v>1609</v>
      </c>
      <c r="B2425" s="334" t="s">
        <v>189</v>
      </c>
      <c r="C2425" s="334" t="s">
        <v>189</v>
      </c>
      <c r="D2425" s="334" t="s">
        <v>1537</v>
      </c>
      <c r="E2425" s="334" t="s">
        <v>1041</v>
      </c>
      <c r="F2425" s="334" t="str">
        <f t="shared" si="114"/>
        <v>Barishal FR Non-PNP</v>
      </c>
      <c r="G2425" s="338">
        <v>1020947</v>
      </c>
      <c r="H2425" s="336">
        <v>170581.73954341162</v>
      </c>
      <c r="I2425" s="336">
        <v>4083.788</v>
      </c>
      <c r="J2425" s="336"/>
      <c r="K2425" s="336"/>
      <c r="L2425" s="337">
        <f t="shared" si="112"/>
        <v>16.708187549736824</v>
      </c>
      <c r="M2425" s="337">
        <f t="shared" si="113"/>
        <v>0.4</v>
      </c>
    </row>
    <row r="2426" spans="1:13">
      <c r="A2426" s="334" t="s">
        <v>1610</v>
      </c>
      <c r="B2426" s="334" t="s">
        <v>195</v>
      </c>
      <c r="C2426" s="334" t="s">
        <v>195</v>
      </c>
      <c r="D2426" s="334" t="s">
        <v>1537</v>
      </c>
      <c r="E2426" s="334" t="s">
        <v>1041</v>
      </c>
      <c r="F2426" s="334" t="str">
        <f t="shared" si="114"/>
        <v>Chattogram FR Non-PNP</v>
      </c>
      <c r="G2426" s="338">
        <v>889334</v>
      </c>
      <c r="H2426" s="336">
        <v>133686.43893006831</v>
      </c>
      <c r="I2426" s="336">
        <v>3557.3360000000002</v>
      </c>
      <c r="J2426" s="336"/>
      <c r="K2426" s="336"/>
      <c r="L2426" s="337">
        <f t="shared" si="112"/>
        <v>15.032197006981441</v>
      </c>
      <c r="M2426" s="337">
        <f t="shared" si="113"/>
        <v>0.4</v>
      </c>
    </row>
    <row r="2427" spans="1:13">
      <c r="A2427" s="334" t="s">
        <v>1611</v>
      </c>
      <c r="B2427" s="334" t="s">
        <v>52</v>
      </c>
      <c r="C2427" s="334" t="s">
        <v>52</v>
      </c>
      <c r="D2427" s="334" t="s">
        <v>1537</v>
      </c>
      <c r="E2427" s="334" t="s">
        <v>1041</v>
      </c>
      <c r="F2427" s="334" t="str">
        <f t="shared" si="114"/>
        <v>Dhaka FR Non-PNP</v>
      </c>
      <c r="G2427" s="338">
        <v>1925614</v>
      </c>
      <c r="H2427" s="336">
        <v>349828.25567129569</v>
      </c>
      <c r="I2427" s="336">
        <v>7702.4560000000001</v>
      </c>
      <c r="J2427" s="336"/>
      <c r="K2427" s="336"/>
      <c r="L2427" s="337">
        <f t="shared" si="112"/>
        <v>18.167101800843557</v>
      </c>
      <c r="M2427" s="337">
        <f t="shared" si="113"/>
        <v>0.4</v>
      </c>
    </row>
    <row r="2428" spans="1:13">
      <c r="A2428" s="334" t="s">
        <v>1612</v>
      </c>
      <c r="B2428" s="334" t="s">
        <v>189</v>
      </c>
      <c r="C2428" s="334" t="s">
        <v>189</v>
      </c>
      <c r="D2428" s="334" t="s">
        <v>1537</v>
      </c>
      <c r="E2428" s="334" t="s">
        <v>1041</v>
      </c>
      <c r="F2428" s="334" t="str">
        <f t="shared" si="114"/>
        <v>Barishal FR Non-PNP</v>
      </c>
      <c r="G2428" s="338">
        <v>1129646</v>
      </c>
      <c r="H2428" s="336">
        <v>182763.72952552073</v>
      </c>
      <c r="I2428" s="336">
        <v>4518.5839999999998</v>
      </c>
      <c r="J2428" s="336"/>
      <c r="K2428" s="336"/>
      <c r="L2428" s="337">
        <f t="shared" si="112"/>
        <v>16.178849792370418</v>
      </c>
      <c r="M2428" s="337">
        <f t="shared" si="113"/>
        <v>0.4</v>
      </c>
    </row>
    <row r="2429" spans="1:13">
      <c r="A2429" s="334" t="s">
        <v>1613</v>
      </c>
      <c r="B2429" s="334" t="s">
        <v>401</v>
      </c>
      <c r="C2429" s="334" t="s">
        <v>195</v>
      </c>
      <c r="D2429" s="334" t="s">
        <v>1537</v>
      </c>
      <c r="E2429" s="334" t="s">
        <v>1041</v>
      </c>
      <c r="F2429" s="334" t="str">
        <f t="shared" si="114"/>
        <v>Chattogram FR Non-PNP</v>
      </c>
      <c r="G2429" s="338">
        <v>1005070</v>
      </c>
      <c r="H2429" s="336">
        <v>159146.55087442725</v>
      </c>
      <c r="I2429" s="336">
        <v>-1.8189894035458565E-12</v>
      </c>
      <c r="J2429" s="336"/>
      <c r="K2429" s="336"/>
      <c r="L2429" s="337">
        <f t="shared" si="112"/>
        <v>15.83437480717037</v>
      </c>
      <c r="M2429" s="337">
        <f t="shared" si="113"/>
        <v>-1.8098136483487283E-16</v>
      </c>
    </row>
    <row r="2430" spans="1:13">
      <c r="A2430" s="334" t="s">
        <v>1614</v>
      </c>
      <c r="B2430" s="334" t="s">
        <v>389</v>
      </c>
      <c r="C2430" s="334" t="s">
        <v>389</v>
      </c>
      <c r="D2430" s="334" t="s">
        <v>1537</v>
      </c>
      <c r="E2430" s="334" t="s">
        <v>1041</v>
      </c>
      <c r="F2430" s="334" t="str">
        <f t="shared" si="114"/>
        <v>Rangpur FR Non-PNP</v>
      </c>
      <c r="G2430" s="338">
        <v>1205596</v>
      </c>
      <c r="H2430" s="336">
        <v>167233.57439882364</v>
      </c>
      <c r="I2430" s="336">
        <v>4822.384</v>
      </c>
      <c r="J2430" s="336"/>
      <c r="K2430" s="336"/>
      <c r="L2430" s="337">
        <f t="shared" si="112"/>
        <v>13.871444032563449</v>
      </c>
      <c r="M2430" s="337">
        <f t="shared" si="113"/>
        <v>0.4</v>
      </c>
    </row>
    <row r="2431" spans="1:13">
      <c r="A2431" s="334" t="s">
        <v>1615</v>
      </c>
      <c r="B2431" s="334" t="s">
        <v>150</v>
      </c>
      <c r="C2431" s="334" t="s">
        <v>107</v>
      </c>
      <c r="D2431" s="334" t="s">
        <v>1537</v>
      </c>
      <c r="E2431" s="334" t="s">
        <v>1041</v>
      </c>
      <c r="F2431" s="334" t="str">
        <f t="shared" si="114"/>
        <v>Rajshahi FR Non-PNP</v>
      </c>
      <c r="G2431" s="338">
        <v>2282672</v>
      </c>
      <c r="H2431" s="336">
        <v>406074.9259932955</v>
      </c>
      <c r="I2431" s="336">
        <v>9130.6880000000001</v>
      </c>
      <c r="J2431" s="336"/>
      <c r="K2431" s="336"/>
      <c r="L2431" s="337">
        <f t="shared" si="112"/>
        <v>17.789455777846992</v>
      </c>
      <c r="M2431" s="337">
        <f t="shared" si="113"/>
        <v>0.4</v>
      </c>
    </row>
    <row r="2432" spans="1:13">
      <c r="A2432" s="334" t="s">
        <v>1616</v>
      </c>
      <c r="B2432" s="334" t="s">
        <v>189</v>
      </c>
      <c r="C2432" s="334" t="s">
        <v>189</v>
      </c>
      <c r="D2432" s="334" t="s">
        <v>1537</v>
      </c>
      <c r="E2432" s="334" t="s">
        <v>1041</v>
      </c>
      <c r="F2432" s="334" t="str">
        <f t="shared" si="114"/>
        <v>Barishal FR Non-PNP</v>
      </c>
      <c r="G2432" s="338">
        <v>403634</v>
      </c>
      <c r="H2432" s="336">
        <v>72879.724016314576</v>
      </c>
      <c r="I2432" s="336">
        <v>1614.5360000000001</v>
      </c>
      <c r="J2432" s="336"/>
      <c r="K2432" s="336"/>
      <c r="L2432" s="337">
        <f t="shared" si="112"/>
        <v>18.055893214227389</v>
      </c>
      <c r="M2432" s="337">
        <f t="shared" si="113"/>
        <v>0.4</v>
      </c>
    </row>
    <row r="2433" spans="1:13">
      <c r="A2433" s="334" t="s">
        <v>1617</v>
      </c>
      <c r="B2433" s="334" t="s">
        <v>131</v>
      </c>
      <c r="C2433" s="334" t="s">
        <v>131</v>
      </c>
      <c r="D2433" s="334" t="s">
        <v>1492</v>
      </c>
      <c r="E2433" s="334" t="s">
        <v>1041</v>
      </c>
      <c r="F2433" s="334" t="str">
        <f t="shared" si="114"/>
        <v>Sylhet FR PNP</v>
      </c>
      <c r="G2433" s="338">
        <v>3500385</v>
      </c>
      <c r="H2433" s="336">
        <v>613123.21273400786</v>
      </c>
      <c r="I2433" s="336">
        <v>14001.54</v>
      </c>
      <c r="J2433" s="336"/>
      <c r="K2433" s="336"/>
      <c r="L2433" s="337">
        <f t="shared" si="112"/>
        <v>17.515879331388057</v>
      </c>
      <c r="M2433" s="337">
        <f t="shared" si="113"/>
        <v>0.4</v>
      </c>
    </row>
    <row r="2434" spans="1:13">
      <c r="A2434" s="334" t="s">
        <v>1618</v>
      </c>
      <c r="B2434" s="334" t="s">
        <v>79</v>
      </c>
      <c r="C2434" s="334" t="s">
        <v>52</v>
      </c>
      <c r="D2434" s="334" t="s">
        <v>1537</v>
      </c>
      <c r="E2434" s="334" t="s">
        <v>1041</v>
      </c>
      <c r="F2434" s="334" t="str">
        <f t="shared" si="114"/>
        <v>Dhaka FR Non-PNP</v>
      </c>
      <c r="G2434" s="338">
        <v>1070529</v>
      </c>
      <c r="H2434" s="336">
        <v>190323.2011693758</v>
      </c>
      <c r="I2434" s="336">
        <v>12828.866861334558</v>
      </c>
      <c r="J2434" s="336"/>
      <c r="K2434" s="336"/>
      <c r="L2434" s="337">
        <f t="shared" si="112"/>
        <v>17.77842554189338</v>
      </c>
      <c r="M2434" s="337">
        <f t="shared" si="113"/>
        <v>1.1983670560381416</v>
      </c>
    </row>
    <row r="2435" spans="1:13">
      <c r="A2435" s="334" t="s">
        <v>1619</v>
      </c>
      <c r="B2435" s="334" t="s">
        <v>283</v>
      </c>
      <c r="C2435" s="334" t="s">
        <v>195</v>
      </c>
      <c r="D2435" s="334" t="s">
        <v>1537</v>
      </c>
      <c r="E2435" s="334" t="s">
        <v>1041</v>
      </c>
      <c r="F2435" s="334" t="str">
        <f t="shared" si="114"/>
        <v>Chattogram FR Non-PNP</v>
      </c>
      <c r="G2435" s="338">
        <v>927792</v>
      </c>
      <c r="H2435" s="336">
        <v>165974.58339624942</v>
      </c>
      <c r="I2435" s="336">
        <v>3711.1680000000001</v>
      </c>
      <c r="J2435" s="336"/>
      <c r="K2435" s="336"/>
      <c r="L2435" s="337">
        <f t="shared" ref="L2435:L2498" si="115">(H2435/G2435)*100</f>
        <v>17.889201825004896</v>
      </c>
      <c r="M2435" s="337">
        <f t="shared" ref="M2435:M2498" si="116">(I2435/G2435)*100</f>
        <v>0.4</v>
      </c>
    </row>
    <row r="2436" spans="1:13">
      <c r="A2436" s="334" t="s">
        <v>1620</v>
      </c>
      <c r="B2436" s="334" t="s">
        <v>325</v>
      </c>
      <c r="C2436" s="334" t="s">
        <v>389</v>
      </c>
      <c r="D2436" s="334" t="s">
        <v>1537</v>
      </c>
      <c r="E2436" s="334" t="s">
        <v>1041</v>
      </c>
      <c r="F2436" s="334" t="str">
        <f t="shared" ref="F2436:F2499" si="117">CONCATENATE(C2436," ",E2436," ",D2436)</f>
        <v>Rangpur FR Non-PNP</v>
      </c>
      <c r="G2436" s="338">
        <v>744980</v>
      </c>
      <c r="H2436" s="336">
        <v>117661.12561492206</v>
      </c>
      <c r="I2436" s="336">
        <v>2979.92</v>
      </c>
      <c r="J2436" s="336"/>
      <c r="K2436" s="336"/>
      <c r="L2436" s="337">
        <f t="shared" si="115"/>
        <v>15.79386367619561</v>
      </c>
      <c r="M2436" s="337">
        <f t="shared" si="116"/>
        <v>0.4</v>
      </c>
    </row>
    <row r="2437" spans="1:13">
      <c r="A2437" s="334" t="s">
        <v>1621</v>
      </c>
      <c r="B2437" s="334" t="s">
        <v>323</v>
      </c>
      <c r="C2437" s="334" t="s">
        <v>389</v>
      </c>
      <c r="D2437" s="334" t="s">
        <v>1537</v>
      </c>
      <c r="E2437" s="334" t="s">
        <v>1041</v>
      </c>
      <c r="F2437" s="334" t="str">
        <f t="shared" si="117"/>
        <v>Rangpur FR Non-PNP</v>
      </c>
      <c r="G2437" s="338">
        <v>1321173</v>
      </c>
      <c r="H2437" s="336">
        <v>231955.02427629419</v>
      </c>
      <c r="I2437" s="336">
        <v>5284.692</v>
      </c>
      <c r="J2437" s="336"/>
      <c r="K2437" s="336"/>
      <c r="L2437" s="337">
        <f t="shared" si="115"/>
        <v>17.556748758587574</v>
      </c>
      <c r="M2437" s="337">
        <f t="shared" si="116"/>
        <v>0.4</v>
      </c>
    </row>
    <row r="2438" spans="1:13">
      <c r="A2438" s="334" t="s">
        <v>1622</v>
      </c>
      <c r="B2438" s="334" t="s">
        <v>1163</v>
      </c>
      <c r="C2438" s="334" t="s">
        <v>159</v>
      </c>
      <c r="D2438" s="334" t="s">
        <v>1537</v>
      </c>
      <c r="E2438" s="334" t="s">
        <v>1041</v>
      </c>
      <c r="F2438" s="334" t="str">
        <f t="shared" si="117"/>
        <v>Khulna FR Non-PNP</v>
      </c>
      <c r="G2438" s="338">
        <v>2466399</v>
      </c>
      <c r="H2438" s="336">
        <v>476413.30231050722</v>
      </c>
      <c r="I2438" s="336">
        <v>9865.5959999999995</v>
      </c>
      <c r="J2438" s="336"/>
      <c r="K2438" s="336"/>
      <c r="L2438" s="337">
        <f t="shared" si="115"/>
        <v>19.316148859552214</v>
      </c>
      <c r="M2438" s="337">
        <f t="shared" si="116"/>
        <v>0.4</v>
      </c>
    </row>
    <row r="2439" spans="1:13">
      <c r="A2439" s="334" t="s">
        <v>1623</v>
      </c>
      <c r="B2439" s="334" t="s">
        <v>487</v>
      </c>
      <c r="C2439" s="334" t="s">
        <v>52</v>
      </c>
      <c r="D2439" s="334" t="s">
        <v>1537</v>
      </c>
      <c r="E2439" s="334" t="s">
        <v>1041</v>
      </c>
      <c r="F2439" s="334" t="str">
        <f t="shared" si="117"/>
        <v>Dhaka FR Non-PNP</v>
      </c>
      <c r="G2439" s="338">
        <v>3711913</v>
      </c>
      <c r="H2439" s="336">
        <v>557555.24951591482</v>
      </c>
      <c r="I2439" s="336">
        <v>14847.652</v>
      </c>
      <c r="J2439" s="336"/>
      <c r="K2439" s="336"/>
      <c r="L2439" s="337">
        <f t="shared" si="115"/>
        <v>15.020698209142155</v>
      </c>
      <c r="M2439" s="337">
        <f t="shared" si="116"/>
        <v>0.4</v>
      </c>
    </row>
    <row r="2440" spans="1:13">
      <c r="A2440" s="334" t="s">
        <v>1624</v>
      </c>
      <c r="B2440" s="334" t="s">
        <v>230</v>
      </c>
      <c r="C2440" s="334" t="s">
        <v>131</v>
      </c>
      <c r="D2440" s="334" t="s">
        <v>1537</v>
      </c>
      <c r="E2440" s="334" t="s">
        <v>1041</v>
      </c>
      <c r="F2440" s="334" t="str">
        <f t="shared" si="117"/>
        <v>Sylhet FR Non-PNP</v>
      </c>
      <c r="G2440" s="338">
        <v>2759147</v>
      </c>
      <c r="H2440" s="336">
        <v>523903.09632964357</v>
      </c>
      <c r="I2440" s="336">
        <v>11036.588</v>
      </c>
      <c r="J2440" s="336"/>
      <c r="K2440" s="336"/>
      <c r="L2440" s="337">
        <f t="shared" si="115"/>
        <v>18.98786459473321</v>
      </c>
      <c r="M2440" s="337">
        <f t="shared" si="116"/>
        <v>0.4</v>
      </c>
    </row>
    <row r="2441" spans="1:13">
      <c r="A2441" s="334" t="s">
        <v>1625</v>
      </c>
      <c r="B2441" s="334" t="s">
        <v>136</v>
      </c>
      <c r="C2441" s="334" t="s">
        <v>131</v>
      </c>
      <c r="D2441" s="334" t="s">
        <v>1537</v>
      </c>
      <c r="E2441" s="334" t="s">
        <v>1041</v>
      </c>
      <c r="F2441" s="334" t="str">
        <f t="shared" si="117"/>
        <v>Sylhet FR Non-PNP</v>
      </c>
      <c r="G2441" s="338">
        <v>1121171</v>
      </c>
      <c r="H2441" s="336">
        <v>145116.60954778042</v>
      </c>
      <c r="I2441" s="336">
        <v>4484.6840000000002</v>
      </c>
      <c r="J2441" s="336"/>
      <c r="K2441" s="336"/>
      <c r="L2441" s="337">
        <f t="shared" si="115"/>
        <v>12.943307447996819</v>
      </c>
      <c r="M2441" s="337">
        <f t="shared" si="116"/>
        <v>0.4</v>
      </c>
    </row>
    <row r="2442" spans="1:13">
      <c r="A2442" s="334" t="s">
        <v>1626</v>
      </c>
      <c r="B2442" s="334" t="s">
        <v>52</v>
      </c>
      <c r="C2442" s="334" t="s">
        <v>52</v>
      </c>
      <c r="D2442" s="334" t="s">
        <v>1537</v>
      </c>
      <c r="E2442" s="334" t="s">
        <v>1041</v>
      </c>
      <c r="F2442" s="334" t="str">
        <f t="shared" si="117"/>
        <v>Dhaka FR Non-PNP</v>
      </c>
      <c r="G2442" s="338">
        <v>1582463</v>
      </c>
      <c r="H2442" s="336">
        <v>294466.60730630037</v>
      </c>
      <c r="I2442" s="336">
        <v>6329.8519999999999</v>
      </c>
      <c r="J2442" s="336"/>
      <c r="K2442" s="336"/>
      <c r="L2442" s="337">
        <f t="shared" si="115"/>
        <v>18.60811957728556</v>
      </c>
      <c r="M2442" s="337">
        <f t="shared" si="116"/>
        <v>0.4</v>
      </c>
    </row>
    <row r="2443" spans="1:13">
      <c r="A2443" s="334" t="s">
        <v>1627</v>
      </c>
      <c r="B2443" s="334" t="s">
        <v>52</v>
      </c>
      <c r="C2443" s="334" t="s">
        <v>52</v>
      </c>
      <c r="D2443" s="334" t="s">
        <v>1537</v>
      </c>
      <c r="E2443" s="334" t="s">
        <v>1041</v>
      </c>
      <c r="F2443" s="334" t="str">
        <f t="shared" si="117"/>
        <v>Dhaka FR Non-PNP</v>
      </c>
      <c r="G2443" s="338">
        <v>1035161</v>
      </c>
      <c r="H2443" s="336">
        <v>180632.71245130987</v>
      </c>
      <c r="I2443" s="336">
        <v>4140.6440000000002</v>
      </c>
      <c r="J2443" s="336"/>
      <c r="K2443" s="336"/>
      <c r="L2443" s="337">
        <f t="shared" si="115"/>
        <v>17.449721584498437</v>
      </c>
      <c r="M2443" s="337">
        <f t="shared" si="116"/>
        <v>0.4</v>
      </c>
    </row>
    <row r="2444" spans="1:13">
      <c r="A2444" s="334" t="s">
        <v>1628</v>
      </c>
      <c r="B2444" s="334" t="s">
        <v>52</v>
      </c>
      <c r="C2444" s="334" t="s">
        <v>52</v>
      </c>
      <c r="D2444" s="334" t="s">
        <v>1537</v>
      </c>
      <c r="E2444" s="334" t="s">
        <v>1041</v>
      </c>
      <c r="F2444" s="334" t="str">
        <f t="shared" si="117"/>
        <v>Dhaka FR Non-PNP</v>
      </c>
      <c r="G2444" s="338">
        <v>2046072</v>
      </c>
      <c r="H2444" s="336">
        <v>388484.61855182861</v>
      </c>
      <c r="I2444" s="336">
        <v>8184.2880000000005</v>
      </c>
      <c r="J2444" s="336"/>
      <c r="K2444" s="336"/>
      <c r="L2444" s="337">
        <f t="shared" si="115"/>
        <v>18.986849854346698</v>
      </c>
      <c r="M2444" s="337">
        <f t="shared" si="116"/>
        <v>0.4</v>
      </c>
    </row>
    <row r="2445" spans="1:13">
      <c r="A2445" s="334" t="s">
        <v>1629</v>
      </c>
      <c r="B2445" s="334" t="s">
        <v>162</v>
      </c>
      <c r="C2445" s="334" t="s">
        <v>195</v>
      </c>
      <c r="D2445" s="334" t="s">
        <v>1537</v>
      </c>
      <c r="E2445" s="334" t="s">
        <v>1041</v>
      </c>
      <c r="F2445" s="334" t="str">
        <f t="shared" si="117"/>
        <v>Chattogram FR Non-PNP</v>
      </c>
      <c r="G2445" s="338">
        <v>833674</v>
      </c>
      <c r="H2445" s="336">
        <v>149504.23227957948</v>
      </c>
      <c r="I2445" s="336">
        <v>3334.6959999999999</v>
      </c>
      <c r="J2445" s="336"/>
      <c r="K2445" s="336"/>
      <c r="L2445" s="337">
        <f t="shared" si="115"/>
        <v>17.933176790877425</v>
      </c>
      <c r="M2445" s="337">
        <f t="shared" si="116"/>
        <v>0.4</v>
      </c>
    </row>
    <row r="2446" spans="1:13">
      <c r="A2446" s="334" t="s">
        <v>1630</v>
      </c>
      <c r="B2446" s="334" t="s">
        <v>52</v>
      </c>
      <c r="C2446" s="334" t="s">
        <v>52</v>
      </c>
      <c r="D2446" s="334" t="s">
        <v>1537</v>
      </c>
      <c r="E2446" s="334" t="s">
        <v>1041</v>
      </c>
      <c r="F2446" s="334" t="str">
        <f t="shared" si="117"/>
        <v>Dhaka FR Non-PNP</v>
      </c>
      <c r="G2446" s="338">
        <v>1565415</v>
      </c>
      <c r="H2446" s="336">
        <v>292116.42941414134</v>
      </c>
      <c r="I2446" s="336">
        <v>6261.66</v>
      </c>
      <c r="J2446" s="336"/>
      <c r="K2446" s="336"/>
      <c r="L2446" s="337">
        <f t="shared" si="115"/>
        <v>18.660638195886801</v>
      </c>
      <c r="M2446" s="337">
        <f t="shared" si="116"/>
        <v>0.4</v>
      </c>
    </row>
    <row r="2447" spans="1:13">
      <c r="A2447" s="334" t="s">
        <v>1631</v>
      </c>
      <c r="B2447" s="334" t="s">
        <v>351</v>
      </c>
      <c r="C2447" s="334" t="s">
        <v>389</v>
      </c>
      <c r="D2447" s="334" t="s">
        <v>1537</v>
      </c>
      <c r="E2447" s="334" t="s">
        <v>1041</v>
      </c>
      <c r="F2447" s="334" t="str">
        <f t="shared" si="117"/>
        <v>Rangpur FR Non-PNP</v>
      </c>
      <c r="G2447" s="338">
        <v>876858</v>
      </c>
      <c r="H2447" s="336">
        <v>143731.36031141455</v>
      </c>
      <c r="I2447" s="336">
        <v>3507.4320000000002</v>
      </c>
      <c r="J2447" s="336"/>
      <c r="K2447" s="336"/>
      <c r="L2447" s="337">
        <f t="shared" si="115"/>
        <v>16.391634712965448</v>
      </c>
      <c r="M2447" s="337">
        <f t="shared" si="116"/>
        <v>0.4</v>
      </c>
    </row>
    <row r="2448" spans="1:13">
      <c r="A2448" s="334" t="s">
        <v>1632</v>
      </c>
      <c r="B2448" s="334" t="s">
        <v>189</v>
      </c>
      <c r="C2448" s="334" t="s">
        <v>189</v>
      </c>
      <c r="D2448" s="334" t="s">
        <v>1537</v>
      </c>
      <c r="E2448" s="334" t="s">
        <v>1041</v>
      </c>
      <c r="F2448" s="334" t="str">
        <f t="shared" si="117"/>
        <v>Barishal FR Non-PNP</v>
      </c>
      <c r="G2448" s="338">
        <v>1236827</v>
      </c>
      <c r="H2448" s="336">
        <v>206931.26717722544</v>
      </c>
      <c r="I2448" s="336">
        <v>4947.308</v>
      </c>
      <c r="J2448" s="336"/>
      <c r="K2448" s="336"/>
      <c r="L2448" s="337">
        <f t="shared" si="115"/>
        <v>16.730817420482044</v>
      </c>
      <c r="M2448" s="337">
        <f t="shared" si="116"/>
        <v>0.4</v>
      </c>
    </row>
    <row r="2449" spans="1:13">
      <c r="A2449" s="334" t="s">
        <v>1633</v>
      </c>
      <c r="B2449" s="334" t="s">
        <v>362</v>
      </c>
      <c r="C2449" s="334" t="s">
        <v>52</v>
      </c>
      <c r="D2449" s="334" t="s">
        <v>1537</v>
      </c>
      <c r="E2449" s="334" t="s">
        <v>1041</v>
      </c>
      <c r="F2449" s="334" t="str">
        <f t="shared" si="117"/>
        <v>Dhaka FR Non-PNP</v>
      </c>
      <c r="G2449" s="338">
        <v>1586141</v>
      </c>
      <c r="H2449" s="336">
        <v>256202.25067021971</v>
      </c>
      <c r="I2449" s="336">
        <v>6344.5640000000003</v>
      </c>
      <c r="J2449" s="336"/>
      <c r="K2449" s="336"/>
      <c r="L2449" s="337">
        <f t="shared" si="115"/>
        <v>16.152552053708952</v>
      </c>
      <c r="M2449" s="337">
        <f t="shared" si="116"/>
        <v>0.4</v>
      </c>
    </row>
    <row r="2450" spans="1:13">
      <c r="A2450" s="334" t="s">
        <v>1634</v>
      </c>
      <c r="B2450" s="334" t="s">
        <v>389</v>
      </c>
      <c r="C2450" s="334" t="s">
        <v>389</v>
      </c>
      <c r="D2450" s="334" t="s">
        <v>1537</v>
      </c>
      <c r="E2450" s="334" t="s">
        <v>1041</v>
      </c>
      <c r="F2450" s="334" t="str">
        <f t="shared" si="117"/>
        <v>Rangpur FR Non-PNP</v>
      </c>
      <c r="G2450" s="338">
        <v>1152186</v>
      </c>
      <c r="H2450" s="336">
        <v>176451.3304361827</v>
      </c>
      <c r="I2450" s="336">
        <v>4608.7439999999997</v>
      </c>
      <c r="J2450" s="336"/>
      <c r="K2450" s="336"/>
      <c r="L2450" s="337">
        <f t="shared" si="115"/>
        <v>15.314483116109958</v>
      </c>
      <c r="M2450" s="337">
        <f t="shared" si="116"/>
        <v>0.4</v>
      </c>
    </row>
    <row r="2451" spans="1:13">
      <c r="A2451" s="334" t="s">
        <v>1635</v>
      </c>
      <c r="B2451" s="334" t="s">
        <v>336</v>
      </c>
      <c r="C2451" s="334" t="s">
        <v>389</v>
      </c>
      <c r="D2451" s="334" t="s">
        <v>1537</v>
      </c>
      <c r="E2451" s="334" t="s">
        <v>1041</v>
      </c>
      <c r="F2451" s="334" t="str">
        <f t="shared" si="117"/>
        <v>Rangpur FR Non-PNP</v>
      </c>
      <c r="G2451" s="338">
        <v>630828</v>
      </c>
      <c r="H2451" s="336">
        <v>85192.41294191475</v>
      </c>
      <c r="I2451" s="336">
        <v>2523.3119999999999</v>
      </c>
      <c r="J2451" s="336"/>
      <c r="K2451" s="336"/>
      <c r="L2451" s="337">
        <f t="shared" si="115"/>
        <v>13.504855989574773</v>
      </c>
      <c r="M2451" s="337">
        <f t="shared" si="116"/>
        <v>0.4</v>
      </c>
    </row>
    <row r="2452" spans="1:13">
      <c r="A2452" s="334" t="s">
        <v>1636</v>
      </c>
      <c r="B2452" s="334" t="s">
        <v>455</v>
      </c>
      <c r="C2452" s="334" t="s">
        <v>195</v>
      </c>
      <c r="D2452" s="334" t="s">
        <v>1537</v>
      </c>
      <c r="E2452" s="334" t="s">
        <v>1041</v>
      </c>
      <c r="F2452" s="334" t="str">
        <f t="shared" si="117"/>
        <v>Chattogram FR Non-PNP</v>
      </c>
      <c r="G2452" s="338">
        <v>868501</v>
      </c>
      <c r="H2452" s="336">
        <v>138625.66243510888</v>
      </c>
      <c r="I2452" s="336">
        <v>39948.472959513099</v>
      </c>
      <c r="J2452" s="336"/>
      <c r="K2452" s="336"/>
      <c r="L2452" s="337">
        <f t="shared" si="115"/>
        <v>15.961485644243229</v>
      </c>
      <c r="M2452" s="337">
        <f t="shared" si="116"/>
        <v>4.5997037377634689</v>
      </c>
    </row>
    <row r="2453" spans="1:13">
      <c r="A2453" s="334" t="s">
        <v>1637</v>
      </c>
      <c r="B2453" s="334" t="s">
        <v>52</v>
      </c>
      <c r="C2453" s="334" t="s">
        <v>52</v>
      </c>
      <c r="D2453" s="334" t="s">
        <v>1537</v>
      </c>
      <c r="E2453" s="334" t="s">
        <v>1041</v>
      </c>
      <c r="F2453" s="334" t="str">
        <f t="shared" si="117"/>
        <v>Dhaka FR Non-PNP</v>
      </c>
      <c r="G2453" s="338">
        <v>2428222</v>
      </c>
      <c r="H2453" s="336">
        <v>430798.44513808377</v>
      </c>
      <c r="I2453" s="336">
        <v>9712.8880000000008</v>
      </c>
      <c r="J2453" s="336"/>
      <c r="K2453" s="336"/>
      <c r="L2453" s="337">
        <f t="shared" si="115"/>
        <v>17.741312167424717</v>
      </c>
      <c r="M2453" s="337">
        <f t="shared" si="116"/>
        <v>0.4</v>
      </c>
    </row>
    <row r="2454" spans="1:13">
      <c r="A2454" s="334" t="s">
        <v>1638</v>
      </c>
      <c r="B2454" s="334" t="s">
        <v>195</v>
      </c>
      <c r="C2454" s="334" t="s">
        <v>195</v>
      </c>
      <c r="D2454" s="334" t="s">
        <v>1537</v>
      </c>
      <c r="E2454" s="334" t="s">
        <v>1041</v>
      </c>
      <c r="F2454" s="334" t="str">
        <f t="shared" si="117"/>
        <v>Chattogram FR Non-PNP</v>
      </c>
      <c r="G2454" s="338">
        <v>503953</v>
      </c>
      <c r="H2454" s="336">
        <v>85512.381137749617</v>
      </c>
      <c r="I2454" s="336">
        <v>2015.8120000000001</v>
      </c>
      <c r="J2454" s="336"/>
      <c r="K2454" s="336"/>
      <c r="L2454" s="337">
        <f t="shared" si="115"/>
        <v>16.968324652844537</v>
      </c>
      <c r="M2454" s="337">
        <f t="shared" si="116"/>
        <v>0.4</v>
      </c>
    </row>
    <row r="2455" spans="1:13">
      <c r="A2455" s="334" t="s">
        <v>1639</v>
      </c>
      <c r="B2455" s="334" t="s">
        <v>236</v>
      </c>
      <c r="C2455" s="334" t="s">
        <v>107</v>
      </c>
      <c r="D2455" s="334" t="s">
        <v>1537</v>
      </c>
      <c r="E2455" s="334" t="s">
        <v>1041</v>
      </c>
      <c r="F2455" s="334" t="str">
        <f t="shared" si="117"/>
        <v>Rajshahi FR Non-PNP</v>
      </c>
      <c r="G2455" s="338">
        <v>820997</v>
      </c>
      <c r="H2455" s="336">
        <v>153241.72230896802</v>
      </c>
      <c r="I2455" s="336">
        <v>3283.9880000000003</v>
      </c>
      <c r="J2455" s="336"/>
      <c r="K2455" s="336"/>
      <c r="L2455" s="337">
        <f t="shared" si="115"/>
        <v>18.665320617367424</v>
      </c>
      <c r="M2455" s="337">
        <f t="shared" si="116"/>
        <v>0.4</v>
      </c>
    </row>
    <row r="2456" spans="1:13">
      <c r="A2456" s="334" t="s">
        <v>1640</v>
      </c>
      <c r="B2456" s="334" t="s">
        <v>52</v>
      </c>
      <c r="C2456" s="334" t="s">
        <v>52</v>
      </c>
      <c r="D2456" s="334" t="s">
        <v>1537</v>
      </c>
      <c r="E2456" s="334" t="s">
        <v>1041</v>
      </c>
      <c r="F2456" s="334" t="str">
        <f t="shared" si="117"/>
        <v>Dhaka FR Non-PNP</v>
      </c>
      <c r="G2456" s="338">
        <v>1288290</v>
      </c>
      <c r="H2456" s="336">
        <v>227998.5532741776</v>
      </c>
      <c r="I2456" s="336">
        <v>5153.16</v>
      </c>
      <c r="J2456" s="336"/>
      <c r="K2456" s="336"/>
      <c r="L2456" s="337">
        <f t="shared" si="115"/>
        <v>17.697766285089351</v>
      </c>
      <c r="M2456" s="337">
        <f t="shared" si="116"/>
        <v>0.4</v>
      </c>
    </row>
    <row r="2457" spans="1:13">
      <c r="A2457" s="334" t="s">
        <v>1641</v>
      </c>
      <c r="B2457" s="334" t="s">
        <v>52</v>
      </c>
      <c r="C2457" s="334" t="s">
        <v>52</v>
      </c>
      <c r="D2457" s="334" t="s">
        <v>1537</v>
      </c>
      <c r="E2457" s="334" t="s">
        <v>1041</v>
      </c>
      <c r="F2457" s="334" t="str">
        <f t="shared" si="117"/>
        <v>Dhaka FR Non-PNP</v>
      </c>
      <c r="G2457" s="338">
        <v>2297826</v>
      </c>
      <c r="H2457" s="336">
        <v>406464.48269077041</v>
      </c>
      <c r="I2457" s="336">
        <v>9191.3040000000001</v>
      </c>
      <c r="J2457" s="336"/>
      <c r="K2457" s="336"/>
      <c r="L2457" s="337">
        <f t="shared" si="115"/>
        <v>17.689088847056759</v>
      </c>
      <c r="M2457" s="337">
        <f t="shared" si="116"/>
        <v>0.4</v>
      </c>
    </row>
    <row r="2458" spans="1:13">
      <c r="A2458" s="334" t="s">
        <v>1642</v>
      </c>
      <c r="B2458" s="334" t="s">
        <v>351</v>
      </c>
      <c r="C2458" s="334" t="s">
        <v>389</v>
      </c>
      <c r="D2458" s="334" t="s">
        <v>1537</v>
      </c>
      <c r="E2458" s="334" t="s">
        <v>1041</v>
      </c>
      <c r="F2458" s="334" t="str">
        <f t="shared" si="117"/>
        <v>Rangpur FR Non-PNP</v>
      </c>
      <c r="G2458" s="338">
        <v>971130</v>
      </c>
      <c r="H2458" s="336">
        <v>165132.13120897219</v>
      </c>
      <c r="I2458" s="336">
        <v>3884.52</v>
      </c>
      <c r="J2458" s="336"/>
      <c r="K2458" s="336"/>
      <c r="L2458" s="337">
        <f t="shared" si="115"/>
        <v>17.004122126694902</v>
      </c>
      <c r="M2458" s="337">
        <f t="shared" si="116"/>
        <v>0.4</v>
      </c>
    </row>
    <row r="2459" spans="1:13">
      <c r="A2459" s="334" t="s">
        <v>1643</v>
      </c>
      <c r="B2459" s="334" t="s">
        <v>211</v>
      </c>
      <c r="C2459" s="334" t="s">
        <v>189</v>
      </c>
      <c r="D2459" s="334" t="s">
        <v>1537</v>
      </c>
      <c r="E2459" s="334" t="s">
        <v>1041</v>
      </c>
      <c r="F2459" s="334" t="str">
        <f t="shared" si="117"/>
        <v>Barishal FR Non-PNP</v>
      </c>
      <c r="G2459" s="338">
        <v>1356114</v>
      </c>
      <c r="H2459" s="336">
        <v>217650.781340555</v>
      </c>
      <c r="I2459" s="336">
        <v>5424.4560000000001</v>
      </c>
      <c r="J2459" s="336"/>
      <c r="K2459" s="336"/>
      <c r="L2459" s="337">
        <f t="shared" si="115"/>
        <v>16.049593274647634</v>
      </c>
      <c r="M2459" s="337">
        <f t="shared" si="116"/>
        <v>0.4</v>
      </c>
    </row>
    <row r="2460" spans="1:13">
      <c r="A2460" s="334" t="s">
        <v>1644</v>
      </c>
      <c r="B2460" s="334" t="s">
        <v>79</v>
      </c>
      <c r="C2460" s="334" t="s">
        <v>52</v>
      </c>
      <c r="D2460" s="334" t="s">
        <v>1537</v>
      </c>
      <c r="E2460" s="334" t="s">
        <v>1041</v>
      </c>
      <c r="F2460" s="334" t="str">
        <f t="shared" si="117"/>
        <v>Dhaka FR Non-PNP</v>
      </c>
      <c r="G2460" s="338">
        <v>719378</v>
      </c>
      <c r="H2460" s="336">
        <v>117205.70070250311</v>
      </c>
      <c r="I2460" s="336">
        <v>2877.5120000000002</v>
      </c>
      <c r="J2460" s="336"/>
      <c r="K2460" s="336"/>
      <c r="L2460" s="337">
        <f t="shared" si="115"/>
        <v>16.292644576634689</v>
      </c>
      <c r="M2460" s="337">
        <f t="shared" si="116"/>
        <v>0.4</v>
      </c>
    </row>
    <row r="2461" spans="1:13">
      <c r="A2461" s="334" t="s">
        <v>1645</v>
      </c>
      <c r="B2461" s="334" t="s">
        <v>131</v>
      </c>
      <c r="C2461" s="334" t="s">
        <v>131</v>
      </c>
      <c r="D2461" s="334" t="s">
        <v>1537</v>
      </c>
      <c r="E2461" s="334" t="s">
        <v>1041</v>
      </c>
      <c r="F2461" s="334" t="str">
        <f t="shared" si="117"/>
        <v>Sylhet FR Non-PNP</v>
      </c>
      <c r="G2461" s="338">
        <v>1211363</v>
      </c>
      <c r="H2461" s="336">
        <v>211545.57692694731</v>
      </c>
      <c r="I2461" s="336">
        <v>4845.4520000000002</v>
      </c>
      <c r="J2461" s="336"/>
      <c r="K2461" s="336"/>
      <c r="L2461" s="337">
        <f t="shared" si="115"/>
        <v>17.463433910970313</v>
      </c>
      <c r="M2461" s="337">
        <f t="shared" si="116"/>
        <v>0.4</v>
      </c>
    </row>
    <row r="2462" spans="1:13">
      <c r="A2462" s="334" t="s">
        <v>1646</v>
      </c>
      <c r="B2462" s="334" t="s">
        <v>389</v>
      </c>
      <c r="C2462" s="334" t="s">
        <v>389</v>
      </c>
      <c r="D2462" s="334" t="s">
        <v>1537</v>
      </c>
      <c r="E2462" s="334" t="s">
        <v>1041</v>
      </c>
      <c r="F2462" s="334" t="str">
        <f t="shared" si="117"/>
        <v>Rangpur FR Non-PNP</v>
      </c>
      <c r="G2462" s="338">
        <v>1743475</v>
      </c>
      <c r="H2462" s="336">
        <v>315727.77452047495</v>
      </c>
      <c r="I2462" s="336">
        <v>6973.9000000000005</v>
      </c>
      <c r="J2462" s="336"/>
      <c r="K2462" s="336"/>
      <c r="L2462" s="337">
        <f t="shared" si="115"/>
        <v>18.109108218957825</v>
      </c>
      <c r="M2462" s="337">
        <f t="shared" si="116"/>
        <v>0.4</v>
      </c>
    </row>
    <row r="2463" spans="1:13">
      <c r="A2463" s="334" t="s">
        <v>1647</v>
      </c>
      <c r="B2463" s="334" t="s">
        <v>162</v>
      </c>
      <c r="C2463" s="334" t="s">
        <v>195</v>
      </c>
      <c r="D2463" s="334" t="s">
        <v>1537</v>
      </c>
      <c r="E2463" s="334" t="s">
        <v>1041</v>
      </c>
      <c r="F2463" s="334" t="str">
        <f t="shared" si="117"/>
        <v>Chattogram FR Non-PNP</v>
      </c>
      <c r="G2463" s="338">
        <v>717897</v>
      </c>
      <c r="H2463" s="336">
        <v>115987.53029931751</v>
      </c>
      <c r="I2463" s="336">
        <v>2871.5880000000002</v>
      </c>
      <c r="J2463" s="336"/>
      <c r="K2463" s="336"/>
      <c r="L2463" s="337">
        <f t="shared" si="115"/>
        <v>16.156569856026355</v>
      </c>
      <c r="M2463" s="337">
        <f t="shared" si="116"/>
        <v>0.4</v>
      </c>
    </row>
    <row r="2464" spans="1:13">
      <c r="A2464" s="334" t="s">
        <v>1648</v>
      </c>
      <c r="B2464" s="334" t="s">
        <v>52</v>
      </c>
      <c r="C2464" s="334" t="s">
        <v>52</v>
      </c>
      <c r="D2464" s="334" t="s">
        <v>1537</v>
      </c>
      <c r="E2464" s="334" t="s">
        <v>1041</v>
      </c>
      <c r="F2464" s="334" t="str">
        <f t="shared" si="117"/>
        <v>Dhaka FR Non-PNP</v>
      </c>
      <c r="G2464" s="338">
        <v>4170229</v>
      </c>
      <c r="H2464" s="336">
        <v>798319.51950932608</v>
      </c>
      <c r="I2464" s="336">
        <v>16680.916000000001</v>
      </c>
      <c r="J2464" s="336"/>
      <c r="K2464" s="336"/>
      <c r="L2464" s="337">
        <f t="shared" si="115"/>
        <v>19.143301710992997</v>
      </c>
      <c r="M2464" s="337">
        <f t="shared" si="116"/>
        <v>0.4</v>
      </c>
    </row>
    <row r="2465" spans="1:13">
      <c r="A2465" s="334" t="s">
        <v>1649</v>
      </c>
      <c r="B2465" s="334" t="s">
        <v>79</v>
      </c>
      <c r="C2465" s="334" t="s">
        <v>52</v>
      </c>
      <c r="D2465" s="334" t="s">
        <v>1537</v>
      </c>
      <c r="E2465" s="334" t="s">
        <v>1041</v>
      </c>
      <c r="F2465" s="334" t="str">
        <f t="shared" si="117"/>
        <v>Dhaka FR Non-PNP</v>
      </c>
      <c r="G2465" s="338">
        <v>1062936</v>
      </c>
      <c r="H2465" s="336">
        <v>180789.71142552825</v>
      </c>
      <c r="I2465" s="336">
        <v>4251.7439999999997</v>
      </c>
      <c r="J2465" s="336"/>
      <c r="K2465" s="336"/>
      <c r="L2465" s="337">
        <f t="shared" si="115"/>
        <v>17.008522754477056</v>
      </c>
      <c r="M2465" s="337">
        <f t="shared" si="116"/>
        <v>0.4</v>
      </c>
    </row>
    <row r="2466" spans="1:13">
      <c r="A2466" s="334" t="s">
        <v>1650</v>
      </c>
      <c r="B2466" s="334" t="s">
        <v>131</v>
      </c>
      <c r="C2466" s="334" t="s">
        <v>131</v>
      </c>
      <c r="D2466" s="334" t="s">
        <v>1537</v>
      </c>
      <c r="E2466" s="334" t="s">
        <v>1041</v>
      </c>
      <c r="F2466" s="334" t="str">
        <f t="shared" si="117"/>
        <v>Sylhet FR Non-PNP</v>
      </c>
      <c r="G2466" s="338">
        <v>1454499</v>
      </c>
      <c r="H2466" s="336">
        <v>212171.68409320593</v>
      </c>
      <c r="I2466" s="336">
        <v>5817.9960000000001</v>
      </c>
      <c r="J2466" s="336"/>
      <c r="K2466" s="336"/>
      <c r="L2466" s="337">
        <f t="shared" si="115"/>
        <v>14.58726916231678</v>
      </c>
      <c r="M2466" s="337">
        <f t="shared" si="116"/>
        <v>0.4</v>
      </c>
    </row>
    <row r="2467" spans="1:13">
      <c r="A2467" s="334" t="s">
        <v>1651</v>
      </c>
      <c r="B2467" s="334" t="s">
        <v>389</v>
      </c>
      <c r="C2467" s="334" t="s">
        <v>389</v>
      </c>
      <c r="D2467" s="334" t="s">
        <v>1537</v>
      </c>
      <c r="E2467" s="334" t="s">
        <v>1041</v>
      </c>
      <c r="F2467" s="334" t="str">
        <f t="shared" si="117"/>
        <v>Rangpur FR Non-PNP</v>
      </c>
      <c r="G2467" s="338">
        <v>948994</v>
      </c>
      <c r="H2467" s="336">
        <v>147225.08613551912</v>
      </c>
      <c r="I2467" s="336">
        <v>3795.9760000000001</v>
      </c>
      <c r="J2467" s="336"/>
      <c r="K2467" s="336"/>
      <c r="L2467" s="337">
        <f t="shared" si="115"/>
        <v>15.513805791766766</v>
      </c>
      <c r="M2467" s="337">
        <f t="shared" si="116"/>
        <v>0.4</v>
      </c>
    </row>
    <row r="2468" spans="1:13">
      <c r="A2468" s="334" t="s">
        <v>1652</v>
      </c>
      <c r="B2468" s="334" t="s">
        <v>189</v>
      </c>
      <c r="C2468" s="334" t="s">
        <v>189</v>
      </c>
      <c r="D2468" s="334" t="s">
        <v>1537</v>
      </c>
      <c r="E2468" s="334" t="s">
        <v>1041</v>
      </c>
      <c r="F2468" s="334" t="str">
        <f t="shared" si="117"/>
        <v>Barishal FR Non-PNP</v>
      </c>
      <c r="G2468" s="338">
        <v>1033461</v>
      </c>
      <c r="H2468" s="336">
        <v>169399.08496179688</v>
      </c>
      <c r="I2468" s="336">
        <v>4133.8440000000001</v>
      </c>
      <c r="J2468" s="336"/>
      <c r="K2468" s="336"/>
      <c r="L2468" s="337">
        <f t="shared" si="115"/>
        <v>16.391434699693253</v>
      </c>
      <c r="M2468" s="337">
        <f t="shared" si="116"/>
        <v>0.4</v>
      </c>
    </row>
    <row r="2469" spans="1:13">
      <c r="A2469" s="334" t="s">
        <v>1653</v>
      </c>
      <c r="B2469" s="334" t="s">
        <v>107</v>
      </c>
      <c r="C2469" s="334" t="s">
        <v>107</v>
      </c>
      <c r="D2469" s="334" t="s">
        <v>1537</v>
      </c>
      <c r="E2469" s="334" t="s">
        <v>1041</v>
      </c>
      <c r="F2469" s="334" t="str">
        <f t="shared" si="117"/>
        <v>Rajshahi FR Non-PNP</v>
      </c>
      <c r="G2469" s="338">
        <v>985039</v>
      </c>
      <c r="H2469" s="336">
        <v>193820.95600637814</v>
      </c>
      <c r="I2469" s="336">
        <v>3940.1559999999999</v>
      </c>
      <c r="J2469" s="336"/>
      <c r="K2469" s="336"/>
      <c r="L2469" s="337">
        <f t="shared" si="115"/>
        <v>19.67647534832409</v>
      </c>
      <c r="M2469" s="337">
        <f t="shared" si="116"/>
        <v>0.4</v>
      </c>
    </row>
    <row r="2470" spans="1:13">
      <c r="A2470" s="334" t="s">
        <v>1654</v>
      </c>
      <c r="B2470" s="334" t="s">
        <v>1564</v>
      </c>
      <c r="C2470" s="334" t="s">
        <v>189</v>
      </c>
      <c r="D2470" s="334" t="s">
        <v>1537</v>
      </c>
      <c r="E2470" s="334" t="s">
        <v>1041</v>
      </c>
      <c r="F2470" s="334" t="str">
        <f t="shared" si="117"/>
        <v>Barishal FR Non-PNP</v>
      </c>
      <c r="G2470" s="338">
        <v>607916</v>
      </c>
      <c r="H2470" s="336">
        <v>106591.02812666883</v>
      </c>
      <c r="I2470" s="336">
        <v>2431.6640000000002</v>
      </c>
      <c r="J2470" s="336"/>
      <c r="K2470" s="336"/>
      <c r="L2470" s="337">
        <f t="shared" si="115"/>
        <v>17.533841538414656</v>
      </c>
      <c r="M2470" s="337">
        <f t="shared" si="116"/>
        <v>0.4</v>
      </c>
    </row>
    <row r="2471" spans="1:13">
      <c r="A2471" s="334" t="s">
        <v>1655</v>
      </c>
      <c r="B2471" s="334" t="s">
        <v>52</v>
      </c>
      <c r="C2471" s="334" t="s">
        <v>52</v>
      </c>
      <c r="D2471" s="334" t="s">
        <v>1492</v>
      </c>
      <c r="E2471" s="334" t="s">
        <v>1041</v>
      </c>
      <c r="F2471" s="334" t="str">
        <f t="shared" si="117"/>
        <v>Dhaka FR PNP</v>
      </c>
      <c r="G2471" s="338">
        <v>8175448</v>
      </c>
      <c r="H2471" s="336">
        <v>1570316.0490945429</v>
      </c>
      <c r="I2471" s="336">
        <v>32701.792000000001</v>
      </c>
      <c r="J2471" s="336"/>
      <c r="K2471" s="336"/>
      <c r="L2471" s="337">
        <f t="shared" si="115"/>
        <v>19.207706404524167</v>
      </c>
      <c r="M2471" s="337">
        <f t="shared" si="116"/>
        <v>0.4</v>
      </c>
    </row>
    <row r="2472" spans="1:13">
      <c r="A2472" s="334" t="s">
        <v>1656</v>
      </c>
      <c r="B2472" s="334" t="s">
        <v>189</v>
      </c>
      <c r="C2472" s="334" t="s">
        <v>189</v>
      </c>
      <c r="D2472" s="334" t="s">
        <v>1537</v>
      </c>
      <c r="E2472" s="334" t="s">
        <v>1041</v>
      </c>
      <c r="F2472" s="334" t="str">
        <f t="shared" si="117"/>
        <v>Barishal FR Non-PNP</v>
      </c>
      <c r="G2472" s="338">
        <v>778680</v>
      </c>
      <c r="H2472" s="336">
        <v>122343.94019985214</v>
      </c>
      <c r="I2472" s="336">
        <v>3114.7200000000003</v>
      </c>
      <c r="J2472" s="336"/>
      <c r="K2472" s="336"/>
      <c r="L2472" s="337">
        <f t="shared" si="115"/>
        <v>15.711709585433315</v>
      </c>
      <c r="M2472" s="337">
        <f t="shared" si="116"/>
        <v>0.4</v>
      </c>
    </row>
    <row r="2473" spans="1:13">
      <c r="A2473" s="334" t="s">
        <v>1657</v>
      </c>
      <c r="B2473" s="334" t="s">
        <v>189</v>
      </c>
      <c r="C2473" s="334" t="s">
        <v>189</v>
      </c>
      <c r="D2473" s="334" t="s">
        <v>1537</v>
      </c>
      <c r="E2473" s="334" t="s">
        <v>1041</v>
      </c>
      <c r="F2473" s="334" t="str">
        <f t="shared" si="117"/>
        <v>Barishal FR Non-PNP</v>
      </c>
      <c r="G2473" s="338">
        <v>1119302</v>
      </c>
      <c r="H2473" s="336">
        <v>188900.82196266591</v>
      </c>
      <c r="I2473" s="336">
        <v>4477.2080000000005</v>
      </c>
      <c r="J2473" s="336"/>
      <c r="K2473" s="336"/>
      <c r="L2473" s="337">
        <f t="shared" si="115"/>
        <v>16.876662595319754</v>
      </c>
      <c r="M2473" s="337">
        <f t="shared" si="116"/>
        <v>0.4</v>
      </c>
    </row>
    <row r="2474" spans="1:13">
      <c r="A2474" s="334" t="s">
        <v>1658</v>
      </c>
      <c r="B2474" s="334" t="s">
        <v>52</v>
      </c>
      <c r="C2474" s="334" t="s">
        <v>52</v>
      </c>
      <c r="D2474" s="334" t="s">
        <v>1537</v>
      </c>
      <c r="E2474" s="334" t="s">
        <v>1041</v>
      </c>
      <c r="F2474" s="334" t="str">
        <f t="shared" si="117"/>
        <v>Dhaka FR Non-PNP</v>
      </c>
      <c r="G2474" s="338">
        <v>1665864</v>
      </c>
      <c r="H2474" s="336">
        <v>287189.7523197736</v>
      </c>
      <c r="I2474" s="336">
        <v>6663.4560000000001</v>
      </c>
      <c r="J2474" s="336"/>
      <c r="K2474" s="336"/>
      <c r="L2474" s="337">
        <f t="shared" si="115"/>
        <v>17.239687772817806</v>
      </c>
      <c r="M2474" s="337">
        <f t="shared" si="116"/>
        <v>0.4</v>
      </c>
    </row>
    <row r="2475" spans="1:13">
      <c r="A2475" s="334" t="s">
        <v>1659</v>
      </c>
      <c r="B2475" s="334" t="s">
        <v>162</v>
      </c>
      <c r="C2475" s="334" t="s">
        <v>195</v>
      </c>
      <c r="D2475" s="334" t="s">
        <v>1537</v>
      </c>
      <c r="E2475" s="334" t="s">
        <v>1041</v>
      </c>
      <c r="F2475" s="334" t="str">
        <f t="shared" si="117"/>
        <v>Chattogram FR Non-PNP</v>
      </c>
      <c r="G2475" s="338">
        <v>639437</v>
      </c>
      <c r="H2475" s="336">
        <v>120630.58503367088</v>
      </c>
      <c r="I2475" s="336">
        <v>2557.748</v>
      </c>
      <c r="J2475" s="336"/>
      <c r="K2475" s="336"/>
      <c r="L2475" s="337">
        <f t="shared" si="115"/>
        <v>18.865124325566221</v>
      </c>
      <c r="M2475" s="337">
        <f t="shared" si="116"/>
        <v>0.4</v>
      </c>
    </row>
    <row r="2476" spans="1:13">
      <c r="A2476" s="334" t="s">
        <v>1660</v>
      </c>
      <c r="B2476" s="334" t="s">
        <v>576</v>
      </c>
      <c r="C2476" s="334" t="s">
        <v>389</v>
      </c>
      <c r="D2476" s="334" t="s">
        <v>1537</v>
      </c>
      <c r="E2476" s="334" t="s">
        <v>1041</v>
      </c>
      <c r="F2476" s="334" t="str">
        <f t="shared" si="117"/>
        <v>Rangpur FR Non-PNP</v>
      </c>
      <c r="G2476" s="338">
        <v>650579</v>
      </c>
      <c r="H2476" s="336">
        <v>122050.09631925392</v>
      </c>
      <c r="I2476" s="336">
        <v>2602.3160000000003</v>
      </c>
      <c r="J2476" s="336"/>
      <c r="K2476" s="336"/>
      <c r="L2476" s="337">
        <f t="shared" si="115"/>
        <v>18.760226862418541</v>
      </c>
      <c r="M2476" s="337">
        <f t="shared" si="116"/>
        <v>0.4</v>
      </c>
    </row>
    <row r="2477" spans="1:13">
      <c r="A2477" s="334" t="s">
        <v>1661</v>
      </c>
      <c r="B2477" s="334" t="s">
        <v>52</v>
      </c>
      <c r="C2477" s="334" t="s">
        <v>52</v>
      </c>
      <c r="D2477" s="334" t="s">
        <v>1537</v>
      </c>
      <c r="E2477" s="334" t="s">
        <v>1041</v>
      </c>
      <c r="F2477" s="334" t="str">
        <f t="shared" si="117"/>
        <v>Dhaka FR Non-PNP</v>
      </c>
      <c r="G2477" s="338">
        <v>859851</v>
      </c>
      <c r="H2477" s="336">
        <v>152383.44351400962</v>
      </c>
      <c r="I2477" s="336">
        <v>3439.404</v>
      </c>
      <c r="J2477" s="336"/>
      <c r="K2477" s="336"/>
      <c r="L2477" s="337">
        <f t="shared" si="115"/>
        <v>17.722075512386404</v>
      </c>
      <c r="M2477" s="337">
        <f t="shared" si="116"/>
        <v>0.4</v>
      </c>
    </row>
    <row r="2478" spans="1:13">
      <c r="A2478" s="334" t="s">
        <v>1662</v>
      </c>
      <c r="B2478" s="334" t="s">
        <v>131</v>
      </c>
      <c r="C2478" s="334" t="s">
        <v>131</v>
      </c>
      <c r="D2478" s="334" t="s">
        <v>1537</v>
      </c>
      <c r="E2478" s="334" t="s">
        <v>1041</v>
      </c>
      <c r="F2478" s="334" t="str">
        <f t="shared" si="117"/>
        <v>Sylhet FR Non-PNP</v>
      </c>
      <c r="G2478" s="338">
        <v>1289434</v>
      </c>
      <c r="H2478" s="336">
        <v>188444.70819851971</v>
      </c>
      <c r="I2478" s="336">
        <v>5157.7359999999999</v>
      </c>
      <c r="J2478" s="336"/>
      <c r="K2478" s="336"/>
      <c r="L2478" s="337">
        <f t="shared" si="115"/>
        <v>14.614529180905707</v>
      </c>
      <c r="M2478" s="337">
        <f t="shared" si="116"/>
        <v>0.4</v>
      </c>
    </row>
    <row r="2479" spans="1:13">
      <c r="A2479" s="334" t="s">
        <v>1663</v>
      </c>
      <c r="B2479" s="334" t="s">
        <v>362</v>
      </c>
      <c r="C2479" s="334" t="s">
        <v>52</v>
      </c>
      <c r="D2479" s="334" t="s">
        <v>1537</v>
      </c>
      <c r="E2479" s="334" t="s">
        <v>1041</v>
      </c>
      <c r="F2479" s="334" t="str">
        <f t="shared" si="117"/>
        <v>Dhaka FR Non-PNP</v>
      </c>
      <c r="G2479" s="338">
        <v>1036927</v>
      </c>
      <c r="H2479" s="336">
        <v>200689.30965754177</v>
      </c>
      <c r="I2479" s="336">
        <v>4147.7080000000005</v>
      </c>
      <c r="J2479" s="336"/>
      <c r="K2479" s="336"/>
      <c r="L2479" s="337">
        <f t="shared" si="115"/>
        <v>19.354237054058942</v>
      </c>
      <c r="M2479" s="337">
        <f t="shared" si="116"/>
        <v>0.40000000000000008</v>
      </c>
    </row>
    <row r="2480" spans="1:13">
      <c r="A2480" s="334" t="s">
        <v>1679</v>
      </c>
      <c r="B2480" s="334" t="s">
        <v>401</v>
      </c>
      <c r="C2480" s="334" t="s">
        <v>195</v>
      </c>
      <c r="D2480" s="334" t="s">
        <v>1537</v>
      </c>
      <c r="E2480" s="334" t="s">
        <v>1041</v>
      </c>
      <c r="F2480" s="334" t="str">
        <f t="shared" si="117"/>
        <v>Chattogram FR Non-PNP</v>
      </c>
      <c r="G2480" s="338">
        <v>1531641</v>
      </c>
      <c r="H2480" s="336">
        <v>309664.56494434644</v>
      </c>
      <c r="I2480" s="336">
        <v>6126.5640000000003</v>
      </c>
      <c r="J2480" s="336"/>
      <c r="K2480" s="336"/>
      <c r="L2480" s="337">
        <f t="shared" si="115"/>
        <v>20.217829435510438</v>
      </c>
      <c r="M2480" s="337">
        <f t="shared" si="116"/>
        <v>0.4</v>
      </c>
    </row>
    <row r="2481" spans="1:13">
      <c r="A2481" s="334" t="s">
        <v>1680</v>
      </c>
      <c r="B2481" s="334" t="s">
        <v>159</v>
      </c>
      <c r="C2481" s="334" t="s">
        <v>159</v>
      </c>
      <c r="D2481" s="334" t="s">
        <v>1537</v>
      </c>
      <c r="E2481" s="334" t="s">
        <v>1041</v>
      </c>
      <c r="F2481" s="334" t="str">
        <f t="shared" si="117"/>
        <v>Khulna FR Non-PNP</v>
      </c>
      <c r="G2481" s="338">
        <v>3514</v>
      </c>
      <c r="H2481" s="336">
        <v>838.35243246320726</v>
      </c>
      <c r="I2481" s="336">
        <v>14.056000000000001</v>
      </c>
      <c r="J2481" s="336"/>
      <c r="K2481" s="336"/>
      <c r="L2481" s="337">
        <f t="shared" si="115"/>
        <v>23.85749665518518</v>
      </c>
      <c r="M2481" s="337">
        <f t="shared" si="116"/>
        <v>0.4</v>
      </c>
    </row>
    <row r="2482" spans="1:13">
      <c r="A2482" s="334" t="s">
        <v>1664</v>
      </c>
      <c r="B2482" s="334" t="s">
        <v>131</v>
      </c>
      <c r="C2482" s="334" t="s">
        <v>131</v>
      </c>
      <c r="D2482" s="334" t="s">
        <v>1537</v>
      </c>
      <c r="E2482" s="334" t="s">
        <v>1041</v>
      </c>
      <c r="F2482" s="334" t="str">
        <f t="shared" si="117"/>
        <v>Sylhet FR Non-PNP</v>
      </c>
      <c r="G2482" s="338">
        <v>755690</v>
      </c>
      <c r="H2482" s="336">
        <v>144131.74480584241</v>
      </c>
      <c r="I2482" s="336">
        <v>3022.76</v>
      </c>
      <c r="J2482" s="336"/>
      <c r="K2482" s="336"/>
      <c r="L2482" s="337">
        <f t="shared" si="115"/>
        <v>19.072866493647183</v>
      </c>
      <c r="M2482" s="337">
        <f t="shared" si="116"/>
        <v>0.4</v>
      </c>
    </row>
    <row r="2483" spans="1:13">
      <c r="A2483" s="334" t="s">
        <v>1665</v>
      </c>
      <c r="B2483" s="334" t="s">
        <v>52</v>
      </c>
      <c r="C2483" s="334" t="s">
        <v>52</v>
      </c>
      <c r="D2483" s="334" t="s">
        <v>1537</v>
      </c>
      <c r="E2483" s="334" t="s">
        <v>1041</v>
      </c>
      <c r="F2483" s="334" t="str">
        <f t="shared" si="117"/>
        <v>Dhaka FR Non-PNP</v>
      </c>
      <c r="G2483" s="338">
        <v>1510398</v>
      </c>
      <c r="H2483" s="336">
        <v>269463.81610716949</v>
      </c>
      <c r="I2483" s="336">
        <v>6041.5920000000006</v>
      </c>
      <c r="J2483" s="336"/>
      <c r="K2483" s="336"/>
      <c r="L2483" s="337">
        <f t="shared" si="115"/>
        <v>17.840583482444327</v>
      </c>
      <c r="M2483" s="337">
        <f t="shared" si="116"/>
        <v>0.4</v>
      </c>
    </row>
    <row r="2484" spans="1:13">
      <c r="A2484" s="334" t="s">
        <v>1666</v>
      </c>
      <c r="B2484" s="334" t="s">
        <v>52</v>
      </c>
      <c r="C2484" s="334" t="s">
        <v>52</v>
      </c>
      <c r="D2484" s="334" t="s">
        <v>1537</v>
      </c>
      <c r="E2484" s="334" t="s">
        <v>1041</v>
      </c>
      <c r="F2484" s="334" t="str">
        <f t="shared" si="117"/>
        <v>Dhaka FR Non-PNP</v>
      </c>
      <c r="G2484" s="338">
        <v>1530423</v>
      </c>
      <c r="H2484" s="336">
        <v>269471.90184002736</v>
      </c>
      <c r="I2484" s="336">
        <v>6121.692</v>
      </c>
      <c r="J2484" s="336"/>
      <c r="K2484" s="336"/>
      <c r="L2484" s="337">
        <f t="shared" si="115"/>
        <v>17.607674599769304</v>
      </c>
      <c r="M2484" s="337">
        <f t="shared" si="116"/>
        <v>0.4</v>
      </c>
    </row>
    <row r="2485" spans="1:13">
      <c r="A2485" s="334" t="s">
        <v>1667</v>
      </c>
      <c r="B2485" s="334" t="s">
        <v>52</v>
      </c>
      <c r="C2485" s="334" t="s">
        <v>52</v>
      </c>
      <c r="D2485" s="334" t="s">
        <v>1537</v>
      </c>
      <c r="E2485" s="334" t="s">
        <v>1041</v>
      </c>
      <c r="F2485" s="334" t="str">
        <f t="shared" si="117"/>
        <v>Dhaka FR Non-PNP</v>
      </c>
      <c r="G2485" s="338">
        <v>1506315</v>
      </c>
      <c r="H2485" s="336">
        <v>268337.62685405981</v>
      </c>
      <c r="I2485" s="336">
        <v>6025.26</v>
      </c>
      <c r="J2485" s="336"/>
      <c r="K2485" s="336"/>
      <c r="L2485" s="337">
        <f t="shared" si="115"/>
        <v>17.814177436595919</v>
      </c>
      <c r="M2485" s="337">
        <f t="shared" si="116"/>
        <v>0.4</v>
      </c>
    </row>
    <row r="2486" spans="1:13">
      <c r="A2486" s="334" t="s">
        <v>1668</v>
      </c>
      <c r="B2486" s="334" t="s">
        <v>189</v>
      </c>
      <c r="C2486" s="334" t="s">
        <v>189</v>
      </c>
      <c r="D2486" s="334" t="s">
        <v>1537</v>
      </c>
      <c r="E2486" s="334" t="s">
        <v>1041</v>
      </c>
      <c r="F2486" s="334" t="str">
        <f t="shared" si="117"/>
        <v>Barishal FR Non-PNP</v>
      </c>
      <c r="G2486" s="338">
        <v>870462</v>
      </c>
      <c r="H2486" s="336">
        <v>153867.10566352456</v>
      </c>
      <c r="I2486" s="336">
        <v>3481.848</v>
      </c>
      <c r="J2486" s="336"/>
      <c r="K2486" s="336"/>
      <c r="L2486" s="337">
        <f t="shared" si="115"/>
        <v>17.676487389860164</v>
      </c>
      <c r="M2486" s="337">
        <f t="shared" si="116"/>
        <v>0.4</v>
      </c>
    </row>
    <row r="2487" spans="1:13">
      <c r="A2487" s="334" t="s">
        <v>1669</v>
      </c>
      <c r="B2487" s="334" t="s">
        <v>159</v>
      </c>
      <c r="C2487" s="334" t="s">
        <v>159</v>
      </c>
      <c r="D2487" s="334" t="s">
        <v>1537</v>
      </c>
      <c r="E2487" s="334" t="s">
        <v>1041</v>
      </c>
      <c r="F2487" s="334" t="str">
        <f t="shared" si="117"/>
        <v>Khulna FR Non-PNP</v>
      </c>
      <c r="G2487" s="338">
        <v>1300487</v>
      </c>
      <c r="H2487" s="336">
        <v>180123.0178547696</v>
      </c>
      <c r="I2487" s="336">
        <v>5201.9480000000003</v>
      </c>
      <c r="J2487" s="336"/>
      <c r="K2487" s="336"/>
      <c r="L2487" s="337">
        <f t="shared" si="115"/>
        <v>13.850428174581491</v>
      </c>
      <c r="M2487" s="337">
        <f t="shared" si="116"/>
        <v>0.4</v>
      </c>
    </row>
    <row r="2488" spans="1:13">
      <c r="A2488" s="334" t="s">
        <v>1670</v>
      </c>
      <c r="B2488" s="334" t="s">
        <v>401</v>
      </c>
      <c r="C2488" s="334" t="s">
        <v>195</v>
      </c>
      <c r="D2488" s="334" t="s">
        <v>1537</v>
      </c>
      <c r="E2488" s="334" t="s">
        <v>1041</v>
      </c>
      <c r="F2488" s="334" t="str">
        <f t="shared" si="117"/>
        <v>Chattogram FR Non-PNP</v>
      </c>
      <c r="G2488" s="338">
        <v>997623</v>
      </c>
      <c r="H2488" s="336">
        <v>190353.07267688037</v>
      </c>
      <c r="I2488" s="336">
        <v>3990.4920000000002</v>
      </c>
      <c r="J2488" s="336"/>
      <c r="K2488" s="336"/>
      <c r="L2488" s="337">
        <f t="shared" si="115"/>
        <v>19.080662001265043</v>
      </c>
      <c r="M2488" s="337">
        <f t="shared" si="116"/>
        <v>0.4</v>
      </c>
    </row>
    <row r="2489" spans="1:13">
      <c r="A2489" s="334" t="s">
        <v>1671</v>
      </c>
      <c r="B2489" s="334" t="s">
        <v>542</v>
      </c>
      <c r="C2489" s="334" t="s">
        <v>52</v>
      </c>
      <c r="D2489" s="334" t="s">
        <v>1537</v>
      </c>
      <c r="E2489" s="334" t="s">
        <v>1041</v>
      </c>
      <c r="F2489" s="334" t="str">
        <f t="shared" si="117"/>
        <v>Dhaka FR Non-PNP</v>
      </c>
      <c r="G2489" s="338">
        <v>712446</v>
      </c>
      <c r="H2489" s="336">
        <v>148278.29423060489</v>
      </c>
      <c r="I2489" s="336">
        <v>2849.7840000000001</v>
      </c>
      <c r="J2489" s="336"/>
      <c r="K2489" s="336"/>
      <c r="L2489" s="337">
        <f t="shared" si="115"/>
        <v>20.812566037370537</v>
      </c>
      <c r="M2489" s="337">
        <f t="shared" si="116"/>
        <v>0.4</v>
      </c>
    </row>
    <row r="2490" spans="1:13">
      <c r="A2490" s="334" t="s">
        <v>1681</v>
      </c>
      <c r="B2490" s="334" t="s">
        <v>52</v>
      </c>
      <c r="C2490" s="334" t="s">
        <v>52</v>
      </c>
      <c r="D2490" s="334" t="s">
        <v>1537</v>
      </c>
      <c r="E2490" s="334" t="s">
        <v>1041</v>
      </c>
      <c r="F2490" s="334" t="str">
        <f t="shared" si="117"/>
        <v>Dhaka FR Non-PNP</v>
      </c>
      <c r="G2490" s="338">
        <v>62665</v>
      </c>
      <c r="H2490" s="336">
        <v>11397.071539173421</v>
      </c>
      <c r="I2490" s="336">
        <v>250.66</v>
      </c>
      <c r="J2490" s="336"/>
      <c r="K2490" s="336"/>
      <c r="L2490" s="337">
        <f t="shared" si="115"/>
        <v>18.187299990702023</v>
      </c>
      <c r="M2490" s="337">
        <f t="shared" si="116"/>
        <v>0.4</v>
      </c>
    </row>
    <row r="2491" spans="1:13">
      <c r="A2491" s="334" t="s">
        <v>1672</v>
      </c>
      <c r="B2491" s="334" t="s">
        <v>189</v>
      </c>
      <c r="C2491" s="334" t="s">
        <v>189</v>
      </c>
      <c r="D2491" s="334" t="s">
        <v>1537</v>
      </c>
      <c r="E2491" s="334" t="s">
        <v>1041</v>
      </c>
      <c r="F2491" s="334" t="str">
        <f t="shared" si="117"/>
        <v>Barishal FR Non-PNP</v>
      </c>
      <c r="G2491" s="338">
        <v>1198795</v>
      </c>
      <c r="H2491" s="336">
        <v>209774.47485142923</v>
      </c>
      <c r="I2491" s="336">
        <v>4795.18</v>
      </c>
      <c r="J2491" s="336"/>
      <c r="K2491" s="336"/>
      <c r="L2491" s="337">
        <f t="shared" si="115"/>
        <v>17.498777927120919</v>
      </c>
      <c r="M2491" s="337">
        <f t="shared" si="116"/>
        <v>0.4</v>
      </c>
    </row>
    <row r="2492" spans="1:13">
      <c r="A2492" s="334" t="s">
        <v>1673</v>
      </c>
      <c r="B2492" s="334" t="s">
        <v>162</v>
      </c>
      <c r="C2492" s="334" t="s">
        <v>195</v>
      </c>
      <c r="D2492" s="334" t="s">
        <v>1537</v>
      </c>
      <c r="E2492" s="334" t="s">
        <v>1041</v>
      </c>
      <c r="F2492" s="334" t="str">
        <f t="shared" si="117"/>
        <v>Chattogram FR Non-PNP</v>
      </c>
      <c r="G2492" s="338">
        <v>1820880</v>
      </c>
      <c r="H2492" s="336">
        <v>353157.01749028929</v>
      </c>
      <c r="I2492" s="336">
        <v>7283.52</v>
      </c>
      <c r="J2492" s="336"/>
      <c r="K2492" s="336"/>
      <c r="L2492" s="337">
        <f t="shared" si="115"/>
        <v>19.394853998631941</v>
      </c>
      <c r="M2492" s="337">
        <f t="shared" si="116"/>
        <v>0.4</v>
      </c>
    </row>
    <row r="2493" spans="1:13">
      <c r="A2493" s="334" t="s">
        <v>1674</v>
      </c>
      <c r="B2493" s="334" t="s">
        <v>189</v>
      </c>
      <c r="C2493" s="334" t="s">
        <v>189</v>
      </c>
      <c r="D2493" s="334" t="s">
        <v>1537</v>
      </c>
      <c r="E2493" s="334" t="s">
        <v>1041</v>
      </c>
      <c r="F2493" s="334" t="str">
        <f t="shared" si="117"/>
        <v>Barishal FR Non-PNP</v>
      </c>
      <c r="G2493" s="338">
        <v>622175</v>
      </c>
      <c r="H2493" s="336">
        <v>130399.62148431668</v>
      </c>
      <c r="I2493" s="336">
        <v>2488.7000000000003</v>
      </c>
      <c r="J2493" s="336"/>
      <c r="K2493" s="336"/>
      <c r="L2493" s="337">
        <f t="shared" si="115"/>
        <v>20.958672637813585</v>
      </c>
      <c r="M2493" s="337">
        <f t="shared" si="116"/>
        <v>0.4</v>
      </c>
    </row>
    <row r="2494" spans="1:13">
      <c r="A2494" s="334" t="s">
        <v>1682</v>
      </c>
      <c r="B2494" s="334" t="s">
        <v>389</v>
      </c>
      <c r="C2494" s="334" t="s">
        <v>389</v>
      </c>
      <c r="D2494" s="334" t="s">
        <v>1537</v>
      </c>
      <c r="E2494" s="334" t="s">
        <v>1041</v>
      </c>
      <c r="F2494" s="334" t="str">
        <f t="shared" si="117"/>
        <v>Rangpur FR Non-PNP</v>
      </c>
      <c r="G2494" s="338">
        <v>6428</v>
      </c>
      <c r="H2494" s="336">
        <v>1605.9950719145795</v>
      </c>
      <c r="I2494" s="336">
        <v>25.712</v>
      </c>
      <c r="J2494" s="336"/>
      <c r="K2494" s="336"/>
      <c r="L2494" s="337">
        <f t="shared" si="115"/>
        <v>24.984366395684187</v>
      </c>
      <c r="M2494" s="337">
        <f t="shared" si="116"/>
        <v>0.4</v>
      </c>
    </row>
    <row r="2495" spans="1:13">
      <c r="A2495" s="334" t="s">
        <v>1675</v>
      </c>
      <c r="B2495" s="334" t="s">
        <v>189</v>
      </c>
      <c r="C2495" s="334" t="s">
        <v>189</v>
      </c>
      <c r="D2495" s="334" t="s">
        <v>1537</v>
      </c>
      <c r="E2495" s="334" t="s">
        <v>1041</v>
      </c>
      <c r="F2495" s="334" t="str">
        <f t="shared" si="117"/>
        <v>Barishal FR Non-PNP</v>
      </c>
      <c r="G2495" s="338">
        <v>855707</v>
      </c>
      <c r="H2495" s="336">
        <v>140767.83929883008</v>
      </c>
      <c r="I2495" s="336">
        <v>3422.828</v>
      </c>
      <c r="J2495" s="336"/>
      <c r="K2495" s="336"/>
      <c r="L2495" s="337">
        <f t="shared" si="115"/>
        <v>16.450471866986021</v>
      </c>
      <c r="M2495" s="337">
        <f t="shared" si="116"/>
        <v>0.4</v>
      </c>
    </row>
    <row r="2496" spans="1:13">
      <c r="A2496" s="334" t="s">
        <v>1676</v>
      </c>
      <c r="B2496" s="334" t="s">
        <v>52</v>
      </c>
      <c r="C2496" s="334" t="s">
        <v>52</v>
      </c>
      <c r="D2496" s="334" t="s">
        <v>1537</v>
      </c>
      <c r="E2496" s="334" t="s">
        <v>1041</v>
      </c>
      <c r="F2496" s="334" t="str">
        <f t="shared" si="117"/>
        <v>Dhaka FR Non-PNP</v>
      </c>
      <c r="G2496" s="338">
        <v>1496210</v>
      </c>
      <c r="H2496" s="336">
        <v>256349.34190128784</v>
      </c>
      <c r="I2496" s="336">
        <v>5984.84</v>
      </c>
      <c r="J2496" s="336"/>
      <c r="K2496" s="336"/>
      <c r="L2496" s="337">
        <f t="shared" si="115"/>
        <v>17.133246128637548</v>
      </c>
      <c r="M2496" s="337">
        <f t="shared" si="116"/>
        <v>0.4</v>
      </c>
    </row>
    <row r="2497" spans="1:13">
      <c r="A2497" s="334" t="s">
        <v>1677</v>
      </c>
      <c r="B2497" s="334" t="s">
        <v>1566</v>
      </c>
      <c r="C2497" s="334" t="s">
        <v>389</v>
      </c>
      <c r="D2497" s="334" t="s">
        <v>1537</v>
      </c>
      <c r="E2497" s="334" t="s">
        <v>1041</v>
      </c>
      <c r="F2497" s="334" t="str">
        <f t="shared" si="117"/>
        <v>Rangpur FR Non-PNP</v>
      </c>
      <c r="G2497" s="338">
        <v>517488</v>
      </c>
      <c r="H2497" s="336">
        <v>92224.042277618661</v>
      </c>
      <c r="I2497" s="336">
        <v>2069.9520000000002</v>
      </c>
      <c r="J2497" s="336"/>
      <c r="K2497" s="336"/>
      <c r="L2497" s="337">
        <f t="shared" si="115"/>
        <v>17.821484223328589</v>
      </c>
      <c r="M2497" s="337">
        <f t="shared" si="116"/>
        <v>0.4</v>
      </c>
    </row>
    <row r="2498" spans="1:13">
      <c r="A2498" s="334" t="s">
        <v>1683</v>
      </c>
      <c r="B2498" s="334" t="s">
        <v>107</v>
      </c>
      <c r="C2498" s="334" t="s">
        <v>107</v>
      </c>
      <c r="D2498" s="334" t="s">
        <v>1537</v>
      </c>
      <c r="E2498" s="334" t="s">
        <v>1041</v>
      </c>
      <c r="F2498" s="334" t="str">
        <f t="shared" si="117"/>
        <v>Rajshahi FR Non-PNP</v>
      </c>
      <c r="G2498" s="338">
        <v>747766</v>
      </c>
      <c r="H2498" s="336">
        <v>150803.62319733825</v>
      </c>
      <c r="I2498" s="336">
        <v>2991.0639999999999</v>
      </c>
      <c r="J2498" s="336"/>
      <c r="K2498" s="336"/>
      <c r="L2498" s="337">
        <f t="shared" si="115"/>
        <v>20.167221189160546</v>
      </c>
      <c r="M2498" s="337">
        <f t="shared" si="116"/>
        <v>0.4</v>
      </c>
    </row>
    <row r="2499" spans="1:13">
      <c r="A2499" s="334" t="s">
        <v>1684</v>
      </c>
      <c r="B2499" s="334" t="s">
        <v>401</v>
      </c>
      <c r="C2499" s="334" t="s">
        <v>195</v>
      </c>
      <c r="D2499" s="334" t="s">
        <v>1537</v>
      </c>
      <c r="E2499" s="334" t="s">
        <v>1041</v>
      </c>
      <c r="F2499" s="334" t="str">
        <f t="shared" si="117"/>
        <v>Chattogram FR Non-PNP</v>
      </c>
      <c r="G2499" s="338">
        <v>130193</v>
      </c>
      <c r="H2499" s="336">
        <v>29833.005729220513</v>
      </c>
      <c r="I2499" s="336">
        <v>520.77200000000005</v>
      </c>
      <c r="J2499" s="336"/>
      <c r="K2499" s="336"/>
      <c r="L2499" s="337">
        <f t="shared" ref="L2499:L2562" si="118">(H2499/G2499)*100</f>
        <v>22.914446805297146</v>
      </c>
      <c r="M2499" s="337">
        <f t="shared" ref="M2499:M2562" si="119">(I2499/G2499)*100</f>
        <v>0.4</v>
      </c>
    </row>
    <row r="2500" spans="1:13">
      <c r="A2500" s="334" t="s">
        <v>1685</v>
      </c>
      <c r="B2500" s="334" t="s">
        <v>173</v>
      </c>
      <c r="C2500" s="334" t="s">
        <v>52</v>
      </c>
      <c r="D2500" s="334" t="s">
        <v>1537</v>
      </c>
      <c r="E2500" s="334" t="s">
        <v>1041</v>
      </c>
      <c r="F2500" s="334" t="str">
        <f t="shared" ref="F2500:F2563" si="120">CONCATENATE(C2500," ",E2500," ",D2500)</f>
        <v>Dhaka FR Non-PNP</v>
      </c>
      <c r="G2500" s="338">
        <v>1629</v>
      </c>
      <c r="H2500" s="336">
        <v>389.68937379889616</v>
      </c>
      <c r="I2500" s="336">
        <v>6.516</v>
      </c>
      <c r="J2500" s="336"/>
      <c r="K2500" s="336"/>
      <c r="L2500" s="337">
        <f t="shared" si="118"/>
        <v>23.921999619330641</v>
      </c>
      <c r="M2500" s="337">
        <f t="shared" si="119"/>
        <v>0.4</v>
      </c>
    </row>
    <row r="2501" spans="1:13">
      <c r="A2501" s="334" t="s">
        <v>1686</v>
      </c>
      <c r="B2501" s="334" t="s">
        <v>170</v>
      </c>
      <c r="C2501" s="334" t="s">
        <v>195</v>
      </c>
      <c r="D2501" s="334" t="s">
        <v>1537</v>
      </c>
      <c r="E2501" s="334" t="s">
        <v>1041</v>
      </c>
      <c r="F2501" s="334" t="str">
        <f t="shared" si="120"/>
        <v>Chattogram FR Non-PNP</v>
      </c>
      <c r="G2501" s="338">
        <v>1522</v>
      </c>
      <c r="H2501" s="336">
        <v>83.714300734685338</v>
      </c>
      <c r="I2501" s="336">
        <v>6.0880000000000001</v>
      </c>
      <c r="J2501" s="336"/>
      <c r="K2501" s="336"/>
      <c r="L2501" s="337">
        <f t="shared" si="118"/>
        <v>5.5002825712671051</v>
      </c>
      <c r="M2501" s="337">
        <f t="shared" si="119"/>
        <v>0.4</v>
      </c>
    </row>
    <row r="2502" spans="1:13">
      <c r="A2502" s="334" t="s">
        <v>1687</v>
      </c>
      <c r="B2502" s="334" t="s">
        <v>103</v>
      </c>
      <c r="C2502" s="334" t="s">
        <v>52</v>
      </c>
      <c r="D2502" s="334" t="s">
        <v>1537</v>
      </c>
      <c r="E2502" s="334" t="s">
        <v>1041</v>
      </c>
      <c r="F2502" s="334" t="str">
        <f t="shared" si="120"/>
        <v>Dhaka FR Non-PNP</v>
      </c>
      <c r="G2502" s="338">
        <v>5347</v>
      </c>
      <c r="H2502" s="336">
        <v>991.85765579095619</v>
      </c>
      <c r="I2502" s="336">
        <v>21.388000000000002</v>
      </c>
      <c r="J2502" s="336"/>
      <c r="K2502" s="336"/>
      <c r="L2502" s="337">
        <f t="shared" si="118"/>
        <v>18.549797190779056</v>
      </c>
      <c r="M2502" s="337">
        <f t="shared" si="119"/>
        <v>0.4</v>
      </c>
    </row>
    <row r="2503" spans="1:13">
      <c r="A2503" s="334" t="s">
        <v>1688</v>
      </c>
      <c r="B2503" s="334" t="s">
        <v>162</v>
      </c>
      <c r="C2503" s="334" t="s">
        <v>195</v>
      </c>
      <c r="D2503" s="334" t="s">
        <v>1537</v>
      </c>
      <c r="E2503" s="334" t="s">
        <v>1041</v>
      </c>
      <c r="F2503" s="334" t="str">
        <f t="shared" si="120"/>
        <v>Chattogram FR Non-PNP</v>
      </c>
      <c r="G2503" s="338">
        <v>1370</v>
      </c>
      <c r="H2503" s="336">
        <v>197.27808060243879</v>
      </c>
      <c r="I2503" s="336">
        <v>5.48</v>
      </c>
      <c r="J2503" s="336"/>
      <c r="K2503" s="336"/>
      <c r="L2503" s="337">
        <f t="shared" si="118"/>
        <v>14.399859897988232</v>
      </c>
      <c r="M2503" s="337">
        <f t="shared" si="119"/>
        <v>0.4</v>
      </c>
    </row>
    <row r="2504" spans="1:13">
      <c r="A2504" s="334" t="s">
        <v>1689</v>
      </c>
      <c r="B2504" s="334" t="s">
        <v>173</v>
      </c>
      <c r="C2504" s="334" t="s">
        <v>52</v>
      </c>
      <c r="D2504" s="334" t="s">
        <v>1537</v>
      </c>
      <c r="E2504" s="334" t="s">
        <v>1041</v>
      </c>
      <c r="F2504" s="334" t="str">
        <f t="shared" si="120"/>
        <v>Dhaka FR Non-PNP</v>
      </c>
      <c r="G2504" s="338">
        <v>132439</v>
      </c>
      <c r="H2504" s="336">
        <v>24515.895995800067</v>
      </c>
      <c r="I2504" s="336">
        <v>529.75599999999997</v>
      </c>
      <c r="J2504" s="336"/>
      <c r="K2504" s="336"/>
      <c r="L2504" s="337">
        <f t="shared" si="118"/>
        <v>18.51108510015937</v>
      </c>
      <c r="M2504" s="337">
        <f t="shared" si="119"/>
        <v>0.4</v>
      </c>
    </row>
    <row r="2505" spans="1:13">
      <c r="A2505" s="334" t="s">
        <v>1690</v>
      </c>
      <c r="B2505" s="334" t="s">
        <v>52</v>
      </c>
      <c r="C2505" s="334" t="s">
        <v>52</v>
      </c>
      <c r="D2505" s="334" t="s">
        <v>1492</v>
      </c>
      <c r="E2505" s="334" t="s">
        <v>1041</v>
      </c>
      <c r="F2505" s="334" t="str">
        <f t="shared" si="120"/>
        <v>Dhaka FR PNP</v>
      </c>
      <c r="G2505" s="338">
        <v>19175</v>
      </c>
      <c r="H2505" s="336">
        <v>4329.2396802309668</v>
      </c>
      <c r="I2505" s="336">
        <v>76.7</v>
      </c>
      <c r="J2505" s="336"/>
      <c r="K2505" s="336"/>
      <c r="L2505" s="337">
        <f t="shared" si="118"/>
        <v>22.577521148531769</v>
      </c>
      <c r="M2505" s="337">
        <f t="shared" si="119"/>
        <v>0.4</v>
      </c>
    </row>
    <row r="2506" spans="1:13">
      <c r="A2506" s="334" t="s">
        <v>1691</v>
      </c>
      <c r="B2506" s="334" t="s">
        <v>79</v>
      </c>
      <c r="C2506" s="334" t="s">
        <v>52</v>
      </c>
      <c r="D2506" s="334" t="s">
        <v>1537</v>
      </c>
      <c r="E2506" s="334" t="s">
        <v>1041</v>
      </c>
      <c r="F2506" s="334" t="str">
        <f t="shared" si="120"/>
        <v>Dhaka FR Non-PNP</v>
      </c>
      <c r="G2506" s="338">
        <v>3746</v>
      </c>
      <c r="H2506" s="336">
        <v>689.76526929483612</v>
      </c>
      <c r="I2506" s="336">
        <v>14.984</v>
      </c>
      <c r="J2506" s="336"/>
      <c r="K2506" s="336"/>
      <c r="L2506" s="337">
        <f t="shared" si="118"/>
        <v>18.413381454747359</v>
      </c>
      <c r="M2506" s="337">
        <f t="shared" si="119"/>
        <v>0.4</v>
      </c>
    </row>
    <row r="2507" spans="1:13">
      <c r="A2507" s="334" t="s">
        <v>1692</v>
      </c>
      <c r="B2507" s="334" t="s">
        <v>186</v>
      </c>
      <c r="C2507" s="334" t="s">
        <v>195</v>
      </c>
      <c r="D2507" s="334" t="s">
        <v>1537</v>
      </c>
      <c r="E2507" s="334" t="s">
        <v>1041</v>
      </c>
      <c r="F2507" s="334" t="str">
        <f t="shared" si="120"/>
        <v>Chattogram FR Non-PNP</v>
      </c>
      <c r="G2507" s="338">
        <v>1482</v>
      </c>
      <c r="H2507" s="336">
        <v>306.06945540647212</v>
      </c>
      <c r="I2507" s="336">
        <v>5.9279999999999999</v>
      </c>
      <c r="J2507" s="336"/>
      <c r="K2507" s="336"/>
      <c r="L2507" s="337">
        <f t="shared" si="118"/>
        <v>20.652459878979226</v>
      </c>
      <c r="M2507" s="337">
        <f t="shared" si="119"/>
        <v>0.4</v>
      </c>
    </row>
    <row r="2508" spans="1:13">
      <c r="A2508" s="334" t="s">
        <v>1693</v>
      </c>
      <c r="B2508" s="334" t="s">
        <v>362</v>
      </c>
      <c r="C2508" s="334" t="s">
        <v>52</v>
      </c>
      <c r="D2508" s="334" t="s">
        <v>1537</v>
      </c>
      <c r="E2508" s="334" t="s">
        <v>1041</v>
      </c>
      <c r="F2508" s="334" t="str">
        <f t="shared" si="120"/>
        <v>Dhaka FR Non-PNP</v>
      </c>
      <c r="G2508" s="338">
        <v>1846</v>
      </c>
      <c r="H2508" s="336">
        <v>238.54286348790214</v>
      </c>
      <c r="I2508" s="336">
        <v>7.3840000000000003</v>
      </c>
      <c r="J2508" s="336"/>
      <c r="K2508" s="336"/>
      <c r="L2508" s="337">
        <f t="shared" si="118"/>
        <v>12.922148617979531</v>
      </c>
      <c r="M2508" s="337">
        <f t="shared" si="119"/>
        <v>0.4</v>
      </c>
    </row>
    <row r="2509" spans="1:13">
      <c r="A2509" s="334" t="s">
        <v>1694</v>
      </c>
      <c r="B2509" s="334" t="s">
        <v>52</v>
      </c>
      <c r="C2509" s="334" t="s">
        <v>52</v>
      </c>
      <c r="D2509" s="334" t="s">
        <v>1537</v>
      </c>
      <c r="E2509" s="334" t="s">
        <v>1041</v>
      </c>
      <c r="F2509" s="334" t="str">
        <f t="shared" si="120"/>
        <v>Dhaka FR Non-PNP</v>
      </c>
      <c r="G2509" s="338">
        <v>19375</v>
      </c>
      <c r="H2509" s="336">
        <v>3775.5075838204948</v>
      </c>
      <c r="I2509" s="336">
        <v>77.5</v>
      </c>
      <c r="J2509" s="336"/>
      <c r="K2509" s="336"/>
      <c r="L2509" s="337">
        <f t="shared" si="118"/>
        <v>19.486490755202553</v>
      </c>
      <c r="M2509" s="337">
        <f t="shared" si="119"/>
        <v>0.4</v>
      </c>
    </row>
    <row r="2510" spans="1:13">
      <c r="A2510" s="334" t="s">
        <v>1695</v>
      </c>
      <c r="B2510" s="334" t="s">
        <v>52</v>
      </c>
      <c r="C2510" s="334" t="s">
        <v>52</v>
      </c>
      <c r="D2510" s="334" t="s">
        <v>1537</v>
      </c>
      <c r="E2510" s="334" t="s">
        <v>1041</v>
      </c>
      <c r="F2510" s="334" t="str">
        <f t="shared" si="120"/>
        <v>Dhaka FR Non-PNP</v>
      </c>
      <c r="G2510" s="338">
        <v>447</v>
      </c>
      <c r="H2510" s="336">
        <v>91.190437872996696</v>
      </c>
      <c r="I2510" s="336">
        <v>1.788</v>
      </c>
      <c r="J2510" s="336"/>
      <c r="K2510" s="336"/>
      <c r="L2510" s="337">
        <f t="shared" si="118"/>
        <v>20.400545385457875</v>
      </c>
      <c r="M2510" s="337">
        <f t="shared" si="119"/>
        <v>0.4</v>
      </c>
    </row>
    <row r="2511" spans="1:13">
      <c r="A2511" s="334" t="s">
        <v>1696</v>
      </c>
      <c r="B2511" s="334" t="s">
        <v>52</v>
      </c>
      <c r="C2511" s="334" t="s">
        <v>52</v>
      </c>
      <c r="D2511" s="334" t="s">
        <v>1537</v>
      </c>
      <c r="E2511" s="334" t="s">
        <v>1041</v>
      </c>
      <c r="F2511" s="334" t="str">
        <f t="shared" si="120"/>
        <v>Dhaka FR Non-PNP</v>
      </c>
      <c r="G2511" s="338">
        <v>1217</v>
      </c>
      <c r="H2511" s="336">
        <v>188.5761980673152</v>
      </c>
      <c r="I2511" s="336">
        <v>4.8680000000000003</v>
      </c>
      <c r="J2511" s="336"/>
      <c r="K2511" s="336"/>
      <c r="L2511" s="337">
        <f t="shared" si="118"/>
        <v>15.495168288193526</v>
      </c>
      <c r="M2511" s="337">
        <f t="shared" si="119"/>
        <v>0.4</v>
      </c>
    </row>
    <row r="2512" spans="1:13">
      <c r="A2512" s="334" t="s">
        <v>1697</v>
      </c>
      <c r="B2512" s="334" t="s">
        <v>159</v>
      </c>
      <c r="C2512" s="334" t="s">
        <v>159</v>
      </c>
      <c r="D2512" s="334" t="s">
        <v>1537</v>
      </c>
      <c r="E2512" s="334" t="s">
        <v>1041</v>
      </c>
      <c r="F2512" s="334" t="str">
        <f t="shared" si="120"/>
        <v>Khulna FR Non-PNP</v>
      </c>
      <c r="G2512" s="338">
        <v>785</v>
      </c>
      <c r="H2512" s="336">
        <v>214.65257701761314</v>
      </c>
      <c r="I2512" s="336">
        <v>3.14</v>
      </c>
      <c r="J2512" s="336"/>
      <c r="K2512" s="336"/>
      <c r="L2512" s="337">
        <f t="shared" si="118"/>
        <v>27.344277327084477</v>
      </c>
      <c r="M2512" s="337">
        <f t="shared" si="119"/>
        <v>0.4</v>
      </c>
    </row>
    <row r="2513" spans="1:13">
      <c r="A2513" s="334" t="s">
        <v>1698</v>
      </c>
      <c r="B2513" s="334" t="s">
        <v>389</v>
      </c>
      <c r="C2513" s="334" t="s">
        <v>389</v>
      </c>
      <c r="D2513" s="334" t="s">
        <v>1537</v>
      </c>
      <c r="E2513" s="334" t="s">
        <v>1041</v>
      </c>
      <c r="F2513" s="334" t="str">
        <f t="shared" si="120"/>
        <v>Rangpur FR Non-PNP</v>
      </c>
      <c r="G2513" s="338">
        <v>1777</v>
      </c>
      <c r="H2513" s="336">
        <v>100.98950561797761</v>
      </c>
      <c r="I2513" s="336">
        <v>7.1080000000000005</v>
      </c>
      <c r="J2513" s="336"/>
      <c r="K2513" s="336"/>
      <c r="L2513" s="337">
        <f t="shared" si="118"/>
        <v>5.683146067415735</v>
      </c>
      <c r="M2513" s="337">
        <f t="shared" si="119"/>
        <v>0.4</v>
      </c>
    </row>
    <row r="2514" spans="1:13">
      <c r="A2514" s="334" t="s">
        <v>1699</v>
      </c>
      <c r="B2514" s="334" t="s">
        <v>170</v>
      </c>
      <c r="C2514" s="334" t="s">
        <v>195</v>
      </c>
      <c r="D2514" s="334" t="s">
        <v>1537</v>
      </c>
      <c r="E2514" s="334" t="s">
        <v>1041</v>
      </c>
      <c r="F2514" s="334" t="str">
        <f t="shared" si="120"/>
        <v>Chattogram FR Non-PNP</v>
      </c>
      <c r="G2514" s="338">
        <v>1591</v>
      </c>
      <c r="H2514" s="336">
        <v>99.420000000000073</v>
      </c>
      <c r="I2514" s="336">
        <v>6.3639999999999999</v>
      </c>
      <c r="J2514" s="336"/>
      <c r="K2514" s="336"/>
      <c r="L2514" s="337">
        <f t="shared" si="118"/>
        <v>6.248900062853556</v>
      </c>
      <c r="M2514" s="337">
        <f t="shared" si="119"/>
        <v>0.4</v>
      </c>
    </row>
    <row r="2515" spans="1:13">
      <c r="A2515" s="334" t="s">
        <v>1700</v>
      </c>
      <c r="B2515" s="334" t="s">
        <v>52</v>
      </c>
      <c r="C2515" s="334" t="s">
        <v>52</v>
      </c>
      <c r="D2515" s="334" t="s">
        <v>1537</v>
      </c>
      <c r="E2515" s="334" t="s">
        <v>1041</v>
      </c>
      <c r="F2515" s="334" t="str">
        <f t="shared" si="120"/>
        <v>Dhaka FR Non-PNP</v>
      </c>
      <c r="G2515" s="338">
        <v>13669</v>
      </c>
      <c r="H2515" s="336">
        <v>3010.6465572364818</v>
      </c>
      <c r="I2515" s="336">
        <v>54.676000000000002</v>
      </c>
      <c r="J2515" s="336"/>
      <c r="K2515" s="336"/>
      <c r="L2515" s="337">
        <f t="shared" si="118"/>
        <v>22.025360723070321</v>
      </c>
      <c r="M2515" s="337">
        <f t="shared" si="119"/>
        <v>0.4</v>
      </c>
    </row>
    <row r="2516" spans="1:13">
      <c r="A2516" s="334" t="s">
        <v>1701</v>
      </c>
      <c r="B2516" s="334" t="s">
        <v>52</v>
      </c>
      <c r="C2516" s="334" t="s">
        <v>52</v>
      </c>
      <c r="D2516" s="334" t="s">
        <v>1537</v>
      </c>
      <c r="E2516" s="334" t="s">
        <v>1041</v>
      </c>
      <c r="F2516" s="334" t="str">
        <f t="shared" si="120"/>
        <v>Dhaka FR Non-PNP</v>
      </c>
      <c r="G2516" s="338">
        <v>330</v>
      </c>
      <c r="H2516" s="336">
        <v>83.870713918227779</v>
      </c>
      <c r="I2516" s="336">
        <v>1.32</v>
      </c>
      <c r="J2516" s="336"/>
      <c r="K2516" s="336"/>
      <c r="L2516" s="337">
        <f t="shared" si="118"/>
        <v>25.415367854008419</v>
      </c>
      <c r="M2516" s="337">
        <f t="shared" si="119"/>
        <v>0.4</v>
      </c>
    </row>
    <row r="2517" spans="1:13">
      <c r="A2517" s="334" t="s">
        <v>1702</v>
      </c>
      <c r="B2517" s="334" t="s">
        <v>1139</v>
      </c>
      <c r="C2517" s="334" t="s">
        <v>189</v>
      </c>
      <c r="D2517" s="334" t="s">
        <v>1537</v>
      </c>
      <c r="E2517" s="334" t="s">
        <v>1041</v>
      </c>
      <c r="F2517" s="334" t="str">
        <f t="shared" si="120"/>
        <v>Barishal FR Non-PNP</v>
      </c>
      <c r="G2517" s="338">
        <v>961</v>
      </c>
      <c r="H2517" s="336">
        <v>189.10322245322237</v>
      </c>
      <c r="I2517" s="336">
        <v>3.8439999999999999</v>
      </c>
      <c r="J2517" s="336"/>
      <c r="K2517" s="336"/>
      <c r="L2517" s="337">
        <f t="shared" si="118"/>
        <v>19.67775467775467</v>
      </c>
      <c r="M2517" s="337">
        <f t="shared" si="119"/>
        <v>0.4</v>
      </c>
    </row>
    <row r="2518" spans="1:13">
      <c r="A2518" s="334" t="s">
        <v>1703</v>
      </c>
      <c r="B2518" s="334" t="s">
        <v>189</v>
      </c>
      <c r="C2518" s="334" t="s">
        <v>189</v>
      </c>
      <c r="D2518" s="334" t="s">
        <v>1537</v>
      </c>
      <c r="E2518" s="334" t="s">
        <v>1041</v>
      </c>
      <c r="F2518" s="334" t="str">
        <f t="shared" si="120"/>
        <v>Barishal FR Non-PNP</v>
      </c>
      <c r="G2518" s="338">
        <v>591</v>
      </c>
      <c r="H2518" s="336">
        <v>134.76930882278324</v>
      </c>
      <c r="I2518" s="336">
        <v>2.3639999999999999</v>
      </c>
      <c r="J2518" s="336"/>
      <c r="K2518" s="336"/>
      <c r="L2518" s="337">
        <f t="shared" si="118"/>
        <v>22.803605553770431</v>
      </c>
      <c r="M2518" s="337">
        <f t="shared" si="119"/>
        <v>0.4</v>
      </c>
    </row>
    <row r="2519" spans="1:13">
      <c r="A2519" s="334" t="s">
        <v>775</v>
      </c>
      <c r="B2519" s="334" t="s">
        <v>195</v>
      </c>
      <c r="C2519" s="334" t="s">
        <v>195</v>
      </c>
      <c r="D2519" s="334" t="s">
        <v>1492</v>
      </c>
      <c r="E2519" s="334" t="s">
        <v>1555</v>
      </c>
      <c r="F2519" s="334" t="str">
        <f t="shared" si="120"/>
        <v>Chattogram OWN PNP</v>
      </c>
      <c r="G2519" s="338">
        <v>11840094</v>
      </c>
      <c r="H2519" s="336">
        <v>1825038.8539526435</v>
      </c>
      <c r="I2519" s="336">
        <v>33979.743999999999</v>
      </c>
      <c r="J2519" s="336"/>
      <c r="K2519" s="336"/>
      <c r="L2519" s="337">
        <f t="shared" si="118"/>
        <v>15.4140571346194</v>
      </c>
      <c r="M2519" s="337">
        <f t="shared" si="119"/>
        <v>0.28698880262268184</v>
      </c>
    </row>
    <row r="2520" spans="1:13">
      <c r="A2520" s="334" t="s">
        <v>776</v>
      </c>
      <c r="B2520" s="334" t="s">
        <v>195</v>
      </c>
      <c r="C2520" s="334" t="s">
        <v>195</v>
      </c>
      <c r="D2520" s="334" t="s">
        <v>1492</v>
      </c>
      <c r="E2520" s="334" t="s">
        <v>1555</v>
      </c>
      <c r="F2520" s="334" t="str">
        <f t="shared" si="120"/>
        <v>Chattogram OWN PNP</v>
      </c>
      <c r="G2520" s="338">
        <v>17433655</v>
      </c>
      <c r="H2520" s="336">
        <v>2898951.8699305644</v>
      </c>
      <c r="I2520" s="336">
        <v>69734.62</v>
      </c>
      <c r="J2520" s="336"/>
      <c r="K2520" s="336"/>
      <c r="L2520" s="337">
        <f t="shared" si="118"/>
        <v>16.628480200684049</v>
      </c>
      <c r="M2520" s="337">
        <f t="shared" si="119"/>
        <v>0.4</v>
      </c>
    </row>
    <row r="2521" spans="1:13">
      <c r="A2521" s="334" t="s">
        <v>777</v>
      </c>
      <c r="B2521" s="334" t="s">
        <v>162</v>
      </c>
      <c r="C2521" s="334" t="s">
        <v>195</v>
      </c>
      <c r="D2521" s="334" t="s">
        <v>1492</v>
      </c>
      <c r="E2521" s="334" t="s">
        <v>1555</v>
      </c>
      <c r="F2521" s="334" t="str">
        <f t="shared" si="120"/>
        <v>Chattogram OWN PNP</v>
      </c>
      <c r="G2521" s="338">
        <v>12928300</v>
      </c>
      <c r="H2521" s="336">
        <v>2081064.7712944499</v>
      </c>
      <c r="I2521" s="336">
        <v>30854.880000000001</v>
      </c>
      <c r="J2521" s="336"/>
      <c r="K2521" s="336"/>
      <c r="L2521" s="337">
        <f t="shared" si="118"/>
        <v>16.096971537591561</v>
      </c>
      <c r="M2521" s="337">
        <f t="shared" si="119"/>
        <v>0.23866154096052844</v>
      </c>
    </row>
    <row r="2522" spans="1:13">
      <c r="A2522" s="334" t="s">
        <v>778</v>
      </c>
      <c r="B2522" s="334" t="s">
        <v>162</v>
      </c>
      <c r="C2522" s="334" t="s">
        <v>195</v>
      </c>
      <c r="D2522" s="334" t="s">
        <v>1492</v>
      </c>
      <c r="E2522" s="334" t="s">
        <v>1555</v>
      </c>
      <c r="F2522" s="334" t="str">
        <f t="shared" si="120"/>
        <v>Chattogram OWN PNP</v>
      </c>
      <c r="G2522" s="338">
        <v>25627702</v>
      </c>
      <c r="H2522" s="336">
        <v>4627816.0448694918</v>
      </c>
      <c r="I2522" s="336">
        <v>72331.788</v>
      </c>
      <c r="J2522" s="336"/>
      <c r="K2522" s="336"/>
      <c r="L2522" s="337">
        <f t="shared" si="118"/>
        <v>18.057865839354196</v>
      </c>
      <c r="M2522" s="337">
        <f t="shared" si="119"/>
        <v>0.28224063164149482</v>
      </c>
    </row>
    <row r="2523" spans="1:13">
      <c r="A2523" s="334" t="s">
        <v>779</v>
      </c>
      <c r="B2523" s="334" t="s">
        <v>195</v>
      </c>
      <c r="C2523" s="334" t="s">
        <v>195</v>
      </c>
      <c r="D2523" s="334" t="s">
        <v>1492</v>
      </c>
      <c r="E2523" s="334" t="s">
        <v>1555</v>
      </c>
      <c r="F2523" s="334" t="str">
        <f t="shared" si="120"/>
        <v>Chattogram OWN PNP</v>
      </c>
      <c r="G2523" s="338">
        <v>11451025</v>
      </c>
      <c r="H2523" s="336">
        <v>1850580.1708670708</v>
      </c>
      <c r="I2523" s="336">
        <v>34264.612000000001</v>
      </c>
      <c r="J2523" s="336"/>
      <c r="K2523" s="336"/>
      <c r="L2523" s="337">
        <f t="shared" si="118"/>
        <v>16.160825523191775</v>
      </c>
      <c r="M2523" s="337">
        <f t="shared" si="119"/>
        <v>0.2992274665368384</v>
      </c>
    </row>
    <row r="2524" spans="1:13">
      <c r="A2524" s="334" t="s">
        <v>780</v>
      </c>
      <c r="B2524" s="334" t="s">
        <v>162</v>
      </c>
      <c r="C2524" s="334" t="s">
        <v>195</v>
      </c>
      <c r="D2524" s="334" t="s">
        <v>1537</v>
      </c>
      <c r="E2524" s="334" t="s">
        <v>1555</v>
      </c>
      <c r="F2524" s="334" t="str">
        <f t="shared" si="120"/>
        <v>Chattogram OWN Non-PNP</v>
      </c>
      <c r="G2524" s="338">
        <v>3824622</v>
      </c>
      <c r="H2524" s="336">
        <v>647589.64185039653</v>
      </c>
      <c r="I2524" s="336">
        <v>15298.488000000001</v>
      </c>
      <c r="J2524" s="336"/>
      <c r="K2524" s="336"/>
      <c r="L2524" s="337">
        <f t="shared" si="118"/>
        <v>16.932121444953165</v>
      </c>
      <c r="M2524" s="337">
        <f t="shared" si="119"/>
        <v>0.4</v>
      </c>
    </row>
    <row r="2525" spans="1:13">
      <c r="A2525" s="334" t="s">
        <v>781</v>
      </c>
      <c r="B2525" s="334" t="s">
        <v>455</v>
      </c>
      <c r="C2525" s="334" t="s">
        <v>195</v>
      </c>
      <c r="D2525" s="334" t="s">
        <v>1492</v>
      </c>
      <c r="E2525" s="334" t="s">
        <v>1555</v>
      </c>
      <c r="F2525" s="334" t="str">
        <f t="shared" si="120"/>
        <v>Chattogram OWN PNP</v>
      </c>
      <c r="G2525" s="338">
        <v>11748671</v>
      </c>
      <c r="H2525" s="336">
        <v>2047013.2546372865</v>
      </c>
      <c r="I2525" s="336">
        <v>31933.86</v>
      </c>
      <c r="J2525" s="336"/>
      <c r="K2525" s="336"/>
      <c r="L2525" s="337">
        <f t="shared" si="118"/>
        <v>17.423360094408011</v>
      </c>
      <c r="M2525" s="337">
        <f t="shared" si="119"/>
        <v>0.27180827516576128</v>
      </c>
    </row>
    <row r="2526" spans="1:13">
      <c r="A2526" s="334" t="s">
        <v>782</v>
      </c>
      <c r="B2526" s="334" t="s">
        <v>195</v>
      </c>
      <c r="C2526" s="334" t="s">
        <v>195</v>
      </c>
      <c r="D2526" s="334" t="s">
        <v>1492</v>
      </c>
      <c r="E2526" s="334" t="s">
        <v>1555</v>
      </c>
      <c r="F2526" s="334" t="str">
        <f t="shared" si="120"/>
        <v>Chattogram OWN PNP</v>
      </c>
      <c r="G2526" s="338">
        <v>7396740</v>
      </c>
      <c r="H2526" s="336">
        <v>1129089.3713727631</v>
      </c>
      <c r="I2526" s="336">
        <v>22476.232</v>
      </c>
      <c r="J2526" s="336"/>
      <c r="K2526" s="336"/>
      <c r="L2526" s="337">
        <f t="shared" si="118"/>
        <v>15.264689192438333</v>
      </c>
      <c r="M2526" s="337">
        <f t="shared" si="119"/>
        <v>0.30386673047856216</v>
      </c>
    </row>
    <row r="2527" spans="1:13">
      <c r="A2527" s="334" t="s">
        <v>783</v>
      </c>
      <c r="B2527" s="334" t="s">
        <v>283</v>
      </c>
      <c r="C2527" s="334" t="s">
        <v>195</v>
      </c>
      <c r="D2527" s="334" t="s">
        <v>1537</v>
      </c>
      <c r="E2527" s="334" t="s">
        <v>1555</v>
      </c>
      <c r="F2527" s="334" t="str">
        <f t="shared" si="120"/>
        <v>Chattogram OWN Non-PNP</v>
      </c>
      <c r="G2527" s="338">
        <v>3824136</v>
      </c>
      <c r="H2527" s="336">
        <v>766011.19593143871</v>
      </c>
      <c r="I2527" s="336">
        <v>15296.544</v>
      </c>
      <c r="J2527" s="336"/>
      <c r="K2527" s="336"/>
      <c r="L2527" s="337">
        <f t="shared" si="118"/>
        <v>20.03096113557255</v>
      </c>
      <c r="M2527" s="337">
        <f t="shared" si="119"/>
        <v>0.4</v>
      </c>
    </row>
    <row r="2528" spans="1:13">
      <c r="A2528" s="334" t="s">
        <v>903</v>
      </c>
      <c r="B2528" s="334" t="s">
        <v>76</v>
      </c>
      <c r="C2528" s="334" t="s">
        <v>195</v>
      </c>
      <c r="D2528" s="334" t="s">
        <v>1537</v>
      </c>
      <c r="E2528" s="334" t="s">
        <v>1555</v>
      </c>
      <c r="F2528" s="334" t="str">
        <f t="shared" si="120"/>
        <v>Chattogram OWN Non-PNP</v>
      </c>
      <c r="G2528" s="338">
        <v>5216100</v>
      </c>
      <c r="H2528" s="336">
        <v>896966.54015694861</v>
      </c>
      <c r="I2528" s="336">
        <v>20864.400000000001</v>
      </c>
      <c r="J2528" s="336"/>
      <c r="K2528" s="336"/>
      <c r="L2528" s="337">
        <f t="shared" si="118"/>
        <v>17.196114724735885</v>
      </c>
      <c r="M2528" s="337">
        <f t="shared" si="119"/>
        <v>0.4</v>
      </c>
    </row>
    <row r="2529" spans="1:13">
      <c r="A2529" s="334" t="s">
        <v>1556</v>
      </c>
      <c r="B2529" s="334" t="s">
        <v>283</v>
      </c>
      <c r="C2529" s="334" t="s">
        <v>195</v>
      </c>
      <c r="D2529" s="334" t="s">
        <v>1492</v>
      </c>
      <c r="E2529" s="334" t="s">
        <v>1555</v>
      </c>
      <c r="F2529" s="334" t="str">
        <f t="shared" si="120"/>
        <v>Chattogram OWN PNP</v>
      </c>
      <c r="G2529" s="338">
        <v>10755623</v>
      </c>
      <c r="H2529" s="336">
        <v>1784081.8972503643</v>
      </c>
      <c r="I2529" s="336">
        <v>243313.58163869265</v>
      </c>
      <c r="J2529" s="336"/>
      <c r="K2529" s="336"/>
      <c r="L2529" s="337">
        <f t="shared" si="118"/>
        <v>16.587434286701612</v>
      </c>
      <c r="M2529" s="337">
        <f t="shared" si="119"/>
        <v>2.2621988669432969</v>
      </c>
    </row>
    <row r="2530" spans="1:13">
      <c r="A2530" s="334" t="s">
        <v>784</v>
      </c>
      <c r="B2530" s="334" t="s">
        <v>52</v>
      </c>
      <c r="C2530" s="334" t="s">
        <v>52</v>
      </c>
      <c r="D2530" s="334" t="s">
        <v>1492</v>
      </c>
      <c r="E2530" s="334" t="s">
        <v>1555</v>
      </c>
      <c r="F2530" s="334" t="str">
        <f t="shared" si="120"/>
        <v>Dhaka OWN PNP</v>
      </c>
      <c r="G2530" s="338">
        <v>4380710</v>
      </c>
      <c r="H2530" s="336">
        <v>749734.65451859799</v>
      </c>
      <c r="I2530" s="336">
        <v>13594.444</v>
      </c>
      <c r="J2530" s="336"/>
      <c r="K2530" s="336"/>
      <c r="L2530" s="337">
        <f t="shared" si="118"/>
        <v>17.114455294201122</v>
      </c>
      <c r="M2530" s="337">
        <f t="shared" si="119"/>
        <v>0.3103251299446893</v>
      </c>
    </row>
    <row r="2531" spans="1:13">
      <c r="A2531" s="334" t="s">
        <v>785</v>
      </c>
      <c r="B2531" s="334" t="s">
        <v>52</v>
      </c>
      <c r="C2531" s="334" t="s">
        <v>1557</v>
      </c>
      <c r="D2531" s="334" t="s">
        <v>1492</v>
      </c>
      <c r="E2531" s="334" t="s">
        <v>1555</v>
      </c>
      <c r="F2531" s="334" t="str">
        <f t="shared" si="120"/>
        <v>DhakaGBUD OWN PNP</v>
      </c>
      <c r="G2531" s="338">
        <v>10539520</v>
      </c>
      <c r="H2531" s="336">
        <v>1817296.6568780679</v>
      </c>
      <c r="I2531" s="336">
        <v>104284.19529721432</v>
      </c>
      <c r="J2531" s="336"/>
      <c r="K2531" s="336"/>
      <c r="L2531" s="337">
        <f t="shared" si="118"/>
        <v>17.242689011245936</v>
      </c>
      <c r="M2531" s="337">
        <f t="shared" si="119"/>
        <v>0.98945867835740442</v>
      </c>
    </row>
    <row r="2532" spans="1:13">
      <c r="A2532" s="334" t="s">
        <v>786</v>
      </c>
      <c r="B2532" s="334" t="s">
        <v>52</v>
      </c>
      <c r="C2532" s="334" t="s">
        <v>52</v>
      </c>
      <c r="D2532" s="334" t="s">
        <v>1492</v>
      </c>
      <c r="E2532" s="334" t="s">
        <v>1555</v>
      </c>
      <c r="F2532" s="334" t="str">
        <f t="shared" si="120"/>
        <v>Dhaka OWN PNP</v>
      </c>
      <c r="G2532" s="338">
        <v>5771696</v>
      </c>
      <c r="H2532" s="336">
        <v>995134.86820113088</v>
      </c>
      <c r="I2532" s="336">
        <v>0</v>
      </c>
      <c r="J2532" s="336"/>
      <c r="K2532" s="336"/>
      <c r="L2532" s="337">
        <f t="shared" si="118"/>
        <v>17.241636915754587</v>
      </c>
      <c r="M2532" s="337">
        <f t="shared" si="119"/>
        <v>0</v>
      </c>
    </row>
    <row r="2533" spans="1:13">
      <c r="A2533" s="334" t="s">
        <v>787</v>
      </c>
      <c r="B2533" s="334" t="s">
        <v>52</v>
      </c>
      <c r="C2533" s="334" t="s">
        <v>52</v>
      </c>
      <c r="D2533" s="334" t="s">
        <v>1492</v>
      </c>
      <c r="E2533" s="334" t="s">
        <v>1555</v>
      </c>
      <c r="F2533" s="334" t="str">
        <f t="shared" si="120"/>
        <v>Dhaka OWN PNP</v>
      </c>
      <c r="G2533" s="338">
        <v>16193654</v>
      </c>
      <c r="H2533" s="336">
        <v>2693815.2411341784</v>
      </c>
      <c r="I2533" s="336">
        <v>46733.984000000004</v>
      </c>
      <c r="J2533" s="336"/>
      <c r="K2533" s="336"/>
      <c r="L2533" s="337">
        <f t="shared" si="118"/>
        <v>16.635005546828271</v>
      </c>
      <c r="M2533" s="337">
        <f t="shared" si="119"/>
        <v>0.28859443335024942</v>
      </c>
    </row>
    <row r="2534" spans="1:13">
      <c r="A2534" s="334" t="s">
        <v>788</v>
      </c>
      <c r="B2534" s="334" t="s">
        <v>52</v>
      </c>
      <c r="C2534" s="334" t="s">
        <v>1557</v>
      </c>
      <c r="D2534" s="334" t="s">
        <v>1492</v>
      </c>
      <c r="E2534" s="334" t="s">
        <v>1555</v>
      </c>
      <c r="F2534" s="334" t="str">
        <f t="shared" si="120"/>
        <v>DhakaGBUD OWN PNP</v>
      </c>
      <c r="G2534" s="338">
        <v>52595521</v>
      </c>
      <c r="H2534" s="336">
        <v>9372152.1188264638</v>
      </c>
      <c r="I2534" s="336">
        <v>210382.084</v>
      </c>
      <c r="J2534" s="336"/>
      <c r="K2534" s="336"/>
      <c r="L2534" s="337">
        <f t="shared" si="118"/>
        <v>17.819297043994421</v>
      </c>
      <c r="M2534" s="337">
        <f t="shared" si="119"/>
        <v>0.4</v>
      </c>
    </row>
    <row r="2535" spans="1:13">
      <c r="A2535" s="334" t="s">
        <v>789</v>
      </c>
      <c r="B2535" s="334" t="s">
        <v>52</v>
      </c>
      <c r="C2535" s="334" t="s">
        <v>52</v>
      </c>
      <c r="D2535" s="334" t="s">
        <v>1492</v>
      </c>
      <c r="E2535" s="334" t="s">
        <v>1555</v>
      </c>
      <c r="F2535" s="334" t="str">
        <f t="shared" si="120"/>
        <v>Dhaka OWN PNP</v>
      </c>
      <c r="G2535" s="338">
        <v>10613328</v>
      </c>
      <c r="H2535" s="336">
        <v>1717952.560608332</v>
      </c>
      <c r="I2535" s="336">
        <v>104480.6741905958</v>
      </c>
      <c r="J2535" s="336"/>
      <c r="K2535" s="336"/>
      <c r="L2535" s="337">
        <f t="shared" si="118"/>
        <v>16.186747084499149</v>
      </c>
      <c r="M2535" s="337">
        <f t="shared" si="119"/>
        <v>0.98442895753900939</v>
      </c>
    </row>
    <row r="2536" spans="1:13">
      <c r="A2536" s="334" t="s">
        <v>790</v>
      </c>
      <c r="B2536" s="334" t="s">
        <v>103</v>
      </c>
      <c r="C2536" s="334" t="s">
        <v>52</v>
      </c>
      <c r="D2536" s="334" t="s">
        <v>1492</v>
      </c>
      <c r="E2536" s="334" t="s">
        <v>1555</v>
      </c>
      <c r="F2536" s="334" t="str">
        <f t="shared" si="120"/>
        <v>Dhaka OWN PNP</v>
      </c>
      <c r="G2536" s="338">
        <v>12703078</v>
      </c>
      <c r="H2536" s="336">
        <v>2287186.958900121</v>
      </c>
      <c r="I2536" s="336">
        <v>31210.556</v>
      </c>
      <c r="J2536" s="336"/>
      <c r="K2536" s="336"/>
      <c r="L2536" s="337">
        <f t="shared" si="118"/>
        <v>18.004982405839915</v>
      </c>
      <c r="M2536" s="337">
        <f t="shared" si="119"/>
        <v>0.24569286278490932</v>
      </c>
    </row>
    <row r="2537" spans="1:13">
      <c r="A2537" s="334" t="s">
        <v>791</v>
      </c>
      <c r="B2537" s="334" t="s">
        <v>52</v>
      </c>
      <c r="C2537" s="334" t="s">
        <v>1557</v>
      </c>
      <c r="D2537" s="334" t="s">
        <v>1492</v>
      </c>
      <c r="E2537" s="334" t="s">
        <v>1555</v>
      </c>
      <c r="F2537" s="334" t="str">
        <f t="shared" si="120"/>
        <v>DhakaGBUD OWN PNP</v>
      </c>
      <c r="G2537" s="338">
        <v>37904681</v>
      </c>
      <c r="H2537" s="336">
        <v>6695183.9325550701</v>
      </c>
      <c r="I2537" s="336">
        <v>97822.400000000009</v>
      </c>
      <c r="J2537" s="336"/>
      <c r="K2537" s="336"/>
      <c r="L2537" s="337">
        <f t="shared" si="118"/>
        <v>17.66321139216307</v>
      </c>
      <c r="M2537" s="337">
        <f t="shared" si="119"/>
        <v>0.25807472169466356</v>
      </c>
    </row>
    <row r="2538" spans="1:13">
      <c r="A2538" s="334" t="s">
        <v>792</v>
      </c>
      <c r="B2538" s="334" t="s">
        <v>52</v>
      </c>
      <c r="C2538" s="334" t="s">
        <v>52</v>
      </c>
      <c r="D2538" s="334" t="s">
        <v>1492</v>
      </c>
      <c r="E2538" s="334" t="s">
        <v>1555</v>
      </c>
      <c r="F2538" s="334" t="str">
        <f t="shared" si="120"/>
        <v>Dhaka OWN PNP</v>
      </c>
      <c r="G2538" s="338">
        <v>8922242</v>
      </c>
      <c r="H2538" s="336">
        <v>1396057.3669762374</v>
      </c>
      <c r="I2538" s="336">
        <v>24795.96</v>
      </c>
      <c r="J2538" s="336"/>
      <c r="K2538" s="336"/>
      <c r="L2538" s="337">
        <f t="shared" si="118"/>
        <v>15.646934559455319</v>
      </c>
      <c r="M2538" s="337">
        <f t="shared" si="119"/>
        <v>0.27791176253681527</v>
      </c>
    </row>
    <row r="2539" spans="1:13">
      <c r="A2539" s="334" t="s">
        <v>793</v>
      </c>
      <c r="B2539" s="334" t="s">
        <v>52</v>
      </c>
      <c r="C2539" s="334" t="s">
        <v>52</v>
      </c>
      <c r="D2539" s="334" t="s">
        <v>1492</v>
      </c>
      <c r="E2539" s="334" t="s">
        <v>1555</v>
      </c>
      <c r="F2539" s="334" t="str">
        <f t="shared" si="120"/>
        <v>Dhaka OWN PNP</v>
      </c>
      <c r="G2539" s="338">
        <v>7109054</v>
      </c>
      <c r="H2539" s="336">
        <v>1251691.0821859678</v>
      </c>
      <c r="I2539" s="336">
        <v>22982.600000000002</v>
      </c>
      <c r="J2539" s="336"/>
      <c r="K2539" s="336"/>
      <c r="L2539" s="337">
        <f t="shared" si="118"/>
        <v>17.6069992179827</v>
      </c>
      <c r="M2539" s="337">
        <f t="shared" si="119"/>
        <v>0.32328633317456867</v>
      </c>
    </row>
    <row r="2540" spans="1:13">
      <c r="A2540" s="334" t="s">
        <v>794</v>
      </c>
      <c r="B2540" s="334" t="s">
        <v>52</v>
      </c>
      <c r="C2540" s="334" t="s">
        <v>52</v>
      </c>
      <c r="D2540" s="334" t="s">
        <v>1492</v>
      </c>
      <c r="E2540" s="334" t="s">
        <v>1555</v>
      </c>
      <c r="F2540" s="334" t="str">
        <f t="shared" si="120"/>
        <v>Dhaka OWN PNP</v>
      </c>
      <c r="G2540" s="338">
        <v>21725697</v>
      </c>
      <c r="H2540" s="336">
        <v>3811793.1487739072</v>
      </c>
      <c r="I2540" s="336">
        <v>231063.57107150406</v>
      </c>
      <c r="J2540" s="336"/>
      <c r="K2540" s="336"/>
      <c r="L2540" s="337">
        <f t="shared" si="118"/>
        <v>17.545090262346509</v>
      </c>
      <c r="M2540" s="337">
        <f t="shared" si="119"/>
        <v>1.0635496346630631</v>
      </c>
    </row>
    <row r="2541" spans="1:13">
      <c r="A2541" s="334" t="s">
        <v>795</v>
      </c>
      <c r="B2541" s="334" t="s">
        <v>52</v>
      </c>
      <c r="C2541" s="334" t="s">
        <v>1557</v>
      </c>
      <c r="D2541" s="334" t="s">
        <v>1492</v>
      </c>
      <c r="E2541" s="334" t="s">
        <v>1555</v>
      </c>
      <c r="F2541" s="334" t="str">
        <f t="shared" si="120"/>
        <v>DhakaGBUD OWN PNP</v>
      </c>
      <c r="G2541" s="338">
        <v>22519580</v>
      </c>
      <c r="H2541" s="336">
        <v>3927948.8023518468</v>
      </c>
      <c r="I2541" s="336">
        <v>51542.968000000001</v>
      </c>
      <c r="J2541" s="336"/>
      <c r="K2541" s="336"/>
      <c r="L2541" s="337">
        <f t="shared" si="118"/>
        <v>17.442371493393068</v>
      </c>
      <c r="M2541" s="337">
        <f t="shared" si="119"/>
        <v>0.22888068072317511</v>
      </c>
    </row>
    <row r="2542" spans="1:13">
      <c r="A2542" s="334" t="s">
        <v>796</v>
      </c>
      <c r="B2542" s="334" t="s">
        <v>52</v>
      </c>
      <c r="C2542" s="334" t="s">
        <v>1557</v>
      </c>
      <c r="D2542" s="334" t="s">
        <v>1492</v>
      </c>
      <c r="E2542" s="334" t="s">
        <v>1555</v>
      </c>
      <c r="F2542" s="334" t="str">
        <f t="shared" si="120"/>
        <v>DhakaGBUD OWN PNP</v>
      </c>
      <c r="G2542" s="338">
        <v>11589350</v>
      </c>
      <c r="H2542" s="336">
        <v>1885496.7488301853</v>
      </c>
      <c r="I2542" s="336">
        <v>28468.812000000002</v>
      </c>
      <c r="J2542" s="336"/>
      <c r="K2542" s="336"/>
      <c r="L2542" s="337">
        <f t="shared" si="118"/>
        <v>16.269219143698184</v>
      </c>
      <c r="M2542" s="337">
        <f t="shared" si="119"/>
        <v>0.24564632183858456</v>
      </c>
    </row>
    <row r="2543" spans="1:13">
      <c r="A2543" s="334" t="s">
        <v>797</v>
      </c>
      <c r="B2543" s="334" t="s">
        <v>52</v>
      </c>
      <c r="C2543" s="334" t="s">
        <v>52</v>
      </c>
      <c r="D2543" s="334" t="s">
        <v>1492</v>
      </c>
      <c r="E2543" s="334" t="s">
        <v>1555</v>
      </c>
      <c r="F2543" s="334" t="str">
        <f t="shared" si="120"/>
        <v>Dhaka OWN PNP</v>
      </c>
      <c r="G2543" s="338">
        <v>6499072</v>
      </c>
      <c r="H2543" s="336">
        <v>1075500.7973033499</v>
      </c>
      <c r="I2543" s="336">
        <v>19036.66</v>
      </c>
      <c r="J2543" s="336"/>
      <c r="K2543" s="336"/>
      <c r="L2543" s="337">
        <f t="shared" si="118"/>
        <v>16.548528733076814</v>
      </c>
      <c r="M2543" s="337">
        <f t="shared" si="119"/>
        <v>0.29291351134438887</v>
      </c>
    </row>
    <row r="2544" spans="1:13">
      <c r="A2544" s="334" t="s">
        <v>798</v>
      </c>
      <c r="B2544" s="334" t="s">
        <v>52</v>
      </c>
      <c r="C2544" s="334" t="s">
        <v>1557</v>
      </c>
      <c r="D2544" s="334" t="s">
        <v>1492</v>
      </c>
      <c r="E2544" s="334" t="s">
        <v>1555</v>
      </c>
      <c r="F2544" s="334" t="str">
        <f t="shared" si="120"/>
        <v>DhakaGBUD OWN PNP</v>
      </c>
      <c r="G2544" s="338">
        <v>17734999</v>
      </c>
      <c r="H2544" s="336">
        <v>3159017.6545380703</v>
      </c>
      <c r="I2544" s="336">
        <v>70939.995999999999</v>
      </c>
      <c r="J2544" s="336"/>
      <c r="K2544" s="336"/>
      <c r="L2544" s="337">
        <f t="shared" si="118"/>
        <v>17.812336242804808</v>
      </c>
      <c r="M2544" s="337">
        <f t="shared" si="119"/>
        <v>0.4</v>
      </c>
    </row>
    <row r="2545" spans="1:13">
      <c r="A2545" s="334" t="s">
        <v>799</v>
      </c>
      <c r="B2545" s="334" t="s">
        <v>52</v>
      </c>
      <c r="C2545" s="334" t="s">
        <v>52</v>
      </c>
      <c r="D2545" s="334" t="s">
        <v>1492</v>
      </c>
      <c r="E2545" s="334" t="s">
        <v>1555</v>
      </c>
      <c r="F2545" s="334" t="str">
        <f t="shared" si="120"/>
        <v>Dhaka OWN PNP</v>
      </c>
      <c r="G2545" s="338">
        <v>7415294</v>
      </c>
      <c r="H2545" s="336">
        <v>1197892.9215972638</v>
      </c>
      <c r="I2545" s="336">
        <v>21456.768</v>
      </c>
      <c r="J2545" s="336"/>
      <c r="K2545" s="336"/>
      <c r="L2545" s="337">
        <f t="shared" si="118"/>
        <v>16.154355061272874</v>
      </c>
      <c r="M2545" s="337">
        <f t="shared" si="119"/>
        <v>0.28935829112102635</v>
      </c>
    </row>
    <row r="2546" spans="1:13">
      <c r="A2546" s="334" t="s">
        <v>800</v>
      </c>
      <c r="B2546" s="334" t="s">
        <v>52</v>
      </c>
      <c r="C2546" s="334" t="s">
        <v>52</v>
      </c>
      <c r="D2546" s="334" t="s">
        <v>1537</v>
      </c>
      <c r="E2546" s="334" t="s">
        <v>1555</v>
      </c>
      <c r="F2546" s="334" t="str">
        <f t="shared" si="120"/>
        <v>Dhaka OWN Non-PNP</v>
      </c>
      <c r="G2546" s="338">
        <v>2750708</v>
      </c>
      <c r="H2546" s="336">
        <v>434011.911803936</v>
      </c>
      <c r="I2546" s="336">
        <v>11002.832</v>
      </c>
      <c r="J2546" s="336"/>
      <c r="K2546" s="336"/>
      <c r="L2546" s="337">
        <f t="shared" si="118"/>
        <v>15.778189171803621</v>
      </c>
      <c r="M2546" s="337">
        <f t="shared" si="119"/>
        <v>0.4</v>
      </c>
    </row>
    <row r="2547" spans="1:13">
      <c r="A2547" s="334" t="s">
        <v>801</v>
      </c>
      <c r="B2547" s="334" t="s">
        <v>52</v>
      </c>
      <c r="C2547" s="334" t="s">
        <v>52</v>
      </c>
      <c r="D2547" s="334" t="s">
        <v>1492</v>
      </c>
      <c r="E2547" s="334" t="s">
        <v>1555</v>
      </c>
      <c r="F2547" s="334" t="str">
        <f t="shared" si="120"/>
        <v>Dhaka OWN PNP</v>
      </c>
      <c r="G2547" s="338">
        <v>14157941</v>
      </c>
      <c r="H2547" s="336">
        <v>2288575.8156180675</v>
      </c>
      <c r="I2547" s="336">
        <v>319569.95455256826</v>
      </c>
      <c r="J2547" s="336"/>
      <c r="K2547" s="336"/>
      <c r="L2547" s="337">
        <f t="shared" si="118"/>
        <v>16.164609074286069</v>
      </c>
      <c r="M2547" s="337">
        <f t="shared" si="119"/>
        <v>2.2571781769154731</v>
      </c>
    </row>
    <row r="2548" spans="1:13">
      <c r="A2548" s="334" t="s">
        <v>802</v>
      </c>
      <c r="B2548" s="334" t="s">
        <v>52</v>
      </c>
      <c r="C2548" s="334" t="s">
        <v>1557</v>
      </c>
      <c r="D2548" s="334" t="s">
        <v>1492</v>
      </c>
      <c r="E2548" s="334" t="s">
        <v>1555</v>
      </c>
      <c r="F2548" s="334" t="str">
        <f t="shared" si="120"/>
        <v>DhakaGBUD OWN PNP</v>
      </c>
      <c r="G2548" s="338">
        <v>8369225</v>
      </c>
      <c r="H2548" s="336">
        <v>1268402.8309676549</v>
      </c>
      <c r="I2548" s="336">
        <v>22116.5</v>
      </c>
      <c r="J2548" s="336"/>
      <c r="K2548" s="336"/>
      <c r="L2548" s="337">
        <f t="shared" si="118"/>
        <v>15.155558979088923</v>
      </c>
      <c r="M2548" s="337">
        <f t="shared" si="119"/>
        <v>0.26425983289970095</v>
      </c>
    </row>
    <row r="2549" spans="1:13">
      <c r="A2549" s="334" t="s">
        <v>803</v>
      </c>
      <c r="B2549" s="334" t="s">
        <v>52</v>
      </c>
      <c r="C2549" s="334" t="s">
        <v>52</v>
      </c>
      <c r="D2549" s="334" t="s">
        <v>1492</v>
      </c>
      <c r="E2549" s="334" t="s">
        <v>1555</v>
      </c>
      <c r="F2549" s="334" t="str">
        <f t="shared" si="120"/>
        <v>Dhaka OWN PNP</v>
      </c>
      <c r="G2549" s="338">
        <v>9773818</v>
      </c>
      <c r="H2549" s="336">
        <v>1612543.9301153945</v>
      </c>
      <c r="I2549" s="336">
        <v>405337.10758524784</v>
      </c>
      <c r="J2549" s="336"/>
      <c r="K2549" s="336"/>
      <c r="L2549" s="337">
        <f t="shared" si="118"/>
        <v>16.498608119318313</v>
      </c>
      <c r="M2549" s="337">
        <f t="shared" si="119"/>
        <v>4.147172656430147</v>
      </c>
    </row>
    <row r="2550" spans="1:13">
      <c r="A2550" s="334" t="s">
        <v>804</v>
      </c>
      <c r="B2550" s="334" t="s">
        <v>52</v>
      </c>
      <c r="C2550" s="334" t="s">
        <v>52</v>
      </c>
      <c r="D2550" s="334" t="s">
        <v>1492</v>
      </c>
      <c r="E2550" s="334" t="s">
        <v>1555</v>
      </c>
      <c r="F2550" s="334" t="str">
        <f t="shared" si="120"/>
        <v>Dhaka OWN PNP</v>
      </c>
      <c r="G2550" s="338">
        <v>14505860</v>
      </c>
      <c r="H2550" s="336">
        <v>2480442.2595867468</v>
      </c>
      <c r="I2550" s="336">
        <v>48657.409129589723</v>
      </c>
      <c r="J2550" s="336"/>
      <c r="K2550" s="336"/>
      <c r="L2550" s="337">
        <f t="shared" si="118"/>
        <v>17.099587749962751</v>
      </c>
      <c r="M2550" s="337">
        <f t="shared" si="119"/>
        <v>0.33543277771596947</v>
      </c>
    </row>
    <row r="2551" spans="1:13">
      <c r="A2551" s="334" t="s">
        <v>805</v>
      </c>
      <c r="B2551" s="334" t="s">
        <v>52</v>
      </c>
      <c r="C2551" s="334" t="s">
        <v>52</v>
      </c>
      <c r="D2551" s="334" t="s">
        <v>1492</v>
      </c>
      <c r="E2551" s="334" t="s">
        <v>1555</v>
      </c>
      <c r="F2551" s="334" t="str">
        <f t="shared" si="120"/>
        <v>Dhaka OWN PNP</v>
      </c>
      <c r="G2551" s="338">
        <v>23085770</v>
      </c>
      <c r="H2551" s="336">
        <v>3881154.1900199051</v>
      </c>
      <c r="I2551" s="336">
        <v>70388.604000000007</v>
      </c>
      <c r="J2551" s="336"/>
      <c r="K2551" s="336"/>
      <c r="L2551" s="337">
        <f t="shared" si="118"/>
        <v>16.8118897053029</v>
      </c>
      <c r="M2551" s="337">
        <f t="shared" si="119"/>
        <v>0.30490039535176872</v>
      </c>
    </row>
    <row r="2552" spans="1:13">
      <c r="A2552" s="334" t="s">
        <v>806</v>
      </c>
      <c r="B2552" s="334" t="s">
        <v>52</v>
      </c>
      <c r="C2552" s="334" t="s">
        <v>52</v>
      </c>
      <c r="D2552" s="334" t="s">
        <v>1537</v>
      </c>
      <c r="E2552" s="334" t="s">
        <v>1555</v>
      </c>
      <c r="F2552" s="334" t="str">
        <f t="shared" si="120"/>
        <v>Dhaka OWN Non-PNP</v>
      </c>
      <c r="G2552" s="338">
        <v>3685575</v>
      </c>
      <c r="H2552" s="336">
        <v>545373.91667875217</v>
      </c>
      <c r="I2552" s="336">
        <v>6217.2634514734382</v>
      </c>
      <c r="J2552" s="336"/>
      <c r="K2552" s="336"/>
      <c r="L2552" s="337">
        <f t="shared" si="118"/>
        <v>14.797525940423196</v>
      </c>
      <c r="M2552" s="337">
        <f t="shared" si="119"/>
        <v>0.16869181746331136</v>
      </c>
    </row>
    <row r="2553" spans="1:13">
      <c r="A2553" s="334" t="s">
        <v>807</v>
      </c>
      <c r="B2553" s="334" t="s">
        <v>52</v>
      </c>
      <c r="C2553" s="334" t="s">
        <v>52</v>
      </c>
      <c r="D2553" s="334" t="s">
        <v>1492</v>
      </c>
      <c r="E2553" s="334" t="s">
        <v>1555</v>
      </c>
      <c r="F2553" s="334" t="str">
        <f t="shared" si="120"/>
        <v>Dhaka OWN PNP</v>
      </c>
      <c r="G2553" s="338">
        <v>13605285</v>
      </c>
      <c r="H2553" s="336">
        <v>2297952.7455405733</v>
      </c>
      <c r="I2553" s="336">
        <v>35283.031999999999</v>
      </c>
      <c r="J2553" s="336"/>
      <c r="K2553" s="336"/>
      <c r="L2553" s="337">
        <f t="shared" si="118"/>
        <v>16.89014780315571</v>
      </c>
      <c r="M2553" s="337">
        <f t="shared" si="119"/>
        <v>0.25933328114773047</v>
      </c>
    </row>
    <row r="2554" spans="1:13">
      <c r="A2554" s="334" t="s">
        <v>808</v>
      </c>
      <c r="B2554" s="334" t="s">
        <v>52</v>
      </c>
      <c r="C2554" s="334" t="s">
        <v>52</v>
      </c>
      <c r="D2554" s="334" t="s">
        <v>1492</v>
      </c>
      <c r="E2554" s="334" t="s">
        <v>1555</v>
      </c>
      <c r="F2554" s="334" t="str">
        <f t="shared" si="120"/>
        <v>Dhaka OWN PNP</v>
      </c>
      <c r="G2554" s="338">
        <v>11225033</v>
      </c>
      <c r="H2554" s="336">
        <v>1804030.0587200162</v>
      </c>
      <c r="I2554" s="336">
        <v>33017.484000000004</v>
      </c>
      <c r="J2554" s="336"/>
      <c r="K2554" s="336"/>
      <c r="L2554" s="337">
        <f t="shared" si="118"/>
        <v>16.071490023414775</v>
      </c>
      <c r="M2554" s="337">
        <f t="shared" si="119"/>
        <v>0.29414153169972868</v>
      </c>
    </row>
    <row r="2555" spans="1:13">
      <c r="A2555" s="334" t="s">
        <v>809</v>
      </c>
      <c r="B2555" s="334" t="s">
        <v>52</v>
      </c>
      <c r="C2555" s="334" t="s">
        <v>1557</v>
      </c>
      <c r="D2555" s="334" t="s">
        <v>1492</v>
      </c>
      <c r="E2555" s="334" t="s">
        <v>1555</v>
      </c>
      <c r="F2555" s="334" t="str">
        <f t="shared" si="120"/>
        <v>DhakaGBUD OWN PNP</v>
      </c>
      <c r="G2555" s="338">
        <v>44340827</v>
      </c>
      <c r="H2555" s="336">
        <v>7430611.2273782473</v>
      </c>
      <c r="I2555" s="336">
        <v>112452.764</v>
      </c>
      <c r="J2555" s="336"/>
      <c r="K2555" s="336"/>
      <c r="L2555" s="337">
        <f t="shared" si="118"/>
        <v>16.757944607975507</v>
      </c>
      <c r="M2555" s="337">
        <f t="shared" si="119"/>
        <v>0.2536099834132548</v>
      </c>
    </row>
    <row r="2556" spans="1:13">
      <c r="A2556" s="334" t="s">
        <v>810</v>
      </c>
      <c r="B2556" s="334" t="s">
        <v>52</v>
      </c>
      <c r="C2556" s="334" t="s">
        <v>52</v>
      </c>
      <c r="D2556" s="334" t="s">
        <v>1492</v>
      </c>
      <c r="E2556" s="334" t="s">
        <v>1555</v>
      </c>
      <c r="F2556" s="334" t="str">
        <f t="shared" si="120"/>
        <v>Dhaka OWN PNP</v>
      </c>
      <c r="G2556" s="338">
        <v>12611045</v>
      </c>
      <c r="H2556" s="336">
        <v>2122230.553897975</v>
      </c>
      <c r="I2556" s="336">
        <v>33196.008000000002</v>
      </c>
      <c r="J2556" s="336"/>
      <c r="K2556" s="336"/>
      <c r="L2556" s="337">
        <f t="shared" si="118"/>
        <v>16.828348117844119</v>
      </c>
      <c r="M2556" s="337">
        <f t="shared" si="119"/>
        <v>0.26322963719501441</v>
      </c>
    </row>
    <row r="2557" spans="1:13">
      <c r="A2557" s="334" t="s">
        <v>811</v>
      </c>
      <c r="B2557" s="334" t="s">
        <v>52</v>
      </c>
      <c r="C2557" s="334" t="s">
        <v>52</v>
      </c>
      <c r="D2557" s="334" t="s">
        <v>1492</v>
      </c>
      <c r="E2557" s="334" t="s">
        <v>1555</v>
      </c>
      <c r="F2557" s="334" t="str">
        <f t="shared" si="120"/>
        <v>Dhaka OWN PNP</v>
      </c>
      <c r="G2557" s="338">
        <v>11626600</v>
      </c>
      <c r="H2557" s="336">
        <v>1865786.5937095995</v>
      </c>
      <c r="I2557" s="336">
        <v>33573.572</v>
      </c>
      <c r="J2557" s="336"/>
      <c r="K2557" s="336"/>
      <c r="L2557" s="337">
        <f t="shared" si="118"/>
        <v>16.047568452596629</v>
      </c>
      <c r="M2557" s="337">
        <f t="shared" si="119"/>
        <v>0.28876517640582799</v>
      </c>
    </row>
    <row r="2558" spans="1:13">
      <c r="A2558" s="334" t="s">
        <v>812</v>
      </c>
      <c r="B2558" s="334" t="s">
        <v>52</v>
      </c>
      <c r="C2558" s="334" t="s">
        <v>1557</v>
      </c>
      <c r="D2558" s="334" t="s">
        <v>1492</v>
      </c>
      <c r="E2558" s="334" t="s">
        <v>1555</v>
      </c>
      <c r="F2558" s="334" t="str">
        <f t="shared" si="120"/>
        <v>DhakaGBUD OWN PNP</v>
      </c>
      <c r="G2558" s="338">
        <v>22903154</v>
      </c>
      <c r="H2558" s="336">
        <v>4084206.6538460515</v>
      </c>
      <c r="I2558" s="336">
        <v>58152.644</v>
      </c>
      <c r="J2558" s="336"/>
      <c r="K2558" s="336"/>
      <c r="L2558" s="337">
        <f t="shared" si="118"/>
        <v>17.832507495893584</v>
      </c>
      <c r="M2558" s="337">
        <f t="shared" si="119"/>
        <v>0.25390670647370223</v>
      </c>
    </row>
    <row r="2559" spans="1:13">
      <c r="A2559" s="334" t="s">
        <v>813</v>
      </c>
      <c r="B2559" s="334" t="s">
        <v>52</v>
      </c>
      <c r="C2559" s="334" t="s">
        <v>1557</v>
      </c>
      <c r="D2559" s="334" t="s">
        <v>1492</v>
      </c>
      <c r="E2559" s="334" t="s">
        <v>1555</v>
      </c>
      <c r="F2559" s="334" t="str">
        <f t="shared" si="120"/>
        <v>DhakaGBUD OWN PNP</v>
      </c>
      <c r="G2559" s="338">
        <v>59593648</v>
      </c>
      <c r="H2559" s="336">
        <v>10645114.929598987</v>
      </c>
      <c r="I2559" s="336">
        <v>785479.77581000281</v>
      </c>
      <c r="J2559" s="336"/>
      <c r="K2559" s="336"/>
      <c r="L2559" s="337">
        <f t="shared" si="118"/>
        <v>17.862834860519005</v>
      </c>
      <c r="M2559" s="337">
        <f t="shared" si="119"/>
        <v>1.3180595620023174</v>
      </c>
    </row>
    <row r="2560" spans="1:13">
      <c r="A2560" s="334" t="s">
        <v>814</v>
      </c>
      <c r="B2560" s="334" t="s">
        <v>52</v>
      </c>
      <c r="C2560" s="334" t="s">
        <v>52</v>
      </c>
      <c r="D2560" s="334" t="s">
        <v>1492</v>
      </c>
      <c r="E2560" s="334" t="s">
        <v>1555</v>
      </c>
      <c r="F2560" s="334" t="str">
        <f t="shared" si="120"/>
        <v>Dhaka OWN PNP</v>
      </c>
      <c r="G2560" s="338">
        <v>19650395</v>
      </c>
      <c r="H2560" s="336">
        <v>3466702.7373651187</v>
      </c>
      <c r="I2560" s="336">
        <v>61381.616000000002</v>
      </c>
      <c r="J2560" s="336"/>
      <c r="K2560" s="336"/>
      <c r="L2560" s="337">
        <f t="shared" si="118"/>
        <v>17.641898482779194</v>
      </c>
      <c r="M2560" s="337">
        <f t="shared" si="119"/>
        <v>0.31236835697195908</v>
      </c>
    </row>
    <row r="2561" spans="1:13">
      <c r="A2561" s="334" t="s">
        <v>815</v>
      </c>
      <c r="B2561" s="334" t="s">
        <v>52</v>
      </c>
      <c r="C2561" s="334" t="s">
        <v>1557</v>
      </c>
      <c r="D2561" s="334" t="s">
        <v>1492</v>
      </c>
      <c r="E2561" s="334" t="s">
        <v>1555</v>
      </c>
      <c r="F2561" s="334" t="str">
        <f t="shared" si="120"/>
        <v>DhakaGBUD OWN PNP</v>
      </c>
      <c r="G2561" s="338">
        <v>13048355</v>
      </c>
      <c r="H2561" s="336">
        <v>2395376.8070736192</v>
      </c>
      <c r="I2561" s="336">
        <v>34138.116000000002</v>
      </c>
      <c r="J2561" s="336"/>
      <c r="K2561" s="336"/>
      <c r="L2561" s="337">
        <f t="shared" si="118"/>
        <v>18.357691885863154</v>
      </c>
      <c r="M2561" s="337">
        <f t="shared" si="119"/>
        <v>0.26162773774931786</v>
      </c>
    </row>
    <row r="2562" spans="1:13">
      <c r="A2562" s="334" t="s">
        <v>816</v>
      </c>
      <c r="B2562" s="334" t="s">
        <v>52</v>
      </c>
      <c r="C2562" s="334" t="s">
        <v>52</v>
      </c>
      <c r="D2562" s="334" t="s">
        <v>1492</v>
      </c>
      <c r="E2562" s="334" t="s">
        <v>1555</v>
      </c>
      <c r="F2562" s="334" t="str">
        <f t="shared" si="120"/>
        <v>Dhaka OWN PNP</v>
      </c>
      <c r="G2562" s="338">
        <v>8810799</v>
      </c>
      <c r="H2562" s="336">
        <v>1405136.3511008127</v>
      </c>
      <c r="I2562" s="336">
        <v>5.8207660913467407E-11</v>
      </c>
      <c r="J2562" s="336"/>
      <c r="K2562" s="336"/>
      <c r="L2562" s="337">
        <f t="shared" si="118"/>
        <v>15.947887939570665</v>
      </c>
      <c r="M2562" s="337">
        <f t="shared" si="119"/>
        <v>6.6063998183896151E-16</v>
      </c>
    </row>
    <row r="2563" spans="1:13">
      <c r="A2563" s="334" t="s">
        <v>817</v>
      </c>
      <c r="B2563" s="334" t="s">
        <v>52</v>
      </c>
      <c r="C2563" s="334" t="s">
        <v>52</v>
      </c>
      <c r="D2563" s="334" t="s">
        <v>1537</v>
      </c>
      <c r="E2563" s="334" t="s">
        <v>1555</v>
      </c>
      <c r="F2563" s="334" t="str">
        <f t="shared" si="120"/>
        <v>Dhaka OWN Non-PNP</v>
      </c>
      <c r="G2563" s="338">
        <v>2429263</v>
      </c>
      <c r="H2563" s="336">
        <v>373022.63271656289</v>
      </c>
      <c r="I2563" s="336">
        <v>7.2759576141834259E-12</v>
      </c>
      <c r="J2563" s="336"/>
      <c r="K2563" s="336"/>
      <c r="L2563" s="337">
        <f t="shared" ref="L2563:L2626" si="121">(H2563/G2563)*100</f>
        <v>15.355382793734679</v>
      </c>
      <c r="M2563" s="337">
        <f t="shared" ref="M2563:M2626" si="122">(I2563/G2563)*100</f>
        <v>2.9951296398057459E-16</v>
      </c>
    </row>
    <row r="2564" spans="1:13">
      <c r="A2564" s="334" t="s">
        <v>818</v>
      </c>
      <c r="B2564" s="334" t="s">
        <v>52</v>
      </c>
      <c r="C2564" s="334" t="s">
        <v>52</v>
      </c>
      <c r="D2564" s="334" t="s">
        <v>1492</v>
      </c>
      <c r="E2564" s="334" t="s">
        <v>1555</v>
      </c>
      <c r="F2564" s="334" t="str">
        <f t="shared" ref="F2564:F2627" si="123">CONCATENATE(C2564," ",E2564," ",D2564)</f>
        <v>Dhaka OWN PNP</v>
      </c>
      <c r="G2564" s="338">
        <v>8506082</v>
      </c>
      <c r="H2564" s="336">
        <v>1399584.6313873075</v>
      </c>
      <c r="I2564" s="336">
        <v>25467.323245578387</v>
      </c>
      <c r="J2564" s="336"/>
      <c r="K2564" s="336"/>
      <c r="L2564" s="337">
        <f t="shared" si="121"/>
        <v>16.453928276112403</v>
      </c>
      <c r="M2564" s="337">
        <f t="shared" si="122"/>
        <v>0.29940133713239997</v>
      </c>
    </row>
    <row r="2565" spans="1:13">
      <c r="A2565" s="334" t="s">
        <v>819</v>
      </c>
      <c r="B2565" s="334" t="s">
        <v>52</v>
      </c>
      <c r="C2565" s="334" t="s">
        <v>52</v>
      </c>
      <c r="D2565" s="334" t="s">
        <v>1492</v>
      </c>
      <c r="E2565" s="334" t="s">
        <v>1555</v>
      </c>
      <c r="F2565" s="334" t="str">
        <f t="shared" si="123"/>
        <v>Dhaka OWN PNP</v>
      </c>
      <c r="G2565" s="338">
        <v>12449806</v>
      </c>
      <c r="H2565" s="336">
        <v>1837397.5977888224</v>
      </c>
      <c r="I2565" s="336">
        <v>0</v>
      </c>
      <c r="J2565" s="336"/>
      <c r="K2565" s="336"/>
      <c r="L2565" s="337">
        <f t="shared" si="121"/>
        <v>14.758443607786518</v>
      </c>
      <c r="M2565" s="337">
        <f t="shared" si="122"/>
        <v>0</v>
      </c>
    </row>
    <row r="2566" spans="1:13">
      <c r="A2566" s="334" t="s">
        <v>820</v>
      </c>
      <c r="B2566" s="334" t="s">
        <v>52</v>
      </c>
      <c r="C2566" s="334" t="s">
        <v>52</v>
      </c>
      <c r="D2566" s="334" t="s">
        <v>1492</v>
      </c>
      <c r="E2566" s="334" t="s">
        <v>1555</v>
      </c>
      <c r="F2566" s="334" t="str">
        <f t="shared" si="123"/>
        <v>Dhaka OWN PNP</v>
      </c>
      <c r="G2566" s="338">
        <v>14717144</v>
      </c>
      <c r="H2566" s="336">
        <v>2362780.2726820256</v>
      </c>
      <c r="I2566" s="336">
        <v>222821.86179249396</v>
      </c>
      <c r="J2566" s="336"/>
      <c r="K2566" s="336"/>
      <c r="L2566" s="337">
        <f t="shared" si="121"/>
        <v>16.054611361294185</v>
      </c>
      <c r="M2566" s="337">
        <f t="shared" si="122"/>
        <v>1.5140292287178405</v>
      </c>
    </row>
    <row r="2567" spans="1:13">
      <c r="A2567" s="334" t="s">
        <v>821</v>
      </c>
      <c r="B2567" s="334" t="s">
        <v>52</v>
      </c>
      <c r="C2567" s="334" t="s">
        <v>52</v>
      </c>
      <c r="D2567" s="334" t="s">
        <v>1492</v>
      </c>
      <c r="E2567" s="334" t="s">
        <v>1555</v>
      </c>
      <c r="F2567" s="334" t="str">
        <f t="shared" si="123"/>
        <v>Dhaka OWN PNP</v>
      </c>
      <c r="G2567" s="338">
        <v>21931788</v>
      </c>
      <c r="H2567" s="336">
        <v>3655484.6916031078</v>
      </c>
      <c r="I2567" s="336">
        <v>57538.188000000002</v>
      </c>
      <c r="J2567" s="336"/>
      <c r="K2567" s="336"/>
      <c r="L2567" s="337">
        <f t="shared" si="121"/>
        <v>16.667517904163162</v>
      </c>
      <c r="M2567" s="337">
        <f t="shared" si="122"/>
        <v>0.2623506482918766</v>
      </c>
    </row>
    <row r="2568" spans="1:13">
      <c r="A2568" s="334" t="s">
        <v>822</v>
      </c>
      <c r="B2568" s="334" t="s">
        <v>52</v>
      </c>
      <c r="C2568" s="334" t="s">
        <v>1557</v>
      </c>
      <c r="D2568" s="334" t="s">
        <v>1492</v>
      </c>
      <c r="E2568" s="334" t="s">
        <v>1555</v>
      </c>
      <c r="F2568" s="334" t="str">
        <f t="shared" si="123"/>
        <v>DhakaGBUD OWN PNP</v>
      </c>
      <c r="G2568" s="338">
        <v>7650841</v>
      </c>
      <c r="H2568" s="336">
        <v>1239479.2524303645</v>
      </c>
      <c r="I2568" s="336">
        <v>25113.724000000002</v>
      </c>
      <c r="J2568" s="336"/>
      <c r="K2568" s="336"/>
      <c r="L2568" s="337">
        <f t="shared" si="121"/>
        <v>16.200562166046378</v>
      </c>
      <c r="M2568" s="337">
        <f t="shared" si="122"/>
        <v>0.32824788804263483</v>
      </c>
    </row>
    <row r="2569" spans="1:13">
      <c r="A2569" s="334" t="s">
        <v>823</v>
      </c>
      <c r="B2569" s="334" t="s">
        <v>52</v>
      </c>
      <c r="C2569" s="334" t="s">
        <v>1557</v>
      </c>
      <c r="D2569" s="334" t="s">
        <v>1492</v>
      </c>
      <c r="E2569" s="334" t="s">
        <v>1555</v>
      </c>
      <c r="F2569" s="334" t="str">
        <f t="shared" si="123"/>
        <v>DhakaGBUD OWN PNP</v>
      </c>
      <c r="G2569" s="338">
        <v>27931564</v>
      </c>
      <c r="H2569" s="336">
        <v>5103534.1527317129</v>
      </c>
      <c r="I2569" s="336">
        <v>66421.792000000001</v>
      </c>
      <c r="J2569" s="336"/>
      <c r="K2569" s="336"/>
      <c r="L2569" s="337">
        <f t="shared" si="121"/>
        <v>18.271566005869609</v>
      </c>
      <c r="M2569" s="337">
        <f t="shared" si="122"/>
        <v>0.23780190754803418</v>
      </c>
    </row>
    <row r="2570" spans="1:13">
      <c r="A2570" s="334" t="s">
        <v>824</v>
      </c>
      <c r="B2570" s="334" t="s">
        <v>52</v>
      </c>
      <c r="C2570" s="334" t="s">
        <v>1557</v>
      </c>
      <c r="D2570" s="334" t="s">
        <v>1492</v>
      </c>
      <c r="E2570" s="334" t="s">
        <v>1555</v>
      </c>
      <c r="F2570" s="334" t="str">
        <f t="shared" si="123"/>
        <v>DhakaGBUD OWN PNP</v>
      </c>
      <c r="G2570" s="338">
        <v>23688088</v>
      </c>
      <c r="H2570" s="336">
        <v>4241593.3784253132</v>
      </c>
      <c r="I2570" s="336">
        <v>417087.54464362119</v>
      </c>
      <c r="J2570" s="336"/>
      <c r="K2570" s="336"/>
      <c r="L2570" s="337">
        <f t="shared" si="121"/>
        <v>17.906018326279913</v>
      </c>
      <c r="M2570" s="337">
        <f t="shared" si="122"/>
        <v>1.760748037763205</v>
      </c>
    </row>
    <row r="2571" spans="1:13">
      <c r="A2571" s="334" t="s">
        <v>825</v>
      </c>
      <c r="B2571" s="334" t="s">
        <v>52</v>
      </c>
      <c r="C2571" s="334" t="s">
        <v>52</v>
      </c>
      <c r="D2571" s="334" t="s">
        <v>1537</v>
      </c>
      <c r="E2571" s="334" t="s">
        <v>1555</v>
      </c>
      <c r="F2571" s="334" t="str">
        <f t="shared" si="123"/>
        <v>Dhaka OWN Non-PNP</v>
      </c>
      <c r="G2571" s="338">
        <v>1581680</v>
      </c>
      <c r="H2571" s="336">
        <v>211358.52124360087</v>
      </c>
      <c r="I2571" s="336">
        <v>6326.72</v>
      </c>
      <c r="J2571" s="336"/>
      <c r="K2571" s="336"/>
      <c r="L2571" s="337">
        <f t="shared" si="121"/>
        <v>13.362912930782514</v>
      </c>
      <c r="M2571" s="337">
        <f t="shared" si="122"/>
        <v>0.4</v>
      </c>
    </row>
    <row r="2572" spans="1:13">
      <c r="A2572" s="334" t="s">
        <v>826</v>
      </c>
      <c r="B2572" s="334" t="s">
        <v>52</v>
      </c>
      <c r="C2572" s="334" t="s">
        <v>52</v>
      </c>
      <c r="D2572" s="334" t="s">
        <v>1492</v>
      </c>
      <c r="E2572" s="334" t="s">
        <v>1555</v>
      </c>
      <c r="F2572" s="334" t="str">
        <f t="shared" si="123"/>
        <v>Dhaka OWN PNP</v>
      </c>
      <c r="G2572" s="338">
        <v>12793749</v>
      </c>
      <c r="H2572" s="336">
        <v>2008067.6492017598</v>
      </c>
      <c r="I2572" s="336">
        <v>30874.46</v>
      </c>
      <c r="J2572" s="336"/>
      <c r="K2572" s="336"/>
      <c r="L2572" s="337">
        <f t="shared" si="121"/>
        <v>15.695693648529135</v>
      </c>
      <c r="M2572" s="337">
        <f t="shared" si="122"/>
        <v>0.24132457186708917</v>
      </c>
    </row>
    <row r="2573" spans="1:13">
      <c r="A2573" s="334" t="s">
        <v>827</v>
      </c>
      <c r="B2573" s="334" t="s">
        <v>52</v>
      </c>
      <c r="C2573" s="334" t="s">
        <v>1557</v>
      </c>
      <c r="D2573" s="334" t="s">
        <v>1492</v>
      </c>
      <c r="E2573" s="334" t="s">
        <v>1555</v>
      </c>
      <c r="F2573" s="334" t="str">
        <f t="shared" si="123"/>
        <v>DhakaGBUD OWN PNP</v>
      </c>
      <c r="G2573" s="338">
        <v>30582284</v>
      </c>
      <c r="H2573" s="336">
        <v>5509675.8736781357</v>
      </c>
      <c r="I2573" s="336">
        <v>80147.788</v>
      </c>
      <c r="J2573" s="336"/>
      <c r="K2573" s="336"/>
      <c r="L2573" s="337">
        <f t="shared" si="121"/>
        <v>18.015907097318618</v>
      </c>
      <c r="M2573" s="337">
        <f t="shared" si="122"/>
        <v>0.26207260386438114</v>
      </c>
    </row>
    <row r="2574" spans="1:13">
      <c r="A2574" s="334" t="s">
        <v>828</v>
      </c>
      <c r="B2574" s="334" t="s">
        <v>52</v>
      </c>
      <c r="C2574" s="334" t="s">
        <v>52</v>
      </c>
      <c r="D2574" s="334" t="s">
        <v>1492</v>
      </c>
      <c r="E2574" s="334" t="s">
        <v>1555</v>
      </c>
      <c r="F2574" s="334" t="str">
        <f t="shared" si="123"/>
        <v>Dhaka OWN PNP</v>
      </c>
      <c r="G2574" s="338">
        <v>11501271</v>
      </c>
      <c r="H2574" s="336">
        <v>2073205.6528637365</v>
      </c>
      <c r="I2574" s="336">
        <v>37406.572</v>
      </c>
      <c r="J2574" s="336"/>
      <c r="K2574" s="336"/>
      <c r="L2574" s="337">
        <f t="shared" si="121"/>
        <v>18.025882990355903</v>
      </c>
      <c r="M2574" s="337">
        <f t="shared" si="122"/>
        <v>0.32523859319548248</v>
      </c>
    </row>
    <row r="2575" spans="1:13">
      <c r="A2575" s="334" t="s">
        <v>829</v>
      </c>
      <c r="B2575" s="334" t="s">
        <v>52</v>
      </c>
      <c r="C2575" s="334" t="s">
        <v>52</v>
      </c>
      <c r="D2575" s="334" t="s">
        <v>1492</v>
      </c>
      <c r="E2575" s="334" t="s">
        <v>1555</v>
      </c>
      <c r="F2575" s="334" t="str">
        <f t="shared" si="123"/>
        <v>Dhaka OWN PNP</v>
      </c>
      <c r="G2575" s="338">
        <v>6359384</v>
      </c>
      <c r="H2575" s="336">
        <v>955773.52929503273</v>
      </c>
      <c r="I2575" s="336">
        <v>18296.240000000002</v>
      </c>
      <c r="J2575" s="336"/>
      <c r="K2575" s="336"/>
      <c r="L2575" s="337">
        <f t="shared" si="121"/>
        <v>15.029341352795061</v>
      </c>
      <c r="M2575" s="337">
        <f t="shared" si="122"/>
        <v>0.28770459528784553</v>
      </c>
    </row>
    <row r="2576" spans="1:13">
      <c r="A2576" s="334" t="s">
        <v>830</v>
      </c>
      <c r="B2576" s="334" t="s">
        <v>52</v>
      </c>
      <c r="C2576" s="334" t="s">
        <v>52</v>
      </c>
      <c r="D2576" s="334" t="s">
        <v>1492</v>
      </c>
      <c r="E2576" s="334" t="s">
        <v>1555</v>
      </c>
      <c r="F2576" s="334" t="str">
        <f t="shared" si="123"/>
        <v>Dhaka OWN PNP</v>
      </c>
      <c r="G2576" s="338">
        <v>8023934</v>
      </c>
      <c r="H2576" s="336">
        <v>1305256.7531370039</v>
      </c>
      <c r="I2576" s="336">
        <v>32095.736000000001</v>
      </c>
      <c r="J2576" s="336"/>
      <c r="K2576" s="336"/>
      <c r="L2576" s="337">
        <f t="shared" si="121"/>
        <v>16.267042489843558</v>
      </c>
      <c r="M2576" s="337">
        <f t="shared" si="122"/>
        <v>0.4</v>
      </c>
    </row>
    <row r="2577" spans="1:13">
      <c r="A2577" s="334" t="s">
        <v>831</v>
      </c>
      <c r="B2577" s="334" t="s">
        <v>52</v>
      </c>
      <c r="C2577" s="334" t="s">
        <v>52</v>
      </c>
      <c r="D2577" s="334" t="s">
        <v>1492</v>
      </c>
      <c r="E2577" s="334" t="s">
        <v>1555</v>
      </c>
      <c r="F2577" s="334" t="str">
        <f t="shared" si="123"/>
        <v>Dhaka OWN PNP</v>
      </c>
      <c r="G2577" s="338">
        <v>10915754</v>
      </c>
      <c r="H2577" s="336">
        <v>1926647.5835677579</v>
      </c>
      <c r="I2577" s="336">
        <v>37377.428</v>
      </c>
      <c r="J2577" s="336"/>
      <c r="K2577" s="336"/>
      <c r="L2577" s="337">
        <f t="shared" si="121"/>
        <v>17.650155761734442</v>
      </c>
      <c r="M2577" s="337">
        <f t="shared" si="122"/>
        <v>0.34241728056531873</v>
      </c>
    </row>
    <row r="2578" spans="1:13">
      <c r="A2578" s="334" t="s">
        <v>832</v>
      </c>
      <c r="B2578" s="334" t="s">
        <v>52</v>
      </c>
      <c r="C2578" s="334" t="s">
        <v>52</v>
      </c>
      <c r="D2578" s="334" t="s">
        <v>1537</v>
      </c>
      <c r="E2578" s="334" t="s">
        <v>1555</v>
      </c>
      <c r="F2578" s="334" t="str">
        <f t="shared" si="123"/>
        <v>Dhaka OWN Non-PNP</v>
      </c>
      <c r="G2578" s="338">
        <v>4097929</v>
      </c>
      <c r="H2578" s="336">
        <v>717389.47727144579</v>
      </c>
      <c r="I2578" s="336">
        <v>16391.716</v>
      </c>
      <c r="J2578" s="336"/>
      <c r="K2578" s="336"/>
      <c r="L2578" s="337">
        <f t="shared" si="121"/>
        <v>17.506147062856524</v>
      </c>
      <c r="M2578" s="337">
        <f t="shared" si="122"/>
        <v>0.4</v>
      </c>
    </row>
    <row r="2579" spans="1:13">
      <c r="A2579" s="334" t="s">
        <v>833</v>
      </c>
      <c r="B2579" s="334" t="s">
        <v>542</v>
      </c>
      <c r="C2579" s="334" t="s">
        <v>52</v>
      </c>
      <c r="D2579" s="334" t="s">
        <v>1537</v>
      </c>
      <c r="E2579" s="334" t="s">
        <v>1555</v>
      </c>
      <c r="F2579" s="334" t="str">
        <f t="shared" si="123"/>
        <v>Dhaka OWN Non-PNP</v>
      </c>
      <c r="G2579" s="338">
        <v>5223347</v>
      </c>
      <c r="H2579" s="336">
        <v>811054.6793162059</v>
      </c>
      <c r="I2579" s="336">
        <v>20893.387999999999</v>
      </c>
      <c r="J2579" s="336"/>
      <c r="K2579" s="336"/>
      <c r="L2579" s="337">
        <f t="shared" si="121"/>
        <v>15.527489927745675</v>
      </c>
      <c r="M2579" s="337">
        <f t="shared" si="122"/>
        <v>0.4</v>
      </c>
    </row>
    <row r="2580" spans="1:13">
      <c r="A2580" s="334" t="s">
        <v>834</v>
      </c>
      <c r="B2580" s="334" t="s">
        <v>52</v>
      </c>
      <c r="C2580" s="334" t="s">
        <v>52</v>
      </c>
      <c r="D2580" s="334" t="s">
        <v>1492</v>
      </c>
      <c r="E2580" s="334" t="s">
        <v>1555</v>
      </c>
      <c r="F2580" s="334" t="str">
        <f t="shared" si="123"/>
        <v>Dhaka OWN PNP</v>
      </c>
      <c r="G2580" s="338">
        <v>11281955</v>
      </c>
      <c r="H2580" s="336">
        <v>1875089.0923933287</v>
      </c>
      <c r="I2580" s="336">
        <v>35576.275999999998</v>
      </c>
      <c r="J2580" s="336"/>
      <c r="K2580" s="336"/>
      <c r="L2580" s="337">
        <f t="shared" si="121"/>
        <v>16.620249703117313</v>
      </c>
      <c r="M2580" s="337">
        <f t="shared" si="122"/>
        <v>0.31533786475836856</v>
      </c>
    </row>
    <row r="2581" spans="1:13">
      <c r="A2581" s="334" t="s">
        <v>1558</v>
      </c>
      <c r="B2581" s="334" t="s">
        <v>52</v>
      </c>
      <c r="C2581" s="334" t="s">
        <v>52</v>
      </c>
      <c r="D2581" s="334" t="s">
        <v>1492</v>
      </c>
      <c r="E2581" s="334" t="s">
        <v>1555</v>
      </c>
      <c r="F2581" s="334" t="str">
        <f t="shared" si="123"/>
        <v>Dhaka OWN PNP</v>
      </c>
      <c r="G2581" s="338">
        <v>26672677</v>
      </c>
      <c r="H2581" s="336">
        <v>4405365.2710567014</v>
      </c>
      <c r="I2581" s="336">
        <v>446934.0064423685</v>
      </c>
      <c r="J2581" s="336"/>
      <c r="K2581" s="336"/>
      <c r="L2581" s="337">
        <f t="shared" si="121"/>
        <v>16.516397176993898</v>
      </c>
      <c r="M2581" s="337">
        <f t="shared" si="122"/>
        <v>1.6756248592609151</v>
      </c>
    </row>
    <row r="2582" spans="1:13">
      <c r="A2582" s="334" t="s">
        <v>909</v>
      </c>
      <c r="B2582" s="334" t="s">
        <v>52</v>
      </c>
      <c r="C2582" s="334" t="s">
        <v>52</v>
      </c>
      <c r="D2582" s="334" t="s">
        <v>1492</v>
      </c>
      <c r="E2582" s="334" t="s">
        <v>1555</v>
      </c>
      <c r="F2582" s="334" t="str">
        <f t="shared" si="123"/>
        <v>Dhaka OWN PNP</v>
      </c>
      <c r="G2582" s="338">
        <v>12127983</v>
      </c>
      <c r="H2582" s="336">
        <v>1960670.3431223929</v>
      </c>
      <c r="I2582" s="336">
        <v>107600.76684101834</v>
      </c>
      <c r="J2582" s="336"/>
      <c r="K2582" s="336"/>
      <c r="L2582" s="337">
        <f t="shared" si="121"/>
        <v>16.166499764407593</v>
      </c>
      <c r="M2582" s="337">
        <f t="shared" si="122"/>
        <v>0.88721073274111895</v>
      </c>
    </row>
    <row r="2583" spans="1:13">
      <c r="A2583" s="334" t="s">
        <v>1559</v>
      </c>
      <c r="B2583" s="334" t="s">
        <v>52</v>
      </c>
      <c r="C2583" s="334" t="s">
        <v>52</v>
      </c>
      <c r="D2583" s="334" t="s">
        <v>1492</v>
      </c>
      <c r="E2583" s="334" t="s">
        <v>1555</v>
      </c>
      <c r="F2583" s="334" t="str">
        <f t="shared" si="123"/>
        <v>Dhaka OWN PNP</v>
      </c>
      <c r="G2583" s="338">
        <v>10106866</v>
      </c>
      <c r="H2583" s="336">
        <v>1668571.273794109</v>
      </c>
      <c r="I2583" s="336">
        <v>42392.885047341435</v>
      </c>
      <c r="J2583" s="336"/>
      <c r="K2583" s="336"/>
      <c r="L2583" s="337">
        <f t="shared" si="121"/>
        <v>16.509284616953554</v>
      </c>
      <c r="M2583" s="337">
        <f t="shared" si="122"/>
        <v>0.41944639463253436</v>
      </c>
    </row>
    <row r="2584" spans="1:13">
      <c r="A2584" s="334" t="s">
        <v>1560</v>
      </c>
      <c r="B2584" s="334" t="s">
        <v>52</v>
      </c>
      <c r="C2584" s="334" t="s">
        <v>1557</v>
      </c>
      <c r="D2584" s="334" t="s">
        <v>1492</v>
      </c>
      <c r="E2584" s="334" t="s">
        <v>1555</v>
      </c>
      <c r="F2584" s="334" t="str">
        <f t="shared" si="123"/>
        <v>DhakaGBUD OWN PNP</v>
      </c>
      <c r="G2584" s="338">
        <v>48888532</v>
      </c>
      <c r="H2584" s="336">
        <v>8981771.5422725603</v>
      </c>
      <c r="I2584" s="336">
        <v>604646.81388006627</v>
      </c>
      <c r="J2584" s="336"/>
      <c r="K2584" s="336"/>
      <c r="L2584" s="337">
        <f t="shared" si="121"/>
        <v>18.371939542534353</v>
      </c>
      <c r="M2584" s="337">
        <f t="shared" si="122"/>
        <v>1.2367866023877876</v>
      </c>
    </row>
    <row r="2585" spans="1:13">
      <c r="A2585" s="334" t="s">
        <v>1561</v>
      </c>
      <c r="B2585" s="334" t="s">
        <v>52</v>
      </c>
      <c r="C2585" s="334" t="s">
        <v>52</v>
      </c>
      <c r="D2585" s="334" t="s">
        <v>1537</v>
      </c>
      <c r="E2585" s="334" t="s">
        <v>1555</v>
      </c>
      <c r="F2585" s="334" t="str">
        <f t="shared" si="123"/>
        <v>Dhaka OWN Non-PNP</v>
      </c>
      <c r="G2585" s="338">
        <v>3932314</v>
      </c>
      <c r="H2585" s="336">
        <v>631759.17137344659</v>
      </c>
      <c r="I2585" s="336">
        <v>15729.256000000001</v>
      </c>
      <c r="J2585" s="336"/>
      <c r="K2585" s="336"/>
      <c r="L2585" s="337">
        <f t="shared" si="121"/>
        <v>16.065837351072336</v>
      </c>
      <c r="M2585" s="337">
        <f t="shared" si="122"/>
        <v>0.4</v>
      </c>
    </row>
    <row r="2586" spans="1:13">
      <c r="A2586" s="334" t="s">
        <v>1704</v>
      </c>
      <c r="B2586" s="334" t="s">
        <v>52</v>
      </c>
      <c r="C2586" s="334" t="s">
        <v>52</v>
      </c>
      <c r="D2586" s="334" t="s">
        <v>1492</v>
      </c>
      <c r="E2586" s="334" t="s">
        <v>1555</v>
      </c>
      <c r="F2586" s="334" t="str">
        <f t="shared" si="123"/>
        <v>Dhaka OWN PNP</v>
      </c>
      <c r="G2586" s="338">
        <v>19625699</v>
      </c>
      <c r="H2586" s="336">
        <v>3461738.2740482707</v>
      </c>
      <c r="I2586" s="336">
        <v>78502.796000000002</v>
      </c>
      <c r="J2586" s="336"/>
      <c r="K2586" s="336"/>
      <c r="L2586" s="337">
        <f t="shared" si="121"/>
        <v>17.63880243984314</v>
      </c>
      <c r="M2586" s="337">
        <f t="shared" si="122"/>
        <v>0.4</v>
      </c>
    </row>
    <row r="2587" spans="1:13">
      <c r="A2587" s="334" t="s">
        <v>1705</v>
      </c>
      <c r="B2587" s="334" t="s">
        <v>52</v>
      </c>
      <c r="C2587" s="334" t="s">
        <v>52</v>
      </c>
      <c r="D2587" s="334" t="s">
        <v>1492</v>
      </c>
      <c r="E2587" s="334" t="s">
        <v>1555</v>
      </c>
      <c r="F2587" s="334" t="str">
        <f t="shared" si="123"/>
        <v>Dhaka OWN PNP</v>
      </c>
      <c r="G2587" s="338">
        <v>13782859</v>
      </c>
      <c r="H2587" s="336">
        <v>2417908.2911954513</v>
      </c>
      <c r="I2587" s="336">
        <v>34529.832000000002</v>
      </c>
      <c r="J2587" s="336"/>
      <c r="K2587" s="336"/>
      <c r="L2587" s="337">
        <f t="shared" si="121"/>
        <v>17.542864591413519</v>
      </c>
      <c r="M2587" s="337">
        <f t="shared" si="122"/>
        <v>0.25052735430290624</v>
      </c>
    </row>
    <row r="2588" spans="1:13">
      <c r="A2588" s="334" t="s">
        <v>774</v>
      </c>
      <c r="B2588" s="334" t="s">
        <v>189</v>
      </c>
      <c r="C2588" s="334" t="s">
        <v>189</v>
      </c>
      <c r="D2588" s="334" t="s">
        <v>1492</v>
      </c>
      <c r="E2588" s="334" t="s">
        <v>1555</v>
      </c>
      <c r="F2588" s="334" t="str">
        <f t="shared" si="123"/>
        <v>Barishal OWN PNP</v>
      </c>
      <c r="G2588" s="338">
        <v>10052192</v>
      </c>
      <c r="H2588" s="336">
        <v>1569062.5882540331</v>
      </c>
      <c r="I2588" s="336">
        <v>30815.468000000001</v>
      </c>
      <c r="J2588" s="336"/>
      <c r="K2588" s="336"/>
      <c r="L2588" s="337">
        <f t="shared" si="121"/>
        <v>15.60915856217264</v>
      </c>
      <c r="M2588" s="337">
        <f t="shared" si="122"/>
        <v>0.30655470965934595</v>
      </c>
    </row>
    <row r="2589" spans="1:13">
      <c r="A2589" s="334" t="s">
        <v>840</v>
      </c>
      <c r="B2589" s="334" t="s">
        <v>159</v>
      </c>
      <c r="C2589" s="334" t="s">
        <v>159</v>
      </c>
      <c r="D2589" s="334" t="s">
        <v>1537</v>
      </c>
      <c r="E2589" s="334" t="s">
        <v>1555</v>
      </c>
      <c r="F2589" s="334" t="str">
        <f t="shared" si="123"/>
        <v>Khulna OWN Non-PNP</v>
      </c>
      <c r="G2589" s="338">
        <v>7605773</v>
      </c>
      <c r="H2589" s="336">
        <v>1149006.3665880344</v>
      </c>
      <c r="I2589" s="336">
        <v>30423.092000000001</v>
      </c>
      <c r="J2589" s="336"/>
      <c r="K2589" s="336"/>
      <c r="L2589" s="337">
        <f t="shared" si="121"/>
        <v>15.107029444450085</v>
      </c>
      <c r="M2589" s="337">
        <f t="shared" si="122"/>
        <v>0.4</v>
      </c>
    </row>
    <row r="2590" spans="1:13">
      <c r="A2590" s="334" t="s">
        <v>841</v>
      </c>
      <c r="B2590" s="334" t="s">
        <v>159</v>
      </c>
      <c r="C2590" s="334" t="s">
        <v>159</v>
      </c>
      <c r="D2590" s="334" t="s">
        <v>1492</v>
      </c>
      <c r="E2590" s="334" t="s">
        <v>1555</v>
      </c>
      <c r="F2590" s="334" t="str">
        <f t="shared" si="123"/>
        <v>Khulna OWN PNP</v>
      </c>
      <c r="G2590" s="338">
        <v>6076097</v>
      </c>
      <c r="H2590" s="336">
        <v>846695.80323031533</v>
      </c>
      <c r="I2590" s="336">
        <v>18995.296000000002</v>
      </c>
      <c r="J2590" s="336"/>
      <c r="K2590" s="336"/>
      <c r="L2590" s="337">
        <f t="shared" si="121"/>
        <v>13.934863173354792</v>
      </c>
      <c r="M2590" s="337">
        <f t="shared" si="122"/>
        <v>0.31262331723802306</v>
      </c>
    </row>
    <row r="2591" spans="1:13">
      <c r="A2591" s="334" t="s">
        <v>919</v>
      </c>
      <c r="B2591" s="334" t="s">
        <v>159</v>
      </c>
      <c r="C2591" s="334" t="s">
        <v>159</v>
      </c>
      <c r="D2591" s="334" t="s">
        <v>1492</v>
      </c>
      <c r="E2591" s="334" t="s">
        <v>1555</v>
      </c>
      <c r="F2591" s="334" t="str">
        <f t="shared" si="123"/>
        <v>Khulna OWN PNP</v>
      </c>
      <c r="G2591" s="338">
        <v>5639147</v>
      </c>
      <c r="H2591" s="336">
        <v>813237.41076779785</v>
      </c>
      <c r="I2591" s="336">
        <v>19084.396000000001</v>
      </c>
      <c r="J2591" s="336"/>
      <c r="K2591" s="336"/>
      <c r="L2591" s="337">
        <f t="shared" si="121"/>
        <v>14.421284119172595</v>
      </c>
      <c r="M2591" s="337">
        <f t="shared" si="122"/>
        <v>0.33842699968630008</v>
      </c>
    </row>
    <row r="2592" spans="1:13">
      <c r="A2592" s="334" t="s">
        <v>842</v>
      </c>
      <c r="B2592" s="334" t="s">
        <v>150</v>
      </c>
      <c r="C2592" s="334" t="s">
        <v>107</v>
      </c>
      <c r="D2592" s="334" t="s">
        <v>1492</v>
      </c>
      <c r="E2592" s="334" t="s">
        <v>1555</v>
      </c>
      <c r="F2592" s="334" t="str">
        <f t="shared" si="123"/>
        <v>Rajshahi OWN PNP</v>
      </c>
      <c r="G2592" s="338">
        <v>13349206</v>
      </c>
      <c r="H2592" s="336">
        <v>1995038.7547085441</v>
      </c>
      <c r="I2592" s="336">
        <v>61400.506349146017</v>
      </c>
      <c r="J2592" s="336"/>
      <c r="K2592" s="336"/>
      <c r="L2592" s="337">
        <f t="shared" si="121"/>
        <v>14.94499938579526</v>
      </c>
      <c r="M2592" s="337">
        <f t="shared" si="122"/>
        <v>0.45995624270946162</v>
      </c>
    </row>
    <row r="2593" spans="1:13">
      <c r="A2593" s="334" t="s">
        <v>843</v>
      </c>
      <c r="B2593" s="334" t="s">
        <v>1562</v>
      </c>
      <c r="C2593" s="334" t="s">
        <v>107</v>
      </c>
      <c r="D2593" s="334" t="s">
        <v>1537</v>
      </c>
      <c r="E2593" s="334" t="s">
        <v>1555</v>
      </c>
      <c r="F2593" s="334" t="str">
        <f t="shared" si="123"/>
        <v>Rajshahi OWN Non-PNP</v>
      </c>
      <c r="G2593" s="338">
        <v>4339669</v>
      </c>
      <c r="H2593" s="336">
        <v>750567.2193820735</v>
      </c>
      <c r="I2593" s="336">
        <v>17358.675999999999</v>
      </c>
      <c r="J2593" s="336"/>
      <c r="K2593" s="336"/>
      <c r="L2593" s="337">
        <f t="shared" si="121"/>
        <v>17.295494642150668</v>
      </c>
      <c r="M2593" s="337">
        <f t="shared" si="122"/>
        <v>0.4</v>
      </c>
    </row>
    <row r="2594" spans="1:13">
      <c r="A2594" s="334" t="s">
        <v>844</v>
      </c>
      <c r="B2594" s="334" t="s">
        <v>1563</v>
      </c>
      <c r="C2594" s="334" t="s">
        <v>107</v>
      </c>
      <c r="D2594" s="334" t="s">
        <v>1537</v>
      </c>
      <c r="E2594" s="334" t="s">
        <v>1555</v>
      </c>
      <c r="F2594" s="334" t="str">
        <f t="shared" si="123"/>
        <v>Rajshahi OWN Non-PNP</v>
      </c>
      <c r="G2594" s="338">
        <v>4323691</v>
      </c>
      <c r="H2594" s="336">
        <v>740111.22488654219</v>
      </c>
      <c r="I2594" s="336">
        <v>17294.763999999999</v>
      </c>
      <c r="J2594" s="336"/>
      <c r="K2594" s="336"/>
      <c r="L2594" s="337">
        <f t="shared" si="121"/>
        <v>17.117579051938314</v>
      </c>
      <c r="M2594" s="337">
        <f t="shared" si="122"/>
        <v>0.4</v>
      </c>
    </row>
    <row r="2595" spans="1:13">
      <c r="A2595" s="334" t="s">
        <v>913</v>
      </c>
      <c r="B2595" s="334" t="s">
        <v>107</v>
      </c>
      <c r="C2595" s="334" t="s">
        <v>107</v>
      </c>
      <c r="D2595" s="334" t="s">
        <v>1492</v>
      </c>
      <c r="E2595" s="334" t="s">
        <v>1555</v>
      </c>
      <c r="F2595" s="334" t="str">
        <f t="shared" si="123"/>
        <v>Rajshahi OWN PNP</v>
      </c>
      <c r="G2595" s="338">
        <v>8790790</v>
      </c>
      <c r="H2595" s="336">
        <v>1340784.9997122718</v>
      </c>
      <c r="I2595" s="336">
        <v>591720.98650360934</v>
      </c>
      <c r="J2595" s="336"/>
      <c r="K2595" s="336"/>
      <c r="L2595" s="337">
        <f t="shared" si="121"/>
        <v>15.252155946305985</v>
      </c>
      <c r="M2595" s="337">
        <f t="shared" si="122"/>
        <v>6.7311468764878857</v>
      </c>
    </row>
    <row r="2596" spans="1:13">
      <c r="A2596" s="334" t="s">
        <v>845</v>
      </c>
      <c r="B2596" s="334" t="s">
        <v>131</v>
      </c>
      <c r="C2596" s="334" t="s">
        <v>131</v>
      </c>
      <c r="D2596" s="334" t="s">
        <v>1492</v>
      </c>
      <c r="E2596" s="334" t="s">
        <v>1555</v>
      </c>
      <c r="F2596" s="334" t="str">
        <f t="shared" si="123"/>
        <v>Sylhet OWN PNP</v>
      </c>
      <c r="G2596" s="338">
        <v>17207078</v>
      </c>
      <c r="H2596" s="336">
        <v>2784516.818394816</v>
      </c>
      <c r="I2596" s="336">
        <v>45483.671999999999</v>
      </c>
      <c r="J2596" s="336"/>
      <c r="K2596" s="336"/>
      <c r="L2596" s="337">
        <f t="shared" si="121"/>
        <v>16.182392027250739</v>
      </c>
      <c r="M2596" s="337">
        <f t="shared" si="122"/>
        <v>0.26433117813495122</v>
      </c>
    </row>
    <row r="2597" spans="1:13">
      <c r="A2597" s="334" t="s">
        <v>846</v>
      </c>
      <c r="B2597" s="334" t="s">
        <v>131</v>
      </c>
      <c r="C2597" s="334" t="s">
        <v>131</v>
      </c>
      <c r="D2597" s="334" t="s">
        <v>1492</v>
      </c>
      <c r="E2597" s="334" t="s">
        <v>1555</v>
      </c>
      <c r="F2597" s="334" t="str">
        <f t="shared" si="123"/>
        <v>Sylhet OWN PNP</v>
      </c>
      <c r="G2597" s="338">
        <v>7833003</v>
      </c>
      <c r="H2597" s="336">
        <v>1281005.5454618505</v>
      </c>
      <c r="I2597" s="336">
        <v>22778.792000000001</v>
      </c>
      <c r="J2597" s="336"/>
      <c r="K2597" s="336"/>
      <c r="L2597" s="337">
        <f t="shared" si="121"/>
        <v>16.35395193212425</v>
      </c>
      <c r="M2597" s="337">
        <f t="shared" si="122"/>
        <v>0.29080535268529839</v>
      </c>
    </row>
    <row r="2598" spans="1:13">
      <c r="A2598" s="334" t="s">
        <v>847</v>
      </c>
      <c r="B2598" s="334" t="s">
        <v>131</v>
      </c>
      <c r="C2598" s="334" t="s">
        <v>131</v>
      </c>
      <c r="D2598" s="334" t="s">
        <v>1492</v>
      </c>
      <c r="E2598" s="334" t="s">
        <v>1555</v>
      </c>
      <c r="F2598" s="334" t="str">
        <f t="shared" si="123"/>
        <v>Sylhet OWN PNP</v>
      </c>
      <c r="G2598" s="338">
        <v>6481750</v>
      </c>
      <c r="H2598" s="336">
        <v>979956.21463827125</v>
      </c>
      <c r="I2598" s="336">
        <v>19106.644</v>
      </c>
      <c r="J2598" s="336"/>
      <c r="K2598" s="336"/>
      <c r="L2598" s="337">
        <f t="shared" si="121"/>
        <v>15.118698108354552</v>
      </c>
      <c r="M2598" s="337">
        <f t="shared" si="122"/>
        <v>0.29477600956531802</v>
      </c>
    </row>
    <row r="2599" spans="1:13">
      <c r="A2599" s="334" t="s">
        <v>848</v>
      </c>
      <c r="B2599" s="334" t="s">
        <v>131</v>
      </c>
      <c r="C2599" s="334" t="s">
        <v>131</v>
      </c>
      <c r="D2599" s="334" t="s">
        <v>1492</v>
      </c>
      <c r="E2599" s="334" t="s">
        <v>1555</v>
      </c>
      <c r="F2599" s="334" t="str">
        <f t="shared" si="123"/>
        <v>Sylhet OWN PNP</v>
      </c>
      <c r="G2599" s="338">
        <v>16238790</v>
      </c>
      <c r="H2599" s="336">
        <v>2721687.7808881495</v>
      </c>
      <c r="I2599" s="336">
        <v>47595.700000000004</v>
      </c>
      <c r="J2599" s="336"/>
      <c r="K2599" s="336"/>
      <c r="L2599" s="337">
        <f t="shared" si="121"/>
        <v>16.760409986754858</v>
      </c>
      <c r="M2599" s="337">
        <f t="shared" si="122"/>
        <v>0.29309880847033559</v>
      </c>
    </row>
    <row r="2600" spans="1:13">
      <c r="A2600" s="334" t="s">
        <v>849</v>
      </c>
      <c r="B2600" s="334" t="s">
        <v>131</v>
      </c>
      <c r="C2600" s="334" t="s">
        <v>131</v>
      </c>
      <c r="D2600" s="334" t="s">
        <v>1492</v>
      </c>
      <c r="E2600" s="334" t="s">
        <v>1555</v>
      </c>
      <c r="F2600" s="334" t="str">
        <f t="shared" si="123"/>
        <v>Sylhet OWN PNP</v>
      </c>
      <c r="G2600" s="338">
        <v>7999721</v>
      </c>
      <c r="H2600" s="336">
        <v>1290727.5575388768</v>
      </c>
      <c r="I2600" s="336">
        <v>24367.38</v>
      </c>
      <c r="J2600" s="336"/>
      <c r="K2600" s="336"/>
      <c r="L2600" s="337">
        <f t="shared" si="121"/>
        <v>16.134657165404604</v>
      </c>
      <c r="M2600" s="337">
        <f t="shared" si="122"/>
        <v>0.30460287302519673</v>
      </c>
    </row>
    <row r="2601" spans="1:13">
      <c r="A2601" s="334" t="s">
        <v>850</v>
      </c>
      <c r="B2601" s="334" t="s">
        <v>131</v>
      </c>
      <c r="C2601" s="334" t="s">
        <v>131</v>
      </c>
      <c r="D2601" s="334" t="s">
        <v>1492</v>
      </c>
      <c r="E2601" s="334" t="s">
        <v>1555</v>
      </c>
      <c r="F2601" s="334" t="str">
        <f t="shared" si="123"/>
        <v>Sylhet OWN PNP</v>
      </c>
      <c r="G2601" s="338">
        <v>11361346</v>
      </c>
      <c r="H2601" s="336">
        <v>1805622.9138668117</v>
      </c>
      <c r="I2601" s="336">
        <v>30767.768</v>
      </c>
      <c r="J2601" s="336"/>
      <c r="K2601" s="336"/>
      <c r="L2601" s="337">
        <f t="shared" si="121"/>
        <v>15.892684844443711</v>
      </c>
      <c r="M2601" s="337">
        <f t="shared" si="122"/>
        <v>0.27081094088675761</v>
      </c>
    </row>
    <row r="2602" spans="1:13">
      <c r="A2602" s="334" t="s">
        <v>851</v>
      </c>
      <c r="B2602" s="334" t="s">
        <v>908</v>
      </c>
      <c r="C2602" s="334" t="s">
        <v>131</v>
      </c>
      <c r="D2602" s="334" t="s">
        <v>1492</v>
      </c>
      <c r="E2602" s="334" t="s">
        <v>1555</v>
      </c>
      <c r="F2602" s="334" t="str">
        <f t="shared" si="123"/>
        <v>Sylhet OWN PNP</v>
      </c>
      <c r="G2602" s="338">
        <v>8093608</v>
      </c>
      <c r="H2602" s="336">
        <v>1135623.1203626792</v>
      </c>
      <c r="I2602" s="336">
        <v>27533.328000000001</v>
      </c>
      <c r="J2602" s="336"/>
      <c r="K2602" s="336"/>
      <c r="L2602" s="337">
        <f t="shared" si="121"/>
        <v>14.03111097501484</v>
      </c>
      <c r="M2602" s="337">
        <f t="shared" si="122"/>
        <v>0.34018608264694805</v>
      </c>
    </row>
    <row r="2603" spans="1:13">
      <c r="A2603" s="334" t="s">
        <v>75</v>
      </c>
      <c r="B2603" s="334" t="s">
        <v>76</v>
      </c>
      <c r="C2603" s="334" t="s">
        <v>195</v>
      </c>
      <c r="D2603" s="334" t="s">
        <v>1537</v>
      </c>
      <c r="E2603" s="334" t="s">
        <v>1041</v>
      </c>
      <c r="F2603" s="334" t="str">
        <f t="shared" si="123"/>
        <v>Chattogram FR Non-PNP</v>
      </c>
      <c r="G2603" s="338">
        <v>2049474</v>
      </c>
      <c r="H2603" s="336">
        <v>340062.97658206325</v>
      </c>
      <c r="I2603" s="336">
        <v>8197.8960000000006</v>
      </c>
      <c r="J2603" s="336"/>
      <c r="K2603" s="336"/>
      <c r="L2603" s="337">
        <f t="shared" si="121"/>
        <v>16.59269532485229</v>
      </c>
      <c r="M2603" s="337">
        <f t="shared" si="122"/>
        <v>0.4</v>
      </c>
    </row>
    <row r="2604" spans="1:13">
      <c r="A2604" s="334" t="s">
        <v>120</v>
      </c>
      <c r="B2604" s="334" t="s">
        <v>52</v>
      </c>
      <c r="C2604" s="334" t="s">
        <v>52</v>
      </c>
      <c r="D2604" s="334" t="s">
        <v>1537</v>
      </c>
      <c r="E2604" s="334" t="s">
        <v>1041</v>
      </c>
      <c r="F2604" s="334" t="str">
        <f t="shared" si="123"/>
        <v>Dhaka FR Non-PNP</v>
      </c>
      <c r="G2604" s="338">
        <v>3560269</v>
      </c>
      <c r="H2604" s="336">
        <v>569554.64398583421</v>
      </c>
      <c r="I2604" s="336">
        <v>14241.076000000001</v>
      </c>
      <c r="J2604" s="336"/>
      <c r="K2604" s="336"/>
      <c r="L2604" s="337">
        <f t="shared" si="121"/>
        <v>15.997517153502564</v>
      </c>
      <c r="M2604" s="337">
        <f t="shared" si="122"/>
        <v>0.4</v>
      </c>
    </row>
    <row r="2605" spans="1:13">
      <c r="A2605" s="334" t="s">
        <v>89</v>
      </c>
      <c r="B2605" s="334" t="s">
        <v>52</v>
      </c>
      <c r="C2605" s="334" t="s">
        <v>52</v>
      </c>
      <c r="D2605" s="334" t="s">
        <v>1537</v>
      </c>
      <c r="E2605" s="334" t="s">
        <v>1041</v>
      </c>
      <c r="F2605" s="334" t="str">
        <f t="shared" si="123"/>
        <v>Dhaka FR Non-PNP</v>
      </c>
      <c r="G2605" s="338">
        <v>2317658</v>
      </c>
      <c r="H2605" s="336">
        <v>373496.95131052402</v>
      </c>
      <c r="I2605" s="336">
        <v>-7.2759576141834259E-12</v>
      </c>
      <c r="J2605" s="336"/>
      <c r="K2605" s="336"/>
      <c r="L2605" s="337">
        <f t="shared" si="121"/>
        <v>16.115274613878494</v>
      </c>
      <c r="M2605" s="337">
        <f t="shared" si="122"/>
        <v>-3.1393577543293387E-16</v>
      </c>
    </row>
    <row r="2606" spans="1:13">
      <c r="A2606" s="334" t="s">
        <v>87</v>
      </c>
      <c r="B2606" s="334" t="s">
        <v>52</v>
      </c>
      <c r="C2606" s="334" t="s">
        <v>52</v>
      </c>
      <c r="D2606" s="334" t="s">
        <v>1537</v>
      </c>
      <c r="E2606" s="334" t="s">
        <v>1041</v>
      </c>
      <c r="F2606" s="334" t="str">
        <f t="shared" si="123"/>
        <v>Dhaka FR Non-PNP</v>
      </c>
      <c r="G2606" s="338">
        <v>4381259</v>
      </c>
      <c r="H2606" s="336">
        <v>681473.12282916799</v>
      </c>
      <c r="I2606" s="336">
        <v>17525.036</v>
      </c>
      <c r="J2606" s="336"/>
      <c r="K2606" s="336"/>
      <c r="L2606" s="337">
        <f t="shared" si="121"/>
        <v>15.554276129970129</v>
      </c>
      <c r="M2606" s="337">
        <f t="shared" si="122"/>
        <v>0.4</v>
      </c>
    </row>
    <row r="2607" spans="1:13">
      <c r="A2607" s="334" t="s">
        <v>555</v>
      </c>
      <c r="B2607" s="334" t="s">
        <v>52</v>
      </c>
      <c r="C2607" s="334" t="s">
        <v>52</v>
      </c>
      <c r="D2607" s="334" t="s">
        <v>1537</v>
      </c>
      <c r="E2607" s="334" t="s">
        <v>1041</v>
      </c>
      <c r="F2607" s="334" t="str">
        <f t="shared" si="123"/>
        <v>Dhaka FR Non-PNP</v>
      </c>
      <c r="G2607" s="338">
        <v>1481418</v>
      </c>
      <c r="H2607" s="336">
        <v>236816.61978340489</v>
      </c>
      <c r="I2607" s="336">
        <v>5925.6720000000005</v>
      </c>
      <c r="J2607" s="336"/>
      <c r="K2607" s="336"/>
      <c r="L2607" s="337">
        <f t="shared" si="121"/>
        <v>15.985806827202376</v>
      </c>
      <c r="M2607" s="337">
        <f t="shared" si="122"/>
        <v>0.4</v>
      </c>
    </row>
    <row r="2608" spans="1:13">
      <c r="A2608" s="334" t="s">
        <v>53</v>
      </c>
      <c r="B2608" s="334" t="s">
        <v>52</v>
      </c>
      <c r="C2608" s="334" t="s">
        <v>52</v>
      </c>
      <c r="D2608" s="334" t="s">
        <v>1492</v>
      </c>
      <c r="E2608" s="334" t="s">
        <v>1041</v>
      </c>
      <c r="F2608" s="334" t="str">
        <f t="shared" si="123"/>
        <v>Dhaka FR PNP</v>
      </c>
      <c r="G2608" s="338">
        <v>5405182</v>
      </c>
      <c r="H2608" s="336">
        <v>877914.9091233738</v>
      </c>
      <c r="I2608" s="336">
        <v>16539.612000000001</v>
      </c>
      <c r="J2608" s="336"/>
      <c r="K2608" s="336"/>
      <c r="L2608" s="337">
        <f t="shared" si="121"/>
        <v>16.242097104655752</v>
      </c>
      <c r="M2608" s="337">
        <f t="shared" si="122"/>
        <v>0.30599546879272521</v>
      </c>
    </row>
    <row r="2609" spans="1:13">
      <c r="A2609" s="334" t="s">
        <v>434</v>
      </c>
      <c r="B2609" s="334" t="s">
        <v>52</v>
      </c>
      <c r="C2609" s="334" t="s">
        <v>52</v>
      </c>
      <c r="D2609" s="334" t="s">
        <v>1537</v>
      </c>
      <c r="E2609" s="334" t="s">
        <v>1041</v>
      </c>
      <c r="F2609" s="334" t="str">
        <f t="shared" si="123"/>
        <v>Dhaka FR Non-PNP</v>
      </c>
      <c r="G2609" s="338">
        <v>2814146</v>
      </c>
      <c r="H2609" s="336">
        <v>379820.05223595828</v>
      </c>
      <c r="I2609" s="336">
        <v>11256.584000000001</v>
      </c>
      <c r="J2609" s="336"/>
      <c r="K2609" s="336"/>
      <c r="L2609" s="337">
        <f t="shared" si="121"/>
        <v>13.49681403295914</v>
      </c>
      <c r="M2609" s="337">
        <f t="shared" si="122"/>
        <v>0.4</v>
      </c>
    </row>
    <row r="2610" spans="1:13">
      <c r="A2610" s="334" t="s">
        <v>565</v>
      </c>
      <c r="B2610" s="334" t="s">
        <v>52</v>
      </c>
      <c r="C2610" s="334" t="s">
        <v>52</v>
      </c>
      <c r="D2610" s="334" t="s">
        <v>1537</v>
      </c>
      <c r="E2610" s="334" t="s">
        <v>1041</v>
      </c>
      <c r="F2610" s="334" t="str">
        <f t="shared" si="123"/>
        <v>Dhaka FR Non-PNP</v>
      </c>
      <c r="G2610" s="338">
        <v>2852800</v>
      </c>
      <c r="H2610" s="336">
        <v>447546.10940704209</v>
      </c>
      <c r="I2610" s="336">
        <v>11411.2</v>
      </c>
      <c r="J2610" s="336"/>
      <c r="K2610" s="336"/>
      <c r="L2610" s="337">
        <f t="shared" si="121"/>
        <v>15.687959527728621</v>
      </c>
      <c r="M2610" s="337">
        <f t="shared" si="122"/>
        <v>0.4</v>
      </c>
    </row>
    <row r="2611" spans="1:13">
      <c r="A2611" s="334" t="s">
        <v>500</v>
      </c>
      <c r="B2611" s="334" t="s">
        <v>52</v>
      </c>
      <c r="C2611" s="334" t="s">
        <v>52</v>
      </c>
      <c r="D2611" s="334" t="s">
        <v>1537</v>
      </c>
      <c r="E2611" s="334" t="s">
        <v>1041</v>
      </c>
      <c r="F2611" s="334" t="str">
        <f t="shared" si="123"/>
        <v>Dhaka FR Non-PNP</v>
      </c>
      <c r="G2611" s="338">
        <v>1648543</v>
      </c>
      <c r="H2611" s="336">
        <v>234836.53059422632</v>
      </c>
      <c r="I2611" s="336">
        <v>6594.1720000000005</v>
      </c>
      <c r="J2611" s="336"/>
      <c r="K2611" s="336"/>
      <c r="L2611" s="337">
        <f t="shared" si="121"/>
        <v>14.245095857022008</v>
      </c>
      <c r="M2611" s="337">
        <f t="shared" si="122"/>
        <v>0.4</v>
      </c>
    </row>
    <row r="2612" spans="1:13">
      <c r="A2612" s="334" t="s">
        <v>492</v>
      </c>
      <c r="B2612" s="334" t="s">
        <v>189</v>
      </c>
      <c r="C2612" s="334" t="s">
        <v>189</v>
      </c>
      <c r="D2612" s="334" t="s">
        <v>1537</v>
      </c>
      <c r="E2612" s="334" t="s">
        <v>1041</v>
      </c>
      <c r="F2612" s="334" t="str">
        <f t="shared" si="123"/>
        <v>Barishal FR Non-PNP</v>
      </c>
      <c r="G2612" s="338">
        <v>2199859</v>
      </c>
      <c r="H2612" s="336">
        <v>316126.24132366199</v>
      </c>
      <c r="I2612" s="336">
        <v>8799.4359999999997</v>
      </c>
      <c r="J2612" s="336"/>
      <c r="K2612" s="336"/>
      <c r="L2612" s="337">
        <f t="shared" si="121"/>
        <v>14.370295610930608</v>
      </c>
      <c r="M2612" s="337">
        <f t="shared" si="122"/>
        <v>0.4</v>
      </c>
    </row>
    <row r="2613" spans="1:13">
      <c r="A2613" s="334" t="s">
        <v>613</v>
      </c>
      <c r="B2613" s="334" t="s">
        <v>153</v>
      </c>
      <c r="C2613" s="334" t="s">
        <v>18</v>
      </c>
      <c r="D2613" s="334" t="s">
        <v>1537</v>
      </c>
      <c r="E2613" s="334" t="s">
        <v>1041</v>
      </c>
      <c r="F2613" s="334" t="str">
        <f t="shared" si="123"/>
        <v>Mymensingh FR Non-PNP</v>
      </c>
      <c r="G2613" s="338">
        <v>4034273</v>
      </c>
      <c r="H2613" s="336">
        <v>652432.52466994897</v>
      </c>
      <c r="I2613" s="336">
        <v>16137.092000000001</v>
      </c>
      <c r="J2613" s="336"/>
      <c r="K2613" s="336"/>
      <c r="L2613" s="337">
        <f t="shared" si="121"/>
        <v>16.172245276161256</v>
      </c>
      <c r="M2613" s="337">
        <f t="shared" si="122"/>
        <v>0.4</v>
      </c>
    </row>
    <row r="2614" spans="1:13">
      <c r="A2614" s="334" t="s">
        <v>498</v>
      </c>
      <c r="B2614" s="334" t="s">
        <v>455</v>
      </c>
      <c r="C2614" s="334" t="s">
        <v>195</v>
      </c>
      <c r="D2614" s="334" t="s">
        <v>1537</v>
      </c>
      <c r="E2614" s="334" t="s">
        <v>1041</v>
      </c>
      <c r="F2614" s="334" t="str">
        <f t="shared" si="123"/>
        <v>Chattogram FR Non-PNP</v>
      </c>
      <c r="G2614" s="338">
        <v>4681013</v>
      </c>
      <c r="H2614" s="336">
        <v>792858.08503070159</v>
      </c>
      <c r="I2614" s="336">
        <v>18724.052</v>
      </c>
      <c r="J2614" s="336"/>
      <c r="K2614" s="336"/>
      <c r="L2614" s="337">
        <f t="shared" si="121"/>
        <v>16.937745847548417</v>
      </c>
      <c r="M2614" s="337">
        <f t="shared" si="122"/>
        <v>0.4</v>
      </c>
    </row>
    <row r="2615" spans="1:13">
      <c r="A2615" s="334" t="s">
        <v>528</v>
      </c>
      <c r="B2615" s="334" t="s">
        <v>18</v>
      </c>
      <c r="C2615" s="334" t="s">
        <v>18</v>
      </c>
      <c r="D2615" s="334" t="s">
        <v>1537</v>
      </c>
      <c r="E2615" s="334" t="s">
        <v>1041</v>
      </c>
      <c r="F2615" s="334" t="str">
        <f t="shared" si="123"/>
        <v>Mymensingh FR Non-PNP</v>
      </c>
      <c r="G2615" s="338">
        <v>5168122</v>
      </c>
      <c r="H2615" s="336">
        <v>725302.86306786106</v>
      </c>
      <c r="I2615" s="336">
        <v>20672.488000000001</v>
      </c>
      <c r="J2615" s="336"/>
      <c r="K2615" s="336"/>
      <c r="L2615" s="337">
        <f t="shared" si="121"/>
        <v>14.034166822452354</v>
      </c>
      <c r="M2615" s="337">
        <f t="shared" si="122"/>
        <v>0.4</v>
      </c>
    </row>
    <row r="2616" spans="1:13">
      <c r="A2616" s="334" t="s">
        <v>561</v>
      </c>
      <c r="B2616" s="334" t="s">
        <v>79</v>
      </c>
      <c r="C2616" s="334" t="s">
        <v>52</v>
      </c>
      <c r="D2616" s="334" t="s">
        <v>1537</v>
      </c>
      <c r="E2616" s="334" t="s">
        <v>1041</v>
      </c>
      <c r="F2616" s="334" t="str">
        <f t="shared" si="123"/>
        <v>Dhaka FR Non-PNP</v>
      </c>
      <c r="G2616" s="338">
        <v>2884079</v>
      </c>
      <c r="H2616" s="336">
        <v>461869.89924549806</v>
      </c>
      <c r="I2616" s="336">
        <v>11536.316000000001</v>
      </c>
      <c r="J2616" s="336"/>
      <c r="K2616" s="336"/>
      <c r="L2616" s="337">
        <f t="shared" si="121"/>
        <v>16.01446767739365</v>
      </c>
      <c r="M2616" s="337">
        <f t="shared" si="122"/>
        <v>0.4</v>
      </c>
    </row>
    <row r="2617" spans="1:13">
      <c r="A2617" s="334" t="s">
        <v>91</v>
      </c>
      <c r="B2617" s="334" t="s">
        <v>52</v>
      </c>
      <c r="C2617" s="334" t="s">
        <v>52</v>
      </c>
      <c r="D2617" s="334" t="s">
        <v>1537</v>
      </c>
      <c r="E2617" s="334" t="s">
        <v>1041</v>
      </c>
      <c r="F2617" s="334" t="str">
        <f t="shared" si="123"/>
        <v>Dhaka FR Non-PNP</v>
      </c>
      <c r="G2617" s="338">
        <v>4243483</v>
      </c>
      <c r="H2617" s="336">
        <v>644715.07009988639</v>
      </c>
      <c r="I2617" s="336">
        <v>16973.932000000001</v>
      </c>
      <c r="J2617" s="336"/>
      <c r="K2617" s="336"/>
      <c r="L2617" s="337">
        <f t="shared" si="121"/>
        <v>15.19306357772345</v>
      </c>
      <c r="M2617" s="337">
        <f t="shared" si="122"/>
        <v>0.4</v>
      </c>
    </row>
    <row r="2618" spans="1:13">
      <c r="A2618" s="334" t="s">
        <v>49</v>
      </c>
      <c r="B2618" s="334" t="s">
        <v>52</v>
      </c>
      <c r="C2618" s="334" t="s">
        <v>52</v>
      </c>
      <c r="D2618" s="334" t="s">
        <v>1537</v>
      </c>
      <c r="E2618" s="334" t="s">
        <v>1041</v>
      </c>
      <c r="F2618" s="334" t="str">
        <f t="shared" si="123"/>
        <v>Dhaka FR Non-PNP</v>
      </c>
      <c r="G2618" s="338">
        <v>3141663</v>
      </c>
      <c r="H2618" s="336">
        <v>476524.99102094007</v>
      </c>
      <c r="I2618" s="336">
        <v>11438.052</v>
      </c>
      <c r="J2618" s="336"/>
      <c r="K2618" s="336"/>
      <c r="L2618" s="337">
        <f t="shared" si="121"/>
        <v>15.167921926092648</v>
      </c>
      <c r="M2618" s="337">
        <f t="shared" si="122"/>
        <v>0.36407635064613869</v>
      </c>
    </row>
    <row r="2619" spans="1:13">
      <c r="A2619" s="334" t="s">
        <v>69</v>
      </c>
      <c r="B2619" s="334" t="s">
        <v>52</v>
      </c>
      <c r="C2619" s="334" t="s">
        <v>52</v>
      </c>
      <c r="D2619" s="334" t="s">
        <v>1537</v>
      </c>
      <c r="E2619" s="334" t="s">
        <v>1041</v>
      </c>
      <c r="F2619" s="334" t="str">
        <f t="shared" si="123"/>
        <v>Dhaka FR Non-PNP</v>
      </c>
      <c r="G2619" s="338">
        <v>2721249</v>
      </c>
      <c r="H2619" s="336">
        <v>413806.97282204952</v>
      </c>
      <c r="I2619" s="336">
        <v>10884.996000000001</v>
      </c>
      <c r="J2619" s="336"/>
      <c r="K2619" s="336"/>
      <c r="L2619" s="337">
        <f t="shared" si="121"/>
        <v>15.20650895313327</v>
      </c>
      <c r="M2619" s="337">
        <f t="shared" si="122"/>
        <v>0.4</v>
      </c>
    </row>
    <row r="2620" spans="1:13">
      <c r="A2620" s="334" t="s">
        <v>472</v>
      </c>
      <c r="B2620" s="334" t="s">
        <v>52</v>
      </c>
      <c r="C2620" s="334" t="s">
        <v>52</v>
      </c>
      <c r="D2620" s="334" t="s">
        <v>1492</v>
      </c>
      <c r="E2620" s="334" t="s">
        <v>1041</v>
      </c>
      <c r="F2620" s="334" t="str">
        <f t="shared" si="123"/>
        <v>Dhaka FR PNP</v>
      </c>
      <c r="G2620" s="338">
        <v>2693113</v>
      </c>
      <c r="H2620" s="336">
        <v>430210.15111636854</v>
      </c>
      <c r="I2620" s="336">
        <v>10772.451999999999</v>
      </c>
      <c r="J2620" s="336"/>
      <c r="K2620" s="336"/>
      <c r="L2620" s="337">
        <f t="shared" si="121"/>
        <v>15.974455996327244</v>
      </c>
      <c r="M2620" s="337">
        <f t="shared" si="122"/>
        <v>0.4</v>
      </c>
    </row>
    <row r="2621" spans="1:13">
      <c r="A2621" s="334" t="s">
        <v>125</v>
      </c>
      <c r="B2621" s="334" t="s">
        <v>52</v>
      </c>
      <c r="C2621" s="334" t="s">
        <v>52</v>
      </c>
      <c r="D2621" s="334" t="s">
        <v>1537</v>
      </c>
      <c r="E2621" s="334" t="s">
        <v>1041</v>
      </c>
      <c r="F2621" s="334" t="str">
        <f t="shared" si="123"/>
        <v>Dhaka FR Non-PNP</v>
      </c>
      <c r="G2621" s="338">
        <v>2649012</v>
      </c>
      <c r="H2621" s="336">
        <v>464179.7730403727</v>
      </c>
      <c r="I2621" s="336">
        <v>10596.048000000001</v>
      </c>
      <c r="J2621" s="336"/>
      <c r="K2621" s="336"/>
      <c r="L2621" s="337">
        <f t="shared" si="121"/>
        <v>17.522750861089822</v>
      </c>
      <c r="M2621" s="337">
        <f t="shared" si="122"/>
        <v>0.4</v>
      </c>
    </row>
    <row r="2622" spans="1:13">
      <c r="A2622" s="334" t="s">
        <v>85</v>
      </c>
      <c r="B2622" s="334" t="s">
        <v>79</v>
      </c>
      <c r="C2622" s="334" t="s">
        <v>52</v>
      </c>
      <c r="D2622" s="334" t="s">
        <v>1537</v>
      </c>
      <c r="E2622" s="334" t="s">
        <v>1041</v>
      </c>
      <c r="F2622" s="334" t="str">
        <f t="shared" si="123"/>
        <v>Dhaka FR Non-PNP</v>
      </c>
      <c r="G2622" s="338">
        <v>3081474</v>
      </c>
      <c r="H2622" s="336">
        <v>508736.24770002899</v>
      </c>
      <c r="I2622" s="336">
        <v>12325.896000000001</v>
      </c>
      <c r="J2622" s="336"/>
      <c r="K2622" s="336"/>
      <c r="L2622" s="337">
        <f t="shared" si="121"/>
        <v>16.509509659988336</v>
      </c>
      <c r="M2622" s="337">
        <f t="shared" si="122"/>
        <v>0.4</v>
      </c>
    </row>
    <row r="2623" spans="1:13">
      <c r="A2623" s="334" t="s">
        <v>71</v>
      </c>
      <c r="B2623" s="334" t="s">
        <v>52</v>
      </c>
      <c r="C2623" s="334" t="s">
        <v>52</v>
      </c>
      <c r="D2623" s="334" t="s">
        <v>1537</v>
      </c>
      <c r="E2623" s="334" t="s">
        <v>1041</v>
      </c>
      <c r="F2623" s="334" t="str">
        <f t="shared" si="123"/>
        <v>Dhaka FR Non-PNP</v>
      </c>
      <c r="G2623" s="338">
        <v>4209942</v>
      </c>
      <c r="H2623" s="336">
        <v>663285.45346078277</v>
      </c>
      <c r="I2623" s="336">
        <v>16839.768</v>
      </c>
      <c r="J2623" s="336"/>
      <c r="K2623" s="336"/>
      <c r="L2623" s="337">
        <f t="shared" si="121"/>
        <v>15.755215949787022</v>
      </c>
      <c r="M2623" s="337">
        <f t="shared" si="122"/>
        <v>0.4</v>
      </c>
    </row>
    <row r="2624" spans="1:13">
      <c r="A2624" s="334" t="s">
        <v>145</v>
      </c>
      <c r="B2624" s="334" t="s">
        <v>52</v>
      </c>
      <c r="C2624" s="334" t="s">
        <v>52</v>
      </c>
      <c r="D2624" s="334" t="s">
        <v>1537</v>
      </c>
      <c r="E2624" s="334" t="s">
        <v>1041</v>
      </c>
      <c r="F2624" s="334" t="str">
        <f t="shared" si="123"/>
        <v>Dhaka FR Non-PNP</v>
      </c>
      <c r="G2624" s="338">
        <v>1951714</v>
      </c>
      <c r="H2624" s="336">
        <v>318911.75545996189</v>
      </c>
      <c r="I2624" s="336">
        <v>-4.3655745685100555E-11</v>
      </c>
      <c r="J2624" s="336"/>
      <c r="K2624" s="336"/>
      <c r="L2624" s="337">
        <f t="shared" si="121"/>
        <v>16.340086480906624</v>
      </c>
      <c r="M2624" s="337">
        <f t="shared" si="122"/>
        <v>-2.2367901078283272E-15</v>
      </c>
    </row>
    <row r="2625" spans="1:13">
      <c r="A2625" s="334" t="s">
        <v>247</v>
      </c>
      <c r="B2625" s="334" t="s">
        <v>52</v>
      </c>
      <c r="C2625" s="334" t="s">
        <v>52</v>
      </c>
      <c r="D2625" s="334" t="s">
        <v>1537</v>
      </c>
      <c r="E2625" s="334" t="s">
        <v>1041</v>
      </c>
      <c r="F2625" s="334" t="str">
        <f t="shared" si="123"/>
        <v>Dhaka FR Non-PNP</v>
      </c>
      <c r="G2625" s="338">
        <v>1056511</v>
      </c>
      <c r="H2625" s="336">
        <v>143344.7945300854</v>
      </c>
      <c r="I2625" s="336">
        <v>3.637978807091713E-12</v>
      </c>
      <c r="J2625" s="336"/>
      <c r="K2625" s="336"/>
      <c r="L2625" s="337">
        <f t="shared" si="121"/>
        <v>13.567752207983203</v>
      </c>
      <c r="M2625" s="337">
        <f t="shared" si="122"/>
        <v>3.4433894271727535E-16</v>
      </c>
    </row>
    <row r="2626" spans="1:13">
      <c r="A2626" s="334" t="s">
        <v>426</v>
      </c>
      <c r="B2626" s="334" t="s">
        <v>52</v>
      </c>
      <c r="C2626" s="334" t="s">
        <v>52</v>
      </c>
      <c r="D2626" s="334" t="s">
        <v>1537</v>
      </c>
      <c r="E2626" s="334" t="s">
        <v>1041</v>
      </c>
      <c r="F2626" s="334" t="str">
        <f t="shared" si="123"/>
        <v>Dhaka FR Non-PNP</v>
      </c>
      <c r="G2626" s="338">
        <v>1357489</v>
      </c>
      <c r="H2626" s="336">
        <v>200276.50334895411</v>
      </c>
      <c r="I2626" s="336">
        <v>5429.9560000000001</v>
      </c>
      <c r="J2626" s="336"/>
      <c r="K2626" s="336"/>
      <c r="L2626" s="337">
        <f t="shared" si="121"/>
        <v>14.753453129193247</v>
      </c>
      <c r="M2626" s="337">
        <f t="shared" si="122"/>
        <v>0.4</v>
      </c>
    </row>
    <row r="2627" spans="1:13">
      <c r="A2627" s="334" t="s">
        <v>490</v>
      </c>
      <c r="B2627" s="334" t="s">
        <v>362</v>
      </c>
      <c r="C2627" s="334" t="s">
        <v>52</v>
      </c>
      <c r="D2627" s="334" t="s">
        <v>1537</v>
      </c>
      <c r="E2627" s="334" t="s">
        <v>1041</v>
      </c>
      <c r="F2627" s="334" t="str">
        <f t="shared" si="123"/>
        <v>Dhaka FR Non-PNP</v>
      </c>
      <c r="G2627" s="338">
        <v>2853521</v>
      </c>
      <c r="H2627" s="336">
        <v>427918.37986429519</v>
      </c>
      <c r="I2627" s="336">
        <v>157989.87807234187</v>
      </c>
      <c r="J2627" s="336"/>
      <c r="K2627" s="336"/>
      <c r="L2627" s="337">
        <f t="shared" ref="L2627:L2690" si="124">(H2627/G2627)*100</f>
        <v>14.99615316881478</v>
      </c>
      <c r="M2627" s="337">
        <f t="shared" ref="M2627:M2690" si="125">(I2627/G2627)*100</f>
        <v>5.5366642850128622</v>
      </c>
    </row>
    <row r="2628" spans="1:13">
      <c r="A2628" s="334" t="s">
        <v>73</v>
      </c>
      <c r="B2628" s="334" t="s">
        <v>52</v>
      </c>
      <c r="C2628" s="334" t="s">
        <v>52</v>
      </c>
      <c r="D2628" s="334" t="s">
        <v>1537</v>
      </c>
      <c r="E2628" s="334" t="s">
        <v>1041</v>
      </c>
      <c r="F2628" s="334" t="str">
        <f t="shared" ref="F2628:F2691" si="126">CONCATENATE(C2628," ",E2628," ",D2628)</f>
        <v>Dhaka FR Non-PNP</v>
      </c>
      <c r="G2628" s="338">
        <v>3017943</v>
      </c>
      <c r="H2628" s="336">
        <v>477406.21548698831</v>
      </c>
      <c r="I2628" s="336">
        <v>12071.772000000001</v>
      </c>
      <c r="J2628" s="336"/>
      <c r="K2628" s="336"/>
      <c r="L2628" s="337">
        <f t="shared" si="124"/>
        <v>15.818927510790903</v>
      </c>
      <c r="M2628" s="337">
        <f t="shared" si="125"/>
        <v>0.4</v>
      </c>
    </row>
    <row r="2629" spans="1:13">
      <c r="A2629" s="334" t="s">
        <v>261</v>
      </c>
      <c r="B2629" s="334" t="s">
        <v>52</v>
      </c>
      <c r="C2629" s="334" t="s">
        <v>52</v>
      </c>
      <c r="D2629" s="334" t="s">
        <v>1537</v>
      </c>
      <c r="E2629" s="334" t="s">
        <v>1041</v>
      </c>
      <c r="F2629" s="334" t="str">
        <f t="shared" si="126"/>
        <v>Dhaka FR Non-PNP</v>
      </c>
      <c r="G2629" s="338">
        <v>1155404</v>
      </c>
      <c r="H2629" s="336">
        <v>150883.99010992548</v>
      </c>
      <c r="I2629" s="336">
        <v>7.2759576141834259E-12</v>
      </c>
      <c r="J2629" s="336"/>
      <c r="K2629" s="336"/>
      <c r="L2629" s="337">
        <f t="shared" si="124"/>
        <v>13.058981110496889</v>
      </c>
      <c r="M2629" s="337">
        <f t="shared" si="125"/>
        <v>6.2973277002532665E-16</v>
      </c>
    </row>
    <row r="2630" spans="1:13">
      <c r="A2630" s="334" t="s">
        <v>43</v>
      </c>
      <c r="B2630" s="334" t="s">
        <v>48</v>
      </c>
      <c r="C2630" s="334" t="s">
        <v>18</v>
      </c>
      <c r="D2630" s="334" t="s">
        <v>1537</v>
      </c>
      <c r="E2630" s="334" t="s">
        <v>1041</v>
      </c>
      <c r="F2630" s="334" t="str">
        <f t="shared" si="126"/>
        <v>Mymensingh FR Non-PNP</v>
      </c>
      <c r="G2630" s="338">
        <v>3599353</v>
      </c>
      <c r="H2630" s="336">
        <v>566067.05526378844</v>
      </c>
      <c r="I2630" s="336">
        <v>14397.412</v>
      </c>
      <c r="J2630" s="336"/>
      <c r="K2630" s="336"/>
      <c r="L2630" s="337">
        <f t="shared" si="124"/>
        <v>15.726911343893985</v>
      </c>
      <c r="M2630" s="337">
        <f t="shared" si="125"/>
        <v>0.4</v>
      </c>
    </row>
    <row r="2631" spans="1:13">
      <c r="A2631" s="334" t="s">
        <v>57</v>
      </c>
      <c r="B2631" s="334" t="s">
        <v>52</v>
      </c>
      <c r="C2631" s="334" t="s">
        <v>52</v>
      </c>
      <c r="D2631" s="334" t="s">
        <v>1537</v>
      </c>
      <c r="E2631" s="334" t="s">
        <v>1041</v>
      </c>
      <c r="F2631" s="334" t="str">
        <f t="shared" si="126"/>
        <v>Dhaka FR Non-PNP</v>
      </c>
      <c r="G2631" s="338">
        <v>1177232</v>
      </c>
      <c r="H2631" s="336">
        <v>178584.77636094269</v>
      </c>
      <c r="I2631" s="336">
        <v>-3.637978807091713E-12</v>
      </c>
      <c r="J2631" s="336"/>
      <c r="K2631" s="336"/>
      <c r="L2631" s="337">
        <f t="shared" si="124"/>
        <v>15.169888039141197</v>
      </c>
      <c r="M2631" s="337">
        <f t="shared" si="125"/>
        <v>-3.0902819555463262E-16</v>
      </c>
    </row>
    <row r="2632" spans="1:13">
      <c r="A2632" s="334" t="s">
        <v>275</v>
      </c>
      <c r="B2632" s="334" t="s">
        <v>52</v>
      </c>
      <c r="C2632" s="334" t="s">
        <v>52</v>
      </c>
      <c r="D2632" s="334" t="s">
        <v>1537</v>
      </c>
      <c r="E2632" s="334" t="s">
        <v>1041</v>
      </c>
      <c r="F2632" s="334" t="str">
        <f t="shared" si="126"/>
        <v>Dhaka FR Non-PNP</v>
      </c>
      <c r="G2632" s="338">
        <v>1802226</v>
      </c>
      <c r="H2632" s="336">
        <v>284142.0182360711</v>
      </c>
      <c r="I2632" s="336">
        <v>7208.9040000000005</v>
      </c>
      <c r="J2632" s="336"/>
      <c r="K2632" s="336"/>
      <c r="L2632" s="337">
        <f t="shared" si="124"/>
        <v>15.766170182655845</v>
      </c>
      <c r="M2632" s="337">
        <f t="shared" si="125"/>
        <v>0.4</v>
      </c>
    </row>
    <row r="2633" spans="1:13">
      <c r="A2633" s="334" t="s">
        <v>440</v>
      </c>
      <c r="B2633" s="334" t="s">
        <v>52</v>
      </c>
      <c r="C2633" s="334" t="s">
        <v>52</v>
      </c>
      <c r="D2633" s="334" t="s">
        <v>1537</v>
      </c>
      <c r="E2633" s="334" t="s">
        <v>1041</v>
      </c>
      <c r="F2633" s="334" t="str">
        <f t="shared" si="126"/>
        <v>Dhaka FR Non-PNP</v>
      </c>
      <c r="G2633" s="338">
        <v>2194061</v>
      </c>
      <c r="H2633" s="336">
        <v>365222.28762899933</v>
      </c>
      <c r="I2633" s="336">
        <v>8776.2440000000006</v>
      </c>
      <c r="J2633" s="336"/>
      <c r="K2633" s="336"/>
      <c r="L2633" s="337">
        <f t="shared" si="124"/>
        <v>16.645949571547888</v>
      </c>
      <c r="M2633" s="337">
        <f t="shared" si="125"/>
        <v>0.4</v>
      </c>
    </row>
    <row r="2634" spans="1:13">
      <c r="A2634" s="334" t="s">
        <v>393</v>
      </c>
      <c r="B2634" s="334" t="s">
        <v>52</v>
      </c>
      <c r="C2634" s="334" t="s">
        <v>52</v>
      </c>
      <c r="D2634" s="334" t="s">
        <v>1537</v>
      </c>
      <c r="E2634" s="334" t="s">
        <v>1041</v>
      </c>
      <c r="F2634" s="334" t="str">
        <f t="shared" si="126"/>
        <v>Dhaka FR Non-PNP</v>
      </c>
      <c r="G2634" s="338">
        <v>1745115</v>
      </c>
      <c r="H2634" s="336">
        <v>277923.18666460202</v>
      </c>
      <c r="I2634" s="336">
        <v>6980.46</v>
      </c>
      <c r="J2634" s="336"/>
      <c r="K2634" s="336"/>
      <c r="L2634" s="337">
        <f t="shared" si="124"/>
        <v>15.925780631339597</v>
      </c>
      <c r="M2634" s="337">
        <f t="shared" si="125"/>
        <v>0.4</v>
      </c>
    </row>
    <row r="2635" spans="1:13">
      <c r="A2635" s="334" t="s">
        <v>563</v>
      </c>
      <c r="B2635" s="334" t="s">
        <v>52</v>
      </c>
      <c r="C2635" s="334" t="s">
        <v>52</v>
      </c>
      <c r="D2635" s="334" t="s">
        <v>1537</v>
      </c>
      <c r="E2635" s="334" t="s">
        <v>1041</v>
      </c>
      <c r="F2635" s="334" t="str">
        <f t="shared" si="126"/>
        <v>Dhaka FR Non-PNP</v>
      </c>
      <c r="G2635" s="338">
        <v>3337371</v>
      </c>
      <c r="H2635" s="336">
        <v>523351.8743622558</v>
      </c>
      <c r="I2635" s="336">
        <v>13349.484</v>
      </c>
      <c r="J2635" s="336"/>
      <c r="K2635" s="336"/>
      <c r="L2635" s="337">
        <f t="shared" si="124"/>
        <v>15.681561155839605</v>
      </c>
      <c r="M2635" s="337">
        <f t="shared" si="125"/>
        <v>0.4</v>
      </c>
    </row>
    <row r="2636" spans="1:13">
      <c r="A2636" s="334" t="s">
        <v>137</v>
      </c>
      <c r="B2636" s="334" t="s">
        <v>52</v>
      </c>
      <c r="C2636" s="334" t="s">
        <v>52</v>
      </c>
      <c r="D2636" s="334" t="s">
        <v>1537</v>
      </c>
      <c r="E2636" s="334" t="s">
        <v>1041</v>
      </c>
      <c r="F2636" s="334" t="str">
        <f t="shared" si="126"/>
        <v>Dhaka FR Non-PNP</v>
      </c>
      <c r="G2636" s="338">
        <v>1179336</v>
      </c>
      <c r="H2636" s="336">
        <v>173884.37895326785</v>
      </c>
      <c r="I2636" s="336">
        <v>-7.2759576141834259E-12</v>
      </c>
      <c r="J2636" s="336"/>
      <c r="K2636" s="336"/>
      <c r="L2636" s="337">
        <f t="shared" si="124"/>
        <v>14.744261088720082</v>
      </c>
      <c r="M2636" s="337">
        <f t="shared" si="125"/>
        <v>-6.1695374466508497E-16</v>
      </c>
    </row>
    <row r="2637" spans="1:13">
      <c r="A2637" s="334" t="s">
        <v>504</v>
      </c>
      <c r="B2637" s="334" t="s">
        <v>79</v>
      </c>
      <c r="C2637" s="334" t="s">
        <v>52</v>
      </c>
      <c r="D2637" s="334" t="s">
        <v>1537</v>
      </c>
      <c r="E2637" s="334" t="s">
        <v>1041</v>
      </c>
      <c r="F2637" s="334" t="str">
        <f t="shared" si="126"/>
        <v>Dhaka FR Non-PNP</v>
      </c>
      <c r="G2637" s="338">
        <v>7697736</v>
      </c>
      <c r="H2637" s="336">
        <v>1262821.6157210956</v>
      </c>
      <c r="I2637" s="336">
        <v>30790.944</v>
      </c>
      <c r="J2637" s="336"/>
      <c r="K2637" s="336"/>
      <c r="L2637" s="337">
        <f t="shared" si="124"/>
        <v>16.405104250406815</v>
      </c>
      <c r="M2637" s="337">
        <f t="shared" si="125"/>
        <v>0.4</v>
      </c>
    </row>
    <row r="2638" spans="1:13">
      <c r="A2638" s="334" t="s">
        <v>62</v>
      </c>
      <c r="B2638" s="334" t="s">
        <v>52</v>
      </c>
      <c r="C2638" s="334" t="s">
        <v>52</v>
      </c>
      <c r="D2638" s="334" t="s">
        <v>1537</v>
      </c>
      <c r="E2638" s="334" t="s">
        <v>1041</v>
      </c>
      <c r="F2638" s="334" t="str">
        <f t="shared" si="126"/>
        <v>Dhaka FR Non-PNP</v>
      </c>
      <c r="G2638" s="338">
        <v>2028676</v>
      </c>
      <c r="H2638" s="336">
        <v>321064.6223704872</v>
      </c>
      <c r="I2638" s="336">
        <v>8114.7039999999997</v>
      </c>
      <c r="J2638" s="336"/>
      <c r="K2638" s="336"/>
      <c r="L2638" s="337">
        <f t="shared" si="124"/>
        <v>15.826313436472223</v>
      </c>
      <c r="M2638" s="337">
        <f t="shared" si="125"/>
        <v>0.4</v>
      </c>
    </row>
    <row r="2639" spans="1:13">
      <c r="A2639" s="334" t="s">
        <v>553</v>
      </c>
      <c r="B2639" s="334" t="s">
        <v>52</v>
      </c>
      <c r="C2639" s="334" t="s">
        <v>52</v>
      </c>
      <c r="D2639" s="334" t="s">
        <v>1537</v>
      </c>
      <c r="E2639" s="334" t="s">
        <v>1041</v>
      </c>
      <c r="F2639" s="334" t="str">
        <f t="shared" si="126"/>
        <v>Dhaka FR Non-PNP</v>
      </c>
      <c r="G2639" s="338">
        <v>2134523</v>
      </c>
      <c r="H2639" s="336">
        <v>312479.15398469247</v>
      </c>
      <c r="I2639" s="336">
        <v>8538.0920000000006</v>
      </c>
      <c r="J2639" s="336"/>
      <c r="K2639" s="336"/>
      <c r="L2639" s="337">
        <f t="shared" si="124"/>
        <v>14.639296647761233</v>
      </c>
      <c r="M2639" s="337">
        <f t="shared" si="125"/>
        <v>0.4</v>
      </c>
    </row>
    <row r="2640" spans="1:13">
      <c r="A2640" s="334" t="s">
        <v>273</v>
      </c>
      <c r="B2640" s="334" t="s">
        <v>52</v>
      </c>
      <c r="C2640" s="334" t="s">
        <v>52</v>
      </c>
      <c r="D2640" s="334" t="s">
        <v>1537</v>
      </c>
      <c r="E2640" s="334" t="s">
        <v>1041</v>
      </c>
      <c r="F2640" s="334" t="str">
        <f t="shared" si="126"/>
        <v>Dhaka FR Non-PNP</v>
      </c>
      <c r="G2640" s="338">
        <v>1858631</v>
      </c>
      <c r="H2640" s="336">
        <v>278737.54205275734</v>
      </c>
      <c r="I2640" s="336">
        <v>7434.5240000000003</v>
      </c>
      <c r="J2640" s="336"/>
      <c r="K2640" s="336"/>
      <c r="L2640" s="337">
        <f t="shared" si="124"/>
        <v>14.996927418769909</v>
      </c>
      <c r="M2640" s="337">
        <f t="shared" si="125"/>
        <v>0.4</v>
      </c>
    </row>
    <row r="2641" spans="1:13">
      <c r="A2641" s="334" t="s">
        <v>559</v>
      </c>
      <c r="B2641" s="334" t="s">
        <v>52</v>
      </c>
      <c r="C2641" s="334" t="s">
        <v>52</v>
      </c>
      <c r="D2641" s="334" t="s">
        <v>1537</v>
      </c>
      <c r="E2641" s="334" t="s">
        <v>1041</v>
      </c>
      <c r="F2641" s="334" t="str">
        <f t="shared" si="126"/>
        <v>Dhaka FR Non-PNP</v>
      </c>
      <c r="G2641" s="338">
        <v>2173460</v>
      </c>
      <c r="H2641" s="336">
        <v>303227.89972182852</v>
      </c>
      <c r="I2641" s="336">
        <v>8693.84</v>
      </c>
      <c r="J2641" s="336"/>
      <c r="K2641" s="336"/>
      <c r="L2641" s="337">
        <f t="shared" si="124"/>
        <v>13.951390857058724</v>
      </c>
      <c r="M2641" s="337">
        <f t="shared" si="125"/>
        <v>0.4</v>
      </c>
    </row>
    <row r="2642" spans="1:13">
      <c r="A2642" s="334" t="s">
        <v>93</v>
      </c>
      <c r="B2642" s="334" t="s">
        <v>52</v>
      </c>
      <c r="C2642" s="334" t="s">
        <v>52</v>
      </c>
      <c r="D2642" s="334" t="s">
        <v>1537</v>
      </c>
      <c r="E2642" s="334" t="s">
        <v>1041</v>
      </c>
      <c r="F2642" s="334" t="str">
        <f t="shared" si="126"/>
        <v>Dhaka FR Non-PNP</v>
      </c>
      <c r="G2642" s="338">
        <v>5220776</v>
      </c>
      <c r="H2642" s="336">
        <v>882730.51300436561</v>
      </c>
      <c r="I2642" s="336">
        <v>1.4551915228366852E-11</v>
      </c>
      <c r="J2642" s="336"/>
      <c r="K2642" s="336"/>
      <c r="L2642" s="337">
        <f t="shared" si="124"/>
        <v>16.908032694840109</v>
      </c>
      <c r="M2642" s="337">
        <f t="shared" si="125"/>
        <v>2.7873088652657866E-16</v>
      </c>
    </row>
    <row r="2643" spans="1:13">
      <c r="A2643" s="334" t="s">
        <v>518</v>
      </c>
      <c r="B2643" s="334" t="s">
        <v>103</v>
      </c>
      <c r="C2643" s="334" t="s">
        <v>52</v>
      </c>
      <c r="D2643" s="334" t="s">
        <v>1492</v>
      </c>
      <c r="E2643" s="334" t="s">
        <v>1041</v>
      </c>
      <c r="F2643" s="334" t="str">
        <f t="shared" si="126"/>
        <v>Dhaka FR PNP</v>
      </c>
      <c r="G2643" s="338">
        <v>5186783</v>
      </c>
      <c r="H2643" s="336">
        <v>812541.40617817279</v>
      </c>
      <c r="I2643" s="336">
        <v>16414.403999999999</v>
      </c>
      <c r="J2643" s="336"/>
      <c r="K2643" s="336"/>
      <c r="L2643" s="337">
        <f t="shared" si="124"/>
        <v>15.665614045896517</v>
      </c>
      <c r="M2643" s="337">
        <f t="shared" si="125"/>
        <v>0.31646598672047777</v>
      </c>
    </row>
    <row r="2644" spans="1:13">
      <c r="A2644" s="334" t="s">
        <v>411</v>
      </c>
      <c r="B2644" s="334" t="s">
        <v>52</v>
      </c>
      <c r="C2644" s="334" t="s">
        <v>52</v>
      </c>
      <c r="D2644" s="334" t="s">
        <v>1537</v>
      </c>
      <c r="E2644" s="334" t="s">
        <v>1041</v>
      </c>
      <c r="F2644" s="334" t="str">
        <f t="shared" si="126"/>
        <v>Dhaka FR Non-PNP</v>
      </c>
      <c r="G2644" s="338">
        <v>1430698</v>
      </c>
      <c r="H2644" s="336">
        <v>192545.91121094095</v>
      </c>
      <c r="I2644" s="336">
        <v>5722.7920000000004</v>
      </c>
      <c r="J2644" s="336"/>
      <c r="K2644" s="336"/>
      <c r="L2644" s="337">
        <f t="shared" si="124"/>
        <v>13.458179938109996</v>
      </c>
      <c r="M2644" s="337">
        <f t="shared" si="125"/>
        <v>0.4</v>
      </c>
    </row>
    <row r="2645" spans="1:13">
      <c r="A2645" s="334" t="s">
        <v>77</v>
      </c>
      <c r="B2645" s="334" t="s">
        <v>79</v>
      </c>
      <c r="C2645" s="334" t="s">
        <v>52</v>
      </c>
      <c r="D2645" s="334" t="s">
        <v>1492</v>
      </c>
      <c r="E2645" s="334" t="s">
        <v>1041</v>
      </c>
      <c r="F2645" s="334" t="str">
        <f t="shared" si="126"/>
        <v>Dhaka FR PNP</v>
      </c>
      <c r="G2645" s="338">
        <v>6331879</v>
      </c>
      <c r="H2645" s="336">
        <v>957923.75581099314</v>
      </c>
      <c r="I2645" s="336">
        <v>21412.596000000001</v>
      </c>
      <c r="J2645" s="336"/>
      <c r="K2645" s="336"/>
      <c r="L2645" s="337">
        <f t="shared" si="124"/>
        <v>15.128585934933266</v>
      </c>
      <c r="M2645" s="337">
        <f t="shared" si="125"/>
        <v>0.33817127585666124</v>
      </c>
    </row>
    <row r="2646" spans="1:13">
      <c r="A2646" s="334" t="s">
        <v>597</v>
      </c>
      <c r="B2646" s="334" t="s">
        <v>52</v>
      </c>
      <c r="C2646" s="334" t="s">
        <v>52</v>
      </c>
      <c r="D2646" s="334" t="s">
        <v>1537</v>
      </c>
      <c r="E2646" s="334" t="s">
        <v>1041</v>
      </c>
      <c r="F2646" s="334" t="str">
        <f t="shared" si="126"/>
        <v>Dhaka FR Non-PNP</v>
      </c>
      <c r="G2646" s="338">
        <v>2582619</v>
      </c>
      <c r="H2646" s="336">
        <v>378791.86354324169</v>
      </c>
      <c r="I2646" s="336">
        <v>10330.476000000001</v>
      </c>
      <c r="J2646" s="336"/>
      <c r="K2646" s="336"/>
      <c r="L2646" s="337">
        <f t="shared" si="124"/>
        <v>14.666966499636288</v>
      </c>
      <c r="M2646" s="337">
        <f t="shared" si="125"/>
        <v>0.4</v>
      </c>
    </row>
    <row r="2647" spans="1:13">
      <c r="A2647" s="334" t="s">
        <v>502</v>
      </c>
      <c r="B2647" s="334" t="s">
        <v>79</v>
      </c>
      <c r="C2647" s="334" t="s">
        <v>52</v>
      </c>
      <c r="D2647" s="334" t="s">
        <v>1537</v>
      </c>
      <c r="E2647" s="334" t="s">
        <v>1041</v>
      </c>
      <c r="F2647" s="334" t="str">
        <f t="shared" si="126"/>
        <v>Dhaka FR Non-PNP</v>
      </c>
      <c r="G2647" s="338">
        <v>5207428</v>
      </c>
      <c r="H2647" s="336">
        <v>835307.6169548058</v>
      </c>
      <c r="I2647" s="336">
        <v>20829.712</v>
      </c>
      <c r="J2647" s="336"/>
      <c r="K2647" s="336"/>
      <c r="L2647" s="337">
        <f t="shared" si="124"/>
        <v>16.040694503213597</v>
      </c>
      <c r="M2647" s="337">
        <f t="shared" si="125"/>
        <v>0.4</v>
      </c>
    </row>
    <row r="2648" spans="1:13">
      <c r="A2648" s="334" t="s">
        <v>218</v>
      </c>
      <c r="B2648" s="334" t="s">
        <v>79</v>
      </c>
      <c r="C2648" s="334" t="s">
        <v>52</v>
      </c>
      <c r="D2648" s="334" t="s">
        <v>1537</v>
      </c>
      <c r="E2648" s="334" t="s">
        <v>1041</v>
      </c>
      <c r="F2648" s="334" t="str">
        <f t="shared" si="126"/>
        <v>Dhaka FR Non-PNP</v>
      </c>
      <c r="G2648" s="338">
        <v>4120499</v>
      </c>
      <c r="H2648" s="336">
        <v>678299.34092790575</v>
      </c>
      <c r="I2648" s="336">
        <v>16481.995999999999</v>
      </c>
      <c r="J2648" s="336"/>
      <c r="K2648" s="336"/>
      <c r="L2648" s="337">
        <f t="shared" si="124"/>
        <v>16.461582466781469</v>
      </c>
      <c r="M2648" s="337">
        <f t="shared" si="125"/>
        <v>0.4</v>
      </c>
    </row>
    <row r="2649" spans="1:13">
      <c r="A2649" s="334" t="s">
        <v>569</v>
      </c>
      <c r="B2649" s="334" t="s">
        <v>79</v>
      </c>
      <c r="C2649" s="334" t="s">
        <v>52</v>
      </c>
      <c r="D2649" s="334" t="s">
        <v>1492</v>
      </c>
      <c r="E2649" s="334" t="s">
        <v>1041</v>
      </c>
      <c r="F2649" s="334" t="str">
        <f t="shared" si="126"/>
        <v>Dhaka FR PNP</v>
      </c>
      <c r="G2649" s="338">
        <v>3774645</v>
      </c>
      <c r="H2649" s="336">
        <v>623680.46829510713</v>
      </c>
      <c r="I2649" s="336">
        <v>15098.58</v>
      </c>
      <c r="J2649" s="336"/>
      <c r="K2649" s="336"/>
      <c r="L2649" s="337">
        <f t="shared" si="124"/>
        <v>16.522890716745735</v>
      </c>
      <c r="M2649" s="337">
        <f t="shared" si="125"/>
        <v>0.4</v>
      </c>
    </row>
    <row r="2650" spans="1:13">
      <c r="A2650" s="334" t="s">
        <v>620</v>
      </c>
      <c r="B2650" s="334" t="s">
        <v>52</v>
      </c>
      <c r="C2650" s="334" t="s">
        <v>52</v>
      </c>
      <c r="D2650" s="334" t="s">
        <v>1537</v>
      </c>
      <c r="E2650" s="334" t="s">
        <v>1041</v>
      </c>
      <c r="F2650" s="334" t="str">
        <f t="shared" si="126"/>
        <v>Dhaka FR Non-PNP</v>
      </c>
      <c r="G2650" s="338">
        <v>2933032</v>
      </c>
      <c r="H2650" s="336">
        <v>466500.20970834093</v>
      </c>
      <c r="I2650" s="336">
        <v>11732.128000000001</v>
      </c>
      <c r="J2650" s="336"/>
      <c r="K2650" s="336"/>
      <c r="L2650" s="337">
        <f t="shared" si="124"/>
        <v>15.90505012247875</v>
      </c>
      <c r="M2650" s="337">
        <f t="shared" si="125"/>
        <v>0.4</v>
      </c>
    </row>
    <row r="2651" spans="1:13">
      <c r="A2651" s="334" t="s">
        <v>243</v>
      </c>
      <c r="B2651" s="334" t="s">
        <v>131</v>
      </c>
      <c r="C2651" s="334" t="s">
        <v>131</v>
      </c>
      <c r="D2651" s="334" t="s">
        <v>1537</v>
      </c>
      <c r="E2651" s="334" t="s">
        <v>1041</v>
      </c>
      <c r="F2651" s="334" t="str">
        <f t="shared" si="126"/>
        <v>Sylhet FR Non-PNP</v>
      </c>
      <c r="G2651" s="338">
        <v>3233245</v>
      </c>
      <c r="H2651" s="336">
        <v>461202.0048022648</v>
      </c>
      <c r="I2651" s="336">
        <v>12932.98</v>
      </c>
      <c r="J2651" s="336"/>
      <c r="K2651" s="336"/>
      <c r="L2651" s="337">
        <f t="shared" si="124"/>
        <v>14.264369226652009</v>
      </c>
      <c r="M2651" s="337">
        <f t="shared" si="125"/>
        <v>0.4</v>
      </c>
    </row>
    <row r="2652" spans="1:13">
      <c r="A2652" s="334" t="s">
        <v>267</v>
      </c>
      <c r="B2652" s="334" t="s">
        <v>52</v>
      </c>
      <c r="C2652" s="334" t="s">
        <v>52</v>
      </c>
      <c r="D2652" s="334" t="s">
        <v>1537</v>
      </c>
      <c r="E2652" s="334" t="s">
        <v>1041</v>
      </c>
      <c r="F2652" s="334" t="str">
        <f t="shared" si="126"/>
        <v>Dhaka FR Non-PNP</v>
      </c>
      <c r="G2652" s="338">
        <v>1535699</v>
      </c>
      <c r="H2652" s="336">
        <v>219268.82184290068</v>
      </c>
      <c r="I2652" s="336">
        <v>6142.7960000000003</v>
      </c>
      <c r="J2652" s="336"/>
      <c r="K2652" s="336"/>
      <c r="L2652" s="337">
        <f t="shared" si="124"/>
        <v>14.278111911442327</v>
      </c>
      <c r="M2652" s="337">
        <f t="shared" si="125"/>
        <v>0.4</v>
      </c>
    </row>
    <row r="2653" spans="1:13">
      <c r="A2653" s="334" t="s">
        <v>279</v>
      </c>
      <c r="B2653" s="334" t="s">
        <v>52</v>
      </c>
      <c r="C2653" s="334" t="s">
        <v>52</v>
      </c>
      <c r="D2653" s="334" t="s">
        <v>1537</v>
      </c>
      <c r="E2653" s="334" t="s">
        <v>1041</v>
      </c>
      <c r="F2653" s="334" t="str">
        <f t="shared" si="126"/>
        <v>Dhaka FR Non-PNP</v>
      </c>
      <c r="G2653" s="338">
        <v>2265116</v>
      </c>
      <c r="H2653" s="336">
        <v>333077.87743247679</v>
      </c>
      <c r="I2653" s="336">
        <v>9060.4639999999999</v>
      </c>
      <c r="J2653" s="336"/>
      <c r="K2653" s="336"/>
      <c r="L2653" s="337">
        <f t="shared" si="124"/>
        <v>14.704671965253734</v>
      </c>
      <c r="M2653" s="337">
        <f t="shared" si="125"/>
        <v>0.4</v>
      </c>
    </row>
    <row r="2654" spans="1:13">
      <c r="A2654" s="334" t="s">
        <v>114</v>
      </c>
      <c r="B2654" s="334" t="s">
        <v>52</v>
      </c>
      <c r="C2654" s="334" t="s">
        <v>52</v>
      </c>
      <c r="D2654" s="334" t="s">
        <v>1492</v>
      </c>
      <c r="E2654" s="334" t="s">
        <v>1041</v>
      </c>
      <c r="F2654" s="334" t="str">
        <f t="shared" si="126"/>
        <v>Dhaka FR PNP</v>
      </c>
      <c r="G2654" s="338">
        <v>13132125</v>
      </c>
      <c r="H2654" s="336">
        <v>2332008.0352078192</v>
      </c>
      <c r="I2654" s="336">
        <v>45463.520000000004</v>
      </c>
      <c r="J2654" s="336"/>
      <c r="K2654" s="336"/>
      <c r="L2654" s="337">
        <f t="shared" si="124"/>
        <v>17.758040189290149</v>
      </c>
      <c r="M2654" s="337">
        <f t="shared" si="125"/>
        <v>0.34620078623985079</v>
      </c>
    </row>
    <row r="2655" spans="1:13">
      <c r="A2655" s="334" t="s">
        <v>474</v>
      </c>
      <c r="B2655" s="334" t="s">
        <v>186</v>
      </c>
      <c r="C2655" s="334" t="s">
        <v>195</v>
      </c>
      <c r="D2655" s="334" t="s">
        <v>1537</v>
      </c>
      <c r="E2655" s="334" t="s">
        <v>1041</v>
      </c>
      <c r="F2655" s="334" t="str">
        <f t="shared" si="126"/>
        <v>Chattogram FR Non-PNP</v>
      </c>
      <c r="G2655" s="338">
        <v>4846977</v>
      </c>
      <c r="H2655" s="336">
        <v>751016.50505803607</v>
      </c>
      <c r="I2655" s="336">
        <v>19387.907999999999</v>
      </c>
      <c r="J2655" s="336"/>
      <c r="K2655" s="336"/>
      <c r="L2655" s="337">
        <f t="shared" si="124"/>
        <v>15.494534120092505</v>
      </c>
      <c r="M2655" s="337">
        <f t="shared" si="125"/>
        <v>0.4</v>
      </c>
    </row>
    <row r="2656" spans="1:13">
      <c r="A2656" s="334" t="s">
        <v>428</v>
      </c>
      <c r="B2656" s="334" t="s">
        <v>52</v>
      </c>
      <c r="C2656" s="334" t="s">
        <v>52</v>
      </c>
      <c r="D2656" s="334" t="s">
        <v>1537</v>
      </c>
      <c r="E2656" s="334" t="s">
        <v>1041</v>
      </c>
      <c r="F2656" s="334" t="str">
        <f t="shared" si="126"/>
        <v>Dhaka FR Non-PNP</v>
      </c>
      <c r="G2656" s="338">
        <v>1638629</v>
      </c>
      <c r="H2656" s="336">
        <v>214446.24895554563</v>
      </c>
      <c r="I2656" s="336">
        <v>6554.5160000000005</v>
      </c>
      <c r="J2656" s="336"/>
      <c r="K2656" s="336"/>
      <c r="L2656" s="337">
        <f t="shared" si="124"/>
        <v>13.086931145216251</v>
      </c>
      <c r="M2656" s="337">
        <f t="shared" si="125"/>
        <v>0.4</v>
      </c>
    </row>
    <row r="2657" spans="1:13">
      <c r="A2657" s="334" t="s">
        <v>607</v>
      </c>
      <c r="B2657" s="334" t="s">
        <v>79</v>
      </c>
      <c r="C2657" s="334" t="s">
        <v>52</v>
      </c>
      <c r="D2657" s="334" t="s">
        <v>1537</v>
      </c>
      <c r="E2657" s="334" t="s">
        <v>1041</v>
      </c>
      <c r="F2657" s="334" t="str">
        <f t="shared" si="126"/>
        <v>Dhaka FR Non-PNP</v>
      </c>
      <c r="G2657" s="338">
        <v>2927743</v>
      </c>
      <c r="H2657" s="336">
        <v>474886.54636279878</v>
      </c>
      <c r="I2657" s="336">
        <v>11710.972</v>
      </c>
      <c r="J2657" s="336"/>
      <c r="K2657" s="336"/>
      <c r="L2657" s="337">
        <f t="shared" si="124"/>
        <v>16.220226514513016</v>
      </c>
      <c r="M2657" s="337">
        <f t="shared" si="125"/>
        <v>0.4</v>
      </c>
    </row>
    <row r="2658" spans="1:13">
      <c r="A2658" s="334" t="s">
        <v>604</v>
      </c>
      <c r="B2658" s="334" t="s">
        <v>606</v>
      </c>
      <c r="C2658" s="334" t="s">
        <v>107</v>
      </c>
      <c r="D2658" s="334" t="s">
        <v>1537</v>
      </c>
      <c r="E2658" s="334" t="s">
        <v>1041</v>
      </c>
      <c r="F2658" s="334" t="str">
        <f t="shared" si="126"/>
        <v>Rajshahi FR Non-PNP</v>
      </c>
      <c r="G2658" s="338">
        <v>3422532</v>
      </c>
      <c r="H2658" s="336">
        <v>543461.42980208201</v>
      </c>
      <c r="I2658" s="336">
        <v>13690.128000000001</v>
      </c>
      <c r="J2658" s="336"/>
      <c r="K2658" s="336"/>
      <c r="L2658" s="337">
        <f t="shared" si="124"/>
        <v>15.878929102842049</v>
      </c>
      <c r="M2658" s="337">
        <f t="shared" si="125"/>
        <v>0.4</v>
      </c>
    </row>
    <row r="2659" spans="1:13">
      <c r="A2659" s="334" t="s">
        <v>398</v>
      </c>
      <c r="B2659" s="334" t="s">
        <v>401</v>
      </c>
      <c r="C2659" s="334" t="s">
        <v>195</v>
      </c>
      <c r="D2659" s="334" t="s">
        <v>1492</v>
      </c>
      <c r="E2659" s="334" t="s">
        <v>1041</v>
      </c>
      <c r="F2659" s="334" t="str">
        <f t="shared" si="126"/>
        <v>Chattogram FR PNP</v>
      </c>
      <c r="G2659" s="338">
        <v>7505973</v>
      </c>
      <c r="H2659" s="336">
        <v>1242227.6352042521</v>
      </c>
      <c r="I2659" s="336">
        <v>0</v>
      </c>
      <c r="J2659" s="336"/>
      <c r="K2659" s="336"/>
      <c r="L2659" s="337">
        <f t="shared" si="124"/>
        <v>16.549854831668753</v>
      </c>
      <c r="M2659" s="337">
        <f t="shared" si="125"/>
        <v>0</v>
      </c>
    </row>
    <row r="2660" spans="1:13">
      <c r="A2660" s="334" t="s">
        <v>204</v>
      </c>
      <c r="B2660" s="334" t="s">
        <v>206</v>
      </c>
      <c r="C2660" s="334" t="s">
        <v>52</v>
      </c>
      <c r="D2660" s="334" t="s">
        <v>1537</v>
      </c>
      <c r="E2660" s="334" t="s">
        <v>1041</v>
      </c>
      <c r="F2660" s="334" t="str">
        <f t="shared" si="126"/>
        <v>Dhaka FR Non-PNP</v>
      </c>
      <c r="G2660" s="338">
        <v>4061850</v>
      </c>
      <c r="H2660" s="336">
        <v>700008.46688480082</v>
      </c>
      <c r="I2660" s="336">
        <v>-2.9103830456733704E-11</v>
      </c>
      <c r="J2660" s="336"/>
      <c r="K2660" s="336"/>
      <c r="L2660" s="337">
        <f t="shared" si="124"/>
        <v>17.233735044002138</v>
      </c>
      <c r="M2660" s="337">
        <f t="shared" si="125"/>
        <v>-7.1651662313314624E-16</v>
      </c>
    </row>
    <row r="2661" spans="1:13">
      <c r="A2661" s="334" t="s">
        <v>241</v>
      </c>
      <c r="B2661" s="334" t="s">
        <v>18</v>
      </c>
      <c r="C2661" s="334" t="s">
        <v>18</v>
      </c>
      <c r="D2661" s="334" t="s">
        <v>1537</v>
      </c>
      <c r="E2661" s="334" t="s">
        <v>1041</v>
      </c>
      <c r="F2661" s="334" t="str">
        <f t="shared" si="126"/>
        <v>Mymensingh FR Non-PNP</v>
      </c>
      <c r="G2661" s="338">
        <v>3972468</v>
      </c>
      <c r="H2661" s="336">
        <v>529203.0330372079</v>
      </c>
      <c r="I2661" s="336">
        <v>15889.872000000001</v>
      </c>
      <c r="J2661" s="336"/>
      <c r="K2661" s="336"/>
      <c r="L2661" s="337">
        <f t="shared" si="124"/>
        <v>13.321769565851957</v>
      </c>
      <c r="M2661" s="337">
        <f t="shared" si="125"/>
        <v>0.4</v>
      </c>
    </row>
    <row r="2662" spans="1:13">
      <c r="A2662" s="334" t="s">
        <v>510</v>
      </c>
      <c r="B2662" s="334" t="s">
        <v>512</v>
      </c>
      <c r="C2662" s="334" t="s">
        <v>159</v>
      </c>
      <c r="D2662" s="334" t="s">
        <v>1537</v>
      </c>
      <c r="E2662" s="334" t="s">
        <v>1041</v>
      </c>
      <c r="F2662" s="334" t="str">
        <f t="shared" si="126"/>
        <v>Khulna FR Non-PNP</v>
      </c>
      <c r="G2662" s="338">
        <v>6455897</v>
      </c>
      <c r="H2662" s="336">
        <v>1119401.6554309484</v>
      </c>
      <c r="I2662" s="336">
        <v>25823.588</v>
      </c>
      <c r="J2662" s="336"/>
      <c r="K2662" s="336"/>
      <c r="L2662" s="337">
        <f t="shared" si="124"/>
        <v>17.339211815661688</v>
      </c>
      <c r="M2662" s="337">
        <f t="shared" si="125"/>
        <v>0.4</v>
      </c>
    </row>
    <row r="2663" spans="1:13">
      <c r="A2663" s="334" t="s">
        <v>470</v>
      </c>
      <c r="B2663" s="334" t="s">
        <v>362</v>
      </c>
      <c r="C2663" s="334" t="s">
        <v>52</v>
      </c>
      <c r="D2663" s="334" t="s">
        <v>1537</v>
      </c>
      <c r="E2663" s="334" t="s">
        <v>1041</v>
      </c>
      <c r="F2663" s="334" t="str">
        <f t="shared" si="126"/>
        <v>Dhaka FR Non-PNP</v>
      </c>
      <c r="G2663" s="338">
        <v>2392537</v>
      </c>
      <c r="H2663" s="336">
        <v>369167.41757285321</v>
      </c>
      <c r="I2663" s="336">
        <v>9570.148000000001</v>
      </c>
      <c r="J2663" s="336"/>
      <c r="K2663" s="336"/>
      <c r="L2663" s="337">
        <f t="shared" si="124"/>
        <v>15.429956467668138</v>
      </c>
      <c r="M2663" s="337">
        <f t="shared" si="125"/>
        <v>0.4</v>
      </c>
    </row>
    <row r="2664" spans="1:13">
      <c r="A2664" s="334" t="s">
        <v>404</v>
      </c>
      <c r="B2664" s="334" t="s">
        <v>389</v>
      </c>
      <c r="C2664" s="334" t="s">
        <v>389</v>
      </c>
      <c r="D2664" s="334" t="s">
        <v>1492</v>
      </c>
      <c r="E2664" s="334" t="s">
        <v>1041</v>
      </c>
      <c r="F2664" s="334" t="str">
        <f t="shared" si="126"/>
        <v>Rangpur FR PNP</v>
      </c>
      <c r="G2664" s="338">
        <v>20783013</v>
      </c>
      <c r="H2664" s="336">
        <v>2994892.8656802732</v>
      </c>
      <c r="I2664" s="336">
        <v>4.6566128730773926E-10</v>
      </c>
      <c r="J2664" s="336"/>
      <c r="K2664" s="336"/>
      <c r="L2664" s="337">
        <f t="shared" si="124"/>
        <v>14.41029202878463</v>
      </c>
      <c r="M2664" s="337">
        <f t="shared" si="125"/>
        <v>2.2405860368164097E-15</v>
      </c>
    </row>
    <row r="2665" spans="1:13">
      <c r="A2665" s="334" t="s">
        <v>464</v>
      </c>
      <c r="B2665" s="334" t="s">
        <v>52</v>
      </c>
      <c r="C2665" s="334" t="s">
        <v>52</v>
      </c>
      <c r="D2665" s="334" t="s">
        <v>1537</v>
      </c>
      <c r="E2665" s="334" t="s">
        <v>1041</v>
      </c>
      <c r="F2665" s="334" t="str">
        <f t="shared" si="126"/>
        <v>Dhaka FR Non-PNP</v>
      </c>
      <c r="G2665" s="338">
        <v>2849836</v>
      </c>
      <c r="H2665" s="336">
        <v>430023.48177413992</v>
      </c>
      <c r="I2665" s="336">
        <v>11399.344000000001</v>
      </c>
      <c r="J2665" s="336"/>
      <c r="K2665" s="336"/>
      <c r="L2665" s="337">
        <f t="shared" si="124"/>
        <v>15.089411523124136</v>
      </c>
      <c r="M2665" s="337">
        <f t="shared" si="125"/>
        <v>0.4</v>
      </c>
    </row>
    <row r="2666" spans="1:13">
      <c r="A2666" s="334" t="s">
        <v>540</v>
      </c>
      <c r="B2666" s="334" t="s">
        <v>542</v>
      </c>
      <c r="C2666" s="334" t="s">
        <v>52</v>
      </c>
      <c r="D2666" s="334" t="s">
        <v>1537</v>
      </c>
      <c r="E2666" s="334" t="s">
        <v>1041</v>
      </c>
      <c r="F2666" s="334" t="str">
        <f t="shared" si="126"/>
        <v>Dhaka FR Non-PNP</v>
      </c>
      <c r="G2666" s="338">
        <v>5935952</v>
      </c>
      <c r="H2666" s="336">
        <v>1013154.527569132</v>
      </c>
      <c r="I2666" s="336">
        <v>23743.808000000001</v>
      </c>
      <c r="J2666" s="336"/>
      <c r="K2666" s="336"/>
      <c r="L2666" s="337">
        <f t="shared" si="124"/>
        <v>17.068105125666989</v>
      </c>
      <c r="M2666" s="337">
        <f t="shared" si="125"/>
        <v>0.4</v>
      </c>
    </row>
    <row r="2667" spans="1:13">
      <c r="A2667" s="334" t="s">
        <v>496</v>
      </c>
      <c r="B2667" s="334" t="s">
        <v>195</v>
      </c>
      <c r="C2667" s="334" t="s">
        <v>195</v>
      </c>
      <c r="D2667" s="334" t="s">
        <v>1537</v>
      </c>
      <c r="E2667" s="334" t="s">
        <v>1041</v>
      </c>
      <c r="F2667" s="334" t="str">
        <f t="shared" si="126"/>
        <v>Chattogram FR Non-PNP</v>
      </c>
      <c r="G2667" s="338">
        <v>4094210</v>
      </c>
      <c r="H2667" s="336">
        <v>674381.06312576728</v>
      </c>
      <c r="I2667" s="336">
        <v>16376.84</v>
      </c>
      <c r="J2667" s="336"/>
      <c r="K2667" s="336"/>
      <c r="L2667" s="337">
        <f t="shared" si="124"/>
        <v>16.471579697322984</v>
      </c>
      <c r="M2667" s="337">
        <f t="shared" si="125"/>
        <v>0.4</v>
      </c>
    </row>
    <row r="2668" spans="1:13">
      <c r="A2668" s="334" t="s">
        <v>220</v>
      </c>
      <c r="B2668" s="334" t="s">
        <v>79</v>
      </c>
      <c r="C2668" s="334" t="s">
        <v>52</v>
      </c>
      <c r="D2668" s="334" t="s">
        <v>1537</v>
      </c>
      <c r="E2668" s="334" t="s">
        <v>1041</v>
      </c>
      <c r="F2668" s="334" t="str">
        <f t="shared" si="126"/>
        <v>Dhaka FR Non-PNP</v>
      </c>
      <c r="G2668" s="338">
        <v>3926170</v>
      </c>
      <c r="H2668" s="336">
        <v>633652.03275870439</v>
      </c>
      <c r="I2668" s="336">
        <v>15704.68</v>
      </c>
      <c r="J2668" s="336"/>
      <c r="K2668" s="336"/>
      <c r="L2668" s="337">
        <f t="shared" si="124"/>
        <v>16.139189916858015</v>
      </c>
      <c r="M2668" s="337">
        <f t="shared" si="125"/>
        <v>0.4</v>
      </c>
    </row>
    <row r="2669" spans="1:13">
      <c r="A2669" s="334" t="s">
        <v>83</v>
      </c>
      <c r="B2669" s="334" t="s">
        <v>76</v>
      </c>
      <c r="C2669" s="334" t="s">
        <v>195</v>
      </c>
      <c r="D2669" s="334" t="s">
        <v>1537</v>
      </c>
      <c r="E2669" s="334" t="s">
        <v>1041</v>
      </c>
      <c r="F2669" s="334" t="str">
        <f t="shared" si="126"/>
        <v>Chattogram FR Non-PNP</v>
      </c>
      <c r="G2669" s="338">
        <v>1674135</v>
      </c>
      <c r="H2669" s="336">
        <v>247990.56301958155</v>
      </c>
      <c r="I2669" s="336">
        <v>6696.54</v>
      </c>
      <c r="J2669" s="336"/>
      <c r="K2669" s="336"/>
      <c r="L2669" s="337">
        <f t="shared" si="124"/>
        <v>14.813056475109926</v>
      </c>
      <c r="M2669" s="337">
        <f t="shared" si="125"/>
        <v>0.4</v>
      </c>
    </row>
    <row r="2670" spans="1:13">
      <c r="A2670" s="334" t="s">
        <v>624</v>
      </c>
      <c r="B2670" s="334" t="s">
        <v>79</v>
      </c>
      <c r="C2670" s="334" t="s">
        <v>52</v>
      </c>
      <c r="D2670" s="334" t="s">
        <v>1537</v>
      </c>
      <c r="E2670" s="334" t="s">
        <v>1041</v>
      </c>
      <c r="F2670" s="334" t="str">
        <f t="shared" si="126"/>
        <v>Dhaka FR Non-PNP</v>
      </c>
      <c r="G2670" s="338">
        <v>4002947</v>
      </c>
      <c r="H2670" s="336">
        <v>626450.74331739533</v>
      </c>
      <c r="I2670" s="336">
        <v>16011.788</v>
      </c>
      <c r="J2670" s="336"/>
      <c r="K2670" s="336"/>
      <c r="L2670" s="337">
        <f t="shared" si="124"/>
        <v>15.649738637993341</v>
      </c>
      <c r="M2670" s="337">
        <f t="shared" si="125"/>
        <v>0.4</v>
      </c>
    </row>
    <row r="2671" spans="1:13">
      <c r="A2671" s="334" t="s">
        <v>534</v>
      </c>
      <c r="B2671" s="334" t="s">
        <v>98</v>
      </c>
      <c r="C2671" s="334" t="s">
        <v>52</v>
      </c>
      <c r="D2671" s="334" t="s">
        <v>1537</v>
      </c>
      <c r="E2671" s="334" t="s">
        <v>1041</v>
      </c>
      <c r="F2671" s="334" t="str">
        <f t="shared" si="126"/>
        <v>Dhaka FR Non-PNP</v>
      </c>
      <c r="G2671" s="338">
        <v>5432223</v>
      </c>
      <c r="H2671" s="336">
        <v>846767.74537040433</v>
      </c>
      <c r="I2671" s="336">
        <v>21728.892</v>
      </c>
      <c r="J2671" s="336"/>
      <c r="K2671" s="336"/>
      <c r="L2671" s="337">
        <f t="shared" si="124"/>
        <v>15.587867901785406</v>
      </c>
      <c r="M2671" s="337">
        <f t="shared" si="125"/>
        <v>0.4</v>
      </c>
    </row>
    <row r="2672" spans="1:13">
      <c r="A2672" s="334" t="s">
        <v>200</v>
      </c>
      <c r="B2672" s="334" t="s">
        <v>195</v>
      </c>
      <c r="C2672" s="334" t="s">
        <v>195</v>
      </c>
      <c r="D2672" s="334" t="s">
        <v>1537</v>
      </c>
      <c r="E2672" s="334" t="s">
        <v>1041</v>
      </c>
      <c r="F2672" s="334" t="str">
        <f t="shared" si="126"/>
        <v>Chattogram FR Non-PNP</v>
      </c>
      <c r="G2672" s="338">
        <v>3065016</v>
      </c>
      <c r="H2672" s="336">
        <v>518454.53313107934</v>
      </c>
      <c r="I2672" s="336">
        <v>12260.064</v>
      </c>
      <c r="J2672" s="336"/>
      <c r="K2672" s="336"/>
      <c r="L2672" s="337">
        <f t="shared" si="124"/>
        <v>16.915230887247549</v>
      </c>
      <c r="M2672" s="337">
        <f t="shared" si="125"/>
        <v>0.4</v>
      </c>
    </row>
    <row r="2673" spans="1:13">
      <c r="A2673" s="334" t="s">
        <v>557</v>
      </c>
      <c r="B2673" s="334" t="s">
        <v>52</v>
      </c>
      <c r="C2673" s="334" t="s">
        <v>52</v>
      </c>
      <c r="D2673" s="334" t="s">
        <v>1537</v>
      </c>
      <c r="E2673" s="334" t="s">
        <v>1041</v>
      </c>
      <c r="F2673" s="334" t="str">
        <f t="shared" si="126"/>
        <v>Dhaka FR Non-PNP</v>
      </c>
      <c r="G2673" s="338">
        <v>2254574</v>
      </c>
      <c r="H2673" s="336">
        <v>362573.62363615324</v>
      </c>
      <c r="I2673" s="336">
        <v>9018.2960000000003</v>
      </c>
      <c r="J2673" s="336"/>
      <c r="K2673" s="336"/>
      <c r="L2673" s="337">
        <f t="shared" si="124"/>
        <v>16.081690981806464</v>
      </c>
      <c r="M2673" s="337">
        <f t="shared" si="125"/>
        <v>0.4</v>
      </c>
    </row>
    <row r="2674" spans="1:13">
      <c r="A2674" s="334" t="s">
        <v>520</v>
      </c>
      <c r="B2674" s="334" t="s">
        <v>522</v>
      </c>
      <c r="C2674" s="334" t="s">
        <v>52</v>
      </c>
      <c r="D2674" s="334" t="s">
        <v>1537</v>
      </c>
      <c r="E2674" s="334" t="s">
        <v>1041</v>
      </c>
      <c r="F2674" s="334" t="str">
        <f t="shared" si="126"/>
        <v>Dhaka FR Non-PNP</v>
      </c>
      <c r="G2674" s="338">
        <v>4353625</v>
      </c>
      <c r="H2674" s="336">
        <v>412160.31179829675</v>
      </c>
      <c r="I2674" s="336">
        <v>0</v>
      </c>
      <c r="J2674" s="336"/>
      <c r="K2674" s="336"/>
      <c r="L2674" s="337">
        <f t="shared" si="124"/>
        <v>9.4670604794463635</v>
      </c>
      <c r="M2674" s="337">
        <f t="shared" si="125"/>
        <v>0</v>
      </c>
    </row>
    <row r="2675" spans="1:13">
      <c r="A2675" s="334" t="s">
        <v>55</v>
      </c>
      <c r="B2675" s="334" t="s">
        <v>52</v>
      </c>
      <c r="C2675" s="334" t="s">
        <v>52</v>
      </c>
      <c r="D2675" s="334" t="s">
        <v>1492</v>
      </c>
      <c r="E2675" s="334" t="s">
        <v>1041</v>
      </c>
      <c r="F2675" s="334" t="str">
        <f t="shared" si="126"/>
        <v>Dhaka FR PNP</v>
      </c>
      <c r="G2675" s="338">
        <v>8681610</v>
      </c>
      <c r="H2675" s="336">
        <v>1480129.9679099908</v>
      </c>
      <c r="I2675" s="336">
        <v>-2.9103830456733704E-11</v>
      </c>
      <c r="J2675" s="336"/>
      <c r="K2675" s="336"/>
      <c r="L2675" s="337">
        <f t="shared" si="124"/>
        <v>17.049026251006332</v>
      </c>
      <c r="M2675" s="337">
        <f t="shared" si="125"/>
        <v>-3.3523540514643831E-16</v>
      </c>
    </row>
    <row r="2676" spans="1:13">
      <c r="A2676" s="334" t="s">
        <v>64</v>
      </c>
      <c r="B2676" s="334" t="s">
        <v>52</v>
      </c>
      <c r="C2676" s="334" t="s">
        <v>52</v>
      </c>
      <c r="D2676" s="334" t="s">
        <v>1537</v>
      </c>
      <c r="E2676" s="334" t="s">
        <v>1041</v>
      </c>
      <c r="F2676" s="334" t="str">
        <f t="shared" si="126"/>
        <v>Dhaka FR Non-PNP</v>
      </c>
      <c r="G2676" s="338">
        <v>2168082</v>
      </c>
      <c r="H2676" s="336">
        <v>304613.33714464592</v>
      </c>
      <c r="I2676" s="336">
        <v>8672.3279999999995</v>
      </c>
      <c r="J2676" s="336"/>
      <c r="K2676" s="336"/>
      <c r="L2676" s="337">
        <f t="shared" si="124"/>
        <v>14.049899272474283</v>
      </c>
      <c r="M2676" s="337">
        <f t="shared" si="125"/>
        <v>0.4</v>
      </c>
    </row>
    <row r="2677" spans="1:13">
      <c r="A2677" s="334" t="s">
        <v>245</v>
      </c>
      <c r="B2677" s="334" t="s">
        <v>189</v>
      </c>
      <c r="C2677" s="334" t="s">
        <v>189</v>
      </c>
      <c r="D2677" s="334" t="s">
        <v>1537</v>
      </c>
      <c r="E2677" s="334" t="s">
        <v>1041</v>
      </c>
      <c r="F2677" s="334" t="str">
        <f t="shared" si="126"/>
        <v>Barishal FR Non-PNP</v>
      </c>
      <c r="G2677" s="338">
        <v>2134702</v>
      </c>
      <c r="H2677" s="336">
        <v>311246.23178498703</v>
      </c>
      <c r="I2677" s="336">
        <v>8538.8080000000009</v>
      </c>
      <c r="J2677" s="336"/>
      <c r="K2677" s="336"/>
      <c r="L2677" s="337">
        <f t="shared" si="124"/>
        <v>14.580312932905251</v>
      </c>
      <c r="M2677" s="337">
        <f t="shared" si="125"/>
        <v>0.4</v>
      </c>
    </row>
    <row r="2678" spans="1:13">
      <c r="A2678" s="334" t="s">
        <v>513</v>
      </c>
      <c r="B2678" s="334" t="s">
        <v>908</v>
      </c>
      <c r="C2678" s="334" t="s">
        <v>131</v>
      </c>
      <c r="D2678" s="334" t="s">
        <v>1537</v>
      </c>
      <c r="E2678" s="334" t="s">
        <v>1041</v>
      </c>
      <c r="F2678" s="334" t="str">
        <f t="shared" si="126"/>
        <v>Sylhet FR Non-PNP</v>
      </c>
      <c r="G2678" s="338">
        <v>5052318</v>
      </c>
      <c r="H2678" s="336">
        <v>801892.54442531429</v>
      </c>
      <c r="I2678" s="336">
        <v>20209.272000000001</v>
      </c>
      <c r="J2678" s="336"/>
      <c r="K2678" s="336"/>
      <c r="L2678" s="337">
        <f t="shared" si="124"/>
        <v>15.871774983785944</v>
      </c>
      <c r="M2678" s="337">
        <f t="shared" si="125"/>
        <v>0.4</v>
      </c>
    </row>
    <row r="2679" spans="1:13">
      <c r="A2679" s="334" t="s">
        <v>212</v>
      </c>
      <c r="B2679" s="334" t="s">
        <v>136</v>
      </c>
      <c r="C2679" s="334" t="s">
        <v>131</v>
      </c>
      <c r="D2679" s="334" t="s">
        <v>1537</v>
      </c>
      <c r="E2679" s="334" t="s">
        <v>1041</v>
      </c>
      <c r="F2679" s="334" t="str">
        <f t="shared" si="126"/>
        <v>Sylhet FR Non-PNP</v>
      </c>
      <c r="G2679" s="338">
        <v>5454891</v>
      </c>
      <c r="H2679" s="336">
        <v>911551.0912201117</v>
      </c>
      <c r="I2679" s="336">
        <v>21819.564000000002</v>
      </c>
      <c r="J2679" s="336"/>
      <c r="K2679" s="336"/>
      <c r="L2679" s="337">
        <f t="shared" si="124"/>
        <v>16.71071138213599</v>
      </c>
      <c r="M2679" s="337">
        <f t="shared" si="125"/>
        <v>0.4</v>
      </c>
    </row>
    <row r="2680" spans="1:13">
      <c r="A2680" s="334" t="s">
        <v>543</v>
      </c>
      <c r="B2680" s="334" t="s">
        <v>52</v>
      </c>
      <c r="C2680" s="334" t="s">
        <v>52</v>
      </c>
      <c r="D2680" s="334" t="s">
        <v>1492</v>
      </c>
      <c r="E2680" s="334" t="s">
        <v>1041</v>
      </c>
      <c r="F2680" s="334" t="str">
        <f t="shared" si="126"/>
        <v>Dhaka FR PNP</v>
      </c>
      <c r="G2680" s="338">
        <v>8312884</v>
      </c>
      <c r="H2680" s="336">
        <v>1308228.3813465708</v>
      </c>
      <c r="I2680" s="336">
        <v>23844.648000000001</v>
      </c>
      <c r="J2680" s="336"/>
      <c r="K2680" s="336"/>
      <c r="L2680" s="337">
        <f t="shared" si="124"/>
        <v>15.737358795654682</v>
      </c>
      <c r="M2680" s="337">
        <f t="shared" si="125"/>
        <v>0.28683965757251034</v>
      </c>
    </row>
    <row r="2681" spans="1:13">
      <c r="A2681" s="334" t="s">
        <v>341</v>
      </c>
      <c r="B2681" s="334" t="s">
        <v>79</v>
      </c>
      <c r="C2681" s="334" t="s">
        <v>52</v>
      </c>
      <c r="D2681" s="334" t="s">
        <v>1537</v>
      </c>
      <c r="E2681" s="334" t="s">
        <v>1041</v>
      </c>
      <c r="F2681" s="334" t="str">
        <f t="shared" si="126"/>
        <v>Dhaka FR Non-PNP</v>
      </c>
      <c r="G2681" s="338">
        <v>1091119</v>
      </c>
      <c r="H2681" s="336">
        <v>166318.11207623401</v>
      </c>
      <c r="I2681" s="336">
        <v>4364.4759999999997</v>
      </c>
      <c r="J2681" s="336"/>
      <c r="K2681" s="336"/>
      <c r="L2681" s="337">
        <f t="shared" si="124"/>
        <v>15.242893953476569</v>
      </c>
      <c r="M2681" s="337">
        <f t="shared" si="125"/>
        <v>0.4</v>
      </c>
    </row>
    <row r="2682" spans="1:13">
      <c r="A2682" s="334" t="s">
        <v>609</v>
      </c>
      <c r="B2682" s="334" t="s">
        <v>52</v>
      </c>
      <c r="C2682" s="334" t="s">
        <v>52</v>
      </c>
      <c r="D2682" s="334" t="s">
        <v>1537</v>
      </c>
      <c r="E2682" s="334" t="s">
        <v>1041</v>
      </c>
      <c r="F2682" s="334" t="str">
        <f t="shared" si="126"/>
        <v>Dhaka FR Non-PNP</v>
      </c>
      <c r="G2682" s="338">
        <v>1729224</v>
      </c>
      <c r="H2682" s="336">
        <v>287655.56232318399</v>
      </c>
      <c r="I2682" s="336">
        <v>6916.8959999999997</v>
      </c>
      <c r="J2682" s="336"/>
      <c r="K2682" s="336"/>
      <c r="L2682" s="337">
        <f t="shared" si="124"/>
        <v>16.634950840561082</v>
      </c>
      <c r="M2682" s="337">
        <f t="shared" si="125"/>
        <v>0.4</v>
      </c>
    </row>
    <row r="2683" spans="1:13">
      <c r="A2683" s="334" t="s">
        <v>545</v>
      </c>
      <c r="B2683" s="334" t="s">
        <v>52</v>
      </c>
      <c r="C2683" s="334" t="s">
        <v>52</v>
      </c>
      <c r="D2683" s="334" t="s">
        <v>1492</v>
      </c>
      <c r="E2683" s="334" t="s">
        <v>1041</v>
      </c>
      <c r="F2683" s="334" t="str">
        <f t="shared" si="126"/>
        <v>Dhaka FR PNP</v>
      </c>
      <c r="G2683" s="338">
        <v>12842138</v>
      </c>
      <c r="H2683" s="336">
        <v>2066597.9286606463</v>
      </c>
      <c r="I2683" s="336">
        <v>41330.192000000003</v>
      </c>
      <c r="J2683" s="336"/>
      <c r="K2683" s="336"/>
      <c r="L2683" s="337">
        <f t="shared" si="124"/>
        <v>16.092319897673164</v>
      </c>
      <c r="M2683" s="337">
        <f t="shared" si="125"/>
        <v>0.32183264188564242</v>
      </c>
    </row>
    <row r="2684" spans="1:13">
      <c r="A2684" s="334" t="s">
        <v>536</v>
      </c>
      <c r="B2684" s="334" t="s">
        <v>156</v>
      </c>
      <c r="C2684" s="334" t="s">
        <v>159</v>
      </c>
      <c r="D2684" s="334" t="s">
        <v>1537</v>
      </c>
      <c r="E2684" s="334" t="s">
        <v>1041</v>
      </c>
      <c r="F2684" s="334" t="str">
        <f t="shared" si="126"/>
        <v>Khulna FR Non-PNP</v>
      </c>
      <c r="G2684" s="338">
        <v>5403870</v>
      </c>
      <c r="H2684" s="336">
        <v>897832.46958698332</v>
      </c>
      <c r="I2684" s="336">
        <v>21615.48</v>
      </c>
      <c r="J2684" s="336"/>
      <c r="K2684" s="336"/>
      <c r="L2684" s="337">
        <f t="shared" si="124"/>
        <v>16.614620070190128</v>
      </c>
      <c r="M2684" s="337">
        <f t="shared" si="125"/>
        <v>0.4</v>
      </c>
    </row>
    <row r="2685" spans="1:13">
      <c r="A2685" s="334" t="s">
        <v>438</v>
      </c>
      <c r="B2685" s="334" t="s">
        <v>52</v>
      </c>
      <c r="C2685" s="334" t="s">
        <v>52</v>
      </c>
      <c r="D2685" s="334" t="s">
        <v>1537</v>
      </c>
      <c r="E2685" s="334" t="s">
        <v>1041</v>
      </c>
      <c r="F2685" s="334" t="str">
        <f t="shared" si="126"/>
        <v>Dhaka FR Non-PNP</v>
      </c>
      <c r="G2685" s="338">
        <v>1664112</v>
      </c>
      <c r="H2685" s="336">
        <v>223629.64100885933</v>
      </c>
      <c r="I2685" s="336">
        <v>6656.4480000000003</v>
      </c>
      <c r="J2685" s="336"/>
      <c r="K2685" s="336"/>
      <c r="L2685" s="337">
        <f t="shared" si="124"/>
        <v>13.438376804497493</v>
      </c>
      <c r="M2685" s="337">
        <f t="shared" si="125"/>
        <v>0.4</v>
      </c>
    </row>
    <row r="2686" spans="1:13">
      <c r="A2686" s="334" t="s">
        <v>324</v>
      </c>
      <c r="B2686" s="334" t="s">
        <v>325</v>
      </c>
      <c r="C2686" s="334" t="s">
        <v>389</v>
      </c>
      <c r="D2686" s="334" t="s">
        <v>1537</v>
      </c>
      <c r="E2686" s="334" t="s">
        <v>1041</v>
      </c>
      <c r="F2686" s="334" t="str">
        <f t="shared" si="126"/>
        <v>Rangpur FR Non-PNP</v>
      </c>
      <c r="G2686" s="338">
        <v>4047238</v>
      </c>
      <c r="H2686" s="336">
        <v>655888.99809448048</v>
      </c>
      <c r="I2686" s="336">
        <v>16188.952000000001</v>
      </c>
      <c r="J2686" s="336"/>
      <c r="K2686" s="336"/>
      <c r="L2686" s="337">
        <f t="shared" si="124"/>
        <v>16.205842060547969</v>
      </c>
      <c r="M2686" s="337">
        <f t="shared" si="125"/>
        <v>0.4</v>
      </c>
    </row>
    <row r="2687" spans="1:13">
      <c r="A2687" s="334" t="s">
        <v>141</v>
      </c>
      <c r="B2687" s="334" t="s">
        <v>48</v>
      </c>
      <c r="C2687" s="334" t="s">
        <v>18</v>
      </c>
      <c r="D2687" s="334" t="s">
        <v>1537</v>
      </c>
      <c r="E2687" s="334" t="s">
        <v>1041</v>
      </c>
      <c r="F2687" s="334" t="str">
        <f t="shared" si="126"/>
        <v>Mymensingh FR Non-PNP</v>
      </c>
      <c r="G2687" s="338">
        <v>1883620</v>
      </c>
      <c r="H2687" s="336">
        <v>313615.94222685578</v>
      </c>
      <c r="I2687" s="336">
        <v>2.9103830456733704E-11</v>
      </c>
      <c r="J2687" s="336"/>
      <c r="K2687" s="336"/>
      <c r="L2687" s="337">
        <f t="shared" si="124"/>
        <v>16.649639642117613</v>
      </c>
      <c r="M2687" s="337">
        <f t="shared" si="125"/>
        <v>1.5451009469390696E-15</v>
      </c>
    </row>
    <row r="2688" spans="1:13">
      <c r="A2688" s="334" t="s">
        <v>139</v>
      </c>
      <c r="B2688" s="334" t="s">
        <v>52</v>
      </c>
      <c r="C2688" s="334" t="s">
        <v>52</v>
      </c>
      <c r="D2688" s="334" t="s">
        <v>1537</v>
      </c>
      <c r="E2688" s="334" t="s">
        <v>1041</v>
      </c>
      <c r="F2688" s="334" t="str">
        <f t="shared" si="126"/>
        <v>Dhaka FR Non-PNP</v>
      </c>
      <c r="G2688" s="338">
        <v>1229338</v>
      </c>
      <c r="H2688" s="336">
        <v>173203.71952552965</v>
      </c>
      <c r="I2688" s="336">
        <v>4917.3519999999999</v>
      </c>
      <c r="J2688" s="336"/>
      <c r="K2688" s="336"/>
      <c r="L2688" s="337">
        <f t="shared" si="124"/>
        <v>14.089186173821167</v>
      </c>
      <c r="M2688" s="337">
        <f t="shared" si="125"/>
        <v>0.4</v>
      </c>
    </row>
    <row r="2689" spans="1:13">
      <c r="A2689" s="334" t="s">
        <v>365</v>
      </c>
      <c r="B2689" s="334" t="s">
        <v>159</v>
      </c>
      <c r="C2689" s="334" t="s">
        <v>159</v>
      </c>
      <c r="D2689" s="334" t="s">
        <v>1537</v>
      </c>
      <c r="E2689" s="334" t="s">
        <v>1041</v>
      </c>
      <c r="F2689" s="334" t="str">
        <f t="shared" si="126"/>
        <v>Khulna FR Non-PNP</v>
      </c>
      <c r="G2689" s="338">
        <v>2071678</v>
      </c>
      <c r="H2689" s="336">
        <v>319329.67176742584</v>
      </c>
      <c r="I2689" s="336">
        <v>-2.9103830456733704E-11</v>
      </c>
      <c r="J2689" s="336"/>
      <c r="K2689" s="336"/>
      <c r="L2689" s="337">
        <f t="shared" si="124"/>
        <v>15.414059123446108</v>
      </c>
      <c r="M2689" s="337">
        <f t="shared" si="125"/>
        <v>-1.4048433422922726E-15</v>
      </c>
    </row>
    <row r="2690" spans="1:13">
      <c r="A2690" s="334" t="s">
        <v>271</v>
      </c>
      <c r="B2690" s="334" t="s">
        <v>52</v>
      </c>
      <c r="C2690" s="334" t="s">
        <v>52</v>
      </c>
      <c r="D2690" s="334" t="s">
        <v>1537</v>
      </c>
      <c r="E2690" s="334" t="s">
        <v>1041</v>
      </c>
      <c r="F2690" s="334" t="str">
        <f t="shared" si="126"/>
        <v>Dhaka FR Non-PNP</v>
      </c>
      <c r="G2690" s="338">
        <v>1792011</v>
      </c>
      <c r="H2690" s="336">
        <v>224104.1485200226</v>
      </c>
      <c r="I2690" s="336">
        <v>7168.0439999999999</v>
      </c>
      <c r="J2690" s="336"/>
      <c r="K2690" s="336"/>
      <c r="L2690" s="337">
        <f t="shared" si="124"/>
        <v>12.505735094261286</v>
      </c>
      <c r="M2690" s="337">
        <f t="shared" si="125"/>
        <v>0.4</v>
      </c>
    </row>
    <row r="2691" spans="1:13">
      <c r="A2691" s="334" t="s">
        <v>532</v>
      </c>
      <c r="B2691" s="334" t="s">
        <v>351</v>
      </c>
      <c r="C2691" s="334" t="s">
        <v>389</v>
      </c>
      <c r="D2691" s="334" t="s">
        <v>1537</v>
      </c>
      <c r="E2691" s="334" t="s">
        <v>1041</v>
      </c>
      <c r="F2691" s="334" t="str">
        <f t="shared" si="126"/>
        <v>Rangpur FR Non-PNP</v>
      </c>
      <c r="G2691" s="338">
        <v>6213296</v>
      </c>
      <c r="H2691" s="336">
        <v>1117732.3326030653</v>
      </c>
      <c r="I2691" s="336">
        <v>-2.9103830456733704E-11</v>
      </c>
      <c r="J2691" s="336"/>
      <c r="K2691" s="336"/>
      <c r="L2691" s="337">
        <f t="shared" ref="L2691:L2754" si="127">(H2691/G2691)*100</f>
        <v>17.989362370681604</v>
      </c>
      <c r="M2691" s="337">
        <f t="shared" ref="M2691:M2754" si="128">(I2691/G2691)*100</f>
        <v>-4.6841210296006671E-16</v>
      </c>
    </row>
    <row r="2692" spans="1:13">
      <c r="A2692" s="334" t="s">
        <v>632</v>
      </c>
      <c r="B2692" s="334" t="s">
        <v>52</v>
      </c>
      <c r="C2692" s="334" t="s">
        <v>52</v>
      </c>
      <c r="D2692" s="334" t="s">
        <v>1537</v>
      </c>
      <c r="E2692" s="334" t="s">
        <v>1041</v>
      </c>
      <c r="F2692" s="334" t="str">
        <f t="shared" ref="F2692:F2755" si="129">CONCATENATE(C2692," ",E2692," ",D2692)</f>
        <v>Dhaka FR Non-PNP</v>
      </c>
      <c r="G2692" s="338">
        <v>5277989</v>
      </c>
      <c r="H2692" s="336">
        <v>922249.86225924024</v>
      </c>
      <c r="I2692" s="336">
        <v>15277.415633437282</v>
      </c>
      <c r="J2692" s="336"/>
      <c r="K2692" s="336"/>
      <c r="L2692" s="337">
        <f t="shared" si="127"/>
        <v>17.473508608283197</v>
      </c>
      <c r="M2692" s="337">
        <f t="shared" si="128"/>
        <v>0.28945523822496183</v>
      </c>
    </row>
    <row r="2693" spans="1:13">
      <c r="A2693" s="334" t="s">
        <v>385</v>
      </c>
      <c r="B2693" s="334" t="s">
        <v>329</v>
      </c>
      <c r="C2693" s="334" t="s">
        <v>107</v>
      </c>
      <c r="D2693" s="334" t="s">
        <v>1537</v>
      </c>
      <c r="E2693" s="334" t="s">
        <v>1041</v>
      </c>
      <c r="F2693" s="334" t="str">
        <f t="shared" si="129"/>
        <v>Rajshahi FR Non-PNP</v>
      </c>
      <c r="G2693" s="338">
        <v>2865922</v>
      </c>
      <c r="H2693" s="336">
        <v>470958.1261328223</v>
      </c>
      <c r="I2693" s="336">
        <v>11463.688</v>
      </c>
      <c r="J2693" s="336"/>
      <c r="K2693" s="336"/>
      <c r="L2693" s="337">
        <f t="shared" si="127"/>
        <v>16.433040610764085</v>
      </c>
      <c r="M2693" s="337">
        <f t="shared" si="128"/>
        <v>0.4</v>
      </c>
    </row>
    <row r="2694" spans="1:13">
      <c r="A2694" s="334" t="s">
        <v>436</v>
      </c>
      <c r="B2694" s="334" t="s">
        <v>52</v>
      </c>
      <c r="C2694" s="334" t="s">
        <v>52</v>
      </c>
      <c r="D2694" s="334" t="s">
        <v>1537</v>
      </c>
      <c r="E2694" s="334" t="s">
        <v>1041</v>
      </c>
      <c r="F2694" s="334" t="str">
        <f t="shared" si="129"/>
        <v>Dhaka FR Non-PNP</v>
      </c>
      <c r="G2694" s="338">
        <v>1766100</v>
      </c>
      <c r="H2694" s="336">
        <v>274239.84415377199</v>
      </c>
      <c r="I2694" s="336">
        <v>141960.97746137588</v>
      </c>
      <c r="J2694" s="336"/>
      <c r="K2694" s="336"/>
      <c r="L2694" s="337">
        <f t="shared" si="127"/>
        <v>15.527990722709472</v>
      </c>
      <c r="M2694" s="337">
        <f t="shared" si="128"/>
        <v>8.0381052863017874</v>
      </c>
    </row>
    <row r="2695" spans="1:13">
      <c r="A2695" s="334" t="s">
        <v>615</v>
      </c>
      <c r="B2695" s="334" t="s">
        <v>103</v>
      </c>
      <c r="C2695" s="334" t="s">
        <v>52</v>
      </c>
      <c r="D2695" s="334" t="s">
        <v>1537</v>
      </c>
      <c r="E2695" s="334" t="s">
        <v>1041</v>
      </c>
      <c r="F2695" s="334" t="str">
        <f t="shared" si="129"/>
        <v>Dhaka FR Non-PNP</v>
      </c>
      <c r="G2695" s="338">
        <v>1391021</v>
      </c>
      <c r="H2695" s="336">
        <v>220372.28040361791</v>
      </c>
      <c r="I2695" s="336">
        <v>5564.0839999999998</v>
      </c>
      <c r="J2695" s="336"/>
      <c r="K2695" s="336"/>
      <c r="L2695" s="337">
        <f t="shared" si="127"/>
        <v>15.842484074907418</v>
      </c>
      <c r="M2695" s="337">
        <f t="shared" si="128"/>
        <v>0.4</v>
      </c>
    </row>
    <row r="2696" spans="1:13">
      <c r="A2696" s="334" t="s">
        <v>347</v>
      </c>
      <c r="B2696" s="334" t="s">
        <v>52</v>
      </c>
      <c r="C2696" s="334" t="s">
        <v>52</v>
      </c>
      <c r="D2696" s="334" t="s">
        <v>1537</v>
      </c>
      <c r="E2696" s="334" t="s">
        <v>1041</v>
      </c>
      <c r="F2696" s="334" t="str">
        <f t="shared" si="129"/>
        <v>Dhaka FR Non-PNP</v>
      </c>
      <c r="G2696" s="338">
        <v>1746356</v>
      </c>
      <c r="H2696" s="336">
        <v>276786.66238212783</v>
      </c>
      <c r="I2696" s="336">
        <v>6985.424</v>
      </c>
      <c r="J2696" s="336"/>
      <c r="K2696" s="336"/>
      <c r="L2696" s="337">
        <f t="shared" si="127"/>
        <v>15.849383652710433</v>
      </c>
      <c r="M2696" s="337">
        <f t="shared" si="128"/>
        <v>0.4</v>
      </c>
    </row>
    <row r="2697" spans="1:13">
      <c r="A2697" s="334" t="s">
        <v>284</v>
      </c>
      <c r="B2697" s="334" t="s">
        <v>103</v>
      </c>
      <c r="C2697" s="334" t="s">
        <v>52</v>
      </c>
      <c r="D2697" s="334" t="s">
        <v>1537</v>
      </c>
      <c r="E2697" s="334" t="s">
        <v>1041</v>
      </c>
      <c r="F2697" s="334" t="str">
        <f t="shared" si="129"/>
        <v>Dhaka FR Non-PNP</v>
      </c>
      <c r="G2697" s="338">
        <v>2823758</v>
      </c>
      <c r="H2697" s="336">
        <v>443779.21269677306</v>
      </c>
      <c r="I2697" s="336">
        <v>11295.032000000001</v>
      </c>
      <c r="J2697" s="336"/>
      <c r="K2697" s="336"/>
      <c r="L2697" s="337">
        <f t="shared" si="127"/>
        <v>15.715908115949492</v>
      </c>
      <c r="M2697" s="337">
        <f t="shared" si="128"/>
        <v>0.4</v>
      </c>
    </row>
    <row r="2698" spans="1:13">
      <c r="A2698" s="334" t="s">
        <v>174</v>
      </c>
      <c r="B2698" s="334" t="s">
        <v>176</v>
      </c>
      <c r="C2698" s="334" t="s">
        <v>159</v>
      </c>
      <c r="D2698" s="334" t="s">
        <v>1537</v>
      </c>
      <c r="E2698" s="334" t="s">
        <v>1041</v>
      </c>
      <c r="F2698" s="334" t="str">
        <f t="shared" si="129"/>
        <v>Khulna FR Non-PNP</v>
      </c>
      <c r="G2698" s="338">
        <v>2661349</v>
      </c>
      <c r="H2698" s="336">
        <v>416949.97605682997</v>
      </c>
      <c r="I2698" s="336">
        <v>10645.396000000001</v>
      </c>
      <c r="J2698" s="336"/>
      <c r="K2698" s="336"/>
      <c r="L2698" s="337">
        <f t="shared" si="127"/>
        <v>15.666865790876356</v>
      </c>
      <c r="M2698" s="337">
        <f t="shared" si="128"/>
        <v>0.4</v>
      </c>
    </row>
    <row r="2699" spans="1:13">
      <c r="A2699" s="334" t="s">
        <v>314</v>
      </c>
      <c r="B2699" s="334" t="s">
        <v>52</v>
      </c>
      <c r="C2699" s="334" t="s">
        <v>52</v>
      </c>
      <c r="D2699" s="334" t="s">
        <v>1537</v>
      </c>
      <c r="E2699" s="334" t="s">
        <v>1041</v>
      </c>
      <c r="F2699" s="334" t="str">
        <f t="shared" si="129"/>
        <v>Dhaka FR Non-PNP</v>
      </c>
      <c r="G2699" s="338">
        <v>2465826</v>
      </c>
      <c r="H2699" s="336">
        <v>398123.53793989075</v>
      </c>
      <c r="I2699" s="336">
        <v>9863.3040000000001</v>
      </c>
      <c r="J2699" s="336"/>
      <c r="K2699" s="336"/>
      <c r="L2699" s="337">
        <f t="shared" si="127"/>
        <v>16.145646040713771</v>
      </c>
      <c r="M2699" s="337">
        <f t="shared" si="128"/>
        <v>0.4</v>
      </c>
    </row>
    <row r="2700" spans="1:13">
      <c r="A2700" s="334" t="s">
        <v>587</v>
      </c>
      <c r="B2700" s="334" t="s">
        <v>79</v>
      </c>
      <c r="C2700" s="334" t="s">
        <v>52</v>
      </c>
      <c r="D2700" s="334" t="s">
        <v>1537</v>
      </c>
      <c r="E2700" s="334" t="s">
        <v>1041</v>
      </c>
      <c r="F2700" s="334" t="str">
        <f t="shared" si="129"/>
        <v>Dhaka FR Non-PNP</v>
      </c>
      <c r="G2700" s="338">
        <v>1971595</v>
      </c>
      <c r="H2700" s="336">
        <v>338256.94331378595</v>
      </c>
      <c r="I2700" s="336">
        <v>7886.38</v>
      </c>
      <c r="J2700" s="336"/>
      <c r="K2700" s="336"/>
      <c r="L2700" s="337">
        <f t="shared" si="127"/>
        <v>17.15651253496717</v>
      </c>
      <c r="M2700" s="337">
        <f t="shared" si="128"/>
        <v>0.4</v>
      </c>
    </row>
    <row r="2701" spans="1:13">
      <c r="A2701" s="334" t="s">
        <v>356</v>
      </c>
      <c r="B2701" s="334" t="s">
        <v>230</v>
      </c>
      <c r="C2701" s="334" t="s">
        <v>131</v>
      </c>
      <c r="D2701" s="334" t="s">
        <v>1537</v>
      </c>
      <c r="E2701" s="334" t="s">
        <v>1041</v>
      </c>
      <c r="F2701" s="334" t="str">
        <f t="shared" si="129"/>
        <v>Sylhet FR Non-PNP</v>
      </c>
      <c r="G2701" s="338">
        <v>2917563</v>
      </c>
      <c r="H2701" s="336">
        <v>504885.91956937558</v>
      </c>
      <c r="I2701" s="336">
        <v>11670.252</v>
      </c>
      <c r="J2701" s="336"/>
      <c r="K2701" s="336"/>
      <c r="L2701" s="337">
        <f t="shared" si="127"/>
        <v>17.30505629422143</v>
      </c>
      <c r="M2701" s="337">
        <f t="shared" si="128"/>
        <v>0.4</v>
      </c>
    </row>
    <row r="2702" spans="1:13">
      <c r="A2702" s="334" t="s">
        <v>108</v>
      </c>
      <c r="B2702" s="334" t="s">
        <v>52</v>
      </c>
      <c r="C2702" s="334" t="s">
        <v>52</v>
      </c>
      <c r="D2702" s="334" t="s">
        <v>1492</v>
      </c>
      <c r="E2702" s="334" t="s">
        <v>1041</v>
      </c>
      <c r="F2702" s="334" t="str">
        <f t="shared" si="129"/>
        <v>Dhaka FR PNP</v>
      </c>
      <c r="G2702" s="338">
        <v>6043103</v>
      </c>
      <c r="H2702" s="336">
        <v>934049.64008093404</v>
      </c>
      <c r="I2702" s="336">
        <v>19835.008000000002</v>
      </c>
      <c r="J2702" s="336"/>
      <c r="K2702" s="336"/>
      <c r="L2702" s="337">
        <f t="shared" si="127"/>
        <v>15.456457387552952</v>
      </c>
      <c r="M2702" s="337">
        <f t="shared" si="128"/>
        <v>0.32822554902671691</v>
      </c>
    </row>
    <row r="2703" spans="1:13">
      <c r="A2703" s="334" t="s">
        <v>368</v>
      </c>
      <c r="B2703" s="334" t="s">
        <v>79</v>
      </c>
      <c r="C2703" s="334" t="s">
        <v>52</v>
      </c>
      <c r="D2703" s="334" t="s">
        <v>1537</v>
      </c>
      <c r="E2703" s="334" t="s">
        <v>1041</v>
      </c>
      <c r="F2703" s="334" t="str">
        <f t="shared" si="129"/>
        <v>Dhaka FR Non-PNP</v>
      </c>
      <c r="G2703" s="338">
        <v>3090508</v>
      </c>
      <c r="H2703" s="336">
        <v>483462.4581916504</v>
      </c>
      <c r="I2703" s="336">
        <v>12362.032000000001</v>
      </c>
      <c r="J2703" s="336"/>
      <c r="K2703" s="336"/>
      <c r="L2703" s="337">
        <f t="shared" si="127"/>
        <v>15.643462440208872</v>
      </c>
      <c r="M2703" s="337">
        <f t="shared" si="128"/>
        <v>0.4</v>
      </c>
    </row>
    <row r="2704" spans="1:13">
      <c r="A2704" s="334" t="s">
        <v>628</v>
      </c>
      <c r="B2704" s="334" t="s">
        <v>52</v>
      </c>
      <c r="C2704" s="334" t="s">
        <v>52</v>
      </c>
      <c r="D2704" s="334" t="s">
        <v>1537</v>
      </c>
      <c r="E2704" s="334" t="s">
        <v>1041</v>
      </c>
      <c r="F2704" s="334" t="str">
        <f t="shared" si="129"/>
        <v>Dhaka FR Non-PNP</v>
      </c>
      <c r="G2704" s="338">
        <v>3581481</v>
      </c>
      <c r="H2704" s="336">
        <v>586253.93541785516</v>
      </c>
      <c r="I2704" s="336">
        <v>14325.924000000001</v>
      </c>
      <c r="J2704" s="336"/>
      <c r="K2704" s="336"/>
      <c r="L2704" s="337">
        <f t="shared" si="127"/>
        <v>16.369036591785775</v>
      </c>
      <c r="M2704" s="337">
        <f t="shared" si="128"/>
        <v>0.4</v>
      </c>
    </row>
    <row r="2705" spans="1:13">
      <c r="A2705" s="334" t="s">
        <v>585</v>
      </c>
      <c r="B2705" s="334" t="s">
        <v>52</v>
      </c>
      <c r="C2705" s="334" t="s">
        <v>52</v>
      </c>
      <c r="D2705" s="334" t="s">
        <v>1537</v>
      </c>
      <c r="E2705" s="334" t="s">
        <v>1041</v>
      </c>
      <c r="F2705" s="334" t="str">
        <f t="shared" si="129"/>
        <v>Dhaka FR Non-PNP</v>
      </c>
      <c r="G2705" s="338">
        <v>2573716</v>
      </c>
      <c r="H2705" s="336">
        <v>372283.34070198698</v>
      </c>
      <c r="I2705" s="336">
        <v>10294.864</v>
      </c>
      <c r="J2705" s="336"/>
      <c r="K2705" s="336"/>
      <c r="L2705" s="337">
        <f t="shared" si="127"/>
        <v>14.464818212343047</v>
      </c>
      <c r="M2705" s="337">
        <f t="shared" si="128"/>
        <v>0.4</v>
      </c>
    </row>
    <row r="2706" spans="1:13">
      <c r="A2706" s="334" t="s">
        <v>224</v>
      </c>
      <c r="B2706" s="334" t="s">
        <v>226</v>
      </c>
      <c r="C2706" s="334" t="s">
        <v>107</v>
      </c>
      <c r="D2706" s="334" t="s">
        <v>1537</v>
      </c>
      <c r="E2706" s="334" t="s">
        <v>1041</v>
      </c>
      <c r="F2706" s="334" t="str">
        <f t="shared" si="129"/>
        <v>Rajshahi FR Non-PNP</v>
      </c>
      <c r="G2706" s="338">
        <v>3088919</v>
      </c>
      <c r="H2706" s="336">
        <v>496682.22502371599</v>
      </c>
      <c r="I2706" s="336">
        <v>12355.675999999999</v>
      </c>
      <c r="J2706" s="336"/>
      <c r="K2706" s="336"/>
      <c r="L2706" s="337">
        <f t="shared" si="127"/>
        <v>16.079483632420143</v>
      </c>
      <c r="M2706" s="337">
        <f t="shared" si="128"/>
        <v>0.4</v>
      </c>
    </row>
    <row r="2707" spans="1:13">
      <c r="A2707" s="334" t="s">
        <v>622</v>
      </c>
      <c r="B2707" s="334" t="s">
        <v>52</v>
      </c>
      <c r="C2707" s="334" t="s">
        <v>52</v>
      </c>
      <c r="D2707" s="334" t="s">
        <v>1537</v>
      </c>
      <c r="E2707" s="334" t="s">
        <v>1041</v>
      </c>
      <c r="F2707" s="334" t="str">
        <f t="shared" si="129"/>
        <v>Dhaka FR Non-PNP</v>
      </c>
      <c r="G2707" s="338">
        <v>2440026</v>
      </c>
      <c r="H2707" s="336">
        <v>405657.83581638965</v>
      </c>
      <c r="I2707" s="336">
        <v>9760.1039999999994</v>
      </c>
      <c r="J2707" s="336"/>
      <c r="K2707" s="336"/>
      <c r="L2707" s="337">
        <f t="shared" si="127"/>
        <v>16.625143986842339</v>
      </c>
      <c r="M2707" s="337">
        <f t="shared" si="128"/>
        <v>0.4</v>
      </c>
    </row>
    <row r="2708" spans="1:13">
      <c r="A2708" s="334" t="s">
        <v>207</v>
      </c>
      <c r="B2708" s="334" t="s">
        <v>192</v>
      </c>
      <c r="C2708" s="334" t="s">
        <v>52</v>
      </c>
      <c r="D2708" s="334" t="s">
        <v>1537</v>
      </c>
      <c r="E2708" s="334" t="s">
        <v>1041</v>
      </c>
      <c r="F2708" s="334" t="str">
        <f t="shared" si="129"/>
        <v>Dhaka FR Non-PNP</v>
      </c>
      <c r="G2708" s="338">
        <v>4182276</v>
      </c>
      <c r="H2708" s="336">
        <v>764288.49844159884</v>
      </c>
      <c r="I2708" s="336">
        <v>16729.103999999999</v>
      </c>
      <c r="J2708" s="336"/>
      <c r="K2708" s="336"/>
      <c r="L2708" s="337">
        <f t="shared" si="127"/>
        <v>18.274463436693296</v>
      </c>
      <c r="M2708" s="337">
        <f t="shared" si="128"/>
        <v>0.4</v>
      </c>
    </row>
    <row r="2709" spans="1:13">
      <c r="A2709" s="334" t="s">
        <v>309</v>
      </c>
      <c r="B2709" s="334" t="s">
        <v>79</v>
      </c>
      <c r="C2709" s="334" t="s">
        <v>52</v>
      </c>
      <c r="D2709" s="334" t="s">
        <v>1537</v>
      </c>
      <c r="E2709" s="334" t="s">
        <v>1041</v>
      </c>
      <c r="F2709" s="334" t="str">
        <f t="shared" si="129"/>
        <v>Dhaka FR Non-PNP</v>
      </c>
      <c r="G2709" s="338">
        <v>2843171</v>
      </c>
      <c r="H2709" s="336">
        <v>457087.85781914642</v>
      </c>
      <c r="I2709" s="336">
        <v>11372.684000000001</v>
      </c>
      <c r="J2709" s="336"/>
      <c r="K2709" s="336"/>
      <c r="L2709" s="337">
        <f t="shared" si="127"/>
        <v>16.076692461309801</v>
      </c>
      <c r="M2709" s="337">
        <f t="shared" si="128"/>
        <v>0.4</v>
      </c>
    </row>
    <row r="2710" spans="1:13">
      <c r="A2710" s="334" t="s">
        <v>1131</v>
      </c>
      <c r="B2710" s="334" t="s">
        <v>186</v>
      </c>
      <c r="C2710" s="334" t="s">
        <v>195</v>
      </c>
      <c r="D2710" s="334" t="s">
        <v>1537</v>
      </c>
      <c r="E2710" s="334" t="s">
        <v>1041</v>
      </c>
      <c r="F2710" s="334" t="str">
        <f t="shared" si="129"/>
        <v>Chattogram FR Non-PNP</v>
      </c>
      <c r="G2710" s="338">
        <v>1917022</v>
      </c>
      <c r="H2710" s="336">
        <v>323698.40041971969</v>
      </c>
      <c r="I2710" s="336">
        <v>4255.2318617450874</v>
      </c>
      <c r="J2710" s="336"/>
      <c r="K2710" s="336"/>
      <c r="L2710" s="337">
        <f t="shared" si="127"/>
        <v>16.88548177432078</v>
      </c>
      <c r="M2710" s="337">
        <f t="shared" si="128"/>
        <v>0.22197094565138464</v>
      </c>
    </row>
    <row r="2711" spans="1:13">
      <c r="A2711" s="334" t="s">
        <v>420</v>
      </c>
      <c r="B2711" s="334" t="s">
        <v>362</v>
      </c>
      <c r="C2711" s="334" t="s">
        <v>52</v>
      </c>
      <c r="D2711" s="334" t="s">
        <v>1537</v>
      </c>
      <c r="E2711" s="334" t="s">
        <v>1041</v>
      </c>
      <c r="F2711" s="334" t="str">
        <f t="shared" si="129"/>
        <v>Dhaka FR Non-PNP</v>
      </c>
      <c r="G2711" s="338">
        <v>1649537</v>
      </c>
      <c r="H2711" s="336">
        <v>275069.02965966589</v>
      </c>
      <c r="I2711" s="336">
        <v>6598.1480000000001</v>
      </c>
      <c r="J2711" s="336"/>
      <c r="K2711" s="336"/>
      <c r="L2711" s="337">
        <f t="shared" si="127"/>
        <v>16.675529537055905</v>
      </c>
      <c r="M2711" s="337">
        <f t="shared" si="128"/>
        <v>0.4</v>
      </c>
    </row>
    <row r="2712" spans="1:13">
      <c r="A2712" s="334" t="s">
        <v>95</v>
      </c>
      <c r="B2712" s="334" t="s">
        <v>98</v>
      </c>
      <c r="C2712" s="334" t="s">
        <v>52</v>
      </c>
      <c r="D2712" s="334" t="s">
        <v>1537</v>
      </c>
      <c r="E2712" s="334" t="s">
        <v>1041</v>
      </c>
      <c r="F2712" s="334" t="str">
        <f t="shared" si="129"/>
        <v>Dhaka FR Non-PNP</v>
      </c>
      <c r="G2712" s="338">
        <v>1486405</v>
      </c>
      <c r="H2712" s="336">
        <v>201788.75789426858</v>
      </c>
      <c r="I2712" s="336">
        <v>5945.62</v>
      </c>
      <c r="J2712" s="336"/>
      <c r="K2712" s="336"/>
      <c r="L2712" s="337">
        <f t="shared" si="127"/>
        <v>13.575624267562917</v>
      </c>
      <c r="M2712" s="337">
        <f t="shared" si="128"/>
        <v>0.4</v>
      </c>
    </row>
    <row r="2713" spans="1:13">
      <c r="A2713" s="334" t="s">
        <v>998</v>
      </c>
      <c r="B2713" s="334" t="s">
        <v>48</v>
      </c>
      <c r="C2713" s="334" t="s">
        <v>18</v>
      </c>
      <c r="D2713" s="334" t="s">
        <v>1537</v>
      </c>
      <c r="E2713" s="334" t="s">
        <v>1041</v>
      </c>
      <c r="F2713" s="334" t="str">
        <f t="shared" si="129"/>
        <v>Mymensingh FR Non-PNP</v>
      </c>
      <c r="G2713" s="338">
        <v>1118812</v>
      </c>
      <c r="H2713" s="336">
        <v>172133.70301382878</v>
      </c>
      <c r="I2713" s="336">
        <v>-1.4551915228366852E-11</v>
      </c>
      <c r="J2713" s="336"/>
      <c r="K2713" s="336"/>
      <c r="L2713" s="337">
        <f t="shared" si="127"/>
        <v>15.385400139954594</v>
      </c>
      <c r="M2713" s="337">
        <f t="shared" si="128"/>
        <v>-1.3006577716691324E-15</v>
      </c>
    </row>
    <row r="2714" spans="1:13">
      <c r="A2714" s="334" t="s">
        <v>402</v>
      </c>
      <c r="B2714" s="334" t="s">
        <v>159</v>
      </c>
      <c r="C2714" s="334" t="s">
        <v>159</v>
      </c>
      <c r="D2714" s="334" t="s">
        <v>1492</v>
      </c>
      <c r="E2714" s="334" t="s">
        <v>1041</v>
      </c>
      <c r="F2714" s="334" t="str">
        <f t="shared" si="129"/>
        <v>Khulna FR PNP</v>
      </c>
      <c r="G2714" s="338">
        <v>11069837</v>
      </c>
      <c r="H2714" s="336">
        <v>1604215.1391180221</v>
      </c>
      <c r="I2714" s="336">
        <v>33171.135999999999</v>
      </c>
      <c r="J2714" s="336"/>
      <c r="K2714" s="336"/>
      <c r="L2714" s="337">
        <f t="shared" si="127"/>
        <v>14.491768389345047</v>
      </c>
      <c r="M2714" s="337">
        <f t="shared" si="128"/>
        <v>0.29965333726232823</v>
      </c>
    </row>
    <row r="2715" spans="1:13">
      <c r="A2715" s="334" t="s">
        <v>143</v>
      </c>
      <c r="B2715" s="334" t="s">
        <v>131</v>
      </c>
      <c r="C2715" s="334" t="s">
        <v>131</v>
      </c>
      <c r="D2715" s="334" t="s">
        <v>1537</v>
      </c>
      <c r="E2715" s="334" t="s">
        <v>1041</v>
      </c>
      <c r="F2715" s="334" t="str">
        <f t="shared" si="129"/>
        <v>Sylhet FR Non-PNP</v>
      </c>
      <c r="G2715" s="338">
        <v>2440517</v>
      </c>
      <c r="H2715" s="336">
        <v>384702.6326183537</v>
      </c>
      <c r="I2715" s="336">
        <v>9762.0679999999993</v>
      </c>
      <c r="J2715" s="336"/>
      <c r="K2715" s="336"/>
      <c r="L2715" s="337">
        <f t="shared" si="127"/>
        <v>15.763161355497779</v>
      </c>
      <c r="M2715" s="337">
        <f t="shared" si="128"/>
        <v>0.4</v>
      </c>
    </row>
    <row r="2716" spans="1:13">
      <c r="A2716" s="334" t="s">
        <v>468</v>
      </c>
      <c r="B2716" s="334" t="s">
        <v>52</v>
      </c>
      <c r="C2716" s="334" t="s">
        <v>52</v>
      </c>
      <c r="D2716" s="334" t="s">
        <v>1537</v>
      </c>
      <c r="E2716" s="334" t="s">
        <v>1041</v>
      </c>
      <c r="F2716" s="334" t="str">
        <f t="shared" si="129"/>
        <v>Dhaka FR Non-PNP</v>
      </c>
      <c r="G2716" s="338">
        <v>2671193</v>
      </c>
      <c r="H2716" s="336">
        <v>377899.98025935912</v>
      </c>
      <c r="I2716" s="336">
        <v>10684.772000000001</v>
      </c>
      <c r="J2716" s="336"/>
      <c r="K2716" s="336"/>
      <c r="L2716" s="337">
        <f t="shared" si="127"/>
        <v>14.147236094859455</v>
      </c>
      <c r="M2716" s="337">
        <f t="shared" si="128"/>
        <v>0.4</v>
      </c>
    </row>
    <row r="2717" spans="1:13">
      <c r="A2717" s="334" t="s">
        <v>358</v>
      </c>
      <c r="B2717" s="334" t="s">
        <v>18</v>
      </c>
      <c r="C2717" s="334" t="s">
        <v>18</v>
      </c>
      <c r="D2717" s="334" t="s">
        <v>1537</v>
      </c>
      <c r="E2717" s="334" t="s">
        <v>1041</v>
      </c>
      <c r="F2717" s="334" t="str">
        <f t="shared" si="129"/>
        <v>Mymensingh FR Non-PNP</v>
      </c>
      <c r="G2717" s="338">
        <v>2788141</v>
      </c>
      <c r="H2717" s="336">
        <v>451218.84485388122</v>
      </c>
      <c r="I2717" s="336">
        <v>11152.564</v>
      </c>
      <c r="J2717" s="336"/>
      <c r="K2717" s="336"/>
      <c r="L2717" s="337">
        <f t="shared" si="127"/>
        <v>16.183501654108642</v>
      </c>
      <c r="M2717" s="337">
        <f t="shared" si="128"/>
        <v>0.4</v>
      </c>
    </row>
    <row r="2718" spans="1:13">
      <c r="A2718" s="334" t="s">
        <v>320</v>
      </c>
      <c r="B2718" s="334" t="s">
        <v>52</v>
      </c>
      <c r="C2718" s="334" t="s">
        <v>52</v>
      </c>
      <c r="D2718" s="334" t="s">
        <v>1537</v>
      </c>
      <c r="E2718" s="334" t="s">
        <v>1041</v>
      </c>
      <c r="F2718" s="334" t="str">
        <f t="shared" si="129"/>
        <v>Dhaka FR Non-PNP</v>
      </c>
      <c r="G2718" s="338">
        <v>3333608</v>
      </c>
      <c r="H2718" s="336">
        <v>531478.96060004085</v>
      </c>
      <c r="I2718" s="336">
        <v>13334.432000000001</v>
      </c>
      <c r="J2718" s="336"/>
      <c r="K2718" s="336"/>
      <c r="L2718" s="337">
        <f t="shared" si="127"/>
        <v>15.94305511026014</v>
      </c>
      <c r="M2718" s="337">
        <f t="shared" si="128"/>
        <v>0.4</v>
      </c>
    </row>
    <row r="2719" spans="1:13">
      <c r="A2719" s="334" t="s">
        <v>257</v>
      </c>
      <c r="B2719" s="334" t="s">
        <v>18</v>
      </c>
      <c r="C2719" s="334" t="s">
        <v>18</v>
      </c>
      <c r="D2719" s="334" t="s">
        <v>1537</v>
      </c>
      <c r="E2719" s="334" t="s">
        <v>1041</v>
      </c>
      <c r="F2719" s="334" t="str">
        <f t="shared" si="129"/>
        <v>Mymensingh FR Non-PNP</v>
      </c>
      <c r="G2719" s="338">
        <v>1098573</v>
      </c>
      <c r="H2719" s="336">
        <v>176879.7260910765</v>
      </c>
      <c r="I2719" s="336">
        <v>4394.2920000000004</v>
      </c>
      <c r="J2719" s="336"/>
      <c r="K2719" s="336"/>
      <c r="L2719" s="337">
        <f t="shared" si="127"/>
        <v>16.100862308747484</v>
      </c>
      <c r="M2719" s="337">
        <f t="shared" si="128"/>
        <v>0.4</v>
      </c>
    </row>
    <row r="2720" spans="1:13">
      <c r="A2720" s="334" t="s">
        <v>222</v>
      </c>
      <c r="B2720" s="334" t="s">
        <v>52</v>
      </c>
      <c r="C2720" s="334" t="s">
        <v>52</v>
      </c>
      <c r="D2720" s="334" t="s">
        <v>1537</v>
      </c>
      <c r="E2720" s="334" t="s">
        <v>1041</v>
      </c>
      <c r="F2720" s="334" t="str">
        <f t="shared" si="129"/>
        <v>Dhaka FR Non-PNP</v>
      </c>
      <c r="G2720" s="338">
        <v>3188860</v>
      </c>
      <c r="H2720" s="336">
        <v>473276.06509565673</v>
      </c>
      <c r="I2720" s="336">
        <v>12755.44</v>
      </c>
      <c r="J2720" s="336"/>
      <c r="K2720" s="336"/>
      <c r="L2720" s="337">
        <f t="shared" si="127"/>
        <v>14.841544159845736</v>
      </c>
      <c r="M2720" s="337">
        <f t="shared" si="128"/>
        <v>0.4</v>
      </c>
    </row>
    <row r="2721" spans="1:13">
      <c r="A2721" s="334" t="s">
        <v>530</v>
      </c>
      <c r="B2721" s="334" t="s">
        <v>162</v>
      </c>
      <c r="C2721" s="334" t="s">
        <v>195</v>
      </c>
      <c r="D2721" s="334" t="s">
        <v>1537</v>
      </c>
      <c r="E2721" s="334" t="s">
        <v>1041</v>
      </c>
      <c r="F2721" s="334" t="str">
        <f t="shared" si="129"/>
        <v>Chattogram FR Non-PNP</v>
      </c>
      <c r="G2721" s="338">
        <v>4494420</v>
      </c>
      <c r="H2721" s="336">
        <v>761947.88075491239</v>
      </c>
      <c r="I2721" s="336">
        <v>17977.68</v>
      </c>
      <c r="J2721" s="336"/>
      <c r="K2721" s="336"/>
      <c r="L2721" s="337">
        <f t="shared" si="127"/>
        <v>16.953197092281371</v>
      </c>
      <c r="M2721" s="337">
        <f t="shared" si="128"/>
        <v>0.4</v>
      </c>
    </row>
    <row r="2722" spans="1:13">
      <c r="A2722" s="334" t="s">
        <v>132</v>
      </c>
      <c r="B2722" s="334" t="s">
        <v>131</v>
      </c>
      <c r="C2722" s="334" t="s">
        <v>131</v>
      </c>
      <c r="D2722" s="334" t="s">
        <v>1537</v>
      </c>
      <c r="E2722" s="334" t="s">
        <v>1041</v>
      </c>
      <c r="F2722" s="334" t="str">
        <f t="shared" si="129"/>
        <v>Sylhet FR Non-PNP</v>
      </c>
      <c r="G2722" s="338">
        <v>2063228</v>
      </c>
      <c r="H2722" s="336">
        <v>283619.18151939858</v>
      </c>
      <c r="I2722" s="336">
        <v>8252.9120000000003</v>
      </c>
      <c r="J2722" s="336"/>
      <c r="K2722" s="336"/>
      <c r="L2722" s="337">
        <f t="shared" si="127"/>
        <v>13.746380987433216</v>
      </c>
      <c r="M2722" s="337">
        <f t="shared" si="128"/>
        <v>0.4</v>
      </c>
    </row>
    <row r="2723" spans="1:13">
      <c r="A2723" s="334" t="s">
        <v>516</v>
      </c>
      <c r="B2723" s="334" t="s">
        <v>103</v>
      </c>
      <c r="C2723" s="334" t="s">
        <v>52</v>
      </c>
      <c r="D2723" s="334" t="s">
        <v>1537</v>
      </c>
      <c r="E2723" s="334" t="s">
        <v>1041</v>
      </c>
      <c r="F2723" s="334" t="str">
        <f t="shared" si="129"/>
        <v>Dhaka FR Non-PNP</v>
      </c>
      <c r="G2723" s="338">
        <v>5876798</v>
      </c>
      <c r="H2723" s="336">
        <v>934812.63329612813</v>
      </c>
      <c r="I2723" s="336">
        <v>23507.191999999999</v>
      </c>
      <c r="J2723" s="336"/>
      <c r="K2723" s="336"/>
      <c r="L2723" s="337">
        <f t="shared" si="127"/>
        <v>15.906836227757498</v>
      </c>
      <c r="M2723" s="337">
        <f t="shared" si="128"/>
        <v>0.4</v>
      </c>
    </row>
    <row r="2724" spans="1:13">
      <c r="A2724" s="334" t="s">
        <v>550</v>
      </c>
      <c r="B2724" s="334" t="s">
        <v>552</v>
      </c>
      <c r="C2724" s="334" t="s">
        <v>18</v>
      </c>
      <c r="D2724" s="334" t="s">
        <v>1537</v>
      </c>
      <c r="E2724" s="334" t="s">
        <v>1041</v>
      </c>
      <c r="F2724" s="334" t="str">
        <f t="shared" si="129"/>
        <v>Mymensingh FR Non-PNP</v>
      </c>
      <c r="G2724" s="338">
        <v>1571138</v>
      </c>
      <c r="H2724" s="336">
        <v>198389.72910191133</v>
      </c>
      <c r="I2724" s="336">
        <v>6284.5519999999997</v>
      </c>
      <c r="J2724" s="336"/>
      <c r="K2724" s="336"/>
      <c r="L2724" s="337">
        <f t="shared" si="127"/>
        <v>12.627135815053251</v>
      </c>
      <c r="M2724" s="337">
        <f t="shared" si="128"/>
        <v>0.4</v>
      </c>
    </row>
    <row r="2725" spans="1:13">
      <c r="A2725" s="334" t="s">
        <v>190</v>
      </c>
      <c r="B2725" s="334" t="s">
        <v>192</v>
      </c>
      <c r="C2725" s="334" t="s">
        <v>52</v>
      </c>
      <c r="D2725" s="334" t="s">
        <v>1537</v>
      </c>
      <c r="E2725" s="334" t="s">
        <v>1041</v>
      </c>
      <c r="F2725" s="334" t="str">
        <f t="shared" si="129"/>
        <v>Dhaka FR Non-PNP</v>
      </c>
      <c r="G2725" s="338">
        <v>2068026</v>
      </c>
      <c r="H2725" s="336">
        <v>365769.61058644403</v>
      </c>
      <c r="I2725" s="336">
        <v>8272.1039999999994</v>
      </c>
      <c r="J2725" s="336"/>
      <c r="K2725" s="336"/>
      <c r="L2725" s="337">
        <f t="shared" si="127"/>
        <v>17.686896131211309</v>
      </c>
      <c r="M2725" s="337">
        <f t="shared" si="128"/>
        <v>0.4</v>
      </c>
    </row>
    <row r="2726" spans="1:13">
      <c r="A2726" s="334" t="s">
        <v>611</v>
      </c>
      <c r="B2726" s="334" t="s">
        <v>52</v>
      </c>
      <c r="C2726" s="334" t="s">
        <v>52</v>
      </c>
      <c r="D2726" s="334" t="s">
        <v>1537</v>
      </c>
      <c r="E2726" s="334" t="s">
        <v>1041</v>
      </c>
      <c r="F2726" s="334" t="str">
        <f t="shared" si="129"/>
        <v>Dhaka FR Non-PNP</v>
      </c>
      <c r="G2726" s="338">
        <v>2090825</v>
      </c>
      <c r="H2726" s="336">
        <v>364992.92390323215</v>
      </c>
      <c r="I2726" s="336">
        <v>8363.2999999999993</v>
      </c>
      <c r="J2726" s="336"/>
      <c r="K2726" s="336"/>
      <c r="L2726" s="337">
        <f t="shared" si="127"/>
        <v>17.456885387501686</v>
      </c>
      <c r="M2726" s="337">
        <f t="shared" si="128"/>
        <v>0.4</v>
      </c>
    </row>
    <row r="2727" spans="1:13">
      <c r="A2727" s="334" t="s">
        <v>583</v>
      </c>
      <c r="B2727" s="334" t="s">
        <v>512</v>
      </c>
      <c r="C2727" s="334" t="s">
        <v>159</v>
      </c>
      <c r="D2727" s="334" t="s">
        <v>1537</v>
      </c>
      <c r="E2727" s="334" t="s">
        <v>1041</v>
      </c>
      <c r="F2727" s="334" t="str">
        <f t="shared" si="129"/>
        <v>Khulna FR Non-PNP</v>
      </c>
      <c r="G2727" s="338">
        <v>1889476</v>
      </c>
      <c r="H2727" s="336">
        <v>292116.67085488368</v>
      </c>
      <c r="I2727" s="336">
        <v>7557.9040000000005</v>
      </c>
      <c r="J2727" s="336"/>
      <c r="K2727" s="336"/>
      <c r="L2727" s="337">
        <f t="shared" si="127"/>
        <v>15.460194829406865</v>
      </c>
      <c r="M2727" s="337">
        <f t="shared" si="128"/>
        <v>0.4</v>
      </c>
    </row>
    <row r="2728" spans="1:13">
      <c r="A2728" s="334" t="s">
        <v>637</v>
      </c>
      <c r="B2728" s="334" t="s">
        <v>79</v>
      </c>
      <c r="C2728" s="334" t="s">
        <v>52</v>
      </c>
      <c r="D2728" s="334" t="s">
        <v>1537</v>
      </c>
      <c r="E2728" s="334" t="s">
        <v>1041</v>
      </c>
      <c r="F2728" s="334" t="str">
        <f t="shared" si="129"/>
        <v>Dhaka FR Non-PNP</v>
      </c>
      <c r="G2728" s="338">
        <v>2842043</v>
      </c>
      <c r="H2728" s="336">
        <v>424655.57667023729</v>
      </c>
      <c r="I2728" s="336">
        <v>11368.172</v>
      </c>
      <c r="J2728" s="336"/>
      <c r="K2728" s="336"/>
      <c r="L2728" s="337">
        <f t="shared" si="127"/>
        <v>14.941912443627253</v>
      </c>
      <c r="M2728" s="337">
        <f t="shared" si="128"/>
        <v>0.4</v>
      </c>
    </row>
    <row r="2729" spans="1:13">
      <c r="A2729" s="334" t="s">
        <v>488</v>
      </c>
      <c r="B2729" s="334" t="s">
        <v>48</v>
      </c>
      <c r="C2729" s="334" t="s">
        <v>18</v>
      </c>
      <c r="D2729" s="334" t="s">
        <v>1537</v>
      </c>
      <c r="E2729" s="334" t="s">
        <v>1041</v>
      </c>
      <c r="F2729" s="334" t="str">
        <f t="shared" si="129"/>
        <v>Mymensingh FR Non-PNP</v>
      </c>
      <c r="G2729" s="338">
        <v>3414195</v>
      </c>
      <c r="H2729" s="336">
        <v>524270.86384457984</v>
      </c>
      <c r="I2729" s="336">
        <v>104994.64892079578</v>
      </c>
      <c r="J2729" s="336"/>
      <c r="K2729" s="336"/>
      <c r="L2729" s="337">
        <f t="shared" si="127"/>
        <v>15.355621569493829</v>
      </c>
      <c r="M2729" s="337">
        <f t="shared" si="128"/>
        <v>3.0752387874973683</v>
      </c>
    </row>
    <row r="2730" spans="1:13">
      <c r="A2730" s="334" t="s">
        <v>506</v>
      </c>
      <c r="B2730" s="334" t="s">
        <v>186</v>
      </c>
      <c r="C2730" s="334" t="s">
        <v>195</v>
      </c>
      <c r="D2730" s="334" t="s">
        <v>1537</v>
      </c>
      <c r="E2730" s="334" t="s">
        <v>1041</v>
      </c>
      <c r="F2730" s="334" t="str">
        <f t="shared" si="129"/>
        <v>Chattogram FR Non-PNP</v>
      </c>
      <c r="G2730" s="338">
        <v>5170501</v>
      </c>
      <c r="H2730" s="336">
        <v>839271.62764476566</v>
      </c>
      <c r="I2730" s="336">
        <v>20682.004000000001</v>
      </c>
      <c r="J2730" s="336"/>
      <c r="K2730" s="336"/>
      <c r="L2730" s="337">
        <f t="shared" si="127"/>
        <v>16.231920806992701</v>
      </c>
      <c r="M2730" s="337">
        <f t="shared" si="128"/>
        <v>0.4</v>
      </c>
    </row>
    <row r="2731" spans="1:13">
      <c r="A2731" s="334" t="s">
        <v>595</v>
      </c>
      <c r="B2731" s="334" t="s">
        <v>362</v>
      </c>
      <c r="C2731" s="334" t="s">
        <v>52</v>
      </c>
      <c r="D2731" s="334" t="s">
        <v>1537</v>
      </c>
      <c r="E2731" s="334" t="s">
        <v>1041</v>
      </c>
      <c r="F2731" s="334" t="str">
        <f t="shared" si="129"/>
        <v>Dhaka FR Non-PNP</v>
      </c>
      <c r="G2731" s="338">
        <v>2048128</v>
      </c>
      <c r="H2731" s="336">
        <v>334473.07406576484</v>
      </c>
      <c r="I2731" s="336">
        <v>8192.5120000000006</v>
      </c>
      <c r="J2731" s="336"/>
      <c r="K2731" s="336"/>
      <c r="L2731" s="337">
        <f t="shared" si="127"/>
        <v>16.33067240259226</v>
      </c>
      <c r="M2731" s="337">
        <f t="shared" si="128"/>
        <v>0.4</v>
      </c>
    </row>
    <row r="2732" spans="1:13">
      <c r="A2732" s="334" t="s">
        <v>179</v>
      </c>
      <c r="B2732" s="334" t="s">
        <v>52</v>
      </c>
      <c r="C2732" s="334" t="s">
        <v>52</v>
      </c>
      <c r="D2732" s="334" t="s">
        <v>1492</v>
      </c>
      <c r="E2732" s="334" t="s">
        <v>1041</v>
      </c>
      <c r="F2732" s="334" t="str">
        <f t="shared" si="129"/>
        <v>Dhaka FR PNP</v>
      </c>
      <c r="G2732" s="338">
        <v>4713216</v>
      </c>
      <c r="H2732" s="336">
        <v>587643.25834690966</v>
      </c>
      <c r="I2732" s="336">
        <v>12834.92</v>
      </c>
      <c r="J2732" s="336"/>
      <c r="K2732" s="336"/>
      <c r="L2732" s="337">
        <f t="shared" si="127"/>
        <v>12.467989125618466</v>
      </c>
      <c r="M2732" s="337">
        <f t="shared" si="128"/>
        <v>0.27231767014284936</v>
      </c>
    </row>
    <row r="2733" spans="1:13">
      <c r="A2733" s="334" t="s">
        <v>526</v>
      </c>
      <c r="B2733" s="334" t="s">
        <v>455</v>
      </c>
      <c r="C2733" s="334" t="s">
        <v>195</v>
      </c>
      <c r="D2733" s="334" t="s">
        <v>1537</v>
      </c>
      <c r="E2733" s="334" t="s">
        <v>1041</v>
      </c>
      <c r="F2733" s="334" t="str">
        <f t="shared" si="129"/>
        <v>Chattogram FR Non-PNP</v>
      </c>
      <c r="G2733" s="338">
        <v>4271495</v>
      </c>
      <c r="H2733" s="336">
        <v>666560.72651872144</v>
      </c>
      <c r="I2733" s="336">
        <v>17085.98</v>
      </c>
      <c r="J2733" s="336"/>
      <c r="K2733" s="336"/>
      <c r="L2733" s="337">
        <f t="shared" si="127"/>
        <v>15.604857936594129</v>
      </c>
      <c r="M2733" s="337">
        <f t="shared" si="128"/>
        <v>0.4</v>
      </c>
    </row>
    <row r="2734" spans="1:13">
      <c r="A2734" s="334" t="s">
        <v>626</v>
      </c>
      <c r="B2734" s="334" t="s">
        <v>52</v>
      </c>
      <c r="C2734" s="334" t="s">
        <v>52</v>
      </c>
      <c r="D2734" s="334" t="s">
        <v>1537</v>
      </c>
      <c r="E2734" s="334" t="s">
        <v>1041</v>
      </c>
      <c r="F2734" s="334" t="str">
        <f t="shared" si="129"/>
        <v>Dhaka FR Non-PNP</v>
      </c>
      <c r="G2734" s="338">
        <v>2817690</v>
      </c>
      <c r="H2734" s="336">
        <v>454190.03107870853</v>
      </c>
      <c r="I2734" s="336">
        <v>11270.76</v>
      </c>
      <c r="J2734" s="336"/>
      <c r="K2734" s="336"/>
      <c r="L2734" s="337">
        <f t="shared" si="127"/>
        <v>16.119233523869145</v>
      </c>
      <c r="M2734" s="337">
        <f t="shared" si="128"/>
        <v>0.4</v>
      </c>
    </row>
    <row r="2735" spans="1:13">
      <c r="A2735" s="334" t="s">
        <v>379</v>
      </c>
      <c r="B2735" s="334" t="s">
        <v>79</v>
      </c>
      <c r="C2735" s="334" t="s">
        <v>52</v>
      </c>
      <c r="D2735" s="334" t="s">
        <v>1537</v>
      </c>
      <c r="E2735" s="334" t="s">
        <v>1041</v>
      </c>
      <c r="F2735" s="334" t="str">
        <f t="shared" si="129"/>
        <v>Dhaka FR Non-PNP</v>
      </c>
      <c r="G2735" s="338">
        <v>2086767</v>
      </c>
      <c r="H2735" s="336">
        <v>351479.76577459241</v>
      </c>
      <c r="I2735" s="336">
        <v>8347.0679999999993</v>
      </c>
      <c r="J2735" s="336"/>
      <c r="K2735" s="336"/>
      <c r="L2735" s="337">
        <f t="shared" si="127"/>
        <v>16.843268356006799</v>
      </c>
      <c r="M2735" s="337">
        <f t="shared" si="128"/>
        <v>0.4</v>
      </c>
    </row>
    <row r="2736" spans="1:13">
      <c r="A2736" s="334" t="s">
        <v>370</v>
      </c>
      <c r="B2736" s="334" t="s">
        <v>103</v>
      </c>
      <c r="C2736" s="334" t="s">
        <v>52</v>
      </c>
      <c r="D2736" s="334" t="s">
        <v>1537</v>
      </c>
      <c r="E2736" s="334" t="s">
        <v>1041</v>
      </c>
      <c r="F2736" s="334" t="str">
        <f t="shared" si="129"/>
        <v>Dhaka FR Non-PNP</v>
      </c>
      <c r="G2736" s="338">
        <v>5917088</v>
      </c>
      <c r="H2736" s="336">
        <v>1072903.8432608827</v>
      </c>
      <c r="I2736" s="336">
        <v>23668.351999999999</v>
      </c>
      <c r="J2736" s="336"/>
      <c r="K2736" s="336"/>
      <c r="L2736" s="337">
        <f t="shared" si="127"/>
        <v>18.132294859580973</v>
      </c>
      <c r="M2736" s="337">
        <f t="shared" si="128"/>
        <v>0.4</v>
      </c>
    </row>
    <row r="2737" spans="1:13">
      <c r="A2737" s="334" t="s">
        <v>296</v>
      </c>
      <c r="B2737" s="334" t="s">
        <v>211</v>
      </c>
      <c r="C2737" s="334" t="s">
        <v>189</v>
      </c>
      <c r="D2737" s="334" t="s">
        <v>1537</v>
      </c>
      <c r="E2737" s="334" t="s">
        <v>1041</v>
      </c>
      <c r="F2737" s="334" t="str">
        <f t="shared" si="129"/>
        <v>Barishal FR Non-PNP</v>
      </c>
      <c r="G2737" s="338">
        <v>1393586</v>
      </c>
      <c r="H2737" s="336">
        <v>219199.0255105457</v>
      </c>
      <c r="I2737" s="336">
        <v>11085.086439285136</v>
      </c>
      <c r="J2737" s="336"/>
      <c r="K2737" s="336"/>
      <c r="L2737" s="337">
        <f t="shared" si="127"/>
        <v>15.729135159979055</v>
      </c>
      <c r="M2737" s="337">
        <f t="shared" si="128"/>
        <v>0.79543612229780836</v>
      </c>
    </row>
    <row r="2738" spans="1:13">
      <c r="A2738" s="334" t="s">
        <v>227</v>
      </c>
      <c r="B2738" s="334" t="s">
        <v>230</v>
      </c>
      <c r="C2738" s="334" t="s">
        <v>131</v>
      </c>
      <c r="D2738" s="334" t="s">
        <v>1537</v>
      </c>
      <c r="E2738" s="334" t="s">
        <v>1041</v>
      </c>
      <c r="F2738" s="334" t="str">
        <f t="shared" si="129"/>
        <v>Sylhet FR Non-PNP</v>
      </c>
      <c r="G2738" s="338">
        <v>2816577</v>
      </c>
      <c r="H2738" s="336">
        <v>366502.09300092363</v>
      </c>
      <c r="I2738" s="336">
        <v>11266.308000000001</v>
      </c>
      <c r="J2738" s="336"/>
      <c r="K2738" s="336"/>
      <c r="L2738" s="337">
        <f t="shared" si="127"/>
        <v>13.012322865695616</v>
      </c>
      <c r="M2738" s="337">
        <f t="shared" si="128"/>
        <v>0.4</v>
      </c>
    </row>
    <row r="2739" spans="1:13">
      <c r="A2739" s="334" t="s">
        <v>589</v>
      </c>
      <c r="B2739" s="334" t="s">
        <v>52</v>
      </c>
      <c r="C2739" s="334" t="s">
        <v>52</v>
      </c>
      <c r="D2739" s="334" t="s">
        <v>1537</v>
      </c>
      <c r="E2739" s="334" t="s">
        <v>1041</v>
      </c>
      <c r="F2739" s="334" t="str">
        <f t="shared" si="129"/>
        <v>Dhaka FR Non-PNP</v>
      </c>
      <c r="G2739" s="338">
        <v>1932674</v>
      </c>
      <c r="H2739" s="336">
        <v>289322.85746765573</v>
      </c>
      <c r="I2739" s="336">
        <v>7730.6959999999999</v>
      </c>
      <c r="J2739" s="336"/>
      <c r="K2739" s="336"/>
      <c r="L2739" s="337">
        <f t="shared" si="127"/>
        <v>14.970080699986429</v>
      </c>
      <c r="M2739" s="337">
        <f t="shared" si="128"/>
        <v>0.4</v>
      </c>
    </row>
    <row r="2740" spans="1:13">
      <c r="A2740" s="334" t="s">
        <v>523</v>
      </c>
      <c r="B2740" s="334" t="s">
        <v>1564</v>
      </c>
      <c r="C2740" s="334" t="s">
        <v>189</v>
      </c>
      <c r="D2740" s="334" t="s">
        <v>1537</v>
      </c>
      <c r="E2740" s="334" t="s">
        <v>1041</v>
      </c>
      <c r="F2740" s="334" t="str">
        <f t="shared" si="129"/>
        <v>Barishal FR Non-PNP</v>
      </c>
      <c r="G2740" s="338">
        <v>2608311</v>
      </c>
      <c r="H2740" s="336">
        <v>400351.68203275558</v>
      </c>
      <c r="I2740" s="336">
        <v>10433.244000000001</v>
      </c>
      <c r="J2740" s="336"/>
      <c r="K2740" s="336"/>
      <c r="L2740" s="337">
        <f t="shared" si="127"/>
        <v>15.349077699429078</v>
      </c>
      <c r="M2740" s="337">
        <f t="shared" si="128"/>
        <v>0.4</v>
      </c>
    </row>
    <row r="2741" spans="1:13">
      <c r="A2741" s="334" t="s">
        <v>311</v>
      </c>
      <c r="B2741" s="334" t="s">
        <v>313</v>
      </c>
      <c r="C2741" s="334" t="s">
        <v>189</v>
      </c>
      <c r="D2741" s="334" t="s">
        <v>1537</v>
      </c>
      <c r="E2741" s="334" t="s">
        <v>1041</v>
      </c>
      <c r="F2741" s="334" t="str">
        <f t="shared" si="129"/>
        <v>Barishal FR Non-PNP</v>
      </c>
      <c r="G2741" s="338">
        <v>2478205</v>
      </c>
      <c r="H2741" s="336">
        <v>398485.11544601759</v>
      </c>
      <c r="I2741" s="336">
        <v>9912.82</v>
      </c>
      <c r="J2741" s="336"/>
      <c r="K2741" s="336"/>
      <c r="L2741" s="337">
        <f t="shared" si="127"/>
        <v>16.079586452533896</v>
      </c>
      <c r="M2741" s="337">
        <f t="shared" si="128"/>
        <v>0.4</v>
      </c>
    </row>
    <row r="2742" spans="1:13">
      <c r="A2742" s="334" t="s">
        <v>449</v>
      </c>
      <c r="B2742" s="334" t="s">
        <v>195</v>
      </c>
      <c r="C2742" s="334" t="s">
        <v>195</v>
      </c>
      <c r="D2742" s="334" t="s">
        <v>1537</v>
      </c>
      <c r="E2742" s="334" t="s">
        <v>1041</v>
      </c>
      <c r="F2742" s="334" t="str">
        <f t="shared" si="129"/>
        <v>Chattogram FR Non-PNP</v>
      </c>
      <c r="G2742" s="338">
        <v>1355612</v>
      </c>
      <c r="H2742" s="336">
        <v>190309.8833865952</v>
      </c>
      <c r="I2742" s="336">
        <v>5422.4480000000003</v>
      </c>
      <c r="J2742" s="336"/>
      <c r="K2742" s="336"/>
      <c r="L2742" s="337">
        <f t="shared" si="127"/>
        <v>14.038669131476794</v>
      </c>
      <c r="M2742" s="337">
        <f t="shared" si="128"/>
        <v>0.4</v>
      </c>
    </row>
    <row r="2743" spans="1:13">
      <c r="A2743" s="334" t="s">
        <v>305</v>
      </c>
      <c r="B2743" s="334" t="s">
        <v>79</v>
      </c>
      <c r="C2743" s="334" t="s">
        <v>52</v>
      </c>
      <c r="D2743" s="334" t="s">
        <v>1537</v>
      </c>
      <c r="E2743" s="334" t="s">
        <v>1041</v>
      </c>
      <c r="F2743" s="334" t="str">
        <f t="shared" si="129"/>
        <v>Dhaka FR Non-PNP</v>
      </c>
      <c r="G2743" s="338">
        <v>1853314</v>
      </c>
      <c r="H2743" s="336">
        <v>287946.88823336072</v>
      </c>
      <c r="I2743" s="336">
        <v>7413.2560000000003</v>
      </c>
      <c r="J2743" s="336"/>
      <c r="K2743" s="336"/>
      <c r="L2743" s="337">
        <f t="shared" si="127"/>
        <v>15.536864677726534</v>
      </c>
      <c r="M2743" s="337">
        <f t="shared" si="128"/>
        <v>0.4</v>
      </c>
    </row>
    <row r="2744" spans="1:13">
      <c r="A2744" s="334" t="s">
        <v>1277</v>
      </c>
      <c r="B2744" s="334" t="s">
        <v>170</v>
      </c>
      <c r="C2744" s="334" t="s">
        <v>195</v>
      </c>
      <c r="D2744" s="334" t="s">
        <v>1537</v>
      </c>
      <c r="E2744" s="334" t="s">
        <v>1041</v>
      </c>
      <c r="F2744" s="334" t="str">
        <f t="shared" si="129"/>
        <v>Chattogram FR Non-PNP</v>
      </c>
      <c r="G2744" s="338">
        <v>4045745</v>
      </c>
      <c r="H2744" s="336">
        <v>671099.04525679105</v>
      </c>
      <c r="I2744" s="336">
        <v>0</v>
      </c>
      <c r="J2744" s="336"/>
      <c r="K2744" s="336"/>
      <c r="L2744" s="337">
        <f t="shared" si="127"/>
        <v>16.587774198739442</v>
      </c>
      <c r="M2744" s="337">
        <f t="shared" si="128"/>
        <v>0</v>
      </c>
    </row>
    <row r="2745" spans="1:13">
      <c r="A2745" s="334" t="s">
        <v>101</v>
      </c>
      <c r="B2745" s="334" t="s">
        <v>103</v>
      </c>
      <c r="C2745" s="334" t="s">
        <v>52</v>
      </c>
      <c r="D2745" s="334" t="s">
        <v>1537</v>
      </c>
      <c r="E2745" s="334" t="s">
        <v>1041</v>
      </c>
      <c r="F2745" s="334" t="str">
        <f t="shared" si="129"/>
        <v>Dhaka FR Non-PNP</v>
      </c>
      <c r="G2745" s="338">
        <v>4504007</v>
      </c>
      <c r="H2745" s="336">
        <v>674758.65849811619</v>
      </c>
      <c r="I2745" s="336">
        <v>18016.028000000002</v>
      </c>
      <c r="J2745" s="336"/>
      <c r="K2745" s="336"/>
      <c r="L2745" s="337">
        <f t="shared" si="127"/>
        <v>14.981296842969297</v>
      </c>
      <c r="M2745" s="337">
        <f t="shared" si="128"/>
        <v>0.4</v>
      </c>
    </row>
    <row r="2746" spans="1:13">
      <c r="A2746" s="334" t="s">
        <v>289</v>
      </c>
      <c r="B2746" s="334" t="s">
        <v>79</v>
      </c>
      <c r="C2746" s="334" t="s">
        <v>52</v>
      </c>
      <c r="D2746" s="334" t="s">
        <v>1537</v>
      </c>
      <c r="E2746" s="334" t="s">
        <v>1041</v>
      </c>
      <c r="F2746" s="334" t="str">
        <f t="shared" si="129"/>
        <v>Dhaka FR Non-PNP</v>
      </c>
      <c r="G2746" s="338">
        <v>2204991</v>
      </c>
      <c r="H2746" s="336">
        <v>316904.60662753956</v>
      </c>
      <c r="I2746" s="336">
        <v>8819.9639999999999</v>
      </c>
      <c r="J2746" s="336"/>
      <c r="K2746" s="336"/>
      <c r="L2746" s="337">
        <f t="shared" si="127"/>
        <v>14.372149665351902</v>
      </c>
      <c r="M2746" s="337">
        <f t="shared" si="128"/>
        <v>0.4</v>
      </c>
    </row>
    <row r="2747" spans="1:13">
      <c r="A2747" s="334" t="s">
        <v>354</v>
      </c>
      <c r="B2747" s="334" t="s">
        <v>1565</v>
      </c>
      <c r="C2747" s="334" t="s">
        <v>189</v>
      </c>
      <c r="D2747" s="334" t="s">
        <v>1537</v>
      </c>
      <c r="E2747" s="334" t="s">
        <v>1041</v>
      </c>
      <c r="F2747" s="334" t="str">
        <f t="shared" si="129"/>
        <v>Barishal FR Non-PNP</v>
      </c>
      <c r="G2747" s="338">
        <v>2471067</v>
      </c>
      <c r="H2747" s="336">
        <v>402438.4462902883</v>
      </c>
      <c r="I2747" s="336">
        <v>9884.268</v>
      </c>
      <c r="J2747" s="336"/>
      <c r="K2747" s="336"/>
      <c r="L2747" s="337">
        <f t="shared" si="127"/>
        <v>16.28601920912255</v>
      </c>
      <c r="M2747" s="337">
        <f t="shared" si="128"/>
        <v>0.4</v>
      </c>
    </row>
    <row r="2748" spans="1:13">
      <c r="A2748" s="334" t="s">
        <v>233</v>
      </c>
      <c r="B2748" s="334" t="s">
        <v>236</v>
      </c>
      <c r="C2748" s="334" t="s">
        <v>107</v>
      </c>
      <c r="D2748" s="334" t="s">
        <v>1537</v>
      </c>
      <c r="E2748" s="334" t="s">
        <v>1041</v>
      </c>
      <c r="F2748" s="334" t="str">
        <f t="shared" si="129"/>
        <v>Rajshahi FR Non-PNP</v>
      </c>
      <c r="G2748" s="338">
        <v>1663131</v>
      </c>
      <c r="H2748" s="336">
        <v>222101.67802502026</v>
      </c>
      <c r="I2748" s="336">
        <v>6652.5240000000003</v>
      </c>
      <c r="J2748" s="336"/>
      <c r="K2748" s="336"/>
      <c r="L2748" s="337">
        <f t="shared" si="127"/>
        <v>13.354430770938686</v>
      </c>
      <c r="M2748" s="337">
        <f t="shared" si="128"/>
        <v>0.4</v>
      </c>
    </row>
    <row r="2749" spans="1:13">
      <c r="A2749" s="334" t="s">
        <v>318</v>
      </c>
      <c r="B2749" s="334" t="s">
        <v>1566</v>
      </c>
      <c r="C2749" s="334" t="s">
        <v>389</v>
      </c>
      <c r="D2749" s="334" t="s">
        <v>1537</v>
      </c>
      <c r="E2749" s="334" t="s">
        <v>1041</v>
      </c>
      <c r="F2749" s="334" t="str">
        <f t="shared" si="129"/>
        <v>Rangpur FR Non-PNP</v>
      </c>
      <c r="G2749" s="338">
        <v>3261657</v>
      </c>
      <c r="H2749" s="336">
        <v>545161.37314858229</v>
      </c>
      <c r="I2749" s="336">
        <v>13046.628000000001</v>
      </c>
      <c r="J2749" s="336"/>
      <c r="K2749" s="336"/>
      <c r="L2749" s="337">
        <f t="shared" si="127"/>
        <v>16.714245953776938</v>
      </c>
      <c r="M2749" s="337">
        <f t="shared" si="128"/>
        <v>0.4</v>
      </c>
    </row>
    <row r="2750" spans="1:13">
      <c r="A2750" s="334" t="s">
        <v>363</v>
      </c>
      <c r="B2750" s="334" t="s">
        <v>150</v>
      </c>
      <c r="C2750" s="334" t="s">
        <v>107</v>
      </c>
      <c r="D2750" s="334" t="s">
        <v>1537</v>
      </c>
      <c r="E2750" s="334" t="s">
        <v>1041</v>
      </c>
      <c r="F2750" s="334" t="str">
        <f t="shared" si="129"/>
        <v>Rajshahi FR Non-PNP</v>
      </c>
      <c r="G2750" s="338">
        <v>2024017</v>
      </c>
      <c r="H2750" s="336">
        <v>322378.96721895126</v>
      </c>
      <c r="I2750" s="336">
        <v>8096.0680000000002</v>
      </c>
      <c r="J2750" s="336"/>
      <c r="K2750" s="336"/>
      <c r="L2750" s="337">
        <f t="shared" si="127"/>
        <v>15.927680805988848</v>
      </c>
      <c r="M2750" s="337">
        <f t="shared" si="128"/>
        <v>0.4</v>
      </c>
    </row>
    <row r="2751" spans="1:13">
      <c r="A2751" s="334" t="s">
        <v>1567</v>
      </c>
      <c r="B2751" s="334" t="s">
        <v>362</v>
      </c>
      <c r="C2751" s="334" t="s">
        <v>52</v>
      </c>
      <c r="D2751" s="334" t="s">
        <v>1537</v>
      </c>
      <c r="E2751" s="334" t="s">
        <v>1041</v>
      </c>
      <c r="F2751" s="334" t="str">
        <f t="shared" si="129"/>
        <v>Dhaka FR Non-PNP</v>
      </c>
      <c r="G2751" s="338">
        <v>1248375</v>
      </c>
      <c r="H2751" s="336">
        <v>208506.34205420068</v>
      </c>
      <c r="I2751" s="336">
        <v>4993.5</v>
      </c>
      <c r="J2751" s="336"/>
      <c r="K2751" s="336"/>
      <c r="L2751" s="337">
        <f t="shared" si="127"/>
        <v>16.702220250661913</v>
      </c>
      <c r="M2751" s="337">
        <f t="shared" si="128"/>
        <v>0.4</v>
      </c>
    </row>
    <row r="2752" spans="1:13">
      <c r="A2752" s="334" t="s">
        <v>456</v>
      </c>
      <c r="B2752" s="334" t="s">
        <v>156</v>
      </c>
      <c r="C2752" s="334" t="s">
        <v>159</v>
      </c>
      <c r="D2752" s="334" t="s">
        <v>1537</v>
      </c>
      <c r="E2752" s="334" t="s">
        <v>1041</v>
      </c>
      <c r="F2752" s="334" t="str">
        <f t="shared" si="129"/>
        <v>Khulna FR Non-PNP</v>
      </c>
      <c r="G2752" s="338">
        <v>1836011</v>
      </c>
      <c r="H2752" s="336">
        <v>271393.0472767601</v>
      </c>
      <c r="I2752" s="336">
        <v>7344.0439999999999</v>
      </c>
      <c r="J2752" s="336"/>
      <c r="K2752" s="336"/>
      <c r="L2752" s="337">
        <f t="shared" si="127"/>
        <v>14.781667826432418</v>
      </c>
      <c r="M2752" s="337">
        <f t="shared" si="128"/>
        <v>0.4</v>
      </c>
    </row>
    <row r="2753" spans="1:13">
      <c r="A2753" s="334" t="s">
        <v>171</v>
      </c>
      <c r="B2753" s="334" t="s">
        <v>173</v>
      </c>
      <c r="C2753" s="334" t="s">
        <v>52</v>
      </c>
      <c r="D2753" s="334" t="s">
        <v>1537</v>
      </c>
      <c r="E2753" s="334" t="s">
        <v>1041</v>
      </c>
      <c r="F2753" s="334" t="str">
        <f t="shared" si="129"/>
        <v>Dhaka FR Non-PNP</v>
      </c>
      <c r="G2753" s="338">
        <v>2559648</v>
      </c>
      <c r="H2753" s="336">
        <v>337360.20539282326</v>
      </c>
      <c r="I2753" s="336">
        <v>7292.4980967452138</v>
      </c>
      <c r="J2753" s="336"/>
      <c r="K2753" s="336"/>
      <c r="L2753" s="337">
        <f t="shared" si="127"/>
        <v>13.179945265631183</v>
      </c>
      <c r="M2753" s="337">
        <f t="shared" si="128"/>
        <v>0.28490238098149484</v>
      </c>
    </row>
    <row r="2754" spans="1:13">
      <c r="A2754" s="334" t="s">
        <v>104</v>
      </c>
      <c r="B2754" s="334" t="s">
        <v>107</v>
      </c>
      <c r="C2754" s="334" t="s">
        <v>107</v>
      </c>
      <c r="D2754" s="334" t="s">
        <v>1537</v>
      </c>
      <c r="E2754" s="334" t="s">
        <v>1041</v>
      </c>
      <c r="F2754" s="334" t="str">
        <f t="shared" si="129"/>
        <v>Rajshahi FR Non-PNP</v>
      </c>
      <c r="G2754" s="338">
        <v>5058790</v>
      </c>
      <c r="H2754" s="336">
        <v>820390.42784884409</v>
      </c>
      <c r="I2754" s="336">
        <v>20235.16</v>
      </c>
      <c r="J2754" s="336"/>
      <c r="K2754" s="336"/>
      <c r="L2754" s="337">
        <f t="shared" si="127"/>
        <v>16.217127570997096</v>
      </c>
      <c r="M2754" s="337">
        <f t="shared" si="128"/>
        <v>0.4</v>
      </c>
    </row>
    <row r="2755" spans="1:13">
      <c r="A2755" s="334" t="s">
        <v>209</v>
      </c>
      <c r="B2755" s="334" t="s">
        <v>211</v>
      </c>
      <c r="C2755" s="334" t="s">
        <v>189</v>
      </c>
      <c r="D2755" s="334" t="s">
        <v>1537</v>
      </c>
      <c r="E2755" s="334" t="s">
        <v>1041</v>
      </c>
      <c r="F2755" s="334" t="str">
        <f t="shared" si="129"/>
        <v>Barishal FR Non-PNP</v>
      </c>
      <c r="G2755" s="338">
        <v>3629098</v>
      </c>
      <c r="H2755" s="336">
        <v>499702.80971444672</v>
      </c>
      <c r="I2755" s="336">
        <v>0</v>
      </c>
      <c r="J2755" s="336"/>
      <c r="K2755" s="336"/>
      <c r="L2755" s="337">
        <f t="shared" ref="L2755:L2818" si="130">(H2755/G2755)*100</f>
        <v>13.769339095126302</v>
      </c>
      <c r="M2755" s="337">
        <f t="shared" ref="M2755:M2818" si="131">(I2755/G2755)*100</f>
        <v>0</v>
      </c>
    </row>
    <row r="2756" spans="1:13">
      <c r="A2756" s="334" t="s">
        <v>345</v>
      </c>
      <c r="B2756" s="334" t="s">
        <v>336</v>
      </c>
      <c r="C2756" s="334" t="s">
        <v>389</v>
      </c>
      <c r="D2756" s="334" t="s">
        <v>1537</v>
      </c>
      <c r="E2756" s="334" t="s">
        <v>1041</v>
      </c>
      <c r="F2756" s="334" t="str">
        <f t="shared" ref="F2756:F2819" si="132">CONCATENATE(C2756," ",E2756," ",D2756)</f>
        <v>Rangpur FR Non-PNP</v>
      </c>
      <c r="G2756" s="338">
        <v>1735049</v>
      </c>
      <c r="H2756" s="336">
        <v>291895.99743869569</v>
      </c>
      <c r="I2756" s="336">
        <v>6940.1959999999999</v>
      </c>
      <c r="J2756" s="336"/>
      <c r="K2756" s="336"/>
      <c r="L2756" s="337">
        <f t="shared" si="130"/>
        <v>16.823501667024718</v>
      </c>
      <c r="M2756" s="337">
        <f t="shared" si="131"/>
        <v>0.4</v>
      </c>
    </row>
    <row r="2757" spans="1:13">
      <c r="A2757" s="334" t="s">
        <v>99</v>
      </c>
      <c r="B2757" s="334" t="s">
        <v>52</v>
      </c>
      <c r="C2757" s="334" t="s">
        <v>52</v>
      </c>
      <c r="D2757" s="334" t="s">
        <v>1537</v>
      </c>
      <c r="E2757" s="334" t="s">
        <v>1041</v>
      </c>
      <c r="F2757" s="334" t="str">
        <f t="shared" si="132"/>
        <v>Dhaka FR Non-PNP</v>
      </c>
      <c r="G2757" s="338">
        <v>2023463</v>
      </c>
      <c r="H2757" s="336">
        <v>347786.29028537654</v>
      </c>
      <c r="I2757" s="336">
        <v>8093.8519999999999</v>
      </c>
      <c r="J2757" s="336"/>
      <c r="K2757" s="336"/>
      <c r="L2757" s="337">
        <f t="shared" si="130"/>
        <v>17.187677278278702</v>
      </c>
      <c r="M2757" s="337">
        <f t="shared" si="131"/>
        <v>0.4</v>
      </c>
    </row>
    <row r="2758" spans="1:13">
      <c r="A2758" s="334" t="s">
        <v>460</v>
      </c>
      <c r="B2758" s="334" t="s">
        <v>52</v>
      </c>
      <c r="C2758" s="334" t="s">
        <v>52</v>
      </c>
      <c r="D2758" s="334" t="s">
        <v>1537</v>
      </c>
      <c r="E2758" s="334" t="s">
        <v>1041</v>
      </c>
      <c r="F2758" s="334" t="str">
        <f t="shared" si="132"/>
        <v>Dhaka FR Non-PNP</v>
      </c>
      <c r="G2758" s="338">
        <v>2043548</v>
      </c>
      <c r="H2758" s="336">
        <v>315672.76356508274</v>
      </c>
      <c r="I2758" s="336">
        <v>8174.192</v>
      </c>
      <c r="J2758" s="336"/>
      <c r="K2758" s="336"/>
      <c r="L2758" s="337">
        <f t="shared" si="130"/>
        <v>15.44728890953786</v>
      </c>
      <c r="M2758" s="337">
        <f t="shared" si="131"/>
        <v>0.4</v>
      </c>
    </row>
    <row r="2759" spans="1:13">
      <c r="A2759" s="334" t="s">
        <v>337</v>
      </c>
      <c r="B2759" s="334" t="s">
        <v>186</v>
      </c>
      <c r="C2759" s="334" t="s">
        <v>195</v>
      </c>
      <c r="D2759" s="334" t="s">
        <v>1537</v>
      </c>
      <c r="E2759" s="334" t="s">
        <v>1041</v>
      </c>
      <c r="F2759" s="334" t="str">
        <f t="shared" si="132"/>
        <v>Chattogram FR Non-PNP</v>
      </c>
      <c r="G2759" s="338">
        <v>1422533</v>
      </c>
      <c r="H2759" s="336">
        <v>235289.18576885934</v>
      </c>
      <c r="I2759" s="336">
        <v>5690.1320000000005</v>
      </c>
      <c r="J2759" s="336"/>
      <c r="K2759" s="336"/>
      <c r="L2759" s="337">
        <f t="shared" si="130"/>
        <v>16.540156591717686</v>
      </c>
      <c r="M2759" s="337">
        <f t="shared" si="131"/>
        <v>0.4</v>
      </c>
    </row>
    <row r="2760" spans="1:13">
      <c r="A2760" s="334" t="s">
        <v>349</v>
      </c>
      <c r="B2760" s="334" t="s">
        <v>351</v>
      </c>
      <c r="C2760" s="334" t="s">
        <v>389</v>
      </c>
      <c r="D2760" s="334" t="s">
        <v>1537</v>
      </c>
      <c r="E2760" s="334" t="s">
        <v>1041</v>
      </c>
      <c r="F2760" s="334" t="str">
        <f t="shared" si="132"/>
        <v>Rangpur FR Non-PNP</v>
      </c>
      <c r="G2760" s="338">
        <v>1747636</v>
      </c>
      <c r="H2760" s="336">
        <v>279560.58092672459</v>
      </c>
      <c r="I2760" s="336">
        <v>5169.0969847711895</v>
      </c>
      <c r="J2760" s="336"/>
      <c r="K2760" s="336"/>
      <c r="L2760" s="337">
        <f t="shared" si="130"/>
        <v>15.996499324042567</v>
      </c>
      <c r="M2760" s="337">
        <f t="shared" si="131"/>
        <v>0.29577652238630869</v>
      </c>
    </row>
    <row r="2761" spans="1:13">
      <c r="A2761" s="334" t="s">
        <v>265</v>
      </c>
      <c r="B2761" s="334" t="s">
        <v>18</v>
      </c>
      <c r="C2761" s="334" t="s">
        <v>18</v>
      </c>
      <c r="D2761" s="334" t="s">
        <v>1537</v>
      </c>
      <c r="E2761" s="334" t="s">
        <v>1041</v>
      </c>
      <c r="F2761" s="334" t="str">
        <f t="shared" si="132"/>
        <v>Mymensingh FR Non-PNP</v>
      </c>
      <c r="G2761" s="338">
        <v>2106919</v>
      </c>
      <c r="H2761" s="336">
        <v>300191.47056608775</v>
      </c>
      <c r="I2761" s="336">
        <v>8427.6759999999995</v>
      </c>
      <c r="J2761" s="336"/>
      <c r="K2761" s="336"/>
      <c r="L2761" s="337">
        <f t="shared" si="130"/>
        <v>14.247888531362038</v>
      </c>
      <c r="M2761" s="337">
        <f t="shared" si="131"/>
        <v>0.4</v>
      </c>
    </row>
    <row r="2762" spans="1:13">
      <c r="A2762" s="334" t="s">
        <v>352</v>
      </c>
      <c r="B2762" s="334" t="s">
        <v>189</v>
      </c>
      <c r="C2762" s="334" t="s">
        <v>189</v>
      </c>
      <c r="D2762" s="334" t="s">
        <v>1537</v>
      </c>
      <c r="E2762" s="334" t="s">
        <v>1041</v>
      </c>
      <c r="F2762" s="334" t="str">
        <f t="shared" si="132"/>
        <v>Barishal FR Non-PNP</v>
      </c>
      <c r="G2762" s="338">
        <v>2975403</v>
      </c>
      <c r="H2762" s="336">
        <v>380979.41793661658</v>
      </c>
      <c r="I2762" s="336">
        <v>11901.612000000001</v>
      </c>
      <c r="J2762" s="336"/>
      <c r="K2762" s="336"/>
      <c r="L2762" s="337">
        <f t="shared" si="130"/>
        <v>12.804296357052023</v>
      </c>
      <c r="M2762" s="337">
        <f t="shared" si="131"/>
        <v>0.4</v>
      </c>
    </row>
    <row r="2763" spans="1:13">
      <c r="A2763" s="334" t="s">
        <v>599</v>
      </c>
      <c r="B2763" s="334" t="s">
        <v>601</v>
      </c>
      <c r="C2763" s="334" t="s">
        <v>159</v>
      </c>
      <c r="D2763" s="334" t="s">
        <v>1537</v>
      </c>
      <c r="E2763" s="334" t="s">
        <v>1041</v>
      </c>
      <c r="F2763" s="334" t="str">
        <f t="shared" si="132"/>
        <v>Khulna FR Non-PNP</v>
      </c>
      <c r="G2763" s="338">
        <v>3008308</v>
      </c>
      <c r="H2763" s="336">
        <v>492245.51180135226</v>
      </c>
      <c r="I2763" s="336">
        <v>12033.232</v>
      </c>
      <c r="J2763" s="336"/>
      <c r="K2763" s="336"/>
      <c r="L2763" s="337">
        <f t="shared" si="130"/>
        <v>16.362869486812929</v>
      </c>
      <c r="M2763" s="337">
        <f t="shared" si="131"/>
        <v>0.4</v>
      </c>
    </row>
    <row r="2764" spans="1:13">
      <c r="A2764" s="334" t="s">
        <v>1239</v>
      </c>
      <c r="B2764" s="334" t="s">
        <v>522</v>
      </c>
      <c r="C2764" s="334" t="s">
        <v>52</v>
      </c>
      <c r="D2764" s="334" t="s">
        <v>1537</v>
      </c>
      <c r="E2764" s="334" t="s">
        <v>1041</v>
      </c>
      <c r="F2764" s="334" t="str">
        <f t="shared" si="132"/>
        <v>Dhaka FR Non-PNP</v>
      </c>
      <c r="G2764" s="338">
        <v>1800117</v>
      </c>
      <c r="H2764" s="336">
        <v>251272.80677792511</v>
      </c>
      <c r="I2764" s="336">
        <v>7200.4679999999998</v>
      </c>
      <c r="J2764" s="336"/>
      <c r="K2764" s="336"/>
      <c r="L2764" s="337">
        <f t="shared" si="130"/>
        <v>13.958693061502398</v>
      </c>
      <c r="M2764" s="337">
        <f t="shared" si="131"/>
        <v>0.4</v>
      </c>
    </row>
    <row r="2765" spans="1:13">
      <c r="A2765" s="334" t="s">
        <v>422</v>
      </c>
      <c r="B2765" s="334" t="s">
        <v>186</v>
      </c>
      <c r="C2765" s="334" t="s">
        <v>195</v>
      </c>
      <c r="D2765" s="334" t="s">
        <v>1537</v>
      </c>
      <c r="E2765" s="334" t="s">
        <v>1041</v>
      </c>
      <c r="F2765" s="334" t="str">
        <f t="shared" si="132"/>
        <v>Chattogram FR Non-PNP</v>
      </c>
      <c r="G2765" s="338">
        <v>1360171</v>
      </c>
      <c r="H2765" s="336">
        <v>235962.02385820972</v>
      </c>
      <c r="I2765" s="336">
        <v>4377.6451122481158</v>
      </c>
      <c r="J2765" s="336"/>
      <c r="K2765" s="336"/>
      <c r="L2765" s="337">
        <f t="shared" si="130"/>
        <v>17.347967561299992</v>
      </c>
      <c r="M2765" s="337">
        <f t="shared" si="131"/>
        <v>0.32184520271701983</v>
      </c>
    </row>
    <row r="2766" spans="1:13">
      <c r="A2766" s="334" t="s">
        <v>255</v>
      </c>
      <c r="B2766" s="334" t="s">
        <v>79</v>
      </c>
      <c r="C2766" s="334" t="s">
        <v>52</v>
      </c>
      <c r="D2766" s="334" t="s">
        <v>1537</v>
      </c>
      <c r="E2766" s="334" t="s">
        <v>1041</v>
      </c>
      <c r="F2766" s="334" t="str">
        <f t="shared" si="132"/>
        <v>Dhaka FR Non-PNP</v>
      </c>
      <c r="G2766" s="338">
        <v>2696231</v>
      </c>
      <c r="H2766" s="336">
        <v>426437.72483590752</v>
      </c>
      <c r="I2766" s="336">
        <v>12052.367567474597</v>
      </c>
      <c r="J2766" s="336"/>
      <c r="K2766" s="336"/>
      <c r="L2766" s="337">
        <f t="shared" si="130"/>
        <v>15.816067867920349</v>
      </c>
      <c r="M2766" s="337">
        <f t="shared" si="131"/>
        <v>0.44700797400054365</v>
      </c>
    </row>
    <row r="2767" spans="1:13">
      <c r="A2767" s="334" t="s">
        <v>835</v>
      </c>
      <c r="B2767" s="334" t="s">
        <v>313</v>
      </c>
      <c r="C2767" s="334" t="s">
        <v>189</v>
      </c>
      <c r="D2767" s="334" t="s">
        <v>1537</v>
      </c>
      <c r="E2767" s="334" t="s">
        <v>1041</v>
      </c>
      <c r="F2767" s="334" t="str">
        <f t="shared" si="132"/>
        <v>Barishal FR Non-PNP</v>
      </c>
      <c r="G2767" s="338">
        <v>3716690</v>
      </c>
      <c r="H2767" s="336">
        <v>584966.96377612092</v>
      </c>
      <c r="I2767" s="336">
        <v>14866.76</v>
      </c>
      <c r="J2767" s="336"/>
      <c r="K2767" s="336"/>
      <c r="L2767" s="337">
        <f t="shared" si="130"/>
        <v>15.73892263751136</v>
      </c>
      <c r="M2767" s="337">
        <f t="shared" si="131"/>
        <v>0.4</v>
      </c>
    </row>
    <row r="2768" spans="1:13">
      <c r="A2768" s="334" t="s">
        <v>395</v>
      </c>
      <c r="B2768" s="334" t="s">
        <v>52</v>
      </c>
      <c r="C2768" s="334" t="s">
        <v>52</v>
      </c>
      <c r="D2768" s="334" t="s">
        <v>1537</v>
      </c>
      <c r="E2768" s="334" t="s">
        <v>1041</v>
      </c>
      <c r="F2768" s="334" t="str">
        <f t="shared" si="132"/>
        <v>Dhaka FR Non-PNP</v>
      </c>
      <c r="G2768" s="338">
        <v>2324780</v>
      </c>
      <c r="H2768" s="336">
        <v>348038.71374190843</v>
      </c>
      <c r="I2768" s="336">
        <v>9299.1200000000008</v>
      </c>
      <c r="J2768" s="336"/>
      <c r="K2768" s="336"/>
      <c r="L2768" s="337">
        <f t="shared" si="130"/>
        <v>14.970823636727278</v>
      </c>
      <c r="M2768" s="337">
        <f t="shared" si="131"/>
        <v>0.4</v>
      </c>
    </row>
    <row r="2769" spans="1:13">
      <c r="A2769" s="334" t="s">
        <v>122</v>
      </c>
      <c r="B2769" s="334" t="s">
        <v>52</v>
      </c>
      <c r="C2769" s="334" t="s">
        <v>52</v>
      </c>
      <c r="D2769" s="334" t="s">
        <v>1537</v>
      </c>
      <c r="E2769" s="334" t="s">
        <v>1041</v>
      </c>
      <c r="F2769" s="334" t="str">
        <f t="shared" si="132"/>
        <v>Dhaka FR Non-PNP</v>
      </c>
      <c r="G2769" s="338">
        <v>2989509</v>
      </c>
      <c r="H2769" s="336">
        <v>463221.07184140797</v>
      </c>
      <c r="I2769" s="336">
        <v>11958.036</v>
      </c>
      <c r="J2769" s="336"/>
      <c r="K2769" s="336"/>
      <c r="L2769" s="337">
        <f t="shared" si="130"/>
        <v>15.49488801811294</v>
      </c>
      <c r="M2769" s="337">
        <f t="shared" si="131"/>
        <v>0.4</v>
      </c>
    </row>
    <row r="2770" spans="1:13">
      <c r="A2770" s="334" t="s">
        <v>291</v>
      </c>
      <c r="B2770" s="334" t="s">
        <v>18</v>
      </c>
      <c r="C2770" s="334" t="s">
        <v>18</v>
      </c>
      <c r="D2770" s="334" t="s">
        <v>1537</v>
      </c>
      <c r="E2770" s="334" t="s">
        <v>1041</v>
      </c>
      <c r="F2770" s="334" t="str">
        <f t="shared" si="132"/>
        <v>Mymensingh FR Non-PNP</v>
      </c>
      <c r="G2770" s="338">
        <v>1435815</v>
      </c>
      <c r="H2770" s="336">
        <v>216419.63873529606</v>
      </c>
      <c r="I2770" s="336">
        <v>5743.26</v>
      </c>
      <c r="J2770" s="336"/>
      <c r="K2770" s="336"/>
      <c r="L2770" s="337">
        <f t="shared" si="130"/>
        <v>15.072947332023698</v>
      </c>
      <c r="M2770" s="337">
        <f t="shared" si="131"/>
        <v>0.4</v>
      </c>
    </row>
    <row r="2771" spans="1:13">
      <c r="A2771" s="334" t="s">
        <v>316</v>
      </c>
      <c r="B2771" s="334" t="s">
        <v>52</v>
      </c>
      <c r="C2771" s="334" t="s">
        <v>52</v>
      </c>
      <c r="D2771" s="334" t="s">
        <v>1537</v>
      </c>
      <c r="E2771" s="334" t="s">
        <v>1041</v>
      </c>
      <c r="F2771" s="334" t="str">
        <f t="shared" si="132"/>
        <v>Dhaka FR Non-PNP</v>
      </c>
      <c r="G2771" s="338">
        <v>1978822</v>
      </c>
      <c r="H2771" s="336">
        <v>333914.69156544411</v>
      </c>
      <c r="I2771" s="336">
        <v>1.4551915228366852E-11</v>
      </c>
      <c r="J2771" s="336"/>
      <c r="K2771" s="336"/>
      <c r="L2771" s="337">
        <f t="shared" si="130"/>
        <v>16.874417788231792</v>
      </c>
      <c r="M2771" s="337">
        <f t="shared" si="131"/>
        <v>7.3538272913717622E-16</v>
      </c>
    </row>
    <row r="2772" spans="1:13">
      <c r="A2772" s="334" t="s">
        <v>1264</v>
      </c>
      <c r="B2772" s="334" t="s">
        <v>136</v>
      </c>
      <c r="C2772" s="334" t="s">
        <v>131</v>
      </c>
      <c r="D2772" s="334" t="s">
        <v>1537</v>
      </c>
      <c r="E2772" s="334" t="s">
        <v>1041</v>
      </c>
      <c r="F2772" s="334" t="str">
        <f t="shared" si="132"/>
        <v>Sylhet FR Non-PNP</v>
      </c>
      <c r="G2772" s="338">
        <v>1236233</v>
      </c>
      <c r="H2772" s="336">
        <v>203638.52692221309</v>
      </c>
      <c r="I2772" s="336">
        <v>4944.9319999999998</v>
      </c>
      <c r="J2772" s="336"/>
      <c r="K2772" s="336"/>
      <c r="L2772" s="337">
        <f t="shared" si="130"/>
        <v>16.472503720755967</v>
      </c>
      <c r="M2772" s="337">
        <f t="shared" si="131"/>
        <v>0.4</v>
      </c>
    </row>
    <row r="2773" spans="1:13">
      <c r="A2773" s="334" t="s">
        <v>1275</v>
      </c>
      <c r="B2773" s="334" t="s">
        <v>165</v>
      </c>
      <c r="C2773" s="334" t="s">
        <v>52</v>
      </c>
      <c r="D2773" s="334" t="s">
        <v>1537</v>
      </c>
      <c r="E2773" s="334" t="s">
        <v>1041</v>
      </c>
      <c r="F2773" s="334" t="str">
        <f t="shared" si="132"/>
        <v>Dhaka FR Non-PNP</v>
      </c>
      <c r="G2773" s="338">
        <v>2185816</v>
      </c>
      <c r="H2773" s="336">
        <v>355129.50289042067</v>
      </c>
      <c r="I2773" s="336">
        <v>8743.264000000001</v>
      </c>
      <c r="J2773" s="336"/>
      <c r="K2773" s="336"/>
      <c r="L2773" s="337">
        <f t="shared" si="130"/>
        <v>16.246998964707949</v>
      </c>
      <c r="M2773" s="337">
        <f t="shared" si="131"/>
        <v>0.4</v>
      </c>
    </row>
    <row r="2774" spans="1:13">
      <c r="A2774" s="334" t="s">
        <v>330</v>
      </c>
      <c r="B2774" s="334" t="s">
        <v>18</v>
      </c>
      <c r="C2774" s="334" t="s">
        <v>18</v>
      </c>
      <c r="D2774" s="334" t="s">
        <v>1537</v>
      </c>
      <c r="E2774" s="334" t="s">
        <v>1041</v>
      </c>
      <c r="F2774" s="334" t="str">
        <f t="shared" si="132"/>
        <v>Mymensingh FR Non-PNP</v>
      </c>
      <c r="G2774" s="338">
        <v>689550</v>
      </c>
      <c r="H2774" s="336">
        <v>107139.44371063481</v>
      </c>
      <c r="I2774" s="336">
        <v>3.637978807091713E-12</v>
      </c>
      <c r="J2774" s="336"/>
      <c r="K2774" s="336"/>
      <c r="L2774" s="337">
        <f t="shared" si="130"/>
        <v>15.537588820337147</v>
      </c>
      <c r="M2774" s="337">
        <f t="shared" si="131"/>
        <v>5.275873841043743E-16</v>
      </c>
    </row>
    <row r="2775" spans="1:13">
      <c r="A2775" s="334" t="s">
        <v>184</v>
      </c>
      <c r="B2775" s="334" t="s">
        <v>186</v>
      </c>
      <c r="C2775" s="334" t="s">
        <v>195</v>
      </c>
      <c r="D2775" s="334" t="s">
        <v>1537</v>
      </c>
      <c r="E2775" s="334" t="s">
        <v>1041</v>
      </c>
      <c r="F2775" s="334" t="str">
        <f t="shared" si="132"/>
        <v>Chattogram FR Non-PNP</v>
      </c>
      <c r="G2775" s="338">
        <v>1431651</v>
      </c>
      <c r="H2775" s="336">
        <v>231385.43219055864</v>
      </c>
      <c r="I2775" s="336">
        <v>5726.6040000000003</v>
      </c>
      <c r="J2775" s="336"/>
      <c r="K2775" s="336"/>
      <c r="L2775" s="337">
        <f t="shared" si="130"/>
        <v>16.162139529156104</v>
      </c>
      <c r="M2775" s="337">
        <f t="shared" si="131"/>
        <v>0.4</v>
      </c>
    </row>
    <row r="2776" spans="1:13">
      <c r="A2776" s="334" t="s">
        <v>177</v>
      </c>
      <c r="B2776" s="334" t="s">
        <v>52</v>
      </c>
      <c r="C2776" s="334" t="s">
        <v>52</v>
      </c>
      <c r="D2776" s="334" t="s">
        <v>1537</v>
      </c>
      <c r="E2776" s="334" t="s">
        <v>1041</v>
      </c>
      <c r="F2776" s="334" t="str">
        <f t="shared" si="132"/>
        <v>Dhaka FR Non-PNP</v>
      </c>
      <c r="G2776" s="338">
        <v>2981390</v>
      </c>
      <c r="H2776" s="336">
        <v>492556.51248861069</v>
      </c>
      <c r="I2776" s="336">
        <v>8102.1135335740983</v>
      </c>
      <c r="J2776" s="336"/>
      <c r="K2776" s="336"/>
      <c r="L2776" s="337">
        <f t="shared" si="130"/>
        <v>16.521035909042787</v>
      </c>
      <c r="M2776" s="337">
        <f t="shared" si="131"/>
        <v>0.27175624569660789</v>
      </c>
    </row>
    <row r="2777" spans="1:13">
      <c r="A2777" s="334" t="s">
        <v>377</v>
      </c>
      <c r="B2777" s="334" t="s">
        <v>362</v>
      </c>
      <c r="C2777" s="334" t="s">
        <v>52</v>
      </c>
      <c r="D2777" s="334" t="s">
        <v>1537</v>
      </c>
      <c r="E2777" s="334" t="s">
        <v>1041</v>
      </c>
      <c r="F2777" s="334" t="str">
        <f t="shared" si="132"/>
        <v>Dhaka FR Non-PNP</v>
      </c>
      <c r="G2777" s="338">
        <v>2185782</v>
      </c>
      <c r="H2777" s="336">
        <v>374716.41568003251</v>
      </c>
      <c r="I2777" s="336">
        <v>8743.1280000000006</v>
      </c>
      <c r="J2777" s="336"/>
      <c r="K2777" s="336"/>
      <c r="L2777" s="337">
        <f t="shared" si="130"/>
        <v>17.143357191157786</v>
      </c>
      <c r="M2777" s="337">
        <f t="shared" si="131"/>
        <v>0.4</v>
      </c>
    </row>
    <row r="2778" spans="1:13">
      <c r="A2778" s="334" t="s">
        <v>451</v>
      </c>
      <c r="B2778" s="334" t="s">
        <v>362</v>
      </c>
      <c r="C2778" s="334" t="s">
        <v>52</v>
      </c>
      <c r="D2778" s="334" t="s">
        <v>1537</v>
      </c>
      <c r="E2778" s="334" t="s">
        <v>1041</v>
      </c>
      <c r="F2778" s="334" t="str">
        <f t="shared" si="132"/>
        <v>Dhaka FR Non-PNP</v>
      </c>
      <c r="G2778" s="338">
        <v>1646999</v>
      </c>
      <c r="H2778" s="336">
        <v>275877.81280300568</v>
      </c>
      <c r="I2778" s="336">
        <v>6587.9960000000001</v>
      </c>
      <c r="J2778" s="336"/>
      <c r="K2778" s="336"/>
      <c r="L2778" s="337">
        <f t="shared" si="130"/>
        <v>16.750332744768254</v>
      </c>
      <c r="M2778" s="337">
        <f t="shared" si="131"/>
        <v>0.4</v>
      </c>
    </row>
    <row r="2779" spans="1:13">
      <c r="A2779" s="334" t="s">
        <v>166</v>
      </c>
      <c r="B2779" s="334" t="s">
        <v>150</v>
      </c>
      <c r="C2779" s="334" t="s">
        <v>107</v>
      </c>
      <c r="D2779" s="334" t="s">
        <v>1537</v>
      </c>
      <c r="E2779" s="334" t="s">
        <v>1041</v>
      </c>
      <c r="F2779" s="334" t="str">
        <f t="shared" si="132"/>
        <v>Rajshahi FR Non-PNP</v>
      </c>
      <c r="G2779" s="338">
        <v>1249252</v>
      </c>
      <c r="H2779" s="336">
        <v>193672.62264875803</v>
      </c>
      <c r="I2779" s="336">
        <v>4997.0079999999998</v>
      </c>
      <c r="J2779" s="336"/>
      <c r="K2779" s="336"/>
      <c r="L2779" s="337">
        <f t="shared" si="130"/>
        <v>15.503086859077115</v>
      </c>
      <c r="M2779" s="337">
        <f t="shared" si="131"/>
        <v>0.4</v>
      </c>
    </row>
    <row r="2780" spans="1:13">
      <c r="A2780" s="334" t="s">
        <v>67</v>
      </c>
      <c r="B2780" s="334" t="s">
        <v>52</v>
      </c>
      <c r="C2780" s="334" t="s">
        <v>52</v>
      </c>
      <c r="D2780" s="334" t="s">
        <v>1537</v>
      </c>
      <c r="E2780" s="334" t="s">
        <v>1041</v>
      </c>
      <c r="F2780" s="334" t="str">
        <f t="shared" si="132"/>
        <v>Dhaka FR Non-PNP</v>
      </c>
      <c r="G2780" s="338">
        <v>2237551</v>
      </c>
      <c r="H2780" s="336">
        <v>351257.65343440149</v>
      </c>
      <c r="I2780" s="336">
        <v>8950.2039999999997</v>
      </c>
      <c r="J2780" s="336"/>
      <c r="K2780" s="336"/>
      <c r="L2780" s="337">
        <f t="shared" si="130"/>
        <v>15.698308259092261</v>
      </c>
      <c r="M2780" s="337">
        <f t="shared" si="131"/>
        <v>0.4</v>
      </c>
    </row>
    <row r="2781" spans="1:13">
      <c r="A2781" s="334" t="s">
        <v>151</v>
      </c>
      <c r="B2781" s="334" t="s">
        <v>153</v>
      </c>
      <c r="C2781" s="334" t="s">
        <v>18</v>
      </c>
      <c r="D2781" s="334" t="s">
        <v>1537</v>
      </c>
      <c r="E2781" s="334" t="s">
        <v>1041</v>
      </c>
      <c r="F2781" s="334" t="str">
        <f t="shared" si="132"/>
        <v>Mymensingh FR Non-PNP</v>
      </c>
      <c r="G2781" s="338">
        <v>1100119</v>
      </c>
      <c r="H2781" s="336">
        <v>138129.72467933115</v>
      </c>
      <c r="I2781" s="336">
        <v>4400.4759999999997</v>
      </c>
      <c r="J2781" s="336"/>
      <c r="K2781" s="336"/>
      <c r="L2781" s="337">
        <f t="shared" si="130"/>
        <v>12.555889379179083</v>
      </c>
      <c r="M2781" s="337">
        <f t="shared" si="131"/>
        <v>0.4</v>
      </c>
    </row>
    <row r="2782" spans="1:13">
      <c r="A2782" s="334" t="s">
        <v>547</v>
      </c>
      <c r="B2782" s="334" t="s">
        <v>52</v>
      </c>
      <c r="C2782" s="334" t="s">
        <v>52</v>
      </c>
      <c r="D2782" s="334" t="s">
        <v>1537</v>
      </c>
      <c r="E2782" s="334" t="s">
        <v>1041</v>
      </c>
      <c r="F2782" s="334" t="str">
        <f t="shared" si="132"/>
        <v>Dhaka FR Non-PNP</v>
      </c>
      <c r="G2782" s="338">
        <v>2256274</v>
      </c>
      <c r="H2782" s="336">
        <v>328942.22146839817</v>
      </c>
      <c r="I2782" s="336">
        <v>9025.0959999999995</v>
      </c>
      <c r="J2782" s="336"/>
      <c r="K2782" s="336"/>
      <c r="L2782" s="337">
        <f t="shared" si="130"/>
        <v>14.57900155160225</v>
      </c>
      <c r="M2782" s="337">
        <f t="shared" si="131"/>
        <v>0.4</v>
      </c>
    </row>
    <row r="2783" spans="1:13">
      <c r="A2783" s="334" t="s">
        <v>1142</v>
      </c>
      <c r="B2783" s="334" t="s">
        <v>300</v>
      </c>
      <c r="C2783" s="334" t="s">
        <v>18</v>
      </c>
      <c r="D2783" s="334" t="s">
        <v>1537</v>
      </c>
      <c r="E2783" s="334" t="s">
        <v>1041</v>
      </c>
      <c r="F2783" s="334" t="str">
        <f t="shared" si="132"/>
        <v>Mymensingh FR Non-PNP</v>
      </c>
      <c r="G2783" s="338">
        <v>1752013</v>
      </c>
      <c r="H2783" s="336">
        <v>273680.8022566305</v>
      </c>
      <c r="I2783" s="336">
        <v>12449.384734221007</v>
      </c>
      <c r="J2783" s="336"/>
      <c r="K2783" s="336"/>
      <c r="L2783" s="337">
        <f t="shared" si="130"/>
        <v>15.620934448353438</v>
      </c>
      <c r="M2783" s="337">
        <f t="shared" si="131"/>
        <v>0.71057604790723627</v>
      </c>
    </row>
    <row r="2784" spans="1:13">
      <c r="A2784" s="334" t="s">
        <v>181</v>
      </c>
      <c r="B2784" s="334" t="s">
        <v>908</v>
      </c>
      <c r="C2784" s="334" t="s">
        <v>131</v>
      </c>
      <c r="D2784" s="334" t="s">
        <v>1537</v>
      </c>
      <c r="E2784" s="334" t="s">
        <v>1041</v>
      </c>
      <c r="F2784" s="334" t="str">
        <f t="shared" si="132"/>
        <v>Sylhet FR Non-PNP</v>
      </c>
      <c r="G2784" s="338">
        <v>1879547</v>
      </c>
      <c r="H2784" s="336">
        <v>273453.17649979785</v>
      </c>
      <c r="I2784" s="336">
        <v>7518.1880000000001</v>
      </c>
      <c r="J2784" s="336"/>
      <c r="K2784" s="336"/>
      <c r="L2784" s="337">
        <f t="shared" si="130"/>
        <v>14.548887391472404</v>
      </c>
      <c r="M2784" s="337">
        <f t="shared" si="131"/>
        <v>0.4</v>
      </c>
    </row>
    <row r="2785" spans="1:13">
      <c r="A2785" s="334" t="s">
        <v>307</v>
      </c>
      <c r="B2785" s="334" t="s">
        <v>79</v>
      </c>
      <c r="C2785" s="334" t="s">
        <v>52</v>
      </c>
      <c r="D2785" s="334" t="s">
        <v>1537</v>
      </c>
      <c r="E2785" s="334" t="s">
        <v>1041</v>
      </c>
      <c r="F2785" s="334" t="str">
        <f t="shared" si="132"/>
        <v>Dhaka FR Non-PNP</v>
      </c>
      <c r="G2785" s="338">
        <v>3215600</v>
      </c>
      <c r="H2785" s="336">
        <v>513181.97872433969</v>
      </c>
      <c r="I2785" s="336">
        <v>12862.4</v>
      </c>
      <c r="J2785" s="336"/>
      <c r="K2785" s="336"/>
      <c r="L2785" s="337">
        <f t="shared" si="130"/>
        <v>15.959136046906943</v>
      </c>
      <c r="M2785" s="337">
        <f t="shared" si="131"/>
        <v>0.4</v>
      </c>
    </row>
    <row r="2786" spans="1:13">
      <c r="A2786" s="334" t="s">
        <v>303</v>
      </c>
      <c r="B2786" s="334" t="s">
        <v>211</v>
      </c>
      <c r="C2786" s="334" t="s">
        <v>189</v>
      </c>
      <c r="D2786" s="334" t="s">
        <v>1537</v>
      </c>
      <c r="E2786" s="334" t="s">
        <v>1041</v>
      </c>
      <c r="F2786" s="334" t="str">
        <f t="shared" si="132"/>
        <v>Barishal FR Non-PNP</v>
      </c>
      <c r="G2786" s="338">
        <v>1392361</v>
      </c>
      <c r="H2786" s="336">
        <v>203585.36975079871</v>
      </c>
      <c r="I2786" s="336">
        <v>-7.2759576141834259E-12</v>
      </c>
      <c r="J2786" s="336"/>
      <c r="K2786" s="336"/>
      <c r="L2786" s="337">
        <f t="shared" si="130"/>
        <v>14.621593807266844</v>
      </c>
      <c r="M2786" s="337">
        <f t="shared" si="131"/>
        <v>-5.2256258356729506E-16</v>
      </c>
    </row>
    <row r="2787" spans="1:13">
      <c r="A2787" s="334" t="s">
        <v>1678</v>
      </c>
      <c r="B2787" s="334" t="s">
        <v>103</v>
      </c>
      <c r="C2787" s="334" t="s">
        <v>52</v>
      </c>
      <c r="D2787" s="334" t="s">
        <v>1537</v>
      </c>
      <c r="E2787" s="334" t="s">
        <v>1041</v>
      </c>
      <c r="F2787" s="334" t="str">
        <f t="shared" si="132"/>
        <v>Dhaka FR Non-PNP</v>
      </c>
      <c r="G2787" s="338">
        <v>1717383</v>
      </c>
      <c r="H2787" s="336">
        <v>321263.43398779188</v>
      </c>
      <c r="I2787" s="336">
        <v>6869.5320000000002</v>
      </c>
      <c r="J2787" s="336"/>
      <c r="K2787" s="336"/>
      <c r="L2787" s="337">
        <f t="shared" si="130"/>
        <v>18.706568889280486</v>
      </c>
      <c r="M2787" s="337">
        <f t="shared" si="131"/>
        <v>0.4</v>
      </c>
    </row>
    <row r="2788" spans="1:13">
      <c r="A2788" s="334" t="s">
        <v>343</v>
      </c>
      <c r="B2788" s="334" t="s">
        <v>79</v>
      </c>
      <c r="C2788" s="334" t="s">
        <v>52</v>
      </c>
      <c r="D2788" s="334" t="s">
        <v>1537</v>
      </c>
      <c r="E2788" s="334" t="s">
        <v>1041</v>
      </c>
      <c r="F2788" s="334" t="str">
        <f t="shared" si="132"/>
        <v>Dhaka FR Non-PNP</v>
      </c>
      <c r="G2788" s="338">
        <v>2151541</v>
      </c>
      <c r="H2788" s="336">
        <v>332541.94191175583</v>
      </c>
      <c r="I2788" s="336">
        <v>8606.1640000000007</v>
      </c>
      <c r="J2788" s="336"/>
      <c r="K2788" s="336"/>
      <c r="L2788" s="337">
        <f t="shared" si="130"/>
        <v>15.455989075353704</v>
      </c>
      <c r="M2788" s="337">
        <f t="shared" si="131"/>
        <v>0.4</v>
      </c>
    </row>
    <row r="2789" spans="1:13">
      <c r="A2789" s="334" t="s">
        <v>602</v>
      </c>
      <c r="B2789" s="334" t="s">
        <v>52</v>
      </c>
      <c r="C2789" s="334" t="s">
        <v>52</v>
      </c>
      <c r="D2789" s="334" t="s">
        <v>1537</v>
      </c>
      <c r="E2789" s="334" t="s">
        <v>1041</v>
      </c>
      <c r="F2789" s="334" t="str">
        <f t="shared" si="132"/>
        <v>Dhaka FR Non-PNP</v>
      </c>
      <c r="G2789" s="338">
        <v>2408678</v>
      </c>
      <c r="H2789" s="336">
        <v>354939.01249032846</v>
      </c>
      <c r="I2789" s="336">
        <v>9634.7119999999995</v>
      </c>
      <c r="J2789" s="336"/>
      <c r="K2789" s="336"/>
      <c r="L2789" s="337">
        <f t="shared" si="130"/>
        <v>14.735843167510495</v>
      </c>
      <c r="M2789" s="337">
        <f t="shared" si="131"/>
        <v>0.4</v>
      </c>
    </row>
    <row r="2790" spans="1:13">
      <c r="A2790" s="334" t="s">
        <v>381</v>
      </c>
      <c r="B2790" s="334" t="s">
        <v>351</v>
      </c>
      <c r="C2790" s="334" t="s">
        <v>389</v>
      </c>
      <c r="D2790" s="334" t="s">
        <v>1537</v>
      </c>
      <c r="E2790" s="334" t="s">
        <v>1041</v>
      </c>
      <c r="F2790" s="334" t="str">
        <f t="shared" si="132"/>
        <v>Rangpur FR Non-PNP</v>
      </c>
      <c r="G2790" s="338">
        <v>2470340</v>
      </c>
      <c r="H2790" s="336">
        <v>400451.82825601177</v>
      </c>
      <c r="I2790" s="336">
        <v>16931.380103296644</v>
      </c>
      <c r="J2790" s="336"/>
      <c r="K2790" s="336"/>
      <c r="L2790" s="337">
        <f t="shared" si="130"/>
        <v>16.210393235587482</v>
      </c>
      <c r="M2790" s="337">
        <f t="shared" si="131"/>
        <v>0.68538663112351517</v>
      </c>
    </row>
    <row r="2791" spans="1:13">
      <c r="A2791" s="334" t="s">
        <v>196</v>
      </c>
      <c r="B2791" s="334" t="s">
        <v>195</v>
      </c>
      <c r="C2791" s="334" t="s">
        <v>195</v>
      </c>
      <c r="D2791" s="334" t="s">
        <v>1537</v>
      </c>
      <c r="E2791" s="334" t="s">
        <v>1041</v>
      </c>
      <c r="F2791" s="334" t="str">
        <f t="shared" si="132"/>
        <v>Chattogram FR Non-PNP</v>
      </c>
      <c r="G2791" s="338">
        <v>3958554</v>
      </c>
      <c r="H2791" s="336">
        <v>681810.76912367588</v>
      </c>
      <c r="I2791" s="336">
        <v>15834.216</v>
      </c>
      <c r="J2791" s="336"/>
      <c r="K2791" s="336"/>
      <c r="L2791" s="337">
        <f t="shared" si="130"/>
        <v>17.22373293691777</v>
      </c>
      <c r="M2791" s="337">
        <f t="shared" si="131"/>
        <v>0.4</v>
      </c>
    </row>
    <row r="2792" spans="1:13">
      <c r="A2792" s="334" t="s">
        <v>634</v>
      </c>
      <c r="B2792" s="334" t="s">
        <v>150</v>
      </c>
      <c r="C2792" s="334" t="s">
        <v>107</v>
      </c>
      <c r="D2792" s="334" t="s">
        <v>1537</v>
      </c>
      <c r="E2792" s="334" t="s">
        <v>1041</v>
      </c>
      <c r="F2792" s="334" t="str">
        <f t="shared" si="132"/>
        <v>Rajshahi FR Non-PNP</v>
      </c>
      <c r="G2792" s="338">
        <v>1749819</v>
      </c>
      <c r="H2792" s="336">
        <v>253935.56601926984</v>
      </c>
      <c r="I2792" s="336">
        <v>6999.2759999999998</v>
      </c>
      <c r="J2792" s="336"/>
      <c r="K2792" s="336"/>
      <c r="L2792" s="337">
        <f t="shared" si="130"/>
        <v>14.51210473879126</v>
      </c>
      <c r="M2792" s="337">
        <f t="shared" si="131"/>
        <v>0.4</v>
      </c>
    </row>
    <row r="2793" spans="1:13">
      <c r="A2793" s="334" t="s">
        <v>263</v>
      </c>
      <c r="B2793" s="334" t="s">
        <v>131</v>
      </c>
      <c r="C2793" s="334" t="s">
        <v>131</v>
      </c>
      <c r="D2793" s="334" t="s">
        <v>1537</v>
      </c>
      <c r="E2793" s="334" t="s">
        <v>1041</v>
      </c>
      <c r="F2793" s="334" t="str">
        <f t="shared" si="132"/>
        <v>Sylhet FR Non-PNP</v>
      </c>
      <c r="G2793" s="338">
        <v>1394475</v>
      </c>
      <c r="H2793" s="336">
        <v>200949.56428028547</v>
      </c>
      <c r="I2793" s="336">
        <v>5577.9000000000005</v>
      </c>
      <c r="J2793" s="336"/>
      <c r="K2793" s="336"/>
      <c r="L2793" s="337">
        <f t="shared" si="130"/>
        <v>14.410409959324152</v>
      </c>
      <c r="M2793" s="337">
        <f t="shared" si="131"/>
        <v>0.4</v>
      </c>
    </row>
    <row r="2794" spans="1:13">
      <c r="A2794" s="334" t="s">
        <v>116</v>
      </c>
      <c r="B2794" s="334" t="s">
        <v>52</v>
      </c>
      <c r="C2794" s="334" t="s">
        <v>52</v>
      </c>
      <c r="D2794" s="334" t="s">
        <v>1537</v>
      </c>
      <c r="E2794" s="334" t="s">
        <v>1041</v>
      </c>
      <c r="F2794" s="334" t="str">
        <f t="shared" si="132"/>
        <v>Dhaka FR Non-PNP</v>
      </c>
      <c r="G2794" s="338">
        <v>2462599</v>
      </c>
      <c r="H2794" s="336">
        <v>351874.03520733473</v>
      </c>
      <c r="I2794" s="336">
        <v>9850.3960000000006</v>
      </c>
      <c r="J2794" s="336"/>
      <c r="K2794" s="336"/>
      <c r="L2794" s="337">
        <f t="shared" si="130"/>
        <v>14.288726471802137</v>
      </c>
      <c r="M2794" s="337">
        <f t="shared" si="131"/>
        <v>0.4</v>
      </c>
    </row>
    <row r="2795" spans="1:13">
      <c r="A2795" s="334" t="s">
        <v>301</v>
      </c>
      <c r="B2795" s="334" t="s">
        <v>1566</v>
      </c>
      <c r="C2795" s="334" t="s">
        <v>389</v>
      </c>
      <c r="D2795" s="334" t="s">
        <v>1537</v>
      </c>
      <c r="E2795" s="334" t="s">
        <v>1041</v>
      </c>
      <c r="F2795" s="334" t="str">
        <f t="shared" si="132"/>
        <v>Rangpur FR Non-PNP</v>
      </c>
      <c r="G2795" s="338">
        <v>2027505</v>
      </c>
      <c r="H2795" s="336">
        <v>307223.53868947097</v>
      </c>
      <c r="I2795" s="336">
        <v>8110.02</v>
      </c>
      <c r="J2795" s="336"/>
      <c r="K2795" s="336"/>
      <c r="L2795" s="337">
        <f t="shared" si="130"/>
        <v>15.15278821455291</v>
      </c>
      <c r="M2795" s="337">
        <f t="shared" si="131"/>
        <v>0.4</v>
      </c>
    </row>
    <row r="2796" spans="1:13">
      <c r="A2796" s="334" t="s">
        <v>418</v>
      </c>
      <c r="B2796" s="334" t="s">
        <v>52</v>
      </c>
      <c r="C2796" s="334" t="s">
        <v>52</v>
      </c>
      <c r="D2796" s="334" t="s">
        <v>1537</v>
      </c>
      <c r="E2796" s="334" t="s">
        <v>1041</v>
      </c>
      <c r="F2796" s="334" t="str">
        <f t="shared" si="132"/>
        <v>Dhaka FR Non-PNP</v>
      </c>
      <c r="G2796" s="338">
        <v>1394297</v>
      </c>
      <c r="H2796" s="336">
        <v>204133.78983445655</v>
      </c>
      <c r="I2796" s="336">
        <v>5577.1880000000001</v>
      </c>
      <c r="J2796" s="336"/>
      <c r="K2796" s="336"/>
      <c r="L2796" s="337">
        <f t="shared" si="130"/>
        <v>14.640624618317084</v>
      </c>
      <c r="M2796" s="337">
        <f t="shared" si="131"/>
        <v>0.4</v>
      </c>
    </row>
    <row r="2797" spans="1:13">
      <c r="A2797" s="334" t="s">
        <v>160</v>
      </c>
      <c r="B2797" s="334" t="s">
        <v>162</v>
      </c>
      <c r="C2797" s="334" t="s">
        <v>195</v>
      </c>
      <c r="D2797" s="334" t="s">
        <v>1537</v>
      </c>
      <c r="E2797" s="334" t="s">
        <v>1041</v>
      </c>
      <c r="F2797" s="334" t="str">
        <f t="shared" si="132"/>
        <v>Chattogram FR Non-PNP</v>
      </c>
      <c r="G2797" s="338">
        <v>1470836</v>
      </c>
      <c r="H2797" s="336">
        <v>204303.65434679182</v>
      </c>
      <c r="I2797" s="336">
        <v>5883.3440000000001</v>
      </c>
      <c r="J2797" s="336"/>
      <c r="K2797" s="336"/>
      <c r="L2797" s="337">
        <f t="shared" si="130"/>
        <v>13.890308256446799</v>
      </c>
      <c r="M2797" s="337">
        <f t="shared" si="131"/>
        <v>0.4</v>
      </c>
    </row>
    <row r="2798" spans="1:13">
      <c r="A2798" s="334" t="s">
        <v>360</v>
      </c>
      <c r="B2798" s="334" t="s">
        <v>362</v>
      </c>
      <c r="C2798" s="334" t="s">
        <v>52</v>
      </c>
      <c r="D2798" s="334" t="s">
        <v>1537</v>
      </c>
      <c r="E2798" s="334" t="s">
        <v>1041</v>
      </c>
      <c r="F2798" s="334" t="str">
        <f t="shared" si="132"/>
        <v>Dhaka FR Non-PNP</v>
      </c>
      <c r="G2798" s="338">
        <v>2348992</v>
      </c>
      <c r="H2798" s="336">
        <v>414112.5080503471</v>
      </c>
      <c r="I2798" s="336">
        <v>9395.9680000000008</v>
      </c>
      <c r="J2798" s="336"/>
      <c r="K2798" s="336"/>
      <c r="L2798" s="337">
        <f t="shared" si="130"/>
        <v>17.629370727969576</v>
      </c>
      <c r="M2798" s="337">
        <f t="shared" si="131"/>
        <v>0.4</v>
      </c>
    </row>
    <row r="2799" spans="1:13">
      <c r="A2799" s="334" t="s">
        <v>293</v>
      </c>
      <c r="B2799" s="334" t="s">
        <v>295</v>
      </c>
      <c r="C2799" s="334" t="s">
        <v>195</v>
      </c>
      <c r="D2799" s="334" t="s">
        <v>1537</v>
      </c>
      <c r="E2799" s="334" t="s">
        <v>1041</v>
      </c>
      <c r="F2799" s="334" t="str">
        <f t="shared" si="132"/>
        <v>Chattogram FR Non-PNP</v>
      </c>
      <c r="G2799" s="338">
        <v>1636444</v>
      </c>
      <c r="H2799" s="336">
        <v>219714.48585837832</v>
      </c>
      <c r="I2799" s="336">
        <v>16493.510177953409</v>
      </c>
      <c r="J2799" s="336"/>
      <c r="K2799" s="336"/>
      <c r="L2799" s="337">
        <f t="shared" si="130"/>
        <v>13.426336975684979</v>
      </c>
      <c r="M2799" s="337">
        <f t="shared" si="131"/>
        <v>1.007887234635185</v>
      </c>
    </row>
    <row r="2800" spans="1:13">
      <c r="A2800" s="334" t="s">
        <v>618</v>
      </c>
      <c r="B2800" s="334" t="s">
        <v>98</v>
      </c>
      <c r="C2800" s="334" t="s">
        <v>52</v>
      </c>
      <c r="D2800" s="334" t="s">
        <v>1537</v>
      </c>
      <c r="E2800" s="334" t="s">
        <v>1041</v>
      </c>
      <c r="F2800" s="334" t="str">
        <f t="shared" si="132"/>
        <v>Dhaka FR Non-PNP</v>
      </c>
      <c r="G2800" s="338">
        <v>4019794</v>
      </c>
      <c r="H2800" s="336">
        <v>647370.47884091688</v>
      </c>
      <c r="I2800" s="336">
        <v>16079.175999999999</v>
      </c>
      <c r="J2800" s="336"/>
      <c r="K2800" s="336"/>
      <c r="L2800" s="337">
        <f t="shared" si="130"/>
        <v>16.104568513732715</v>
      </c>
      <c r="M2800" s="337">
        <f t="shared" si="131"/>
        <v>0.4</v>
      </c>
    </row>
    <row r="2801" spans="1:13">
      <c r="A2801" s="334" t="s">
        <v>339</v>
      </c>
      <c r="B2801" s="334" t="s">
        <v>325</v>
      </c>
      <c r="C2801" s="334" t="s">
        <v>389</v>
      </c>
      <c r="D2801" s="334" t="s">
        <v>1537</v>
      </c>
      <c r="E2801" s="334" t="s">
        <v>1041</v>
      </c>
      <c r="F2801" s="334" t="str">
        <f t="shared" si="132"/>
        <v>Rangpur FR Non-PNP</v>
      </c>
      <c r="G2801" s="338">
        <v>1341852</v>
      </c>
      <c r="H2801" s="336">
        <v>195065.16788911074</v>
      </c>
      <c r="I2801" s="336">
        <v>5367.4080000000004</v>
      </c>
      <c r="J2801" s="336"/>
      <c r="K2801" s="336"/>
      <c r="L2801" s="337">
        <f t="shared" si="130"/>
        <v>14.537010630763358</v>
      </c>
      <c r="M2801" s="337">
        <f t="shared" si="131"/>
        <v>0.4</v>
      </c>
    </row>
    <row r="2802" spans="1:13">
      <c r="A2802" s="334" t="s">
        <v>462</v>
      </c>
      <c r="B2802" s="334" t="s">
        <v>283</v>
      </c>
      <c r="C2802" s="334" t="s">
        <v>195</v>
      </c>
      <c r="D2802" s="334" t="s">
        <v>1537</v>
      </c>
      <c r="E2802" s="334" t="s">
        <v>1041</v>
      </c>
      <c r="F2802" s="334" t="str">
        <f t="shared" si="132"/>
        <v>Chattogram FR Non-PNP</v>
      </c>
      <c r="G2802" s="338">
        <v>3744581</v>
      </c>
      <c r="H2802" s="336">
        <v>609023.27788433048</v>
      </c>
      <c r="I2802" s="336">
        <v>14978.324000000001</v>
      </c>
      <c r="J2802" s="336"/>
      <c r="K2802" s="336"/>
      <c r="L2802" s="337">
        <f t="shared" si="130"/>
        <v>16.264123486294739</v>
      </c>
      <c r="M2802" s="337">
        <f t="shared" si="131"/>
        <v>0.4</v>
      </c>
    </row>
    <row r="2803" spans="1:13">
      <c r="A2803" s="334" t="s">
        <v>937</v>
      </c>
      <c r="B2803" s="334" t="s">
        <v>1139</v>
      </c>
      <c r="C2803" s="334" t="s">
        <v>189</v>
      </c>
      <c r="D2803" s="334" t="s">
        <v>1537</v>
      </c>
      <c r="E2803" s="334" t="s">
        <v>1041</v>
      </c>
      <c r="F2803" s="334" t="str">
        <f t="shared" si="132"/>
        <v>Barishal FR Non-PNP</v>
      </c>
      <c r="G2803" s="338">
        <v>1371829</v>
      </c>
      <c r="H2803" s="336">
        <v>211875.32275775826</v>
      </c>
      <c r="I2803" s="336">
        <v>5487.3159999999998</v>
      </c>
      <c r="J2803" s="336"/>
      <c r="K2803" s="336"/>
      <c r="L2803" s="337">
        <f t="shared" si="130"/>
        <v>15.444732744223824</v>
      </c>
      <c r="M2803" s="337">
        <f t="shared" si="131"/>
        <v>0.4</v>
      </c>
    </row>
    <row r="2804" spans="1:13">
      <c r="A2804" s="334" t="s">
        <v>413</v>
      </c>
      <c r="B2804" s="334" t="s">
        <v>52</v>
      </c>
      <c r="C2804" s="334" t="s">
        <v>52</v>
      </c>
      <c r="D2804" s="334" t="s">
        <v>1537</v>
      </c>
      <c r="E2804" s="334" t="s">
        <v>1041</v>
      </c>
      <c r="F2804" s="334" t="str">
        <f t="shared" si="132"/>
        <v>Dhaka FR Non-PNP</v>
      </c>
      <c r="G2804" s="338">
        <v>1694338</v>
      </c>
      <c r="H2804" s="336">
        <v>280540.91190448386</v>
      </c>
      <c r="I2804" s="336">
        <v>6777.3519999999999</v>
      </c>
      <c r="J2804" s="336"/>
      <c r="K2804" s="336"/>
      <c r="L2804" s="337">
        <f t="shared" si="130"/>
        <v>16.557552973756351</v>
      </c>
      <c r="M2804" s="337">
        <f t="shared" si="131"/>
        <v>0.4</v>
      </c>
    </row>
    <row r="2805" spans="1:13">
      <c r="A2805" s="334" t="s">
        <v>424</v>
      </c>
      <c r="B2805" s="334" t="s">
        <v>52</v>
      </c>
      <c r="C2805" s="334" t="s">
        <v>52</v>
      </c>
      <c r="D2805" s="334" t="s">
        <v>1537</v>
      </c>
      <c r="E2805" s="334" t="s">
        <v>1041</v>
      </c>
      <c r="F2805" s="334" t="str">
        <f t="shared" si="132"/>
        <v>Dhaka FR Non-PNP</v>
      </c>
      <c r="G2805" s="338">
        <v>1423123</v>
      </c>
      <c r="H2805" s="336">
        <v>220962.55947973687</v>
      </c>
      <c r="I2805" s="336">
        <v>5692.4920000000002</v>
      </c>
      <c r="J2805" s="336"/>
      <c r="K2805" s="336"/>
      <c r="L2805" s="337">
        <f t="shared" si="130"/>
        <v>15.526596048250003</v>
      </c>
      <c r="M2805" s="337">
        <f t="shared" si="131"/>
        <v>0.4</v>
      </c>
    </row>
    <row r="2806" spans="1:13">
      <c r="A2806" s="334" t="s">
        <v>168</v>
      </c>
      <c r="B2806" s="334" t="s">
        <v>170</v>
      </c>
      <c r="C2806" s="334" t="s">
        <v>195</v>
      </c>
      <c r="D2806" s="334" t="s">
        <v>1537</v>
      </c>
      <c r="E2806" s="334" t="s">
        <v>1041</v>
      </c>
      <c r="F2806" s="334" t="str">
        <f t="shared" si="132"/>
        <v>Chattogram FR Non-PNP</v>
      </c>
      <c r="G2806" s="338">
        <v>1625646</v>
      </c>
      <c r="H2806" s="336">
        <v>277461.75685368926</v>
      </c>
      <c r="I2806" s="336">
        <v>113220.84746192546</v>
      </c>
      <c r="J2806" s="336"/>
      <c r="K2806" s="336"/>
      <c r="L2806" s="337">
        <f t="shared" si="130"/>
        <v>17.067784551722163</v>
      </c>
      <c r="M2806" s="337">
        <f t="shared" si="131"/>
        <v>6.9646680434685946</v>
      </c>
    </row>
    <row r="2807" spans="1:13">
      <c r="A2807" s="334" t="s">
        <v>453</v>
      </c>
      <c r="B2807" s="334" t="s">
        <v>455</v>
      </c>
      <c r="C2807" s="334" t="s">
        <v>195</v>
      </c>
      <c r="D2807" s="334" t="s">
        <v>1537</v>
      </c>
      <c r="E2807" s="334" t="s">
        <v>1041</v>
      </c>
      <c r="F2807" s="334" t="str">
        <f t="shared" si="132"/>
        <v>Chattogram FR Non-PNP</v>
      </c>
      <c r="G2807" s="338">
        <v>3466701</v>
      </c>
      <c r="H2807" s="336">
        <v>550201.85292575834</v>
      </c>
      <c r="I2807" s="336">
        <v>13866.804</v>
      </c>
      <c r="J2807" s="336"/>
      <c r="K2807" s="336"/>
      <c r="L2807" s="337">
        <f t="shared" si="130"/>
        <v>15.871050111496732</v>
      </c>
      <c r="M2807" s="337">
        <f t="shared" si="131"/>
        <v>0.4</v>
      </c>
    </row>
    <row r="2808" spans="1:13">
      <c r="A2808" s="334" t="s">
        <v>458</v>
      </c>
      <c r="B2808" s="334" t="s">
        <v>162</v>
      </c>
      <c r="C2808" s="334" t="s">
        <v>195</v>
      </c>
      <c r="D2808" s="334" t="s">
        <v>1537</v>
      </c>
      <c r="E2808" s="334" t="s">
        <v>1041</v>
      </c>
      <c r="F2808" s="334" t="str">
        <f t="shared" si="132"/>
        <v>Chattogram FR Non-PNP</v>
      </c>
      <c r="G2808" s="338">
        <v>4132497</v>
      </c>
      <c r="H2808" s="336">
        <v>680077.29184700944</v>
      </c>
      <c r="I2808" s="336">
        <v>16529.988000000001</v>
      </c>
      <c r="J2808" s="336"/>
      <c r="K2808" s="336"/>
      <c r="L2808" s="337">
        <f t="shared" si="130"/>
        <v>16.456812717517021</v>
      </c>
      <c r="M2808" s="337">
        <f t="shared" si="131"/>
        <v>0.4</v>
      </c>
    </row>
    <row r="2809" spans="1:13">
      <c r="A2809" s="334" t="s">
        <v>483</v>
      </c>
      <c r="B2809" s="334" t="s">
        <v>52</v>
      </c>
      <c r="C2809" s="334" t="s">
        <v>52</v>
      </c>
      <c r="D2809" s="334" t="s">
        <v>1537</v>
      </c>
      <c r="E2809" s="334" t="s">
        <v>1041</v>
      </c>
      <c r="F2809" s="334" t="str">
        <f t="shared" si="132"/>
        <v>Dhaka FR Non-PNP</v>
      </c>
      <c r="G2809" s="338">
        <v>3053759</v>
      </c>
      <c r="H2809" s="336">
        <v>491255.79505730351</v>
      </c>
      <c r="I2809" s="336">
        <v>12215.036</v>
      </c>
      <c r="J2809" s="336"/>
      <c r="K2809" s="336"/>
      <c r="L2809" s="337">
        <f t="shared" si="130"/>
        <v>16.086920908208654</v>
      </c>
      <c r="M2809" s="337">
        <f t="shared" si="131"/>
        <v>0.4</v>
      </c>
    </row>
    <row r="2810" spans="1:13">
      <c r="A2810" s="334" t="s">
        <v>577</v>
      </c>
      <c r="B2810" s="334" t="s">
        <v>79</v>
      </c>
      <c r="C2810" s="334" t="s">
        <v>52</v>
      </c>
      <c r="D2810" s="334" t="s">
        <v>1537</v>
      </c>
      <c r="E2810" s="334" t="s">
        <v>1041</v>
      </c>
      <c r="F2810" s="334" t="str">
        <f t="shared" si="132"/>
        <v>Dhaka FR Non-PNP</v>
      </c>
      <c r="G2810" s="338">
        <v>1975433</v>
      </c>
      <c r="H2810" s="336">
        <v>294481.68121196184</v>
      </c>
      <c r="I2810" s="336">
        <v>7901.732</v>
      </c>
      <c r="J2810" s="336"/>
      <c r="K2810" s="336"/>
      <c r="L2810" s="337">
        <f t="shared" si="130"/>
        <v>14.90719661015898</v>
      </c>
      <c r="M2810" s="337">
        <f t="shared" si="131"/>
        <v>0.4</v>
      </c>
    </row>
    <row r="2811" spans="1:13">
      <c r="A2811" s="334" t="s">
        <v>446</v>
      </c>
      <c r="B2811" s="334" t="s">
        <v>107</v>
      </c>
      <c r="C2811" s="334" t="s">
        <v>107</v>
      </c>
      <c r="D2811" s="334" t="s">
        <v>1537</v>
      </c>
      <c r="E2811" s="334" t="s">
        <v>1041</v>
      </c>
      <c r="F2811" s="334" t="str">
        <f t="shared" si="132"/>
        <v>Rajshahi FR Non-PNP</v>
      </c>
      <c r="G2811" s="338">
        <v>1847012</v>
      </c>
      <c r="H2811" s="336">
        <v>251128.04077789868</v>
      </c>
      <c r="I2811" s="336">
        <v>7388.0479999999998</v>
      </c>
      <c r="J2811" s="336"/>
      <c r="K2811" s="336"/>
      <c r="L2811" s="337">
        <f t="shared" si="130"/>
        <v>13.596448792855634</v>
      </c>
      <c r="M2811" s="337">
        <f t="shared" si="131"/>
        <v>0.4</v>
      </c>
    </row>
    <row r="2812" spans="1:13">
      <c r="A2812" s="334" t="s">
        <v>259</v>
      </c>
      <c r="B2812" s="334" t="s">
        <v>1565</v>
      </c>
      <c r="C2812" s="334" t="s">
        <v>189</v>
      </c>
      <c r="D2812" s="334" t="s">
        <v>1537</v>
      </c>
      <c r="E2812" s="334" t="s">
        <v>1041</v>
      </c>
      <c r="F2812" s="334" t="str">
        <f t="shared" si="132"/>
        <v>Barishal FR Non-PNP</v>
      </c>
      <c r="G2812" s="338">
        <v>589407</v>
      </c>
      <c r="H2812" s="336">
        <v>91519.605409518903</v>
      </c>
      <c r="I2812" s="336">
        <v>2357.6280000000002</v>
      </c>
      <c r="J2812" s="336"/>
      <c r="K2812" s="336"/>
      <c r="L2812" s="337">
        <f t="shared" si="130"/>
        <v>15.527403883822027</v>
      </c>
      <c r="M2812" s="337">
        <f t="shared" si="131"/>
        <v>0.4</v>
      </c>
    </row>
    <row r="2813" spans="1:13">
      <c r="A2813" s="334" t="s">
        <v>485</v>
      </c>
      <c r="B2813" s="334" t="s">
        <v>487</v>
      </c>
      <c r="C2813" s="334" t="s">
        <v>52</v>
      </c>
      <c r="D2813" s="334" t="s">
        <v>1537</v>
      </c>
      <c r="E2813" s="334" t="s">
        <v>1041</v>
      </c>
      <c r="F2813" s="334" t="str">
        <f t="shared" si="132"/>
        <v>Dhaka FR Non-PNP</v>
      </c>
      <c r="G2813" s="338">
        <v>2021177</v>
      </c>
      <c r="H2813" s="336">
        <v>267848.03470851091</v>
      </c>
      <c r="I2813" s="336">
        <v>8084.7080000000005</v>
      </c>
      <c r="J2813" s="336"/>
      <c r="K2813" s="336"/>
      <c r="L2813" s="337">
        <f t="shared" si="130"/>
        <v>13.252082064485737</v>
      </c>
      <c r="M2813" s="337">
        <f t="shared" si="131"/>
        <v>0.4</v>
      </c>
    </row>
    <row r="2814" spans="1:13">
      <c r="A2814" s="334" t="s">
        <v>322</v>
      </c>
      <c r="B2814" s="334" t="s">
        <v>323</v>
      </c>
      <c r="C2814" s="334" t="s">
        <v>389</v>
      </c>
      <c r="D2814" s="334" t="s">
        <v>1537</v>
      </c>
      <c r="E2814" s="334" t="s">
        <v>1041</v>
      </c>
      <c r="F2814" s="334" t="str">
        <f t="shared" si="132"/>
        <v>Rangpur FR Non-PNP</v>
      </c>
      <c r="G2814" s="338">
        <v>2550575</v>
      </c>
      <c r="H2814" s="336">
        <v>415489.74132358591</v>
      </c>
      <c r="I2814" s="336">
        <v>10202.300000000001</v>
      </c>
      <c r="J2814" s="336"/>
      <c r="K2814" s="336"/>
      <c r="L2814" s="337">
        <f t="shared" si="130"/>
        <v>16.290042101235443</v>
      </c>
      <c r="M2814" s="337">
        <f t="shared" si="131"/>
        <v>0.4</v>
      </c>
    </row>
    <row r="2815" spans="1:13">
      <c r="A2815" s="334" t="s">
        <v>593</v>
      </c>
      <c r="B2815" s="334" t="s">
        <v>52</v>
      </c>
      <c r="C2815" s="334" t="s">
        <v>52</v>
      </c>
      <c r="D2815" s="334" t="s">
        <v>1537</v>
      </c>
      <c r="E2815" s="334" t="s">
        <v>1041</v>
      </c>
      <c r="F2815" s="334" t="str">
        <f t="shared" si="132"/>
        <v>Dhaka FR Non-PNP</v>
      </c>
      <c r="G2815" s="338">
        <v>2201214</v>
      </c>
      <c r="H2815" s="336">
        <v>321159.78189044219</v>
      </c>
      <c r="I2815" s="336">
        <v>8804.8559999999998</v>
      </c>
      <c r="J2815" s="336"/>
      <c r="K2815" s="336"/>
      <c r="L2815" s="337">
        <f t="shared" si="130"/>
        <v>14.590120810173032</v>
      </c>
      <c r="M2815" s="337">
        <f t="shared" si="131"/>
        <v>0.4</v>
      </c>
    </row>
    <row r="2816" spans="1:13">
      <c r="A2816" s="334" t="s">
        <v>281</v>
      </c>
      <c r="B2816" s="334" t="s">
        <v>283</v>
      </c>
      <c r="C2816" s="334" t="s">
        <v>195</v>
      </c>
      <c r="D2816" s="334" t="s">
        <v>1537</v>
      </c>
      <c r="E2816" s="334" t="s">
        <v>1041</v>
      </c>
      <c r="F2816" s="334" t="str">
        <f t="shared" si="132"/>
        <v>Chattogram FR Non-PNP</v>
      </c>
      <c r="G2816" s="338">
        <v>1851877</v>
      </c>
      <c r="H2816" s="336">
        <v>337828.34610786493</v>
      </c>
      <c r="I2816" s="336">
        <v>1.4551915228366852E-11</v>
      </c>
      <c r="J2816" s="336"/>
      <c r="K2816" s="336"/>
      <c r="L2816" s="337">
        <f t="shared" si="130"/>
        <v>18.242482956906152</v>
      </c>
      <c r="M2816" s="337">
        <f t="shared" si="131"/>
        <v>7.8579275126624777E-16</v>
      </c>
    </row>
    <row r="2817" spans="1:13">
      <c r="A2817" s="334" t="s">
        <v>836</v>
      </c>
      <c r="B2817" s="334" t="s">
        <v>48</v>
      </c>
      <c r="C2817" s="334" t="s">
        <v>18</v>
      </c>
      <c r="D2817" s="334" t="s">
        <v>1537</v>
      </c>
      <c r="E2817" s="334" t="s">
        <v>1041</v>
      </c>
      <c r="F2817" s="334" t="str">
        <f t="shared" si="132"/>
        <v>Mymensingh FR Non-PNP</v>
      </c>
      <c r="G2817" s="338">
        <v>690783</v>
      </c>
      <c r="H2817" s="336">
        <v>93649.649947236321</v>
      </c>
      <c r="I2817" s="336">
        <v>13666.434919748812</v>
      </c>
      <c r="J2817" s="336"/>
      <c r="K2817" s="336"/>
      <c r="L2817" s="337">
        <f t="shared" si="130"/>
        <v>13.557028755374164</v>
      </c>
      <c r="M2817" s="337">
        <f t="shared" si="131"/>
        <v>1.9783976907000913</v>
      </c>
    </row>
    <row r="2818" spans="1:13">
      <c r="A2818" s="334" t="s">
        <v>479</v>
      </c>
      <c r="B2818" s="334" t="s">
        <v>226</v>
      </c>
      <c r="C2818" s="334" t="s">
        <v>107</v>
      </c>
      <c r="D2818" s="334" t="s">
        <v>1537</v>
      </c>
      <c r="E2818" s="334" t="s">
        <v>1041</v>
      </c>
      <c r="F2818" s="334" t="str">
        <f t="shared" si="132"/>
        <v>Rajshahi FR Non-PNP</v>
      </c>
      <c r="G2818" s="338">
        <v>2377978</v>
      </c>
      <c r="H2818" s="336">
        <v>350891.97265502461</v>
      </c>
      <c r="I2818" s="336">
        <v>9511.9120000000003</v>
      </c>
      <c r="J2818" s="336"/>
      <c r="K2818" s="336"/>
      <c r="L2818" s="337">
        <f t="shared" si="130"/>
        <v>14.755896507664268</v>
      </c>
      <c r="M2818" s="337">
        <f t="shared" si="131"/>
        <v>0.4</v>
      </c>
    </row>
    <row r="2819" spans="1:13">
      <c r="A2819" s="334" t="s">
        <v>581</v>
      </c>
      <c r="B2819" s="334" t="s">
        <v>103</v>
      </c>
      <c r="C2819" s="334" t="s">
        <v>52</v>
      </c>
      <c r="D2819" s="334" t="s">
        <v>1537</v>
      </c>
      <c r="E2819" s="334" t="s">
        <v>1041</v>
      </c>
      <c r="F2819" s="334" t="str">
        <f t="shared" si="132"/>
        <v>Dhaka FR Non-PNP</v>
      </c>
      <c r="G2819" s="338">
        <v>1890965</v>
      </c>
      <c r="H2819" s="336">
        <v>298888.48500267084</v>
      </c>
      <c r="I2819" s="336">
        <v>7563.8600000000006</v>
      </c>
      <c r="J2819" s="336"/>
      <c r="K2819" s="336"/>
      <c r="L2819" s="337">
        <f t="shared" ref="L2819:L2882" si="133">(H2819/G2819)*100</f>
        <v>15.806135227392936</v>
      </c>
      <c r="M2819" s="337">
        <f t="shared" ref="M2819:M2882" si="134">(I2819/G2819)*100</f>
        <v>0.4</v>
      </c>
    </row>
    <row r="2820" spans="1:13">
      <c r="A2820" s="334" t="s">
        <v>630</v>
      </c>
      <c r="B2820" s="334" t="s">
        <v>52</v>
      </c>
      <c r="C2820" s="334" t="s">
        <v>52</v>
      </c>
      <c r="D2820" s="334" t="s">
        <v>1537</v>
      </c>
      <c r="E2820" s="334" t="s">
        <v>1041</v>
      </c>
      <c r="F2820" s="334" t="str">
        <f t="shared" ref="F2820:F2883" si="135">CONCATENATE(C2820," ",E2820," ",D2820)</f>
        <v>Dhaka FR Non-PNP</v>
      </c>
      <c r="G2820" s="338">
        <v>3692529</v>
      </c>
      <c r="H2820" s="336">
        <v>615727.6290510142</v>
      </c>
      <c r="I2820" s="336">
        <v>14770.116</v>
      </c>
      <c r="J2820" s="336"/>
      <c r="K2820" s="336"/>
      <c r="L2820" s="337">
        <f t="shared" si="133"/>
        <v>16.674957164886564</v>
      </c>
      <c r="M2820" s="337">
        <f t="shared" si="134"/>
        <v>0.4</v>
      </c>
    </row>
    <row r="2821" spans="1:13">
      <c r="A2821" s="334" t="s">
        <v>163</v>
      </c>
      <c r="B2821" s="334" t="s">
        <v>165</v>
      </c>
      <c r="C2821" s="334" t="s">
        <v>52</v>
      </c>
      <c r="D2821" s="334" t="s">
        <v>1537</v>
      </c>
      <c r="E2821" s="334" t="s">
        <v>1041</v>
      </c>
      <c r="F2821" s="334" t="str">
        <f t="shared" si="135"/>
        <v>Dhaka FR Non-PNP</v>
      </c>
      <c r="G2821" s="338">
        <v>1643151</v>
      </c>
      <c r="H2821" s="336">
        <v>257025.70627977746</v>
      </c>
      <c r="I2821" s="336">
        <v>6572.6040000000003</v>
      </c>
      <c r="J2821" s="336"/>
      <c r="K2821" s="336"/>
      <c r="L2821" s="337">
        <f t="shared" si="133"/>
        <v>15.642245069368393</v>
      </c>
      <c r="M2821" s="337">
        <f t="shared" si="134"/>
        <v>0.4</v>
      </c>
    </row>
    <row r="2822" spans="1:13">
      <c r="A2822" s="334" t="s">
        <v>481</v>
      </c>
      <c r="B2822" s="334" t="s">
        <v>206</v>
      </c>
      <c r="C2822" s="334" t="s">
        <v>52</v>
      </c>
      <c r="D2822" s="334" t="s">
        <v>1537</v>
      </c>
      <c r="E2822" s="334" t="s">
        <v>1041</v>
      </c>
      <c r="F2822" s="334" t="str">
        <f t="shared" si="135"/>
        <v>Dhaka FR Non-PNP</v>
      </c>
      <c r="G2822" s="338">
        <v>2336465</v>
      </c>
      <c r="H2822" s="336">
        <v>240688.62745718364</v>
      </c>
      <c r="I2822" s="336">
        <v>9345.86</v>
      </c>
      <c r="J2822" s="336"/>
      <c r="K2822" s="336"/>
      <c r="L2822" s="337">
        <f t="shared" si="133"/>
        <v>10.301400939332865</v>
      </c>
      <c r="M2822" s="337">
        <f t="shared" si="134"/>
        <v>0.4</v>
      </c>
    </row>
    <row r="2823" spans="1:13">
      <c r="A2823" s="334" t="s">
        <v>269</v>
      </c>
      <c r="B2823" s="334" t="s">
        <v>79</v>
      </c>
      <c r="C2823" s="334" t="s">
        <v>52</v>
      </c>
      <c r="D2823" s="334" t="s">
        <v>1537</v>
      </c>
      <c r="E2823" s="334" t="s">
        <v>1041</v>
      </c>
      <c r="F2823" s="334" t="str">
        <f t="shared" si="135"/>
        <v>Dhaka FR Non-PNP</v>
      </c>
      <c r="G2823" s="338">
        <v>1960751</v>
      </c>
      <c r="H2823" s="336">
        <v>299782.70460765006</v>
      </c>
      <c r="I2823" s="336">
        <v>7843.0039999999999</v>
      </c>
      <c r="J2823" s="336"/>
      <c r="K2823" s="336"/>
      <c r="L2823" s="337">
        <f t="shared" si="133"/>
        <v>15.289177698119245</v>
      </c>
      <c r="M2823" s="337">
        <f t="shared" si="134"/>
        <v>0.4</v>
      </c>
    </row>
    <row r="2824" spans="1:13">
      <c r="A2824" s="334" t="s">
        <v>375</v>
      </c>
      <c r="B2824" s="334" t="s">
        <v>52</v>
      </c>
      <c r="C2824" s="334" t="s">
        <v>52</v>
      </c>
      <c r="D2824" s="334" t="s">
        <v>1537</v>
      </c>
      <c r="E2824" s="334" t="s">
        <v>1041</v>
      </c>
      <c r="F2824" s="334" t="str">
        <f t="shared" si="135"/>
        <v>Dhaka FR Non-PNP</v>
      </c>
      <c r="G2824" s="338">
        <v>875372</v>
      </c>
      <c r="H2824" s="336">
        <v>149555.99967625368</v>
      </c>
      <c r="I2824" s="336">
        <v>4555.4678260992223</v>
      </c>
      <c r="J2824" s="336"/>
      <c r="K2824" s="336"/>
      <c r="L2824" s="337">
        <f t="shared" si="133"/>
        <v>17.084850746454499</v>
      </c>
      <c r="M2824" s="337">
        <f t="shared" si="134"/>
        <v>0.52040364851734144</v>
      </c>
    </row>
    <row r="2825" spans="1:13">
      <c r="A2825" s="334" t="s">
        <v>430</v>
      </c>
      <c r="B2825" s="334" t="s">
        <v>52</v>
      </c>
      <c r="C2825" s="334" t="s">
        <v>52</v>
      </c>
      <c r="D2825" s="334" t="s">
        <v>1537</v>
      </c>
      <c r="E2825" s="334" t="s">
        <v>1041</v>
      </c>
      <c r="F2825" s="334" t="str">
        <f t="shared" si="135"/>
        <v>Dhaka FR Non-PNP</v>
      </c>
      <c r="G2825" s="338">
        <v>3147887</v>
      </c>
      <c r="H2825" s="336">
        <v>455898.34527421038</v>
      </c>
      <c r="I2825" s="336">
        <v>12591.548000000001</v>
      </c>
      <c r="J2825" s="336"/>
      <c r="K2825" s="336"/>
      <c r="L2825" s="337">
        <f t="shared" si="133"/>
        <v>14.482678230642026</v>
      </c>
      <c r="M2825" s="337">
        <f t="shared" si="134"/>
        <v>0.4</v>
      </c>
    </row>
    <row r="2826" spans="1:13">
      <c r="A2826" s="334" t="s">
        <v>332</v>
      </c>
      <c r="B2826" s="334" t="s">
        <v>48</v>
      </c>
      <c r="C2826" s="334" t="s">
        <v>18</v>
      </c>
      <c r="D2826" s="334" t="s">
        <v>1537</v>
      </c>
      <c r="E2826" s="334" t="s">
        <v>1041</v>
      </c>
      <c r="F2826" s="334" t="str">
        <f t="shared" si="135"/>
        <v>Mymensingh FR Non-PNP</v>
      </c>
      <c r="G2826" s="338">
        <v>833857</v>
      </c>
      <c r="H2826" s="336">
        <v>98937.360496995345</v>
      </c>
      <c r="I2826" s="336">
        <v>3335.4279999999999</v>
      </c>
      <c r="J2826" s="336"/>
      <c r="K2826" s="336"/>
      <c r="L2826" s="337">
        <f t="shared" si="133"/>
        <v>11.865027276498889</v>
      </c>
      <c r="M2826" s="337">
        <f t="shared" si="134"/>
        <v>0.4</v>
      </c>
    </row>
    <row r="2827" spans="1:13">
      <c r="A2827" s="334" t="s">
        <v>198</v>
      </c>
      <c r="B2827" s="334" t="s">
        <v>165</v>
      </c>
      <c r="C2827" s="334" t="s">
        <v>52</v>
      </c>
      <c r="D2827" s="334" t="s">
        <v>1537</v>
      </c>
      <c r="E2827" s="334" t="s">
        <v>1041</v>
      </c>
      <c r="F2827" s="334" t="str">
        <f t="shared" si="135"/>
        <v>Dhaka FR Non-PNP</v>
      </c>
      <c r="G2827" s="338">
        <v>2025945</v>
      </c>
      <c r="H2827" s="336">
        <v>281411.679588094</v>
      </c>
      <c r="I2827" s="336">
        <v>17993.04000108318</v>
      </c>
      <c r="J2827" s="336"/>
      <c r="K2827" s="336"/>
      <c r="L2827" s="337">
        <f t="shared" si="133"/>
        <v>13.89039088366634</v>
      </c>
      <c r="M2827" s="337">
        <f t="shared" si="134"/>
        <v>0.88813072423403294</v>
      </c>
    </row>
    <row r="2828" spans="1:13">
      <c r="A2828" s="334" t="s">
        <v>298</v>
      </c>
      <c r="B2828" s="334" t="s">
        <v>300</v>
      </c>
      <c r="C2828" s="334" t="s">
        <v>18</v>
      </c>
      <c r="D2828" s="334" t="s">
        <v>1537</v>
      </c>
      <c r="E2828" s="334" t="s">
        <v>1041</v>
      </c>
      <c r="F2828" s="334" t="str">
        <f t="shared" si="135"/>
        <v>Mymensingh FR Non-PNP</v>
      </c>
      <c r="G2828" s="338">
        <v>1347709</v>
      </c>
      <c r="H2828" s="336">
        <v>186628.5272304329</v>
      </c>
      <c r="I2828" s="336">
        <v>5390.8360000000002</v>
      </c>
      <c r="J2828" s="336"/>
      <c r="K2828" s="336"/>
      <c r="L2828" s="337">
        <f t="shared" si="133"/>
        <v>13.84783564036694</v>
      </c>
      <c r="M2828" s="337">
        <f t="shared" si="134"/>
        <v>0.4</v>
      </c>
    </row>
    <row r="2829" spans="1:13">
      <c r="A2829" s="334" t="s">
        <v>574</v>
      </c>
      <c r="B2829" s="334" t="s">
        <v>576</v>
      </c>
      <c r="C2829" s="334" t="s">
        <v>389</v>
      </c>
      <c r="D2829" s="334" t="s">
        <v>1537</v>
      </c>
      <c r="E2829" s="334" t="s">
        <v>1041</v>
      </c>
      <c r="F2829" s="334" t="str">
        <f t="shared" si="135"/>
        <v>Rangpur FR Non-PNP</v>
      </c>
      <c r="G2829" s="338">
        <v>994935</v>
      </c>
      <c r="H2829" s="336">
        <v>140432.57380499472</v>
      </c>
      <c r="I2829" s="336">
        <v>3979.7400000000002</v>
      </c>
      <c r="J2829" s="336"/>
      <c r="K2829" s="336"/>
      <c r="L2829" s="337">
        <f t="shared" si="133"/>
        <v>14.114748582067646</v>
      </c>
      <c r="M2829" s="337">
        <f t="shared" si="134"/>
        <v>0.4</v>
      </c>
    </row>
    <row r="2830" spans="1:13">
      <c r="A2830" s="334" t="s">
        <v>1201</v>
      </c>
      <c r="B2830" s="334" t="s">
        <v>189</v>
      </c>
      <c r="C2830" s="334" t="s">
        <v>189</v>
      </c>
      <c r="D2830" s="334" t="s">
        <v>1537</v>
      </c>
      <c r="E2830" s="334" t="s">
        <v>1041</v>
      </c>
      <c r="F2830" s="334" t="str">
        <f t="shared" si="135"/>
        <v>Barishal FR Non-PNP</v>
      </c>
      <c r="G2830" s="338">
        <v>1823187</v>
      </c>
      <c r="H2830" s="336">
        <v>284322.91672221123</v>
      </c>
      <c r="I2830" s="336">
        <v>7292.7480000000005</v>
      </c>
      <c r="J2830" s="336"/>
      <c r="K2830" s="336"/>
      <c r="L2830" s="337">
        <f t="shared" si="133"/>
        <v>15.594830191429143</v>
      </c>
      <c r="M2830" s="337">
        <f t="shared" si="134"/>
        <v>0.4</v>
      </c>
    </row>
    <row r="2831" spans="1:13">
      <c r="A2831" s="334" t="s">
        <v>202</v>
      </c>
      <c r="B2831" s="334" t="s">
        <v>159</v>
      </c>
      <c r="C2831" s="334" t="s">
        <v>159</v>
      </c>
      <c r="D2831" s="334" t="s">
        <v>1537</v>
      </c>
      <c r="E2831" s="334" t="s">
        <v>1041</v>
      </c>
      <c r="F2831" s="334" t="str">
        <f t="shared" si="135"/>
        <v>Khulna FR Non-PNP</v>
      </c>
      <c r="G2831" s="338">
        <v>2250751</v>
      </c>
      <c r="H2831" s="336">
        <v>330094.81325559079</v>
      </c>
      <c r="I2831" s="336">
        <v>9003.0040000000008</v>
      </c>
      <c r="J2831" s="336"/>
      <c r="K2831" s="336"/>
      <c r="L2831" s="337">
        <f t="shared" si="133"/>
        <v>14.665985409118592</v>
      </c>
      <c r="M2831" s="337">
        <f t="shared" si="134"/>
        <v>0.4</v>
      </c>
    </row>
    <row r="2832" spans="1:13">
      <c r="A2832" s="334" t="s">
        <v>931</v>
      </c>
      <c r="B2832" s="334" t="s">
        <v>226</v>
      </c>
      <c r="C2832" s="334" t="s">
        <v>107</v>
      </c>
      <c r="D2832" s="334" t="s">
        <v>1537</v>
      </c>
      <c r="E2832" s="334" t="s">
        <v>1041</v>
      </c>
      <c r="F2832" s="334" t="str">
        <f t="shared" si="135"/>
        <v>Rajshahi FR Non-PNP</v>
      </c>
      <c r="G2832" s="338">
        <v>3867768</v>
      </c>
      <c r="H2832" s="336">
        <v>507367.02882900328</v>
      </c>
      <c r="I2832" s="336">
        <v>15471.072</v>
      </c>
      <c r="J2832" s="336"/>
      <c r="K2832" s="336"/>
      <c r="L2832" s="337">
        <f t="shared" si="133"/>
        <v>13.117824772039151</v>
      </c>
      <c r="M2832" s="337">
        <f t="shared" si="134"/>
        <v>0.4</v>
      </c>
    </row>
    <row r="2833" spans="1:13">
      <c r="A2833" s="334" t="s">
        <v>591</v>
      </c>
      <c r="B2833" s="334" t="s">
        <v>389</v>
      </c>
      <c r="C2833" s="334" t="s">
        <v>389</v>
      </c>
      <c r="D2833" s="334" t="s">
        <v>1537</v>
      </c>
      <c r="E2833" s="334" t="s">
        <v>1041</v>
      </c>
      <c r="F2833" s="334" t="str">
        <f t="shared" si="135"/>
        <v>Rangpur FR Non-PNP</v>
      </c>
      <c r="G2833" s="338">
        <v>2147118</v>
      </c>
      <c r="H2833" s="336">
        <v>292029.3060541611</v>
      </c>
      <c r="I2833" s="336">
        <v>8588.4719999999998</v>
      </c>
      <c r="J2833" s="336"/>
      <c r="K2833" s="336"/>
      <c r="L2833" s="337">
        <f t="shared" si="133"/>
        <v>13.600990073864647</v>
      </c>
      <c r="M2833" s="337">
        <f t="shared" si="134"/>
        <v>0.4</v>
      </c>
    </row>
    <row r="2834" spans="1:13">
      <c r="A2834" s="334" t="s">
        <v>837</v>
      </c>
      <c r="B2834" s="334" t="s">
        <v>153</v>
      </c>
      <c r="C2834" s="334" t="s">
        <v>18</v>
      </c>
      <c r="D2834" s="334" t="s">
        <v>1537</v>
      </c>
      <c r="E2834" s="334" t="s">
        <v>1041</v>
      </c>
      <c r="F2834" s="334" t="str">
        <f t="shared" si="135"/>
        <v>Mymensingh FR Non-PNP</v>
      </c>
      <c r="G2834" s="338">
        <v>1818495</v>
      </c>
      <c r="H2834" s="336">
        <v>262003.31100142869</v>
      </c>
      <c r="I2834" s="336">
        <v>7273.9800000000005</v>
      </c>
      <c r="J2834" s="336"/>
      <c r="K2834" s="336"/>
      <c r="L2834" s="337">
        <f t="shared" si="133"/>
        <v>14.407700378688348</v>
      </c>
      <c r="M2834" s="337">
        <f t="shared" si="134"/>
        <v>0.4</v>
      </c>
    </row>
    <row r="2835" spans="1:13">
      <c r="A2835" s="334" t="s">
        <v>476</v>
      </c>
      <c r="B2835" s="334" t="s">
        <v>156</v>
      </c>
      <c r="C2835" s="334" t="s">
        <v>159</v>
      </c>
      <c r="D2835" s="334" t="s">
        <v>1537</v>
      </c>
      <c r="E2835" s="334" t="s">
        <v>1041</v>
      </c>
      <c r="F2835" s="334" t="str">
        <f t="shared" si="135"/>
        <v>Khulna FR Non-PNP</v>
      </c>
      <c r="G2835" s="338">
        <v>1527246</v>
      </c>
      <c r="H2835" s="336">
        <v>208379.676513885</v>
      </c>
      <c r="I2835" s="336">
        <v>44565.461876139292</v>
      </c>
      <c r="J2835" s="336"/>
      <c r="K2835" s="336"/>
      <c r="L2835" s="337">
        <f t="shared" si="133"/>
        <v>13.644146163347948</v>
      </c>
      <c r="M2835" s="337">
        <f t="shared" si="134"/>
        <v>2.9180277359468803</v>
      </c>
    </row>
    <row r="2836" spans="1:13">
      <c r="A2836" s="334" t="s">
        <v>383</v>
      </c>
      <c r="B2836" s="334" t="s">
        <v>103</v>
      </c>
      <c r="C2836" s="334" t="s">
        <v>52</v>
      </c>
      <c r="D2836" s="334" t="s">
        <v>1537</v>
      </c>
      <c r="E2836" s="334" t="s">
        <v>1041</v>
      </c>
      <c r="F2836" s="334" t="str">
        <f t="shared" si="135"/>
        <v>Dhaka FR Non-PNP</v>
      </c>
      <c r="G2836" s="338">
        <v>3033790</v>
      </c>
      <c r="H2836" s="336">
        <v>490305.09982899704</v>
      </c>
      <c r="I2836" s="336">
        <v>12135.16</v>
      </c>
      <c r="J2836" s="336"/>
      <c r="K2836" s="336"/>
      <c r="L2836" s="337">
        <f t="shared" si="133"/>
        <v>16.161471289344252</v>
      </c>
      <c r="M2836" s="337">
        <f t="shared" si="134"/>
        <v>0.4</v>
      </c>
    </row>
    <row r="2837" spans="1:13">
      <c r="A2837" s="334" t="s">
        <v>134</v>
      </c>
      <c r="B2837" s="334" t="s">
        <v>136</v>
      </c>
      <c r="C2837" s="334" t="s">
        <v>131</v>
      </c>
      <c r="D2837" s="334" t="s">
        <v>1537</v>
      </c>
      <c r="E2837" s="334" t="s">
        <v>1041</v>
      </c>
      <c r="F2837" s="334" t="str">
        <f t="shared" si="135"/>
        <v>Sylhet FR Non-PNP</v>
      </c>
      <c r="G2837" s="338">
        <v>1423178</v>
      </c>
      <c r="H2837" s="336">
        <v>216280.43866784888</v>
      </c>
      <c r="I2837" s="336">
        <v>5692.7120000000004</v>
      </c>
      <c r="J2837" s="336"/>
      <c r="K2837" s="336"/>
      <c r="L2837" s="337">
        <f t="shared" si="133"/>
        <v>15.197005481243309</v>
      </c>
      <c r="M2837" s="337">
        <f t="shared" si="134"/>
        <v>0.4</v>
      </c>
    </row>
    <row r="2838" spans="1:13">
      <c r="A2838" s="334" t="s">
        <v>432</v>
      </c>
      <c r="B2838" s="334" t="s">
        <v>136</v>
      </c>
      <c r="C2838" s="334" t="s">
        <v>131</v>
      </c>
      <c r="D2838" s="334" t="s">
        <v>1537</v>
      </c>
      <c r="E2838" s="334" t="s">
        <v>1041</v>
      </c>
      <c r="F2838" s="334" t="str">
        <f t="shared" si="135"/>
        <v>Sylhet FR Non-PNP</v>
      </c>
      <c r="G2838" s="338">
        <v>1465529</v>
      </c>
      <c r="H2838" s="336">
        <v>214494.10244425718</v>
      </c>
      <c r="I2838" s="336">
        <v>5862.116</v>
      </c>
      <c r="J2838" s="336"/>
      <c r="K2838" s="336"/>
      <c r="L2838" s="337">
        <f t="shared" si="133"/>
        <v>14.635950734803419</v>
      </c>
      <c r="M2838" s="337">
        <f t="shared" si="134"/>
        <v>0.4</v>
      </c>
    </row>
    <row r="2839" spans="1:13">
      <c r="A2839" s="334" t="s">
        <v>934</v>
      </c>
      <c r="B2839" s="334" t="s">
        <v>283</v>
      </c>
      <c r="C2839" s="334" t="s">
        <v>195</v>
      </c>
      <c r="D2839" s="334" t="s">
        <v>1537</v>
      </c>
      <c r="E2839" s="334" t="s">
        <v>1041</v>
      </c>
      <c r="F2839" s="334" t="str">
        <f t="shared" si="135"/>
        <v>Chattogram FR Non-PNP</v>
      </c>
      <c r="G2839" s="338">
        <v>1934523</v>
      </c>
      <c r="H2839" s="336">
        <v>331590.61676801078</v>
      </c>
      <c r="I2839" s="336">
        <v>7738.0920000000006</v>
      </c>
      <c r="J2839" s="336"/>
      <c r="K2839" s="336"/>
      <c r="L2839" s="337">
        <f t="shared" si="133"/>
        <v>17.140691362574174</v>
      </c>
      <c r="M2839" s="337">
        <f t="shared" si="134"/>
        <v>0.4</v>
      </c>
    </row>
    <row r="2840" spans="1:13">
      <c r="A2840" s="334" t="s">
        <v>838</v>
      </c>
      <c r="B2840" s="334" t="s">
        <v>313</v>
      </c>
      <c r="C2840" s="334" t="s">
        <v>189</v>
      </c>
      <c r="D2840" s="334" t="s">
        <v>1537</v>
      </c>
      <c r="E2840" s="334" t="s">
        <v>1041</v>
      </c>
      <c r="F2840" s="334" t="str">
        <f t="shared" si="135"/>
        <v>Barishal FR Non-PNP</v>
      </c>
      <c r="G2840" s="338">
        <v>1493911</v>
      </c>
      <c r="H2840" s="336">
        <v>245088.30192247781</v>
      </c>
      <c r="I2840" s="336">
        <v>5975.6440000000002</v>
      </c>
      <c r="J2840" s="336"/>
      <c r="K2840" s="336"/>
      <c r="L2840" s="337">
        <f t="shared" si="133"/>
        <v>16.405816807191179</v>
      </c>
      <c r="M2840" s="337">
        <f t="shared" si="134"/>
        <v>0.4</v>
      </c>
    </row>
    <row r="2841" spans="1:13">
      <c r="A2841" s="334" t="s">
        <v>406</v>
      </c>
      <c r="B2841" s="334" t="s">
        <v>52</v>
      </c>
      <c r="C2841" s="334" t="s">
        <v>52</v>
      </c>
      <c r="D2841" s="334" t="s">
        <v>1537</v>
      </c>
      <c r="E2841" s="334" t="s">
        <v>1041</v>
      </c>
      <c r="F2841" s="334" t="str">
        <f t="shared" si="135"/>
        <v>Dhaka FR Non-PNP</v>
      </c>
      <c r="G2841" s="338">
        <v>517184</v>
      </c>
      <c r="H2841" s="336">
        <v>61387.200326228012</v>
      </c>
      <c r="I2841" s="336">
        <v>4944.4490650016469</v>
      </c>
      <c r="J2841" s="336"/>
      <c r="K2841" s="336"/>
      <c r="L2841" s="337">
        <f t="shared" si="133"/>
        <v>11.869508787245547</v>
      </c>
      <c r="M2841" s="337">
        <f t="shared" si="134"/>
        <v>0.95603287514726809</v>
      </c>
    </row>
    <row r="2842" spans="1:13">
      <c r="A2842" s="334" t="s">
        <v>932</v>
      </c>
      <c r="B2842" s="334" t="s">
        <v>52</v>
      </c>
      <c r="C2842" s="334" t="s">
        <v>52</v>
      </c>
      <c r="D2842" s="334" t="s">
        <v>1537</v>
      </c>
      <c r="E2842" s="334" t="s">
        <v>1041</v>
      </c>
      <c r="F2842" s="334" t="str">
        <f t="shared" si="135"/>
        <v>Dhaka FR Non-PNP</v>
      </c>
      <c r="G2842" s="338">
        <v>2360824</v>
      </c>
      <c r="H2842" s="336">
        <v>382078.96434534458</v>
      </c>
      <c r="I2842" s="336">
        <v>9443.2960000000003</v>
      </c>
      <c r="J2842" s="336"/>
      <c r="K2842" s="336"/>
      <c r="L2842" s="337">
        <f t="shared" si="133"/>
        <v>16.184135892609724</v>
      </c>
      <c r="M2842" s="337">
        <f t="shared" si="134"/>
        <v>0.4</v>
      </c>
    </row>
    <row r="2843" spans="1:13">
      <c r="A2843" s="334" t="s">
        <v>951</v>
      </c>
      <c r="B2843" s="334" t="s">
        <v>176</v>
      </c>
      <c r="C2843" s="334" t="s">
        <v>159</v>
      </c>
      <c r="D2843" s="334" t="s">
        <v>1537</v>
      </c>
      <c r="E2843" s="334" t="s">
        <v>1041</v>
      </c>
      <c r="F2843" s="334" t="str">
        <f t="shared" si="135"/>
        <v>Khulna FR Non-PNP</v>
      </c>
      <c r="G2843" s="338">
        <v>1087861</v>
      </c>
      <c r="H2843" s="336">
        <v>161783.22852383685</v>
      </c>
      <c r="I2843" s="336">
        <v>4351.4440000000004</v>
      </c>
      <c r="J2843" s="336"/>
      <c r="K2843" s="336"/>
      <c r="L2843" s="337">
        <f t="shared" si="133"/>
        <v>14.871682000167011</v>
      </c>
      <c r="M2843" s="337">
        <f t="shared" si="134"/>
        <v>0.4</v>
      </c>
    </row>
    <row r="2844" spans="1:13">
      <c r="A2844" s="334" t="s">
        <v>947</v>
      </c>
      <c r="B2844" s="334" t="s">
        <v>351</v>
      </c>
      <c r="C2844" s="334" t="s">
        <v>389</v>
      </c>
      <c r="D2844" s="334" t="s">
        <v>1537</v>
      </c>
      <c r="E2844" s="334" t="s">
        <v>1041</v>
      </c>
      <c r="F2844" s="334" t="str">
        <f t="shared" si="135"/>
        <v>Rangpur FR Non-PNP</v>
      </c>
      <c r="G2844" s="338">
        <v>1704504</v>
      </c>
      <c r="H2844" s="336">
        <v>247279.89829647905</v>
      </c>
      <c r="I2844" s="336">
        <v>6818.0160000000005</v>
      </c>
      <c r="J2844" s="336"/>
      <c r="K2844" s="336"/>
      <c r="L2844" s="337">
        <f t="shared" si="133"/>
        <v>14.507440187672135</v>
      </c>
      <c r="M2844" s="337">
        <f t="shared" si="134"/>
        <v>0.4</v>
      </c>
    </row>
    <row r="2845" spans="1:13">
      <c r="A2845" s="334" t="s">
        <v>918</v>
      </c>
      <c r="B2845" s="334" t="s">
        <v>52</v>
      </c>
      <c r="C2845" s="334" t="s">
        <v>52</v>
      </c>
      <c r="D2845" s="334" t="s">
        <v>1492</v>
      </c>
      <c r="E2845" s="334" t="s">
        <v>1041</v>
      </c>
      <c r="F2845" s="334" t="str">
        <f t="shared" si="135"/>
        <v>Dhaka FR PNP</v>
      </c>
      <c r="G2845" s="338">
        <v>3762757</v>
      </c>
      <c r="H2845" s="336">
        <v>612560.64433553407</v>
      </c>
      <c r="I2845" s="336">
        <v>12829.596</v>
      </c>
      <c r="J2845" s="336"/>
      <c r="K2845" s="336"/>
      <c r="L2845" s="337">
        <f t="shared" si="133"/>
        <v>16.279569590476719</v>
      </c>
      <c r="M2845" s="337">
        <f t="shared" si="134"/>
        <v>0.34096265052460201</v>
      </c>
    </row>
    <row r="2846" spans="1:13">
      <c r="A2846" s="334" t="s">
        <v>929</v>
      </c>
      <c r="B2846" s="334" t="s">
        <v>136</v>
      </c>
      <c r="C2846" s="334" t="s">
        <v>131</v>
      </c>
      <c r="D2846" s="334" t="s">
        <v>1537</v>
      </c>
      <c r="E2846" s="334" t="s">
        <v>1041</v>
      </c>
      <c r="F2846" s="334" t="str">
        <f t="shared" si="135"/>
        <v>Sylhet FR Non-PNP</v>
      </c>
      <c r="G2846" s="338">
        <v>2771464</v>
      </c>
      <c r="H2846" s="336">
        <v>432881.37205069815</v>
      </c>
      <c r="I2846" s="336">
        <v>11085.856</v>
      </c>
      <c r="J2846" s="336"/>
      <c r="K2846" s="336"/>
      <c r="L2846" s="337">
        <f t="shared" si="133"/>
        <v>15.619231281759321</v>
      </c>
      <c r="M2846" s="337">
        <f t="shared" si="134"/>
        <v>0.4</v>
      </c>
    </row>
    <row r="2847" spans="1:13">
      <c r="A2847" s="334" t="s">
        <v>925</v>
      </c>
      <c r="B2847" s="334" t="s">
        <v>52</v>
      </c>
      <c r="C2847" s="334" t="s">
        <v>52</v>
      </c>
      <c r="D2847" s="334" t="s">
        <v>1537</v>
      </c>
      <c r="E2847" s="334" t="s">
        <v>1041</v>
      </c>
      <c r="F2847" s="334" t="str">
        <f t="shared" si="135"/>
        <v>Dhaka FR Non-PNP</v>
      </c>
      <c r="G2847" s="338">
        <v>2958200</v>
      </c>
      <c r="H2847" s="336">
        <v>455951.24642558052</v>
      </c>
      <c r="I2847" s="336">
        <v>11832.800000000001</v>
      </c>
      <c r="J2847" s="336"/>
      <c r="K2847" s="336"/>
      <c r="L2847" s="337">
        <f t="shared" si="133"/>
        <v>15.413131175227521</v>
      </c>
      <c r="M2847" s="337">
        <f t="shared" si="134"/>
        <v>0.4</v>
      </c>
    </row>
    <row r="2848" spans="1:13">
      <c r="A2848" s="334" t="s">
        <v>945</v>
      </c>
      <c r="B2848" s="334" t="s">
        <v>192</v>
      </c>
      <c r="C2848" s="334" t="s">
        <v>52</v>
      </c>
      <c r="D2848" s="334" t="s">
        <v>1537</v>
      </c>
      <c r="E2848" s="334" t="s">
        <v>1041</v>
      </c>
      <c r="F2848" s="334" t="str">
        <f t="shared" si="135"/>
        <v>Dhaka FR Non-PNP</v>
      </c>
      <c r="G2848" s="338">
        <v>2246658</v>
      </c>
      <c r="H2848" s="336">
        <v>395930.84316919837</v>
      </c>
      <c r="I2848" s="336">
        <v>3.637978807091713E-12</v>
      </c>
      <c r="J2848" s="336"/>
      <c r="K2848" s="336"/>
      <c r="L2848" s="337">
        <f t="shared" si="133"/>
        <v>17.62310254472191</v>
      </c>
      <c r="M2848" s="337">
        <f t="shared" si="134"/>
        <v>1.6192846472813009E-16</v>
      </c>
    </row>
    <row r="2849" spans="1:13">
      <c r="A2849" s="334" t="s">
        <v>946</v>
      </c>
      <c r="B2849" s="334" t="s">
        <v>336</v>
      </c>
      <c r="C2849" s="334" t="s">
        <v>389</v>
      </c>
      <c r="D2849" s="334" t="s">
        <v>1537</v>
      </c>
      <c r="E2849" s="334" t="s">
        <v>1041</v>
      </c>
      <c r="F2849" s="334" t="str">
        <f t="shared" si="135"/>
        <v>Rangpur FR Non-PNP</v>
      </c>
      <c r="G2849" s="338">
        <v>1121812</v>
      </c>
      <c r="H2849" s="336">
        <v>179224.97277938711</v>
      </c>
      <c r="I2849" s="336">
        <v>4487.2480000000005</v>
      </c>
      <c r="J2849" s="336"/>
      <c r="K2849" s="336"/>
      <c r="L2849" s="337">
        <f t="shared" si="133"/>
        <v>15.976382208372447</v>
      </c>
      <c r="M2849" s="337">
        <f t="shared" si="134"/>
        <v>0.4</v>
      </c>
    </row>
    <row r="2850" spans="1:13">
      <c r="A2850" s="334" t="s">
        <v>960</v>
      </c>
      <c r="B2850" s="334" t="s">
        <v>226</v>
      </c>
      <c r="C2850" s="334" t="s">
        <v>107</v>
      </c>
      <c r="D2850" s="334" t="s">
        <v>1537</v>
      </c>
      <c r="E2850" s="334" t="s">
        <v>1041</v>
      </c>
      <c r="F2850" s="334" t="str">
        <f t="shared" si="135"/>
        <v>Rajshahi FR Non-PNP</v>
      </c>
      <c r="G2850" s="338">
        <v>1272748</v>
      </c>
      <c r="H2850" s="336">
        <v>177195.69816843001</v>
      </c>
      <c r="I2850" s="336">
        <v>5090.9920000000002</v>
      </c>
      <c r="J2850" s="336"/>
      <c r="K2850" s="336"/>
      <c r="L2850" s="337">
        <f t="shared" si="133"/>
        <v>13.922292407328868</v>
      </c>
      <c r="M2850" s="337">
        <f t="shared" si="134"/>
        <v>0.4</v>
      </c>
    </row>
    <row r="2851" spans="1:13">
      <c r="A2851" s="334" t="s">
        <v>1287</v>
      </c>
      <c r="B2851" s="334" t="s">
        <v>1150</v>
      </c>
      <c r="C2851" s="334" t="s">
        <v>389</v>
      </c>
      <c r="D2851" s="334" t="s">
        <v>1537</v>
      </c>
      <c r="E2851" s="334" t="s">
        <v>1041</v>
      </c>
      <c r="F2851" s="334" t="str">
        <f t="shared" si="135"/>
        <v>Rangpur FR Non-PNP</v>
      </c>
      <c r="G2851" s="338">
        <v>3900662</v>
      </c>
      <c r="H2851" s="336">
        <v>659966.96890136832</v>
      </c>
      <c r="I2851" s="336">
        <v>15602.648000000001</v>
      </c>
      <c r="J2851" s="336"/>
      <c r="K2851" s="336"/>
      <c r="L2851" s="337">
        <f t="shared" si="133"/>
        <v>16.919358019263612</v>
      </c>
      <c r="M2851" s="337">
        <f t="shared" si="134"/>
        <v>0.4</v>
      </c>
    </row>
    <row r="2852" spans="1:13">
      <c r="A2852" s="334" t="s">
        <v>966</v>
      </c>
      <c r="B2852" s="334" t="s">
        <v>1563</v>
      </c>
      <c r="C2852" s="334" t="s">
        <v>107</v>
      </c>
      <c r="D2852" s="334" t="s">
        <v>1537</v>
      </c>
      <c r="E2852" s="334" t="s">
        <v>1041</v>
      </c>
      <c r="F2852" s="334" t="str">
        <f t="shared" si="135"/>
        <v>Rajshahi FR Non-PNP</v>
      </c>
      <c r="G2852" s="338">
        <v>743809</v>
      </c>
      <c r="H2852" s="336">
        <v>112950.93836938107</v>
      </c>
      <c r="I2852" s="336">
        <v>1.0913936421275139E-11</v>
      </c>
      <c r="J2852" s="336"/>
      <c r="K2852" s="336"/>
      <c r="L2852" s="337">
        <f t="shared" si="133"/>
        <v>15.185476159791165</v>
      </c>
      <c r="M2852" s="337">
        <f t="shared" si="134"/>
        <v>1.4673036251611824E-15</v>
      </c>
    </row>
    <row r="2853" spans="1:13">
      <c r="A2853" s="334" t="s">
        <v>1706</v>
      </c>
      <c r="B2853" s="334" t="s">
        <v>236</v>
      </c>
      <c r="C2853" s="334" t="s">
        <v>107</v>
      </c>
      <c r="D2853" s="334" t="s">
        <v>1537</v>
      </c>
      <c r="E2853" s="334" t="s">
        <v>1041</v>
      </c>
      <c r="F2853" s="334" t="str">
        <f t="shared" si="135"/>
        <v>Rajshahi FR Non-PNP</v>
      </c>
      <c r="G2853" s="338">
        <v>541487</v>
      </c>
      <c r="H2853" s="336">
        <v>79026.829298575511</v>
      </c>
      <c r="I2853" s="336">
        <v>2165.9479999999999</v>
      </c>
      <c r="J2853" s="336"/>
      <c r="K2853" s="336"/>
      <c r="L2853" s="337">
        <f t="shared" si="133"/>
        <v>14.59440933920399</v>
      </c>
      <c r="M2853" s="337">
        <f t="shared" si="134"/>
        <v>0.4</v>
      </c>
    </row>
    <row r="2854" spans="1:13">
      <c r="A2854" s="334" t="s">
        <v>1272</v>
      </c>
      <c r="B2854" s="334" t="s">
        <v>351</v>
      </c>
      <c r="C2854" s="334" t="s">
        <v>389</v>
      </c>
      <c r="D2854" s="334" t="s">
        <v>1537</v>
      </c>
      <c r="E2854" s="334" t="s">
        <v>1041</v>
      </c>
      <c r="F2854" s="334" t="str">
        <f t="shared" si="135"/>
        <v>Rangpur FR Non-PNP</v>
      </c>
      <c r="G2854" s="338">
        <v>1845168</v>
      </c>
      <c r="H2854" s="336">
        <v>294545.73147661041</v>
      </c>
      <c r="I2854" s="336">
        <v>7380.6720000000005</v>
      </c>
      <c r="J2854" s="336"/>
      <c r="K2854" s="336"/>
      <c r="L2854" s="337">
        <f t="shared" si="133"/>
        <v>15.963084742235417</v>
      </c>
      <c r="M2854" s="337">
        <f t="shared" si="134"/>
        <v>0.4</v>
      </c>
    </row>
    <row r="2855" spans="1:13">
      <c r="A2855" s="334" t="s">
        <v>973</v>
      </c>
      <c r="B2855" s="334" t="s">
        <v>189</v>
      </c>
      <c r="C2855" s="334" t="s">
        <v>189</v>
      </c>
      <c r="D2855" s="334" t="s">
        <v>1537</v>
      </c>
      <c r="E2855" s="334" t="s">
        <v>1041</v>
      </c>
      <c r="F2855" s="334" t="str">
        <f t="shared" si="135"/>
        <v>Barishal FR Non-PNP</v>
      </c>
      <c r="G2855" s="338">
        <v>3317760</v>
      </c>
      <c r="H2855" s="336">
        <v>498763.30816581479</v>
      </c>
      <c r="I2855" s="336">
        <v>13271.04</v>
      </c>
      <c r="J2855" s="336"/>
      <c r="K2855" s="336"/>
      <c r="L2855" s="337">
        <f t="shared" si="133"/>
        <v>15.033134047243163</v>
      </c>
      <c r="M2855" s="337">
        <f t="shared" si="134"/>
        <v>0.4</v>
      </c>
    </row>
    <row r="2856" spans="1:13">
      <c r="A2856" s="334" t="s">
        <v>956</v>
      </c>
      <c r="B2856" s="334" t="s">
        <v>165</v>
      </c>
      <c r="C2856" s="334" t="s">
        <v>52</v>
      </c>
      <c r="D2856" s="334" t="s">
        <v>1537</v>
      </c>
      <c r="E2856" s="334" t="s">
        <v>1041</v>
      </c>
      <c r="F2856" s="334" t="str">
        <f t="shared" si="135"/>
        <v>Dhaka FR Non-PNP</v>
      </c>
      <c r="G2856" s="338">
        <v>2718678</v>
      </c>
      <c r="H2856" s="336">
        <v>378291.18715275335</v>
      </c>
      <c r="I2856" s="336">
        <v>10874.712</v>
      </c>
      <c r="J2856" s="336"/>
      <c r="K2856" s="336"/>
      <c r="L2856" s="337">
        <f t="shared" si="133"/>
        <v>13.914527102979953</v>
      </c>
      <c r="M2856" s="337">
        <f t="shared" si="134"/>
        <v>0.4</v>
      </c>
    </row>
    <row r="2857" spans="1:13">
      <c r="A2857" s="334" t="s">
        <v>949</v>
      </c>
      <c r="B2857" s="334" t="s">
        <v>159</v>
      </c>
      <c r="C2857" s="334" t="s">
        <v>159</v>
      </c>
      <c r="D2857" s="334" t="s">
        <v>1537</v>
      </c>
      <c r="E2857" s="334" t="s">
        <v>1041</v>
      </c>
      <c r="F2857" s="334" t="str">
        <f t="shared" si="135"/>
        <v>Khulna FR Non-PNP</v>
      </c>
      <c r="G2857" s="338">
        <v>1651797</v>
      </c>
      <c r="H2857" s="336">
        <v>232779.65093549836</v>
      </c>
      <c r="I2857" s="336">
        <v>20812.179941211354</v>
      </c>
      <c r="J2857" s="336"/>
      <c r="K2857" s="336"/>
      <c r="L2857" s="337">
        <f t="shared" si="133"/>
        <v>14.092509608353712</v>
      </c>
      <c r="M2857" s="337">
        <f t="shared" si="134"/>
        <v>1.2599720147942728</v>
      </c>
    </row>
    <row r="2858" spans="1:13">
      <c r="A2858" s="334" t="s">
        <v>1268</v>
      </c>
      <c r="B2858" s="334" t="s">
        <v>576</v>
      </c>
      <c r="C2858" s="334" t="s">
        <v>389</v>
      </c>
      <c r="D2858" s="334" t="s">
        <v>1537</v>
      </c>
      <c r="E2858" s="334" t="s">
        <v>1041</v>
      </c>
      <c r="F2858" s="334" t="str">
        <f t="shared" si="135"/>
        <v>Rangpur FR Non-PNP</v>
      </c>
      <c r="G2858" s="338">
        <v>3615357</v>
      </c>
      <c r="H2858" s="336">
        <v>611440.18709693803</v>
      </c>
      <c r="I2858" s="336">
        <v>14461.428</v>
      </c>
      <c r="J2858" s="336"/>
      <c r="K2858" s="336"/>
      <c r="L2858" s="337">
        <f t="shared" si="133"/>
        <v>16.912304569007652</v>
      </c>
      <c r="M2858" s="337">
        <f t="shared" si="134"/>
        <v>0.4</v>
      </c>
    </row>
    <row r="2859" spans="1:13">
      <c r="A2859" s="334" t="s">
        <v>1221</v>
      </c>
      <c r="B2859" s="334" t="s">
        <v>351</v>
      </c>
      <c r="C2859" s="334" t="s">
        <v>389</v>
      </c>
      <c r="D2859" s="334" t="s">
        <v>1537</v>
      </c>
      <c r="E2859" s="334" t="s">
        <v>1041</v>
      </c>
      <c r="F2859" s="334" t="str">
        <f t="shared" si="135"/>
        <v>Rangpur FR Non-PNP</v>
      </c>
      <c r="G2859" s="338">
        <v>656599</v>
      </c>
      <c r="H2859" s="336">
        <v>89877.818322883453</v>
      </c>
      <c r="I2859" s="336">
        <v>2626.3960000000002</v>
      </c>
      <c r="J2859" s="336"/>
      <c r="K2859" s="336"/>
      <c r="L2859" s="337">
        <f t="shared" si="133"/>
        <v>13.688387938891692</v>
      </c>
      <c r="M2859" s="337">
        <f t="shared" si="134"/>
        <v>0.4</v>
      </c>
    </row>
    <row r="2860" spans="1:13">
      <c r="A2860" s="334" t="s">
        <v>962</v>
      </c>
      <c r="B2860" s="334" t="s">
        <v>189</v>
      </c>
      <c r="C2860" s="334" t="s">
        <v>189</v>
      </c>
      <c r="D2860" s="334" t="s">
        <v>1537</v>
      </c>
      <c r="E2860" s="334" t="s">
        <v>1041</v>
      </c>
      <c r="F2860" s="334" t="str">
        <f t="shared" si="135"/>
        <v>Barishal FR Non-PNP</v>
      </c>
      <c r="G2860" s="338">
        <v>1895319</v>
      </c>
      <c r="H2860" s="336">
        <v>293925.11219616875</v>
      </c>
      <c r="I2860" s="336">
        <v>7581.2759999999998</v>
      </c>
      <c r="J2860" s="336"/>
      <c r="K2860" s="336"/>
      <c r="L2860" s="337">
        <f t="shared" si="133"/>
        <v>15.507949437333174</v>
      </c>
      <c r="M2860" s="337">
        <f t="shared" si="134"/>
        <v>0.4</v>
      </c>
    </row>
    <row r="2861" spans="1:13">
      <c r="A2861" s="334" t="s">
        <v>953</v>
      </c>
      <c r="B2861" s="334" t="s">
        <v>18</v>
      </c>
      <c r="C2861" s="334" t="s">
        <v>18</v>
      </c>
      <c r="D2861" s="334" t="s">
        <v>1537</v>
      </c>
      <c r="E2861" s="334" t="s">
        <v>1041</v>
      </c>
      <c r="F2861" s="334" t="str">
        <f t="shared" si="135"/>
        <v>Mymensingh FR Non-PNP</v>
      </c>
      <c r="G2861" s="338">
        <v>1481896</v>
      </c>
      <c r="H2861" s="336">
        <v>210451.62413149551</v>
      </c>
      <c r="I2861" s="336">
        <v>5927.5839999999998</v>
      </c>
      <c r="J2861" s="336"/>
      <c r="K2861" s="336"/>
      <c r="L2861" s="337">
        <f t="shared" si="133"/>
        <v>14.201511046085253</v>
      </c>
      <c r="M2861" s="337">
        <f t="shared" si="134"/>
        <v>0.4</v>
      </c>
    </row>
    <row r="2862" spans="1:13">
      <c r="A2862" s="334" t="s">
        <v>1568</v>
      </c>
      <c r="B2862" s="334" t="s">
        <v>76</v>
      </c>
      <c r="C2862" s="334" t="s">
        <v>195</v>
      </c>
      <c r="D2862" s="334" t="s">
        <v>1537</v>
      </c>
      <c r="E2862" s="334" t="s">
        <v>1041</v>
      </c>
      <c r="F2862" s="334" t="str">
        <f t="shared" si="135"/>
        <v>Chattogram FR Non-PNP</v>
      </c>
      <c r="G2862" s="338">
        <v>1498628</v>
      </c>
      <c r="H2862" s="336">
        <v>218138.32228205583</v>
      </c>
      <c r="I2862" s="336">
        <v>-2.1827872842550278E-11</v>
      </c>
      <c r="J2862" s="336"/>
      <c r="K2862" s="336"/>
      <c r="L2862" s="337">
        <f t="shared" si="133"/>
        <v>14.555868586604269</v>
      </c>
      <c r="M2862" s="337">
        <f t="shared" si="134"/>
        <v>-1.4565237565660242E-15</v>
      </c>
    </row>
    <row r="2863" spans="1:13">
      <c r="A2863" s="334" t="s">
        <v>954</v>
      </c>
      <c r="B2863" s="334" t="s">
        <v>48</v>
      </c>
      <c r="C2863" s="334" t="s">
        <v>18</v>
      </c>
      <c r="D2863" s="334" t="s">
        <v>1537</v>
      </c>
      <c r="E2863" s="334" t="s">
        <v>1041</v>
      </c>
      <c r="F2863" s="334" t="str">
        <f t="shared" si="135"/>
        <v>Mymensingh FR Non-PNP</v>
      </c>
      <c r="G2863" s="338">
        <v>994022</v>
      </c>
      <c r="H2863" s="336">
        <v>146635.25985873857</v>
      </c>
      <c r="I2863" s="336">
        <v>3976.0880000000002</v>
      </c>
      <c r="J2863" s="336"/>
      <c r="K2863" s="336"/>
      <c r="L2863" s="337">
        <f t="shared" si="133"/>
        <v>14.751711718527213</v>
      </c>
      <c r="M2863" s="337">
        <f t="shared" si="134"/>
        <v>0.4</v>
      </c>
    </row>
    <row r="2864" spans="1:13">
      <c r="A2864" s="334" t="s">
        <v>965</v>
      </c>
      <c r="B2864" s="334" t="s">
        <v>156</v>
      </c>
      <c r="C2864" s="334" t="s">
        <v>159</v>
      </c>
      <c r="D2864" s="334" t="s">
        <v>1537</v>
      </c>
      <c r="E2864" s="334" t="s">
        <v>1041</v>
      </c>
      <c r="F2864" s="334" t="str">
        <f t="shared" si="135"/>
        <v>Khulna FR Non-PNP</v>
      </c>
      <c r="G2864" s="338">
        <v>1735056</v>
      </c>
      <c r="H2864" s="336">
        <v>244441.82925350007</v>
      </c>
      <c r="I2864" s="336">
        <v>7.2759576141834259E-12</v>
      </c>
      <c r="J2864" s="336"/>
      <c r="K2864" s="336"/>
      <c r="L2864" s="337">
        <f t="shared" si="133"/>
        <v>14.088411512567896</v>
      </c>
      <c r="M2864" s="337">
        <f t="shared" si="134"/>
        <v>4.1935001603310935E-16</v>
      </c>
    </row>
    <row r="2865" spans="1:13">
      <c r="A2865" s="334" t="s">
        <v>959</v>
      </c>
      <c r="B2865" s="334" t="s">
        <v>98</v>
      </c>
      <c r="C2865" s="334" t="s">
        <v>52</v>
      </c>
      <c r="D2865" s="334" t="s">
        <v>1537</v>
      </c>
      <c r="E2865" s="334" t="s">
        <v>1041</v>
      </c>
      <c r="F2865" s="334" t="str">
        <f t="shared" si="135"/>
        <v>Dhaka FR Non-PNP</v>
      </c>
      <c r="G2865" s="338">
        <v>1675409</v>
      </c>
      <c r="H2865" s="336">
        <v>271874.59383771662</v>
      </c>
      <c r="I2865" s="336">
        <v>3.637978807091713E-12</v>
      </c>
      <c r="J2865" s="336"/>
      <c r="K2865" s="336"/>
      <c r="L2865" s="337">
        <f t="shared" si="133"/>
        <v>16.227356653671826</v>
      </c>
      <c r="M2865" s="337">
        <f t="shared" si="134"/>
        <v>2.1713974361434808E-16</v>
      </c>
    </row>
    <row r="2866" spans="1:13">
      <c r="A2866" s="334" t="s">
        <v>958</v>
      </c>
      <c r="B2866" s="334" t="s">
        <v>283</v>
      </c>
      <c r="C2866" s="334" t="s">
        <v>195</v>
      </c>
      <c r="D2866" s="334" t="s">
        <v>1537</v>
      </c>
      <c r="E2866" s="334" t="s">
        <v>1041</v>
      </c>
      <c r="F2866" s="334" t="str">
        <f t="shared" si="135"/>
        <v>Chattogram FR Non-PNP</v>
      </c>
      <c r="G2866" s="338">
        <v>3169541</v>
      </c>
      <c r="H2866" s="336">
        <v>532184.96460611001</v>
      </c>
      <c r="I2866" s="336">
        <v>23522.683697994245</v>
      </c>
      <c r="J2866" s="336"/>
      <c r="K2866" s="336"/>
      <c r="L2866" s="337">
        <f t="shared" si="133"/>
        <v>16.790600424670636</v>
      </c>
      <c r="M2866" s="337">
        <f t="shared" si="134"/>
        <v>0.74214795448281778</v>
      </c>
    </row>
    <row r="2867" spans="1:13">
      <c r="A2867" s="334" t="s">
        <v>961</v>
      </c>
      <c r="B2867" s="334" t="s">
        <v>107</v>
      </c>
      <c r="C2867" s="334" t="s">
        <v>107</v>
      </c>
      <c r="D2867" s="334" t="s">
        <v>1537</v>
      </c>
      <c r="E2867" s="334" t="s">
        <v>1041</v>
      </c>
      <c r="F2867" s="334" t="str">
        <f t="shared" si="135"/>
        <v>Rajshahi FR Non-PNP</v>
      </c>
      <c r="G2867" s="338">
        <v>778391</v>
      </c>
      <c r="H2867" s="336">
        <v>123907.2784890726</v>
      </c>
      <c r="I2867" s="336">
        <v>100193.89309265808</v>
      </c>
      <c r="J2867" s="336"/>
      <c r="K2867" s="336"/>
      <c r="L2867" s="337">
        <f t="shared" si="133"/>
        <v>15.918385295959563</v>
      </c>
      <c r="M2867" s="337">
        <f t="shared" si="134"/>
        <v>12.871923376896454</v>
      </c>
    </row>
    <row r="2868" spans="1:13">
      <c r="A2868" s="334" t="s">
        <v>963</v>
      </c>
      <c r="B2868" s="334" t="s">
        <v>52</v>
      </c>
      <c r="C2868" s="334" t="s">
        <v>52</v>
      </c>
      <c r="D2868" s="334" t="s">
        <v>1537</v>
      </c>
      <c r="E2868" s="334" t="s">
        <v>1041</v>
      </c>
      <c r="F2868" s="334" t="str">
        <f t="shared" si="135"/>
        <v>Dhaka FR Non-PNP</v>
      </c>
      <c r="G2868" s="338">
        <v>544747</v>
      </c>
      <c r="H2868" s="336">
        <v>70564.670558261103</v>
      </c>
      <c r="I2868" s="336">
        <v>2178.9879999999998</v>
      </c>
      <c r="J2868" s="336"/>
      <c r="K2868" s="336"/>
      <c r="L2868" s="337">
        <f t="shared" si="133"/>
        <v>12.953659324101116</v>
      </c>
      <c r="M2868" s="337">
        <f t="shared" si="134"/>
        <v>0.4</v>
      </c>
    </row>
    <row r="2869" spans="1:13">
      <c r="A2869" s="334" t="s">
        <v>985</v>
      </c>
      <c r="B2869" s="334" t="s">
        <v>52</v>
      </c>
      <c r="C2869" s="334" t="s">
        <v>52</v>
      </c>
      <c r="D2869" s="334" t="s">
        <v>1537</v>
      </c>
      <c r="E2869" s="334" t="s">
        <v>1041</v>
      </c>
      <c r="F2869" s="334" t="str">
        <f t="shared" si="135"/>
        <v>Dhaka FR Non-PNP</v>
      </c>
      <c r="G2869" s="338">
        <v>1390824</v>
      </c>
      <c r="H2869" s="336">
        <v>188076.7083337584</v>
      </c>
      <c r="I2869" s="336">
        <v>5563.2960000000003</v>
      </c>
      <c r="J2869" s="336"/>
      <c r="K2869" s="336"/>
      <c r="L2869" s="337">
        <f t="shared" si="133"/>
        <v>13.522682117489948</v>
      </c>
      <c r="M2869" s="337">
        <f t="shared" si="134"/>
        <v>0.4</v>
      </c>
    </row>
    <row r="2870" spans="1:13">
      <c r="A2870" s="334" t="s">
        <v>1569</v>
      </c>
      <c r="B2870" s="334" t="s">
        <v>173</v>
      </c>
      <c r="C2870" s="334" t="s">
        <v>52</v>
      </c>
      <c r="D2870" s="334" t="s">
        <v>1537</v>
      </c>
      <c r="E2870" s="334" t="s">
        <v>1041</v>
      </c>
      <c r="F2870" s="334" t="str">
        <f t="shared" si="135"/>
        <v>Dhaka FR Non-PNP</v>
      </c>
      <c r="G2870" s="338">
        <v>1661537</v>
      </c>
      <c r="H2870" s="336">
        <v>254217.18306002425</v>
      </c>
      <c r="I2870" s="336">
        <v>6646.1480000000001</v>
      </c>
      <c r="J2870" s="336"/>
      <c r="K2870" s="336"/>
      <c r="L2870" s="337">
        <f t="shared" si="133"/>
        <v>15.300121698164066</v>
      </c>
      <c r="M2870" s="337">
        <f t="shared" si="134"/>
        <v>0.4</v>
      </c>
    </row>
    <row r="2871" spans="1:13">
      <c r="A2871" s="334" t="s">
        <v>983</v>
      </c>
      <c r="B2871" s="334" t="s">
        <v>189</v>
      </c>
      <c r="C2871" s="334" t="s">
        <v>189</v>
      </c>
      <c r="D2871" s="334" t="s">
        <v>1537</v>
      </c>
      <c r="E2871" s="334" t="s">
        <v>1041</v>
      </c>
      <c r="F2871" s="334" t="str">
        <f t="shared" si="135"/>
        <v>Barishal FR Non-PNP</v>
      </c>
      <c r="G2871" s="338">
        <v>2644815</v>
      </c>
      <c r="H2871" s="336">
        <v>394789.03783014783</v>
      </c>
      <c r="I2871" s="336">
        <v>10579.26</v>
      </c>
      <c r="J2871" s="336"/>
      <c r="K2871" s="336"/>
      <c r="L2871" s="337">
        <f t="shared" si="133"/>
        <v>14.926905580547139</v>
      </c>
      <c r="M2871" s="337">
        <f t="shared" si="134"/>
        <v>0.4</v>
      </c>
    </row>
    <row r="2872" spans="1:13">
      <c r="A2872" s="334" t="s">
        <v>1290</v>
      </c>
      <c r="B2872" s="334" t="s">
        <v>156</v>
      </c>
      <c r="C2872" s="334" t="s">
        <v>159</v>
      </c>
      <c r="D2872" s="334" t="s">
        <v>1537</v>
      </c>
      <c r="E2872" s="334" t="s">
        <v>1041</v>
      </c>
      <c r="F2872" s="334" t="str">
        <f t="shared" si="135"/>
        <v>Khulna FR Non-PNP</v>
      </c>
      <c r="G2872" s="338">
        <v>753941</v>
      </c>
      <c r="H2872" s="336">
        <v>115029.97611342138</v>
      </c>
      <c r="I2872" s="336">
        <v>3015.7640000000001</v>
      </c>
      <c r="J2872" s="336"/>
      <c r="K2872" s="336"/>
      <c r="L2872" s="337">
        <f t="shared" si="133"/>
        <v>15.257158864343678</v>
      </c>
      <c r="M2872" s="337">
        <f t="shared" si="134"/>
        <v>0.4</v>
      </c>
    </row>
    <row r="2873" spans="1:13">
      <c r="A2873" s="334" t="s">
        <v>980</v>
      </c>
      <c r="B2873" s="334" t="s">
        <v>52</v>
      </c>
      <c r="C2873" s="334" t="s">
        <v>52</v>
      </c>
      <c r="D2873" s="334" t="s">
        <v>1537</v>
      </c>
      <c r="E2873" s="334" t="s">
        <v>1041</v>
      </c>
      <c r="F2873" s="334" t="str">
        <f t="shared" si="135"/>
        <v>Dhaka FR Non-PNP</v>
      </c>
      <c r="G2873" s="338">
        <v>2193012</v>
      </c>
      <c r="H2873" s="336">
        <v>313645.41545213858</v>
      </c>
      <c r="I2873" s="336">
        <v>8772.0480000000007</v>
      </c>
      <c r="J2873" s="336"/>
      <c r="K2873" s="336"/>
      <c r="L2873" s="337">
        <f t="shared" si="133"/>
        <v>14.302038267557979</v>
      </c>
      <c r="M2873" s="337">
        <f t="shared" si="134"/>
        <v>0.4</v>
      </c>
    </row>
    <row r="2874" spans="1:13">
      <c r="A2874" s="334" t="s">
        <v>967</v>
      </c>
      <c r="B2874" s="334" t="s">
        <v>1006</v>
      </c>
      <c r="C2874" s="334" t="s">
        <v>159</v>
      </c>
      <c r="D2874" s="334" t="s">
        <v>1537</v>
      </c>
      <c r="E2874" s="334" t="s">
        <v>1041</v>
      </c>
      <c r="F2874" s="334" t="str">
        <f t="shared" si="135"/>
        <v>Khulna FR Non-PNP</v>
      </c>
      <c r="G2874" s="338">
        <v>4416624</v>
      </c>
      <c r="H2874" s="336">
        <v>780287.21520847606</v>
      </c>
      <c r="I2874" s="336">
        <v>17666.495999999999</v>
      </c>
      <c r="J2874" s="336"/>
      <c r="K2874" s="336"/>
      <c r="L2874" s="337">
        <f t="shared" si="133"/>
        <v>17.667051014722468</v>
      </c>
      <c r="M2874" s="337">
        <f t="shared" si="134"/>
        <v>0.4</v>
      </c>
    </row>
    <row r="2875" spans="1:13">
      <c r="A2875" s="334" t="s">
        <v>996</v>
      </c>
      <c r="B2875" s="334" t="s">
        <v>48</v>
      </c>
      <c r="C2875" s="334" t="s">
        <v>18</v>
      </c>
      <c r="D2875" s="334" t="s">
        <v>1537</v>
      </c>
      <c r="E2875" s="334" t="s">
        <v>1041</v>
      </c>
      <c r="F2875" s="334" t="str">
        <f t="shared" si="135"/>
        <v>Mymensingh FR Non-PNP</v>
      </c>
      <c r="G2875" s="338">
        <v>1189558</v>
      </c>
      <c r="H2875" s="336">
        <v>188683.06972587583</v>
      </c>
      <c r="I2875" s="336">
        <v>4758.232</v>
      </c>
      <c r="J2875" s="336"/>
      <c r="K2875" s="336"/>
      <c r="L2875" s="337">
        <f t="shared" si="133"/>
        <v>15.86161160076901</v>
      </c>
      <c r="M2875" s="337">
        <f t="shared" si="134"/>
        <v>0.4</v>
      </c>
    </row>
    <row r="2876" spans="1:13">
      <c r="A2876" s="334" t="s">
        <v>1280</v>
      </c>
      <c r="B2876" s="334" t="s">
        <v>52</v>
      </c>
      <c r="C2876" s="334" t="s">
        <v>52</v>
      </c>
      <c r="D2876" s="334" t="s">
        <v>1537</v>
      </c>
      <c r="E2876" s="334" t="s">
        <v>1041</v>
      </c>
      <c r="F2876" s="334" t="str">
        <f t="shared" si="135"/>
        <v>Dhaka FR Non-PNP</v>
      </c>
      <c r="G2876" s="338">
        <v>2038657</v>
      </c>
      <c r="H2876" s="336">
        <v>292442.54374803248</v>
      </c>
      <c r="I2876" s="336">
        <v>8154.6280000000006</v>
      </c>
      <c r="J2876" s="336"/>
      <c r="K2876" s="336"/>
      <c r="L2876" s="337">
        <f t="shared" si="133"/>
        <v>14.344862512332016</v>
      </c>
      <c r="M2876" s="337">
        <f t="shared" si="134"/>
        <v>0.4</v>
      </c>
    </row>
    <row r="2877" spans="1:13">
      <c r="A2877" s="334" t="s">
        <v>1120</v>
      </c>
      <c r="B2877" s="334" t="s">
        <v>606</v>
      </c>
      <c r="C2877" s="334" t="s">
        <v>107</v>
      </c>
      <c r="D2877" s="334" t="s">
        <v>1537</v>
      </c>
      <c r="E2877" s="334" t="s">
        <v>1041</v>
      </c>
      <c r="F2877" s="334" t="str">
        <f t="shared" si="135"/>
        <v>Rajshahi FR Non-PNP</v>
      </c>
      <c r="G2877" s="338">
        <v>984205</v>
      </c>
      <c r="H2877" s="336">
        <v>143980.24874434457</v>
      </c>
      <c r="I2877" s="336">
        <v>3936.82</v>
      </c>
      <c r="J2877" s="336"/>
      <c r="K2877" s="336"/>
      <c r="L2877" s="337">
        <f t="shared" si="133"/>
        <v>14.629091372665712</v>
      </c>
      <c r="M2877" s="337">
        <f t="shared" si="134"/>
        <v>0.4</v>
      </c>
    </row>
    <row r="2878" spans="1:13">
      <c r="A2878" s="334" t="s">
        <v>1162</v>
      </c>
      <c r="B2878" s="334" t="s">
        <v>1163</v>
      </c>
      <c r="C2878" s="334" t="s">
        <v>159</v>
      </c>
      <c r="D2878" s="334" t="s">
        <v>1537</v>
      </c>
      <c r="E2878" s="334" t="s">
        <v>1041</v>
      </c>
      <c r="F2878" s="334" t="str">
        <f t="shared" si="135"/>
        <v>Khulna FR Non-PNP</v>
      </c>
      <c r="G2878" s="338">
        <v>1146603</v>
      </c>
      <c r="H2878" s="336">
        <v>154785.93841574571</v>
      </c>
      <c r="I2878" s="336">
        <v>4586.4120000000003</v>
      </c>
      <c r="J2878" s="336"/>
      <c r="K2878" s="336"/>
      <c r="L2878" s="337">
        <f t="shared" si="133"/>
        <v>13.499523236529621</v>
      </c>
      <c r="M2878" s="337">
        <f t="shared" si="134"/>
        <v>0.4</v>
      </c>
    </row>
    <row r="2879" spans="1:13">
      <c r="A2879" s="334" t="s">
        <v>1291</v>
      </c>
      <c r="B2879" s="334" t="s">
        <v>1139</v>
      </c>
      <c r="C2879" s="334" t="s">
        <v>189</v>
      </c>
      <c r="D2879" s="334" t="s">
        <v>1537</v>
      </c>
      <c r="E2879" s="334" t="s">
        <v>1041</v>
      </c>
      <c r="F2879" s="334" t="str">
        <f t="shared" si="135"/>
        <v>Barishal FR Non-PNP</v>
      </c>
      <c r="G2879" s="338">
        <v>2627511</v>
      </c>
      <c r="H2879" s="336">
        <v>399067.64053469698</v>
      </c>
      <c r="I2879" s="336">
        <v>10510.044</v>
      </c>
      <c r="J2879" s="336"/>
      <c r="K2879" s="336"/>
      <c r="L2879" s="337">
        <f t="shared" si="133"/>
        <v>15.18804832918671</v>
      </c>
      <c r="M2879" s="337">
        <f t="shared" si="134"/>
        <v>0.4</v>
      </c>
    </row>
    <row r="2880" spans="1:13">
      <c r="A2880" s="334" t="s">
        <v>1285</v>
      </c>
      <c r="B2880" s="334" t="s">
        <v>156</v>
      </c>
      <c r="C2880" s="334" t="s">
        <v>159</v>
      </c>
      <c r="D2880" s="334" t="s">
        <v>1537</v>
      </c>
      <c r="E2880" s="334" t="s">
        <v>1041</v>
      </c>
      <c r="F2880" s="334" t="str">
        <f t="shared" si="135"/>
        <v>Khulna FR Non-PNP</v>
      </c>
      <c r="G2880" s="338">
        <v>2422800</v>
      </c>
      <c r="H2880" s="336">
        <v>377294.62693921401</v>
      </c>
      <c r="I2880" s="336">
        <v>9691.2000000000007</v>
      </c>
      <c r="J2880" s="336"/>
      <c r="K2880" s="336"/>
      <c r="L2880" s="337">
        <f t="shared" si="133"/>
        <v>15.572669099356695</v>
      </c>
      <c r="M2880" s="337">
        <f t="shared" si="134"/>
        <v>0.4</v>
      </c>
    </row>
    <row r="2881" spans="1:13">
      <c r="A2881" s="334" t="s">
        <v>1132</v>
      </c>
      <c r="B2881" s="334" t="s">
        <v>195</v>
      </c>
      <c r="C2881" s="334" t="s">
        <v>195</v>
      </c>
      <c r="D2881" s="334" t="s">
        <v>1537</v>
      </c>
      <c r="E2881" s="334" t="s">
        <v>1041</v>
      </c>
      <c r="F2881" s="334" t="str">
        <f t="shared" si="135"/>
        <v>Chattogram FR Non-PNP</v>
      </c>
      <c r="G2881" s="338">
        <v>1842229</v>
      </c>
      <c r="H2881" s="336">
        <v>268733.38870210212</v>
      </c>
      <c r="I2881" s="336">
        <v>7368.9160000000002</v>
      </c>
      <c r="J2881" s="336"/>
      <c r="K2881" s="336"/>
      <c r="L2881" s="337">
        <f t="shared" si="133"/>
        <v>14.58740410134148</v>
      </c>
      <c r="M2881" s="337">
        <f t="shared" si="134"/>
        <v>0.4</v>
      </c>
    </row>
    <row r="2882" spans="1:13">
      <c r="A2882" s="334" t="s">
        <v>1274</v>
      </c>
      <c r="B2882" s="334" t="s">
        <v>52</v>
      </c>
      <c r="C2882" s="334" t="s">
        <v>52</v>
      </c>
      <c r="D2882" s="334" t="s">
        <v>1537</v>
      </c>
      <c r="E2882" s="334" t="s">
        <v>1041</v>
      </c>
      <c r="F2882" s="334" t="str">
        <f t="shared" si="135"/>
        <v>Dhaka FR Non-PNP</v>
      </c>
      <c r="G2882" s="338">
        <v>3050081</v>
      </c>
      <c r="H2882" s="336">
        <v>519848.8518833401</v>
      </c>
      <c r="I2882" s="336">
        <v>117269.59258213062</v>
      </c>
      <c r="J2882" s="336"/>
      <c r="K2882" s="336"/>
      <c r="L2882" s="337">
        <f t="shared" si="133"/>
        <v>17.043772014033074</v>
      </c>
      <c r="M2882" s="337">
        <f t="shared" si="134"/>
        <v>3.8448025669525041</v>
      </c>
    </row>
    <row r="2883" spans="1:13">
      <c r="A2883" s="334" t="s">
        <v>1273</v>
      </c>
      <c r="B2883" s="334" t="s">
        <v>52</v>
      </c>
      <c r="C2883" s="334" t="s">
        <v>52</v>
      </c>
      <c r="D2883" s="334" t="s">
        <v>1537</v>
      </c>
      <c r="E2883" s="334" t="s">
        <v>1041</v>
      </c>
      <c r="F2883" s="334" t="str">
        <f t="shared" si="135"/>
        <v>Dhaka FR Non-PNP</v>
      </c>
      <c r="G2883" s="338">
        <v>3154859</v>
      </c>
      <c r="H2883" s="336">
        <v>518489.50363690814</v>
      </c>
      <c r="I2883" s="336">
        <v>12619.436</v>
      </c>
      <c r="J2883" s="336"/>
      <c r="K2883" s="336"/>
      <c r="L2883" s="337">
        <f t="shared" ref="L2883:L2946" si="136">(H2883/G2883)*100</f>
        <v>16.434633168610961</v>
      </c>
      <c r="M2883" s="337">
        <f t="shared" ref="M2883:M2946" si="137">(I2883/G2883)*100</f>
        <v>0.4</v>
      </c>
    </row>
    <row r="2884" spans="1:13">
      <c r="A2884" s="334" t="s">
        <v>1067</v>
      </c>
      <c r="B2884" s="334" t="s">
        <v>1068</v>
      </c>
      <c r="C2884" s="334" t="s">
        <v>159</v>
      </c>
      <c r="D2884" s="334" t="s">
        <v>1537</v>
      </c>
      <c r="E2884" s="334" t="s">
        <v>1041</v>
      </c>
      <c r="F2884" s="334" t="str">
        <f t="shared" ref="F2884:F2947" si="138">CONCATENATE(C2884," ",E2884," ",D2884)</f>
        <v>Khulna FR Non-PNP</v>
      </c>
      <c r="G2884" s="338">
        <v>1260134</v>
      </c>
      <c r="H2884" s="336">
        <v>197878.82507452808</v>
      </c>
      <c r="I2884" s="336">
        <v>5040.5360000000001</v>
      </c>
      <c r="J2884" s="336"/>
      <c r="K2884" s="336"/>
      <c r="L2884" s="337">
        <f t="shared" si="136"/>
        <v>15.702998655264288</v>
      </c>
      <c r="M2884" s="337">
        <f t="shared" si="137"/>
        <v>0.4</v>
      </c>
    </row>
    <row r="2885" spans="1:13">
      <c r="A2885" s="334" t="s">
        <v>1108</v>
      </c>
      <c r="B2885" s="334" t="s">
        <v>52</v>
      </c>
      <c r="C2885" s="334" t="s">
        <v>52</v>
      </c>
      <c r="D2885" s="334" t="s">
        <v>1537</v>
      </c>
      <c r="E2885" s="334" t="s">
        <v>1041</v>
      </c>
      <c r="F2885" s="334" t="str">
        <f t="shared" si="138"/>
        <v>Dhaka FR Non-PNP</v>
      </c>
      <c r="G2885" s="338">
        <v>1701579</v>
      </c>
      <c r="H2885" s="336">
        <v>286336.96995019773</v>
      </c>
      <c r="I2885" s="336">
        <v>236101.39302501242</v>
      </c>
      <c r="J2885" s="336"/>
      <c r="K2885" s="336"/>
      <c r="L2885" s="337">
        <f t="shared" si="136"/>
        <v>16.827721190153248</v>
      </c>
      <c r="M2885" s="337">
        <f t="shared" si="137"/>
        <v>13.875429411447392</v>
      </c>
    </row>
    <row r="2886" spans="1:13">
      <c r="A2886" s="334" t="s">
        <v>1072</v>
      </c>
      <c r="B2886" s="334" t="s">
        <v>52</v>
      </c>
      <c r="C2886" s="334" t="s">
        <v>52</v>
      </c>
      <c r="D2886" s="334" t="s">
        <v>1537</v>
      </c>
      <c r="E2886" s="334" t="s">
        <v>1041</v>
      </c>
      <c r="F2886" s="334" t="str">
        <f t="shared" si="138"/>
        <v>Dhaka FR Non-PNP</v>
      </c>
      <c r="G2886" s="338">
        <v>1064263</v>
      </c>
      <c r="H2886" s="336">
        <v>140988.43099108516</v>
      </c>
      <c r="I2886" s="336">
        <v>4257.0519999999997</v>
      </c>
      <c r="J2886" s="336"/>
      <c r="K2886" s="336"/>
      <c r="L2886" s="337">
        <f t="shared" si="136"/>
        <v>13.247517858939487</v>
      </c>
      <c r="M2886" s="337">
        <f t="shared" si="137"/>
        <v>0.4</v>
      </c>
    </row>
    <row r="2887" spans="1:13">
      <c r="A2887" s="334" t="s">
        <v>1198</v>
      </c>
      <c r="B2887" s="334" t="s">
        <v>325</v>
      </c>
      <c r="C2887" s="334" t="s">
        <v>389</v>
      </c>
      <c r="D2887" s="334" t="s">
        <v>1537</v>
      </c>
      <c r="E2887" s="334" t="s">
        <v>1041</v>
      </c>
      <c r="F2887" s="334" t="str">
        <f t="shared" si="138"/>
        <v>Rangpur FR Non-PNP</v>
      </c>
      <c r="G2887" s="338">
        <v>810703</v>
      </c>
      <c r="H2887" s="336">
        <v>94661.953388639493</v>
      </c>
      <c r="I2887" s="336">
        <v>3242.8119999999999</v>
      </c>
      <c r="J2887" s="336"/>
      <c r="K2887" s="336"/>
      <c r="L2887" s="337">
        <f t="shared" si="136"/>
        <v>11.676526840117713</v>
      </c>
      <c r="M2887" s="337">
        <f t="shared" si="137"/>
        <v>0.4</v>
      </c>
    </row>
    <row r="2888" spans="1:13">
      <c r="A2888" s="334" t="s">
        <v>1200</v>
      </c>
      <c r="B2888" s="334" t="s">
        <v>103</v>
      </c>
      <c r="C2888" s="334" t="s">
        <v>52</v>
      </c>
      <c r="D2888" s="334" t="s">
        <v>1537</v>
      </c>
      <c r="E2888" s="334" t="s">
        <v>1041</v>
      </c>
      <c r="F2888" s="334" t="str">
        <f t="shared" si="138"/>
        <v>Dhaka FR Non-PNP</v>
      </c>
      <c r="G2888" s="338">
        <v>1727133</v>
      </c>
      <c r="H2888" s="336">
        <v>275861.23034961219</v>
      </c>
      <c r="I2888" s="336">
        <v>6908.5320000000002</v>
      </c>
      <c r="J2888" s="336"/>
      <c r="K2888" s="336"/>
      <c r="L2888" s="337">
        <f t="shared" si="136"/>
        <v>15.972205403383075</v>
      </c>
      <c r="M2888" s="337">
        <f t="shared" si="137"/>
        <v>0.4</v>
      </c>
    </row>
    <row r="2889" spans="1:13">
      <c r="A2889" s="334" t="s">
        <v>1049</v>
      </c>
      <c r="B2889" s="334" t="s">
        <v>79</v>
      </c>
      <c r="C2889" s="334" t="s">
        <v>52</v>
      </c>
      <c r="D2889" s="334" t="s">
        <v>1537</v>
      </c>
      <c r="E2889" s="334" t="s">
        <v>1041</v>
      </c>
      <c r="F2889" s="334" t="str">
        <f t="shared" si="138"/>
        <v>Dhaka FR Non-PNP</v>
      </c>
      <c r="G2889" s="338">
        <v>1667910</v>
      </c>
      <c r="H2889" s="336">
        <v>231510.37619487022</v>
      </c>
      <c r="I2889" s="336">
        <v>6671.64</v>
      </c>
      <c r="J2889" s="336"/>
      <c r="K2889" s="336"/>
      <c r="L2889" s="337">
        <f t="shared" si="136"/>
        <v>13.880267891844897</v>
      </c>
      <c r="M2889" s="337">
        <f t="shared" si="137"/>
        <v>0.4</v>
      </c>
    </row>
    <row r="2890" spans="1:13">
      <c r="A2890" s="334" t="s">
        <v>1144</v>
      </c>
      <c r="B2890" s="334" t="s">
        <v>211</v>
      </c>
      <c r="C2890" s="334" t="s">
        <v>189</v>
      </c>
      <c r="D2890" s="334" t="s">
        <v>1537</v>
      </c>
      <c r="E2890" s="334" t="s">
        <v>1041</v>
      </c>
      <c r="F2890" s="334" t="str">
        <f t="shared" si="138"/>
        <v>Barishal FR Non-PNP</v>
      </c>
      <c r="G2890" s="338">
        <v>1507975</v>
      </c>
      <c r="H2890" s="336">
        <v>221732.55221650825</v>
      </c>
      <c r="I2890" s="336">
        <v>6031.9000000000005</v>
      </c>
      <c r="J2890" s="336"/>
      <c r="K2890" s="336"/>
      <c r="L2890" s="337">
        <f t="shared" si="136"/>
        <v>14.70399391346065</v>
      </c>
      <c r="M2890" s="337">
        <f t="shared" si="137"/>
        <v>0.4</v>
      </c>
    </row>
    <row r="2891" spans="1:13">
      <c r="A2891" s="334" t="s">
        <v>1133</v>
      </c>
      <c r="B2891" s="334" t="s">
        <v>389</v>
      </c>
      <c r="C2891" s="334" t="s">
        <v>389</v>
      </c>
      <c r="D2891" s="334" t="s">
        <v>1537</v>
      </c>
      <c r="E2891" s="334" t="s">
        <v>1041</v>
      </c>
      <c r="F2891" s="334" t="str">
        <f t="shared" si="138"/>
        <v>Rangpur FR Non-PNP</v>
      </c>
      <c r="G2891" s="338">
        <v>1357362</v>
      </c>
      <c r="H2891" s="336">
        <v>183398.09983642158</v>
      </c>
      <c r="I2891" s="336">
        <v>5429.4480000000003</v>
      </c>
      <c r="J2891" s="336"/>
      <c r="K2891" s="336"/>
      <c r="L2891" s="337">
        <f t="shared" si="136"/>
        <v>13.511362468996596</v>
      </c>
      <c r="M2891" s="337">
        <f t="shared" si="137"/>
        <v>0.4</v>
      </c>
    </row>
    <row r="2892" spans="1:13">
      <c r="A2892" s="334" t="s">
        <v>1292</v>
      </c>
      <c r="B2892" s="334" t="s">
        <v>52</v>
      </c>
      <c r="C2892" s="334" t="s">
        <v>52</v>
      </c>
      <c r="D2892" s="334" t="s">
        <v>1537</v>
      </c>
      <c r="E2892" s="334" t="s">
        <v>1041</v>
      </c>
      <c r="F2892" s="334" t="str">
        <f t="shared" si="138"/>
        <v>Dhaka FR Non-PNP</v>
      </c>
      <c r="G2892" s="338">
        <v>2362596</v>
      </c>
      <c r="H2892" s="336">
        <v>380494.93204083439</v>
      </c>
      <c r="I2892" s="336">
        <v>9450.384</v>
      </c>
      <c r="J2892" s="336"/>
      <c r="K2892" s="336"/>
      <c r="L2892" s="337">
        <f t="shared" si="136"/>
        <v>16.104951165617585</v>
      </c>
      <c r="M2892" s="337">
        <f t="shared" si="137"/>
        <v>0.4</v>
      </c>
    </row>
    <row r="2893" spans="1:13">
      <c r="A2893" s="334" t="s">
        <v>1252</v>
      </c>
      <c r="B2893" s="334" t="s">
        <v>192</v>
      </c>
      <c r="C2893" s="334" t="s">
        <v>52</v>
      </c>
      <c r="D2893" s="334" t="s">
        <v>1537</v>
      </c>
      <c r="E2893" s="334" t="s">
        <v>1041</v>
      </c>
      <c r="F2893" s="334" t="str">
        <f t="shared" si="138"/>
        <v>Dhaka FR Non-PNP</v>
      </c>
      <c r="G2893" s="338">
        <v>1720451</v>
      </c>
      <c r="H2893" s="336">
        <v>290199.77670975163</v>
      </c>
      <c r="I2893" s="336">
        <v>6881.8040000000001</v>
      </c>
      <c r="J2893" s="336"/>
      <c r="K2893" s="336"/>
      <c r="L2893" s="337">
        <f t="shared" si="136"/>
        <v>16.867657184642379</v>
      </c>
      <c r="M2893" s="337">
        <f t="shared" si="137"/>
        <v>0.4</v>
      </c>
    </row>
    <row r="2894" spans="1:13">
      <c r="A2894" s="334" t="s">
        <v>1294</v>
      </c>
      <c r="B2894" s="334" t="s">
        <v>52</v>
      </c>
      <c r="C2894" s="334" t="s">
        <v>52</v>
      </c>
      <c r="D2894" s="334" t="s">
        <v>1537</v>
      </c>
      <c r="E2894" s="334" t="s">
        <v>1041</v>
      </c>
      <c r="F2894" s="334" t="str">
        <f t="shared" si="138"/>
        <v>Dhaka FR Non-PNP</v>
      </c>
      <c r="G2894" s="338">
        <v>940918</v>
      </c>
      <c r="H2894" s="336">
        <v>161623.68589807602</v>
      </c>
      <c r="I2894" s="336">
        <v>3763.672</v>
      </c>
      <c r="J2894" s="336"/>
      <c r="K2894" s="336"/>
      <c r="L2894" s="337">
        <f t="shared" si="136"/>
        <v>17.177233924537102</v>
      </c>
      <c r="M2894" s="337">
        <f t="shared" si="137"/>
        <v>0.4</v>
      </c>
    </row>
    <row r="2895" spans="1:13">
      <c r="A2895" s="334" t="s">
        <v>1111</v>
      </c>
      <c r="B2895" s="334" t="s">
        <v>52</v>
      </c>
      <c r="C2895" s="334" t="s">
        <v>52</v>
      </c>
      <c r="D2895" s="334" t="s">
        <v>1537</v>
      </c>
      <c r="E2895" s="334" t="s">
        <v>1041</v>
      </c>
      <c r="F2895" s="334" t="str">
        <f t="shared" si="138"/>
        <v>Dhaka FR Non-PNP</v>
      </c>
      <c r="G2895" s="338">
        <v>1729156</v>
      </c>
      <c r="H2895" s="336">
        <v>269978.24462310836</v>
      </c>
      <c r="I2895" s="336">
        <v>7.2759576141834259E-12</v>
      </c>
      <c r="J2895" s="336"/>
      <c r="K2895" s="336"/>
      <c r="L2895" s="337">
        <f t="shared" si="136"/>
        <v>15.613296002391245</v>
      </c>
      <c r="M2895" s="337">
        <f t="shared" si="137"/>
        <v>4.2078086732390983E-16</v>
      </c>
    </row>
    <row r="2896" spans="1:13">
      <c r="A2896" s="334" t="s">
        <v>1266</v>
      </c>
      <c r="B2896" s="334" t="s">
        <v>76</v>
      </c>
      <c r="C2896" s="334" t="s">
        <v>195</v>
      </c>
      <c r="D2896" s="334" t="s">
        <v>1537</v>
      </c>
      <c r="E2896" s="334" t="s">
        <v>1041</v>
      </c>
      <c r="F2896" s="334" t="str">
        <f t="shared" si="138"/>
        <v>Chattogram FR Non-PNP</v>
      </c>
      <c r="G2896" s="338">
        <v>4530042</v>
      </c>
      <c r="H2896" s="336">
        <v>779860.218821774</v>
      </c>
      <c r="I2896" s="336">
        <v>337803.48311098578</v>
      </c>
      <c r="J2896" s="336"/>
      <c r="K2896" s="336"/>
      <c r="L2896" s="337">
        <f t="shared" si="136"/>
        <v>17.215297757101901</v>
      </c>
      <c r="M2896" s="337">
        <f t="shared" si="137"/>
        <v>7.456961394860925</v>
      </c>
    </row>
    <row r="2897" spans="1:13">
      <c r="A2897" s="334" t="s">
        <v>1152</v>
      </c>
      <c r="B2897" s="334" t="s">
        <v>52</v>
      </c>
      <c r="C2897" s="334" t="s">
        <v>52</v>
      </c>
      <c r="D2897" s="334" t="s">
        <v>1537</v>
      </c>
      <c r="E2897" s="334" t="s">
        <v>1041</v>
      </c>
      <c r="F2897" s="334" t="str">
        <f t="shared" si="138"/>
        <v>Dhaka FR Non-PNP</v>
      </c>
      <c r="G2897" s="338">
        <v>2219095</v>
      </c>
      <c r="H2897" s="336">
        <v>326629.80680176866</v>
      </c>
      <c r="I2897" s="336">
        <v>8876.380000000001</v>
      </c>
      <c r="J2897" s="336"/>
      <c r="K2897" s="336"/>
      <c r="L2897" s="337">
        <f t="shared" si="136"/>
        <v>14.719054695800255</v>
      </c>
      <c r="M2897" s="337">
        <f t="shared" si="137"/>
        <v>0.4</v>
      </c>
    </row>
    <row r="2898" spans="1:13">
      <c r="A2898" s="334" t="s">
        <v>1180</v>
      </c>
      <c r="B2898" s="334" t="s">
        <v>52</v>
      </c>
      <c r="C2898" s="334" t="s">
        <v>52</v>
      </c>
      <c r="D2898" s="334" t="s">
        <v>1537</v>
      </c>
      <c r="E2898" s="334" t="s">
        <v>1041</v>
      </c>
      <c r="F2898" s="334" t="str">
        <f t="shared" si="138"/>
        <v>Dhaka FR Non-PNP</v>
      </c>
      <c r="G2898" s="338">
        <v>2973718</v>
      </c>
      <c r="H2898" s="336">
        <v>466576.25797456782</v>
      </c>
      <c r="I2898" s="336">
        <v>11894.871999999999</v>
      </c>
      <c r="J2898" s="336"/>
      <c r="K2898" s="336"/>
      <c r="L2898" s="337">
        <f t="shared" si="136"/>
        <v>15.689996764137279</v>
      </c>
      <c r="M2898" s="337">
        <f t="shared" si="137"/>
        <v>0.4</v>
      </c>
    </row>
    <row r="2899" spans="1:13">
      <c r="A2899" s="334" t="s">
        <v>1101</v>
      </c>
      <c r="B2899" s="334" t="s">
        <v>18</v>
      </c>
      <c r="C2899" s="334" t="s">
        <v>18</v>
      </c>
      <c r="D2899" s="334" t="s">
        <v>1537</v>
      </c>
      <c r="E2899" s="334" t="s">
        <v>1041</v>
      </c>
      <c r="F2899" s="334" t="str">
        <f t="shared" si="138"/>
        <v>Mymensingh FR Non-PNP</v>
      </c>
      <c r="G2899" s="338">
        <v>1440022</v>
      </c>
      <c r="H2899" s="336">
        <v>233460.31601704922</v>
      </c>
      <c r="I2899" s="336">
        <v>1.4551915228366852E-11</v>
      </c>
      <c r="J2899" s="336"/>
      <c r="K2899" s="336"/>
      <c r="L2899" s="337">
        <f t="shared" si="136"/>
        <v>16.21227425810503</v>
      </c>
      <c r="M2899" s="337">
        <f t="shared" si="137"/>
        <v>1.0105342299191854E-15</v>
      </c>
    </row>
    <row r="2900" spans="1:13">
      <c r="A2900" s="334" t="s">
        <v>1062</v>
      </c>
      <c r="B2900" s="334" t="s">
        <v>195</v>
      </c>
      <c r="C2900" s="334" t="s">
        <v>195</v>
      </c>
      <c r="D2900" s="334" t="s">
        <v>1537</v>
      </c>
      <c r="E2900" s="334" t="s">
        <v>1041</v>
      </c>
      <c r="F2900" s="334" t="str">
        <f t="shared" si="138"/>
        <v>Chattogram FR Non-PNP</v>
      </c>
      <c r="G2900" s="338">
        <v>1591609</v>
      </c>
      <c r="H2900" s="336">
        <v>250546.57009720837</v>
      </c>
      <c r="I2900" s="336">
        <v>69815.72505664351</v>
      </c>
      <c r="J2900" s="336"/>
      <c r="K2900" s="336"/>
      <c r="L2900" s="337">
        <f t="shared" si="136"/>
        <v>15.741716093412917</v>
      </c>
      <c r="M2900" s="337">
        <f t="shared" si="137"/>
        <v>4.3864871998489274</v>
      </c>
    </row>
    <row r="2901" spans="1:13">
      <c r="A2901" s="334" t="s">
        <v>1299</v>
      </c>
      <c r="B2901" s="334" t="s">
        <v>1071</v>
      </c>
      <c r="C2901" s="334" t="s">
        <v>159</v>
      </c>
      <c r="D2901" s="334" t="s">
        <v>1537</v>
      </c>
      <c r="E2901" s="334" t="s">
        <v>1041</v>
      </c>
      <c r="F2901" s="334" t="str">
        <f t="shared" si="138"/>
        <v>Khulna FR Non-PNP</v>
      </c>
      <c r="G2901" s="338">
        <v>1628643</v>
      </c>
      <c r="H2901" s="336">
        <v>294191.7284939572</v>
      </c>
      <c r="I2901" s="336">
        <v>6514.5720000000001</v>
      </c>
      <c r="J2901" s="336"/>
      <c r="K2901" s="336"/>
      <c r="L2901" s="337">
        <f t="shared" si="136"/>
        <v>18.063610533060785</v>
      </c>
      <c r="M2901" s="337">
        <f t="shared" si="137"/>
        <v>0.4</v>
      </c>
    </row>
    <row r="2902" spans="1:13">
      <c r="A2902" s="334" t="s">
        <v>1260</v>
      </c>
      <c r="B2902" s="334" t="s">
        <v>52</v>
      </c>
      <c r="C2902" s="334" t="s">
        <v>52</v>
      </c>
      <c r="D2902" s="334" t="s">
        <v>1537</v>
      </c>
      <c r="E2902" s="334" t="s">
        <v>1041</v>
      </c>
      <c r="F2902" s="334" t="str">
        <f t="shared" si="138"/>
        <v>Dhaka FR Non-PNP</v>
      </c>
      <c r="G2902" s="338">
        <v>2392680</v>
      </c>
      <c r="H2902" s="336">
        <v>381522.28472977417</v>
      </c>
      <c r="I2902" s="336">
        <v>0</v>
      </c>
      <c r="J2902" s="336"/>
      <c r="K2902" s="336"/>
      <c r="L2902" s="337">
        <f t="shared" si="136"/>
        <v>15.945395319464959</v>
      </c>
      <c r="M2902" s="337">
        <f t="shared" si="137"/>
        <v>0</v>
      </c>
    </row>
    <row r="2903" spans="1:13">
      <c r="A2903" s="334" t="s">
        <v>1267</v>
      </c>
      <c r="B2903" s="334" t="s">
        <v>1150</v>
      </c>
      <c r="C2903" s="334" t="s">
        <v>389</v>
      </c>
      <c r="D2903" s="334" t="s">
        <v>1537</v>
      </c>
      <c r="E2903" s="334" t="s">
        <v>1041</v>
      </c>
      <c r="F2903" s="334" t="str">
        <f t="shared" si="138"/>
        <v>Rangpur FR Non-PNP</v>
      </c>
      <c r="G2903" s="338">
        <v>2002918</v>
      </c>
      <c r="H2903" s="336">
        <v>299592.13744249236</v>
      </c>
      <c r="I2903" s="336">
        <v>8011.6720000000005</v>
      </c>
      <c r="J2903" s="336"/>
      <c r="K2903" s="336"/>
      <c r="L2903" s="337">
        <f t="shared" si="136"/>
        <v>14.957783466047655</v>
      </c>
      <c r="M2903" s="337">
        <f t="shared" si="137"/>
        <v>0.4</v>
      </c>
    </row>
    <row r="2904" spans="1:13">
      <c r="A2904" s="334" t="s">
        <v>1070</v>
      </c>
      <c r="B2904" s="334" t="s">
        <v>1071</v>
      </c>
      <c r="C2904" s="334" t="s">
        <v>159</v>
      </c>
      <c r="D2904" s="334" t="s">
        <v>1537</v>
      </c>
      <c r="E2904" s="334" t="s">
        <v>1041</v>
      </c>
      <c r="F2904" s="334" t="str">
        <f t="shared" si="138"/>
        <v>Khulna FR Non-PNP</v>
      </c>
      <c r="G2904" s="338">
        <v>826391</v>
      </c>
      <c r="H2904" s="336">
        <v>125216.42906187873</v>
      </c>
      <c r="I2904" s="336">
        <v>3305.5639999999999</v>
      </c>
      <c r="J2904" s="336"/>
      <c r="K2904" s="336"/>
      <c r="L2904" s="337">
        <f t="shared" si="136"/>
        <v>15.152201447242133</v>
      </c>
      <c r="M2904" s="337">
        <f t="shared" si="137"/>
        <v>0.4</v>
      </c>
    </row>
    <row r="2905" spans="1:13">
      <c r="A2905" s="334" t="s">
        <v>1256</v>
      </c>
      <c r="B2905" s="334" t="s">
        <v>52</v>
      </c>
      <c r="C2905" s="334" t="s">
        <v>52</v>
      </c>
      <c r="D2905" s="334" t="s">
        <v>1537</v>
      </c>
      <c r="E2905" s="334" t="s">
        <v>1041</v>
      </c>
      <c r="F2905" s="334" t="str">
        <f t="shared" si="138"/>
        <v>Dhaka FR Non-PNP</v>
      </c>
      <c r="G2905" s="338">
        <v>1436763</v>
      </c>
      <c r="H2905" s="336">
        <v>214688.52517353965</v>
      </c>
      <c r="I2905" s="336">
        <v>5747.0519999999997</v>
      </c>
      <c r="J2905" s="336"/>
      <c r="K2905" s="336"/>
      <c r="L2905" s="337">
        <f t="shared" si="136"/>
        <v>14.942514887531184</v>
      </c>
      <c r="M2905" s="337">
        <f t="shared" si="137"/>
        <v>0.4</v>
      </c>
    </row>
    <row r="2906" spans="1:13">
      <c r="A2906" s="334" t="s">
        <v>1259</v>
      </c>
      <c r="B2906" s="334" t="s">
        <v>195</v>
      </c>
      <c r="C2906" s="334" t="s">
        <v>195</v>
      </c>
      <c r="D2906" s="334" t="s">
        <v>1537</v>
      </c>
      <c r="E2906" s="334" t="s">
        <v>1041</v>
      </c>
      <c r="F2906" s="334" t="str">
        <f t="shared" si="138"/>
        <v>Chattogram FR Non-PNP</v>
      </c>
      <c r="G2906" s="338">
        <v>1500278</v>
      </c>
      <c r="H2906" s="336">
        <v>230218.56275513323</v>
      </c>
      <c r="I2906" s="336">
        <v>6001.1120000000001</v>
      </c>
      <c r="J2906" s="336"/>
      <c r="K2906" s="336"/>
      <c r="L2906" s="337">
        <f t="shared" si="136"/>
        <v>15.345060232512456</v>
      </c>
      <c r="M2906" s="337">
        <f t="shared" si="137"/>
        <v>0.4</v>
      </c>
    </row>
    <row r="2907" spans="1:13">
      <c r="A2907" s="334" t="s">
        <v>1281</v>
      </c>
      <c r="B2907" s="334" t="s">
        <v>323</v>
      </c>
      <c r="C2907" s="334" t="s">
        <v>389</v>
      </c>
      <c r="D2907" s="334" t="s">
        <v>1537</v>
      </c>
      <c r="E2907" s="334" t="s">
        <v>1041</v>
      </c>
      <c r="F2907" s="334" t="str">
        <f t="shared" si="138"/>
        <v>Rangpur FR Non-PNP</v>
      </c>
      <c r="G2907" s="338">
        <v>1579399</v>
      </c>
      <c r="H2907" s="336">
        <v>238362.1836206775</v>
      </c>
      <c r="I2907" s="336">
        <v>6605.4534547035582</v>
      </c>
      <c r="J2907" s="336"/>
      <c r="K2907" s="336"/>
      <c r="L2907" s="337">
        <f t="shared" si="136"/>
        <v>15.091954827163844</v>
      </c>
      <c r="M2907" s="337">
        <f t="shared" si="137"/>
        <v>0.41822575895663844</v>
      </c>
    </row>
    <row r="2908" spans="1:13">
      <c r="A2908" s="334" t="s">
        <v>1121</v>
      </c>
      <c r="B2908" s="334" t="s">
        <v>52</v>
      </c>
      <c r="C2908" s="334" t="s">
        <v>52</v>
      </c>
      <c r="D2908" s="334" t="s">
        <v>1537</v>
      </c>
      <c r="E2908" s="334" t="s">
        <v>1041</v>
      </c>
      <c r="F2908" s="334" t="str">
        <f t="shared" si="138"/>
        <v>Dhaka FR Non-PNP</v>
      </c>
      <c r="G2908" s="338">
        <v>1438957</v>
      </c>
      <c r="H2908" s="336">
        <v>227700.1550841938</v>
      </c>
      <c r="I2908" s="336">
        <v>5755.8280000000004</v>
      </c>
      <c r="J2908" s="336"/>
      <c r="K2908" s="336"/>
      <c r="L2908" s="337">
        <f t="shared" si="136"/>
        <v>15.82397216068262</v>
      </c>
      <c r="M2908" s="337">
        <f t="shared" si="137"/>
        <v>0.4</v>
      </c>
    </row>
    <row r="2909" spans="1:13">
      <c r="A2909" s="334" t="s">
        <v>1135</v>
      </c>
      <c r="B2909" s="334" t="s">
        <v>79</v>
      </c>
      <c r="C2909" s="334" t="s">
        <v>52</v>
      </c>
      <c r="D2909" s="334" t="s">
        <v>1537</v>
      </c>
      <c r="E2909" s="334" t="s">
        <v>1041</v>
      </c>
      <c r="F2909" s="334" t="str">
        <f t="shared" si="138"/>
        <v>Dhaka FR Non-PNP</v>
      </c>
      <c r="G2909" s="338">
        <v>2216690</v>
      </c>
      <c r="H2909" s="336">
        <v>327389.22987021343</v>
      </c>
      <c r="I2909" s="336">
        <v>47057.470690480885</v>
      </c>
      <c r="J2909" s="336"/>
      <c r="K2909" s="336"/>
      <c r="L2909" s="337">
        <f t="shared" si="136"/>
        <v>14.769283475371541</v>
      </c>
      <c r="M2909" s="337">
        <f t="shared" si="137"/>
        <v>2.1228710685969121</v>
      </c>
    </row>
    <row r="2910" spans="1:13">
      <c r="A2910" s="334" t="s">
        <v>1210</v>
      </c>
      <c r="B2910" s="334" t="s">
        <v>512</v>
      </c>
      <c r="C2910" s="334" t="s">
        <v>159</v>
      </c>
      <c r="D2910" s="334" t="s">
        <v>1537</v>
      </c>
      <c r="E2910" s="334" t="s">
        <v>1041</v>
      </c>
      <c r="F2910" s="334" t="str">
        <f t="shared" si="138"/>
        <v>Khulna FR Non-PNP</v>
      </c>
      <c r="G2910" s="338">
        <v>1638121</v>
      </c>
      <c r="H2910" s="336">
        <v>250220.35547598195</v>
      </c>
      <c r="I2910" s="336">
        <v>6552.4840000000004</v>
      </c>
      <c r="J2910" s="336"/>
      <c r="K2910" s="336"/>
      <c r="L2910" s="337">
        <f t="shared" si="136"/>
        <v>15.274839616608416</v>
      </c>
      <c r="M2910" s="337">
        <f t="shared" si="137"/>
        <v>0.4</v>
      </c>
    </row>
    <row r="2911" spans="1:13">
      <c r="A2911" s="334" t="s">
        <v>1167</v>
      </c>
      <c r="B2911" s="334" t="s">
        <v>150</v>
      </c>
      <c r="C2911" s="334" t="s">
        <v>107</v>
      </c>
      <c r="D2911" s="334" t="s">
        <v>1537</v>
      </c>
      <c r="E2911" s="334" t="s">
        <v>1041</v>
      </c>
      <c r="F2911" s="334" t="str">
        <f t="shared" si="138"/>
        <v>Rajshahi FR Non-PNP</v>
      </c>
      <c r="G2911" s="338">
        <v>1154966</v>
      </c>
      <c r="H2911" s="336">
        <v>173969.71682088744</v>
      </c>
      <c r="I2911" s="336">
        <v>4619.8640000000005</v>
      </c>
      <c r="J2911" s="336"/>
      <c r="K2911" s="336"/>
      <c r="L2911" s="337">
        <f t="shared" si="136"/>
        <v>15.062756550486112</v>
      </c>
      <c r="M2911" s="337">
        <f t="shared" si="137"/>
        <v>0.4</v>
      </c>
    </row>
    <row r="2912" spans="1:13">
      <c r="A2912" s="334" t="s">
        <v>1082</v>
      </c>
      <c r="B2912" s="334" t="s">
        <v>226</v>
      </c>
      <c r="C2912" s="334" t="s">
        <v>107</v>
      </c>
      <c r="D2912" s="334" t="s">
        <v>1537</v>
      </c>
      <c r="E2912" s="334" t="s">
        <v>1041</v>
      </c>
      <c r="F2912" s="334" t="str">
        <f t="shared" si="138"/>
        <v>Rajshahi FR Non-PNP</v>
      </c>
      <c r="G2912" s="338">
        <v>1117851</v>
      </c>
      <c r="H2912" s="336">
        <v>174553.22314568446</v>
      </c>
      <c r="I2912" s="336">
        <v>4471.4040000000005</v>
      </c>
      <c r="J2912" s="336"/>
      <c r="K2912" s="336"/>
      <c r="L2912" s="337">
        <f t="shared" si="136"/>
        <v>15.615070626200133</v>
      </c>
      <c r="M2912" s="337">
        <f t="shared" si="137"/>
        <v>0.4</v>
      </c>
    </row>
    <row r="2913" spans="1:13">
      <c r="A2913" s="334" t="s">
        <v>1203</v>
      </c>
      <c r="B2913" s="334" t="s">
        <v>79</v>
      </c>
      <c r="C2913" s="334" t="s">
        <v>52</v>
      </c>
      <c r="D2913" s="334" t="s">
        <v>1537</v>
      </c>
      <c r="E2913" s="334" t="s">
        <v>1041</v>
      </c>
      <c r="F2913" s="334" t="str">
        <f t="shared" si="138"/>
        <v>Dhaka FR Non-PNP</v>
      </c>
      <c r="G2913" s="338">
        <v>1653064</v>
      </c>
      <c r="H2913" s="336">
        <v>248316.61217400344</v>
      </c>
      <c r="I2913" s="336">
        <v>6612.2560000000003</v>
      </c>
      <c r="J2913" s="336"/>
      <c r="K2913" s="336"/>
      <c r="L2913" s="337">
        <f t="shared" si="136"/>
        <v>15.021596996486734</v>
      </c>
      <c r="M2913" s="337">
        <f t="shared" si="137"/>
        <v>0.4</v>
      </c>
    </row>
    <row r="2914" spans="1:13">
      <c r="A2914" s="334" t="s">
        <v>1244</v>
      </c>
      <c r="B2914" s="334" t="s">
        <v>1163</v>
      </c>
      <c r="C2914" s="334" t="s">
        <v>159</v>
      </c>
      <c r="D2914" s="334" t="s">
        <v>1537</v>
      </c>
      <c r="E2914" s="334" t="s">
        <v>1041</v>
      </c>
      <c r="F2914" s="334" t="str">
        <f t="shared" si="138"/>
        <v>Khulna FR Non-PNP</v>
      </c>
      <c r="G2914" s="338">
        <v>1477190</v>
      </c>
      <c r="H2914" s="336">
        <v>199046.46376928443</v>
      </c>
      <c r="I2914" s="336">
        <v>35101.260749840963</v>
      </c>
      <c r="J2914" s="336"/>
      <c r="K2914" s="336"/>
      <c r="L2914" s="337">
        <f t="shared" si="136"/>
        <v>13.474669052003089</v>
      </c>
      <c r="M2914" s="337">
        <f t="shared" si="137"/>
        <v>2.3762184112971902</v>
      </c>
    </row>
    <row r="2915" spans="1:13">
      <c r="A2915" s="334" t="s">
        <v>1173</v>
      </c>
      <c r="B2915" s="334" t="s">
        <v>79</v>
      </c>
      <c r="C2915" s="334" t="s">
        <v>52</v>
      </c>
      <c r="D2915" s="334" t="s">
        <v>1537</v>
      </c>
      <c r="E2915" s="334" t="s">
        <v>1041</v>
      </c>
      <c r="F2915" s="334" t="str">
        <f t="shared" si="138"/>
        <v>Dhaka FR Non-PNP</v>
      </c>
      <c r="G2915" s="338">
        <v>1480709</v>
      </c>
      <c r="H2915" s="336">
        <v>208506.48277906029</v>
      </c>
      <c r="I2915" s="336">
        <v>5922.8360000000002</v>
      </c>
      <c r="J2915" s="336"/>
      <c r="K2915" s="336"/>
      <c r="L2915" s="337">
        <f t="shared" si="136"/>
        <v>14.081530049392574</v>
      </c>
      <c r="M2915" s="337">
        <f t="shared" si="137"/>
        <v>0.4</v>
      </c>
    </row>
    <row r="2916" spans="1:13">
      <c r="A2916" s="334" t="s">
        <v>1204</v>
      </c>
      <c r="B2916" s="334" t="s">
        <v>542</v>
      </c>
      <c r="C2916" s="334" t="s">
        <v>52</v>
      </c>
      <c r="D2916" s="334" t="s">
        <v>1537</v>
      </c>
      <c r="E2916" s="334" t="s">
        <v>1041</v>
      </c>
      <c r="F2916" s="334" t="str">
        <f t="shared" si="138"/>
        <v>Dhaka FR Non-PNP</v>
      </c>
      <c r="G2916" s="338">
        <v>1152013</v>
      </c>
      <c r="H2916" s="336">
        <v>169593.98891090244</v>
      </c>
      <c r="I2916" s="336">
        <v>7388.4611041612807</v>
      </c>
      <c r="J2916" s="336"/>
      <c r="K2916" s="336"/>
      <c r="L2916" s="337">
        <f t="shared" si="136"/>
        <v>14.721534297868377</v>
      </c>
      <c r="M2916" s="337">
        <f t="shared" si="137"/>
        <v>0.64135223336553326</v>
      </c>
    </row>
    <row r="2917" spans="1:13">
      <c r="A2917" s="334" t="s">
        <v>1054</v>
      </c>
      <c r="B2917" s="334" t="s">
        <v>487</v>
      </c>
      <c r="C2917" s="334" t="s">
        <v>52</v>
      </c>
      <c r="D2917" s="334" t="s">
        <v>1537</v>
      </c>
      <c r="E2917" s="334" t="s">
        <v>1041</v>
      </c>
      <c r="F2917" s="334" t="str">
        <f t="shared" si="138"/>
        <v>Dhaka FR Non-PNP</v>
      </c>
      <c r="G2917" s="338">
        <v>1189519</v>
      </c>
      <c r="H2917" s="336">
        <v>175152.32023195209</v>
      </c>
      <c r="I2917" s="336">
        <v>0</v>
      </c>
      <c r="J2917" s="336"/>
      <c r="K2917" s="336"/>
      <c r="L2917" s="337">
        <f t="shared" si="136"/>
        <v>14.724634094281141</v>
      </c>
      <c r="M2917" s="337">
        <f t="shared" si="137"/>
        <v>0</v>
      </c>
    </row>
    <row r="2918" spans="1:13">
      <c r="A2918" s="334" t="s">
        <v>1175</v>
      </c>
      <c r="B2918" s="334" t="s">
        <v>79</v>
      </c>
      <c r="C2918" s="334" t="s">
        <v>52</v>
      </c>
      <c r="D2918" s="334" t="s">
        <v>1537</v>
      </c>
      <c r="E2918" s="334" t="s">
        <v>1041</v>
      </c>
      <c r="F2918" s="334" t="str">
        <f t="shared" si="138"/>
        <v>Dhaka FR Non-PNP</v>
      </c>
      <c r="G2918" s="338">
        <v>1674588</v>
      </c>
      <c r="H2918" s="336">
        <v>243696.24726637808</v>
      </c>
      <c r="I2918" s="336">
        <v>6698.3519999999999</v>
      </c>
      <c r="J2918" s="336"/>
      <c r="K2918" s="336"/>
      <c r="L2918" s="337">
        <f t="shared" si="136"/>
        <v>14.552609195000684</v>
      </c>
      <c r="M2918" s="337">
        <f t="shared" si="137"/>
        <v>0.4</v>
      </c>
    </row>
    <row r="2919" spans="1:13">
      <c r="A2919" s="334" t="s">
        <v>1223</v>
      </c>
      <c r="B2919" s="334" t="s">
        <v>79</v>
      </c>
      <c r="C2919" s="334" t="s">
        <v>52</v>
      </c>
      <c r="D2919" s="334" t="s">
        <v>1537</v>
      </c>
      <c r="E2919" s="334" t="s">
        <v>1041</v>
      </c>
      <c r="F2919" s="334" t="str">
        <f t="shared" si="138"/>
        <v>Dhaka FR Non-PNP</v>
      </c>
      <c r="G2919" s="338">
        <v>1900393</v>
      </c>
      <c r="H2919" s="336">
        <v>286460.99065716175</v>
      </c>
      <c r="I2919" s="336">
        <v>7601.5720000000001</v>
      </c>
      <c r="J2919" s="336"/>
      <c r="K2919" s="336"/>
      <c r="L2919" s="337">
        <f t="shared" si="136"/>
        <v>15.073776353478557</v>
      </c>
      <c r="M2919" s="337">
        <f t="shared" si="137"/>
        <v>0.4</v>
      </c>
    </row>
    <row r="2920" spans="1:13">
      <c r="A2920" s="334" t="s">
        <v>1234</v>
      </c>
      <c r="B2920" s="334" t="s">
        <v>908</v>
      </c>
      <c r="C2920" s="334" t="s">
        <v>131</v>
      </c>
      <c r="D2920" s="334" t="s">
        <v>1537</v>
      </c>
      <c r="E2920" s="334" t="s">
        <v>1041</v>
      </c>
      <c r="F2920" s="334" t="str">
        <f t="shared" si="138"/>
        <v>Sylhet FR Non-PNP</v>
      </c>
      <c r="G2920" s="338">
        <v>1490414</v>
      </c>
      <c r="H2920" s="336">
        <v>257221.50448676466</v>
      </c>
      <c r="I2920" s="336">
        <v>5961.6559999999999</v>
      </c>
      <c r="J2920" s="336"/>
      <c r="K2920" s="336"/>
      <c r="L2920" s="337">
        <f t="shared" si="136"/>
        <v>17.258392935571234</v>
      </c>
      <c r="M2920" s="337">
        <f t="shared" si="137"/>
        <v>0.4</v>
      </c>
    </row>
    <row r="2921" spans="1:13">
      <c r="A2921" s="334" t="s">
        <v>1066</v>
      </c>
      <c r="B2921" s="334" t="s">
        <v>18</v>
      </c>
      <c r="C2921" s="334" t="s">
        <v>18</v>
      </c>
      <c r="D2921" s="334" t="s">
        <v>1537</v>
      </c>
      <c r="E2921" s="334" t="s">
        <v>1041</v>
      </c>
      <c r="F2921" s="334" t="str">
        <f t="shared" si="138"/>
        <v>Mymensingh FR Non-PNP</v>
      </c>
      <c r="G2921" s="338">
        <v>902644</v>
      </c>
      <c r="H2921" s="336">
        <v>134339.42174061219</v>
      </c>
      <c r="I2921" s="336">
        <v>3610.576</v>
      </c>
      <c r="J2921" s="336"/>
      <c r="K2921" s="336"/>
      <c r="L2921" s="337">
        <f t="shared" si="136"/>
        <v>14.882879822013129</v>
      </c>
      <c r="M2921" s="337">
        <f t="shared" si="137"/>
        <v>0.4</v>
      </c>
    </row>
    <row r="2922" spans="1:13">
      <c r="A2922" s="334" t="s">
        <v>1075</v>
      </c>
      <c r="B2922" s="334" t="s">
        <v>103</v>
      </c>
      <c r="C2922" s="334" t="s">
        <v>52</v>
      </c>
      <c r="D2922" s="334" t="s">
        <v>1537</v>
      </c>
      <c r="E2922" s="334" t="s">
        <v>1041</v>
      </c>
      <c r="F2922" s="334" t="str">
        <f t="shared" si="138"/>
        <v>Dhaka FR Non-PNP</v>
      </c>
      <c r="G2922" s="338">
        <v>963864</v>
      </c>
      <c r="H2922" s="336">
        <v>158298.01949926931</v>
      </c>
      <c r="I2922" s="336">
        <v>3855.4560000000001</v>
      </c>
      <c r="J2922" s="336"/>
      <c r="K2922" s="336"/>
      <c r="L2922" s="337">
        <f t="shared" si="136"/>
        <v>16.423273355916322</v>
      </c>
      <c r="M2922" s="337">
        <f t="shared" si="137"/>
        <v>0.4</v>
      </c>
    </row>
    <row r="2923" spans="1:13">
      <c r="A2923" s="334" t="s">
        <v>1085</v>
      </c>
      <c r="B2923" s="334" t="s">
        <v>908</v>
      </c>
      <c r="C2923" s="334" t="s">
        <v>131</v>
      </c>
      <c r="D2923" s="334" t="s">
        <v>1537</v>
      </c>
      <c r="E2923" s="334" t="s">
        <v>1041</v>
      </c>
      <c r="F2923" s="334" t="str">
        <f t="shared" si="138"/>
        <v>Sylhet FR Non-PNP</v>
      </c>
      <c r="G2923" s="338">
        <v>1793500</v>
      </c>
      <c r="H2923" s="336">
        <v>220058.37062025745</v>
      </c>
      <c r="I2923" s="336">
        <v>7174</v>
      </c>
      <c r="J2923" s="336"/>
      <c r="K2923" s="336"/>
      <c r="L2923" s="337">
        <f t="shared" si="136"/>
        <v>12.269772546431975</v>
      </c>
      <c r="M2923" s="337">
        <f t="shared" si="137"/>
        <v>0.4</v>
      </c>
    </row>
    <row r="2924" spans="1:13">
      <c r="A2924" s="334" t="s">
        <v>1076</v>
      </c>
      <c r="B2924" s="334" t="s">
        <v>52</v>
      </c>
      <c r="C2924" s="334" t="s">
        <v>52</v>
      </c>
      <c r="D2924" s="334" t="s">
        <v>1537</v>
      </c>
      <c r="E2924" s="334" t="s">
        <v>1041</v>
      </c>
      <c r="F2924" s="334" t="str">
        <f t="shared" si="138"/>
        <v>Dhaka FR Non-PNP</v>
      </c>
      <c r="G2924" s="338">
        <v>1842268</v>
      </c>
      <c r="H2924" s="336">
        <v>274897.44308266602</v>
      </c>
      <c r="I2924" s="336">
        <v>7369.0720000000001</v>
      </c>
      <c r="J2924" s="336"/>
      <c r="K2924" s="336"/>
      <c r="L2924" s="337">
        <f t="shared" si="136"/>
        <v>14.921685828699518</v>
      </c>
      <c r="M2924" s="337">
        <f t="shared" si="137"/>
        <v>0.4</v>
      </c>
    </row>
    <row r="2925" spans="1:13">
      <c r="A2925" s="334" t="s">
        <v>1253</v>
      </c>
      <c r="B2925" s="334" t="s">
        <v>52</v>
      </c>
      <c r="C2925" s="334" t="s">
        <v>52</v>
      </c>
      <c r="D2925" s="334" t="s">
        <v>1537</v>
      </c>
      <c r="E2925" s="334" t="s">
        <v>1041</v>
      </c>
      <c r="F2925" s="334" t="str">
        <f t="shared" si="138"/>
        <v>Dhaka FR Non-PNP</v>
      </c>
      <c r="G2925" s="338">
        <v>2231407</v>
      </c>
      <c r="H2925" s="336">
        <v>366251.2146914851</v>
      </c>
      <c r="I2925" s="336">
        <v>8925.6280000000006</v>
      </c>
      <c r="J2925" s="336"/>
      <c r="K2925" s="336"/>
      <c r="L2925" s="337">
        <f t="shared" si="136"/>
        <v>16.413465346818626</v>
      </c>
      <c r="M2925" s="337">
        <f t="shared" si="137"/>
        <v>0.4</v>
      </c>
    </row>
    <row r="2926" spans="1:13">
      <c r="A2926" s="334" t="s">
        <v>1199</v>
      </c>
      <c r="B2926" s="334" t="s">
        <v>52</v>
      </c>
      <c r="C2926" s="334" t="s">
        <v>52</v>
      </c>
      <c r="D2926" s="334" t="s">
        <v>1537</v>
      </c>
      <c r="E2926" s="334" t="s">
        <v>1041</v>
      </c>
      <c r="F2926" s="334" t="str">
        <f t="shared" si="138"/>
        <v>Dhaka FR Non-PNP</v>
      </c>
      <c r="G2926" s="338">
        <v>1956523</v>
      </c>
      <c r="H2926" s="336">
        <v>293211.07441697893</v>
      </c>
      <c r="I2926" s="336">
        <v>7826.0920000000006</v>
      </c>
      <c r="J2926" s="336"/>
      <c r="K2926" s="336"/>
      <c r="L2926" s="337">
        <f t="shared" si="136"/>
        <v>14.986334145674697</v>
      </c>
      <c r="M2926" s="337">
        <f t="shared" si="137"/>
        <v>0.4</v>
      </c>
    </row>
    <row r="2927" spans="1:13">
      <c r="A2927" s="334" t="s">
        <v>1212</v>
      </c>
      <c r="B2927" s="334" t="s">
        <v>325</v>
      </c>
      <c r="C2927" s="334" t="s">
        <v>389</v>
      </c>
      <c r="D2927" s="334" t="s">
        <v>1537</v>
      </c>
      <c r="E2927" s="334" t="s">
        <v>1041</v>
      </c>
      <c r="F2927" s="334" t="str">
        <f t="shared" si="138"/>
        <v>Rangpur FR Non-PNP</v>
      </c>
      <c r="G2927" s="338">
        <v>1120906</v>
      </c>
      <c r="H2927" s="336">
        <v>174657.70643051286</v>
      </c>
      <c r="I2927" s="336">
        <v>4483.6239999999998</v>
      </c>
      <c r="J2927" s="336"/>
      <c r="K2927" s="336"/>
      <c r="L2927" s="337">
        <f t="shared" si="136"/>
        <v>15.581833483852602</v>
      </c>
      <c r="M2927" s="337">
        <f t="shared" si="137"/>
        <v>0.4</v>
      </c>
    </row>
    <row r="2928" spans="1:13">
      <c r="A2928" s="334" t="s">
        <v>1103</v>
      </c>
      <c r="B2928" s="334" t="s">
        <v>52</v>
      </c>
      <c r="C2928" s="334" t="s">
        <v>52</v>
      </c>
      <c r="D2928" s="334" t="s">
        <v>1537</v>
      </c>
      <c r="E2928" s="334" t="s">
        <v>1041</v>
      </c>
      <c r="F2928" s="334" t="str">
        <f t="shared" si="138"/>
        <v>Dhaka FR Non-PNP</v>
      </c>
      <c r="G2928" s="338">
        <v>1538394</v>
      </c>
      <c r="H2928" s="336">
        <v>224053.74207749774</v>
      </c>
      <c r="I2928" s="336">
        <v>6153.576</v>
      </c>
      <c r="J2928" s="336"/>
      <c r="K2928" s="336"/>
      <c r="L2928" s="337">
        <f t="shared" si="136"/>
        <v>14.564132600458512</v>
      </c>
      <c r="M2928" s="337">
        <f t="shared" si="137"/>
        <v>0.4</v>
      </c>
    </row>
    <row r="2929" spans="1:13">
      <c r="A2929" s="334" t="s">
        <v>1141</v>
      </c>
      <c r="B2929" s="334" t="s">
        <v>52</v>
      </c>
      <c r="C2929" s="334" t="s">
        <v>52</v>
      </c>
      <c r="D2929" s="334" t="s">
        <v>1537</v>
      </c>
      <c r="E2929" s="334" t="s">
        <v>1041</v>
      </c>
      <c r="F2929" s="334" t="str">
        <f t="shared" si="138"/>
        <v>Dhaka FR Non-PNP</v>
      </c>
      <c r="G2929" s="338">
        <v>1446644</v>
      </c>
      <c r="H2929" s="336">
        <v>215122.88236366809</v>
      </c>
      <c r="I2929" s="336">
        <v>5786.576</v>
      </c>
      <c r="J2929" s="336"/>
      <c r="K2929" s="336"/>
      <c r="L2929" s="337">
        <f t="shared" si="136"/>
        <v>14.870478318347022</v>
      </c>
      <c r="M2929" s="337">
        <f t="shared" si="137"/>
        <v>0.4</v>
      </c>
    </row>
    <row r="2930" spans="1:13">
      <c r="A2930" s="334" t="s">
        <v>1091</v>
      </c>
      <c r="B2930" s="334" t="s">
        <v>195</v>
      </c>
      <c r="C2930" s="334" t="s">
        <v>195</v>
      </c>
      <c r="D2930" s="334" t="s">
        <v>1537</v>
      </c>
      <c r="E2930" s="334" t="s">
        <v>1041</v>
      </c>
      <c r="F2930" s="334" t="str">
        <f t="shared" si="138"/>
        <v>Chattogram FR Non-PNP</v>
      </c>
      <c r="G2930" s="338">
        <v>1575629</v>
      </c>
      <c r="H2930" s="336">
        <v>212987.95874119952</v>
      </c>
      <c r="I2930" s="336">
        <v>6302.5160000000005</v>
      </c>
      <c r="J2930" s="336"/>
      <c r="K2930" s="336"/>
      <c r="L2930" s="337">
        <f t="shared" si="136"/>
        <v>13.517646523464567</v>
      </c>
      <c r="M2930" s="337">
        <f t="shared" si="137"/>
        <v>0.4</v>
      </c>
    </row>
    <row r="2931" spans="1:13">
      <c r="A2931" s="334" t="s">
        <v>1216</v>
      </c>
      <c r="B2931" s="334" t="s">
        <v>1139</v>
      </c>
      <c r="C2931" s="334" t="s">
        <v>189</v>
      </c>
      <c r="D2931" s="334" t="s">
        <v>1537</v>
      </c>
      <c r="E2931" s="334" t="s">
        <v>1041</v>
      </c>
      <c r="F2931" s="334" t="str">
        <f t="shared" si="138"/>
        <v>Barishal FR Non-PNP</v>
      </c>
      <c r="G2931" s="338">
        <v>2303974</v>
      </c>
      <c r="H2931" s="336">
        <v>323995.94344054768</v>
      </c>
      <c r="I2931" s="336">
        <v>9215.8960000000006</v>
      </c>
      <c r="J2931" s="336"/>
      <c r="K2931" s="336"/>
      <c r="L2931" s="337">
        <f t="shared" si="136"/>
        <v>14.06248262526173</v>
      </c>
      <c r="M2931" s="337">
        <f t="shared" si="137"/>
        <v>0.4</v>
      </c>
    </row>
    <row r="2932" spans="1:13">
      <c r="A2932" s="334" t="s">
        <v>1194</v>
      </c>
      <c r="B2932" s="334" t="s">
        <v>1139</v>
      </c>
      <c r="C2932" s="334" t="s">
        <v>189</v>
      </c>
      <c r="D2932" s="334" t="s">
        <v>1537</v>
      </c>
      <c r="E2932" s="334" t="s">
        <v>1041</v>
      </c>
      <c r="F2932" s="334" t="str">
        <f t="shared" si="138"/>
        <v>Barishal FR Non-PNP</v>
      </c>
      <c r="G2932" s="338">
        <v>1157893</v>
      </c>
      <c r="H2932" s="336">
        <v>176284.36567902585</v>
      </c>
      <c r="I2932" s="336">
        <v>4631.5720000000001</v>
      </c>
      <c r="J2932" s="336"/>
      <c r="K2932" s="336"/>
      <c r="L2932" s="337">
        <f t="shared" si="136"/>
        <v>15.224581690970224</v>
      </c>
      <c r="M2932" s="337">
        <f t="shared" si="137"/>
        <v>0.4</v>
      </c>
    </row>
    <row r="2933" spans="1:13">
      <c r="A2933" s="334" t="s">
        <v>1192</v>
      </c>
      <c r="B2933" s="334" t="s">
        <v>1163</v>
      </c>
      <c r="C2933" s="334" t="s">
        <v>159</v>
      </c>
      <c r="D2933" s="334" t="s">
        <v>1537</v>
      </c>
      <c r="E2933" s="334" t="s">
        <v>1041</v>
      </c>
      <c r="F2933" s="334" t="str">
        <f t="shared" si="138"/>
        <v>Khulna FR Non-PNP</v>
      </c>
      <c r="G2933" s="338">
        <v>769767</v>
      </c>
      <c r="H2933" s="336">
        <v>116891.94772030496</v>
      </c>
      <c r="I2933" s="336">
        <v>3079.0680000000002</v>
      </c>
      <c r="J2933" s="336"/>
      <c r="K2933" s="336"/>
      <c r="L2933" s="337">
        <f t="shared" si="136"/>
        <v>15.185367483966573</v>
      </c>
      <c r="M2933" s="337">
        <f t="shared" si="137"/>
        <v>0.4</v>
      </c>
    </row>
    <row r="2934" spans="1:13">
      <c r="A2934" s="334" t="s">
        <v>1074</v>
      </c>
      <c r="B2934" s="334" t="s">
        <v>189</v>
      </c>
      <c r="C2934" s="334" t="s">
        <v>189</v>
      </c>
      <c r="D2934" s="334" t="s">
        <v>1537</v>
      </c>
      <c r="E2934" s="334" t="s">
        <v>1041</v>
      </c>
      <c r="F2934" s="334" t="str">
        <f t="shared" si="138"/>
        <v>Barishal FR Non-PNP</v>
      </c>
      <c r="G2934" s="338">
        <v>1650613</v>
      </c>
      <c r="H2934" s="336">
        <v>268195.66541239416</v>
      </c>
      <c r="I2934" s="336">
        <v>7.2759576141834259E-12</v>
      </c>
      <c r="J2934" s="336"/>
      <c r="K2934" s="336"/>
      <c r="L2934" s="337">
        <f t="shared" si="136"/>
        <v>16.248246282586781</v>
      </c>
      <c r="M2934" s="337">
        <f t="shared" si="137"/>
        <v>4.4080336300413396E-16</v>
      </c>
    </row>
    <row r="2935" spans="1:13">
      <c r="A2935" s="334" t="s">
        <v>1134</v>
      </c>
      <c r="B2935" s="334" t="s">
        <v>170</v>
      </c>
      <c r="C2935" s="334" t="s">
        <v>195</v>
      </c>
      <c r="D2935" s="334" t="s">
        <v>1537</v>
      </c>
      <c r="E2935" s="334" t="s">
        <v>1041</v>
      </c>
      <c r="F2935" s="334" t="str">
        <f t="shared" si="138"/>
        <v>Chattogram FR Non-PNP</v>
      </c>
      <c r="G2935" s="338">
        <v>2651892</v>
      </c>
      <c r="H2935" s="336">
        <v>439404.89468399662</v>
      </c>
      <c r="I2935" s="336">
        <v>10607.568000000001</v>
      </c>
      <c r="J2935" s="336"/>
      <c r="K2935" s="336"/>
      <c r="L2935" s="337">
        <f t="shared" si="136"/>
        <v>16.569486792222179</v>
      </c>
      <c r="M2935" s="337">
        <f t="shared" si="137"/>
        <v>0.4</v>
      </c>
    </row>
    <row r="2936" spans="1:13">
      <c r="A2936" s="334" t="s">
        <v>1174</v>
      </c>
      <c r="B2936" s="334" t="s">
        <v>52</v>
      </c>
      <c r="C2936" s="334" t="s">
        <v>52</v>
      </c>
      <c r="D2936" s="334" t="s">
        <v>1537</v>
      </c>
      <c r="E2936" s="334" t="s">
        <v>1041</v>
      </c>
      <c r="F2936" s="334" t="str">
        <f t="shared" si="138"/>
        <v>Dhaka FR Non-PNP</v>
      </c>
      <c r="G2936" s="338">
        <v>2074614</v>
      </c>
      <c r="H2936" s="336">
        <v>324870.65203486179</v>
      </c>
      <c r="I2936" s="336">
        <v>8298.4560000000001</v>
      </c>
      <c r="J2936" s="336"/>
      <c r="K2936" s="336"/>
      <c r="L2936" s="337">
        <f t="shared" si="136"/>
        <v>15.659329978244715</v>
      </c>
      <c r="M2936" s="337">
        <f t="shared" si="137"/>
        <v>0.4</v>
      </c>
    </row>
    <row r="2937" spans="1:13">
      <c r="A2937" s="334" t="s">
        <v>1237</v>
      </c>
      <c r="B2937" s="334" t="s">
        <v>1150</v>
      </c>
      <c r="C2937" s="334" t="s">
        <v>389</v>
      </c>
      <c r="D2937" s="334" t="s">
        <v>1537</v>
      </c>
      <c r="E2937" s="334" t="s">
        <v>1041</v>
      </c>
      <c r="F2937" s="334" t="str">
        <f t="shared" si="138"/>
        <v>Rangpur FR Non-PNP</v>
      </c>
      <c r="G2937" s="338">
        <v>1547518</v>
      </c>
      <c r="H2937" s="336">
        <v>195358.53469780105</v>
      </c>
      <c r="I2937" s="336">
        <v>6190.0720000000001</v>
      </c>
      <c r="J2937" s="336"/>
      <c r="K2937" s="336"/>
      <c r="L2937" s="337">
        <f t="shared" si="136"/>
        <v>12.623991106908033</v>
      </c>
      <c r="M2937" s="337">
        <f t="shared" si="137"/>
        <v>0.4</v>
      </c>
    </row>
    <row r="2938" spans="1:13">
      <c r="A2938" s="334" t="s">
        <v>1197</v>
      </c>
      <c r="B2938" s="334" t="s">
        <v>153</v>
      </c>
      <c r="C2938" s="334" t="s">
        <v>18</v>
      </c>
      <c r="D2938" s="334" t="s">
        <v>1537</v>
      </c>
      <c r="E2938" s="334" t="s">
        <v>1041</v>
      </c>
      <c r="F2938" s="334" t="str">
        <f t="shared" si="138"/>
        <v>Mymensingh FR Non-PNP</v>
      </c>
      <c r="G2938" s="338">
        <v>1137102</v>
      </c>
      <c r="H2938" s="336">
        <v>150760.18067546916</v>
      </c>
      <c r="I2938" s="336">
        <v>4548.4080000000004</v>
      </c>
      <c r="J2938" s="336"/>
      <c r="K2938" s="336"/>
      <c r="L2938" s="337">
        <f t="shared" si="136"/>
        <v>13.258281198649652</v>
      </c>
      <c r="M2938" s="337">
        <f t="shared" si="137"/>
        <v>0.4</v>
      </c>
    </row>
    <row r="2939" spans="1:13">
      <c r="A2939" s="334" t="s">
        <v>1127</v>
      </c>
      <c r="B2939" s="334" t="s">
        <v>52</v>
      </c>
      <c r="C2939" s="334" t="s">
        <v>52</v>
      </c>
      <c r="D2939" s="334" t="s">
        <v>1537</v>
      </c>
      <c r="E2939" s="334" t="s">
        <v>1041</v>
      </c>
      <c r="F2939" s="334" t="str">
        <f t="shared" si="138"/>
        <v>Dhaka FR Non-PNP</v>
      </c>
      <c r="G2939" s="338">
        <v>1111436</v>
      </c>
      <c r="H2939" s="336">
        <v>159005.45309541994</v>
      </c>
      <c r="I2939" s="336">
        <v>743.31252908334864</v>
      </c>
      <c r="J2939" s="336"/>
      <c r="K2939" s="336"/>
      <c r="L2939" s="337">
        <f t="shared" si="136"/>
        <v>14.306307614241391</v>
      </c>
      <c r="M2939" s="337">
        <f t="shared" si="137"/>
        <v>6.6878572322954147E-2</v>
      </c>
    </row>
    <row r="2940" spans="1:13">
      <c r="A2940" s="334" t="s">
        <v>1707</v>
      </c>
      <c r="B2940" s="334" t="s">
        <v>162</v>
      </c>
      <c r="C2940" s="334" t="s">
        <v>195</v>
      </c>
      <c r="D2940" s="334" t="s">
        <v>1537</v>
      </c>
      <c r="E2940" s="334" t="s">
        <v>1041</v>
      </c>
      <c r="F2940" s="334" t="str">
        <f t="shared" si="138"/>
        <v>Chattogram FR Non-PNP</v>
      </c>
      <c r="G2940" s="338">
        <v>19702</v>
      </c>
      <c r="H2940" s="336">
        <v>4239.7172042345073</v>
      </c>
      <c r="I2940" s="336">
        <v>78.808000000000007</v>
      </c>
      <c r="J2940" s="336"/>
      <c r="K2940" s="336"/>
      <c r="L2940" s="337">
        <f t="shared" si="136"/>
        <v>21.519222435460904</v>
      </c>
      <c r="M2940" s="337">
        <f t="shared" si="137"/>
        <v>0.4</v>
      </c>
    </row>
    <row r="2941" spans="1:13">
      <c r="A2941" s="334" t="s">
        <v>1055</v>
      </c>
      <c r="B2941" s="334" t="s">
        <v>211</v>
      </c>
      <c r="C2941" s="334" t="s">
        <v>189</v>
      </c>
      <c r="D2941" s="334" t="s">
        <v>1537</v>
      </c>
      <c r="E2941" s="334" t="s">
        <v>1041</v>
      </c>
      <c r="F2941" s="334" t="str">
        <f t="shared" si="138"/>
        <v>Barishal FR Non-PNP</v>
      </c>
      <c r="G2941" s="338">
        <v>1433464</v>
      </c>
      <c r="H2941" s="336">
        <v>214628.52653099797</v>
      </c>
      <c r="I2941" s="336">
        <v>5733.8559999999998</v>
      </c>
      <c r="J2941" s="336"/>
      <c r="K2941" s="336"/>
      <c r="L2941" s="337">
        <f t="shared" si="136"/>
        <v>14.972718291564908</v>
      </c>
      <c r="M2941" s="337">
        <f t="shared" si="137"/>
        <v>0.4</v>
      </c>
    </row>
    <row r="2942" spans="1:13">
      <c r="A2942" s="334" t="s">
        <v>1063</v>
      </c>
      <c r="B2942" s="334" t="s">
        <v>195</v>
      </c>
      <c r="C2942" s="334" t="s">
        <v>195</v>
      </c>
      <c r="D2942" s="334" t="s">
        <v>1537</v>
      </c>
      <c r="E2942" s="334" t="s">
        <v>1041</v>
      </c>
      <c r="F2942" s="334" t="str">
        <f t="shared" si="138"/>
        <v>Chattogram FR Non-PNP</v>
      </c>
      <c r="G2942" s="338">
        <v>1723162</v>
      </c>
      <c r="H2942" s="336">
        <v>273031.71465297288</v>
      </c>
      <c r="I2942" s="336">
        <v>6892.6480000000001</v>
      </c>
      <c r="J2942" s="336"/>
      <c r="K2942" s="336"/>
      <c r="L2942" s="337">
        <f t="shared" si="136"/>
        <v>15.8448082451315</v>
      </c>
      <c r="M2942" s="337">
        <f t="shared" si="137"/>
        <v>0.4</v>
      </c>
    </row>
    <row r="2943" spans="1:13">
      <c r="A2943" s="334" t="s">
        <v>1104</v>
      </c>
      <c r="B2943" s="334" t="s">
        <v>236</v>
      </c>
      <c r="C2943" s="334" t="s">
        <v>107</v>
      </c>
      <c r="D2943" s="334" t="s">
        <v>1537</v>
      </c>
      <c r="E2943" s="334" t="s">
        <v>1041</v>
      </c>
      <c r="F2943" s="334" t="str">
        <f t="shared" si="138"/>
        <v>Rajshahi FR Non-PNP</v>
      </c>
      <c r="G2943" s="338">
        <v>768759</v>
      </c>
      <c r="H2943" s="336">
        <v>99443.674914581934</v>
      </c>
      <c r="I2943" s="336">
        <v>1.8189894035458565E-12</v>
      </c>
      <c r="J2943" s="336"/>
      <c r="K2943" s="336"/>
      <c r="L2943" s="337">
        <f t="shared" si="136"/>
        <v>12.935611149213463</v>
      </c>
      <c r="M2943" s="337">
        <f t="shared" si="137"/>
        <v>2.3661373766627204E-16</v>
      </c>
    </row>
    <row r="2944" spans="1:13">
      <c r="A2944" s="334" t="s">
        <v>1116</v>
      </c>
      <c r="B2944" s="334" t="s">
        <v>79</v>
      </c>
      <c r="C2944" s="334" t="s">
        <v>52</v>
      </c>
      <c r="D2944" s="334" t="s">
        <v>1537</v>
      </c>
      <c r="E2944" s="334" t="s">
        <v>1041</v>
      </c>
      <c r="F2944" s="334" t="str">
        <f t="shared" si="138"/>
        <v>Dhaka FR Non-PNP</v>
      </c>
      <c r="G2944" s="338">
        <v>1446014</v>
      </c>
      <c r="H2944" s="336">
        <v>247987.4845460435</v>
      </c>
      <c r="I2944" s="336">
        <v>5784.0560000000005</v>
      </c>
      <c r="J2944" s="336"/>
      <c r="K2944" s="336"/>
      <c r="L2944" s="337">
        <f t="shared" si="136"/>
        <v>17.14972915518408</v>
      </c>
      <c r="M2944" s="337">
        <f t="shared" si="137"/>
        <v>0.4</v>
      </c>
    </row>
    <row r="2945" spans="1:13">
      <c r="A2945" s="334" t="s">
        <v>1073</v>
      </c>
      <c r="B2945" s="334" t="s">
        <v>195</v>
      </c>
      <c r="C2945" s="334" t="s">
        <v>195</v>
      </c>
      <c r="D2945" s="334" t="s">
        <v>1537</v>
      </c>
      <c r="E2945" s="334" t="s">
        <v>1041</v>
      </c>
      <c r="F2945" s="334" t="str">
        <f t="shared" si="138"/>
        <v>Chattogram FR Non-PNP</v>
      </c>
      <c r="G2945" s="338">
        <v>897159</v>
      </c>
      <c r="H2945" s="336">
        <v>119673.53290167802</v>
      </c>
      <c r="I2945" s="336">
        <v>3588.636</v>
      </c>
      <c r="J2945" s="336"/>
      <c r="K2945" s="336"/>
      <c r="L2945" s="337">
        <f t="shared" si="136"/>
        <v>13.339166513592129</v>
      </c>
      <c r="M2945" s="337">
        <f t="shared" si="137"/>
        <v>0.4</v>
      </c>
    </row>
    <row r="2946" spans="1:13">
      <c r="A2946" s="334" t="s">
        <v>1052</v>
      </c>
      <c r="B2946" s="334" t="s">
        <v>52</v>
      </c>
      <c r="C2946" s="334" t="s">
        <v>52</v>
      </c>
      <c r="D2946" s="334" t="s">
        <v>1537</v>
      </c>
      <c r="E2946" s="334" t="s">
        <v>1041</v>
      </c>
      <c r="F2946" s="334" t="str">
        <f t="shared" si="138"/>
        <v>Dhaka FR Non-PNP</v>
      </c>
      <c r="G2946" s="338">
        <v>1675371</v>
      </c>
      <c r="H2946" s="336">
        <v>241967.70889364235</v>
      </c>
      <c r="I2946" s="336">
        <v>-1.4551915228366852E-11</v>
      </c>
      <c r="J2946" s="336"/>
      <c r="K2946" s="336"/>
      <c r="L2946" s="337">
        <f t="shared" si="136"/>
        <v>14.442634431038998</v>
      </c>
      <c r="M2946" s="337">
        <f t="shared" si="137"/>
        <v>-8.6857867471544214E-16</v>
      </c>
    </row>
    <row r="2947" spans="1:13">
      <c r="A2947" s="334" t="s">
        <v>1217</v>
      </c>
      <c r="B2947" s="334" t="s">
        <v>206</v>
      </c>
      <c r="C2947" s="334" t="s">
        <v>52</v>
      </c>
      <c r="D2947" s="334" t="s">
        <v>1537</v>
      </c>
      <c r="E2947" s="334" t="s">
        <v>1041</v>
      </c>
      <c r="F2947" s="334" t="str">
        <f t="shared" si="138"/>
        <v>Dhaka FR Non-PNP</v>
      </c>
      <c r="G2947" s="338">
        <v>1257926</v>
      </c>
      <c r="H2947" s="336">
        <v>203090.40578963773</v>
      </c>
      <c r="I2947" s="336">
        <v>5031.7039999999997</v>
      </c>
      <c r="J2947" s="336"/>
      <c r="K2947" s="336"/>
      <c r="L2947" s="337">
        <f t="shared" ref="L2947:L3010" si="139">(H2947/G2947)*100</f>
        <v>16.144861127732295</v>
      </c>
      <c r="M2947" s="337">
        <f t="shared" ref="M2947:M3010" si="140">(I2947/G2947)*100</f>
        <v>0.4</v>
      </c>
    </row>
    <row r="2948" spans="1:13">
      <c r="A2948" s="334" t="s">
        <v>1143</v>
      </c>
      <c r="B2948" s="334" t="s">
        <v>79</v>
      </c>
      <c r="C2948" s="334" t="s">
        <v>52</v>
      </c>
      <c r="D2948" s="334" t="s">
        <v>1537</v>
      </c>
      <c r="E2948" s="334" t="s">
        <v>1041</v>
      </c>
      <c r="F2948" s="334" t="str">
        <f t="shared" ref="F2948:F3011" si="141">CONCATENATE(C2948," ",E2948," ",D2948)</f>
        <v>Dhaka FR Non-PNP</v>
      </c>
      <c r="G2948" s="338">
        <v>2312386</v>
      </c>
      <c r="H2948" s="336">
        <v>352054.38103763259</v>
      </c>
      <c r="I2948" s="336">
        <v>9249.5439999999999</v>
      </c>
      <c r="J2948" s="336"/>
      <c r="K2948" s="336"/>
      <c r="L2948" s="337">
        <f t="shared" si="139"/>
        <v>15.224723771793835</v>
      </c>
      <c r="M2948" s="337">
        <f t="shared" si="140"/>
        <v>0.4</v>
      </c>
    </row>
    <row r="2949" spans="1:13">
      <c r="A2949" s="334" t="s">
        <v>1118</v>
      </c>
      <c r="B2949" s="334" t="s">
        <v>48</v>
      </c>
      <c r="C2949" s="334" t="s">
        <v>18</v>
      </c>
      <c r="D2949" s="334" t="s">
        <v>1537</v>
      </c>
      <c r="E2949" s="334" t="s">
        <v>1041</v>
      </c>
      <c r="F2949" s="334" t="str">
        <f t="shared" si="141"/>
        <v>Mymensingh FR Non-PNP</v>
      </c>
      <c r="G2949" s="338">
        <v>1289094</v>
      </c>
      <c r="H2949" s="336">
        <v>199398.28537540179</v>
      </c>
      <c r="I2949" s="336">
        <v>5156.3760000000002</v>
      </c>
      <c r="J2949" s="336"/>
      <c r="K2949" s="336"/>
      <c r="L2949" s="337">
        <f t="shared" si="139"/>
        <v>15.468095063308168</v>
      </c>
      <c r="M2949" s="337">
        <f t="shared" si="140"/>
        <v>0.4</v>
      </c>
    </row>
    <row r="2950" spans="1:13">
      <c r="A2950" s="334" t="s">
        <v>1250</v>
      </c>
      <c r="B2950" s="334" t="s">
        <v>79</v>
      </c>
      <c r="C2950" s="334" t="s">
        <v>52</v>
      </c>
      <c r="D2950" s="334" t="s">
        <v>1537</v>
      </c>
      <c r="E2950" s="334" t="s">
        <v>1041</v>
      </c>
      <c r="F2950" s="334" t="str">
        <f t="shared" si="141"/>
        <v>Dhaka FR Non-PNP</v>
      </c>
      <c r="G2950" s="338">
        <v>2052068</v>
      </c>
      <c r="H2950" s="336">
        <v>302076.2797501664</v>
      </c>
      <c r="I2950" s="336">
        <v>-4.3655745685100555E-11</v>
      </c>
      <c r="J2950" s="336"/>
      <c r="K2950" s="336"/>
      <c r="L2950" s="337">
        <f t="shared" si="139"/>
        <v>14.72057844818819</v>
      </c>
      <c r="M2950" s="337">
        <f t="shared" si="140"/>
        <v>-2.1274024878854187E-15</v>
      </c>
    </row>
    <row r="2951" spans="1:13">
      <c r="A2951" s="334" t="s">
        <v>1196</v>
      </c>
      <c r="B2951" s="334" t="s">
        <v>52</v>
      </c>
      <c r="C2951" s="334" t="s">
        <v>52</v>
      </c>
      <c r="D2951" s="334" t="s">
        <v>1537</v>
      </c>
      <c r="E2951" s="334" t="s">
        <v>1041</v>
      </c>
      <c r="F2951" s="334" t="str">
        <f t="shared" si="141"/>
        <v>Dhaka FR Non-PNP</v>
      </c>
      <c r="G2951" s="338">
        <v>1376196</v>
      </c>
      <c r="H2951" s="336">
        <v>216020.6373932398</v>
      </c>
      <c r="I2951" s="336">
        <v>5504.7840000000006</v>
      </c>
      <c r="J2951" s="336"/>
      <c r="K2951" s="336"/>
      <c r="L2951" s="337">
        <f t="shared" si="139"/>
        <v>15.696938328060813</v>
      </c>
      <c r="M2951" s="337">
        <f t="shared" si="140"/>
        <v>0.4</v>
      </c>
    </row>
    <row r="2952" spans="1:13">
      <c r="A2952" s="334" t="s">
        <v>1065</v>
      </c>
      <c r="B2952" s="334" t="s">
        <v>79</v>
      </c>
      <c r="C2952" s="334" t="s">
        <v>52</v>
      </c>
      <c r="D2952" s="334" t="s">
        <v>1537</v>
      </c>
      <c r="E2952" s="334" t="s">
        <v>1041</v>
      </c>
      <c r="F2952" s="334" t="str">
        <f t="shared" si="141"/>
        <v>Dhaka FR Non-PNP</v>
      </c>
      <c r="G2952" s="338">
        <v>1472856</v>
      </c>
      <c r="H2952" s="336">
        <v>232803.85300661594</v>
      </c>
      <c r="I2952" s="336">
        <v>5891.424</v>
      </c>
      <c r="J2952" s="336"/>
      <c r="K2952" s="336"/>
      <c r="L2952" s="337">
        <f t="shared" si="139"/>
        <v>15.80628744470715</v>
      </c>
      <c r="M2952" s="337">
        <f t="shared" si="140"/>
        <v>0.4</v>
      </c>
    </row>
    <row r="2953" spans="1:13">
      <c r="A2953" s="334" t="s">
        <v>1226</v>
      </c>
      <c r="B2953" s="334" t="s">
        <v>1150</v>
      </c>
      <c r="C2953" s="334" t="s">
        <v>389</v>
      </c>
      <c r="D2953" s="334" t="s">
        <v>1537</v>
      </c>
      <c r="E2953" s="334" t="s">
        <v>1041</v>
      </c>
      <c r="F2953" s="334" t="str">
        <f t="shared" si="141"/>
        <v>Rangpur FR Non-PNP</v>
      </c>
      <c r="G2953" s="338">
        <v>1269302</v>
      </c>
      <c r="H2953" s="336">
        <v>210148.81126000368</v>
      </c>
      <c r="I2953" s="336">
        <v>5077.2080000000005</v>
      </c>
      <c r="J2953" s="336"/>
      <c r="K2953" s="336"/>
      <c r="L2953" s="337">
        <f t="shared" si="139"/>
        <v>16.556249912156733</v>
      </c>
      <c r="M2953" s="337">
        <f t="shared" si="140"/>
        <v>0.4</v>
      </c>
    </row>
    <row r="2954" spans="1:13">
      <c r="A2954" s="334" t="s">
        <v>1215</v>
      </c>
      <c r="B2954" s="334" t="s">
        <v>173</v>
      </c>
      <c r="C2954" s="334" t="s">
        <v>52</v>
      </c>
      <c r="D2954" s="334" t="s">
        <v>1537</v>
      </c>
      <c r="E2954" s="334" t="s">
        <v>1041</v>
      </c>
      <c r="F2954" s="334" t="str">
        <f t="shared" si="141"/>
        <v>Dhaka FR Non-PNP</v>
      </c>
      <c r="G2954" s="338">
        <v>1393074</v>
      </c>
      <c r="H2954" s="336">
        <v>218465.74499011924</v>
      </c>
      <c r="I2954" s="336">
        <v>5572.2960000000003</v>
      </c>
      <c r="J2954" s="336"/>
      <c r="K2954" s="336"/>
      <c r="L2954" s="337">
        <f t="shared" si="139"/>
        <v>15.682278543000534</v>
      </c>
      <c r="M2954" s="337">
        <f t="shared" si="140"/>
        <v>0.4</v>
      </c>
    </row>
    <row r="2955" spans="1:13">
      <c r="A2955" s="334" t="s">
        <v>1238</v>
      </c>
      <c r="B2955" s="334" t="s">
        <v>512</v>
      </c>
      <c r="C2955" s="334" t="s">
        <v>159</v>
      </c>
      <c r="D2955" s="334" t="s">
        <v>1537</v>
      </c>
      <c r="E2955" s="334" t="s">
        <v>1041</v>
      </c>
      <c r="F2955" s="334" t="str">
        <f t="shared" si="141"/>
        <v>Khulna FR Non-PNP</v>
      </c>
      <c r="G2955" s="338">
        <v>1396609</v>
      </c>
      <c r="H2955" s="336">
        <v>218556.22616624914</v>
      </c>
      <c r="I2955" s="336">
        <v>5586.4359999999997</v>
      </c>
      <c r="J2955" s="336"/>
      <c r="K2955" s="336"/>
      <c r="L2955" s="337">
        <f t="shared" si="139"/>
        <v>15.649063278716458</v>
      </c>
      <c r="M2955" s="337">
        <f t="shared" si="140"/>
        <v>0.4</v>
      </c>
    </row>
    <row r="2956" spans="1:13">
      <c r="A2956" s="334" t="s">
        <v>1113</v>
      </c>
      <c r="B2956" s="334" t="s">
        <v>162</v>
      </c>
      <c r="C2956" s="334" t="s">
        <v>195</v>
      </c>
      <c r="D2956" s="334" t="s">
        <v>1537</v>
      </c>
      <c r="E2956" s="334" t="s">
        <v>1041</v>
      </c>
      <c r="F2956" s="334" t="str">
        <f t="shared" si="141"/>
        <v>Chattogram FR Non-PNP</v>
      </c>
      <c r="G2956" s="338">
        <v>1490073</v>
      </c>
      <c r="H2956" s="336">
        <v>227058.7349524101</v>
      </c>
      <c r="I2956" s="336">
        <v>5960.2920000000004</v>
      </c>
      <c r="J2956" s="336"/>
      <c r="K2956" s="336"/>
      <c r="L2956" s="337">
        <f t="shared" si="139"/>
        <v>15.238094707602251</v>
      </c>
      <c r="M2956" s="337">
        <f t="shared" si="140"/>
        <v>0.4</v>
      </c>
    </row>
    <row r="2957" spans="1:13">
      <c r="A2957" s="334" t="s">
        <v>1089</v>
      </c>
      <c r="B2957" s="334" t="s">
        <v>52</v>
      </c>
      <c r="C2957" s="334" t="s">
        <v>52</v>
      </c>
      <c r="D2957" s="334" t="s">
        <v>1537</v>
      </c>
      <c r="E2957" s="334" t="s">
        <v>1041</v>
      </c>
      <c r="F2957" s="334" t="str">
        <f t="shared" si="141"/>
        <v>Dhaka FR Non-PNP</v>
      </c>
      <c r="G2957" s="338">
        <v>2094776</v>
      </c>
      <c r="H2957" s="336">
        <v>308152.51365818339</v>
      </c>
      <c r="I2957" s="336">
        <v>3.637978807091713E-12</v>
      </c>
      <c r="J2957" s="336"/>
      <c r="K2957" s="336"/>
      <c r="L2957" s="337">
        <f t="shared" si="139"/>
        <v>14.710523400028613</v>
      </c>
      <c r="M2957" s="337">
        <f t="shared" si="140"/>
        <v>1.7366910863460881E-16</v>
      </c>
    </row>
    <row r="2958" spans="1:13">
      <c r="A2958" s="334" t="s">
        <v>1246</v>
      </c>
      <c r="B2958" s="334" t="s">
        <v>52</v>
      </c>
      <c r="C2958" s="334" t="s">
        <v>52</v>
      </c>
      <c r="D2958" s="334" t="s">
        <v>1537</v>
      </c>
      <c r="E2958" s="334" t="s">
        <v>1041</v>
      </c>
      <c r="F2958" s="334" t="str">
        <f t="shared" si="141"/>
        <v>Dhaka FR Non-PNP</v>
      </c>
      <c r="G2958" s="338">
        <v>2795451</v>
      </c>
      <c r="H2958" s="336">
        <v>445926.83286215051</v>
      </c>
      <c r="I2958" s="336">
        <v>11181.804</v>
      </c>
      <c r="J2958" s="336"/>
      <c r="K2958" s="336"/>
      <c r="L2958" s="337">
        <f t="shared" si="139"/>
        <v>15.951874415332284</v>
      </c>
      <c r="M2958" s="337">
        <f t="shared" si="140"/>
        <v>0.4</v>
      </c>
    </row>
    <row r="2959" spans="1:13">
      <c r="A2959" s="334" t="s">
        <v>1047</v>
      </c>
      <c r="B2959" s="334" t="s">
        <v>351</v>
      </c>
      <c r="C2959" s="334" t="s">
        <v>389</v>
      </c>
      <c r="D2959" s="334" t="s">
        <v>1537</v>
      </c>
      <c r="E2959" s="334" t="s">
        <v>1041</v>
      </c>
      <c r="F2959" s="334" t="str">
        <f t="shared" si="141"/>
        <v>Rangpur FR Non-PNP</v>
      </c>
      <c r="G2959" s="338">
        <v>1462458</v>
      </c>
      <c r="H2959" s="336">
        <v>224346.34610752005</v>
      </c>
      <c r="I2959" s="336">
        <v>5849.8320000000003</v>
      </c>
      <c r="J2959" s="336"/>
      <c r="K2959" s="336"/>
      <c r="L2959" s="337">
        <f t="shared" si="139"/>
        <v>15.340361645087929</v>
      </c>
      <c r="M2959" s="337">
        <f t="shared" si="140"/>
        <v>0.4</v>
      </c>
    </row>
    <row r="2960" spans="1:13">
      <c r="A2960" s="334" t="s">
        <v>1220</v>
      </c>
      <c r="B2960" s="334" t="s">
        <v>52</v>
      </c>
      <c r="C2960" s="334" t="s">
        <v>52</v>
      </c>
      <c r="D2960" s="334" t="s">
        <v>1537</v>
      </c>
      <c r="E2960" s="334" t="s">
        <v>1041</v>
      </c>
      <c r="F2960" s="334" t="str">
        <f t="shared" si="141"/>
        <v>Dhaka FR Non-PNP</v>
      </c>
      <c r="G2960" s="338">
        <v>3407204</v>
      </c>
      <c r="H2960" s="336">
        <v>557426.90759933833</v>
      </c>
      <c r="I2960" s="336">
        <v>420.69164807014749</v>
      </c>
      <c r="J2960" s="336"/>
      <c r="K2960" s="336"/>
      <c r="L2960" s="337">
        <f t="shared" si="139"/>
        <v>16.360244575885048</v>
      </c>
      <c r="M2960" s="337">
        <f t="shared" si="140"/>
        <v>1.2347122393321548E-2</v>
      </c>
    </row>
    <row r="2961" spans="1:13">
      <c r="A2961" s="334" t="s">
        <v>1233</v>
      </c>
      <c r="B2961" s="334" t="s">
        <v>165</v>
      </c>
      <c r="C2961" s="334" t="s">
        <v>52</v>
      </c>
      <c r="D2961" s="334" t="s">
        <v>1537</v>
      </c>
      <c r="E2961" s="334" t="s">
        <v>1041</v>
      </c>
      <c r="F2961" s="334" t="str">
        <f t="shared" si="141"/>
        <v>Dhaka FR Non-PNP</v>
      </c>
      <c r="G2961" s="338">
        <v>1336982</v>
      </c>
      <c r="H2961" s="336">
        <v>187110.72630456477</v>
      </c>
      <c r="I2961" s="336">
        <v>5347.9279999999999</v>
      </c>
      <c r="J2961" s="336"/>
      <c r="K2961" s="336"/>
      <c r="L2961" s="337">
        <f t="shared" si="139"/>
        <v>13.995007135815198</v>
      </c>
      <c r="M2961" s="337">
        <f t="shared" si="140"/>
        <v>0.4</v>
      </c>
    </row>
    <row r="2962" spans="1:13">
      <c r="A2962" s="334" t="s">
        <v>1114</v>
      </c>
      <c r="B2962" s="334" t="s">
        <v>79</v>
      </c>
      <c r="C2962" s="334" t="s">
        <v>52</v>
      </c>
      <c r="D2962" s="334" t="s">
        <v>1537</v>
      </c>
      <c r="E2962" s="334" t="s">
        <v>1041</v>
      </c>
      <c r="F2962" s="334" t="str">
        <f t="shared" si="141"/>
        <v>Dhaka FR Non-PNP</v>
      </c>
      <c r="G2962" s="338">
        <v>1700179</v>
      </c>
      <c r="H2962" s="336">
        <v>272903.08212759707</v>
      </c>
      <c r="I2962" s="336">
        <v>6800.7160000000003</v>
      </c>
      <c r="J2962" s="336"/>
      <c r="K2962" s="336"/>
      <c r="L2962" s="337">
        <f t="shared" si="139"/>
        <v>16.051432356686977</v>
      </c>
      <c r="M2962" s="337">
        <f t="shared" si="140"/>
        <v>0.4</v>
      </c>
    </row>
    <row r="2963" spans="1:13">
      <c r="A2963" s="334" t="s">
        <v>1106</v>
      </c>
      <c r="B2963" s="334" t="s">
        <v>52</v>
      </c>
      <c r="C2963" s="334" t="s">
        <v>52</v>
      </c>
      <c r="D2963" s="334" t="s">
        <v>1537</v>
      </c>
      <c r="E2963" s="334" t="s">
        <v>1041</v>
      </c>
      <c r="F2963" s="334" t="str">
        <f t="shared" si="141"/>
        <v>Dhaka FR Non-PNP</v>
      </c>
      <c r="G2963" s="338">
        <v>1793760</v>
      </c>
      <c r="H2963" s="336">
        <v>276709.10987669037</v>
      </c>
      <c r="I2963" s="336">
        <v>7175.04</v>
      </c>
      <c r="J2963" s="336"/>
      <c r="K2963" s="336"/>
      <c r="L2963" s="337">
        <f t="shared" si="139"/>
        <v>15.42620584006168</v>
      </c>
      <c r="M2963" s="337">
        <f t="shared" si="140"/>
        <v>0.4</v>
      </c>
    </row>
    <row r="2964" spans="1:13">
      <c r="A2964" s="334" t="s">
        <v>1282</v>
      </c>
      <c r="B2964" s="334" t="s">
        <v>1139</v>
      </c>
      <c r="C2964" s="334" t="s">
        <v>189</v>
      </c>
      <c r="D2964" s="334" t="s">
        <v>1537</v>
      </c>
      <c r="E2964" s="334" t="s">
        <v>1041</v>
      </c>
      <c r="F2964" s="334" t="str">
        <f t="shared" si="141"/>
        <v>Barishal FR Non-PNP</v>
      </c>
      <c r="G2964" s="338">
        <v>1357651</v>
      </c>
      <c r="H2964" s="336">
        <v>195719.0721032843</v>
      </c>
      <c r="I2964" s="336">
        <v>5430.6040000000003</v>
      </c>
      <c r="J2964" s="336"/>
      <c r="K2964" s="336"/>
      <c r="L2964" s="337">
        <f t="shared" si="139"/>
        <v>14.416007656112233</v>
      </c>
      <c r="M2964" s="337">
        <f t="shared" si="140"/>
        <v>0.4</v>
      </c>
    </row>
    <row r="2965" spans="1:13">
      <c r="A2965" s="334" t="s">
        <v>1137</v>
      </c>
      <c r="B2965" s="334" t="s">
        <v>211</v>
      </c>
      <c r="C2965" s="334" t="s">
        <v>189</v>
      </c>
      <c r="D2965" s="334" t="s">
        <v>1537</v>
      </c>
      <c r="E2965" s="334" t="s">
        <v>1041</v>
      </c>
      <c r="F2965" s="334" t="str">
        <f t="shared" si="141"/>
        <v>Barishal FR Non-PNP</v>
      </c>
      <c r="G2965" s="338">
        <v>1316301</v>
      </c>
      <c r="H2965" s="336">
        <v>200503.18542663852</v>
      </c>
      <c r="I2965" s="336">
        <v>5265.2039999999997</v>
      </c>
      <c r="J2965" s="336"/>
      <c r="K2965" s="336"/>
      <c r="L2965" s="337">
        <f t="shared" si="139"/>
        <v>15.232320375555327</v>
      </c>
      <c r="M2965" s="337">
        <f t="shared" si="140"/>
        <v>0.4</v>
      </c>
    </row>
    <row r="2966" spans="1:13">
      <c r="A2966" s="334" t="s">
        <v>1147</v>
      </c>
      <c r="B2966" s="334" t="s">
        <v>323</v>
      </c>
      <c r="C2966" s="334" t="s">
        <v>389</v>
      </c>
      <c r="D2966" s="334" t="s">
        <v>1537</v>
      </c>
      <c r="E2966" s="334" t="s">
        <v>1041</v>
      </c>
      <c r="F2966" s="334" t="str">
        <f t="shared" si="141"/>
        <v>Rangpur FR Non-PNP</v>
      </c>
      <c r="G2966" s="338">
        <v>806214</v>
      </c>
      <c r="H2966" s="336">
        <v>136732.68512419987</v>
      </c>
      <c r="I2966" s="336">
        <v>3224.8560000000002</v>
      </c>
      <c r="J2966" s="336"/>
      <c r="K2966" s="336"/>
      <c r="L2966" s="337">
        <f t="shared" si="139"/>
        <v>16.959850005606437</v>
      </c>
      <c r="M2966" s="337">
        <f t="shared" si="140"/>
        <v>0.4</v>
      </c>
    </row>
    <row r="2967" spans="1:13">
      <c r="A2967" s="334" t="s">
        <v>1081</v>
      </c>
      <c r="B2967" s="334" t="s">
        <v>52</v>
      </c>
      <c r="C2967" s="334" t="s">
        <v>52</v>
      </c>
      <c r="D2967" s="334" t="s">
        <v>1537</v>
      </c>
      <c r="E2967" s="334" t="s">
        <v>1041</v>
      </c>
      <c r="F2967" s="334" t="str">
        <f t="shared" si="141"/>
        <v>Dhaka FR Non-PNP</v>
      </c>
      <c r="G2967" s="338">
        <v>1244565</v>
      </c>
      <c r="H2967" s="336">
        <v>203217.20136217232</v>
      </c>
      <c r="I2967" s="336">
        <v>4978.26</v>
      </c>
      <c r="J2967" s="336"/>
      <c r="K2967" s="336"/>
      <c r="L2967" s="337">
        <f t="shared" si="139"/>
        <v>16.328371869863954</v>
      </c>
      <c r="M2967" s="337">
        <f t="shared" si="140"/>
        <v>0.4</v>
      </c>
    </row>
    <row r="2968" spans="1:13">
      <c r="A2968" s="334" t="s">
        <v>1128</v>
      </c>
      <c r="B2968" s="334" t="s">
        <v>162</v>
      </c>
      <c r="C2968" s="334" t="s">
        <v>195</v>
      </c>
      <c r="D2968" s="334" t="s">
        <v>1537</v>
      </c>
      <c r="E2968" s="334" t="s">
        <v>1041</v>
      </c>
      <c r="F2968" s="334" t="str">
        <f t="shared" si="141"/>
        <v>Chattogram FR Non-PNP</v>
      </c>
      <c r="G2968" s="338">
        <v>1099315</v>
      </c>
      <c r="H2968" s="336">
        <v>153642.11008655434</v>
      </c>
      <c r="I2968" s="336">
        <v>4397.26</v>
      </c>
      <c r="J2968" s="336"/>
      <c r="K2968" s="336"/>
      <c r="L2968" s="337">
        <f t="shared" si="139"/>
        <v>13.976167894239081</v>
      </c>
      <c r="M2968" s="337">
        <f t="shared" si="140"/>
        <v>0.4</v>
      </c>
    </row>
    <row r="2969" spans="1:13">
      <c r="A2969" s="334" t="s">
        <v>1088</v>
      </c>
      <c r="B2969" s="334" t="s">
        <v>52</v>
      </c>
      <c r="C2969" s="334" t="s">
        <v>52</v>
      </c>
      <c r="D2969" s="334" t="s">
        <v>1537</v>
      </c>
      <c r="E2969" s="334" t="s">
        <v>1041</v>
      </c>
      <c r="F2969" s="334" t="str">
        <f t="shared" si="141"/>
        <v>Dhaka FR Non-PNP</v>
      </c>
      <c r="G2969" s="338">
        <v>1604080</v>
      </c>
      <c r="H2969" s="336">
        <v>250027.83482267245</v>
      </c>
      <c r="I2969" s="336">
        <v>-1.8189894035458565E-11</v>
      </c>
      <c r="J2969" s="336"/>
      <c r="K2969" s="336"/>
      <c r="L2969" s="337">
        <f t="shared" si="139"/>
        <v>15.586992844663136</v>
      </c>
      <c r="M2969" s="337">
        <f t="shared" si="140"/>
        <v>-1.1339767365379884E-15</v>
      </c>
    </row>
    <row r="2970" spans="1:13">
      <c r="A2970" s="334" t="s">
        <v>1160</v>
      </c>
      <c r="B2970" s="334" t="s">
        <v>329</v>
      </c>
      <c r="C2970" s="334" t="s">
        <v>107</v>
      </c>
      <c r="D2970" s="334" t="s">
        <v>1537</v>
      </c>
      <c r="E2970" s="334" t="s">
        <v>1041</v>
      </c>
      <c r="F2970" s="334" t="str">
        <f t="shared" si="141"/>
        <v>Rajshahi FR Non-PNP</v>
      </c>
      <c r="G2970" s="338">
        <v>1361741</v>
      </c>
      <c r="H2970" s="336">
        <v>197430.05266198301</v>
      </c>
      <c r="I2970" s="336">
        <v>5446.9639999999999</v>
      </c>
      <c r="J2970" s="336"/>
      <c r="K2970" s="336"/>
      <c r="L2970" s="337">
        <f t="shared" si="139"/>
        <v>14.498355609619084</v>
      </c>
      <c r="M2970" s="337">
        <f t="shared" si="140"/>
        <v>0.4</v>
      </c>
    </row>
    <row r="2971" spans="1:13">
      <c r="A2971" s="334" t="s">
        <v>1164</v>
      </c>
      <c r="B2971" s="334" t="s">
        <v>1071</v>
      </c>
      <c r="C2971" s="334" t="s">
        <v>159</v>
      </c>
      <c r="D2971" s="334" t="s">
        <v>1537</v>
      </c>
      <c r="E2971" s="334" t="s">
        <v>1041</v>
      </c>
      <c r="F2971" s="334" t="str">
        <f t="shared" si="141"/>
        <v>Khulna FR Non-PNP</v>
      </c>
      <c r="G2971" s="338">
        <v>1063649</v>
      </c>
      <c r="H2971" s="336">
        <v>163175.52549689615</v>
      </c>
      <c r="I2971" s="336">
        <v>4254.5960000000005</v>
      </c>
      <c r="J2971" s="336"/>
      <c r="K2971" s="336"/>
      <c r="L2971" s="337">
        <f t="shared" si="139"/>
        <v>15.34110646434079</v>
      </c>
      <c r="M2971" s="337">
        <f t="shared" si="140"/>
        <v>0.4</v>
      </c>
    </row>
    <row r="2972" spans="1:13">
      <c r="A2972" s="334" t="s">
        <v>1130</v>
      </c>
      <c r="B2972" s="334" t="s">
        <v>908</v>
      </c>
      <c r="C2972" s="334" t="s">
        <v>131</v>
      </c>
      <c r="D2972" s="334" t="s">
        <v>1537</v>
      </c>
      <c r="E2972" s="334" t="s">
        <v>1041</v>
      </c>
      <c r="F2972" s="334" t="str">
        <f t="shared" si="141"/>
        <v>Sylhet FR Non-PNP</v>
      </c>
      <c r="G2972" s="338">
        <v>3005343</v>
      </c>
      <c r="H2972" s="336">
        <v>443027.1048832052</v>
      </c>
      <c r="I2972" s="336">
        <v>12021.371999999999</v>
      </c>
      <c r="J2972" s="336"/>
      <c r="K2972" s="336"/>
      <c r="L2972" s="337">
        <f t="shared" si="139"/>
        <v>14.741315879192666</v>
      </c>
      <c r="M2972" s="337">
        <f t="shared" si="140"/>
        <v>0.4</v>
      </c>
    </row>
    <row r="2973" spans="1:13">
      <c r="A2973" s="334" t="s">
        <v>1140</v>
      </c>
      <c r="B2973" s="334" t="s">
        <v>52</v>
      </c>
      <c r="C2973" s="334" t="s">
        <v>52</v>
      </c>
      <c r="D2973" s="334" t="s">
        <v>1537</v>
      </c>
      <c r="E2973" s="334" t="s">
        <v>1041</v>
      </c>
      <c r="F2973" s="334" t="str">
        <f t="shared" si="141"/>
        <v>Dhaka FR Non-PNP</v>
      </c>
      <c r="G2973" s="338">
        <v>1244959</v>
      </c>
      <c r="H2973" s="336">
        <v>179479.52068287341</v>
      </c>
      <c r="I2973" s="336">
        <v>4979.8360000000002</v>
      </c>
      <c r="J2973" s="336"/>
      <c r="K2973" s="336"/>
      <c r="L2973" s="337">
        <f t="shared" si="139"/>
        <v>14.416500517918534</v>
      </c>
      <c r="M2973" s="337">
        <f t="shared" si="140"/>
        <v>0.4</v>
      </c>
    </row>
    <row r="2974" spans="1:13">
      <c r="A2974" s="334" t="s">
        <v>1184</v>
      </c>
      <c r="B2974" s="334" t="s">
        <v>52</v>
      </c>
      <c r="C2974" s="334" t="s">
        <v>52</v>
      </c>
      <c r="D2974" s="334" t="s">
        <v>1537</v>
      </c>
      <c r="E2974" s="334" t="s">
        <v>1041</v>
      </c>
      <c r="F2974" s="334" t="str">
        <f t="shared" si="141"/>
        <v>Dhaka FR Non-PNP</v>
      </c>
      <c r="G2974" s="338">
        <v>2583575</v>
      </c>
      <c r="H2974" s="336">
        <v>379373.79582952464</v>
      </c>
      <c r="I2974" s="336">
        <v>0</v>
      </c>
      <c r="J2974" s="336"/>
      <c r="K2974" s="336"/>
      <c r="L2974" s="337">
        <f t="shared" si="139"/>
        <v>14.684063587452451</v>
      </c>
      <c r="M2974" s="337">
        <f t="shared" si="140"/>
        <v>0</v>
      </c>
    </row>
    <row r="2975" spans="1:13">
      <c r="A2975" s="334" t="s">
        <v>1087</v>
      </c>
      <c r="B2975" s="334" t="s">
        <v>52</v>
      </c>
      <c r="C2975" s="334" t="s">
        <v>52</v>
      </c>
      <c r="D2975" s="334" t="s">
        <v>1537</v>
      </c>
      <c r="E2975" s="334" t="s">
        <v>1041</v>
      </c>
      <c r="F2975" s="334" t="str">
        <f t="shared" si="141"/>
        <v>Dhaka FR Non-PNP</v>
      </c>
      <c r="G2975" s="338">
        <v>1644059</v>
      </c>
      <c r="H2975" s="336">
        <v>263839.65112143836</v>
      </c>
      <c r="I2975" s="336">
        <v>6576.2359999999999</v>
      </c>
      <c r="J2975" s="336"/>
      <c r="K2975" s="336"/>
      <c r="L2975" s="337">
        <f t="shared" si="139"/>
        <v>16.048064644969454</v>
      </c>
      <c r="M2975" s="337">
        <f t="shared" si="140"/>
        <v>0.4</v>
      </c>
    </row>
    <row r="2976" spans="1:13">
      <c r="A2976" s="334" t="s">
        <v>1231</v>
      </c>
      <c r="B2976" s="334" t="s">
        <v>159</v>
      </c>
      <c r="C2976" s="334" t="s">
        <v>159</v>
      </c>
      <c r="D2976" s="334" t="s">
        <v>1537</v>
      </c>
      <c r="E2976" s="334" t="s">
        <v>1041</v>
      </c>
      <c r="F2976" s="334" t="str">
        <f t="shared" si="141"/>
        <v>Khulna FR Non-PNP</v>
      </c>
      <c r="G2976" s="338">
        <v>1228486</v>
      </c>
      <c r="H2976" s="336">
        <v>181557.31269884339</v>
      </c>
      <c r="I2976" s="336">
        <v>-7.2759576141834259E-12</v>
      </c>
      <c r="J2976" s="336"/>
      <c r="K2976" s="336"/>
      <c r="L2976" s="337">
        <f t="shared" si="139"/>
        <v>14.778948453530882</v>
      </c>
      <c r="M2976" s="337">
        <f t="shared" si="140"/>
        <v>-5.9227029157706529E-16</v>
      </c>
    </row>
    <row r="2977" spans="1:13">
      <c r="A2977" s="334" t="s">
        <v>1138</v>
      </c>
      <c r="B2977" s="334" t="s">
        <v>1139</v>
      </c>
      <c r="C2977" s="334" t="s">
        <v>189</v>
      </c>
      <c r="D2977" s="334" t="s">
        <v>1537</v>
      </c>
      <c r="E2977" s="334" t="s">
        <v>1041</v>
      </c>
      <c r="F2977" s="334" t="str">
        <f t="shared" si="141"/>
        <v>Barishal FR Non-PNP</v>
      </c>
      <c r="G2977" s="338">
        <v>961455</v>
      </c>
      <c r="H2977" s="336">
        <v>147808.01524073965</v>
      </c>
      <c r="I2977" s="336">
        <v>9355.4786825785595</v>
      </c>
      <c r="J2977" s="336"/>
      <c r="K2977" s="336"/>
      <c r="L2977" s="337">
        <f t="shared" si="139"/>
        <v>15.37336799337875</v>
      </c>
      <c r="M2977" s="337">
        <f t="shared" si="140"/>
        <v>0.97305424409655783</v>
      </c>
    </row>
    <row r="2978" spans="1:13">
      <c r="A2978" s="334" t="s">
        <v>1107</v>
      </c>
      <c r="B2978" s="334" t="s">
        <v>52</v>
      </c>
      <c r="C2978" s="334" t="s">
        <v>52</v>
      </c>
      <c r="D2978" s="334" t="s">
        <v>1537</v>
      </c>
      <c r="E2978" s="334" t="s">
        <v>1041</v>
      </c>
      <c r="F2978" s="334" t="str">
        <f t="shared" si="141"/>
        <v>Dhaka FR Non-PNP</v>
      </c>
      <c r="G2978" s="338">
        <v>2322060</v>
      </c>
      <c r="H2978" s="336">
        <v>341291.81688145769</v>
      </c>
      <c r="I2978" s="336">
        <v>1.4551915228366852E-11</v>
      </c>
      <c r="J2978" s="336"/>
      <c r="K2978" s="336"/>
      <c r="L2978" s="337">
        <f t="shared" si="139"/>
        <v>14.697803540022983</v>
      </c>
      <c r="M2978" s="337">
        <f t="shared" si="140"/>
        <v>6.2668127560729917E-16</v>
      </c>
    </row>
    <row r="2979" spans="1:13">
      <c r="A2979" s="334" t="s">
        <v>1110</v>
      </c>
      <c r="B2979" s="334" t="s">
        <v>542</v>
      </c>
      <c r="C2979" s="334" t="s">
        <v>52</v>
      </c>
      <c r="D2979" s="334" t="s">
        <v>1537</v>
      </c>
      <c r="E2979" s="334" t="s">
        <v>1041</v>
      </c>
      <c r="F2979" s="334" t="str">
        <f t="shared" si="141"/>
        <v>Dhaka FR Non-PNP</v>
      </c>
      <c r="G2979" s="338">
        <v>1394789</v>
      </c>
      <c r="H2979" s="336">
        <v>210435.68195790169</v>
      </c>
      <c r="I2979" s="336">
        <v>5579.1559999999999</v>
      </c>
      <c r="J2979" s="336"/>
      <c r="K2979" s="336"/>
      <c r="L2979" s="337">
        <f t="shared" si="139"/>
        <v>15.087277140693086</v>
      </c>
      <c r="M2979" s="337">
        <f t="shared" si="140"/>
        <v>0.4</v>
      </c>
    </row>
    <row r="2980" spans="1:13">
      <c r="A2980" s="334" t="s">
        <v>1193</v>
      </c>
      <c r="B2980" s="334" t="s">
        <v>52</v>
      </c>
      <c r="C2980" s="334" t="s">
        <v>52</v>
      </c>
      <c r="D2980" s="334" t="s">
        <v>1537</v>
      </c>
      <c r="E2980" s="334" t="s">
        <v>1041</v>
      </c>
      <c r="F2980" s="334" t="str">
        <f t="shared" si="141"/>
        <v>Dhaka FR Non-PNP</v>
      </c>
      <c r="G2980" s="338">
        <v>1104546</v>
      </c>
      <c r="H2980" s="336">
        <v>156064.824125999</v>
      </c>
      <c r="I2980" s="336">
        <v>4418.1840000000002</v>
      </c>
      <c r="J2980" s="336"/>
      <c r="K2980" s="336"/>
      <c r="L2980" s="337">
        <f t="shared" si="139"/>
        <v>14.12931866359563</v>
      </c>
      <c r="M2980" s="337">
        <f t="shared" si="140"/>
        <v>0.4</v>
      </c>
    </row>
    <row r="2981" spans="1:13">
      <c r="A2981" s="334" t="s">
        <v>1224</v>
      </c>
      <c r="B2981" s="334" t="s">
        <v>52</v>
      </c>
      <c r="C2981" s="334" t="s">
        <v>52</v>
      </c>
      <c r="D2981" s="334" t="s">
        <v>1537</v>
      </c>
      <c r="E2981" s="334" t="s">
        <v>1041</v>
      </c>
      <c r="F2981" s="334" t="str">
        <f t="shared" si="141"/>
        <v>Dhaka FR Non-PNP</v>
      </c>
      <c r="G2981" s="338">
        <v>1583006</v>
      </c>
      <c r="H2981" s="336">
        <v>234681.46656374363</v>
      </c>
      <c r="I2981" s="336">
        <v>6332.0240000000003</v>
      </c>
      <c r="J2981" s="336"/>
      <c r="K2981" s="336"/>
      <c r="L2981" s="337">
        <f t="shared" si="139"/>
        <v>14.825052246406118</v>
      </c>
      <c r="M2981" s="337">
        <f t="shared" si="140"/>
        <v>0.4</v>
      </c>
    </row>
    <row r="2982" spans="1:13">
      <c r="A2982" s="334" t="s">
        <v>1145</v>
      </c>
      <c r="B2982" s="334" t="s">
        <v>52</v>
      </c>
      <c r="C2982" s="334" t="s">
        <v>52</v>
      </c>
      <c r="D2982" s="334" t="s">
        <v>1537</v>
      </c>
      <c r="E2982" s="334" t="s">
        <v>1041</v>
      </c>
      <c r="F2982" s="334" t="str">
        <f t="shared" si="141"/>
        <v>Dhaka FR Non-PNP</v>
      </c>
      <c r="G2982" s="338">
        <v>1567909</v>
      </c>
      <c r="H2982" s="336">
        <v>222057.97134884153</v>
      </c>
      <c r="I2982" s="336">
        <v>6271.6360000000004</v>
      </c>
      <c r="J2982" s="336"/>
      <c r="K2982" s="336"/>
      <c r="L2982" s="337">
        <f t="shared" si="139"/>
        <v>14.16268235904262</v>
      </c>
      <c r="M2982" s="337">
        <f t="shared" si="140"/>
        <v>0.4</v>
      </c>
    </row>
    <row r="2983" spans="1:13">
      <c r="A2983" s="334" t="s">
        <v>1093</v>
      </c>
      <c r="B2983" s="334" t="s">
        <v>195</v>
      </c>
      <c r="C2983" s="334" t="s">
        <v>195</v>
      </c>
      <c r="D2983" s="334" t="s">
        <v>1537</v>
      </c>
      <c r="E2983" s="334" t="s">
        <v>1041</v>
      </c>
      <c r="F2983" s="334" t="str">
        <f t="shared" si="141"/>
        <v>Chattogram FR Non-PNP</v>
      </c>
      <c r="G2983" s="338">
        <v>961470</v>
      </c>
      <c r="H2983" s="336">
        <v>165356.31640021427</v>
      </c>
      <c r="I2983" s="336">
        <v>3845.88</v>
      </c>
      <c r="J2983" s="336"/>
      <c r="K2983" s="336"/>
      <c r="L2983" s="337">
        <f t="shared" si="139"/>
        <v>17.198281423259619</v>
      </c>
      <c r="M2983" s="337">
        <f t="shared" si="140"/>
        <v>0.4</v>
      </c>
    </row>
    <row r="2984" spans="1:13">
      <c r="A2984" s="334" t="s">
        <v>1258</v>
      </c>
      <c r="B2984" s="334" t="s">
        <v>52</v>
      </c>
      <c r="C2984" s="334" t="s">
        <v>52</v>
      </c>
      <c r="D2984" s="334" t="s">
        <v>1537</v>
      </c>
      <c r="E2984" s="334" t="s">
        <v>1041</v>
      </c>
      <c r="F2984" s="334" t="str">
        <f t="shared" si="141"/>
        <v>Dhaka FR Non-PNP</v>
      </c>
      <c r="G2984" s="338">
        <v>2056208</v>
      </c>
      <c r="H2984" s="336">
        <v>337154.77110163902</v>
      </c>
      <c r="I2984" s="336">
        <v>8224.8320000000003</v>
      </c>
      <c r="J2984" s="336"/>
      <c r="K2984" s="336"/>
      <c r="L2984" s="337">
        <f t="shared" si="139"/>
        <v>16.396919528648805</v>
      </c>
      <c r="M2984" s="337">
        <f t="shared" si="140"/>
        <v>0.4</v>
      </c>
    </row>
    <row r="2985" spans="1:13">
      <c r="A2985" s="334" t="s">
        <v>1156</v>
      </c>
      <c r="B2985" s="334" t="s">
        <v>52</v>
      </c>
      <c r="C2985" s="334" t="s">
        <v>52</v>
      </c>
      <c r="D2985" s="334" t="s">
        <v>1537</v>
      </c>
      <c r="E2985" s="334" t="s">
        <v>1041</v>
      </c>
      <c r="F2985" s="334" t="str">
        <f t="shared" si="141"/>
        <v>Dhaka FR Non-PNP</v>
      </c>
      <c r="G2985" s="338">
        <v>1153733</v>
      </c>
      <c r="H2985" s="336">
        <v>171732.329068349</v>
      </c>
      <c r="I2985" s="336">
        <v>4614.9319999999998</v>
      </c>
      <c r="J2985" s="336"/>
      <c r="K2985" s="336"/>
      <c r="L2985" s="337">
        <f t="shared" si="139"/>
        <v>14.884928234552449</v>
      </c>
      <c r="M2985" s="337">
        <f t="shared" si="140"/>
        <v>0.4</v>
      </c>
    </row>
    <row r="2986" spans="1:13">
      <c r="A2986" s="334" t="s">
        <v>1170</v>
      </c>
      <c r="B2986" s="334" t="s">
        <v>362</v>
      </c>
      <c r="C2986" s="334" t="s">
        <v>52</v>
      </c>
      <c r="D2986" s="334" t="s">
        <v>1537</v>
      </c>
      <c r="E2986" s="334" t="s">
        <v>1041</v>
      </c>
      <c r="F2986" s="334" t="str">
        <f t="shared" si="141"/>
        <v>Dhaka FR Non-PNP</v>
      </c>
      <c r="G2986" s="338">
        <v>1590827</v>
      </c>
      <c r="H2986" s="336">
        <v>262175.50860278914</v>
      </c>
      <c r="I2986" s="336">
        <v>6363.308</v>
      </c>
      <c r="J2986" s="336"/>
      <c r="K2986" s="336"/>
      <c r="L2986" s="337">
        <f t="shared" si="139"/>
        <v>16.48045378930513</v>
      </c>
      <c r="M2986" s="337">
        <f t="shared" si="140"/>
        <v>0.4</v>
      </c>
    </row>
    <row r="2987" spans="1:13">
      <c r="A2987" s="334" t="s">
        <v>1172</v>
      </c>
      <c r="B2987" s="334" t="s">
        <v>79</v>
      </c>
      <c r="C2987" s="334" t="s">
        <v>52</v>
      </c>
      <c r="D2987" s="334" t="s">
        <v>1537</v>
      </c>
      <c r="E2987" s="334" t="s">
        <v>1041</v>
      </c>
      <c r="F2987" s="334" t="str">
        <f t="shared" si="141"/>
        <v>Dhaka FR Non-PNP</v>
      </c>
      <c r="G2987" s="338">
        <v>1376187</v>
      </c>
      <c r="H2987" s="336">
        <v>196946.1145256685</v>
      </c>
      <c r="I2987" s="336">
        <v>5504.7480000000005</v>
      </c>
      <c r="J2987" s="336"/>
      <c r="K2987" s="336"/>
      <c r="L2987" s="337">
        <f t="shared" si="139"/>
        <v>14.310999488126869</v>
      </c>
      <c r="M2987" s="337">
        <f t="shared" si="140"/>
        <v>0.4</v>
      </c>
    </row>
    <row r="2988" spans="1:13">
      <c r="A2988" s="334" t="s">
        <v>1169</v>
      </c>
      <c r="B2988" s="334" t="s">
        <v>186</v>
      </c>
      <c r="C2988" s="334" t="s">
        <v>195</v>
      </c>
      <c r="D2988" s="334" t="s">
        <v>1537</v>
      </c>
      <c r="E2988" s="334" t="s">
        <v>1041</v>
      </c>
      <c r="F2988" s="334" t="str">
        <f t="shared" si="141"/>
        <v>Chattogram FR Non-PNP</v>
      </c>
      <c r="G2988" s="338">
        <v>1728290</v>
      </c>
      <c r="H2988" s="336">
        <v>295049.88810102519</v>
      </c>
      <c r="I2988" s="336">
        <v>1.4551915228366852E-11</v>
      </c>
      <c r="J2988" s="336"/>
      <c r="K2988" s="336"/>
      <c r="L2988" s="337">
        <f t="shared" si="139"/>
        <v>17.071781246262212</v>
      </c>
      <c r="M2988" s="337">
        <f t="shared" si="140"/>
        <v>8.4198341877618062E-16</v>
      </c>
    </row>
    <row r="2989" spans="1:13">
      <c r="A2989" s="334" t="s">
        <v>1148</v>
      </c>
      <c r="B2989" s="334" t="s">
        <v>389</v>
      </c>
      <c r="C2989" s="334" t="s">
        <v>389</v>
      </c>
      <c r="D2989" s="334" t="s">
        <v>1537</v>
      </c>
      <c r="E2989" s="334" t="s">
        <v>1041</v>
      </c>
      <c r="F2989" s="334" t="str">
        <f t="shared" si="141"/>
        <v>Rangpur FR Non-PNP</v>
      </c>
      <c r="G2989" s="338">
        <v>1272843</v>
      </c>
      <c r="H2989" s="336">
        <v>191130.60051122709</v>
      </c>
      <c r="I2989" s="336">
        <v>5091.3720000000003</v>
      </c>
      <c r="J2989" s="336"/>
      <c r="K2989" s="336"/>
      <c r="L2989" s="337">
        <f t="shared" si="139"/>
        <v>15.016038938912898</v>
      </c>
      <c r="M2989" s="337">
        <f t="shared" si="140"/>
        <v>0.4</v>
      </c>
    </row>
    <row r="2990" spans="1:13">
      <c r="A2990" s="334" t="s">
        <v>1278</v>
      </c>
      <c r="B2990" s="334" t="s">
        <v>195</v>
      </c>
      <c r="C2990" s="334" t="s">
        <v>195</v>
      </c>
      <c r="D2990" s="334" t="s">
        <v>1537</v>
      </c>
      <c r="E2990" s="334" t="s">
        <v>1041</v>
      </c>
      <c r="F2990" s="334" t="str">
        <f t="shared" si="141"/>
        <v>Chattogram FR Non-PNP</v>
      </c>
      <c r="G2990" s="338">
        <v>1237809</v>
      </c>
      <c r="H2990" s="336">
        <v>204358.81248022272</v>
      </c>
      <c r="I2990" s="336">
        <v>4951.2359999999999</v>
      </c>
      <c r="J2990" s="336"/>
      <c r="K2990" s="336"/>
      <c r="L2990" s="337">
        <f t="shared" si="139"/>
        <v>16.509721005439669</v>
      </c>
      <c r="M2990" s="337">
        <f t="shared" si="140"/>
        <v>0.4</v>
      </c>
    </row>
    <row r="2991" spans="1:13">
      <c r="A2991" s="334" t="s">
        <v>1165</v>
      </c>
      <c r="B2991" s="334" t="s">
        <v>131</v>
      </c>
      <c r="C2991" s="334" t="s">
        <v>131</v>
      </c>
      <c r="D2991" s="334" t="s">
        <v>1537</v>
      </c>
      <c r="E2991" s="334" t="s">
        <v>1041</v>
      </c>
      <c r="F2991" s="334" t="str">
        <f t="shared" si="141"/>
        <v>Sylhet FR Non-PNP</v>
      </c>
      <c r="G2991" s="338">
        <v>1044138</v>
      </c>
      <c r="H2991" s="336">
        <v>143178.85249348875</v>
      </c>
      <c r="I2991" s="336">
        <v>4176.5519999999997</v>
      </c>
      <c r="J2991" s="336"/>
      <c r="K2991" s="336"/>
      <c r="L2991" s="337">
        <f t="shared" si="139"/>
        <v>13.712636882623633</v>
      </c>
      <c r="M2991" s="337">
        <f t="shared" si="140"/>
        <v>0.4</v>
      </c>
    </row>
    <row r="2992" spans="1:13">
      <c r="A2992" s="334" t="s">
        <v>1119</v>
      </c>
      <c r="B2992" s="334" t="s">
        <v>52</v>
      </c>
      <c r="C2992" s="334" t="s">
        <v>52</v>
      </c>
      <c r="D2992" s="334" t="s">
        <v>1537</v>
      </c>
      <c r="E2992" s="334" t="s">
        <v>1041</v>
      </c>
      <c r="F2992" s="334" t="str">
        <f t="shared" si="141"/>
        <v>Dhaka FR Non-PNP</v>
      </c>
      <c r="G2992" s="338">
        <v>2772176</v>
      </c>
      <c r="H2992" s="336">
        <v>413689.06498025177</v>
      </c>
      <c r="I2992" s="336">
        <v>14032.406611842947</v>
      </c>
      <c r="J2992" s="336"/>
      <c r="K2992" s="336"/>
      <c r="L2992" s="337">
        <f t="shared" si="139"/>
        <v>14.922900457267207</v>
      </c>
      <c r="M2992" s="337">
        <f t="shared" si="140"/>
        <v>0.50618743585699277</v>
      </c>
    </row>
    <row r="2993" spans="1:13">
      <c r="A2993" s="334" t="s">
        <v>1080</v>
      </c>
      <c r="B2993" s="334" t="s">
        <v>170</v>
      </c>
      <c r="C2993" s="334" t="s">
        <v>195</v>
      </c>
      <c r="D2993" s="334" t="s">
        <v>1537</v>
      </c>
      <c r="E2993" s="334" t="s">
        <v>1041</v>
      </c>
      <c r="F2993" s="334" t="str">
        <f t="shared" si="141"/>
        <v>Chattogram FR Non-PNP</v>
      </c>
      <c r="G2993" s="338">
        <v>1050401</v>
      </c>
      <c r="H2993" s="336">
        <v>167789.12441554439</v>
      </c>
      <c r="I2993" s="336">
        <v>4201.6040000000003</v>
      </c>
      <c r="J2993" s="336"/>
      <c r="K2993" s="336"/>
      <c r="L2993" s="337">
        <f t="shared" si="139"/>
        <v>15.973816134556648</v>
      </c>
      <c r="M2993" s="337">
        <f t="shared" si="140"/>
        <v>0.4</v>
      </c>
    </row>
    <row r="2994" spans="1:13">
      <c r="A2994" s="334" t="s">
        <v>1254</v>
      </c>
      <c r="B2994" s="334" t="s">
        <v>52</v>
      </c>
      <c r="C2994" s="334" t="s">
        <v>52</v>
      </c>
      <c r="D2994" s="334" t="s">
        <v>1537</v>
      </c>
      <c r="E2994" s="334" t="s">
        <v>1041</v>
      </c>
      <c r="F2994" s="334" t="str">
        <f t="shared" si="141"/>
        <v>Dhaka FR Non-PNP</v>
      </c>
      <c r="G2994" s="338">
        <v>1245466</v>
      </c>
      <c r="H2994" s="336">
        <v>196731.7183237687</v>
      </c>
      <c r="I2994" s="336">
        <v>4981.8640000000005</v>
      </c>
      <c r="J2994" s="336"/>
      <c r="K2994" s="336"/>
      <c r="L2994" s="337">
        <f t="shared" si="139"/>
        <v>15.795832108124083</v>
      </c>
      <c r="M2994" s="337">
        <f t="shared" si="140"/>
        <v>0.4</v>
      </c>
    </row>
    <row r="2995" spans="1:13">
      <c r="A2995" s="334" t="s">
        <v>1249</v>
      </c>
      <c r="B2995" s="334" t="s">
        <v>79</v>
      </c>
      <c r="C2995" s="334" t="s">
        <v>52</v>
      </c>
      <c r="D2995" s="334" t="s">
        <v>1537</v>
      </c>
      <c r="E2995" s="334" t="s">
        <v>1041</v>
      </c>
      <c r="F2995" s="334" t="str">
        <f t="shared" si="141"/>
        <v>Dhaka FR Non-PNP</v>
      </c>
      <c r="G2995" s="338">
        <v>2719494</v>
      </c>
      <c r="H2995" s="336">
        <v>418400.10914951505</v>
      </c>
      <c r="I2995" s="336">
        <v>10877.976000000001</v>
      </c>
      <c r="J2995" s="336"/>
      <c r="K2995" s="336"/>
      <c r="L2995" s="337">
        <f t="shared" si="139"/>
        <v>15.385219057277386</v>
      </c>
      <c r="M2995" s="337">
        <f t="shared" si="140"/>
        <v>0.4</v>
      </c>
    </row>
    <row r="2996" spans="1:13">
      <c r="A2996" s="334" t="s">
        <v>1168</v>
      </c>
      <c r="B2996" s="334" t="s">
        <v>162</v>
      </c>
      <c r="C2996" s="334" t="s">
        <v>195</v>
      </c>
      <c r="D2996" s="334" t="s">
        <v>1537</v>
      </c>
      <c r="E2996" s="334" t="s">
        <v>1041</v>
      </c>
      <c r="F2996" s="334" t="str">
        <f t="shared" si="141"/>
        <v>Chattogram FR Non-PNP</v>
      </c>
      <c r="G2996" s="338">
        <v>1581510</v>
      </c>
      <c r="H2996" s="336">
        <v>214379.94998232147</v>
      </c>
      <c r="I2996" s="336">
        <v>6326.04</v>
      </c>
      <c r="J2996" s="336"/>
      <c r="K2996" s="336"/>
      <c r="L2996" s="337">
        <f t="shared" si="139"/>
        <v>13.555396423817836</v>
      </c>
      <c r="M2996" s="337">
        <f t="shared" si="140"/>
        <v>0.4</v>
      </c>
    </row>
    <row r="2997" spans="1:13">
      <c r="A2997" s="334" t="s">
        <v>1261</v>
      </c>
      <c r="B2997" s="334" t="s">
        <v>401</v>
      </c>
      <c r="C2997" s="334" t="s">
        <v>195</v>
      </c>
      <c r="D2997" s="334" t="s">
        <v>1537</v>
      </c>
      <c r="E2997" s="334" t="s">
        <v>1041</v>
      </c>
      <c r="F2997" s="334" t="str">
        <f t="shared" si="141"/>
        <v>Chattogram FR Non-PNP</v>
      </c>
      <c r="G2997" s="338">
        <v>3500494</v>
      </c>
      <c r="H2997" s="336">
        <v>535571.7876094185</v>
      </c>
      <c r="I2997" s="336">
        <v>14001.976000000001</v>
      </c>
      <c r="J2997" s="336"/>
      <c r="K2997" s="336"/>
      <c r="L2997" s="337">
        <f t="shared" si="139"/>
        <v>15.299891604139832</v>
      </c>
      <c r="M2997" s="337">
        <f t="shared" si="140"/>
        <v>0.4</v>
      </c>
    </row>
    <row r="2998" spans="1:13">
      <c r="A2998" s="334" t="s">
        <v>1222</v>
      </c>
      <c r="B2998" s="334" t="s">
        <v>189</v>
      </c>
      <c r="C2998" s="334" t="s">
        <v>189</v>
      </c>
      <c r="D2998" s="334" t="s">
        <v>1537</v>
      </c>
      <c r="E2998" s="334" t="s">
        <v>1041</v>
      </c>
      <c r="F2998" s="334" t="str">
        <f t="shared" si="141"/>
        <v>Barishal FR Non-PNP</v>
      </c>
      <c r="G2998" s="338">
        <v>794196</v>
      </c>
      <c r="H2998" s="336">
        <v>115381.94180890871</v>
      </c>
      <c r="I2998" s="336">
        <v>3176.7840000000001</v>
      </c>
      <c r="J2998" s="336"/>
      <c r="K2998" s="336"/>
      <c r="L2998" s="337">
        <f t="shared" si="139"/>
        <v>14.528144413835969</v>
      </c>
      <c r="M2998" s="337">
        <f t="shared" si="140"/>
        <v>0.4</v>
      </c>
    </row>
    <row r="2999" spans="1:13">
      <c r="A2999" s="334" t="s">
        <v>1157</v>
      </c>
      <c r="B2999" s="334" t="s">
        <v>336</v>
      </c>
      <c r="C2999" s="334" t="s">
        <v>389</v>
      </c>
      <c r="D2999" s="334" t="s">
        <v>1537</v>
      </c>
      <c r="E2999" s="334" t="s">
        <v>1041</v>
      </c>
      <c r="F2999" s="334" t="str">
        <f t="shared" si="141"/>
        <v>Rangpur FR Non-PNP</v>
      </c>
      <c r="G2999" s="338">
        <v>1178030</v>
      </c>
      <c r="H2999" s="336">
        <v>172825.85690955029</v>
      </c>
      <c r="I2999" s="336">
        <v>4712.12</v>
      </c>
      <c r="J2999" s="336"/>
      <c r="K2999" s="336"/>
      <c r="L2999" s="337">
        <f t="shared" si="139"/>
        <v>14.670751755859381</v>
      </c>
      <c r="M2999" s="337">
        <f t="shared" si="140"/>
        <v>0.4</v>
      </c>
    </row>
    <row r="3000" spans="1:13">
      <c r="A3000" s="334" t="s">
        <v>1158</v>
      </c>
      <c r="B3000" s="334" t="s">
        <v>52</v>
      </c>
      <c r="C3000" s="334" t="s">
        <v>52</v>
      </c>
      <c r="D3000" s="334" t="s">
        <v>1537</v>
      </c>
      <c r="E3000" s="334" t="s">
        <v>1041</v>
      </c>
      <c r="F3000" s="334" t="str">
        <f t="shared" si="141"/>
        <v>Dhaka FR Non-PNP</v>
      </c>
      <c r="G3000" s="338">
        <v>1145926</v>
      </c>
      <c r="H3000" s="336">
        <v>163391.46814014734</v>
      </c>
      <c r="I3000" s="336">
        <v>4583.7039999999997</v>
      </c>
      <c r="J3000" s="336"/>
      <c r="K3000" s="336"/>
      <c r="L3000" s="337">
        <f t="shared" si="139"/>
        <v>14.258465916660178</v>
      </c>
      <c r="M3000" s="337">
        <f t="shared" si="140"/>
        <v>0.4</v>
      </c>
    </row>
    <row r="3001" spans="1:13">
      <c r="A3001" s="334" t="s">
        <v>1045</v>
      </c>
      <c r="B3001" s="334" t="s">
        <v>162</v>
      </c>
      <c r="C3001" s="334" t="s">
        <v>195</v>
      </c>
      <c r="D3001" s="334" t="s">
        <v>1537</v>
      </c>
      <c r="E3001" s="334" t="s">
        <v>1041</v>
      </c>
      <c r="F3001" s="334" t="str">
        <f t="shared" si="141"/>
        <v>Chattogram FR Non-PNP</v>
      </c>
      <c r="G3001" s="338">
        <v>1405096</v>
      </c>
      <c r="H3001" s="336">
        <v>204555.86138565277</v>
      </c>
      <c r="I3001" s="336">
        <v>68875.055882331391</v>
      </c>
      <c r="J3001" s="336"/>
      <c r="K3001" s="336"/>
      <c r="L3001" s="337">
        <f t="shared" si="139"/>
        <v>14.558141321707041</v>
      </c>
      <c r="M3001" s="337">
        <f t="shared" si="140"/>
        <v>4.9018042811545541</v>
      </c>
    </row>
    <row r="3002" spans="1:13">
      <c r="A3002" s="334" t="s">
        <v>1166</v>
      </c>
      <c r="B3002" s="334" t="s">
        <v>606</v>
      </c>
      <c r="C3002" s="334" t="s">
        <v>107</v>
      </c>
      <c r="D3002" s="334" t="s">
        <v>1537</v>
      </c>
      <c r="E3002" s="334" t="s">
        <v>1041</v>
      </c>
      <c r="F3002" s="334" t="str">
        <f t="shared" si="141"/>
        <v>Rajshahi FR Non-PNP</v>
      </c>
      <c r="G3002" s="338">
        <v>1347954</v>
      </c>
      <c r="H3002" s="336">
        <v>212681.49070606611</v>
      </c>
      <c r="I3002" s="336">
        <v>5391.8159999999998</v>
      </c>
      <c r="J3002" s="336"/>
      <c r="K3002" s="336"/>
      <c r="L3002" s="337">
        <f t="shared" si="139"/>
        <v>15.778097079430465</v>
      </c>
      <c r="M3002" s="337">
        <f t="shared" si="140"/>
        <v>0.4</v>
      </c>
    </row>
    <row r="3003" spans="1:13">
      <c r="A3003" s="334" t="s">
        <v>1124</v>
      </c>
      <c r="B3003" s="334" t="s">
        <v>1566</v>
      </c>
      <c r="C3003" s="334" t="s">
        <v>389</v>
      </c>
      <c r="D3003" s="334" t="s">
        <v>1537</v>
      </c>
      <c r="E3003" s="334" t="s">
        <v>1041</v>
      </c>
      <c r="F3003" s="334" t="str">
        <f t="shared" si="141"/>
        <v>Rangpur FR Non-PNP</v>
      </c>
      <c r="G3003" s="338">
        <v>1128899</v>
      </c>
      <c r="H3003" s="336">
        <v>163208.17266479941</v>
      </c>
      <c r="I3003" s="336">
        <v>4515.5960000000005</v>
      </c>
      <c r="J3003" s="336"/>
      <c r="K3003" s="336"/>
      <c r="L3003" s="337">
        <f t="shared" si="139"/>
        <v>14.457287380429907</v>
      </c>
      <c r="M3003" s="337">
        <f t="shared" si="140"/>
        <v>0.4</v>
      </c>
    </row>
    <row r="3004" spans="1:13">
      <c r="A3004" s="334" t="s">
        <v>1228</v>
      </c>
      <c r="B3004" s="334" t="s">
        <v>211</v>
      </c>
      <c r="C3004" s="334" t="s">
        <v>189</v>
      </c>
      <c r="D3004" s="334" t="s">
        <v>1537</v>
      </c>
      <c r="E3004" s="334" t="s">
        <v>1041</v>
      </c>
      <c r="F3004" s="334" t="str">
        <f t="shared" si="141"/>
        <v>Barishal FR Non-PNP</v>
      </c>
      <c r="G3004" s="338">
        <v>1031754</v>
      </c>
      <c r="H3004" s="336">
        <v>149330.87079441274</v>
      </c>
      <c r="I3004" s="336">
        <v>4002.768</v>
      </c>
      <c r="J3004" s="336"/>
      <c r="K3004" s="336"/>
      <c r="L3004" s="337">
        <f t="shared" si="139"/>
        <v>14.473495697076313</v>
      </c>
      <c r="M3004" s="337">
        <f t="shared" si="140"/>
        <v>0.3879575945428852</v>
      </c>
    </row>
    <row r="3005" spans="1:13">
      <c r="A3005" s="334" t="s">
        <v>1271</v>
      </c>
      <c r="B3005" s="334" t="s">
        <v>362</v>
      </c>
      <c r="C3005" s="334" t="s">
        <v>52</v>
      </c>
      <c r="D3005" s="334" t="s">
        <v>1537</v>
      </c>
      <c r="E3005" s="334" t="s">
        <v>1041</v>
      </c>
      <c r="F3005" s="334" t="str">
        <f t="shared" si="141"/>
        <v>Dhaka FR Non-PNP</v>
      </c>
      <c r="G3005" s="338">
        <v>2282705</v>
      </c>
      <c r="H3005" s="336">
        <v>355483.8224113257</v>
      </c>
      <c r="I3005" s="336">
        <v>9130.82</v>
      </c>
      <c r="J3005" s="336"/>
      <c r="K3005" s="336"/>
      <c r="L3005" s="337">
        <f t="shared" si="139"/>
        <v>15.572919952921016</v>
      </c>
      <c r="M3005" s="337">
        <f t="shared" si="140"/>
        <v>0.4</v>
      </c>
    </row>
    <row r="3006" spans="1:13">
      <c r="A3006" s="334" t="s">
        <v>1079</v>
      </c>
      <c r="B3006" s="334" t="s">
        <v>189</v>
      </c>
      <c r="C3006" s="334" t="s">
        <v>189</v>
      </c>
      <c r="D3006" s="334" t="s">
        <v>1537</v>
      </c>
      <c r="E3006" s="334" t="s">
        <v>1041</v>
      </c>
      <c r="F3006" s="334" t="str">
        <f t="shared" si="141"/>
        <v>Barishal FR Non-PNP</v>
      </c>
      <c r="G3006" s="338">
        <v>1539495</v>
      </c>
      <c r="H3006" s="336">
        <v>231875.41893458154</v>
      </c>
      <c r="I3006" s="336">
        <v>6157.9800000000005</v>
      </c>
      <c r="J3006" s="336"/>
      <c r="K3006" s="336"/>
      <c r="L3006" s="337">
        <f t="shared" si="139"/>
        <v>15.061784477025359</v>
      </c>
      <c r="M3006" s="337">
        <f t="shared" si="140"/>
        <v>0.4</v>
      </c>
    </row>
    <row r="3007" spans="1:13">
      <c r="A3007" s="334" t="s">
        <v>1235</v>
      </c>
      <c r="B3007" s="334" t="s">
        <v>52</v>
      </c>
      <c r="C3007" s="334" t="s">
        <v>52</v>
      </c>
      <c r="D3007" s="334" t="s">
        <v>1537</v>
      </c>
      <c r="E3007" s="334" t="s">
        <v>1041</v>
      </c>
      <c r="F3007" s="334" t="str">
        <f t="shared" si="141"/>
        <v>Dhaka FR Non-PNP</v>
      </c>
      <c r="G3007" s="338">
        <v>1470155</v>
      </c>
      <c r="H3007" s="336">
        <v>206383.17233362849</v>
      </c>
      <c r="I3007" s="336">
        <v>-7.2759576141834259E-12</v>
      </c>
      <c r="J3007" s="336"/>
      <c r="K3007" s="336"/>
      <c r="L3007" s="337">
        <f t="shared" si="139"/>
        <v>14.0381913698643</v>
      </c>
      <c r="M3007" s="337">
        <f t="shared" si="140"/>
        <v>-4.9491091852106923E-16</v>
      </c>
    </row>
    <row r="3008" spans="1:13">
      <c r="A3008" s="334" t="s">
        <v>1154</v>
      </c>
      <c r="B3008" s="334" t="s">
        <v>542</v>
      </c>
      <c r="C3008" s="334" t="s">
        <v>52</v>
      </c>
      <c r="D3008" s="334" t="s">
        <v>1537</v>
      </c>
      <c r="E3008" s="334" t="s">
        <v>1041</v>
      </c>
      <c r="F3008" s="334" t="str">
        <f t="shared" si="141"/>
        <v>Dhaka FR Non-PNP</v>
      </c>
      <c r="G3008" s="338">
        <v>1239930</v>
      </c>
      <c r="H3008" s="336">
        <v>209083.86686742483</v>
      </c>
      <c r="I3008" s="336">
        <v>4959.72</v>
      </c>
      <c r="J3008" s="336"/>
      <c r="K3008" s="336"/>
      <c r="L3008" s="337">
        <f t="shared" si="139"/>
        <v>16.862554085103582</v>
      </c>
      <c r="M3008" s="337">
        <f t="shared" si="140"/>
        <v>0.4</v>
      </c>
    </row>
    <row r="3009" spans="1:13">
      <c r="A3009" s="334" t="s">
        <v>1153</v>
      </c>
      <c r="B3009" s="334" t="s">
        <v>52</v>
      </c>
      <c r="C3009" s="334" t="s">
        <v>52</v>
      </c>
      <c r="D3009" s="334" t="s">
        <v>1537</v>
      </c>
      <c r="E3009" s="334" t="s">
        <v>1041</v>
      </c>
      <c r="F3009" s="334" t="str">
        <f t="shared" si="141"/>
        <v>Dhaka FR Non-PNP</v>
      </c>
      <c r="G3009" s="338">
        <v>1383351</v>
      </c>
      <c r="H3009" s="336">
        <v>204705.1415547725</v>
      </c>
      <c r="I3009" s="336">
        <v>5533.4040000000005</v>
      </c>
      <c r="J3009" s="336"/>
      <c r="K3009" s="336"/>
      <c r="L3009" s="337">
        <f t="shared" si="139"/>
        <v>14.797773056496327</v>
      </c>
      <c r="M3009" s="337">
        <f t="shared" si="140"/>
        <v>0.4</v>
      </c>
    </row>
    <row r="3010" spans="1:13">
      <c r="A3010" s="334" t="s">
        <v>1214</v>
      </c>
      <c r="B3010" s="334" t="s">
        <v>162</v>
      </c>
      <c r="C3010" s="334" t="s">
        <v>195</v>
      </c>
      <c r="D3010" s="334" t="s">
        <v>1537</v>
      </c>
      <c r="E3010" s="334" t="s">
        <v>1041</v>
      </c>
      <c r="F3010" s="334" t="str">
        <f t="shared" si="141"/>
        <v>Chattogram FR Non-PNP</v>
      </c>
      <c r="G3010" s="338">
        <v>2228600</v>
      </c>
      <c r="H3010" s="336">
        <v>325788.0616670837</v>
      </c>
      <c r="I3010" s="336">
        <v>8914.4</v>
      </c>
      <c r="J3010" s="336"/>
      <c r="K3010" s="336"/>
      <c r="L3010" s="337">
        <f t="shared" si="139"/>
        <v>14.618507658040192</v>
      </c>
      <c r="M3010" s="337">
        <f t="shared" si="140"/>
        <v>0.4</v>
      </c>
    </row>
    <row r="3011" spans="1:13">
      <c r="A3011" s="334" t="s">
        <v>1057</v>
      </c>
      <c r="B3011" s="334" t="s">
        <v>1564</v>
      </c>
      <c r="C3011" s="334" t="s">
        <v>189</v>
      </c>
      <c r="D3011" s="334" t="s">
        <v>1537</v>
      </c>
      <c r="E3011" s="334" t="s">
        <v>1041</v>
      </c>
      <c r="F3011" s="334" t="str">
        <f t="shared" si="141"/>
        <v>Barishal FR Non-PNP</v>
      </c>
      <c r="G3011" s="338">
        <v>1688017</v>
      </c>
      <c r="H3011" s="336">
        <v>256924.73800505549</v>
      </c>
      <c r="I3011" s="336">
        <v>6752.0680000000002</v>
      </c>
      <c r="J3011" s="336"/>
      <c r="K3011" s="336"/>
      <c r="L3011" s="337">
        <f t="shared" ref="L3011:L3074" si="142">(H3011/G3011)*100</f>
        <v>15.220506547330714</v>
      </c>
      <c r="M3011" s="337">
        <f t="shared" ref="M3011:M3074" si="143">(I3011/G3011)*100</f>
        <v>0.4</v>
      </c>
    </row>
    <row r="3012" spans="1:13">
      <c r="A3012" s="334" t="s">
        <v>1146</v>
      </c>
      <c r="B3012" s="334" t="s">
        <v>186</v>
      </c>
      <c r="C3012" s="334" t="s">
        <v>195</v>
      </c>
      <c r="D3012" s="334" t="s">
        <v>1537</v>
      </c>
      <c r="E3012" s="334" t="s">
        <v>1041</v>
      </c>
      <c r="F3012" s="334" t="str">
        <f t="shared" ref="F3012:F3075" si="144">CONCATENATE(C3012," ",E3012," ",D3012)</f>
        <v>Chattogram FR Non-PNP</v>
      </c>
      <c r="G3012" s="338">
        <v>1077968</v>
      </c>
      <c r="H3012" s="336">
        <v>179848.67216894784</v>
      </c>
      <c r="I3012" s="336">
        <v>4311.8720000000003</v>
      </c>
      <c r="J3012" s="336"/>
      <c r="K3012" s="336"/>
      <c r="L3012" s="337">
        <f t="shared" si="142"/>
        <v>16.684045553202679</v>
      </c>
      <c r="M3012" s="337">
        <f t="shared" si="143"/>
        <v>0.4</v>
      </c>
    </row>
    <row r="3013" spans="1:13">
      <c r="A3013" s="334" t="s">
        <v>1117</v>
      </c>
      <c r="B3013" s="334" t="s">
        <v>52</v>
      </c>
      <c r="C3013" s="334" t="s">
        <v>52</v>
      </c>
      <c r="D3013" s="334" t="s">
        <v>1537</v>
      </c>
      <c r="E3013" s="334" t="s">
        <v>1041</v>
      </c>
      <c r="F3013" s="334" t="str">
        <f t="shared" si="144"/>
        <v>Dhaka FR Non-PNP</v>
      </c>
      <c r="G3013" s="338">
        <v>1212882</v>
      </c>
      <c r="H3013" s="336">
        <v>173918.85299722099</v>
      </c>
      <c r="I3013" s="336">
        <v>4851.5280000000002</v>
      </c>
      <c r="J3013" s="336"/>
      <c r="K3013" s="336"/>
      <c r="L3013" s="337">
        <f t="shared" si="142"/>
        <v>14.339305307294609</v>
      </c>
      <c r="M3013" s="337">
        <f t="shared" si="143"/>
        <v>0.4</v>
      </c>
    </row>
    <row r="3014" spans="1:13">
      <c r="A3014" s="334" t="s">
        <v>1288</v>
      </c>
      <c r="B3014" s="334" t="s">
        <v>52</v>
      </c>
      <c r="C3014" s="334" t="s">
        <v>52</v>
      </c>
      <c r="D3014" s="334" t="s">
        <v>1492</v>
      </c>
      <c r="E3014" s="334" t="s">
        <v>1041</v>
      </c>
      <c r="F3014" s="334" t="str">
        <f t="shared" si="144"/>
        <v>Dhaka FR PNP</v>
      </c>
      <c r="G3014" s="338">
        <v>9497778</v>
      </c>
      <c r="H3014" s="336">
        <v>1603837.685529036</v>
      </c>
      <c r="I3014" s="336">
        <v>24953.036</v>
      </c>
      <c r="J3014" s="336"/>
      <c r="K3014" s="336"/>
      <c r="L3014" s="337">
        <f t="shared" si="142"/>
        <v>16.88645160509159</v>
      </c>
      <c r="M3014" s="337">
        <f t="shared" si="143"/>
        <v>0.26272498683376261</v>
      </c>
    </row>
    <row r="3015" spans="1:13">
      <c r="A3015" s="334" t="s">
        <v>1061</v>
      </c>
      <c r="B3015" s="334" t="s">
        <v>52</v>
      </c>
      <c r="C3015" s="334" t="s">
        <v>52</v>
      </c>
      <c r="D3015" s="334" t="s">
        <v>1537</v>
      </c>
      <c r="E3015" s="334" t="s">
        <v>1041</v>
      </c>
      <c r="F3015" s="334" t="str">
        <f t="shared" si="144"/>
        <v>Dhaka FR Non-PNP</v>
      </c>
      <c r="G3015" s="338">
        <v>1733503</v>
      </c>
      <c r="H3015" s="336">
        <v>284325.27814426314</v>
      </c>
      <c r="I3015" s="336">
        <v>6934.0119999999997</v>
      </c>
      <c r="J3015" s="336"/>
      <c r="K3015" s="336"/>
      <c r="L3015" s="337">
        <f t="shared" si="142"/>
        <v>16.401775949869318</v>
      </c>
      <c r="M3015" s="337">
        <f t="shared" si="143"/>
        <v>0.4</v>
      </c>
    </row>
    <row r="3016" spans="1:13">
      <c r="A3016" s="334" t="s">
        <v>1213</v>
      </c>
      <c r="B3016" s="334" t="s">
        <v>522</v>
      </c>
      <c r="C3016" s="334" t="s">
        <v>52</v>
      </c>
      <c r="D3016" s="334" t="s">
        <v>1537</v>
      </c>
      <c r="E3016" s="334" t="s">
        <v>1041</v>
      </c>
      <c r="F3016" s="334" t="str">
        <f t="shared" si="144"/>
        <v>Dhaka FR Non-PNP</v>
      </c>
      <c r="G3016" s="338">
        <v>1145577</v>
      </c>
      <c r="H3016" s="336">
        <v>167986.70979722723</v>
      </c>
      <c r="I3016" s="336">
        <v>4582.308</v>
      </c>
      <c r="J3016" s="336"/>
      <c r="K3016" s="336"/>
      <c r="L3016" s="337">
        <f t="shared" si="142"/>
        <v>14.66393876598668</v>
      </c>
      <c r="M3016" s="337">
        <f t="shared" si="143"/>
        <v>0.4</v>
      </c>
    </row>
    <row r="3017" spans="1:13">
      <c r="A3017" s="334" t="s">
        <v>1149</v>
      </c>
      <c r="B3017" s="334" t="s">
        <v>1150</v>
      </c>
      <c r="C3017" s="334" t="s">
        <v>389</v>
      </c>
      <c r="D3017" s="334" t="s">
        <v>1537</v>
      </c>
      <c r="E3017" s="334" t="s">
        <v>1041</v>
      </c>
      <c r="F3017" s="334" t="str">
        <f t="shared" si="144"/>
        <v>Rangpur FR Non-PNP</v>
      </c>
      <c r="G3017" s="338">
        <v>1438124</v>
      </c>
      <c r="H3017" s="336">
        <v>235554.44172570165</v>
      </c>
      <c r="I3017" s="336">
        <v>5752.4960000000001</v>
      </c>
      <c r="J3017" s="336"/>
      <c r="K3017" s="336"/>
      <c r="L3017" s="337">
        <f t="shared" si="142"/>
        <v>16.379285911764331</v>
      </c>
      <c r="M3017" s="337">
        <f t="shared" si="143"/>
        <v>0.4</v>
      </c>
    </row>
    <row r="3018" spans="1:13">
      <c r="A3018" s="334" t="s">
        <v>1240</v>
      </c>
      <c r="B3018" s="334" t="s">
        <v>211</v>
      </c>
      <c r="C3018" s="334" t="s">
        <v>189</v>
      </c>
      <c r="D3018" s="334" t="s">
        <v>1537</v>
      </c>
      <c r="E3018" s="334" t="s">
        <v>1041</v>
      </c>
      <c r="F3018" s="334" t="str">
        <f t="shared" si="144"/>
        <v>Barishal FR Non-PNP</v>
      </c>
      <c r="G3018" s="338">
        <v>2151228</v>
      </c>
      <c r="H3018" s="336">
        <v>328016.58063802437</v>
      </c>
      <c r="I3018" s="336">
        <v>0</v>
      </c>
      <c r="J3018" s="336"/>
      <c r="K3018" s="336"/>
      <c r="L3018" s="337">
        <f t="shared" si="142"/>
        <v>15.247876126474013</v>
      </c>
      <c r="M3018" s="337">
        <f t="shared" si="143"/>
        <v>0</v>
      </c>
    </row>
    <row r="3019" spans="1:13">
      <c r="A3019" s="334" t="s">
        <v>1069</v>
      </c>
      <c r="B3019" s="334" t="s">
        <v>136</v>
      </c>
      <c r="C3019" s="334" t="s">
        <v>131</v>
      </c>
      <c r="D3019" s="334" t="s">
        <v>1537</v>
      </c>
      <c r="E3019" s="334" t="s">
        <v>1041</v>
      </c>
      <c r="F3019" s="334" t="str">
        <f t="shared" si="144"/>
        <v>Sylhet FR Non-PNP</v>
      </c>
      <c r="G3019" s="338">
        <v>1550284</v>
      </c>
      <c r="H3019" s="336">
        <v>231035.01864102951</v>
      </c>
      <c r="I3019" s="336">
        <v>6201.1360000000004</v>
      </c>
      <c r="J3019" s="336"/>
      <c r="K3019" s="336"/>
      <c r="L3019" s="337">
        <f t="shared" si="142"/>
        <v>14.902754504402388</v>
      </c>
      <c r="M3019" s="337">
        <f t="shared" si="143"/>
        <v>0.4</v>
      </c>
    </row>
    <row r="3020" spans="1:13">
      <c r="A3020" s="334" t="s">
        <v>1242</v>
      </c>
      <c r="B3020" s="334" t="s">
        <v>1243</v>
      </c>
      <c r="C3020" s="334" t="s">
        <v>195</v>
      </c>
      <c r="D3020" s="334" t="s">
        <v>1537</v>
      </c>
      <c r="E3020" s="334" t="s">
        <v>1041</v>
      </c>
      <c r="F3020" s="334" t="str">
        <f t="shared" si="144"/>
        <v>Chattogram FR Non-PNP</v>
      </c>
      <c r="G3020" s="338">
        <v>3143285</v>
      </c>
      <c r="H3020" s="336">
        <v>500257.0173234184</v>
      </c>
      <c r="I3020" s="336">
        <v>12573.14</v>
      </c>
      <c r="J3020" s="336"/>
      <c r="K3020" s="336"/>
      <c r="L3020" s="337">
        <f t="shared" si="142"/>
        <v>15.915102108889853</v>
      </c>
      <c r="M3020" s="337">
        <f t="shared" si="143"/>
        <v>0.4</v>
      </c>
    </row>
    <row r="3021" spans="1:13">
      <c r="A3021" s="334" t="s">
        <v>1044</v>
      </c>
      <c r="B3021" s="334" t="s">
        <v>230</v>
      </c>
      <c r="C3021" s="334" t="s">
        <v>131</v>
      </c>
      <c r="D3021" s="334" t="s">
        <v>1537</v>
      </c>
      <c r="E3021" s="334" t="s">
        <v>1041</v>
      </c>
      <c r="F3021" s="334" t="str">
        <f t="shared" si="144"/>
        <v>Sylhet FR Non-PNP</v>
      </c>
      <c r="G3021" s="338">
        <v>2096422</v>
      </c>
      <c r="H3021" s="336">
        <v>280088.51902906457</v>
      </c>
      <c r="I3021" s="336">
        <v>8385.6880000000001</v>
      </c>
      <c r="J3021" s="336"/>
      <c r="K3021" s="336"/>
      <c r="L3021" s="337">
        <f t="shared" si="142"/>
        <v>13.36031195193833</v>
      </c>
      <c r="M3021" s="337">
        <f t="shared" si="143"/>
        <v>0.4</v>
      </c>
    </row>
    <row r="3022" spans="1:13">
      <c r="A3022" s="334" t="s">
        <v>1218</v>
      </c>
      <c r="B3022" s="334" t="s">
        <v>52</v>
      </c>
      <c r="C3022" s="334" t="s">
        <v>52</v>
      </c>
      <c r="D3022" s="334" t="s">
        <v>1537</v>
      </c>
      <c r="E3022" s="334" t="s">
        <v>1041</v>
      </c>
      <c r="F3022" s="334" t="str">
        <f t="shared" si="144"/>
        <v>Dhaka FR Non-PNP</v>
      </c>
      <c r="G3022" s="338">
        <v>1532996</v>
      </c>
      <c r="H3022" s="336">
        <v>243383.8105463089</v>
      </c>
      <c r="I3022" s="336">
        <v>6131.9840000000004</v>
      </c>
      <c r="J3022" s="336"/>
      <c r="K3022" s="336"/>
      <c r="L3022" s="337">
        <f t="shared" si="142"/>
        <v>15.876350006543325</v>
      </c>
      <c r="M3022" s="337">
        <f t="shared" si="143"/>
        <v>0.4</v>
      </c>
    </row>
    <row r="3023" spans="1:13">
      <c r="A3023" s="334" t="s">
        <v>1109</v>
      </c>
      <c r="B3023" s="334" t="s">
        <v>313</v>
      </c>
      <c r="C3023" s="334" t="s">
        <v>189</v>
      </c>
      <c r="D3023" s="334" t="s">
        <v>1537</v>
      </c>
      <c r="E3023" s="334" t="s">
        <v>1041</v>
      </c>
      <c r="F3023" s="334" t="str">
        <f t="shared" si="144"/>
        <v>Barishal FR Non-PNP</v>
      </c>
      <c r="G3023" s="338">
        <v>1019402</v>
      </c>
      <c r="H3023" s="336">
        <v>173044.31583014305</v>
      </c>
      <c r="I3023" s="336">
        <v>4077.6080000000002</v>
      </c>
      <c r="J3023" s="336"/>
      <c r="K3023" s="336"/>
      <c r="L3023" s="337">
        <f t="shared" si="142"/>
        <v>16.975081060282701</v>
      </c>
      <c r="M3023" s="337">
        <f t="shared" si="143"/>
        <v>0.4</v>
      </c>
    </row>
    <row r="3024" spans="1:13">
      <c r="A3024" s="334" t="s">
        <v>1187</v>
      </c>
      <c r="B3024" s="334" t="s">
        <v>165</v>
      </c>
      <c r="C3024" s="334" t="s">
        <v>52</v>
      </c>
      <c r="D3024" s="334" t="s">
        <v>1537</v>
      </c>
      <c r="E3024" s="334" t="s">
        <v>1041</v>
      </c>
      <c r="F3024" s="334" t="str">
        <f t="shared" si="144"/>
        <v>Dhaka FR Non-PNP</v>
      </c>
      <c r="G3024" s="338">
        <v>1058382</v>
      </c>
      <c r="H3024" s="336">
        <v>168132.83165867839</v>
      </c>
      <c r="I3024" s="336">
        <v>4233.5280000000002</v>
      </c>
      <c r="J3024" s="336"/>
      <c r="K3024" s="336"/>
      <c r="L3024" s="337">
        <f t="shared" si="142"/>
        <v>15.885836272600857</v>
      </c>
      <c r="M3024" s="337">
        <f t="shared" si="143"/>
        <v>0.4</v>
      </c>
    </row>
    <row r="3025" spans="1:13">
      <c r="A3025" s="334" t="s">
        <v>1122</v>
      </c>
      <c r="B3025" s="334" t="s">
        <v>52</v>
      </c>
      <c r="C3025" s="334" t="s">
        <v>52</v>
      </c>
      <c r="D3025" s="334" t="s">
        <v>1537</v>
      </c>
      <c r="E3025" s="334" t="s">
        <v>1041</v>
      </c>
      <c r="F3025" s="334" t="str">
        <f t="shared" si="144"/>
        <v>Dhaka FR Non-PNP</v>
      </c>
      <c r="G3025" s="338">
        <v>1102571</v>
      </c>
      <c r="H3025" s="336">
        <v>127709.72228183722</v>
      </c>
      <c r="I3025" s="336">
        <v>4410.2839999999997</v>
      </c>
      <c r="J3025" s="336"/>
      <c r="K3025" s="336"/>
      <c r="L3025" s="337">
        <f t="shared" si="142"/>
        <v>11.582902351126343</v>
      </c>
      <c r="M3025" s="337">
        <f t="shared" si="143"/>
        <v>0.4</v>
      </c>
    </row>
    <row r="3026" spans="1:13">
      <c r="A3026" s="334" t="s">
        <v>1059</v>
      </c>
      <c r="B3026" s="334" t="s">
        <v>52</v>
      </c>
      <c r="C3026" s="334" t="s">
        <v>52</v>
      </c>
      <c r="D3026" s="334" t="s">
        <v>1537</v>
      </c>
      <c r="E3026" s="334" t="s">
        <v>1041</v>
      </c>
      <c r="F3026" s="334" t="str">
        <f t="shared" si="144"/>
        <v>Dhaka FR Non-PNP</v>
      </c>
      <c r="G3026" s="338">
        <v>1295048</v>
      </c>
      <c r="H3026" s="336">
        <v>207088.59967170609</v>
      </c>
      <c r="I3026" s="336">
        <v>5180.192</v>
      </c>
      <c r="J3026" s="336"/>
      <c r="K3026" s="336"/>
      <c r="L3026" s="337">
        <f t="shared" si="142"/>
        <v>15.990804948674187</v>
      </c>
      <c r="M3026" s="337">
        <f t="shared" si="143"/>
        <v>0.4</v>
      </c>
    </row>
    <row r="3027" spans="1:13">
      <c r="A3027" s="334" t="s">
        <v>1176</v>
      </c>
      <c r="B3027" s="334" t="s">
        <v>165</v>
      </c>
      <c r="C3027" s="334" t="s">
        <v>52</v>
      </c>
      <c r="D3027" s="334" t="s">
        <v>1537</v>
      </c>
      <c r="E3027" s="334" t="s">
        <v>1041</v>
      </c>
      <c r="F3027" s="334" t="str">
        <f t="shared" si="144"/>
        <v>Dhaka FR Non-PNP</v>
      </c>
      <c r="G3027" s="338">
        <v>1259274</v>
      </c>
      <c r="H3027" s="336">
        <v>183981.29189387304</v>
      </c>
      <c r="I3027" s="336">
        <v>5037.0960000000005</v>
      </c>
      <c r="J3027" s="336"/>
      <c r="K3027" s="336"/>
      <c r="L3027" s="337">
        <f t="shared" si="142"/>
        <v>14.61010803795465</v>
      </c>
      <c r="M3027" s="337">
        <f t="shared" si="143"/>
        <v>0.4</v>
      </c>
    </row>
    <row r="3028" spans="1:13">
      <c r="A3028" s="334" t="s">
        <v>1270</v>
      </c>
      <c r="B3028" s="334" t="s">
        <v>52</v>
      </c>
      <c r="C3028" s="334" t="s">
        <v>52</v>
      </c>
      <c r="D3028" s="334" t="s">
        <v>1537</v>
      </c>
      <c r="E3028" s="334" t="s">
        <v>1041</v>
      </c>
      <c r="F3028" s="334" t="str">
        <f t="shared" si="144"/>
        <v>Dhaka FR Non-PNP</v>
      </c>
      <c r="G3028" s="338">
        <v>896283</v>
      </c>
      <c r="H3028" s="336">
        <v>129310.09746095716</v>
      </c>
      <c r="I3028" s="336">
        <v>3585.1320000000001</v>
      </c>
      <c r="J3028" s="336"/>
      <c r="K3028" s="336"/>
      <c r="L3028" s="337">
        <f t="shared" si="142"/>
        <v>14.427373659988771</v>
      </c>
      <c r="M3028" s="337">
        <f t="shared" si="143"/>
        <v>0.4</v>
      </c>
    </row>
    <row r="3029" spans="1:13">
      <c r="A3029" s="334" t="s">
        <v>1230</v>
      </c>
      <c r="B3029" s="334" t="s">
        <v>159</v>
      </c>
      <c r="C3029" s="334" t="s">
        <v>159</v>
      </c>
      <c r="D3029" s="334" t="s">
        <v>1537</v>
      </c>
      <c r="E3029" s="334" t="s">
        <v>1041</v>
      </c>
      <c r="F3029" s="334" t="str">
        <f t="shared" si="144"/>
        <v>Khulna FR Non-PNP</v>
      </c>
      <c r="G3029" s="338">
        <v>1733542</v>
      </c>
      <c r="H3029" s="336">
        <v>210615.2747788922</v>
      </c>
      <c r="I3029" s="336">
        <v>6934.1680000000006</v>
      </c>
      <c r="J3029" s="336"/>
      <c r="K3029" s="336"/>
      <c r="L3029" s="337">
        <f t="shared" si="142"/>
        <v>12.149418634154362</v>
      </c>
      <c r="M3029" s="337">
        <f t="shared" si="143"/>
        <v>0.4</v>
      </c>
    </row>
    <row r="3030" spans="1:13">
      <c r="A3030" s="334" t="s">
        <v>1255</v>
      </c>
      <c r="B3030" s="334" t="s">
        <v>170</v>
      </c>
      <c r="C3030" s="334" t="s">
        <v>195</v>
      </c>
      <c r="D3030" s="334" t="s">
        <v>1537</v>
      </c>
      <c r="E3030" s="334" t="s">
        <v>1041</v>
      </c>
      <c r="F3030" s="334" t="str">
        <f t="shared" si="144"/>
        <v>Chattogram FR Non-PNP</v>
      </c>
      <c r="G3030" s="338">
        <v>897383</v>
      </c>
      <c r="H3030" s="336">
        <v>147478.9576078729</v>
      </c>
      <c r="I3030" s="336">
        <v>3589.5320000000002</v>
      </c>
      <c r="J3030" s="336"/>
      <c r="K3030" s="336"/>
      <c r="L3030" s="337">
        <f t="shared" si="142"/>
        <v>16.434338248871764</v>
      </c>
      <c r="M3030" s="337">
        <f t="shared" si="143"/>
        <v>0.4</v>
      </c>
    </row>
    <row r="3031" spans="1:13">
      <c r="A3031" s="334" t="s">
        <v>1263</v>
      </c>
      <c r="B3031" s="334" t="s">
        <v>542</v>
      </c>
      <c r="C3031" s="334" t="s">
        <v>52</v>
      </c>
      <c r="D3031" s="334" t="s">
        <v>1537</v>
      </c>
      <c r="E3031" s="334" t="s">
        <v>1041</v>
      </c>
      <c r="F3031" s="334" t="str">
        <f t="shared" si="144"/>
        <v>Dhaka FR Non-PNP</v>
      </c>
      <c r="G3031" s="338">
        <v>1868483</v>
      </c>
      <c r="H3031" s="336">
        <v>320097.17498297378</v>
      </c>
      <c r="I3031" s="336">
        <v>1.8917489796876907E-10</v>
      </c>
      <c r="J3031" s="336"/>
      <c r="K3031" s="336"/>
      <c r="L3031" s="337">
        <f t="shared" si="142"/>
        <v>17.131393487817327</v>
      </c>
      <c r="M3031" s="337">
        <f t="shared" si="143"/>
        <v>1.0124518016421294E-14</v>
      </c>
    </row>
    <row r="3032" spans="1:13">
      <c r="A3032" s="334" t="s">
        <v>1188</v>
      </c>
      <c r="B3032" s="334" t="s">
        <v>211</v>
      </c>
      <c r="C3032" s="334" t="s">
        <v>189</v>
      </c>
      <c r="D3032" s="334" t="s">
        <v>1537</v>
      </c>
      <c r="E3032" s="334" t="s">
        <v>1041</v>
      </c>
      <c r="F3032" s="334" t="str">
        <f t="shared" si="144"/>
        <v>Barishal FR Non-PNP</v>
      </c>
      <c r="G3032" s="338">
        <v>1391296</v>
      </c>
      <c r="H3032" s="336">
        <v>230962.56372988966</v>
      </c>
      <c r="I3032" s="336">
        <v>5565.1840000000002</v>
      </c>
      <c r="J3032" s="336"/>
      <c r="K3032" s="336"/>
      <c r="L3032" s="337">
        <f t="shared" si="142"/>
        <v>16.600533871289048</v>
      </c>
      <c r="M3032" s="337">
        <f t="shared" si="143"/>
        <v>0.4</v>
      </c>
    </row>
    <row r="3033" spans="1:13">
      <c r="A3033" s="334" t="s">
        <v>1245</v>
      </c>
      <c r="B3033" s="334" t="s">
        <v>606</v>
      </c>
      <c r="C3033" s="334" t="s">
        <v>107</v>
      </c>
      <c r="D3033" s="334" t="s">
        <v>1537</v>
      </c>
      <c r="E3033" s="334" t="s">
        <v>1041</v>
      </c>
      <c r="F3033" s="334" t="str">
        <f t="shared" si="144"/>
        <v>Rajshahi FR Non-PNP</v>
      </c>
      <c r="G3033" s="338">
        <v>1164453</v>
      </c>
      <c r="H3033" s="336">
        <v>179676.97267514138</v>
      </c>
      <c r="I3033" s="336">
        <v>4657.8119999999999</v>
      </c>
      <c r="J3033" s="336"/>
      <c r="K3033" s="336"/>
      <c r="L3033" s="337">
        <f t="shared" si="142"/>
        <v>15.430161000499066</v>
      </c>
      <c r="M3033" s="337">
        <f t="shared" si="143"/>
        <v>0.4</v>
      </c>
    </row>
    <row r="3034" spans="1:13">
      <c r="A3034" s="334" t="s">
        <v>1195</v>
      </c>
      <c r="B3034" s="334" t="s">
        <v>351</v>
      </c>
      <c r="C3034" s="334" t="s">
        <v>389</v>
      </c>
      <c r="D3034" s="334" t="s">
        <v>1537</v>
      </c>
      <c r="E3034" s="334" t="s">
        <v>1041</v>
      </c>
      <c r="F3034" s="334" t="str">
        <f t="shared" si="144"/>
        <v>Rangpur FR Non-PNP</v>
      </c>
      <c r="G3034" s="338">
        <v>1418221</v>
      </c>
      <c r="H3034" s="336">
        <v>224293.70121448408</v>
      </c>
      <c r="I3034" s="336">
        <v>5672.884</v>
      </c>
      <c r="J3034" s="336"/>
      <c r="K3034" s="336"/>
      <c r="L3034" s="337">
        <f t="shared" si="142"/>
        <v>15.815144551835298</v>
      </c>
      <c r="M3034" s="337">
        <f t="shared" si="143"/>
        <v>0.4</v>
      </c>
    </row>
    <row r="3035" spans="1:13">
      <c r="A3035" s="334" t="s">
        <v>1056</v>
      </c>
      <c r="B3035" s="334" t="s">
        <v>131</v>
      </c>
      <c r="C3035" s="334" t="s">
        <v>131</v>
      </c>
      <c r="D3035" s="334" t="s">
        <v>1537</v>
      </c>
      <c r="E3035" s="334" t="s">
        <v>1041</v>
      </c>
      <c r="F3035" s="334" t="str">
        <f t="shared" si="144"/>
        <v>Sylhet FR Non-PNP</v>
      </c>
      <c r="G3035" s="338">
        <v>1155475</v>
      </c>
      <c r="H3035" s="336">
        <v>167263.69339582775</v>
      </c>
      <c r="I3035" s="336">
        <v>4621.9000000000005</v>
      </c>
      <c r="J3035" s="336"/>
      <c r="K3035" s="336"/>
      <c r="L3035" s="337">
        <f t="shared" si="142"/>
        <v>14.475751824645947</v>
      </c>
      <c r="M3035" s="337">
        <f t="shared" si="143"/>
        <v>0.4</v>
      </c>
    </row>
    <row r="3036" spans="1:13">
      <c r="A3036" s="334" t="s">
        <v>1236</v>
      </c>
      <c r="B3036" s="334" t="s">
        <v>389</v>
      </c>
      <c r="C3036" s="334" t="s">
        <v>389</v>
      </c>
      <c r="D3036" s="334" t="s">
        <v>1537</v>
      </c>
      <c r="E3036" s="334" t="s">
        <v>1041</v>
      </c>
      <c r="F3036" s="334" t="str">
        <f t="shared" si="144"/>
        <v>Rangpur FR Non-PNP</v>
      </c>
      <c r="G3036" s="338">
        <v>1232253</v>
      </c>
      <c r="H3036" s="336">
        <v>181735.45546738678</v>
      </c>
      <c r="I3036" s="336">
        <v>4929.0119999999997</v>
      </c>
      <c r="J3036" s="336"/>
      <c r="K3036" s="336"/>
      <c r="L3036" s="337">
        <f t="shared" si="142"/>
        <v>14.748225848700452</v>
      </c>
      <c r="M3036" s="337">
        <f t="shared" si="143"/>
        <v>0.4</v>
      </c>
    </row>
    <row r="3037" spans="1:13">
      <c r="A3037" s="334" t="s">
        <v>1112</v>
      </c>
      <c r="B3037" s="334" t="s">
        <v>211</v>
      </c>
      <c r="C3037" s="334" t="s">
        <v>189</v>
      </c>
      <c r="D3037" s="334" t="s">
        <v>1537</v>
      </c>
      <c r="E3037" s="334" t="s">
        <v>1041</v>
      </c>
      <c r="F3037" s="334" t="str">
        <f t="shared" si="144"/>
        <v>Barishal FR Non-PNP</v>
      </c>
      <c r="G3037" s="338">
        <v>1006397</v>
      </c>
      <c r="H3037" s="336">
        <v>143105.45848545808</v>
      </c>
      <c r="I3037" s="336">
        <v>4025.5880000000002</v>
      </c>
      <c r="J3037" s="336"/>
      <c r="K3037" s="336"/>
      <c r="L3037" s="337">
        <f t="shared" si="142"/>
        <v>14.219583174975488</v>
      </c>
      <c r="M3037" s="337">
        <f t="shared" si="143"/>
        <v>0.4</v>
      </c>
    </row>
    <row r="3038" spans="1:13">
      <c r="A3038" s="334" t="s">
        <v>1185</v>
      </c>
      <c r="B3038" s="334" t="s">
        <v>226</v>
      </c>
      <c r="C3038" s="334" t="s">
        <v>107</v>
      </c>
      <c r="D3038" s="334" t="s">
        <v>1537</v>
      </c>
      <c r="E3038" s="334" t="s">
        <v>1041</v>
      </c>
      <c r="F3038" s="334" t="str">
        <f t="shared" si="144"/>
        <v>Rajshahi FR Non-PNP</v>
      </c>
      <c r="G3038" s="338">
        <v>1453065</v>
      </c>
      <c r="H3038" s="336">
        <v>212206.77507347986</v>
      </c>
      <c r="I3038" s="336">
        <v>1.8189894035458565E-11</v>
      </c>
      <c r="J3038" s="336"/>
      <c r="K3038" s="336"/>
      <c r="L3038" s="337">
        <f t="shared" si="142"/>
        <v>14.604080001478245</v>
      </c>
      <c r="M3038" s="337">
        <f t="shared" si="143"/>
        <v>1.2518293424904297E-15</v>
      </c>
    </row>
    <row r="3039" spans="1:13">
      <c r="A3039" s="334" t="s">
        <v>1206</v>
      </c>
      <c r="B3039" s="334" t="s">
        <v>52</v>
      </c>
      <c r="C3039" s="334" t="s">
        <v>52</v>
      </c>
      <c r="D3039" s="334" t="s">
        <v>1537</v>
      </c>
      <c r="E3039" s="334" t="s">
        <v>1041</v>
      </c>
      <c r="F3039" s="334" t="str">
        <f t="shared" si="144"/>
        <v>Dhaka FR Non-PNP</v>
      </c>
      <c r="G3039" s="338">
        <v>1573403</v>
      </c>
      <c r="H3039" s="336">
        <v>234805.01765484217</v>
      </c>
      <c r="I3039" s="336">
        <v>36689.792640889726</v>
      </c>
      <c r="J3039" s="336"/>
      <c r="K3039" s="336"/>
      <c r="L3039" s="337">
        <f t="shared" si="142"/>
        <v>14.923386929784815</v>
      </c>
      <c r="M3039" s="337">
        <f t="shared" si="143"/>
        <v>2.3318750911806911</v>
      </c>
    </row>
    <row r="3040" spans="1:13">
      <c r="A3040" s="334" t="s">
        <v>1136</v>
      </c>
      <c r="B3040" s="334" t="s">
        <v>401</v>
      </c>
      <c r="C3040" s="334" t="s">
        <v>195</v>
      </c>
      <c r="D3040" s="334" t="s">
        <v>1537</v>
      </c>
      <c r="E3040" s="334" t="s">
        <v>1041</v>
      </c>
      <c r="F3040" s="334" t="str">
        <f t="shared" si="144"/>
        <v>Chattogram FR Non-PNP</v>
      </c>
      <c r="G3040" s="338">
        <v>2087045</v>
      </c>
      <c r="H3040" s="336">
        <v>317988.76886235282</v>
      </c>
      <c r="I3040" s="336">
        <v>8348.18</v>
      </c>
      <c r="J3040" s="336"/>
      <c r="K3040" s="336"/>
      <c r="L3040" s="337">
        <f t="shared" si="142"/>
        <v>15.236315885012196</v>
      </c>
      <c r="M3040" s="337">
        <f t="shared" si="143"/>
        <v>0.4</v>
      </c>
    </row>
    <row r="3041" spans="1:13">
      <c r="A3041" s="334" t="s">
        <v>1190</v>
      </c>
      <c r="B3041" s="334" t="s">
        <v>52</v>
      </c>
      <c r="C3041" s="334" t="s">
        <v>52</v>
      </c>
      <c r="D3041" s="334" t="s">
        <v>1537</v>
      </c>
      <c r="E3041" s="334" t="s">
        <v>1041</v>
      </c>
      <c r="F3041" s="334" t="str">
        <f t="shared" si="144"/>
        <v>Dhaka FR Non-PNP</v>
      </c>
      <c r="G3041" s="338">
        <v>2218037</v>
      </c>
      <c r="H3041" s="336">
        <v>368981.5290876223</v>
      </c>
      <c r="I3041" s="336">
        <v>8872.148000000001</v>
      </c>
      <c r="J3041" s="336"/>
      <c r="K3041" s="336"/>
      <c r="L3041" s="337">
        <f t="shared" si="142"/>
        <v>16.63549927650541</v>
      </c>
      <c r="M3041" s="337">
        <f t="shared" si="143"/>
        <v>0.4</v>
      </c>
    </row>
    <row r="3042" spans="1:13">
      <c r="A3042" s="334" t="s">
        <v>1300</v>
      </c>
      <c r="B3042" s="334" t="s">
        <v>52</v>
      </c>
      <c r="C3042" s="334" t="s">
        <v>52</v>
      </c>
      <c r="D3042" s="334" t="s">
        <v>1492</v>
      </c>
      <c r="E3042" s="334" t="s">
        <v>1041</v>
      </c>
      <c r="F3042" s="334" t="str">
        <f t="shared" si="144"/>
        <v>Dhaka FR PNP</v>
      </c>
      <c r="G3042" s="338">
        <v>3650765</v>
      </c>
      <c r="H3042" s="336">
        <v>590174.47152993886</v>
      </c>
      <c r="I3042" s="336">
        <v>11494.976000000001</v>
      </c>
      <c r="J3042" s="336"/>
      <c r="K3042" s="336"/>
      <c r="L3042" s="337">
        <f t="shared" si="142"/>
        <v>16.165775434188145</v>
      </c>
      <c r="M3042" s="337">
        <f t="shared" si="143"/>
        <v>0.3148648570915959</v>
      </c>
    </row>
    <row r="3043" spans="1:13">
      <c r="A3043" s="334" t="s">
        <v>1283</v>
      </c>
      <c r="B3043" s="334" t="s">
        <v>162</v>
      </c>
      <c r="C3043" s="334" t="s">
        <v>195</v>
      </c>
      <c r="D3043" s="334" t="s">
        <v>1537</v>
      </c>
      <c r="E3043" s="334" t="s">
        <v>1041</v>
      </c>
      <c r="F3043" s="334" t="str">
        <f t="shared" si="144"/>
        <v>Chattogram FR Non-PNP</v>
      </c>
      <c r="G3043" s="338">
        <v>1993663</v>
      </c>
      <c r="H3043" s="336">
        <v>326505.36627878831</v>
      </c>
      <c r="I3043" s="336">
        <v>7974.652</v>
      </c>
      <c r="J3043" s="336"/>
      <c r="K3043" s="336"/>
      <c r="L3043" s="337">
        <f t="shared" si="142"/>
        <v>16.37715934331872</v>
      </c>
      <c r="M3043" s="337">
        <f t="shared" si="143"/>
        <v>0.4</v>
      </c>
    </row>
    <row r="3044" spans="1:13">
      <c r="A3044" s="334" t="s">
        <v>1042</v>
      </c>
      <c r="B3044" s="334" t="s">
        <v>52</v>
      </c>
      <c r="C3044" s="334" t="s">
        <v>52</v>
      </c>
      <c r="D3044" s="334" t="s">
        <v>1537</v>
      </c>
      <c r="E3044" s="334" t="s">
        <v>1041</v>
      </c>
      <c r="F3044" s="334" t="str">
        <f t="shared" si="144"/>
        <v>Dhaka FR Non-PNP</v>
      </c>
      <c r="G3044" s="338">
        <v>1303123</v>
      </c>
      <c r="H3044" s="336">
        <v>184055.46045824228</v>
      </c>
      <c r="I3044" s="336">
        <v>5212.4920000000002</v>
      </c>
      <c r="J3044" s="336"/>
      <c r="K3044" s="336"/>
      <c r="L3044" s="337">
        <f t="shared" si="142"/>
        <v>14.124181712566063</v>
      </c>
      <c r="M3044" s="337">
        <f t="shared" si="143"/>
        <v>0.4</v>
      </c>
    </row>
    <row r="3045" spans="1:13">
      <c r="A3045" s="334" t="s">
        <v>1105</v>
      </c>
      <c r="B3045" s="334" t="s">
        <v>52</v>
      </c>
      <c r="C3045" s="334" t="s">
        <v>52</v>
      </c>
      <c r="D3045" s="334" t="s">
        <v>1537</v>
      </c>
      <c r="E3045" s="334" t="s">
        <v>1041</v>
      </c>
      <c r="F3045" s="334" t="str">
        <f t="shared" si="144"/>
        <v>Dhaka FR Non-PNP</v>
      </c>
      <c r="G3045" s="338">
        <v>1656798</v>
      </c>
      <c r="H3045" s="336">
        <v>244802.79436311164</v>
      </c>
      <c r="I3045" s="336">
        <v>6627.192</v>
      </c>
      <c r="J3045" s="336"/>
      <c r="K3045" s="336"/>
      <c r="L3045" s="337">
        <f t="shared" si="142"/>
        <v>14.775657283694912</v>
      </c>
      <c r="M3045" s="337">
        <f t="shared" si="143"/>
        <v>0.4</v>
      </c>
    </row>
    <row r="3046" spans="1:13">
      <c r="A3046" s="334" t="s">
        <v>1269</v>
      </c>
      <c r="B3046" s="334" t="s">
        <v>336</v>
      </c>
      <c r="C3046" s="334" t="s">
        <v>389</v>
      </c>
      <c r="D3046" s="334" t="s">
        <v>1537</v>
      </c>
      <c r="E3046" s="334" t="s">
        <v>1041</v>
      </c>
      <c r="F3046" s="334" t="str">
        <f t="shared" si="144"/>
        <v>Rangpur FR Non-PNP</v>
      </c>
      <c r="G3046" s="338">
        <v>1440361</v>
      </c>
      <c r="H3046" s="336">
        <v>219790.04931080044</v>
      </c>
      <c r="I3046" s="336">
        <v>5761.4440000000004</v>
      </c>
      <c r="J3046" s="336"/>
      <c r="K3046" s="336"/>
      <c r="L3046" s="337">
        <f t="shared" si="142"/>
        <v>15.259372428911949</v>
      </c>
      <c r="M3046" s="337">
        <f t="shared" si="143"/>
        <v>0.4</v>
      </c>
    </row>
    <row r="3047" spans="1:13">
      <c r="A3047" s="334" t="s">
        <v>1284</v>
      </c>
      <c r="B3047" s="334" t="s">
        <v>522</v>
      </c>
      <c r="C3047" s="334" t="s">
        <v>52</v>
      </c>
      <c r="D3047" s="334" t="s">
        <v>1537</v>
      </c>
      <c r="E3047" s="334" t="s">
        <v>1041</v>
      </c>
      <c r="F3047" s="334" t="str">
        <f t="shared" si="144"/>
        <v>Dhaka FR Non-PNP</v>
      </c>
      <c r="G3047" s="338">
        <v>334871</v>
      </c>
      <c r="H3047" s="336">
        <v>40962.355387570438</v>
      </c>
      <c r="I3047" s="336">
        <v>67975.974674802317</v>
      </c>
      <c r="J3047" s="336"/>
      <c r="K3047" s="336"/>
      <c r="L3047" s="337">
        <f t="shared" si="142"/>
        <v>12.232279112724136</v>
      </c>
      <c r="M3047" s="337">
        <f t="shared" si="143"/>
        <v>20.299152412362467</v>
      </c>
    </row>
    <row r="3048" spans="1:13">
      <c r="A3048" s="334" t="s">
        <v>1276</v>
      </c>
      <c r="B3048" s="334" t="s">
        <v>389</v>
      </c>
      <c r="C3048" s="334" t="s">
        <v>389</v>
      </c>
      <c r="D3048" s="334" t="s">
        <v>1537</v>
      </c>
      <c r="E3048" s="334" t="s">
        <v>1041</v>
      </c>
      <c r="F3048" s="334" t="str">
        <f t="shared" si="144"/>
        <v>Rangpur FR Non-PNP</v>
      </c>
      <c r="G3048" s="338">
        <v>1626310</v>
      </c>
      <c r="H3048" s="336">
        <v>255574.19549150555</v>
      </c>
      <c r="I3048" s="336">
        <v>-4.3655745685100555E-11</v>
      </c>
      <c r="J3048" s="336"/>
      <c r="K3048" s="336"/>
      <c r="L3048" s="337">
        <f t="shared" si="142"/>
        <v>15.71497411265414</v>
      </c>
      <c r="M3048" s="337">
        <f t="shared" si="143"/>
        <v>-2.6843434329925142E-15</v>
      </c>
    </row>
    <row r="3049" spans="1:13">
      <c r="A3049" s="334" t="s">
        <v>1207</v>
      </c>
      <c r="B3049" s="334" t="s">
        <v>79</v>
      </c>
      <c r="C3049" s="334" t="s">
        <v>52</v>
      </c>
      <c r="D3049" s="334" t="s">
        <v>1537</v>
      </c>
      <c r="E3049" s="334" t="s">
        <v>1041</v>
      </c>
      <c r="F3049" s="334" t="str">
        <f t="shared" si="144"/>
        <v>Dhaka FR Non-PNP</v>
      </c>
      <c r="G3049" s="338">
        <v>1732321</v>
      </c>
      <c r="H3049" s="336">
        <v>260978.2223491699</v>
      </c>
      <c r="I3049" s="336">
        <v>6929.2840000000006</v>
      </c>
      <c r="J3049" s="336"/>
      <c r="K3049" s="336"/>
      <c r="L3049" s="337">
        <f t="shared" si="142"/>
        <v>15.065234581187315</v>
      </c>
      <c r="M3049" s="337">
        <f t="shared" si="143"/>
        <v>0.4</v>
      </c>
    </row>
    <row r="3050" spans="1:13">
      <c r="A3050" s="334" t="s">
        <v>1286</v>
      </c>
      <c r="B3050" s="334" t="s">
        <v>52</v>
      </c>
      <c r="C3050" s="334" t="s">
        <v>52</v>
      </c>
      <c r="D3050" s="334" t="s">
        <v>1537</v>
      </c>
      <c r="E3050" s="334" t="s">
        <v>1041</v>
      </c>
      <c r="F3050" s="334" t="str">
        <f t="shared" si="144"/>
        <v>Dhaka FR Non-PNP</v>
      </c>
      <c r="G3050" s="338">
        <v>2146138</v>
      </c>
      <c r="H3050" s="336">
        <v>357660.72852763528</v>
      </c>
      <c r="I3050" s="336">
        <v>8584.5519999999997</v>
      </c>
      <c r="J3050" s="336"/>
      <c r="K3050" s="336"/>
      <c r="L3050" s="337">
        <f t="shared" si="142"/>
        <v>16.665318284641309</v>
      </c>
      <c r="M3050" s="337">
        <f t="shared" si="143"/>
        <v>0.4</v>
      </c>
    </row>
    <row r="3051" spans="1:13">
      <c r="A3051" s="334" t="s">
        <v>1570</v>
      </c>
      <c r="B3051" s="334" t="s">
        <v>131</v>
      </c>
      <c r="C3051" s="334" t="s">
        <v>131</v>
      </c>
      <c r="D3051" s="334" t="s">
        <v>1537</v>
      </c>
      <c r="E3051" s="334" t="s">
        <v>1041</v>
      </c>
      <c r="F3051" s="334" t="str">
        <f t="shared" si="144"/>
        <v>Sylhet FR Non-PNP</v>
      </c>
      <c r="G3051" s="338">
        <v>736743</v>
      </c>
      <c r="H3051" s="336">
        <v>99893.481362085309</v>
      </c>
      <c r="I3051" s="336">
        <v>2946.9720000000002</v>
      </c>
      <c r="J3051" s="336"/>
      <c r="K3051" s="336"/>
      <c r="L3051" s="337">
        <f t="shared" si="142"/>
        <v>13.558796128648023</v>
      </c>
      <c r="M3051" s="337">
        <f t="shared" si="143"/>
        <v>0.4</v>
      </c>
    </row>
    <row r="3052" spans="1:13">
      <c r="A3052" s="334" t="s">
        <v>1064</v>
      </c>
      <c r="B3052" s="334" t="s">
        <v>79</v>
      </c>
      <c r="C3052" s="334" t="s">
        <v>52</v>
      </c>
      <c r="D3052" s="334" t="s">
        <v>1537</v>
      </c>
      <c r="E3052" s="334" t="s">
        <v>1041</v>
      </c>
      <c r="F3052" s="334" t="str">
        <f t="shared" si="144"/>
        <v>Dhaka FR Non-PNP</v>
      </c>
      <c r="G3052" s="338">
        <v>1033504</v>
      </c>
      <c r="H3052" s="336">
        <v>143968.20003899679</v>
      </c>
      <c r="I3052" s="336">
        <v>4134.0160000000005</v>
      </c>
      <c r="J3052" s="336"/>
      <c r="K3052" s="336"/>
      <c r="L3052" s="337">
        <f t="shared" si="142"/>
        <v>13.930105741148246</v>
      </c>
      <c r="M3052" s="337">
        <f t="shared" si="143"/>
        <v>0.4</v>
      </c>
    </row>
    <row r="3053" spans="1:13">
      <c r="A3053" s="334" t="s">
        <v>1126</v>
      </c>
      <c r="B3053" s="334" t="s">
        <v>79</v>
      </c>
      <c r="C3053" s="334" t="s">
        <v>52</v>
      </c>
      <c r="D3053" s="334" t="s">
        <v>1537</v>
      </c>
      <c r="E3053" s="334" t="s">
        <v>1041</v>
      </c>
      <c r="F3053" s="334" t="str">
        <f t="shared" si="144"/>
        <v>Dhaka FR Non-PNP</v>
      </c>
      <c r="G3053" s="338">
        <v>2351615</v>
      </c>
      <c r="H3053" s="336">
        <v>381590.92036516313</v>
      </c>
      <c r="I3053" s="336">
        <v>9406.4600000000009</v>
      </c>
      <c r="J3053" s="336"/>
      <c r="K3053" s="336"/>
      <c r="L3053" s="337">
        <f t="shared" si="142"/>
        <v>16.22675992308108</v>
      </c>
      <c r="M3053" s="337">
        <f t="shared" si="143"/>
        <v>0.4</v>
      </c>
    </row>
    <row r="3054" spans="1:13">
      <c r="A3054" s="334" t="s">
        <v>1191</v>
      </c>
      <c r="B3054" s="334" t="s">
        <v>170</v>
      </c>
      <c r="C3054" s="334" t="s">
        <v>195</v>
      </c>
      <c r="D3054" s="334" t="s">
        <v>1537</v>
      </c>
      <c r="E3054" s="334" t="s">
        <v>1041</v>
      </c>
      <c r="F3054" s="334" t="str">
        <f t="shared" si="144"/>
        <v>Chattogram FR Non-PNP</v>
      </c>
      <c r="G3054" s="338">
        <v>707343</v>
      </c>
      <c r="H3054" s="336">
        <v>110805.09228839219</v>
      </c>
      <c r="I3054" s="336">
        <v>0</v>
      </c>
      <c r="J3054" s="336"/>
      <c r="K3054" s="336"/>
      <c r="L3054" s="337">
        <f t="shared" si="142"/>
        <v>15.664973328129662</v>
      </c>
      <c r="M3054" s="337">
        <f t="shared" si="143"/>
        <v>0</v>
      </c>
    </row>
    <row r="3055" spans="1:13">
      <c r="A3055" s="334" t="s">
        <v>1297</v>
      </c>
      <c r="B3055" s="334" t="s">
        <v>1571</v>
      </c>
      <c r="C3055" s="334" t="s">
        <v>195</v>
      </c>
      <c r="D3055" s="334" t="s">
        <v>1537</v>
      </c>
      <c r="E3055" s="334" t="s">
        <v>1041</v>
      </c>
      <c r="F3055" s="334" t="str">
        <f t="shared" si="144"/>
        <v>Chattogram FR Non-PNP</v>
      </c>
      <c r="G3055" s="338">
        <v>2178298</v>
      </c>
      <c r="H3055" s="336">
        <v>399576.01710853755</v>
      </c>
      <c r="I3055" s="336">
        <v>8713.1920000000009</v>
      </c>
      <c r="J3055" s="336"/>
      <c r="K3055" s="336"/>
      <c r="L3055" s="337">
        <f t="shared" si="142"/>
        <v>18.34349648709853</v>
      </c>
      <c r="M3055" s="337">
        <f t="shared" si="143"/>
        <v>0.4</v>
      </c>
    </row>
    <row r="3056" spans="1:13">
      <c r="A3056" s="334" t="s">
        <v>1086</v>
      </c>
      <c r="B3056" s="334" t="s">
        <v>195</v>
      </c>
      <c r="C3056" s="334" t="s">
        <v>195</v>
      </c>
      <c r="D3056" s="334" t="s">
        <v>1537</v>
      </c>
      <c r="E3056" s="334" t="s">
        <v>1041</v>
      </c>
      <c r="F3056" s="334" t="str">
        <f t="shared" si="144"/>
        <v>Chattogram FR Non-PNP</v>
      </c>
      <c r="G3056" s="338">
        <v>1063042</v>
      </c>
      <c r="H3056" s="336">
        <v>165862.57114504962</v>
      </c>
      <c r="I3056" s="336">
        <v>4252.1679999999997</v>
      </c>
      <c r="J3056" s="336"/>
      <c r="K3056" s="336"/>
      <c r="L3056" s="337">
        <f t="shared" si="142"/>
        <v>15.602635751461335</v>
      </c>
      <c r="M3056" s="337">
        <f t="shared" si="143"/>
        <v>0.4</v>
      </c>
    </row>
    <row r="3057" spans="1:13">
      <c r="A3057" s="334" t="s">
        <v>1182</v>
      </c>
      <c r="B3057" s="334" t="s">
        <v>189</v>
      </c>
      <c r="C3057" s="334" t="s">
        <v>189</v>
      </c>
      <c r="D3057" s="334" t="s">
        <v>1537</v>
      </c>
      <c r="E3057" s="334" t="s">
        <v>1041</v>
      </c>
      <c r="F3057" s="334" t="str">
        <f t="shared" si="144"/>
        <v>Barishal FR Non-PNP</v>
      </c>
      <c r="G3057" s="338">
        <v>737216</v>
      </c>
      <c r="H3057" s="336">
        <v>106509.60762447779</v>
      </c>
      <c r="I3057" s="336">
        <v>2948.864</v>
      </c>
      <c r="J3057" s="336"/>
      <c r="K3057" s="336"/>
      <c r="L3057" s="337">
        <f t="shared" si="142"/>
        <v>14.44754422373874</v>
      </c>
      <c r="M3057" s="337">
        <f t="shared" si="143"/>
        <v>0.4</v>
      </c>
    </row>
    <row r="3058" spans="1:13">
      <c r="A3058" s="334" t="s">
        <v>1090</v>
      </c>
      <c r="B3058" s="334" t="s">
        <v>189</v>
      </c>
      <c r="C3058" s="334" t="s">
        <v>189</v>
      </c>
      <c r="D3058" s="334" t="s">
        <v>1537</v>
      </c>
      <c r="E3058" s="334" t="s">
        <v>1041</v>
      </c>
      <c r="F3058" s="334" t="str">
        <f t="shared" si="144"/>
        <v>Barishal FR Non-PNP</v>
      </c>
      <c r="G3058" s="338">
        <v>835099</v>
      </c>
      <c r="H3058" s="336">
        <v>135647.80531367811</v>
      </c>
      <c r="I3058" s="336">
        <v>-7.2759576141834259E-12</v>
      </c>
      <c r="J3058" s="336"/>
      <c r="K3058" s="336"/>
      <c r="L3058" s="337">
        <f t="shared" si="142"/>
        <v>16.243320290609631</v>
      </c>
      <c r="M3058" s="337">
        <f t="shared" si="143"/>
        <v>-8.7126886922190375E-16</v>
      </c>
    </row>
    <row r="3059" spans="1:13">
      <c r="A3059" s="334" t="s">
        <v>1078</v>
      </c>
      <c r="B3059" s="334" t="s">
        <v>52</v>
      </c>
      <c r="C3059" s="334" t="s">
        <v>52</v>
      </c>
      <c r="D3059" s="334" t="s">
        <v>1537</v>
      </c>
      <c r="E3059" s="334" t="s">
        <v>1041</v>
      </c>
      <c r="F3059" s="334" t="str">
        <f t="shared" si="144"/>
        <v>Dhaka FR Non-PNP</v>
      </c>
      <c r="G3059" s="338">
        <v>988886</v>
      </c>
      <c r="H3059" s="336">
        <v>153641.55688107095</v>
      </c>
      <c r="I3059" s="336">
        <v>3955.5439999999999</v>
      </c>
      <c r="J3059" s="336"/>
      <c r="K3059" s="336"/>
      <c r="L3059" s="337">
        <f t="shared" si="142"/>
        <v>15.536832039392909</v>
      </c>
      <c r="M3059" s="337">
        <f t="shared" si="143"/>
        <v>0.4</v>
      </c>
    </row>
    <row r="3060" spans="1:13">
      <c r="A3060" s="334" t="s">
        <v>1083</v>
      </c>
      <c r="B3060" s="334" t="s">
        <v>79</v>
      </c>
      <c r="C3060" s="334" t="s">
        <v>52</v>
      </c>
      <c r="D3060" s="334" t="s">
        <v>1537</v>
      </c>
      <c r="E3060" s="334" t="s">
        <v>1041</v>
      </c>
      <c r="F3060" s="334" t="str">
        <f t="shared" si="144"/>
        <v>Dhaka FR Non-PNP</v>
      </c>
      <c r="G3060" s="338">
        <v>1144023</v>
      </c>
      <c r="H3060" s="336">
        <v>178391.69762222705</v>
      </c>
      <c r="I3060" s="336">
        <v>4576.0919999999996</v>
      </c>
      <c r="J3060" s="336"/>
      <c r="K3060" s="336"/>
      <c r="L3060" s="337">
        <f t="shared" si="142"/>
        <v>15.593366359087801</v>
      </c>
      <c r="M3060" s="337">
        <f t="shared" si="143"/>
        <v>0.4</v>
      </c>
    </row>
    <row r="3061" spans="1:13">
      <c r="A3061" s="334" t="s">
        <v>1295</v>
      </c>
      <c r="B3061" s="334" t="s">
        <v>170</v>
      </c>
      <c r="C3061" s="334" t="s">
        <v>195</v>
      </c>
      <c r="D3061" s="334" t="s">
        <v>1537</v>
      </c>
      <c r="E3061" s="334" t="s">
        <v>1041</v>
      </c>
      <c r="F3061" s="334" t="str">
        <f t="shared" si="144"/>
        <v>Chattogram FR Non-PNP</v>
      </c>
      <c r="G3061" s="338">
        <v>2292744</v>
      </c>
      <c r="H3061" s="336">
        <v>354129.76858288364</v>
      </c>
      <c r="I3061" s="336">
        <v>9170.9760000000006</v>
      </c>
      <c r="J3061" s="336"/>
      <c r="K3061" s="336"/>
      <c r="L3061" s="337">
        <f t="shared" si="142"/>
        <v>15.445674204485266</v>
      </c>
      <c r="M3061" s="337">
        <f t="shared" si="143"/>
        <v>0.4</v>
      </c>
    </row>
    <row r="3062" spans="1:13">
      <c r="A3062" s="334" t="s">
        <v>1053</v>
      </c>
      <c r="B3062" s="334" t="s">
        <v>52</v>
      </c>
      <c r="C3062" s="334" t="s">
        <v>52</v>
      </c>
      <c r="D3062" s="334" t="s">
        <v>1537</v>
      </c>
      <c r="E3062" s="334" t="s">
        <v>1041</v>
      </c>
      <c r="F3062" s="334" t="str">
        <f t="shared" si="144"/>
        <v>Dhaka FR Non-PNP</v>
      </c>
      <c r="G3062" s="338">
        <v>1020279</v>
      </c>
      <c r="H3062" s="336">
        <v>154326.9838696298</v>
      </c>
      <c r="I3062" s="336">
        <v>4081.116</v>
      </c>
      <c r="J3062" s="336"/>
      <c r="K3062" s="336"/>
      <c r="L3062" s="337">
        <f t="shared" si="142"/>
        <v>15.125959063121929</v>
      </c>
      <c r="M3062" s="337">
        <f t="shared" si="143"/>
        <v>0.4</v>
      </c>
    </row>
    <row r="3063" spans="1:13">
      <c r="A3063" s="334" t="s">
        <v>1060</v>
      </c>
      <c r="B3063" s="334" t="s">
        <v>52</v>
      </c>
      <c r="C3063" s="334" t="s">
        <v>52</v>
      </c>
      <c r="D3063" s="334" t="s">
        <v>1537</v>
      </c>
      <c r="E3063" s="334" t="s">
        <v>1041</v>
      </c>
      <c r="F3063" s="334" t="str">
        <f t="shared" si="144"/>
        <v>Dhaka FR Non-PNP</v>
      </c>
      <c r="G3063" s="338">
        <v>1724088</v>
      </c>
      <c r="H3063" s="336">
        <v>249134.33172577416</v>
      </c>
      <c r="I3063" s="336">
        <v>6896.3519999999999</v>
      </c>
      <c r="J3063" s="336"/>
      <c r="K3063" s="336"/>
      <c r="L3063" s="337">
        <f t="shared" si="142"/>
        <v>14.450209718168338</v>
      </c>
      <c r="M3063" s="337">
        <f t="shared" si="143"/>
        <v>0.4</v>
      </c>
    </row>
    <row r="3064" spans="1:13">
      <c r="A3064" s="334" t="s">
        <v>1186</v>
      </c>
      <c r="B3064" s="334" t="s">
        <v>52</v>
      </c>
      <c r="C3064" s="334" t="s">
        <v>52</v>
      </c>
      <c r="D3064" s="334" t="s">
        <v>1537</v>
      </c>
      <c r="E3064" s="334" t="s">
        <v>1041</v>
      </c>
      <c r="F3064" s="334" t="str">
        <f t="shared" si="144"/>
        <v>Dhaka FR Non-PNP</v>
      </c>
      <c r="G3064" s="338">
        <v>1046162</v>
      </c>
      <c r="H3064" s="336">
        <v>153042.15658506093</v>
      </c>
      <c r="I3064" s="336">
        <v>4184.6480000000001</v>
      </c>
      <c r="J3064" s="336"/>
      <c r="K3064" s="336"/>
      <c r="L3064" s="337">
        <f t="shared" si="142"/>
        <v>14.628915654082345</v>
      </c>
      <c r="M3064" s="337">
        <f t="shared" si="143"/>
        <v>0.4</v>
      </c>
    </row>
    <row r="3065" spans="1:13">
      <c r="A3065" s="334" t="s">
        <v>1102</v>
      </c>
      <c r="B3065" s="334" t="s">
        <v>206</v>
      </c>
      <c r="C3065" s="334" t="s">
        <v>52</v>
      </c>
      <c r="D3065" s="334" t="s">
        <v>1537</v>
      </c>
      <c r="E3065" s="334" t="s">
        <v>1041</v>
      </c>
      <c r="F3065" s="334" t="str">
        <f t="shared" si="144"/>
        <v>Dhaka FR Non-PNP</v>
      </c>
      <c r="G3065" s="338">
        <v>858580</v>
      </c>
      <c r="H3065" s="336">
        <v>146641.72993313667</v>
      </c>
      <c r="I3065" s="336">
        <v>3434.32</v>
      </c>
      <c r="J3065" s="336"/>
      <c r="K3065" s="336"/>
      <c r="L3065" s="337">
        <f t="shared" si="142"/>
        <v>17.079565088068282</v>
      </c>
      <c r="M3065" s="337">
        <f t="shared" si="143"/>
        <v>0.4</v>
      </c>
    </row>
    <row r="3066" spans="1:13">
      <c r="A3066" s="334" t="s">
        <v>1257</v>
      </c>
      <c r="B3066" s="334" t="s">
        <v>52</v>
      </c>
      <c r="C3066" s="334" t="s">
        <v>52</v>
      </c>
      <c r="D3066" s="334" t="s">
        <v>1537</v>
      </c>
      <c r="E3066" s="334" t="s">
        <v>1041</v>
      </c>
      <c r="F3066" s="334" t="str">
        <f t="shared" si="144"/>
        <v>Dhaka FR Non-PNP</v>
      </c>
      <c r="G3066" s="338">
        <v>2473648</v>
      </c>
      <c r="H3066" s="336">
        <v>389449.35084964061</v>
      </c>
      <c r="I3066" s="336">
        <v>8216.1693353597584</v>
      </c>
      <c r="J3066" s="336"/>
      <c r="K3066" s="336"/>
      <c r="L3066" s="337">
        <f t="shared" si="142"/>
        <v>15.743927626309024</v>
      </c>
      <c r="M3066" s="337">
        <f t="shared" si="143"/>
        <v>0.33214787776432858</v>
      </c>
    </row>
    <row r="3067" spans="1:13">
      <c r="A3067" s="334" t="s">
        <v>1219</v>
      </c>
      <c r="B3067" s="334" t="s">
        <v>52</v>
      </c>
      <c r="C3067" s="334" t="s">
        <v>52</v>
      </c>
      <c r="D3067" s="334" t="s">
        <v>1537</v>
      </c>
      <c r="E3067" s="334" t="s">
        <v>1041</v>
      </c>
      <c r="F3067" s="334" t="str">
        <f t="shared" si="144"/>
        <v>Dhaka FR Non-PNP</v>
      </c>
      <c r="G3067" s="338">
        <v>1849937</v>
      </c>
      <c r="H3067" s="336">
        <v>291142.62852917396</v>
      </c>
      <c r="I3067" s="336">
        <v>7399.7480000000005</v>
      </c>
      <c r="J3067" s="336"/>
      <c r="K3067" s="336"/>
      <c r="L3067" s="337">
        <f t="shared" si="142"/>
        <v>15.737975321817659</v>
      </c>
      <c r="M3067" s="337">
        <f t="shared" si="143"/>
        <v>0.4</v>
      </c>
    </row>
    <row r="3068" spans="1:13">
      <c r="A3068" s="334" t="s">
        <v>1708</v>
      </c>
      <c r="B3068" s="334" t="s">
        <v>325</v>
      </c>
      <c r="C3068" s="334" t="s">
        <v>389</v>
      </c>
      <c r="D3068" s="334" t="s">
        <v>1537</v>
      </c>
      <c r="E3068" s="334" t="s">
        <v>1041</v>
      </c>
      <c r="F3068" s="334" t="str">
        <f t="shared" si="144"/>
        <v>Rangpur FR Non-PNP</v>
      </c>
      <c r="G3068" s="338">
        <v>800741</v>
      </c>
      <c r="H3068" s="336">
        <v>119117.87215262379</v>
      </c>
      <c r="I3068" s="336">
        <v>3202.9639999999999</v>
      </c>
      <c r="J3068" s="336"/>
      <c r="K3068" s="336"/>
      <c r="L3068" s="337">
        <f t="shared" si="142"/>
        <v>14.875955165605831</v>
      </c>
      <c r="M3068" s="337">
        <f t="shared" si="143"/>
        <v>0.4</v>
      </c>
    </row>
    <row r="3069" spans="1:13">
      <c r="A3069" s="334" t="s">
        <v>1099</v>
      </c>
      <c r="B3069" s="334" t="s">
        <v>98</v>
      </c>
      <c r="C3069" s="334" t="s">
        <v>52</v>
      </c>
      <c r="D3069" s="334" t="s">
        <v>1537</v>
      </c>
      <c r="E3069" s="334" t="s">
        <v>1041</v>
      </c>
      <c r="F3069" s="334" t="str">
        <f t="shared" si="144"/>
        <v>Dhaka FR Non-PNP</v>
      </c>
      <c r="G3069" s="338">
        <v>1258870</v>
      </c>
      <c r="H3069" s="336">
        <v>177530.21628272417</v>
      </c>
      <c r="I3069" s="336">
        <v>5035.4800000000005</v>
      </c>
      <c r="J3069" s="336"/>
      <c r="K3069" s="336"/>
      <c r="L3069" s="337">
        <f t="shared" si="142"/>
        <v>14.102347047965569</v>
      </c>
      <c r="M3069" s="337">
        <f t="shared" si="143"/>
        <v>0.4</v>
      </c>
    </row>
    <row r="3070" spans="1:13">
      <c r="A3070" s="334" t="s">
        <v>1208</v>
      </c>
      <c r="B3070" s="334" t="s">
        <v>52</v>
      </c>
      <c r="C3070" s="334" t="s">
        <v>52</v>
      </c>
      <c r="D3070" s="334" t="s">
        <v>1537</v>
      </c>
      <c r="E3070" s="334" t="s">
        <v>1041</v>
      </c>
      <c r="F3070" s="334" t="str">
        <f t="shared" si="144"/>
        <v>Dhaka FR Non-PNP</v>
      </c>
      <c r="G3070" s="338">
        <v>1936831</v>
      </c>
      <c r="H3070" s="336">
        <v>313974.2865766451</v>
      </c>
      <c r="I3070" s="336">
        <v>7747.3240000000005</v>
      </c>
      <c r="J3070" s="336"/>
      <c r="K3070" s="336"/>
      <c r="L3070" s="337">
        <f t="shared" si="142"/>
        <v>16.210721873857096</v>
      </c>
      <c r="M3070" s="337">
        <f t="shared" si="143"/>
        <v>0.4</v>
      </c>
    </row>
    <row r="3071" spans="1:13">
      <c r="A3071" s="334" t="s">
        <v>1094</v>
      </c>
      <c r="B3071" s="334" t="s">
        <v>52</v>
      </c>
      <c r="C3071" s="334" t="s">
        <v>52</v>
      </c>
      <c r="D3071" s="334" t="s">
        <v>1537</v>
      </c>
      <c r="E3071" s="334" t="s">
        <v>1041</v>
      </c>
      <c r="F3071" s="334" t="str">
        <f t="shared" si="144"/>
        <v>Dhaka FR Non-PNP</v>
      </c>
      <c r="G3071" s="338">
        <v>1680926</v>
      </c>
      <c r="H3071" s="336">
        <v>275680.41233185434</v>
      </c>
      <c r="I3071" s="336">
        <v>6723.7039999999997</v>
      </c>
      <c r="J3071" s="336"/>
      <c r="K3071" s="336"/>
      <c r="L3071" s="337">
        <f t="shared" si="142"/>
        <v>16.400508548969693</v>
      </c>
      <c r="M3071" s="337">
        <f t="shared" si="143"/>
        <v>0.4</v>
      </c>
    </row>
    <row r="3072" spans="1:13">
      <c r="A3072" s="334" t="s">
        <v>1151</v>
      </c>
      <c r="B3072" s="334" t="s">
        <v>52</v>
      </c>
      <c r="C3072" s="334" t="s">
        <v>52</v>
      </c>
      <c r="D3072" s="334" t="s">
        <v>1537</v>
      </c>
      <c r="E3072" s="334" t="s">
        <v>1041</v>
      </c>
      <c r="F3072" s="334" t="str">
        <f t="shared" si="144"/>
        <v>Dhaka FR Non-PNP</v>
      </c>
      <c r="G3072" s="338">
        <v>1412201</v>
      </c>
      <c r="H3072" s="336">
        <v>226130.9067849261</v>
      </c>
      <c r="I3072" s="336">
        <v>5648.8040000000001</v>
      </c>
      <c r="J3072" s="336"/>
      <c r="K3072" s="336"/>
      <c r="L3072" s="337">
        <f t="shared" si="142"/>
        <v>16.012657318959985</v>
      </c>
      <c r="M3072" s="337">
        <f t="shared" si="143"/>
        <v>0.4</v>
      </c>
    </row>
    <row r="3073" spans="1:13">
      <c r="A3073" s="334" t="s">
        <v>1209</v>
      </c>
      <c r="B3073" s="334" t="s">
        <v>206</v>
      </c>
      <c r="C3073" s="334" t="s">
        <v>52</v>
      </c>
      <c r="D3073" s="334" t="s">
        <v>1537</v>
      </c>
      <c r="E3073" s="334" t="s">
        <v>1041</v>
      </c>
      <c r="F3073" s="334" t="str">
        <f t="shared" si="144"/>
        <v>Dhaka FR Non-PNP</v>
      </c>
      <c r="G3073" s="338">
        <v>1057406</v>
      </c>
      <c r="H3073" s="336">
        <v>172549.97278757452</v>
      </c>
      <c r="I3073" s="336">
        <v>-2.1827872842550278E-11</v>
      </c>
      <c r="J3073" s="336"/>
      <c r="K3073" s="336"/>
      <c r="L3073" s="337">
        <f t="shared" si="142"/>
        <v>16.318232806280133</v>
      </c>
      <c r="M3073" s="337">
        <f t="shared" si="143"/>
        <v>-2.0642849428270952E-15</v>
      </c>
    </row>
    <row r="3074" spans="1:13">
      <c r="A3074" s="334" t="s">
        <v>1100</v>
      </c>
      <c r="B3074" s="334" t="s">
        <v>542</v>
      </c>
      <c r="C3074" s="334" t="s">
        <v>52</v>
      </c>
      <c r="D3074" s="334" t="s">
        <v>1537</v>
      </c>
      <c r="E3074" s="334" t="s">
        <v>1041</v>
      </c>
      <c r="F3074" s="334" t="str">
        <f t="shared" si="144"/>
        <v>Dhaka FR Non-PNP</v>
      </c>
      <c r="G3074" s="338">
        <v>883182</v>
      </c>
      <c r="H3074" s="336">
        <v>151603.7124790386</v>
      </c>
      <c r="I3074" s="336">
        <v>3532.7280000000001</v>
      </c>
      <c r="J3074" s="336"/>
      <c r="K3074" s="336"/>
      <c r="L3074" s="337">
        <f t="shared" si="142"/>
        <v>17.165625259463916</v>
      </c>
      <c r="M3074" s="337">
        <f t="shared" si="143"/>
        <v>0.4</v>
      </c>
    </row>
    <row r="3075" spans="1:13">
      <c r="A3075" s="334" t="s">
        <v>1050</v>
      </c>
      <c r="B3075" s="334" t="s">
        <v>226</v>
      </c>
      <c r="C3075" s="334" t="s">
        <v>107</v>
      </c>
      <c r="D3075" s="334" t="s">
        <v>1537</v>
      </c>
      <c r="E3075" s="334" t="s">
        <v>1041</v>
      </c>
      <c r="F3075" s="334" t="str">
        <f t="shared" si="144"/>
        <v>Rajshahi FR Non-PNP</v>
      </c>
      <c r="G3075" s="338">
        <v>1005323</v>
      </c>
      <c r="H3075" s="336">
        <v>148179.76639134809</v>
      </c>
      <c r="I3075" s="336">
        <v>11801.689857048772</v>
      </c>
      <c r="J3075" s="336"/>
      <c r="K3075" s="336"/>
      <c r="L3075" s="337">
        <f t="shared" ref="L3075:L3138" si="145">(H3075/G3075)*100</f>
        <v>14.739518183842218</v>
      </c>
      <c r="M3075" s="337">
        <f t="shared" ref="M3075:M3138" si="146">(I3075/G3075)*100</f>
        <v>1.1739202084353757</v>
      </c>
    </row>
    <row r="3076" spans="1:13">
      <c r="A3076" s="334" t="s">
        <v>1095</v>
      </c>
      <c r="B3076" s="334" t="s">
        <v>1566</v>
      </c>
      <c r="C3076" s="334" t="s">
        <v>389</v>
      </c>
      <c r="D3076" s="334" t="s">
        <v>1537</v>
      </c>
      <c r="E3076" s="334" t="s">
        <v>1041</v>
      </c>
      <c r="F3076" s="334" t="str">
        <f t="shared" ref="F3076:F3139" si="147">CONCATENATE(C3076," ",E3076," ",D3076)</f>
        <v>Rangpur FR Non-PNP</v>
      </c>
      <c r="G3076" s="338">
        <v>1020658</v>
      </c>
      <c r="H3076" s="336">
        <v>157254.14981892827</v>
      </c>
      <c r="I3076" s="336">
        <v>4082.6320000000001</v>
      </c>
      <c r="J3076" s="336"/>
      <c r="K3076" s="336"/>
      <c r="L3076" s="337">
        <f t="shared" si="145"/>
        <v>15.407134399468605</v>
      </c>
      <c r="M3076" s="337">
        <f t="shared" si="146"/>
        <v>0.4</v>
      </c>
    </row>
    <row r="3077" spans="1:13">
      <c r="A3077" s="334" t="s">
        <v>1097</v>
      </c>
      <c r="B3077" s="334" t="s">
        <v>1098</v>
      </c>
      <c r="C3077" s="334" t="s">
        <v>52</v>
      </c>
      <c r="D3077" s="334" t="s">
        <v>1537</v>
      </c>
      <c r="E3077" s="334" t="s">
        <v>1041</v>
      </c>
      <c r="F3077" s="334" t="str">
        <f t="shared" si="147"/>
        <v>Dhaka FR Non-PNP</v>
      </c>
      <c r="G3077" s="338">
        <v>1773224</v>
      </c>
      <c r="H3077" s="336">
        <v>265666.00977730833</v>
      </c>
      <c r="I3077" s="336">
        <v>7092.8959999999997</v>
      </c>
      <c r="J3077" s="336"/>
      <c r="K3077" s="336"/>
      <c r="L3077" s="337">
        <f t="shared" si="145"/>
        <v>14.982089672670137</v>
      </c>
      <c r="M3077" s="337">
        <f t="shared" si="146"/>
        <v>0.4</v>
      </c>
    </row>
    <row r="3078" spans="1:13">
      <c r="A3078" s="334" t="s">
        <v>1572</v>
      </c>
      <c r="B3078" s="334" t="s">
        <v>79</v>
      </c>
      <c r="C3078" s="334" t="s">
        <v>52</v>
      </c>
      <c r="D3078" s="334" t="s">
        <v>1537</v>
      </c>
      <c r="E3078" s="334" t="s">
        <v>1041</v>
      </c>
      <c r="F3078" s="334" t="str">
        <f t="shared" si="147"/>
        <v>Dhaka FR Non-PNP</v>
      </c>
      <c r="G3078" s="338">
        <v>1082863</v>
      </c>
      <c r="H3078" s="336">
        <v>139033.89884110133</v>
      </c>
      <c r="I3078" s="336">
        <v>4331.4520000000002</v>
      </c>
      <c r="J3078" s="336"/>
      <c r="K3078" s="336"/>
      <c r="L3078" s="337">
        <f t="shared" si="145"/>
        <v>12.839472661001562</v>
      </c>
      <c r="M3078" s="337">
        <f t="shared" si="146"/>
        <v>0.4</v>
      </c>
    </row>
    <row r="3079" spans="1:13">
      <c r="A3079" s="334" t="s">
        <v>1181</v>
      </c>
      <c r="B3079" s="334" t="s">
        <v>52</v>
      </c>
      <c r="C3079" s="334" t="s">
        <v>52</v>
      </c>
      <c r="D3079" s="334" t="s">
        <v>1537</v>
      </c>
      <c r="E3079" s="334" t="s">
        <v>1041</v>
      </c>
      <c r="F3079" s="334" t="str">
        <f t="shared" si="147"/>
        <v>Dhaka FR Non-PNP</v>
      </c>
      <c r="G3079" s="338">
        <v>1088720</v>
      </c>
      <c r="H3079" s="336">
        <v>159711.99495675697</v>
      </c>
      <c r="I3079" s="336">
        <v>4354.88</v>
      </c>
      <c r="J3079" s="336"/>
      <c r="K3079" s="336"/>
      <c r="L3079" s="337">
        <f t="shared" si="145"/>
        <v>14.669703409210538</v>
      </c>
      <c r="M3079" s="337">
        <f t="shared" si="146"/>
        <v>0.4</v>
      </c>
    </row>
    <row r="3080" spans="1:13">
      <c r="A3080" s="334" t="s">
        <v>1058</v>
      </c>
      <c r="B3080" s="334" t="s">
        <v>52</v>
      </c>
      <c r="C3080" s="334" t="s">
        <v>52</v>
      </c>
      <c r="D3080" s="334" t="s">
        <v>1537</v>
      </c>
      <c r="E3080" s="334" t="s">
        <v>1041</v>
      </c>
      <c r="F3080" s="334" t="str">
        <f t="shared" si="147"/>
        <v>Dhaka FR Non-PNP</v>
      </c>
      <c r="G3080" s="338">
        <v>1383005</v>
      </c>
      <c r="H3080" s="336">
        <v>208083.28854378971</v>
      </c>
      <c r="I3080" s="336">
        <v>5532.02</v>
      </c>
      <c r="J3080" s="336"/>
      <c r="K3080" s="336"/>
      <c r="L3080" s="337">
        <f t="shared" si="145"/>
        <v>15.045736533402968</v>
      </c>
      <c r="M3080" s="337">
        <f t="shared" si="146"/>
        <v>0.4</v>
      </c>
    </row>
    <row r="3081" spans="1:13">
      <c r="A3081" s="334" t="s">
        <v>1248</v>
      </c>
      <c r="B3081" s="334" t="s">
        <v>1139</v>
      </c>
      <c r="C3081" s="334" t="s">
        <v>189</v>
      </c>
      <c r="D3081" s="334" t="s">
        <v>1537</v>
      </c>
      <c r="E3081" s="334" t="s">
        <v>1041</v>
      </c>
      <c r="F3081" s="334" t="str">
        <f t="shared" si="147"/>
        <v>Barishal FR Non-PNP</v>
      </c>
      <c r="G3081" s="338">
        <v>1389573</v>
      </c>
      <c r="H3081" s="336">
        <v>162829.82655398393</v>
      </c>
      <c r="I3081" s="336">
        <v>5558.2920000000004</v>
      </c>
      <c r="J3081" s="336"/>
      <c r="K3081" s="336"/>
      <c r="L3081" s="337">
        <f t="shared" si="145"/>
        <v>11.717975705773208</v>
      </c>
      <c r="M3081" s="337">
        <f t="shared" si="146"/>
        <v>0.4</v>
      </c>
    </row>
    <row r="3082" spans="1:13">
      <c r="A3082" s="334" t="s">
        <v>1573</v>
      </c>
      <c r="B3082" s="334" t="s">
        <v>79</v>
      </c>
      <c r="C3082" s="334" t="s">
        <v>52</v>
      </c>
      <c r="D3082" s="334" t="s">
        <v>1537</v>
      </c>
      <c r="E3082" s="334" t="s">
        <v>1041</v>
      </c>
      <c r="F3082" s="334" t="str">
        <f t="shared" si="147"/>
        <v>Dhaka FR Non-PNP</v>
      </c>
      <c r="G3082" s="338">
        <v>2080451</v>
      </c>
      <c r="H3082" s="336">
        <v>326439.02564480796</v>
      </c>
      <c r="I3082" s="336">
        <v>8321.8040000000001</v>
      </c>
      <c r="J3082" s="336"/>
      <c r="K3082" s="336"/>
      <c r="L3082" s="337">
        <f t="shared" si="145"/>
        <v>15.690781741305512</v>
      </c>
      <c r="M3082" s="337">
        <f t="shared" si="146"/>
        <v>0.4</v>
      </c>
    </row>
    <row r="3083" spans="1:13">
      <c r="A3083" s="334" t="s">
        <v>1183</v>
      </c>
      <c r="B3083" s="334" t="s">
        <v>189</v>
      </c>
      <c r="C3083" s="334" t="s">
        <v>189</v>
      </c>
      <c r="D3083" s="334" t="s">
        <v>1537</v>
      </c>
      <c r="E3083" s="334" t="s">
        <v>1041</v>
      </c>
      <c r="F3083" s="334" t="str">
        <f t="shared" si="147"/>
        <v>Barishal FR Non-PNP</v>
      </c>
      <c r="G3083" s="338">
        <v>711800</v>
      </c>
      <c r="H3083" s="336">
        <v>114357.93845695344</v>
      </c>
      <c r="I3083" s="336">
        <v>2847.2000000000003</v>
      </c>
      <c r="J3083" s="336"/>
      <c r="K3083" s="336"/>
      <c r="L3083" s="337">
        <f t="shared" si="145"/>
        <v>16.066021137532093</v>
      </c>
      <c r="M3083" s="337">
        <f t="shared" si="146"/>
        <v>0.4</v>
      </c>
    </row>
    <row r="3084" spans="1:13">
      <c r="A3084" s="334" t="s">
        <v>1574</v>
      </c>
      <c r="B3084" s="334" t="s">
        <v>351</v>
      </c>
      <c r="C3084" s="334" t="s">
        <v>389</v>
      </c>
      <c r="D3084" s="334" t="s">
        <v>1537</v>
      </c>
      <c r="E3084" s="334" t="s">
        <v>1041</v>
      </c>
      <c r="F3084" s="334" t="str">
        <f t="shared" si="147"/>
        <v>Rangpur FR Non-PNP</v>
      </c>
      <c r="G3084" s="338">
        <v>1142807</v>
      </c>
      <c r="H3084" s="336">
        <v>180634.0300808404</v>
      </c>
      <c r="I3084" s="336">
        <v>4571.2280000000001</v>
      </c>
      <c r="J3084" s="336"/>
      <c r="K3084" s="336"/>
      <c r="L3084" s="337">
        <f t="shared" si="145"/>
        <v>15.806171127831769</v>
      </c>
      <c r="M3084" s="337">
        <f t="shared" si="146"/>
        <v>0.4</v>
      </c>
    </row>
    <row r="3085" spans="1:13">
      <c r="A3085" s="334" t="s">
        <v>1293</v>
      </c>
      <c r="B3085" s="334" t="s">
        <v>389</v>
      </c>
      <c r="C3085" s="334" t="s">
        <v>389</v>
      </c>
      <c r="D3085" s="334" t="s">
        <v>1537</v>
      </c>
      <c r="E3085" s="334" t="s">
        <v>1041</v>
      </c>
      <c r="F3085" s="334" t="str">
        <f t="shared" si="147"/>
        <v>Rangpur FR Non-PNP</v>
      </c>
      <c r="G3085" s="338">
        <v>2025281</v>
      </c>
      <c r="H3085" s="336">
        <v>321814.06982820289</v>
      </c>
      <c r="I3085" s="336">
        <v>11467.686776099377</v>
      </c>
      <c r="J3085" s="336"/>
      <c r="K3085" s="336"/>
      <c r="L3085" s="337">
        <f t="shared" si="145"/>
        <v>15.889847869416782</v>
      </c>
      <c r="M3085" s="337">
        <f t="shared" si="146"/>
        <v>0.56622694708039911</v>
      </c>
    </row>
    <row r="3086" spans="1:13">
      <c r="A3086" s="334" t="s">
        <v>1115</v>
      </c>
      <c r="B3086" s="334" t="s">
        <v>1006</v>
      </c>
      <c r="C3086" s="334" t="s">
        <v>159</v>
      </c>
      <c r="D3086" s="334" t="s">
        <v>1537</v>
      </c>
      <c r="E3086" s="334" t="s">
        <v>1041</v>
      </c>
      <c r="F3086" s="334" t="str">
        <f t="shared" si="147"/>
        <v>Khulna FR Non-PNP</v>
      </c>
      <c r="G3086" s="338">
        <v>917838</v>
      </c>
      <c r="H3086" s="336">
        <v>116196.18780273624</v>
      </c>
      <c r="I3086" s="336">
        <v>3671.3519999999999</v>
      </c>
      <c r="J3086" s="336"/>
      <c r="K3086" s="336"/>
      <c r="L3086" s="337">
        <f t="shared" si="145"/>
        <v>12.659770874896903</v>
      </c>
      <c r="M3086" s="337">
        <f t="shared" si="146"/>
        <v>0.4</v>
      </c>
    </row>
    <row r="3087" spans="1:13">
      <c r="A3087" s="334" t="s">
        <v>1178</v>
      </c>
      <c r="B3087" s="334" t="s">
        <v>336</v>
      </c>
      <c r="C3087" s="334" t="s">
        <v>389</v>
      </c>
      <c r="D3087" s="334" t="s">
        <v>1537</v>
      </c>
      <c r="E3087" s="334" t="s">
        <v>1041</v>
      </c>
      <c r="F3087" s="334" t="str">
        <f t="shared" si="147"/>
        <v>Rangpur FR Non-PNP</v>
      </c>
      <c r="G3087" s="338">
        <v>1168757</v>
      </c>
      <c r="H3087" s="336">
        <v>202908.59937615896</v>
      </c>
      <c r="I3087" s="336">
        <v>23888.366752822752</v>
      </c>
      <c r="J3087" s="336"/>
      <c r="K3087" s="336"/>
      <c r="L3087" s="337">
        <f t="shared" si="145"/>
        <v>17.36105960230903</v>
      </c>
      <c r="M3087" s="337">
        <f t="shared" si="146"/>
        <v>2.0439121864359104</v>
      </c>
    </row>
    <row r="3088" spans="1:13">
      <c r="A3088" s="334" t="s">
        <v>1046</v>
      </c>
      <c r="B3088" s="334" t="s">
        <v>52</v>
      </c>
      <c r="C3088" s="334" t="s">
        <v>52</v>
      </c>
      <c r="D3088" s="334" t="s">
        <v>1537</v>
      </c>
      <c r="E3088" s="334" t="s">
        <v>1041</v>
      </c>
      <c r="F3088" s="334" t="str">
        <f t="shared" si="147"/>
        <v>Dhaka FR Non-PNP</v>
      </c>
      <c r="G3088" s="338">
        <v>916141</v>
      </c>
      <c r="H3088" s="336">
        <v>148118.61479035398</v>
      </c>
      <c r="I3088" s="336">
        <v>3664.5639999999999</v>
      </c>
      <c r="J3088" s="336"/>
      <c r="K3088" s="336"/>
      <c r="L3088" s="337">
        <f t="shared" si="145"/>
        <v>16.167665762186605</v>
      </c>
      <c r="M3088" s="337">
        <f t="shared" si="146"/>
        <v>0.4</v>
      </c>
    </row>
    <row r="3089" spans="1:13">
      <c r="A3089" s="334" t="s">
        <v>1205</v>
      </c>
      <c r="B3089" s="334" t="s">
        <v>189</v>
      </c>
      <c r="C3089" s="334" t="s">
        <v>189</v>
      </c>
      <c r="D3089" s="334" t="s">
        <v>1537</v>
      </c>
      <c r="E3089" s="334" t="s">
        <v>1041</v>
      </c>
      <c r="F3089" s="334" t="str">
        <f t="shared" si="147"/>
        <v>Barishal FR Non-PNP</v>
      </c>
      <c r="G3089" s="338">
        <v>788256</v>
      </c>
      <c r="H3089" s="336">
        <v>115098.3503600064</v>
      </c>
      <c r="I3089" s="336">
        <v>3153.0239999999999</v>
      </c>
      <c r="J3089" s="336"/>
      <c r="K3089" s="336"/>
      <c r="L3089" s="337">
        <f t="shared" si="145"/>
        <v>14.601645957659237</v>
      </c>
      <c r="M3089" s="337">
        <f t="shared" si="146"/>
        <v>0.4</v>
      </c>
    </row>
    <row r="3090" spans="1:13">
      <c r="A3090" s="334" t="s">
        <v>1227</v>
      </c>
      <c r="B3090" s="334" t="s">
        <v>165</v>
      </c>
      <c r="C3090" s="334" t="s">
        <v>52</v>
      </c>
      <c r="D3090" s="334" t="s">
        <v>1537</v>
      </c>
      <c r="E3090" s="334" t="s">
        <v>1041</v>
      </c>
      <c r="F3090" s="334" t="str">
        <f t="shared" si="147"/>
        <v>Dhaka FR Non-PNP</v>
      </c>
      <c r="G3090" s="338">
        <v>2003452</v>
      </c>
      <c r="H3090" s="336">
        <v>270965.75751424703</v>
      </c>
      <c r="I3090" s="336">
        <v>8013.808</v>
      </c>
      <c r="J3090" s="336"/>
      <c r="K3090" s="336"/>
      <c r="L3090" s="337">
        <f t="shared" si="145"/>
        <v>13.524943822674414</v>
      </c>
      <c r="M3090" s="337">
        <f t="shared" si="146"/>
        <v>0.4</v>
      </c>
    </row>
    <row r="3091" spans="1:13">
      <c r="A3091" s="334" t="s">
        <v>1247</v>
      </c>
      <c r="B3091" s="334" t="s">
        <v>211</v>
      </c>
      <c r="C3091" s="334" t="s">
        <v>189</v>
      </c>
      <c r="D3091" s="334" t="s">
        <v>1537</v>
      </c>
      <c r="E3091" s="334" t="s">
        <v>1041</v>
      </c>
      <c r="F3091" s="334" t="str">
        <f t="shared" si="147"/>
        <v>Barishal FR Non-PNP</v>
      </c>
      <c r="G3091" s="338">
        <v>1664761</v>
      </c>
      <c r="H3091" s="336">
        <v>233811.46863058038</v>
      </c>
      <c r="I3091" s="336">
        <v>6659.0439999999999</v>
      </c>
      <c r="J3091" s="336"/>
      <c r="K3091" s="336"/>
      <c r="L3091" s="337">
        <f t="shared" si="145"/>
        <v>14.044746881419037</v>
      </c>
      <c r="M3091" s="337">
        <f t="shared" si="146"/>
        <v>0.4</v>
      </c>
    </row>
    <row r="3092" spans="1:13">
      <c r="A3092" s="334" t="s">
        <v>1241</v>
      </c>
      <c r="B3092" s="334" t="s">
        <v>362</v>
      </c>
      <c r="C3092" s="334" t="s">
        <v>52</v>
      </c>
      <c r="D3092" s="334" t="s">
        <v>1537</v>
      </c>
      <c r="E3092" s="334" t="s">
        <v>1041</v>
      </c>
      <c r="F3092" s="334" t="str">
        <f t="shared" si="147"/>
        <v>Dhaka FR Non-PNP</v>
      </c>
      <c r="G3092" s="338">
        <v>803696</v>
      </c>
      <c r="H3092" s="336">
        <v>111825.3160668231</v>
      </c>
      <c r="I3092" s="336">
        <v>3214.7840000000001</v>
      </c>
      <c r="J3092" s="336"/>
      <c r="K3092" s="336"/>
      <c r="L3092" s="337">
        <f t="shared" si="145"/>
        <v>13.913882371795195</v>
      </c>
      <c r="M3092" s="337">
        <f t="shared" si="146"/>
        <v>0.4</v>
      </c>
    </row>
    <row r="3093" spans="1:13">
      <c r="A3093" s="334" t="s">
        <v>1084</v>
      </c>
      <c r="B3093" s="334" t="s">
        <v>52</v>
      </c>
      <c r="C3093" s="334" t="s">
        <v>52</v>
      </c>
      <c r="D3093" s="334" t="s">
        <v>1537</v>
      </c>
      <c r="E3093" s="334" t="s">
        <v>1041</v>
      </c>
      <c r="F3093" s="334" t="str">
        <f t="shared" si="147"/>
        <v>Dhaka FR Non-PNP</v>
      </c>
      <c r="G3093" s="338">
        <v>1682604</v>
      </c>
      <c r="H3093" s="336">
        <v>259600.40458419654</v>
      </c>
      <c r="I3093" s="336">
        <v>6730.4160000000002</v>
      </c>
      <c r="J3093" s="336"/>
      <c r="K3093" s="336"/>
      <c r="L3093" s="337">
        <f t="shared" si="145"/>
        <v>15.42849087391903</v>
      </c>
      <c r="M3093" s="337">
        <f t="shared" si="146"/>
        <v>0.4</v>
      </c>
    </row>
    <row r="3094" spans="1:13">
      <c r="A3094" s="334" t="s">
        <v>1077</v>
      </c>
      <c r="B3094" s="334" t="s">
        <v>170</v>
      </c>
      <c r="C3094" s="334" t="s">
        <v>195</v>
      </c>
      <c r="D3094" s="334" t="s">
        <v>1537</v>
      </c>
      <c r="E3094" s="334" t="s">
        <v>1041</v>
      </c>
      <c r="F3094" s="334" t="str">
        <f t="shared" si="147"/>
        <v>Chattogram FR Non-PNP</v>
      </c>
      <c r="G3094" s="338">
        <v>1269654</v>
      </c>
      <c r="H3094" s="336">
        <v>187746.3546407393</v>
      </c>
      <c r="I3094" s="336">
        <v>5078.616</v>
      </c>
      <c r="J3094" s="336"/>
      <c r="K3094" s="336"/>
      <c r="L3094" s="337">
        <f t="shared" si="145"/>
        <v>14.787206171188316</v>
      </c>
      <c r="M3094" s="337">
        <f t="shared" si="146"/>
        <v>0.4</v>
      </c>
    </row>
    <row r="3095" spans="1:13">
      <c r="A3095" s="334" t="s">
        <v>1575</v>
      </c>
      <c r="B3095" s="334" t="s">
        <v>908</v>
      </c>
      <c r="C3095" s="334" t="s">
        <v>131</v>
      </c>
      <c r="D3095" s="334" t="s">
        <v>1537</v>
      </c>
      <c r="E3095" s="334" t="s">
        <v>1041</v>
      </c>
      <c r="F3095" s="334" t="str">
        <f t="shared" si="147"/>
        <v>Sylhet FR Non-PNP</v>
      </c>
      <c r="G3095" s="338">
        <v>1291826</v>
      </c>
      <c r="H3095" s="336">
        <v>162747.2635509895</v>
      </c>
      <c r="I3095" s="336">
        <v>5167.3040000000001</v>
      </c>
      <c r="J3095" s="336"/>
      <c r="K3095" s="336"/>
      <c r="L3095" s="337">
        <f t="shared" si="145"/>
        <v>12.59823409274852</v>
      </c>
      <c r="M3095" s="337">
        <f t="shared" si="146"/>
        <v>0.4</v>
      </c>
    </row>
    <row r="3096" spans="1:13">
      <c r="A3096" s="334" t="s">
        <v>1576</v>
      </c>
      <c r="B3096" s="334" t="s">
        <v>1068</v>
      </c>
      <c r="C3096" s="334" t="s">
        <v>159</v>
      </c>
      <c r="D3096" s="334" t="s">
        <v>1537</v>
      </c>
      <c r="E3096" s="334" t="s">
        <v>1041</v>
      </c>
      <c r="F3096" s="334" t="str">
        <f t="shared" si="147"/>
        <v>Khulna FR Non-PNP</v>
      </c>
      <c r="G3096" s="338">
        <v>1260165</v>
      </c>
      <c r="H3096" s="336">
        <v>137190.45111778873</v>
      </c>
      <c r="I3096" s="336">
        <v>5040.66</v>
      </c>
      <c r="J3096" s="336"/>
      <c r="K3096" s="336"/>
      <c r="L3096" s="337">
        <f t="shared" si="145"/>
        <v>10.886705401101343</v>
      </c>
      <c r="M3096" s="337">
        <f t="shared" si="146"/>
        <v>0.4</v>
      </c>
    </row>
    <row r="3097" spans="1:13">
      <c r="A3097" s="334" t="s">
        <v>1577</v>
      </c>
      <c r="B3097" s="334" t="s">
        <v>52</v>
      </c>
      <c r="C3097" s="334" t="s">
        <v>52</v>
      </c>
      <c r="D3097" s="334" t="s">
        <v>1537</v>
      </c>
      <c r="E3097" s="334" t="s">
        <v>1041</v>
      </c>
      <c r="F3097" s="334" t="str">
        <f t="shared" si="147"/>
        <v>Dhaka FR Non-PNP</v>
      </c>
      <c r="G3097" s="338">
        <v>1751062</v>
      </c>
      <c r="H3097" s="336">
        <v>276112.51661355805</v>
      </c>
      <c r="I3097" s="336">
        <v>7004.2480000000005</v>
      </c>
      <c r="J3097" s="336"/>
      <c r="K3097" s="336"/>
      <c r="L3097" s="337">
        <f t="shared" si="145"/>
        <v>15.768288993397039</v>
      </c>
      <c r="M3097" s="337">
        <f t="shared" si="146"/>
        <v>0.4</v>
      </c>
    </row>
    <row r="3098" spans="1:13">
      <c r="A3098" s="334" t="s">
        <v>1578</v>
      </c>
      <c r="B3098" s="334" t="s">
        <v>1566</v>
      </c>
      <c r="C3098" s="334" t="s">
        <v>389</v>
      </c>
      <c r="D3098" s="334" t="s">
        <v>1537</v>
      </c>
      <c r="E3098" s="334" t="s">
        <v>1041</v>
      </c>
      <c r="F3098" s="334" t="str">
        <f t="shared" si="147"/>
        <v>Rangpur FR Non-PNP</v>
      </c>
      <c r="G3098" s="338">
        <v>658291</v>
      </c>
      <c r="H3098" s="336">
        <v>89106.273923203975</v>
      </c>
      <c r="I3098" s="336">
        <v>2633.1640000000002</v>
      </c>
      <c r="J3098" s="336"/>
      <c r="K3098" s="336"/>
      <c r="L3098" s="337">
        <f t="shared" si="145"/>
        <v>13.536000632426081</v>
      </c>
      <c r="M3098" s="337">
        <f t="shared" si="146"/>
        <v>0.4</v>
      </c>
    </row>
    <row r="3099" spans="1:13">
      <c r="A3099" s="334" t="s">
        <v>1579</v>
      </c>
      <c r="B3099" s="334" t="s">
        <v>189</v>
      </c>
      <c r="C3099" s="334" t="s">
        <v>189</v>
      </c>
      <c r="D3099" s="334" t="s">
        <v>1537</v>
      </c>
      <c r="E3099" s="334" t="s">
        <v>1041</v>
      </c>
      <c r="F3099" s="334" t="str">
        <f t="shared" si="147"/>
        <v>Barishal FR Non-PNP</v>
      </c>
      <c r="G3099" s="338">
        <v>1325556</v>
      </c>
      <c r="H3099" s="336">
        <v>215968.96856449664</v>
      </c>
      <c r="I3099" s="336">
        <v>5302.2240000000002</v>
      </c>
      <c r="J3099" s="336"/>
      <c r="K3099" s="336"/>
      <c r="L3099" s="337">
        <f t="shared" si="145"/>
        <v>16.292708008148779</v>
      </c>
      <c r="M3099" s="337">
        <f t="shared" si="146"/>
        <v>0.4</v>
      </c>
    </row>
    <row r="3100" spans="1:13">
      <c r="A3100" s="334" t="s">
        <v>1580</v>
      </c>
      <c r="B3100" s="334" t="s">
        <v>1068</v>
      </c>
      <c r="C3100" s="334" t="s">
        <v>159</v>
      </c>
      <c r="D3100" s="334" t="s">
        <v>1537</v>
      </c>
      <c r="E3100" s="334" t="s">
        <v>1041</v>
      </c>
      <c r="F3100" s="334" t="str">
        <f t="shared" si="147"/>
        <v>Khulna FR Non-PNP</v>
      </c>
      <c r="G3100" s="338">
        <v>1869213</v>
      </c>
      <c r="H3100" s="336">
        <v>237037.73467451893</v>
      </c>
      <c r="I3100" s="336">
        <v>7476.8519999999999</v>
      </c>
      <c r="J3100" s="336"/>
      <c r="K3100" s="336"/>
      <c r="L3100" s="337">
        <f t="shared" si="145"/>
        <v>12.681151622341538</v>
      </c>
      <c r="M3100" s="337">
        <f t="shared" si="146"/>
        <v>0.4</v>
      </c>
    </row>
    <row r="3101" spans="1:13">
      <c r="A3101" s="334" t="s">
        <v>1581</v>
      </c>
      <c r="B3101" s="334" t="s">
        <v>189</v>
      </c>
      <c r="C3101" s="334" t="s">
        <v>189</v>
      </c>
      <c r="D3101" s="334" t="s">
        <v>1537</v>
      </c>
      <c r="E3101" s="334" t="s">
        <v>1041</v>
      </c>
      <c r="F3101" s="334" t="str">
        <f t="shared" si="147"/>
        <v>Barishal FR Non-PNP</v>
      </c>
      <c r="G3101" s="338">
        <v>1164642</v>
      </c>
      <c r="H3101" s="336">
        <v>164906.94503414226</v>
      </c>
      <c r="I3101" s="336">
        <v>4658.5680000000002</v>
      </c>
      <c r="J3101" s="336"/>
      <c r="K3101" s="336"/>
      <c r="L3101" s="337">
        <f t="shared" si="145"/>
        <v>14.159453723474016</v>
      </c>
      <c r="M3101" s="337">
        <f t="shared" si="146"/>
        <v>0.4</v>
      </c>
    </row>
    <row r="3102" spans="1:13">
      <c r="A3102" s="334" t="s">
        <v>1582</v>
      </c>
      <c r="B3102" s="334" t="s">
        <v>52</v>
      </c>
      <c r="C3102" s="334" t="s">
        <v>52</v>
      </c>
      <c r="D3102" s="334" t="s">
        <v>1537</v>
      </c>
      <c r="E3102" s="334" t="s">
        <v>1041</v>
      </c>
      <c r="F3102" s="334" t="str">
        <f t="shared" si="147"/>
        <v>Dhaka FR Non-PNP</v>
      </c>
      <c r="G3102" s="338">
        <v>2056428</v>
      </c>
      <c r="H3102" s="336">
        <v>316800.42817300936</v>
      </c>
      <c r="I3102" s="336">
        <v>8225.7119999999995</v>
      </c>
      <c r="J3102" s="336"/>
      <c r="K3102" s="336"/>
      <c r="L3102" s="337">
        <f t="shared" si="145"/>
        <v>15.405374181493803</v>
      </c>
      <c r="M3102" s="337">
        <f t="shared" si="146"/>
        <v>0.4</v>
      </c>
    </row>
    <row r="3103" spans="1:13">
      <c r="A3103" s="334" t="s">
        <v>1583</v>
      </c>
      <c r="B3103" s="334" t="s">
        <v>206</v>
      </c>
      <c r="C3103" s="334" t="s">
        <v>52</v>
      </c>
      <c r="D3103" s="334" t="s">
        <v>1537</v>
      </c>
      <c r="E3103" s="334" t="s">
        <v>1041</v>
      </c>
      <c r="F3103" s="334" t="str">
        <f t="shared" si="147"/>
        <v>Dhaka FR Non-PNP</v>
      </c>
      <c r="G3103" s="338">
        <v>1582399</v>
      </c>
      <c r="H3103" s="336">
        <v>253387.98194475341</v>
      </c>
      <c r="I3103" s="336">
        <v>6329.5960000000005</v>
      </c>
      <c r="J3103" s="336"/>
      <c r="K3103" s="336"/>
      <c r="L3103" s="337">
        <f t="shared" si="145"/>
        <v>16.012900788281172</v>
      </c>
      <c r="M3103" s="337">
        <f t="shared" si="146"/>
        <v>0.4</v>
      </c>
    </row>
    <row r="3104" spans="1:13">
      <c r="A3104" s="334" t="s">
        <v>1584</v>
      </c>
      <c r="B3104" s="334" t="s">
        <v>52</v>
      </c>
      <c r="C3104" s="334" t="s">
        <v>52</v>
      </c>
      <c r="D3104" s="334" t="s">
        <v>1537</v>
      </c>
      <c r="E3104" s="334" t="s">
        <v>1041</v>
      </c>
      <c r="F3104" s="334" t="str">
        <f t="shared" si="147"/>
        <v>Dhaka FR Non-PNP</v>
      </c>
      <c r="G3104" s="338">
        <v>794475</v>
      </c>
      <c r="H3104" s="336">
        <v>108720.14637632608</v>
      </c>
      <c r="I3104" s="336">
        <v>3177.9</v>
      </c>
      <c r="J3104" s="336"/>
      <c r="K3104" s="336"/>
      <c r="L3104" s="337">
        <f t="shared" si="145"/>
        <v>13.684527062063134</v>
      </c>
      <c r="M3104" s="337">
        <f t="shared" si="146"/>
        <v>0.4</v>
      </c>
    </row>
    <row r="3105" spans="1:13">
      <c r="A3105" s="334" t="s">
        <v>1709</v>
      </c>
      <c r="B3105" s="334" t="s">
        <v>159</v>
      </c>
      <c r="C3105" s="334" t="s">
        <v>159</v>
      </c>
      <c r="D3105" s="334" t="s">
        <v>1537</v>
      </c>
      <c r="E3105" s="334" t="s">
        <v>1041</v>
      </c>
      <c r="F3105" s="334" t="str">
        <f t="shared" si="147"/>
        <v>Khulna FR Non-PNP</v>
      </c>
      <c r="G3105" s="338">
        <v>1077142</v>
      </c>
      <c r="H3105" s="336">
        <v>153921.42953104505</v>
      </c>
      <c r="I3105" s="336">
        <v>4308.5680000000002</v>
      </c>
      <c r="J3105" s="336"/>
      <c r="K3105" s="336"/>
      <c r="L3105" s="337">
        <f t="shared" si="145"/>
        <v>14.289799258690595</v>
      </c>
      <c r="M3105" s="337">
        <f t="shared" si="146"/>
        <v>0.4</v>
      </c>
    </row>
    <row r="3106" spans="1:13">
      <c r="A3106" s="334" t="s">
        <v>1585</v>
      </c>
      <c r="B3106" s="334" t="s">
        <v>606</v>
      </c>
      <c r="C3106" s="334" t="s">
        <v>107</v>
      </c>
      <c r="D3106" s="334" t="s">
        <v>1537</v>
      </c>
      <c r="E3106" s="334" t="s">
        <v>1041</v>
      </c>
      <c r="F3106" s="334" t="str">
        <f t="shared" si="147"/>
        <v>Rajshahi FR Non-PNP</v>
      </c>
      <c r="G3106" s="338">
        <v>1271641</v>
      </c>
      <c r="H3106" s="336">
        <v>212297.26635918266</v>
      </c>
      <c r="I3106" s="336">
        <v>2.0008883439004421E-11</v>
      </c>
      <c r="J3106" s="336"/>
      <c r="K3106" s="336"/>
      <c r="L3106" s="337">
        <f t="shared" si="145"/>
        <v>16.694748467467051</v>
      </c>
      <c r="M3106" s="337">
        <f t="shared" si="146"/>
        <v>1.5734695121503964E-15</v>
      </c>
    </row>
    <row r="3107" spans="1:13">
      <c r="A3107" s="334" t="s">
        <v>1586</v>
      </c>
      <c r="B3107" s="334" t="s">
        <v>162</v>
      </c>
      <c r="C3107" s="334" t="s">
        <v>195</v>
      </c>
      <c r="D3107" s="334" t="s">
        <v>1537</v>
      </c>
      <c r="E3107" s="334" t="s">
        <v>1041</v>
      </c>
      <c r="F3107" s="334" t="str">
        <f t="shared" si="147"/>
        <v>Chattogram FR Non-PNP</v>
      </c>
      <c r="G3107" s="338">
        <v>1660735</v>
      </c>
      <c r="H3107" s="336">
        <v>279850.87764859287</v>
      </c>
      <c r="I3107" s="336">
        <v>6642.9400000000005</v>
      </c>
      <c r="J3107" s="336"/>
      <c r="K3107" s="336"/>
      <c r="L3107" s="337">
        <f t="shared" si="145"/>
        <v>16.851025458522454</v>
      </c>
      <c r="M3107" s="337">
        <f t="shared" si="146"/>
        <v>0.4</v>
      </c>
    </row>
    <row r="3108" spans="1:13">
      <c r="A3108" s="334" t="s">
        <v>1587</v>
      </c>
      <c r="B3108" s="334" t="s">
        <v>189</v>
      </c>
      <c r="C3108" s="334" t="s">
        <v>189</v>
      </c>
      <c r="D3108" s="334" t="s">
        <v>1537</v>
      </c>
      <c r="E3108" s="334" t="s">
        <v>1041</v>
      </c>
      <c r="F3108" s="334" t="str">
        <f t="shared" si="147"/>
        <v>Barishal FR Non-PNP</v>
      </c>
      <c r="G3108" s="338">
        <v>811755</v>
      </c>
      <c r="H3108" s="336">
        <v>120574.8243900761</v>
      </c>
      <c r="I3108" s="336">
        <v>3247.02</v>
      </c>
      <c r="J3108" s="336"/>
      <c r="K3108" s="336"/>
      <c r="L3108" s="337">
        <f t="shared" si="145"/>
        <v>14.85359799324625</v>
      </c>
      <c r="M3108" s="337">
        <f t="shared" si="146"/>
        <v>0.4</v>
      </c>
    </row>
    <row r="3109" spans="1:13">
      <c r="A3109" s="334" t="s">
        <v>1588</v>
      </c>
      <c r="B3109" s="334" t="s">
        <v>79</v>
      </c>
      <c r="C3109" s="334" t="s">
        <v>52</v>
      </c>
      <c r="D3109" s="334" t="s">
        <v>1537</v>
      </c>
      <c r="E3109" s="334" t="s">
        <v>1041</v>
      </c>
      <c r="F3109" s="334" t="str">
        <f t="shared" si="147"/>
        <v>Dhaka FR Non-PNP</v>
      </c>
      <c r="G3109" s="338">
        <v>1303339</v>
      </c>
      <c r="H3109" s="336">
        <v>191723.73844839807</v>
      </c>
      <c r="I3109" s="336">
        <v>153892.12186066367</v>
      </c>
      <c r="J3109" s="336"/>
      <c r="K3109" s="336"/>
      <c r="L3109" s="337">
        <f t="shared" si="145"/>
        <v>14.710197304645842</v>
      </c>
      <c r="M3109" s="337">
        <f t="shared" si="146"/>
        <v>11.8075283453241</v>
      </c>
    </row>
    <row r="3110" spans="1:13">
      <c r="A3110" s="334" t="s">
        <v>1589</v>
      </c>
      <c r="B3110" s="334" t="s">
        <v>323</v>
      </c>
      <c r="C3110" s="334" t="s">
        <v>389</v>
      </c>
      <c r="D3110" s="334" t="s">
        <v>1537</v>
      </c>
      <c r="E3110" s="334" t="s">
        <v>1041</v>
      </c>
      <c r="F3110" s="334" t="str">
        <f t="shared" si="147"/>
        <v>Rangpur FR Non-PNP</v>
      </c>
      <c r="G3110" s="338">
        <v>1210574</v>
      </c>
      <c r="H3110" s="336">
        <v>185282.59561448311</v>
      </c>
      <c r="I3110" s="336">
        <v>14657.547966472572</v>
      </c>
      <c r="J3110" s="336"/>
      <c r="K3110" s="336"/>
      <c r="L3110" s="337">
        <f t="shared" si="145"/>
        <v>15.305350653035923</v>
      </c>
      <c r="M3110" s="337">
        <f t="shared" si="146"/>
        <v>1.210793224245075</v>
      </c>
    </row>
    <row r="3111" spans="1:13">
      <c r="A3111" s="334" t="s">
        <v>1590</v>
      </c>
      <c r="B3111" s="334" t="s">
        <v>52</v>
      </c>
      <c r="C3111" s="334" t="s">
        <v>52</v>
      </c>
      <c r="D3111" s="334" t="s">
        <v>1492</v>
      </c>
      <c r="E3111" s="334" t="s">
        <v>1041</v>
      </c>
      <c r="F3111" s="334" t="str">
        <f t="shared" si="147"/>
        <v>Dhaka FR PNP</v>
      </c>
      <c r="G3111" s="338">
        <v>3828286</v>
      </c>
      <c r="H3111" s="336">
        <v>621403.37332818564</v>
      </c>
      <c r="I3111" s="336">
        <v>15313.144</v>
      </c>
      <c r="J3111" s="336"/>
      <c r="K3111" s="336"/>
      <c r="L3111" s="337">
        <f t="shared" si="145"/>
        <v>16.231895248374485</v>
      </c>
      <c r="M3111" s="337">
        <f t="shared" si="146"/>
        <v>0.4</v>
      </c>
    </row>
    <row r="3112" spans="1:13">
      <c r="A3112" s="334" t="s">
        <v>1591</v>
      </c>
      <c r="B3112" s="334" t="s">
        <v>1006</v>
      </c>
      <c r="C3112" s="334" t="s">
        <v>159</v>
      </c>
      <c r="D3112" s="334" t="s">
        <v>1537</v>
      </c>
      <c r="E3112" s="334" t="s">
        <v>1041</v>
      </c>
      <c r="F3112" s="334" t="str">
        <f t="shared" si="147"/>
        <v>Khulna FR Non-PNP</v>
      </c>
      <c r="G3112" s="338">
        <v>1169184</v>
      </c>
      <c r="H3112" s="336">
        <v>189768.60039582319</v>
      </c>
      <c r="I3112" s="336">
        <v>4676.7359999999999</v>
      </c>
      <c r="J3112" s="336"/>
      <c r="K3112" s="336"/>
      <c r="L3112" s="337">
        <f t="shared" si="145"/>
        <v>16.230858478718762</v>
      </c>
      <c r="M3112" s="337">
        <f t="shared" si="146"/>
        <v>0.4</v>
      </c>
    </row>
    <row r="3113" spans="1:13">
      <c r="A3113" s="334" t="s">
        <v>1592</v>
      </c>
      <c r="B3113" s="334" t="s">
        <v>52</v>
      </c>
      <c r="C3113" s="334" t="s">
        <v>52</v>
      </c>
      <c r="D3113" s="334" t="s">
        <v>1537</v>
      </c>
      <c r="E3113" s="334" t="s">
        <v>1041</v>
      </c>
      <c r="F3113" s="334" t="str">
        <f t="shared" si="147"/>
        <v>Dhaka FR Non-PNP</v>
      </c>
      <c r="G3113" s="338">
        <v>1963113</v>
      </c>
      <c r="H3113" s="336">
        <v>284811.11479872564</v>
      </c>
      <c r="I3113" s="336">
        <v>7852.4520000000002</v>
      </c>
      <c r="J3113" s="336"/>
      <c r="K3113" s="336"/>
      <c r="L3113" s="337">
        <f t="shared" si="145"/>
        <v>14.508136556516394</v>
      </c>
      <c r="M3113" s="337">
        <f t="shared" si="146"/>
        <v>0.4</v>
      </c>
    </row>
    <row r="3114" spans="1:13">
      <c r="A3114" s="334" t="s">
        <v>1593</v>
      </c>
      <c r="B3114" s="334" t="s">
        <v>522</v>
      </c>
      <c r="C3114" s="334" t="s">
        <v>52</v>
      </c>
      <c r="D3114" s="334" t="s">
        <v>1537</v>
      </c>
      <c r="E3114" s="334" t="s">
        <v>1041</v>
      </c>
      <c r="F3114" s="334" t="str">
        <f t="shared" si="147"/>
        <v>Dhaka FR Non-PNP</v>
      </c>
      <c r="G3114" s="338">
        <v>1186406</v>
      </c>
      <c r="H3114" s="336">
        <v>204924.54363677718</v>
      </c>
      <c r="I3114" s="336">
        <v>4745.6239999999998</v>
      </c>
      <c r="J3114" s="336"/>
      <c r="K3114" s="336"/>
      <c r="L3114" s="337">
        <f t="shared" si="145"/>
        <v>17.272716391924618</v>
      </c>
      <c r="M3114" s="337">
        <f t="shared" si="146"/>
        <v>0.4</v>
      </c>
    </row>
    <row r="3115" spans="1:13">
      <c r="A3115" s="334" t="s">
        <v>1594</v>
      </c>
      <c r="B3115" s="334" t="s">
        <v>52</v>
      </c>
      <c r="C3115" s="334" t="s">
        <v>52</v>
      </c>
      <c r="D3115" s="334" t="s">
        <v>1537</v>
      </c>
      <c r="E3115" s="334" t="s">
        <v>1041</v>
      </c>
      <c r="F3115" s="334" t="str">
        <f t="shared" si="147"/>
        <v>Dhaka FR Non-PNP</v>
      </c>
      <c r="G3115" s="338">
        <v>2115899</v>
      </c>
      <c r="H3115" s="336">
        <v>328258.40375569736</v>
      </c>
      <c r="I3115" s="336">
        <v>8463.5959999999995</v>
      </c>
      <c r="J3115" s="336"/>
      <c r="K3115" s="336"/>
      <c r="L3115" s="337">
        <f t="shared" si="145"/>
        <v>15.513897579974156</v>
      </c>
      <c r="M3115" s="337">
        <f t="shared" si="146"/>
        <v>0.4</v>
      </c>
    </row>
    <row r="3116" spans="1:13">
      <c r="A3116" s="334" t="s">
        <v>1595</v>
      </c>
      <c r="B3116" s="334" t="s">
        <v>576</v>
      </c>
      <c r="C3116" s="334" t="s">
        <v>389</v>
      </c>
      <c r="D3116" s="334" t="s">
        <v>1537</v>
      </c>
      <c r="E3116" s="334" t="s">
        <v>1041</v>
      </c>
      <c r="F3116" s="334" t="str">
        <f t="shared" si="147"/>
        <v>Rangpur FR Non-PNP</v>
      </c>
      <c r="G3116" s="338">
        <v>1137318</v>
      </c>
      <c r="H3116" s="336">
        <v>181527.61208676032</v>
      </c>
      <c r="I3116" s="336">
        <v>4549.2719999999999</v>
      </c>
      <c r="J3116" s="336"/>
      <c r="K3116" s="336"/>
      <c r="L3116" s="337">
        <f t="shared" si="145"/>
        <v>15.961025156267668</v>
      </c>
      <c r="M3116" s="337">
        <f t="shared" si="146"/>
        <v>0.4</v>
      </c>
    </row>
    <row r="3117" spans="1:13">
      <c r="A3117" s="334" t="s">
        <v>1596</v>
      </c>
      <c r="B3117" s="334" t="s">
        <v>1150</v>
      </c>
      <c r="C3117" s="334" t="s">
        <v>389</v>
      </c>
      <c r="D3117" s="334" t="s">
        <v>1537</v>
      </c>
      <c r="E3117" s="334" t="s">
        <v>1041</v>
      </c>
      <c r="F3117" s="334" t="str">
        <f t="shared" si="147"/>
        <v>Rangpur FR Non-PNP</v>
      </c>
      <c r="G3117" s="338">
        <v>1130113</v>
      </c>
      <c r="H3117" s="336">
        <v>167546.64933188548</v>
      </c>
      <c r="I3117" s="336">
        <v>4520.4520000000002</v>
      </c>
      <c r="J3117" s="336"/>
      <c r="K3117" s="336"/>
      <c r="L3117" s="337">
        <f t="shared" si="145"/>
        <v>14.825654543562058</v>
      </c>
      <c r="M3117" s="337">
        <f t="shared" si="146"/>
        <v>0.4</v>
      </c>
    </row>
    <row r="3118" spans="1:13">
      <c r="A3118" s="334" t="s">
        <v>1597</v>
      </c>
      <c r="B3118" s="334" t="s">
        <v>107</v>
      </c>
      <c r="C3118" s="334" t="s">
        <v>107</v>
      </c>
      <c r="D3118" s="334" t="s">
        <v>1537</v>
      </c>
      <c r="E3118" s="334" t="s">
        <v>1041</v>
      </c>
      <c r="F3118" s="334" t="str">
        <f t="shared" si="147"/>
        <v>Rajshahi FR Non-PNP</v>
      </c>
      <c r="G3118" s="338">
        <v>1468037</v>
      </c>
      <c r="H3118" s="336">
        <v>225779.58255332339</v>
      </c>
      <c r="I3118" s="336">
        <v>5872.1480000000001</v>
      </c>
      <c r="J3118" s="336"/>
      <c r="K3118" s="336"/>
      <c r="L3118" s="337">
        <f t="shared" si="145"/>
        <v>15.379692920091481</v>
      </c>
      <c r="M3118" s="337">
        <f t="shared" si="146"/>
        <v>0.4</v>
      </c>
    </row>
    <row r="3119" spans="1:13">
      <c r="A3119" s="334" t="s">
        <v>1598</v>
      </c>
      <c r="B3119" s="334" t="s">
        <v>336</v>
      </c>
      <c r="C3119" s="334" t="s">
        <v>389</v>
      </c>
      <c r="D3119" s="334" t="s">
        <v>1537</v>
      </c>
      <c r="E3119" s="334" t="s">
        <v>1041</v>
      </c>
      <c r="F3119" s="334" t="str">
        <f t="shared" si="147"/>
        <v>Rangpur FR Non-PNP</v>
      </c>
      <c r="G3119" s="338">
        <v>832467</v>
      </c>
      <c r="H3119" s="336">
        <v>122051.61366027078</v>
      </c>
      <c r="I3119" s="336">
        <v>3329.8679999999999</v>
      </c>
      <c r="J3119" s="336"/>
      <c r="K3119" s="336"/>
      <c r="L3119" s="337">
        <f t="shared" si="145"/>
        <v>14.66143566775269</v>
      </c>
      <c r="M3119" s="337">
        <f t="shared" si="146"/>
        <v>0.4</v>
      </c>
    </row>
    <row r="3120" spans="1:13">
      <c r="A3120" s="334" t="s">
        <v>1599</v>
      </c>
      <c r="B3120" s="334" t="s">
        <v>189</v>
      </c>
      <c r="C3120" s="334" t="s">
        <v>189</v>
      </c>
      <c r="D3120" s="334" t="s">
        <v>1537</v>
      </c>
      <c r="E3120" s="334" t="s">
        <v>1041</v>
      </c>
      <c r="F3120" s="334" t="str">
        <f t="shared" si="147"/>
        <v>Barishal FR Non-PNP</v>
      </c>
      <c r="G3120" s="338">
        <v>744351</v>
      </c>
      <c r="H3120" s="336">
        <v>85561.57860942604</v>
      </c>
      <c r="I3120" s="336">
        <v>2977.404</v>
      </c>
      <c r="J3120" s="336"/>
      <c r="K3120" s="336"/>
      <c r="L3120" s="337">
        <f t="shared" si="145"/>
        <v>11.494789233765527</v>
      </c>
      <c r="M3120" s="337">
        <f t="shared" si="146"/>
        <v>0.4</v>
      </c>
    </row>
    <row r="3121" spans="1:13">
      <c r="A3121" s="334" t="s">
        <v>1600</v>
      </c>
      <c r="B3121" s="334" t="s">
        <v>52</v>
      </c>
      <c r="C3121" s="334" t="s">
        <v>52</v>
      </c>
      <c r="D3121" s="334" t="s">
        <v>1537</v>
      </c>
      <c r="E3121" s="334" t="s">
        <v>1041</v>
      </c>
      <c r="F3121" s="334" t="str">
        <f t="shared" si="147"/>
        <v>Dhaka FR Non-PNP</v>
      </c>
      <c r="G3121" s="338">
        <v>1456006</v>
      </c>
      <c r="H3121" s="336">
        <v>235438.75787524899</v>
      </c>
      <c r="I3121" s="336">
        <v>5824.0240000000003</v>
      </c>
      <c r="J3121" s="336"/>
      <c r="K3121" s="336"/>
      <c r="L3121" s="337">
        <f t="shared" si="145"/>
        <v>16.170177724216039</v>
      </c>
      <c r="M3121" s="337">
        <f t="shared" si="146"/>
        <v>0.4</v>
      </c>
    </row>
    <row r="3122" spans="1:13">
      <c r="A3122" s="334" t="s">
        <v>1601</v>
      </c>
      <c r="B3122" s="334" t="s">
        <v>52</v>
      </c>
      <c r="C3122" s="334" t="s">
        <v>52</v>
      </c>
      <c r="D3122" s="334" t="s">
        <v>1537</v>
      </c>
      <c r="E3122" s="334" t="s">
        <v>1041</v>
      </c>
      <c r="F3122" s="334" t="str">
        <f t="shared" si="147"/>
        <v>Dhaka FR Non-PNP</v>
      </c>
      <c r="G3122" s="338">
        <v>1238928</v>
      </c>
      <c r="H3122" s="336">
        <v>193939.6622244067</v>
      </c>
      <c r="I3122" s="336">
        <v>4955.7120000000004</v>
      </c>
      <c r="J3122" s="336"/>
      <c r="K3122" s="336"/>
      <c r="L3122" s="337">
        <f t="shared" si="145"/>
        <v>15.653828327748402</v>
      </c>
      <c r="M3122" s="337">
        <f t="shared" si="146"/>
        <v>0.4</v>
      </c>
    </row>
    <row r="3123" spans="1:13">
      <c r="A3123" s="334" t="s">
        <v>1602</v>
      </c>
      <c r="B3123" s="334" t="s">
        <v>52</v>
      </c>
      <c r="C3123" s="334" t="s">
        <v>52</v>
      </c>
      <c r="D3123" s="334" t="s">
        <v>1537</v>
      </c>
      <c r="E3123" s="334" t="s">
        <v>1041</v>
      </c>
      <c r="F3123" s="334" t="str">
        <f t="shared" si="147"/>
        <v>Dhaka FR Non-PNP</v>
      </c>
      <c r="G3123" s="338">
        <v>2062084</v>
      </c>
      <c r="H3123" s="336">
        <v>350264.86901328247</v>
      </c>
      <c r="I3123" s="336">
        <v>8248.3359999999993</v>
      </c>
      <c r="J3123" s="336"/>
      <c r="K3123" s="336"/>
      <c r="L3123" s="337">
        <f t="shared" si="145"/>
        <v>16.985965121366657</v>
      </c>
      <c r="M3123" s="337">
        <f t="shared" si="146"/>
        <v>0.4</v>
      </c>
    </row>
    <row r="3124" spans="1:13">
      <c r="A3124" s="334" t="s">
        <v>1603</v>
      </c>
      <c r="B3124" s="334" t="s">
        <v>136</v>
      </c>
      <c r="C3124" s="334" t="s">
        <v>131</v>
      </c>
      <c r="D3124" s="334" t="s">
        <v>1537</v>
      </c>
      <c r="E3124" s="334" t="s">
        <v>1041</v>
      </c>
      <c r="F3124" s="334" t="str">
        <f t="shared" si="147"/>
        <v>Sylhet FR Non-PNP</v>
      </c>
      <c r="G3124" s="338">
        <v>1210498</v>
      </c>
      <c r="H3124" s="336">
        <v>193585.36859555723</v>
      </c>
      <c r="I3124" s="336">
        <v>4841.9920000000002</v>
      </c>
      <c r="J3124" s="336"/>
      <c r="K3124" s="336"/>
      <c r="L3124" s="337">
        <f t="shared" si="145"/>
        <v>15.992208875649297</v>
      </c>
      <c r="M3124" s="337">
        <f t="shared" si="146"/>
        <v>0.4</v>
      </c>
    </row>
    <row r="3125" spans="1:13">
      <c r="A3125" s="334" t="s">
        <v>1604</v>
      </c>
      <c r="B3125" s="334" t="s">
        <v>362</v>
      </c>
      <c r="C3125" s="334" t="s">
        <v>52</v>
      </c>
      <c r="D3125" s="334" t="s">
        <v>1537</v>
      </c>
      <c r="E3125" s="334" t="s">
        <v>1041</v>
      </c>
      <c r="F3125" s="334" t="str">
        <f t="shared" si="147"/>
        <v>Dhaka FR Non-PNP</v>
      </c>
      <c r="G3125" s="338">
        <v>962123</v>
      </c>
      <c r="H3125" s="336">
        <v>157336.4025627629</v>
      </c>
      <c r="I3125" s="336">
        <v>3848.4920000000002</v>
      </c>
      <c r="J3125" s="336"/>
      <c r="K3125" s="336"/>
      <c r="L3125" s="337">
        <f t="shared" si="145"/>
        <v>16.353044523700493</v>
      </c>
      <c r="M3125" s="337">
        <f t="shared" si="146"/>
        <v>0.4</v>
      </c>
    </row>
    <row r="3126" spans="1:13">
      <c r="A3126" s="334" t="s">
        <v>1605</v>
      </c>
      <c r="B3126" s="334" t="s">
        <v>107</v>
      </c>
      <c r="C3126" s="334" t="s">
        <v>107</v>
      </c>
      <c r="D3126" s="334" t="s">
        <v>1537</v>
      </c>
      <c r="E3126" s="334" t="s">
        <v>1041</v>
      </c>
      <c r="F3126" s="334" t="str">
        <f t="shared" si="147"/>
        <v>Rajshahi FR Non-PNP</v>
      </c>
      <c r="G3126" s="338">
        <v>1206291</v>
      </c>
      <c r="H3126" s="336">
        <v>163340.35178467387</v>
      </c>
      <c r="I3126" s="336">
        <v>4825.1639999999998</v>
      </c>
      <c r="J3126" s="336"/>
      <c r="K3126" s="336"/>
      <c r="L3126" s="337">
        <f t="shared" si="145"/>
        <v>13.540708816087815</v>
      </c>
      <c r="M3126" s="337">
        <f t="shared" si="146"/>
        <v>0.4</v>
      </c>
    </row>
    <row r="3127" spans="1:13">
      <c r="A3127" s="334" t="s">
        <v>1606</v>
      </c>
      <c r="B3127" s="334" t="s">
        <v>52</v>
      </c>
      <c r="C3127" s="334" t="s">
        <v>52</v>
      </c>
      <c r="D3127" s="334" t="s">
        <v>1537</v>
      </c>
      <c r="E3127" s="334" t="s">
        <v>1041</v>
      </c>
      <c r="F3127" s="334" t="str">
        <f t="shared" si="147"/>
        <v>Dhaka FR Non-PNP</v>
      </c>
      <c r="G3127" s="338">
        <v>1152184</v>
      </c>
      <c r="H3127" s="336">
        <v>160572.94694679513</v>
      </c>
      <c r="I3127" s="336">
        <v>4608.7359999999999</v>
      </c>
      <c r="J3127" s="336"/>
      <c r="K3127" s="336"/>
      <c r="L3127" s="337">
        <f t="shared" si="145"/>
        <v>13.936397914464626</v>
      </c>
      <c r="M3127" s="337">
        <f t="shared" si="146"/>
        <v>0.4</v>
      </c>
    </row>
    <row r="3128" spans="1:13">
      <c r="A3128" s="334" t="s">
        <v>1607</v>
      </c>
      <c r="B3128" s="334" t="s">
        <v>542</v>
      </c>
      <c r="C3128" s="334" t="s">
        <v>52</v>
      </c>
      <c r="D3128" s="334" t="s">
        <v>1537</v>
      </c>
      <c r="E3128" s="334" t="s">
        <v>1041</v>
      </c>
      <c r="F3128" s="334" t="str">
        <f t="shared" si="147"/>
        <v>Dhaka FR Non-PNP</v>
      </c>
      <c r="G3128" s="338">
        <v>1504557</v>
      </c>
      <c r="H3128" s="336">
        <v>235146.55987674757</v>
      </c>
      <c r="I3128" s="336">
        <v>6018.2280000000001</v>
      </c>
      <c r="J3128" s="336"/>
      <c r="K3128" s="336"/>
      <c r="L3128" s="337">
        <f t="shared" si="145"/>
        <v>15.628956555102105</v>
      </c>
      <c r="M3128" s="337">
        <f t="shared" si="146"/>
        <v>0.4</v>
      </c>
    </row>
    <row r="3129" spans="1:13">
      <c r="A3129" s="334" t="s">
        <v>1608</v>
      </c>
      <c r="B3129" s="334" t="s">
        <v>1139</v>
      </c>
      <c r="C3129" s="334" t="s">
        <v>189</v>
      </c>
      <c r="D3129" s="334" t="s">
        <v>1537</v>
      </c>
      <c r="E3129" s="334" t="s">
        <v>1041</v>
      </c>
      <c r="F3129" s="334" t="str">
        <f t="shared" si="147"/>
        <v>Barishal FR Non-PNP</v>
      </c>
      <c r="G3129" s="338">
        <v>686026</v>
      </c>
      <c r="H3129" s="336">
        <v>114318.09357071228</v>
      </c>
      <c r="I3129" s="336">
        <v>2744.1040000000003</v>
      </c>
      <c r="J3129" s="336"/>
      <c r="K3129" s="336"/>
      <c r="L3129" s="337">
        <f t="shared" si="145"/>
        <v>16.663813553817537</v>
      </c>
      <c r="M3129" s="337">
        <f t="shared" si="146"/>
        <v>0.4</v>
      </c>
    </row>
    <row r="3130" spans="1:13">
      <c r="A3130" s="334" t="s">
        <v>1609</v>
      </c>
      <c r="B3130" s="334" t="s">
        <v>189</v>
      </c>
      <c r="C3130" s="334" t="s">
        <v>189</v>
      </c>
      <c r="D3130" s="334" t="s">
        <v>1537</v>
      </c>
      <c r="E3130" s="334" t="s">
        <v>1041</v>
      </c>
      <c r="F3130" s="334" t="str">
        <f t="shared" si="147"/>
        <v>Barishal FR Non-PNP</v>
      </c>
      <c r="G3130" s="338">
        <v>861917</v>
      </c>
      <c r="H3130" s="336">
        <v>124824.31833609406</v>
      </c>
      <c r="I3130" s="336">
        <v>3447.6680000000001</v>
      </c>
      <c r="J3130" s="336"/>
      <c r="K3130" s="336"/>
      <c r="L3130" s="337">
        <f t="shared" si="145"/>
        <v>14.482173844592236</v>
      </c>
      <c r="M3130" s="337">
        <f t="shared" si="146"/>
        <v>0.4</v>
      </c>
    </row>
    <row r="3131" spans="1:13">
      <c r="A3131" s="334" t="s">
        <v>1610</v>
      </c>
      <c r="B3131" s="334" t="s">
        <v>195</v>
      </c>
      <c r="C3131" s="334" t="s">
        <v>195</v>
      </c>
      <c r="D3131" s="334" t="s">
        <v>1537</v>
      </c>
      <c r="E3131" s="334" t="s">
        <v>1041</v>
      </c>
      <c r="F3131" s="334" t="str">
        <f t="shared" si="147"/>
        <v>Chattogram FR Non-PNP</v>
      </c>
      <c r="G3131" s="338">
        <v>1184730</v>
      </c>
      <c r="H3131" s="336">
        <v>184035.03068267886</v>
      </c>
      <c r="I3131" s="336">
        <v>4738.92</v>
      </c>
      <c r="J3131" s="336"/>
      <c r="K3131" s="336"/>
      <c r="L3131" s="337">
        <f t="shared" si="145"/>
        <v>15.533921710658028</v>
      </c>
      <c r="M3131" s="337">
        <f t="shared" si="146"/>
        <v>0.4</v>
      </c>
    </row>
    <row r="3132" spans="1:13">
      <c r="A3132" s="334" t="s">
        <v>1611</v>
      </c>
      <c r="B3132" s="334" t="s">
        <v>52</v>
      </c>
      <c r="C3132" s="334" t="s">
        <v>52</v>
      </c>
      <c r="D3132" s="334" t="s">
        <v>1537</v>
      </c>
      <c r="E3132" s="334" t="s">
        <v>1041</v>
      </c>
      <c r="F3132" s="334" t="str">
        <f t="shared" si="147"/>
        <v>Dhaka FR Non-PNP</v>
      </c>
      <c r="G3132" s="338">
        <v>1688837</v>
      </c>
      <c r="H3132" s="336">
        <v>281679.02551180526</v>
      </c>
      <c r="I3132" s="336">
        <v>6755.348</v>
      </c>
      <c r="J3132" s="336"/>
      <c r="K3132" s="336"/>
      <c r="L3132" s="337">
        <f t="shared" si="145"/>
        <v>16.678875789185412</v>
      </c>
      <c r="M3132" s="337">
        <f t="shared" si="146"/>
        <v>0.4</v>
      </c>
    </row>
    <row r="3133" spans="1:13">
      <c r="A3133" s="334" t="s">
        <v>1612</v>
      </c>
      <c r="B3133" s="334" t="s">
        <v>189</v>
      </c>
      <c r="C3133" s="334" t="s">
        <v>189</v>
      </c>
      <c r="D3133" s="334" t="s">
        <v>1537</v>
      </c>
      <c r="E3133" s="334" t="s">
        <v>1041</v>
      </c>
      <c r="F3133" s="334" t="str">
        <f t="shared" si="147"/>
        <v>Barishal FR Non-PNP</v>
      </c>
      <c r="G3133" s="338">
        <v>1293527</v>
      </c>
      <c r="H3133" s="336">
        <v>183640.64753366963</v>
      </c>
      <c r="I3133" s="336">
        <v>5174.1080000000002</v>
      </c>
      <c r="J3133" s="336"/>
      <c r="K3133" s="336"/>
      <c r="L3133" s="337">
        <f t="shared" si="145"/>
        <v>14.196893264204737</v>
      </c>
      <c r="M3133" s="337">
        <f t="shared" si="146"/>
        <v>0.4</v>
      </c>
    </row>
    <row r="3134" spans="1:13">
      <c r="A3134" s="334" t="s">
        <v>1613</v>
      </c>
      <c r="B3134" s="334" t="s">
        <v>401</v>
      </c>
      <c r="C3134" s="334" t="s">
        <v>195</v>
      </c>
      <c r="D3134" s="334" t="s">
        <v>1537</v>
      </c>
      <c r="E3134" s="334" t="s">
        <v>1041</v>
      </c>
      <c r="F3134" s="334" t="str">
        <f t="shared" si="147"/>
        <v>Chattogram FR Non-PNP</v>
      </c>
      <c r="G3134" s="338">
        <v>1039287</v>
      </c>
      <c r="H3134" s="336">
        <v>138210.13785012608</v>
      </c>
      <c r="I3134" s="336">
        <v>4157.1480000000001</v>
      </c>
      <c r="J3134" s="336"/>
      <c r="K3134" s="336"/>
      <c r="L3134" s="337">
        <f t="shared" si="145"/>
        <v>13.298553513141806</v>
      </c>
      <c r="M3134" s="337">
        <f t="shared" si="146"/>
        <v>0.4</v>
      </c>
    </row>
    <row r="3135" spans="1:13">
      <c r="A3135" s="334" t="s">
        <v>1614</v>
      </c>
      <c r="B3135" s="334" t="s">
        <v>389</v>
      </c>
      <c r="C3135" s="334" t="s">
        <v>389</v>
      </c>
      <c r="D3135" s="334" t="s">
        <v>1537</v>
      </c>
      <c r="E3135" s="334" t="s">
        <v>1041</v>
      </c>
      <c r="F3135" s="334" t="str">
        <f t="shared" si="147"/>
        <v>Rangpur FR Non-PNP</v>
      </c>
      <c r="G3135" s="338">
        <v>1081355</v>
      </c>
      <c r="H3135" s="336">
        <v>139782.81207176312</v>
      </c>
      <c r="I3135" s="336">
        <v>4325.42</v>
      </c>
      <c r="J3135" s="336"/>
      <c r="K3135" s="336"/>
      <c r="L3135" s="337">
        <f t="shared" si="145"/>
        <v>12.9266348305379</v>
      </c>
      <c r="M3135" s="337">
        <f t="shared" si="146"/>
        <v>0.4</v>
      </c>
    </row>
    <row r="3136" spans="1:13">
      <c r="A3136" s="334" t="s">
        <v>1615</v>
      </c>
      <c r="B3136" s="334" t="s">
        <v>150</v>
      </c>
      <c r="C3136" s="334" t="s">
        <v>107</v>
      </c>
      <c r="D3136" s="334" t="s">
        <v>1537</v>
      </c>
      <c r="E3136" s="334" t="s">
        <v>1041</v>
      </c>
      <c r="F3136" s="334" t="str">
        <f t="shared" si="147"/>
        <v>Rajshahi FR Non-PNP</v>
      </c>
      <c r="G3136" s="338">
        <v>2115321</v>
      </c>
      <c r="H3136" s="336">
        <v>326292.20344698284</v>
      </c>
      <c r="I3136" s="336">
        <v>8461.2839999999997</v>
      </c>
      <c r="J3136" s="336"/>
      <c r="K3136" s="336"/>
      <c r="L3136" s="337">
        <f t="shared" si="145"/>
        <v>15.425186222184854</v>
      </c>
      <c r="M3136" s="337">
        <f t="shared" si="146"/>
        <v>0.4</v>
      </c>
    </row>
    <row r="3137" spans="1:13">
      <c r="A3137" s="334" t="s">
        <v>1616</v>
      </c>
      <c r="B3137" s="334" t="s">
        <v>189</v>
      </c>
      <c r="C3137" s="334" t="s">
        <v>189</v>
      </c>
      <c r="D3137" s="334" t="s">
        <v>1537</v>
      </c>
      <c r="E3137" s="334" t="s">
        <v>1041</v>
      </c>
      <c r="F3137" s="334" t="str">
        <f t="shared" si="147"/>
        <v>Barishal FR Non-PNP</v>
      </c>
      <c r="G3137" s="338">
        <v>451985</v>
      </c>
      <c r="H3137" s="336">
        <v>70759.898773531619</v>
      </c>
      <c r="I3137" s="336">
        <v>1807.94</v>
      </c>
      <c r="J3137" s="336"/>
      <c r="K3137" s="336"/>
      <c r="L3137" s="337">
        <f t="shared" si="145"/>
        <v>15.655364397829933</v>
      </c>
      <c r="M3137" s="337">
        <f t="shared" si="146"/>
        <v>0.4</v>
      </c>
    </row>
    <row r="3138" spans="1:13">
      <c r="A3138" s="334" t="s">
        <v>1617</v>
      </c>
      <c r="B3138" s="334" t="s">
        <v>131</v>
      </c>
      <c r="C3138" s="334" t="s">
        <v>131</v>
      </c>
      <c r="D3138" s="334" t="s">
        <v>1492</v>
      </c>
      <c r="E3138" s="334" t="s">
        <v>1041</v>
      </c>
      <c r="F3138" s="334" t="str">
        <f t="shared" si="147"/>
        <v>Sylhet FR PNP</v>
      </c>
      <c r="G3138" s="338">
        <v>3729606</v>
      </c>
      <c r="H3138" s="336">
        <v>656742.90099119605</v>
      </c>
      <c r="I3138" s="336">
        <v>26962.192825726554</v>
      </c>
      <c r="J3138" s="336"/>
      <c r="K3138" s="336"/>
      <c r="L3138" s="337">
        <f t="shared" si="145"/>
        <v>17.608908313403507</v>
      </c>
      <c r="M3138" s="337">
        <f t="shared" si="146"/>
        <v>0.72292335506020078</v>
      </c>
    </row>
    <row r="3139" spans="1:13">
      <c r="A3139" s="334" t="s">
        <v>1618</v>
      </c>
      <c r="B3139" s="334" t="s">
        <v>79</v>
      </c>
      <c r="C3139" s="334" t="s">
        <v>52</v>
      </c>
      <c r="D3139" s="334" t="s">
        <v>1537</v>
      </c>
      <c r="E3139" s="334" t="s">
        <v>1041</v>
      </c>
      <c r="F3139" s="334" t="str">
        <f t="shared" si="147"/>
        <v>Dhaka FR Non-PNP</v>
      </c>
      <c r="G3139" s="338">
        <v>847904</v>
      </c>
      <c r="H3139" s="336">
        <v>129288.92358683729</v>
      </c>
      <c r="I3139" s="336">
        <v>3391.616</v>
      </c>
      <c r="J3139" s="336"/>
      <c r="K3139" s="336"/>
      <c r="L3139" s="337">
        <f t="shared" ref="L3139:L3202" si="148">(H3139/G3139)*100</f>
        <v>15.248061524280732</v>
      </c>
      <c r="M3139" s="337">
        <f t="shared" ref="M3139:M3202" si="149">(I3139/G3139)*100</f>
        <v>0.4</v>
      </c>
    </row>
    <row r="3140" spans="1:13">
      <c r="A3140" s="334" t="s">
        <v>1619</v>
      </c>
      <c r="B3140" s="334" t="s">
        <v>283</v>
      </c>
      <c r="C3140" s="334" t="s">
        <v>195</v>
      </c>
      <c r="D3140" s="334" t="s">
        <v>1537</v>
      </c>
      <c r="E3140" s="334" t="s">
        <v>1041</v>
      </c>
      <c r="F3140" s="334" t="str">
        <f t="shared" ref="F3140:F3203" si="150">CONCATENATE(C3140," ",E3140," ",D3140)</f>
        <v>Chattogram FR Non-PNP</v>
      </c>
      <c r="G3140" s="338">
        <v>1067828</v>
      </c>
      <c r="H3140" s="336">
        <v>128081.1186961621</v>
      </c>
      <c r="I3140" s="336">
        <v>4271.3119999999999</v>
      </c>
      <c r="J3140" s="336"/>
      <c r="K3140" s="336"/>
      <c r="L3140" s="337">
        <f t="shared" si="148"/>
        <v>11.994545816008017</v>
      </c>
      <c r="M3140" s="337">
        <f t="shared" si="149"/>
        <v>0.4</v>
      </c>
    </row>
    <row r="3141" spans="1:13">
      <c r="A3141" s="334" t="s">
        <v>1620</v>
      </c>
      <c r="B3141" s="334" t="s">
        <v>325</v>
      </c>
      <c r="C3141" s="334" t="s">
        <v>389</v>
      </c>
      <c r="D3141" s="334" t="s">
        <v>1537</v>
      </c>
      <c r="E3141" s="334" t="s">
        <v>1041</v>
      </c>
      <c r="F3141" s="334" t="str">
        <f t="shared" si="150"/>
        <v>Rangpur FR Non-PNP</v>
      </c>
      <c r="G3141" s="338">
        <v>727794</v>
      </c>
      <c r="H3141" s="336">
        <v>106023.11528919201</v>
      </c>
      <c r="I3141" s="336">
        <v>2911.1759999999999</v>
      </c>
      <c r="J3141" s="336"/>
      <c r="K3141" s="336"/>
      <c r="L3141" s="337">
        <f t="shared" si="148"/>
        <v>14.567736926821601</v>
      </c>
      <c r="M3141" s="337">
        <f t="shared" si="149"/>
        <v>0.4</v>
      </c>
    </row>
    <row r="3142" spans="1:13">
      <c r="A3142" s="334" t="s">
        <v>1621</v>
      </c>
      <c r="B3142" s="334" t="s">
        <v>323</v>
      </c>
      <c r="C3142" s="334" t="s">
        <v>389</v>
      </c>
      <c r="D3142" s="334" t="s">
        <v>1537</v>
      </c>
      <c r="E3142" s="334" t="s">
        <v>1041</v>
      </c>
      <c r="F3142" s="334" t="str">
        <f t="shared" si="150"/>
        <v>Rangpur FR Non-PNP</v>
      </c>
      <c r="G3142" s="338">
        <v>1481828</v>
      </c>
      <c r="H3142" s="336">
        <v>234890.52997480566</v>
      </c>
      <c r="I3142" s="336">
        <v>5927.3119999999999</v>
      </c>
      <c r="J3142" s="336"/>
      <c r="K3142" s="336"/>
      <c r="L3142" s="337">
        <f t="shared" si="148"/>
        <v>15.851403130107251</v>
      </c>
      <c r="M3142" s="337">
        <f t="shared" si="149"/>
        <v>0.4</v>
      </c>
    </row>
    <row r="3143" spans="1:13">
      <c r="A3143" s="334" t="s">
        <v>1622</v>
      </c>
      <c r="B3143" s="334" t="s">
        <v>1163</v>
      </c>
      <c r="C3143" s="334" t="s">
        <v>159</v>
      </c>
      <c r="D3143" s="334" t="s">
        <v>1537</v>
      </c>
      <c r="E3143" s="334" t="s">
        <v>1041</v>
      </c>
      <c r="F3143" s="334" t="str">
        <f t="shared" si="150"/>
        <v>Khulna FR Non-PNP</v>
      </c>
      <c r="G3143" s="338">
        <v>2206479</v>
      </c>
      <c r="H3143" s="336">
        <v>379074.1624114571</v>
      </c>
      <c r="I3143" s="336">
        <v>26714.059115714888</v>
      </c>
      <c r="J3143" s="336"/>
      <c r="K3143" s="336"/>
      <c r="L3143" s="337">
        <f t="shared" si="148"/>
        <v>17.180048503133595</v>
      </c>
      <c r="M3143" s="337">
        <f t="shared" si="149"/>
        <v>1.2107098737724171</v>
      </c>
    </row>
    <row r="3144" spans="1:13">
      <c r="A3144" s="334" t="s">
        <v>1623</v>
      </c>
      <c r="B3144" s="334" t="s">
        <v>487</v>
      </c>
      <c r="C3144" s="334" t="s">
        <v>52</v>
      </c>
      <c r="D3144" s="334" t="s">
        <v>1537</v>
      </c>
      <c r="E3144" s="334" t="s">
        <v>1041</v>
      </c>
      <c r="F3144" s="334" t="str">
        <f t="shared" si="150"/>
        <v>Dhaka FR Non-PNP</v>
      </c>
      <c r="G3144" s="338">
        <v>3524297</v>
      </c>
      <c r="H3144" s="336">
        <v>499812.36023928825</v>
      </c>
      <c r="I3144" s="336">
        <v>14097.188</v>
      </c>
      <c r="J3144" s="336"/>
      <c r="K3144" s="336"/>
      <c r="L3144" s="337">
        <f t="shared" si="148"/>
        <v>14.181902383348744</v>
      </c>
      <c r="M3144" s="337">
        <f t="shared" si="149"/>
        <v>0.4</v>
      </c>
    </row>
    <row r="3145" spans="1:13">
      <c r="A3145" s="334" t="s">
        <v>1624</v>
      </c>
      <c r="B3145" s="334" t="s">
        <v>230</v>
      </c>
      <c r="C3145" s="334" t="s">
        <v>131</v>
      </c>
      <c r="D3145" s="334" t="s">
        <v>1537</v>
      </c>
      <c r="E3145" s="334" t="s">
        <v>1041</v>
      </c>
      <c r="F3145" s="334" t="str">
        <f t="shared" si="150"/>
        <v>Sylhet FR Non-PNP</v>
      </c>
      <c r="G3145" s="338">
        <v>2589704</v>
      </c>
      <c r="H3145" s="336">
        <v>444794.13931488205</v>
      </c>
      <c r="I3145" s="336">
        <v>10358.816000000001</v>
      </c>
      <c r="J3145" s="336"/>
      <c r="K3145" s="336"/>
      <c r="L3145" s="337">
        <f t="shared" si="148"/>
        <v>17.175481804672739</v>
      </c>
      <c r="M3145" s="337">
        <f t="shared" si="149"/>
        <v>0.4</v>
      </c>
    </row>
    <row r="3146" spans="1:13">
      <c r="A3146" s="334" t="s">
        <v>1625</v>
      </c>
      <c r="B3146" s="334" t="s">
        <v>136</v>
      </c>
      <c r="C3146" s="334" t="s">
        <v>131</v>
      </c>
      <c r="D3146" s="334" t="s">
        <v>1537</v>
      </c>
      <c r="E3146" s="334" t="s">
        <v>1041</v>
      </c>
      <c r="F3146" s="334" t="str">
        <f t="shared" si="150"/>
        <v>Sylhet FR Non-PNP</v>
      </c>
      <c r="G3146" s="338">
        <v>1172091</v>
      </c>
      <c r="H3146" s="336">
        <v>176375.55225497822</v>
      </c>
      <c r="I3146" s="336">
        <v>4688.3640000000005</v>
      </c>
      <c r="J3146" s="336"/>
      <c r="K3146" s="336"/>
      <c r="L3146" s="337">
        <f t="shared" si="148"/>
        <v>15.047940156095235</v>
      </c>
      <c r="M3146" s="337">
        <f t="shared" si="149"/>
        <v>0.4</v>
      </c>
    </row>
    <row r="3147" spans="1:13">
      <c r="A3147" s="334" t="s">
        <v>1626</v>
      </c>
      <c r="B3147" s="334" t="s">
        <v>52</v>
      </c>
      <c r="C3147" s="334" t="s">
        <v>52</v>
      </c>
      <c r="D3147" s="334" t="s">
        <v>1537</v>
      </c>
      <c r="E3147" s="334" t="s">
        <v>1041</v>
      </c>
      <c r="F3147" s="334" t="str">
        <f t="shared" si="150"/>
        <v>Dhaka FR Non-PNP</v>
      </c>
      <c r="G3147" s="338">
        <v>1079952</v>
      </c>
      <c r="H3147" s="336">
        <v>170625.26850059885</v>
      </c>
      <c r="I3147" s="336">
        <v>4319.808</v>
      </c>
      <c r="J3147" s="336"/>
      <c r="K3147" s="336"/>
      <c r="L3147" s="337">
        <f t="shared" si="148"/>
        <v>15.799338165085008</v>
      </c>
      <c r="M3147" s="337">
        <f t="shared" si="149"/>
        <v>0.4</v>
      </c>
    </row>
    <row r="3148" spans="1:13">
      <c r="A3148" s="334" t="s">
        <v>1627</v>
      </c>
      <c r="B3148" s="334" t="s">
        <v>52</v>
      </c>
      <c r="C3148" s="334" t="s">
        <v>52</v>
      </c>
      <c r="D3148" s="334" t="s">
        <v>1537</v>
      </c>
      <c r="E3148" s="334" t="s">
        <v>1041</v>
      </c>
      <c r="F3148" s="334" t="str">
        <f t="shared" si="150"/>
        <v>Dhaka FR Non-PNP</v>
      </c>
      <c r="G3148" s="338">
        <v>1000051</v>
      </c>
      <c r="H3148" s="336">
        <v>153351.89654312609</v>
      </c>
      <c r="I3148" s="336">
        <v>4000.2040000000002</v>
      </c>
      <c r="J3148" s="336"/>
      <c r="K3148" s="336"/>
      <c r="L3148" s="337">
        <f t="shared" si="148"/>
        <v>15.334407599525033</v>
      </c>
      <c r="M3148" s="337">
        <f t="shared" si="149"/>
        <v>0.4</v>
      </c>
    </row>
    <row r="3149" spans="1:13">
      <c r="A3149" s="334" t="s">
        <v>1628</v>
      </c>
      <c r="B3149" s="334" t="s">
        <v>52</v>
      </c>
      <c r="C3149" s="334" t="s">
        <v>52</v>
      </c>
      <c r="D3149" s="334" t="s">
        <v>1537</v>
      </c>
      <c r="E3149" s="334" t="s">
        <v>1041</v>
      </c>
      <c r="F3149" s="334" t="str">
        <f t="shared" si="150"/>
        <v>Dhaka FR Non-PNP</v>
      </c>
      <c r="G3149" s="338">
        <v>2138966</v>
      </c>
      <c r="H3149" s="336">
        <v>348432.37654364598</v>
      </c>
      <c r="I3149" s="336">
        <v>8555.8639999999996</v>
      </c>
      <c r="J3149" s="336"/>
      <c r="K3149" s="336"/>
      <c r="L3149" s="337">
        <f t="shared" si="148"/>
        <v>16.289757599870498</v>
      </c>
      <c r="M3149" s="337">
        <f t="shared" si="149"/>
        <v>0.4</v>
      </c>
    </row>
    <row r="3150" spans="1:13">
      <c r="A3150" s="334" t="s">
        <v>1629</v>
      </c>
      <c r="B3150" s="334" t="s">
        <v>162</v>
      </c>
      <c r="C3150" s="334" t="s">
        <v>195</v>
      </c>
      <c r="D3150" s="334" t="s">
        <v>1537</v>
      </c>
      <c r="E3150" s="334" t="s">
        <v>1041</v>
      </c>
      <c r="F3150" s="334" t="str">
        <f t="shared" si="150"/>
        <v>Chattogram FR Non-PNP</v>
      </c>
      <c r="G3150" s="338">
        <v>662641</v>
      </c>
      <c r="H3150" s="336">
        <v>107072.24494694176</v>
      </c>
      <c r="I3150" s="336">
        <v>2650.5639999999999</v>
      </c>
      <c r="J3150" s="336"/>
      <c r="K3150" s="336"/>
      <c r="L3150" s="337">
        <f t="shared" si="148"/>
        <v>16.158409296578654</v>
      </c>
      <c r="M3150" s="337">
        <f t="shared" si="149"/>
        <v>0.4</v>
      </c>
    </row>
    <row r="3151" spans="1:13">
      <c r="A3151" s="334" t="s">
        <v>1630</v>
      </c>
      <c r="B3151" s="334" t="s">
        <v>52</v>
      </c>
      <c r="C3151" s="334" t="s">
        <v>52</v>
      </c>
      <c r="D3151" s="334" t="s">
        <v>1537</v>
      </c>
      <c r="E3151" s="334" t="s">
        <v>1041</v>
      </c>
      <c r="F3151" s="334" t="str">
        <f t="shared" si="150"/>
        <v>Dhaka FR Non-PNP</v>
      </c>
      <c r="G3151" s="338">
        <v>1576287</v>
      </c>
      <c r="H3151" s="336">
        <v>250130.23966529479</v>
      </c>
      <c r="I3151" s="336">
        <v>6305.1480000000001</v>
      </c>
      <c r="J3151" s="336"/>
      <c r="K3151" s="336"/>
      <c r="L3151" s="337">
        <f t="shared" si="148"/>
        <v>15.868318375098875</v>
      </c>
      <c r="M3151" s="337">
        <f t="shared" si="149"/>
        <v>0.4</v>
      </c>
    </row>
    <row r="3152" spans="1:13">
      <c r="A3152" s="334" t="s">
        <v>1631</v>
      </c>
      <c r="B3152" s="334" t="s">
        <v>351</v>
      </c>
      <c r="C3152" s="334" t="s">
        <v>389</v>
      </c>
      <c r="D3152" s="334" t="s">
        <v>1537</v>
      </c>
      <c r="E3152" s="334" t="s">
        <v>1041</v>
      </c>
      <c r="F3152" s="334" t="str">
        <f t="shared" si="150"/>
        <v>Rangpur FR Non-PNP</v>
      </c>
      <c r="G3152" s="338">
        <v>766101</v>
      </c>
      <c r="H3152" s="336">
        <v>113776.62129362272</v>
      </c>
      <c r="I3152" s="336">
        <v>3064.404</v>
      </c>
      <c r="J3152" s="336"/>
      <c r="K3152" s="336"/>
      <c r="L3152" s="337">
        <f t="shared" si="148"/>
        <v>14.851386604850109</v>
      </c>
      <c r="M3152" s="337">
        <f t="shared" si="149"/>
        <v>0.4</v>
      </c>
    </row>
    <row r="3153" spans="1:13">
      <c r="A3153" s="334" t="s">
        <v>1632</v>
      </c>
      <c r="B3153" s="334" t="s">
        <v>189</v>
      </c>
      <c r="C3153" s="334" t="s">
        <v>189</v>
      </c>
      <c r="D3153" s="334" t="s">
        <v>1537</v>
      </c>
      <c r="E3153" s="334" t="s">
        <v>1041</v>
      </c>
      <c r="F3153" s="334" t="str">
        <f t="shared" si="150"/>
        <v>Barishal FR Non-PNP</v>
      </c>
      <c r="G3153" s="338">
        <v>1304872</v>
      </c>
      <c r="H3153" s="336">
        <v>198829.55627842489</v>
      </c>
      <c r="I3153" s="336">
        <v>5219.4880000000003</v>
      </c>
      <c r="J3153" s="336"/>
      <c r="K3153" s="336"/>
      <c r="L3153" s="337">
        <f t="shared" si="148"/>
        <v>15.237475881038515</v>
      </c>
      <c r="M3153" s="337">
        <f t="shared" si="149"/>
        <v>0.4</v>
      </c>
    </row>
    <row r="3154" spans="1:13">
      <c r="A3154" s="334" t="s">
        <v>1633</v>
      </c>
      <c r="B3154" s="334" t="s">
        <v>362</v>
      </c>
      <c r="C3154" s="334" t="s">
        <v>52</v>
      </c>
      <c r="D3154" s="334" t="s">
        <v>1537</v>
      </c>
      <c r="E3154" s="334" t="s">
        <v>1041</v>
      </c>
      <c r="F3154" s="334" t="str">
        <f t="shared" si="150"/>
        <v>Dhaka FR Non-PNP</v>
      </c>
      <c r="G3154" s="338">
        <v>1535009</v>
      </c>
      <c r="H3154" s="336">
        <v>227193.74669686932</v>
      </c>
      <c r="I3154" s="336">
        <v>6140.0360000000001</v>
      </c>
      <c r="J3154" s="336"/>
      <c r="K3154" s="336"/>
      <c r="L3154" s="337">
        <f t="shared" si="148"/>
        <v>14.800808770298371</v>
      </c>
      <c r="M3154" s="337">
        <f t="shared" si="149"/>
        <v>0.4</v>
      </c>
    </row>
    <row r="3155" spans="1:13">
      <c r="A3155" s="334" t="s">
        <v>1634</v>
      </c>
      <c r="B3155" s="334" t="s">
        <v>389</v>
      </c>
      <c r="C3155" s="334" t="s">
        <v>389</v>
      </c>
      <c r="D3155" s="334" t="s">
        <v>1537</v>
      </c>
      <c r="E3155" s="334" t="s">
        <v>1041</v>
      </c>
      <c r="F3155" s="334" t="str">
        <f t="shared" si="150"/>
        <v>Rangpur FR Non-PNP</v>
      </c>
      <c r="G3155" s="338">
        <v>836621</v>
      </c>
      <c r="H3155" s="336">
        <v>129436.2396926337</v>
      </c>
      <c r="I3155" s="336">
        <v>3346.4839999999999</v>
      </c>
      <c r="J3155" s="336"/>
      <c r="K3155" s="336"/>
      <c r="L3155" s="337">
        <f t="shared" si="148"/>
        <v>15.471311345595401</v>
      </c>
      <c r="M3155" s="337">
        <f t="shared" si="149"/>
        <v>0.4</v>
      </c>
    </row>
    <row r="3156" spans="1:13">
      <c r="A3156" s="334" t="s">
        <v>1635</v>
      </c>
      <c r="B3156" s="334" t="s">
        <v>336</v>
      </c>
      <c r="C3156" s="334" t="s">
        <v>389</v>
      </c>
      <c r="D3156" s="334" t="s">
        <v>1537</v>
      </c>
      <c r="E3156" s="334" t="s">
        <v>1041</v>
      </c>
      <c r="F3156" s="334" t="str">
        <f t="shared" si="150"/>
        <v>Rangpur FR Non-PNP</v>
      </c>
      <c r="G3156" s="338">
        <v>507324</v>
      </c>
      <c r="H3156" s="336">
        <v>69103.404965503098</v>
      </c>
      <c r="I3156" s="336">
        <v>2029.296</v>
      </c>
      <c r="J3156" s="336"/>
      <c r="K3156" s="336"/>
      <c r="L3156" s="337">
        <f t="shared" si="148"/>
        <v>13.621158266808408</v>
      </c>
      <c r="M3156" s="337">
        <f t="shared" si="149"/>
        <v>0.4</v>
      </c>
    </row>
    <row r="3157" spans="1:13">
      <c r="A3157" s="334" t="s">
        <v>1636</v>
      </c>
      <c r="B3157" s="334" t="s">
        <v>455</v>
      </c>
      <c r="C3157" s="334" t="s">
        <v>195</v>
      </c>
      <c r="D3157" s="334" t="s">
        <v>1537</v>
      </c>
      <c r="E3157" s="334" t="s">
        <v>1041</v>
      </c>
      <c r="F3157" s="334" t="str">
        <f t="shared" si="150"/>
        <v>Chattogram FR Non-PNP</v>
      </c>
      <c r="G3157" s="338">
        <v>855947</v>
      </c>
      <c r="H3157" s="336">
        <v>134626.4267452599</v>
      </c>
      <c r="I3157" s="336">
        <v>3423.788</v>
      </c>
      <c r="J3157" s="336"/>
      <c r="K3157" s="336"/>
      <c r="L3157" s="337">
        <f t="shared" si="148"/>
        <v>15.728360137398683</v>
      </c>
      <c r="M3157" s="337">
        <f t="shared" si="149"/>
        <v>0.4</v>
      </c>
    </row>
    <row r="3158" spans="1:13">
      <c r="A3158" s="334" t="s">
        <v>1637</v>
      </c>
      <c r="B3158" s="334" t="s">
        <v>52</v>
      </c>
      <c r="C3158" s="334" t="s">
        <v>52</v>
      </c>
      <c r="D3158" s="334" t="s">
        <v>1537</v>
      </c>
      <c r="E3158" s="334" t="s">
        <v>1041</v>
      </c>
      <c r="F3158" s="334" t="str">
        <f t="shared" si="150"/>
        <v>Dhaka FR Non-PNP</v>
      </c>
      <c r="G3158" s="338">
        <v>2334394</v>
      </c>
      <c r="H3158" s="336">
        <v>379485.90335864684</v>
      </c>
      <c r="I3158" s="336">
        <v>9337.5760000000009</v>
      </c>
      <c r="J3158" s="336"/>
      <c r="K3158" s="336"/>
      <c r="L3158" s="337">
        <f t="shared" si="148"/>
        <v>16.256291926669057</v>
      </c>
      <c r="M3158" s="337">
        <f t="shared" si="149"/>
        <v>0.4</v>
      </c>
    </row>
    <row r="3159" spans="1:13">
      <c r="A3159" s="334" t="s">
        <v>1638</v>
      </c>
      <c r="B3159" s="334" t="s">
        <v>195</v>
      </c>
      <c r="C3159" s="334" t="s">
        <v>195</v>
      </c>
      <c r="D3159" s="334" t="s">
        <v>1537</v>
      </c>
      <c r="E3159" s="334" t="s">
        <v>1041</v>
      </c>
      <c r="F3159" s="334" t="str">
        <f t="shared" si="150"/>
        <v>Chattogram FR Non-PNP</v>
      </c>
      <c r="G3159" s="338">
        <v>722006</v>
      </c>
      <c r="H3159" s="336">
        <v>115251.74168949014</v>
      </c>
      <c r="I3159" s="336">
        <v>2888.0239999999999</v>
      </c>
      <c r="J3159" s="336"/>
      <c r="K3159" s="336"/>
      <c r="L3159" s="337">
        <f t="shared" si="148"/>
        <v>15.962712455227537</v>
      </c>
      <c r="M3159" s="337">
        <f t="shared" si="149"/>
        <v>0.4</v>
      </c>
    </row>
    <row r="3160" spans="1:13">
      <c r="A3160" s="334" t="s">
        <v>1639</v>
      </c>
      <c r="B3160" s="334" t="s">
        <v>236</v>
      </c>
      <c r="C3160" s="334" t="s">
        <v>107</v>
      </c>
      <c r="D3160" s="334" t="s">
        <v>1537</v>
      </c>
      <c r="E3160" s="334" t="s">
        <v>1041</v>
      </c>
      <c r="F3160" s="334" t="str">
        <f t="shared" si="150"/>
        <v>Rajshahi FR Non-PNP</v>
      </c>
      <c r="G3160" s="338">
        <v>908655</v>
      </c>
      <c r="H3160" s="336">
        <v>136291.29609918236</v>
      </c>
      <c r="I3160" s="336">
        <v>3634.62</v>
      </c>
      <c r="J3160" s="336"/>
      <c r="K3160" s="336"/>
      <c r="L3160" s="337">
        <f t="shared" si="148"/>
        <v>14.999234703950604</v>
      </c>
      <c r="M3160" s="337">
        <f t="shared" si="149"/>
        <v>0.4</v>
      </c>
    </row>
    <row r="3161" spans="1:13">
      <c r="A3161" s="334" t="s">
        <v>1640</v>
      </c>
      <c r="B3161" s="334" t="s">
        <v>52</v>
      </c>
      <c r="C3161" s="334" t="s">
        <v>52</v>
      </c>
      <c r="D3161" s="334" t="s">
        <v>1537</v>
      </c>
      <c r="E3161" s="334" t="s">
        <v>1041</v>
      </c>
      <c r="F3161" s="334" t="str">
        <f t="shared" si="150"/>
        <v>Dhaka FR Non-PNP</v>
      </c>
      <c r="G3161" s="338">
        <v>1250295</v>
      </c>
      <c r="H3161" s="336">
        <v>189022.85092704033</v>
      </c>
      <c r="I3161" s="336">
        <v>5001.18</v>
      </c>
      <c r="J3161" s="336"/>
      <c r="K3161" s="336"/>
      <c r="L3161" s="337">
        <f t="shared" si="148"/>
        <v>15.11826016476434</v>
      </c>
      <c r="M3161" s="337">
        <f t="shared" si="149"/>
        <v>0.4</v>
      </c>
    </row>
    <row r="3162" spans="1:13">
      <c r="A3162" s="334" t="s">
        <v>1641</v>
      </c>
      <c r="B3162" s="334" t="s">
        <v>52</v>
      </c>
      <c r="C3162" s="334" t="s">
        <v>52</v>
      </c>
      <c r="D3162" s="334" t="s">
        <v>1537</v>
      </c>
      <c r="E3162" s="334" t="s">
        <v>1041</v>
      </c>
      <c r="F3162" s="334" t="str">
        <f t="shared" si="150"/>
        <v>Dhaka FR Non-PNP</v>
      </c>
      <c r="G3162" s="338">
        <v>2244790</v>
      </c>
      <c r="H3162" s="336">
        <v>362273.90619714424</v>
      </c>
      <c r="I3162" s="336">
        <v>8979.16</v>
      </c>
      <c r="J3162" s="336"/>
      <c r="K3162" s="336"/>
      <c r="L3162" s="337">
        <f t="shared" si="148"/>
        <v>16.138431933372129</v>
      </c>
      <c r="M3162" s="337">
        <f t="shared" si="149"/>
        <v>0.4</v>
      </c>
    </row>
    <row r="3163" spans="1:13">
      <c r="A3163" s="334" t="s">
        <v>1642</v>
      </c>
      <c r="B3163" s="334" t="s">
        <v>351</v>
      </c>
      <c r="C3163" s="334" t="s">
        <v>389</v>
      </c>
      <c r="D3163" s="334" t="s">
        <v>1537</v>
      </c>
      <c r="E3163" s="334" t="s">
        <v>1041</v>
      </c>
      <c r="F3163" s="334" t="str">
        <f t="shared" si="150"/>
        <v>Rangpur FR Non-PNP</v>
      </c>
      <c r="G3163" s="338">
        <v>1252729</v>
      </c>
      <c r="H3163" s="336">
        <v>188958.36860722949</v>
      </c>
      <c r="I3163" s="336">
        <v>5010.9160000000002</v>
      </c>
      <c r="J3163" s="336"/>
      <c r="K3163" s="336"/>
      <c r="L3163" s="337">
        <f t="shared" si="148"/>
        <v>15.083738670313332</v>
      </c>
      <c r="M3163" s="337">
        <f t="shared" si="149"/>
        <v>0.4</v>
      </c>
    </row>
    <row r="3164" spans="1:13">
      <c r="A3164" s="334" t="s">
        <v>1643</v>
      </c>
      <c r="B3164" s="334" t="s">
        <v>211</v>
      </c>
      <c r="C3164" s="334" t="s">
        <v>189</v>
      </c>
      <c r="D3164" s="334" t="s">
        <v>1537</v>
      </c>
      <c r="E3164" s="334" t="s">
        <v>1041</v>
      </c>
      <c r="F3164" s="334" t="str">
        <f t="shared" si="150"/>
        <v>Barishal FR Non-PNP</v>
      </c>
      <c r="G3164" s="338">
        <v>1213333</v>
      </c>
      <c r="H3164" s="336">
        <v>155017.93514713462</v>
      </c>
      <c r="I3164" s="336">
        <v>44957.168218496467</v>
      </c>
      <c r="J3164" s="336"/>
      <c r="K3164" s="336"/>
      <c r="L3164" s="337">
        <f t="shared" si="148"/>
        <v>12.776206956139379</v>
      </c>
      <c r="M3164" s="337">
        <f t="shared" si="149"/>
        <v>3.7052621348382075</v>
      </c>
    </row>
    <row r="3165" spans="1:13">
      <c r="A3165" s="334" t="s">
        <v>1644</v>
      </c>
      <c r="B3165" s="334" t="s">
        <v>79</v>
      </c>
      <c r="C3165" s="334" t="s">
        <v>52</v>
      </c>
      <c r="D3165" s="334" t="s">
        <v>1537</v>
      </c>
      <c r="E3165" s="334" t="s">
        <v>1041</v>
      </c>
      <c r="F3165" s="334" t="str">
        <f t="shared" si="150"/>
        <v>Dhaka FR Non-PNP</v>
      </c>
      <c r="G3165" s="338">
        <v>1015606</v>
      </c>
      <c r="H3165" s="336">
        <v>136134.62185009418</v>
      </c>
      <c r="I3165" s="336">
        <v>4062.424</v>
      </c>
      <c r="J3165" s="336"/>
      <c r="K3165" s="336"/>
      <c r="L3165" s="337">
        <f t="shared" si="148"/>
        <v>13.404275068293629</v>
      </c>
      <c r="M3165" s="337">
        <f t="shared" si="149"/>
        <v>0.4</v>
      </c>
    </row>
    <row r="3166" spans="1:13">
      <c r="A3166" s="334" t="s">
        <v>1645</v>
      </c>
      <c r="B3166" s="334" t="s">
        <v>131</v>
      </c>
      <c r="C3166" s="334" t="s">
        <v>131</v>
      </c>
      <c r="D3166" s="334" t="s">
        <v>1537</v>
      </c>
      <c r="E3166" s="334" t="s">
        <v>1041</v>
      </c>
      <c r="F3166" s="334" t="str">
        <f t="shared" si="150"/>
        <v>Sylhet FR Non-PNP</v>
      </c>
      <c r="G3166" s="338">
        <v>1156875</v>
      </c>
      <c r="H3166" s="336">
        <v>179696.77186917412</v>
      </c>
      <c r="I3166" s="336">
        <v>4627.5</v>
      </c>
      <c r="J3166" s="336"/>
      <c r="K3166" s="336"/>
      <c r="L3166" s="337">
        <f t="shared" si="148"/>
        <v>15.532946244769239</v>
      </c>
      <c r="M3166" s="337">
        <f t="shared" si="149"/>
        <v>0.4</v>
      </c>
    </row>
    <row r="3167" spans="1:13">
      <c r="A3167" s="334" t="s">
        <v>1646</v>
      </c>
      <c r="B3167" s="334" t="s">
        <v>389</v>
      </c>
      <c r="C3167" s="334" t="s">
        <v>389</v>
      </c>
      <c r="D3167" s="334" t="s">
        <v>1537</v>
      </c>
      <c r="E3167" s="334" t="s">
        <v>1041</v>
      </c>
      <c r="F3167" s="334" t="str">
        <f t="shared" si="150"/>
        <v>Rangpur FR Non-PNP</v>
      </c>
      <c r="G3167" s="338">
        <v>1660751</v>
      </c>
      <c r="H3167" s="336">
        <v>254157.70872194751</v>
      </c>
      <c r="I3167" s="336">
        <v>6643.0039999999999</v>
      </c>
      <c r="J3167" s="336"/>
      <c r="K3167" s="336"/>
      <c r="L3167" s="337">
        <f t="shared" si="148"/>
        <v>15.30378176631822</v>
      </c>
      <c r="M3167" s="337">
        <f t="shared" si="149"/>
        <v>0.4</v>
      </c>
    </row>
    <row r="3168" spans="1:13">
      <c r="A3168" s="334" t="s">
        <v>1647</v>
      </c>
      <c r="B3168" s="334" t="s">
        <v>162</v>
      </c>
      <c r="C3168" s="334" t="s">
        <v>195</v>
      </c>
      <c r="D3168" s="334" t="s">
        <v>1537</v>
      </c>
      <c r="E3168" s="334" t="s">
        <v>1041</v>
      </c>
      <c r="F3168" s="334" t="str">
        <f t="shared" si="150"/>
        <v>Chattogram FR Non-PNP</v>
      </c>
      <c r="G3168" s="338">
        <v>557937</v>
      </c>
      <c r="H3168" s="336">
        <v>79816.027554671018</v>
      </c>
      <c r="I3168" s="336">
        <v>2231.748</v>
      </c>
      <c r="J3168" s="336"/>
      <c r="K3168" s="336"/>
      <c r="L3168" s="337">
        <f t="shared" si="148"/>
        <v>14.305562734622551</v>
      </c>
      <c r="M3168" s="337">
        <f t="shared" si="149"/>
        <v>0.4</v>
      </c>
    </row>
    <row r="3169" spans="1:13">
      <c r="A3169" s="334" t="s">
        <v>1648</v>
      </c>
      <c r="B3169" s="334" t="s">
        <v>52</v>
      </c>
      <c r="C3169" s="334" t="s">
        <v>52</v>
      </c>
      <c r="D3169" s="334" t="s">
        <v>1537</v>
      </c>
      <c r="E3169" s="334" t="s">
        <v>1041</v>
      </c>
      <c r="F3169" s="334" t="str">
        <f t="shared" si="150"/>
        <v>Dhaka FR Non-PNP</v>
      </c>
      <c r="G3169" s="338">
        <v>3745745</v>
      </c>
      <c r="H3169" s="336">
        <v>615566.07242310175</v>
      </c>
      <c r="I3169" s="336">
        <v>14982.98</v>
      </c>
      <c r="J3169" s="336"/>
      <c r="K3169" s="336"/>
      <c r="L3169" s="337">
        <f t="shared" si="148"/>
        <v>16.433742083967321</v>
      </c>
      <c r="M3169" s="337">
        <f t="shared" si="149"/>
        <v>0.4</v>
      </c>
    </row>
    <row r="3170" spans="1:13">
      <c r="A3170" s="334" t="s">
        <v>1649</v>
      </c>
      <c r="B3170" s="334" t="s">
        <v>79</v>
      </c>
      <c r="C3170" s="334" t="s">
        <v>52</v>
      </c>
      <c r="D3170" s="334" t="s">
        <v>1537</v>
      </c>
      <c r="E3170" s="334" t="s">
        <v>1041</v>
      </c>
      <c r="F3170" s="334" t="str">
        <f t="shared" si="150"/>
        <v>Dhaka FR Non-PNP</v>
      </c>
      <c r="G3170" s="338">
        <v>1200120</v>
      </c>
      <c r="H3170" s="336">
        <v>173940.90984241638</v>
      </c>
      <c r="I3170" s="336">
        <v>4800.4800000000005</v>
      </c>
      <c r="J3170" s="336"/>
      <c r="K3170" s="336"/>
      <c r="L3170" s="337">
        <f t="shared" si="148"/>
        <v>14.493626457555608</v>
      </c>
      <c r="M3170" s="337">
        <f t="shared" si="149"/>
        <v>0.4</v>
      </c>
    </row>
    <row r="3171" spans="1:13">
      <c r="A3171" s="334" t="s">
        <v>1650</v>
      </c>
      <c r="B3171" s="334" t="s">
        <v>131</v>
      </c>
      <c r="C3171" s="334" t="s">
        <v>131</v>
      </c>
      <c r="D3171" s="334" t="s">
        <v>1537</v>
      </c>
      <c r="E3171" s="334" t="s">
        <v>1041</v>
      </c>
      <c r="F3171" s="334" t="str">
        <f t="shared" si="150"/>
        <v>Sylhet FR Non-PNP</v>
      </c>
      <c r="G3171" s="338">
        <v>1550331</v>
      </c>
      <c r="H3171" s="336">
        <v>243877.90862770283</v>
      </c>
      <c r="I3171" s="336">
        <v>6201.3240000000005</v>
      </c>
      <c r="J3171" s="336"/>
      <c r="K3171" s="336"/>
      <c r="L3171" s="337">
        <f t="shared" si="148"/>
        <v>15.730699355666811</v>
      </c>
      <c r="M3171" s="337">
        <f t="shared" si="149"/>
        <v>0.4</v>
      </c>
    </row>
    <row r="3172" spans="1:13">
      <c r="A3172" s="334" t="s">
        <v>1651</v>
      </c>
      <c r="B3172" s="334" t="s">
        <v>389</v>
      </c>
      <c r="C3172" s="334" t="s">
        <v>389</v>
      </c>
      <c r="D3172" s="334" t="s">
        <v>1537</v>
      </c>
      <c r="E3172" s="334" t="s">
        <v>1041</v>
      </c>
      <c r="F3172" s="334" t="str">
        <f t="shared" si="150"/>
        <v>Rangpur FR Non-PNP</v>
      </c>
      <c r="G3172" s="338">
        <v>910243</v>
      </c>
      <c r="H3172" s="336">
        <v>139925.43959111138</v>
      </c>
      <c r="I3172" s="336">
        <v>3640.9720000000002</v>
      </c>
      <c r="J3172" s="336"/>
      <c r="K3172" s="336"/>
      <c r="L3172" s="337">
        <f t="shared" si="148"/>
        <v>15.372317017665765</v>
      </c>
      <c r="M3172" s="337">
        <f t="shared" si="149"/>
        <v>0.4</v>
      </c>
    </row>
    <row r="3173" spans="1:13">
      <c r="A3173" s="334" t="s">
        <v>1652</v>
      </c>
      <c r="B3173" s="334" t="s">
        <v>189</v>
      </c>
      <c r="C3173" s="334" t="s">
        <v>189</v>
      </c>
      <c r="D3173" s="334" t="s">
        <v>1537</v>
      </c>
      <c r="E3173" s="334" t="s">
        <v>1041</v>
      </c>
      <c r="F3173" s="334" t="str">
        <f t="shared" si="150"/>
        <v>Barishal FR Non-PNP</v>
      </c>
      <c r="G3173" s="338">
        <v>968459</v>
      </c>
      <c r="H3173" s="336">
        <v>133073.69860565831</v>
      </c>
      <c r="I3173" s="336">
        <v>3873.8360000000002</v>
      </c>
      <c r="J3173" s="336"/>
      <c r="K3173" s="336"/>
      <c r="L3173" s="337">
        <f t="shared" si="148"/>
        <v>13.74076740529628</v>
      </c>
      <c r="M3173" s="337">
        <f t="shared" si="149"/>
        <v>0.4</v>
      </c>
    </row>
    <row r="3174" spans="1:13">
      <c r="A3174" s="334" t="s">
        <v>1653</v>
      </c>
      <c r="B3174" s="334" t="s">
        <v>107</v>
      </c>
      <c r="C3174" s="334" t="s">
        <v>107</v>
      </c>
      <c r="D3174" s="334" t="s">
        <v>1537</v>
      </c>
      <c r="E3174" s="334" t="s">
        <v>1041</v>
      </c>
      <c r="F3174" s="334" t="str">
        <f t="shared" si="150"/>
        <v>Rajshahi FR Non-PNP</v>
      </c>
      <c r="G3174" s="338">
        <v>1119064</v>
      </c>
      <c r="H3174" s="336">
        <v>188412.38525999186</v>
      </c>
      <c r="I3174" s="336">
        <v>4476.2560000000003</v>
      </c>
      <c r="J3174" s="336"/>
      <c r="K3174" s="336"/>
      <c r="L3174" s="337">
        <f t="shared" si="148"/>
        <v>16.836604989526236</v>
      </c>
      <c r="M3174" s="337">
        <f t="shared" si="149"/>
        <v>0.4</v>
      </c>
    </row>
    <row r="3175" spans="1:13">
      <c r="A3175" s="334" t="s">
        <v>1654</v>
      </c>
      <c r="B3175" s="334" t="s">
        <v>1564</v>
      </c>
      <c r="C3175" s="334" t="s">
        <v>189</v>
      </c>
      <c r="D3175" s="334" t="s">
        <v>1537</v>
      </c>
      <c r="E3175" s="334" t="s">
        <v>1041</v>
      </c>
      <c r="F3175" s="334" t="str">
        <f t="shared" si="150"/>
        <v>Barishal FR Non-PNP</v>
      </c>
      <c r="G3175" s="338">
        <v>730074</v>
      </c>
      <c r="H3175" s="336">
        <v>102481.03958799923</v>
      </c>
      <c r="I3175" s="336">
        <v>2920.2960000000003</v>
      </c>
      <c r="J3175" s="336"/>
      <c r="K3175" s="336"/>
      <c r="L3175" s="337">
        <f t="shared" si="148"/>
        <v>14.037075637264063</v>
      </c>
      <c r="M3175" s="337">
        <f t="shared" si="149"/>
        <v>0.4</v>
      </c>
    </row>
    <row r="3176" spans="1:13">
      <c r="A3176" s="334" t="s">
        <v>1655</v>
      </c>
      <c r="B3176" s="334" t="s">
        <v>52</v>
      </c>
      <c r="C3176" s="334" t="s">
        <v>52</v>
      </c>
      <c r="D3176" s="334" t="s">
        <v>1492</v>
      </c>
      <c r="E3176" s="334" t="s">
        <v>1041</v>
      </c>
      <c r="F3176" s="334" t="str">
        <f t="shared" si="150"/>
        <v>Dhaka FR PNP</v>
      </c>
      <c r="G3176" s="338">
        <v>8780106</v>
      </c>
      <c r="H3176" s="336">
        <v>1487147.8986228162</v>
      </c>
      <c r="I3176" s="336">
        <v>25886.416000000001</v>
      </c>
      <c r="J3176" s="336"/>
      <c r="K3176" s="336"/>
      <c r="L3176" s="337">
        <f t="shared" si="148"/>
        <v>16.937698686357731</v>
      </c>
      <c r="M3176" s="337">
        <f t="shared" si="149"/>
        <v>0.29483033576132228</v>
      </c>
    </row>
    <row r="3177" spans="1:13">
      <c r="A3177" s="334" t="s">
        <v>1656</v>
      </c>
      <c r="B3177" s="334" t="s">
        <v>189</v>
      </c>
      <c r="C3177" s="334" t="s">
        <v>189</v>
      </c>
      <c r="D3177" s="334" t="s">
        <v>1537</v>
      </c>
      <c r="E3177" s="334" t="s">
        <v>1041</v>
      </c>
      <c r="F3177" s="334" t="str">
        <f t="shared" si="150"/>
        <v>Barishal FR Non-PNP</v>
      </c>
      <c r="G3177" s="338">
        <v>1001193</v>
      </c>
      <c r="H3177" s="336">
        <v>128652.06059761957</v>
      </c>
      <c r="I3177" s="336">
        <v>4004.7719999999999</v>
      </c>
      <c r="J3177" s="336"/>
      <c r="K3177" s="336"/>
      <c r="L3177" s="337">
        <f t="shared" si="148"/>
        <v>12.849876157506051</v>
      </c>
      <c r="M3177" s="337">
        <f t="shared" si="149"/>
        <v>0.4</v>
      </c>
    </row>
    <row r="3178" spans="1:13">
      <c r="A3178" s="334" t="s">
        <v>1657</v>
      </c>
      <c r="B3178" s="334" t="s">
        <v>189</v>
      </c>
      <c r="C3178" s="334" t="s">
        <v>189</v>
      </c>
      <c r="D3178" s="334" t="s">
        <v>1537</v>
      </c>
      <c r="E3178" s="334" t="s">
        <v>1041</v>
      </c>
      <c r="F3178" s="334" t="str">
        <f t="shared" si="150"/>
        <v>Barishal FR Non-PNP</v>
      </c>
      <c r="G3178" s="338">
        <v>1116790</v>
      </c>
      <c r="H3178" s="336">
        <v>184998.97413167017</v>
      </c>
      <c r="I3178" s="336">
        <v>4467.16</v>
      </c>
      <c r="J3178" s="336"/>
      <c r="K3178" s="336"/>
      <c r="L3178" s="337">
        <f t="shared" si="148"/>
        <v>16.565242716327166</v>
      </c>
      <c r="M3178" s="337">
        <f t="shared" si="149"/>
        <v>0.4</v>
      </c>
    </row>
    <row r="3179" spans="1:13">
      <c r="A3179" s="334" t="s">
        <v>1658</v>
      </c>
      <c r="B3179" s="334" t="s">
        <v>52</v>
      </c>
      <c r="C3179" s="334" t="s">
        <v>52</v>
      </c>
      <c r="D3179" s="334" t="s">
        <v>1537</v>
      </c>
      <c r="E3179" s="334" t="s">
        <v>1041</v>
      </c>
      <c r="F3179" s="334" t="str">
        <f t="shared" si="150"/>
        <v>Dhaka FR Non-PNP</v>
      </c>
      <c r="G3179" s="338">
        <v>1365501</v>
      </c>
      <c r="H3179" s="336">
        <v>199555.01532517481</v>
      </c>
      <c r="I3179" s="336">
        <v>5462.0039999999999</v>
      </c>
      <c r="J3179" s="336"/>
      <c r="K3179" s="336"/>
      <c r="L3179" s="337">
        <f t="shared" si="148"/>
        <v>14.614051203563733</v>
      </c>
      <c r="M3179" s="337">
        <f t="shared" si="149"/>
        <v>0.4</v>
      </c>
    </row>
    <row r="3180" spans="1:13">
      <c r="A3180" s="334" t="s">
        <v>1659</v>
      </c>
      <c r="B3180" s="334" t="s">
        <v>162</v>
      </c>
      <c r="C3180" s="334" t="s">
        <v>195</v>
      </c>
      <c r="D3180" s="334" t="s">
        <v>1537</v>
      </c>
      <c r="E3180" s="334" t="s">
        <v>1041</v>
      </c>
      <c r="F3180" s="334" t="str">
        <f t="shared" si="150"/>
        <v>Chattogram FR Non-PNP</v>
      </c>
      <c r="G3180" s="338">
        <v>514015</v>
      </c>
      <c r="H3180" s="336">
        <v>80197.9272199845</v>
      </c>
      <c r="I3180" s="336">
        <v>2056.06</v>
      </c>
      <c r="J3180" s="336"/>
      <c r="K3180" s="336"/>
      <c r="L3180" s="337">
        <f t="shared" si="148"/>
        <v>15.602254257168468</v>
      </c>
      <c r="M3180" s="337">
        <f t="shared" si="149"/>
        <v>0.4</v>
      </c>
    </row>
    <row r="3181" spans="1:13">
      <c r="A3181" s="334" t="s">
        <v>1660</v>
      </c>
      <c r="B3181" s="334" t="s">
        <v>576</v>
      </c>
      <c r="C3181" s="334" t="s">
        <v>389</v>
      </c>
      <c r="D3181" s="334" t="s">
        <v>1537</v>
      </c>
      <c r="E3181" s="334" t="s">
        <v>1041</v>
      </c>
      <c r="F3181" s="334" t="str">
        <f t="shared" si="150"/>
        <v>Rangpur FR Non-PNP</v>
      </c>
      <c r="G3181" s="338">
        <v>888082</v>
      </c>
      <c r="H3181" s="336">
        <v>129852.15422384822</v>
      </c>
      <c r="I3181" s="336">
        <v>3552.328</v>
      </c>
      <c r="J3181" s="336"/>
      <c r="K3181" s="336"/>
      <c r="L3181" s="337">
        <f t="shared" si="148"/>
        <v>14.621640144023662</v>
      </c>
      <c r="M3181" s="337">
        <f t="shared" si="149"/>
        <v>0.4</v>
      </c>
    </row>
    <row r="3182" spans="1:13">
      <c r="A3182" s="334" t="s">
        <v>1661</v>
      </c>
      <c r="B3182" s="334" t="s">
        <v>52</v>
      </c>
      <c r="C3182" s="334" t="s">
        <v>52</v>
      </c>
      <c r="D3182" s="334" t="s">
        <v>1537</v>
      </c>
      <c r="E3182" s="334" t="s">
        <v>1041</v>
      </c>
      <c r="F3182" s="334" t="str">
        <f t="shared" si="150"/>
        <v>Dhaka FR Non-PNP</v>
      </c>
      <c r="G3182" s="338">
        <v>779804</v>
      </c>
      <c r="H3182" s="336">
        <v>117962.52515064884</v>
      </c>
      <c r="I3182" s="336">
        <v>3119.2159999999999</v>
      </c>
      <c r="J3182" s="336"/>
      <c r="K3182" s="336"/>
      <c r="L3182" s="337">
        <f t="shared" si="148"/>
        <v>15.127201854651789</v>
      </c>
      <c r="M3182" s="337">
        <f t="shared" si="149"/>
        <v>0.4</v>
      </c>
    </row>
    <row r="3183" spans="1:13">
      <c r="A3183" s="334" t="s">
        <v>1662</v>
      </c>
      <c r="B3183" s="334" t="s">
        <v>131</v>
      </c>
      <c r="C3183" s="334" t="s">
        <v>131</v>
      </c>
      <c r="D3183" s="334" t="s">
        <v>1537</v>
      </c>
      <c r="E3183" s="334" t="s">
        <v>1041</v>
      </c>
      <c r="F3183" s="334" t="str">
        <f t="shared" si="150"/>
        <v>Sylhet FR Non-PNP</v>
      </c>
      <c r="G3183" s="338">
        <v>1363931</v>
      </c>
      <c r="H3183" s="336">
        <v>191598.08612463815</v>
      </c>
      <c r="I3183" s="336">
        <v>5455.7240000000002</v>
      </c>
      <c r="J3183" s="336"/>
      <c r="K3183" s="336"/>
      <c r="L3183" s="337">
        <f t="shared" si="148"/>
        <v>14.047491121225205</v>
      </c>
      <c r="M3183" s="337">
        <f t="shared" si="149"/>
        <v>0.4</v>
      </c>
    </row>
    <row r="3184" spans="1:13">
      <c r="A3184" s="334" t="s">
        <v>1663</v>
      </c>
      <c r="B3184" s="334" t="s">
        <v>362</v>
      </c>
      <c r="C3184" s="334" t="s">
        <v>52</v>
      </c>
      <c r="D3184" s="334" t="s">
        <v>1537</v>
      </c>
      <c r="E3184" s="334" t="s">
        <v>1041</v>
      </c>
      <c r="F3184" s="334" t="str">
        <f t="shared" si="150"/>
        <v>Dhaka FR Non-PNP</v>
      </c>
      <c r="G3184" s="338">
        <v>960743</v>
      </c>
      <c r="H3184" s="336">
        <v>141845.59007041834</v>
      </c>
      <c r="I3184" s="336">
        <v>3842.9720000000002</v>
      </c>
      <c r="J3184" s="336"/>
      <c r="K3184" s="336"/>
      <c r="L3184" s="337">
        <f t="shared" si="148"/>
        <v>14.764155457850677</v>
      </c>
      <c r="M3184" s="337">
        <f t="shared" si="149"/>
        <v>0.4</v>
      </c>
    </row>
    <row r="3185" spans="1:13">
      <c r="A3185" s="334" t="s">
        <v>1679</v>
      </c>
      <c r="B3185" s="334" t="s">
        <v>401</v>
      </c>
      <c r="C3185" s="334" t="s">
        <v>195</v>
      </c>
      <c r="D3185" s="334" t="s">
        <v>1537</v>
      </c>
      <c r="E3185" s="334" t="s">
        <v>1041</v>
      </c>
      <c r="F3185" s="334" t="str">
        <f t="shared" si="150"/>
        <v>Chattogram FR Non-PNP</v>
      </c>
      <c r="G3185" s="338">
        <v>973412</v>
      </c>
      <c r="H3185" s="336">
        <v>159699.8489889148</v>
      </c>
      <c r="I3185" s="336">
        <v>17544.522598290048</v>
      </c>
      <c r="J3185" s="336"/>
      <c r="K3185" s="336"/>
      <c r="L3185" s="337">
        <f t="shared" si="148"/>
        <v>16.406192751775691</v>
      </c>
      <c r="M3185" s="337">
        <f t="shared" si="149"/>
        <v>1.8023737737247996</v>
      </c>
    </row>
    <row r="3186" spans="1:13">
      <c r="A3186" s="334" t="s">
        <v>1680</v>
      </c>
      <c r="B3186" s="334" t="s">
        <v>159</v>
      </c>
      <c r="C3186" s="334" t="s">
        <v>159</v>
      </c>
      <c r="D3186" s="334" t="s">
        <v>1537</v>
      </c>
      <c r="E3186" s="334" t="s">
        <v>1041</v>
      </c>
      <c r="F3186" s="334" t="str">
        <f t="shared" si="150"/>
        <v>Khulna FR Non-PNP</v>
      </c>
      <c r="G3186" s="338">
        <v>1019804</v>
      </c>
      <c r="H3186" s="336">
        <v>149772.96993525414</v>
      </c>
      <c r="I3186" s="336">
        <v>4079.2159999999999</v>
      </c>
      <c r="J3186" s="336"/>
      <c r="K3186" s="336"/>
      <c r="L3186" s="337">
        <f t="shared" si="148"/>
        <v>14.686446604960771</v>
      </c>
      <c r="M3186" s="337">
        <f t="shared" si="149"/>
        <v>0.4</v>
      </c>
    </row>
    <row r="3187" spans="1:13">
      <c r="A3187" s="334" t="s">
        <v>1664</v>
      </c>
      <c r="B3187" s="334" t="s">
        <v>131</v>
      </c>
      <c r="C3187" s="334" t="s">
        <v>131</v>
      </c>
      <c r="D3187" s="334" t="s">
        <v>1537</v>
      </c>
      <c r="E3187" s="334" t="s">
        <v>1041</v>
      </c>
      <c r="F3187" s="334" t="str">
        <f t="shared" si="150"/>
        <v>Sylhet FR Non-PNP</v>
      </c>
      <c r="G3187" s="338">
        <v>901117</v>
      </c>
      <c r="H3187" s="336">
        <v>146323.68611585951</v>
      </c>
      <c r="I3187" s="336">
        <v>3604.4680000000003</v>
      </c>
      <c r="J3187" s="336"/>
      <c r="K3187" s="336"/>
      <c r="L3187" s="337">
        <f t="shared" si="148"/>
        <v>16.238034141610857</v>
      </c>
      <c r="M3187" s="337">
        <f t="shared" si="149"/>
        <v>0.4</v>
      </c>
    </row>
    <row r="3188" spans="1:13">
      <c r="A3188" s="334" t="s">
        <v>1665</v>
      </c>
      <c r="B3188" s="334" t="s">
        <v>52</v>
      </c>
      <c r="C3188" s="334" t="s">
        <v>52</v>
      </c>
      <c r="D3188" s="334" t="s">
        <v>1537</v>
      </c>
      <c r="E3188" s="334" t="s">
        <v>1041</v>
      </c>
      <c r="F3188" s="334" t="str">
        <f t="shared" si="150"/>
        <v>Dhaka FR Non-PNP</v>
      </c>
      <c r="G3188" s="338">
        <v>905885</v>
      </c>
      <c r="H3188" s="336">
        <v>140348.25309898742</v>
      </c>
      <c r="I3188" s="336">
        <v>3623.54</v>
      </c>
      <c r="J3188" s="336"/>
      <c r="K3188" s="336"/>
      <c r="L3188" s="337">
        <f t="shared" si="148"/>
        <v>15.492943706870896</v>
      </c>
      <c r="M3188" s="337">
        <f t="shared" si="149"/>
        <v>0.4</v>
      </c>
    </row>
    <row r="3189" spans="1:13">
      <c r="A3189" s="334" t="s">
        <v>1666</v>
      </c>
      <c r="B3189" s="334" t="s">
        <v>52</v>
      </c>
      <c r="C3189" s="334" t="s">
        <v>52</v>
      </c>
      <c r="D3189" s="334" t="s">
        <v>1537</v>
      </c>
      <c r="E3189" s="334" t="s">
        <v>1041</v>
      </c>
      <c r="F3189" s="334" t="str">
        <f t="shared" si="150"/>
        <v>Dhaka FR Non-PNP</v>
      </c>
      <c r="G3189" s="338">
        <v>1453229</v>
      </c>
      <c r="H3189" s="336">
        <v>218844.21237297729</v>
      </c>
      <c r="I3189" s="336">
        <v>5812.9160000000002</v>
      </c>
      <c r="J3189" s="336"/>
      <c r="K3189" s="336"/>
      <c r="L3189" s="337">
        <f t="shared" si="148"/>
        <v>15.059169089866586</v>
      </c>
      <c r="M3189" s="337">
        <f t="shared" si="149"/>
        <v>0.4</v>
      </c>
    </row>
    <row r="3190" spans="1:13">
      <c r="A3190" s="334" t="s">
        <v>1667</v>
      </c>
      <c r="B3190" s="334" t="s">
        <v>52</v>
      </c>
      <c r="C3190" s="334" t="s">
        <v>52</v>
      </c>
      <c r="D3190" s="334" t="s">
        <v>1537</v>
      </c>
      <c r="E3190" s="334" t="s">
        <v>1041</v>
      </c>
      <c r="F3190" s="334" t="str">
        <f t="shared" si="150"/>
        <v>Dhaka FR Non-PNP</v>
      </c>
      <c r="G3190" s="338">
        <v>1155342</v>
      </c>
      <c r="H3190" s="336">
        <v>184301.38124755133</v>
      </c>
      <c r="I3190" s="336">
        <v>4621.3680000000004</v>
      </c>
      <c r="J3190" s="336"/>
      <c r="K3190" s="336"/>
      <c r="L3190" s="337">
        <f t="shared" si="148"/>
        <v>15.952106064485783</v>
      </c>
      <c r="M3190" s="337">
        <f t="shared" si="149"/>
        <v>0.4</v>
      </c>
    </row>
    <row r="3191" spans="1:13">
      <c r="A3191" s="334" t="s">
        <v>1710</v>
      </c>
      <c r="B3191" s="334" t="s">
        <v>79</v>
      </c>
      <c r="C3191" s="334" t="s">
        <v>52</v>
      </c>
      <c r="D3191" s="334" t="s">
        <v>1537</v>
      </c>
      <c r="E3191" s="334" t="s">
        <v>1041</v>
      </c>
      <c r="F3191" s="334" t="str">
        <f t="shared" si="150"/>
        <v>Dhaka FR Non-PNP</v>
      </c>
      <c r="G3191" s="338">
        <v>1207562</v>
      </c>
      <c r="H3191" s="336">
        <v>191911.20303206195</v>
      </c>
      <c r="I3191" s="336">
        <v>4830.2480000000005</v>
      </c>
      <c r="J3191" s="336"/>
      <c r="K3191" s="336"/>
      <c r="L3191" s="337">
        <f t="shared" si="148"/>
        <v>15.892451321924833</v>
      </c>
      <c r="M3191" s="337">
        <f t="shared" si="149"/>
        <v>0.4</v>
      </c>
    </row>
    <row r="3192" spans="1:13">
      <c r="A3192" s="334" t="s">
        <v>1668</v>
      </c>
      <c r="B3192" s="334" t="s">
        <v>189</v>
      </c>
      <c r="C3192" s="334" t="s">
        <v>189</v>
      </c>
      <c r="D3192" s="334" t="s">
        <v>1537</v>
      </c>
      <c r="E3192" s="334" t="s">
        <v>1041</v>
      </c>
      <c r="F3192" s="334" t="str">
        <f t="shared" si="150"/>
        <v>Barishal FR Non-PNP</v>
      </c>
      <c r="G3192" s="338">
        <v>748155</v>
      </c>
      <c r="H3192" s="336">
        <v>111014.79593902084</v>
      </c>
      <c r="I3192" s="336">
        <v>2992.62</v>
      </c>
      <c r="J3192" s="336"/>
      <c r="K3192" s="336"/>
      <c r="L3192" s="337">
        <f t="shared" si="148"/>
        <v>14.838475441455426</v>
      </c>
      <c r="M3192" s="337">
        <f t="shared" si="149"/>
        <v>0.4</v>
      </c>
    </row>
    <row r="3193" spans="1:13">
      <c r="A3193" s="334" t="s">
        <v>1669</v>
      </c>
      <c r="B3193" s="334" t="s">
        <v>159</v>
      </c>
      <c r="C3193" s="334" t="s">
        <v>159</v>
      </c>
      <c r="D3193" s="334" t="s">
        <v>1537</v>
      </c>
      <c r="E3193" s="334" t="s">
        <v>1041</v>
      </c>
      <c r="F3193" s="334" t="str">
        <f t="shared" si="150"/>
        <v>Khulna FR Non-PNP</v>
      </c>
      <c r="G3193" s="338">
        <v>1016864</v>
      </c>
      <c r="H3193" s="336">
        <v>120875.97816884755</v>
      </c>
      <c r="I3193" s="336">
        <v>4067.4560000000001</v>
      </c>
      <c r="J3193" s="336"/>
      <c r="K3193" s="336"/>
      <c r="L3193" s="337">
        <f t="shared" si="148"/>
        <v>11.887133202556836</v>
      </c>
      <c r="M3193" s="337">
        <f t="shared" si="149"/>
        <v>0.4</v>
      </c>
    </row>
    <row r="3194" spans="1:13">
      <c r="A3194" s="334" t="s">
        <v>1670</v>
      </c>
      <c r="B3194" s="334" t="s">
        <v>401</v>
      </c>
      <c r="C3194" s="334" t="s">
        <v>195</v>
      </c>
      <c r="D3194" s="334" t="s">
        <v>1537</v>
      </c>
      <c r="E3194" s="334" t="s">
        <v>1041</v>
      </c>
      <c r="F3194" s="334" t="str">
        <f t="shared" si="150"/>
        <v>Chattogram FR Non-PNP</v>
      </c>
      <c r="G3194" s="338">
        <v>866853</v>
      </c>
      <c r="H3194" s="336">
        <v>136650.09379344637</v>
      </c>
      <c r="I3194" s="336">
        <v>21008.042077424143</v>
      </c>
      <c r="J3194" s="336"/>
      <c r="K3194" s="336"/>
      <c r="L3194" s="337">
        <f t="shared" si="148"/>
        <v>15.763929269835414</v>
      </c>
      <c r="M3194" s="337">
        <f t="shared" si="149"/>
        <v>2.423483806069096</v>
      </c>
    </row>
    <row r="3195" spans="1:13">
      <c r="A3195" s="334" t="s">
        <v>1671</v>
      </c>
      <c r="B3195" s="334" t="s">
        <v>542</v>
      </c>
      <c r="C3195" s="334" t="s">
        <v>52</v>
      </c>
      <c r="D3195" s="334" t="s">
        <v>1537</v>
      </c>
      <c r="E3195" s="334" t="s">
        <v>1041</v>
      </c>
      <c r="F3195" s="334" t="str">
        <f t="shared" si="150"/>
        <v>Dhaka FR Non-PNP</v>
      </c>
      <c r="G3195" s="338">
        <v>646678</v>
      </c>
      <c r="H3195" s="336">
        <v>104527.34356054808</v>
      </c>
      <c r="I3195" s="336">
        <v>2586.712</v>
      </c>
      <c r="J3195" s="336"/>
      <c r="K3195" s="336"/>
      <c r="L3195" s="337">
        <f t="shared" si="148"/>
        <v>16.163738918062478</v>
      </c>
      <c r="M3195" s="337">
        <f t="shared" si="149"/>
        <v>0.4</v>
      </c>
    </row>
    <row r="3196" spans="1:13">
      <c r="A3196" s="334" t="s">
        <v>1681</v>
      </c>
      <c r="B3196" s="334" t="s">
        <v>52</v>
      </c>
      <c r="C3196" s="334" t="s">
        <v>52</v>
      </c>
      <c r="D3196" s="334" t="s">
        <v>1537</v>
      </c>
      <c r="E3196" s="334" t="s">
        <v>1041</v>
      </c>
      <c r="F3196" s="334" t="str">
        <f t="shared" si="150"/>
        <v>Dhaka FR Non-PNP</v>
      </c>
      <c r="G3196" s="338">
        <v>1127227</v>
      </c>
      <c r="H3196" s="336">
        <v>177729.30917711748</v>
      </c>
      <c r="I3196" s="336">
        <v>4508.9080000000004</v>
      </c>
      <c r="J3196" s="336"/>
      <c r="K3196" s="336"/>
      <c r="L3196" s="337">
        <f t="shared" si="148"/>
        <v>15.766949263734586</v>
      </c>
      <c r="M3196" s="337">
        <f t="shared" si="149"/>
        <v>0.4</v>
      </c>
    </row>
    <row r="3197" spans="1:13">
      <c r="A3197" s="334" t="s">
        <v>1672</v>
      </c>
      <c r="B3197" s="334" t="s">
        <v>189</v>
      </c>
      <c r="C3197" s="334" t="s">
        <v>189</v>
      </c>
      <c r="D3197" s="334" t="s">
        <v>1537</v>
      </c>
      <c r="E3197" s="334" t="s">
        <v>1041</v>
      </c>
      <c r="F3197" s="334" t="str">
        <f t="shared" si="150"/>
        <v>Barishal FR Non-PNP</v>
      </c>
      <c r="G3197" s="338">
        <v>1266000</v>
      </c>
      <c r="H3197" s="336">
        <v>197114.27364343024</v>
      </c>
      <c r="I3197" s="336">
        <v>5064</v>
      </c>
      <c r="J3197" s="336"/>
      <c r="K3197" s="336"/>
      <c r="L3197" s="337">
        <f t="shared" si="148"/>
        <v>15.56984783913351</v>
      </c>
      <c r="M3197" s="337">
        <f t="shared" si="149"/>
        <v>0.4</v>
      </c>
    </row>
    <row r="3198" spans="1:13">
      <c r="A3198" s="334" t="s">
        <v>1673</v>
      </c>
      <c r="B3198" s="334" t="s">
        <v>162</v>
      </c>
      <c r="C3198" s="334" t="s">
        <v>195</v>
      </c>
      <c r="D3198" s="334" t="s">
        <v>1537</v>
      </c>
      <c r="E3198" s="334" t="s">
        <v>1041</v>
      </c>
      <c r="F3198" s="334" t="str">
        <f t="shared" si="150"/>
        <v>Chattogram FR Non-PNP</v>
      </c>
      <c r="G3198" s="338">
        <v>1457339</v>
      </c>
      <c r="H3198" s="336">
        <v>204044.42046639917</v>
      </c>
      <c r="I3198" s="336">
        <v>5829.3559999999998</v>
      </c>
      <c r="J3198" s="336"/>
      <c r="K3198" s="336"/>
      <c r="L3198" s="337">
        <f t="shared" si="148"/>
        <v>14.001163796920221</v>
      </c>
      <c r="M3198" s="337">
        <f t="shared" si="149"/>
        <v>0.4</v>
      </c>
    </row>
    <row r="3199" spans="1:13">
      <c r="A3199" s="334" t="s">
        <v>1674</v>
      </c>
      <c r="B3199" s="334" t="s">
        <v>189</v>
      </c>
      <c r="C3199" s="334" t="s">
        <v>189</v>
      </c>
      <c r="D3199" s="334" t="s">
        <v>1537</v>
      </c>
      <c r="E3199" s="334" t="s">
        <v>1041</v>
      </c>
      <c r="F3199" s="334" t="str">
        <f t="shared" si="150"/>
        <v>Barishal FR Non-PNP</v>
      </c>
      <c r="G3199" s="338">
        <v>885046</v>
      </c>
      <c r="H3199" s="336">
        <v>132571.03453113223</v>
      </c>
      <c r="I3199" s="336">
        <v>3540.1840000000002</v>
      </c>
      <c r="J3199" s="336"/>
      <c r="K3199" s="336"/>
      <c r="L3199" s="337">
        <f t="shared" si="148"/>
        <v>14.978999343664876</v>
      </c>
      <c r="M3199" s="337">
        <f t="shared" si="149"/>
        <v>0.4</v>
      </c>
    </row>
    <row r="3200" spans="1:13">
      <c r="A3200" s="334" t="s">
        <v>1682</v>
      </c>
      <c r="B3200" s="334" t="s">
        <v>389</v>
      </c>
      <c r="C3200" s="334" t="s">
        <v>389</v>
      </c>
      <c r="D3200" s="334" t="s">
        <v>1537</v>
      </c>
      <c r="E3200" s="334" t="s">
        <v>1041</v>
      </c>
      <c r="F3200" s="334" t="str">
        <f t="shared" si="150"/>
        <v>Rangpur FR Non-PNP</v>
      </c>
      <c r="G3200" s="338">
        <v>1023889</v>
      </c>
      <c r="H3200" s="336">
        <v>152932.98342102906</v>
      </c>
      <c r="I3200" s="336">
        <v>4095.556</v>
      </c>
      <c r="J3200" s="336"/>
      <c r="K3200" s="336"/>
      <c r="L3200" s="337">
        <f t="shared" si="148"/>
        <v>14.936480753385284</v>
      </c>
      <c r="M3200" s="337">
        <f t="shared" si="149"/>
        <v>0.4</v>
      </c>
    </row>
    <row r="3201" spans="1:13">
      <c r="A3201" s="334" t="s">
        <v>1675</v>
      </c>
      <c r="B3201" s="334" t="s">
        <v>189</v>
      </c>
      <c r="C3201" s="334" t="s">
        <v>189</v>
      </c>
      <c r="D3201" s="334" t="s">
        <v>1537</v>
      </c>
      <c r="E3201" s="334" t="s">
        <v>1041</v>
      </c>
      <c r="F3201" s="334" t="str">
        <f t="shared" si="150"/>
        <v>Barishal FR Non-PNP</v>
      </c>
      <c r="G3201" s="338">
        <v>1017797</v>
      </c>
      <c r="H3201" s="336">
        <v>137554.76397471488</v>
      </c>
      <c r="I3201" s="336">
        <v>4071.1880000000001</v>
      </c>
      <c r="J3201" s="336"/>
      <c r="K3201" s="336"/>
      <c r="L3201" s="337">
        <f t="shared" si="148"/>
        <v>13.514950817767676</v>
      </c>
      <c r="M3201" s="337">
        <f t="shared" si="149"/>
        <v>0.4</v>
      </c>
    </row>
    <row r="3202" spans="1:13">
      <c r="A3202" s="334" t="s">
        <v>1676</v>
      </c>
      <c r="B3202" s="334" t="s">
        <v>52</v>
      </c>
      <c r="C3202" s="334" t="s">
        <v>52</v>
      </c>
      <c r="D3202" s="334" t="s">
        <v>1537</v>
      </c>
      <c r="E3202" s="334" t="s">
        <v>1041</v>
      </c>
      <c r="F3202" s="334" t="str">
        <f t="shared" si="150"/>
        <v>Dhaka FR Non-PNP</v>
      </c>
      <c r="G3202" s="338">
        <v>1995887</v>
      </c>
      <c r="H3202" s="336">
        <v>309271.34232603613</v>
      </c>
      <c r="I3202" s="336">
        <v>7983.5479999999998</v>
      </c>
      <c r="J3202" s="336"/>
      <c r="K3202" s="336"/>
      <c r="L3202" s="337">
        <f t="shared" si="148"/>
        <v>15.495433475243644</v>
      </c>
      <c r="M3202" s="337">
        <f t="shared" si="149"/>
        <v>0.4</v>
      </c>
    </row>
    <row r="3203" spans="1:13">
      <c r="A3203" s="334" t="s">
        <v>1677</v>
      </c>
      <c r="B3203" s="334" t="s">
        <v>1566</v>
      </c>
      <c r="C3203" s="334" t="s">
        <v>389</v>
      </c>
      <c r="D3203" s="334" t="s">
        <v>1537</v>
      </c>
      <c r="E3203" s="334" t="s">
        <v>1041</v>
      </c>
      <c r="F3203" s="334" t="str">
        <f t="shared" si="150"/>
        <v>Rangpur FR Non-PNP</v>
      </c>
      <c r="G3203" s="338">
        <v>477398</v>
      </c>
      <c r="H3203" s="336">
        <v>75335.091219533948</v>
      </c>
      <c r="I3203" s="336">
        <v>1909.5920000000001</v>
      </c>
      <c r="J3203" s="336"/>
      <c r="K3203" s="336"/>
      <c r="L3203" s="337">
        <f t="shared" ref="L3203:L3266" si="151">(H3203/G3203)*100</f>
        <v>15.780353336112416</v>
      </c>
      <c r="M3203" s="337">
        <f t="shared" ref="M3203:M3266" si="152">(I3203/G3203)*100</f>
        <v>0.4</v>
      </c>
    </row>
    <row r="3204" spans="1:13">
      <c r="A3204" s="334" t="s">
        <v>1683</v>
      </c>
      <c r="B3204" s="334" t="s">
        <v>107</v>
      </c>
      <c r="C3204" s="334" t="s">
        <v>107</v>
      </c>
      <c r="D3204" s="334" t="s">
        <v>1537</v>
      </c>
      <c r="E3204" s="334" t="s">
        <v>1041</v>
      </c>
      <c r="F3204" s="334" t="str">
        <f t="shared" ref="F3204:F3267" si="153">CONCATENATE(C3204," ",E3204," ",D3204)</f>
        <v>Rajshahi FR Non-PNP</v>
      </c>
      <c r="G3204" s="338">
        <v>2133261</v>
      </c>
      <c r="H3204" s="336">
        <v>291482.49342033581</v>
      </c>
      <c r="I3204" s="336">
        <v>8533.0439999999999</v>
      </c>
      <c r="J3204" s="336"/>
      <c r="K3204" s="336"/>
      <c r="L3204" s="337">
        <f t="shared" si="151"/>
        <v>13.66370516408146</v>
      </c>
      <c r="M3204" s="337">
        <f t="shared" si="152"/>
        <v>0.4</v>
      </c>
    </row>
    <row r="3205" spans="1:13">
      <c r="A3205" s="334" t="s">
        <v>1684</v>
      </c>
      <c r="B3205" s="334" t="s">
        <v>401</v>
      </c>
      <c r="C3205" s="334" t="s">
        <v>195</v>
      </c>
      <c r="D3205" s="334" t="s">
        <v>1537</v>
      </c>
      <c r="E3205" s="334" t="s">
        <v>1041</v>
      </c>
      <c r="F3205" s="334" t="str">
        <f t="shared" si="153"/>
        <v>Chattogram FR Non-PNP</v>
      </c>
      <c r="G3205" s="338">
        <v>1459252</v>
      </c>
      <c r="H3205" s="336">
        <v>239460.37894769537</v>
      </c>
      <c r="I3205" s="336">
        <v>5837.0079999999998</v>
      </c>
      <c r="J3205" s="336"/>
      <c r="K3205" s="336"/>
      <c r="L3205" s="337">
        <f t="shared" si="151"/>
        <v>16.40980303249167</v>
      </c>
      <c r="M3205" s="337">
        <f t="shared" si="152"/>
        <v>0.4</v>
      </c>
    </row>
    <row r="3206" spans="1:13">
      <c r="A3206" s="334" t="s">
        <v>1685</v>
      </c>
      <c r="B3206" s="334" t="s">
        <v>173</v>
      </c>
      <c r="C3206" s="334" t="s">
        <v>52</v>
      </c>
      <c r="D3206" s="334" t="s">
        <v>1537</v>
      </c>
      <c r="E3206" s="334" t="s">
        <v>1041</v>
      </c>
      <c r="F3206" s="334" t="str">
        <f t="shared" si="153"/>
        <v>Dhaka FR Non-PNP</v>
      </c>
      <c r="G3206" s="338">
        <v>1055462</v>
      </c>
      <c r="H3206" s="336">
        <v>172604.17902138052</v>
      </c>
      <c r="I3206" s="336">
        <v>4221.848</v>
      </c>
      <c r="J3206" s="336"/>
      <c r="K3206" s="336"/>
      <c r="L3206" s="337">
        <f t="shared" si="151"/>
        <v>16.353424284472631</v>
      </c>
      <c r="M3206" s="337">
        <f t="shared" si="152"/>
        <v>0.4</v>
      </c>
    </row>
    <row r="3207" spans="1:13">
      <c r="A3207" s="334" t="s">
        <v>1686</v>
      </c>
      <c r="B3207" s="334" t="s">
        <v>170</v>
      </c>
      <c r="C3207" s="334" t="s">
        <v>195</v>
      </c>
      <c r="D3207" s="334" t="s">
        <v>1537</v>
      </c>
      <c r="E3207" s="334" t="s">
        <v>1041</v>
      </c>
      <c r="F3207" s="334" t="str">
        <f t="shared" si="153"/>
        <v>Chattogram FR Non-PNP</v>
      </c>
      <c r="G3207" s="338">
        <v>766114</v>
      </c>
      <c r="H3207" s="336">
        <v>125996.74691322574</v>
      </c>
      <c r="I3207" s="336">
        <v>3064.4560000000001</v>
      </c>
      <c r="J3207" s="336"/>
      <c r="K3207" s="336"/>
      <c r="L3207" s="337">
        <f t="shared" si="151"/>
        <v>16.446213868069993</v>
      </c>
      <c r="M3207" s="337">
        <f t="shared" si="152"/>
        <v>0.4</v>
      </c>
    </row>
    <row r="3208" spans="1:13">
      <c r="A3208" s="334" t="s">
        <v>1687</v>
      </c>
      <c r="B3208" s="334" t="s">
        <v>103</v>
      </c>
      <c r="C3208" s="334" t="s">
        <v>52</v>
      </c>
      <c r="D3208" s="334" t="s">
        <v>1537</v>
      </c>
      <c r="E3208" s="334" t="s">
        <v>1041</v>
      </c>
      <c r="F3208" s="334" t="str">
        <f t="shared" si="153"/>
        <v>Dhaka FR Non-PNP</v>
      </c>
      <c r="G3208" s="338">
        <v>1316575</v>
      </c>
      <c r="H3208" s="336">
        <v>192974.44009087127</v>
      </c>
      <c r="I3208" s="336">
        <v>5266.3</v>
      </c>
      <c r="J3208" s="336"/>
      <c r="K3208" s="336"/>
      <c r="L3208" s="337">
        <f t="shared" si="151"/>
        <v>14.657307034606557</v>
      </c>
      <c r="M3208" s="337">
        <f t="shared" si="152"/>
        <v>0.4</v>
      </c>
    </row>
    <row r="3209" spans="1:13">
      <c r="A3209" s="334" t="s">
        <v>1688</v>
      </c>
      <c r="B3209" s="334" t="s">
        <v>162</v>
      </c>
      <c r="C3209" s="334" t="s">
        <v>195</v>
      </c>
      <c r="D3209" s="334" t="s">
        <v>1537</v>
      </c>
      <c r="E3209" s="334" t="s">
        <v>1041</v>
      </c>
      <c r="F3209" s="334" t="str">
        <f t="shared" si="153"/>
        <v>Chattogram FR Non-PNP</v>
      </c>
      <c r="G3209" s="338">
        <v>2151926</v>
      </c>
      <c r="H3209" s="336">
        <v>370152.56276166986</v>
      </c>
      <c r="I3209" s="336">
        <v>8607.7039999999997</v>
      </c>
      <c r="J3209" s="336"/>
      <c r="K3209" s="336"/>
      <c r="L3209" s="337">
        <f t="shared" si="151"/>
        <v>17.200989381682728</v>
      </c>
      <c r="M3209" s="337">
        <f t="shared" si="152"/>
        <v>0.4</v>
      </c>
    </row>
    <row r="3210" spans="1:13">
      <c r="A3210" s="334" t="s">
        <v>1689</v>
      </c>
      <c r="B3210" s="334" t="s">
        <v>173</v>
      </c>
      <c r="C3210" s="334" t="s">
        <v>52</v>
      </c>
      <c r="D3210" s="334" t="s">
        <v>1537</v>
      </c>
      <c r="E3210" s="334" t="s">
        <v>1041</v>
      </c>
      <c r="F3210" s="334" t="str">
        <f t="shared" si="153"/>
        <v>Dhaka FR Non-PNP</v>
      </c>
      <c r="G3210" s="338">
        <v>1102274</v>
      </c>
      <c r="H3210" s="336">
        <v>150543.66329843915</v>
      </c>
      <c r="I3210" s="336">
        <v>4409.0960000000005</v>
      </c>
      <c r="J3210" s="336"/>
      <c r="K3210" s="336"/>
      <c r="L3210" s="337">
        <f t="shared" si="151"/>
        <v>13.657553684332493</v>
      </c>
      <c r="M3210" s="337">
        <f t="shared" si="152"/>
        <v>0.4</v>
      </c>
    </row>
    <row r="3211" spans="1:13">
      <c r="A3211" s="334" t="s">
        <v>1690</v>
      </c>
      <c r="B3211" s="334" t="s">
        <v>52</v>
      </c>
      <c r="C3211" s="334" t="s">
        <v>52</v>
      </c>
      <c r="D3211" s="334" t="s">
        <v>1492</v>
      </c>
      <c r="E3211" s="334" t="s">
        <v>1041</v>
      </c>
      <c r="F3211" s="334" t="str">
        <f t="shared" si="153"/>
        <v>Dhaka FR PNP</v>
      </c>
      <c r="G3211" s="338">
        <v>4432401</v>
      </c>
      <c r="H3211" s="336">
        <v>711251.6945066232</v>
      </c>
      <c r="I3211" s="336">
        <v>12515.628000000001</v>
      </c>
      <c r="J3211" s="336"/>
      <c r="K3211" s="336"/>
      <c r="L3211" s="337">
        <f t="shared" si="151"/>
        <v>16.046645926364135</v>
      </c>
      <c r="M3211" s="337">
        <f t="shared" si="152"/>
        <v>0.28236678044247354</v>
      </c>
    </row>
    <row r="3212" spans="1:13">
      <c r="A3212" s="334" t="s">
        <v>1691</v>
      </c>
      <c r="B3212" s="334" t="s">
        <v>79</v>
      </c>
      <c r="C3212" s="334" t="s">
        <v>52</v>
      </c>
      <c r="D3212" s="334" t="s">
        <v>1537</v>
      </c>
      <c r="E3212" s="334" t="s">
        <v>1041</v>
      </c>
      <c r="F3212" s="334" t="str">
        <f t="shared" si="153"/>
        <v>Dhaka FR Non-PNP</v>
      </c>
      <c r="G3212" s="338">
        <v>853479</v>
      </c>
      <c r="H3212" s="336">
        <v>107669.81479957135</v>
      </c>
      <c r="I3212" s="336">
        <v>3413.9160000000002</v>
      </c>
      <c r="J3212" s="336"/>
      <c r="K3212" s="336"/>
      <c r="L3212" s="337">
        <f t="shared" si="151"/>
        <v>12.615402933120951</v>
      </c>
      <c r="M3212" s="337">
        <f t="shared" si="152"/>
        <v>0.4</v>
      </c>
    </row>
    <row r="3213" spans="1:13">
      <c r="A3213" s="334" t="s">
        <v>1692</v>
      </c>
      <c r="B3213" s="334" t="s">
        <v>186</v>
      </c>
      <c r="C3213" s="334" t="s">
        <v>195</v>
      </c>
      <c r="D3213" s="334" t="s">
        <v>1537</v>
      </c>
      <c r="E3213" s="334" t="s">
        <v>1041</v>
      </c>
      <c r="F3213" s="334" t="str">
        <f t="shared" si="153"/>
        <v>Chattogram FR Non-PNP</v>
      </c>
      <c r="G3213" s="338">
        <v>1106726</v>
      </c>
      <c r="H3213" s="336">
        <v>192816.97174843462</v>
      </c>
      <c r="I3213" s="336">
        <v>4426.9040000000005</v>
      </c>
      <c r="J3213" s="336"/>
      <c r="K3213" s="336"/>
      <c r="L3213" s="337">
        <f t="shared" si="151"/>
        <v>17.422286252282372</v>
      </c>
      <c r="M3213" s="337">
        <f t="shared" si="152"/>
        <v>0.4</v>
      </c>
    </row>
    <row r="3214" spans="1:13">
      <c r="A3214" s="334" t="s">
        <v>1693</v>
      </c>
      <c r="B3214" s="334" t="s">
        <v>362</v>
      </c>
      <c r="C3214" s="334" t="s">
        <v>52</v>
      </c>
      <c r="D3214" s="334" t="s">
        <v>1537</v>
      </c>
      <c r="E3214" s="334" t="s">
        <v>1041</v>
      </c>
      <c r="F3214" s="334" t="str">
        <f t="shared" si="153"/>
        <v>Dhaka FR Non-PNP</v>
      </c>
      <c r="G3214" s="338">
        <v>587348</v>
      </c>
      <c r="H3214" s="336">
        <v>93119.099008504592</v>
      </c>
      <c r="I3214" s="336">
        <v>2349.3919999999998</v>
      </c>
      <c r="J3214" s="336"/>
      <c r="K3214" s="336"/>
      <c r="L3214" s="337">
        <f t="shared" si="151"/>
        <v>15.854161248272675</v>
      </c>
      <c r="M3214" s="337">
        <f t="shared" si="152"/>
        <v>0.4</v>
      </c>
    </row>
    <row r="3215" spans="1:13">
      <c r="A3215" s="334" t="s">
        <v>1711</v>
      </c>
      <c r="B3215" s="334" t="s">
        <v>52</v>
      </c>
      <c r="C3215" s="334" t="s">
        <v>52</v>
      </c>
      <c r="D3215" s="334" t="s">
        <v>1537</v>
      </c>
      <c r="E3215" s="334" t="s">
        <v>1041</v>
      </c>
      <c r="F3215" s="334" t="str">
        <f t="shared" si="153"/>
        <v>Dhaka FR Non-PNP</v>
      </c>
      <c r="G3215" s="338">
        <v>706464</v>
      </c>
      <c r="H3215" s="336">
        <v>115026.35268201135</v>
      </c>
      <c r="I3215" s="336">
        <v>2825.8560000000002</v>
      </c>
      <c r="J3215" s="336"/>
      <c r="K3215" s="336"/>
      <c r="L3215" s="337">
        <f t="shared" si="151"/>
        <v>16.281983608791297</v>
      </c>
      <c r="M3215" s="337">
        <f t="shared" si="152"/>
        <v>0.4</v>
      </c>
    </row>
    <row r="3216" spans="1:13">
      <c r="A3216" s="334" t="s">
        <v>1694</v>
      </c>
      <c r="B3216" s="334" t="s">
        <v>52</v>
      </c>
      <c r="C3216" s="334" t="s">
        <v>52</v>
      </c>
      <c r="D3216" s="334" t="s">
        <v>1537</v>
      </c>
      <c r="E3216" s="334" t="s">
        <v>1041</v>
      </c>
      <c r="F3216" s="334" t="str">
        <f t="shared" si="153"/>
        <v>Dhaka FR Non-PNP</v>
      </c>
      <c r="G3216" s="338">
        <v>1748434</v>
      </c>
      <c r="H3216" s="336">
        <v>277875.73544917337</v>
      </c>
      <c r="I3216" s="336">
        <v>6993.7359999999999</v>
      </c>
      <c r="J3216" s="336"/>
      <c r="K3216" s="336"/>
      <c r="L3216" s="337">
        <f t="shared" si="151"/>
        <v>15.892835271401342</v>
      </c>
      <c r="M3216" s="337">
        <f t="shared" si="152"/>
        <v>0.4</v>
      </c>
    </row>
    <row r="3217" spans="1:13">
      <c r="A3217" s="334" t="s">
        <v>1695</v>
      </c>
      <c r="B3217" s="334" t="s">
        <v>52</v>
      </c>
      <c r="C3217" s="334" t="s">
        <v>52</v>
      </c>
      <c r="D3217" s="334" t="s">
        <v>1537</v>
      </c>
      <c r="E3217" s="334" t="s">
        <v>1041</v>
      </c>
      <c r="F3217" s="334" t="str">
        <f t="shared" si="153"/>
        <v>Dhaka FR Non-PNP</v>
      </c>
      <c r="G3217" s="338">
        <v>1784539</v>
      </c>
      <c r="H3217" s="336">
        <v>275757.84423521126</v>
      </c>
      <c r="I3217" s="336">
        <v>7138.1559999999999</v>
      </c>
      <c r="J3217" s="336"/>
      <c r="K3217" s="336"/>
      <c r="L3217" s="337">
        <f t="shared" si="151"/>
        <v>15.452609566684238</v>
      </c>
      <c r="M3217" s="337">
        <f t="shared" si="152"/>
        <v>0.4</v>
      </c>
    </row>
    <row r="3218" spans="1:13">
      <c r="A3218" s="334" t="s">
        <v>1696</v>
      </c>
      <c r="B3218" s="334" t="s">
        <v>52</v>
      </c>
      <c r="C3218" s="334" t="s">
        <v>52</v>
      </c>
      <c r="D3218" s="334" t="s">
        <v>1537</v>
      </c>
      <c r="E3218" s="334" t="s">
        <v>1041</v>
      </c>
      <c r="F3218" s="334" t="str">
        <f t="shared" si="153"/>
        <v>Dhaka FR Non-PNP</v>
      </c>
      <c r="G3218" s="338">
        <v>1422996</v>
      </c>
      <c r="H3218" s="336">
        <v>221466.86020181101</v>
      </c>
      <c r="I3218" s="336">
        <v>5691.9840000000004</v>
      </c>
      <c r="J3218" s="336"/>
      <c r="K3218" s="336"/>
      <c r="L3218" s="337">
        <f t="shared" si="151"/>
        <v>15.563421134129049</v>
      </c>
      <c r="M3218" s="337">
        <f t="shared" si="152"/>
        <v>0.4</v>
      </c>
    </row>
    <row r="3219" spans="1:13">
      <c r="A3219" s="334" t="s">
        <v>1697</v>
      </c>
      <c r="B3219" s="334" t="s">
        <v>159</v>
      </c>
      <c r="C3219" s="334" t="s">
        <v>159</v>
      </c>
      <c r="D3219" s="334" t="s">
        <v>1537</v>
      </c>
      <c r="E3219" s="334" t="s">
        <v>1041</v>
      </c>
      <c r="F3219" s="334" t="str">
        <f t="shared" si="153"/>
        <v>Khulna FR Non-PNP</v>
      </c>
      <c r="G3219" s="338">
        <v>1386049</v>
      </c>
      <c r="H3219" s="336">
        <v>193487.55730389149</v>
      </c>
      <c r="I3219" s="336">
        <v>5544.1959999999999</v>
      </c>
      <c r="J3219" s="336"/>
      <c r="K3219" s="336"/>
      <c r="L3219" s="337">
        <f t="shared" si="151"/>
        <v>13.959647696718621</v>
      </c>
      <c r="M3219" s="337">
        <f t="shared" si="152"/>
        <v>0.4</v>
      </c>
    </row>
    <row r="3220" spans="1:13">
      <c r="A3220" s="334" t="s">
        <v>1698</v>
      </c>
      <c r="B3220" s="334" t="s">
        <v>389</v>
      </c>
      <c r="C3220" s="334" t="s">
        <v>389</v>
      </c>
      <c r="D3220" s="334" t="s">
        <v>1537</v>
      </c>
      <c r="E3220" s="334" t="s">
        <v>1041</v>
      </c>
      <c r="F3220" s="334" t="str">
        <f t="shared" si="153"/>
        <v>Rangpur FR Non-PNP</v>
      </c>
      <c r="G3220" s="338">
        <v>1137321</v>
      </c>
      <c r="H3220" s="336">
        <v>177846.3641533521</v>
      </c>
      <c r="I3220" s="336">
        <v>4549.2839999999997</v>
      </c>
      <c r="J3220" s="336"/>
      <c r="K3220" s="336"/>
      <c r="L3220" s="337">
        <f t="shared" si="151"/>
        <v>15.637305927996767</v>
      </c>
      <c r="M3220" s="337">
        <f t="shared" si="152"/>
        <v>0.4</v>
      </c>
    </row>
    <row r="3221" spans="1:13">
      <c r="A3221" s="334" t="s">
        <v>1699</v>
      </c>
      <c r="B3221" s="334" t="s">
        <v>170</v>
      </c>
      <c r="C3221" s="334" t="s">
        <v>195</v>
      </c>
      <c r="D3221" s="334" t="s">
        <v>1537</v>
      </c>
      <c r="E3221" s="334" t="s">
        <v>1041</v>
      </c>
      <c r="F3221" s="334" t="str">
        <f t="shared" si="153"/>
        <v>Chattogram FR Non-PNP</v>
      </c>
      <c r="G3221" s="338">
        <v>841575</v>
      </c>
      <c r="H3221" s="336">
        <v>144616.91247067071</v>
      </c>
      <c r="I3221" s="336">
        <v>3366.3</v>
      </c>
      <c r="J3221" s="336"/>
      <c r="K3221" s="336"/>
      <c r="L3221" s="337">
        <f t="shared" si="151"/>
        <v>17.184078955609507</v>
      </c>
      <c r="M3221" s="337">
        <f t="shared" si="152"/>
        <v>0.4</v>
      </c>
    </row>
    <row r="3222" spans="1:13">
      <c r="A3222" s="334" t="s">
        <v>1712</v>
      </c>
      <c r="B3222" s="334" t="s">
        <v>52</v>
      </c>
      <c r="C3222" s="334" t="s">
        <v>52</v>
      </c>
      <c r="D3222" s="334" t="s">
        <v>1492</v>
      </c>
      <c r="E3222" s="334" t="s">
        <v>1041</v>
      </c>
      <c r="F3222" s="334" t="str">
        <f t="shared" si="153"/>
        <v>Dhaka FR PNP</v>
      </c>
      <c r="G3222" s="338">
        <v>4844739</v>
      </c>
      <c r="H3222" s="336">
        <v>765454.29773202073</v>
      </c>
      <c r="I3222" s="336">
        <v>16115.224</v>
      </c>
      <c r="J3222" s="336"/>
      <c r="K3222" s="336"/>
      <c r="L3222" s="337">
        <f t="shared" si="151"/>
        <v>15.799701443814016</v>
      </c>
      <c r="M3222" s="337">
        <f t="shared" si="152"/>
        <v>0.33263348139084481</v>
      </c>
    </row>
    <row r="3223" spans="1:13">
      <c r="A3223" s="334" t="s">
        <v>1700</v>
      </c>
      <c r="B3223" s="334" t="s">
        <v>52</v>
      </c>
      <c r="C3223" s="334" t="s">
        <v>52</v>
      </c>
      <c r="D3223" s="334" t="s">
        <v>1537</v>
      </c>
      <c r="E3223" s="334" t="s">
        <v>1041</v>
      </c>
      <c r="F3223" s="334" t="str">
        <f t="shared" si="153"/>
        <v>Dhaka FR Non-PNP</v>
      </c>
      <c r="G3223" s="338">
        <v>1858905</v>
      </c>
      <c r="H3223" s="336">
        <v>314430.67245313508</v>
      </c>
      <c r="I3223" s="336">
        <v>7435.62</v>
      </c>
      <c r="J3223" s="336"/>
      <c r="K3223" s="336"/>
      <c r="L3223" s="337">
        <f t="shared" si="151"/>
        <v>16.914832788826491</v>
      </c>
      <c r="M3223" s="337">
        <f t="shared" si="152"/>
        <v>0.4</v>
      </c>
    </row>
    <row r="3224" spans="1:13">
      <c r="A3224" s="334" t="s">
        <v>1701</v>
      </c>
      <c r="B3224" s="334" t="s">
        <v>52</v>
      </c>
      <c r="C3224" s="334" t="s">
        <v>52</v>
      </c>
      <c r="D3224" s="334" t="s">
        <v>1537</v>
      </c>
      <c r="E3224" s="334" t="s">
        <v>1041</v>
      </c>
      <c r="F3224" s="334" t="str">
        <f t="shared" si="153"/>
        <v>Dhaka FR Non-PNP</v>
      </c>
      <c r="G3224" s="338">
        <v>1147001</v>
      </c>
      <c r="H3224" s="336">
        <v>168310.22445482886</v>
      </c>
      <c r="I3224" s="336">
        <v>4588.0039999999999</v>
      </c>
      <c r="J3224" s="336"/>
      <c r="K3224" s="336"/>
      <c r="L3224" s="337">
        <f t="shared" si="151"/>
        <v>14.673938772052409</v>
      </c>
      <c r="M3224" s="337">
        <f t="shared" si="152"/>
        <v>0.4</v>
      </c>
    </row>
    <row r="3225" spans="1:13">
      <c r="A3225" s="334" t="s">
        <v>1702</v>
      </c>
      <c r="B3225" s="334" t="s">
        <v>1139</v>
      </c>
      <c r="C3225" s="334" t="s">
        <v>189</v>
      </c>
      <c r="D3225" s="334" t="s">
        <v>1537</v>
      </c>
      <c r="E3225" s="334" t="s">
        <v>1041</v>
      </c>
      <c r="F3225" s="334" t="str">
        <f t="shared" si="153"/>
        <v>Barishal FR Non-PNP</v>
      </c>
      <c r="G3225" s="338">
        <v>721753</v>
      </c>
      <c r="H3225" s="336">
        <v>103214.34133685404</v>
      </c>
      <c r="I3225" s="336">
        <v>5316.0217990073725</v>
      </c>
      <c r="J3225" s="336"/>
      <c r="K3225" s="336"/>
      <c r="L3225" s="337">
        <f t="shared" si="151"/>
        <v>14.300507422463646</v>
      </c>
      <c r="M3225" s="337">
        <f t="shared" si="152"/>
        <v>0.73654308316104988</v>
      </c>
    </row>
    <row r="3226" spans="1:13">
      <c r="A3226" s="334" t="s">
        <v>1703</v>
      </c>
      <c r="B3226" s="334" t="s">
        <v>189</v>
      </c>
      <c r="C3226" s="334" t="s">
        <v>189</v>
      </c>
      <c r="D3226" s="334" t="s">
        <v>1537</v>
      </c>
      <c r="E3226" s="334" t="s">
        <v>1041</v>
      </c>
      <c r="F3226" s="334" t="str">
        <f t="shared" si="153"/>
        <v>Barishal FR Non-PNP</v>
      </c>
      <c r="G3226" s="338">
        <v>953073</v>
      </c>
      <c r="H3226" s="336">
        <v>153812.81685136288</v>
      </c>
      <c r="I3226" s="336">
        <v>3812.2919999999999</v>
      </c>
      <c r="J3226" s="336"/>
      <c r="K3226" s="336"/>
      <c r="L3226" s="337">
        <f t="shared" si="151"/>
        <v>16.138618642156779</v>
      </c>
      <c r="M3226" s="337">
        <f t="shared" si="152"/>
        <v>0.4</v>
      </c>
    </row>
    <row r="3227" spans="1:13">
      <c r="A3227" s="334" t="s">
        <v>1713</v>
      </c>
      <c r="B3227" s="334" t="s">
        <v>107</v>
      </c>
      <c r="C3227" s="334" t="s">
        <v>107</v>
      </c>
      <c r="D3227" s="334" t="s">
        <v>1537</v>
      </c>
      <c r="E3227" s="334" t="s">
        <v>1041</v>
      </c>
      <c r="F3227" s="334" t="str">
        <f t="shared" si="153"/>
        <v>Rajshahi FR Non-PNP</v>
      </c>
      <c r="G3227" s="338">
        <v>1710454</v>
      </c>
      <c r="H3227" s="336">
        <v>261739.01568573015</v>
      </c>
      <c r="I3227" s="336">
        <v>6841.8159999999998</v>
      </c>
      <c r="J3227" s="336"/>
      <c r="K3227" s="336"/>
      <c r="L3227" s="337">
        <f t="shared" si="151"/>
        <v>15.302312467083601</v>
      </c>
      <c r="M3227" s="337">
        <f t="shared" si="152"/>
        <v>0.4</v>
      </c>
    </row>
    <row r="3228" spans="1:13">
      <c r="A3228" s="334" t="s">
        <v>1714</v>
      </c>
      <c r="B3228" s="334" t="s">
        <v>52</v>
      </c>
      <c r="C3228" s="334" t="s">
        <v>52</v>
      </c>
      <c r="D3228" s="334" t="s">
        <v>1537</v>
      </c>
      <c r="E3228" s="334" t="s">
        <v>1041</v>
      </c>
      <c r="F3228" s="334" t="str">
        <f t="shared" si="153"/>
        <v>Dhaka FR Non-PNP</v>
      </c>
      <c r="G3228" s="338">
        <v>2096440</v>
      </c>
      <c r="H3228" s="336">
        <v>331044.11410294415</v>
      </c>
      <c r="I3228" s="336">
        <v>8385.76</v>
      </c>
      <c r="J3228" s="336"/>
      <c r="K3228" s="336"/>
      <c r="L3228" s="337">
        <f t="shared" si="151"/>
        <v>15.790774556054272</v>
      </c>
      <c r="M3228" s="337">
        <f t="shared" si="152"/>
        <v>0.4</v>
      </c>
    </row>
    <row r="3229" spans="1:13">
      <c r="A3229" s="334" t="s">
        <v>1715</v>
      </c>
      <c r="B3229" s="334" t="s">
        <v>52</v>
      </c>
      <c r="C3229" s="334" t="s">
        <v>52</v>
      </c>
      <c r="D3229" s="334" t="s">
        <v>1537</v>
      </c>
      <c r="E3229" s="334" t="s">
        <v>1041</v>
      </c>
      <c r="F3229" s="334" t="str">
        <f t="shared" si="153"/>
        <v>Dhaka FR Non-PNP</v>
      </c>
      <c r="G3229" s="338">
        <v>1501831</v>
      </c>
      <c r="H3229" s="336">
        <v>234909.25695801139</v>
      </c>
      <c r="I3229" s="336">
        <v>6007.3240000000005</v>
      </c>
      <c r="J3229" s="336"/>
      <c r="K3229" s="336"/>
      <c r="L3229" s="337">
        <f t="shared" si="151"/>
        <v>15.641524043518304</v>
      </c>
      <c r="M3229" s="337">
        <f t="shared" si="152"/>
        <v>0.4</v>
      </c>
    </row>
    <row r="3230" spans="1:13">
      <c r="A3230" s="334" t="s">
        <v>1716</v>
      </c>
      <c r="B3230" s="334" t="s">
        <v>206</v>
      </c>
      <c r="C3230" s="334" t="s">
        <v>52</v>
      </c>
      <c r="D3230" s="334" t="s">
        <v>1537</v>
      </c>
      <c r="E3230" s="334" t="s">
        <v>1041</v>
      </c>
      <c r="F3230" s="334" t="str">
        <f t="shared" si="153"/>
        <v>Dhaka FR Non-PNP</v>
      </c>
      <c r="G3230" s="338">
        <v>1017137</v>
      </c>
      <c r="H3230" s="336">
        <v>136799.57324778833</v>
      </c>
      <c r="I3230" s="336">
        <v>4068.5480000000002</v>
      </c>
      <c r="J3230" s="336"/>
      <c r="K3230" s="336"/>
      <c r="L3230" s="337">
        <f t="shared" si="151"/>
        <v>13.449473694083327</v>
      </c>
      <c r="M3230" s="337">
        <f t="shared" si="152"/>
        <v>0.4</v>
      </c>
    </row>
    <row r="3231" spans="1:13">
      <c r="A3231" s="334" t="s">
        <v>1717</v>
      </c>
      <c r="B3231" s="334" t="s">
        <v>131</v>
      </c>
      <c r="C3231" s="334" t="s">
        <v>131</v>
      </c>
      <c r="D3231" s="334" t="s">
        <v>1537</v>
      </c>
      <c r="E3231" s="334" t="s">
        <v>1041</v>
      </c>
      <c r="F3231" s="334" t="str">
        <f t="shared" si="153"/>
        <v>Sylhet FR Non-PNP</v>
      </c>
      <c r="G3231" s="338">
        <v>1253436</v>
      </c>
      <c r="H3231" s="336">
        <v>182660.84789146451</v>
      </c>
      <c r="I3231" s="336">
        <v>5013.7439999999997</v>
      </c>
      <c r="J3231" s="336"/>
      <c r="K3231" s="336"/>
      <c r="L3231" s="337">
        <f t="shared" si="151"/>
        <v>14.572810090939187</v>
      </c>
      <c r="M3231" s="337">
        <f t="shared" si="152"/>
        <v>0.4</v>
      </c>
    </row>
    <row r="3232" spans="1:13">
      <c r="A3232" s="334" t="s">
        <v>1718</v>
      </c>
      <c r="B3232" s="334" t="s">
        <v>79</v>
      </c>
      <c r="C3232" s="334" t="s">
        <v>52</v>
      </c>
      <c r="D3232" s="334" t="s">
        <v>1537</v>
      </c>
      <c r="E3232" s="334" t="s">
        <v>1041</v>
      </c>
      <c r="F3232" s="334" t="str">
        <f t="shared" si="153"/>
        <v>Dhaka FR Non-PNP</v>
      </c>
      <c r="G3232" s="338">
        <v>1090420</v>
      </c>
      <c r="H3232" s="336">
        <v>152080.1454691191</v>
      </c>
      <c r="I3232" s="336">
        <v>4361.68</v>
      </c>
      <c r="J3232" s="336"/>
      <c r="K3232" s="336"/>
      <c r="L3232" s="337">
        <f t="shared" si="151"/>
        <v>13.9469328762421</v>
      </c>
      <c r="M3232" s="337">
        <f t="shared" si="152"/>
        <v>0.4</v>
      </c>
    </row>
    <row r="3233" spans="1:13">
      <c r="A3233" s="334" t="s">
        <v>1719</v>
      </c>
      <c r="B3233" s="334" t="s">
        <v>173</v>
      </c>
      <c r="C3233" s="334" t="s">
        <v>52</v>
      </c>
      <c r="D3233" s="334" t="s">
        <v>1537</v>
      </c>
      <c r="E3233" s="334" t="s">
        <v>1041</v>
      </c>
      <c r="F3233" s="334" t="str">
        <f t="shared" si="153"/>
        <v>Dhaka FR Non-PNP</v>
      </c>
      <c r="G3233" s="338">
        <v>1055451</v>
      </c>
      <c r="H3233" s="336">
        <v>170676.19926266765</v>
      </c>
      <c r="I3233" s="336">
        <v>4221.8040000000001</v>
      </c>
      <c r="J3233" s="336"/>
      <c r="K3233" s="336"/>
      <c r="L3233" s="337">
        <f t="shared" si="151"/>
        <v>16.170925913440573</v>
      </c>
      <c r="M3233" s="337">
        <f t="shared" si="152"/>
        <v>0.4</v>
      </c>
    </row>
    <row r="3234" spans="1:13">
      <c r="A3234" s="334" t="s">
        <v>1720</v>
      </c>
      <c r="B3234" s="334" t="s">
        <v>52</v>
      </c>
      <c r="C3234" s="334" t="s">
        <v>52</v>
      </c>
      <c r="D3234" s="334" t="s">
        <v>1537</v>
      </c>
      <c r="E3234" s="334" t="s">
        <v>1041</v>
      </c>
      <c r="F3234" s="334" t="str">
        <f t="shared" si="153"/>
        <v>Dhaka FR Non-PNP</v>
      </c>
      <c r="G3234" s="338">
        <v>1351594</v>
      </c>
      <c r="H3234" s="336">
        <v>212430.96336128068</v>
      </c>
      <c r="I3234" s="336">
        <v>5406.3760000000002</v>
      </c>
      <c r="J3234" s="336"/>
      <c r="K3234" s="336"/>
      <c r="L3234" s="337">
        <f t="shared" si="151"/>
        <v>15.717069131801464</v>
      </c>
      <c r="M3234" s="337">
        <f t="shared" si="152"/>
        <v>0.4</v>
      </c>
    </row>
    <row r="3235" spans="1:13">
      <c r="A3235" s="334" t="s">
        <v>1721</v>
      </c>
      <c r="B3235" s="334" t="s">
        <v>195</v>
      </c>
      <c r="C3235" s="334" t="s">
        <v>195</v>
      </c>
      <c r="D3235" s="334" t="s">
        <v>1537</v>
      </c>
      <c r="E3235" s="334" t="s">
        <v>1041</v>
      </c>
      <c r="F3235" s="334" t="str">
        <f t="shared" si="153"/>
        <v>Chattogram FR Non-PNP</v>
      </c>
      <c r="G3235" s="338">
        <v>2123471</v>
      </c>
      <c r="H3235" s="336">
        <v>378043.9738170249</v>
      </c>
      <c r="I3235" s="336">
        <v>8493.884</v>
      </c>
      <c r="J3235" s="336"/>
      <c r="K3235" s="336"/>
      <c r="L3235" s="337">
        <f t="shared" si="151"/>
        <v>17.803114514727298</v>
      </c>
      <c r="M3235" s="337">
        <f t="shared" si="152"/>
        <v>0.4</v>
      </c>
    </row>
    <row r="3236" spans="1:13">
      <c r="A3236" s="334" t="s">
        <v>1722</v>
      </c>
      <c r="B3236" s="334" t="s">
        <v>362</v>
      </c>
      <c r="C3236" s="334" t="s">
        <v>52</v>
      </c>
      <c r="D3236" s="334" t="s">
        <v>1537</v>
      </c>
      <c r="E3236" s="334" t="s">
        <v>1041</v>
      </c>
      <c r="F3236" s="334" t="str">
        <f t="shared" si="153"/>
        <v>Dhaka FR Non-PNP</v>
      </c>
      <c r="G3236" s="338">
        <v>1316779</v>
      </c>
      <c r="H3236" s="336">
        <v>221864.89671690227</v>
      </c>
      <c r="I3236" s="336">
        <v>5267.116</v>
      </c>
      <c r="J3236" s="336"/>
      <c r="K3236" s="336"/>
      <c r="L3236" s="337">
        <f t="shared" si="151"/>
        <v>16.849060982663168</v>
      </c>
      <c r="M3236" s="337">
        <f t="shared" si="152"/>
        <v>0.4</v>
      </c>
    </row>
    <row r="3237" spans="1:13">
      <c r="A3237" s="334" t="s">
        <v>1723</v>
      </c>
      <c r="B3237" s="334" t="s">
        <v>522</v>
      </c>
      <c r="C3237" s="334" t="s">
        <v>52</v>
      </c>
      <c r="D3237" s="334" t="s">
        <v>1537</v>
      </c>
      <c r="E3237" s="334" t="s">
        <v>1041</v>
      </c>
      <c r="F3237" s="334" t="str">
        <f t="shared" si="153"/>
        <v>Dhaka FR Non-PNP</v>
      </c>
      <c r="G3237" s="338">
        <v>1212579</v>
      </c>
      <c r="H3237" s="336">
        <v>186405.20556273527</v>
      </c>
      <c r="I3237" s="336">
        <v>4850.3159999999998</v>
      </c>
      <c r="J3237" s="336"/>
      <c r="K3237" s="336"/>
      <c r="L3237" s="337">
        <f t="shared" si="151"/>
        <v>15.372623603306282</v>
      </c>
      <c r="M3237" s="337">
        <f t="shared" si="152"/>
        <v>0.4</v>
      </c>
    </row>
    <row r="3238" spans="1:13">
      <c r="A3238" s="334" t="s">
        <v>1724</v>
      </c>
      <c r="B3238" s="334" t="s">
        <v>136</v>
      </c>
      <c r="C3238" s="334" t="s">
        <v>131</v>
      </c>
      <c r="D3238" s="334" t="s">
        <v>1537</v>
      </c>
      <c r="E3238" s="334" t="s">
        <v>1041</v>
      </c>
      <c r="F3238" s="334" t="str">
        <f t="shared" si="153"/>
        <v>Sylhet FR Non-PNP</v>
      </c>
      <c r="G3238" s="338">
        <v>1199632</v>
      </c>
      <c r="H3238" s="336">
        <v>188842.71504312076</v>
      </c>
      <c r="I3238" s="336">
        <v>4798.5280000000002</v>
      </c>
      <c r="J3238" s="336"/>
      <c r="K3238" s="336"/>
      <c r="L3238" s="337">
        <f t="shared" si="151"/>
        <v>15.741720381176957</v>
      </c>
      <c r="M3238" s="337">
        <f t="shared" si="152"/>
        <v>0.4</v>
      </c>
    </row>
    <row r="3239" spans="1:13">
      <c r="A3239" s="334" t="s">
        <v>1725</v>
      </c>
      <c r="B3239" s="334" t="s">
        <v>52</v>
      </c>
      <c r="C3239" s="334" t="s">
        <v>52</v>
      </c>
      <c r="D3239" s="334" t="s">
        <v>1537</v>
      </c>
      <c r="E3239" s="334" t="s">
        <v>1041</v>
      </c>
      <c r="F3239" s="334" t="str">
        <f t="shared" si="153"/>
        <v>Dhaka FR Non-PNP</v>
      </c>
      <c r="G3239" s="338">
        <v>2086662</v>
      </c>
      <c r="H3239" s="336">
        <v>340093.24001887586</v>
      </c>
      <c r="I3239" s="336">
        <v>8346.648000000001</v>
      </c>
      <c r="J3239" s="336"/>
      <c r="K3239" s="336"/>
      <c r="L3239" s="337">
        <f t="shared" si="151"/>
        <v>16.298434534144764</v>
      </c>
      <c r="M3239" s="337">
        <f t="shared" si="152"/>
        <v>0.4</v>
      </c>
    </row>
    <row r="3240" spans="1:13">
      <c r="A3240" s="334" t="s">
        <v>1726</v>
      </c>
      <c r="B3240" s="334" t="s">
        <v>107</v>
      </c>
      <c r="C3240" s="334" t="s">
        <v>107</v>
      </c>
      <c r="D3240" s="334" t="s">
        <v>1537</v>
      </c>
      <c r="E3240" s="334" t="s">
        <v>1041</v>
      </c>
      <c r="F3240" s="334" t="str">
        <f t="shared" si="153"/>
        <v>Rajshahi FR Non-PNP</v>
      </c>
      <c r="G3240" s="338">
        <v>801566</v>
      </c>
      <c r="H3240" s="336">
        <v>125171.7864599052</v>
      </c>
      <c r="I3240" s="336">
        <v>3206.2640000000001</v>
      </c>
      <c r="J3240" s="336"/>
      <c r="K3240" s="336"/>
      <c r="L3240" s="337">
        <f t="shared" si="151"/>
        <v>15.615905173111782</v>
      </c>
      <c r="M3240" s="337">
        <f t="shared" si="152"/>
        <v>0.4</v>
      </c>
    </row>
    <row r="3241" spans="1:13">
      <c r="A3241" s="334" t="s">
        <v>1727</v>
      </c>
      <c r="B3241" s="334" t="s">
        <v>107</v>
      </c>
      <c r="C3241" s="334" t="s">
        <v>107</v>
      </c>
      <c r="D3241" s="334" t="s">
        <v>1537</v>
      </c>
      <c r="E3241" s="334" t="s">
        <v>1041</v>
      </c>
      <c r="F3241" s="334" t="str">
        <f t="shared" si="153"/>
        <v>Rajshahi FR Non-PNP</v>
      </c>
      <c r="G3241" s="338">
        <v>985456</v>
      </c>
      <c r="H3241" s="336">
        <v>132827.52641938644</v>
      </c>
      <c r="I3241" s="336">
        <v>3941.8240000000001</v>
      </c>
      <c r="J3241" s="336"/>
      <c r="K3241" s="336"/>
      <c r="L3241" s="337">
        <f t="shared" si="151"/>
        <v>13.478788136597316</v>
      </c>
      <c r="M3241" s="337">
        <f t="shared" si="152"/>
        <v>0.4</v>
      </c>
    </row>
    <row r="3242" spans="1:13">
      <c r="A3242" s="334" t="s">
        <v>1728</v>
      </c>
      <c r="B3242" s="334" t="s">
        <v>362</v>
      </c>
      <c r="C3242" s="334" t="s">
        <v>52</v>
      </c>
      <c r="D3242" s="334" t="s">
        <v>1537</v>
      </c>
      <c r="E3242" s="334" t="s">
        <v>1041</v>
      </c>
      <c r="F3242" s="334" t="str">
        <f t="shared" si="153"/>
        <v>Dhaka FR Non-PNP</v>
      </c>
      <c r="G3242" s="338">
        <v>991225</v>
      </c>
      <c r="H3242" s="336">
        <v>162246.89288851948</v>
      </c>
      <c r="I3242" s="336">
        <v>3964.9</v>
      </c>
      <c r="J3242" s="336"/>
      <c r="K3242" s="336"/>
      <c r="L3242" s="337">
        <f t="shared" si="151"/>
        <v>16.368321308332565</v>
      </c>
      <c r="M3242" s="337">
        <f t="shared" si="152"/>
        <v>0.4</v>
      </c>
    </row>
    <row r="3243" spans="1:13">
      <c r="A3243" s="334" t="s">
        <v>1729</v>
      </c>
      <c r="B3243" s="334" t="s">
        <v>52</v>
      </c>
      <c r="C3243" s="334" t="s">
        <v>52</v>
      </c>
      <c r="D3243" s="334" t="s">
        <v>1537</v>
      </c>
      <c r="E3243" s="334" t="s">
        <v>1041</v>
      </c>
      <c r="F3243" s="334" t="str">
        <f t="shared" si="153"/>
        <v>Dhaka FR Non-PNP</v>
      </c>
      <c r="G3243" s="338">
        <v>716386</v>
      </c>
      <c r="H3243" s="336">
        <v>108450.50904201246</v>
      </c>
      <c r="I3243" s="336">
        <v>2865.5439999999999</v>
      </c>
      <c r="J3243" s="336"/>
      <c r="K3243" s="336"/>
      <c r="L3243" s="337">
        <f t="shared" si="151"/>
        <v>15.138557850378492</v>
      </c>
      <c r="M3243" s="337">
        <f t="shared" si="152"/>
        <v>0.4</v>
      </c>
    </row>
    <row r="3244" spans="1:13">
      <c r="A3244" s="334" t="s">
        <v>1730</v>
      </c>
      <c r="B3244" s="334" t="s">
        <v>186</v>
      </c>
      <c r="C3244" s="334" t="s">
        <v>195</v>
      </c>
      <c r="D3244" s="334" t="s">
        <v>1537</v>
      </c>
      <c r="E3244" s="334" t="s">
        <v>1041</v>
      </c>
      <c r="F3244" s="334" t="str">
        <f t="shared" si="153"/>
        <v>Chattogram FR Non-PNP</v>
      </c>
      <c r="G3244" s="338">
        <v>1609479</v>
      </c>
      <c r="H3244" s="336">
        <v>276457.23383101186</v>
      </c>
      <c r="I3244" s="336">
        <v>6437.9160000000002</v>
      </c>
      <c r="J3244" s="336"/>
      <c r="K3244" s="336"/>
      <c r="L3244" s="337">
        <f t="shared" si="151"/>
        <v>17.176815219770614</v>
      </c>
      <c r="M3244" s="337">
        <f t="shared" si="152"/>
        <v>0.4</v>
      </c>
    </row>
    <row r="3245" spans="1:13">
      <c r="A3245" s="334" t="s">
        <v>1731</v>
      </c>
      <c r="B3245" s="334" t="s">
        <v>79</v>
      </c>
      <c r="C3245" s="334" t="s">
        <v>52</v>
      </c>
      <c r="D3245" s="334" t="s">
        <v>1537</v>
      </c>
      <c r="E3245" s="334" t="s">
        <v>1041</v>
      </c>
      <c r="F3245" s="334" t="str">
        <f t="shared" si="153"/>
        <v>Dhaka FR Non-PNP</v>
      </c>
      <c r="G3245" s="338">
        <v>1795426</v>
      </c>
      <c r="H3245" s="336">
        <v>259445.00767944171</v>
      </c>
      <c r="I3245" s="336">
        <v>7181.7039999999997</v>
      </c>
      <c r="J3245" s="336"/>
      <c r="K3245" s="336"/>
      <c r="L3245" s="337">
        <f t="shared" si="151"/>
        <v>14.450331435516791</v>
      </c>
      <c r="M3245" s="337">
        <f t="shared" si="152"/>
        <v>0.4</v>
      </c>
    </row>
    <row r="3246" spans="1:13">
      <c r="A3246" s="334" t="s">
        <v>1732</v>
      </c>
      <c r="B3246" s="334" t="s">
        <v>79</v>
      </c>
      <c r="C3246" s="334" t="s">
        <v>52</v>
      </c>
      <c r="D3246" s="334" t="s">
        <v>1537</v>
      </c>
      <c r="E3246" s="334" t="s">
        <v>1041</v>
      </c>
      <c r="F3246" s="334" t="str">
        <f t="shared" si="153"/>
        <v>Dhaka FR Non-PNP</v>
      </c>
      <c r="G3246" s="338">
        <v>1544880</v>
      </c>
      <c r="H3246" s="336">
        <v>229209.54478750026</v>
      </c>
      <c r="I3246" s="336">
        <v>6179.52</v>
      </c>
      <c r="J3246" s="336"/>
      <c r="K3246" s="336"/>
      <c r="L3246" s="337">
        <f t="shared" si="151"/>
        <v>14.836721608636285</v>
      </c>
      <c r="M3246" s="337">
        <f t="shared" si="152"/>
        <v>0.4</v>
      </c>
    </row>
    <row r="3247" spans="1:13">
      <c r="A3247" s="334" t="s">
        <v>1733</v>
      </c>
      <c r="B3247" s="334" t="s">
        <v>150</v>
      </c>
      <c r="C3247" s="334" t="s">
        <v>107</v>
      </c>
      <c r="D3247" s="334" t="s">
        <v>1537</v>
      </c>
      <c r="E3247" s="334" t="s">
        <v>1041</v>
      </c>
      <c r="F3247" s="334" t="str">
        <f t="shared" si="153"/>
        <v>Rajshahi FR Non-PNP</v>
      </c>
      <c r="G3247" s="338">
        <v>1151276</v>
      </c>
      <c r="H3247" s="336">
        <v>180537.67369172635</v>
      </c>
      <c r="I3247" s="336">
        <v>4605.1040000000003</v>
      </c>
      <c r="J3247" s="336"/>
      <c r="K3247" s="336"/>
      <c r="L3247" s="337">
        <f t="shared" si="151"/>
        <v>15.681528468562393</v>
      </c>
      <c r="M3247" s="337">
        <f t="shared" si="152"/>
        <v>0.4</v>
      </c>
    </row>
    <row r="3248" spans="1:13">
      <c r="A3248" s="334" t="s">
        <v>1734</v>
      </c>
      <c r="B3248" s="334" t="s">
        <v>52</v>
      </c>
      <c r="C3248" s="334" t="s">
        <v>52</v>
      </c>
      <c r="D3248" s="334" t="s">
        <v>1537</v>
      </c>
      <c r="E3248" s="334" t="s">
        <v>1041</v>
      </c>
      <c r="F3248" s="334" t="str">
        <f t="shared" si="153"/>
        <v>Dhaka FR Non-PNP</v>
      </c>
      <c r="G3248" s="338">
        <v>1384621</v>
      </c>
      <c r="H3248" s="336">
        <v>236243.52529638106</v>
      </c>
      <c r="I3248" s="336">
        <v>5538.4840000000004</v>
      </c>
      <c r="J3248" s="336"/>
      <c r="K3248" s="336"/>
      <c r="L3248" s="337">
        <f t="shared" si="151"/>
        <v>17.061963186776818</v>
      </c>
      <c r="M3248" s="337">
        <f t="shared" si="152"/>
        <v>0.4</v>
      </c>
    </row>
    <row r="3249" spans="1:13">
      <c r="A3249" s="334" t="s">
        <v>1735</v>
      </c>
      <c r="B3249" s="334" t="s">
        <v>389</v>
      </c>
      <c r="C3249" s="334" t="s">
        <v>389</v>
      </c>
      <c r="D3249" s="334" t="s">
        <v>1537</v>
      </c>
      <c r="E3249" s="334" t="s">
        <v>1041</v>
      </c>
      <c r="F3249" s="334" t="str">
        <f t="shared" si="153"/>
        <v>Rangpur FR Non-PNP</v>
      </c>
      <c r="G3249" s="338">
        <v>1302818</v>
      </c>
      <c r="H3249" s="336">
        <v>200541.38235758737</v>
      </c>
      <c r="I3249" s="336">
        <v>5211.2719999999999</v>
      </c>
      <c r="J3249" s="336"/>
      <c r="K3249" s="336"/>
      <c r="L3249" s="337">
        <f t="shared" si="151"/>
        <v>15.392893125331963</v>
      </c>
      <c r="M3249" s="337">
        <f t="shared" si="152"/>
        <v>0.4</v>
      </c>
    </row>
    <row r="3250" spans="1:13">
      <c r="A3250" s="334" t="s">
        <v>1736</v>
      </c>
      <c r="B3250" s="334" t="s">
        <v>173</v>
      </c>
      <c r="C3250" s="334" t="s">
        <v>52</v>
      </c>
      <c r="D3250" s="334" t="s">
        <v>1537</v>
      </c>
      <c r="E3250" s="334" t="s">
        <v>1041</v>
      </c>
      <c r="F3250" s="334" t="str">
        <f t="shared" si="153"/>
        <v>Dhaka FR Non-PNP</v>
      </c>
      <c r="G3250" s="338">
        <v>973055</v>
      </c>
      <c r="H3250" s="336">
        <v>170433.04928782108</v>
      </c>
      <c r="I3250" s="336">
        <v>3892.2200000000003</v>
      </c>
      <c r="J3250" s="336"/>
      <c r="K3250" s="336"/>
      <c r="L3250" s="337">
        <f t="shared" si="151"/>
        <v>17.515253432521398</v>
      </c>
      <c r="M3250" s="337">
        <f t="shared" si="152"/>
        <v>0.4</v>
      </c>
    </row>
    <row r="3251" spans="1:13">
      <c r="A3251" s="334" t="s">
        <v>1737</v>
      </c>
      <c r="B3251" s="334" t="s">
        <v>173</v>
      </c>
      <c r="C3251" s="334" t="s">
        <v>52</v>
      </c>
      <c r="D3251" s="334" t="s">
        <v>1537</v>
      </c>
      <c r="E3251" s="334" t="s">
        <v>1041</v>
      </c>
      <c r="F3251" s="334" t="str">
        <f t="shared" si="153"/>
        <v>Dhaka FR Non-PNP</v>
      </c>
      <c r="G3251" s="338">
        <v>699040</v>
      </c>
      <c r="H3251" s="336">
        <v>121111.98757865348</v>
      </c>
      <c r="I3251" s="336">
        <v>2796.16</v>
      </c>
      <c r="J3251" s="336"/>
      <c r="K3251" s="336"/>
      <c r="L3251" s="337">
        <f t="shared" si="151"/>
        <v>17.325473160141549</v>
      </c>
      <c r="M3251" s="337">
        <f t="shared" si="152"/>
        <v>0.4</v>
      </c>
    </row>
    <row r="3252" spans="1:13">
      <c r="A3252" s="334" t="s">
        <v>1738</v>
      </c>
      <c r="B3252" s="334" t="s">
        <v>52</v>
      </c>
      <c r="C3252" s="334" t="s">
        <v>52</v>
      </c>
      <c r="D3252" s="334" t="s">
        <v>1537</v>
      </c>
      <c r="E3252" s="334" t="s">
        <v>1041</v>
      </c>
      <c r="F3252" s="334" t="str">
        <f t="shared" si="153"/>
        <v>Dhaka FR Non-PNP</v>
      </c>
      <c r="G3252" s="338">
        <v>994243</v>
      </c>
      <c r="H3252" s="336">
        <v>150699.88387318578</v>
      </c>
      <c r="I3252" s="336">
        <v>3976.9720000000002</v>
      </c>
      <c r="J3252" s="336"/>
      <c r="K3252" s="336"/>
      <c r="L3252" s="337">
        <f t="shared" si="151"/>
        <v>15.157248667899676</v>
      </c>
      <c r="M3252" s="337">
        <f t="shared" si="152"/>
        <v>0.4</v>
      </c>
    </row>
    <row r="3253" spans="1:13">
      <c r="A3253" s="334" t="s">
        <v>1739</v>
      </c>
      <c r="B3253" s="334" t="s">
        <v>52</v>
      </c>
      <c r="C3253" s="334" t="s">
        <v>52</v>
      </c>
      <c r="D3253" s="334" t="s">
        <v>1537</v>
      </c>
      <c r="E3253" s="334" t="s">
        <v>1041</v>
      </c>
      <c r="F3253" s="334" t="str">
        <f t="shared" si="153"/>
        <v>Dhaka FR Non-PNP</v>
      </c>
      <c r="G3253" s="338">
        <v>1525880</v>
      </c>
      <c r="H3253" s="336">
        <v>240861.87133132489</v>
      </c>
      <c r="I3253" s="336">
        <v>6103.52</v>
      </c>
      <c r="J3253" s="336"/>
      <c r="K3253" s="336"/>
      <c r="L3253" s="337">
        <f t="shared" si="151"/>
        <v>15.785112284801222</v>
      </c>
      <c r="M3253" s="337">
        <f t="shared" si="152"/>
        <v>0.4</v>
      </c>
    </row>
    <row r="3254" spans="1:13">
      <c r="A3254" s="334" t="s">
        <v>1740</v>
      </c>
      <c r="B3254" s="334" t="s">
        <v>52</v>
      </c>
      <c r="C3254" s="334" t="s">
        <v>52</v>
      </c>
      <c r="D3254" s="334" t="s">
        <v>1537</v>
      </c>
      <c r="E3254" s="334" t="s">
        <v>1041</v>
      </c>
      <c r="F3254" s="334" t="str">
        <f t="shared" si="153"/>
        <v>Dhaka FR Non-PNP</v>
      </c>
      <c r="G3254" s="338">
        <v>951722</v>
      </c>
      <c r="H3254" s="336">
        <v>151871.80987628162</v>
      </c>
      <c r="I3254" s="336">
        <v>3806.8879999999999</v>
      </c>
      <c r="J3254" s="336"/>
      <c r="K3254" s="336"/>
      <c r="L3254" s="337">
        <f t="shared" si="151"/>
        <v>15.957581087363918</v>
      </c>
      <c r="M3254" s="337">
        <f t="shared" si="152"/>
        <v>0.4</v>
      </c>
    </row>
    <row r="3255" spans="1:13">
      <c r="A3255" s="334" t="s">
        <v>1741</v>
      </c>
      <c r="B3255" s="334" t="s">
        <v>52</v>
      </c>
      <c r="C3255" s="334" t="s">
        <v>52</v>
      </c>
      <c r="D3255" s="334" t="s">
        <v>1537</v>
      </c>
      <c r="E3255" s="334" t="s">
        <v>1041</v>
      </c>
      <c r="F3255" s="334" t="str">
        <f t="shared" si="153"/>
        <v>Dhaka FR Non-PNP</v>
      </c>
      <c r="G3255" s="338">
        <v>1588547</v>
      </c>
      <c r="H3255" s="336">
        <v>249370.85069564532</v>
      </c>
      <c r="I3255" s="336">
        <v>6354.1880000000001</v>
      </c>
      <c r="J3255" s="336"/>
      <c r="K3255" s="336"/>
      <c r="L3255" s="337">
        <f t="shared" si="151"/>
        <v>15.698046749365634</v>
      </c>
      <c r="M3255" s="337">
        <f t="shared" si="152"/>
        <v>0.4</v>
      </c>
    </row>
    <row r="3256" spans="1:13">
      <c r="A3256" s="334" t="s">
        <v>1742</v>
      </c>
      <c r="B3256" s="334" t="s">
        <v>389</v>
      </c>
      <c r="C3256" s="334" t="s">
        <v>389</v>
      </c>
      <c r="D3256" s="334" t="s">
        <v>1537</v>
      </c>
      <c r="E3256" s="334" t="s">
        <v>1041</v>
      </c>
      <c r="F3256" s="334" t="str">
        <f t="shared" si="153"/>
        <v>Rangpur FR Non-PNP</v>
      </c>
      <c r="G3256" s="338">
        <v>766661</v>
      </c>
      <c r="H3256" s="336">
        <v>120581.75658120906</v>
      </c>
      <c r="I3256" s="336">
        <v>3066.6440000000002</v>
      </c>
      <c r="J3256" s="336"/>
      <c r="K3256" s="336"/>
      <c r="L3256" s="337">
        <f t="shared" si="151"/>
        <v>15.728171457946742</v>
      </c>
      <c r="M3256" s="337">
        <f t="shared" si="152"/>
        <v>0.4</v>
      </c>
    </row>
    <row r="3257" spans="1:13">
      <c r="A3257" s="334" t="s">
        <v>1743</v>
      </c>
      <c r="B3257" s="334" t="s">
        <v>150</v>
      </c>
      <c r="C3257" s="334" t="s">
        <v>107</v>
      </c>
      <c r="D3257" s="334" t="s">
        <v>1537</v>
      </c>
      <c r="E3257" s="334" t="s">
        <v>1041</v>
      </c>
      <c r="F3257" s="334" t="str">
        <f t="shared" si="153"/>
        <v>Rajshahi FR Non-PNP</v>
      </c>
      <c r="G3257" s="338">
        <v>605671</v>
      </c>
      <c r="H3257" s="336">
        <v>96740.179164354049</v>
      </c>
      <c r="I3257" s="336">
        <v>2422.6840000000002</v>
      </c>
      <c r="J3257" s="336"/>
      <c r="K3257" s="336"/>
      <c r="L3257" s="337">
        <f t="shared" si="151"/>
        <v>15.972397417798451</v>
      </c>
      <c r="M3257" s="337">
        <f t="shared" si="152"/>
        <v>0.4</v>
      </c>
    </row>
    <row r="3258" spans="1:13">
      <c r="A3258" s="334" t="s">
        <v>1744</v>
      </c>
      <c r="B3258" s="334" t="s">
        <v>52</v>
      </c>
      <c r="C3258" s="334" t="s">
        <v>52</v>
      </c>
      <c r="D3258" s="334" t="s">
        <v>1537</v>
      </c>
      <c r="E3258" s="334" t="s">
        <v>1041</v>
      </c>
      <c r="F3258" s="334" t="str">
        <f t="shared" si="153"/>
        <v>Dhaka FR Non-PNP</v>
      </c>
      <c r="G3258" s="338">
        <v>1460212</v>
      </c>
      <c r="H3258" s="336">
        <v>258827.83218848516</v>
      </c>
      <c r="I3258" s="336">
        <v>5840.848</v>
      </c>
      <c r="J3258" s="336"/>
      <c r="K3258" s="336"/>
      <c r="L3258" s="337">
        <f t="shared" si="151"/>
        <v>17.72535989215848</v>
      </c>
      <c r="M3258" s="337">
        <f t="shared" si="152"/>
        <v>0.4</v>
      </c>
    </row>
    <row r="3259" spans="1:13">
      <c r="A3259" s="334" t="s">
        <v>1745</v>
      </c>
      <c r="B3259" s="334" t="s">
        <v>189</v>
      </c>
      <c r="C3259" s="334" t="s">
        <v>189</v>
      </c>
      <c r="D3259" s="334" t="s">
        <v>1537</v>
      </c>
      <c r="E3259" s="334" t="s">
        <v>1041</v>
      </c>
      <c r="F3259" s="334" t="str">
        <f t="shared" si="153"/>
        <v>Barishal FR Non-PNP</v>
      </c>
      <c r="G3259" s="338">
        <v>822542</v>
      </c>
      <c r="H3259" s="336">
        <v>134330.54286133646</v>
      </c>
      <c r="I3259" s="336">
        <v>3290.1680000000001</v>
      </c>
      <c r="J3259" s="336"/>
      <c r="K3259" s="336"/>
      <c r="L3259" s="337">
        <f t="shared" si="151"/>
        <v>16.331146964086511</v>
      </c>
      <c r="M3259" s="337">
        <f t="shared" si="152"/>
        <v>0.4</v>
      </c>
    </row>
    <row r="3260" spans="1:13">
      <c r="A3260" s="334" t="s">
        <v>1746</v>
      </c>
      <c r="B3260" s="334" t="s">
        <v>1747</v>
      </c>
      <c r="C3260" s="334" t="s">
        <v>189</v>
      </c>
      <c r="D3260" s="334" t="s">
        <v>1537</v>
      </c>
      <c r="E3260" s="334" t="s">
        <v>1041</v>
      </c>
      <c r="F3260" s="334" t="str">
        <f t="shared" si="153"/>
        <v>Barishal FR Non-PNP</v>
      </c>
      <c r="G3260" s="338">
        <v>596465</v>
      </c>
      <c r="H3260" s="336">
        <v>88293.703542998905</v>
      </c>
      <c r="I3260" s="336">
        <v>2385.86</v>
      </c>
      <c r="J3260" s="336"/>
      <c r="K3260" s="336"/>
      <c r="L3260" s="337">
        <f t="shared" si="151"/>
        <v>14.802830600789468</v>
      </c>
      <c r="M3260" s="337">
        <f t="shared" si="152"/>
        <v>0.4</v>
      </c>
    </row>
    <row r="3261" spans="1:13">
      <c r="A3261" s="334" t="s">
        <v>1748</v>
      </c>
      <c r="B3261" s="334" t="s">
        <v>103</v>
      </c>
      <c r="C3261" s="334" t="s">
        <v>52</v>
      </c>
      <c r="D3261" s="334" t="s">
        <v>1537</v>
      </c>
      <c r="E3261" s="334" t="s">
        <v>1041</v>
      </c>
      <c r="F3261" s="334" t="str">
        <f t="shared" si="153"/>
        <v>Dhaka FR Non-PNP</v>
      </c>
      <c r="G3261" s="338">
        <v>804545</v>
      </c>
      <c r="H3261" s="336">
        <v>123262.90485366687</v>
      </c>
      <c r="I3261" s="336">
        <v>3218.1800000000003</v>
      </c>
      <c r="J3261" s="336"/>
      <c r="K3261" s="336"/>
      <c r="L3261" s="337">
        <f t="shared" si="151"/>
        <v>15.320821688490621</v>
      </c>
      <c r="M3261" s="337">
        <f t="shared" si="152"/>
        <v>0.4</v>
      </c>
    </row>
    <row r="3262" spans="1:13">
      <c r="A3262" s="334" t="s">
        <v>1749</v>
      </c>
      <c r="B3262" s="334" t="s">
        <v>52</v>
      </c>
      <c r="C3262" s="334" t="s">
        <v>52</v>
      </c>
      <c r="D3262" s="334" t="s">
        <v>1537</v>
      </c>
      <c r="E3262" s="334" t="s">
        <v>1041</v>
      </c>
      <c r="F3262" s="334" t="str">
        <f t="shared" si="153"/>
        <v>Dhaka FR Non-PNP</v>
      </c>
      <c r="G3262" s="338">
        <v>938247</v>
      </c>
      <c r="H3262" s="336">
        <v>153060.69716507677</v>
      </c>
      <c r="I3262" s="336">
        <v>3752.9880000000003</v>
      </c>
      <c r="J3262" s="336"/>
      <c r="K3262" s="336"/>
      <c r="L3262" s="337">
        <f t="shared" si="151"/>
        <v>16.31347578676796</v>
      </c>
      <c r="M3262" s="337">
        <f t="shared" si="152"/>
        <v>0.4</v>
      </c>
    </row>
    <row r="3263" spans="1:13">
      <c r="A3263" s="334" t="s">
        <v>1750</v>
      </c>
      <c r="B3263" s="334" t="s">
        <v>389</v>
      </c>
      <c r="C3263" s="334" t="s">
        <v>389</v>
      </c>
      <c r="D3263" s="334" t="s">
        <v>1537</v>
      </c>
      <c r="E3263" s="334" t="s">
        <v>1041</v>
      </c>
      <c r="F3263" s="334" t="str">
        <f t="shared" si="153"/>
        <v>Rangpur FR Non-PNP</v>
      </c>
      <c r="G3263" s="338">
        <v>712435</v>
      </c>
      <c r="H3263" s="336">
        <v>87459.686727023014</v>
      </c>
      <c r="I3263" s="336">
        <v>2849.7400000000002</v>
      </c>
      <c r="J3263" s="336"/>
      <c r="K3263" s="336"/>
      <c r="L3263" s="337">
        <f t="shared" si="151"/>
        <v>12.276163681882981</v>
      </c>
      <c r="M3263" s="337">
        <f t="shared" si="152"/>
        <v>0.4</v>
      </c>
    </row>
    <row r="3264" spans="1:13">
      <c r="A3264" s="334" t="s">
        <v>1751</v>
      </c>
      <c r="B3264" s="334" t="s">
        <v>189</v>
      </c>
      <c r="C3264" s="334" t="s">
        <v>189</v>
      </c>
      <c r="D3264" s="334" t="s">
        <v>1537</v>
      </c>
      <c r="E3264" s="334" t="s">
        <v>1041</v>
      </c>
      <c r="F3264" s="334" t="str">
        <f t="shared" si="153"/>
        <v>Barishal FR Non-PNP</v>
      </c>
      <c r="G3264" s="338">
        <v>1517228</v>
      </c>
      <c r="H3264" s="336">
        <v>229400.20295740245</v>
      </c>
      <c r="I3264" s="336">
        <v>6068.9120000000003</v>
      </c>
      <c r="J3264" s="336"/>
      <c r="K3264" s="336"/>
      <c r="L3264" s="337">
        <f t="shared" si="151"/>
        <v>15.119692159477841</v>
      </c>
      <c r="M3264" s="337">
        <f t="shared" si="152"/>
        <v>0.4</v>
      </c>
    </row>
    <row r="3265" spans="1:13">
      <c r="A3265" s="334" t="s">
        <v>1752</v>
      </c>
      <c r="B3265" s="334" t="s">
        <v>131</v>
      </c>
      <c r="C3265" s="334" t="s">
        <v>131</v>
      </c>
      <c r="D3265" s="334" t="s">
        <v>1537</v>
      </c>
      <c r="E3265" s="334" t="s">
        <v>1041</v>
      </c>
      <c r="F3265" s="334" t="str">
        <f t="shared" si="153"/>
        <v>Sylhet FR Non-PNP</v>
      </c>
      <c r="G3265" s="338">
        <v>1294830</v>
      </c>
      <c r="H3265" s="336">
        <v>219376.96995168866</v>
      </c>
      <c r="I3265" s="336">
        <v>5179.32</v>
      </c>
      <c r="J3265" s="336"/>
      <c r="K3265" s="336"/>
      <c r="L3265" s="337">
        <f t="shared" si="151"/>
        <v>16.94253067597203</v>
      </c>
      <c r="M3265" s="337">
        <f t="shared" si="152"/>
        <v>0.4</v>
      </c>
    </row>
    <row r="3266" spans="1:13">
      <c r="A3266" s="334" t="s">
        <v>1753</v>
      </c>
      <c r="B3266" s="334" t="s">
        <v>79</v>
      </c>
      <c r="C3266" s="334" t="s">
        <v>52</v>
      </c>
      <c r="D3266" s="334" t="s">
        <v>1537</v>
      </c>
      <c r="E3266" s="334" t="s">
        <v>1041</v>
      </c>
      <c r="F3266" s="334" t="str">
        <f t="shared" si="153"/>
        <v>Dhaka FR Non-PNP</v>
      </c>
      <c r="G3266" s="338">
        <v>1566026</v>
      </c>
      <c r="H3266" s="336">
        <v>234443.63427813631</v>
      </c>
      <c r="I3266" s="336">
        <v>6264.1040000000003</v>
      </c>
      <c r="J3266" s="336"/>
      <c r="K3266" s="336"/>
      <c r="L3266" s="337">
        <f t="shared" si="151"/>
        <v>14.970609317989375</v>
      </c>
      <c r="M3266" s="337">
        <f t="shared" si="152"/>
        <v>0.4</v>
      </c>
    </row>
    <row r="3267" spans="1:13">
      <c r="A3267" s="334" t="s">
        <v>1754</v>
      </c>
      <c r="B3267" s="334" t="s">
        <v>131</v>
      </c>
      <c r="C3267" s="334" t="s">
        <v>131</v>
      </c>
      <c r="D3267" s="334" t="s">
        <v>1537</v>
      </c>
      <c r="E3267" s="334" t="s">
        <v>1041</v>
      </c>
      <c r="F3267" s="334" t="str">
        <f t="shared" si="153"/>
        <v>Sylhet FR Non-PNP</v>
      </c>
      <c r="G3267" s="338">
        <v>1105012</v>
      </c>
      <c r="H3267" s="336">
        <v>193669.27469673331</v>
      </c>
      <c r="I3267" s="336">
        <v>4420.0479999999998</v>
      </c>
      <c r="J3267" s="336"/>
      <c r="K3267" s="336"/>
      <c r="L3267" s="337">
        <f t="shared" ref="L3267:L3330" si="154">(H3267/G3267)*100</f>
        <v>17.526440861885057</v>
      </c>
      <c r="M3267" s="337">
        <f t="shared" ref="M3267:M3330" si="155">(I3267/G3267)*100</f>
        <v>0.4</v>
      </c>
    </row>
    <row r="3268" spans="1:13">
      <c r="A3268" s="334" t="s">
        <v>1755</v>
      </c>
      <c r="B3268" s="334" t="s">
        <v>52</v>
      </c>
      <c r="C3268" s="334" t="s">
        <v>52</v>
      </c>
      <c r="D3268" s="334" t="s">
        <v>1537</v>
      </c>
      <c r="E3268" s="334" t="s">
        <v>1041</v>
      </c>
      <c r="F3268" s="334" t="str">
        <f t="shared" ref="F3268:F3331" si="156">CONCATENATE(C3268," ",E3268," ",D3268)</f>
        <v>Dhaka FR Non-PNP</v>
      </c>
      <c r="G3268" s="338">
        <v>1432999</v>
      </c>
      <c r="H3268" s="336">
        <v>231645.40795578019</v>
      </c>
      <c r="I3268" s="336">
        <v>5731.9960000000001</v>
      </c>
      <c r="J3268" s="336"/>
      <c r="K3268" s="336"/>
      <c r="L3268" s="337">
        <f t="shared" si="154"/>
        <v>16.165078130255512</v>
      </c>
      <c r="M3268" s="337">
        <f t="shared" si="155"/>
        <v>0.4</v>
      </c>
    </row>
    <row r="3269" spans="1:13">
      <c r="A3269" s="334" t="s">
        <v>1756</v>
      </c>
      <c r="B3269" s="334" t="s">
        <v>162</v>
      </c>
      <c r="C3269" s="334" t="s">
        <v>195</v>
      </c>
      <c r="D3269" s="334" t="s">
        <v>1537</v>
      </c>
      <c r="E3269" s="334" t="s">
        <v>1041</v>
      </c>
      <c r="F3269" s="334" t="str">
        <f t="shared" si="156"/>
        <v>Chattogram FR Non-PNP</v>
      </c>
      <c r="G3269" s="338">
        <v>2408934</v>
      </c>
      <c r="H3269" s="336">
        <v>464167.47390057164</v>
      </c>
      <c r="I3269" s="336">
        <v>9635.7360000000008</v>
      </c>
      <c r="J3269" s="336"/>
      <c r="K3269" s="336"/>
      <c r="L3269" s="337">
        <f t="shared" si="154"/>
        <v>19.268584108181113</v>
      </c>
      <c r="M3269" s="337">
        <f t="shared" si="155"/>
        <v>0.4</v>
      </c>
    </row>
    <row r="3270" spans="1:13">
      <c r="A3270" s="334" t="s">
        <v>1757</v>
      </c>
      <c r="B3270" s="334" t="s">
        <v>389</v>
      </c>
      <c r="C3270" s="334" t="s">
        <v>389</v>
      </c>
      <c r="D3270" s="334" t="s">
        <v>1537</v>
      </c>
      <c r="E3270" s="334" t="s">
        <v>1041</v>
      </c>
      <c r="F3270" s="334" t="str">
        <f t="shared" si="156"/>
        <v>Rangpur FR Non-PNP</v>
      </c>
      <c r="G3270" s="338">
        <v>1075612</v>
      </c>
      <c r="H3270" s="336">
        <v>169923.11271620498</v>
      </c>
      <c r="I3270" s="336">
        <v>4302.4480000000003</v>
      </c>
      <c r="J3270" s="336"/>
      <c r="K3270" s="336"/>
      <c r="L3270" s="337">
        <f t="shared" si="154"/>
        <v>15.797807454379923</v>
      </c>
      <c r="M3270" s="337">
        <f t="shared" si="155"/>
        <v>0.4</v>
      </c>
    </row>
    <row r="3271" spans="1:13">
      <c r="A3271" s="334" t="s">
        <v>1758</v>
      </c>
      <c r="B3271" s="334" t="s">
        <v>153</v>
      </c>
      <c r="C3271" s="334" t="s">
        <v>18</v>
      </c>
      <c r="D3271" s="334" t="s">
        <v>1537</v>
      </c>
      <c r="E3271" s="334" t="s">
        <v>1041</v>
      </c>
      <c r="F3271" s="334" t="str">
        <f t="shared" si="156"/>
        <v>Mymensingh FR Non-PNP</v>
      </c>
      <c r="G3271" s="338">
        <v>503055</v>
      </c>
      <c r="H3271" s="336">
        <v>75367.697599002713</v>
      </c>
      <c r="I3271" s="336">
        <v>2012.22</v>
      </c>
      <c r="J3271" s="336"/>
      <c r="K3271" s="336"/>
      <c r="L3271" s="337">
        <f t="shared" si="154"/>
        <v>14.9819995028382</v>
      </c>
      <c r="M3271" s="337">
        <f t="shared" si="155"/>
        <v>0.4</v>
      </c>
    </row>
    <row r="3272" spans="1:13">
      <c r="A3272" s="334" t="s">
        <v>1759</v>
      </c>
      <c r="B3272" s="334" t="s">
        <v>52</v>
      </c>
      <c r="C3272" s="334" t="s">
        <v>52</v>
      </c>
      <c r="D3272" s="334" t="s">
        <v>1537</v>
      </c>
      <c r="E3272" s="334" t="s">
        <v>1041</v>
      </c>
      <c r="F3272" s="334" t="str">
        <f t="shared" si="156"/>
        <v>Dhaka FR Non-PNP</v>
      </c>
      <c r="G3272" s="338">
        <v>1994914</v>
      </c>
      <c r="H3272" s="336">
        <v>341916.33621696383</v>
      </c>
      <c r="I3272" s="336">
        <v>7979.6559999999999</v>
      </c>
      <c r="J3272" s="336"/>
      <c r="K3272" s="336"/>
      <c r="L3272" s="337">
        <f t="shared" si="154"/>
        <v>17.139402310924872</v>
      </c>
      <c r="M3272" s="337">
        <f t="shared" si="155"/>
        <v>0.4</v>
      </c>
    </row>
    <row r="3273" spans="1:13">
      <c r="A3273" s="334" t="s">
        <v>1760</v>
      </c>
      <c r="B3273" s="334" t="s">
        <v>52</v>
      </c>
      <c r="C3273" s="334" t="s">
        <v>52</v>
      </c>
      <c r="D3273" s="334" t="s">
        <v>1537</v>
      </c>
      <c r="E3273" s="334" t="s">
        <v>1041</v>
      </c>
      <c r="F3273" s="334" t="str">
        <f t="shared" si="156"/>
        <v>Dhaka FR Non-PNP</v>
      </c>
      <c r="G3273" s="338">
        <v>1098216</v>
      </c>
      <c r="H3273" s="336">
        <v>191169.82082609969</v>
      </c>
      <c r="I3273" s="336">
        <v>4392.8640000000005</v>
      </c>
      <c r="J3273" s="336"/>
      <c r="K3273" s="336"/>
      <c r="L3273" s="337">
        <f t="shared" si="154"/>
        <v>17.407306106093856</v>
      </c>
      <c r="M3273" s="337">
        <f t="shared" si="155"/>
        <v>0.4</v>
      </c>
    </row>
    <row r="3274" spans="1:13">
      <c r="A3274" s="334" t="s">
        <v>1761</v>
      </c>
      <c r="B3274" s="334" t="s">
        <v>52</v>
      </c>
      <c r="C3274" s="334" t="s">
        <v>52</v>
      </c>
      <c r="D3274" s="334" t="s">
        <v>1537</v>
      </c>
      <c r="E3274" s="334" t="s">
        <v>1041</v>
      </c>
      <c r="F3274" s="334" t="str">
        <f t="shared" si="156"/>
        <v>Dhaka FR Non-PNP</v>
      </c>
      <c r="G3274" s="338">
        <v>561312</v>
      </c>
      <c r="H3274" s="336">
        <v>99604.686573212282</v>
      </c>
      <c r="I3274" s="336">
        <v>2245.248</v>
      </c>
      <c r="J3274" s="336"/>
      <c r="K3274" s="336"/>
      <c r="L3274" s="337">
        <f t="shared" si="154"/>
        <v>17.744977227141462</v>
      </c>
      <c r="M3274" s="337">
        <f t="shared" si="155"/>
        <v>0.4</v>
      </c>
    </row>
    <row r="3275" spans="1:13">
      <c r="A3275" s="334" t="s">
        <v>1762</v>
      </c>
      <c r="B3275" s="334" t="s">
        <v>159</v>
      </c>
      <c r="C3275" s="334" t="s">
        <v>159</v>
      </c>
      <c r="D3275" s="334" t="s">
        <v>1537</v>
      </c>
      <c r="E3275" s="334" t="s">
        <v>1041</v>
      </c>
      <c r="F3275" s="334" t="str">
        <f t="shared" si="156"/>
        <v>Khulna FR Non-PNP</v>
      </c>
      <c r="G3275" s="338">
        <v>503412</v>
      </c>
      <c r="H3275" s="336">
        <v>78902.235639556398</v>
      </c>
      <c r="I3275" s="336">
        <v>2013.6480000000001</v>
      </c>
      <c r="J3275" s="336"/>
      <c r="K3275" s="336"/>
      <c r="L3275" s="337">
        <f t="shared" si="154"/>
        <v>15.673491223800069</v>
      </c>
      <c r="M3275" s="337">
        <f t="shared" si="155"/>
        <v>0.4</v>
      </c>
    </row>
    <row r="3276" spans="1:13">
      <c r="A3276" s="334" t="s">
        <v>1763</v>
      </c>
      <c r="B3276" s="334" t="s">
        <v>156</v>
      </c>
      <c r="C3276" s="334" t="s">
        <v>159</v>
      </c>
      <c r="D3276" s="334" t="s">
        <v>1537</v>
      </c>
      <c r="E3276" s="334" t="s">
        <v>1041</v>
      </c>
      <c r="F3276" s="334" t="str">
        <f t="shared" si="156"/>
        <v>Khulna FR Non-PNP</v>
      </c>
      <c r="G3276" s="338">
        <v>819601</v>
      </c>
      <c r="H3276" s="336">
        <v>131148.32074999792</v>
      </c>
      <c r="I3276" s="336">
        <v>3278.404</v>
      </c>
      <c r="J3276" s="336"/>
      <c r="K3276" s="336"/>
      <c r="L3276" s="337">
        <f t="shared" si="154"/>
        <v>16.001483740258728</v>
      </c>
      <c r="M3276" s="337">
        <f t="shared" si="155"/>
        <v>0.4</v>
      </c>
    </row>
    <row r="3277" spans="1:13">
      <c r="A3277" s="334" t="s">
        <v>1764</v>
      </c>
      <c r="B3277" s="334" t="s">
        <v>189</v>
      </c>
      <c r="C3277" s="334" t="s">
        <v>189</v>
      </c>
      <c r="D3277" s="334" t="s">
        <v>1537</v>
      </c>
      <c r="E3277" s="334" t="s">
        <v>1041</v>
      </c>
      <c r="F3277" s="334" t="str">
        <f t="shared" si="156"/>
        <v>Barishal FR Non-PNP</v>
      </c>
      <c r="G3277" s="338">
        <v>924655</v>
      </c>
      <c r="H3277" s="336">
        <v>129130.73410140316</v>
      </c>
      <c r="I3277" s="336">
        <v>3698.62</v>
      </c>
      <c r="J3277" s="336"/>
      <c r="K3277" s="336"/>
      <c r="L3277" s="337">
        <f t="shared" si="154"/>
        <v>13.965288037311554</v>
      </c>
      <c r="M3277" s="337">
        <f t="shared" si="155"/>
        <v>0.4</v>
      </c>
    </row>
    <row r="3278" spans="1:13">
      <c r="A3278" s="334" t="s">
        <v>1765</v>
      </c>
      <c r="B3278" s="334" t="s">
        <v>1098</v>
      </c>
      <c r="C3278" s="334" t="s">
        <v>52</v>
      </c>
      <c r="D3278" s="334" t="s">
        <v>1537</v>
      </c>
      <c r="E3278" s="334" t="s">
        <v>1041</v>
      </c>
      <c r="F3278" s="334" t="str">
        <f t="shared" si="156"/>
        <v>Dhaka FR Non-PNP</v>
      </c>
      <c r="G3278" s="338">
        <v>812099</v>
      </c>
      <c r="H3278" s="336">
        <v>146268.12370708087</v>
      </c>
      <c r="I3278" s="336">
        <v>3248.3960000000002</v>
      </c>
      <c r="J3278" s="336"/>
      <c r="K3278" s="336"/>
      <c r="L3278" s="337">
        <f t="shared" si="154"/>
        <v>18.011119790454227</v>
      </c>
      <c r="M3278" s="337">
        <f t="shared" si="155"/>
        <v>0.4</v>
      </c>
    </row>
    <row r="3279" spans="1:13">
      <c r="A3279" s="334" t="s">
        <v>1766</v>
      </c>
      <c r="B3279" s="334" t="s">
        <v>162</v>
      </c>
      <c r="C3279" s="334" t="s">
        <v>195</v>
      </c>
      <c r="D3279" s="334" t="s">
        <v>1537</v>
      </c>
      <c r="E3279" s="334" t="s">
        <v>1041</v>
      </c>
      <c r="F3279" s="334" t="str">
        <f t="shared" si="156"/>
        <v>Chattogram FR Non-PNP</v>
      </c>
      <c r="G3279" s="338">
        <v>865910</v>
      </c>
      <c r="H3279" s="336">
        <v>165673.14255728995</v>
      </c>
      <c r="I3279" s="336">
        <v>3463.64</v>
      </c>
      <c r="J3279" s="336"/>
      <c r="K3279" s="336"/>
      <c r="L3279" s="337">
        <f t="shared" si="154"/>
        <v>19.132836271354982</v>
      </c>
      <c r="M3279" s="337">
        <f t="shared" si="155"/>
        <v>0.4</v>
      </c>
    </row>
    <row r="3280" spans="1:13">
      <c r="A3280" s="334" t="s">
        <v>1767</v>
      </c>
      <c r="B3280" s="334" t="s">
        <v>162</v>
      </c>
      <c r="C3280" s="334" t="s">
        <v>195</v>
      </c>
      <c r="D3280" s="334" t="s">
        <v>1537</v>
      </c>
      <c r="E3280" s="334" t="s">
        <v>1041</v>
      </c>
      <c r="F3280" s="334" t="str">
        <f t="shared" si="156"/>
        <v>Chattogram FR Non-PNP</v>
      </c>
      <c r="G3280" s="338">
        <v>821019</v>
      </c>
      <c r="H3280" s="336">
        <v>157650.92868110118</v>
      </c>
      <c r="I3280" s="336">
        <v>3284.076</v>
      </c>
      <c r="J3280" s="336"/>
      <c r="K3280" s="336"/>
      <c r="L3280" s="337">
        <f t="shared" si="154"/>
        <v>19.201861184832651</v>
      </c>
      <c r="M3280" s="337">
        <f t="shared" si="155"/>
        <v>0.4</v>
      </c>
    </row>
    <row r="3281" spans="1:13">
      <c r="A3281" s="334" t="s">
        <v>1768</v>
      </c>
      <c r="B3281" s="334" t="s">
        <v>1098</v>
      </c>
      <c r="C3281" s="334" t="s">
        <v>52</v>
      </c>
      <c r="D3281" s="334" t="s">
        <v>1537</v>
      </c>
      <c r="E3281" s="334" t="s">
        <v>1041</v>
      </c>
      <c r="F3281" s="334" t="str">
        <f t="shared" si="156"/>
        <v>Dhaka FR Non-PNP</v>
      </c>
      <c r="G3281" s="338">
        <v>622994</v>
      </c>
      <c r="H3281" s="336">
        <v>96450.366025038194</v>
      </c>
      <c r="I3281" s="336">
        <v>2491.9760000000001</v>
      </c>
      <c r="J3281" s="336"/>
      <c r="K3281" s="336"/>
      <c r="L3281" s="337">
        <f t="shared" si="154"/>
        <v>15.481748784906147</v>
      </c>
      <c r="M3281" s="337">
        <f t="shared" si="155"/>
        <v>0.4</v>
      </c>
    </row>
    <row r="3282" spans="1:13">
      <c r="A3282" s="334" t="s">
        <v>1769</v>
      </c>
      <c r="B3282" s="334" t="s">
        <v>159</v>
      </c>
      <c r="C3282" s="334" t="s">
        <v>159</v>
      </c>
      <c r="D3282" s="334" t="s">
        <v>1537</v>
      </c>
      <c r="E3282" s="334" t="s">
        <v>1041</v>
      </c>
      <c r="F3282" s="334" t="str">
        <f t="shared" si="156"/>
        <v>Khulna FR Non-PNP</v>
      </c>
      <c r="G3282" s="338">
        <v>658897</v>
      </c>
      <c r="H3282" s="336">
        <v>100427.17489802538</v>
      </c>
      <c r="I3282" s="336">
        <v>2635.5880000000002</v>
      </c>
      <c r="J3282" s="336"/>
      <c r="K3282" s="336"/>
      <c r="L3282" s="337">
        <f t="shared" si="154"/>
        <v>15.241710752670809</v>
      </c>
      <c r="M3282" s="337">
        <f t="shared" si="155"/>
        <v>0.4</v>
      </c>
    </row>
    <row r="3283" spans="1:13">
      <c r="A3283" s="334" t="s">
        <v>1770</v>
      </c>
      <c r="B3283" s="334" t="s">
        <v>79</v>
      </c>
      <c r="C3283" s="334" t="s">
        <v>52</v>
      </c>
      <c r="D3283" s="334" t="s">
        <v>1537</v>
      </c>
      <c r="E3283" s="334" t="s">
        <v>1041</v>
      </c>
      <c r="F3283" s="334" t="str">
        <f t="shared" si="156"/>
        <v>Dhaka FR Non-PNP</v>
      </c>
      <c r="G3283" s="338">
        <v>209022</v>
      </c>
      <c r="H3283" s="336">
        <v>36715.72388300905</v>
      </c>
      <c r="I3283" s="336">
        <v>836.08799999999997</v>
      </c>
      <c r="J3283" s="336"/>
      <c r="K3283" s="336"/>
      <c r="L3283" s="337">
        <f t="shared" si="154"/>
        <v>17.56548300322887</v>
      </c>
      <c r="M3283" s="337">
        <f t="shared" si="155"/>
        <v>0.4</v>
      </c>
    </row>
    <row r="3284" spans="1:13">
      <c r="A3284" s="334" t="s">
        <v>1771</v>
      </c>
      <c r="B3284" s="334" t="s">
        <v>52</v>
      </c>
      <c r="C3284" s="334" t="s">
        <v>52</v>
      </c>
      <c r="D3284" s="334" t="s">
        <v>1537</v>
      </c>
      <c r="E3284" s="334" t="s">
        <v>1041</v>
      </c>
      <c r="F3284" s="334" t="str">
        <f t="shared" si="156"/>
        <v>Dhaka FR Non-PNP</v>
      </c>
      <c r="G3284" s="338">
        <v>1005758</v>
      </c>
      <c r="H3284" s="336">
        <v>161734.138228439</v>
      </c>
      <c r="I3284" s="336">
        <v>4023.0320000000002</v>
      </c>
      <c r="J3284" s="336"/>
      <c r="K3284" s="336"/>
      <c r="L3284" s="337">
        <f t="shared" si="154"/>
        <v>16.080820458643032</v>
      </c>
      <c r="M3284" s="337">
        <f t="shared" si="155"/>
        <v>0.4</v>
      </c>
    </row>
    <row r="3285" spans="1:13">
      <c r="A3285" s="334" t="s">
        <v>1772</v>
      </c>
      <c r="B3285" s="334" t="s">
        <v>189</v>
      </c>
      <c r="C3285" s="334" t="s">
        <v>189</v>
      </c>
      <c r="D3285" s="334" t="s">
        <v>1537</v>
      </c>
      <c r="E3285" s="334" t="s">
        <v>1041</v>
      </c>
      <c r="F3285" s="334" t="str">
        <f t="shared" si="156"/>
        <v>Barishal FR Non-PNP</v>
      </c>
      <c r="G3285" s="338">
        <v>858527</v>
      </c>
      <c r="H3285" s="336">
        <v>126908.5018425149</v>
      </c>
      <c r="I3285" s="336">
        <v>3434.1080000000002</v>
      </c>
      <c r="J3285" s="336"/>
      <c r="K3285" s="336"/>
      <c r="L3285" s="337">
        <f t="shared" si="154"/>
        <v>14.782121219544045</v>
      </c>
      <c r="M3285" s="337">
        <f t="shared" si="155"/>
        <v>0.4</v>
      </c>
    </row>
    <row r="3286" spans="1:13">
      <c r="A3286" s="334" t="s">
        <v>1773</v>
      </c>
      <c r="B3286" s="334" t="s">
        <v>52</v>
      </c>
      <c r="C3286" s="334" t="s">
        <v>52</v>
      </c>
      <c r="D3286" s="334" t="s">
        <v>1537</v>
      </c>
      <c r="E3286" s="334" t="s">
        <v>1041</v>
      </c>
      <c r="F3286" s="334" t="str">
        <f t="shared" si="156"/>
        <v>Dhaka FR Non-PNP</v>
      </c>
      <c r="G3286" s="338">
        <v>1300573</v>
      </c>
      <c r="H3286" s="336">
        <v>219946.58450287115</v>
      </c>
      <c r="I3286" s="336">
        <v>5202.2920000000004</v>
      </c>
      <c r="J3286" s="336"/>
      <c r="K3286" s="336"/>
      <c r="L3286" s="337">
        <f t="shared" si="154"/>
        <v>16.911513963681482</v>
      </c>
      <c r="M3286" s="337">
        <f t="shared" si="155"/>
        <v>0.4</v>
      </c>
    </row>
    <row r="3287" spans="1:13">
      <c r="A3287" s="334" t="s">
        <v>1774</v>
      </c>
      <c r="B3287" s="334" t="s">
        <v>79</v>
      </c>
      <c r="C3287" s="334" t="s">
        <v>52</v>
      </c>
      <c r="D3287" s="334" t="s">
        <v>1537</v>
      </c>
      <c r="E3287" s="334" t="s">
        <v>1041</v>
      </c>
      <c r="F3287" s="334" t="str">
        <f t="shared" si="156"/>
        <v>Dhaka FR Non-PNP</v>
      </c>
      <c r="G3287" s="338">
        <v>303554</v>
      </c>
      <c r="H3287" s="336">
        <v>49500.424963971978</v>
      </c>
      <c r="I3287" s="336">
        <v>1214.2160000000001</v>
      </c>
      <c r="J3287" s="336"/>
      <c r="K3287" s="336"/>
      <c r="L3287" s="337">
        <f t="shared" si="154"/>
        <v>16.306958552340596</v>
      </c>
      <c r="M3287" s="337">
        <f t="shared" si="155"/>
        <v>0.4</v>
      </c>
    </row>
    <row r="3288" spans="1:13">
      <c r="A3288" s="334" t="s">
        <v>1775</v>
      </c>
      <c r="B3288" s="334" t="s">
        <v>103</v>
      </c>
      <c r="C3288" s="334" t="s">
        <v>52</v>
      </c>
      <c r="D3288" s="334" t="s">
        <v>1537</v>
      </c>
      <c r="E3288" s="334" t="s">
        <v>1041</v>
      </c>
      <c r="F3288" s="334" t="str">
        <f t="shared" si="156"/>
        <v>Dhaka FR Non-PNP</v>
      </c>
      <c r="G3288" s="338">
        <v>1534125</v>
      </c>
      <c r="H3288" s="336">
        <v>259324.09244555063</v>
      </c>
      <c r="I3288" s="336">
        <v>6136.5</v>
      </c>
      <c r="J3288" s="336"/>
      <c r="K3288" s="336"/>
      <c r="L3288" s="337">
        <f t="shared" si="154"/>
        <v>16.903713350968836</v>
      </c>
      <c r="M3288" s="337">
        <f t="shared" si="155"/>
        <v>0.4</v>
      </c>
    </row>
    <row r="3289" spans="1:13">
      <c r="A3289" s="334" t="s">
        <v>1776</v>
      </c>
      <c r="B3289" s="334" t="s">
        <v>389</v>
      </c>
      <c r="C3289" s="334" t="s">
        <v>389</v>
      </c>
      <c r="D3289" s="334" t="s">
        <v>1537</v>
      </c>
      <c r="E3289" s="334" t="s">
        <v>1041</v>
      </c>
      <c r="F3289" s="334" t="str">
        <f t="shared" si="156"/>
        <v>Rangpur FR Non-PNP</v>
      </c>
      <c r="G3289" s="338">
        <v>580786</v>
      </c>
      <c r="H3289" s="336">
        <v>92001.01359067834</v>
      </c>
      <c r="I3289" s="336">
        <v>2323.1440000000002</v>
      </c>
      <c r="J3289" s="336"/>
      <c r="K3289" s="336"/>
      <c r="L3289" s="337">
        <f t="shared" si="154"/>
        <v>15.840776738881161</v>
      </c>
      <c r="M3289" s="337">
        <f t="shared" si="155"/>
        <v>0.4</v>
      </c>
    </row>
    <row r="3290" spans="1:13">
      <c r="A3290" s="334" t="s">
        <v>1777</v>
      </c>
      <c r="B3290" s="334" t="s">
        <v>512</v>
      </c>
      <c r="C3290" s="334" t="s">
        <v>159</v>
      </c>
      <c r="D3290" s="334" t="s">
        <v>1537</v>
      </c>
      <c r="E3290" s="334" t="s">
        <v>1041</v>
      </c>
      <c r="F3290" s="334" t="str">
        <f t="shared" si="156"/>
        <v>Khulna FR Non-PNP</v>
      </c>
      <c r="G3290" s="338">
        <v>843578</v>
      </c>
      <c r="H3290" s="336">
        <v>136441.30370211048</v>
      </c>
      <c r="I3290" s="336">
        <v>3374.3119999999999</v>
      </c>
      <c r="J3290" s="336"/>
      <c r="K3290" s="336"/>
      <c r="L3290" s="337">
        <f t="shared" si="154"/>
        <v>16.174118303477623</v>
      </c>
      <c r="M3290" s="337">
        <f t="shared" si="155"/>
        <v>0.4</v>
      </c>
    </row>
    <row r="3291" spans="1:13">
      <c r="A3291" s="334" t="s">
        <v>1778</v>
      </c>
      <c r="B3291" s="334" t="s">
        <v>211</v>
      </c>
      <c r="C3291" s="334" t="s">
        <v>189</v>
      </c>
      <c r="D3291" s="334" t="s">
        <v>1537</v>
      </c>
      <c r="E3291" s="334" t="s">
        <v>1041</v>
      </c>
      <c r="F3291" s="334" t="str">
        <f t="shared" si="156"/>
        <v>Barishal FR Non-PNP</v>
      </c>
      <c r="G3291" s="338">
        <v>274601</v>
      </c>
      <c r="H3291" s="336">
        <v>56518.903715774744</v>
      </c>
      <c r="I3291" s="336">
        <v>1098.404</v>
      </c>
      <c r="J3291" s="336"/>
      <c r="K3291" s="336"/>
      <c r="L3291" s="337">
        <f t="shared" si="154"/>
        <v>20.582191512694688</v>
      </c>
      <c r="M3291" s="337">
        <f t="shared" si="155"/>
        <v>0.4</v>
      </c>
    </row>
    <row r="3292" spans="1:13">
      <c r="A3292" s="334" t="s">
        <v>1779</v>
      </c>
      <c r="B3292" s="334" t="s">
        <v>131</v>
      </c>
      <c r="C3292" s="334" t="s">
        <v>131</v>
      </c>
      <c r="D3292" s="334" t="s">
        <v>1537</v>
      </c>
      <c r="E3292" s="334" t="s">
        <v>1041</v>
      </c>
      <c r="F3292" s="334" t="str">
        <f t="shared" si="156"/>
        <v>Sylhet FR Non-PNP</v>
      </c>
      <c r="G3292" s="338">
        <v>6805</v>
      </c>
      <c r="H3292" s="336">
        <v>1277.1404181793869</v>
      </c>
      <c r="I3292" s="336">
        <v>27.22</v>
      </c>
      <c r="J3292" s="336"/>
      <c r="K3292" s="336"/>
      <c r="L3292" s="337">
        <f t="shared" si="154"/>
        <v>18.767676975450211</v>
      </c>
      <c r="M3292" s="337">
        <f t="shared" si="155"/>
        <v>0.4</v>
      </c>
    </row>
    <row r="3293" spans="1:13">
      <c r="A3293" s="334" t="s">
        <v>1780</v>
      </c>
      <c r="B3293" s="334" t="s">
        <v>52</v>
      </c>
      <c r="C3293" s="334" t="s">
        <v>52</v>
      </c>
      <c r="D3293" s="334" t="s">
        <v>1537</v>
      </c>
      <c r="E3293" s="334" t="s">
        <v>1041</v>
      </c>
      <c r="F3293" s="334" t="str">
        <f t="shared" si="156"/>
        <v>Dhaka FR Non-PNP</v>
      </c>
      <c r="G3293" s="338">
        <v>73691</v>
      </c>
      <c r="H3293" s="336">
        <v>14944.365524390509</v>
      </c>
      <c r="I3293" s="336">
        <v>294.76400000000001</v>
      </c>
      <c r="J3293" s="336"/>
      <c r="K3293" s="336"/>
      <c r="L3293" s="337">
        <f t="shared" si="154"/>
        <v>20.279770289981826</v>
      </c>
      <c r="M3293" s="337">
        <f t="shared" si="155"/>
        <v>0.4</v>
      </c>
    </row>
    <row r="3294" spans="1:13">
      <c r="A3294" s="334" t="s">
        <v>1781</v>
      </c>
      <c r="B3294" s="334" t="s">
        <v>165</v>
      </c>
      <c r="C3294" s="334" t="s">
        <v>52</v>
      </c>
      <c r="D3294" s="334" t="s">
        <v>1537</v>
      </c>
      <c r="E3294" s="334" t="s">
        <v>1041</v>
      </c>
      <c r="F3294" s="334" t="str">
        <f t="shared" si="156"/>
        <v>Dhaka FR Non-PNP</v>
      </c>
      <c r="G3294" s="338">
        <v>1944</v>
      </c>
      <c r="H3294" s="336">
        <v>350.79052538431461</v>
      </c>
      <c r="I3294" s="336">
        <v>7.7759999999999998</v>
      </c>
      <c r="J3294" s="336"/>
      <c r="K3294" s="336"/>
      <c r="L3294" s="337">
        <f t="shared" si="154"/>
        <v>18.044780112361863</v>
      </c>
      <c r="M3294" s="337">
        <f t="shared" si="155"/>
        <v>0.4</v>
      </c>
    </row>
    <row r="3295" spans="1:13">
      <c r="A3295" s="334" t="s">
        <v>1782</v>
      </c>
      <c r="B3295" s="334" t="s">
        <v>79</v>
      </c>
      <c r="C3295" s="334" t="s">
        <v>52</v>
      </c>
      <c r="D3295" s="334" t="s">
        <v>1537</v>
      </c>
      <c r="E3295" s="334" t="s">
        <v>1041</v>
      </c>
      <c r="F3295" s="334" t="str">
        <f t="shared" si="156"/>
        <v>Dhaka FR Non-PNP</v>
      </c>
      <c r="G3295" s="338">
        <v>11038</v>
      </c>
      <c r="H3295" s="336">
        <v>2326.4191951406897</v>
      </c>
      <c r="I3295" s="336">
        <v>44.152000000000001</v>
      </c>
      <c r="J3295" s="336"/>
      <c r="K3295" s="336"/>
      <c r="L3295" s="337">
        <f t="shared" si="154"/>
        <v>21.076455835664881</v>
      </c>
      <c r="M3295" s="337">
        <f t="shared" si="155"/>
        <v>0.4</v>
      </c>
    </row>
    <row r="3296" spans="1:13">
      <c r="A3296" s="334" t="s">
        <v>1783</v>
      </c>
      <c r="B3296" s="334" t="s">
        <v>159</v>
      </c>
      <c r="C3296" s="334" t="s">
        <v>159</v>
      </c>
      <c r="D3296" s="334" t="s">
        <v>1492</v>
      </c>
      <c r="E3296" s="334" t="s">
        <v>1041</v>
      </c>
      <c r="F3296" s="334" t="str">
        <f t="shared" si="156"/>
        <v>Khulna FR PNP</v>
      </c>
      <c r="G3296" s="338">
        <v>333987</v>
      </c>
      <c r="H3296" s="336">
        <v>45618.714042224856</v>
      </c>
      <c r="I3296" s="336">
        <v>1335.9480000000001</v>
      </c>
      <c r="J3296" s="336"/>
      <c r="K3296" s="336"/>
      <c r="L3296" s="337">
        <f t="shared" si="154"/>
        <v>13.658829248511125</v>
      </c>
      <c r="M3296" s="337">
        <f t="shared" si="155"/>
        <v>0.4</v>
      </c>
    </row>
    <row r="3297" spans="1:13">
      <c r="A3297" s="334" t="s">
        <v>1784</v>
      </c>
      <c r="B3297" s="334" t="s">
        <v>162</v>
      </c>
      <c r="C3297" s="334" t="s">
        <v>195</v>
      </c>
      <c r="D3297" s="334" t="s">
        <v>1537</v>
      </c>
      <c r="E3297" s="334" t="s">
        <v>1041</v>
      </c>
      <c r="F3297" s="334" t="str">
        <f t="shared" si="156"/>
        <v>Chattogram FR Non-PNP</v>
      </c>
      <c r="G3297" s="338">
        <v>5658</v>
      </c>
      <c r="H3297" s="336">
        <v>984.5144023756493</v>
      </c>
      <c r="I3297" s="336">
        <v>22.632000000000001</v>
      </c>
      <c r="J3297" s="336"/>
      <c r="K3297" s="336"/>
      <c r="L3297" s="337">
        <f t="shared" si="154"/>
        <v>17.40039594159861</v>
      </c>
      <c r="M3297" s="337">
        <f t="shared" si="155"/>
        <v>0.4</v>
      </c>
    </row>
    <row r="3298" spans="1:13">
      <c r="A3298" s="334" t="s">
        <v>1785</v>
      </c>
      <c r="B3298" s="334" t="s">
        <v>206</v>
      </c>
      <c r="C3298" s="334" t="s">
        <v>52</v>
      </c>
      <c r="D3298" s="334" t="s">
        <v>1537</v>
      </c>
      <c r="E3298" s="334" t="s">
        <v>1041</v>
      </c>
      <c r="F3298" s="334" t="str">
        <f t="shared" si="156"/>
        <v>Dhaka FR Non-PNP</v>
      </c>
      <c r="G3298" s="338">
        <v>52295</v>
      </c>
      <c r="H3298" s="336">
        <v>9959.0642792154158</v>
      </c>
      <c r="I3298" s="336">
        <v>209.18</v>
      </c>
      <c r="J3298" s="336"/>
      <c r="K3298" s="336"/>
      <c r="L3298" s="337">
        <f t="shared" si="154"/>
        <v>19.044008565284283</v>
      </c>
      <c r="M3298" s="337">
        <f t="shared" si="155"/>
        <v>0.4</v>
      </c>
    </row>
    <row r="3299" spans="1:13">
      <c r="A3299" s="334" t="s">
        <v>1786</v>
      </c>
      <c r="B3299" s="334" t="s">
        <v>195</v>
      </c>
      <c r="C3299" s="334" t="s">
        <v>195</v>
      </c>
      <c r="D3299" s="334" t="s">
        <v>1537</v>
      </c>
      <c r="E3299" s="334" t="s">
        <v>1041</v>
      </c>
      <c r="F3299" s="334" t="str">
        <f t="shared" si="156"/>
        <v>Chattogram FR Non-PNP</v>
      </c>
      <c r="G3299" s="338">
        <v>21735</v>
      </c>
      <c r="H3299" s="336">
        <v>3926.5538131540034</v>
      </c>
      <c r="I3299" s="336">
        <v>86.94</v>
      </c>
      <c r="J3299" s="336"/>
      <c r="K3299" s="336"/>
      <c r="L3299" s="337">
        <f t="shared" si="154"/>
        <v>18.06558000070855</v>
      </c>
      <c r="M3299" s="337">
        <f t="shared" si="155"/>
        <v>0.4</v>
      </c>
    </row>
    <row r="3300" spans="1:13">
      <c r="A3300" s="334" t="s">
        <v>1787</v>
      </c>
      <c r="B3300" s="334" t="s">
        <v>52</v>
      </c>
      <c r="C3300" s="334" t="s">
        <v>52</v>
      </c>
      <c r="D3300" s="334" t="s">
        <v>1537</v>
      </c>
      <c r="E3300" s="334" t="s">
        <v>1041</v>
      </c>
      <c r="F3300" s="334" t="str">
        <f t="shared" si="156"/>
        <v>Dhaka FR Non-PNP</v>
      </c>
      <c r="G3300" s="338">
        <v>2713</v>
      </c>
      <c r="H3300" s="336">
        <v>652.89294376985981</v>
      </c>
      <c r="I3300" s="336">
        <v>10.852</v>
      </c>
      <c r="J3300" s="336"/>
      <c r="K3300" s="336"/>
      <c r="L3300" s="337">
        <f t="shared" si="154"/>
        <v>24.065349936227783</v>
      </c>
      <c r="M3300" s="337">
        <f t="shared" si="155"/>
        <v>0.4</v>
      </c>
    </row>
    <row r="3301" spans="1:13">
      <c r="A3301" s="334" t="s">
        <v>1788</v>
      </c>
      <c r="B3301" s="334" t="s">
        <v>173</v>
      </c>
      <c r="C3301" s="334" t="s">
        <v>52</v>
      </c>
      <c r="D3301" s="334" t="s">
        <v>1537</v>
      </c>
      <c r="E3301" s="334" t="s">
        <v>1041</v>
      </c>
      <c r="F3301" s="334" t="str">
        <f t="shared" si="156"/>
        <v>Dhaka FR Non-PNP</v>
      </c>
      <c r="G3301" s="338">
        <v>7534</v>
      </c>
      <c r="H3301" s="336">
        <v>1123.435880351931</v>
      </c>
      <c r="I3301" s="336">
        <v>30.135999999999999</v>
      </c>
      <c r="J3301" s="336"/>
      <c r="K3301" s="336"/>
      <c r="L3301" s="337">
        <f t="shared" si="154"/>
        <v>14.911546062542222</v>
      </c>
      <c r="M3301" s="337">
        <f t="shared" si="155"/>
        <v>0.4</v>
      </c>
    </row>
    <row r="3302" spans="1:13">
      <c r="A3302" s="334" t="s">
        <v>1789</v>
      </c>
      <c r="B3302" s="334" t="s">
        <v>1790</v>
      </c>
      <c r="C3302" s="334" t="s">
        <v>52</v>
      </c>
      <c r="D3302" s="334" t="s">
        <v>1537</v>
      </c>
      <c r="E3302" s="334" t="s">
        <v>1041</v>
      </c>
      <c r="F3302" s="334" t="str">
        <f t="shared" si="156"/>
        <v>Dhaka FR Non-PNP</v>
      </c>
      <c r="G3302" s="338">
        <v>11276</v>
      </c>
      <c r="H3302" s="336">
        <v>2033.7892450304803</v>
      </c>
      <c r="I3302" s="336">
        <v>45.103999999999999</v>
      </c>
      <c r="J3302" s="336"/>
      <c r="K3302" s="336"/>
      <c r="L3302" s="337">
        <f t="shared" si="154"/>
        <v>18.036442400057471</v>
      </c>
      <c r="M3302" s="337">
        <f t="shared" si="155"/>
        <v>0.4</v>
      </c>
    </row>
    <row r="3303" spans="1:13">
      <c r="A3303" s="334" t="s">
        <v>1791</v>
      </c>
      <c r="B3303" s="334" t="s">
        <v>52</v>
      </c>
      <c r="C3303" s="334" t="s">
        <v>52</v>
      </c>
      <c r="D3303" s="334" t="s">
        <v>1537</v>
      </c>
      <c r="E3303" s="334" t="s">
        <v>1041</v>
      </c>
      <c r="F3303" s="334" t="str">
        <f t="shared" si="156"/>
        <v>Dhaka FR Non-PNP</v>
      </c>
      <c r="G3303" s="338">
        <v>24038</v>
      </c>
      <c r="H3303" s="336">
        <v>4352.8426757212474</v>
      </c>
      <c r="I3303" s="336">
        <v>96.152000000000001</v>
      </c>
      <c r="J3303" s="336"/>
      <c r="K3303" s="336"/>
      <c r="L3303" s="337">
        <f t="shared" si="154"/>
        <v>18.108173207925983</v>
      </c>
      <c r="M3303" s="337">
        <f t="shared" si="155"/>
        <v>0.4</v>
      </c>
    </row>
    <row r="3304" spans="1:13">
      <c r="A3304" s="334" t="s">
        <v>1792</v>
      </c>
      <c r="B3304" s="334" t="s">
        <v>107</v>
      </c>
      <c r="C3304" s="334" t="s">
        <v>107</v>
      </c>
      <c r="D3304" s="334" t="s">
        <v>1537</v>
      </c>
      <c r="E3304" s="334" t="s">
        <v>1041</v>
      </c>
      <c r="F3304" s="334" t="str">
        <f t="shared" si="156"/>
        <v>Rajshahi FR Non-PNP</v>
      </c>
      <c r="G3304" s="338">
        <v>7456</v>
      </c>
      <c r="H3304" s="336">
        <v>1400.8030958440495</v>
      </c>
      <c r="I3304" s="336">
        <v>29.824000000000002</v>
      </c>
      <c r="J3304" s="336"/>
      <c r="K3304" s="336"/>
      <c r="L3304" s="337">
        <f t="shared" si="154"/>
        <v>18.787595169582207</v>
      </c>
      <c r="M3304" s="337">
        <f t="shared" si="155"/>
        <v>0.4</v>
      </c>
    </row>
    <row r="3305" spans="1:13">
      <c r="A3305" s="334" t="s">
        <v>1793</v>
      </c>
      <c r="B3305" s="334" t="s">
        <v>153</v>
      </c>
      <c r="C3305" s="334" t="s">
        <v>18</v>
      </c>
      <c r="D3305" s="334" t="s">
        <v>1537</v>
      </c>
      <c r="E3305" s="334" t="s">
        <v>1041</v>
      </c>
      <c r="F3305" s="334" t="str">
        <f t="shared" si="156"/>
        <v>Mymensingh FR Non-PNP</v>
      </c>
      <c r="G3305" s="338">
        <v>4966</v>
      </c>
      <c r="H3305" s="336">
        <v>1011.930529016046</v>
      </c>
      <c r="I3305" s="336">
        <v>19.864000000000001</v>
      </c>
      <c r="J3305" s="336"/>
      <c r="K3305" s="336"/>
      <c r="L3305" s="337">
        <f t="shared" si="154"/>
        <v>20.377175372856343</v>
      </c>
      <c r="M3305" s="337">
        <f t="shared" si="155"/>
        <v>0.4</v>
      </c>
    </row>
    <row r="3306" spans="1:13">
      <c r="A3306" s="334" t="s">
        <v>1794</v>
      </c>
      <c r="B3306" s="334" t="s">
        <v>52</v>
      </c>
      <c r="C3306" s="334" t="s">
        <v>52</v>
      </c>
      <c r="D3306" s="334" t="s">
        <v>1537</v>
      </c>
      <c r="E3306" s="334" t="s">
        <v>1041</v>
      </c>
      <c r="F3306" s="334" t="str">
        <f t="shared" si="156"/>
        <v>Dhaka FR Non-PNP</v>
      </c>
      <c r="G3306" s="338">
        <v>3692</v>
      </c>
      <c r="H3306" s="336">
        <v>711.40770755912854</v>
      </c>
      <c r="I3306" s="336">
        <v>14.768000000000001</v>
      </c>
      <c r="J3306" s="336"/>
      <c r="K3306" s="336"/>
      <c r="L3306" s="337">
        <f t="shared" si="154"/>
        <v>19.268897821211496</v>
      </c>
      <c r="M3306" s="337">
        <f t="shared" si="155"/>
        <v>0.4</v>
      </c>
    </row>
    <row r="3307" spans="1:13">
      <c r="A3307" s="334" t="s">
        <v>1795</v>
      </c>
      <c r="B3307" s="334" t="s">
        <v>336</v>
      </c>
      <c r="C3307" s="334" t="s">
        <v>389</v>
      </c>
      <c r="D3307" s="334" t="s">
        <v>1537</v>
      </c>
      <c r="E3307" s="334" t="s">
        <v>1041</v>
      </c>
      <c r="F3307" s="334" t="str">
        <f t="shared" si="156"/>
        <v>Rangpur FR Non-PNP</v>
      </c>
      <c r="G3307" s="338">
        <v>3485</v>
      </c>
      <c r="H3307" s="336">
        <v>-9.910625634903635</v>
      </c>
      <c r="I3307" s="336">
        <v>15.768000000000001</v>
      </c>
      <c r="J3307" s="336"/>
      <c r="K3307" s="336"/>
      <c r="L3307" s="337">
        <f t="shared" si="154"/>
        <v>-0.28437950171889914</v>
      </c>
      <c r="M3307" s="337">
        <f t="shared" si="155"/>
        <v>0.45245337159253946</v>
      </c>
    </row>
    <row r="3308" spans="1:13">
      <c r="A3308" s="334" t="s">
        <v>1796</v>
      </c>
      <c r="B3308" s="334" t="s">
        <v>1790</v>
      </c>
      <c r="C3308" s="334" t="s">
        <v>52</v>
      </c>
      <c r="D3308" s="334" t="s">
        <v>1537</v>
      </c>
      <c r="E3308" s="334" t="s">
        <v>1041</v>
      </c>
      <c r="F3308" s="334" t="str">
        <f t="shared" si="156"/>
        <v>Dhaka FR Non-PNP</v>
      </c>
      <c r="G3308" s="338">
        <v>188</v>
      </c>
      <c r="H3308" s="336">
        <v>46.078038379530909</v>
      </c>
      <c r="I3308" s="336">
        <v>16.768000000000001</v>
      </c>
      <c r="J3308" s="336"/>
      <c r="K3308" s="336"/>
      <c r="L3308" s="337">
        <f t="shared" si="154"/>
        <v>24.509594882729207</v>
      </c>
      <c r="M3308" s="337">
        <f t="shared" si="155"/>
        <v>8.9191489361702132</v>
      </c>
    </row>
    <row r="3309" spans="1:13">
      <c r="A3309" s="334" t="s">
        <v>775</v>
      </c>
      <c r="B3309" s="334" t="s">
        <v>195</v>
      </c>
      <c r="C3309" s="334" t="s">
        <v>195</v>
      </c>
      <c r="D3309" s="334" t="s">
        <v>1492</v>
      </c>
      <c r="E3309" s="334" t="s">
        <v>1555</v>
      </c>
      <c r="F3309" s="334" t="str">
        <f t="shared" si="156"/>
        <v>Chattogram OWN PNP</v>
      </c>
      <c r="G3309" s="338">
        <v>16939003</v>
      </c>
      <c r="H3309" s="336">
        <v>2496322.5278727165</v>
      </c>
      <c r="I3309" s="336">
        <v>67756.012000000002</v>
      </c>
      <c r="J3309" s="336"/>
      <c r="K3309" s="336"/>
      <c r="L3309" s="337">
        <f t="shared" si="154"/>
        <v>14.737127845556888</v>
      </c>
      <c r="M3309" s="337">
        <f t="shared" si="155"/>
        <v>0.4</v>
      </c>
    </row>
    <row r="3310" spans="1:13">
      <c r="A3310" s="334" t="s">
        <v>776</v>
      </c>
      <c r="B3310" s="334" t="s">
        <v>195</v>
      </c>
      <c r="C3310" s="334" t="s">
        <v>195</v>
      </c>
      <c r="D3310" s="334" t="s">
        <v>1492</v>
      </c>
      <c r="E3310" s="334" t="s">
        <v>1555</v>
      </c>
      <c r="F3310" s="334" t="str">
        <f t="shared" si="156"/>
        <v>Chattogram OWN PNP</v>
      </c>
      <c r="G3310" s="338">
        <v>24196588</v>
      </c>
      <c r="H3310" s="336">
        <v>3701633.0292609474</v>
      </c>
      <c r="I3310" s="336">
        <v>96786.351999999999</v>
      </c>
      <c r="J3310" s="336"/>
      <c r="K3310" s="336"/>
      <c r="L3310" s="337">
        <f t="shared" si="154"/>
        <v>15.298161167437934</v>
      </c>
      <c r="M3310" s="337">
        <f t="shared" si="155"/>
        <v>0.4</v>
      </c>
    </row>
    <row r="3311" spans="1:13">
      <c r="A3311" s="334" t="s">
        <v>777</v>
      </c>
      <c r="B3311" s="334" t="s">
        <v>162</v>
      </c>
      <c r="C3311" s="334" t="s">
        <v>195</v>
      </c>
      <c r="D3311" s="334" t="s">
        <v>1492</v>
      </c>
      <c r="E3311" s="334" t="s">
        <v>1555</v>
      </c>
      <c r="F3311" s="334" t="str">
        <f t="shared" si="156"/>
        <v>Chattogram OWN PNP</v>
      </c>
      <c r="G3311" s="338">
        <v>18578848</v>
      </c>
      <c r="H3311" s="336">
        <v>2690839.9807781666</v>
      </c>
      <c r="I3311" s="336">
        <v>74315.392000000007</v>
      </c>
      <c r="J3311" s="336"/>
      <c r="K3311" s="336"/>
      <c r="L3311" s="337">
        <f t="shared" si="154"/>
        <v>14.483352147442977</v>
      </c>
      <c r="M3311" s="337">
        <f t="shared" si="155"/>
        <v>0.4</v>
      </c>
    </row>
    <row r="3312" spans="1:13">
      <c r="A3312" s="334" t="s">
        <v>778</v>
      </c>
      <c r="B3312" s="334" t="s">
        <v>162</v>
      </c>
      <c r="C3312" s="334" t="s">
        <v>195</v>
      </c>
      <c r="D3312" s="334" t="s">
        <v>1492</v>
      </c>
      <c r="E3312" s="334" t="s">
        <v>1555</v>
      </c>
      <c r="F3312" s="334" t="str">
        <f t="shared" si="156"/>
        <v>Chattogram OWN PNP</v>
      </c>
      <c r="G3312" s="338">
        <v>34516288</v>
      </c>
      <c r="H3312" s="336">
        <v>5663547.6641375609</v>
      </c>
      <c r="I3312" s="336">
        <v>138065.152</v>
      </c>
      <c r="J3312" s="336"/>
      <c r="K3312" s="336"/>
      <c r="L3312" s="337">
        <f t="shared" si="154"/>
        <v>16.408333550054863</v>
      </c>
      <c r="M3312" s="337">
        <f t="shared" si="155"/>
        <v>0.4</v>
      </c>
    </row>
    <row r="3313" spans="1:13">
      <c r="A3313" s="334" t="s">
        <v>779</v>
      </c>
      <c r="B3313" s="334" t="s">
        <v>195</v>
      </c>
      <c r="C3313" s="334" t="s">
        <v>195</v>
      </c>
      <c r="D3313" s="334" t="s">
        <v>1492</v>
      </c>
      <c r="E3313" s="334" t="s">
        <v>1555</v>
      </c>
      <c r="F3313" s="334" t="str">
        <f t="shared" si="156"/>
        <v>Chattogram OWN PNP</v>
      </c>
      <c r="G3313" s="338">
        <v>16914659</v>
      </c>
      <c r="H3313" s="336">
        <v>2466149.7723027794</v>
      </c>
      <c r="I3313" s="336">
        <v>67658.635999999999</v>
      </c>
      <c r="J3313" s="336"/>
      <c r="K3313" s="336"/>
      <c r="L3313" s="337">
        <f t="shared" si="154"/>
        <v>14.579955601249658</v>
      </c>
      <c r="M3313" s="337">
        <f t="shared" si="155"/>
        <v>0.4</v>
      </c>
    </row>
    <row r="3314" spans="1:13">
      <c r="A3314" s="334" t="s">
        <v>780</v>
      </c>
      <c r="B3314" s="334" t="s">
        <v>162</v>
      </c>
      <c r="C3314" s="334" t="s">
        <v>195</v>
      </c>
      <c r="D3314" s="334" t="s">
        <v>1537</v>
      </c>
      <c r="E3314" s="334" t="s">
        <v>1555</v>
      </c>
      <c r="F3314" s="334" t="str">
        <f t="shared" si="156"/>
        <v>Chattogram OWN Non-PNP</v>
      </c>
      <c r="G3314" s="338">
        <v>4464978</v>
      </c>
      <c r="H3314" s="336">
        <v>654787.1344740655</v>
      </c>
      <c r="I3314" s="336">
        <v>17859.912</v>
      </c>
      <c r="J3314" s="336"/>
      <c r="K3314" s="336"/>
      <c r="L3314" s="337">
        <f t="shared" si="154"/>
        <v>14.66495768790049</v>
      </c>
      <c r="M3314" s="337">
        <f t="shared" si="155"/>
        <v>0.4</v>
      </c>
    </row>
    <row r="3315" spans="1:13">
      <c r="A3315" s="334" t="s">
        <v>781</v>
      </c>
      <c r="B3315" s="334" t="s">
        <v>455</v>
      </c>
      <c r="C3315" s="334" t="s">
        <v>195</v>
      </c>
      <c r="D3315" s="334" t="s">
        <v>1492</v>
      </c>
      <c r="E3315" s="334" t="s">
        <v>1555</v>
      </c>
      <c r="F3315" s="334" t="str">
        <f t="shared" si="156"/>
        <v>Chattogram OWN PNP</v>
      </c>
      <c r="G3315" s="338">
        <v>15783887</v>
      </c>
      <c r="H3315" s="336">
        <v>2485125.7413828485</v>
      </c>
      <c r="I3315" s="336">
        <v>63135.548000000003</v>
      </c>
      <c r="J3315" s="336"/>
      <c r="K3315" s="336"/>
      <c r="L3315" s="337">
        <f t="shared" si="154"/>
        <v>15.744700537851344</v>
      </c>
      <c r="M3315" s="337">
        <f t="shared" si="155"/>
        <v>0.4</v>
      </c>
    </row>
    <row r="3316" spans="1:13">
      <c r="A3316" s="334" t="s">
        <v>782</v>
      </c>
      <c r="B3316" s="334" t="s">
        <v>195</v>
      </c>
      <c r="C3316" s="334" t="s">
        <v>195</v>
      </c>
      <c r="D3316" s="334" t="s">
        <v>1492</v>
      </c>
      <c r="E3316" s="334" t="s">
        <v>1555</v>
      </c>
      <c r="F3316" s="334" t="str">
        <f t="shared" si="156"/>
        <v>Chattogram OWN PNP</v>
      </c>
      <c r="G3316" s="338">
        <v>9087118</v>
      </c>
      <c r="H3316" s="336">
        <v>1440572.2252239431</v>
      </c>
      <c r="I3316" s="336">
        <v>36348.472000000002</v>
      </c>
      <c r="J3316" s="336"/>
      <c r="K3316" s="336"/>
      <c r="L3316" s="337">
        <f t="shared" si="154"/>
        <v>15.852905456096675</v>
      </c>
      <c r="M3316" s="337">
        <f t="shared" si="155"/>
        <v>0.4</v>
      </c>
    </row>
    <row r="3317" spans="1:13">
      <c r="A3317" s="334" t="s">
        <v>783</v>
      </c>
      <c r="B3317" s="334" t="s">
        <v>283</v>
      </c>
      <c r="C3317" s="334" t="s">
        <v>195</v>
      </c>
      <c r="D3317" s="334" t="s">
        <v>1537</v>
      </c>
      <c r="E3317" s="334" t="s">
        <v>1555</v>
      </c>
      <c r="F3317" s="334" t="str">
        <f t="shared" si="156"/>
        <v>Chattogram OWN Non-PNP</v>
      </c>
      <c r="G3317" s="338">
        <v>2688044</v>
      </c>
      <c r="H3317" s="336">
        <v>460777.37830247777</v>
      </c>
      <c r="I3317" s="336">
        <v>10752.175999999999</v>
      </c>
      <c r="J3317" s="336"/>
      <c r="K3317" s="336"/>
      <c r="L3317" s="337">
        <f t="shared" si="154"/>
        <v>17.141734967972166</v>
      </c>
      <c r="M3317" s="337">
        <f t="shared" si="155"/>
        <v>0.4</v>
      </c>
    </row>
    <row r="3318" spans="1:13">
      <c r="A3318" s="334" t="s">
        <v>903</v>
      </c>
      <c r="B3318" s="334" t="s">
        <v>76</v>
      </c>
      <c r="C3318" s="334" t="s">
        <v>195</v>
      </c>
      <c r="D3318" s="334" t="s">
        <v>1537</v>
      </c>
      <c r="E3318" s="334" t="s">
        <v>1555</v>
      </c>
      <c r="F3318" s="334" t="str">
        <f t="shared" si="156"/>
        <v>Chattogram OWN Non-PNP</v>
      </c>
      <c r="G3318" s="338">
        <v>4818094</v>
      </c>
      <c r="H3318" s="336">
        <v>783758.73190602474</v>
      </c>
      <c r="I3318" s="336">
        <v>19272.376</v>
      </c>
      <c r="J3318" s="336"/>
      <c r="K3318" s="336"/>
      <c r="L3318" s="337">
        <f t="shared" si="154"/>
        <v>16.266987151060665</v>
      </c>
      <c r="M3318" s="337">
        <f t="shared" si="155"/>
        <v>0.4</v>
      </c>
    </row>
    <row r="3319" spans="1:13">
      <c r="A3319" s="334" t="s">
        <v>1556</v>
      </c>
      <c r="B3319" s="334" t="s">
        <v>283</v>
      </c>
      <c r="C3319" s="334" t="s">
        <v>195</v>
      </c>
      <c r="D3319" s="334" t="s">
        <v>1492</v>
      </c>
      <c r="E3319" s="334" t="s">
        <v>1555</v>
      </c>
      <c r="F3319" s="334" t="str">
        <f t="shared" si="156"/>
        <v>Chattogram OWN PNP</v>
      </c>
      <c r="G3319" s="338">
        <v>12556587</v>
      </c>
      <c r="H3319" s="336">
        <v>2061037.0387039862</v>
      </c>
      <c r="I3319" s="336">
        <v>50226.347999999998</v>
      </c>
      <c r="J3319" s="336"/>
      <c r="K3319" s="336"/>
      <c r="L3319" s="337">
        <f t="shared" si="154"/>
        <v>16.413990829705448</v>
      </c>
      <c r="M3319" s="337">
        <f t="shared" si="155"/>
        <v>0.4</v>
      </c>
    </row>
    <row r="3320" spans="1:13">
      <c r="A3320" s="334" t="s">
        <v>784</v>
      </c>
      <c r="B3320" s="334" t="s">
        <v>52</v>
      </c>
      <c r="C3320" s="334" t="s">
        <v>52</v>
      </c>
      <c r="D3320" s="334" t="s">
        <v>1492</v>
      </c>
      <c r="E3320" s="334" t="s">
        <v>1555</v>
      </c>
      <c r="F3320" s="334" t="str">
        <f t="shared" si="156"/>
        <v>Dhaka OWN PNP</v>
      </c>
      <c r="G3320" s="338">
        <v>4756773</v>
      </c>
      <c r="H3320" s="336">
        <v>805106.78885479015</v>
      </c>
      <c r="I3320" s="336">
        <v>35428</v>
      </c>
      <c r="J3320" s="336"/>
      <c r="K3320" s="336"/>
      <c r="L3320" s="337">
        <f t="shared" si="154"/>
        <v>16.925482650838923</v>
      </c>
      <c r="M3320" s="337">
        <f t="shared" si="155"/>
        <v>0.74479063852742189</v>
      </c>
    </row>
    <row r="3321" spans="1:13">
      <c r="A3321" s="334" t="s">
        <v>785</v>
      </c>
      <c r="B3321" s="334" t="s">
        <v>52</v>
      </c>
      <c r="C3321" s="334" t="s">
        <v>1557</v>
      </c>
      <c r="D3321" s="334" t="s">
        <v>1492</v>
      </c>
      <c r="E3321" s="334" t="s">
        <v>1555</v>
      </c>
      <c r="F3321" s="334" t="str">
        <f t="shared" si="156"/>
        <v>DhakaGBUD OWN PNP</v>
      </c>
      <c r="G3321" s="338">
        <v>13714654</v>
      </c>
      <c r="H3321" s="336">
        <v>2190440.8624010547</v>
      </c>
      <c r="I3321" s="336">
        <v>54858.616000000002</v>
      </c>
      <c r="J3321" s="336"/>
      <c r="K3321" s="336"/>
      <c r="L3321" s="337">
        <f t="shared" si="154"/>
        <v>15.971535719392227</v>
      </c>
      <c r="M3321" s="337">
        <f t="shared" si="155"/>
        <v>0.4</v>
      </c>
    </row>
    <row r="3322" spans="1:13">
      <c r="A3322" s="334" t="s">
        <v>786</v>
      </c>
      <c r="B3322" s="334" t="s">
        <v>52</v>
      </c>
      <c r="C3322" s="334" t="s">
        <v>52</v>
      </c>
      <c r="D3322" s="334" t="s">
        <v>1492</v>
      </c>
      <c r="E3322" s="334" t="s">
        <v>1555</v>
      </c>
      <c r="F3322" s="334" t="str">
        <f t="shared" si="156"/>
        <v>Dhaka OWN PNP</v>
      </c>
      <c r="G3322" s="338">
        <v>7554608</v>
      </c>
      <c r="H3322" s="336">
        <v>1180728.2280088994</v>
      </c>
      <c r="I3322" s="336">
        <v>24138.8851</v>
      </c>
      <c r="J3322" s="336"/>
      <c r="K3322" s="336"/>
      <c r="L3322" s="337">
        <f t="shared" si="154"/>
        <v>15.629245461960428</v>
      </c>
      <c r="M3322" s="337">
        <f t="shared" si="155"/>
        <v>0.31952531620436164</v>
      </c>
    </row>
    <row r="3323" spans="1:13">
      <c r="A3323" s="334" t="s">
        <v>787</v>
      </c>
      <c r="B3323" s="334" t="s">
        <v>52</v>
      </c>
      <c r="C3323" s="334" t="s">
        <v>52</v>
      </c>
      <c r="D3323" s="334" t="s">
        <v>1492</v>
      </c>
      <c r="E3323" s="334" t="s">
        <v>1555</v>
      </c>
      <c r="F3323" s="334" t="str">
        <f t="shared" si="156"/>
        <v>Dhaka OWN PNP</v>
      </c>
      <c r="G3323" s="338">
        <v>19617842</v>
      </c>
      <c r="H3323" s="336">
        <v>3098588.0488672154</v>
      </c>
      <c r="I3323" s="336">
        <v>63510.113000000005</v>
      </c>
      <c r="J3323" s="336"/>
      <c r="K3323" s="336"/>
      <c r="L3323" s="337">
        <f t="shared" si="154"/>
        <v>15.794744645548759</v>
      </c>
      <c r="M3323" s="337">
        <f t="shared" si="155"/>
        <v>0.32373648946708822</v>
      </c>
    </row>
    <row r="3324" spans="1:13">
      <c r="A3324" s="334" t="s">
        <v>788</v>
      </c>
      <c r="B3324" s="334" t="s">
        <v>52</v>
      </c>
      <c r="C3324" s="334" t="s">
        <v>1557</v>
      </c>
      <c r="D3324" s="334" t="s">
        <v>1492</v>
      </c>
      <c r="E3324" s="334" t="s">
        <v>1555</v>
      </c>
      <c r="F3324" s="334" t="str">
        <f t="shared" si="156"/>
        <v>DhakaGBUD OWN PNP</v>
      </c>
      <c r="G3324" s="338">
        <v>61277695</v>
      </c>
      <c r="H3324" s="336">
        <v>10414900.232129177</v>
      </c>
      <c r="I3324" s="336">
        <v>245110.78</v>
      </c>
      <c r="J3324" s="336"/>
      <c r="K3324" s="336"/>
      <c r="L3324" s="337">
        <f t="shared" si="154"/>
        <v>16.996233673817489</v>
      </c>
      <c r="M3324" s="337">
        <f t="shared" si="155"/>
        <v>0.4</v>
      </c>
    </row>
    <row r="3325" spans="1:13">
      <c r="A3325" s="334" t="s">
        <v>789</v>
      </c>
      <c r="B3325" s="334" t="s">
        <v>52</v>
      </c>
      <c r="C3325" s="334" t="s">
        <v>52</v>
      </c>
      <c r="D3325" s="334" t="s">
        <v>1492</v>
      </c>
      <c r="E3325" s="334" t="s">
        <v>1555</v>
      </c>
      <c r="F3325" s="334" t="str">
        <f t="shared" si="156"/>
        <v>Dhaka OWN PNP</v>
      </c>
      <c r="G3325" s="338">
        <v>10385767</v>
      </c>
      <c r="H3325" s="336">
        <v>1646638.1970648482</v>
      </c>
      <c r="I3325" s="336">
        <v>41543.067999999999</v>
      </c>
      <c r="J3325" s="336"/>
      <c r="K3325" s="336"/>
      <c r="L3325" s="337">
        <f t="shared" si="154"/>
        <v>15.854757737823775</v>
      </c>
      <c r="M3325" s="337">
        <f t="shared" si="155"/>
        <v>0.4</v>
      </c>
    </row>
    <row r="3326" spans="1:13">
      <c r="A3326" s="334" t="s">
        <v>790</v>
      </c>
      <c r="B3326" s="334" t="s">
        <v>103</v>
      </c>
      <c r="C3326" s="334" t="s">
        <v>52</v>
      </c>
      <c r="D3326" s="334" t="s">
        <v>1492</v>
      </c>
      <c r="E3326" s="334" t="s">
        <v>1555</v>
      </c>
      <c r="F3326" s="334" t="str">
        <f t="shared" si="156"/>
        <v>Dhaka OWN PNP</v>
      </c>
      <c r="G3326" s="338">
        <v>15011091</v>
      </c>
      <c r="H3326" s="336">
        <v>2418941.4164905017</v>
      </c>
      <c r="I3326" s="336">
        <v>60044.364000000001</v>
      </c>
      <c r="J3326" s="336"/>
      <c r="K3326" s="336"/>
      <c r="L3326" s="337">
        <f t="shared" si="154"/>
        <v>16.114361151301406</v>
      </c>
      <c r="M3326" s="337">
        <f t="shared" si="155"/>
        <v>0.4</v>
      </c>
    </row>
    <row r="3327" spans="1:13">
      <c r="A3327" s="334" t="s">
        <v>791</v>
      </c>
      <c r="B3327" s="334" t="s">
        <v>52</v>
      </c>
      <c r="C3327" s="334" t="s">
        <v>1557</v>
      </c>
      <c r="D3327" s="334" t="s">
        <v>1492</v>
      </c>
      <c r="E3327" s="334" t="s">
        <v>1555</v>
      </c>
      <c r="F3327" s="334" t="str">
        <f t="shared" si="156"/>
        <v>DhakaGBUD OWN PNP</v>
      </c>
      <c r="G3327" s="338">
        <v>44139413</v>
      </c>
      <c r="H3327" s="336">
        <v>7370250.9876420684</v>
      </c>
      <c r="I3327" s="336">
        <v>176557.652</v>
      </c>
      <c r="J3327" s="336"/>
      <c r="K3327" s="336"/>
      <c r="L3327" s="337">
        <f t="shared" si="154"/>
        <v>16.697664256754091</v>
      </c>
      <c r="M3327" s="337">
        <f t="shared" si="155"/>
        <v>0.4</v>
      </c>
    </row>
    <row r="3328" spans="1:13">
      <c r="A3328" s="334" t="s">
        <v>792</v>
      </c>
      <c r="B3328" s="334" t="s">
        <v>52</v>
      </c>
      <c r="C3328" s="334" t="s">
        <v>52</v>
      </c>
      <c r="D3328" s="334" t="s">
        <v>1492</v>
      </c>
      <c r="E3328" s="334" t="s">
        <v>1555</v>
      </c>
      <c r="F3328" s="334" t="str">
        <f t="shared" si="156"/>
        <v>Dhaka OWN PNP</v>
      </c>
      <c r="G3328" s="338">
        <v>9969958</v>
      </c>
      <c r="H3328" s="336">
        <v>1533414.2392583832</v>
      </c>
      <c r="I3328" s="336">
        <v>29320.602200000001</v>
      </c>
      <c r="J3328" s="336"/>
      <c r="K3328" s="336"/>
      <c r="L3328" s="337">
        <f t="shared" si="154"/>
        <v>15.380348034148019</v>
      </c>
      <c r="M3328" s="337">
        <f t="shared" si="155"/>
        <v>0.29408952575326797</v>
      </c>
    </row>
    <row r="3329" spans="1:13">
      <c r="A3329" s="334" t="s">
        <v>793</v>
      </c>
      <c r="B3329" s="334" t="s">
        <v>52</v>
      </c>
      <c r="C3329" s="334" t="s">
        <v>52</v>
      </c>
      <c r="D3329" s="334" t="s">
        <v>1492</v>
      </c>
      <c r="E3329" s="334" t="s">
        <v>1555</v>
      </c>
      <c r="F3329" s="334" t="str">
        <f t="shared" si="156"/>
        <v>Dhaka OWN PNP</v>
      </c>
      <c r="G3329" s="338">
        <v>8048534</v>
      </c>
      <c r="H3329" s="336">
        <v>1377117.1077407633</v>
      </c>
      <c r="I3329" s="336">
        <v>32194.136000000002</v>
      </c>
      <c r="J3329" s="336"/>
      <c r="K3329" s="336"/>
      <c r="L3329" s="337">
        <f t="shared" si="154"/>
        <v>17.110160778854429</v>
      </c>
      <c r="M3329" s="337">
        <f t="shared" si="155"/>
        <v>0.4</v>
      </c>
    </row>
    <row r="3330" spans="1:13">
      <c r="A3330" s="334" t="s">
        <v>794</v>
      </c>
      <c r="B3330" s="334" t="s">
        <v>52</v>
      </c>
      <c r="C3330" s="334" t="s">
        <v>52</v>
      </c>
      <c r="D3330" s="334" t="s">
        <v>1492</v>
      </c>
      <c r="E3330" s="334" t="s">
        <v>1555</v>
      </c>
      <c r="F3330" s="334" t="str">
        <f t="shared" si="156"/>
        <v>Dhaka OWN PNP</v>
      </c>
      <c r="G3330" s="338">
        <v>25120427</v>
      </c>
      <c r="H3330" s="336">
        <v>4129759.4520666976</v>
      </c>
      <c r="I3330" s="336">
        <v>100481.708</v>
      </c>
      <c r="J3330" s="336"/>
      <c r="K3330" s="336"/>
      <c r="L3330" s="337">
        <f t="shared" si="154"/>
        <v>16.439845756072131</v>
      </c>
      <c r="M3330" s="337">
        <f t="shared" si="155"/>
        <v>0.4</v>
      </c>
    </row>
    <row r="3331" spans="1:13">
      <c r="A3331" s="334" t="s">
        <v>795</v>
      </c>
      <c r="B3331" s="334" t="s">
        <v>52</v>
      </c>
      <c r="C3331" s="334" t="s">
        <v>1557</v>
      </c>
      <c r="D3331" s="334" t="s">
        <v>1492</v>
      </c>
      <c r="E3331" s="334" t="s">
        <v>1555</v>
      </c>
      <c r="F3331" s="334" t="str">
        <f t="shared" si="156"/>
        <v>DhakaGBUD OWN PNP</v>
      </c>
      <c r="G3331" s="338">
        <v>27786925</v>
      </c>
      <c r="H3331" s="336">
        <v>4704786.9716097917</v>
      </c>
      <c r="I3331" s="336">
        <v>111147.7</v>
      </c>
      <c r="J3331" s="336"/>
      <c r="K3331" s="336"/>
      <c r="L3331" s="337">
        <f t="shared" ref="L3331:L3394" si="157">(H3331/G3331)*100</f>
        <v>16.931657502979519</v>
      </c>
      <c r="M3331" s="337">
        <f t="shared" ref="M3331:M3394" si="158">(I3331/G3331)*100</f>
        <v>0.4</v>
      </c>
    </row>
    <row r="3332" spans="1:13">
      <c r="A3332" s="334" t="s">
        <v>796</v>
      </c>
      <c r="B3332" s="334" t="s">
        <v>52</v>
      </c>
      <c r="C3332" s="334" t="s">
        <v>1557</v>
      </c>
      <c r="D3332" s="334" t="s">
        <v>1492</v>
      </c>
      <c r="E3332" s="334" t="s">
        <v>1555</v>
      </c>
      <c r="F3332" s="334" t="str">
        <f t="shared" ref="F3332:F3395" si="159">CONCATENATE(C3332," ",E3332," ",D3332)</f>
        <v>DhakaGBUD OWN PNP</v>
      </c>
      <c r="G3332" s="338">
        <v>12586951</v>
      </c>
      <c r="H3332" s="336">
        <v>1945582.5978046819</v>
      </c>
      <c r="I3332" s="336">
        <v>50347.804000000004</v>
      </c>
      <c r="J3332" s="336"/>
      <c r="K3332" s="336"/>
      <c r="L3332" s="337">
        <f t="shared" si="157"/>
        <v>15.457139682236642</v>
      </c>
      <c r="M3332" s="337">
        <f t="shared" si="158"/>
        <v>0.4</v>
      </c>
    </row>
    <row r="3333" spans="1:13">
      <c r="A3333" s="334" t="s">
        <v>797</v>
      </c>
      <c r="B3333" s="334" t="s">
        <v>52</v>
      </c>
      <c r="C3333" s="334" t="s">
        <v>52</v>
      </c>
      <c r="D3333" s="334" t="s">
        <v>1492</v>
      </c>
      <c r="E3333" s="334" t="s">
        <v>1555</v>
      </c>
      <c r="F3333" s="334" t="str">
        <f t="shared" si="159"/>
        <v>Dhaka OWN PNP</v>
      </c>
      <c r="G3333" s="338">
        <v>8367552</v>
      </c>
      <c r="H3333" s="336">
        <v>1256091.2008880104</v>
      </c>
      <c r="I3333" s="336">
        <v>33470.207999999999</v>
      </c>
      <c r="J3333" s="336"/>
      <c r="K3333" s="336"/>
      <c r="L3333" s="337">
        <f t="shared" si="157"/>
        <v>15.01145377869191</v>
      </c>
      <c r="M3333" s="337">
        <f t="shared" si="158"/>
        <v>0.4</v>
      </c>
    </row>
    <row r="3334" spans="1:13">
      <c r="A3334" s="334" t="s">
        <v>798</v>
      </c>
      <c r="B3334" s="334" t="s">
        <v>52</v>
      </c>
      <c r="C3334" s="334" t="s">
        <v>1557</v>
      </c>
      <c r="D3334" s="334" t="s">
        <v>1492</v>
      </c>
      <c r="E3334" s="334" t="s">
        <v>1555</v>
      </c>
      <c r="F3334" s="334" t="str">
        <f t="shared" si="159"/>
        <v>DhakaGBUD OWN PNP</v>
      </c>
      <c r="G3334" s="338">
        <v>19954395</v>
      </c>
      <c r="H3334" s="336">
        <v>3268986.4224378299</v>
      </c>
      <c r="I3334" s="336">
        <v>79817.58</v>
      </c>
      <c r="J3334" s="336"/>
      <c r="K3334" s="336"/>
      <c r="L3334" s="337">
        <f t="shared" si="157"/>
        <v>16.382287823999825</v>
      </c>
      <c r="M3334" s="337">
        <f t="shared" si="158"/>
        <v>0.4</v>
      </c>
    </row>
    <row r="3335" spans="1:13">
      <c r="A3335" s="334" t="s">
        <v>799</v>
      </c>
      <c r="B3335" s="334" t="s">
        <v>52</v>
      </c>
      <c r="C3335" s="334" t="s">
        <v>52</v>
      </c>
      <c r="D3335" s="334" t="s">
        <v>1492</v>
      </c>
      <c r="E3335" s="334" t="s">
        <v>1555</v>
      </c>
      <c r="F3335" s="334" t="str">
        <f t="shared" si="159"/>
        <v>Dhaka OWN PNP</v>
      </c>
      <c r="G3335" s="338">
        <v>9764258</v>
      </c>
      <c r="H3335" s="336">
        <v>1457646.1712091458</v>
      </c>
      <c r="I3335" s="336">
        <v>30972.4313</v>
      </c>
      <c r="J3335" s="336"/>
      <c r="K3335" s="336"/>
      <c r="L3335" s="337">
        <f t="shared" si="157"/>
        <v>14.928386480663924</v>
      </c>
      <c r="M3335" s="337">
        <f t="shared" si="158"/>
        <v>0.31720209871553989</v>
      </c>
    </row>
    <row r="3336" spans="1:13">
      <c r="A3336" s="334" t="s">
        <v>800</v>
      </c>
      <c r="B3336" s="334" t="s">
        <v>52</v>
      </c>
      <c r="C3336" s="334" t="s">
        <v>52</v>
      </c>
      <c r="D3336" s="334" t="s">
        <v>1537</v>
      </c>
      <c r="E3336" s="334" t="s">
        <v>1555</v>
      </c>
      <c r="F3336" s="334" t="str">
        <f t="shared" si="159"/>
        <v>Dhaka OWN Non-PNP</v>
      </c>
      <c r="G3336" s="338">
        <v>2932730</v>
      </c>
      <c r="H3336" s="336">
        <v>469039.16494639649</v>
      </c>
      <c r="I3336" s="336">
        <v>0</v>
      </c>
      <c r="J3336" s="336"/>
      <c r="K3336" s="336"/>
      <c r="L3336" s="337">
        <f t="shared" si="157"/>
        <v>15.993261055276022</v>
      </c>
      <c r="M3336" s="337">
        <f t="shared" si="158"/>
        <v>0</v>
      </c>
    </row>
    <row r="3337" spans="1:13">
      <c r="A3337" s="334" t="s">
        <v>801</v>
      </c>
      <c r="B3337" s="334" t="s">
        <v>52</v>
      </c>
      <c r="C3337" s="334" t="s">
        <v>52</v>
      </c>
      <c r="D3337" s="334" t="s">
        <v>1492</v>
      </c>
      <c r="E3337" s="334" t="s">
        <v>1555</v>
      </c>
      <c r="F3337" s="334" t="str">
        <f t="shared" si="159"/>
        <v>Dhaka OWN PNP</v>
      </c>
      <c r="G3337" s="338">
        <v>15261387</v>
      </c>
      <c r="H3337" s="336">
        <v>2419599.864514003</v>
      </c>
      <c r="I3337" s="336">
        <v>61045.548000000003</v>
      </c>
      <c r="J3337" s="336"/>
      <c r="K3337" s="336"/>
      <c r="L3337" s="337">
        <f t="shared" si="157"/>
        <v>15.854390328441333</v>
      </c>
      <c r="M3337" s="337">
        <f t="shared" si="158"/>
        <v>0.4</v>
      </c>
    </row>
    <row r="3338" spans="1:13">
      <c r="A3338" s="334" t="s">
        <v>802</v>
      </c>
      <c r="B3338" s="334" t="s">
        <v>52</v>
      </c>
      <c r="C3338" s="334" t="s">
        <v>1557</v>
      </c>
      <c r="D3338" s="334" t="s">
        <v>1492</v>
      </c>
      <c r="E3338" s="334" t="s">
        <v>1555</v>
      </c>
      <c r="F3338" s="334" t="str">
        <f t="shared" si="159"/>
        <v>DhakaGBUD OWN PNP</v>
      </c>
      <c r="G3338" s="338">
        <v>10396032</v>
      </c>
      <c r="H3338" s="336">
        <v>1460303.1114316417</v>
      </c>
      <c r="I3338" s="336">
        <v>41584.128000000004</v>
      </c>
      <c r="J3338" s="336"/>
      <c r="K3338" s="336"/>
      <c r="L3338" s="337">
        <f t="shared" si="157"/>
        <v>14.046735441288</v>
      </c>
      <c r="M3338" s="337">
        <f t="shared" si="158"/>
        <v>0.4</v>
      </c>
    </row>
    <row r="3339" spans="1:13">
      <c r="A3339" s="334" t="s">
        <v>803</v>
      </c>
      <c r="B3339" s="334" t="s">
        <v>52</v>
      </c>
      <c r="C3339" s="334" t="s">
        <v>52</v>
      </c>
      <c r="D3339" s="334" t="s">
        <v>1492</v>
      </c>
      <c r="E3339" s="334" t="s">
        <v>1555</v>
      </c>
      <c r="F3339" s="334" t="str">
        <f t="shared" si="159"/>
        <v>Dhaka OWN PNP</v>
      </c>
      <c r="G3339" s="338">
        <v>13167410</v>
      </c>
      <c r="H3339" s="336">
        <v>2136805.6703871409</v>
      </c>
      <c r="I3339" s="336">
        <v>52669.64</v>
      </c>
      <c r="J3339" s="336"/>
      <c r="K3339" s="336"/>
      <c r="L3339" s="337">
        <f t="shared" si="157"/>
        <v>16.227987663383619</v>
      </c>
      <c r="M3339" s="337">
        <f t="shared" si="158"/>
        <v>0.4</v>
      </c>
    </row>
    <row r="3340" spans="1:13">
      <c r="A3340" s="334" t="s">
        <v>804</v>
      </c>
      <c r="B3340" s="334" t="s">
        <v>52</v>
      </c>
      <c r="C3340" s="334" t="s">
        <v>52</v>
      </c>
      <c r="D3340" s="334" t="s">
        <v>1492</v>
      </c>
      <c r="E3340" s="334" t="s">
        <v>1555</v>
      </c>
      <c r="F3340" s="334" t="str">
        <f t="shared" si="159"/>
        <v>Dhaka OWN PNP</v>
      </c>
      <c r="G3340" s="338">
        <v>23869379</v>
      </c>
      <c r="H3340" s="336">
        <v>3872512.8345369524</v>
      </c>
      <c r="I3340" s="336">
        <v>42649</v>
      </c>
      <c r="J3340" s="336"/>
      <c r="K3340" s="336"/>
      <c r="L3340" s="337">
        <f t="shared" si="157"/>
        <v>16.223768680940349</v>
      </c>
      <c r="M3340" s="337">
        <f t="shared" si="158"/>
        <v>0.17867662162471845</v>
      </c>
    </row>
    <row r="3341" spans="1:13">
      <c r="A3341" s="334" t="s">
        <v>805</v>
      </c>
      <c r="B3341" s="334" t="s">
        <v>52</v>
      </c>
      <c r="C3341" s="334" t="s">
        <v>52</v>
      </c>
      <c r="D3341" s="334" t="s">
        <v>1492</v>
      </c>
      <c r="E3341" s="334" t="s">
        <v>1555</v>
      </c>
      <c r="F3341" s="334" t="str">
        <f t="shared" si="159"/>
        <v>Dhaka OWN PNP</v>
      </c>
      <c r="G3341" s="338">
        <v>35297429</v>
      </c>
      <c r="H3341" s="336">
        <v>5800753.8405299122</v>
      </c>
      <c r="I3341" s="336">
        <v>125025.9831</v>
      </c>
      <c r="J3341" s="336"/>
      <c r="K3341" s="336"/>
      <c r="L3341" s="337">
        <f t="shared" si="157"/>
        <v>16.433927356380295</v>
      </c>
      <c r="M3341" s="337">
        <f t="shared" si="158"/>
        <v>0.35420705315392803</v>
      </c>
    </row>
    <row r="3342" spans="1:13">
      <c r="A3342" s="334" t="s">
        <v>806</v>
      </c>
      <c r="B3342" s="334" t="s">
        <v>52</v>
      </c>
      <c r="C3342" s="334" t="s">
        <v>52</v>
      </c>
      <c r="D3342" s="334" t="s">
        <v>1537</v>
      </c>
      <c r="E3342" s="334" t="s">
        <v>1555</v>
      </c>
      <c r="F3342" s="334" t="str">
        <f t="shared" si="159"/>
        <v>Dhaka OWN Non-PNP</v>
      </c>
      <c r="G3342" s="338">
        <v>4079476</v>
      </c>
      <c r="H3342" s="336">
        <v>631712.33692226443</v>
      </c>
      <c r="I3342" s="336">
        <v>16317.904</v>
      </c>
      <c r="J3342" s="336"/>
      <c r="K3342" s="336"/>
      <c r="L3342" s="337">
        <f t="shared" si="157"/>
        <v>15.485134289851551</v>
      </c>
      <c r="M3342" s="337">
        <f t="shared" si="158"/>
        <v>0.4</v>
      </c>
    </row>
    <row r="3343" spans="1:13">
      <c r="A3343" s="334" t="s">
        <v>807</v>
      </c>
      <c r="B3343" s="334" t="s">
        <v>52</v>
      </c>
      <c r="C3343" s="334" t="s">
        <v>52</v>
      </c>
      <c r="D3343" s="334" t="s">
        <v>1492</v>
      </c>
      <c r="E3343" s="334" t="s">
        <v>1555</v>
      </c>
      <c r="F3343" s="334" t="str">
        <f t="shared" si="159"/>
        <v>Dhaka OWN PNP</v>
      </c>
      <c r="G3343" s="338">
        <v>14303929</v>
      </c>
      <c r="H3343" s="336">
        <v>2303637.5151778893</v>
      </c>
      <c r="I3343" s="336">
        <v>32860.930534992658</v>
      </c>
      <c r="J3343" s="336"/>
      <c r="K3343" s="336"/>
      <c r="L3343" s="337">
        <f t="shared" si="157"/>
        <v>16.104928339464557</v>
      </c>
      <c r="M3343" s="337">
        <f t="shared" si="158"/>
        <v>0.22973359651738104</v>
      </c>
    </row>
    <row r="3344" spans="1:13">
      <c r="A3344" s="334" t="s">
        <v>808</v>
      </c>
      <c r="B3344" s="334" t="s">
        <v>52</v>
      </c>
      <c r="C3344" s="334" t="s">
        <v>52</v>
      </c>
      <c r="D3344" s="334" t="s">
        <v>1492</v>
      </c>
      <c r="E3344" s="334" t="s">
        <v>1555</v>
      </c>
      <c r="F3344" s="334" t="str">
        <f t="shared" si="159"/>
        <v>Dhaka OWN PNP</v>
      </c>
      <c r="G3344" s="338">
        <v>13132544</v>
      </c>
      <c r="H3344" s="336">
        <v>2029499.3751650241</v>
      </c>
      <c r="I3344" s="336">
        <v>0</v>
      </c>
      <c r="J3344" s="336"/>
      <c r="K3344" s="336"/>
      <c r="L3344" s="337">
        <f t="shared" si="157"/>
        <v>15.453969734767492</v>
      </c>
      <c r="M3344" s="337">
        <f t="shared" si="158"/>
        <v>0</v>
      </c>
    </row>
    <row r="3345" spans="1:13">
      <c r="A3345" s="334" t="s">
        <v>809</v>
      </c>
      <c r="B3345" s="334" t="s">
        <v>52</v>
      </c>
      <c r="C3345" s="334" t="s">
        <v>1557</v>
      </c>
      <c r="D3345" s="334" t="s">
        <v>1492</v>
      </c>
      <c r="E3345" s="334" t="s">
        <v>1555</v>
      </c>
      <c r="F3345" s="334" t="str">
        <f t="shared" si="159"/>
        <v>DhakaGBUD OWN PNP</v>
      </c>
      <c r="G3345" s="338">
        <v>48237278</v>
      </c>
      <c r="H3345" s="336">
        <v>8149273.3004244026</v>
      </c>
      <c r="I3345" s="336">
        <v>192949.11199999999</v>
      </c>
      <c r="J3345" s="336"/>
      <c r="K3345" s="336"/>
      <c r="L3345" s="337">
        <f t="shared" si="157"/>
        <v>16.894140047505175</v>
      </c>
      <c r="M3345" s="337">
        <f t="shared" si="158"/>
        <v>0.4</v>
      </c>
    </row>
    <row r="3346" spans="1:13">
      <c r="A3346" s="334" t="s">
        <v>810</v>
      </c>
      <c r="B3346" s="334" t="s">
        <v>52</v>
      </c>
      <c r="C3346" s="334" t="s">
        <v>52</v>
      </c>
      <c r="D3346" s="334" t="s">
        <v>1492</v>
      </c>
      <c r="E3346" s="334" t="s">
        <v>1555</v>
      </c>
      <c r="F3346" s="334" t="str">
        <f t="shared" si="159"/>
        <v>Dhaka OWN PNP</v>
      </c>
      <c r="G3346" s="338">
        <v>15403343</v>
      </c>
      <c r="H3346" s="336">
        <v>2892064.2511881897</v>
      </c>
      <c r="I3346" s="336">
        <v>47759.397799999999</v>
      </c>
      <c r="J3346" s="336"/>
      <c r="K3346" s="336"/>
      <c r="L3346" s="337">
        <f t="shared" si="157"/>
        <v>18.775562234692753</v>
      </c>
      <c r="M3346" s="337">
        <f t="shared" si="158"/>
        <v>0.31005865285217632</v>
      </c>
    </row>
    <row r="3347" spans="1:13">
      <c r="A3347" s="334" t="s">
        <v>811</v>
      </c>
      <c r="B3347" s="334" t="s">
        <v>52</v>
      </c>
      <c r="C3347" s="334" t="s">
        <v>52</v>
      </c>
      <c r="D3347" s="334" t="s">
        <v>1492</v>
      </c>
      <c r="E3347" s="334" t="s">
        <v>1555</v>
      </c>
      <c r="F3347" s="334" t="str">
        <f t="shared" si="159"/>
        <v>Dhaka OWN PNP</v>
      </c>
      <c r="G3347" s="338">
        <v>13305064</v>
      </c>
      <c r="H3347" s="336">
        <v>2067774.7001698026</v>
      </c>
      <c r="I3347" s="336">
        <v>53220.256000000001</v>
      </c>
      <c r="J3347" s="336"/>
      <c r="K3347" s="336"/>
      <c r="L3347" s="337">
        <f t="shared" si="157"/>
        <v>15.541260832490567</v>
      </c>
      <c r="M3347" s="337">
        <f t="shared" si="158"/>
        <v>0.4</v>
      </c>
    </row>
    <row r="3348" spans="1:13">
      <c r="A3348" s="334" t="s">
        <v>812</v>
      </c>
      <c r="B3348" s="334" t="s">
        <v>52</v>
      </c>
      <c r="C3348" s="334" t="s">
        <v>1557</v>
      </c>
      <c r="D3348" s="334" t="s">
        <v>1492</v>
      </c>
      <c r="E3348" s="334" t="s">
        <v>1555</v>
      </c>
      <c r="F3348" s="334" t="str">
        <f t="shared" si="159"/>
        <v>DhakaGBUD OWN PNP</v>
      </c>
      <c r="G3348" s="338">
        <v>25958742</v>
      </c>
      <c r="H3348" s="336">
        <v>4311532.0645554056</v>
      </c>
      <c r="I3348" s="336">
        <v>103834.96800000001</v>
      </c>
      <c r="J3348" s="336"/>
      <c r="K3348" s="336"/>
      <c r="L3348" s="337">
        <f t="shared" si="157"/>
        <v>16.609171833347723</v>
      </c>
      <c r="M3348" s="337">
        <f t="shared" si="158"/>
        <v>0.4</v>
      </c>
    </row>
    <row r="3349" spans="1:13">
      <c r="A3349" s="334" t="s">
        <v>813</v>
      </c>
      <c r="B3349" s="334" t="s">
        <v>52</v>
      </c>
      <c r="C3349" s="334" t="s">
        <v>1557</v>
      </c>
      <c r="D3349" s="334" t="s">
        <v>1492</v>
      </c>
      <c r="E3349" s="334" t="s">
        <v>1555</v>
      </c>
      <c r="F3349" s="334" t="str">
        <f t="shared" si="159"/>
        <v>DhakaGBUD OWN PNP</v>
      </c>
      <c r="G3349" s="338">
        <v>73583307</v>
      </c>
      <c r="H3349" s="336">
        <v>12794068.200216331</v>
      </c>
      <c r="I3349" s="336">
        <v>294333.228</v>
      </c>
      <c r="J3349" s="336"/>
      <c r="K3349" s="336"/>
      <c r="L3349" s="337">
        <f t="shared" si="157"/>
        <v>17.387188374418034</v>
      </c>
      <c r="M3349" s="337">
        <f t="shared" si="158"/>
        <v>0.4</v>
      </c>
    </row>
    <row r="3350" spans="1:13">
      <c r="A3350" s="334" t="s">
        <v>814</v>
      </c>
      <c r="B3350" s="334" t="s">
        <v>52</v>
      </c>
      <c r="C3350" s="334" t="s">
        <v>52</v>
      </c>
      <c r="D3350" s="334" t="s">
        <v>1492</v>
      </c>
      <c r="E3350" s="334" t="s">
        <v>1555</v>
      </c>
      <c r="F3350" s="334" t="str">
        <f t="shared" si="159"/>
        <v>Dhaka OWN PNP</v>
      </c>
      <c r="G3350" s="338">
        <v>22549782</v>
      </c>
      <c r="H3350" s="336">
        <v>3896392.6885753605</v>
      </c>
      <c r="I3350" s="336">
        <v>80770.15800000001</v>
      </c>
      <c r="J3350" s="336"/>
      <c r="K3350" s="336"/>
      <c r="L3350" s="337">
        <f t="shared" si="157"/>
        <v>17.279070319062775</v>
      </c>
      <c r="M3350" s="337">
        <f t="shared" si="158"/>
        <v>0.35818598157622988</v>
      </c>
    </row>
    <row r="3351" spans="1:13">
      <c r="A3351" s="334" t="s">
        <v>815</v>
      </c>
      <c r="B3351" s="334" t="s">
        <v>52</v>
      </c>
      <c r="C3351" s="334" t="s">
        <v>1557</v>
      </c>
      <c r="D3351" s="334" t="s">
        <v>1492</v>
      </c>
      <c r="E3351" s="334" t="s">
        <v>1555</v>
      </c>
      <c r="F3351" s="334" t="str">
        <f t="shared" si="159"/>
        <v>DhakaGBUD OWN PNP</v>
      </c>
      <c r="G3351" s="338">
        <v>14816589</v>
      </c>
      <c r="H3351" s="336">
        <v>2542760.6791278222</v>
      </c>
      <c r="I3351" s="336">
        <v>59266.356</v>
      </c>
      <c r="J3351" s="336"/>
      <c r="K3351" s="336"/>
      <c r="L3351" s="337">
        <f t="shared" si="157"/>
        <v>17.161579356273041</v>
      </c>
      <c r="M3351" s="337">
        <f t="shared" si="158"/>
        <v>0.4</v>
      </c>
    </row>
    <row r="3352" spans="1:13">
      <c r="A3352" s="334" t="s">
        <v>816</v>
      </c>
      <c r="B3352" s="334" t="s">
        <v>52</v>
      </c>
      <c r="C3352" s="334" t="s">
        <v>52</v>
      </c>
      <c r="D3352" s="334" t="s">
        <v>1492</v>
      </c>
      <c r="E3352" s="334" t="s">
        <v>1555</v>
      </c>
      <c r="F3352" s="334" t="str">
        <f t="shared" si="159"/>
        <v>Dhaka OWN PNP</v>
      </c>
      <c r="G3352" s="338">
        <v>9827202</v>
      </c>
      <c r="H3352" s="336">
        <v>1442417.5032995534</v>
      </c>
      <c r="I3352" s="336">
        <v>39308.807999999997</v>
      </c>
      <c r="J3352" s="336"/>
      <c r="K3352" s="336"/>
      <c r="L3352" s="337">
        <f t="shared" si="157"/>
        <v>14.677804560235492</v>
      </c>
      <c r="M3352" s="337">
        <f t="shared" si="158"/>
        <v>0.4</v>
      </c>
    </row>
    <row r="3353" spans="1:13">
      <c r="A3353" s="334" t="s">
        <v>817</v>
      </c>
      <c r="B3353" s="334" t="s">
        <v>52</v>
      </c>
      <c r="C3353" s="334" t="s">
        <v>52</v>
      </c>
      <c r="D3353" s="334" t="s">
        <v>1537</v>
      </c>
      <c r="E3353" s="334" t="s">
        <v>1555</v>
      </c>
      <c r="F3353" s="334" t="str">
        <f t="shared" si="159"/>
        <v>Dhaka OWN Non-PNP</v>
      </c>
      <c r="G3353" s="338">
        <v>2572274</v>
      </c>
      <c r="H3353" s="336">
        <v>365503.1276749433</v>
      </c>
      <c r="I3353" s="336">
        <v>10289.096</v>
      </c>
      <c r="J3353" s="336"/>
      <c r="K3353" s="336"/>
      <c r="L3353" s="337">
        <f t="shared" si="157"/>
        <v>14.209338805855959</v>
      </c>
      <c r="M3353" s="337">
        <f t="shared" si="158"/>
        <v>0.4</v>
      </c>
    </row>
    <row r="3354" spans="1:13">
      <c r="A3354" s="334" t="s">
        <v>818</v>
      </c>
      <c r="B3354" s="334" t="s">
        <v>52</v>
      </c>
      <c r="C3354" s="334" t="s">
        <v>52</v>
      </c>
      <c r="D3354" s="334" t="s">
        <v>1492</v>
      </c>
      <c r="E3354" s="334" t="s">
        <v>1555</v>
      </c>
      <c r="F3354" s="334" t="str">
        <f t="shared" si="159"/>
        <v>Dhaka OWN PNP</v>
      </c>
      <c r="G3354" s="338">
        <v>9854265</v>
      </c>
      <c r="H3354" s="336">
        <v>1531358.1110066327</v>
      </c>
      <c r="I3354" s="336">
        <v>39417.06</v>
      </c>
      <c r="J3354" s="336"/>
      <c r="K3354" s="336"/>
      <c r="L3354" s="337">
        <f t="shared" si="157"/>
        <v>15.540054088322494</v>
      </c>
      <c r="M3354" s="337">
        <f t="shared" si="158"/>
        <v>0.4</v>
      </c>
    </row>
    <row r="3355" spans="1:13">
      <c r="A3355" s="334" t="s">
        <v>819</v>
      </c>
      <c r="B3355" s="334" t="s">
        <v>52</v>
      </c>
      <c r="C3355" s="334" t="s">
        <v>52</v>
      </c>
      <c r="D3355" s="334" t="s">
        <v>1492</v>
      </c>
      <c r="E3355" s="334" t="s">
        <v>1555</v>
      </c>
      <c r="F3355" s="334" t="str">
        <f t="shared" si="159"/>
        <v>Dhaka OWN PNP</v>
      </c>
      <c r="G3355" s="338">
        <v>13745173</v>
      </c>
      <c r="H3355" s="336">
        <v>2094969.5742381914</v>
      </c>
      <c r="I3355" s="336">
        <v>20284</v>
      </c>
      <c r="J3355" s="336"/>
      <c r="K3355" s="336"/>
      <c r="L3355" s="337">
        <f t="shared" si="157"/>
        <v>15.241492953476769</v>
      </c>
      <c r="M3355" s="337">
        <f t="shared" si="158"/>
        <v>0.14757180575319059</v>
      </c>
    </row>
    <row r="3356" spans="1:13">
      <c r="A3356" s="334" t="s">
        <v>820</v>
      </c>
      <c r="B3356" s="334" t="s">
        <v>52</v>
      </c>
      <c r="C3356" s="334" t="s">
        <v>52</v>
      </c>
      <c r="D3356" s="334" t="s">
        <v>1492</v>
      </c>
      <c r="E3356" s="334" t="s">
        <v>1555</v>
      </c>
      <c r="F3356" s="334" t="str">
        <f t="shared" si="159"/>
        <v>Dhaka OWN PNP</v>
      </c>
      <c r="G3356" s="338">
        <v>17956741</v>
      </c>
      <c r="H3356" s="336">
        <v>2910061.6117543676</v>
      </c>
      <c r="I3356" s="336">
        <v>60671.792400000006</v>
      </c>
      <c r="J3356" s="336"/>
      <c r="K3356" s="336"/>
      <c r="L3356" s="337">
        <f t="shared" si="157"/>
        <v>16.205956369000184</v>
      </c>
      <c r="M3356" s="337">
        <f t="shared" si="158"/>
        <v>0.33787752688530737</v>
      </c>
    </row>
    <row r="3357" spans="1:13">
      <c r="A3357" s="334" t="s">
        <v>821</v>
      </c>
      <c r="B3357" s="334" t="s">
        <v>52</v>
      </c>
      <c r="C3357" s="334" t="s">
        <v>52</v>
      </c>
      <c r="D3357" s="334" t="s">
        <v>1492</v>
      </c>
      <c r="E3357" s="334" t="s">
        <v>1555</v>
      </c>
      <c r="F3357" s="334" t="str">
        <f t="shared" si="159"/>
        <v>Dhaka OWN PNP</v>
      </c>
      <c r="G3357" s="338">
        <v>23150699</v>
      </c>
      <c r="H3357" s="336">
        <v>3882631.6635029376</v>
      </c>
      <c r="I3357" s="336">
        <v>92602.796000000002</v>
      </c>
      <c r="J3357" s="336"/>
      <c r="K3357" s="336"/>
      <c r="L3357" s="337">
        <f t="shared" si="157"/>
        <v>16.771120662503268</v>
      </c>
      <c r="M3357" s="337">
        <f t="shared" si="158"/>
        <v>0.4</v>
      </c>
    </row>
    <row r="3358" spans="1:13">
      <c r="A3358" s="334" t="s">
        <v>822</v>
      </c>
      <c r="B3358" s="334" t="s">
        <v>52</v>
      </c>
      <c r="C3358" s="334" t="s">
        <v>1557</v>
      </c>
      <c r="D3358" s="334" t="s">
        <v>1492</v>
      </c>
      <c r="E3358" s="334" t="s">
        <v>1555</v>
      </c>
      <c r="F3358" s="334" t="str">
        <f t="shared" si="159"/>
        <v>DhakaGBUD OWN PNP</v>
      </c>
      <c r="G3358" s="338">
        <v>8998433</v>
      </c>
      <c r="H3358" s="336">
        <v>1383787.2556381125</v>
      </c>
      <c r="I3358" s="336">
        <v>32082.759300000002</v>
      </c>
      <c r="J3358" s="336"/>
      <c r="K3358" s="336"/>
      <c r="L3358" s="337">
        <f t="shared" si="157"/>
        <v>15.378091448123385</v>
      </c>
      <c r="M3358" s="337">
        <f t="shared" si="158"/>
        <v>0.35653718041796834</v>
      </c>
    </row>
    <row r="3359" spans="1:13">
      <c r="A3359" s="334" t="s">
        <v>823</v>
      </c>
      <c r="B3359" s="334" t="s">
        <v>52</v>
      </c>
      <c r="C3359" s="334" t="s">
        <v>1557</v>
      </c>
      <c r="D3359" s="334" t="s">
        <v>1492</v>
      </c>
      <c r="E3359" s="334" t="s">
        <v>1555</v>
      </c>
      <c r="F3359" s="334" t="str">
        <f t="shared" si="159"/>
        <v>DhakaGBUD OWN PNP</v>
      </c>
      <c r="G3359" s="338">
        <v>36964693</v>
      </c>
      <c r="H3359" s="336">
        <v>5889830.9457207359</v>
      </c>
      <c r="I3359" s="336">
        <v>147858.772</v>
      </c>
      <c r="J3359" s="336"/>
      <c r="K3359" s="336"/>
      <c r="L3359" s="337">
        <f t="shared" si="157"/>
        <v>15.933666609163332</v>
      </c>
      <c r="M3359" s="337">
        <f t="shared" si="158"/>
        <v>0.4</v>
      </c>
    </row>
    <row r="3360" spans="1:13">
      <c r="A3360" s="334" t="s">
        <v>824</v>
      </c>
      <c r="B3360" s="334" t="s">
        <v>52</v>
      </c>
      <c r="C3360" s="334" t="s">
        <v>1557</v>
      </c>
      <c r="D3360" s="334" t="s">
        <v>1492</v>
      </c>
      <c r="E3360" s="334" t="s">
        <v>1555</v>
      </c>
      <c r="F3360" s="334" t="str">
        <f t="shared" si="159"/>
        <v>DhakaGBUD OWN PNP</v>
      </c>
      <c r="G3360" s="338">
        <v>29382711</v>
      </c>
      <c r="H3360" s="336">
        <v>4822117.592252776</v>
      </c>
      <c r="I3360" s="336">
        <v>117530.844</v>
      </c>
      <c r="J3360" s="336"/>
      <c r="K3360" s="336"/>
      <c r="L3360" s="337">
        <f t="shared" si="157"/>
        <v>16.411411432569228</v>
      </c>
      <c r="M3360" s="337">
        <f t="shared" si="158"/>
        <v>0.4</v>
      </c>
    </row>
    <row r="3361" spans="1:13">
      <c r="A3361" s="334" t="s">
        <v>825</v>
      </c>
      <c r="B3361" s="334" t="s">
        <v>52</v>
      </c>
      <c r="C3361" s="334" t="s">
        <v>52</v>
      </c>
      <c r="D3361" s="334" t="s">
        <v>1537</v>
      </c>
      <c r="E3361" s="334" t="s">
        <v>1555</v>
      </c>
      <c r="F3361" s="334" t="str">
        <f t="shared" si="159"/>
        <v>Dhaka OWN Non-PNP</v>
      </c>
      <c r="G3361" s="338">
        <v>1638957</v>
      </c>
      <c r="H3361" s="336">
        <v>233717.46826570012</v>
      </c>
      <c r="I3361" s="336">
        <v>3.637978807091713E-12</v>
      </c>
      <c r="J3361" s="336"/>
      <c r="K3361" s="336"/>
      <c r="L3361" s="337">
        <f t="shared" si="157"/>
        <v>14.26013423571821</v>
      </c>
      <c r="M3361" s="337">
        <f t="shared" si="158"/>
        <v>2.2196914300324614E-16</v>
      </c>
    </row>
    <row r="3362" spans="1:13">
      <c r="A3362" s="334" t="s">
        <v>826</v>
      </c>
      <c r="B3362" s="334" t="s">
        <v>52</v>
      </c>
      <c r="C3362" s="334" t="s">
        <v>52</v>
      </c>
      <c r="D3362" s="334" t="s">
        <v>1492</v>
      </c>
      <c r="E3362" s="334" t="s">
        <v>1555</v>
      </c>
      <c r="F3362" s="334" t="str">
        <f t="shared" si="159"/>
        <v>Dhaka OWN PNP</v>
      </c>
      <c r="G3362" s="338">
        <v>19908796</v>
      </c>
      <c r="H3362" s="336">
        <v>3272381.3721737573</v>
      </c>
      <c r="I3362" s="336">
        <v>79635.184000000008</v>
      </c>
      <c r="J3362" s="336"/>
      <c r="K3362" s="336"/>
      <c r="L3362" s="337">
        <f t="shared" si="157"/>
        <v>16.436862240055888</v>
      </c>
      <c r="M3362" s="337">
        <f t="shared" si="158"/>
        <v>0.4</v>
      </c>
    </row>
    <row r="3363" spans="1:13">
      <c r="A3363" s="334" t="s">
        <v>827</v>
      </c>
      <c r="B3363" s="334" t="s">
        <v>52</v>
      </c>
      <c r="C3363" s="334" t="s">
        <v>1557</v>
      </c>
      <c r="D3363" s="334" t="s">
        <v>1492</v>
      </c>
      <c r="E3363" s="334" t="s">
        <v>1555</v>
      </c>
      <c r="F3363" s="334" t="str">
        <f t="shared" si="159"/>
        <v>DhakaGBUD OWN PNP</v>
      </c>
      <c r="G3363" s="338">
        <v>32324766</v>
      </c>
      <c r="H3363" s="336">
        <v>5590200.2881590957</v>
      </c>
      <c r="I3363" s="336">
        <v>129299.064</v>
      </c>
      <c r="J3363" s="336"/>
      <c r="K3363" s="336"/>
      <c r="L3363" s="337">
        <f t="shared" si="157"/>
        <v>17.293861580186213</v>
      </c>
      <c r="M3363" s="337">
        <f t="shared" si="158"/>
        <v>0.4</v>
      </c>
    </row>
    <row r="3364" spans="1:13">
      <c r="A3364" s="334" t="s">
        <v>828</v>
      </c>
      <c r="B3364" s="334" t="s">
        <v>52</v>
      </c>
      <c r="C3364" s="334" t="s">
        <v>52</v>
      </c>
      <c r="D3364" s="334" t="s">
        <v>1492</v>
      </c>
      <c r="E3364" s="334" t="s">
        <v>1555</v>
      </c>
      <c r="F3364" s="334" t="str">
        <f t="shared" si="159"/>
        <v>Dhaka OWN PNP</v>
      </c>
      <c r="G3364" s="338">
        <v>14747623</v>
      </c>
      <c r="H3364" s="336">
        <v>2524198.7719449946</v>
      </c>
      <c r="I3364" s="336">
        <v>58990.491999999998</v>
      </c>
      <c r="J3364" s="336"/>
      <c r="K3364" s="336"/>
      <c r="L3364" s="337">
        <f t="shared" si="157"/>
        <v>17.115970295314671</v>
      </c>
      <c r="M3364" s="337">
        <f t="shared" si="158"/>
        <v>0.4</v>
      </c>
    </row>
    <row r="3365" spans="1:13">
      <c r="A3365" s="334" t="s">
        <v>829</v>
      </c>
      <c r="B3365" s="334" t="s">
        <v>52</v>
      </c>
      <c r="C3365" s="334" t="s">
        <v>52</v>
      </c>
      <c r="D3365" s="334" t="s">
        <v>1492</v>
      </c>
      <c r="E3365" s="334" t="s">
        <v>1555</v>
      </c>
      <c r="F3365" s="334" t="str">
        <f t="shared" si="159"/>
        <v>Dhaka OWN PNP</v>
      </c>
      <c r="G3365" s="338">
        <v>6140426</v>
      </c>
      <c r="H3365" s="336">
        <v>935667.48800101737</v>
      </c>
      <c r="I3365" s="336">
        <v>24561.704000000002</v>
      </c>
      <c r="J3365" s="336"/>
      <c r="K3365" s="336"/>
      <c r="L3365" s="337">
        <f t="shared" si="157"/>
        <v>15.237826952087971</v>
      </c>
      <c r="M3365" s="337">
        <f t="shared" si="158"/>
        <v>0.4</v>
      </c>
    </row>
    <row r="3366" spans="1:13">
      <c r="A3366" s="334" t="s">
        <v>830</v>
      </c>
      <c r="B3366" s="334" t="s">
        <v>52</v>
      </c>
      <c r="C3366" s="334" t="s">
        <v>52</v>
      </c>
      <c r="D3366" s="334" t="s">
        <v>1492</v>
      </c>
      <c r="E3366" s="334" t="s">
        <v>1555</v>
      </c>
      <c r="F3366" s="334" t="str">
        <f t="shared" si="159"/>
        <v>Dhaka OWN PNP</v>
      </c>
      <c r="G3366" s="338">
        <v>9736543</v>
      </c>
      <c r="H3366" s="336">
        <v>1503110.6559974211</v>
      </c>
      <c r="I3366" s="336">
        <v>49365</v>
      </c>
      <c r="J3366" s="336"/>
      <c r="K3366" s="336"/>
      <c r="L3366" s="337">
        <f t="shared" si="157"/>
        <v>15.43782691657009</v>
      </c>
      <c r="M3366" s="337">
        <f t="shared" si="158"/>
        <v>0.5070074666131501</v>
      </c>
    </row>
    <row r="3367" spans="1:13">
      <c r="A3367" s="334" t="s">
        <v>831</v>
      </c>
      <c r="B3367" s="334" t="s">
        <v>52</v>
      </c>
      <c r="C3367" s="334" t="s">
        <v>52</v>
      </c>
      <c r="D3367" s="334" t="s">
        <v>1492</v>
      </c>
      <c r="E3367" s="334" t="s">
        <v>1555</v>
      </c>
      <c r="F3367" s="334" t="str">
        <f t="shared" si="159"/>
        <v>Dhaka OWN PNP</v>
      </c>
      <c r="G3367" s="338">
        <v>12637414</v>
      </c>
      <c r="H3367" s="336">
        <v>2090058.0005444656</v>
      </c>
      <c r="I3367" s="336">
        <v>50549.656000000003</v>
      </c>
      <c r="J3367" s="336"/>
      <c r="K3367" s="336"/>
      <c r="L3367" s="337">
        <f t="shared" si="157"/>
        <v>16.53865261155855</v>
      </c>
      <c r="M3367" s="337">
        <f t="shared" si="158"/>
        <v>0.4</v>
      </c>
    </row>
    <row r="3368" spans="1:13">
      <c r="A3368" s="334" t="s">
        <v>832</v>
      </c>
      <c r="B3368" s="334" t="s">
        <v>52</v>
      </c>
      <c r="C3368" s="334" t="s">
        <v>52</v>
      </c>
      <c r="D3368" s="334" t="s">
        <v>1537</v>
      </c>
      <c r="E3368" s="334" t="s">
        <v>1555</v>
      </c>
      <c r="F3368" s="334" t="str">
        <f t="shared" si="159"/>
        <v>Dhaka OWN Non-PNP</v>
      </c>
      <c r="G3368" s="338">
        <v>3156285</v>
      </c>
      <c r="H3368" s="336">
        <v>540404.39603547717</v>
      </c>
      <c r="I3368" s="336">
        <v>12625.14</v>
      </c>
      <c r="J3368" s="336"/>
      <c r="K3368" s="336"/>
      <c r="L3368" s="337">
        <f t="shared" si="157"/>
        <v>17.121533576197244</v>
      </c>
      <c r="M3368" s="337">
        <f t="shared" si="158"/>
        <v>0.4</v>
      </c>
    </row>
    <row r="3369" spans="1:13">
      <c r="A3369" s="334" t="s">
        <v>833</v>
      </c>
      <c r="B3369" s="334" t="s">
        <v>542</v>
      </c>
      <c r="C3369" s="334" t="s">
        <v>52</v>
      </c>
      <c r="D3369" s="334" t="s">
        <v>1537</v>
      </c>
      <c r="E3369" s="334" t="s">
        <v>1555</v>
      </c>
      <c r="F3369" s="334" t="str">
        <f t="shared" si="159"/>
        <v>Dhaka OWN Non-PNP</v>
      </c>
      <c r="G3369" s="338">
        <v>6210918</v>
      </c>
      <c r="H3369" s="336">
        <v>923937.79185428424</v>
      </c>
      <c r="I3369" s="336">
        <v>24843.672000000002</v>
      </c>
      <c r="J3369" s="336"/>
      <c r="K3369" s="336"/>
      <c r="L3369" s="337">
        <f t="shared" si="157"/>
        <v>14.876026246913648</v>
      </c>
      <c r="M3369" s="337">
        <f t="shared" si="158"/>
        <v>0.4</v>
      </c>
    </row>
    <row r="3370" spans="1:13">
      <c r="A3370" s="334" t="s">
        <v>834</v>
      </c>
      <c r="B3370" s="334" t="s">
        <v>52</v>
      </c>
      <c r="C3370" s="334" t="s">
        <v>52</v>
      </c>
      <c r="D3370" s="334" t="s">
        <v>1492</v>
      </c>
      <c r="E3370" s="334" t="s">
        <v>1555</v>
      </c>
      <c r="F3370" s="334" t="str">
        <f t="shared" si="159"/>
        <v>Dhaka OWN PNP</v>
      </c>
      <c r="G3370" s="338">
        <v>14280191</v>
      </c>
      <c r="H3370" s="336">
        <v>2334586.5819194526</v>
      </c>
      <c r="I3370" s="336">
        <v>57120.764000000003</v>
      </c>
      <c r="J3370" s="336"/>
      <c r="K3370" s="336"/>
      <c r="L3370" s="337">
        <f t="shared" si="157"/>
        <v>16.348426865715261</v>
      </c>
      <c r="M3370" s="337">
        <f t="shared" si="158"/>
        <v>0.4</v>
      </c>
    </row>
    <row r="3371" spans="1:13">
      <c r="A3371" s="334" t="s">
        <v>1558</v>
      </c>
      <c r="B3371" s="334" t="s">
        <v>52</v>
      </c>
      <c r="C3371" s="334" t="s">
        <v>52</v>
      </c>
      <c r="D3371" s="334" t="s">
        <v>1492</v>
      </c>
      <c r="E3371" s="334" t="s">
        <v>1555</v>
      </c>
      <c r="F3371" s="334" t="str">
        <f t="shared" si="159"/>
        <v>Dhaka OWN PNP</v>
      </c>
      <c r="G3371" s="338">
        <v>32655718</v>
      </c>
      <c r="H3371" s="336">
        <v>5312918.3406409388</v>
      </c>
      <c r="I3371" s="336">
        <v>96969.558700000009</v>
      </c>
      <c r="J3371" s="336"/>
      <c r="K3371" s="336"/>
      <c r="L3371" s="337">
        <f t="shared" si="157"/>
        <v>16.26948867160397</v>
      </c>
      <c r="M3371" s="337">
        <f t="shared" si="158"/>
        <v>0.29694511295081616</v>
      </c>
    </row>
    <row r="3372" spans="1:13">
      <c r="A3372" s="334" t="s">
        <v>909</v>
      </c>
      <c r="B3372" s="334" t="s">
        <v>52</v>
      </c>
      <c r="C3372" s="334" t="s">
        <v>52</v>
      </c>
      <c r="D3372" s="334" t="s">
        <v>1492</v>
      </c>
      <c r="E3372" s="334" t="s">
        <v>1555</v>
      </c>
      <c r="F3372" s="334" t="str">
        <f t="shared" si="159"/>
        <v>Dhaka OWN PNP</v>
      </c>
      <c r="G3372" s="338">
        <v>13607559</v>
      </c>
      <c r="H3372" s="336">
        <v>1993948.953375563</v>
      </c>
      <c r="I3372" s="336">
        <v>54430.236000000004</v>
      </c>
      <c r="J3372" s="336"/>
      <c r="K3372" s="336"/>
      <c r="L3372" s="337">
        <f t="shared" si="157"/>
        <v>14.653244960213385</v>
      </c>
      <c r="M3372" s="337">
        <f t="shared" si="158"/>
        <v>0.4</v>
      </c>
    </row>
    <row r="3373" spans="1:13">
      <c r="A3373" s="334" t="s">
        <v>1559</v>
      </c>
      <c r="B3373" s="334" t="s">
        <v>52</v>
      </c>
      <c r="C3373" s="334" t="s">
        <v>52</v>
      </c>
      <c r="D3373" s="334" t="s">
        <v>1492</v>
      </c>
      <c r="E3373" s="334" t="s">
        <v>1555</v>
      </c>
      <c r="F3373" s="334" t="str">
        <f t="shared" si="159"/>
        <v>Dhaka OWN PNP</v>
      </c>
      <c r="G3373" s="338">
        <v>11557284</v>
      </c>
      <c r="H3373" s="336">
        <v>1882199.3166192654</v>
      </c>
      <c r="I3373" s="336">
        <v>39050.039300000004</v>
      </c>
      <c r="J3373" s="336"/>
      <c r="K3373" s="336"/>
      <c r="L3373" s="337">
        <f t="shared" si="157"/>
        <v>16.285827332955265</v>
      </c>
      <c r="M3373" s="337">
        <f t="shared" si="158"/>
        <v>0.33788249298018463</v>
      </c>
    </row>
    <row r="3374" spans="1:13">
      <c r="A3374" s="334" t="s">
        <v>1560</v>
      </c>
      <c r="B3374" s="334" t="s">
        <v>52</v>
      </c>
      <c r="C3374" s="334" t="s">
        <v>1557</v>
      </c>
      <c r="D3374" s="334" t="s">
        <v>1492</v>
      </c>
      <c r="E3374" s="334" t="s">
        <v>1555</v>
      </c>
      <c r="F3374" s="334" t="str">
        <f t="shared" si="159"/>
        <v>DhakaGBUD OWN PNP</v>
      </c>
      <c r="G3374" s="338">
        <v>74831492</v>
      </c>
      <c r="H3374" s="336">
        <v>11410403.826664401</v>
      </c>
      <c r="I3374" s="336">
        <v>299325.96799999999</v>
      </c>
      <c r="J3374" s="336"/>
      <c r="K3374" s="336"/>
      <c r="L3374" s="337">
        <f t="shared" si="157"/>
        <v>15.248130862691339</v>
      </c>
      <c r="M3374" s="337">
        <f t="shared" si="158"/>
        <v>0.4</v>
      </c>
    </row>
    <row r="3375" spans="1:13">
      <c r="A3375" s="334" t="s">
        <v>774</v>
      </c>
      <c r="B3375" s="334" t="s">
        <v>189</v>
      </c>
      <c r="C3375" s="334" t="s">
        <v>189</v>
      </c>
      <c r="D3375" s="334" t="s">
        <v>1492</v>
      </c>
      <c r="E3375" s="334" t="s">
        <v>1555</v>
      </c>
      <c r="F3375" s="334" t="str">
        <f t="shared" si="159"/>
        <v>Barishal OWN PNP</v>
      </c>
      <c r="G3375" s="338">
        <v>10129538</v>
      </c>
      <c r="H3375" s="336">
        <v>1558015.8370641961</v>
      </c>
      <c r="I3375" s="336">
        <v>34205.631800000003</v>
      </c>
      <c r="J3375" s="336"/>
      <c r="K3375" s="336"/>
      <c r="L3375" s="337">
        <f t="shared" si="157"/>
        <v>15.380917047393435</v>
      </c>
      <c r="M3375" s="337">
        <f t="shared" si="158"/>
        <v>0.33768205223179976</v>
      </c>
    </row>
    <row r="3376" spans="1:13">
      <c r="A3376" s="334" t="s">
        <v>840</v>
      </c>
      <c r="B3376" s="334" t="s">
        <v>159</v>
      </c>
      <c r="C3376" s="334" t="s">
        <v>159</v>
      </c>
      <c r="D3376" s="334" t="s">
        <v>1537</v>
      </c>
      <c r="E3376" s="334" t="s">
        <v>1555</v>
      </c>
      <c r="F3376" s="334" t="str">
        <f t="shared" si="159"/>
        <v>Khulna OWN Non-PNP</v>
      </c>
      <c r="G3376" s="338">
        <v>8246159</v>
      </c>
      <c r="H3376" s="336">
        <v>1102634.0468766827</v>
      </c>
      <c r="I3376" s="336">
        <v>32984.635999999999</v>
      </c>
      <c r="J3376" s="336"/>
      <c r="K3376" s="336"/>
      <c r="L3376" s="337">
        <f t="shared" si="157"/>
        <v>13.371486614273175</v>
      </c>
      <c r="M3376" s="337">
        <f t="shared" si="158"/>
        <v>0.4</v>
      </c>
    </row>
    <row r="3377" spans="1:13">
      <c r="A3377" s="334" t="s">
        <v>841</v>
      </c>
      <c r="B3377" s="334" t="s">
        <v>159</v>
      </c>
      <c r="C3377" s="334" t="s">
        <v>159</v>
      </c>
      <c r="D3377" s="334" t="s">
        <v>1492</v>
      </c>
      <c r="E3377" s="334" t="s">
        <v>1555</v>
      </c>
      <c r="F3377" s="334" t="str">
        <f t="shared" si="159"/>
        <v>Khulna OWN PNP</v>
      </c>
      <c r="G3377" s="338">
        <v>7817814</v>
      </c>
      <c r="H3377" s="336">
        <v>1065797.9900387649</v>
      </c>
      <c r="I3377" s="336">
        <v>30267</v>
      </c>
      <c r="J3377" s="336"/>
      <c r="K3377" s="336"/>
      <c r="L3377" s="337">
        <f t="shared" si="157"/>
        <v>13.632941254918126</v>
      </c>
      <c r="M3377" s="337">
        <f t="shared" si="158"/>
        <v>0.38715426076905896</v>
      </c>
    </row>
    <row r="3378" spans="1:13">
      <c r="A3378" s="334" t="s">
        <v>919</v>
      </c>
      <c r="B3378" s="334" t="s">
        <v>159</v>
      </c>
      <c r="C3378" s="334" t="s">
        <v>159</v>
      </c>
      <c r="D3378" s="334" t="s">
        <v>1492</v>
      </c>
      <c r="E3378" s="334" t="s">
        <v>1555</v>
      </c>
      <c r="F3378" s="334" t="str">
        <f t="shared" si="159"/>
        <v>Khulna OWN PNP</v>
      </c>
      <c r="G3378" s="338">
        <v>6879279</v>
      </c>
      <c r="H3378" s="336">
        <v>928387.67920769658</v>
      </c>
      <c r="I3378" s="336">
        <v>25323.1253</v>
      </c>
      <c r="J3378" s="336"/>
      <c r="K3378" s="336"/>
      <c r="L3378" s="337">
        <f t="shared" si="157"/>
        <v>13.495421238296871</v>
      </c>
      <c r="M3378" s="337">
        <f t="shared" si="158"/>
        <v>0.36810725804259431</v>
      </c>
    </row>
    <row r="3379" spans="1:13">
      <c r="A3379" s="334" t="s">
        <v>842</v>
      </c>
      <c r="B3379" s="334" t="s">
        <v>150</v>
      </c>
      <c r="C3379" s="334" t="s">
        <v>107</v>
      </c>
      <c r="D3379" s="334" t="s">
        <v>1492</v>
      </c>
      <c r="E3379" s="334" t="s">
        <v>1555</v>
      </c>
      <c r="F3379" s="334" t="str">
        <f t="shared" si="159"/>
        <v>Rajshahi OWN PNP</v>
      </c>
      <c r="G3379" s="338">
        <v>15133932</v>
      </c>
      <c r="H3379" s="336">
        <v>1998751.8055801638</v>
      </c>
      <c r="I3379" s="336">
        <v>60535.728000000003</v>
      </c>
      <c r="J3379" s="336"/>
      <c r="K3379" s="336"/>
      <c r="L3379" s="337">
        <f t="shared" si="157"/>
        <v>13.207088584646501</v>
      </c>
      <c r="M3379" s="337">
        <f t="shared" si="158"/>
        <v>0.4</v>
      </c>
    </row>
    <row r="3380" spans="1:13">
      <c r="A3380" s="334" t="s">
        <v>843</v>
      </c>
      <c r="B3380" s="334" t="s">
        <v>1562</v>
      </c>
      <c r="C3380" s="334" t="s">
        <v>107</v>
      </c>
      <c r="D3380" s="334" t="s">
        <v>1537</v>
      </c>
      <c r="E3380" s="334" t="s">
        <v>1555</v>
      </c>
      <c r="F3380" s="334" t="str">
        <f t="shared" si="159"/>
        <v>Rajshahi OWN Non-PNP</v>
      </c>
      <c r="G3380" s="338">
        <v>3827155</v>
      </c>
      <c r="H3380" s="336">
        <v>632122.59910833393</v>
      </c>
      <c r="I3380" s="336">
        <v>0</v>
      </c>
      <c r="J3380" s="336"/>
      <c r="K3380" s="336"/>
      <c r="L3380" s="337">
        <f t="shared" si="157"/>
        <v>16.516775492718061</v>
      </c>
      <c r="M3380" s="337">
        <f t="shared" si="158"/>
        <v>0</v>
      </c>
    </row>
    <row r="3381" spans="1:13">
      <c r="A3381" s="334" t="s">
        <v>844</v>
      </c>
      <c r="B3381" s="334" t="s">
        <v>1563</v>
      </c>
      <c r="C3381" s="334" t="s">
        <v>107</v>
      </c>
      <c r="D3381" s="334" t="s">
        <v>1537</v>
      </c>
      <c r="E3381" s="334" t="s">
        <v>1555</v>
      </c>
      <c r="F3381" s="334" t="str">
        <f t="shared" si="159"/>
        <v>Rajshahi OWN Non-PNP</v>
      </c>
      <c r="G3381" s="338">
        <v>4880636</v>
      </c>
      <c r="H3381" s="336">
        <v>734911.90091128193</v>
      </c>
      <c r="I3381" s="336">
        <v>14255</v>
      </c>
      <c r="J3381" s="336"/>
      <c r="K3381" s="336"/>
      <c r="L3381" s="337">
        <f t="shared" si="157"/>
        <v>15.057707661691671</v>
      </c>
      <c r="M3381" s="337">
        <f t="shared" si="158"/>
        <v>0.29207259053942974</v>
      </c>
    </row>
    <row r="3382" spans="1:13">
      <c r="A3382" s="334" t="s">
        <v>913</v>
      </c>
      <c r="B3382" s="334" t="s">
        <v>107</v>
      </c>
      <c r="C3382" s="334" t="s">
        <v>107</v>
      </c>
      <c r="D3382" s="334" t="s">
        <v>1492</v>
      </c>
      <c r="E3382" s="334" t="s">
        <v>1555</v>
      </c>
      <c r="F3382" s="334" t="str">
        <f t="shared" si="159"/>
        <v>Rajshahi OWN PNP</v>
      </c>
      <c r="G3382" s="338">
        <v>9087843</v>
      </c>
      <c r="H3382" s="336">
        <v>1297414.9477557291</v>
      </c>
      <c r="I3382" s="336">
        <v>36351.372000000003</v>
      </c>
      <c r="J3382" s="336"/>
      <c r="K3382" s="336"/>
      <c r="L3382" s="337">
        <f t="shared" si="157"/>
        <v>14.276379419799937</v>
      </c>
      <c r="M3382" s="337">
        <f t="shared" si="158"/>
        <v>0.4</v>
      </c>
    </row>
    <row r="3383" spans="1:13">
      <c r="A3383" s="334" t="s">
        <v>845</v>
      </c>
      <c r="B3383" s="334" t="s">
        <v>131</v>
      </c>
      <c r="C3383" s="334" t="s">
        <v>131</v>
      </c>
      <c r="D3383" s="334" t="s">
        <v>1492</v>
      </c>
      <c r="E3383" s="334" t="s">
        <v>1555</v>
      </c>
      <c r="F3383" s="334" t="str">
        <f t="shared" si="159"/>
        <v>Sylhet OWN PNP</v>
      </c>
      <c r="G3383" s="338">
        <v>18976309</v>
      </c>
      <c r="H3383" s="336">
        <v>2768558.7659295551</v>
      </c>
      <c r="I3383" s="336">
        <v>75905.236000000004</v>
      </c>
      <c r="J3383" s="336"/>
      <c r="K3383" s="336"/>
      <c r="L3383" s="337">
        <f t="shared" si="157"/>
        <v>14.589553563496228</v>
      </c>
      <c r="M3383" s="337">
        <f t="shared" si="158"/>
        <v>0.4</v>
      </c>
    </row>
    <row r="3384" spans="1:13">
      <c r="A3384" s="334" t="s">
        <v>846</v>
      </c>
      <c r="B3384" s="334" t="s">
        <v>131</v>
      </c>
      <c r="C3384" s="334" t="s">
        <v>131</v>
      </c>
      <c r="D3384" s="334" t="s">
        <v>1492</v>
      </c>
      <c r="E3384" s="334" t="s">
        <v>1555</v>
      </c>
      <c r="F3384" s="334" t="str">
        <f t="shared" si="159"/>
        <v>Sylhet OWN PNP</v>
      </c>
      <c r="G3384" s="338">
        <v>9085357</v>
      </c>
      <c r="H3384" s="336">
        <v>1345158.1494652703</v>
      </c>
      <c r="I3384" s="336">
        <v>41255</v>
      </c>
      <c r="J3384" s="336"/>
      <c r="K3384" s="336"/>
      <c r="L3384" s="337">
        <f t="shared" si="157"/>
        <v>14.80578197934622</v>
      </c>
      <c r="M3384" s="337">
        <f t="shared" si="158"/>
        <v>0.45408232169632956</v>
      </c>
    </row>
    <row r="3385" spans="1:13">
      <c r="A3385" s="334" t="s">
        <v>847</v>
      </c>
      <c r="B3385" s="334" t="s">
        <v>131</v>
      </c>
      <c r="C3385" s="334" t="s">
        <v>131</v>
      </c>
      <c r="D3385" s="334" t="s">
        <v>1492</v>
      </c>
      <c r="E3385" s="334" t="s">
        <v>1555</v>
      </c>
      <c r="F3385" s="334" t="str">
        <f t="shared" si="159"/>
        <v>Sylhet OWN PNP</v>
      </c>
      <c r="G3385" s="338">
        <v>7833577</v>
      </c>
      <c r="H3385" s="336">
        <v>1101012.5614276882</v>
      </c>
      <c r="I3385" s="336">
        <v>31334.308000000001</v>
      </c>
      <c r="J3385" s="336"/>
      <c r="K3385" s="336"/>
      <c r="L3385" s="337">
        <f t="shared" si="157"/>
        <v>14.055042306058754</v>
      </c>
      <c r="M3385" s="337">
        <f t="shared" si="158"/>
        <v>0.4</v>
      </c>
    </row>
    <row r="3386" spans="1:13">
      <c r="A3386" s="334" t="s">
        <v>848</v>
      </c>
      <c r="B3386" s="334" t="s">
        <v>131</v>
      </c>
      <c r="C3386" s="334" t="s">
        <v>131</v>
      </c>
      <c r="D3386" s="334" t="s">
        <v>1492</v>
      </c>
      <c r="E3386" s="334" t="s">
        <v>1555</v>
      </c>
      <c r="F3386" s="334" t="str">
        <f t="shared" si="159"/>
        <v>Sylhet OWN PNP</v>
      </c>
      <c r="G3386" s="338">
        <v>19116739</v>
      </c>
      <c r="H3386" s="336">
        <v>3043388.8425794193</v>
      </c>
      <c r="I3386" s="336">
        <v>76466.956000000006</v>
      </c>
      <c r="J3386" s="336"/>
      <c r="K3386" s="336"/>
      <c r="L3386" s="337">
        <f t="shared" si="157"/>
        <v>15.920020891530818</v>
      </c>
      <c r="M3386" s="337">
        <f t="shared" si="158"/>
        <v>0.4</v>
      </c>
    </row>
    <row r="3387" spans="1:13">
      <c r="A3387" s="334" t="s">
        <v>849</v>
      </c>
      <c r="B3387" s="334" t="s">
        <v>131</v>
      </c>
      <c r="C3387" s="334" t="s">
        <v>131</v>
      </c>
      <c r="D3387" s="334" t="s">
        <v>1492</v>
      </c>
      <c r="E3387" s="334" t="s">
        <v>1555</v>
      </c>
      <c r="F3387" s="334" t="str">
        <f t="shared" si="159"/>
        <v>Sylhet OWN PNP</v>
      </c>
      <c r="G3387" s="338">
        <v>7885625</v>
      </c>
      <c r="H3387" s="336">
        <v>1104597.7176371675</v>
      </c>
      <c r="I3387" s="336">
        <v>9093</v>
      </c>
      <c r="J3387" s="336"/>
      <c r="K3387" s="336"/>
      <c r="L3387" s="337">
        <f t="shared" si="157"/>
        <v>14.007738354755237</v>
      </c>
      <c r="M3387" s="337">
        <f t="shared" si="158"/>
        <v>0.11531108821431402</v>
      </c>
    </row>
    <row r="3388" spans="1:13">
      <c r="A3388" s="334" t="s">
        <v>850</v>
      </c>
      <c r="B3388" s="334" t="s">
        <v>131</v>
      </c>
      <c r="C3388" s="334" t="s">
        <v>131</v>
      </c>
      <c r="D3388" s="334" t="s">
        <v>1492</v>
      </c>
      <c r="E3388" s="334" t="s">
        <v>1555</v>
      </c>
      <c r="F3388" s="334" t="str">
        <f t="shared" si="159"/>
        <v>Sylhet OWN PNP</v>
      </c>
      <c r="G3388" s="338">
        <v>13663578</v>
      </c>
      <c r="H3388" s="336">
        <v>2069653.9014931046</v>
      </c>
      <c r="I3388" s="336">
        <v>54654.311999999998</v>
      </c>
      <c r="J3388" s="336"/>
      <c r="K3388" s="336"/>
      <c r="L3388" s="337">
        <f t="shared" si="157"/>
        <v>15.147232309817419</v>
      </c>
      <c r="M3388" s="337">
        <f t="shared" si="158"/>
        <v>0.4</v>
      </c>
    </row>
    <row r="3389" spans="1:13">
      <c r="A3389" s="334" t="s">
        <v>851</v>
      </c>
      <c r="B3389" s="334" t="s">
        <v>908</v>
      </c>
      <c r="C3389" s="334" t="s">
        <v>131</v>
      </c>
      <c r="D3389" s="334" t="s">
        <v>1492</v>
      </c>
      <c r="E3389" s="334" t="s">
        <v>1555</v>
      </c>
      <c r="F3389" s="334" t="str">
        <f t="shared" si="159"/>
        <v>Sylhet OWN PNP</v>
      </c>
      <c r="G3389" s="338">
        <v>8613899</v>
      </c>
      <c r="H3389" s="336">
        <v>1210586.8832629065</v>
      </c>
      <c r="I3389" s="336">
        <v>34455.595999999998</v>
      </c>
      <c r="J3389" s="336"/>
      <c r="K3389" s="336"/>
      <c r="L3389" s="337">
        <f t="shared" si="157"/>
        <v>14.053878310657073</v>
      </c>
      <c r="M3389" s="337">
        <f t="shared" si="158"/>
        <v>0.4</v>
      </c>
    </row>
    <row r="3390" spans="1:13">
      <c r="A3390" s="334" t="s">
        <v>75</v>
      </c>
      <c r="B3390" s="334" t="s">
        <v>76</v>
      </c>
      <c r="C3390" s="334" t="s">
        <v>195</v>
      </c>
      <c r="D3390" s="334" t="s">
        <v>1537</v>
      </c>
      <c r="E3390" s="334" t="s">
        <v>1041</v>
      </c>
      <c r="F3390" s="334" t="str">
        <f t="shared" si="159"/>
        <v>Chattogram FR Non-PNP</v>
      </c>
      <c r="G3390" s="338">
        <v>2763382</v>
      </c>
      <c r="H3390" s="336">
        <v>434603.05326374416</v>
      </c>
      <c r="I3390" s="336">
        <v>11053.528</v>
      </c>
      <c r="J3390" s="336"/>
      <c r="K3390" s="336"/>
      <c r="L3390" s="337">
        <f t="shared" si="157"/>
        <v>15.727215899348849</v>
      </c>
      <c r="M3390" s="337">
        <f t="shared" si="158"/>
        <v>0.4</v>
      </c>
    </row>
    <row r="3391" spans="1:13">
      <c r="A3391" s="334" t="s">
        <v>120</v>
      </c>
      <c r="B3391" s="334" t="s">
        <v>52</v>
      </c>
      <c r="C3391" s="334" t="s">
        <v>52</v>
      </c>
      <c r="D3391" s="334" t="s">
        <v>1537</v>
      </c>
      <c r="E3391" s="334" t="s">
        <v>1041</v>
      </c>
      <c r="F3391" s="334" t="str">
        <f t="shared" si="159"/>
        <v>Dhaka FR Non-PNP</v>
      </c>
      <c r="G3391" s="338">
        <v>4698287</v>
      </c>
      <c r="H3391" s="336">
        <v>715123.12728233123</v>
      </c>
      <c r="I3391" s="336">
        <v>18793.148000000001</v>
      </c>
      <c r="J3391" s="336"/>
      <c r="K3391" s="336"/>
      <c r="L3391" s="337">
        <f t="shared" si="157"/>
        <v>15.220933231246436</v>
      </c>
      <c r="M3391" s="337">
        <f t="shared" si="158"/>
        <v>0.4</v>
      </c>
    </row>
    <row r="3392" spans="1:13">
      <c r="A3392" s="334" t="s">
        <v>89</v>
      </c>
      <c r="B3392" s="334" t="s">
        <v>52</v>
      </c>
      <c r="C3392" s="334" t="s">
        <v>52</v>
      </c>
      <c r="D3392" s="334" t="s">
        <v>1537</v>
      </c>
      <c r="E3392" s="334" t="s">
        <v>1041</v>
      </c>
      <c r="F3392" s="334" t="str">
        <f t="shared" si="159"/>
        <v>Dhaka FR Non-PNP</v>
      </c>
      <c r="G3392" s="338">
        <v>3334037</v>
      </c>
      <c r="H3392" s="336">
        <v>491780.65931074013</v>
      </c>
      <c r="I3392" s="336">
        <v>13336.148000000001</v>
      </c>
      <c r="J3392" s="336"/>
      <c r="K3392" s="336"/>
      <c r="L3392" s="337">
        <f t="shared" si="157"/>
        <v>14.750305989727771</v>
      </c>
      <c r="M3392" s="337">
        <f t="shared" si="158"/>
        <v>0.4</v>
      </c>
    </row>
    <row r="3393" spans="1:13">
      <c r="A3393" s="334" t="s">
        <v>87</v>
      </c>
      <c r="B3393" s="334" t="s">
        <v>52</v>
      </c>
      <c r="C3393" s="334" t="s">
        <v>52</v>
      </c>
      <c r="D3393" s="334" t="s">
        <v>1537</v>
      </c>
      <c r="E3393" s="334" t="s">
        <v>1041</v>
      </c>
      <c r="F3393" s="334" t="str">
        <f t="shared" si="159"/>
        <v>Dhaka FR Non-PNP</v>
      </c>
      <c r="G3393" s="338">
        <v>5754306</v>
      </c>
      <c r="H3393" s="336">
        <v>739198.55381925788</v>
      </c>
      <c r="I3393" s="336">
        <v>23017.224000000002</v>
      </c>
      <c r="J3393" s="336"/>
      <c r="K3393" s="336"/>
      <c r="L3393" s="337">
        <f t="shared" si="157"/>
        <v>12.846007039237362</v>
      </c>
      <c r="M3393" s="337">
        <f t="shared" si="158"/>
        <v>0.4</v>
      </c>
    </row>
    <row r="3394" spans="1:13">
      <c r="A3394" s="334" t="s">
        <v>555</v>
      </c>
      <c r="B3394" s="334" t="s">
        <v>52</v>
      </c>
      <c r="C3394" s="334" t="s">
        <v>52</v>
      </c>
      <c r="D3394" s="334" t="s">
        <v>1537</v>
      </c>
      <c r="E3394" s="334" t="s">
        <v>1041</v>
      </c>
      <c r="F3394" s="334" t="str">
        <f t="shared" si="159"/>
        <v>Dhaka FR Non-PNP</v>
      </c>
      <c r="G3394" s="338">
        <v>1912980</v>
      </c>
      <c r="H3394" s="336">
        <v>293708.12259653839</v>
      </c>
      <c r="I3394" s="336">
        <v>7651.92</v>
      </c>
      <c r="J3394" s="336"/>
      <c r="K3394" s="336"/>
      <c r="L3394" s="337">
        <f t="shared" si="157"/>
        <v>15.353434045130552</v>
      </c>
      <c r="M3394" s="337">
        <f t="shared" si="158"/>
        <v>0.4</v>
      </c>
    </row>
    <row r="3395" spans="1:13">
      <c r="A3395" s="334" t="s">
        <v>53</v>
      </c>
      <c r="B3395" s="334" t="s">
        <v>52</v>
      </c>
      <c r="C3395" s="334" t="s">
        <v>52</v>
      </c>
      <c r="D3395" s="334" t="s">
        <v>1492</v>
      </c>
      <c r="E3395" s="334" t="s">
        <v>1041</v>
      </c>
      <c r="F3395" s="334" t="str">
        <f t="shared" si="159"/>
        <v>Dhaka FR PNP</v>
      </c>
      <c r="G3395" s="338">
        <v>6779631</v>
      </c>
      <c r="H3395" s="336">
        <v>965237.87343241926</v>
      </c>
      <c r="I3395" s="336">
        <v>50916.972510642343</v>
      </c>
      <c r="J3395" s="336"/>
      <c r="K3395" s="336"/>
      <c r="L3395" s="337">
        <f t="shared" ref="L3395:L3458" si="160">(H3395/G3395)*100</f>
        <v>14.237321668869873</v>
      </c>
      <c r="M3395" s="337">
        <f t="shared" ref="M3395:M3458" si="161">(I3395/G3395)*100</f>
        <v>0.75102866971140969</v>
      </c>
    </row>
    <row r="3396" spans="1:13">
      <c r="A3396" s="334" t="s">
        <v>434</v>
      </c>
      <c r="B3396" s="334" t="s">
        <v>52</v>
      </c>
      <c r="C3396" s="334" t="s">
        <v>52</v>
      </c>
      <c r="D3396" s="334" t="s">
        <v>1537</v>
      </c>
      <c r="E3396" s="334" t="s">
        <v>1041</v>
      </c>
      <c r="F3396" s="334" t="str">
        <f t="shared" ref="F3396:F3459" si="162">CONCATENATE(C3396," ",E3396," ",D3396)</f>
        <v>Dhaka FR Non-PNP</v>
      </c>
      <c r="G3396" s="338">
        <v>3688303</v>
      </c>
      <c r="H3396" s="336">
        <v>446686.51330782665</v>
      </c>
      <c r="I3396" s="336">
        <v>14753.212</v>
      </c>
      <c r="J3396" s="336"/>
      <c r="K3396" s="336"/>
      <c r="L3396" s="337">
        <f t="shared" si="160"/>
        <v>12.110895262884492</v>
      </c>
      <c r="M3396" s="337">
        <f t="shared" si="161"/>
        <v>0.4</v>
      </c>
    </row>
    <row r="3397" spans="1:13">
      <c r="A3397" s="334" t="s">
        <v>565</v>
      </c>
      <c r="B3397" s="334" t="s">
        <v>52</v>
      </c>
      <c r="C3397" s="334" t="s">
        <v>52</v>
      </c>
      <c r="D3397" s="334" t="s">
        <v>1537</v>
      </c>
      <c r="E3397" s="334" t="s">
        <v>1041</v>
      </c>
      <c r="F3397" s="334" t="str">
        <f t="shared" si="162"/>
        <v>Dhaka FR Non-PNP</v>
      </c>
      <c r="G3397" s="338">
        <v>3256512</v>
      </c>
      <c r="H3397" s="336">
        <v>457608.27130822965</v>
      </c>
      <c r="I3397" s="336">
        <v>13026.048000000001</v>
      </c>
      <c r="J3397" s="336"/>
      <c r="K3397" s="336"/>
      <c r="L3397" s="337">
        <f t="shared" si="160"/>
        <v>14.052098420280032</v>
      </c>
      <c r="M3397" s="337">
        <f t="shared" si="161"/>
        <v>0.4</v>
      </c>
    </row>
    <row r="3398" spans="1:13">
      <c r="A3398" s="334" t="s">
        <v>500</v>
      </c>
      <c r="B3398" s="334" t="s">
        <v>52</v>
      </c>
      <c r="C3398" s="334" t="s">
        <v>52</v>
      </c>
      <c r="D3398" s="334" t="s">
        <v>1537</v>
      </c>
      <c r="E3398" s="334" t="s">
        <v>1041</v>
      </c>
      <c r="F3398" s="334" t="str">
        <f t="shared" si="162"/>
        <v>Dhaka FR Non-PNP</v>
      </c>
      <c r="G3398" s="338">
        <v>2312231</v>
      </c>
      <c r="H3398" s="336">
        <v>337643.51729368576</v>
      </c>
      <c r="I3398" s="336">
        <v>9248.9240000000009</v>
      </c>
      <c r="J3398" s="336"/>
      <c r="K3398" s="336"/>
      <c r="L3398" s="337">
        <f t="shared" si="160"/>
        <v>14.602499373708152</v>
      </c>
      <c r="M3398" s="337">
        <f t="shared" si="161"/>
        <v>0.4</v>
      </c>
    </row>
    <row r="3399" spans="1:13">
      <c r="A3399" s="334" t="s">
        <v>492</v>
      </c>
      <c r="B3399" s="334" t="s">
        <v>189</v>
      </c>
      <c r="C3399" s="334" t="s">
        <v>189</v>
      </c>
      <c r="D3399" s="334" t="s">
        <v>1537</v>
      </c>
      <c r="E3399" s="334" t="s">
        <v>1041</v>
      </c>
      <c r="F3399" s="334" t="str">
        <f t="shared" si="162"/>
        <v>Barishal FR Non-PNP</v>
      </c>
      <c r="G3399" s="338">
        <v>2999048</v>
      </c>
      <c r="H3399" s="336">
        <v>396264.98414213734</v>
      </c>
      <c r="I3399" s="336">
        <v>11996.192000000001</v>
      </c>
      <c r="J3399" s="336"/>
      <c r="K3399" s="336"/>
      <c r="L3399" s="337">
        <f t="shared" si="160"/>
        <v>13.213025738238846</v>
      </c>
      <c r="M3399" s="337">
        <f t="shared" si="161"/>
        <v>0.4</v>
      </c>
    </row>
    <row r="3400" spans="1:13">
      <c r="A3400" s="334" t="s">
        <v>613</v>
      </c>
      <c r="B3400" s="334" t="s">
        <v>153</v>
      </c>
      <c r="C3400" s="334" t="s">
        <v>18</v>
      </c>
      <c r="D3400" s="334" t="s">
        <v>1537</v>
      </c>
      <c r="E3400" s="334" t="s">
        <v>1041</v>
      </c>
      <c r="F3400" s="334" t="str">
        <f t="shared" si="162"/>
        <v>Mymensingh FR Non-PNP</v>
      </c>
      <c r="G3400" s="338">
        <v>4820847</v>
      </c>
      <c r="H3400" s="336">
        <v>769708.67630066839</v>
      </c>
      <c r="I3400" s="336">
        <v>19283.387999999999</v>
      </c>
      <c r="J3400" s="336"/>
      <c r="K3400" s="336"/>
      <c r="L3400" s="337">
        <f t="shared" si="160"/>
        <v>15.966253986087267</v>
      </c>
      <c r="M3400" s="337">
        <f t="shared" si="161"/>
        <v>0.4</v>
      </c>
    </row>
    <row r="3401" spans="1:13">
      <c r="A3401" s="334" t="s">
        <v>498</v>
      </c>
      <c r="B3401" s="334" t="s">
        <v>455</v>
      </c>
      <c r="C3401" s="334" t="s">
        <v>195</v>
      </c>
      <c r="D3401" s="334" t="s">
        <v>1537</v>
      </c>
      <c r="E3401" s="334" t="s">
        <v>1041</v>
      </c>
      <c r="F3401" s="334" t="str">
        <f t="shared" si="162"/>
        <v>Chattogram FR Non-PNP</v>
      </c>
      <c r="G3401" s="338">
        <v>6327196</v>
      </c>
      <c r="H3401" s="336">
        <v>1089115.542093026</v>
      </c>
      <c r="I3401" s="336">
        <v>25308.784</v>
      </c>
      <c r="J3401" s="336"/>
      <c r="K3401" s="336"/>
      <c r="L3401" s="337">
        <f t="shared" si="160"/>
        <v>17.21324172813717</v>
      </c>
      <c r="M3401" s="337">
        <f t="shared" si="161"/>
        <v>0.4</v>
      </c>
    </row>
    <row r="3402" spans="1:13">
      <c r="A3402" s="334" t="s">
        <v>528</v>
      </c>
      <c r="B3402" s="334" t="s">
        <v>18</v>
      </c>
      <c r="C3402" s="334" t="s">
        <v>18</v>
      </c>
      <c r="D3402" s="334" t="s">
        <v>1537</v>
      </c>
      <c r="E3402" s="334" t="s">
        <v>1041</v>
      </c>
      <c r="F3402" s="334" t="str">
        <f t="shared" si="162"/>
        <v>Mymensingh FR Non-PNP</v>
      </c>
      <c r="G3402" s="338">
        <v>5031639</v>
      </c>
      <c r="H3402" s="336">
        <v>742503.44984234043</v>
      </c>
      <c r="I3402" s="336">
        <v>20126.556</v>
      </c>
      <c r="J3402" s="336"/>
      <c r="K3402" s="336"/>
      <c r="L3402" s="337">
        <f t="shared" si="160"/>
        <v>14.75669160371681</v>
      </c>
      <c r="M3402" s="337">
        <f t="shared" si="161"/>
        <v>0.4</v>
      </c>
    </row>
    <row r="3403" spans="1:13">
      <c r="A3403" s="334" t="s">
        <v>561</v>
      </c>
      <c r="B3403" s="334" t="s">
        <v>79</v>
      </c>
      <c r="C3403" s="334" t="s">
        <v>52</v>
      </c>
      <c r="D3403" s="334" t="s">
        <v>1537</v>
      </c>
      <c r="E3403" s="334" t="s">
        <v>1041</v>
      </c>
      <c r="F3403" s="334" t="str">
        <f t="shared" si="162"/>
        <v>Dhaka FR Non-PNP</v>
      </c>
      <c r="G3403" s="338">
        <v>3981276</v>
      </c>
      <c r="H3403" s="336">
        <v>623229.230499445</v>
      </c>
      <c r="I3403" s="336">
        <v>15925.104000000001</v>
      </c>
      <c r="J3403" s="336"/>
      <c r="K3403" s="336"/>
      <c r="L3403" s="337">
        <f t="shared" si="160"/>
        <v>15.654007170049125</v>
      </c>
      <c r="M3403" s="337">
        <f t="shared" si="161"/>
        <v>0.4</v>
      </c>
    </row>
    <row r="3404" spans="1:13">
      <c r="A3404" s="334" t="s">
        <v>91</v>
      </c>
      <c r="B3404" s="334" t="s">
        <v>52</v>
      </c>
      <c r="C3404" s="334" t="s">
        <v>52</v>
      </c>
      <c r="D3404" s="334" t="s">
        <v>1537</v>
      </c>
      <c r="E3404" s="334" t="s">
        <v>1041</v>
      </c>
      <c r="F3404" s="334" t="str">
        <f t="shared" si="162"/>
        <v>Dhaka FR Non-PNP</v>
      </c>
      <c r="G3404" s="338">
        <v>4762442</v>
      </c>
      <c r="H3404" s="336">
        <v>676061.00243560004</v>
      </c>
      <c r="I3404" s="336">
        <v>19049.768</v>
      </c>
      <c r="J3404" s="336"/>
      <c r="K3404" s="336"/>
      <c r="L3404" s="337">
        <f t="shared" si="160"/>
        <v>14.195679494587022</v>
      </c>
      <c r="M3404" s="337">
        <f t="shared" si="161"/>
        <v>0.4</v>
      </c>
    </row>
    <row r="3405" spans="1:13">
      <c r="A3405" s="334" t="s">
        <v>49</v>
      </c>
      <c r="B3405" s="334" t="s">
        <v>52</v>
      </c>
      <c r="C3405" s="334" t="s">
        <v>52</v>
      </c>
      <c r="D3405" s="334" t="s">
        <v>1537</v>
      </c>
      <c r="E3405" s="334" t="s">
        <v>1041</v>
      </c>
      <c r="F3405" s="334" t="str">
        <f t="shared" si="162"/>
        <v>Dhaka FR Non-PNP</v>
      </c>
      <c r="G3405" s="338">
        <v>3458173</v>
      </c>
      <c r="H3405" s="336">
        <v>475914.56437284726</v>
      </c>
      <c r="I3405" s="336">
        <v>13832.692000000001</v>
      </c>
      <c r="J3405" s="336"/>
      <c r="K3405" s="336"/>
      <c r="L3405" s="337">
        <f t="shared" si="160"/>
        <v>13.76202302119782</v>
      </c>
      <c r="M3405" s="337">
        <f t="shared" si="161"/>
        <v>0.4</v>
      </c>
    </row>
    <row r="3406" spans="1:13">
      <c r="A3406" s="334" t="s">
        <v>69</v>
      </c>
      <c r="B3406" s="334" t="s">
        <v>52</v>
      </c>
      <c r="C3406" s="334" t="s">
        <v>52</v>
      </c>
      <c r="D3406" s="334" t="s">
        <v>1537</v>
      </c>
      <c r="E3406" s="334" t="s">
        <v>1041</v>
      </c>
      <c r="F3406" s="334" t="str">
        <f t="shared" si="162"/>
        <v>Dhaka FR Non-PNP</v>
      </c>
      <c r="G3406" s="338">
        <v>3120568</v>
      </c>
      <c r="H3406" s="336">
        <v>430536.56071432208</v>
      </c>
      <c r="I3406" s="336">
        <v>12482.272000000001</v>
      </c>
      <c r="J3406" s="336"/>
      <c r="K3406" s="336"/>
      <c r="L3406" s="337">
        <f t="shared" si="160"/>
        <v>13.796737027179734</v>
      </c>
      <c r="M3406" s="337">
        <f t="shared" si="161"/>
        <v>0.4</v>
      </c>
    </row>
    <row r="3407" spans="1:13">
      <c r="A3407" s="334" t="s">
        <v>472</v>
      </c>
      <c r="B3407" s="334" t="s">
        <v>52</v>
      </c>
      <c r="C3407" s="334" t="s">
        <v>52</v>
      </c>
      <c r="D3407" s="334" t="s">
        <v>1492</v>
      </c>
      <c r="E3407" s="334" t="s">
        <v>1041</v>
      </c>
      <c r="F3407" s="334" t="str">
        <f t="shared" si="162"/>
        <v>Dhaka FR PNP</v>
      </c>
      <c r="G3407" s="338">
        <v>3695047</v>
      </c>
      <c r="H3407" s="336">
        <v>528347.75551079563</v>
      </c>
      <c r="I3407" s="336">
        <v>14780.188</v>
      </c>
      <c r="J3407" s="336"/>
      <c r="K3407" s="336"/>
      <c r="L3407" s="337">
        <f t="shared" si="160"/>
        <v>14.29881015074492</v>
      </c>
      <c r="M3407" s="337">
        <f t="shared" si="161"/>
        <v>0.4</v>
      </c>
    </row>
    <row r="3408" spans="1:13">
      <c r="A3408" s="334" t="s">
        <v>125</v>
      </c>
      <c r="B3408" s="334" t="s">
        <v>52</v>
      </c>
      <c r="C3408" s="334" t="s">
        <v>52</v>
      </c>
      <c r="D3408" s="334" t="s">
        <v>1537</v>
      </c>
      <c r="E3408" s="334" t="s">
        <v>1041</v>
      </c>
      <c r="F3408" s="334" t="str">
        <f t="shared" si="162"/>
        <v>Dhaka FR Non-PNP</v>
      </c>
      <c r="G3408" s="338">
        <v>2550852</v>
      </c>
      <c r="H3408" s="336">
        <v>395189.58213192783</v>
      </c>
      <c r="I3408" s="336">
        <v>10203.407999999999</v>
      </c>
      <c r="J3408" s="336"/>
      <c r="K3408" s="336"/>
      <c r="L3408" s="337">
        <f t="shared" si="160"/>
        <v>15.492454369439223</v>
      </c>
      <c r="M3408" s="337">
        <f t="shared" si="161"/>
        <v>0.4</v>
      </c>
    </row>
    <row r="3409" spans="1:13">
      <c r="A3409" s="334" t="s">
        <v>85</v>
      </c>
      <c r="B3409" s="334" t="s">
        <v>79</v>
      </c>
      <c r="C3409" s="334" t="s">
        <v>52</v>
      </c>
      <c r="D3409" s="334" t="s">
        <v>1537</v>
      </c>
      <c r="E3409" s="334" t="s">
        <v>1041</v>
      </c>
      <c r="F3409" s="334" t="str">
        <f t="shared" si="162"/>
        <v>Dhaka FR Non-PNP</v>
      </c>
      <c r="G3409" s="338">
        <v>3348337</v>
      </c>
      <c r="H3409" s="336">
        <v>531090.66039514774</v>
      </c>
      <c r="I3409" s="336">
        <v>13393.348</v>
      </c>
      <c r="J3409" s="336"/>
      <c r="K3409" s="336"/>
      <c r="L3409" s="337">
        <f t="shared" si="160"/>
        <v>15.86132639561513</v>
      </c>
      <c r="M3409" s="337">
        <f t="shared" si="161"/>
        <v>0.4</v>
      </c>
    </row>
    <row r="3410" spans="1:13">
      <c r="A3410" s="334" t="s">
        <v>71</v>
      </c>
      <c r="B3410" s="334" t="s">
        <v>52</v>
      </c>
      <c r="C3410" s="334" t="s">
        <v>52</v>
      </c>
      <c r="D3410" s="334" t="s">
        <v>1537</v>
      </c>
      <c r="E3410" s="334" t="s">
        <v>1041</v>
      </c>
      <c r="F3410" s="334" t="str">
        <f t="shared" si="162"/>
        <v>Dhaka FR Non-PNP</v>
      </c>
      <c r="G3410" s="338">
        <v>5125301</v>
      </c>
      <c r="H3410" s="336">
        <v>716373.55306268902</v>
      </c>
      <c r="I3410" s="336">
        <v>20501.204000000002</v>
      </c>
      <c r="J3410" s="336"/>
      <c r="K3410" s="336"/>
      <c r="L3410" s="337">
        <f t="shared" si="160"/>
        <v>13.977199642766132</v>
      </c>
      <c r="M3410" s="337">
        <f t="shared" si="161"/>
        <v>0.4</v>
      </c>
    </row>
    <row r="3411" spans="1:13">
      <c r="A3411" s="334" t="s">
        <v>145</v>
      </c>
      <c r="B3411" s="334" t="s">
        <v>52</v>
      </c>
      <c r="C3411" s="334" t="s">
        <v>52</v>
      </c>
      <c r="D3411" s="334" t="s">
        <v>1537</v>
      </c>
      <c r="E3411" s="334" t="s">
        <v>1041</v>
      </c>
      <c r="F3411" s="334" t="str">
        <f t="shared" si="162"/>
        <v>Dhaka FR Non-PNP</v>
      </c>
      <c r="G3411" s="338">
        <v>2652506</v>
      </c>
      <c r="H3411" s="336">
        <v>380352.00249552197</v>
      </c>
      <c r="I3411" s="336">
        <v>10610.023999999999</v>
      </c>
      <c r="J3411" s="336"/>
      <c r="K3411" s="336"/>
      <c r="L3411" s="337">
        <f t="shared" si="160"/>
        <v>14.339345603573451</v>
      </c>
      <c r="M3411" s="337">
        <f t="shared" si="161"/>
        <v>0.4</v>
      </c>
    </row>
    <row r="3412" spans="1:13">
      <c r="A3412" s="334" t="s">
        <v>247</v>
      </c>
      <c r="B3412" s="334" t="s">
        <v>52</v>
      </c>
      <c r="C3412" s="334" t="s">
        <v>52</v>
      </c>
      <c r="D3412" s="334" t="s">
        <v>1537</v>
      </c>
      <c r="E3412" s="334" t="s">
        <v>1041</v>
      </c>
      <c r="F3412" s="334" t="str">
        <f t="shared" si="162"/>
        <v>Dhaka FR Non-PNP</v>
      </c>
      <c r="G3412" s="338">
        <v>1150642</v>
      </c>
      <c r="H3412" s="336">
        <v>145471.30953544538</v>
      </c>
      <c r="I3412" s="336">
        <v>4602.5680000000002</v>
      </c>
      <c r="J3412" s="336"/>
      <c r="K3412" s="336"/>
      <c r="L3412" s="337">
        <f t="shared" si="160"/>
        <v>12.642621209328825</v>
      </c>
      <c r="M3412" s="337">
        <f t="shared" si="161"/>
        <v>0.4</v>
      </c>
    </row>
    <row r="3413" spans="1:13">
      <c r="A3413" s="334" t="s">
        <v>426</v>
      </c>
      <c r="B3413" s="334" t="s">
        <v>52</v>
      </c>
      <c r="C3413" s="334" t="s">
        <v>52</v>
      </c>
      <c r="D3413" s="334" t="s">
        <v>1537</v>
      </c>
      <c r="E3413" s="334" t="s">
        <v>1041</v>
      </c>
      <c r="F3413" s="334" t="str">
        <f t="shared" si="162"/>
        <v>Dhaka FR Non-PNP</v>
      </c>
      <c r="G3413" s="338">
        <v>1877716</v>
      </c>
      <c r="H3413" s="336">
        <v>246419.34768644167</v>
      </c>
      <c r="I3413" s="336">
        <v>7510.8640000000005</v>
      </c>
      <c r="J3413" s="336"/>
      <c r="K3413" s="336"/>
      <c r="L3413" s="337">
        <f t="shared" si="160"/>
        <v>13.123355591923469</v>
      </c>
      <c r="M3413" s="337">
        <f t="shared" si="161"/>
        <v>0.4</v>
      </c>
    </row>
    <row r="3414" spans="1:13">
      <c r="A3414" s="334" t="s">
        <v>490</v>
      </c>
      <c r="B3414" s="334" t="s">
        <v>362</v>
      </c>
      <c r="C3414" s="334" t="s">
        <v>52</v>
      </c>
      <c r="D3414" s="334" t="s">
        <v>1537</v>
      </c>
      <c r="E3414" s="334" t="s">
        <v>1041</v>
      </c>
      <c r="F3414" s="334" t="str">
        <f t="shared" si="162"/>
        <v>Dhaka FR Non-PNP</v>
      </c>
      <c r="G3414" s="338">
        <v>3265343</v>
      </c>
      <c r="H3414" s="336">
        <v>487368.94028499862</v>
      </c>
      <c r="I3414" s="336">
        <v>7852</v>
      </c>
      <c r="J3414" s="336"/>
      <c r="K3414" s="336"/>
      <c r="L3414" s="337">
        <f t="shared" si="160"/>
        <v>14.925505231303376</v>
      </c>
      <c r="M3414" s="337">
        <f t="shared" si="161"/>
        <v>0.24046478425084286</v>
      </c>
    </row>
    <row r="3415" spans="1:13">
      <c r="A3415" s="334" t="s">
        <v>73</v>
      </c>
      <c r="B3415" s="334" t="s">
        <v>52</v>
      </c>
      <c r="C3415" s="334" t="s">
        <v>52</v>
      </c>
      <c r="D3415" s="334" t="s">
        <v>1537</v>
      </c>
      <c r="E3415" s="334" t="s">
        <v>1041</v>
      </c>
      <c r="F3415" s="334" t="str">
        <f t="shared" si="162"/>
        <v>Dhaka FR Non-PNP</v>
      </c>
      <c r="G3415" s="338">
        <v>3706913</v>
      </c>
      <c r="H3415" s="336">
        <v>540260.19891548343</v>
      </c>
      <c r="I3415" s="336">
        <v>14827.652</v>
      </c>
      <c r="J3415" s="336"/>
      <c r="K3415" s="336"/>
      <c r="L3415" s="337">
        <f t="shared" si="160"/>
        <v>14.574396510397827</v>
      </c>
      <c r="M3415" s="337">
        <f t="shared" si="161"/>
        <v>0.4</v>
      </c>
    </row>
    <row r="3416" spans="1:13">
      <c r="A3416" s="334" t="s">
        <v>261</v>
      </c>
      <c r="B3416" s="334" t="s">
        <v>52</v>
      </c>
      <c r="C3416" s="334" t="s">
        <v>52</v>
      </c>
      <c r="D3416" s="334" t="s">
        <v>1537</v>
      </c>
      <c r="E3416" s="334" t="s">
        <v>1041</v>
      </c>
      <c r="F3416" s="334" t="str">
        <f t="shared" si="162"/>
        <v>Dhaka FR Non-PNP</v>
      </c>
      <c r="G3416" s="338">
        <v>1236835</v>
      </c>
      <c r="H3416" s="336">
        <v>162718.53564469426</v>
      </c>
      <c r="I3416" s="336">
        <v>3.637978807091713E-12</v>
      </c>
      <c r="J3416" s="336"/>
      <c r="K3416" s="336"/>
      <c r="L3416" s="337">
        <f t="shared" si="160"/>
        <v>13.156042288962899</v>
      </c>
      <c r="M3416" s="337">
        <f t="shared" si="161"/>
        <v>2.9413614646187348E-16</v>
      </c>
    </row>
    <row r="3417" spans="1:13">
      <c r="A3417" s="334" t="s">
        <v>43</v>
      </c>
      <c r="B3417" s="334" t="s">
        <v>48</v>
      </c>
      <c r="C3417" s="334" t="s">
        <v>18</v>
      </c>
      <c r="D3417" s="334" t="s">
        <v>1537</v>
      </c>
      <c r="E3417" s="334" t="s">
        <v>1041</v>
      </c>
      <c r="F3417" s="334" t="str">
        <f t="shared" si="162"/>
        <v>Mymensingh FR Non-PNP</v>
      </c>
      <c r="G3417" s="338">
        <v>3470334</v>
      </c>
      <c r="H3417" s="336">
        <v>517666.86705240031</v>
      </c>
      <c r="I3417" s="336">
        <v>13881.336000000001</v>
      </c>
      <c r="J3417" s="336"/>
      <c r="K3417" s="336"/>
      <c r="L3417" s="337">
        <f t="shared" si="160"/>
        <v>14.91691771029533</v>
      </c>
      <c r="M3417" s="337">
        <f t="shared" si="161"/>
        <v>0.4</v>
      </c>
    </row>
    <row r="3418" spans="1:13">
      <c r="A3418" s="334" t="s">
        <v>57</v>
      </c>
      <c r="B3418" s="334" t="s">
        <v>52</v>
      </c>
      <c r="C3418" s="334" t="s">
        <v>52</v>
      </c>
      <c r="D3418" s="334" t="s">
        <v>1537</v>
      </c>
      <c r="E3418" s="334" t="s">
        <v>1041</v>
      </c>
      <c r="F3418" s="334" t="str">
        <f t="shared" si="162"/>
        <v>Dhaka FR Non-PNP</v>
      </c>
      <c r="G3418" s="338">
        <v>1115867</v>
      </c>
      <c r="H3418" s="336">
        <v>134954.39765446301</v>
      </c>
      <c r="I3418" s="336">
        <v>-7.2759576141834259E-12</v>
      </c>
      <c r="J3418" s="336"/>
      <c r="K3418" s="336"/>
      <c r="L3418" s="337">
        <f t="shared" si="160"/>
        <v>12.094129287313185</v>
      </c>
      <c r="M3418" s="337">
        <f t="shared" si="161"/>
        <v>-6.5204523605263221E-16</v>
      </c>
    </row>
    <row r="3419" spans="1:13">
      <c r="A3419" s="334" t="s">
        <v>275</v>
      </c>
      <c r="B3419" s="334" t="s">
        <v>52</v>
      </c>
      <c r="C3419" s="334" t="s">
        <v>52</v>
      </c>
      <c r="D3419" s="334" t="s">
        <v>1537</v>
      </c>
      <c r="E3419" s="334" t="s">
        <v>1041</v>
      </c>
      <c r="F3419" s="334" t="str">
        <f t="shared" si="162"/>
        <v>Dhaka FR Non-PNP</v>
      </c>
      <c r="G3419" s="338">
        <v>2030450</v>
      </c>
      <c r="H3419" s="336">
        <v>294054.62210072111</v>
      </c>
      <c r="I3419" s="336">
        <v>8121.8</v>
      </c>
      <c r="J3419" s="336"/>
      <c r="K3419" s="336"/>
      <c r="L3419" s="337">
        <f t="shared" si="160"/>
        <v>14.482239016017193</v>
      </c>
      <c r="M3419" s="337">
        <f t="shared" si="161"/>
        <v>0.4</v>
      </c>
    </row>
    <row r="3420" spans="1:13">
      <c r="A3420" s="334" t="s">
        <v>440</v>
      </c>
      <c r="B3420" s="334" t="s">
        <v>52</v>
      </c>
      <c r="C3420" s="334" t="s">
        <v>52</v>
      </c>
      <c r="D3420" s="334" t="s">
        <v>1537</v>
      </c>
      <c r="E3420" s="334" t="s">
        <v>1041</v>
      </c>
      <c r="F3420" s="334" t="str">
        <f t="shared" si="162"/>
        <v>Dhaka FR Non-PNP</v>
      </c>
      <c r="G3420" s="338">
        <v>2568120</v>
      </c>
      <c r="H3420" s="336">
        <v>388256.68754875654</v>
      </c>
      <c r="I3420" s="336">
        <v>10272.48</v>
      </c>
      <c r="J3420" s="336"/>
      <c r="K3420" s="336"/>
      <c r="L3420" s="337">
        <f t="shared" si="160"/>
        <v>15.11832342525881</v>
      </c>
      <c r="M3420" s="337">
        <f t="shared" si="161"/>
        <v>0.4</v>
      </c>
    </row>
    <row r="3421" spans="1:13">
      <c r="A3421" s="334" t="s">
        <v>393</v>
      </c>
      <c r="B3421" s="334" t="s">
        <v>52</v>
      </c>
      <c r="C3421" s="334" t="s">
        <v>52</v>
      </c>
      <c r="D3421" s="334" t="s">
        <v>1537</v>
      </c>
      <c r="E3421" s="334" t="s">
        <v>1041</v>
      </c>
      <c r="F3421" s="334" t="str">
        <f t="shared" si="162"/>
        <v>Dhaka FR Non-PNP</v>
      </c>
      <c r="G3421" s="338">
        <v>1972135</v>
      </c>
      <c r="H3421" s="336">
        <v>394529.8379097578</v>
      </c>
      <c r="I3421" s="336">
        <v>7888.54</v>
      </c>
      <c r="J3421" s="336"/>
      <c r="K3421" s="336"/>
      <c r="L3421" s="337">
        <f t="shared" si="160"/>
        <v>20.005214547166283</v>
      </c>
      <c r="M3421" s="337">
        <f t="shared" si="161"/>
        <v>0.4</v>
      </c>
    </row>
    <row r="3422" spans="1:13">
      <c r="A3422" s="334" t="s">
        <v>563</v>
      </c>
      <c r="B3422" s="334" t="s">
        <v>52</v>
      </c>
      <c r="C3422" s="334" t="s">
        <v>52</v>
      </c>
      <c r="D3422" s="334" t="s">
        <v>1537</v>
      </c>
      <c r="E3422" s="334" t="s">
        <v>1041</v>
      </c>
      <c r="F3422" s="334" t="str">
        <f t="shared" si="162"/>
        <v>Dhaka FR Non-PNP</v>
      </c>
      <c r="G3422" s="338">
        <v>3533586</v>
      </c>
      <c r="H3422" s="336">
        <v>521281.59036294866</v>
      </c>
      <c r="I3422" s="336">
        <v>14134.344000000001</v>
      </c>
      <c r="J3422" s="336"/>
      <c r="K3422" s="336"/>
      <c r="L3422" s="337">
        <f t="shared" si="160"/>
        <v>14.752197636139282</v>
      </c>
      <c r="M3422" s="337">
        <f t="shared" si="161"/>
        <v>0.4</v>
      </c>
    </row>
    <row r="3423" spans="1:13">
      <c r="A3423" s="334" t="s">
        <v>137</v>
      </c>
      <c r="B3423" s="334" t="s">
        <v>52</v>
      </c>
      <c r="C3423" s="334" t="s">
        <v>52</v>
      </c>
      <c r="D3423" s="334" t="s">
        <v>1537</v>
      </c>
      <c r="E3423" s="334" t="s">
        <v>1041</v>
      </c>
      <c r="F3423" s="334" t="str">
        <f t="shared" si="162"/>
        <v>Dhaka FR Non-PNP</v>
      </c>
      <c r="G3423" s="338">
        <v>1564014</v>
      </c>
      <c r="H3423" s="336">
        <v>232675.15629376707</v>
      </c>
      <c r="I3423" s="336">
        <v>6256.0560000000005</v>
      </c>
      <c r="J3423" s="336"/>
      <c r="K3423" s="336"/>
      <c r="L3423" s="337">
        <f t="shared" si="160"/>
        <v>14.876794983533848</v>
      </c>
      <c r="M3423" s="337">
        <f t="shared" si="161"/>
        <v>0.4</v>
      </c>
    </row>
    <row r="3424" spans="1:13">
      <c r="A3424" s="334" t="s">
        <v>504</v>
      </c>
      <c r="B3424" s="334" t="s">
        <v>79</v>
      </c>
      <c r="C3424" s="334" t="s">
        <v>52</v>
      </c>
      <c r="D3424" s="334" t="s">
        <v>1537</v>
      </c>
      <c r="E3424" s="334" t="s">
        <v>1041</v>
      </c>
      <c r="F3424" s="334" t="str">
        <f t="shared" si="162"/>
        <v>Dhaka FR Non-PNP</v>
      </c>
      <c r="G3424" s="338">
        <v>7975420</v>
      </c>
      <c r="H3424" s="336">
        <v>1293002.3234378365</v>
      </c>
      <c r="I3424" s="336">
        <v>31901.68</v>
      </c>
      <c r="J3424" s="336"/>
      <c r="K3424" s="336"/>
      <c r="L3424" s="337">
        <f t="shared" si="160"/>
        <v>16.212341462115308</v>
      </c>
      <c r="M3424" s="337">
        <f t="shared" si="161"/>
        <v>0.4</v>
      </c>
    </row>
    <row r="3425" spans="1:13">
      <c r="A3425" s="334" t="s">
        <v>62</v>
      </c>
      <c r="B3425" s="334" t="s">
        <v>52</v>
      </c>
      <c r="C3425" s="334" t="s">
        <v>52</v>
      </c>
      <c r="D3425" s="334" t="s">
        <v>1537</v>
      </c>
      <c r="E3425" s="334" t="s">
        <v>1041</v>
      </c>
      <c r="F3425" s="334" t="str">
        <f t="shared" si="162"/>
        <v>Dhaka FR Non-PNP</v>
      </c>
      <c r="G3425" s="338">
        <v>2396187</v>
      </c>
      <c r="H3425" s="336">
        <v>358058.20737404306</v>
      </c>
      <c r="I3425" s="336">
        <v>9584.7479999999996</v>
      </c>
      <c r="J3425" s="336"/>
      <c r="K3425" s="336"/>
      <c r="L3425" s="337">
        <f t="shared" si="160"/>
        <v>14.9428323988922</v>
      </c>
      <c r="M3425" s="337">
        <f t="shared" si="161"/>
        <v>0.4</v>
      </c>
    </row>
    <row r="3426" spans="1:13">
      <c r="A3426" s="334" t="s">
        <v>553</v>
      </c>
      <c r="B3426" s="334" t="s">
        <v>52</v>
      </c>
      <c r="C3426" s="334" t="s">
        <v>52</v>
      </c>
      <c r="D3426" s="334" t="s">
        <v>1537</v>
      </c>
      <c r="E3426" s="334" t="s">
        <v>1041</v>
      </c>
      <c r="F3426" s="334" t="str">
        <f t="shared" si="162"/>
        <v>Dhaka FR Non-PNP</v>
      </c>
      <c r="G3426" s="338">
        <v>2283808</v>
      </c>
      <c r="H3426" s="336">
        <v>295055.74676834152</v>
      </c>
      <c r="I3426" s="336">
        <v>9135.232</v>
      </c>
      <c r="J3426" s="336"/>
      <c r="K3426" s="336"/>
      <c r="L3426" s="337">
        <f t="shared" si="160"/>
        <v>12.919463753885681</v>
      </c>
      <c r="M3426" s="337">
        <f t="shared" si="161"/>
        <v>0.4</v>
      </c>
    </row>
    <row r="3427" spans="1:13">
      <c r="A3427" s="334" t="s">
        <v>273</v>
      </c>
      <c r="B3427" s="334" t="s">
        <v>52</v>
      </c>
      <c r="C3427" s="334" t="s">
        <v>52</v>
      </c>
      <c r="D3427" s="334" t="s">
        <v>1537</v>
      </c>
      <c r="E3427" s="334" t="s">
        <v>1041</v>
      </c>
      <c r="F3427" s="334" t="str">
        <f t="shared" si="162"/>
        <v>Dhaka FR Non-PNP</v>
      </c>
      <c r="G3427" s="338">
        <v>2519519</v>
      </c>
      <c r="H3427" s="336">
        <v>365830.61252922338</v>
      </c>
      <c r="I3427" s="336">
        <v>10078.076000000001</v>
      </c>
      <c r="J3427" s="336"/>
      <c r="K3427" s="336"/>
      <c r="L3427" s="337">
        <f t="shared" si="160"/>
        <v>14.519859248103442</v>
      </c>
      <c r="M3427" s="337">
        <f t="shared" si="161"/>
        <v>0.4</v>
      </c>
    </row>
    <row r="3428" spans="1:13">
      <c r="A3428" s="334" t="s">
        <v>559</v>
      </c>
      <c r="B3428" s="334" t="s">
        <v>52</v>
      </c>
      <c r="C3428" s="334" t="s">
        <v>52</v>
      </c>
      <c r="D3428" s="334" t="s">
        <v>1537</v>
      </c>
      <c r="E3428" s="334" t="s">
        <v>1041</v>
      </c>
      <c r="F3428" s="334" t="str">
        <f t="shared" si="162"/>
        <v>Dhaka FR Non-PNP</v>
      </c>
      <c r="G3428" s="338">
        <v>2902199</v>
      </c>
      <c r="H3428" s="336">
        <v>477775.50080278184</v>
      </c>
      <c r="I3428" s="336">
        <v>11608.796</v>
      </c>
      <c r="J3428" s="336"/>
      <c r="K3428" s="336"/>
      <c r="L3428" s="337">
        <f t="shared" si="160"/>
        <v>16.462534126804602</v>
      </c>
      <c r="M3428" s="337">
        <f t="shared" si="161"/>
        <v>0.4</v>
      </c>
    </row>
    <row r="3429" spans="1:13">
      <c r="A3429" s="334" t="s">
        <v>93</v>
      </c>
      <c r="B3429" s="334" t="s">
        <v>52</v>
      </c>
      <c r="C3429" s="334" t="s">
        <v>52</v>
      </c>
      <c r="D3429" s="334" t="s">
        <v>1537</v>
      </c>
      <c r="E3429" s="334" t="s">
        <v>1041</v>
      </c>
      <c r="F3429" s="334" t="str">
        <f t="shared" si="162"/>
        <v>Dhaka FR Non-PNP</v>
      </c>
      <c r="G3429" s="338">
        <v>7317547</v>
      </c>
      <c r="H3429" s="336">
        <v>1160281.9381306595</v>
      </c>
      <c r="I3429" s="336">
        <v>29270.188000000002</v>
      </c>
      <c r="J3429" s="336"/>
      <c r="K3429" s="336"/>
      <c r="L3429" s="337">
        <f t="shared" si="160"/>
        <v>15.85615969573765</v>
      </c>
      <c r="M3429" s="337">
        <f t="shared" si="161"/>
        <v>0.4</v>
      </c>
    </row>
    <row r="3430" spans="1:13">
      <c r="A3430" s="334" t="s">
        <v>518</v>
      </c>
      <c r="B3430" s="334" t="s">
        <v>103</v>
      </c>
      <c r="C3430" s="334" t="s">
        <v>52</v>
      </c>
      <c r="D3430" s="334" t="s">
        <v>1492</v>
      </c>
      <c r="E3430" s="334" t="s">
        <v>1041</v>
      </c>
      <c r="F3430" s="334" t="str">
        <f t="shared" si="162"/>
        <v>Dhaka FR PNP</v>
      </c>
      <c r="G3430" s="338">
        <v>6499845</v>
      </c>
      <c r="H3430" s="336">
        <v>1022091.4148136941</v>
      </c>
      <c r="I3430" s="336">
        <v>25999.38</v>
      </c>
      <c r="J3430" s="336"/>
      <c r="K3430" s="336"/>
      <c r="L3430" s="337">
        <f t="shared" si="160"/>
        <v>15.72485828221587</v>
      </c>
      <c r="M3430" s="337">
        <f t="shared" si="161"/>
        <v>0.4</v>
      </c>
    </row>
    <row r="3431" spans="1:13">
      <c r="A3431" s="334" t="s">
        <v>411</v>
      </c>
      <c r="B3431" s="334" t="s">
        <v>52</v>
      </c>
      <c r="C3431" s="334" t="s">
        <v>52</v>
      </c>
      <c r="D3431" s="334" t="s">
        <v>1537</v>
      </c>
      <c r="E3431" s="334" t="s">
        <v>1041</v>
      </c>
      <c r="F3431" s="334" t="str">
        <f t="shared" si="162"/>
        <v>Dhaka FR Non-PNP</v>
      </c>
      <c r="G3431" s="338">
        <v>1406349</v>
      </c>
      <c r="H3431" s="336">
        <v>179941.42145177178</v>
      </c>
      <c r="I3431" s="336">
        <v>5625.3959999999997</v>
      </c>
      <c r="J3431" s="336"/>
      <c r="K3431" s="336"/>
      <c r="L3431" s="337">
        <f t="shared" si="160"/>
        <v>12.794933651019184</v>
      </c>
      <c r="M3431" s="337">
        <f t="shared" si="161"/>
        <v>0.4</v>
      </c>
    </row>
    <row r="3432" spans="1:13">
      <c r="A3432" s="334" t="s">
        <v>77</v>
      </c>
      <c r="B3432" s="334" t="s">
        <v>79</v>
      </c>
      <c r="C3432" s="334" t="s">
        <v>52</v>
      </c>
      <c r="D3432" s="334" t="s">
        <v>1492</v>
      </c>
      <c r="E3432" s="334" t="s">
        <v>1041</v>
      </c>
      <c r="F3432" s="334" t="str">
        <f t="shared" si="162"/>
        <v>Dhaka FR PNP</v>
      </c>
      <c r="G3432" s="338">
        <v>7885272</v>
      </c>
      <c r="H3432" s="336">
        <v>1154079.028186731</v>
      </c>
      <c r="I3432" s="336">
        <v>31541.088</v>
      </c>
      <c r="J3432" s="336"/>
      <c r="K3432" s="336"/>
      <c r="L3432" s="337">
        <f t="shared" si="160"/>
        <v>14.635881022071667</v>
      </c>
      <c r="M3432" s="337">
        <f t="shared" si="161"/>
        <v>0.4</v>
      </c>
    </row>
    <row r="3433" spans="1:13">
      <c r="A3433" s="334" t="s">
        <v>597</v>
      </c>
      <c r="B3433" s="334" t="s">
        <v>52</v>
      </c>
      <c r="C3433" s="334" t="s">
        <v>52</v>
      </c>
      <c r="D3433" s="334" t="s">
        <v>1537</v>
      </c>
      <c r="E3433" s="334" t="s">
        <v>1041</v>
      </c>
      <c r="F3433" s="334" t="str">
        <f t="shared" si="162"/>
        <v>Dhaka FR Non-PNP</v>
      </c>
      <c r="G3433" s="338">
        <v>3166645</v>
      </c>
      <c r="H3433" s="336">
        <v>415370.40631908469</v>
      </c>
      <c r="I3433" s="336">
        <v>12666.58</v>
      </c>
      <c r="J3433" s="336"/>
      <c r="K3433" s="336"/>
      <c r="L3433" s="337">
        <f t="shared" si="160"/>
        <v>13.117049947786526</v>
      </c>
      <c r="M3433" s="337">
        <f t="shared" si="161"/>
        <v>0.4</v>
      </c>
    </row>
    <row r="3434" spans="1:13">
      <c r="A3434" s="334" t="s">
        <v>502</v>
      </c>
      <c r="B3434" s="334" t="s">
        <v>79</v>
      </c>
      <c r="C3434" s="334" t="s">
        <v>52</v>
      </c>
      <c r="D3434" s="334" t="s">
        <v>1537</v>
      </c>
      <c r="E3434" s="334" t="s">
        <v>1041</v>
      </c>
      <c r="F3434" s="334" t="str">
        <f t="shared" si="162"/>
        <v>Dhaka FR Non-PNP</v>
      </c>
      <c r="G3434" s="338">
        <v>6151936</v>
      </c>
      <c r="H3434" s="336">
        <v>983779.92650412617</v>
      </c>
      <c r="I3434" s="336">
        <v>24607.743999999999</v>
      </c>
      <c r="J3434" s="336"/>
      <c r="K3434" s="336"/>
      <c r="L3434" s="337">
        <f t="shared" si="160"/>
        <v>15.991387532382101</v>
      </c>
      <c r="M3434" s="337">
        <f t="shared" si="161"/>
        <v>0.4</v>
      </c>
    </row>
    <row r="3435" spans="1:13">
      <c r="A3435" s="334" t="s">
        <v>218</v>
      </c>
      <c r="B3435" s="334" t="s">
        <v>79</v>
      </c>
      <c r="C3435" s="334" t="s">
        <v>52</v>
      </c>
      <c r="D3435" s="334" t="s">
        <v>1537</v>
      </c>
      <c r="E3435" s="334" t="s">
        <v>1041</v>
      </c>
      <c r="F3435" s="334" t="str">
        <f t="shared" si="162"/>
        <v>Dhaka FR Non-PNP</v>
      </c>
      <c r="G3435" s="338">
        <v>4533079</v>
      </c>
      <c r="H3435" s="336">
        <v>724926.81999742473</v>
      </c>
      <c r="I3435" s="336">
        <v>18132.315999999999</v>
      </c>
      <c r="J3435" s="336"/>
      <c r="K3435" s="336"/>
      <c r="L3435" s="337">
        <f t="shared" si="160"/>
        <v>15.991929988368275</v>
      </c>
      <c r="M3435" s="337">
        <f t="shared" si="161"/>
        <v>0.4</v>
      </c>
    </row>
    <row r="3436" spans="1:13">
      <c r="A3436" s="334" t="s">
        <v>569</v>
      </c>
      <c r="B3436" s="334" t="s">
        <v>79</v>
      </c>
      <c r="C3436" s="334" t="s">
        <v>52</v>
      </c>
      <c r="D3436" s="334" t="s">
        <v>1492</v>
      </c>
      <c r="E3436" s="334" t="s">
        <v>1041</v>
      </c>
      <c r="F3436" s="334" t="str">
        <f t="shared" si="162"/>
        <v>Dhaka FR PNP</v>
      </c>
      <c r="G3436" s="338">
        <v>4427900</v>
      </c>
      <c r="H3436" s="336">
        <v>686582.02705418842</v>
      </c>
      <c r="I3436" s="336">
        <v>17711.600000000002</v>
      </c>
      <c r="J3436" s="336"/>
      <c r="K3436" s="336"/>
      <c r="L3436" s="337">
        <f t="shared" si="160"/>
        <v>15.505816008812042</v>
      </c>
      <c r="M3436" s="337">
        <f t="shared" si="161"/>
        <v>0.4</v>
      </c>
    </row>
    <row r="3437" spans="1:13">
      <c r="A3437" s="334" t="s">
        <v>620</v>
      </c>
      <c r="B3437" s="334" t="s">
        <v>52</v>
      </c>
      <c r="C3437" s="334" t="s">
        <v>52</v>
      </c>
      <c r="D3437" s="334" t="s">
        <v>1537</v>
      </c>
      <c r="E3437" s="334" t="s">
        <v>1041</v>
      </c>
      <c r="F3437" s="334" t="str">
        <f t="shared" si="162"/>
        <v>Dhaka FR Non-PNP</v>
      </c>
      <c r="G3437" s="338">
        <v>3035000</v>
      </c>
      <c r="H3437" s="336">
        <v>426598.92187894491</v>
      </c>
      <c r="I3437" s="336">
        <v>12140</v>
      </c>
      <c r="J3437" s="336"/>
      <c r="K3437" s="336"/>
      <c r="L3437" s="337">
        <f t="shared" si="160"/>
        <v>14.055977656637394</v>
      </c>
      <c r="M3437" s="337">
        <f t="shared" si="161"/>
        <v>0.4</v>
      </c>
    </row>
    <row r="3438" spans="1:13">
      <c r="A3438" s="334" t="s">
        <v>243</v>
      </c>
      <c r="B3438" s="334" t="s">
        <v>131</v>
      </c>
      <c r="C3438" s="334" t="s">
        <v>131</v>
      </c>
      <c r="D3438" s="334" t="s">
        <v>1537</v>
      </c>
      <c r="E3438" s="334" t="s">
        <v>1041</v>
      </c>
      <c r="F3438" s="334" t="str">
        <f t="shared" si="162"/>
        <v>Sylhet FR Non-PNP</v>
      </c>
      <c r="G3438" s="338">
        <v>3689239</v>
      </c>
      <c r="H3438" s="336">
        <v>538172.90669634845</v>
      </c>
      <c r="I3438" s="336">
        <v>14756.956</v>
      </c>
      <c r="J3438" s="336"/>
      <c r="K3438" s="336"/>
      <c r="L3438" s="337">
        <f t="shared" si="160"/>
        <v>14.587640071471336</v>
      </c>
      <c r="M3438" s="337">
        <f t="shared" si="161"/>
        <v>0.4</v>
      </c>
    </row>
    <row r="3439" spans="1:13">
      <c r="A3439" s="334" t="s">
        <v>267</v>
      </c>
      <c r="B3439" s="334" t="s">
        <v>52</v>
      </c>
      <c r="C3439" s="334" t="s">
        <v>52</v>
      </c>
      <c r="D3439" s="334" t="s">
        <v>1537</v>
      </c>
      <c r="E3439" s="334" t="s">
        <v>1041</v>
      </c>
      <c r="F3439" s="334" t="str">
        <f t="shared" si="162"/>
        <v>Dhaka FR Non-PNP</v>
      </c>
      <c r="G3439" s="338">
        <v>1226987</v>
      </c>
      <c r="H3439" s="336">
        <v>166162.55689529516</v>
      </c>
      <c r="I3439" s="336">
        <v>4907.9480000000003</v>
      </c>
      <c r="J3439" s="336"/>
      <c r="K3439" s="336"/>
      <c r="L3439" s="337">
        <f t="shared" si="160"/>
        <v>13.54232415627021</v>
      </c>
      <c r="M3439" s="337">
        <f t="shared" si="161"/>
        <v>0.4</v>
      </c>
    </row>
    <row r="3440" spans="1:13">
      <c r="A3440" s="334" t="s">
        <v>279</v>
      </c>
      <c r="B3440" s="334" t="s">
        <v>52</v>
      </c>
      <c r="C3440" s="334" t="s">
        <v>52</v>
      </c>
      <c r="D3440" s="334" t="s">
        <v>1537</v>
      </c>
      <c r="E3440" s="334" t="s">
        <v>1041</v>
      </c>
      <c r="F3440" s="334" t="str">
        <f t="shared" si="162"/>
        <v>Dhaka FR Non-PNP</v>
      </c>
      <c r="G3440" s="338">
        <v>2331136</v>
      </c>
      <c r="H3440" s="336">
        <v>342967.24627122504</v>
      </c>
      <c r="I3440" s="336">
        <v>9324.5439999999999</v>
      </c>
      <c r="J3440" s="336"/>
      <c r="K3440" s="336"/>
      <c r="L3440" s="337">
        <f t="shared" si="160"/>
        <v>14.712451194234271</v>
      </c>
      <c r="M3440" s="337">
        <f t="shared" si="161"/>
        <v>0.4</v>
      </c>
    </row>
    <row r="3441" spans="1:13">
      <c r="A3441" s="334" t="s">
        <v>114</v>
      </c>
      <c r="B3441" s="334" t="s">
        <v>52</v>
      </c>
      <c r="C3441" s="334" t="s">
        <v>52</v>
      </c>
      <c r="D3441" s="334" t="s">
        <v>1492</v>
      </c>
      <c r="E3441" s="334" t="s">
        <v>1041</v>
      </c>
      <c r="F3441" s="334" t="str">
        <f t="shared" si="162"/>
        <v>Dhaka FR PNP</v>
      </c>
      <c r="G3441" s="338">
        <v>17184665</v>
      </c>
      <c r="H3441" s="336">
        <v>2907524.1438496914</v>
      </c>
      <c r="I3441" s="336">
        <v>68738.66</v>
      </c>
      <c r="J3441" s="336"/>
      <c r="K3441" s="336"/>
      <c r="L3441" s="337">
        <f t="shared" si="160"/>
        <v>16.919294870453928</v>
      </c>
      <c r="M3441" s="337">
        <f t="shared" si="161"/>
        <v>0.4</v>
      </c>
    </row>
    <row r="3442" spans="1:13">
      <c r="A3442" s="334" t="s">
        <v>474</v>
      </c>
      <c r="B3442" s="334" t="s">
        <v>186</v>
      </c>
      <c r="C3442" s="334" t="s">
        <v>195</v>
      </c>
      <c r="D3442" s="334" t="s">
        <v>1537</v>
      </c>
      <c r="E3442" s="334" t="s">
        <v>1041</v>
      </c>
      <c r="F3442" s="334" t="str">
        <f t="shared" si="162"/>
        <v>Chattogram FR Non-PNP</v>
      </c>
      <c r="G3442" s="338">
        <v>9195958</v>
      </c>
      <c r="H3442" s="336">
        <v>1234444.7333838609</v>
      </c>
      <c r="I3442" s="336">
        <v>36783.832000000002</v>
      </c>
      <c r="J3442" s="336"/>
      <c r="K3442" s="336"/>
      <c r="L3442" s="337">
        <f t="shared" si="160"/>
        <v>13.4237752432521</v>
      </c>
      <c r="M3442" s="337">
        <f t="shared" si="161"/>
        <v>0.4</v>
      </c>
    </row>
    <row r="3443" spans="1:13">
      <c r="A3443" s="334" t="s">
        <v>428</v>
      </c>
      <c r="B3443" s="334" t="s">
        <v>52</v>
      </c>
      <c r="C3443" s="334" t="s">
        <v>52</v>
      </c>
      <c r="D3443" s="334" t="s">
        <v>1537</v>
      </c>
      <c r="E3443" s="334" t="s">
        <v>1041</v>
      </c>
      <c r="F3443" s="334" t="str">
        <f t="shared" si="162"/>
        <v>Dhaka FR Non-PNP</v>
      </c>
      <c r="G3443" s="338">
        <v>2020172</v>
      </c>
      <c r="H3443" s="336">
        <v>281930.37829749874</v>
      </c>
      <c r="I3443" s="336">
        <v>8080.6880000000001</v>
      </c>
      <c r="J3443" s="336"/>
      <c r="K3443" s="336"/>
      <c r="L3443" s="337">
        <f t="shared" si="160"/>
        <v>13.955761108336256</v>
      </c>
      <c r="M3443" s="337">
        <f t="shared" si="161"/>
        <v>0.4</v>
      </c>
    </row>
    <row r="3444" spans="1:13">
      <c r="A3444" s="334" t="s">
        <v>607</v>
      </c>
      <c r="B3444" s="334" t="s">
        <v>79</v>
      </c>
      <c r="C3444" s="334" t="s">
        <v>52</v>
      </c>
      <c r="D3444" s="334" t="s">
        <v>1537</v>
      </c>
      <c r="E3444" s="334" t="s">
        <v>1041</v>
      </c>
      <c r="F3444" s="334" t="str">
        <f t="shared" si="162"/>
        <v>Dhaka FR Non-PNP</v>
      </c>
      <c r="G3444" s="338">
        <v>3954047</v>
      </c>
      <c r="H3444" s="336">
        <v>605862.27826617705</v>
      </c>
      <c r="I3444" s="336">
        <v>15816.188</v>
      </c>
      <c r="J3444" s="336"/>
      <c r="K3444" s="336"/>
      <c r="L3444" s="337">
        <f t="shared" si="160"/>
        <v>15.322586662884309</v>
      </c>
      <c r="M3444" s="337">
        <f t="shared" si="161"/>
        <v>0.4</v>
      </c>
    </row>
    <row r="3445" spans="1:13">
      <c r="A3445" s="334" t="s">
        <v>604</v>
      </c>
      <c r="B3445" s="334" t="s">
        <v>606</v>
      </c>
      <c r="C3445" s="334" t="s">
        <v>107</v>
      </c>
      <c r="D3445" s="334" t="s">
        <v>1537</v>
      </c>
      <c r="E3445" s="334" t="s">
        <v>1041</v>
      </c>
      <c r="F3445" s="334" t="str">
        <f t="shared" si="162"/>
        <v>Rajshahi FR Non-PNP</v>
      </c>
      <c r="G3445" s="338">
        <v>3225692</v>
      </c>
      <c r="H3445" s="336">
        <v>519062.51264928596</v>
      </c>
      <c r="I3445" s="336">
        <v>12902.768</v>
      </c>
      <c r="J3445" s="336"/>
      <c r="K3445" s="336"/>
      <c r="L3445" s="337">
        <f t="shared" si="160"/>
        <v>16.09150881886076</v>
      </c>
      <c r="M3445" s="337">
        <f t="shared" si="161"/>
        <v>0.4</v>
      </c>
    </row>
    <row r="3446" spans="1:13">
      <c r="A3446" s="334" t="s">
        <v>398</v>
      </c>
      <c r="B3446" s="334" t="s">
        <v>401</v>
      </c>
      <c r="C3446" s="334" t="s">
        <v>195</v>
      </c>
      <c r="D3446" s="334" t="s">
        <v>1492</v>
      </c>
      <c r="E3446" s="334" t="s">
        <v>1041</v>
      </c>
      <c r="F3446" s="334" t="str">
        <f t="shared" si="162"/>
        <v>Chattogram FR PNP</v>
      </c>
      <c r="G3446" s="338">
        <v>10326275</v>
      </c>
      <c r="H3446" s="336">
        <v>1571517.710969985</v>
      </c>
      <c r="I3446" s="336">
        <v>41305.1</v>
      </c>
      <c r="J3446" s="336"/>
      <c r="K3446" s="336"/>
      <c r="L3446" s="337">
        <f t="shared" si="160"/>
        <v>15.218631219582909</v>
      </c>
      <c r="M3446" s="337">
        <f t="shared" si="161"/>
        <v>0.4</v>
      </c>
    </row>
    <row r="3447" spans="1:13">
      <c r="A3447" s="334" t="s">
        <v>204</v>
      </c>
      <c r="B3447" s="334" t="s">
        <v>206</v>
      </c>
      <c r="C3447" s="334" t="s">
        <v>52</v>
      </c>
      <c r="D3447" s="334" t="s">
        <v>1537</v>
      </c>
      <c r="E3447" s="334" t="s">
        <v>1041</v>
      </c>
      <c r="F3447" s="334" t="str">
        <f t="shared" si="162"/>
        <v>Dhaka FR Non-PNP</v>
      </c>
      <c r="G3447" s="338">
        <v>4145430</v>
      </c>
      <c r="H3447" s="336">
        <v>646648.46118537756</v>
      </c>
      <c r="I3447" s="336">
        <v>16581.72</v>
      </c>
      <c r="J3447" s="336"/>
      <c r="K3447" s="336"/>
      <c r="L3447" s="337">
        <f t="shared" si="160"/>
        <v>15.599068400271566</v>
      </c>
      <c r="M3447" s="337">
        <f t="shared" si="161"/>
        <v>0.4</v>
      </c>
    </row>
    <row r="3448" spans="1:13">
      <c r="A3448" s="334" t="s">
        <v>241</v>
      </c>
      <c r="B3448" s="334" t="s">
        <v>18</v>
      </c>
      <c r="C3448" s="334" t="s">
        <v>18</v>
      </c>
      <c r="D3448" s="334" t="s">
        <v>1537</v>
      </c>
      <c r="E3448" s="334" t="s">
        <v>1041</v>
      </c>
      <c r="F3448" s="334" t="str">
        <f t="shared" si="162"/>
        <v>Mymensingh FR Non-PNP</v>
      </c>
      <c r="G3448" s="338">
        <v>4628089</v>
      </c>
      <c r="H3448" s="336">
        <v>664162.19980495772</v>
      </c>
      <c r="I3448" s="336">
        <v>18512.356</v>
      </c>
      <c r="J3448" s="336"/>
      <c r="K3448" s="336"/>
      <c r="L3448" s="337">
        <f t="shared" si="160"/>
        <v>14.350679077367737</v>
      </c>
      <c r="M3448" s="337">
        <f t="shared" si="161"/>
        <v>0.4</v>
      </c>
    </row>
    <row r="3449" spans="1:13">
      <c r="A3449" s="334" t="s">
        <v>510</v>
      </c>
      <c r="B3449" s="334" t="s">
        <v>512</v>
      </c>
      <c r="C3449" s="334" t="s">
        <v>159</v>
      </c>
      <c r="D3449" s="334" t="s">
        <v>1537</v>
      </c>
      <c r="E3449" s="334" t="s">
        <v>1041</v>
      </c>
      <c r="F3449" s="334" t="str">
        <f t="shared" si="162"/>
        <v>Khulna FR Non-PNP</v>
      </c>
      <c r="G3449" s="338">
        <v>7883415</v>
      </c>
      <c r="H3449" s="336">
        <v>1298069.8993183568</v>
      </c>
      <c r="I3449" s="336">
        <v>31533.66</v>
      </c>
      <c r="J3449" s="336"/>
      <c r="K3449" s="336"/>
      <c r="L3449" s="337">
        <f t="shared" si="160"/>
        <v>16.46583237490804</v>
      </c>
      <c r="M3449" s="337">
        <f t="shared" si="161"/>
        <v>0.4</v>
      </c>
    </row>
    <row r="3450" spans="1:13">
      <c r="A3450" s="334" t="s">
        <v>470</v>
      </c>
      <c r="B3450" s="334" t="s">
        <v>362</v>
      </c>
      <c r="C3450" s="334" t="s">
        <v>52</v>
      </c>
      <c r="D3450" s="334" t="s">
        <v>1537</v>
      </c>
      <c r="E3450" s="334" t="s">
        <v>1041</v>
      </c>
      <c r="F3450" s="334" t="str">
        <f t="shared" si="162"/>
        <v>Dhaka FR Non-PNP</v>
      </c>
      <c r="G3450" s="338">
        <v>2799712</v>
      </c>
      <c r="H3450" s="336">
        <v>414407.556395447</v>
      </c>
      <c r="I3450" s="336">
        <v>11198.848</v>
      </c>
      <c r="J3450" s="336"/>
      <c r="K3450" s="336"/>
      <c r="L3450" s="337">
        <f t="shared" si="160"/>
        <v>14.801792341335359</v>
      </c>
      <c r="M3450" s="337">
        <f t="shared" si="161"/>
        <v>0.4</v>
      </c>
    </row>
    <row r="3451" spans="1:13">
      <c r="A3451" s="334" t="s">
        <v>404</v>
      </c>
      <c r="B3451" s="334" t="s">
        <v>389</v>
      </c>
      <c r="C3451" s="334" t="s">
        <v>389</v>
      </c>
      <c r="D3451" s="334" t="s">
        <v>1492</v>
      </c>
      <c r="E3451" s="334" t="s">
        <v>1041</v>
      </c>
      <c r="F3451" s="334" t="str">
        <f t="shared" si="162"/>
        <v>Rangpur FR PNP</v>
      </c>
      <c r="G3451" s="338">
        <v>24847973</v>
      </c>
      <c r="H3451" s="336">
        <v>3818118.2909333645</v>
      </c>
      <c r="I3451" s="336">
        <v>99391.892000000007</v>
      </c>
      <c r="J3451" s="336"/>
      <c r="K3451" s="336"/>
      <c r="L3451" s="337">
        <f t="shared" si="160"/>
        <v>15.365914519197862</v>
      </c>
      <c r="M3451" s="337">
        <f t="shared" si="161"/>
        <v>0.4</v>
      </c>
    </row>
    <row r="3452" spans="1:13">
      <c r="A3452" s="334" t="s">
        <v>464</v>
      </c>
      <c r="B3452" s="334" t="s">
        <v>52</v>
      </c>
      <c r="C3452" s="334" t="s">
        <v>52</v>
      </c>
      <c r="D3452" s="334" t="s">
        <v>1537</v>
      </c>
      <c r="E3452" s="334" t="s">
        <v>1041</v>
      </c>
      <c r="F3452" s="334" t="str">
        <f t="shared" si="162"/>
        <v>Dhaka FR Non-PNP</v>
      </c>
      <c r="G3452" s="338">
        <v>3323996</v>
      </c>
      <c r="H3452" s="336">
        <v>628708.13430479937</v>
      </c>
      <c r="I3452" s="336">
        <v>13295.984</v>
      </c>
      <c r="J3452" s="336"/>
      <c r="K3452" s="336"/>
      <c r="L3452" s="337">
        <f t="shared" si="160"/>
        <v>18.914226560585494</v>
      </c>
      <c r="M3452" s="337">
        <f t="shared" si="161"/>
        <v>0.4</v>
      </c>
    </row>
    <row r="3453" spans="1:13">
      <c r="A3453" s="334" t="s">
        <v>540</v>
      </c>
      <c r="B3453" s="334" t="s">
        <v>542</v>
      </c>
      <c r="C3453" s="334" t="s">
        <v>52</v>
      </c>
      <c r="D3453" s="334" t="s">
        <v>1537</v>
      </c>
      <c r="E3453" s="334" t="s">
        <v>1041</v>
      </c>
      <c r="F3453" s="334" t="str">
        <f t="shared" si="162"/>
        <v>Dhaka FR Non-PNP</v>
      </c>
      <c r="G3453" s="338">
        <v>7013752</v>
      </c>
      <c r="H3453" s="336">
        <v>1156806.3941785912</v>
      </c>
      <c r="I3453" s="336">
        <v>28055.008000000002</v>
      </c>
      <c r="J3453" s="336"/>
      <c r="K3453" s="336"/>
      <c r="L3453" s="337">
        <f t="shared" si="160"/>
        <v>16.493403162509754</v>
      </c>
      <c r="M3453" s="337">
        <f t="shared" si="161"/>
        <v>0.4</v>
      </c>
    </row>
    <row r="3454" spans="1:13">
      <c r="A3454" s="334" t="s">
        <v>496</v>
      </c>
      <c r="B3454" s="334" t="s">
        <v>195</v>
      </c>
      <c r="C3454" s="334" t="s">
        <v>195</v>
      </c>
      <c r="D3454" s="334" t="s">
        <v>1537</v>
      </c>
      <c r="E3454" s="334" t="s">
        <v>1041</v>
      </c>
      <c r="F3454" s="334" t="str">
        <f t="shared" si="162"/>
        <v>Chattogram FR Non-PNP</v>
      </c>
      <c r="G3454" s="338">
        <v>5565472</v>
      </c>
      <c r="H3454" s="336">
        <v>885540.16886178241</v>
      </c>
      <c r="I3454" s="336">
        <v>22261.887999999999</v>
      </c>
      <c r="J3454" s="336"/>
      <c r="K3454" s="336"/>
      <c r="L3454" s="337">
        <f t="shared" si="160"/>
        <v>15.911321966255196</v>
      </c>
      <c r="M3454" s="337">
        <f t="shared" si="161"/>
        <v>0.4</v>
      </c>
    </row>
    <row r="3455" spans="1:13">
      <c r="A3455" s="334" t="s">
        <v>220</v>
      </c>
      <c r="B3455" s="334" t="s">
        <v>79</v>
      </c>
      <c r="C3455" s="334" t="s">
        <v>52</v>
      </c>
      <c r="D3455" s="334" t="s">
        <v>1537</v>
      </c>
      <c r="E3455" s="334" t="s">
        <v>1041</v>
      </c>
      <c r="F3455" s="334" t="str">
        <f t="shared" si="162"/>
        <v>Dhaka FR Non-PNP</v>
      </c>
      <c r="G3455" s="338">
        <v>4758456</v>
      </c>
      <c r="H3455" s="336">
        <v>704274.57481180481</v>
      </c>
      <c r="I3455" s="336">
        <v>19033.824000000001</v>
      </c>
      <c r="J3455" s="336"/>
      <c r="K3455" s="336"/>
      <c r="L3455" s="337">
        <f t="shared" si="160"/>
        <v>14.80048517443063</v>
      </c>
      <c r="M3455" s="337">
        <f t="shared" si="161"/>
        <v>0.4</v>
      </c>
    </row>
    <row r="3456" spans="1:13">
      <c r="A3456" s="334" t="s">
        <v>83</v>
      </c>
      <c r="B3456" s="334" t="s">
        <v>76</v>
      </c>
      <c r="C3456" s="334" t="s">
        <v>195</v>
      </c>
      <c r="D3456" s="334" t="s">
        <v>1537</v>
      </c>
      <c r="E3456" s="334" t="s">
        <v>1041</v>
      </c>
      <c r="F3456" s="334" t="str">
        <f t="shared" si="162"/>
        <v>Chattogram FR Non-PNP</v>
      </c>
      <c r="G3456" s="338">
        <v>2148063</v>
      </c>
      <c r="H3456" s="336">
        <v>301572.13812061265</v>
      </c>
      <c r="I3456" s="336">
        <v>8592.2520000000004</v>
      </c>
      <c r="J3456" s="336"/>
      <c r="K3456" s="336"/>
      <c r="L3456" s="337">
        <f t="shared" si="160"/>
        <v>14.039259468675391</v>
      </c>
      <c r="M3456" s="337">
        <f t="shared" si="161"/>
        <v>0.4</v>
      </c>
    </row>
    <row r="3457" spans="1:13">
      <c r="A3457" s="334" t="s">
        <v>624</v>
      </c>
      <c r="B3457" s="334" t="s">
        <v>79</v>
      </c>
      <c r="C3457" s="334" t="s">
        <v>52</v>
      </c>
      <c r="D3457" s="334" t="s">
        <v>1537</v>
      </c>
      <c r="E3457" s="334" t="s">
        <v>1041</v>
      </c>
      <c r="F3457" s="334" t="str">
        <f t="shared" si="162"/>
        <v>Dhaka FR Non-PNP</v>
      </c>
      <c r="G3457" s="338">
        <v>4803818</v>
      </c>
      <c r="H3457" s="336">
        <v>757359.79871763405</v>
      </c>
      <c r="I3457" s="336">
        <v>19215.272000000001</v>
      </c>
      <c r="J3457" s="336"/>
      <c r="K3457" s="336"/>
      <c r="L3457" s="337">
        <f t="shared" si="160"/>
        <v>15.76578876880086</v>
      </c>
      <c r="M3457" s="337">
        <f t="shared" si="161"/>
        <v>0.4</v>
      </c>
    </row>
    <row r="3458" spans="1:13">
      <c r="A3458" s="334" t="s">
        <v>534</v>
      </c>
      <c r="B3458" s="334" t="s">
        <v>98</v>
      </c>
      <c r="C3458" s="334" t="s">
        <v>52</v>
      </c>
      <c r="D3458" s="334" t="s">
        <v>1537</v>
      </c>
      <c r="E3458" s="334" t="s">
        <v>1041</v>
      </c>
      <c r="F3458" s="334" t="str">
        <f t="shared" si="162"/>
        <v>Dhaka FR Non-PNP</v>
      </c>
      <c r="G3458" s="338">
        <v>5562263</v>
      </c>
      <c r="H3458" s="336">
        <v>885475.63023193495</v>
      </c>
      <c r="I3458" s="336">
        <v>22249.052</v>
      </c>
      <c r="J3458" s="336"/>
      <c r="K3458" s="336"/>
      <c r="L3458" s="337">
        <f t="shared" si="160"/>
        <v>15.919341286665786</v>
      </c>
      <c r="M3458" s="337">
        <f t="shared" si="161"/>
        <v>0.4</v>
      </c>
    </row>
    <row r="3459" spans="1:13">
      <c r="A3459" s="334" t="s">
        <v>200</v>
      </c>
      <c r="B3459" s="334" t="s">
        <v>195</v>
      </c>
      <c r="C3459" s="334" t="s">
        <v>195</v>
      </c>
      <c r="D3459" s="334" t="s">
        <v>1537</v>
      </c>
      <c r="E3459" s="334" t="s">
        <v>1041</v>
      </c>
      <c r="F3459" s="334" t="str">
        <f t="shared" si="162"/>
        <v>Chattogram FR Non-PNP</v>
      </c>
      <c r="G3459" s="338">
        <v>3969659</v>
      </c>
      <c r="H3459" s="336">
        <v>612275.71901280747</v>
      </c>
      <c r="I3459" s="336">
        <v>15878.636</v>
      </c>
      <c r="J3459" s="336"/>
      <c r="K3459" s="336"/>
      <c r="L3459" s="337">
        <f t="shared" ref="L3459:L3522" si="163">(H3459/G3459)*100</f>
        <v>15.423887014295371</v>
      </c>
      <c r="M3459" s="337">
        <f t="shared" ref="M3459:M3522" si="164">(I3459/G3459)*100</f>
        <v>0.4</v>
      </c>
    </row>
    <row r="3460" spans="1:13">
      <c r="A3460" s="334" t="s">
        <v>557</v>
      </c>
      <c r="B3460" s="334" t="s">
        <v>52</v>
      </c>
      <c r="C3460" s="334" t="s">
        <v>52</v>
      </c>
      <c r="D3460" s="334" t="s">
        <v>1537</v>
      </c>
      <c r="E3460" s="334" t="s">
        <v>1041</v>
      </c>
      <c r="F3460" s="334" t="str">
        <f t="shared" ref="F3460:F3523" si="165">CONCATENATE(C3460," ",E3460," ",D3460)</f>
        <v>Dhaka FR Non-PNP</v>
      </c>
      <c r="G3460" s="338">
        <v>2858625</v>
      </c>
      <c r="H3460" s="336">
        <v>436169.56092124054</v>
      </c>
      <c r="I3460" s="336">
        <v>11434.5</v>
      </c>
      <c r="J3460" s="336"/>
      <c r="K3460" s="336"/>
      <c r="L3460" s="337">
        <f t="shared" si="163"/>
        <v>15.25801953460984</v>
      </c>
      <c r="M3460" s="337">
        <f t="shared" si="164"/>
        <v>0.4</v>
      </c>
    </row>
    <row r="3461" spans="1:13">
      <c r="A3461" s="334" t="s">
        <v>520</v>
      </c>
      <c r="B3461" s="334" t="s">
        <v>522</v>
      </c>
      <c r="C3461" s="334" t="s">
        <v>52</v>
      </c>
      <c r="D3461" s="334" t="s">
        <v>1537</v>
      </c>
      <c r="E3461" s="334" t="s">
        <v>1041</v>
      </c>
      <c r="F3461" s="334" t="str">
        <f t="shared" si="165"/>
        <v>Dhaka FR Non-PNP</v>
      </c>
      <c r="G3461" s="338">
        <v>4601993</v>
      </c>
      <c r="H3461" s="336">
        <v>875862.07535343268</v>
      </c>
      <c r="I3461" s="336">
        <v>8922</v>
      </c>
      <c r="J3461" s="336"/>
      <c r="K3461" s="336"/>
      <c r="L3461" s="337">
        <f t="shared" si="163"/>
        <v>19.032233976745133</v>
      </c>
      <c r="M3461" s="337">
        <f t="shared" si="164"/>
        <v>0.19387252436064115</v>
      </c>
    </row>
    <row r="3462" spans="1:13">
      <c r="A3462" s="334" t="s">
        <v>55</v>
      </c>
      <c r="B3462" s="334" t="s">
        <v>52</v>
      </c>
      <c r="C3462" s="334" t="s">
        <v>52</v>
      </c>
      <c r="D3462" s="334" t="s">
        <v>1492</v>
      </c>
      <c r="E3462" s="334" t="s">
        <v>1041</v>
      </c>
      <c r="F3462" s="334" t="str">
        <f t="shared" si="165"/>
        <v>Dhaka FR PNP</v>
      </c>
      <c r="G3462" s="338">
        <v>10130416</v>
      </c>
      <c r="H3462" s="336">
        <v>1608396.8446282225</v>
      </c>
      <c r="I3462" s="336">
        <v>40521.664000000004</v>
      </c>
      <c r="J3462" s="336"/>
      <c r="K3462" s="336"/>
      <c r="L3462" s="337">
        <f t="shared" si="163"/>
        <v>15.876908160812178</v>
      </c>
      <c r="M3462" s="337">
        <f t="shared" si="164"/>
        <v>0.4</v>
      </c>
    </row>
    <row r="3463" spans="1:13">
      <c r="A3463" s="334" t="s">
        <v>64</v>
      </c>
      <c r="B3463" s="334" t="s">
        <v>52</v>
      </c>
      <c r="C3463" s="334" t="s">
        <v>52</v>
      </c>
      <c r="D3463" s="334" t="s">
        <v>1537</v>
      </c>
      <c r="E3463" s="334" t="s">
        <v>1041</v>
      </c>
      <c r="F3463" s="334" t="str">
        <f t="shared" si="165"/>
        <v>Dhaka FR Non-PNP</v>
      </c>
      <c r="G3463" s="338">
        <v>2853725</v>
      </c>
      <c r="H3463" s="336">
        <v>409294.90002232994</v>
      </c>
      <c r="I3463" s="336">
        <v>11414.9</v>
      </c>
      <c r="J3463" s="336"/>
      <c r="K3463" s="336"/>
      <c r="L3463" s="337">
        <f t="shared" si="163"/>
        <v>14.342478690915556</v>
      </c>
      <c r="M3463" s="337">
        <f t="shared" si="164"/>
        <v>0.4</v>
      </c>
    </row>
    <row r="3464" spans="1:13">
      <c r="A3464" s="334" t="s">
        <v>245</v>
      </c>
      <c r="B3464" s="334" t="s">
        <v>189</v>
      </c>
      <c r="C3464" s="334" t="s">
        <v>189</v>
      </c>
      <c r="D3464" s="334" t="s">
        <v>1537</v>
      </c>
      <c r="E3464" s="334" t="s">
        <v>1041</v>
      </c>
      <c r="F3464" s="334" t="str">
        <f t="shared" si="165"/>
        <v>Barishal FR Non-PNP</v>
      </c>
      <c r="G3464" s="338">
        <v>4139184</v>
      </c>
      <c r="H3464" s="336">
        <v>627569.02624247258</v>
      </c>
      <c r="I3464" s="336">
        <v>16556.736000000001</v>
      </c>
      <c r="J3464" s="336"/>
      <c r="K3464" s="336"/>
      <c r="L3464" s="337">
        <f t="shared" si="163"/>
        <v>15.161660516721955</v>
      </c>
      <c r="M3464" s="337">
        <f t="shared" si="164"/>
        <v>0.4</v>
      </c>
    </row>
    <row r="3465" spans="1:13">
      <c r="A3465" s="334" t="s">
        <v>513</v>
      </c>
      <c r="B3465" s="334" t="s">
        <v>908</v>
      </c>
      <c r="C3465" s="334" t="s">
        <v>131</v>
      </c>
      <c r="D3465" s="334" t="s">
        <v>1537</v>
      </c>
      <c r="E3465" s="334" t="s">
        <v>1041</v>
      </c>
      <c r="F3465" s="334" t="str">
        <f t="shared" si="165"/>
        <v>Sylhet FR Non-PNP</v>
      </c>
      <c r="G3465" s="338">
        <v>5343809</v>
      </c>
      <c r="H3465" s="336">
        <v>759996.4683542701</v>
      </c>
      <c r="I3465" s="336">
        <v>21375.236000000001</v>
      </c>
      <c r="J3465" s="336"/>
      <c r="K3465" s="336"/>
      <c r="L3465" s="337">
        <f t="shared" si="163"/>
        <v>14.221999108768109</v>
      </c>
      <c r="M3465" s="337">
        <f t="shared" si="164"/>
        <v>0.4</v>
      </c>
    </row>
    <row r="3466" spans="1:13">
      <c r="A3466" s="334" t="s">
        <v>212</v>
      </c>
      <c r="B3466" s="334" t="s">
        <v>136</v>
      </c>
      <c r="C3466" s="334" t="s">
        <v>131</v>
      </c>
      <c r="D3466" s="334" t="s">
        <v>1537</v>
      </c>
      <c r="E3466" s="334" t="s">
        <v>1041</v>
      </c>
      <c r="F3466" s="334" t="str">
        <f t="shared" si="165"/>
        <v>Sylhet FR Non-PNP</v>
      </c>
      <c r="G3466" s="338">
        <v>5694106</v>
      </c>
      <c r="H3466" s="336">
        <v>907813.13766878331</v>
      </c>
      <c r="I3466" s="336">
        <v>22776.423999999999</v>
      </c>
      <c r="J3466" s="336"/>
      <c r="K3466" s="336"/>
      <c r="L3466" s="337">
        <f t="shared" si="163"/>
        <v>15.943031929310472</v>
      </c>
      <c r="M3466" s="337">
        <f t="shared" si="164"/>
        <v>0.4</v>
      </c>
    </row>
    <row r="3467" spans="1:13">
      <c r="A3467" s="334" t="s">
        <v>543</v>
      </c>
      <c r="B3467" s="334" t="s">
        <v>52</v>
      </c>
      <c r="C3467" s="334" t="s">
        <v>52</v>
      </c>
      <c r="D3467" s="334" t="s">
        <v>1492</v>
      </c>
      <c r="E3467" s="334" t="s">
        <v>1041</v>
      </c>
      <c r="F3467" s="334" t="str">
        <f t="shared" si="165"/>
        <v>Dhaka FR PNP</v>
      </c>
      <c r="G3467" s="338">
        <v>11019401</v>
      </c>
      <c r="H3467" s="336">
        <v>1570249.332957831</v>
      </c>
      <c r="I3467" s="336">
        <v>44077.603999999999</v>
      </c>
      <c r="J3467" s="336"/>
      <c r="K3467" s="336"/>
      <c r="L3467" s="337">
        <f t="shared" si="163"/>
        <v>14.249861067383163</v>
      </c>
      <c r="M3467" s="337">
        <f t="shared" si="164"/>
        <v>0.4</v>
      </c>
    </row>
    <row r="3468" spans="1:13">
      <c r="A3468" s="334" t="s">
        <v>341</v>
      </c>
      <c r="B3468" s="334" t="s">
        <v>79</v>
      </c>
      <c r="C3468" s="334" t="s">
        <v>52</v>
      </c>
      <c r="D3468" s="334" t="s">
        <v>1537</v>
      </c>
      <c r="E3468" s="334" t="s">
        <v>1041</v>
      </c>
      <c r="F3468" s="334" t="str">
        <f t="shared" si="165"/>
        <v>Dhaka FR Non-PNP</v>
      </c>
      <c r="G3468" s="338">
        <v>1331334</v>
      </c>
      <c r="H3468" s="336">
        <v>206899.58642008761</v>
      </c>
      <c r="I3468" s="336">
        <v>0</v>
      </c>
      <c r="J3468" s="336"/>
      <c r="K3468" s="336"/>
      <c r="L3468" s="337">
        <f t="shared" si="163"/>
        <v>15.540772369674899</v>
      </c>
      <c r="M3468" s="337">
        <f t="shared" si="164"/>
        <v>0</v>
      </c>
    </row>
    <row r="3469" spans="1:13">
      <c r="A3469" s="334" t="s">
        <v>609</v>
      </c>
      <c r="B3469" s="334" t="s">
        <v>52</v>
      </c>
      <c r="C3469" s="334" t="s">
        <v>52</v>
      </c>
      <c r="D3469" s="334" t="s">
        <v>1537</v>
      </c>
      <c r="E3469" s="334" t="s">
        <v>1041</v>
      </c>
      <c r="F3469" s="334" t="str">
        <f t="shared" si="165"/>
        <v>Dhaka FR Non-PNP</v>
      </c>
      <c r="G3469" s="338">
        <v>2545305</v>
      </c>
      <c r="H3469" s="336">
        <v>392205.35425376898</v>
      </c>
      <c r="I3469" s="336">
        <v>33954.331820297666</v>
      </c>
      <c r="J3469" s="336"/>
      <c r="K3469" s="336"/>
      <c r="L3469" s="337">
        <f t="shared" si="163"/>
        <v>15.408972765690908</v>
      </c>
      <c r="M3469" s="337">
        <f t="shared" si="164"/>
        <v>1.3339985510694266</v>
      </c>
    </row>
    <row r="3470" spans="1:13">
      <c r="A3470" s="334" t="s">
        <v>545</v>
      </c>
      <c r="B3470" s="334" t="s">
        <v>52</v>
      </c>
      <c r="C3470" s="334" t="s">
        <v>52</v>
      </c>
      <c r="D3470" s="334" t="s">
        <v>1492</v>
      </c>
      <c r="E3470" s="334" t="s">
        <v>1041</v>
      </c>
      <c r="F3470" s="334" t="str">
        <f t="shared" si="165"/>
        <v>Dhaka FR PNP</v>
      </c>
      <c r="G3470" s="338">
        <v>14902824</v>
      </c>
      <c r="H3470" s="336">
        <v>2262281.8311319398</v>
      </c>
      <c r="I3470" s="336">
        <v>38547</v>
      </c>
      <c r="J3470" s="336"/>
      <c r="K3470" s="336"/>
      <c r="L3470" s="337">
        <f t="shared" si="163"/>
        <v>15.180222427185209</v>
      </c>
      <c r="M3470" s="337">
        <f t="shared" si="164"/>
        <v>0.25865567492443042</v>
      </c>
    </row>
    <row r="3471" spans="1:13">
      <c r="A3471" s="334" t="s">
        <v>536</v>
      </c>
      <c r="B3471" s="334" t="s">
        <v>156</v>
      </c>
      <c r="C3471" s="334" t="s">
        <v>159</v>
      </c>
      <c r="D3471" s="334" t="s">
        <v>1537</v>
      </c>
      <c r="E3471" s="334" t="s">
        <v>1041</v>
      </c>
      <c r="F3471" s="334" t="str">
        <f t="shared" si="165"/>
        <v>Khulna FR Non-PNP</v>
      </c>
      <c r="G3471" s="338">
        <v>5869312</v>
      </c>
      <c r="H3471" s="336">
        <v>917346.96652313264</v>
      </c>
      <c r="I3471" s="336">
        <v>23477.248</v>
      </c>
      <c r="J3471" s="336"/>
      <c r="K3471" s="336"/>
      <c r="L3471" s="337">
        <f t="shared" si="163"/>
        <v>15.629548514768556</v>
      </c>
      <c r="M3471" s="337">
        <f t="shared" si="164"/>
        <v>0.4</v>
      </c>
    </row>
    <row r="3472" spans="1:13">
      <c r="A3472" s="334" t="s">
        <v>438</v>
      </c>
      <c r="B3472" s="334" t="s">
        <v>52</v>
      </c>
      <c r="C3472" s="334" t="s">
        <v>52</v>
      </c>
      <c r="D3472" s="334" t="s">
        <v>1537</v>
      </c>
      <c r="E3472" s="334" t="s">
        <v>1041</v>
      </c>
      <c r="F3472" s="334" t="str">
        <f t="shared" si="165"/>
        <v>Dhaka FR Non-PNP</v>
      </c>
      <c r="G3472" s="338">
        <v>1871665</v>
      </c>
      <c r="H3472" s="336">
        <v>258308.43863363721</v>
      </c>
      <c r="I3472" s="336">
        <v>7486.66</v>
      </c>
      <c r="J3472" s="336"/>
      <c r="K3472" s="336"/>
      <c r="L3472" s="337">
        <f t="shared" si="163"/>
        <v>13.800997434564263</v>
      </c>
      <c r="M3472" s="337">
        <f t="shared" si="164"/>
        <v>0.4</v>
      </c>
    </row>
    <row r="3473" spans="1:13">
      <c r="A3473" s="334" t="s">
        <v>324</v>
      </c>
      <c r="B3473" s="334" t="s">
        <v>325</v>
      </c>
      <c r="C3473" s="334" t="s">
        <v>389</v>
      </c>
      <c r="D3473" s="334" t="s">
        <v>1537</v>
      </c>
      <c r="E3473" s="334" t="s">
        <v>1041</v>
      </c>
      <c r="F3473" s="334" t="str">
        <f t="shared" si="165"/>
        <v>Rangpur FR Non-PNP</v>
      </c>
      <c r="G3473" s="338">
        <v>5139142</v>
      </c>
      <c r="H3473" s="336">
        <v>713655.85855884699</v>
      </c>
      <c r="I3473" s="336">
        <v>20556.567999999999</v>
      </c>
      <c r="J3473" s="336"/>
      <c r="K3473" s="336"/>
      <c r="L3473" s="337">
        <f t="shared" si="163"/>
        <v>13.886673272675615</v>
      </c>
      <c r="M3473" s="337">
        <f t="shared" si="164"/>
        <v>0.4</v>
      </c>
    </row>
    <row r="3474" spans="1:13">
      <c r="A3474" s="334" t="s">
        <v>141</v>
      </c>
      <c r="B3474" s="334" t="s">
        <v>48</v>
      </c>
      <c r="C3474" s="334" t="s">
        <v>18</v>
      </c>
      <c r="D3474" s="334" t="s">
        <v>1537</v>
      </c>
      <c r="E3474" s="334" t="s">
        <v>1041</v>
      </c>
      <c r="F3474" s="334" t="str">
        <f t="shared" si="165"/>
        <v>Mymensingh FR Non-PNP</v>
      </c>
      <c r="G3474" s="338">
        <v>1983128</v>
      </c>
      <c r="H3474" s="336">
        <v>322094.76751571969</v>
      </c>
      <c r="I3474" s="336">
        <v>7932.5119999999997</v>
      </c>
      <c r="J3474" s="336"/>
      <c r="K3474" s="336"/>
      <c r="L3474" s="337">
        <f t="shared" si="163"/>
        <v>16.241753810935034</v>
      </c>
      <c r="M3474" s="337">
        <f t="shared" si="164"/>
        <v>0.4</v>
      </c>
    </row>
    <row r="3475" spans="1:13">
      <c r="A3475" s="334" t="s">
        <v>139</v>
      </c>
      <c r="B3475" s="334" t="s">
        <v>52</v>
      </c>
      <c r="C3475" s="334" t="s">
        <v>52</v>
      </c>
      <c r="D3475" s="334" t="s">
        <v>1537</v>
      </c>
      <c r="E3475" s="334" t="s">
        <v>1041</v>
      </c>
      <c r="F3475" s="334" t="str">
        <f t="shared" si="165"/>
        <v>Dhaka FR Non-PNP</v>
      </c>
      <c r="G3475" s="338">
        <v>1601597</v>
      </c>
      <c r="H3475" s="336">
        <v>224365.70275070233</v>
      </c>
      <c r="I3475" s="336">
        <v>6406.3879999999999</v>
      </c>
      <c r="J3475" s="336"/>
      <c r="K3475" s="336"/>
      <c r="L3475" s="337">
        <f t="shared" si="163"/>
        <v>14.008873814742556</v>
      </c>
      <c r="M3475" s="337">
        <f t="shared" si="164"/>
        <v>0.4</v>
      </c>
    </row>
    <row r="3476" spans="1:13">
      <c r="A3476" s="334" t="s">
        <v>365</v>
      </c>
      <c r="B3476" s="334" t="s">
        <v>159</v>
      </c>
      <c r="C3476" s="334" t="s">
        <v>159</v>
      </c>
      <c r="D3476" s="334" t="s">
        <v>1537</v>
      </c>
      <c r="E3476" s="334" t="s">
        <v>1041</v>
      </c>
      <c r="F3476" s="334" t="str">
        <f t="shared" si="165"/>
        <v>Khulna FR Non-PNP</v>
      </c>
      <c r="G3476" s="338">
        <v>2239934</v>
      </c>
      <c r="H3476" s="336">
        <v>319864.91555518226</v>
      </c>
      <c r="I3476" s="336">
        <v>8959.7360000000008</v>
      </c>
      <c r="J3476" s="336"/>
      <c r="K3476" s="336"/>
      <c r="L3476" s="337">
        <f t="shared" si="163"/>
        <v>14.280104483220587</v>
      </c>
      <c r="M3476" s="337">
        <f t="shared" si="164"/>
        <v>0.4</v>
      </c>
    </row>
    <row r="3477" spans="1:13">
      <c r="A3477" s="334" t="s">
        <v>271</v>
      </c>
      <c r="B3477" s="334" t="s">
        <v>52</v>
      </c>
      <c r="C3477" s="334" t="s">
        <v>52</v>
      </c>
      <c r="D3477" s="334" t="s">
        <v>1537</v>
      </c>
      <c r="E3477" s="334" t="s">
        <v>1041</v>
      </c>
      <c r="F3477" s="334" t="str">
        <f t="shared" si="165"/>
        <v>Dhaka FR Non-PNP</v>
      </c>
      <c r="G3477" s="338">
        <v>1728209</v>
      </c>
      <c r="H3477" s="336">
        <v>284558.07697481132</v>
      </c>
      <c r="I3477" s="336">
        <v>6912.8360000000002</v>
      </c>
      <c r="J3477" s="336"/>
      <c r="K3477" s="336"/>
      <c r="L3477" s="337">
        <f t="shared" si="163"/>
        <v>16.465489820664704</v>
      </c>
      <c r="M3477" s="337">
        <f t="shared" si="164"/>
        <v>0.4</v>
      </c>
    </row>
    <row r="3478" spans="1:13">
      <c r="A3478" s="334" t="s">
        <v>532</v>
      </c>
      <c r="B3478" s="334" t="s">
        <v>351</v>
      </c>
      <c r="C3478" s="334" t="s">
        <v>389</v>
      </c>
      <c r="D3478" s="334" t="s">
        <v>1537</v>
      </c>
      <c r="E3478" s="334" t="s">
        <v>1041</v>
      </c>
      <c r="F3478" s="334" t="str">
        <f t="shared" si="165"/>
        <v>Rangpur FR Non-PNP</v>
      </c>
      <c r="G3478" s="338">
        <v>7897136</v>
      </c>
      <c r="H3478" s="336">
        <v>1324949.4534431638</v>
      </c>
      <c r="I3478" s="336">
        <v>31588.544000000002</v>
      </c>
      <c r="J3478" s="336"/>
      <c r="K3478" s="336"/>
      <c r="L3478" s="337">
        <f t="shared" si="163"/>
        <v>16.777594477835557</v>
      </c>
      <c r="M3478" s="337">
        <f t="shared" si="164"/>
        <v>0.4</v>
      </c>
    </row>
    <row r="3479" spans="1:13">
      <c r="A3479" s="334" t="s">
        <v>632</v>
      </c>
      <c r="B3479" s="334" t="s">
        <v>52</v>
      </c>
      <c r="C3479" s="334" t="s">
        <v>52</v>
      </c>
      <c r="D3479" s="334" t="s">
        <v>1537</v>
      </c>
      <c r="E3479" s="334" t="s">
        <v>1041</v>
      </c>
      <c r="F3479" s="334" t="str">
        <f t="shared" si="165"/>
        <v>Dhaka FR Non-PNP</v>
      </c>
      <c r="G3479" s="338">
        <v>7585269</v>
      </c>
      <c r="H3479" s="336">
        <v>1272749.685982862</v>
      </c>
      <c r="I3479" s="336">
        <v>30341.076000000001</v>
      </c>
      <c r="J3479" s="336"/>
      <c r="K3479" s="336"/>
      <c r="L3479" s="337">
        <f t="shared" si="163"/>
        <v>16.779229398230466</v>
      </c>
      <c r="M3479" s="337">
        <f t="shared" si="164"/>
        <v>0.4</v>
      </c>
    </row>
    <row r="3480" spans="1:13">
      <c r="A3480" s="334" t="s">
        <v>385</v>
      </c>
      <c r="B3480" s="334" t="s">
        <v>329</v>
      </c>
      <c r="C3480" s="334" t="s">
        <v>107</v>
      </c>
      <c r="D3480" s="334" t="s">
        <v>1537</v>
      </c>
      <c r="E3480" s="334" t="s">
        <v>1041</v>
      </c>
      <c r="F3480" s="334" t="str">
        <f t="shared" si="165"/>
        <v>Rajshahi FR Non-PNP</v>
      </c>
      <c r="G3480" s="338">
        <v>3342070</v>
      </c>
      <c r="H3480" s="336">
        <v>554453.06055185525</v>
      </c>
      <c r="I3480" s="336">
        <v>13368.28</v>
      </c>
      <c r="J3480" s="336"/>
      <c r="K3480" s="336"/>
      <c r="L3480" s="337">
        <f t="shared" si="163"/>
        <v>16.590109140498409</v>
      </c>
      <c r="M3480" s="337">
        <f t="shared" si="164"/>
        <v>0.4</v>
      </c>
    </row>
    <row r="3481" spans="1:13">
      <c r="A3481" s="334" t="s">
        <v>436</v>
      </c>
      <c r="B3481" s="334" t="s">
        <v>52</v>
      </c>
      <c r="C3481" s="334" t="s">
        <v>52</v>
      </c>
      <c r="D3481" s="334" t="s">
        <v>1537</v>
      </c>
      <c r="E3481" s="334" t="s">
        <v>1041</v>
      </c>
      <c r="F3481" s="334" t="str">
        <f t="shared" si="165"/>
        <v>Dhaka FR Non-PNP</v>
      </c>
      <c r="G3481" s="338">
        <v>2988393</v>
      </c>
      <c r="H3481" s="336">
        <v>412013.7041587063</v>
      </c>
      <c r="I3481" s="336">
        <v>11953.572</v>
      </c>
      <c r="J3481" s="336"/>
      <c r="K3481" s="336"/>
      <c r="L3481" s="337">
        <f t="shared" si="163"/>
        <v>13.787132554476814</v>
      </c>
      <c r="M3481" s="337">
        <f t="shared" si="164"/>
        <v>0.4</v>
      </c>
    </row>
    <row r="3482" spans="1:13">
      <c r="A3482" s="334" t="s">
        <v>615</v>
      </c>
      <c r="B3482" s="334" t="s">
        <v>103</v>
      </c>
      <c r="C3482" s="334" t="s">
        <v>52</v>
      </c>
      <c r="D3482" s="334" t="s">
        <v>1537</v>
      </c>
      <c r="E3482" s="334" t="s">
        <v>1041</v>
      </c>
      <c r="F3482" s="334" t="str">
        <f t="shared" si="165"/>
        <v>Dhaka FR Non-PNP</v>
      </c>
      <c r="G3482" s="338">
        <v>1922320</v>
      </c>
      <c r="H3482" s="336">
        <v>258681.89620250871</v>
      </c>
      <c r="I3482" s="336">
        <v>7689.28</v>
      </c>
      <c r="J3482" s="336"/>
      <c r="K3482" s="336"/>
      <c r="L3482" s="337">
        <f t="shared" si="163"/>
        <v>13.456755181369839</v>
      </c>
      <c r="M3482" s="337">
        <f t="shared" si="164"/>
        <v>0.4</v>
      </c>
    </row>
    <row r="3483" spans="1:13">
      <c r="A3483" s="334" t="s">
        <v>347</v>
      </c>
      <c r="B3483" s="334" t="s">
        <v>52</v>
      </c>
      <c r="C3483" s="334" t="s">
        <v>52</v>
      </c>
      <c r="D3483" s="334" t="s">
        <v>1537</v>
      </c>
      <c r="E3483" s="334" t="s">
        <v>1041</v>
      </c>
      <c r="F3483" s="334" t="str">
        <f t="shared" si="165"/>
        <v>Dhaka FR Non-PNP</v>
      </c>
      <c r="G3483" s="338">
        <v>1921057</v>
      </c>
      <c r="H3483" s="336">
        <v>280666.79234034271</v>
      </c>
      <c r="I3483" s="336">
        <v>7684.2280000000001</v>
      </c>
      <c r="J3483" s="336"/>
      <c r="K3483" s="336"/>
      <c r="L3483" s="337">
        <f t="shared" si="163"/>
        <v>14.610018981234951</v>
      </c>
      <c r="M3483" s="337">
        <f t="shared" si="164"/>
        <v>0.4</v>
      </c>
    </row>
    <row r="3484" spans="1:13">
      <c r="A3484" s="334" t="s">
        <v>284</v>
      </c>
      <c r="B3484" s="334" t="s">
        <v>103</v>
      </c>
      <c r="C3484" s="334" t="s">
        <v>52</v>
      </c>
      <c r="D3484" s="334" t="s">
        <v>1537</v>
      </c>
      <c r="E3484" s="334" t="s">
        <v>1041</v>
      </c>
      <c r="F3484" s="334" t="str">
        <f t="shared" si="165"/>
        <v>Dhaka FR Non-PNP</v>
      </c>
      <c r="G3484" s="338">
        <v>3703706</v>
      </c>
      <c r="H3484" s="336">
        <v>521348.78047708777</v>
      </c>
      <c r="I3484" s="336">
        <v>14814.824000000001</v>
      </c>
      <c r="J3484" s="336"/>
      <c r="K3484" s="336"/>
      <c r="L3484" s="337">
        <f t="shared" si="163"/>
        <v>14.076408345508195</v>
      </c>
      <c r="M3484" s="337">
        <f t="shared" si="164"/>
        <v>0.4</v>
      </c>
    </row>
    <row r="3485" spans="1:13">
      <c r="A3485" s="334" t="s">
        <v>174</v>
      </c>
      <c r="B3485" s="334" t="s">
        <v>176</v>
      </c>
      <c r="C3485" s="334" t="s">
        <v>159</v>
      </c>
      <c r="D3485" s="334" t="s">
        <v>1537</v>
      </c>
      <c r="E3485" s="334" t="s">
        <v>1041</v>
      </c>
      <c r="F3485" s="334" t="str">
        <f t="shared" si="165"/>
        <v>Khulna FR Non-PNP</v>
      </c>
      <c r="G3485" s="338">
        <v>2175199</v>
      </c>
      <c r="H3485" s="336">
        <v>376825.22347027913</v>
      </c>
      <c r="I3485" s="336">
        <v>8700.7960000000003</v>
      </c>
      <c r="J3485" s="336"/>
      <c r="K3485" s="336"/>
      <c r="L3485" s="337">
        <f t="shared" si="163"/>
        <v>17.32371261067512</v>
      </c>
      <c r="M3485" s="337">
        <f t="shared" si="164"/>
        <v>0.4</v>
      </c>
    </row>
    <row r="3486" spans="1:13">
      <c r="A3486" s="334" t="s">
        <v>314</v>
      </c>
      <c r="B3486" s="334" t="s">
        <v>52</v>
      </c>
      <c r="C3486" s="334" t="s">
        <v>52</v>
      </c>
      <c r="D3486" s="334" t="s">
        <v>1537</v>
      </c>
      <c r="E3486" s="334" t="s">
        <v>1041</v>
      </c>
      <c r="F3486" s="334" t="str">
        <f t="shared" si="165"/>
        <v>Dhaka FR Non-PNP</v>
      </c>
      <c r="G3486" s="338">
        <v>3054498</v>
      </c>
      <c r="H3486" s="336">
        <v>439569.16486311622</v>
      </c>
      <c r="I3486" s="336">
        <v>1.4551915228366852E-11</v>
      </c>
      <c r="J3486" s="336"/>
      <c r="K3486" s="336"/>
      <c r="L3486" s="337">
        <f t="shared" si="163"/>
        <v>14.390880755630425</v>
      </c>
      <c r="M3486" s="337">
        <f t="shared" si="164"/>
        <v>4.7640938800309752E-16</v>
      </c>
    </row>
    <row r="3487" spans="1:13">
      <c r="A3487" s="334" t="s">
        <v>587</v>
      </c>
      <c r="B3487" s="334" t="s">
        <v>79</v>
      </c>
      <c r="C3487" s="334" t="s">
        <v>52</v>
      </c>
      <c r="D3487" s="334" t="s">
        <v>1537</v>
      </c>
      <c r="E3487" s="334" t="s">
        <v>1041</v>
      </c>
      <c r="F3487" s="334" t="str">
        <f t="shared" si="165"/>
        <v>Dhaka FR Non-PNP</v>
      </c>
      <c r="G3487" s="338">
        <v>2533850</v>
      </c>
      <c r="H3487" s="336">
        <v>395366.63644872035</v>
      </c>
      <c r="I3487" s="336">
        <v>10135.4</v>
      </c>
      <c r="J3487" s="336"/>
      <c r="K3487" s="336"/>
      <c r="L3487" s="337">
        <f t="shared" si="163"/>
        <v>15.603395483107537</v>
      </c>
      <c r="M3487" s="337">
        <f t="shared" si="164"/>
        <v>0.4</v>
      </c>
    </row>
    <row r="3488" spans="1:13">
      <c r="A3488" s="334" t="s">
        <v>356</v>
      </c>
      <c r="B3488" s="334" t="s">
        <v>230</v>
      </c>
      <c r="C3488" s="334" t="s">
        <v>131</v>
      </c>
      <c r="D3488" s="334" t="s">
        <v>1537</v>
      </c>
      <c r="E3488" s="334" t="s">
        <v>1041</v>
      </c>
      <c r="F3488" s="334" t="str">
        <f t="shared" si="165"/>
        <v>Sylhet FR Non-PNP</v>
      </c>
      <c r="G3488" s="338">
        <v>3198259</v>
      </c>
      <c r="H3488" s="336">
        <v>473423.87401658349</v>
      </c>
      <c r="I3488" s="336">
        <v>12793.036</v>
      </c>
      <c r="J3488" s="336"/>
      <c r="K3488" s="336"/>
      <c r="L3488" s="337">
        <f t="shared" si="163"/>
        <v>14.802549575146461</v>
      </c>
      <c r="M3488" s="337">
        <f t="shared" si="164"/>
        <v>0.4</v>
      </c>
    </row>
    <row r="3489" spans="1:13">
      <c r="A3489" s="334" t="s">
        <v>108</v>
      </c>
      <c r="B3489" s="334" t="s">
        <v>52</v>
      </c>
      <c r="C3489" s="334" t="s">
        <v>52</v>
      </c>
      <c r="D3489" s="334" t="s">
        <v>1492</v>
      </c>
      <c r="E3489" s="334" t="s">
        <v>1041</v>
      </c>
      <c r="F3489" s="334" t="str">
        <f t="shared" si="165"/>
        <v>Dhaka FR PNP</v>
      </c>
      <c r="G3489" s="338">
        <v>6618693</v>
      </c>
      <c r="H3489" s="336">
        <v>1017009.7452423684</v>
      </c>
      <c r="I3489" s="336">
        <v>22968</v>
      </c>
      <c r="J3489" s="336"/>
      <c r="K3489" s="336"/>
      <c r="L3489" s="337">
        <f t="shared" si="163"/>
        <v>15.365718658387214</v>
      </c>
      <c r="M3489" s="337">
        <f t="shared" si="164"/>
        <v>0.3470171527822789</v>
      </c>
    </row>
    <row r="3490" spans="1:13">
      <c r="A3490" s="334" t="s">
        <v>368</v>
      </c>
      <c r="B3490" s="334" t="s">
        <v>79</v>
      </c>
      <c r="C3490" s="334" t="s">
        <v>52</v>
      </c>
      <c r="D3490" s="334" t="s">
        <v>1537</v>
      </c>
      <c r="E3490" s="334" t="s">
        <v>1041</v>
      </c>
      <c r="F3490" s="334" t="str">
        <f t="shared" si="165"/>
        <v>Dhaka FR Non-PNP</v>
      </c>
      <c r="G3490" s="338">
        <v>3573688</v>
      </c>
      <c r="H3490" s="336">
        <v>556891.53324748657</v>
      </c>
      <c r="I3490" s="336">
        <v>14294.752</v>
      </c>
      <c r="J3490" s="336"/>
      <c r="K3490" s="336"/>
      <c r="L3490" s="337">
        <f t="shared" si="163"/>
        <v>15.583104435739397</v>
      </c>
      <c r="M3490" s="337">
        <f t="shared" si="164"/>
        <v>0.4</v>
      </c>
    </row>
    <row r="3491" spans="1:13">
      <c r="A3491" s="334" t="s">
        <v>628</v>
      </c>
      <c r="B3491" s="334" t="s">
        <v>52</v>
      </c>
      <c r="C3491" s="334" t="s">
        <v>52</v>
      </c>
      <c r="D3491" s="334" t="s">
        <v>1537</v>
      </c>
      <c r="E3491" s="334" t="s">
        <v>1041</v>
      </c>
      <c r="F3491" s="334" t="str">
        <f t="shared" si="165"/>
        <v>Dhaka FR Non-PNP</v>
      </c>
      <c r="G3491" s="338">
        <v>4891317</v>
      </c>
      <c r="H3491" s="336">
        <v>780661.94722764194</v>
      </c>
      <c r="I3491" s="336">
        <v>19565.268</v>
      </c>
      <c r="J3491" s="336"/>
      <c r="K3491" s="336"/>
      <c r="L3491" s="337">
        <f t="shared" si="163"/>
        <v>15.960158526377292</v>
      </c>
      <c r="M3491" s="337">
        <f t="shared" si="164"/>
        <v>0.4</v>
      </c>
    </row>
    <row r="3492" spans="1:13">
      <c r="A3492" s="334" t="s">
        <v>585</v>
      </c>
      <c r="B3492" s="334" t="s">
        <v>52</v>
      </c>
      <c r="C3492" s="334" t="s">
        <v>52</v>
      </c>
      <c r="D3492" s="334" t="s">
        <v>1537</v>
      </c>
      <c r="E3492" s="334" t="s">
        <v>1041</v>
      </c>
      <c r="F3492" s="334" t="str">
        <f t="shared" si="165"/>
        <v>Dhaka FR Non-PNP</v>
      </c>
      <c r="G3492" s="338">
        <v>2674405</v>
      </c>
      <c r="H3492" s="336">
        <v>333805.24750432541</v>
      </c>
      <c r="I3492" s="336">
        <v>7.2759576141834259E-12</v>
      </c>
      <c r="J3492" s="336"/>
      <c r="K3492" s="336"/>
      <c r="L3492" s="337">
        <f t="shared" si="163"/>
        <v>12.481477095066955</v>
      </c>
      <c r="M3492" s="337">
        <f t="shared" si="164"/>
        <v>2.7205892952576091E-16</v>
      </c>
    </row>
    <row r="3493" spans="1:13">
      <c r="A3493" s="334" t="s">
        <v>224</v>
      </c>
      <c r="B3493" s="334" t="s">
        <v>226</v>
      </c>
      <c r="C3493" s="334" t="s">
        <v>107</v>
      </c>
      <c r="D3493" s="334" t="s">
        <v>1537</v>
      </c>
      <c r="E3493" s="334" t="s">
        <v>1041</v>
      </c>
      <c r="F3493" s="334" t="str">
        <f t="shared" si="165"/>
        <v>Rajshahi FR Non-PNP</v>
      </c>
      <c r="G3493" s="338">
        <v>3810592</v>
      </c>
      <c r="H3493" s="336">
        <v>551013.09904223052</v>
      </c>
      <c r="I3493" s="336">
        <v>15242.368</v>
      </c>
      <c r="J3493" s="336"/>
      <c r="K3493" s="336"/>
      <c r="L3493" s="337">
        <f t="shared" si="163"/>
        <v>14.460039254851489</v>
      </c>
      <c r="M3493" s="337">
        <f t="shared" si="164"/>
        <v>0.4</v>
      </c>
    </row>
    <row r="3494" spans="1:13">
      <c r="A3494" s="334" t="s">
        <v>622</v>
      </c>
      <c r="B3494" s="334" t="s">
        <v>52</v>
      </c>
      <c r="C3494" s="334" t="s">
        <v>52</v>
      </c>
      <c r="D3494" s="334" t="s">
        <v>1537</v>
      </c>
      <c r="E3494" s="334" t="s">
        <v>1041</v>
      </c>
      <c r="F3494" s="334" t="str">
        <f t="shared" si="165"/>
        <v>Dhaka FR Non-PNP</v>
      </c>
      <c r="G3494" s="338">
        <v>2681938</v>
      </c>
      <c r="H3494" s="336">
        <v>532103.25263730495</v>
      </c>
      <c r="I3494" s="336">
        <v>10727.752</v>
      </c>
      <c r="J3494" s="336"/>
      <c r="K3494" s="336"/>
      <c r="L3494" s="337">
        <f t="shared" si="163"/>
        <v>19.840251811835508</v>
      </c>
      <c r="M3494" s="337">
        <f t="shared" si="164"/>
        <v>0.4</v>
      </c>
    </row>
    <row r="3495" spans="1:13">
      <c r="A3495" s="334" t="s">
        <v>207</v>
      </c>
      <c r="B3495" s="334" t="s">
        <v>192</v>
      </c>
      <c r="C3495" s="334" t="s">
        <v>52</v>
      </c>
      <c r="D3495" s="334" t="s">
        <v>1537</v>
      </c>
      <c r="E3495" s="334" t="s">
        <v>1041</v>
      </c>
      <c r="F3495" s="334" t="str">
        <f t="shared" si="165"/>
        <v>Dhaka FR Non-PNP</v>
      </c>
      <c r="G3495" s="338">
        <v>5156095</v>
      </c>
      <c r="H3495" s="336">
        <v>913491.69406124053</v>
      </c>
      <c r="I3495" s="336">
        <v>20624.38</v>
      </c>
      <c r="J3495" s="336"/>
      <c r="K3495" s="336"/>
      <c r="L3495" s="337">
        <f t="shared" si="163"/>
        <v>17.716735127286068</v>
      </c>
      <c r="M3495" s="337">
        <f t="shared" si="164"/>
        <v>0.4</v>
      </c>
    </row>
    <row r="3496" spans="1:13">
      <c r="A3496" s="334" t="s">
        <v>309</v>
      </c>
      <c r="B3496" s="334" t="s">
        <v>79</v>
      </c>
      <c r="C3496" s="334" t="s">
        <v>52</v>
      </c>
      <c r="D3496" s="334" t="s">
        <v>1537</v>
      </c>
      <c r="E3496" s="334" t="s">
        <v>1041</v>
      </c>
      <c r="F3496" s="334" t="str">
        <f t="shared" si="165"/>
        <v>Dhaka FR Non-PNP</v>
      </c>
      <c r="G3496" s="338">
        <v>3357900</v>
      </c>
      <c r="H3496" s="336">
        <v>474994.49142820231</v>
      </c>
      <c r="I3496" s="336">
        <v>13431.6</v>
      </c>
      <c r="J3496" s="336"/>
      <c r="K3496" s="336"/>
      <c r="L3496" s="337">
        <f t="shared" si="163"/>
        <v>14.145581804943635</v>
      </c>
      <c r="M3496" s="337">
        <f t="shared" si="164"/>
        <v>0.4</v>
      </c>
    </row>
    <row r="3497" spans="1:13">
      <c r="A3497" s="334" t="s">
        <v>1131</v>
      </c>
      <c r="B3497" s="334" t="s">
        <v>186</v>
      </c>
      <c r="C3497" s="334" t="s">
        <v>195</v>
      </c>
      <c r="D3497" s="334" t="s">
        <v>1537</v>
      </c>
      <c r="E3497" s="334" t="s">
        <v>1041</v>
      </c>
      <c r="F3497" s="334" t="str">
        <f t="shared" si="165"/>
        <v>Chattogram FR Non-PNP</v>
      </c>
      <c r="G3497" s="338">
        <v>2328064</v>
      </c>
      <c r="H3497" s="336">
        <v>351458.28048129624</v>
      </c>
      <c r="I3497" s="336">
        <v>9312.2559999999994</v>
      </c>
      <c r="J3497" s="336"/>
      <c r="K3497" s="336"/>
      <c r="L3497" s="337">
        <f t="shared" si="163"/>
        <v>15.096590148780113</v>
      </c>
      <c r="M3497" s="337">
        <f t="shared" si="164"/>
        <v>0.4</v>
      </c>
    </row>
    <row r="3498" spans="1:13">
      <c r="A3498" s="334" t="s">
        <v>420</v>
      </c>
      <c r="B3498" s="334" t="s">
        <v>362</v>
      </c>
      <c r="C3498" s="334" t="s">
        <v>52</v>
      </c>
      <c r="D3498" s="334" t="s">
        <v>1537</v>
      </c>
      <c r="E3498" s="334" t="s">
        <v>1041</v>
      </c>
      <c r="F3498" s="334" t="str">
        <f t="shared" si="165"/>
        <v>Dhaka FR Non-PNP</v>
      </c>
      <c r="G3498" s="338">
        <v>1489768</v>
      </c>
      <c r="H3498" s="336">
        <v>228374.84178369402</v>
      </c>
      <c r="I3498" s="336">
        <v>5635</v>
      </c>
      <c r="J3498" s="336"/>
      <c r="K3498" s="336"/>
      <c r="L3498" s="337">
        <f t="shared" si="163"/>
        <v>15.329557473626366</v>
      </c>
      <c r="M3498" s="337">
        <f t="shared" si="164"/>
        <v>0.37824681426906742</v>
      </c>
    </row>
    <row r="3499" spans="1:13">
      <c r="A3499" s="334" t="s">
        <v>95</v>
      </c>
      <c r="B3499" s="334" t="s">
        <v>98</v>
      </c>
      <c r="C3499" s="334" t="s">
        <v>52</v>
      </c>
      <c r="D3499" s="334" t="s">
        <v>1537</v>
      </c>
      <c r="E3499" s="334" t="s">
        <v>1041</v>
      </c>
      <c r="F3499" s="334" t="str">
        <f t="shared" si="165"/>
        <v>Dhaka FR Non-PNP</v>
      </c>
      <c r="G3499" s="338">
        <v>1811653</v>
      </c>
      <c r="H3499" s="336">
        <v>247022.66535974835</v>
      </c>
      <c r="I3499" s="336">
        <v>7246.6120000000001</v>
      </c>
      <c r="J3499" s="336"/>
      <c r="K3499" s="336"/>
      <c r="L3499" s="337">
        <f t="shared" si="163"/>
        <v>13.635208583528321</v>
      </c>
      <c r="M3499" s="337">
        <f t="shared" si="164"/>
        <v>0.4</v>
      </c>
    </row>
    <row r="3500" spans="1:13">
      <c r="A3500" s="334" t="s">
        <v>998</v>
      </c>
      <c r="B3500" s="334" t="s">
        <v>48</v>
      </c>
      <c r="C3500" s="334" t="s">
        <v>18</v>
      </c>
      <c r="D3500" s="334" t="s">
        <v>1537</v>
      </c>
      <c r="E3500" s="334" t="s">
        <v>1041</v>
      </c>
      <c r="F3500" s="334" t="str">
        <f t="shared" si="165"/>
        <v>Mymensingh FR Non-PNP</v>
      </c>
      <c r="G3500" s="338">
        <v>1163003</v>
      </c>
      <c r="H3500" s="336">
        <v>145303.5980570926</v>
      </c>
      <c r="I3500" s="336">
        <v>1.4551915228366852E-11</v>
      </c>
      <c r="J3500" s="336"/>
      <c r="K3500" s="336"/>
      <c r="L3500" s="337">
        <f t="shared" si="163"/>
        <v>12.493828309737172</v>
      </c>
      <c r="M3500" s="337">
        <f t="shared" si="164"/>
        <v>1.2512362589233951E-15</v>
      </c>
    </row>
    <row r="3501" spans="1:13">
      <c r="A3501" s="334" t="s">
        <v>402</v>
      </c>
      <c r="B3501" s="334" t="s">
        <v>159</v>
      </c>
      <c r="C3501" s="334" t="s">
        <v>159</v>
      </c>
      <c r="D3501" s="334" t="s">
        <v>1492</v>
      </c>
      <c r="E3501" s="334" t="s">
        <v>1041</v>
      </c>
      <c r="F3501" s="334" t="str">
        <f t="shared" si="165"/>
        <v>Khulna FR PNP</v>
      </c>
      <c r="G3501" s="338">
        <v>13191722</v>
      </c>
      <c r="H3501" s="336">
        <v>1967176.3164467863</v>
      </c>
      <c r="I3501" s="336">
        <v>52766.887999999999</v>
      </c>
      <c r="J3501" s="336"/>
      <c r="K3501" s="336"/>
      <c r="L3501" s="337">
        <f t="shared" si="163"/>
        <v>14.912202640768099</v>
      </c>
      <c r="M3501" s="337">
        <f t="shared" si="164"/>
        <v>0.4</v>
      </c>
    </row>
    <row r="3502" spans="1:13">
      <c r="A3502" s="334" t="s">
        <v>143</v>
      </c>
      <c r="B3502" s="334" t="s">
        <v>131</v>
      </c>
      <c r="C3502" s="334" t="s">
        <v>131</v>
      </c>
      <c r="D3502" s="334" t="s">
        <v>1537</v>
      </c>
      <c r="E3502" s="334" t="s">
        <v>1041</v>
      </c>
      <c r="F3502" s="334" t="str">
        <f t="shared" si="165"/>
        <v>Sylhet FR Non-PNP</v>
      </c>
      <c r="G3502" s="338">
        <v>2309614</v>
      </c>
      <c r="H3502" s="336">
        <v>329533.14858495019</v>
      </c>
      <c r="I3502" s="336">
        <v>9238.4560000000001</v>
      </c>
      <c r="J3502" s="336"/>
      <c r="K3502" s="336"/>
      <c r="L3502" s="337">
        <f t="shared" si="163"/>
        <v>14.267888425726124</v>
      </c>
      <c r="M3502" s="337">
        <f t="shared" si="164"/>
        <v>0.4</v>
      </c>
    </row>
    <row r="3503" spans="1:13">
      <c r="A3503" s="334" t="s">
        <v>468</v>
      </c>
      <c r="B3503" s="334" t="s">
        <v>52</v>
      </c>
      <c r="C3503" s="334" t="s">
        <v>52</v>
      </c>
      <c r="D3503" s="334" t="s">
        <v>1537</v>
      </c>
      <c r="E3503" s="334" t="s">
        <v>1041</v>
      </c>
      <c r="F3503" s="334" t="str">
        <f t="shared" si="165"/>
        <v>Dhaka FR Non-PNP</v>
      </c>
      <c r="G3503" s="338">
        <v>3190812</v>
      </c>
      <c r="H3503" s="336">
        <v>420448.38561027002</v>
      </c>
      <c r="I3503" s="336">
        <v>8.7311491370201111E-11</v>
      </c>
      <c r="J3503" s="336"/>
      <c r="K3503" s="336"/>
      <c r="L3503" s="337">
        <f t="shared" si="163"/>
        <v>13.176846069598271</v>
      </c>
      <c r="M3503" s="337">
        <f t="shared" si="164"/>
        <v>2.7363408239094346E-15</v>
      </c>
    </row>
    <row r="3504" spans="1:13">
      <c r="A3504" s="334" t="s">
        <v>358</v>
      </c>
      <c r="B3504" s="334" t="s">
        <v>18</v>
      </c>
      <c r="C3504" s="334" t="s">
        <v>18</v>
      </c>
      <c r="D3504" s="334" t="s">
        <v>1537</v>
      </c>
      <c r="E3504" s="334" t="s">
        <v>1041</v>
      </c>
      <c r="F3504" s="334" t="str">
        <f t="shared" si="165"/>
        <v>Mymensingh FR Non-PNP</v>
      </c>
      <c r="G3504" s="338">
        <v>3313384</v>
      </c>
      <c r="H3504" s="336">
        <v>476812.56935395731</v>
      </c>
      <c r="I3504" s="336">
        <v>13253.536</v>
      </c>
      <c r="J3504" s="336"/>
      <c r="K3504" s="336"/>
      <c r="L3504" s="337">
        <f t="shared" si="163"/>
        <v>14.390501353116852</v>
      </c>
      <c r="M3504" s="337">
        <f t="shared" si="164"/>
        <v>0.4</v>
      </c>
    </row>
    <row r="3505" spans="1:13">
      <c r="A3505" s="334" t="s">
        <v>320</v>
      </c>
      <c r="B3505" s="334" t="s">
        <v>52</v>
      </c>
      <c r="C3505" s="334" t="s">
        <v>52</v>
      </c>
      <c r="D3505" s="334" t="s">
        <v>1537</v>
      </c>
      <c r="E3505" s="334" t="s">
        <v>1041</v>
      </c>
      <c r="F3505" s="334" t="str">
        <f t="shared" si="165"/>
        <v>Dhaka FR Non-PNP</v>
      </c>
      <c r="G3505" s="338">
        <v>4159667</v>
      </c>
      <c r="H3505" s="336">
        <v>630125.89035424008</v>
      </c>
      <c r="I3505" s="336">
        <v>16638.668000000001</v>
      </c>
      <c r="J3505" s="336"/>
      <c r="K3505" s="336"/>
      <c r="L3505" s="337">
        <f t="shared" si="163"/>
        <v>15.148469585527883</v>
      </c>
      <c r="M3505" s="337">
        <f t="shared" si="164"/>
        <v>0.4</v>
      </c>
    </row>
    <row r="3506" spans="1:13">
      <c r="A3506" s="334" t="s">
        <v>257</v>
      </c>
      <c r="B3506" s="334" t="s">
        <v>18</v>
      </c>
      <c r="C3506" s="334" t="s">
        <v>18</v>
      </c>
      <c r="D3506" s="334" t="s">
        <v>1537</v>
      </c>
      <c r="E3506" s="334" t="s">
        <v>1041</v>
      </c>
      <c r="F3506" s="334" t="str">
        <f t="shared" si="165"/>
        <v>Mymensingh FR Non-PNP</v>
      </c>
      <c r="G3506" s="338">
        <v>1364594</v>
      </c>
      <c r="H3506" s="336">
        <v>198424.01196247709</v>
      </c>
      <c r="I3506" s="336">
        <v>0</v>
      </c>
      <c r="J3506" s="336"/>
      <c r="K3506" s="336"/>
      <c r="L3506" s="337">
        <f t="shared" si="163"/>
        <v>14.540882633404301</v>
      </c>
      <c r="M3506" s="337">
        <f t="shared" si="164"/>
        <v>0</v>
      </c>
    </row>
    <row r="3507" spans="1:13">
      <c r="A3507" s="334" t="s">
        <v>222</v>
      </c>
      <c r="B3507" s="334" t="s">
        <v>52</v>
      </c>
      <c r="C3507" s="334" t="s">
        <v>52</v>
      </c>
      <c r="D3507" s="334" t="s">
        <v>1537</v>
      </c>
      <c r="E3507" s="334" t="s">
        <v>1041</v>
      </c>
      <c r="F3507" s="334" t="str">
        <f t="shared" si="165"/>
        <v>Dhaka FR Non-PNP</v>
      </c>
      <c r="G3507" s="338">
        <v>4556480</v>
      </c>
      <c r="H3507" s="336">
        <v>900474.53502669767</v>
      </c>
      <c r="I3507" s="336">
        <v>18225.920000000002</v>
      </c>
      <c r="J3507" s="336"/>
      <c r="K3507" s="336"/>
      <c r="L3507" s="337">
        <f t="shared" si="163"/>
        <v>19.762503841269965</v>
      </c>
      <c r="M3507" s="337">
        <f t="shared" si="164"/>
        <v>0.4</v>
      </c>
    </row>
    <row r="3508" spans="1:13">
      <c r="A3508" s="334" t="s">
        <v>530</v>
      </c>
      <c r="B3508" s="334" t="s">
        <v>162</v>
      </c>
      <c r="C3508" s="334" t="s">
        <v>195</v>
      </c>
      <c r="D3508" s="334" t="s">
        <v>1537</v>
      </c>
      <c r="E3508" s="334" t="s">
        <v>1041</v>
      </c>
      <c r="F3508" s="334" t="str">
        <f t="shared" si="165"/>
        <v>Chattogram FR Non-PNP</v>
      </c>
      <c r="G3508" s="338">
        <v>5480746</v>
      </c>
      <c r="H3508" s="336">
        <v>868554.28863693494</v>
      </c>
      <c r="I3508" s="336">
        <v>21922.984</v>
      </c>
      <c r="J3508" s="336"/>
      <c r="K3508" s="336"/>
      <c r="L3508" s="337">
        <f t="shared" si="163"/>
        <v>15.847373489611357</v>
      </c>
      <c r="M3508" s="337">
        <f t="shared" si="164"/>
        <v>0.4</v>
      </c>
    </row>
    <row r="3509" spans="1:13">
      <c r="A3509" s="334" t="s">
        <v>132</v>
      </c>
      <c r="B3509" s="334" t="s">
        <v>131</v>
      </c>
      <c r="C3509" s="334" t="s">
        <v>131</v>
      </c>
      <c r="D3509" s="334" t="s">
        <v>1537</v>
      </c>
      <c r="E3509" s="334" t="s">
        <v>1041</v>
      </c>
      <c r="F3509" s="334" t="str">
        <f t="shared" si="165"/>
        <v>Sylhet FR Non-PNP</v>
      </c>
      <c r="G3509" s="338">
        <v>2055699</v>
      </c>
      <c r="H3509" s="336">
        <v>267308.10500563012</v>
      </c>
      <c r="I3509" s="336">
        <v>8222.7960000000003</v>
      </c>
      <c r="J3509" s="336"/>
      <c r="K3509" s="336"/>
      <c r="L3509" s="337">
        <f t="shared" si="163"/>
        <v>13.003270663926486</v>
      </c>
      <c r="M3509" s="337">
        <f t="shared" si="164"/>
        <v>0.4</v>
      </c>
    </row>
    <row r="3510" spans="1:13">
      <c r="A3510" s="334" t="s">
        <v>516</v>
      </c>
      <c r="B3510" s="334" t="s">
        <v>103</v>
      </c>
      <c r="C3510" s="334" t="s">
        <v>52</v>
      </c>
      <c r="D3510" s="334" t="s">
        <v>1537</v>
      </c>
      <c r="E3510" s="334" t="s">
        <v>1041</v>
      </c>
      <c r="F3510" s="334" t="str">
        <f t="shared" si="165"/>
        <v>Dhaka FR Non-PNP</v>
      </c>
      <c r="G3510" s="338">
        <v>6867657</v>
      </c>
      <c r="H3510" s="336">
        <v>1040196.0638957996</v>
      </c>
      <c r="I3510" s="336">
        <v>27470.628000000001</v>
      </c>
      <c r="J3510" s="336"/>
      <c r="K3510" s="336"/>
      <c r="L3510" s="337">
        <f t="shared" si="163"/>
        <v>15.146301917754476</v>
      </c>
      <c r="M3510" s="337">
        <f t="shared" si="164"/>
        <v>0.4</v>
      </c>
    </row>
    <row r="3511" spans="1:13">
      <c r="A3511" s="334" t="s">
        <v>550</v>
      </c>
      <c r="B3511" s="334" t="s">
        <v>552</v>
      </c>
      <c r="C3511" s="334" t="s">
        <v>18</v>
      </c>
      <c r="D3511" s="334" t="s">
        <v>1537</v>
      </c>
      <c r="E3511" s="334" t="s">
        <v>1041</v>
      </c>
      <c r="F3511" s="334" t="str">
        <f t="shared" si="165"/>
        <v>Mymensingh FR Non-PNP</v>
      </c>
      <c r="G3511" s="338">
        <v>1819522</v>
      </c>
      <c r="H3511" s="336">
        <v>269090.01599377039</v>
      </c>
      <c r="I3511" s="336">
        <v>7278.0879999999997</v>
      </c>
      <c r="J3511" s="336"/>
      <c r="K3511" s="336"/>
      <c r="L3511" s="337">
        <f t="shared" si="163"/>
        <v>14.789049870997459</v>
      </c>
      <c r="M3511" s="337">
        <f t="shared" si="164"/>
        <v>0.4</v>
      </c>
    </row>
    <row r="3512" spans="1:13">
      <c r="A3512" s="334" t="s">
        <v>190</v>
      </c>
      <c r="B3512" s="334" t="s">
        <v>192</v>
      </c>
      <c r="C3512" s="334" t="s">
        <v>52</v>
      </c>
      <c r="D3512" s="334" t="s">
        <v>1537</v>
      </c>
      <c r="E3512" s="334" t="s">
        <v>1041</v>
      </c>
      <c r="F3512" s="334" t="str">
        <f t="shared" si="165"/>
        <v>Dhaka FR Non-PNP</v>
      </c>
      <c r="G3512" s="338">
        <v>2245936</v>
      </c>
      <c r="H3512" s="336">
        <v>359160.97895908507</v>
      </c>
      <c r="I3512" s="336">
        <v>0</v>
      </c>
      <c r="J3512" s="336"/>
      <c r="K3512" s="336"/>
      <c r="L3512" s="337">
        <f t="shared" si="163"/>
        <v>15.991594549403237</v>
      </c>
      <c r="M3512" s="337">
        <f t="shared" si="164"/>
        <v>0</v>
      </c>
    </row>
    <row r="3513" spans="1:13">
      <c r="A3513" s="334" t="s">
        <v>611</v>
      </c>
      <c r="B3513" s="334" t="s">
        <v>52</v>
      </c>
      <c r="C3513" s="334" t="s">
        <v>52</v>
      </c>
      <c r="D3513" s="334" t="s">
        <v>1537</v>
      </c>
      <c r="E3513" s="334" t="s">
        <v>1041</v>
      </c>
      <c r="F3513" s="334" t="str">
        <f t="shared" si="165"/>
        <v>Dhaka FR Non-PNP</v>
      </c>
      <c r="G3513" s="338">
        <v>2319730</v>
      </c>
      <c r="H3513" s="336">
        <v>372840.42708211811</v>
      </c>
      <c r="I3513" s="336">
        <v>104266.23116036667</v>
      </c>
      <c r="J3513" s="336"/>
      <c r="K3513" s="336"/>
      <c r="L3513" s="337">
        <f t="shared" si="163"/>
        <v>16.072578579494945</v>
      </c>
      <c r="M3513" s="337">
        <f t="shared" si="164"/>
        <v>4.49475719848287</v>
      </c>
    </row>
    <row r="3514" spans="1:13">
      <c r="A3514" s="334" t="s">
        <v>583</v>
      </c>
      <c r="B3514" s="334" t="s">
        <v>512</v>
      </c>
      <c r="C3514" s="334" t="s">
        <v>159</v>
      </c>
      <c r="D3514" s="334" t="s">
        <v>1537</v>
      </c>
      <c r="E3514" s="334" t="s">
        <v>1041</v>
      </c>
      <c r="F3514" s="334" t="str">
        <f t="shared" si="165"/>
        <v>Khulna FR Non-PNP</v>
      </c>
      <c r="G3514" s="338">
        <v>2050845</v>
      </c>
      <c r="H3514" s="336">
        <v>330880.62154058454</v>
      </c>
      <c r="I3514" s="336">
        <v>8203.380000000001</v>
      </c>
      <c r="J3514" s="336"/>
      <c r="K3514" s="336"/>
      <c r="L3514" s="337">
        <f t="shared" si="163"/>
        <v>16.13386782231639</v>
      </c>
      <c r="M3514" s="337">
        <f t="shared" si="164"/>
        <v>0.4</v>
      </c>
    </row>
    <row r="3515" spans="1:13">
      <c r="A3515" s="334" t="s">
        <v>637</v>
      </c>
      <c r="B3515" s="334" t="s">
        <v>79</v>
      </c>
      <c r="C3515" s="334" t="s">
        <v>52</v>
      </c>
      <c r="D3515" s="334" t="s">
        <v>1537</v>
      </c>
      <c r="E3515" s="334" t="s">
        <v>1041</v>
      </c>
      <c r="F3515" s="334" t="str">
        <f t="shared" si="165"/>
        <v>Dhaka FR Non-PNP</v>
      </c>
      <c r="G3515" s="338">
        <v>3458402</v>
      </c>
      <c r="H3515" s="336">
        <v>505572.61825819593</v>
      </c>
      <c r="I3515" s="336">
        <v>13833.608</v>
      </c>
      <c r="J3515" s="336"/>
      <c r="K3515" s="336"/>
      <c r="L3515" s="337">
        <f t="shared" si="163"/>
        <v>14.618677014939152</v>
      </c>
      <c r="M3515" s="337">
        <f t="shared" si="164"/>
        <v>0.4</v>
      </c>
    </row>
    <row r="3516" spans="1:13">
      <c r="A3516" s="334" t="s">
        <v>488</v>
      </c>
      <c r="B3516" s="334" t="s">
        <v>48</v>
      </c>
      <c r="C3516" s="334" t="s">
        <v>18</v>
      </c>
      <c r="D3516" s="334" t="s">
        <v>1537</v>
      </c>
      <c r="E3516" s="334" t="s">
        <v>1041</v>
      </c>
      <c r="F3516" s="334" t="str">
        <f t="shared" si="165"/>
        <v>Mymensingh FR Non-PNP</v>
      </c>
      <c r="G3516" s="338">
        <v>3458275</v>
      </c>
      <c r="H3516" s="336">
        <v>517225.65041270317</v>
      </c>
      <c r="I3516" s="336">
        <v>0</v>
      </c>
      <c r="J3516" s="336"/>
      <c r="K3516" s="336"/>
      <c r="L3516" s="337">
        <f t="shared" si="163"/>
        <v>14.95617469439831</v>
      </c>
      <c r="M3516" s="337">
        <f t="shared" si="164"/>
        <v>0</v>
      </c>
    </row>
    <row r="3517" spans="1:13">
      <c r="A3517" s="334" t="s">
        <v>506</v>
      </c>
      <c r="B3517" s="334" t="s">
        <v>186</v>
      </c>
      <c r="C3517" s="334" t="s">
        <v>195</v>
      </c>
      <c r="D3517" s="334" t="s">
        <v>1537</v>
      </c>
      <c r="E3517" s="334" t="s">
        <v>1041</v>
      </c>
      <c r="F3517" s="334" t="str">
        <f t="shared" si="165"/>
        <v>Chattogram FR Non-PNP</v>
      </c>
      <c r="G3517" s="338">
        <v>6361371</v>
      </c>
      <c r="H3517" s="336">
        <v>973979.3912258374</v>
      </c>
      <c r="I3517" s="336">
        <v>25445.484</v>
      </c>
      <c r="J3517" s="336"/>
      <c r="K3517" s="336"/>
      <c r="L3517" s="337">
        <f t="shared" si="163"/>
        <v>15.310840874173781</v>
      </c>
      <c r="M3517" s="337">
        <f t="shared" si="164"/>
        <v>0.4</v>
      </c>
    </row>
    <row r="3518" spans="1:13">
      <c r="A3518" s="334" t="s">
        <v>595</v>
      </c>
      <c r="B3518" s="334" t="s">
        <v>362</v>
      </c>
      <c r="C3518" s="334" t="s">
        <v>52</v>
      </c>
      <c r="D3518" s="334" t="s">
        <v>1537</v>
      </c>
      <c r="E3518" s="334" t="s">
        <v>1041</v>
      </c>
      <c r="F3518" s="334" t="str">
        <f t="shared" si="165"/>
        <v>Dhaka FR Non-PNP</v>
      </c>
      <c r="G3518" s="338">
        <v>2302345</v>
      </c>
      <c r="H3518" s="336">
        <v>336518.33779194055</v>
      </c>
      <c r="I3518" s="336">
        <v>9209.380000000001</v>
      </c>
      <c r="J3518" s="336"/>
      <c r="K3518" s="336"/>
      <c r="L3518" s="337">
        <f t="shared" si="163"/>
        <v>14.616329776464454</v>
      </c>
      <c r="M3518" s="337">
        <f t="shared" si="164"/>
        <v>0.4</v>
      </c>
    </row>
    <row r="3519" spans="1:13">
      <c r="A3519" s="334" t="s">
        <v>179</v>
      </c>
      <c r="B3519" s="334" t="s">
        <v>52</v>
      </c>
      <c r="C3519" s="334" t="s">
        <v>52</v>
      </c>
      <c r="D3519" s="334" t="s">
        <v>1492</v>
      </c>
      <c r="E3519" s="334" t="s">
        <v>1041</v>
      </c>
      <c r="F3519" s="334" t="str">
        <f t="shared" si="165"/>
        <v>Dhaka FR PNP</v>
      </c>
      <c r="G3519" s="338">
        <v>6360640</v>
      </c>
      <c r="H3519" s="336">
        <v>797411.96424074634</v>
      </c>
      <c r="I3519" s="336">
        <v>20726.915400000002</v>
      </c>
      <c r="J3519" s="336"/>
      <c r="K3519" s="336"/>
      <c r="L3519" s="337">
        <f t="shared" si="163"/>
        <v>12.536662415114616</v>
      </c>
      <c r="M3519" s="337">
        <f t="shared" si="164"/>
        <v>0.32586210507118785</v>
      </c>
    </row>
    <row r="3520" spans="1:13">
      <c r="A3520" s="334" t="s">
        <v>526</v>
      </c>
      <c r="B3520" s="334" t="s">
        <v>455</v>
      </c>
      <c r="C3520" s="334" t="s">
        <v>195</v>
      </c>
      <c r="D3520" s="334" t="s">
        <v>1537</v>
      </c>
      <c r="E3520" s="334" t="s">
        <v>1041</v>
      </c>
      <c r="F3520" s="334" t="str">
        <f t="shared" si="165"/>
        <v>Chattogram FR Non-PNP</v>
      </c>
      <c r="G3520" s="338">
        <v>5031947</v>
      </c>
      <c r="H3520" s="336">
        <v>773610.51416685525</v>
      </c>
      <c r="I3520" s="336">
        <v>20127.788</v>
      </c>
      <c r="J3520" s="336"/>
      <c r="K3520" s="336"/>
      <c r="L3520" s="337">
        <f t="shared" si="163"/>
        <v>15.373979776950259</v>
      </c>
      <c r="M3520" s="337">
        <f t="shared" si="164"/>
        <v>0.4</v>
      </c>
    </row>
    <row r="3521" spans="1:13">
      <c r="A3521" s="334" t="s">
        <v>626</v>
      </c>
      <c r="B3521" s="334" t="s">
        <v>52</v>
      </c>
      <c r="C3521" s="334" t="s">
        <v>52</v>
      </c>
      <c r="D3521" s="334" t="s">
        <v>1537</v>
      </c>
      <c r="E3521" s="334" t="s">
        <v>1041</v>
      </c>
      <c r="F3521" s="334" t="str">
        <f t="shared" si="165"/>
        <v>Dhaka FR Non-PNP</v>
      </c>
      <c r="G3521" s="338">
        <v>4228040</v>
      </c>
      <c r="H3521" s="336">
        <v>489654.97275159904</v>
      </c>
      <c r="I3521" s="336">
        <v>16912.16</v>
      </c>
      <c r="J3521" s="336"/>
      <c r="K3521" s="336"/>
      <c r="L3521" s="337">
        <f t="shared" si="163"/>
        <v>11.581133876491212</v>
      </c>
      <c r="M3521" s="337">
        <f t="shared" si="164"/>
        <v>0.4</v>
      </c>
    </row>
    <row r="3522" spans="1:13">
      <c r="A3522" s="334" t="s">
        <v>379</v>
      </c>
      <c r="B3522" s="334" t="s">
        <v>79</v>
      </c>
      <c r="C3522" s="334" t="s">
        <v>52</v>
      </c>
      <c r="D3522" s="334" t="s">
        <v>1537</v>
      </c>
      <c r="E3522" s="334" t="s">
        <v>1041</v>
      </c>
      <c r="F3522" s="334" t="str">
        <f t="shared" si="165"/>
        <v>Dhaka FR Non-PNP</v>
      </c>
      <c r="G3522" s="338">
        <v>2671014</v>
      </c>
      <c r="H3522" s="336">
        <v>376817.4149335752</v>
      </c>
      <c r="I3522" s="336">
        <v>23846.234933575193</v>
      </c>
      <c r="J3522" s="336"/>
      <c r="K3522" s="336"/>
      <c r="L3522" s="337">
        <f t="shared" si="163"/>
        <v>14.107654056982675</v>
      </c>
      <c r="M3522" s="337">
        <f t="shared" si="164"/>
        <v>0.8927783580907922</v>
      </c>
    </row>
    <row r="3523" spans="1:13">
      <c r="A3523" s="334" t="s">
        <v>370</v>
      </c>
      <c r="B3523" s="334" t="s">
        <v>103</v>
      </c>
      <c r="C3523" s="334" t="s">
        <v>52</v>
      </c>
      <c r="D3523" s="334" t="s">
        <v>1537</v>
      </c>
      <c r="E3523" s="334" t="s">
        <v>1041</v>
      </c>
      <c r="F3523" s="334" t="str">
        <f t="shared" si="165"/>
        <v>Dhaka FR Non-PNP</v>
      </c>
      <c r="G3523" s="338">
        <v>7687993</v>
      </c>
      <c r="H3523" s="336">
        <v>1270505.5036401229</v>
      </c>
      <c r="I3523" s="336">
        <v>30751.972000000002</v>
      </c>
      <c r="J3523" s="336"/>
      <c r="K3523" s="336"/>
      <c r="L3523" s="337">
        <f t="shared" ref="L3523:L3586" si="166">(H3523/G3523)*100</f>
        <v>16.525841056828781</v>
      </c>
      <c r="M3523" s="337">
        <f t="shared" ref="M3523:M3586" si="167">(I3523/G3523)*100</f>
        <v>0.4</v>
      </c>
    </row>
    <row r="3524" spans="1:13">
      <c r="A3524" s="334" t="s">
        <v>296</v>
      </c>
      <c r="B3524" s="334" t="s">
        <v>211</v>
      </c>
      <c r="C3524" s="334" t="s">
        <v>189</v>
      </c>
      <c r="D3524" s="334" t="s">
        <v>1537</v>
      </c>
      <c r="E3524" s="334" t="s">
        <v>1041</v>
      </c>
      <c r="F3524" s="334" t="str">
        <f t="shared" ref="F3524:F3587" si="168">CONCATENATE(C3524," ",E3524," ",D3524)</f>
        <v>Barishal FR Non-PNP</v>
      </c>
      <c r="G3524" s="338">
        <v>2100229</v>
      </c>
      <c r="H3524" s="336">
        <v>305124.09349549224</v>
      </c>
      <c r="I3524" s="336">
        <v>8400.9160000000011</v>
      </c>
      <c r="J3524" s="336"/>
      <c r="K3524" s="336"/>
      <c r="L3524" s="337">
        <f t="shared" si="166"/>
        <v>14.528134479406399</v>
      </c>
      <c r="M3524" s="337">
        <f t="shared" si="167"/>
        <v>0.4</v>
      </c>
    </row>
    <row r="3525" spans="1:13">
      <c r="A3525" s="334" t="s">
        <v>227</v>
      </c>
      <c r="B3525" s="334" t="s">
        <v>230</v>
      </c>
      <c r="C3525" s="334" t="s">
        <v>131</v>
      </c>
      <c r="D3525" s="334" t="s">
        <v>1537</v>
      </c>
      <c r="E3525" s="334" t="s">
        <v>1041</v>
      </c>
      <c r="F3525" s="334" t="str">
        <f t="shared" si="168"/>
        <v>Sylhet FR Non-PNP</v>
      </c>
      <c r="G3525" s="338">
        <v>2599574</v>
      </c>
      <c r="H3525" s="336">
        <v>382803.77797595586</v>
      </c>
      <c r="I3525" s="336">
        <v>10398.296</v>
      </c>
      <c r="J3525" s="336"/>
      <c r="K3525" s="336"/>
      <c r="L3525" s="337">
        <f t="shared" si="166"/>
        <v>14.725634968496987</v>
      </c>
      <c r="M3525" s="337">
        <f t="shared" si="167"/>
        <v>0.4</v>
      </c>
    </row>
    <row r="3526" spans="1:13">
      <c r="A3526" s="334" t="s">
        <v>589</v>
      </c>
      <c r="B3526" s="334" t="s">
        <v>52</v>
      </c>
      <c r="C3526" s="334" t="s">
        <v>52</v>
      </c>
      <c r="D3526" s="334" t="s">
        <v>1537</v>
      </c>
      <c r="E3526" s="334" t="s">
        <v>1041</v>
      </c>
      <c r="F3526" s="334" t="str">
        <f t="shared" si="168"/>
        <v>Dhaka FR Non-PNP</v>
      </c>
      <c r="G3526" s="338">
        <v>2355600</v>
      </c>
      <c r="H3526" s="336">
        <v>328078.58269507001</v>
      </c>
      <c r="I3526" s="336">
        <v>9422.4</v>
      </c>
      <c r="J3526" s="336"/>
      <c r="K3526" s="336"/>
      <c r="L3526" s="337">
        <f t="shared" si="166"/>
        <v>13.927601574760995</v>
      </c>
      <c r="M3526" s="337">
        <f t="shared" si="167"/>
        <v>0.4</v>
      </c>
    </row>
    <row r="3527" spans="1:13">
      <c r="A3527" s="334" t="s">
        <v>523</v>
      </c>
      <c r="B3527" s="334" t="s">
        <v>1564</v>
      </c>
      <c r="C3527" s="334" t="s">
        <v>189</v>
      </c>
      <c r="D3527" s="334" t="s">
        <v>1537</v>
      </c>
      <c r="E3527" s="334" t="s">
        <v>1041</v>
      </c>
      <c r="F3527" s="334" t="str">
        <f t="shared" si="168"/>
        <v>Barishal FR Non-PNP</v>
      </c>
      <c r="G3527" s="338">
        <v>3184209</v>
      </c>
      <c r="H3527" s="336">
        <v>472631.02208938391</v>
      </c>
      <c r="I3527" s="336">
        <v>12736.836000000001</v>
      </c>
      <c r="J3527" s="336"/>
      <c r="K3527" s="336"/>
      <c r="L3527" s="337">
        <f t="shared" si="166"/>
        <v>14.842964833319167</v>
      </c>
      <c r="M3527" s="337">
        <f t="shared" si="167"/>
        <v>0.4</v>
      </c>
    </row>
    <row r="3528" spans="1:13">
      <c r="A3528" s="334" t="s">
        <v>311</v>
      </c>
      <c r="B3528" s="334" t="s">
        <v>313</v>
      </c>
      <c r="C3528" s="334" t="s">
        <v>189</v>
      </c>
      <c r="D3528" s="334" t="s">
        <v>1537</v>
      </c>
      <c r="E3528" s="334" t="s">
        <v>1041</v>
      </c>
      <c r="F3528" s="334" t="str">
        <f t="shared" si="168"/>
        <v>Barishal FR Non-PNP</v>
      </c>
      <c r="G3528" s="338">
        <v>3708594</v>
      </c>
      <c r="H3528" s="336">
        <v>533011.79705264559</v>
      </c>
      <c r="I3528" s="336">
        <v>14834.376</v>
      </c>
      <c r="J3528" s="336"/>
      <c r="K3528" s="336"/>
      <c r="L3528" s="337">
        <f t="shared" si="166"/>
        <v>14.372341568061794</v>
      </c>
      <c r="M3528" s="337">
        <f t="shared" si="167"/>
        <v>0.4</v>
      </c>
    </row>
    <row r="3529" spans="1:13">
      <c r="A3529" s="334" t="s">
        <v>449</v>
      </c>
      <c r="B3529" s="334" t="s">
        <v>195</v>
      </c>
      <c r="C3529" s="334" t="s">
        <v>195</v>
      </c>
      <c r="D3529" s="334" t="s">
        <v>1537</v>
      </c>
      <c r="E3529" s="334" t="s">
        <v>1041</v>
      </c>
      <c r="F3529" s="334" t="str">
        <f t="shared" si="168"/>
        <v>Chattogram FR Non-PNP</v>
      </c>
      <c r="G3529" s="338">
        <v>2165889</v>
      </c>
      <c r="H3529" s="336">
        <v>323196.87642771966</v>
      </c>
      <c r="I3529" s="336">
        <v>8663.5560000000005</v>
      </c>
      <c r="J3529" s="336"/>
      <c r="K3529" s="336"/>
      <c r="L3529" s="337">
        <f t="shared" si="166"/>
        <v>14.922134810589077</v>
      </c>
      <c r="M3529" s="337">
        <f t="shared" si="167"/>
        <v>0.4</v>
      </c>
    </row>
    <row r="3530" spans="1:13">
      <c r="A3530" s="334" t="s">
        <v>305</v>
      </c>
      <c r="B3530" s="334" t="s">
        <v>79</v>
      </c>
      <c r="C3530" s="334" t="s">
        <v>52</v>
      </c>
      <c r="D3530" s="334" t="s">
        <v>1537</v>
      </c>
      <c r="E3530" s="334" t="s">
        <v>1041</v>
      </c>
      <c r="F3530" s="334" t="str">
        <f t="shared" si="168"/>
        <v>Dhaka FR Non-PNP</v>
      </c>
      <c r="G3530" s="338">
        <v>2346108</v>
      </c>
      <c r="H3530" s="336">
        <v>346433.85059341969</v>
      </c>
      <c r="I3530" s="336">
        <v>8390</v>
      </c>
      <c r="J3530" s="336"/>
      <c r="K3530" s="336"/>
      <c r="L3530" s="337">
        <f t="shared" si="166"/>
        <v>14.76632152455981</v>
      </c>
      <c r="M3530" s="337">
        <f t="shared" si="167"/>
        <v>0.35761354549747926</v>
      </c>
    </row>
    <row r="3531" spans="1:13">
      <c r="A3531" s="334" t="s">
        <v>1277</v>
      </c>
      <c r="B3531" s="334" t="s">
        <v>170</v>
      </c>
      <c r="C3531" s="334" t="s">
        <v>195</v>
      </c>
      <c r="D3531" s="334" t="s">
        <v>1537</v>
      </c>
      <c r="E3531" s="334" t="s">
        <v>1041</v>
      </c>
      <c r="F3531" s="334" t="str">
        <f t="shared" si="168"/>
        <v>Chattogram FR Non-PNP</v>
      </c>
      <c r="G3531" s="338">
        <v>4309647</v>
      </c>
      <c r="H3531" s="336">
        <v>687949.19429850357</v>
      </c>
      <c r="I3531" s="336">
        <v>17238.588</v>
      </c>
      <c r="J3531" s="336"/>
      <c r="K3531" s="336"/>
      <c r="L3531" s="337">
        <f t="shared" si="166"/>
        <v>15.963005654488722</v>
      </c>
      <c r="M3531" s="337">
        <f t="shared" si="167"/>
        <v>0.4</v>
      </c>
    </row>
    <row r="3532" spans="1:13">
      <c r="A3532" s="334" t="s">
        <v>101</v>
      </c>
      <c r="B3532" s="334" t="s">
        <v>103</v>
      </c>
      <c r="C3532" s="334" t="s">
        <v>52</v>
      </c>
      <c r="D3532" s="334" t="s">
        <v>1537</v>
      </c>
      <c r="E3532" s="334" t="s">
        <v>1041</v>
      </c>
      <c r="F3532" s="334" t="str">
        <f t="shared" si="168"/>
        <v>Dhaka FR Non-PNP</v>
      </c>
      <c r="G3532" s="338">
        <v>6153360</v>
      </c>
      <c r="H3532" s="336">
        <v>871126.97549114807</v>
      </c>
      <c r="I3532" s="336">
        <v>24613.440000000002</v>
      </c>
      <c r="J3532" s="336"/>
      <c r="K3532" s="336"/>
      <c r="L3532" s="337">
        <f t="shared" si="166"/>
        <v>14.156931749339355</v>
      </c>
      <c r="M3532" s="337">
        <f t="shared" si="167"/>
        <v>0.4</v>
      </c>
    </row>
    <row r="3533" spans="1:13">
      <c r="A3533" s="334" t="s">
        <v>289</v>
      </c>
      <c r="B3533" s="334" t="s">
        <v>79</v>
      </c>
      <c r="C3533" s="334" t="s">
        <v>52</v>
      </c>
      <c r="D3533" s="334" t="s">
        <v>1537</v>
      </c>
      <c r="E3533" s="334" t="s">
        <v>1041</v>
      </c>
      <c r="F3533" s="334" t="str">
        <f t="shared" si="168"/>
        <v>Dhaka FR Non-PNP</v>
      </c>
      <c r="G3533" s="338">
        <v>2409550</v>
      </c>
      <c r="H3533" s="336">
        <v>318884.20885193959</v>
      </c>
      <c r="I3533" s="336">
        <v>9638.2000000000007</v>
      </c>
      <c r="J3533" s="336"/>
      <c r="K3533" s="336"/>
      <c r="L3533" s="337">
        <f t="shared" si="166"/>
        <v>13.234181023508107</v>
      </c>
      <c r="M3533" s="337">
        <f t="shared" si="167"/>
        <v>0.4</v>
      </c>
    </row>
    <row r="3534" spans="1:13">
      <c r="A3534" s="334" t="s">
        <v>354</v>
      </c>
      <c r="B3534" s="334" t="s">
        <v>1565</v>
      </c>
      <c r="C3534" s="334" t="s">
        <v>189</v>
      </c>
      <c r="D3534" s="334" t="s">
        <v>1537</v>
      </c>
      <c r="E3534" s="334" t="s">
        <v>1041</v>
      </c>
      <c r="F3534" s="334" t="str">
        <f t="shared" si="168"/>
        <v>Barishal FR Non-PNP</v>
      </c>
      <c r="G3534" s="338">
        <v>3167297</v>
      </c>
      <c r="H3534" s="336">
        <v>486248.65567600849</v>
      </c>
      <c r="I3534" s="336">
        <v>12669.188</v>
      </c>
      <c r="J3534" s="336"/>
      <c r="K3534" s="336"/>
      <c r="L3534" s="337">
        <f t="shared" si="166"/>
        <v>15.352164816750955</v>
      </c>
      <c r="M3534" s="337">
        <f t="shared" si="167"/>
        <v>0.4</v>
      </c>
    </row>
    <row r="3535" spans="1:13">
      <c r="A3535" s="334" t="s">
        <v>233</v>
      </c>
      <c r="B3535" s="334" t="s">
        <v>236</v>
      </c>
      <c r="C3535" s="334" t="s">
        <v>107</v>
      </c>
      <c r="D3535" s="334" t="s">
        <v>1537</v>
      </c>
      <c r="E3535" s="334" t="s">
        <v>1041</v>
      </c>
      <c r="F3535" s="334" t="str">
        <f t="shared" si="168"/>
        <v>Rajshahi FR Non-PNP</v>
      </c>
      <c r="G3535" s="338">
        <v>1923762</v>
      </c>
      <c r="H3535" s="336">
        <v>260141.0018777212</v>
      </c>
      <c r="I3535" s="336">
        <v>7695.0479999999998</v>
      </c>
      <c r="J3535" s="336"/>
      <c r="K3535" s="336"/>
      <c r="L3535" s="337">
        <f t="shared" si="166"/>
        <v>13.522514836955985</v>
      </c>
      <c r="M3535" s="337">
        <f t="shared" si="167"/>
        <v>0.4</v>
      </c>
    </row>
    <row r="3536" spans="1:13">
      <c r="A3536" s="334" t="s">
        <v>318</v>
      </c>
      <c r="B3536" s="334" t="s">
        <v>1566</v>
      </c>
      <c r="C3536" s="334" t="s">
        <v>389</v>
      </c>
      <c r="D3536" s="334" t="s">
        <v>1537</v>
      </c>
      <c r="E3536" s="334" t="s">
        <v>1041</v>
      </c>
      <c r="F3536" s="334" t="str">
        <f t="shared" si="168"/>
        <v>Rangpur FR Non-PNP</v>
      </c>
      <c r="G3536" s="338">
        <v>3235371</v>
      </c>
      <c r="H3536" s="336">
        <v>503157.56287418265</v>
      </c>
      <c r="I3536" s="336">
        <v>12941.484</v>
      </c>
      <c r="J3536" s="336"/>
      <c r="K3536" s="336"/>
      <c r="L3536" s="337">
        <f t="shared" si="166"/>
        <v>15.551773285789563</v>
      </c>
      <c r="M3536" s="337">
        <f t="shared" si="167"/>
        <v>0.4</v>
      </c>
    </row>
    <row r="3537" spans="1:13">
      <c r="A3537" s="334" t="s">
        <v>363</v>
      </c>
      <c r="B3537" s="334" t="s">
        <v>150</v>
      </c>
      <c r="C3537" s="334" t="s">
        <v>107</v>
      </c>
      <c r="D3537" s="334" t="s">
        <v>1537</v>
      </c>
      <c r="E3537" s="334" t="s">
        <v>1041</v>
      </c>
      <c r="F3537" s="334" t="str">
        <f t="shared" si="168"/>
        <v>Rajshahi FR Non-PNP</v>
      </c>
      <c r="G3537" s="338">
        <v>2089776</v>
      </c>
      <c r="H3537" s="336">
        <v>305930.45731190627</v>
      </c>
      <c r="I3537" s="336">
        <v>8359.1039999999994</v>
      </c>
      <c r="J3537" s="336"/>
      <c r="K3537" s="336"/>
      <c r="L3537" s="337">
        <f t="shared" si="166"/>
        <v>14.639389930399538</v>
      </c>
      <c r="M3537" s="337">
        <f t="shared" si="167"/>
        <v>0.4</v>
      </c>
    </row>
    <row r="3538" spans="1:13">
      <c r="A3538" s="334" t="s">
        <v>456</v>
      </c>
      <c r="B3538" s="334" t="s">
        <v>156</v>
      </c>
      <c r="C3538" s="334" t="s">
        <v>159</v>
      </c>
      <c r="D3538" s="334" t="s">
        <v>1537</v>
      </c>
      <c r="E3538" s="334" t="s">
        <v>1041</v>
      </c>
      <c r="F3538" s="334" t="str">
        <f t="shared" si="168"/>
        <v>Khulna FR Non-PNP</v>
      </c>
      <c r="G3538" s="338">
        <v>1782602</v>
      </c>
      <c r="H3538" s="336">
        <v>242106.60572145387</v>
      </c>
      <c r="I3538" s="336">
        <v>7130.4080000000004</v>
      </c>
      <c r="J3538" s="336"/>
      <c r="K3538" s="336"/>
      <c r="L3538" s="337">
        <f t="shared" si="166"/>
        <v>13.581641091026144</v>
      </c>
      <c r="M3538" s="337">
        <f t="shared" si="167"/>
        <v>0.4</v>
      </c>
    </row>
    <row r="3539" spans="1:13">
      <c r="A3539" s="334" t="s">
        <v>171</v>
      </c>
      <c r="B3539" s="334" t="s">
        <v>173</v>
      </c>
      <c r="C3539" s="334" t="s">
        <v>52</v>
      </c>
      <c r="D3539" s="334" t="s">
        <v>1537</v>
      </c>
      <c r="E3539" s="334" t="s">
        <v>1041</v>
      </c>
      <c r="F3539" s="334" t="str">
        <f t="shared" si="168"/>
        <v>Dhaka FR Non-PNP</v>
      </c>
      <c r="G3539" s="338">
        <v>2526408</v>
      </c>
      <c r="H3539" s="336">
        <v>397226.47265453782</v>
      </c>
      <c r="I3539" s="336">
        <v>-3.637978807091713E-12</v>
      </c>
      <c r="J3539" s="336"/>
      <c r="K3539" s="336"/>
      <c r="L3539" s="337">
        <f t="shared" si="166"/>
        <v>15.72297398735825</v>
      </c>
      <c r="M3539" s="337">
        <f t="shared" si="167"/>
        <v>-1.4399807185109108E-16</v>
      </c>
    </row>
    <row r="3540" spans="1:13">
      <c r="A3540" s="334" t="s">
        <v>104</v>
      </c>
      <c r="B3540" s="334" t="s">
        <v>107</v>
      </c>
      <c r="C3540" s="334" t="s">
        <v>107</v>
      </c>
      <c r="D3540" s="334" t="s">
        <v>1537</v>
      </c>
      <c r="E3540" s="334" t="s">
        <v>1041</v>
      </c>
      <c r="F3540" s="334" t="str">
        <f t="shared" si="168"/>
        <v>Rajshahi FR Non-PNP</v>
      </c>
      <c r="G3540" s="338">
        <v>5808946</v>
      </c>
      <c r="H3540" s="336">
        <v>883913.26369823352</v>
      </c>
      <c r="I3540" s="336">
        <v>23235.784</v>
      </c>
      <c r="J3540" s="336"/>
      <c r="K3540" s="336"/>
      <c r="L3540" s="337">
        <f t="shared" si="166"/>
        <v>15.216413850261882</v>
      </c>
      <c r="M3540" s="337">
        <f t="shared" si="167"/>
        <v>0.4</v>
      </c>
    </row>
    <row r="3541" spans="1:13">
      <c r="A3541" s="334" t="s">
        <v>209</v>
      </c>
      <c r="B3541" s="334" t="s">
        <v>211</v>
      </c>
      <c r="C3541" s="334" t="s">
        <v>189</v>
      </c>
      <c r="D3541" s="334" t="s">
        <v>1537</v>
      </c>
      <c r="E3541" s="334" t="s">
        <v>1041</v>
      </c>
      <c r="F3541" s="334" t="str">
        <f t="shared" si="168"/>
        <v>Barishal FR Non-PNP</v>
      </c>
      <c r="G3541" s="338">
        <v>5539026</v>
      </c>
      <c r="H3541" s="336">
        <v>718886.07500809804</v>
      </c>
      <c r="I3541" s="336">
        <v>22156.103999999999</v>
      </c>
      <c r="J3541" s="336"/>
      <c r="K3541" s="336"/>
      <c r="L3541" s="337">
        <f t="shared" si="166"/>
        <v>12.97856473336825</v>
      </c>
      <c r="M3541" s="337">
        <f t="shared" si="167"/>
        <v>0.4</v>
      </c>
    </row>
    <row r="3542" spans="1:13">
      <c r="A3542" s="334" t="s">
        <v>345</v>
      </c>
      <c r="B3542" s="334" t="s">
        <v>336</v>
      </c>
      <c r="C3542" s="334" t="s">
        <v>389</v>
      </c>
      <c r="D3542" s="334" t="s">
        <v>1537</v>
      </c>
      <c r="E3542" s="334" t="s">
        <v>1041</v>
      </c>
      <c r="F3542" s="334" t="str">
        <f t="shared" si="168"/>
        <v>Rangpur FR Non-PNP</v>
      </c>
      <c r="G3542" s="338">
        <v>2128098</v>
      </c>
      <c r="H3542" s="336">
        <v>305088.69890898553</v>
      </c>
      <c r="I3542" s="336">
        <v>8512.3919999999998</v>
      </c>
      <c r="J3542" s="336"/>
      <c r="K3542" s="336"/>
      <c r="L3542" s="337">
        <f t="shared" si="166"/>
        <v>14.336214728315403</v>
      </c>
      <c r="M3542" s="337">
        <f t="shared" si="167"/>
        <v>0.4</v>
      </c>
    </row>
    <row r="3543" spans="1:13">
      <c r="A3543" s="334" t="s">
        <v>99</v>
      </c>
      <c r="B3543" s="334" t="s">
        <v>52</v>
      </c>
      <c r="C3543" s="334" t="s">
        <v>52</v>
      </c>
      <c r="D3543" s="334" t="s">
        <v>1537</v>
      </c>
      <c r="E3543" s="334" t="s">
        <v>1041</v>
      </c>
      <c r="F3543" s="334" t="str">
        <f t="shared" si="168"/>
        <v>Dhaka FR Non-PNP</v>
      </c>
      <c r="G3543" s="338">
        <v>2654081</v>
      </c>
      <c r="H3543" s="336">
        <v>428967.5073594118</v>
      </c>
      <c r="I3543" s="336">
        <v>10616.324000000001</v>
      </c>
      <c r="J3543" s="336"/>
      <c r="K3543" s="336"/>
      <c r="L3543" s="337">
        <f t="shared" si="166"/>
        <v>16.162562761250008</v>
      </c>
      <c r="M3543" s="337">
        <f t="shared" si="167"/>
        <v>0.4</v>
      </c>
    </row>
    <row r="3544" spans="1:13">
      <c r="A3544" s="334" t="s">
        <v>460</v>
      </c>
      <c r="B3544" s="334" t="s">
        <v>52</v>
      </c>
      <c r="C3544" s="334" t="s">
        <v>52</v>
      </c>
      <c r="D3544" s="334" t="s">
        <v>1537</v>
      </c>
      <c r="E3544" s="334" t="s">
        <v>1041</v>
      </c>
      <c r="F3544" s="334" t="str">
        <f t="shared" si="168"/>
        <v>Dhaka FR Non-PNP</v>
      </c>
      <c r="G3544" s="338">
        <v>2386894</v>
      </c>
      <c r="H3544" s="336">
        <v>337170.09315113391</v>
      </c>
      <c r="I3544" s="336">
        <v>9547.5760000000009</v>
      </c>
      <c r="J3544" s="336"/>
      <c r="K3544" s="336"/>
      <c r="L3544" s="337">
        <f t="shared" si="166"/>
        <v>14.125893028812083</v>
      </c>
      <c r="M3544" s="337">
        <f t="shared" si="167"/>
        <v>0.4</v>
      </c>
    </row>
    <row r="3545" spans="1:13">
      <c r="A3545" s="334" t="s">
        <v>337</v>
      </c>
      <c r="B3545" s="334" t="s">
        <v>186</v>
      </c>
      <c r="C3545" s="334" t="s">
        <v>195</v>
      </c>
      <c r="D3545" s="334" t="s">
        <v>1537</v>
      </c>
      <c r="E3545" s="334" t="s">
        <v>1041</v>
      </c>
      <c r="F3545" s="334" t="str">
        <f t="shared" si="168"/>
        <v>Chattogram FR Non-PNP</v>
      </c>
      <c r="G3545" s="338">
        <v>2378814</v>
      </c>
      <c r="H3545" s="336">
        <v>388270.86031100957</v>
      </c>
      <c r="I3545" s="336">
        <v>9515.2559999999994</v>
      </c>
      <c r="J3545" s="336"/>
      <c r="K3545" s="336"/>
      <c r="L3545" s="337">
        <f t="shared" si="166"/>
        <v>16.322035279387524</v>
      </c>
      <c r="M3545" s="337">
        <f t="shared" si="167"/>
        <v>0.4</v>
      </c>
    </row>
    <row r="3546" spans="1:13">
      <c r="A3546" s="334" t="s">
        <v>349</v>
      </c>
      <c r="B3546" s="334" t="s">
        <v>351</v>
      </c>
      <c r="C3546" s="334" t="s">
        <v>389</v>
      </c>
      <c r="D3546" s="334" t="s">
        <v>1537</v>
      </c>
      <c r="E3546" s="334" t="s">
        <v>1041</v>
      </c>
      <c r="F3546" s="334" t="str">
        <f t="shared" si="168"/>
        <v>Rangpur FR Non-PNP</v>
      </c>
      <c r="G3546" s="338">
        <v>1734860</v>
      </c>
      <c r="H3546" s="336">
        <v>258728.11693270621</v>
      </c>
      <c r="I3546" s="336">
        <v>1.4551915228366852E-11</v>
      </c>
      <c r="J3546" s="336"/>
      <c r="K3546" s="336"/>
      <c r="L3546" s="337">
        <f t="shared" si="166"/>
        <v>14.913486790444544</v>
      </c>
      <c r="M3546" s="337">
        <f t="shared" si="167"/>
        <v>8.3879478622867856E-16</v>
      </c>
    </row>
    <row r="3547" spans="1:13">
      <c r="A3547" s="334" t="s">
        <v>265</v>
      </c>
      <c r="B3547" s="334" t="s">
        <v>18</v>
      </c>
      <c r="C3547" s="334" t="s">
        <v>18</v>
      </c>
      <c r="D3547" s="334" t="s">
        <v>1537</v>
      </c>
      <c r="E3547" s="334" t="s">
        <v>1041</v>
      </c>
      <c r="F3547" s="334" t="str">
        <f t="shared" si="168"/>
        <v>Mymensingh FR Non-PNP</v>
      </c>
      <c r="G3547" s="338">
        <v>2195451</v>
      </c>
      <c r="H3547" s="336">
        <v>296524.2053010019</v>
      </c>
      <c r="I3547" s="336">
        <v>8770</v>
      </c>
      <c r="J3547" s="336"/>
      <c r="K3547" s="336"/>
      <c r="L3547" s="337">
        <f t="shared" si="166"/>
        <v>13.506300313739725</v>
      </c>
      <c r="M3547" s="337">
        <f t="shared" si="167"/>
        <v>0.39946234281703397</v>
      </c>
    </row>
    <row r="3548" spans="1:13">
      <c r="A3548" s="334" t="s">
        <v>352</v>
      </c>
      <c r="B3548" s="334" t="s">
        <v>189</v>
      </c>
      <c r="C3548" s="334" t="s">
        <v>189</v>
      </c>
      <c r="D3548" s="334" t="s">
        <v>1537</v>
      </c>
      <c r="E3548" s="334" t="s">
        <v>1041</v>
      </c>
      <c r="F3548" s="334" t="str">
        <f t="shared" si="168"/>
        <v>Barishal FR Non-PNP</v>
      </c>
      <c r="G3548" s="338">
        <v>2645808</v>
      </c>
      <c r="H3548" s="336">
        <v>371210.80512676435</v>
      </c>
      <c r="I3548" s="336">
        <v>10583.232</v>
      </c>
      <c r="J3548" s="336"/>
      <c r="K3548" s="336"/>
      <c r="L3548" s="337">
        <f t="shared" si="166"/>
        <v>14.030149017871455</v>
      </c>
      <c r="M3548" s="337">
        <f t="shared" si="167"/>
        <v>0.4</v>
      </c>
    </row>
    <row r="3549" spans="1:13">
      <c r="A3549" s="334" t="s">
        <v>599</v>
      </c>
      <c r="B3549" s="334" t="s">
        <v>601</v>
      </c>
      <c r="C3549" s="334" t="s">
        <v>159</v>
      </c>
      <c r="D3549" s="334" t="s">
        <v>1537</v>
      </c>
      <c r="E3549" s="334" t="s">
        <v>1041</v>
      </c>
      <c r="F3549" s="334" t="str">
        <f t="shared" si="168"/>
        <v>Khulna FR Non-PNP</v>
      </c>
      <c r="G3549" s="338">
        <v>3137585</v>
      </c>
      <c r="H3549" s="336">
        <v>653759.5130468281</v>
      </c>
      <c r="I3549" s="336">
        <v>12550.34</v>
      </c>
      <c r="J3549" s="336"/>
      <c r="K3549" s="336"/>
      <c r="L3549" s="337">
        <f t="shared" si="166"/>
        <v>20.836392099236452</v>
      </c>
      <c r="M3549" s="337">
        <f t="shared" si="167"/>
        <v>0.4</v>
      </c>
    </row>
    <row r="3550" spans="1:13">
      <c r="A3550" s="334" t="s">
        <v>1239</v>
      </c>
      <c r="B3550" s="334" t="s">
        <v>522</v>
      </c>
      <c r="C3550" s="334" t="s">
        <v>52</v>
      </c>
      <c r="D3550" s="334" t="s">
        <v>1537</v>
      </c>
      <c r="E3550" s="334" t="s">
        <v>1041</v>
      </c>
      <c r="F3550" s="334" t="str">
        <f t="shared" si="168"/>
        <v>Dhaka FR Non-PNP</v>
      </c>
      <c r="G3550" s="338">
        <v>1456395</v>
      </c>
      <c r="H3550" s="336">
        <v>226792.10748387952</v>
      </c>
      <c r="I3550" s="336">
        <v>5825.58</v>
      </c>
      <c r="J3550" s="336"/>
      <c r="K3550" s="336"/>
      <c r="L3550" s="337">
        <f t="shared" si="166"/>
        <v>15.572156419369712</v>
      </c>
      <c r="M3550" s="337">
        <f t="shared" si="167"/>
        <v>0.4</v>
      </c>
    </row>
    <row r="3551" spans="1:13">
      <c r="A3551" s="334" t="s">
        <v>422</v>
      </c>
      <c r="B3551" s="334" t="s">
        <v>186</v>
      </c>
      <c r="C3551" s="334" t="s">
        <v>195</v>
      </c>
      <c r="D3551" s="334" t="s">
        <v>1537</v>
      </c>
      <c r="E3551" s="334" t="s">
        <v>1041</v>
      </c>
      <c r="F3551" s="334" t="str">
        <f t="shared" si="168"/>
        <v>Chattogram FR Non-PNP</v>
      </c>
      <c r="G3551" s="338">
        <v>1906727</v>
      </c>
      <c r="H3551" s="336">
        <v>273568.28397222713</v>
      </c>
      <c r="I3551" s="336">
        <v>7.2759576141834259E-12</v>
      </c>
      <c r="J3551" s="336"/>
      <c r="K3551" s="336"/>
      <c r="L3551" s="337">
        <f t="shared" si="166"/>
        <v>14.347532917519242</v>
      </c>
      <c r="M3551" s="337">
        <f t="shared" si="167"/>
        <v>3.8159409365805521E-16</v>
      </c>
    </row>
    <row r="3552" spans="1:13">
      <c r="A3552" s="334" t="s">
        <v>255</v>
      </c>
      <c r="B3552" s="334" t="s">
        <v>79</v>
      </c>
      <c r="C3552" s="334" t="s">
        <v>52</v>
      </c>
      <c r="D3552" s="334" t="s">
        <v>1537</v>
      </c>
      <c r="E3552" s="334" t="s">
        <v>1041</v>
      </c>
      <c r="F3552" s="334" t="str">
        <f t="shared" si="168"/>
        <v>Dhaka FR Non-PNP</v>
      </c>
      <c r="G3552" s="338">
        <v>3049920</v>
      </c>
      <c r="H3552" s="336">
        <v>427892.85564396816</v>
      </c>
      <c r="I3552" s="336">
        <v>12199.68</v>
      </c>
      <c r="J3552" s="336"/>
      <c r="K3552" s="336"/>
      <c r="L3552" s="337">
        <f t="shared" si="166"/>
        <v>14.029641946148363</v>
      </c>
      <c r="M3552" s="337">
        <f t="shared" si="167"/>
        <v>0.4</v>
      </c>
    </row>
    <row r="3553" spans="1:13">
      <c r="A3553" s="334" t="s">
        <v>835</v>
      </c>
      <c r="B3553" s="334" t="s">
        <v>313</v>
      </c>
      <c r="C3553" s="334" t="s">
        <v>189</v>
      </c>
      <c r="D3553" s="334" t="s">
        <v>1537</v>
      </c>
      <c r="E3553" s="334" t="s">
        <v>1041</v>
      </c>
      <c r="F3553" s="334" t="str">
        <f t="shared" si="168"/>
        <v>Barishal FR Non-PNP</v>
      </c>
      <c r="G3553" s="338">
        <v>3690377</v>
      </c>
      <c r="H3553" s="336">
        <v>538282.27955942741</v>
      </c>
      <c r="I3553" s="336">
        <v>14761.508</v>
      </c>
      <c r="J3553" s="336"/>
      <c r="K3553" s="336"/>
      <c r="L3553" s="337">
        <f t="shared" si="166"/>
        <v>14.586105418482379</v>
      </c>
      <c r="M3553" s="337">
        <f t="shared" si="167"/>
        <v>0.4</v>
      </c>
    </row>
    <row r="3554" spans="1:13">
      <c r="A3554" s="334" t="s">
        <v>395</v>
      </c>
      <c r="B3554" s="334" t="s">
        <v>52</v>
      </c>
      <c r="C3554" s="334" t="s">
        <v>52</v>
      </c>
      <c r="D3554" s="334" t="s">
        <v>1537</v>
      </c>
      <c r="E3554" s="334" t="s">
        <v>1041</v>
      </c>
      <c r="F3554" s="334" t="str">
        <f t="shared" si="168"/>
        <v>Dhaka FR Non-PNP</v>
      </c>
      <c r="G3554" s="338">
        <v>2529427</v>
      </c>
      <c r="H3554" s="336">
        <v>376643.37356704049</v>
      </c>
      <c r="I3554" s="336">
        <v>10117.708000000001</v>
      </c>
      <c r="J3554" s="336"/>
      <c r="K3554" s="336"/>
      <c r="L3554" s="337">
        <f t="shared" si="166"/>
        <v>14.890462289168276</v>
      </c>
      <c r="M3554" s="337">
        <f t="shared" si="167"/>
        <v>0.4</v>
      </c>
    </row>
    <row r="3555" spans="1:13">
      <c r="A3555" s="334" t="s">
        <v>122</v>
      </c>
      <c r="B3555" s="334" t="s">
        <v>52</v>
      </c>
      <c r="C3555" s="334" t="s">
        <v>52</v>
      </c>
      <c r="D3555" s="334" t="s">
        <v>1537</v>
      </c>
      <c r="E3555" s="334" t="s">
        <v>1041</v>
      </c>
      <c r="F3555" s="334" t="str">
        <f t="shared" si="168"/>
        <v>Dhaka FR Non-PNP</v>
      </c>
      <c r="G3555" s="338">
        <v>3297214</v>
      </c>
      <c r="H3555" s="336">
        <v>481235.06602063763</v>
      </c>
      <c r="I3555" s="336">
        <v>13188.856</v>
      </c>
      <c r="J3555" s="336"/>
      <c r="K3555" s="336"/>
      <c r="L3555" s="337">
        <f t="shared" si="166"/>
        <v>14.595202677795182</v>
      </c>
      <c r="M3555" s="337">
        <f t="shared" si="167"/>
        <v>0.4</v>
      </c>
    </row>
    <row r="3556" spans="1:13">
      <c r="A3556" s="334" t="s">
        <v>291</v>
      </c>
      <c r="B3556" s="334" t="s">
        <v>18</v>
      </c>
      <c r="C3556" s="334" t="s">
        <v>18</v>
      </c>
      <c r="D3556" s="334" t="s">
        <v>1537</v>
      </c>
      <c r="E3556" s="334" t="s">
        <v>1041</v>
      </c>
      <c r="F3556" s="334" t="str">
        <f t="shared" si="168"/>
        <v>Mymensingh FR Non-PNP</v>
      </c>
      <c r="G3556" s="338">
        <v>1611238</v>
      </c>
      <c r="H3556" s="336">
        <v>226277.13452690668</v>
      </c>
      <c r="I3556" s="336">
        <v>6444.9520000000002</v>
      </c>
      <c r="J3556" s="336"/>
      <c r="K3556" s="336"/>
      <c r="L3556" s="337">
        <f t="shared" si="166"/>
        <v>14.043681599298594</v>
      </c>
      <c r="M3556" s="337">
        <f t="shared" si="167"/>
        <v>0.4</v>
      </c>
    </row>
    <row r="3557" spans="1:13">
      <c r="A3557" s="334" t="s">
        <v>316</v>
      </c>
      <c r="B3557" s="334" t="s">
        <v>52</v>
      </c>
      <c r="C3557" s="334" t="s">
        <v>52</v>
      </c>
      <c r="D3557" s="334" t="s">
        <v>1537</v>
      </c>
      <c r="E3557" s="334" t="s">
        <v>1041</v>
      </c>
      <c r="F3557" s="334" t="str">
        <f t="shared" si="168"/>
        <v>Dhaka FR Non-PNP</v>
      </c>
      <c r="G3557" s="338">
        <v>3211299</v>
      </c>
      <c r="H3557" s="336">
        <v>518759.7969084403</v>
      </c>
      <c r="I3557" s="336">
        <v>12845.196</v>
      </c>
      <c r="J3557" s="336"/>
      <c r="K3557" s="336"/>
      <c r="L3557" s="337">
        <f t="shared" si="166"/>
        <v>16.154204168108926</v>
      </c>
      <c r="M3557" s="337">
        <f t="shared" si="167"/>
        <v>0.4</v>
      </c>
    </row>
    <row r="3558" spans="1:13">
      <c r="A3558" s="334" t="s">
        <v>1264</v>
      </c>
      <c r="B3558" s="334" t="s">
        <v>136</v>
      </c>
      <c r="C3558" s="334" t="s">
        <v>131</v>
      </c>
      <c r="D3558" s="334" t="s">
        <v>1537</v>
      </c>
      <c r="E3558" s="334" t="s">
        <v>1041</v>
      </c>
      <c r="F3558" s="334" t="str">
        <f t="shared" si="168"/>
        <v>Sylhet FR Non-PNP</v>
      </c>
      <c r="G3558" s="338">
        <v>1344708</v>
      </c>
      <c r="H3558" s="336">
        <v>185826.28548153536</v>
      </c>
      <c r="I3558" s="336">
        <v>5378.8320000000003</v>
      </c>
      <c r="J3558" s="336"/>
      <c r="K3558" s="336"/>
      <c r="L3558" s="337">
        <f t="shared" si="166"/>
        <v>13.819080832532816</v>
      </c>
      <c r="M3558" s="337">
        <f t="shared" si="167"/>
        <v>0.4</v>
      </c>
    </row>
    <row r="3559" spans="1:13">
      <c r="A3559" s="334" t="s">
        <v>1275</v>
      </c>
      <c r="B3559" s="334" t="s">
        <v>165</v>
      </c>
      <c r="C3559" s="334" t="s">
        <v>52</v>
      </c>
      <c r="D3559" s="334" t="s">
        <v>1537</v>
      </c>
      <c r="E3559" s="334" t="s">
        <v>1041</v>
      </c>
      <c r="F3559" s="334" t="str">
        <f t="shared" si="168"/>
        <v>Dhaka FR Non-PNP</v>
      </c>
      <c r="G3559" s="338">
        <v>2058836</v>
      </c>
      <c r="H3559" s="336">
        <v>332559.36696372082</v>
      </c>
      <c r="I3559" s="336">
        <v>8235.344000000001</v>
      </c>
      <c r="J3559" s="336"/>
      <c r="K3559" s="336"/>
      <c r="L3559" s="337">
        <f t="shared" si="166"/>
        <v>16.152785698507351</v>
      </c>
      <c r="M3559" s="337">
        <f t="shared" si="167"/>
        <v>0.4</v>
      </c>
    </row>
    <row r="3560" spans="1:13">
      <c r="A3560" s="334" t="s">
        <v>330</v>
      </c>
      <c r="B3560" s="334" t="s">
        <v>18</v>
      </c>
      <c r="C3560" s="334" t="s">
        <v>18</v>
      </c>
      <c r="D3560" s="334" t="s">
        <v>1537</v>
      </c>
      <c r="E3560" s="334" t="s">
        <v>1041</v>
      </c>
      <c r="F3560" s="334" t="str">
        <f t="shared" si="168"/>
        <v>Mymensingh FR Non-PNP</v>
      </c>
      <c r="G3560" s="338">
        <v>1027244</v>
      </c>
      <c r="H3560" s="336">
        <v>136858.43187871174</v>
      </c>
      <c r="I3560" s="336">
        <v>4108.9759999999997</v>
      </c>
      <c r="J3560" s="336"/>
      <c r="K3560" s="336"/>
      <c r="L3560" s="337">
        <f t="shared" si="166"/>
        <v>13.322874787169528</v>
      </c>
      <c r="M3560" s="337">
        <f t="shared" si="167"/>
        <v>0.4</v>
      </c>
    </row>
    <row r="3561" spans="1:13">
      <c r="A3561" s="334" t="s">
        <v>184</v>
      </c>
      <c r="B3561" s="334" t="s">
        <v>186</v>
      </c>
      <c r="C3561" s="334" t="s">
        <v>195</v>
      </c>
      <c r="D3561" s="334" t="s">
        <v>1537</v>
      </c>
      <c r="E3561" s="334" t="s">
        <v>1041</v>
      </c>
      <c r="F3561" s="334" t="str">
        <f t="shared" si="168"/>
        <v>Chattogram FR Non-PNP</v>
      </c>
      <c r="G3561" s="338">
        <v>2096567</v>
      </c>
      <c r="H3561" s="336">
        <v>300425.42189196713</v>
      </c>
      <c r="I3561" s="336">
        <v>8386.268</v>
      </c>
      <c r="J3561" s="336"/>
      <c r="K3561" s="336"/>
      <c r="L3561" s="337">
        <f t="shared" si="166"/>
        <v>14.329397624400608</v>
      </c>
      <c r="M3561" s="337">
        <f t="shared" si="167"/>
        <v>0.4</v>
      </c>
    </row>
    <row r="3562" spans="1:13">
      <c r="A3562" s="334" t="s">
        <v>177</v>
      </c>
      <c r="B3562" s="334" t="s">
        <v>52</v>
      </c>
      <c r="C3562" s="334" t="s">
        <v>52</v>
      </c>
      <c r="D3562" s="334" t="s">
        <v>1537</v>
      </c>
      <c r="E3562" s="334" t="s">
        <v>1041</v>
      </c>
      <c r="F3562" s="334" t="str">
        <f t="shared" si="168"/>
        <v>Dhaka FR Non-PNP</v>
      </c>
      <c r="G3562" s="338">
        <v>2577433</v>
      </c>
      <c r="H3562" s="336">
        <v>391479.5696292544</v>
      </c>
      <c r="I3562" s="336">
        <v>10309.732</v>
      </c>
      <c r="J3562" s="336"/>
      <c r="K3562" s="336"/>
      <c r="L3562" s="337">
        <f t="shared" si="166"/>
        <v>15.188738936346915</v>
      </c>
      <c r="M3562" s="337">
        <f t="shared" si="167"/>
        <v>0.4</v>
      </c>
    </row>
    <row r="3563" spans="1:13">
      <c r="A3563" s="334" t="s">
        <v>377</v>
      </c>
      <c r="B3563" s="334" t="s">
        <v>362</v>
      </c>
      <c r="C3563" s="334" t="s">
        <v>52</v>
      </c>
      <c r="D3563" s="334" t="s">
        <v>1537</v>
      </c>
      <c r="E3563" s="334" t="s">
        <v>1041</v>
      </c>
      <c r="F3563" s="334" t="str">
        <f t="shared" si="168"/>
        <v>Dhaka FR Non-PNP</v>
      </c>
      <c r="G3563" s="338">
        <v>2211402</v>
      </c>
      <c r="H3563" s="336">
        <v>358022.99796345731</v>
      </c>
      <c r="I3563" s="336">
        <v>8845.6080000000002</v>
      </c>
      <c r="J3563" s="336"/>
      <c r="K3563" s="336"/>
      <c r="L3563" s="337">
        <f t="shared" si="166"/>
        <v>16.189864979929354</v>
      </c>
      <c r="M3563" s="337">
        <f t="shared" si="167"/>
        <v>0.4</v>
      </c>
    </row>
    <row r="3564" spans="1:13">
      <c r="A3564" s="334" t="s">
        <v>451</v>
      </c>
      <c r="B3564" s="334" t="s">
        <v>362</v>
      </c>
      <c r="C3564" s="334" t="s">
        <v>52</v>
      </c>
      <c r="D3564" s="334" t="s">
        <v>1537</v>
      </c>
      <c r="E3564" s="334" t="s">
        <v>1041</v>
      </c>
      <c r="F3564" s="334" t="str">
        <f t="shared" si="168"/>
        <v>Dhaka FR Non-PNP</v>
      </c>
      <c r="G3564" s="338">
        <v>1447957</v>
      </c>
      <c r="H3564" s="336">
        <v>236457.61581937209</v>
      </c>
      <c r="I3564" s="336">
        <v>5791.8280000000004</v>
      </c>
      <c r="J3564" s="336"/>
      <c r="K3564" s="336"/>
      <c r="L3564" s="337">
        <f t="shared" si="166"/>
        <v>16.330430794517522</v>
      </c>
      <c r="M3564" s="337">
        <f t="shared" si="167"/>
        <v>0.4</v>
      </c>
    </row>
    <row r="3565" spans="1:13">
      <c r="A3565" s="334" t="s">
        <v>166</v>
      </c>
      <c r="B3565" s="334" t="s">
        <v>150</v>
      </c>
      <c r="C3565" s="334" t="s">
        <v>107</v>
      </c>
      <c r="D3565" s="334" t="s">
        <v>1537</v>
      </c>
      <c r="E3565" s="334" t="s">
        <v>1041</v>
      </c>
      <c r="F3565" s="334" t="str">
        <f t="shared" si="168"/>
        <v>Rajshahi FR Non-PNP</v>
      </c>
      <c r="G3565" s="338">
        <v>1104105</v>
      </c>
      <c r="H3565" s="336">
        <v>160528.29715582254</v>
      </c>
      <c r="I3565" s="336">
        <v>48757.758406337576</v>
      </c>
      <c r="J3565" s="336"/>
      <c r="K3565" s="336"/>
      <c r="L3565" s="337">
        <f t="shared" si="166"/>
        <v>14.539223819819902</v>
      </c>
      <c r="M3565" s="337">
        <f t="shared" si="167"/>
        <v>4.4160436196138564</v>
      </c>
    </row>
    <row r="3566" spans="1:13">
      <c r="A3566" s="334" t="s">
        <v>67</v>
      </c>
      <c r="B3566" s="334" t="s">
        <v>52</v>
      </c>
      <c r="C3566" s="334" t="s">
        <v>52</v>
      </c>
      <c r="D3566" s="334" t="s">
        <v>1537</v>
      </c>
      <c r="E3566" s="334" t="s">
        <v>1041</v>
      </c>
      <c r="F3566" s="334" t="str">
        <f t="shared" si="168"/>
        <v>Dhaka FR Non-PNP</v>
      </c>
      <c r="G3566" s="338">
        <v>3002279</v>
      </c>
      <c r="H3566" s="336">
        <v>433670.18297344382</v>
      </c>
      <c r="I3566" s="336">
        <v>12009.116</v>
      </c>
      <c r="J3566" s="336"/>
      <c r="K3566" s="336"/>
      <c r="L3566" s="337">
        <f t="shared" si="166"/>
        <v>14.444699608978507</v>
      </c>
      <c r="M3566" s="337">
        <f t="shared" si="167"/>
        <v>0.4</v>
      </c>
    </row>
    <row r="3567" spans="1:13">
      <c r="A3567" s="334" t="s">
        <v>151</v>
      </c>
      <c r="B3567" s="334" t="s">
        <v>153</v>
      </c>
      <c r="C3567" s="334" t="s">
        <v>18</v>
      </c>
      <c r="D3567" s="334" t="s">
        <v>1537</v>
      </c>
      <c r="E3567" s="334" t="s">
        <v>1041</v>
      </c>
      <c r="F3567" s="334" t="str">
        <f t="shared" si="168"/>
        <v>Mymensingh FR Non-PNP</v>
      </c>
      <c r="G3567" s="338">
        <v>1412021</v>
      </c>
      <c r="H3567" s="336">
        <v>247352.45691805155</v>
      </c>
      <c r="I3567" s="336">
        <v>5648.0839999999998</v>
      </c>
      <c r="J3567" s="336"/>
      <c r="K3567" s="336"/>
      <c r="L3567" s="337">
        <f t="shared" si="166"/>
        <v>17.517618853972536</v>
      </c>
      <c r="M3567" s="337">
        <f t="shared" si="167"/>
        <v>0.4</v>
      </c>
    </row>
    <row r="3568" spans="1:13">
      <c r="A3568" s="334" t="s">
        <v>547</v>
      </c>
      <c r="B3568" s="334" t="s">
        <v>52</v>
      </c>
      <c r="C3568" s="334" t="s">
        <v>52</v>
      </c>
      <c r="D3568" s="334" t="s">
        <v>1537</v>
      </c>
      <c r="E3568" s="334" t="s">
        <v>1041</v>
      </c>
      <c r="F3568" s="334" t="str">
        <f t="shared" si="168"/>
        <v>Dhaka FR Non-PNP</v>
      </c>
      <c r="G3568" s="338">
        <v>2640602</v>
      </c>
      <c r="H3568" s="336">
        <v>364691.99569629633</v>
      </c>
      <c r="I3568" s="336">
        <v>10562.407999999999</v>
      </c>
      <c r="J3568" s="336"/>
      <c r="K3568" s="336"/>
      <c r="L3568" s="337">
        <f t="shared" si="166"/>
        <v>13.810941432911751</v>
      </c>
      <c r="M3568" s="337">
        <f t="shared" si="167"/>
        <v>0.4</v>
      </c>
    </row>
    <row r="3569" spans="1:13">
      <c r="A3569" s="334" t="s">
        <v>1142</v>
      </c>
      <c r="B3569" s="334" t="s">
        <v>300</v>
      </c>
      <c r="C3569" s="334" t="s">
        <v>18</v>
      </c>
      <c r="D3569" s="334" t="s">
        <v>1537</v>
      </c>
      <c r="E3569" s="334" t="s">
        <v>1041</v>
      </c>
      <c r="F3569" s="334" t="str">
        <f t="shared" si="168"/>
        <v>Mymensingh FR Non-PNP</v>
      </c>
      <c r="G3569" s="338">
        <v>2378509</v>
      </c>
      <c r="H3569" s="336">
        <v>364253.22588097863</v>
      </c>
      <c r="I3569" s="336">
        <v>-2.2737367544323206E-13</v>
      </c>
      <c r="J3569" s="336"/>
      <c r="K3569" s="336"/>
      <c r="L3569" s="337">
        <f t="shared" si="166"/>
        <v>15.314351380674978</v>
      </c>
      <c r="M3569" s="337">
        <f t="shared" si="167"/>
        <v>-9.5595045233476966E-18</v>
      </c>
    </row>
    <row r="3570" spans="1:13">
      <c r="A3570" s="334" t="s">
        <v>181</v>
      </c>
      <c r="B3570" s="334" t="s">
        <v>908</v>
      </c>
      <c r="C3570" s="334" t="s">
        <v>131</v>
      </c>
      <c r="D3570" s="334" t="s">
        <v>1537</v>
      </c>
      <c r="E3570" s="334" t="s">
        <v>1041</v>
      </c>
      <c r="F3570" s="334" t="str">
        <f t="shared" si="168"/>
        <v>Sylhet FR Non-PNP</v>
      </c>
      <c r="G3570" s="338">
        <v>1962974</v>
      </c>
      <c r="H3570" s="336">
        <v>250322.65444996438</v>
      </c>
      <c r="I3570" s="336">
        <v>3.637978807091713E-11</v>
      </c>
      <c r="J3570" s="336"/>
      <c r="K3570" s="336"/>
      <c r="L3570" s="337">
        <f t="shared" si="166"/>
        <v>12.752214468962114</v>
      </c>
      <c r="M3570" s="337">
        <f t="shared" si="167"/>
        <v>1.8532995378908293E-15</v>
      </c>
    </row>
    <row r="3571" spans="1:13">
      <c r="A3571" s="334" t="s">
        <v>307</v>
      </c>
      <c r="B3571" s="334" t="s">
        <v>79</v>
      </c>
      <c r="C3571" s="334" t="s">
        <v>52</v>
      </c>
      <c r="D3571" s="334" t="s">
        <v>1537</v>
      </c>
      <c r="E3571" s="334" t="s">
        <v>1041</v>
      </c>
      <c r="F3571" s="334" t="str">
        <f t="shared" si="168"/>
        <v>Dhaka FR Non-PNP</v>
      </c>
      <c r="G3571" s="338">
        <v>3653237</v>
      </c>
      <c r="H3571" s="336">
        <v>535237.94057117717</v>
      </c>
      <c r="I3571" s="336">
        <v>21108</v>
      </c>
      <c r="J3571" s="336"/>
      <c r="K3571" s="336"/>
      <c r="L3571" s="337">
        <f t="shared" si="166"/>
        <v>14.651059883910547</v>
      </c>
      <c r="M3571" s="337">
        <f t="shared" si="167"/>
        <v>0.57778895812124975</v>
      </c>
    </row>
    <row r="3572" spans="1:13">
      <c r="A3572" s="334" t="s">
        <v>303</v>
      </c>
      <c r="B3572" s="334" t="s">
        <v>211</v>
      </c>
      <c r="C3572" s="334" t="s">
        <v>189</v>
      </c>
      <c r="D3572" s="334" t="s">
        <v>1537</v>
      </c>
      <c r="E3572" s="334" t="s">
        <v>1041</v>
      </c>
      <c r="F3572" s="334" t="str">
        <f t="shared" si="168"/>
        <v>Barishal FR Non-PNP</v>
      </c>
      <c r="G3572" s="338">
        <v>1905602</v>
      </c>
      <c r="H3572" s="336">
        <v>249629.12845719652</v>
      </c>
      <c r="I3572" s="336">
        <v>7622.4080000000004</v>
      </c>
      <c r="J3572" s="336"/>
      <c r="K3572" s="336"/>
      <c r="L3572" s="337">
        <f t="shared" si="166"/>
        <v>13.099751598560271</v>
      </c>
      <c r="M3572" s="337">
        <f t="shared" si="167"/>
        <v>0.4</v>
      </c>
    </row>
    <row r="3573" spans="1:13">
      <c r="A3573" s="334" t="s">
        <v>343</v>
      </c>
      <c r="B3573" s="334" t="s">
        <v>79</v>
      </c>
      <c r="C3573" s="334" t="s">
        <v>52</v>
      </c>
      <c r="D3573" s="334" t="s">
        <v>1537</v>
      </c>
      <c r="E3573" s="334" t="s">
        <v>1041</v>
      </c>
      <c r="F3573" s="334" t="str">
        <f t="shared" si="168"/>
        <v>Dhaka FR Non-PNP</v>
      </c>
      <c r="G3573" s="338">
        <v>2724038</v>
      </c>
      <c r="H3573" s="336">
        <v>393320.94638053415</v>
      </c>
      <c r="I3573" s="336">
        <v>10896.152</v>
      </c>
      <c r="J3573" s="336"/>
      <c r="K3573" s="336"/>
      <c r="L3573" s="337">
        <f t="shared" si="166"/>
        <v>14.4388935242656</v>
      </c>
      <c r="M3573" s="337">
        <f t="shared" si="167"/>
        <v>0.4</v>
      </c>
    </row>
    <row r="3574" spans="1:13">
      <c r="A3574" s="334" t="s">
        <v>602</v>
      </c>
      <c r="B3574" s="334" t="s">
        <v>52</v>
      </c>
      <c r="C3574" s="334" t="s">
        <v>52</v>
      </c>
      <c r="D3574" s="334" t="s">
        <v>1537</v>
      </c>
      <c r="E3574" s="334" t="s">
        <v>1041</v>
      </c>
      <c r="F3574" s="334" t="str">
        <f t="shared" si="168"/>
        <v>Dhaka FR Non-PNP</v>
      </c>
      <c r="G3574" s="338">
        <v>2360655</v>
      </c>
      <c r="H3574" s="336">
        <v>353344.15977183747</v>
      </c>
      <c r="I3574" s="336">
        <v>9442.6200000000008</v>
      </c>
      <c r="J3574" s="336"/>
      <c r="K3574" s="336"/>
      <c r="L3574" s="337">
        <f t="shared" si="166"/>
        <v>14.968055890074469</v>
      </c>
      <c r="M3574" s="337">
        <f t="shared" si="167"/>
        <v>0.4</v>
      </c>
    </row>
    <row r="3575" spans="1:13">
      <c r="A3575" s="334" t="s">
        <v>381</v>
      </c>
      <c r="B3575" s="334" t="s">
        <v>351</v>
      </c>
      <c r="C3575" s="334" t="s">
        <v>389</v>
      </c>
      <c r="D3575" s="334" t="s">
        <v>1537</v>
      </c>
      <c r="E3575" s="334" t="s">
        <v>1041</v>
      </c>
      <c r="F3575" s="334" t="str">
        <f t="shared" si="168"/>
        <v>Rangpur FR Non-PNP</v>
      </c>
      <c r="G3575" s="338">
        <v>2346337</v>
      </c>
      <c r="H3575" s="336">
        <v>344719.86186673352</v>
      </c>
      <c r="I3575" s="336">
        <v>9385.348</v>
      </c>
      <c r="J3575" s="336"/>
      <c r="K3575" s="336"/>
      <c r="L3575" s="337">
        <f t="shared" si="166"/>
        <v>14.691830792709382</v>
      </c>
      <c r="M3575" s="337">
        <f t="shared" si="167"/>
        <v>0.4</v>
      </c>
    </row>
    <row r="3576" spans="1:13">
      <c r="A3576" s="334" t="s">
        <v>196</v>
      </c>
      <c r="B3576" s="334" t="s">
        <v>195</v>
      </c>
      <c r="C3576" s="334" t="s">
        <v>195</v>
      </c>
      <c r="D3576" s="334" t="s">
        <v>1537</v>
      </c>
      <c r="E3576" s="334" t="s">
        <v>1041</v>
      </c>
      <c r="F3576" s="334" t="str">
        <f t="shared" si="168"/>
        <v>Chattogram FR Non-PNP</v>
      </c>
      <c r="G3576" s="338">
        <v>4992799</v>
      </c>
      <c r="H3576" s="336">
        <v>1083873.2924851263</v>
      </c>
      <c r="I3576" s="336">
        <v>19971.196</v>
      </c>
      <c r="J3576" s="336"/>
      <c r="K3576" s="336"/>
      <c r="L3576" s="337">
        <f t="shared" si="166"/>
        <v>21.708730763748477</v>
      </c>
      <c r="M3576" s="337">
        <f t="shared" si="167"/>
        <v>0.4</v>
      </c>
    </row>
    <row r="3577" spans="1:13">
      <c r="A3577" s="334" t="s">
        <v>634</v>
      </c>
      <c r="B3577" s="334" t="s">
        <v>150</v>
      </c>
      <c r="C3577" s="334" t="s">
        <v>107</v>
      </c>
      <c r="D3577" s="334" t="s">
        <v>1537</v>
      </c>
      <c r="E3577" s="334" t="s">
        <v>1041</v>
      </c>
      <c r="F3577" s="334" t="str">
        <f t="shared" si="168"/>
        <v>Rajshahi FR Non-PNP</v>
      </c>
      <c r="G3577" s="338">
        <v>2122945</v>
      </c>
      <c r="H3577" s="336">
        <v>278812.21124105377</v>
      </c>
      <c r="I3577" s="336">
        <v>8491.7800000000007</v>
      </c>
      <c r="J3577" s="336"/>
      <c r="K3577" s="336"/>
      <c r="L3577" s="337">
        <f t="shared" si="166"/>
        <v>13.133275296395045</v>
      </c>
      <c r="M3577" s="337">
        <f t="shared" si="167"/>
        <v>0.4</v>
      </c>
    </row>
    <row r="3578" spans="1:13">
      <c r="A3578" s="334" t="s">
        <v>263</v>
      </c>
      <c r="B3578" s="334" t="s">
        <v>131</v>
      </c>
      <c r="C3578" s="334" t="s">
        <v>131</v>
      </c>
      <c r="D3578" s="334" t="s">
        <v>1537</v>
      </c>
      <c r="E3578" s="334" t="s">
        <v>1041</v>
      </c>
      <c r="F3578" s="334" t="str">
        <f t="shared" si="168"/>
        <v>Sylhet FR Non-PNP</v>
      </c>
      <c r="G3578" s="338">
        <v>1507057</v>
      </c>
      <c r="H3578" s="336">
        <v>204994.15191597948</v>
      </c>
      <c r="I3578" s="336">
        <v>6609.1174133228888</v>
      </c>
      <c r="J3578" s="336"/>
      <c r="K3578" s="336"/>
      <c r="L3578" s="337">
        <f t="shared" si="166"/>
        <v>13.602282588911999</v>
      </c>
      <c r="M3578" s="337">
        <f t="shared" si="167"/>
        <v>0.43854462129321514</v>
      </c>
    </row>
    <row r="3579" spans="1:13">
      <c r="A3579" s="334" t="s">
        <v>116</v>
      </c>
      <c r="B3579" s="334" t="s">
        <v>52</v>
      </c>
      <c r="C3579" s="334" t="s">
        <v>52</v>
      </c>
      <c r="D3579" s="334" t="s">
        <v>1537</v>
      </c>
      <c r="E3579" s="334" t="s">
        <v>1041</v>
      </c>
      <c r="F3579" s="334" t="str">
        <f t="shared" si="168"/>
        <v>Dhaka FR Non-PNP</v>
      </c>
      <c r="G3579" s="338">
        <v>2874342</v>
      </c>
      <c r="H3579" s="336">
        <v>345489.54806320491</v>
      </c>
      <c r="I3579" s="336">
        <v>11497.368</v>
      </c>
      <c r="J3579" s="336"/>
      <c r="K3579" s="336"/>
      <c r="L3579" s="337">
        <f t="shared" si="166"/>
        <v>12.019778720249883</v>
      </c>
      <c r="M3579" s="337">
        <f t="shared" si="167"/>
        <v>0.4</v>
      </c>
    </row>
    <row r="3580" spans="1:13">
      <c r="A3580" s="334" t="s">
        <v>301</v>
      </c>
      <c r="B3580" s="334" t="s">
        <v>1566</v>
      </c>
      <c r="C3580" s="334" t="s">
        <v>389</v>
      </c>
      <c r="D3580" s="334" t="s">
        <v>1537</v>
      </c>
      <c r="E3580" s="334" t="s">
        <v>1041</v>
      </c>
      <c r="F3580" s="334" t="str">
        <f t="shared" si="168"/>
        <v>Rangpur FR Non-PNP</v>
      </c>
      <c r="G3580" s="338">
        <v>1939941</v>
      </c>
      <c r="H3580" s="336">
        <v>287306.58618105942</v>
      </c>
      <c r="I3580" s="336">
        <v>7759.7640000000001</v>
      </c>
      <c r="J3580" s="336"/>
      <c r="K3580" s="336"/>
      <c r="L3580" s="337">
        <f t="shared" si="166"/>
        <v>14.810068253676759</v>
      </c>
      <c r="M3580" s="337">
        <f t="shared" si="167"/>
        <v>0.4</v>
      </c>
    </row>
    <row r="3581" spans="1:13">
      <c r="A3581" s="334" t="s">
        <v>418</v>
      </c>
      <c r="B3581" s="334" t="s">
        <v>52</v>
      </c>
      <c r="C3581" s="334" t="s">
        <v>52</v>
      </c>
      <c r="D3581" s="334" t="s">
        <v>1537</v>
      </c>
      <c r="E3581" s="334" t="s">
        <v>1041</v>
      </c>
      <c r="F3581" s="334" t="str">
        <f t="shared" si="168"/>
        <v>Dhaka FR Non-PNP</v>
      </c>
      <c r="G3581" s="338">
        <v>1523677</v>
      </c>
      <c r="H3581" s="336">
        <v>286077.11978639208</v>
      </c>
      <c r="I3581" s="336">
        <v>6094.7080000000005</v>
      </c>
      <c r="J3581" s="336"/>
      <c r="K3581" s="336"/>
      <c r="L3581" s="337">
        <f t="shared" si="166"/>
        <v>18.77544386286543</v>
      </c>
      <c r="M3581" s="337">
        <f t="shared" si="167"/>
        <v>0.4</v>
      </c>
    </row>
    <row r="3582" spans="1:13">
      <c r="A3582" s="334" t="s">
        <v>160</v>
      </c>
      <c r="B3582" s="334" t="s">
        <v>162</v>
      </c>
      <c r="C3582" s="334" t="s">
        <v>195</v>
      </c>
      <c r="D3582" s="334" t="s">
        <v>1537</v>
      </c>
      <c r="E3582" s="334" t="s">
        <v>1041</v>
      </c>
      <c r="F3582" s="334" t="str">
        <f t="shared" si="168"/>
        <v>Chattogram FR Non-PNP</v>
      </c>
      <c r="G3582" s="338">
        <v>2086575</v>
      </c>
      <c r="H3582" s="336">
        <v>265416.98606696096</v>
      </c>
      <c r="I3582" s="336">
        <v>8346.2999999999993</v>
      </c>
      <c r="J3582" s="336"/>
      <c r="K3582" s="336"/>
      <c r="L3582" s="337">
        <f t="shared" si="166"/>
        <v>12.72022266474778</v>
      </c>
      <c r="M3582" s="337">
        <f t="shared" si="167"/>
        <v>0.4</v>
      </c>
    </row>
    <row r="3583" spans="1:13">
      <c r="A3583" s="334" t="s">
        <v>360</v>
      </c>
      <c r="B3583" s="334" t="s">
        <v>362</v>
      </c>
      <c r="C3583" s="334" t="s">
        <v>52</v>
      </c>
      <c r="D3583" s="334" t="s">
        <v>1537</v>
      </c>
      <c r="E3583" s="334" t="s">
        <v>1041</v>
      </c>
      <c r="F3583" s="334" t="str">
        <f t="shared" si="168"/>
        <v>Dhaka FR Non-PNP</v>
      </c>
      <c r="G3583" s="338">
        <v>2516106</v>
      </c>
      <c r="H3583" s="336">
        <v>396625.38814293034</v>
      </c>
      <c r="I3583" s="336">
        <v>10064.424000000001</v>
      </c>
      <c r="J3583" s="336"/>
      <c r="K3583" s="336"/>
      <c r="L3583" s="337">
        <f t="shared" si="166"/>
        <v>15.763461004541554</v>
      </c>
      <c r="M3583" s="337">
        <f t="shared" si="167"/>
        <v>0.4</v>
      </c>
    </row>
    <row r="3584" spans="1:13">
      <c r="A3584" s="334" t="s">
        <v>293</v>
      </c>
      <c r="B3584" s="334" t="s">
        <v>295</v>
      </c>
      <c r="C3584" s="334" t="s">
        <v>195</v>
      </c>
      <c r="D3584" s="334" t="s">
        <v>1537</v>
      </c>
      <c r="E3584" s="334" t="s">
        <v>1041</v>
      </c>
      <c r="F3584" s="334" t="str">
        <f t="shared" si="168"/>
        <v>Chattogram FR Non-PNP</v>
      </c>
      <c r="G3584" s="338">
        <v>1715179</v>
      </c>
      <c r="H3584" s="336">
        <v>339253.49118509999</v>
      </c>
      <c r="I3584" s="336">
        <v>6860.7160000000003</v>
      </c>
      <c r="J3584" s="336"/>
      <c r="K3584" s="336"/>
      <c r="L3584" s="337">
        <f t="shared" si="166"/>
        <v>19.779480228308532</v>
      </c>
      <c r="M3584" s="337">
        <f t="shared" si="167"/>
        <v>0.4</v>
      </c>
    </row>
    <row r="3585" spans="1:13">
      <c r="A3585" s="334" t="s">
        <v>618</v>
      </c>
      <c r="B3585" s="334" t="s">
        <v>98</v>
      </c>
      <c r="C3585" s="334" t="s">
        <v>52</v>
      </c>
      <c r="D3585" s="334" t="s">
        <v>1537</v>
      </c>
      <c r="E3585" s="334" t="s">
        <v>1041</v>
      </c>
      <c r="F3585" s="334" t="str">
        <f t="shared" si="168"/>
        <v>Dhaka FR Non-PNP</v>
      </c>
      <c r="G3585" s="338">
        <v>3122582</v>
      </c>
      <c r="H3585" s="336">
        <v>504573.9516702033</v>
      </c>
      <c r="I3585" s="336">
        <v>12490.328</v>
      </c>
      <c r="J3585" s="336"/>
      <c r="K3585" s="336"/>
      <c r="L3585" s="337">
        <f t="shared" si="166"/>
        <v>16.158869540342042</v>
      </c>
      <c r="M3585" s="337">
        <f t="shared" si="167"/>
        <v>0.4</v>
      </c>
    </row>
    <row r="3586" spans="1:13">
      <c r="A3586" s="334" t="s">
        <v>339</v>
      </c>
      <c r="B3586" s="334" t="s">
        <v>325</v>
      </c>
      <c r="C3586" s="334" t="s">
        <v>389</v>
      </c>
      <c r="D3586" s="334" t="s">
        <v>1537</v>
      </c>
      <c r="E3586" s="334" t="s">
        <v>1041</v>
      </c>
      <c r="F3586" s="334" t="str">
        <f t="shared" si="168"/>
        <v>Rangpur FR Non-PNP</v>
      </c>
      <c r="G3586" s="338">
        <v>1580760</v>
      </c>
      <c r="H3586" s="336">
        <v>193517.00729190506</v>
      </c>
      <c r="I3586" s="336">
        <v>6323.04</v>
      </c>
      <c r="J3586" s="336"/>
      <c r="K3586" s="336"/>
      <c r="L3586" s="337">
        <f t="shared" si="166"/>
        <v>12.242023285755273</v>
      </c>
      <c r="M3586" s="337">
        <f t="shared" si="167"/>
        <v>0.4</v>
      </c>
    </row>
    <row r="3587" spans="1:13">
      <c r="A3587" s="334" t="s">
        <v>462</v>
      </c>
      <c r="B3587" s="334" t="s">
        <v>283</v>
      </c>
      <c r="C3587" s="334" t="s">
        <v>195</v>
      </c>
      <c r="D3587" s="334" t="s">
        <v>1537</v>
      </c>
      <c r="E3587" s="334" t="s">
        <v>1041</v>
      </c>
      <c r="F3587" s="334" t="str">
        <f t="shared" si="168"/>
        <v>Chattogram FR Non-PNP</v>
      </c>
      <c r="G3587" s="338">
        <v>4505255</v>
      </c>
      <c r="H3587" s="336">
        <v>716591.38001507905</v>
      </c>
      <c r="I3587" s="336">
        <v>18021.02</v>
      </c>
      <c r="J3587" s="336"/>
      <c r="K3587" s="336"/>
      <c r="L3587" s="337">
        <f t="shared" ref="L3587:L3650" si="169">(H3587/G3587)*100</f>
        <v>15.905678591224671</v>
      </c>
      <c r="M3587" s="337">
        <f t="shared" ref="M3587:M3650" si="170">(I3587/G3587)*100</f>
        <v>0.4</v>
      </c>
    </row>
    <row r="3588" spans="1:13">
      <c r="A3588" s="334" t="s">
        <v>937</v>
      </c>
      <c r="B3588" s="334" t="s">
        <v>1139</v>
      </c>
      <c r="C3588" s="334" t="s">
        <v>189</v>
      </c>
      <c r="D3588" s="334" t="s">
        <v>1537</v>
      </c>
      <c r="E3588" s="334" t="s">
        <v>1041</v>
      </c>
      <c r="F3588" s="334" t="str">
        <f t="shared" ref="F3588:F3651" si="171">CONCATENATE(C3588," ",E3588," ",D3588)</f>
        <v>Barishal FR Non-PNP</v>
      </c>
      <c r="G3588" s="338">
        <v>1710367</v>
      </c>
      <c r="H3588" s="336">
        <v>256111.23311875766</v>
      </c>
      <c r="I3588" s="336">
        <v>6841.4679999999998</v>
      </c>
      <c r="J3588" s="336"/>
      <c r="K3588" s="336"/>
      <c r="L3588" s="337">
        <f t="shared" si="169"/>
        <v>14.974051365511476</v>
      </c>
      <c r="M3588" s="337">
        <f t="shared" si="170"/>
        <v>0.4</v>
      </c>
    </row>
    <row r="3589" spans="1:13">
      <c r="A3589" s="334" t="s">
        <v>413</v>
      </c>
      <c r="B3589" s="334" t="s">
        <v>52</v>
      </c>
      <c r="C3589" s="334" t="s">
        <v>52</v>
      </c>
      <c r="D3589" s="334" t="s">
        <v>1537</v>
      </c>
      <c r="E3589" s="334" t="s">
        <v>1041</v>
      </c>
      <c r="F3589" s="334" t="str">
        <f t="shared" si="171"/>
        <v>Dhaka FR Non-PNP</v>
      </c>
      <c r="G3589" s="338">
        <v>2267083</v>
      </c>
      <c r="H3589" s="336">
        <v>462611.30956117931</v>
      </c>
      <c r="I3589" s="336">
        <v>9068.3320000000003</v>
      </c>
      <c r="J3589" s="336"/>
      <c r="K3589" s="336"/>
      <c r="L3589" s="337">
        <f t="shared" si="169"/>
        <v>20.405574456743725</v>
      </c>
      <c r="M3589" s="337">
        <f t="shared" si="170"/>
        <v>0.4</v>
      </c>
    </row>
    <row r="3590" spans="1:13">
      <c r="A3590" s="334" t="s">
        <v>424</v>
      </c>
      <c r="B3590" s="334" t="s">
        <v>52</v>
      </c>
      <c r="C3590" s="334" t="s">
        <v>52</v>
      </c>
      <c r="D3590" s="334" t="s">
        <v>1537</v>
      </c>
      <c r="E3590" s="334" t="s">
        <v>1041</v>
      </c>
      <c r="F3590" s="334" t="str">
        <f t="shared" si="171"/>
        <v>Dhaka FR Non-PNP</v>
      </c>
      <c r="G3590" s="338">
        <v>1544184</v>
      </c>
      <c r="H3590" s="336">
        <v>282939.90155786992</v>
      </c>
      <c r="I3590" s="336">
        <v>6176.7359999999999</v>
      </c>
      <c r="J3590" s="336"/>
      <c r="K3590" s="336"/>
      <c r="L3590" s="337">
        <f t="shared" si="169"/>
        <v>18.322939595143449</v>
      </c>
      <c r="M3590" s="337">
        <f t="shared" si="170"/>
        <v>0.4</v>
      </c>
    </row>
    <row r="3591" spans="1:13">
      <c r="A3591" s="334" t="s">
        <v>168</v>
      </c>
      <c r="B3591" s="334" t="s">
        <v>170</v>
      </c>
      <c r="C3591" s="334" t="s">
        <v>195</v>
      </c>
      <c r="D3591" s="334" t="s">
        <v>1537</v>
      </c>
      <c r="E3591" s="334" t="s">
        <v>1041</v>
      </c>
      <c r="F3591" s="334" t="str">
        <f t="shared" si="171"/>
        <v>Chattogram FR Non-PNP</v>
      </c>
      <c r="G3591" s="338">
        <v>2936827</v>
      </c>
      <c r="H3591" s="336">
        <v>578132.03098369041</v>
      </c>
      <c r="I3591" s="336">
        <v>11747.308000000001</v>
      </c>
      <c r="J3591" s="336"/>
      <c r="K3591" s="336"/>
      <c r="L3591" s="337">
        <f t="shared" si="169"/>
        <v>19.685600513196398</v>
      </c>
      <c r="M3591" s="337">
        <f t="shared" si="170"/>
        <v>0.4</v>
      </c>
    </row>
    <row r="3592" spans="1:13">
      <c r="A3592" s="334" t="s">
        <v>453</v>
      </c>
      <c r="B3592" s="334" t="s">
        <v>455</v>
      </c>
      <c r="C3592" s="334" t="s">
        <v>195</v>
      </c>
      <c r="D3592" s="334" t="s">
        <v>1537</v>
      </c>
      <c r="E3592" s="334" t="s">
        <v>1041</v>
      </c>
      <c r="F3592" s="334" t="str">
        <f t="shared" si="171"/>
        <v>Chattogram FR Non-PNP</v>
      </c>
      <c r="G3592" s="338">
        <v>4619016</v>
      </c>
      <c r="H3592" s="336">
        <v>926993.25424543093</v>
      </c>
      <c r="I3592" s="336">
        <v>18476.064000000002</v>
      </c>
      <c r="J3592" s="336"/>
      <c r="K3592" s="336"/>
      <c r="L3592" s="337">
        <f t="shared" si="169"/>
        <v>20.069063502820317</v>
      </c>
      <c r="M3592" s="337">
        <f t="shared" si="170"/>
        <v>0.4</v>
      </c>
    </row>
    <row r="3593" spans="1:13">
      <c r="A3593" s="334" t="s">
        <v>458</v>
      </c>
      <c r="B3593" s="334" t="s">
        <v>162</v>
      </c>
      <c r="C3593" s="334" t="s">
        <v>195</v>
      </c>
      <c r="D3593" s="334" t="s">
        <v>1537</v>
      </c>
      <c r="E3593" s="334" t="s">
        <v>1041</v>
      </c>
      <c r="F3593" s="334" t="str">
        <f t="shared" si="171"/>
        <v>Chattogram FR Non-PNP</v>
      </c>
      <c r="G3593" s="338">
        <v>4202720</v>
      </c>
      <c r="H3593" s="336">
        <v>657365.32953476941</v>
      </c>
      <c r="I3593" s="336">
        <v>16810.88</v>
      </c>
      <c r="J3593" s="336"/>
      <c r="K3593" s="336"/>
      <c r="L3593" s="337">
        <f t="shared" si="169"/>
        <v>15.64142577984661</v>
      </c>
      <c r="M3593" s="337">
        <f t="shared" si="170"/>
        <v>0.4</v>
      </c>
    </row>
    <row r="3594" spans="1:13">
      <c r="A3594" s="334" t="s">
        <v>483</v>
      </c>
      <c r="B3594" s="334" t="s">
        <v>52</v>
      </c>
      <c r="C3594" s="334" t="s">
        <v>52</v>
      </c>
      <c r="D3594" s="334" t="s">
        <v>1537</v>
      </c>
      <c r="E3594" s="334" t="s">
        <v>1041</v>
      </c>
      <c r="F3594" s="334" t="str">
        <f t="shared" si="171"/>
        <v>Dhaka FR Non-PNP</v>
      </c>
      <c r="G3594" s="338">
        <v>3415514</v>
      </c>
      <c r="H3594" s="336">
        <v>581987.74996329274</v>
      </c>
      <c r="I3594" s="336">
        <v>13662.056</v>
      </c>
      <c r="J3594" s="336"/>
      <c r="K3594" s="336"/>
      <c r="L3594" s="337">
        <f t="shared" si="169"/>
        <v>17.039536361534243</v>
      </c>
      <c r="M3594" s="337">
        <f t="shared" si="170"/>
        <v>0.4</v>
      </c>
    </row>
    <row r="3595" spans="1:13">
      <c r="A3595" s="334" t="s">
        <v>577</v>
      </c>
      <c r="B3595" s="334" t="s">
        <v>79</v>
      </c>
      <c r="C3595" s="334" t="s">
        <v>52</v>
      </c>
      <c r="D3595" s="334" t="s">
        <v>1537</v>
      </c>
      <c r="E3595" s="334" t="s">
        <v>1041</v>
      </c>
      <c r="F3595" s="334" t="str">
        <f t="shared" si="171"/>
        <v>Dhaka FR Non-PNP</v>
      </c>
      <c r="G3595" s="338">
        <v>2552249</v>
      </c>
      <c r="H3595" s="336">
        <v>322597.24466351094</v>
      </c>
      <c r="I3595" s="336">
        <v>10208.996000000001</v>
      </c>
      <c r="J3595" s="336"/>
      <c r="K3595" s="336"/>
      <c r="L3595" s="337">
        <f t="shared" si="169"/>
        <v>12.639724598325278</v>
      </c>
      <c r="M3595" s="337">
        <f t="shared" si="170"/>
        <v>0.4</v>
      </c>
    </row>
    <row r="3596" spans="1:13">
      <c r="A3596" s="334" t="s">
        <v>446</v>
      </c>
      <c r="B3596" s="334" t="s">
        <v>107</v>
      </c>
      <c r="C3596" s="334" t="s">
        <v>107</v>
      </c>
      <c r="D3596" s="334" t="s">
        <v>1537</v>
      </c>
      <c r="E3596" s="334" t="s">
        <v>1041</v>
      </c>
      <c r="F3596" s="334" t="str">
        <f t="shared" si="171"/>
        <v>Rajshahi FR Non-PNP</v>
      </c>
      <c r="G3596" s="338">
        <v>1915413</v>
      </c>
      <c r="H3596" s="336">
        <v>253690.86702278629</v>
      </c>
      <c r="I3596" s="336">
        <v>29455</v>
      </c>
      <c r="J3596" s="336"/>
      <c r="K3596" s="336"/>
      <c r="L3596" s="337">
        <f t="shared" si="169"/>
        <v>13.244708426996491</v>
      </c>
      <c r="M3596" s="337">
        <f t="shared" si="170"/>
        <v>1.537788456066655</v>
      </c>
    </row>
    <row r="3597" spans="1:13">
      <c r="A3597" s="334" t="s">
        <v>259</v>
      </c>
      <c r="B3597" s="334" t="s">
        <v>1565</v>
      </c>
      <c r="C3597" s="334" t="s">
        <v>189</v>
      </c>
      <c r="D3597" s="334" t="s">
        <v>1537</v>
      </c>
      <c r="E3597" s="334" t="s">
        <v>1041</v>
      </c>
      <c r="F3597" s="334" t="str">
        <f t="shared" si="171"/>
        <v>Barishal FR Non-PNP</v>
      </c>
      <c r="G3597" s="338">
        <v>1351696</v>
      </c>
      <c r="H3597" s="336">
        <v>192096.66909721907</v>
      </c>
      <c r="I3597" s="336">
        <v>5406.7840000000006</v>
      </c>
      <c r="J3597" s="336"/>
      <c r="K3597" s="336"/>
      <c r="L3597" s="337">
        <f t="shared" si="169"/>
        <v>14.211529004836818</v>
      </c>
      <c r="M3597" s="337">
        <f t="shared" si="170"/>
        <v>0.4</v>
      </c>
    </row>
    <row r="3598" spans="1:13">
      <c r="A3598" s="334" t="s">
        <v>485</v>
      </c>
      <c r="B3598" s="334" t="s">
        <v>487</v>
      </c>
      <c r="C3598" s="334" t="s">
        <v>52</v>
      </c>
      <c r="D3598" s="334" t="s">
        <v>1537</v>
      </c>
      <c r="E3598" s="334" t="s">
        <v>1041</v>
      </c>
      <c r="F3598" s="334" t="str">
        <f t="shared" si="171"/>
        <v>Dhaka FR Non-PNP</v>
      </c>
      <c r="G3598" s="338">
        <v>2346584</v>
      </c>
      <c r="H3598" s="336">
        <v>346427.87365624151</v>
      </c>
      <c r="I3598" s="336">
        <v>9386.3359999999993</v>
      </c>
      <c r="J3598" s="336"/>
      <c r="K3598" s="336"/>
      <c r="L3598" s="337">
        <f t="shared" si="169"/>
        <v>14.763071496960753</v>
      </c>
      <c r="M3598" s="337">
        <f t="shared" si="170"/>
        <v>0.4</v>
      </c>
    </row>
    <row r="3599" spans="1:13">
      <c r="A3599" s="334" t="s">
        <v>322</v>
      </c>
      <c r="B3599" s="334" t="s">
        <v>323</v>
      </c>
      <c r="C3599" s="334" t="s">
        <v>389</v>
      </c>
      <c r="D3599" s="334" t="s">
        <v>1537</v>
      </c>
      <c r="E3599" s="334" t="s">
        <v>1041</v>
      </c>
      <c r="F3599" s="334" t="str">
        <f t="shared" si="171"/>
        <v>Rangpur FR Non-PNP</v>
      </c>
      <c r="G3599" s="338">
        <v>2600328</v>
      </c>
      <c r="H3599" s="336">
        <v>390455.64957303018</v>
      </c>
      <c r="I3599" s="336">
        <v>10401.312</v>
      </c>
      <c r="J3599" s="336"/>
      <c r="K3599" s="336"/>
      <c r="L3599" s="337">
        <f t="shared" si="169"/>
        <v>15.015630704012347</v>
      </c>
      <c r="M3599" s="337">
        <f t="shared" si="170"/>
        <v>0.4</v>
      </c>
    </row>
    <row r="3600" spans="1:13">
      <c r="A3600" s="334" t="s">
        <v>593</v>
      </c>
      <c r="B3600" s="334" t="s">
        <v>52</v>
      </c>
      <c r="C3600" s="334" t="s">
        <v>52</v>
      </c>
      <c r="D3600" s="334" t="s">
        <v>1537</v>
      </c>
      <c r="E3600" s="334" t="s">
        <v>1041</v>
      </c>
      <c r="F3600" s="334" t="str">
        <f t="shared" si="171"/>
        <v>Dhaka FR Non-PNP</v>
      </c>
      <c r="G3600" s="338">
        <v>2516057</v>
      </c>
      <c r="H3600" s="336">
        <v>352416.5012471407</v>
      </c>
      <c r="I3600" s="336">
        <v>10064.228000000001</v>
      </c>
      <c r="J3600" s="336"/>
      <c r="K3600" s="336"/>
      <c r="L3600" s="337">
        <f t="shared" si="169"/>
        <v>14.00669783105632</v>
      </c>
      <c r="M3600" s="337">
        <f t="shared" si="170"/>
        <v>0.4</v>
      </c>
    </row>
    <row r="3601" spans="1:13">
      <c r="A3601" s="334" t="s">
        <v>281</v>
      </c>
      <c r="B3601" s="334" t="s">
        <v>283</v>
      </c>
      <c r="C3601" s="334" t="s">
        <v>195</v>
      </c>
      <c r="D3601" s="334" t="s">
        <v>1537</v>
      </c>
      <c r="E3601" s="334" t="s">
        <v>1041</v>
      </c>
      <c r="F3601" s="334" t="str">
        <f t="shared" si="171"/>
        <v>Chattogram FR Non-PNP</v>
      </c>
      <c r="G3601" s="338">
        <v>2697396</v>
      </c>
      <c r="H3601" s="336">
        <v>423853.56728176476</v>
      </c>
      <c r="I3601" s="336">
        <v>10789.584000000001</v>
      </c>
      <c r="J3601" s="336"/>
      <c r="K3601" s="336"/>
      <c r="L3601" s="337">
        <f t="shared" si="169"/>
        <v>15.713435004788497</v>
      </c>
      <c r="M3601" s="337">
        <f t="shared" si="170"/>
        <v>0.4</v>
      </c>
    </row>
    <row r="3602" spans="1:13">
      <c r="A3602" s="334" t="s">
        <v>836</v>
      </c>
      <c r="B3602" s="334" t="s">
        <v>48</v>
      </c>
      <c r="C3602" s="334" t="s">
        <v>18</v>
      </c>
      <c r="D3602" s="334" t="s">
        <v>1537</v>
      </c>
      <c r="E3602" s="334" t="s">
        <v>1041</v>
      </c>
      <c r="F3602" s="334" t="str">
        <f t="shared" si="171"/>
        <v>Mymensingh FR Non-PNP</v>
      </c>
      <c r="G3602" s="338">
        <v>831368</v>
      </c>
      <c r="H3602" s="336">
        <v>111591.44547238463</v>
      </c>
      <c r="I3602" s="336">
        <v>763.20799282448934</v>
      </c>
      <c r="J3602" s="336"/>
      <c r="K3602" s="336"/>
      <c r="L3602" s="337">
        <f t="shared" si="169"/>
        <v>13.422629385829696</v>
      </c>
      <c r="M3602" s="337">
        <f t="shared" si="170"/>
        <v>9.1801463710954628E-2</v>
      </c>
    </row>
    <row r="3603" spans="1:13">
      <c r="A3603" s="334" t="s">
        <v>479</v>
      </c>
      <c r="B3603" s="334" t="s">
        <v>226</v>
      </c>
      <c r="C3603" s="334" t="s">
        <v>107</v>
      </c>
      <c r="D3603" s="334" t="s">
        <v>1537</v>
      </c>
      <c r="E3603" s="334" t="s">
        <v>1041</v>
      </c>
      <c r="F3603" s="334" t="str">
        <f t="shared" si="171"/>
        <v>Rajshahi FR Non-PNP</v>
      </c>
      <c r="G3603" s="338">
        <v>2873919</v>
      </c>
      <c r="H3603" s="336">
        <v>563357.97713829391</v>
      </c>
      <c r="I3603" s="336">
        <v>-7.2759576141834259E-12</v>
      </c>
      <c r="J3603" s="336"/>
      <c r="K3603" s="336"/>
      <c r="L3603" s="337">
        <f t="shared" si="169"/>
        <v>19.602430588276633</v>
      </c>
      <c r="M3603" s="337">
        <f t="shared" si="170"/>
        <v>-2.53171979244489E-16</v>
      </c>
    </row>
    <row r="3604" spans="1:13">
      <c r="A3604" s="334" t="s">
        <v>581</v>
      </c>
      <c r="B3604" s="334" t="s">
        <v>103</v>
      </c>
      <c r="C3604" s="334" t="s">
        <v>52</v>
      </c>
      <c r="D3604" s="334" t="s">
        <v>1537</v>
      </c>
      <c r="E3604" s="334" t="s">
        <v>1041</v>
      </c>
      <c r="F3604" s="334" t="str">
        <f t="shared" si="171"/>
        <v>Dhaka FR Non-PNP</v>
      </c>
      <c r="G3604" s="338">
        <v>2553448</v>
      </c>
      <c r="H3604" s="336">
        <v>376022.04704432591</v>
      </c>
      <c r="I3604" s="336">
        <v>10213.791999999999</v>
      </c>
      <c r="J3604" s="336"/>
      <c r="K3604" s="336"/>
      <c r="L3604" s="337">
        <f t="shared" si="169"/>
        <v>14.726050698675905</v>
      </c>
      <c r="M3604" s="337">
        <f t="shared" si="170"/>
        <v>0.4</v>
      </c>
    </row>
    <row r="3605" spans="1:13">
      <c r="A3605" s="334" t="s">
        <v>630</v>
      </c>
      <c r="B3605" s="334" t="s">
        <v>52</v>
      </c>
      <c r="C3605" s="334" t="s">
        <v>52</v>
      </c>
      <c r="D3605" s="334" t="s">
        <v>1537</v>
      </c>
      <c r="E3605" s="334" t="s">
        <v>1041</v>
      </c>
      <c r="F3605" s="334" t="str">
        <f t="shared" si="171"/>
        <v>Dhaka FR Non-PNP</v>
      </c>
      <c r="G3605" s="338">
        <v>4047878</v>
      </c>
      <c r="H3605" s="336">
        <v>689892.67285044293</v>
      </c>
      <c r="I3605" s="336">
        <v>16191.512000000001</v>
      </c>
      <c r="J3605" s="336"/>
      <c r="K3605" s="336"/>
      <c r="L3605" s="337">
        <f t="shared" si="169"/>
        <v>17.043316840340616</v>
      </c>
      <c r="M3605" s="337">
        <f t="shared" si="170"/>
        <v>0.4</v>
      </c>
    </row>
    <row r="3606" spans="1:13">
      <c r="A3606" s="334" t="s">
        <v>163</v>
      </c>
      <c r="B3606" s="334" t="s">
        <v>165</v>
      </c>
      <c r="C3606" s="334" t="s">
        <v>52</v>
      </c>
      <c r="D3606" s="334" t="s">
        <v>1537</v>
      </c>
      <c r="E3606" s="334" t="s">
        <v>1041</v>
      </c>
      <c r="F3606" s="334" t="str">
        <f t="shared" si="171"/>
        <v>Dhaka FR Non-PNP</v>
      </c>
      <c r="G3606" s="338">
        <v>1435041</v>
      </c>
      <c r="H3606" s="336">
        <v>205494.07565766422</v>
      </c>
      <c r="I3606" s="336">
        <v>5740.1639999999998</v>
      </c>
      <c r="J3606" s="336"/>
      <c r="K3606" s="336"/>
      <c r="L3606" s="337">
        <f t="shared" si="169"/>
        <v>14.319735509833114</v>
      </c>
      <c r="M3606" s="337">
        <f t="shared" si="170"/>
        <v>0.4</v>
      </c>
    </row>
    <row r="3607" spans="1:13">
      <c r="A3607" s="334" t="s">
        <v>481</v>
      </c>
      <c r="B3607" s="334" t="s">
        <v>206</v>
      </c>
      <c r="C3607" s="334" t="s">
        <v>52</v>
      </c>
      <c r="D3607" s="334" t="s">
        <v>1537</v>
      </c>
      <c r="E3607" s="334" t="s">
        <v>1041</v>
      </c>
      <c r="F3607" s="334" t="str">
        <f t="shared" si="171"/>
        <v>Dhaka FR Non-PNP</v>
      </c>
      <c r="G3607" s="338">
        <v>3573523</v>
      </c>
      <c r="H3607" s="336">
        <v>509028.20398529613</v>
      </c>
      <c r="I3607" s="336">
        <v>14294.092000000001</v>
      </c>
      <c r="J3607" s="336"/>
      <c r="K3607" s="336"/>
      <c r="L3607" s="337">
        <f t="shared" si="169"/>
        <v>14.244436204420571</v>
      </c>
      <c r="M3607" s="337">
        <f t="shared" si="170"/>
        <v>0.4</v>
      </c>
    </row>
    <row r="3608" spans="1:13">
      <c r="A3608" s="334" t="s">
        <v>269</v>
      </c>
      <c r="B3608" s="334" t="s">
        <v>79</v>
      </c>
      <c r="C3608" s="334" t="s">
        <v>52</v>
      </c>
      <c r="D3608" s="334" t="s">
        <v>1537</v>
      </c>
      <c r="E3608" s="334" t="s">
        <v>1041</v>
      </c>
      <c r="F3608" s="334" t="str">
        <f t="shared" si="171"/>
        <v>Dhaka FR Non-PNP</v>
      </c>
      <c r="G3608" s="338">
        <v>2201760</v>
      </c>
      <c r="H3608" s="336">
        <v>304593.47288035281</v>
      </c>
      <c r="I3608" s="336">
        <v>8807.0400000000009</v>
      </c>
      <c r="J3608" s="336"/>
      <c r="K3608" s="336"/>
      <c r="L3608" s="337">
        <f t="shared" si="169"/>
        <v>13.834090585729273</v>
      </c>
      <c r="M3608" s="337">
        <f t="shared" si="170"/>
        <v>0.4</v>
      </c>
    </row>
    <row r="3609" spans="1:13">
      <c r="A3609" s="334" t="s">
        <v>375</v>
      </c>
      <c r="B3609" s="334" t="s">
        <v>52</v>
      </c>
      <c r="C3609" s="334" t="s">
        <v>52</v>
      </c>
      <c r="D3609" s="334" t="s">
        <v>1537</v>
      </c>
      <c r="E3609" s="334" t="s">
        <v>1041</v>
      </c>
      <c r="F3609" s="334" t="str">
        <f t="shared" si="171"/>
        <v>Dhaka FR Non-PNP</v>
      </c>
      <c r="G3609" s="338">
        <v>836371</v>
      </c>
      <c r="H3609" s="336">
        <v>134894.93686230347</v>
      </c>
      <c r="I3609" s="336">
        <v>3345.4839999999999</v>
      </c>
      <c r="J3609" s="336"/>
      <c r="K3609" s="336"/>
      <c r="L3609" s="337">
        <f t="shared" si="169"/>
        <v>16.128600449119286</v>
      </c>
      <c r="M3609" s="337">
        <f t="shared" si="170"/>
        <v>0.4</v>
      </c>
    </row>
    <row r="3610" spans="1:13">
      <c r="A3610" s="334" t="s">
        <v>430</v>
      </c>
      <c r="B3610" s="334" t="s">
        <v>52</v>
      </c>
      <c r="C3610" s="334" t="s">
        <v>52</v>
      </c>
      <c r="D3610" s="334" t="s">
        <v>1537</v>
      </c>
      <c r="E3610" s="334" t="s">
        <v>1041</v>
      </c>
      <c r="F3610" s="334" t="str">
        <f t="shared" si="171"/>
        <v>Dhaka FR Non-PNP</v>
      </c>
      <c r="G3610" s="338">
        <v>2908084</v>
      </c>
      <c r="H3610" s="336">
        <v>408281.23818725767</v>
      </c>
      <c r="I3610" s="336">
        <v>11632.336000000001</v>
      </c>
      <c r="J3610" s="336"/>
      <c r="K3610" s="336"/>
      <c r="L3610" s="337">
        <f t="shared" si="169"/>
        <v>14.039526993967769</v>
      </c>
      <c r="M3610" s="337">
        <f t="shared" si="170"/>
        <v>0.4</v>
      </c>
    </row>
    <row r="3611" spans="1:13">
      <c r="A3611" s="334" t="s">
        <v>332</v>
      </c>
      <c r="B3611" s="334" t="s">
        <v>48</v>
      </c>
      <c r="C3611" s="334" t="s">
        <v>18</v>
      </c>
      <c r="D3611" s="334" t="s">
        <v>1537</v>
      </c>
      <c r="E3611" s="334" t="s">
        <v>1041</v>
      </c>
      <c r="F3611" s="334" t="str">
        <f t="shared" si="171"/>
        <v>Mymensingh FR Non-PNP</v>
      </c>
      <c r="G3611" s="338">
        <v>812999</v>
      </c>
      <c r="H3611" s="336">
        <v>107496.0476622134</v>
      </c>
      <c r="I3611" s="336">
        <v>3251.9960000000001</v>
      </c>
      <c r="J3611" s="336"/>
      <c r="K3611" s="336"/>
      <c r="L3611" s="337">
        <f t="shared" si="169"/>
        <v>13.222162347335409</v>
      </c>
      <c r="M3611" s="337">
        <f t="shared" si="170"/>
        <v>0.4</v>
      </c>
    </row>
    <row r="3612" spans="1:13">
      <c r="A3612" s="334" t="s">
        <v>198</v>
      </c>
      <c r="B3612" s="334" t="s">
        <v>165</v>
      </c>
      <c r="C3612" s="334" t="s">
        <v>52</v>
      </c>
      <c r="D3612" s="334" t="s">
        <v>1537</v>
      </c>
      <c r="E3612" s="334" t="s">
        <v>1041</v>
      </c>
      <c r="F3612" s="334" t="str">
        <f t="shared" si="171"/>
        <v>Dhaka FR Non-PNP</v>
      </c>
      <c r="G3612" s="338">
        <v>1908598</v>
      </c>
      <c r="H3612" s="336">
        <v>284834.71625269298</v>
      </c>
      <c r="I3612" s="336">
        <v>7634.3919999999998</v>
      </c>
      <c r="J3612" s="336"/>
      <c r="K3612" s="336"/>
      <c r="L3612" s="337">
        <f t="shared" si="169"/>
        <v>14.923766882952458</v>
      </c>
      <c r="M3612" s="337">
        <f t="shared" si="170"/>
        <v>0.4</v>
      </c>
    </row>
    <row r="3613" spans="1:13">
      <c r="A3613" s="334" t="s">
        <v>298</v>
      </c>
      <c r="B3613" s="334" t="s">
        <v>300</v>
      </c>
      <c r="C3613" s="334" t="s">
        <v>18</v>
      </c>
      <c r="D3613" s="334" t="s">
        <v>1537</v>
      </c>
      <c r="E3613" s="334" t="s">
        <v>1041</v>
      </c>
      <c r="F3613" s="334" t="str">
        <f t="shared" si="171"/>
        <v>Mymensingh FR Non-PNP</v>
      </c>
      <c r="G3613" s="338">
        <v>1828493</v>
      </c>
      <c r="H3613" s="336">
        <v>241994.19110450451</v>
      </c>
      <c r="I3613" s="336">
        <v>7313.9719999999998</v>
      </c>
      <c r="J3613" s="336"/>
      <c r="K3613" s="336"/>
      <c r="L3613" s="337">
        <f t="shared" si="169"/>
        <v>13.234624967364081</v>
      </c>
      <c r="M3613" s="337">
        <f t="shared" si="170"/>
        <v>0.4</v>
      </c>
    </row>
    <row r="3614" spans="1:13">
      <c r="A3614" s="334" t="s">
        <v>574</v>
      </c>
      <c r="B3614" s="334" t="s">
        <v>576</v>
      </c>
      <c r="C3614" s="334" t="s">
        <v>389</v>
      </c>
      <c r="D3614" s="334" t="s">
        <v>1537</v>
      </c>
      <c r="E3614" s="334" t="s">
        <v>1041</v>
      </c>
      <c r="F3614" s="334" t="str">
        <f t="shared" si="171"/>
        <v>Rangpur FR Non-PNP</v>
      </c>
      <c r="G3614" s="338">
        <v>1602523</v>
      </c>
      <c r="H3614" s="336">
        <v>192832.93356468517</v>
      </c>
      <c r="I3614" s="336">
        <v>6410.0920000000006</v>
      </c>
      <c r="J3614" s="336"/>
      <c r="K3614" s="336"/>
      <c r="L3614" s="337">
        <f t="shared" si="169"/>
        <v>12.033083678966552</v>
      </c>
      <c r="M3614" s="337">
        <f t="shared" si="170"/>
        <v>0.4</v>
      </c>
    </row>
    <row r="3615" spans="1:13">
      <c r="A3615" s="334" t="s">
        <v>1201</v>
      </c>
      <c r="B3615" s="334" t="s">
        <v>189</v>
      </c>
      <c r="C3615" s="334" t="s">
        <v>189</v>
      </c>
      <c r="D3615" s="334" t="s">
        <v>1537</v>
      </c>
      <c r="E3615" s="334" t="s">
        <v>1041</v>
      </c>
      <c r="F3615" s="334" t="str">
        <f t="shared" si="171"/>
        <v>Barishal FR Non-PNP</v>
      </c>
      <c r="G3615" s="338">
        <v>2476095</v>
      </c>
      <c r="H3615" s="336">
        <v>364488.72834547411</v>
      </c>
      <c r="I3615" s="336">
        <v>9904.380000000001</v>
      </c>
      <c r="J3615" s="336"/>
      <c r="K3615" s="336"/>
      <c r="L3615" s="337">
        <f t="shared" si="169"/>
        <v>14.720304687238336</v>
      </c>
      <c r="M3615" s="337">
        <f t="shared" si="170"/>
        <v>0.4</v>
      </c>
    </row>
    <row r="3616" spans="1:13">
      <c r="A3616" s="334" t="s">
        <v>202</v>
      </c>
      <c r="B3616" s="334" t="s">
        <v>159</v>
      </c>
      <c r="C3616" s="334" t="s">
        <v>159</v>
      </c>
      <c r="D3616" s="334" t="s">
        <v>1537</v>
      </c>
      <c r="E3616" s="334" t="s">
        <v>1041</v>
      </c>
      <c r="F3616" s="334" t="str">
        <f t="shared" si="171"/>
        <v>Khulna FR Non-PNP</v>
      </c>
      <c r="G3616" s="338">
        <v>2396697</v>
      </c>
      <c r="H3616" s="336">
        <v>338063.94117095525</v>
      </c>
      <c r="I3616" s="336">
        <v>9586.7880000000005</v>
      </c>
      <c r="J3616" s="336"/>
      <c r="K3616" s="336"/>
      <c r="L3616" s="337">
        <f t="shared" si="169"/>
        <v>14.105410119466718</v>
      </c>
      <c r="M3616" s="337">
        <f t="shared" si="170"/>
        <v>0.4</v>
      </c>
    </row>
    <row r="3617" spans="1:13">
      <c r="A3617" s="334" t="s">
        <v>931</v>
      </c>
      <c r="B3617" s="334" t="s">
        <v>226</v>
      </c>
      <c r="C3617" s="334" t="s">
        <v>107</v>
      </c>
      <c r="D3617" s="334" t="s">
        <v>1537</v>
      </c>
      <c r="E3617" s="334" t="s">
        <v>1041</v>
      </c>
      <c r="F3617" s="334" t="str">
        <f t="shared" si="171"/>
        <v>Rajshahi FR Non-PNP</v>
      </c>
      <c r="G3617" s="338">
        <v>3238568</v>
      </c>
      <c r="H3617" s="336">
        <v>413850.64754541317</v>
      </c>
      <c r="I3617" s="336">
        <v>12954.272000000001</v>
      </c>
      <c r="J3617" s="336"/>
      <c r="K3617" s="336"/>
      <c r="L3617" s="337">
        <f t="shared" si="169"/>
        <v>12.778816055287805</v>
      </c>
      <c r="M3617" s="337">
        <f t="shared" si="170"/>
        <v>0.4</v>
      </c>
    </row>
    <row r="3618" spans="1:13">
      <c r="A3618" s="334" t="s">
        <v>591</v>
      </c>
      <c r="B3618" s="334" t="s">
        <v>389</v>
      </c>
      <c r="C3618" s="334" t="s">
        <v>389</v>
      </c>
      <c r="D3618" s="334" t="s">
        <v>1537</v>
      </c>
      <c r="E3618" s="334" t="s">
        <v>1041</v>
      </c>
      <c r="F3618" s="334" t="str">
        <f t="shared" si="171"/>
        <v>Rangpur FR Non-PNP</v>
      </c>
      <c r="G3618" s="338">
        <v>2420875</v>
      </c>
      <c r="H3618" s="336">
        <v>310825.41564439528</v>
      </c>
      <c r="I3618" s="336">
        <v>9683.5</v>
      </c>
      <c r="J3618" s="336"/>
      <c r="K3618" s="336"/>
      <c r="L3618" s="337">
        <f t="shared" si="169"/>
        <v>12.839383100919926</v>
      </c>
      <c r="M3618" s="337">
        <f t="shared" si="170"/>
        <v>0.4</v>
      </c>
    </row>
    <row r="3619" spans="1:13">
      <c r="A3619" s="334" t="s">
        <v>837</v>
      </c>
      <c r="B3619" s="334" t="s">
        <v>153</v>
      </c>
      <c r="C3619" s="334" t="s">
        <v>18</v>
      </c>
      <c r="D3619" s="334" t="s">
        <v>1537</v>
      </c>
      <c r="E3619" s="334" t="s">
        <v>1041</v>
      </c>
      <c r="F3619" s="334" t="str">
        <f t="shared" si="171"/>
        <v>Mymensingh FR Non-PNP</v>
      </c>
      <c r="G3619" s="338">
        <v>1958655</v>
      </c>
      <c r="H3619" s="336">
        <v>291691.97029634449</v>
      </c>
      <c r="I3619" s="336">
        <v>7834.62</v>
      </c>
      <c r="J3619" s="336"/>
      <c r="K3619" s="336"/>
      <c r="L3619" s="337">
        <f t="shared" si="169"/>
        <v>14.892462955259834</v>
      </c>
      <c r="M3619" s="337">
        <f t="shared" si="170"/>
        <v>0.4</v>
      </c>
    </row>
    <row r="3620" spans="1:13">
      <c r="A3620" s="334" t="s">
        <v>476</v>
      </c>
      <c r="B3620" s="334" t="s">
        <v>156</v>
      </c>
      <c r="C3620" s="334" t="s">
        <v>159</v>
      </c>
      <c r="D3620" s="334" t="s">
        <v>1537</v>
      </c>
      <c r="E3620" s="334" t="s">
        <v>1041</v>
      </c>
      <c r="F3620" s="334" t="str">
        <f t="shared" si="171"/>
        <v>Khulna FR Non-PNP</v>
      </c>
      <c r="G3620" s="338">
        <v>1231482</v>
      </c>
      <c r="H3620" s="336">
        <v>169369.39989254021</v>
      </c>
      <c r="I3620" s="336">
        <v>4925.9279999999999</v>
      </c>
      <c r="J3620" s="336"/>
      <c r="K3620" s="336"/>
      <c r="L3620" s="337">
        <f t="shared" si="169"/>
        <v>13.7532988620654</v>
      </c>
      <c r="M3620" s="337">
        <f t="shared" si="170"/>
        <v>0.4</v>
      </c>
    </row>
    <row r="3621" spans="1:13">
      <c r="A3621" s="334" t="s">
        <v>383</v>
      </c>
      <c r="B3621" s="334" t="s">
        <v>103</v>
      </c>
      <c r="C3621" s="334" t="s">
        <v>52</v>
      </c>
      <c r="D3621" s="334" t="s">
        <v>1537</v>
      </c>
      <c r="E3621" s="334" t="s">
        <v>1041</v>
      </c>
      <c r="F3621" s="334" t="str">
        <f t="shared" si="171"/>
        <v>Dhaka FR Non-PNP</v>
      </c>
      <c r="G3621" s="338">
        <v>3911892</v>
      </c>
      <c r="H3621" s="336">
        <v>569096.2381876806</v>
      </c>
      <c r="I3621" s="336">
        <v>15647.568000000001</v>
      </c>
      <c r="J3621" s="336"/>
      <c r="K3621" s="336"/>
      <c r="L3621" s="337">
        <f t="shared" si="169"/>
        <v>14.547851479224901</v>
      </c>
      <c r="M3621" s="337">
        <f t="shared" si="170"/>
        <v>0.4</v>
      </c>
    </row>
    <row r="3622" spans="1:13">
      <c r="A3622" s="334" t="s">
        <v>134</v>
      </c>
      <c r="B3622" s="334" t="s">
        <v>136</v>
      </c>
      <c r="C3622" s="334" t="s">
        <v>131</v>
      </c>
      <c r="D3622" s="334" t="s">
        <v>1537</v>
      </c>
      <c r="E3622" s="334" t="s">
        <v>1041</v>
      </c>
      <c r="F3622" s="334" t="str">
        <f t="shared" si="171"/>
        <v>Sylhet FR Non-PNP</v>
      </c>
      <c r="G3622" s="338">
        <v>1411231</v>
      </c>
      <c r="H3622" s="336">
        <v>202211.03097849441</v>
      </c>
      <c r="I3622" s="336">
        <v>5644.924</v>
      </c>
      <c r="J3622" s="336"/>
      <c r="K3622" s="336"/>
      <c r="L3622" s="337">
        <f t="shared" si="169"/>
        <v>14.328698205927621</v>
      </c>
      <c r="M3622" s="337">
        <f t="shared" si="170"/>
        <v>0.4</v>
      </c>
    </row>
    <row r="3623" spans="1:13">
      <c r="A3623" s="334" t="s">
        <v>432</v>
      </c>
      <c r="B3623" s="334" t="s">
        <v>136</v>
      </c>
      <c r="C3623" s="334" t="s">
        <v>131</v>
      </c>
      <c r="D3623" s="334" t="s">
        <v>1537</v>
      </c>
      <c r="E3623" s="334" t="s">
        <v>1041</v>
      </c>
      <c r="F3623" s="334" t="str">
        <f t="shared" si="171"/>
        <v>Sylhet FR Non-PNP</v>
      </c>
      <c r="G3623" s="338">
        <v>2104283</v>
      </c>
      <c r="H3623" s="336">
        <v>276160.0059536309</v>
      </c>
      <c r="I3623" s="336">
        <v>8417.1319999999996</v>
      </c>
      <c r="J3623" s="336"/>
      <c r="K3623" s="336"/>
      <c r="L3623" s="337">
        <f t="shared" si="169"/>
        <v>13.123710354245647</v>
      </c>
      <c r="M3623" s="337">
        <f t="shared" si="170"/>
        <v>0.4</v>
      </c>
    </row>
    <row r="3624" spans="1:13">
      <c r="A3624" s="334" t="s">
        <v>934</v>
      </c>
      <c r="B3624" s="334" t="s">
        <v>283</v>
      </c>
      <c r="C3624" s="334" t="s">
        <v>195</v>
      </c>
      <c r="D3624" s="334" t="s">
        <v>1537</v>
      </c>
      <c r="E3624" s="334" t="s">
        <v>1041</v>
      </c>
      <c r="F3624" s="334" t="str">
        <f t="shared" si="171"/>
        <v>Chattogram FR Non-PNP</v>
      </c>
      <c r="G3624" s="338">
        <v>2525532</v>
      </c>
      <c r="H3624" s="336">
        <v>400416.37296226743</v>
      </c>
      <c r="I3624" s="336">
        <v>10102.128000000001</v>
      </c>
      <c r="J3624" s="336"/>
      <c r="K3624" s="336"/>
      <c r="L3624" s="337">
        <f t="shared" si="169"/>
        <v>15.854733694218384</v>
      </c>
      <c r="M3624" s="337">
        <f t="shared" si="170"/>
        <v>0.4</v>
      </c>
    </row>
    <row r="3625" spans="1:13">
      <c r="A3625" s="334" t="s">
        <v>838</v>
      </c>
      <c r="B3625" s="334" t="s">
        <v>313</v>
      </c>
      <c r="C3625" s="334" t="s">
        <v>189</v>
      </c>
      <c r="D3625" s="334" t="s">
        <v>1537</v>
      </c>
      <c r="E3625" s="334" t="s">
        <v>1041</v>
      </c>
      <c r="F3625" s="334" t="str">
        <f t="shared" si="171"/>
        <v>Barishal FR Non-PNP</v>
      </c>
      <c r="G3625" s="338">
        <v>1713364</v>
      </c>
      <c r="H3625" s="336">
        <v>252413.96019668248</v>
      </c>
      <c r="I3625" s="336">
        <v>6927</v>
      </c>
      <c r="J3625" s="336"/>
      <c r="K3625" s="336"/>
      <c r="L3625" s="337">
        <f t="shared" si="169"/>
        <v>14.732068620368031</v>
      </c>
      <c r="M3625" s="337">
        <f t="shared" si="170"/>
        <v>0.40429237453337413</v>
      </c>
    </row>
    <row r="3626" spans="1:13">
      <c r="A3626" s="334" t="s">
        <v>406</v>
      </c>
      <c r="B3626" s="334" t="s">
        <v>52</v>
      </c>
      <c r="C3626" s="334" t="s">
        <v>52</v>
      </c>
      <c r="D3626" s="334" t="s">
        <v>1537</v>
      </c>
      <c r="E3626" s="334" t="s">
        <v>1041</v>
      </c>
      <c r="F3626" s="334" t="str">
        <f t="shared" si="171"/>
        <v>Dhaka FR Non-PNP</v>
      </c>
      <c r="G3626" s="338">
        <v>535765</v>
      </c>
      <c r="H3626" s="336">
        <v>68513.904068090662</v>
      </c>
      <c r="I3626" s="336">
        <v>2143.06</v>
      </c>
      <c r="J3626" s="336"/>
      <c r="K3626" s="336"/>
      <c r="L3626" s="337">
        <f t="shared" si="169"/>
        <v>12.78805149050249</v>
      </c>
      <c r="M3626" s="337">
        <f t="shared" si="170"/>
        <v>0.4</v>
      </c>
    </row>
    <row r="3627" spans="1:13">
      <c r="A3627" s="334" t="s">
        <v>932</v>
      </c>
      <c r="B3627" s="334" t="s">
        <v>52</v>
      </c>
      <c r="C3627" s="334" t="s">
        <v>52</v>
      </c>
      <c r="D3627" s="334" t="s">
        <v>1537</v>
      </c>
      <c r="E3627" s="334" t="s">
        <v>1041</v>
      </c>
      <c r="F3627" s="334" t="str">
        <f t="shared" si="171"/>
        <v>Dhaka FR Non-PNP</v>
      </c>
      <c r="G3627" s="338">
        <v>2734732</v>
      </c>
      <c r="H3627" s="336">
        <v>404562.67049219523</v>
      </c>
      <c r="I3627" s="336">
        <v>10938.928</v>
      </c>
      <c r="J3627" s="336"/>
      <c r="K3627" s="336"/>
      <c r="L3627" s="337">
        <f t="shared" si="169"/>
        <v>14.793503366772146</v>
      </c>
      <c r="M3627" s="337">
        <f t="shared" si="170"/>
        <v>0.4</v>
      </c>
    </row>
    <row r="3628" spans="1:13">
      <c r="A3628" s="334" t="s">
        <v>951</v>
      </c>
      <c r="B3628" s="334" t="s">
        <v>176</v>
      </c>
      <c r="C3628" s="334" t="s">
        <v>159</v>
      </c>
      <c r="D3628" s="334" t="s">
        <v>1537</v>
      </c>
      <c r="E3628" s="334" t="s">
        <v>1041</v>
      </c>
      <c r="F3628" s="334" t="str">
        <f t="shared" si="171"/>
        <v>Khulna FR Non-PNP</v>
      </c>
      <c r="G3628" s="338">
        <v>801794</v>
      </c>
      <c r="H3628" s="336">
        <v>112712.34461292958</v>
      </c>
      <c r="I3628" s="336">
        <v>3207.1759999999999</v>
      </c>
      <c r="J3628" s="336"/>
      <c r="K3628" s="336"/>
      <c r="L3628" s="337">
        <f t="shared" si="169"/>
        <v>14.057519090056743</v>
      </c>
      <c r="M3628" s="337">
        <f t="shared" si="170"/>
        <v>0.4</v>
      </c>
    </row>
    <row r="3629" spans="1:13">
      <c r="A3629" s="334" t="s">
        <v>947</v>
      </c>
      <c r="B3629" s="334" t="s">
        <v>351</v>
      </c>
      <c r="C3629" s="334" t="s">
        <v>389</v>
      </c>
      <c r="D3629" s="334" t="s">
        <v>1537</v>
      </c>
      <c r="E3629" s="334" t="s">
        <v>1041</v>
      </c>
      <c r="F3629" s="334" t="str">
        <f t="shared" si="171"/>
        <v>Rangpur FR Non-PNP</v>
      </c>
      <c r="G3629" s="338">
        <v>1657199</v>
      </c>
      <c r="H3629" s="336">
        <v>253869.93802246873</v>
      </c>
      <c r="I3629" s="336">
        <v>6628.7960000000003</v>
      </c>
      <c r="J3629" s="336"/>
      <c r="K3629" s="336"/>
      <c r="L3629" s="337">
        <f t="shared" si="169"/>
        <v>15.319218634724541</v>
      </c>
      <c r="M3629" s="337">
        <f t="shared" si="170"/>
        <v>0.4</v>
      </c>
    </row>
    <row r="3630" spans="1:13">
      <c r="A3630" s="334" t="s">
        <v>918</v>
      </c>
      <c r="B3630" s="334" t="s">
        <v>52</v>
      </c>
      <c r="C3630" s="334" t="s">
        <v>52</v>
      </c>
      <c r="D3630" s="334" t="s">
        <v>1492</v>
      </c>
      <c r="E3630" s="334" t="s">
        <v>1041</v>
      </c>
      <c r="F3630" s="334" t="str">
        <f t="shared" si="171"/>
        <v>Dhaka FR PNP</v>
      </c>
      <c r="G3630" s="338">
        <v>4989746</v>
      </c>
      <c r="H3630" s="336">
        <v>714555.74268979183</v>
      </c>
      <c r="I3630" s="336">
        <v>19958.984</v>
      </c>
      <c r="J3630" s="336"/>
      <c r="K3630" s="336"/>
      <c r="L3630" s="337">
        <f t="shared" si="169"/>
        <v>14.320483300949425</v>
      </c>
      <c r="M3630" s="337">
        <f t="shared" si="170"/>
        <v>0.4</v>
      </c>
    </row>
    <row r="3631" spans="1:13">
      <c r="A3631" s="334" t="s">
        <v>929</v>
      </c>
      <c r="B3631" s="334" t="s">
        <v>136</v>
      </c>
      <c r="C3631" s="334" t="s">
        <v>131</v>
      </c>
      <c r="D3631" s="334" t="s">
        <v>1537</v>
      </c>
      <c r="E3631" s="334" t="s">
        <v>1041</v>
      </c>
      <c r="F3631" s="334" t="str">
        <f t="shared" si="171"/>
        <v>Sylhet FR Non-PNP</v>
      </c>
      <c r="G3631" s="338">
        <v>2892752</v>
      </c>
      <c r="H3631" s="336">
        <v>395638.20042388438</v>
      </c>
      <c r="I3631" s="336">
        <v>7750</v>
      </c>
      <c r="J3631" s="336"/>
      <c r="K3631" s="336"/>
      <c r="L3631" s="337">
        <f t="shared" si="169"/>
        <v>13.67687933234112</v>
      </c>
      <c r="M3631" s="337">
        <f t="shared" si="170"/>
        <v>0.26791097197409253</v>
      </c>
    </row>
    <row r="3632" spans="1:13">
      <c r="A3632" s="334" t="s">
        <v>925</v>
      </c>
      <c r="B3632" s="334" t="s">
        <v>52</v>
      </c>
      <c r="C3632" s="334" t="s">
        <v>52</v>
      </c>
      <c r="D3632" s="334" t="s">
        <v>1537</v>
      </c>
      <c r="E3632" s="334" t="s">
        <v>1041</v>
      </c>
      <c r="F3632" s="334" t="str">
        <f t="shared" si="171"/>
        <v>Dhaka FR Non-PNP</v>
      </c>
      <c r="G3632" s="338">
        <v>3549120</v>
      </c>
      <c r="H3632" s="336">
        <v>518075.00281443651</v>
      </c>
      <c r="I3632" s="336">
        <v>14196.48</v>
      </c>
      <c r="J3632" s="336"/>
      <c r="K3632" s="336"/>
      <c r="L3632" s="337">
        <f t="shared" si="169"/>
        <v>14.597280531918798</v>
      </c>
      <c r="M3632" s="337">
        <f t="shared" si="170"/>
        <v>0.4</v>
      </c>
    </row>
    <row r="3633" spans="1:13">
      <c r="A3633" s="334" t="s">
        <v>945</v>
      </c>
      <c r="B3633" s="334" t="s">
        <v>192</v>
      </c>
      <c r="C3633" s="334" t="s">
        <v>52</v>
      </c>
      <c r="D3633" s="334" t="s">
        <v>1537</v>
      </c>
      <c r="E3633" s="334" t="s">
        <v>1041</v>
      </c>
      <c r="F3633" s="334" t="str">
        <f t="shared" si="171"/>
        <v>Dhaka FR Non-PNP</v>
      </c>
      <c r="G3633" s="338">
        <v>2152674</v>
      </c>
      <c r="H3633" s="336">
        <v>368432.62972139096</v>
      </c>
      <c r="I3633" s="336">
        <v>8610.6959999999999</v>
      </c>
      <c r="J3633" s="336"/>
      <c r="K3633" s="336"/>
      <c r="L3633" s="337">
        <f t="shared" si="169"/>
        <v>17.115114955696541</v>
      </c>
      <c r="M3633" s="337">
        <f t="shared" si="170"/>
        <v>0.4</v>
      </c>
    </row>
    <row r="3634" spans="1:13">
      <c r="A3634" s="334" t="s">
        <v>946</v>
      </c>
      <c r="B3634" s="334" t="s">
        <v>336</v>
      </c>
      <c r="C3634" s="334" t="s">
        <v>389</v>
      </c>
      <c r="D3634" s="334" t="s">
        <v>1537</v>
      </c>
      <c r="E3634" s="334" t="s">
        <v>1041</v>
      </c>
      <c r="F3634" s="334" t="str">
        <f t="shared" si="171"/>
        <v>Rangpur FR Non-PNP</v>
      </c>
      <c r="G3634" s="338">
        <v>1119991</v>
      </c>
      <c r="H3634" s="336">
        <v>152592.2751081906</v>
      </c>
      <c r="I3634" s="336">
        <v>4479.9639999999999</v>
      </c>
      <c r="J3634" s="336"/>
      <c r="K3634" s="336"/>
      <c r="L3634" s="337">
        <f t="shared" si="169"/>
        <v>13.624419759461514</v>
      </c>
      <c r="M3634" s="337">
        <f t="shared" si="170"/>
        <v>0.4</v>
      </c>
    </row>
    <row r="3635" spans="1:13">
      <c r="A3635" s="334" t="s">
        <v>960</v>
      </c>
      <c r="B3635" s="334" t="s">
        <v>226</v>
      </c>
      <c r="C3635" s="334" t="s">
        <v>107</v>
      </c>
      <c r="D3635" s="334" t="s">
        <v>1537</v>
      </c>
      <c r="E3635" s="334" t="s">
        <v>1041</v>
      </c>
      <c r="F3635" s="334" t="str">
        <f t="shared" si="171"/>
        <v>Rajshahi FR Non-PNP</v>
      </c>
      <c r="G3635" s="338">
        <v>1698623</v>
      </c>
      <c r="H3635" s="336">
        <v>176758.85410922545</v>
      </c>
      <c r="I3635" s="336">
        <v>1.4551915228366852E-11</v>
      </c>
      <c r="J3635" s="336"/>
      <c r="K3635" s="336"/>
      <c r="L3635" s="337">
        <f t="shared" si="169"/>
        <v>10.406008520385363</v>
      </c>
      <c r="M3635" s="337">
        <f t="shared" si="170"/>
        <v>8.5668893146783321E-16</v>
      </c>
    </row>
    <row r="3636" spans="1:13">
      <c r="A3636" s="334" t="s">
        <v>1287</v>
      </c>
      <c r="B3636" s="334" t="s">
        <v>1150</v>
      </c>
      <c r="C3636" s="334" t="s">
        <v>389</v>
      </c>
      <c r="D3636" s="334" t="s">
        <v>1537</v>
      </c>
      <c r="E3636" s="334" t="s">
        <v>1041</v>
      </c>
      <c r="F3636" s="334" t="str">
        <f t="shared" si="171"/>
        <v>Rangpur FR Non-PNP</v>
      </c>
      <c r="G3636" s="338">
        <v>4596537</v>
      </c>
      <c r="H3636" s="336">
        <v>734857.86443728523</v>
      </c>
      <c r="I3636" s="336">
        <v>18386.148000000001</v>
      </c>
      <c r="J3636" s="336"/>
      <c r="K3636" s="336"/>
      <c r="L3636" s="337">
        <f t="shared" si="169"/>
        <v>15.987206552177982</v>
      </c>
      <c r="M3636" s="337">
        <f t="shared" si="170"/>
        <v>0.4</v>
      </c>
    </row>
    <row r="3637" spans="1:13">
      <c r="A3637" s="334" t="s">
        <v>966</v>
      </c>
      <c r="B3637" s="334" t="s">
        <v>1563</v>
      </c>
      <c r="C3637" s="334" t="s">
        <v>107</v>
      </c>
      <c r="D3637" s="334" t="s">
        <v>1537</v>
      </c>
      <c r="E3637" s="334" t="s">
        <v>1041</v>
      </c>
      <c r="F3637" s="334" t="str">
        <f t="shared" si="171"/>
        <v>Rajshahi FR Non-PNP</v>
      </c>
      <c r="G3637" s="338">
        <v>832181</v>
      </c>
      <c r="H3637" s="336">
        <v>104846.63603647854</v>
      </c>
      <c r="I3637" s="336">
        <v>3328.7240000000002</v>
      </c>
      <c r="J3637" s="336"/>
      <c r="K3637" s="336"/>
      <c r="L3637" s="337">
        <f t="shared" si="169"/>
        <v>12.599018246809113</v>
      </c>
      <c r="M3637" s="337">
        <f t="shared" si="170"/>
        <v>0.4</v>
      </c>
    </row>
    <row r="3638" spans="1:13">
      <c r="A3638" s="334" t="s">
        <v>1272</v>
      </c>
      <c r="B3638" s="334" t="s">
        <v>351</v>
      </c>
      <c r="C3638" s="334" t="s">
        <v>389</v>
      </c>
      <c r="D3638" s="334" t="s">
        <v>1537</v>
      </c>
      <c r="E3638" s="334" t="s">
        <v>1041</v>
      </c>
      <c r="F3638" s="334" t="str">
        <f t="shared" si="171"/>
        <v>Rangpur FR Non-PNP</v>
      </c>
      <c r="G3638" s="338">
        <v>1697898</v>
      </c>
      <c r="H3638" s="336">
        <v>214665.88153228664</v>
      </c>
      <c r="I3638" s="336">
        <v>6791.5920000000006</v>
      </c>
      <c r="J3638" s="336"/>
      <c r="K3638" s="336"/>
      <c r="L3638" s="337">
        <f t="shared" si="169"/>
        <v>12.643037540081126</v>
      </c>
      <c r="M3638" s="337">
        <f t="shared" si="170"/>
        <v>0.4</v>
      </c>
    </row>
    <row r="3639" spans="1:13">
      <c r="A3639" s="334" t="s">
        <v>973</v>
      </c>
      <c r="B3639" s="334" t="s">
        <v>189</v>
      </c>
      <c r="C3639" s="334" t="s">
        <v>189</v>
      </c>
      <c r="D3639" s="334" t="s">
        <v>1537</v>
      </c>
      <c r="E3639" s="334" t="s">
        <v>1041</v>
      </c>
      <c r="F3639" s="334" t="str">
        <f t="shared" si="171"/>
        <v>Barishal FR Non-PNP</v>
      </c>
      <c r="G3639" s="338">
        <v>3447753</v>
      </c>
      <c r="H3639" s="336">
        <v>509201.15547268785</v>
      </c>
      <c r="I3639" s="336">
        <v>13791.012000000001</v>
      </c>
      <c r="J3639" s="336"/>
      <c r="K3639" s="336"/>
      <c r="L3639" s="337">
        <f t="shared" si="169"/>
        <v>14.769072943238331</v>
      </c>
      <c r="M3639" s="337">
        <f t="shared" si="170"/>
        <v>0.4</v>
      </c>
    </row>
    <row r="3640" spans="1:13">
      <c r="A3640" s="334" t="s">
        <v>956</v>
      </c>
      <c r="B3640" s="334" t="s">
        <v>165</v>
      </c>
      <c r="C3640" s="334" t="s">
        <v>52</v>
      </c>
      <c r="D3640" s="334" t="s">
        <v>1537</v>
      </c>
      <c r="E3640" s="334" t="s">
        <v>1041</v>
      </c>
      <c r="F3640" s="334" t="str">
        <f t="shared" si="171"/>
        <v>Dhaka FR Non-PNP</v>
      </c>
      <c r="G3640" s="338">
        <v>2612113</v>
      </c>
      <c r="H3640" s="336">
        <v>387170.87491881289</v>
      </c>
      <c r="I3640" s="336">
        <v>10448.451999999999</v>
      </c>
      <c r="J3640" s="336"/>
      <c r="K3640" s="336"/>
      <c r="L3640" s="337">
        <f t="shared" si="169"/>
        <v>14.822133457427489</v>
      </c>
      <c r="M3640" s="337">
        <f t="shared" si="170"/>
        <v>0.4</v>
      </c>
    </row>
    <row r="3641" spans="1:13">
      <c r="A3641" s="334" t="s">
        <v>949</v>
      </c>
      <c r="B3641" s="334" t="s">
        <v>159</v>
      </c>
      <c r="C3641" s="334" t="s">
        <v>159</v>
      </c>
      <c r="D3641" s="334" t="s">
        <v>1537</v>
      </c>
      <c r="E3641" s="334" t="s">
        <v>1041</v>
      </c>
      <c r="F3641" s="334" t="str">
        <f t="shared" si="171"/>
        <v>Khulna FR Non-PNP</v>
      </c>
      <c r="G3641" s="338">
        <v>1928840</v>
      </c>
      <c r="H3641" s="336">
        <v>179535.65832518504</v>
      </c>
      <c r="I3641" s="336">
        <v>7715.3600000000006</v>
      </c>
      <c r="J3641" s="336"/>
      <c r="K3641" s="336"/>
      <c r="L3641" s="337">
        <f t="shared" si="169"/>
        <v>9.3079601379681591</v>
      </c>
      <c r="M3641" s="337">
        <f t="shared" si="170"/>
        <v>0.4</v>
      </c>
    </row>
    <row r="3642" spans="1:13">
      <c r="A3642" s="334" t="s">
        <v>1268</v>
      </c>
      <c r="B3642" s="334" t="s">
        <v>576</v>
      </c>
      <c r="C3642" s="334" t="s">
        <v>389</v>
      </c>
      <c r="D3642" s="334" t="s">
        <v>1537</v>
      </c>
      <c r="E3642" s="334" t="s">
        <v>1041</v>
      </c>
      <c r="F3642" s="334" t="str">
        <f t="shared" si="171"/>
        <v>Rangpur FR Non-PNP</v>
      </c>
      <c r="G3642" s="338">
        <v>3822631</v>
      </c>
      <c r="H3642" s="336">
        <v>601954.20883337629</v>
      </c>
      <c r="I3642" s="336">
        <v>15290.523999999999</v>
      </c>
      <c r="J3642" s="336"/>
      <c r="K3642" s="336"/>
      <c r="L3642" s="337">
        <f t="shared" si="169"/>
        <v>15.74711785765815</v>
      </c>
      <c r="M3642" s="337">
        <f t="shared" si="170"/>
        <v>0.4</v>
      </c>
    </row>
    <row r="3643" spans="1:13">
      <c r="A3643" s="334" t="s">
        <v>1221</v>
      </c>
      <c r="B3643" s="334" t="s">
        <v>351</v>
      </c>
      <c r="C3643" s="334" t="s">
        <v>389</v>
      </c>
      <c r="D3643" s="334" t="s">
        <v>1537</v>
      </c>
      <c r="E3643" s="334" t="s">
        <v>1041</v>
      </c>
      <c r="F3643" s="334" t="str">
        <f t="shared" si="171"/>
        <v>Rangpur FR Non-PNP</v>
      </c>
      <c r="G3643" s="338">
        <v>841067</v>
      </c>
      <c r="H3643" s="336">
        <v>100605.94402383869</v>
      </c>
      <c r="I3643" s="336">
        <v>3.637978807091713E-12</v>
      </c>
      <c r="J3643" s="336"/>
      <c r="K3643" s="336"/>
      <c r="L3643" s="337">
        <f t="shared" si="169"/>
        <v>11.961703886115933</v>
      </c>
      <c r="M3643" s="337">
        <f t="shared" si="170"/>
        <v>4.3254328217510771E-16</v>
      </c>
    </row>
    <row r="3644" spans="1:13">
      <c r="A3644" s="334" t="s">
        <v>962</v>
      </c>
      <c r="B3644" s="334" t="s">
        <v>189</v>
      </c>
      <c r="C3644" s="334" t="s">
        <v>189</v>
      </c>
      <c r="D3644" s="334" t="s">
        <v>1537</v>
      </c>
      <c r="E3644" s="334" t="s">
        <v>1041</v>
      </c>
      <c r="F3644" s="334" t="str">
        <f t="shared" si="171"/>
        <v>Barishal FR Non-PNP</v>
      </c>
      <c r="G3644" s="338">
        <v>2232558</v>
      </c>
      <c r="H3644" s="336">
        <v>311852.59374460345</v>
      </c>
      <c r="I3644" s="336">
        <v>8930.232</v>
      </c>
      <c r="J3644" s="336"/>
      <c r="K3644" s="336"/>
      <c r="L3644" s="337">
        <f t="shared" si="169"/>
        <v>13.968398301168591</v>
      </c>
      <c r="M3644" s="337">
        <f t="shared" si="170"/>
        <v>0.4</v>
      </c>
    </row>
    <row r="3645" spans="1:13">
      <c r="A3645" s="334" t="s">
        <v>953</v>
      </c>
      <c r="B3645" s="334" t="s">
        <v>18</v>
      </c>
      <c r="C3645" s="334" t="s">
        <v>18</v>
      </c>
      <c r="D3645" s="334" t="s">
        <v>1537</v>
      </c>
      <c r="E3645" s="334" t="s">
        <v>1041</v>
      </c>
      <c r="F3645" s="334" t="str">
        <f t="shared" si="171"/>
        <v>Mymensingh FR Non-PNP</v>
      </c>
      <c r="G3645" s="338">
        <v>1690212</v>
      </c>
      <c r="H3645" s="336">
        <v>236026.21565589198</v>
      </c>
      <c r="I3645" s="336">
        <v>6760.848</v>
      </c>
      <c r="J3645" s="336"/>
      <c r="K3645" s="336"/>
      <c r="L3645" s="337">
        <f t="shared" si="169"/>
        <v>13.964296529423054</v>
      </c>
      <c r="M3645" s="337">
        <f t="shared" si="170"/>
        <v>0.4</v>
      </c>
    </row>
    <row r="3646" spans="1:13">
      <c r="A3646" s="334" t="s">
        <v>954</v>
      </c>
      <c r="B3646" s="334" t="s">
        <v>48</v>
      </c>
      <c r="C3646" s="334" t="s">
        <v>18</v>
      </c>
      <c r="D3646" s="334" t="s">
        <v>1537</v>
      </c>
      <c r="E3646" s="334" t="s">
        <v>1041</v>
      </c>
      <c r="F3646" s="334" t="str">
        <f t="shared" si="171"/>
        <v>Mymensingh FR Non-PNP</v>
      </c>
      <c r="G3646" s="338">
        <v>943238</v>
      </c>
      <c r="H3646" s="336">
        <v>130295.21923967639</v>
      </c>
      <c r="I3646" s="336">
        <v>3772.9520000000002</v>
      </c>
      <c r="J3646" s="336"/>
      <c r="K3646" s="336"/>
      <c r="L3646" s="337">
        <f t="shared" si="169"/>
        <v>13.813610058084638</v>
      </c>
      <c r="M3646" s="337">
        <f t="shared" si="170"/>
        <v>0.4</v>
      </c>
    </row>
    <row r="3647" spans="1:13">
      <c r="A3647" s="334" t="s">
        <v>965</v>
      </c>
      <c r="B3647" s="334" t="s">
        <v>156</v>
      </c>
      <c r="C3647" s="334" t="s">
        <v>159</v>
      </c>
      <c r="D3647" s="334" t="s">
        <v>1537</v>
      </c>
      <c r="E3647" s="334" t="s">
        <v>1041</v>
      </c>
      <c r="F3647" s="334" t="str">
        <f t="shared" si="171"/>
        <v>Khulna FR Non-PNP</v>
      </c>
      <c r="G3647" s="338">
        <v>1790539</v>
      </c>
      <c r="H3647" s="336">
        <v>246400.49817172432</v>
      </c>
      <c r="I3647" s="336">
        <v>-7.2759576141834259E-12</v>
      </c>
      <c r="J3647" s="336"/>
      <c r="K3647" s="336"/>
      <c r="L3647" s="337">
        <f t="shared" si="169"/>
        <v>13.761247209456165</v>
      </c>
      <c r="M3647" s="337">
        <f t="shared" si="170"/>
        <v>-4.0635571826044706E-16</v>
      </c>
    </row>
    <row r="3648" spans="1:13">
      <c r="A3648" s="334" t="s">
        <v>959</v>
      </c>
      <c r="B3648" s="334" t="s">
        <v>98</v>
      </c>
      <c r="C3648" s="334" t="s">
        <v>52</v>
      </c>
      <c r="D3648" s="334" t="s">
        <v>1537</v>
      </c>
      <c r="E3648" s="334" t="s">
        <v>1041</v>
      </c>
      <c r="F3648" s="334" t="str">
        <f t="shared" si="171"/>
        <v>Dhaka FR Non-PNP</v>
      </c>
      <c r="G3648" s="338">
        <v>1997510</v>
      </c>
      <c r="H3648" s="336">
        <v>286927.29207794165</v>
      </c>
      <c r="I3648" s="336">
        <v>7990.04</v>
      </c>
      <c r="J3648" s="336"/>
      <c r="K3648" s="336"/>
      <c r="L3648" s="337">
        <f t="shared" si="169"/>
        <v>14.364248092772582</v>
      </c>
      <c r="M3648" s="337">
        <f t="shared" si="170"/>
        <v>0.4</v>
      </c>
    </row>
    <row r="3649" spans="1:13">
      <c r="A3649" s="334" t="s">
        <v>958</v>
      </c>
      <c r="B3649" s="334" t="s">
        <v>283</v>
      </c>
      <c r="C3649" s="334" t="s">
        <v>195</v>
      </c>
      <c r="D3649" s="334" t="s">
        <v>1537</v>
      </c>
      <c r="E3649" s="334" t="s">
        <v>1041</v>
      </c>
      <c r="F3649" s="334" t="str">
        <f t="shared" si="171"/>
        <v>Chattogram FR Non-PNP</v>
      </c>
      <c r="G3649" s="338">
        <v>3008660</v>
      </c>
      <c r="H3649" s="336">
        <v>434536.27263161482</v>
      </c>
      <c r="I3649" s="336">
        <v>12034.64</v>
      </c>
      <c r="J3649" s="336"/>
      <c r="K3649" s="336"/>
      <c r="L3649" s="337">
        <f t="shared" si="169"/>
        <v>14.44285072529348</v>
      </c>
      <c r="M3649" s="337">
        <f t="shared" si="170"/>
        <v>0.4</v>
      </c>
    </row>
    <row r="3650" spans="1:13">
      <c r="A3650" s="334" t="s">
        <v>961</v>
      </c>
      <c r="B3650" s="334" t="s">
        <v>107</v>
      </c>
      <c r="C3650" s="334" t="s">
        <v>107</v>
      </c>
      <c r="D3650" s="334" t="s">
        <v>1537</v>
      </c>
      <c r="E3650" s="334" t="s">
        <v>1041</v>
      </c>
      <c r="F3650" s="334" t="str">
        <f t="shared" si="171"/>
        <v>Rajshahi FR Non-PNP</v>
      </c>
      <c r="G3650" s="338">
        <v>1125153</v>
      </c>
      <c r="H3650" s="336">
        <v>186060.83947357754</v>
      </c>
      <c r="I3650" s="336">
        <v>4500.6120000000001</v>
      </c>
      <c r="J3650" s="336"/>
      <c r="K3650" s="336"/>
      <c r="L3650" s="337">
        <f t="shared" si="169"/>
        <v>16.536492323584216</v>
      </c>
      <c r="M3650" s="337">
        <f t="shared" si="170"/>
        <v>0.4</v>
      </c>
    </row>
    <row r="3651" spans="1:13">
      <c r="A3651" s="334" t="s">
        <v>963</v>
      </c>
      <c r="B3651" s="334" t="s">
        <v>52</v>
      </c>
      <c r="C3651" s="334" t="s">
        <v>52</v>
      </c>
      <c r="D3651" s="334" t="s">
        <v>1537</v>
      </c>
      <c r="E3651" s="334" t="s">
        <v>1041</v>
      </c>
      <c r="F3651" s="334" t="str">
        <f t="shared" si="171"/>
        <v>Dhaka FR Non-PNP</v>
      </c>
      <c r="G3651" s="338">
        <v>564017</v>
      </c>
      <c r="H3651" s="336">
        <v>69957.925761882128</v>
      </c>
      <c r="I3651" s="336">
        <v>-1.8189894035458565E-12</v>
      </c>
      <c r="J3651" s="336"/>
      <c r="K3651" s="336"/>
      <c r="L3651" s="337">
        <f t="shared" ref="L3651:L3714" si="172">(H3651/G3651)*100</f>
        <v>12.403513681658909</v>
      </c>
      <c r="M3651" s="337">
        <f t="shared" ref="M3651:M3714" si="173">(I3651/G3651)*100</f>
        <v>-3.225061307630544E-16</v>
      </c>
    </row>
    <row r="3652" spans="1:13">
      <c r="A3652" s="334" t="s">
        <v>985</v>
      </c>
      <c r="B3652" s="334" t="s">
        <v>52</v>
      </c>
      <c r="C3652" s="334" t="s">
        <v>52</v>
      </c>
      <c r="D3652" s="334" t="s">
        <v>1537</v>
      </c>
      <c r="E3652" s="334" t="s">
        <v>1041</v>
      </c>
      <c r="F3652" s="334" t="str">
        <f t="shared" ref="F3652:F3715" si="174">CONCATENATE(C3652," ",E3652," ",D3652)</f>
        <v>Dhaka FR Non-PNP</v>
      </c>
      <c r="G3652" s="338">
        <v>1638172</v>
      </c>
      <c r="H3652" s="336">
        <v>209472.34006751009</v>
      </c>
      <c r="I3652" s="336">
        <v>6552.6880000000001</v>
      </c>
      <c r="J3652" s="336"/>
      <c r="K3652" s="336"/>
      <c r="L3652" s="337">
        <f t="shared" si="172"/>
        <v>12.786956440929895</v>
      </c>
      <c r="M3652" s="337">
        <f t="shared" si="173"/>
        <v>0.4</v>
      </c>
    </row>
    <row r="3653" spans="1:13">
      <c r="A3653" s="334" t="s">
        <v>1569</v>
      </c>
      <c r="B3653" s="334" t="s">
        <v>173</v>
      </c>
      <c r="C3653" s="334" t="s">
        <v>52</v>
      </c>
      <c r="D3653" s="334" t="s">
        <v>1537</v>
      </c>
      <c r="E3653" s="334" t="s">
        <v>1041</v>
      </c>
      <c r="F3653" s="334" t="str">
        <f t="shared" si="174"/>
        <v>Dhaka FR Non-PNP</v>
      </c>
      <c r="G3653" s="338">
        <v>163163</v>
      </c>
      <c r="H3653" s="336">
        <v>27538.482717798652</v>
      </c>
      <c r="I3653" s="336">
        <v>652.65200000000004</v>
      </c>
      <c r="J3653" s="336"/>
      <c r="K3653" s="336"/>
      <c r="L3653" s="337">
        <f t="shared" si="172"/>
        <v>16.877896776719385</v>
      </c>
      <c r="M3653" s="337">
        <f t="shared" si="173"/>
        <v>0.4</v>
      </c>
    </row>
    <row r="3654" spans="1:13">
      <c r="A3654" s="334" t="s">
        <v>983</v>
      </c>
      <c r="B3654" s="334" t="s">
        <v>189</v>
      </c>
      <c r="C3654" s="334" t="s">
        <v>189</v>
      </c>
      <c r="D3654" s="334" t="s">
        <v>1537</v>
      </c>
      <c r="E3654" s="334" t="s">
        <v>1041</v>
      </c>
      <c r="F3654" s="334" t="str">
        <f t="shared" si="174"/>
        <v>Barishal FR Non-PNP</v>
      </c>
      <c r="G3654" s="338">
        <v>2465298</v>
      </c>
      <c r="H3654" s="336">
        <v>350531.05810699216</v>
      </c>
      <c r="I3654" s="336">
        <v>9861.1920000000009</v>
      </c>
      <c r="J3654" s="336"/>
      <c r="K3654" s="336"/>
      <c r="L3654" s="337">
        <f t="shared" si="172"/>
        <v>14.21860797789931</v>
      </c>
      <c r="M3654" s="337">
        <f t="shared" si="173"/>
        <v>0.4</v>
      </c>
    </row>
    <row r="3655" spans="1:13">
      <c r="A3655" s="334" t="s">
        <v>1290</v>
      </c>
      <c r="B3655" s="334" t="s">
        <v>156</v>
      </c>
      <c r="C3655" s="334" t="s">
        <v>159</v>
      </c>
      <c r="D3655" s="334" t="s">
        <v>1537</v>
      </c>
      <c r="E3655" s="334" t="s">
        <v>1041</v>
      </c>
      <c r="F3655" s="334" t="str">
        <f t="shared" si="174"/>
        <v>Khulna FR Non-PNP</v>
      </c>
      <c r="G3655" s="338">
        <v>839316</v>
      </c>
      <c r="H3655" s="336">
        <v>127045.39614440905</v>
      </c>
      <c r="I3655" s="336">
        <v>3357.2640000000001</v>
      </c>
      <c r="J3655" s="336"/>
      <c r="K3655" s="336"/>
      <c r="L3655" s="337">
        <f t="shared" si="172"/>
        <v>15.136777583700187</v>
      </c>
      <c r="M3655" s="337">
        <f t="shared" si="173"/>
        <v>0.4</v>
      </c>
    </row>
    <row r="3656" spans="1:13">
      <c r="A3656" s="334" t="s">
        <v>980</v>
      </c>
      <c r="B3656" s="334" t="s">
        <v>52</v>
      </c>
      <c r="C3656" s="334" t="s">
        <v>52</v>
      </c>
      <c r="D3656" s="334" t="s">
        <v>1537</v>
      </c>
      <c r="E3656" s="334" t="s">
        <v>1041</v>
      </c>
      <c r="F3656" s="334" t="str">
        <f t="shared" si="174"/>
        <v>Dhaka FR Non-PNP</v>
      </c>
      <c r="G3656" s="338">
        <v>2255194</v>
      </c>
      <c r="H3656" s="336">
        <v>333800.47495365719</v>
      </c>
      <c r="I3656" s="336">
        <v>9020.7759999999998</v>
      </c>
      <c r="J3656" s="336"/>
      <c r="K3656" s="336"/>
      <c r="L3656" s="337">
        <f t="shared" si="172"/>
        <v>14.801408435534025</v>
      </c>
      <c r="M3656" s="337">
        <f t="shared" si="173"/>
        <v>0.4</v>
      </c>
    </row>
    <row r="3657" spans="1:13">
      <c r="A3657" s="334" t="s">
        <v>967</v>
      </c>
      <c r="B3657" s="334" t="s">
        <v>1006</v>
      </c>
      <c r="C3657" s="334" t="s">
        <v>159</v>
      </c>
      <c r="D3657" s="334" t="s">
        <v>1537</v>
      </c>
      <c r="E3657" s="334" t="s">
        <v>1041</v>
      </c>
      <c r="F3657" s="334" t="str">
        <f t="shared" si="174"/>
        <v>Khulna FR Non-PNP</v>
      </c>
      <c r="G3657" s="338">
        <v>5233140</v>
      </c>
      <c r="H3657" s="336">
        <v>890148.4145476243</v>
      </c>
      <c r="I3657" s="336">
        <v>20932.560000000001</v>
      </c>
      <c r="J3657" s="336"/>
      <c r="K3657" s="336"/>
      <c r="L3657" s="337">
        <f t="shared" si="172"/>
        <v>17.009833762284675</v>
      </c>
      <c r="M3657" s="337">
        <f t="shared" si="173"/>
        <v>0.4</v>
      </c>
    </row>
    <row r="3658" spans="1:13">
      <c r="A3658" s="334" t="s">
        <v>996</v>
      </c>
      <c r="B3658" s="334" t="s">
        <v>48</v>
      </c>
      <c r="C3658" s="334" t="s">
        <v>18</v>
      </c>
      <c r="D3658" s="334" t="s">
        <v>1537</v>
      </c>
      <c r="E3658" s="334" t="s">
        <v>1041</v>
      </c>
      <c r="F3658" s="334" t="str">
        <f t="shared" si="174"/>
        <v>Mymensingh FR Non-PNP</v>
      </c>
      <c r="G3658" s="338">
        <v>1266313</v>
      </c>
      <c r="H3658" s="336">
        <v>186553.96337899967</v>
      </c>
      <c r="I3658" s="336">
        <v>3.637978807091713E-12</v>
      </c>
      <c r="J3658" s="336"/>
      <c r="K3658" s="336"/>
      <c r="L3658" s="337">
        <f t="shared" si="172"/>
        <v>14.732057822907896</v>
      </c>
      <c r="M3658" s="337">
        <f t="shared" si="173"/>
        <v>2.8728906732314306E-16</v>
      </c>
    </row>
    <row r="3659" spans="1:13">
      <c r="A3659" s="334" t="s">
        <v>1280</v>
      </c>
      <c r="B3659" s="334" t="s">
        <v>52</v>
      </c>
      <c r="C3659" s="334" t="s">
        <v>52</v>
      </c>
      <c r="D3659" s="334" t="s">
        <v>1537</v>
      </c>
      <c r="E3659" s="334" t="s">
        <v>1041</v>
      </c>
      <c r="F3659" s="334" t="str">
        <f t="shared" si="174"/>
        <v>Dhaka FR Non-PNP</v>
      </c>
      <c r="G3659" s="338">
        <v>2144755</v>
      </c>
      <c r="H3659" s="336">
        <v>309116.41540977149</v>
      </c>
      <c r="I3659" s="336">
        <v>8579.02</v>
      </c>
      <c r="J3659" s="336"/>
      <c r="K3659" s="336"/>
      <c r="L3659" s="337">
        <f t="shared" si="172"/>
        <v>14.412667899586271</v>
      </c>
      <c r="M3659" s="337">
        <f t="shared" si="173"/>
        <v>0.4</v>
      </c>
    </row>
    <row r="3660" spans="1:13">
      <c r="A3660" s="334" t="s">
        <v>1120</v>
      </c>
      <c r="B3660" s="334" t="s">
        <v>606</v>
      </c>
      <c r="C3660" s="334" t="s">
        <v>107</v>
      </c>
      <c r="D3660" s="334" t="s">
        <v>1537</v>
      </c>
      <c r="E3660" s="334" t="s">
        <v>1041</v>
      </c>
      <c r="F3660" s="334" t="str">
        <f t="shared" si="174"/>
        <v>Rajshahi FR Non-PNP</v>
      </c>
      <c r="G3660" s="338">
        <v>865562</v>
      </c>
      <c r="H3660" s="336">
        <v>125479.78591933732</v>
      </c>
      <c r="I3660" s="336">
        <v>3462.248</v>
      </c>
      <c r="J3660" s="336"/>
      <c r="K3660" s="336"/>
      <c r="L3660" s="337">
        <f t="shared" si="172"/>
        <v>14.496914827515223</v>
      </c>
      <c r="M3660" s="337">
        <f t="shared" si="173"/>
        <v>0.4</v>
      </c>
    </row>
    <row r="3661" spans="1:13">
      <c r="A3661" s="334" t="s">
        <v>1162</v>
      </c>
      <c r="B3661" s="334" t="s">
        <v>1163</v>
      </c>
      <c r="C3661" s="334" t="s">
        <v>159</v>
      </c>
      <c r="D3661" s="334" t="s">
        <v>1537</v>
      </c>
      <c r="E3661" s="334" t="s">
        <v>1041</v>
      </c>
      <c r="F3661" s="334" t="str">
        <f t="shared" si="174"/>
        <v>Khulna FR Non-PNP</v>
      </c>
      <c r="G3661" s="338">
        <v>1390213</v>
      </c>
      <c r="H3661" s="336">
        <v>192357.74976142612</v>
      </c>
      <c r="I3661" s="336">
        <v>7.2759576141834259E-12</v>
      </c>
      <c r="J3661" s="336"/>
      <c r="K3661" s="336"/>
      <c r="L3661" s="337">
        <f t="shared" si="172"/>
        <v>13.836566753542524</v>
      </c>
      <c r="M3661" s="337">
        <f t="shared" si="173"/>
        <v>5.2336998820924755E-16</v>
      </c>
    </row>
    <row r="3662" spans="1:13">
      <c r="A3662" s="334" t="s">
        <v>1291</v>
      </c>
      <c r="B3662" s="334" t="s">
        <v>1139</v>
      </c>
      <c r="C3662" s="334" t="s">
        <v>189</v>
      </c>
      <c r="D3662" s="334" t="s">
        <v>1537</v>
      </c>
      <c r="E3662" s="334" t="s">
        <v>1041</v>
      </c>
      <c r="F3662" s="334" t="str">
        <f t="shared" si="174"/>
        <v>Barishal FR Non-PNP</v>
      </c>
      <c r="G3662" s="338">
        <v>3019455</v>
      </c>
      <c r="H3662" s="336">
        <v>429968.17885306384</v>
      </c>
      <c r="I3662" s="336">
        <v>12077.82</v>
      </c>
      <c r="J3662" s="336"/>
      <c r="K3662" s="336"/>
      <c r="L3662" s="337">
        <f t="shared" si="172"/>
        <v>14.239926703761569</v>
      </c>
      <c r="M3662" s="337">
        <f t="shared" si="173"/>
        <v>0.4</v>
      </c>
    </row>
    <row r="3663" spans="1:13">
      <c r="A3663" s="334" t="s">
        <v>1285</v>
      </c>
      <c r="B3663" s="334" t="s">
        <v>156</v>
      </c>
      <c r="C3663" s="334" t="s">
        <v>159</v>
      </c>
      <c r="D3663" s="334" t="s">
        <v>1537</v>
      </c>
      <c r="E3663" s="334" t="s">
        <v>1041</v>
      </c>
      <c r="F3663" s="334" t="str">
        <f t="shared" si="174"/>
        <v>Khulna FR Non-PNP</v>
      </c>
      <c r="G3663" s="338">
        <v>2124860</v>
      </c>
      <c r="H3663" s="336">
        <v>328652.94139945135</v>
      </c>
      <c r="I3663" s="336">
        <v>11884.01023839516</v>
      </c>
      <c r="J3663" s="336"/>
      <c r="K3663" s="336"/>
      <c r="L3663" s="337">
        <f t="shared" si="172"/>
        <v>15.46703977671241</v>
      </c>
      <c r="M3663" s="337">
        <f t="shared" si="173"/>
        <v>0.55928438760177901</v>
      </c>
    </row>
    <row r="3664" spans="1:13">
      <c r="A3664" s="334" t="s">
        <v>1132</v>
      </c>
      <c r="B3664" s="334" t="s">
        <v>195</v>
      </c>
      <c r="C3664" s="334" t="s">
        <v>195</v>
      </c>
      <c r="D3664" s="334" t="s">
        <v>1537</v>
      </c>
      <c r="E3664" s="334" t="s">
        <v>1041</v>
      </c>
      <c r="F3664" s="334" t="str">
        <f t="shared" si="174"/>
        <v>Chattogram FR Non-PNP</v>
      </c>
      <c r="G3664" s="338">
        <v>2079498</v>
      </c>
      <c r="H3664" s="336">
        <v>277243.97673616232</v>
      </c>
      <c r="I3664" s="336">
        <v>8317.9920000000002</v>
      </c>
      <c r="J3664" s="336"/>
      <c r="K3664" s="336"/>
      <c r="L3664" s="337">
        <f t="shared" si="172"/>
        <v>13.33225503155869</v>
      </c>
      <c r="M3664" s="337">
        <f t="shared" si="173"/>
        <v>0.4</v>
      </c>
    </row>
    <row r="3665" spans="1:13">
      <c r="A3665" s="334" t="s">
        <v>1274</v>
      </c>
      <c r="B3665" s="334" t="s">
        <v>52</v>
      </c>
      <c r="C3665" s="334" t="s">
        <v>52</v>
      </c>
      <c r="D3665" s="334" t="s">
        <v>1537</v>
      </c>
      <c r="E3665" s="334" t="s">
        <v>1041</v>
      </c>
      <c r="F3665" s="334" t="str">
        <f t="shared" si="174"/>
        <v>Dhaka FR Non-PNP</v>
      </c>
      <c r="G3665" s="338">
        <v>3730130</v>
      </c>
      <c r="H3665" s="336">
        <v>580214.72883894411</v>
      </c>
      <c r="I3665" s="336">
        <v>14920.52</v>
      </c>
      <c r="J3665" s="336"/>
      <c r="K3665" s="336"/>
      <c r="L3665" s="337">
        <f t="shared" si="172"/>
        <v>15.55481253572782</v>
      </c>
      <c r="M3665" s="337">
        <f t="shared" si="173"/>
        <v>0.4</v>
      </c>
    </row>
    <row r="3666" spans="1:13">
      <c r="A3666" s="334" t="s">
        <v>1273</v>
      </c>
      <c r="B3666" s="334" t="s">
        <v>52</v>
      </c>
      <c r="C3666" s="334" t="s">
        <v>52</v>
      </c>
      <c r="D3666" s="334" t="s">
        <v>1537</v>
      </c>
      <c r="E3666" s="334" t="s">
        <v>1041</v>
      </c>
      <c r="F3666" s="334" t="str">
        <f t="shared" si="174"/>
        <v>Dhaka FR Non-PNP</v>
      </c>
      <c r="G3666" s="338">
        <v>4076492</v>
      </c>
      <c r="H3666" s="336">
        <v>569315.10304895265</v>
      </c>
      <c r="I3666" s="336">
        <v>16305.968000000001</v>
      </c>
      <c r="J3666" s="336"/>
      <c r="K3666" s="336"/>
      <c r="L3666" s="337">
        <f t="shared" si="172"/>
        <v>13.965809403010054</v>
      </c>
      <c r="M3666" s="337">
        <f t="shared" si="173"/>
        <v>0.4</v>
      </c>
    </row>
    <row r="3667" spans="1:13">
      <c r="A3667" s="334" t="s">
        <v>1067</v>
      </c>
      <c r="B3667" s="334" t="s">
        <v>1068</v>
      </c>
      <c r="C3667" s="334" t="s">
        <v>159</v>
      </c>
      <c r="D3667" s="334" t="s">
        <v>1537</v>
      </c>
      <c r="E3667" s="334" t="s">
        <v>1041</v>
      </c>
      <c r="F3667" s="334" t="str">
        <f t="shared" si="174"/>
        <v>Khulna FR Non-PNP</v>
      </c>
      <c r="G3667" s="338">
        <v>1507197</v>
      </c>
      <c r="H3667" s="336">
        <v>227088.61390760291</v>
      </c>
      <c r="I3667" s="336">
        <v>6028.7880000000005</v>
      </c>
      <c r="J3667" s="336"/>
      <c r="K3667" s="336"/>
      <c r="L3667" s="337">
        <f t="shared" si="172"/>
        <v>15.066949702500928</v>
      </c>
      <c r="M3667" s="337">
        <f t="shared" si="173"/>
        <v>0.4</v>
      </c>
    </row>
    <row r="3668" spans="1:13">
      <c r="A3668" s="334" t="s">
        <v>1108</v>
      </c>
      <c r="B3668" s="334" t="s">
        <v>52</v>
      </c>
      <c r="C3668" s="334" t="s">
        <v>52</v>
      </c>
      <c r="D3668" s="334" t="s">
        <v>1537</v>
      </c>
      <c r="E3668" s="334" t="s">
        <v>1041</v>
      </c>
      <c r="F3668" s="334" t="str">
        <f t="shared" si="174"/>
        <v>Dhaka FR Non-PNP</v>
      </c>
      <c r="G3668" s="338">
        <v>2459298</v>
      </c>
      <c r="H3668" s="336">
        <v>369280.74305017223</v>
      </c>
      <c r="I3668" s="336">
        <v>9837.1920000000009</v>
      </c>
      <c r="J3668" s="336"/>
      <c r="K3668" s="336"/>
      <c r="L3668" s="337">
        <f t="shared" si="172"/>
        <v>15.0156972863871</v>
      </c>
      <c r="M3668" s="337">
        <f t="shared" si="173"/>
        <v>0.4</v>
      </c>
    </row>
    <row r="3669" spans="1:13">
      <c r="A3669" s="334" t="s">
        <v>1072</v>
      </c>
      <c r="B3669" s="334" t="s">
        <v>52</v>
      </c>
      <c r="C3669" s="334" t="s">
        <v>52</v>
      </c>
      <c r="D3669" s="334" t="s">
        <v>1537</v>
      </c>
      <c r="E3669" s="334" t="s">
        <v>1041</v>
      </c>
      <c r="F3669" s="334" t="str">
        <f t="shared" si="174"/>
        <v>Dhaka FR Non-PNP</v>
      </c>
      <c r="G3669" s="338">
        <v>1228191</v>
      </c>
      <c r="H3669" s="336">
        <v>147970.52206894755</v>
      </c>
      <c r="I3669" s="336">
        <v>4912.7640000000001</v>
      </c>
      <c r="J3669" s="336"/>
      <c r="K3669" s="336"/>
      <c r="L3669" s="337">
        <f t="shared" si="172"/>
        <v>12.047842889985967</v>
      </c>
      <c r="M3669" s="337">
        <f t="shared" si="173"/>
        <v>0.4</v>
      </c>
    </row>
    <row r="3670" spans="1:13">
      <c r="A3670" s="334" t="s">
        <v>1198</v>
      </c>
      <c r="B3670" s="334" t="s">
        <v>325</v>
      </c>
      <c r="C3670" s="334" t="s">
        <v>389</v>
      </c>
      <c r="D3670" s="334" t="s">
        <v>1537</v>
      </c>
      <c r="E3670" s="334" t="s">
        <v>1041</v>
      </c>
      <c r="F3670" s="334" t="str">
        <f t="shared" si="174"/>
        <v>Rangpur FR Non-PNP</v>
      </c>
      <c r="G3670" s="338">
        <v>1621409</v>
      </c>
      <c r="H3670" s="336">
        <v>144094.82803863846</v>
      </c>
      <c r="I3670" s="336">
        <v>6485.6360000000004</v>
      </c>
      <c r="J3670" s="336"/>
      <c r="K3670" s="336"/>
      <c r="L3670" s="337">
        <f t="shared" si="172"/>
        <v>8.8870129645659084</v>
      </c>
      <c r="M3670" s="337">
        <f t="shared" si="173"/>
        <v>0.4</v>
      </c>
    </row>
    <row r="3671" spans="1:13">
      <c r="A3671" s="334" t="s">
        <v>1200</v>
      </c>
      <c r="B3671" s="334" t="s">
        <v>103</v>
      </c>
      <c r="C3671" s="334" t="s">
        <v>52</v>
      </c>
      <c r="D3671" s="334" t="s">
        <v>1537</v>
      </c>
      <c r="E3671" s="334" t="s">
        <v>1041</v>
      </c>
      <c r="F3671" s="334" t="str">
        <f t="shared" si="174"/>
        <v>Dhaka FR Non-PNP</v>
      </c>
      <c r="G3671" s="338">
        <v>1981511</v>
      </c>
      <c r="H3671" s="336">
        <v>261461.68296274421</v>
      </c>
      <c r="I3671" s="336">
        <v>7926.0439999999999</v>
      </c>
      <c r="J3671" s="336"/>
      <c r="K3671" s="336"/>
      <c r="L3671" s="337">
        <f t="shared" si="172"/>
        <v>13.195065935174934</v>
      </c>
      <c r="M3671" s="337">
        <f t="shared" si="173"/>
        <v>0.4</v>
      </c>
    </row>
    <row r="3672" spans="1:13">
      <c r="A3672" s="334" t="s">
        <v>1049</v>
      </c>
      <c r="B3672" s="334" t="s">
        <v>79</v>
      </c>
      <c r="C3672" s="334" t="s">
        <v>52</v>
      </c>
      <c r="D3672" s="334" t="s">
        <v>1537</v>
      </c>
      <c r="E3672" s="334" t="s">
        <v>1041</v>
      </c>
      <c r="F3672" s="334" t="str">
        <f t="shared" si="174"/>
        <v>Dhaka FR Non-PNP</v>
      </c>
      <c r="G3672" s="338">
        <v>2245618</v>
      </c>
      <c r="H3672" s="336">
        <v>296902.02115494793</v>
      </c>
      <c r="I3672" s="336">
        <v>8982.4719999999998</v>
      </c>
      <c r="J3672" s="336"/>
      <c r="K3672" s="336"/>
      <c r="L3672" s="337">
        <f t="shared" si="172"/>
        <v>13.221394785531107</v>
      </c>
      <c r="M3672" s="337">
        <f t="shared" si="173"/>
        <v>0.4</v>
      </c>
    </row>
    <row r="3673" spans="1:13">
      <c r="A3673" s="334" t="s">
        <v>1144</v>
      </c>
      <c r="B3673" s="334" t="s">
        <v>211</v>
      </c>
      <c r="C3673" s="334" t="s">
        <v>189</v>
      </c>
      <c r="D3673" s="334" t="s">
        <v>1537</v>
      </c>
      <c r="E3673" s="334" t="s">
        <v>1041</v>
      </c>
      <c r="F3673" s="334" t="str">
        <f t="shared" si="174"/>
        <v>Barishal FR Non-PNP</v>
      </c>
      <c r="G3673" s="338">
        <v>2915027</v>
      </c>
      <c r="H3673" s="336">
        <v>327132.3836622634</v>
      </c>
      <c r="I3673" s="336">
        <v>11660.108</v>
      </c>
      <c r="J3673" s="336"/>
      <c r="K3673" s="336"/>
      <c r="L3673" s="337">
        <f t="shared" si="172"/>
        <v>11.222276282938834</v>
      </c>
      <c r="M3673" s="337">
        <f t="shared" si="173"/>
        <v>0.4</v>
      </c>
    </row>
    <row r="3674" spans="1:13">
      <c r="A3674" s="334" t="s">
        <v>1133</v>
      </c>
      <c r="B3674" s="334" t="s">
        <v>389</v>
      </c>
      <c r="C3674" s="334" t="s">
        <v>389</v>
      </c>
      <c r="D3674" s="334" t="s">
        <v>1537</v>
      </c>
      <c r="E3674" s="334" t="s">
        <v>1041</v>
      </c>
      <c r="F3674" s="334" t="str">
        <f t="shared" si="174"/>
        <v>Rangpur FR Non-PNP</v>
      </c>
      <c r="G3674" s="338">
        <v>2175276</v>
      </c>
      <c r="H3674" s="336">
        <v>274117.82650186302</v>
      </c>
      <c r="I3674" s="336">
        <v>8701.1039999999994</v>
      </c>
      <c r="J3674" s="336"/>
      <c r="K3674" s="336"/>
      <c r="L3674" s="337">
        <f t="shared" si="172"/>
        <v>12.601519370501169</v>
      </c>
      <c r="M3674" s="337">
        <f t="shared" si="173"/>
        <v>0.4</v>
      </c>
    </row>
    <row r="3675" spans="1:13">
      <c r="A3675" s="334" t="s">
        <v>1292</v>
      </c>
      <c r="B3675" s="334" t="s">
        <v>52</v>
      </c>
      <c r="C3675" s="334" t="s">
        <v>52</v>
      </c>
      <c r="D3675" s="334" t="s">
        <v>1537</v>
      </c>
      <c r="E3675" s="334" t="s">
        <v>1041</v>
      </c>
      <c r="F3675" s="334" t="str">
        <f t="shared" si="174"/>
        <v>Dhaka FR Non-PNP</v>
      </c>
      <c r="G3675" s="338">
        <v>2933408</v>
      </c>
      <c r="H3675" s="336">
        <v>473530.55871590192</v>
      </c>
      <c r="I3675" s="336">
        <v>11733.632</v>
      </c>
      <c r="J3675" s="336"/>
      <c r="K3675" s="336"/>
      <c r="L3675" s="337">
        <f t="shared" si="172"/>
        <v>16.142676324462943</v>
      </c>
      <c r="M3675" s="337">
        <f t="shared" si="173"/>
        <v>0.4</v>
      </c>
    </row>
    <row r="3676" spans="1:13">
      <c r="A3676" s="334" t="s">
        <v>1252</v>
      </c>
      <c r="B3676" s="334" t="s">
        <v>192</v>
      </c>
      <c r="C3676" s="334" t="s">
        <v>52</v>
      </c>
      <c r="D3676" s="334" t="s">
        <v>1537</v>
      </c>
      <c r="E3676" s="334" t="s">
        <v>1041</v>
      </c>
      <c r="F3676" s="334" t="str">
        <f t="shared" si="174"/>
        <v>Dhaka FR Non-PNP</v>
      </c>
      <c r="G3676" s="338">
        <v>1874499</v>
      </c>
      <c r="H3676" s="336">
        <v>309636.17591596115</v>
      </c>
      <c r="I3676" s="336">
        <v>7497.9960000000001</v>
      </c>
      <c r="J3676" s="336"/>
      <c r="K3676" s="336"/>
      <c r="L3676" s="337">
        <f t="shared" si="172"/>
        <v>16.518343083456493</v>
      </c>
      <c r="M3676" s="337">
        <f t="shared" si="173"/>
        <v>0.4</v>
      </c>
    </row>
    <row r="3677" spans="1:13">
      <c r="A3677" s="334" t="s">
        <v>1294</v>
      </c>
      <c r="B3677" s="334" t="s">
        <v>52</v>
      </c>
      <c r="C3677" s="334" t="s">
        <v>52</v>
      </c>
      <c r="D3677" s="334" t="s">
        <v>1537</v>
      </c>
      <c r="E3677" s="334" t="s">
        <v>1041</v>
      </c>
      <c r="F3677" s="334" t="str">
        <f t="shared" si="174"/>
        <v>Dhaka FR Non-PNP</v>
      </c>
      <c r="G3677" s="338">
        <v>1013660</v>
      </c>
      <c r="H3677" s="336">
        <v>173303.6084553996</v>
      </c>
      <c r="I3677" s="336">
        <v>4054.64</v>
      </c>
      <c r="J3677" s="336"/>
      <c r="K3677" s="336"/>
      <c r="L3677" s="337">
        <f t="shared" si="172"/>
        <v>17.096818307460058</v>
      </c>
      <c r="M3677" s="337">
        <f t="shared" si="173"/>
        <v>0.4</v>
      </c>
    </row>
    <row r="3678" spans="1:13">
      <c r="A3678" s="334" t="s">
        <v>1262</v>
      </c>
      <c r="B3678" s="334" t="s">
        <v>79</v>
      </c>
      <c r="C3678" s="334" t="s">
        <v>52</v>
      </c>
      <c r="D3678" s="334" t="s">
        <v>1537</v>
      </c>
      <c r="E3678" s="334" t="s">
        <v>1041</v>
      </c>
      <c r="F3678" s="334" t="str">
        <f t="shared" si="174"/>
        <v>Dhaka FR Non-PNP</v>
      </c>
      <c r="G3678" s="338">
        <v>2126118</v>
      </c>
      <c r="H3678" s="336">
        <v>304477.24090130319</v>
      </c>
      <c r="I3678" s="336">
        <v>8504.4719999999998</v>
      </c>
      <c r="J3678" s="336"/>
      <c r="K3678" s="336"/>
      <c r="L3678" s="337">
        <f t="shared" si="172"/>
        <v>14.320806319371886</v>
      </c>
      <c r="M3678" s="337">
        <f t="shared" si="173"/>
        <v>0.4</v>
      </c>
    </row>
    <row r="3679" spans="1:13">
      <c r="A3679" s="334" t="s">
        <v>1111</v>
      </c>
      <c r="B3679" s="334" t="s">
        <v>52</v>
      </c>
      <c r="C3679" s="334" t="s">
        <v>52</v>
      </c>
      <c r="D3679" s="334" t="s">
        <v>1537</v>
      </c>
      <c r="E3679" s="334" t="s">
        <v>1041</v>
      </c>
      <c r="F3679" s="334" t="str">
        <f t="shared" si="174"/>
        <v>Dhaka FR Non-PNP</v>
      </c>
      <c r="G3679" s="338">
        <v>2147889</v>
      </c>
      <c r="H3679" s="336">
        <v>318683.0519940728</v>
      </c>
      <c r="I3679" s="336">
        <v>8591.5560000000005</v>
      </c>
      <c r="J3679" s="336"/>
      <c r="K3679" s="336"/>
      <c r="L3679" s="337">
        <f t="shared" si="172"/>
        <v>14.837035433119347</v>
      </c>
      <c r="M3679" s="337">
        <f t="shared" si="173"/>
        <v>0.4</v>
      </c>
    </row>
    <row r="3680" spans="1:13">
      <c r="A3680" s="334" t="s">
        <v>1266</v>
      </c>
      <c r="B3680" s="334" t="s">
        <v>76</v>
      </c>
      <c r="C3680" s="334" t="s">
        <v>195</v>
      </c>
      <c r="D3680" s="334" t="s">
        <v>1537</v>
      </c>
      <c r="E3680" s="334" t="s">
        <v>1041</v>
      </c>
      <c r="F3680" s="334" t="str">
        <f t="shared" si="174"/>
        <v>Chattogram FR Non-PNP</v>
      </c>
      <c r="G3680" s="338">
        <v>4449434</v>
      </c>
      <c r="H3680" s="336">
        <v>744156.31801645667</v>
      </c>
      <c r="I3680" s="336">
        <v>19466</v>
      </c>
      <c r="J3680" s="336"/>
      <c r="K3680" s="336"/>
      <c r="L3680" s="337">
        <f t="shared" si="172"/>
        <v>16.724741124746579</v>
      </c>
      <c r="M3680" s="337">
        <f t="shared" si="173"/>
        <v>0.43749384753206816</v>
      </c>
    </row>
    <row r="3681" spans="1:13">
      <c r="A3681" s="334" t="s">
        <v>1152</v>
      </c>
      <c r="B3681" s="334" t="s">
        <v>52</v>
      </c>
      <c r="C3681" s="334" t="s">
        <v>52</v>
      </c>
      <c r="D3681" s="334" t="s">
        <v>1537</v>
      </c>
      <c r="E3681" s="334" t="s">
        <v>1041</v>
      </c>
      <c r="F3681" s="334" t="str">
        <f t="shared" si="174"/>
        <v>Dhaka FR Non-PNP</v>
      </c>
      <c r="G3681" s="338">
        <v>2998193</v>
      </c>
      <c r="H3681" s="336">
        <v>357690.67466211563</v>
      </c>
      <c r="I3681" s="336">
        <v>11992.772000000001</v>
      </c>
      <c r="J3681" s="336"/>
      <c r="K3681" s="336"/>
      <c r="L3681" s="337">
        <f t="shared" si="172"/>
        <v>11.930208450960816</v>
      </c>
      <c r="M3681" s="337">
        <f t="shared" si="173"/>
        <v>0.4</v>
      </c>
    </row>
    <row r="3682" spans="1:13">
      <c r="A3682" s="334" t="s">
        <v>1180</v>
      </c>
      <c r="B3682" s="334" t="s">
        <v>52</v>
      </c>
      <c r="C3682" s="334" t="s">
        <v>52</v>
      </c>
      <c r="D3682" s="334" t="s">
        <v>1537</v>
      </c>
      <c r="E3682" s="334" t="s">
        <v>1041</v>
      </c>
      <c r="F3682" s="334" t="str">
        <f t="shared" si="174"/>
        <v>Dhaka FR Non-PNP</v>
      </c>
      <c r="G3682" s="338">
        <v>2849227</v>
      </c>
      <c r="H3682" s="336">
        <v>421173.06770482962</v>
      </c>
      <c r="I3682" s="336">
        <v>11396.907999999999</v>
      </c>
      <c r="J3682" s="336"/>
      <c r="K3682" s="336"/>
      <c r="L3682" s="337">
        <f t="shared" si="172"/>
        <v>14.782011672107192</v>
      </c>
      <c r="M3682" s="337">
        <f t="shared" si="173"/>
        <v>0.4</v>
      </c>
    </row>
    <row r="3683" spans="1:13">
      <c r="A3683" s="334" t="s">
        <v>1101</v>
      </c>
      <c r="B3683" s="334" t="s">
        <v>18</v>
      </c>
      <c r="C3683" s="334" t="s">
        <v>18</v>
      </c>
      <c r="D3683" s="334" t="s">
        <v>1537</v>
      </c>
      <c r="E3683" s="334" t="s">
        <v>1041</v>
      </c>
      <c r="F3683" s="334" t="str">
        <f t="shared" si="174"/>
        <v>Mymensingh FR Non-PNP</v>
      </c>
      <c r="G3683" s="338">
        <v>1729236</v>
      </c>
      <c r="H3683" s="336">
        <v>251581.14601567766</v>
      </c>
      <c r="I3683" s="336">
        <v>-1.4551915228366852E-11</v>
      </c>
      <c r="J3683" s="336"/>
      <c r="K3683" s="336"/>
      <c r="L3683" s="337">
        <f t="shared" si="172"/>
        <v>14.548687745089603</v>
      </c>
      <c r="M3683" s="337">
        <f t="shared" si="173"/>
        <v>-8.4152280130455605E-16</v>
      </c>
    </row>
    <row r="3684" spans="1:13">
      <c r="A3684" s="334" t="s">
        <v>1062</v>
      </c>
      <c r="B3684" s="334" t="s">
        <v>195</v>
      </c>
      <c r="C3684" s="334" t="s">
        <v>195</v>
      </c>
      <c r="D3684" s="334" t="s">
        <v>1537</v>
      </c>
      <c r="E3684" s="334" t="s">
        <v>1041</v>
      </c>
      <c r="F3684" s="334" t="str">
        <f t="shared" si="174"/>
        <v>Chattogram FR Non-PNP</v>
      </c>
      <c r="G3684" s="338">
        <v>1940300</v>
      </c>
      <c r="H3684" s="336">
        <v>284368.90544629871</v>
      </c>
      <c r="I3684" s="336">
        <v>7761.2</v>
      </c>
      <c r="J3684" s="336"/>
      <c r="K3684" s="336"/>
      <c r="L3684" s="337">
        <f t="shared" si="172"/>
        <v>14.6559246222903</v>
      </c>
      <c r="M3684" s="337">
        <f t="shared" si="173"/>
        <v>0.4</v>
      </c>
    </row>
    <row r="3685" spans="1:13">
      <c r="A3685" s="334" t="s">
        <v>1299</v>
      </c>
      <c r="B3685" s="334" t="s">
        <v>1071</v>
      </c>
      <c r="C3685" s="334" t="s">
        <v>159</v>
      </c>
      <c r="D3685" s="334" t="s">
        <v>1537</v>
      </c>
      <c r="E3685" s="334" t="s">
        <v>1041</v>
      </c>
      <c r="F3685" s="334" t="str">
        <f t="shared" si="174"/>
        <v>Khulna FR Non-PNP</v>
      </c>
      <c r="G3685" s="338">
        <v>1912608</v>
      </c>
      <c r="H3685" s="336">
        <v>321932.5672048885</v>
      </c>
      <c r="I3685" s="336">
        <v>7650.4319999999998</v>
      </c>
      <c r="J3685" s="336"/>
      <c r="K3685" s="336"/>
      <c r="L3685" s="337">
        <f t="shared" si="172"/>
        <v>16.832124889412182</v>
      </c>
      <c r="M3685" s="337">
        <f t="shared" si="173"/>
        <v>0.4</v>
      </c>
    </row>
    <row r="3686" spans="1:13">
      <c r="A3686" s="334" t="s">
        <v>1260</v>
      </c>
      <c r="B3686" s="334" t="s">
        <v>52</v>
      </c>
      <c r="C3686" s="334" t="s">
        <v>52</v>
      </c>
      <c r="D3686" s="334" t="s">
        <v>1537</v>
      </c>
      <c r="E3686" s="334" t="s">
        <v>1041</v>
      </c>
      <c r="F3686" s="334" t="str">
        <f t="shared" si="174"/>
        <v>Dhaka FR Non-PNP</v>
      </c>
      <c r="G3686" s="338">
        <v>2873368</v>
      </c>
      <c r="H3686" s="336">
        <v>409700.21601708146</v>
      </c>
      <c r="I3686" s="336">
        <v>11493.472</v>
      </c>
      <c r="J3686" s="336"/>
      <c r="K3686" s="336"/>
      <c r="L3686" s="337">
        <f t="shared" si="172"/>
        <v>14.258536185308721</v>
      </c>
      <c r="M3686" s="337">
        <f t="shared" si="173"/>
        <v>0.4</v>
      </c>
    </row>
    <row r="3687" spans="1:13">
      <c r="A3687" s="334" t="s">
        <v>1267</v>
      </c>
      <c r="B3687" s="334" t="s">
        <v>1150</v>
      </c>
      <c r="C3687" s="334" t="s">
        <v>389</v>
      </c>
      <c r="D3687" s="334" t="s">
        <v>1537</v>
      </c>
      <c r="E3687" s="334" t="s">
        <v>1041</v>
      </c>
      <c r="F3687" s="334" t="str">
        <f t="shared" si="174"/>
        <v>Rangpur FR Non-PNP</v>
      </c>
      <c r="G3687" s="338">
        <v>2336627</v>
      </c>
      <c r="H3687" s="336">
        <v>333060.62050030357</v>
      </c>
      <c r="I3687" s="336">
        <v>9346.5079999999998</v>
      </c>
      <c r="J3687" s="336"/>
      <c r="K3687" s="336"/>
      <c r="L3687" s="337">
        <f t="shared" si="172"/>
        <v>14.253906186152243</v>
      </c>
      <c r="M3687" s="337">
        <f t="shared" si="173"/>
        <v>0.4</v>
      </c>
    </row>
    <row r="3688" spans="1:13">
      <c r="A3688" s="334" t="s">
        <v>1070</v>
      </c>
      <c r="B3688" s="334" t="s">
        <v>1071</v>
      </c>
      <c r="C3688" s="334" t="s">
        <v>159</v>
      </c>
      <c r="D3688" s="334" t="s">
        <v>1537</v>
      </c>
      <c r="E3688" s="334" t="s">
        <v>1041</v>
      </c>
      <c r="F3688" s="334" t="str">
        <f t="shared" si="174"/>
        <v>Khulna FR Non-PNP</v>
      </c>
      <c r="G3688" s="338">
        <v>948224</v>
      </c>
      <c r="H3688" s="336">
        <v>131829.94122385833</v>
      </c>
      <c r="I3688" s="336">
        <v>3792.8960000000002</v>
      </c>
      <c r="J3688" s="336"/>
      <c r="K3688" s="336"/>
      <c r="L3688" s="337">
        <f t="shared" si="172"/>
        <v>13.902826887302824</v>
      </c>
      <c r="M3688" s="337">
        <f t="shared" si="173"/>
        <v>0.4</v>
      </c>
    </row>
    <row r="3689" spans="1:13">
      <c r="A3689" s="334" t="s">
        <v>1256</v>
      </c>
      <c r="B3689" s="334" t="s">
        <v>52</v>
      </c>
      <c r="C3689" s="334" t="s">
        <v>52</v>
      </c>
      <c r="D3689" s="334" t="s">
        <v>1537</v>
      </c>
      <c r="E3689" s="334" t="s">
        <v>1041</v>
      </c>
      <c r="F3689" s="334" t="str">
        <f t="shared" si="174"/>
        <v>Dhaka FR Non-PNP</v>
      </c>
      <c r="G3689" s="338">
        <v>1500932</v>
      </c>
      <c r="H3689" s="336">
        <v>208250.83507549722</v>
      </c>
      <c r="I3689" s="336">
        <v>6003.7280000000001</v>
      </c>
      <c r="J3689" s="336"/>
      <c r="K3689" s="336"/>
      <c r="L3689" s="337">
        <f t="shared" si="172"/>
        <v>13.874768149089848</v>
      </c>
      <c r="M3689" s="337">
        <f t="shared" si="173"/>
        <v>0.4</v>
      </c>
    </row>
    <row r="3690" spans="1:13">
      <c r="A3690" s="334" t="s">
        <v>1259</v>
      </c>
      <c r="B3690" s="334" t="s">
        <v>195</v>
      </c>
      <c r="C3690" s="334" t="s">
        <v>195</v>
      </c>
      <c r="D3690" s="334" t="s">
        <v>1537</v>
      </c>
      <c r="E3690" s="334" t="s">
        <v>1041</v>
      </c>
      <c r="F3690" s="334" t="str">
        <f t="shared" si="174"/>
        <v>Chattogram FR Non-PNP</v>
      </c>
      <c r="G3690" s="338">
        <v>2076068</v>
      </c>
      <c r="H3690" s="336">
        <v>318583.6785738825</v>
      </c>
      <c r="I3690" s="336">
        <v>8304.2720000000008</v>
      </c>
      <c r="J3690" s="336"/>
      <c r="K3690" s="336"/>
      <c r="L3690" s="337">
        <f t="shared" si="172"/>
        <v>15.345531965902973</v>
      </c>
      <c r="M3690" s="337">
        <f t="shared" si="173"/>
        <v>0.4</v>
      </c>
    </row>
    <row r="3691" spans="1:13">
      <c r="A3691" s="334" t="s">
        <v>1281</v>
      </c>
      <c r="B3691" s="334" t="s">
        <v>323</v>
      </c>
      <c r="C3691" s="334" t="s">
        <v>389</v>
      </c>
      <c r="D3691" s="334" t="s">
        <v>1537</v>
      </c>
      <c r="E3691" s="334" t="s">
        <v>1041</v>
      </c>
      <c r="F3691" s="334" t="str">
        <f t="shared" si="174"/>
        <v>Rangpur FR Non-PNP</v>
      </c>
      <c r="G3691" s="338">
        <v>1835474</v>
      </c>
      <c r="H3691" s="336">
        <v>251470.73475238431</v>
      </c>
      <c r="I3691" s="336">
        <v>7.2759576141834259E-12</v>
      </c>
      <c r="J3691" s="336"/>
      <c r="K3691" s="336"/>
      <c r="L3691" s="337">
        <f t="shared" si="172"/>
        <v>13.700588226931263</v>
      </c>
      <c r="M3691" s="337">
        <f t="shared" si="173"/>
        <v>3.9640755544254107E-16</v>
      </c>
    </row>
    <row r="3692" spans="1:13">
      <c r="A3692" s="334" t="s">
        <v>1121</v>
      </c>
      <c r="B3692" s="334" t="s">
        <v>52</v>
      </c>
      <c r="C3692" s="334" t="s">
        <v>52</v>
      </c>
      <c r="D3692" s="334" t="s">
        <v>1537</v>
      </c>
      <c r="E3692" s="334" t="s">
        <v>1041</v>
      </c>
      <c r="F3692" s="334" t="str">
        <f t="shared" si="174"/>
        <v>Dhaka FR Non-PNP</v>
      </c>
      <c r="G3692" s="338">
        <v>2117078</v>
      </c>
      <c r="H3692" s="336">
        <v>272508.16966673417</v>
      </c>
      <c r="I3692" s="336">
        <v>8468.3119999999999</v>
      </c>
      <c r="J3692" s="336"/>
      <c r="K3692" s="336"/>
      <c r="L3692" s="337">
        <f t="shared" si="172"/>
        <v>12.871900311029361</v>
      </c>
      <c r="M3692" s="337">
        <f t="shared" si="173"/>
        <v>0.4</v>
      </c>
    </row>
    <row r="3693" spans="1:13">
      <c r="A3693" s="334" t="s">
        <v>1135</v>
      </c>
      <c r="B3693" s="334" t="s">
        <v>79</v>
      </c>
      <c r="C3693" s="334" t="s">
        <v>52</v>
      </c>
      <c r="D3693" s="334" t="s">
        <v>1537</v>
      </c>
      <c r="E3693" s="334" t="s">
        <v>1041</v>
      </c>
      <c r="F3693" s="334" t="str">
        <f t="shared" si="174"/>
        <v>Dhaka FR Non-PNP</v>
      </c>
      <c r="G3693" s="338">
        <v>3024932</v>
      </c>
      <c r="H3693" s="336">
        <v>449488.14968059777</v>
      </c>
      <c r="I3693" s="336">
        <v>12099.728000000001</v>
      </c>
      <c r="J3693" s="336"/>
      <c r="K3693" s="336"/>
      <c r="L3693" s="337">
        <f t="shared" si="172"/>
        <v>14.859446416666483</v>
      </c>
      <c r="M3693" s="337">
        <f t="shared" si="173"/>
        <v>0.4</v>
      </c>
    </row>
    <row r="3694" spans="1:13">
      <c r="A3694" s="334" t="s">
        <v>1210</v>
      </c>
      <c r="B3694" s="334" t="s">
        <v>512</v>
      </c>
      <c r="C3694" s="334" t="s">
        <v>159</v>
      </c>
      <c r="D3694" s="334" t="s">
        <v>1537</v>
      </c>
      <c r="E3694" s="334" t="s">
        <v>1041</v>
      </c>
      <c r="F3694" s="334" t="str">
        <f t="shared" si="174"/>
        <v>Khulna FR Non-PNP</v>
      </c>
      <c r="G3694" s="338">
        <v>1741264</v>
      </c>
      <c r="H3694" s="336">
        <v>261690.36762318996</v>
      </c>
      <c r="I3694" s="336">
        <v>-2.1827872842550278E-11</v>
      </c>
      <c r="J3694" s="336"/>
      <c r="K3694" s="336"/>
      <c r="L3694" s="337">
        <f t="shared" si="172"/>
        <v>15.028758856967695</v>
      </c>
      <c r="M3694" s="337">
        <f t="shared" si="173"/>
        <v>-1.2535648151314378E-15</v>
      </c>
    </row>
    <row r="3695" spans="1:13">
      <c r="A3695" s="334" t="s">
        <v>1167</v>
      </c>
      <c r="B3695" s="334" t="s">
        <v>150</v>
      </c>
      <c r="C3695" s="334" t="s">
        <v>107</v>
      </c>
      <c r="D3695" s="334" t="s">
        <v>1537</v>
      </c>
      <c r="E3695" s="334" t="s">
        <v>1041</v>
      </c>
      <c r="F3695" s="334" t="str">
        <f t="shared" si="174"/>
        <v>Rajshahi FR Non-PNP</v>
      </c>
      <c r="G3695" s="338">
        <v>1230608</v>
      </c>
      <c r="H3695" s="336">
        <v>166007.54548455175</v>
      </c>
      <c r="I3695" s="336">
        <v>6143</v>
      </c>
      <c r="J3695" s="336"/>
      <c r="K3695" s="336"/>
      <c r="L3695" s="337">
        <f t="shared" si="172"/>
        <v>13.489880244931914</v>
      </c>
      <c r="M3695" s="337">
        <f t="shared" si="173"/>
        <v>0.49918414312274906</v>
      </c>
    </row>
    <row r="3696" spans="1:13">
      <c r="A3696" s="334" t="s">
        <v>1082</v>
      </c>
      <c r="B3696" s="334" t="s">
        <v>226</v>
      </c>
      <c r="C3696" s="334" t="s">
        <v>107</v>
      </c>
      <c r="D3696" s="334" t="s">
        <v>1537</v>
      </c>
      <c r="E3696" s="334" t="s">
        <v>1041</v>
      </c>
      <c r="F3696" s="334" t="str">
        <f t="shared" si="174"/>
        <v>Rajshahi FR Non-PNP</v>
      </c>
      <c r="G3696" s="338">
        <v>964173</v>
      </c>
      <c r="H3696" s="336">
        <v>158720.97955923766</v>
      </c>
      <c r="I3696" s="336">
        <v>3856.692</v>
      </c>
      <c r="J3696" s="336"/>
      <c r="K3696" s="336"/>
      <c r="L3696" s="337">
        <f t="shared" si="172"/>
        <v>16.461877646359902</v>
      </c>
      <c r="M3696" s="337">
        <f t="shared" si="173"/>
        <v>0.4</v>
      </c>
    </row>
    <row r="3697" spans="1:13">
      <c r="A3697" s="334" t="s">
        <v>1203</v>
      </c>
      <c r="B3697" s="334" t="s">
        <v>79</v>
      </c>
      <c r="C3697" s="334" t="s">
        <v>52</v>
      </c>
      <c r="D3697" s="334" t="s">
        <v>1537</v>
      </c>
      <c r="E3697" s="334" t="s">
        <v>1041</v>
      </c>
      <c r="F3697" s="334" t="str">
        <f t="shared" si="174"/>
        <v>Dhaka FR Non-PNP</v>
      </c>
      <c r="G3697" s="338">
        <v>2217974</v>
      </c>
      <c r="H3697" s="336">
        <v>338298.19525789446</v>
      </c>
      <c r="I3697" s="336">
        <v>8871.8960000000006</v>
      </c>
      <c r="J3697" s="336"/>
      <c r="K3697" s="336"/>
      <c r="L3697" s="337">
        <f t="shared" si="172"/>
        <v>15.252577138320579</v>
      </c>
      <c r="M3697" s="337">
        <f t="shared" si="173"/>
        <v>0.4</v>
      </c>
    </row>
    <row r="3698" spans="1:13">
      <c r="A3698" s="334" t="s">
        <v>1244</v>
      </c>
      <c r="B3698" s="334" t="s">
        <v>1163</v>
      </c>
      <c r="C3698" s="334" t="s">
        <v>159</v>
      </c>
      <c r="D3698" s="334" t="s">
        <v>1537</v>
      </c>
      <c r="E3698" s="334" t="s">
        <v>1041</v>
      </c>
      <c r="F3698" s="334" t="str">
        <f t="shared" si="174"/>
        <v>Khulna FR Non-PNP</v>
      </c>
      <c r="G3698" s="338">
        <v>1965752</v>
      </c>
      <c r="H3698" s="336">
        <v>240242.15962578796</v>
      </c>
      <c r="I3698" s="336">
        <v>56755.295791385419</v>
      </c>
      <c r="J3698" s="336"/>
      <c r="K3698" s="336"/>
      <c r="L3698" s="337">
        <f t="shared" si="172"/>
        <v>12.221387012491299</v>
      </c>
      <c r="M3698" s="337">
        <f t="shared" si="173"/>
        <v>2.8872052930067178</v>
      </c>
    </row>
    <row r="3699" spans="1:13">
      <c r="A3699" s="334" t="s">
        <v>1173</v>
      </c>
      <c r="B3699" s="334" t="s">
        <v>79</v>
      </c>
      <c r="C3699" s="334" t="s">
        <v>52</v>
      </c>
      <c r="D3699" s="334" t="s">
        <v>1537</v>
      </c>
      <c r="E3699" s="334" t="s">
        <v>1041</v>
      </c>
      <c r="F3699" s="334" t="str">
        <f t="shared" si="174"/>
        <v>Dhaka FR Non-PNP</v>
      </c>
      <c r="G3699" s="338">
        <v>1905963</v>
      </c>
      <c r="H3699" s="336">
        <v>247629.2497425607</v>
      </c>
      <c r="I3699" s="336">
        <v>7623.8519999999999</v>
      </c>
      <c r="J3699" s="336"/>
      <c r="K3699" s="336"/>
      <c r="L3699" s="337">
        <f t="shared" si="172"/>
        <v>12.992342964819395</v>
      </c>
      <c r="M3699" s="337">
        <f t="shared" si="173"/>
        <v>0.4</v>
      </c>
    </row>
    <row r="3700" spans="1:13">
      <c r="A3700" s="334" t="s">
        <v>1204</v>
      </c>
      <c r="B3700" s="334" t="s">
        <v>542</v>
      </c>
      <c r="C3700" s="334" t="s">
        <v>52</v>
      </c>
      <c r="D3700" s="334" t="s">
        <v>1537</v>
      </c>
      <c r="E3700" s="334" t="s">
        <v>1041</v>
      </c>
      <c r="F3700" s="334" t="str">
        <f t="shared" si="174"/>
        <v>Dhaka FR Non-PNP</v>
      </c>
      <c r="G3700" s="338">
        <v>1312678</v>
      </c>
      <c r="H3700" s="336">
        <v>175274.9965856683</v>
      </c>
      <c r="I3700" s="336">
        <v>5250.7120000000004</v>
      </c>
      <c r="J3700" s="336"/>
      <c r="K3700" s="336"/>
      <c r="L3700" s="337">
        <f t="shared" si="172"/>
        <v>13.352474604256969</v>
      </c>
      <c r="M3700" s="337">
        <f t="shared" si="173"/>
        <v>0.4</v>
      </c>
    </row>
    <row r="3701" spans="1:13">
      <c r="A3701" s="334" t="s">
        <v>1054</v>
      </c>
      <c r="B3701" s="334" t="s">
        <v>487</v>
      </c>
      <c r="C3701" s="334" t="s">
        <v>52</v>
      </c>
      <c r="D3701" s="334" t="s">
        <v>1537</v>
      </c>
      <c r="E3701" s="334" t="s">
        <v>1041</v>
      </c>
      <c r="F3701" s="334" t="str">
        <f t="shared" si="174"/>
        <v>Dhaka FR Non-PNP</v>
      </c>
      <c r="G3701" s="338">
        <v>1375697</v>
      </c>
      <c r="H3701" s="336">
        <v>193772.85678202935</v>
      </c>
      <c r="I3701" s="336">
        <v>-7.2759576141834259E-12</v>
      </c>
      <c r="J3701" s="336"/>
      <c r="K3701" s="336"/>
      <c r="L3701" s="337">
        <f t="shared" si="172"/>
        <v>14.085431369119025</v>
      </c>
      <c r="M3701" s="337">
        <f t="shared" si="173"/>
        <v>-5.2889245336607013E-16</v>
      </c>
    </row>
    <row r="3702" spans="1:13">
      <c r="A3702" s="334" t="s">
        <v>1175</v>
      </c>
      <c r="B3702" s="334" t="s">
        <v>79</v>
      </c>
      <c r="C3702" s="334" t="s">
        <v>52</v>
      </c>
      <c r="D3702" s="334" t="s">
        <v>1537</v>
      </c>
      <c r="E3702" s="334" t="s">
        <v>1041</v>
      </c>
      <c r="F3702" s="334" t="str">
        <f t="shared" si="174"/>
        <v>Dhaka FR Non-PNP</v>
      </c>
      <c r="G3702" s="338">
        <v>2109582</v>
      </c>
      <c r="H3702" s="336">
        <v>297818.87157437089</v>
      </c>
      <c r="I3702" s="336">
        <v>8438.3279999999995</v>
      </c>
      <c r="J3702" s="336"/>
      <c r="K3702" s="336"/>
      <c r="L3702" s="337">
        <f t="shared" si="172"/>
        <v>14.117435187367491</v>
      </c>
      <c r="M3702" s="337">
        <f t="shared" si="173"/>
        <v>0.4</v>
      </c>
    </row>
    <row r="3703" spans="1:13">
      <c r="A3703" s="334" t="s">
        <v>1223</v>
      </c>
      <c r="B3703" s="334" t="s">
        <v>79</v>
      </c>
      <c r="C3703" s="334" t="s">
        <v>52</v>
      </c>
      <c r="D3703" s="334" t="s">
        <v>1537</v>
      </c>
      <c r="E3703" s="334" t="s">
        <v>1041</v>
      </c>
      <c r="F3703" s="334" t="str">
        <f t="shared" si="174"/>
        <v>Dhaka FR Non-PNP</v>
      </c>
      <c r="G3703" s="338">
        <v>1824870</v>
      </c>
      <c r="H3703" s="336">
        <v>247621.0405793775</v>
      </c>
      <c r="I3703" s="336">
        <v>7299.4800000000005</v>
      </c>
      <c r="J3703" s="336"/>
      <c r="K3703" s="336"/>
      <c r="L3703" s="337">
        <f t="shared" si="172"/>
        <v>13.569242772327755</v>
      </c>
      <c r="M3703" s="337">
        <f t="shared" si="173"/>
        <v>0.4</v>
      </c>
    </row>
    <row r="3704" spans="1:13">
      <c r="A3704" s="334" t="s">
        <v>1234</v>
      </c>
      <c r="B3704" s="334" t="s">
        <v>908</v>
      </c>
      <c r="C3704" s="334" t="s">
        <v>131</v>
      </c>
      <c r="D3704" s="334" t="s">
        <v>1537</v>
      </c>
      <c r="E3704" s="334" t="s">
        <v>1041</v>
      </c>
      <c r="F3704" s="334" t="str">
        <f t="shared" si="174"/>
        <v>Sylhet FR Non-PNP</v>
      </c>
      <c r="G3704" s="338">
        <v>1884445</v>
      </c>
      <c r="H3704" s="336">
        <v>283383.67417693208</v>
      </c>
      <c r="I3704" s="336">
        <v>7537.78</v>
      </c>
      <c r="J3704" s="336"/>
      <c r="K3704" s="336"/>
      <c r="L3704" s="337">
        <f t="shared" si="172"/>
        <v>15.038044314210927</v>
      </c>
      <c r="M3704" s="337">
        <f t="shared" si="173"/>
        <v>0.4</v>
      </c>
    </row>
    <row r="3705" spans="1:13">
      <c r="A3705" s="334" t="s">
        <v>1066</v>
      </c>
      <c r="B3705" s="334" t="s">
        <v>18</v>
      </c>
      <c r="C3705" s="334" t="s">
        <v>18</v>
      </c>
      <c r="D3705" s="334" t="s">
        <v>1537</v>
      </c>
      <c r="E3705" s="334" t="s">
        <v>1041</v>
      </c>
      <c r="F3705" s="334" t="str">
        <f t="shared" si="174"/>
        <v>Mymensingh FR Non-PNP</v>
      </c>
      <c r="G3705" s="338">
        <v>1368785</v>
      </c>
      <c r="H3705" s="336">
        <v>175245.95208564398</v>
      </c>
      <c r="I3705" s="336">
        <v>5475.14</v>
      </c>
      <c r="J3705" s="336"/>
      <c r="K3705" s="336"/>
      <c r="L3705" s="337">
        <f t="shared" si="172"/>
        <v>12.803029846589784</v>
      </c>
      <c r="M3705" s="337">
        <f t="shared" si="173"/>
        <v>0.4</v>
      </c>
    </row>
    <row r="3706" spans="1:13">
      <c r="A3706" s="334" t="s">
        <v>1075</v>
      </c>
      <c r="B3706" s="334" t="s">
        <v>103</v>
      </c>
      <c r="C3706" s="334" t="s">
        <v>52</v>
      </c>
      <c r="D3706" s="334" t="s">
        <v>1537</v>
      </c>
      <c r="E3706" s="334" t="s">
        <v>1041</v>
      </c>
      <c r="F3706" s="334" t="str">
        <f t="shared" si="174"/>
        <v>Dhaka FR Non-PNP</v>
      </c>
      <c r="G3706" s="338">
        <v>1496462</v>
      </c>
      <c r="H3706" s="336">
        <v>205521.66131188098</v>
      </c>
      <c r="I3706" s="336">
        <v>5985.848</v>
      </c>
      <c r="J3706" s="336"/>
      <c r="K3706" s="336"/>
      <c r="L3706" s="337">
        <f t="shared" si="172"/>
        <v>13.733837632487894</v>
      </c>
      <c r="M3706" s="337">
        <f t="shared" si="173"/>
        <v>0.4</v>
      </c>
    </row>
    <row r="3707" spans="1:13">
      <c r="A3707" s="334" t="s">
        <v>1085</v>
      </c>
      <c r="B3707" s="334" t="s">
        <v>908</v>
      </c>
      <c r="C3707" s="334" t="s">
        <v>131</v>
      </c>
      <c r="D3707" s="334" t="s">
        <v>1537</v>
      </c>
      <c r="E3707" s="334" t="s">
        <v>1041</v>
      </c>
      <c r="F3707" s="334" t="str">
        <f t="shared" si="174"/>
        <v>Sylhet FR Non-PNP</v>
      </c>
      <c r="G3707" s="338">
        <v>2167660</v>
      </c>
      <c r="H3707" s="336">
        <v>260837.25601898617</v>
      </c>
      <c r="I3707" s="336">
        <v>8670.64</v>
      </c>
      <c r="J3707" s="336"/>
      <c r="K3707" s="336"/>
      <c r="L3707" s="337">
        <f t="shared" si="172"/>
        <v>12.033125860097348</v>
      </c>
      <c r="M3707" s="337">
        <f t="shared" si="173"/>
        <v>0.4</v>
      </c>
    </row>
    <row r="3708" spans="1:13">
      <c r="A3708" s="334" t="s">
        <v>1076</v>
      </c>
      <c r="B3708" s="334" t="s">
        <v>52</v>
      </c>
      <c r="C3708" s="334" t="s">
        <v>52</v>
      </c>
      <c r="D3708" s="334" t="s">
        <v>1537</v>
      </c>
      <c r="E3708" s="334" t="s">
        <v>1041</v>
      </c>
      <c r="F3708" s="334" t="str">
        <f t="shared" si="174"/>
        <v>Dhaka FR Non-PNP</v>
      </c>
      <c r="G3708" s="338">
        <v>2271080</v>
      </c>
      <c r="H3708" s="336">
        <v>284095.45858928707</v>
      </c>
      <c r="I3708" s="336">
        <v>9084.32</v>
      </c>
      <c r="J3708" s="336"/>
      <c r="K3708" s="336"/>
      <c r="L3708" s="337">
        <f t="shared" si="172"/>
        <v>12.509266894573818</v>
      </c>
      <c r="M3708" s="337">
        <f t="shared" si="173"/>
        <v>0.4</v>
      </c>
    </row>
    <row r="3709" spans="1:13">
      <c r="A3709" s="334" t="s">
        <v>1253</v>
      </c>
      <c r="B3709" s="334" t="s">
        <v>52</v>
      </c>
      <c r="C3709" s="334" t="s">
        <v>52</v>
      </c>
      <c r="D3709" s="334" t="s">
        <v>1537</v>
      </c>
      <c r="E3709" s="334" t="s">
        <v>1041</v>
      </c>
      <c r="F3709" s="334" t="str">
        <f t="shared" si="174"/>
        <v>Dhaka FR Non-PNP</v>
      </c>
      <c r="G3709" s="338">
        <v>3239740</v>
      </c>
      <c r="H3709" s="336">
        <v>380173.47472308803</v>
      </c>
      <c r="I3709" s="336">
        <v>-2.1827872842550278E-11</v>
      </c>
      <c r="J3709" s="336"/>
      <c r="K3709" s="336"/>
      <c r="L3709" s="337">
        <f t="shared" si="172"/>
        <v>11.734690892574344</v>
      </c>
      <c r="M3709" s="337">
        <f t="shared" si="173"/>
        <v>-6.7375384575769286E-16</v>
      </c>
    </row>
    <row r="3710" spans="1:13">
      <c r="A3710" s="334" t="s">
        <v>1199</v>
      </c>
      <c r="B3710" s="334" t="s">
        <v>52</v>
      </c>
      <c r="C3710" s="334" t="s">
        <v>52</v>
      </c>
      <c r="D3710" s="334" t="s">
        <v>1537</v>
      </c>
      <c r="E3710" s="334" t="s">
        <v>1041</v>
      </c>
      <c r="F3710" s="334" t="str">
        <f t="shared" si="174"/>
        <v>Dhaka FR Non-PNP</v>
      </c>
      <c r="G3710" s="338">
        <v>2152692</v>
      </c>
      <c r="H3710" s="336">
        <v>280620.0741740677</v>
      </c>
      <c r="I3710" s="336">
        <v>8610.768</v>
      </c>
      <c r="J3710" s="336"/>
      <c r="K3710" s="336"/>
      <c r="L3710" s="337">
        <f t="shared" si="172"/>
        <v>13.035774470944645</v>
      </c>
      <c r="M3710" s="337">
        <f t="shared" si="173"/>
        <v>0.4</v>
      </c>
    </row>
    <row r="3711" spans="1:13">
      <c r="A3711" s="334" t="s">
        <v>1212</v>
      </c>
      <c r="B3711" s="334" t="s">
        <v>325</v>
      </c>
      <c r="C3711" s="334" t="s">
        <v>389</v>
      </c>
      <c r="D3711" s="334" t="s">
        <v>1537</v>
      </c>
      <c r="E3711" s="334" t="s">
        <v>1041</v>
      </c>
      <c r="F3711" s="334" t="str">
        <f t="shared" si="174"/>
        <v>Rangpur FR Non-PNP</v>
      </c>
      <c r="G3711" s="338">
        <v>1367496</v>
      </c>
      <c r="H3711" s="336">
        <v>189412.14561758059</v>
      </c>
      <c r="I3711" s="336">
        <v>5469.9840000000004</v>
      </c>
      <c r="J3711" s="336"/>
      <c r="K3711" s="336"/>
      <c r="L3711" s="337">
        <f t="shared" si="172"/>
        <v>13.851020084708152</v>
      </c>
      <c r="M3711" s="337">
        <f t="shared" si="173"/>
        <v>0.4</v>
      </c>
    </row>
    <row r="3712" spans="1:13">
      <c r="A3712" s="334" t="s">
        <v>1103</v>
      </c>
      <c r="B3712" s="334" t="s">
        <v>52</v>
      </c>
      <c r="C3712" s="334" t="s">
        <v>52</v>
      </c>
      <c r="D3712" s="334" t="s">
        <v>1537</v>
      </c>
      <c r="E3712" s="334" t="s">
        <v>1041</v>
      </c>
      <c r="F3712" s="334" t="str">
        <f t="shared" si="174"/>
        <v>Dhaka FR Non-PNP</v>
      </c>
      <c r="G3712" s="338">
        <v>1532246</v>
      </c>
      <c r="H3712" s="336">
        <v>207373.01752665616</v>
      </c>
      <c r="I3712" s="336">
        <v>6128.9840000000004</v>
      </c>
      <c r="J3712" s="336"/>
      <c r="K3712" s="336"/>
      <c r="L3712" s="337">
        <f t="shared" si="172"/>
        <v>13.533924547798209</v>
      </c>
      <c r="M3712" s="337">
        <f t="shared" si="173"/>
        <v>0.4</v>
      </c>
    </row>
    <row r="3713" spans="1:13">
      <c r="A3713" s="334" t="s">
        <v>1141</v>
      </c>
      <c r="B3713" s="334" t="s">
        <v>52</v>
      </c>
      <c r="C3713" s="334" t="s">
        <v>52</v>
      </c>
      <c r="D3713" s="334" t="s">
        <v>1537</v>
      </c>
      <c r="E3713" s="334" t="s">
        <v>1041</v>
      </c>
      <c r="F3713" s="334" t="str">
        <f t="shared" si="174"/>
        <v>Dhaka FR Non-PNP</v>
      </c>
      <c r="G3713" s="338">
        <v>1551284</v>
      </c>
      <c r="H3713" s="336">
        <v>234334.0405160271</v>
      </c>
      <c r="I3713" s="336">
        <v>6205.1360000000004</v>
      </c>
      <c r="J3713" s="336"/>
      <c r="K3713" s="336"/>
      <c r="L3713" s="337">
        <f t="shared" si="172"/>
        <v>15.105811735054775</v>
      </c>
      <c r="M3713" s="337">
        <f t="shared" si="173"/>
        <v>0.4</v>
      </c>
    </row>
    <row r="3714" spans="1:13">
      <c r="A3714" s="334" t="s">
        <v>1091</v>
      </c>
      <c r="B3714" s="334" t="s">
        <v>195</v>
      </c>
      <c r="C3714" s="334" t="s">
        <v>195</v>
      </c>
      <c r="D3714" s="334" t="s">
        <v>1537</v>
      </c>
      <c r="E3714" s="334" t="s">
        <v>1041</v>
      </c>
      <c r="F3714" s="334" t="str">
        <f t="shared" si="174"/>
        <v>Chattogram FR Non-PNP</v>
      </c>
      <c r="G3714" s="338">
        <v>1331545</v>
      </c>
      <c r="H3714" s="336">
        <v>188533.88903603051</v>
      </c>
      <c r="I3714" s="336">
        <v>5326.18</v>
      </c>
      <c r="J3714" s="336"/>
      <c r="K3714" s="336"/>
      <c r="L3714" s="337">
        <f t="shared" si="172"/>
        <v>14.159032480016108</v>
      </c>
      <c r="M3714" s="337">
        <f t="shared" si="173"/>
        <v>0.4</v>
      </c>
    </row>
    <row r="3715" spans="1:13">
      <c r="A3715" s="334" t="s">
        <v>1216</v>
      </c>
      <c r="B3715" s="334" t="s">
        <v>1139</v>
      </c>
      <c r="C3715" s="334" t="s">
        <v>189</v>
      </c>
      <c r="D3715" s="334" t="s">
        <v>1537</v>
      </c>
      <c r="E3715" s="334" t="s">
        <v>1041</v>
      </c>
      <c r="F3715" s="334" t="str">
        <f t="shared" si="174"/>
        <v>Barishal FR Non-PNP</v>
      </c>
      <c r="G3715" s="338">
        <v>2517518</v>
      </c>
      <c r="H3715" s="336">
        <v>297521.69933819311</v>
      </c>
      <c r="I3715" s="336">
        <v>10070.072</v>
      </c>
      <c r="J3715" s="336"/>
      <c r="K3715" s="336"/>
      <c r="L3715" s="337">
        <f t="shared" ref="L3715:L3778" si="175">(H3715/G3715)*100</f>
        <v>11.818056488104279</v>
      </c>
      <c r="M3715" s="337">
        <f t="shared" ref="M3715:M3778" si="176">(I3715/G3715)*100</f>
        <v>0.4</v>
      </c>
    </row>
    <row r="3716" spans="1:13">
      <c r="A3716" s="334" t="s">
        <v>1194</v>
      </c>
      <c r="B3716" s="334" t="s">
        <v>1139</v>
      </c>
      <c r="C3716" s="334" t="s">
        <v>189</v>
      </c>
      <c r="D3716" s="334" t="s">
        <v>1537</v>
      </c>
      <c r="E3716" s="334" t="s">
        <v>1041</v>
      </c>
      <c r="F3716" s="334" t="str">
        <f t="shared" ref="F3716:F3779" si="177">CONCATENATE(C3716," ",E3716," ",D3716)</f>
        <v>Barishal FR Non-PNP</v>
      </c>
      <c r="G3716" s="338">
        <v>2172102</v>
      </c>
      <c r="H3716" s="336">
        <v>293757.73345370468</v>
      </c>
      <c r="I3716" s="336">
        <v>8688.4079999999994</v>
      </c>
      <c r="J3716" s="336"/>
      <c r="K3716" s="336"/>
      <c r="L3716" s="337">
        <f t="shared" si="175"/>
        <v>13.524122414771714</v>
      </c>
      <c r="M3716" s="337">
        <f t="shared" si="176"/>
        <v>0.4</v>
      </c>
    </row>
    <row r="3717" spans="1:13">
      <c r="A3717" s="334" t="s">
        <v>1192</v>
      </c>
      <c r="B3717" s="334" t="s">
        <v>1163</v>
      </c>
      <c r="C3717" s="334" t="s">
        <v>159</v>
      </c>
      <c r="D3717" s="334" t="s">
        <v>1537</v>
      </c>
      <c r="E3717" s="334" t="s">
        <v>1041</v>
      </c>
      <c r="F3717" s="334" t="str">
        <f t="shared" si="177"/>
        <v>Khulna FR Non-PNP</v>
      </c>
      <c r="G3717" s="338">
        <v>1135137</v>
      </c>
      <c r="H3717" s="336">
        <v>156792.80838774575</v>
      </c>
      <c r="I3717" s="336">
        <v>4540.5479999999998</v>
      </c>
      <c r="J3717" s="336"/>
      <c r="K3717" s="336"/>
      <c r="L3717" s="337">
        <f t="shared" si="175"/>
        <v>13.812677094284281</v>
      </c>
      <c r="M3717" s="337">
        <f t="shared" si="176"/>
        <v>0.4</v>
      </c>
    </row>
    <row r="3718" spans="1:13">
      <c r="A3718" s="334" t="s">
        <v>1074</v>
      </c>
      <c r="B3718" s="334" t="s">
        <v>189</v>
      </c>
      <c r="C3718" s="334" t="s">
        <v>189</v>
      </c>
      <c r="D3718" s="334" t="s">
        <v>1537</v>
      </c>
      <c r="E3718" s="334" t="s">
        <v>1041</v>
      </c>
      <c r="F3718" s="334" t="str">
        <f t="shared" si="177"/>
        <v>Barishal FR Non-PNP</v>
      </c>
      <c r="G3718" s="338">
        <v>1991658</v>
      </c>
      <c r="H3718" s="336">
        <v>290408.52337936714</v>
      </c>
      <c r="I3718" s="336">
        <v>7966.6320000000005</v>
      </c>
      <c r="J3718" s="336"/>
      <c r="K3718" s="336"/>
      <c r="L3718" s="337">
        <f t="shared" si="175"/>
        <v>14.581244539944466</v>
      </c>
      <c r="M3718" s="337">
        <f t="shared" si="176"/>
        <v>0.4</v>
      </c>
    </row>
    <row r="3719" spans="1:13">
      <c r="A3719" s="334" t="s">
        <v>1134</v>
      </c>
      <c r="B3719" s="334" t="s">
        <v>170</v>
      </c>
      <c r="C3719" s="334" t="s">
        <v>195</v>
      </c>
      <c r="D3719" s="334" t="s">
        <v>1537</v>
      </c>
      <c r="E3719" s="334" t="s">
        <v>1041</v>
      </c>
      <c r="F3719" s="334" t="str">
        <f t="shared" si="177"/>
        <v>Chattogram FR Non-PNP</v>
      </c>
      <c r="G3719" s="338">
        <v>3232436</v>
      </c>
      <c r="H3719" s="336">
        <v>487476.00037049007</v>
      </c>
      <c r="I3719" s="336">
        <v>12929.744000000001</v>
      </c>
      <c r="J3719" s="336"/>
      <c r="K3719" s="336"/>
      <c r="L3719" s="337">
        <f t="shared" si="175"/>
        <v>15.080762631355734</v>
      </c>
      <c r="M3719" s="337">
        <f t="shared" si="176"/>
        <v>0.4</v>
      </c>
    </row>
    <row r="3720" spans="1:13">
      <c r="A3720" s="334" t="s">
        <v>1174</v>
      </c>
      <c r="B3720" s="334" t="s">
        <v>52</v>
      </c>
      <c r="C3720" s="334" t="s">
        <v>52</v>
      </c>
      <c r="D3720" s="334" t="s">
        <v>1537</v>
      </c>
      <c r="E3720" s="334" t="s">
        <v>1041</v>
      </c>
      <c r="F3720" s="334" t="str">
        <f t="shared" si="177"/>
        <v>Dhaka FR Non-PNP</v>
      </c>
      <c r="G3720" s="338">
        <v>2555194</v>
      </c>
      <c r="H3720" s="336">
        <v>365651.85583099723</v>
      </c>
      <c r="I3720" s="336">
        <v>10220.776</v>
      </c>
      <c r="J3720" s="336"/>
      <c r="K3720" s="336"/>
      <c r="L3720" s="337">
        <f t="shared" si="175"/>
        <v>14.310140671549684</v>
      </c>
      <c r="M3720" s="337">
        <f t="shared" si="176"/>
        <v>0.4</v>
      </c>
    </row>
    <row r="3721" spans="1:13">
      <c r="A3721" s="334" t="s">
        <v>1237</v>
      </c>
      <c r="B3721" s="334" t="s">
        <v>1150</v>
      </c>
      <c r="C3721" s="334" t="s">
        <v>389</v>
      </c>
      <c r="D3721" s="334" t="s">
        <v>1537</v>
      </c>
      <c r="E3721" s="334" t="s">
        <v>1041</v>
      </c>
      <c r="F3721" s="334" t="str">
        <f t="shared" si="177"/>
        <v>Rangpur FR Non-PNP</v>
      </c>
      <c r="G3721" s="338">
        <v>1502319</v>
      </c>
      <c r="H3721" s="336">
        <v>209471.50842974917</v>
      </c>
      <c r="I3721" s="336">
        <v>6009.2759999999998</v>
      </c>
      <c r="J3721" s="336"/>
      <c r="K3721" s="336"/>
      <c r="L3721" s="337">
        <f t="shared" si="175"/>
        <v>13.943211024406214</v>
      </c>
      <c r="M3721" s="337">
        <f t="shared" si="176"/>
        <v>0.4</v>
      </c>
    </row>
    <row r="3722" spans="1:13">
      <c r="A3722" s="334" t="s">
        <v>1197</v>
      </c>
      <c r="B3722" s="334" t="s">
        <v>153</v>
      </c>
      <c r="C3722" s="334" t="s">
        <v>18</v>
      </c>
      <c r="D3722" s="334" t="s">
        <v>1537</v>
      </c>
      <c r="E3722" s="334" t="s">
        <v>1041</v>
      </c>
      <c r="F3722" s="334" t="str">
        <f t="shared" si="177"/>
        <v>Mymensingh FR Non-PNP</v>
      </c>
      <c r="G3722" s="338">
        <v>1459122</v>
      </c>
      <c r="H3722" s="336">
        <v>202706.6768217863</v>
      </c>
      <c r="I3722" s="336">
        <v>5836.4880000000003</v>
      </c>
      <c r="J3722" s="336"/>
      <c r="K3722" s="336"/>
      <c r="L3722" s="337">
        <f t="shared" si="175"/>
        <v>13.892373415093893</v>
      </c>
      <c r="M3722" s="337">
        <f t="shared" si="176"/>
        <v>0.4</v>
      </c>
    </row>
    <row r="3723" spans="1:13">
      <c r="A3723" s="334" t="s">
        <v>1127</v>
      </c>
      <c r="B3723" s="334" t="s">
        <v>52</v>
      </c>
      <c r="C3723" s="334" t="s">
        <v>52</v>
      </c>
      <c r="D3723" s="334" t="s">
        <v>1537</v>
      </c>
      <c r="E3723" s="334" t="s">
        <v>1041</v>
      </c>
      <c r="F3723" s="334" t="str">
        <f t="shared" si="177"/>
        <v>Dhaka FR Non-PNP</v>
      </c>
      <c r="G3723" s="338">
        <v>1506360</v>
      </c>
      <c r="H3723" s="336">
        <v>208839.50452050587</v>
      </c>
      <c r="I3723" s="336">
        <v>6025.4400000000005</v>
      </c>
      <c r="J3723" s="336"/>
      <c r="K3723" s="336"/>
      <c r="L3723" s="337">
        <f t="shared" si="175"/>
        <v>13.863850906855324</v>
      </c>
      <c r="M3723" s="337">
        <f t="shared" si="176"/>
        <v>0.4</v>
      </c>
    </row>
    <row r="3724" spans="1:13">
      <c r="A3724" s="334" t="s">
        <v>1055</v>
      </c>
      <c r="B3724" s="334" t="s">
        <v>211</v>
      </c>
      <c r="C3724" s="334" t="s">
        <v>189</v>
      </c>
      <c r="D3724" s="334" t="s">
        <v>1537</v>
      </c>
      <c r="E3724" s="334" t="s">
        <v>1041</v>
      </c>
      <c r="F3724" s="334" t="str">
        <f t="shared" si="177"/>
        <v>Barishal FR Non-PNP</v>
      </c>
      <c r="G3724" s="338">
        <v>1688866</v>
      </c>
      <c r="H3724" s="336">
        <v>232530.11779018879</v>
      </c>
      <c r="I3724" s="336">
        <v>6755.4639999999999</v>
      </c>
      <c r="J3724" s="336"/>
      <c r="K3724" s="336"/>
      <c r="L3724" s="337">
        <f t="shared" si="175"/>
        <v>13.768417256916107</v>
      </c>
      <c r="M3724" s="337">
        <f t="shared" si="176"/>
        <v>0.4</v>
      </c>
    </row>
    <row r="3725" spans="1:13">
      <c r="A3725" s="334" t="s">
        <v>1063</v>
      </c>
      <c r="B3725" s="334" t="s">
        <v>195</v>
      </c>
      <c r="C3725" s="334" t="s">
        <v>195</v>
      </c>
      <c r="D3725" s="334" t="s">
        <v>1537</v>
      </c>
      <c r="E3725" s="334" t="s">
        <v>1041</v>
      </c>
      <c r="F3725" s="334" t="str">
        <f t="shared" si="177"/>
        <v>Chattogram FR Non-PNP</v>
      </c>
      <c r="G3725" s="338">
        <v>1798604</v>
      </c>
      <c r="H3725" s="336">
        <v>275063.6792607255</v>
      </c>
      <c r="I3725" s="336">
        <v>7194.4160000000002</v>
      </c>
      <c r="J3725" s="336"/>
      <c r="K3725" s="336"/>
      <c r="L3725" s="337">
        <f t="shared" si="175"/>
        <v>15.29317622226602</v>
      </c>
      <c r="M3725" s="337">
        <f t="shared" si="176"/>
        <v>0.4</v>
      </c>
    </row>
    <row r="3726" spans="1:13">
      <c r="A3726" s="334" t="s">
        <v>1104</v>
      </c>
      <c r="B3726" s="334" t="s">
        <v>236</v>
      </c>
      <c r="C3726" s="334" t="s">
        <v>107</v>
      </c>
      <c r="D3726" s="334" t="s">
        <v>1537</v>
      </c>
      <c r="E3726" s="334" t="s">
        <v>1041</v>
      </c>
      <c r="F3726" s="334" t="str">
        <f t="shared" si="177"/>
        <v>Rajshahi FR Non-PNP</v>
      </c>
      <c r="G3726" s="338">
        <v>860756</v>
      </c>
      <c r="H3726" s="336">
        <v>112835.32147791986</v>
      </c>
      <c r="I3726" s="336">
        <v>1.0459189070388675E-11</v>
      </c>
      <c r="J3726" s="336"/>
      <c r="K3726" s="336"/>
      <c r="L3726" s="337">
        <f t="shared" si="175"/>
        <v>13.108862613553651</v>
      </c>
      <c r="M3726" s="337">
        <f t="shared" si="176"/>
        <v>1.2151166033566626E-15</v>
      </c>
    </row>
    <row r="3727" spans="1:13">
      <c r="A3727" s="334" t="s">
        <v>1116</v>
      </c>
      <c r="B3727" s="334" t="s">
        <v>79</v>
      </c>
      <c r="C3727" s="334" t="s">
        <v>52</v>
      </c>
      <c r="D3727" s="334" t="s">
        <v>1537</v>
      </c>
      <c r="E3727" s="334" t="s">
        <v>1041</v>
      </c>
      <c r="F3727" s="334" t="str">
        <f t="shared" si="177"/>
        <v>Dhaka FR Non-PNP</v>
      </c>
      <c r="G3727" s="338">
        <v>1473354</v>
      </c>
      <c r="H3727" s="336">
        <v>230253.45173664851</v>
      </c>
      <c r="I3727" s="336">
        <v>5893.4160000000002</v>
      </c>
      <c r="J3727" s="336"/>
      <c r="K3727" s="336"/>
      <c r="L3727" s="337">
        <f t="shared" si="175"/>
        <v>15.627843120977614</v>
      </c>
      <c r="M3727" s="337">
        <f t="shared" si="176"/>
        <v>0.4</v>
      </c>
    </row>
    <row r="3728" spans="1:13">
      <c r="A3728" s="334" t="s">
        <v>1073</v>
      </c>
      <c r="B3728" s="334" t="s">
        <v>195</v>
      </c>
      <c r="C3728" s="334" t="s">
        <v>195</v>
      </c>
      <c r="D3728" s="334" t="s">
        <v>1537</v>
      </c>
      <c r="E3728" s="334" t="s">
        <v>1041</v>
      </c>
      <c r="F3728" s="334" t="str">
        <f t="shared" si="177"/>
        <v>Chattogram FR Non-PNP</v>
      </c>
      <c r="G3728" s="338">
        <v>1278964</v>
      </c>
      <c r="H3728" s="336">
        <v>159757.84898944749</v>
      </c>
      <c r="I3728" s="336">
        <v>5115.8559999999998</v>
      </c>
      <c r="J3728" s="336"/>
      <c r="K3728" s="336"/>
      <c r="L3728" s="337">
        <f t="shared" si="175"/>
        <v>12.491192010834354</v>
      </c>
      <c r="M3728" s="337">
        <f t="shared" si="176"/>
        <v>0.4</v>
      </c>
    </row>
    <row r="3729" spans="1:13">
      <c r="A3729" s="334" t="s">
        <v>1052</v>
      </c>
      <c r="B3729" s="334" t="s">
        <v>52</v>
      </c>
      <c r="C3729" s="334" t="s">
        <v>52</v>
      </c>
      <c r="D3729" s="334" t="s">
        <v>1537</v>
      </c>
      <c r="E3729" s="334" t="s">
        <v>1041</v>
      </c>
      <c r="F3729" s="334" t="str">
        <f t="shared" si="177"/>
        <v>Dhaka FR Non-PNP</v>
      </c>
      <c r="G3729" s="338">
        <v>2106685</v>
      </c>
      <c r="H3729" s="336">
        <v>276723.28198853135</v>
      </c>
      <c r="I3729" s="336">
        <v>8426.74</v>
      </c>
      <c r="J3729" s="336"/>
      <c r="K3729" s="336"/>
      <c r="L3729" s="337">
        <f t="shared" si="175"/>
        <v>13.13548451659984</v>
      </c>
      <c r="M3729" s="337">
        <f t="shared" si="176"/>
        <v>0.4</v>
      </c>
    </row>
    <row r="3730" spans="1:13">
      <c r="A3730" s="334" t="s">
        <v>1217</v>
      </c>
      <c r="B3730" s="334" t="s">
        <v>206</v>
      </c>
      <c r="C3730" s="334" t="s">
        <v>52</v>
      </c>
      <c r="D3730" s="334" t="s">
        <v>1537</v>
      </c>
      <c r="E3730" s="334" t="s">
        <v>1041</v>
      </c>
      <c r="F3730" s="334" t="str">
        <f t="shared" si="177"/>
        <v>Dhaka FR Non-PNP</v>
      </c>
      <c r="G3730" s="338">
        <v>1297623</v>
      </c>
      <c r="H3730" s="336">
        <v>198886.45314790597</v>
      </c>
      <c r="I3730" s="336">
        <v>5190.4920000000002</v>
      </c>
      <c r="J3730" s="336"/>
      <c r="K3730" s="336"/>
      <c r="L3730" s="337">
        <f t="shared" si="175"/>
        <v>15.326982732882044</v>
      </c>
      <c r="M3730" s="337">
        <f t="shared" si="176"/>
        <v>0.4</v>
      </c>
    </row>
    <row r="3731" spans="1:13">
      <c r="A3731" s="334" t="s">
        <v>1143</v>
      </c>
      <c r="B3731" s="334" t="s">
        <v>79</v>
      </c>
      <c r="C3731" s="334" t="s">
        <v>52</v>
      </c>
      <c r="D3731" s="334" t="s">
        <v>1537</v>
      </c>
      <c r="E3731" s="334" t="s">
        <v>1041</v>
      </c>
      <c r="F3731" s="334" t="str">
        <f t="shared" si="177"/>
        <v>Dhaka FR Non-PNP</v>
      </c>
      <c r="G3731" s="338">
        <v>2509361</v>
      </c>
      <c r="H3731" s="336">
        <v>367510.91690777481</v>
      </c>
      <c r="I3731" s="336">
        <v>10037.444</v>
      </c>
      <c r="J3731" s="336"/>
      <c r="K3731" s="336"/>
      <c r="L3731" s="337">
        <f t="shared" si="175"/>
        <v>14.645597700282057</v>
      </c>
      <c r="M3731" s="337">
        <f t="shared" si="176"/>
        <v>0.4</v>
      </c>
    </row>
    <row r="3732" spans="1:13">
      <c r="A3732" s="334" t="s">
        <v>1118</v>
      </c>
      <c r="B3732" s="334" t="s">
        <v>48</v>
      </c>
      <c r="C3732" s="334" t="s">
        <v>18</v>
      </c>
      <c r="D3732" s="334" t="s">
        <v>1537</v>
      </c>
      <c r="E3732" s="334" t="s">
        <v>1041</v>
      </c>
      <c r="F3732" s="334" t="str">
        <f t="shared" si="177"/>
        <v>Mymensingh FR Non-PNP</v>
      </c>
      <c r="G3732" s="338">
        <v>1417362</v>
      </c>
      <c r="H3732" s="336">
        <v>211889.28924065211</v>
      </c>
      <c r="I3732" s="336">
        <v>5669.4480000000003</v>
      </c>
      <c r="J3732" s="336"/>
      <c r="K3732" s="336"/>
      <c r="L3732" s="337">
        <f t="shared" si="175"/>
        <v>14.949553412653374</v>
      </c>
      <c r="M3732" s="337">
        <f t="shared" si="176"/>
        <v>0.4</v>
      </c>
    </row>
    <row r="3733" spans="1:13">
      <c r="A3733" s="334" t="s">
        <v>1250</v>
      </c>
      <c r="B3733" s="334" t="s">
        <v>79</v>
      </c>
      <c r="C3733" s="334" t="s">
        <v>52</v>
      </c>
      <c r="D3733" s="334" t="s">
        <v>1537</v>
      </c>
      <c r="E3733" s="334" t="s">
        <v>1041</v>
      </c>
      <c r="F3733" s="334" t="str">
        <f t="shared" si="177"/>
        <v>Dhaka FR Non-PNP</v>
      </c>
      <c r="G3733" s="338">
        <v>2176947</v>
      </c>
      <c r="H3733" s="336">
        <v>343219.33683797478</v>
      </c>
      <c r="I3733" s="336">
        <v>-7.2759576141834259E-12</v>
      </c>
      <c r="J3733" s="336"/>
      <c r="K3733" s="336"/>
      <c r="L3733" s="337">
        <f t="shared" si="175"/>
        <v>15.766086029562262</v>
      </c>
      <c r="M3733" s="337">
        <f t="shared" si="176"/>
        <v>-3.3422759553555629E-16</v>
      </c>
    </row>
    <row r="3734" spans="1:13">
      <c r="A3734" s="334" t="s">
        <v>1196</v>
      </c>
      <c r="B3734" s="334" t="s">
        <v>52</v>
      </c>
      <c r="C3734" s="334" t="s">
        <v>52</v>
      </c>
      <c r="D3734" s="334" t="s">
        <v>1537</v>
      </c>
      <c r="E3734" s="334" t="s">
        <v>1041</v>
      </c>
      <c r="F3734" s="334" t="str">
        <f t="shared" si="177"/>
        <v>Dhaka FR Non-PNP</v>
      </c>
      <c r="G3734" s="338">
        <v>1683856</v>
      </c>
      <c r="H3734" s="336">
        <v>245736.80427470722</v>
      </c>
      <c r="I3734" s="336">
        <v>6735.424</v>
      </c>
      <c r="J3734" s="336"/>
      <c r="K3734" s="336"/>
      <c r="L3734" s="337">
        <f t="shared" si="175"/>
        <v>14.59369472655068</v>
      </c>
      <c r="M3734" s="337">
        <f t="shared" si="176"/>
        <v>0.4</v>
      </c>
    </row>
    <row r="3735" spans="1:13">
      <c r="A3735" s="334" t="s">
        <v>1065</v>
      </c>
      <c r="B3735" s="334" t="s">
        <v>79</v>
      </c>
      <c r="C3735" s="334" t="s">
        <v>52</v>
      </c>
      <c r="D3735" s="334" t="s">
        <v>1537</v>
      </c>
      <c r="E3735" s="334" t="s">
        <v>1041</v>
      </c>
      <c r="F3735" s="334" t="str">
        <f t="shared" si="177"/>
        <v>Dhaka FR Non-PNP</v>
      </c>
      <c r="G3735" s="338">
        <v>1667476</v>
      </c>
      <c r="H3735" s="336">
        <v>234913.10179264165</v>
      </c>
      <c r="I3735" s="336">
        <v>6669.9040000000005</v>
      </c>
      <c r="J3735" s="336"/>
      <c r="K3735" s="336"/>
      <c r="L3735" s="337">
        <f t="shared" si="175"/>
        <v>14.087945001465787</v>
      </c>
      <c r="M3735" s="337">
        <f t="shared" si="176"/>
        <v>0.4</v>
      </c>
    </row>
    <row r="3736" spans="1:13">
      <c r="A3736" s="334" t="s">
        <v>1226</v>
      </c>
      <c r="B3736" s="334" t="s">
        <v>1150</v>
      </c>
      <c r="C3736" s="334" t="s">
        <v>389</v>
      </c>
      <c r="D3736" s="334" t="s">
        <v>1537</v>
      </c>
      <c r="E3736" s="334" t="s">
        <v>1041</v>
      </c>
      <c r="F3736" s="334" t="str">
        <f t="shared" si="177"/>
        <v>Rangpur FR Non-PNP</v>
      </c>
      <c r="G3736" s="338">
        <v>1616021</v>
      </c>
      <c r="H3736" s="336">
        <v>212890.67652602086</v>
      </c>
      <c r="I3736" s="336">
        <v>6464.0839999999998</v>
      </c>
      <c r="J3736" s="336"/>
      <c r="K3736" s="336"/>
      <c r="L3736" s="337">
        <f t="shared" si="175"/>
        <v>13.173756809225923</v>
      </c>
      <c r="M3736" s="337">
        <f t="shared" si="176"/>
        <v>0.4</v>
      </c>
    </row>
    <row r="3737" spans="1:13">
      <c r="A3737" s="334" t="s">
        <v>1215</v>
      </c>
      <c r="B3737" s="334" t="s">
        <v>173</v>
      </c>
      <c r="C3737" s="334" t="s">
        <v>52</v>
      </c>
      <c r="D3737" s="334" t="s">
        <v>1537</v>
      </c>
      <c r="E3737" s="334" t="s">
        <v>1041</v>
      </c>
      <c r="F3737" s="334" t="str">
        <f t="shared" si="177"/>
        <v>Dhaka FR Non-PNP</v>
      </c>
      <c r="G3737" s="338">
        <v>1350012</v>
      </c>
      <c r="H3737" s="336">
        <v>199305.26335593979</v>
      </c>
      <c r="I3737" s="336">
        <v>5400.0479999999998</v>
      </c>
      <c r="J3737" s="336"/>
      <c r="K3737" s="336"/>
      <c r="L3737" s="337">
        <f t="shared" si="175"/>
        <v>14.76322161254417</v>
      </c>
      <c r="M3737" s="337">
        <f t="shared" si="176"/>
        <v>0.4</v>
      </c>
    </row>
    <row r="3738" spans="1:13">
      <c r="A3738" s="334" t="s">
        <v>1238</v>
      </c>
      <c r="B3738" s="334" t="s">
        <v>512</v>
      </c>
      <c r="C3738" s="334" t="s">
        <v>159</v>
      </c>
      <c r="D3738" s="334" t="s">
        <v>1537</v>
      </c>
      <c r="E3738" s="334" t="s">
        <v>1041</v>
      </c>
      <c r="F3738" s="334" t="str">
        <f t="shared" si="177"/>
        <v>Khulna FR Non-PNP</v>
      </c>
      <c r="G3738" s="338">
        <v>1316260</v>
      </c>
      <c r="H3738" s="336">
        <v>207930.30263841097</v>
      </c>
      <c r="I3738" s="336">
        <v>-3.637978807091713E-12</v>
      </c>
      <c r="J3738" s="336"/>
      <c r="K3738" s="336"/>
      <c r="L3738" s="337">
        <f t="shared" si="175"/>
        <v>15.797053974018125</v>
      </c>
      <c r="M3738" s="337">
        <f t="shared" si="176"/>
        <v>-2.7638755314996379E-16</v>
      </c>
    </row>
    <row r="3739" spans="1:13">
      <c r="A3739" s="334" t="s">
        <v>1113</v>
      </c>
      <c r="B3739" s="334" t="s">
        <v>162</v>
      </c>
      <c r="C3739" s="334" t="s">
        <v>195</v>
      </c>
      <c r="D3739" s="334" t="s">
        <v>1537</v>
      </c>
      <c r="E3739" s="334" t="s">
        <v>1041</v>
      </c>
      <c r="F3739" s="334" t="str">
        <f t="shared" si="177"/>
        <v>Chattogram FR Non-PNP</v>
      </c>
      <c r="G3739" s="338">
        <v>2005154</v>
      </c>
      <c r="H3739" s="336">
        <v>285260.87304996111</v>
      </c>
      <c r="I3739" s="336">
        <v>8020.616</v>
      </c>
      <c r="J3739" s="336"/>
      <c r="K3739" s="336"/>
      <c r="L3739" s="337">
        <f t="shared" si="175"/>
        <v>14.226382265400121</v>
      </c>
      <c r="M3739" s="337">
        <f t="shared" si="176"/>
        <v>0.4</v>
      </c>
    </row>
    <row r="3740" spans="1:13">
      <c r="A3740" s="334" t="s">
        <v>1089</v>
      </c>
      <c r="B3740" s="334" t="s">
        <v>52</v>
      </c>
      <c r="C3740" s="334" t="s">
        <v>52</v>
      </c>
      <c r="D3740" s="334" t="s">
        <v>1537</v>
      </c>
      <c r="E3740" s="334" t="s">
        <v>1041</v>
      </c>
      <c r="F3740" s="334" t="str">
        <f t="shared" si="177"/>
        <v>Dhaka FR Non-PNP</v>
      </c>
      <c r="G3740" s="338">
        <v>2277767</v>
      </c>
      <c r="H3740" s="336">
        <v>250388.72829037372</v>
      </c>
      <c r="I3740" s="336">
        <v>9111.0679999999993</v>
      </c>
      <c r="J3740" s="336"/>
      <c r="K3740" s="336"/>
      <c r="L3740" s="337">
        <f t="shared" si="175"/>
        <v>10.992727890533743</v>
      </c>
      <c r="M3740" s="337">
        <f t="shared" si="176"/>
        <v>0.4</v>
      </c>
    </row>
    <row r="3741" spans="1:13">
      <c r="A3741" s="334" t="s">
        <v>1246</v>
      </c>
      <c r="B3741" s="334" t="s">
        <v>52</v>
      </c>
      <c r="C3741" s="334" t="s">
        <v>52</v>
      </c>
      <c r="D3741" s="334" t="s">
        <v>1537</v>
      </c>
      <c r="E3741" s="334" t="s">
        <v>1041</v>
      </c>
      <c r="F3741" s="334" t="str">
        <f t="shared" si="177"/>
        <v>Dhaka FR Non-PNP</v>
      </c>
      <c r="G3741" s="338">
        <v>2185781</v>
      </c>
      <c r="H3741" s="336">
        <v>315081.93054054171</v>
      </c>
      <c r="I3741" s="336">
        <v>8743.1239999999998</v>
      </c>
      <c r="J3741" s="336"/>
      <c r="K3741" s="336"/>
      <c r="L3741" s="337">
        <f t="shared" si="175"/>
        <v>14.41507317249723</v>
      </c>
      <c r="M3741" s="337">
        <f t="shared" si="176"/>
        <v>0.4</v>
      </c>
    </row>
    <row r="3742" spans="1:13">
      <c r="A3742" s="334" t="s">
        <v>1047</v>
      </c>
      <c r="B3742" s="334" t="s">
        <v>351</v>
      </c>
      <c r="C3742" s="334" t="s">
        <v>389</v>
      </c>
      <c r="D3742" s="334" t="s">
        <v>1537</v>
      </c>
      <c r="E3742" s="334" t="s">
        <v>1041</v>
      </c>
      <c r="F3742" s="334" t="str">
        <f t="shared" si="177"/>
        <v>Rangpur FR Non-PNP</v>
      </c>
      <c r="G3742" s="338">
        <v>2350440</v>
      </c>
      <c r="H3742" s="336">
        <v>251606.26802855518</v>
      </c>
      <c r="I3742" s="336">
        <v>9401.76</v>
      </c>
      <c r="J3742" s="336"/>
      <c r="K3742" s="336"/>
      <c r="L3742" s="337">
        <f t="shared" si="175"/>
        <v>10.704645429304946</v>
      </c>
      <c r="M3742" s="337">
        <f t="shared" si="176"/>
        <v>0.4</v>
      </c>
    </row>
    <row r="3743" spans="1:13">
      <c r="A3743" s="334" t="s">
        <v>1220</v>
      </c>
      <c r="B3743" s="334" t="s">
        <v>52</v>
      </c>
      <c r="C3743" s="334" t="s">
        <v>52</v>
      </c>
      <c r="D3743" s="334" t="s">
        <v>1537</v>
      </c>
      <c r="E3743" s="334" t="s">
        <v>1041</v>
      </c>
      <c r="F3743" s="334" t="str">
        <f t="shared" si="177"/>
        <v>Dhaka FR Non-PNP</v>
      </c>
      <c r="G3743" s="338">
        <v>3173517</v>
      </c>
      <c r="H3743" s="336">
        <v>518137.2863420684</v>
      </c>
      <c r="I3743" s="336">
        <v>12694.068000000001</v>
      </c>
      <c r="J3743" s="336"/>
      <c r="K3743" s="336"/>
      <c r="L3743" s="337">
        <f t="shared" si="175"/>
        <v>16.326910690633401</v>
      </c>
      <c r="M3743" s="337">
        <f t="shared" si="176"/>
        <v>0.4</v>
      </c>
    </row>
    <row r="3744" spans="1:13">
      <c r="A3744" s="334" t="s">
        <v>1233</v>
      </c>
      <c r="B3744" s="334" t="s">
        <v>165</v>
      </c>
      <c r="C3744" s="334" t="s">
        <v>52</v>
      </c>
      <c r="D3744" s="334" t="s">
        <v>1537</v>
      </c>
      <c r="E3744" s="334" t="s">
        <v>1041</v>
      </c>
      <c r="F3744" s="334" t="str">
        <f t="shared" si="177"/>
        <v>Dhaka FR Non-PNP</v>
      </c>
      <c r="G3744" s="338">
        <v>1181991</v>
      </c>
      <c r="H3744" s="336">
        <v>168314.42762551465</v>
      </c>
      <c r="I3744" s="336">
        <v>4727.9639999999999</v>
      </c>
      <c r="J3744" s="336"/>
      <c r="K3744" s="336"/>
      <c r="L3744" s="337">
        <f t="shared" si="175"/>
        <v>14.239907717191979</v>
      </c>
      <c r="M3744" s="337">
        <f t="shared" si="176"/>
        <v>0.4</v>
      </c>
    </row>
    <row r="3745" spans="1:13">
      <c r="A3745" s="334" t="s">
        <v>1114</v>
      </c>
      <c r="B3745" s="334" t="s">
        <v>79</v>
      </c>
      <c r="C3745" s="334" t="s">
        <v>52</v>
      </c>
      <c r="D3745" s="334" t="s">
        <v>1537</v>
      </c>
      <c r="E3745" s="334" t="s">
        <v>1041</v>
      </c>
      <c r="F3745" s="334" t="str">
        <f t="shared" si="177"/>
        <v>Dhaka FR Non-PNP</v>
      </c>
      <c r="G3745" s="338">
        <v>1566670</v>
      </c>
      <c r="H3745" s="336">
        <v>300698.00287774339</v>
      </c>
      <c r="I3745" s="336">
        <v>6266.68</v>
      </c>
      <c r="J3745" s="336"/>
      <c r="K3745" s="336"/>
      <c r="L3745" s="337">
        <f t="shared" si="175"/>
        <v>19.193448708262963</v>
      </c>
      <c r="M3745" s="337">
        <f t="shared" si="176"/>
        <v>0.4</v>
      </c>
    </row>
    <row r="3746" spans="1:13">
      <c r="A3746" s="334" t="s">
        <v>1106</v>
      </c>
      <c r="B3746" s="334" t="s">
        <v>52</v>
      </c>
      <c r="C3746" s="334" t="s">
        <v>52</v>
      </c>
      <c r="D3746" s="334" t="s">
        <v>1537</v>
      </c>
      <c r="E3746" s="334" t="s">
        <v>1041</v>
      </c>
      <c r="F3746" s="334" t="str">
        <f t="shared" si="177"/>
        <v>Dhaka FR Non-PNP</v>
      </c>
      <c r="G3746" s="338">
        <v>1827270</v>
      </c>
      <c r="H3746" s="336">
        <v>335383.98953341611</v>
      </c>
      <c r="I3746" s="336">
        <v>7309.08</v>
      </c>
      <c r="J3746" s="336"/>
      <c r="K3746" s="336"/>
      <c r="L3746" s="337">
        <f t="shared" si="175"/>
        <v>18.354375080498016</v>
      </c>
      <c r="M3746" s="337">
        <f t="shared" si="176"/>
        <v>0.4</v>
      </c>
    </row>
    <row r="3747" spans="1:13">
      <c r="A3747" s="334" t="s">
        <v>1282</v>
      </c>
      <c r="B3747" s="334" t="s">
        <v>1139</v>
      </c>
      <c r="C3747" s="334" t="s">
        <v>189</v>
      </c>
      <c r="D3747" s="334" t="s">
        <v>1537</v>
      </c>
      <c r="E3747" s="334" t="s">
        <v>1041</v>
      </c>
      <c r="F3747" s="334" t="str">
        <f t="shared" si="177"/>
        <v>Barishal FR Non-PNP</v>
      </c>
      <c r="G3747" s="338">
        <v>1714271</v>
      </c>
      <c r="H3747" s="336">
        <v>351047.38065325946</v>
      </c>
      <c r="I3747" s="336">
        <v>6857.0839999999998</v>
      </c>
      <c r="J3747" s="336"/>
      <c r="K3747" s="336"/>
      <c r="L3747" s="337">
        <f t="shared" si="175"/>
        <v>20.477939640422051</v>
      </c>
      <c r="M3747" s="337">
        <f t="shared" si="176"/>
        <v>0.4</v>
      </c>
    </row>
    <row r="3748" spans="1:13">
      <c r="A3748" s="334" t="s">
        <v>1137</v>
      </c>
      <c r="B3748" s="334" t="s">
        <v>211</v>
      </c>
      <c r="C3748" s="334" t="s">
        <v>189</v>
      </c>
      <c r="D3748" s="334" t="s">
        <v>1537</v>
      </c>
      <c r="E3748" s="334" t="s">
        <v>1041</v>
      </c>
      <c r="F3748" s="334" t="str">
        <f t="shared" si="177"/>
        <v>Barishal FR Non-PNP</v>
      </c>
      <c r="G3748" s="338">
        <v>1627796</v>
      </c>
      <c r="H3748" s="336">
        <v>302193.59825074603</v>
      </c>
      <c r="I3748" s="336">
        <v>6511.1840000000002</v>
      </c>
      <c r="J3748" s="336"/>
      <c r="K3748" s="336"/>
      <c r="L3748" s="337">
        <f t="shared" si="175"/>
        <v>18.564586609793</v>
      </c>
      <c r="M3748" s="337">
        <f t="shared" si="176"/>
        <v>0.4</v>
      </c>
    </row>
    <row r="3749" spans="1:13">
      <c r="A3749" s="334" t="s">
        <v>1147</v>
      </c>
      <c r="B3749" s="334" t="s">
        <v>323</v>
      </c>
      <c r="C3749" s="334" t="s">
        <v>389</v>
      </c>
      <c r="D3749" s="334" t="s">
        <v>1537</v>
      </c>
      <c r="E3749" s="334" t="s">
        <v>1041</v>
      </c>
      <c r="F3749" s="334" t="str">
        <f t="shared" si="177"/>
        <v>Rangpur FR Non-PNP</v>
      </c>
      <c r="G3749" s="338">
        <v>1192507</v>
      </c>
      <c r="H3749" s="336">
        <v>222493.8720118838</v>
      </c>
      <c r="I3749" s="336">
        <v>4770.0280000000002</v>
      </c>
      <c r="J3749" s="336"/>
      <c r="K3749" s="336"/>
      <c r="L3749" s="337">
        <f t="shared" si="175"/>
        <v>18.657657524180891</v>
      </c>
      <c r="M3749" s="337">
        <f t="shared" si="176"/>
        <v>0.4</v>
      </c>
    </row>
    <row r="3750" spans="1:13">
      <c r="A3750" s="334" t="s">
        <v>1081</v>
      </c>
      <c r="B3750" s="334" t="s">
        <v>52</v>
      </c>
      <c r="C3750" s="334" t="s">
        <v>52</v>
      </c>
      <c r="D3750" s="334" t="s">
        <v>1537</v>
      </c>
      <c r="E3750" s="334" t="s">
        <v>1041</v>
      </c>
      <c r="F3750" s="334" t="str">
        <f t="shared" si="177"/>
        <v>Dhaka FR Non-PNP</v>
      </c>
      <c r="G3750" s="338">
        <v>1308338</v>
      </c>
      <c r="H3750" s="336">
        <v>203893.63747263211</v>
      </c>
      <c r="I3750" s="336">
        <v>30868.361110539081</v>
      </c>
      <c r="J3750" s="336"/>
      <c r="K3750" s="336"/>
      <c r="L3750" s="337">
        <f t="shared" si="175"/>
        <v>15.584171481118188</v>
      </c>
      <c r="M3750" s="337">
        <f t="shared" si="176"/>
        <v>2.3593567648833158</v>
      </c>
    </row>
    <row r="3751" spans="1:13">
      <c r="A3751" s="334" t="s">
        <v>1128</v>
      </c>
      <c r="B3751" s="334" t="s">
        <v>162</v>
      </c>
      <c r="C3751" s="334" t="s">
        <v>195</v>
      </c>
      <c r="D3751" s="334" t="s">
        <v>1537</v>
      </c>
      <c r="E3751" s="334" t="s">
        <v>1041</v>
      </c>
      <c r="F3751" s="334" t="str">
        <f t="shared" si="177"/>
        <v>Chattogram FR Non-PNP</v>
      </c>
      <c r="G3751" s="338">
        <v>1293425</v>
      </c>
      <c r="H3751" s="336">
        <v>179001.67005933719</v>
      </c>
      <c r="I3751" s="336">
        <v>5173.7</v>
      </c>
      <c r="J3751" s="336"/>
      <c r="K3751" s="336"/>
      <c r="L3751" s="337">
        <f t="shared" si="175"/>
        <v>13.839354431786704</v>
      </c>
      <c r="M3751" s="337">
        <f t="shared" si="176"/>
        <v>0.4</v>
      </c>
    </row>
    <row r="3752" spans="1:13">
      <c r="A3752" s="334" t="s">
        <v>1088</v>
      </c>
      <c r="B3752" s="334" t="s">
        <v>52</v>
      </c>
      <c r="C3752" s="334" t="s">
        <v>52</v>
      </c>
      <c r="D3752" s="334" t="s">
        <v>1537</v>
      </c>
      <c r="E3752" s="334" t="s">
        <v>1041</v>
      </c>
      <c r="F3752" s="334" t="str">
        <f t="shared" si="177"/>
        <v>Dhaka FR Non-PNP</v>
      </c>
      <c r="G3752" s="338">
        <v>1297677</v>
      </c>
      <c r="H3752" s="336">
        <v>165300.24159320709</v>
      </c>
      <c r="I3752" s="336">
        <v>-7.2759576141834259E-12</v>
      </c>
      <c r="J3752" s="336"/>
      <c r="K3752" s="336"/>
      <c r="L3752" s="337">
        <f t="shared" si="175"/>
        <v>12.73816532104731</v>
      </c>
      <c r="M3752" s="337">
        <f t="shared" si="176"/>
        <v>-5.6069095885828494E-16</v>
      </c>
    </row>
    <row r="3753" spans="1:13">
      <c r="A3753" s="334" t="s">
        <v>1160</v>
      </c>
      <c r="B3753" s="334" t="s">
        <v>329</v>
      </c>
      <c r="C3753" s="334" t="s">
        <v>107</v>
      </c>
      <c r="D3753" s="334" t="s">
        <v>1537</v>
      </c>
      <c r="E3753" s="334" t="s">
        <v>1041</v>
      </c>
      <c r="F3753" s="334" t="str">
        <f t="shared" si="177"/>
        <v>Rajshahi FR Non-PNP</v>
      </c>
      <c r="G3753" s="338">
        <v>1136550</v>
      </c>
      <c r="H3753" s="336">
        <v>165453.4546226034</v>
      </c>
      <c r="I3753" s="336">
        <v>4546.2</v>
      </c>
      <c r="J3753" s="336"/>
      <c r="K3753" s="336"/>
      <c r="L3753" s="337">
        <f t="shared" si="175"/>
        <v>14.557516574070952</v>
      </c>
      <c r="M3753" s="337">
        <f t="shared" si="176"/>
        <v>0.4</v>
      </c>
    </row>
    <row r="3754" spans="1:13">
      <c r="A3754" s="334" t="s">
        <v>1164</v>
      </c>
      <c r="B3754" s="334" t="s">
        <v>1071</v>
      </c>
      <c r="C3754" s="334" t="s">
        <v>159</v>
      </c>
      <c r="D3754" s="334" t="s">
        <v>1537</v>
      </c>
      <c r="E3754" s="334" t="s">
        <v>1041</v>
      </c>
      <c r="F3754" s="334" t="str">
        <f t="shared" si="177"/>
        <v>Khulna FR Non-PNP</v>
      </c>
      <c r="G3754" s="338">
        <v>1199329</v>
      </c>
      <c r="H3754" s="336">
        <v>187371.94028811195</v>
      </c>
      <c r="I3754" s="336">
        <v>4797.3159999999998</v>
      </c>
      <c r="J3754" s="336"/>
      <c r="K3754" s="336"/>
      <c r="L3754" s="337">
        <f t="shared" si="175"/>
        <v>15.623064254104749</v>
      </c>
      <c r="M3754" s="337">
        <f t="shared" si="176"/>
        <v>0.4</v>
      </c>
    </row>
    <row r="3755" spans="1:13">
      <c r="A3755" s="334" t="s">
        <v>1130</v>
      </c>
      <c r="B3755" s="334" t="s">
        <v>908</v>
      </c>
      <c r="C3755" s="334" t="s">
        <v>131</v>
      </c>
      <c r="D3755" s="334" t="s">
        <v>1537</v>
      </c>
      <c r="E3755" s="334" t="s">
        <v>1041</v>
      </c>
      <c r="F3755" s="334" t="str">
        <f t="shared" si="177"/>
        <v>Sylhet FR Non-PNP</v>
      </c>
      <c r="G3755" s="338">
        <v>3288928</v>
      </c>
      <c r="H3755" s="336">
        <v>452624.34624896938</v>
      </c>
      <c r="I3755" s="336">
        <v>18224</v>
      </c>
      <c r="J3755" s="336"/>
      <c r="K3755" s="336"/>
      <c r="L3755" s="337">
        <f t="shared" si="175"/>
        <v>13.762063087090059</v>
      </c>
      <c r="M3755" s="337">
        <f t="shared" si="176"/>
        <v>0.55410151879274949</v>
      </c>
    </row>
    <row r="3756" spans="1:13">
      <c r="A3756" s="334" t="s">
        <v>1140</v>
      </c>
      <c r="B3756" s="334" t="s">
        <v>52</v>
      </c>
      <c r="C3756" s="334" t="s">
        <v>52</v>
      </c>
      <c r="D3756" s="334" t="s">
        <v>1537</v>
      </c>
      <c r="E3756" s="334" t="s">
        <v>1041</v>
      </c>
      <c r="F3756" s="334" t="str">
        <f t="shared" si="177"/>
        <v>Dhaka FR Non-PNP</v>
      </c>
      <c r="G3756" s="338">
        <v>1372901</v>
      </c>
      <c r="H3756" s="336">
        <v>171227.45758481254</v>
      </c>
      <c r="I3756" s="336">
        <v>0</v>
      </c>
      <c r="J3756" s="336"/>
      <c r="K3756" s="336"/>
      <c r="L3756" s="337">
        <f t="shared" si="175"/>
        <v>12.471944997112869</v>
      </c>
      <c r="M3756" s="337">
        <f t="shared" si="176"/>
        <v>0</v>
      </c>
    </row>
    <row r="3757" spans="1:13">
      <c r="A3757" s="334" t="s">
        <v>1184</v>
      </c>
      <c r="B3757" s="334" t="s">
        <v>52</v>
      </c>
      <c r="C3757" s="334" t="s">
        <v>52</v>
      </c>
      <c r="D3757" s="334" t="s">
        <v>1537</v>
      </c>
      <c r="E3757" s="334" t="s">
        <v>1041</v>
      </c>
      <c r="F3757" s="334" t="str">
        <f t="shared" si="177"/>
        <v>Dhaka FR Non-PNP</v>
      </c>
      <c r="G3757" s="338">
        <v>3864891</v>
      </c>
      <c r="H3757" s="336">
        <v>485095.76270781079</v>
      </c>
      <c r="I3757" s="336">
        <v>15459.564</v>
      </c>
      <c r="J3757" s="336"/>
      <c r="K3757" s="336"/>
      <c r="L3757" s="337">
        <f t="shared" si="175"/>
        <v>12.551343950134966</v>
      </c>
      <c r="M3757" s="337">
        <f t="shared" si="176"/>
        <v>0.4</v>
      </c>
    </row>
    <row r="3758" spans="1:13">
      <c r="A3758" s="334" t="s">
        <v>1087</v>
      </c>
      <c r="B3758" s="334" t="s">
        <v>52</v>
      </c>
      <c r="C3758" s="334" t="s">
        <v>52</v>
      </c>
      <c r="D3758" s="334" t="s">
        <v>1537</v>
      </c>
      <c r="E3758" s="334" t="s">
        <v>1041</v>
      </c>
      <c r="F3758" s="334" t="str">
        <f t="shared" si="177"/>
        <v>Dhaka FR Non-PNP</v>
      </c>
      <c r="G3758" s="338">
        <v>2015791</v>
      </c>
      <c r="H3758" s="336">
        <v>283642.25710836292</v>
      </c>
      <c r="I3758" s="336">
        <v>8063.1639999999998</v>
      </c>
      <c r="J3758" s="336"/>
      <c r="K3758" s="336"/>
      <c r="L3758" s="337">
        <f t="shared" si="175"/>
        <v>14.071015155259792</v>
      </c>
      <c r="M3758" s="337">
        <f t="shared" si="176"/>
        <v>0.4</v>
      </c>
    </row>
    <row r="3759" spans="1:13">
      <c r="A3759" s="334" t="s">
        <v>1231</v>
      </c>
      <c r="B3759" s="334" t="s">
        <v>159</v>
      </c>
      <c r="C3759" s="334" t="s">
        <v>159</v>
      </c>
      <c r="D3759" s="334" t="s">
        <v>1537</v>
      </c>
      <c r="E3759" s="334" t="s">
        <v>1041</v>
      </c>
      <c r="F3759" s="334" t="str">
        <f t="shared" si="177"/>
        <v>Khulna FR Non-PNP</v>
      </c>
      <c r="G3759" s="338">
        <v>2223996</v>
      </c>
      <c r="H3759" s="336">
        <v>296544.5409634239</v>
      </c>
      <c r="I3759" s="336">
        <v>9738</v>
      </c>
      <c r="J3759" s="336"/>
      <c r="K3759" s="336"/>
      <c r="L3759" s="337">
        <f t="shared" si="175"/>
        <v>13.333861255300095</v>
      </c>
      <c r="M3759" s="337">
        <f t="shared" si="176"/>
        <v>0.43786049974910024</v>
      </c>
    </row>
    <row r="3760" spans="1:13">
      <c r="A3760" s="334" t="s">
        <v>1138</v>
      </c>
      <c r="B3760" s="334" t="s">
        <v>1139</v>
      </c>
      <c r="C3760" s="334" t="s">
        <v>189</v>
      </c>
      <c r="D3760" s="334" t="s">
        <v>1537</v>
      </c>
      <c r="E3760" s="334" t="s">
        <v>1041</v>
      </c>
      <c r="F3760" s="334" t="str">
        <f t="shared" si="177"/>
        <v>Barishal FR Non-PNP</v>
      </c>
      <c r="G3760" s="338">
        <v>1264257</v>
      </c>
      <c r="H3760" s="336">
        <v>253290.39486759133</v>
      </c>
      <c r="I3760" s="336">
        <v>5057.0280000000002</v>
      </c>
      <c r="J3760" s="336"/>
      <c r="K3760" s="336"/>
      <c r="L3760" s="337">
        <f t="shared" si="175"/>
        <v>20.034723546525061</v>
      </c>
      <c r="M3760" s="337">
        <f t="shared" si="176"/>
        <v>0.4</v>
      </c>
    </row>
    <row r="3761" spans="1:13">
      <c r="A3761" s="334" t="s">
        <v>1107</v>
      </c>
      <c r="B3761" s="334" t="s">
        <v>52</v>
      </c>
      <c r="C3761" s="334" t="s">
        <v>52</v>
      </c>
      <c r="D3761" s="334" t="s">
        <v>1537</v>
      </c>
      <c r="E3761" s="334" t="s">
        <v>1041</v>
      </c>
      <c r="F3761" s="334" t="str">
        <f t="shared" si="177"/>
        <v>Dhaka FR Non-PNP</v>
      </c>
      <c r="G3761" s="338">
        <v>2753475</v>
      </c>
      <c r="H3761" s="336">
        <v>381322.71297992114</v>
      </c>
      <c r="I3761" s="336">
        <v>11013.9</v>
      </c>
      <c r="J3761" s="336"/>
      <c r="K3761" s="336"/>
      <c r="L3761" s="337">
        <f t="shared" si="175"/>
        <v>13.84878064917681</v>
      </c>
      <c r="M3761" s="337">
        <f t="shared" si="176"/>
        <v>0.4</v>
      </c>
    </row>
    <row r="3762" spans="1:13">
      <c r="A3762" s="334" t="s">
        <v>1110</v>
      </c>
      <c r="B3762" s="334" t="s">
        <v>542</v>
      </c>
      <c r="C3762" s="334" t="s">
        <v>52</v>
      </c>
      <c r="D3762" s="334" t="s">
        <v>1537</v>
      </c>
      <c r="E3762" s="334" t="s">
        <v>1041</v>
      </c>
      <c r="F3762" s="334" t="str">
        <f t="shared" si="177"/>
        <v>Dhaka FR Non-PNP</v>
      </c>
      <c r="G3762" s="338">
        <v>1646801</v>
      </c>
      <c r="H3762" s="336">
        <v>207648.85805822306</v>
      </c>
      <c r="I3762" s="336">
        <v>6587.2039999999997</v>
      </c>
      <c r="J3762" s="336"/>
      <c r="K3762" s="336"/>
      <c r="L3762" s="337">
        <f t="shared" si="175"/>
        <v>12.609225890573486</v>
      </c>
      <c r="M3762" s="337">
        <f t="shared" si="176"/>
        <v>0.4</v>
      </c>
    </row>
    <row r="3763" spans="1:13">
      <c r="A3763" s="334" t="s">
        <v>1193</v>
      </c>
      <c r="B3763" s="334" t="s">
        <v>52</v>
      </c>
      <c r="C3763" s="334" t="s">
        <v>52</v>
      </c>
      <c r="D3763" s="334" t="s">
        <v>1537</v>
      </c>
      <c r="E3763" s="334" t="s">
        <v>1041</v>
      </c>
      <c r="F3763" s="334" t="str">
        <f t="shared" si="177"/>
        <v>Dhaka FR Non-PNP</v>
      </c>
      <c r="G3763" s="338">
        <v>1432935</v>
      </c>
      <c r="H3763" s="336">
        <v>181568.78781559356</v>
      </c>
      <c r="I3763" s="336">
        <v>5731.74</v>
      </c>
      <c r="J3763" s="336"/>
      <c r="K3763" s="336"/>
      <c r="L3763" s="337">
        <f t="shared" si="175"/>
        <v>12.671111237815641</v>
      </c>
      <c r="M3763" s="337">
        <f t="shared" si="176"/>
        <v>0.4</v>
      </c>
    </row>
    <row r="3764" spans="1:13">
      <c r="A3764" s="334" t="s">
        <v>1224</v>
      </c>
      <c r="B3764" s="334" t="s">
        <v>52</v>
      </c>
      <c r="C3764" s="334" t="s">
        <v>52</v>
      </c>
      <c r="D3764" s="334" t="s">
        <v>1537</v>
      </c>
      <c r="E3764" s="334" t="s">
        <v>1041</v>
      </c>
      <c r="F3764" s="334" t="str">
        <f t="shared" si="177"/>
        <v>Dhaka FR Non-PNP</v>
      </c>
      <c r="G3764" s="338">
        <v>1665499</v>
      </c>
      <c r="H3764" s="336">
        <v>252286.95415763094</v>
      </c>
      <c r="I3764" s="336">
        <v>6661.9960000000001</v>
      </c>
      <c r="J3764" s="336"/>
      <c r="K3764" s="336"/>
      <c r="L3764" s="337">
        <f t="shared" si="175"/>
        <v>15.147829819029068</v>
      </c>
      <c r="M3764" s="337">
        <f t="shared" si="176"/>
        <v>0.4</v>
      </c>
    </row>
    <row r="3765" spans="1:13">
      <c r="A3765" s="334" t="s">
        <v>1145</v>
      </c>
      <c r="B3765" s="334" t="s">
        <v>52</v>
      </c>
      <c r="C3765" s="334" t="s">
        <v>52</v>
      </c>
      <c r="D3765" s="334" t="s">
        <v>1537</v>
      </c>
      <c r="E3765" s="334" t="s">
        <v>1041</v>
      </c>
      <c r="F3765" s="334" t="str">
        <f t="shared" si="177"/>
        <v>Dhaka FR Non-PNP</v>
      </c>
      <c r="G3765" s="338">
        <v>1579290</v>
      </c>
      <c r="H3765" s="336">
        <v>217197.56221589498</v>
      </c>
      <c r="I3765" s="336">
        <v>6317.16</v>
      </c>
      <c r="J3765" s="336"/>
      <c r="K3765" s="336"/>
      <c r="L3765" s="337">
        <f t="shared" si="175"/>
        <v>13.752861236118443</v>
      </c>
      <c r="M3765" s="337">
        <f t="shared" si="176"/>
        <v>0.4</v>
      </c>
    </row>
    <row r="3766" spans="1:13">
      <c r="A3766" s="334" t="s">
        <v>1093</v>
      </c>
      <c r="B3766" s="334" t="s">
        <v>195</v>
      </c>
      <c r="C3766" s="334" t="s">
        <v>195</v>
      </c>
      <c r="D3766" s="334" t="s">
        <v>1537</v>
      </c>
      <c r="E3766" s="334" t="s">
        <v>1041</v>
      </c>
      <c r="F3766" s="334" t="str">
        <f t="shared" si="177"/>
        <v>Chattogram FR Non-PNP</v>
      </c>
      <c r="G3766" s="338">
        <v>1256361</v>
      </c>
      <c r="H3766" s="336">
        <v>196447.67067121563</v>
      </c>
      <c r="I3766" s="336">
        <v>5025.4440000000004</v>
      </c>
      <c r="J3766" s="336"/>
      <c r="K3766" s="336"/>
      <c r="L3766" s="337">
        <f t="shared" si="175"/>
        <v>15.636243935557983</v>
      </c>
      <c r="M3766" s="337">
        <f t="shared" si="176"/>
        <v>0.4</v>
      </c>
    </row>
    <row r="3767" spans="1:13">
      <c r="A3767" s="334" t="s">
        <v>1258</v>
      </c>
      <c r="B3767" s="334" t="s">
        <v>52</v>
      </c>
      <c r="C3767" s="334" t="s">
        <v>52</v>
      </c>
      <c r="D3767" s="334" t="s">
        <v>1537</v>
      </c>
      <c r="E3767" s="334" t="s">
        <v>1041</v>
      </c>
      <c r="F3767" s="334" t="str">
        <f t="shared" si="177"/>
        <v>Dhaka FR Non-PNP</v>
      </c>
      <c r="G3767" s="338">
        <v>2424893</v>
      </c>
      <c r="H3767" s="336">
        <v>379263.92593737197</v>
      </c>
      <c r="I3767" s="336">
        <v>9699.5720000000001</v>
      </c>
      <c r="J3767" s="336"/>
      <c r="K3767" s="336"/>
      <c r="L3767" s="337">
        <f t="shared" si="175"/>
        <v>15.640439637434392</v>
      </c>
      <c r="M3767" s="337">
        <f t="shared" si="176"/>
        <v>0.4</v>
      </c>
    </row>
    <row r="3768" spans="1:13">
      <c r="A3768" s="334" t="s">
        <v>1156</v>
      </c>
      <c r="B3768" s="334" t="s">
        <v>52</v>
      </c>
      <c r="C3768" s="334" t="s">
        <v>52</v>
      </c>
      <c r="D3768" s="334" t="s">
        <v>1537</v>
      </c>
      <c r="E3768" s="334" t="s">
        <v>1041</v>
      </c>
      <c r="F3768" s="334" t="str">
        <f t="shared" si="177"/>
        <v>Dhaka FR Non-PNP</v>
      </c>
      <c r="G3768" s="338">
        <v>471333</v>
      </c>
      <c r="H3768" s="336">
        <v>52996.221233969562</v>
      </c>
      <c r="I3768" s="336">
        <v>1885.3320000000001</v>
      </c>
      <c r="J3768" s="336"/>
      <c r="K3768" s="336"/>
      <c r="L3768" s="337">
        <f t="shared" si="175"/>
        <v>11.243902131607497</v>
      </c>
      <c r="M3768" s="337">
        <f t="shared" si="176"/>
        <v>0.4</v>
      </c>
    </row>
    <row r="3769" spans="1:13">
      <c r="A3769" s="334" t="s">
        <v>1170</v>
      </c>
      <c r="B3769" s="334" t="s">
        <v>362</v>
      </c>
      <c r="C3769" s="334" t="s">
        <v>52</v>
      </c>
      <c r="D3769" s="334" t="s">
        <v>1537</v>
      </c>
      <c r="E3769" s="334" t="s">
        <v>1041</v>
      </c>
      <c r="F3769" s="334" t="str">
        <f t="shared" si="177"/>
        <v>Dhaka FR Non-PNP</v>
      </c>
      <c r="G3769" s="338">
        <v>1764597</v>
      </c>
      <c r="H3769" s="336">
        <v>260245.43304112426</v>
      </c>
      <c r="I3769" s="336">
        <v>7058.3879999999999</v>
      </c>
      <c r="J3769" s="336"/>
      <c r="K3769" s="336"/>
      <c r="L3769" s="337">
        <f t="shared" si="175"/>
        <v>14.748151166590686</v>
      </c>
      <c r="M3769" s="337">
        <f t="shared" si="176"/>
        <v>0.4</v>
      </c>
    </row>
    <row r="3770" spans="1:13">
      <c r="A3770" s="334" t="s">
        <v>1172</v>
      </c>
      <c r="B3770" s="334" t="s">
        <v>79</v>
      </c>
      <c r="C3770" s="334" t="s">
        <v>52</v>
      </c>
      <c r="D3770" s="334" t="s">
        <v>1537</v>
      </c>
      <c r="E3770" s="334" t="s">
        <v>1041</v>
      </c>
      <c r="F3770" s="334" t="str">
        <f t="shared" si="177"/>
        <v>Dhaka FR Non-PNP</v>
      </c>
      <c r="G3770" s="338">
        <v>1457645</v>
      </c>
      <c r="H3770" s="336">
        <v>184611.08671879923</v>
      </c>
      <c r="I3770" s="336">
        <v>5830.58</v>
      </c>
      <c r="J3770" s="336"/>
      <c r="K3770" s="336"/>
      <c r="L3770" s="337">
        <f t="shared" si="175"/>
        <v>12.665023837683334</v>
      </c>
      <c r="M3770" s="337">
        <f t="shared" si="176"/>
        <v>0.4</v>
      </c>
    </row>
    <row r="3771" spans="1:13">
      <c r="A3771" s="334" t="s">
        <v>1169</v>
      </c>
      <c r="B3771" s="334" t="s">
        <v>186</v>
      </c>
      <c r="C3771" s="334" t="s">
        <v>195</v>
      </c>
      <c r="D3771" s="334" t="s">
        <v>1537</v>
      </c>
      <c r="E3771" s="334" t="s">
        <v>1041</v>
      </c>
      <c r="F3771" s="334" t="str">
        <f t="shared" si="177"/>
        <v>Chattogram FR Non-PNP</v>
      </c>
      <c r="G3771" s="338">
        <v>2276934</v>
      </c>
      <c r="H3771" s="336">
        <v>332033.55896550469</v>
      </c>
      <c r="I3771" s="336">
        <v>9107.7360000000008</v>
      </c>
      <c r="J3771" s="336"/>
      <c r="K3771" s="336"/>
      <c r="L3771" s="337">
        <f t="shared" si="175"/>
        <v>14.582484998050216</v>
      </c>
      <c r="M3771" s="337">
        <f t="shared" si="176"/>
        <v>0.4</v>
      </c>
    </row>
    <row r="3772" spans="1:13">
      <c r="A3772" s="334" t="s">
        <v>1148</v>
      </c>
      <c r="B3772" s="334" t="s">
        <v>389</v>
      </c>
      <c r="C3772" s="334" t="s">
        <v>389</v>
      </c>
      <c r="D3772" s="334" t="s">
        <v>1537</v>
      </c>
      <c r="E3772" s="334" t="s">
        <v>1041</v>
      </c>
      <c r="F3772" s="334" t="str">
        <f t="shared" si="177"/>
        <v>Rangpur FR Non-PNP</v>
      </c>
      <c r="G3772" s="338">
        <v>1574114</v>
      </c>
      <c r="H3772" s="336">
        <v>208622.95934620305</v>
      </c>
      <c r="I3772" s="336">
        <v>6296.4560000000001</v>
      </c>
      <c r="J3772" s="336"/>
      <c r="K3772" s="336"/>
      <c r="L3772" s="337">
        <f t="shared" si="175"/>
        <v>13.253357720355899</v>
      </c>
      <c r="M3772" s="337">
        <f t="shared" si="176"/>
        <v>0.4</v>
      </c>
    </row>
    <row r="3773" spans="1:13">
      <c r="A3773" s="334" t="s">
        <v>1278</v>
      </c>
      <c r="B3773" s="334" t="s">
        <v>195</v>
      </c>
      <c r="C3773" s="334" t="s">
        <v>195</v>
      </c>
      <c r="D3773" s="334" t="s">
        <v>1537</v>
      </c>
      <c r="E3773" s="334" t="s">
        <v>1041</v>
      </c>
      <c r="F3773" s="334" t="str">
        <f t="shared" si="177"/>
        <v>Chattogram FR Non-PNP</v>
      </c>
      <c r="G3773" s="338">
        <v>1753401</v>
      </c>
      <c r="H3773" s="336">
        <v>256165.27485170236</v>
      </c>
      <c r="I3773" s="336">
        <v>7013.6040000000003</v>
      </c>
      <c r="J3773" s="336"/>
      <c r="K3773" s="336"/>
      <c r="L3773" s="337">
        <f t="shared" si="175"/>
        <v>14.609622947158257</v>
      </c>
      <c r="M3773" s="337">
        <f t="shared" si="176"/>
        <v>0.4</v>
      </c>
    </row>
    <row r="3774" spans="1:13">
      <c r="A3774" s="334" t="s">
        <v>1165</v>
      </c>
      <c r="B3774" s="334" t="s">
        <v>131</v>
      </c>
      <c r="C3774" s="334" t="s">
        <v>131</v>
      </c>
      <c r="D3774" s="334" t="s">
        <v>1537</v>
      </c>
      <c r="E3774" s="334" t="s">
        <v>1041</v>
      </c>
      <c r="F3774" s="334" t="str">
        <f t="shared" si="177"/>
        <v>Sylhet FR Non-PNP</v>
      </c>
      <c r="G3774" s="338">
        <v>1293216</v>
      </c>
      <c r="H3774" s="336">
        <v>159967.38311906622</v>
      </c>
      <c r="I3774" s="336">
        <v>5172.8640000000005</v>
      </c>
      <c r="J3774" s="336"/>
      <c r="K3774" s="336"/>
      <c r="L3774" s="337">
        <f t="shared" si="175"/>
        <v>12.369734299534356</v>
      </c>
      <c r="M3774" s="337">
        <f t="shared" si="176"/>
        <v>0.4</v>
      </c>
    </row>
    <row r="3775" spans="1:13">
      <c r="A3775" s="334" t="s">
        <v>1119</v>
      </c>
      <c r="B3775" s="334" t="s">
        <v>52</v>
      </c>
      <c r="C3775" s="334" t="s">
        <v>52</v>
      </c>
      <c r="D3775" s="334" t="s">
        <v>1537</v>
      </c>
      <c r="E3775" s="334" t="s">
        <v>1041</v>
      </c>
      <c r="F3775" s="334" t="str">
        <f t="shared" si="177"/>
        <v>Dhaka FR Non-PNP</v>
      </c>
      <c r="G3775" s="338">
        <v>3251914</v>
      </c>
      <c r="H3775" s="336">
        <v>436940.85491188988</v>
      </c>
      <c r="I3775" s="336">
        <v>13007.656000000001</v>
      </c>
      <c r="J3775" s="336"/>
      <c r="K3775" s="336"/>
      <c r="L3775" s="337">
        <f t="shared" si="175"/>
        <v>13.436420978903191</v>
      </c>
      <c r="M3775" s="337">
        <f t="shared" si="176"/>
        <v>0.4</v>
      </c>
    </row>
    <row r="3776" spans="1:13">
      <c r="A3776" s="334" t="s">
        <v>1080</v>
      </c>
      <c r="B3776" s="334" t="s">
        <v>170</v>
      </c>
      <c r="C3776" s="334" t="s">
        <v>195</v>
      </c>
      <c r="D3776" s="334" t="s">
        <v>1537</v>
      </c>
      <c r="E3776" s="334" t="s">
        <v>1041</v>
      </c>
      <c r="F3776" s="334" t="str">
        <f t="shared" si="177"/>
        <v>Chattogram FR Non-PNP</v>
      </c>
      <c r="G3776" s="338">
        <v>1079036</v>
      </c>
      <c r="H3776" s="336">
        <v>181847.78549641566</v>
      </c>
      <c r="I3776" s="336">
        <v>4316.1440000000002</v>
      </c>
      <c r="J3776" s="336"/>
      <c r="K3776" s="336"/>
      <c r="L3776" s="337">
        <f t="shared" si="175"/>
        <v>16.852800601315955</v>
      </c>
      <c r="M3776" s="337">
        <f t="shared" si="176"/>
        <v>0.4</v>
      </c>
    </row>
    <row r="3777" spans="1:13">
      <c r="A3777" s="334" t="s">
        <v>1254</v>
      </c>
      <c r="B3777" s="334" t="s">
        <v>52</v>
      </c>
      <c r="C3777" s="334" t="s">
        <v>52</v>
      </c>
      <c r="D3777" s="334" t="s">
        <v>1537</v>
      </c>
      <c r="E3777" s="334" t="s">
        <v>1041</v>
      </c>
      <c r="F3777" s="334" t="str">
        <f t="shared" si="177"/>
        <v>Dhaka FR Non-PNP</v>
      </c>
      <c r="G3777" s="338">
        <v>1325051</v>
      </c>
      <c r="H3777" s="336">
        <v>188356.8988504064</v>
      </c>
      <c r="I3777" s="336">
        <v>5300.2039999999997</v>
      </c>
      <c r="J3777" s="336"/>
      <c r="K3777" s="336"/>
      <c r="L3777" s="337">
        <f t="shared" si="175"/>
        <v>14.215067861569587</v>
      </c>
      <c r="M3777" s="337">
        <f t="shared" si="176"/>
        <v>0.4</v>
      </c>
    </row>
    <row r="3778" spans="1:13">
      <c r="A3778" s="334" t="s">
        <v>1249</v>
      </c>
      <c r="B3778" s="334" t="s">
        <v>79</v>
      </c>
      <c r="C3778" s="334" t="s">
        <v>52</v>
      </c>
      <c r="D3778" s="334" t="s">
        <v>1537</v>
      </c>
      <c r="E3778" s="334" t="s">
        <v>1041</v>
      </c>
      <c r="F3778" s="334" t="str">
        <f t="shared" si="177"/>
        <v>Dhaka FR Non-PNP</v>
      </c>
      <c r="G3778" s="338">
        <v>3034685</v>
      </c>
      <c r="H3778" s="336">
        <v>393410.49678415805</v>
      </c>
      <c r="I3778" s="336">
        <v>12138.74</v>
      </c>
      <c r="J3778" s="336"/>
      <c r="K3778" s="336"/>
      <c r="L3778" s="337">
        <f t="shared" si="175"/>
        <v>12.963800090755978</v>
      </c>
      <c r="M3778" s="337">
        <f t="shared" si="176"/>
        <v>0.4</v>
      </c>
    </row>
    <row r="3779" spans="1:13">
      <c r="A3779" s="334" t="s">
        <v>1168</v>
      </c>
      <c r="B3779" s="334" t="s">
        <v>162</v>
      </c>
      <c r="C3779" s="334" t="s">
        <v>195</v>
      </c>
      <c r="D3779" s="334" t="s">
        <v>1537</v>
      </c>
      <c r="E3779" s="334" t="s">
        <v>1041</v>
      </c>
      <c r="F3779" s="334" t="str">
        <f t="shared" si="177"/>
        <v>Chattogram FR Non-PNP</v>
      </c>
      <c r="G3779" s="338">
        <v>1742399</v>
      </c>
      <c r="H3779" s="336">
        <v>222698.02375962611</v>
      </c>
      <c r="I3779" s="336">
        <v>6969.5960000000005</v>
      </c>
      <c r="J3779" s="336"/>
      <c r="K3779" s="336"/>
      <c r="L3779" s="337">
        <f t="shared" ref="L3779:L3842" si="178">(H3779/G3779)*100</f>
        <v>12.78111521870858</v>
      </c>
      <c r="M3779" s="337">
        <f t="shared" ref="M3779:M3842" si="179">(I3779/G3779)*100</f>
        <v>0.4</v>
      </c>
    </row>
    <row r="3780" spans="1:13">
      <c r="A3780" s="334" t="s">
        <v>1261</v>
      </c>
      <c r="B3780" s="334" t="s">
        <v>401</v>
      </c>
      <c r="C3780" s="334" t="s">
        <v>195</v>
      </c>
      <c r="D3780" s="334" t="s">
        <v>1537</v>
      </c>
      <c r="E3780" s="334" t="s">
        <v>1041</v>
      </c>
      <c r="F3780" s="334" t="str">
        <f t="shared" ref="F3780:F3843" si="180">CONCATENATE(C3780," ",E3780," ",D3780)</f>
        <v>Chattogram FR Non-PNP</v>
      </c>
      <c r="G3780" s="338">
        <v>4608739</v>
      </c>
      <c r="H3780" s="336">
        <v>684025.05054587917</v>
      </c>
      <c r="I3780" s="336">
        <v>18434.956000000002</v>
      </c>
      <c r="J3780" s="336"/>
      <c r="K3780" s="336"/>
      <c r="L3780" s="337">
        <f t="shared" si="178"/>
        <v>14.841913385546007</v>
      </c>
      <c r="M3780" s="337">
        <f t="shared" si="179"/>
        <v>0.4</v>
      </c>
    </row>
    <row r="3781" spans="1:13">
      <c r="A3781" s="334" t="s">
        <v>1222</v>
      </c>
      <c r="B3781" s="334" t="s">
        <v>189</v>
      </c>
      <c r="C3781" s="334" t="s">
        <v>189</v>
      </c>
      <c r="D3781" s="334" t="s">
        <v>1537</v>
      </c>
      <c r="E3781" s="334" t="s">
        <v>1041</v>
      </c>
      <c r="F3781" s="334" t="str">
        <f t="shared" si="180"/>
        <v>Barishal FR Non-PNP</v>
      </c>
      <c r="G3781" s="338">
        <v>1164099</v>
      </c>
      <c r="H3781" s="336">
        <v>164854.30902182066</v>
      </c>
      <c r="I3781" s="336">
        <v>4656.3959999999997</v>
      </c>
      <c r="J3781" s="336"/>
      <c r="K3781" s="336"/>
      <c r="L3781" s="337">
        <f t="shared" si="178"/>
        <v>14.16153686428909</v>
      </c>
      <c r="M3781" s="337">
        <f t="shared" si="179"/>
        <v>0.4</v>
      </c>
    </row>
    <row r="3782" spans="1:13">
      <c r="A3782" s="334" t="s">
        <v>1157</v>
      </c>
      <c r="B3782" s="334" t="s">
        <v>336</v>
      </c>
      <c r="C3782" s="334" t="s">
        <v>389</v>
      </c>
      <c r="D3782" s="334" t="s">
        <v>1537</v>
      </c>
      <c r="E3782" s="334" t="s">
        <v>1041</v>
      </c>
      <c r="F3782" s="334" t="str">
        <f t="shared" si="180"/>
        <v>Rangpur FR Non-PNP</v>
      </c>
      <c r="G3782" s="338">
        <v>1345956</v>
      </c>
      <c r="H3782" s="336">
        <v>183594.19331071828</v>
      </c>
      <c r="I3782" s="336">
        <v>5383.8240000000005</v>
      </c>
      <c r="J3782" s="336"/>
      <c r="K3782" s="336"/>
      <c r="L3782" s="337">
        <f t="shared" si="178"/>
        <v>13.640430542359356</v>
      </c>
      <c r="M3782" s="337">
        <f t="shared" si="179"/>
        <v>0.4</v>
      </c>
    </row>
    <row r="3783" spans="1:13">
      <c r="A3783" s="334" t="s">
        <v>1158</v>
      </c>
      <c r="B3783" s="334" t="s">
        <v>52</v>
      </c>
      <c r="C3783" s="334" t="s">
        <v>52</v>
      </c>
      <c r="D3783" s="334" t="s">
        <v>1537</v>
      </c>
      <c r="E3783" s="334" t="s">
        <v>1041</v>
      </c>
      <c r="F3783" s="334" t="str">
        <f t="shared" si="180"/>
        <v>Dhaka FR Non-PNP</v>
      </c>
      <c r="G3783" s="338">
        <v>1181878</v>
      </c>
      <c r="H3783" s="336">
        <v>163065.14506197642</v>
      </c>
      <c r="I3783" s="336">
        <v>4727.5119999999997</v>
      </c>
      <c r="J3783" s="336"/>
      <c r="K3783" s="336"/>
      <c r="L3783" s="337">
        <f t="shared" si="178"/>
        <v>13.797121620165232</v>
      </c>
      <c r="M3783" s="337">
        <f t="shared" si="179"/>
        <v>0.4</v>
      </c>
    </row>
    <row r="3784" spans="1:13">
      <c r="A3784" s="334" t="s">
        <v>1045</v>
      </c>
      <c r="B3784" s="334" t="s">
        <v>162</v>
      </c>
      <c r="C3784" s="334" t="s">
        <v>195</v>
      </c>
      <c r="D3784" s="334" t="s">
        <v>1537</v>
      </c>
      <c r="E3784" s="334" t="s">
        <v>1041</v>
      </c>
      <c r="F3784" s="334" t="str">
        <f t="shared" si="180"/>
        <v>Chattogram FR Non-PNP</v>
      </c>
      <c r="G3784" s="338">
        <v>1851234</v>
      </c>
      <c r="H3784" s="336">
        <v>228892.51964991662</v>
      </c>
      <c r="I3784" s="336">
        <v>7404.9360000000006</v>
      </c>
      <c r="J3784" s="336"/>
      <c r="K3784" s="336"/>
      <c r="L3784" s="337">
        <f t="shared" si="178"/>
        <v>12.364321293251777</v>
      </c>
      <c r="M3784" s="337">
        <f t="shared" si="179"/>
        <v>0.4</v>
      </c>
    </row>
    <row r="3785" spans="1:13">
      <c r="A3785" s="334" t="s">
        <v>1166</v>
      </c>
      <c r="B3785" s="334" t="s">
        <v>606</v>
      </c>
      <c r="C3785" s="334" t="s">
        <v>107</v>
      </c>
      <c r="D3785" s="334" t="s">
        <v>1537</v>
      </c>
      <c r="E3785" s="334" t="s">
        <v>1041</v>
      </c>
      <c r="F3785" s="334" t="str">
        <f t="shared" si="180"/>
        <v>Rajshahi FR Non-PNP</v>
      </c>
      <c r="G3785" s="338">
        <v>1319599</v>
      </c>
      <c r="H3785" s="336">
        <v>205394.56715651116</v>
      </c>
      <c r="I3785" s="336">
        <v>3.637978807091713E-12</v>
      </c>
      <c r="J3785" s="336"/>
      <c r="K3785" s="336"/>
      <c r="L3785" s="337">
        <f t="shared" si="178"/>
        <v>15.564922916470167</v>
      </c>
      <c r="M3785" s="337">
        <f t="shared" si="179"/>
        <v>2.7568820581795777E-16</v>
      </c>
    </row>
    <row r="3786" spans="1:13">
      <c r="A3786" s="334" t="s">
        <v>1124</v>
      </c>
      <c r="B3786" s="334" t="s">
        <v>1566</v>
      </c>
      <c r="C3786" s="334" t="s">
        <v>389</v>
      </c>
      <c r="D3786" s="334" t="s">
        <v>1537</v>
      </c>
      <c r="E3786" s="334" t="s">
        <v>1041</v>
      </c>
      <c r="F3786" s="334" t="str">
        <f t="shared" si="180"/>
        <v>Rangpur FR Non-PNP</v>
      </c>
      <c r="G3786" s="338">
        <v>1348400</v>
      </c>
      <c r="H3786" s="336">
        <v>170340.02370864799</v>
      </c>
      <c r="I3786" s="336">
        <v>5393.6</v>
      </c>
      <c r="J3786" s="336"/>
      <c r="K3786" s="336"/>
      <c r="L3786" s="337">
        <f t="shared" si="178"/>
        <v>12.632751684118066</v>
      </c>
      <c r="M3786" s="337">
        <f t="shared" si="179"/>
        <v>0.4</v>
      </c>
    </row>
    <row r="3787" spans="1:13">
      <c r="A3787" s="334" t="s">
        <v>1228</v>
      </c>
      <c r="B3787" s="334" t="s">
        <v>211</v>
      </c>
      <c r="C3787" s="334" t="s">
        <v>189</v>
      </c>
      <c r="D3787" s="334" t="s">
        <v>1537</v>
      </c>
      <c r="E3787" s="334" t="s">
        <v>1041</v>
      </c>
      <c r="F3787" s="334" t="str">
        <f t="shared" si="180"/>
        <v>Barishal FR Non-PNP</v>
      </c>
      <c r="G3787" s="338">
        <v>1134412</v>
      </c>
      <c r="H3787" s="336">
        <v>160362.68547599865</v>
      </c>
      <c r="I3787" s="336">
        <v>4537.6480000000001</v>
      </c>
      <c r="J3787" s="336"/>
      <c r="K3787" s="336"/>
      <c r="L3787" s="337">
        <f t="shared" si="178"/>
        <v>14.136194387576881</v>
      </c>
      <c r="M3787" s="337">
        <f t="shared" si="179"/>
        <v>0.4</v>
      </c>
    </row>
    <row r="3788" spans="1:13">
      <c r="A3788" s="334" t="s">
        <v>1271</v>
      </c>
      <c r="B3788" s="334" t="s">
        <v>362</v>
      </c>
      <c r="C3788" s="334" t="s">
        <v>52</v>
      </c>
      <c r="D3788" s="334" t="s">
        <v>1537</v>
      </c>
      <c r="E3788" s="334" t="s">
        <v>1041</v>
      </c>
      <c r="F3788" s="334" t="str">
        <f t="shared" si="180"/>
        <v>Dhaka FR Non-PNP</v>
      </c>
      <c r="G3788" s="338">
        <v>2691814</v>
      </c>
      <c r="H3788" s="336">
        <v>410269.20563811075</v>
      </c>
      <c r="I3788" s="336">
        <v>10767.255999999999</v>
      </c>
      <c r="J3788" s="336"/>
      <c r="K3788" s="336"/>
      <c r="L3788" s="337">
        <f t="shared" si="178"/>
        <v>15.241365326063047</v>
      </c>
      <c r="M3788" s="337">
        <f t="shared" si="179"/>
        <v>0.4</v>
      </c>
    </row>
    <row r="3789" spans="1:13">
      <c r="A3789" s="334" t="s">
        <v>1079</v>
      </c>
      <c r="B3789" s="334" t="s">
        <v>189</v>
      </c>
      <c r="C3789" s="334" t="s">
        <v>189</v>
      </c>
      <c r="D3789" s="334" t="s">
        <v>1537</v>
      </c>
      <c r="E3789" s="334" t="s">
        <v>1041</v>
      </c>
      <c r="F3789" s="334" t="str">
        <f t="shared" si="180"/>
        <v>Barishal FR Non-PNP</v>
      </c>
      <c r="G3789" s="338">
        <v>1534130</v>
      </c>
      <c r="H3789" s="336">
        <v>195386.32997181953</v>
      </c>
      <c r="I3789" s="336">
        <v>6136.52</v>
      </c>
      <c r="J3789" s="336"/>
      <c r="K3789" s="336"/>
      <c r="L3789" s="337">
        <f t="shared" si="178"/>
        <v>12.735969570493996</v>
      </c>
      <c r="M3789" s="337">
        <f t="shared" si="179"/>
        <v>0.4</v>
      </c>
    </row>
    <row r="3790" spans="1:13">
      <c r="A3790" s="334" t="s">
        <v>1235</v>
      </c>
      <c r="B3790" s="334" t="s">
        <v>52</v>
      </c>
      <c r="C3790" s="334" t="s">
        <v>52</v>
      </c>
      <c r="D3790" s="334" t="s">
        <v>1537</v>
      </c>
      <c r="E3790" s="334" t="s">
        <v>1041</v>
      </c>
      <c r="F3790" s="334" t="str">
        <f t="shared" si="180"/>
        <v>Dhaka FR Non-PNP</v>
      </c>
      <c r="G3790" s="338">
        <v>1786691</v>
      </c>
      <c r="H3790" s="336">
        <v>243021.34995807003</v>
      </c>
      <c r="I3790" s="336">
        <v>7146.7640000000001</v>
      </c>
      <c r="J3790" s="336"/>
      <c r="K3790" s="336"/>
      <c r="L3790" s="337">
        <f t="shared" si="178"/>
        <v>13.601755981200444</v>
      </c>
      <c r="M3790" s="337">
        <f t="shared" si="179"/>
        <v>0.4</v>
      </c>
    </row>
    <row r="3791" spans="1:13">
      <c r="A3791" s="334" t="s">
        <v>1154</v>
      </c>
      <c r="B3791" s="334" t="s">
        <v>542</v>
      </c>
      <c r="C3791" s="334" t="s">
        <v>52</v>
      </c>
      <c r="D3791" s="334" t="s">
        <v>1537</v>
      </c>
      <c r="E3791" s="334" t="s">
        <v>1041</v>
      </c>
      <c r="F3791" s="334" t="str">
        <f t="shared" si="180"/>
        <v>Dhaka FR Non-PNP</v>
      </c>
      <c r="G3791" s="338">
        <v>1628827</v>
      </c>
      <c r="H3791" s="336">
        <v>242751.48125393875</v>
      </c>
      <c r="I3791" s="336">
        <v>6515.308</v>
      </c>
      <c r="J3791" s="336"/>
      <c r="K3791" s="336"/>
      <c r="L3791" s="337">
        <f t="shared" si="178"/>
        <v>14.903453912167391</v>
      </c>
      <c r="M3791" s="337">
        <f t="shared" si="179"/>
        <v>0.4</v>
      </c>
    </row>
    <row r="3792" spans="1:13">
      <c r="A3792" s="334" t="s">
        <v>1153</v>
      </c>
      <c r="B3792" s="334" t="s">
        <v>52</v>
      </c>
      <c r="C3792" s="334" t="s">
        <v>52</v>
      </c>
      <c r="D3792" s="334" t="s">
        <v>1537</v>
      </c>
      <c r="E3792" s="334" t="s">
        <v>1041</v>
      </c>
      <c r="F3792" s="334" t="str">
        <f t="shared" si="180"/>
        <v>Dhaka FR Non-PNP</v>
      </c>
      <c r="G3792" s="338">
        <v>1593001</v>
      </c>
      <c r="H3792" s="336">
        <v>224410.13026105129</v>
      </c>
      <c r="I3792" s="336">
        <v>6372.0039999999999</v>
      </c>
      <c r="J3792" s="336"/>
      <c r="K3792" s="336"/>
      <c r="L3792" s="337">
        <f t="shared" si="178"/>
        <v>14.087256082140017</v>
      </c>
      <c r="M3792" s="337">
        <f t="shared" si="179"/>
        <v>0.4</v>
      </c>
    </row>
    <row r="3793" spans="1:13">
      <c r="A3793" s="334" t="s">
        <v>1214</v>
      </c>
      <c r="B3793" s="334" t="s">
        <v>162</v>
      </c>
      <c r="C3793" s="334" t="s">
        <v>195</v>
      </c>
      <c r="D3793" s="334" t="s">
        <v>1537</v>
      </c>
      <c r="E3793" s="334" t="s">
        <v>1041</v>
      </c>
      <c r="F3793" s="334" t="str">
        <f t="shared" si="180"/>
        <v>Chattogram FR Non-PNP</v>
      </c>
      <c r="G3793" s="338">
        <v>2144511</v>
      </c>
      <c r="H3793" s="336">
        <v>295684.62454953772</v>
      </c>
      <c r="I3793" s="336">
        <v>8578.0439999999999</v>
      </c>
      <c r="J3793" s="336"/>
      <c r="K3793" s="336"/>
      <c r="L3793" s="337">
        <f t="shared" si="178"/>
        <v>13.787974253782693</v>
      </c>
      <c r="M3793" s="337">
        <f t="shared" si="179"/>
        <v>0.4</v>
      </c>
    </row>
    <row r="3794" spans="1:13">
      <c r="A3794" s="334" t="s">
        <v>1057</v>
      </c>
      <c r="B3794" s="334" t="s">
        <v>1564</v>
      </c>
      <c r="C3794" s="334" t="s">
        <v>189</v>
      </c>
      <c r="D3794" s="334" t="s">
        <v>1537</v>
      </c>
      <c r="E3794" s="334" t="s">
        <v>1041</v>
      </c>
      <c r="F3794" s="334" t="str">
        <f t="shared" si="180"/>
        <v>Barishal FR Non-PNP</v>
      </c>
      <c r="G3794" s="338">
        <v>1736276</v>
      </c>
      <c r="H3794" s="336">
        <v>261625.43500031304</v>
      </c>
      <c r="I3794" s="336">
        <v>6945.1040000000003</v>
      </c>
      <c r="J3794" s="336"/>
      <c r="K3794" s="336"/>
      <c r="L3794" s="337">
        <f t="shared" si="178"/>
        <v>15.06819393923046</v>
      </c>
      <c r="M3794" s="337">
        <f t="shared" si="179"/>
        <v>0.4</v>
      </c>
    </row>
    <row r="3795" spans="1:13">
      <c r="A3795" s="334" t="s">
        <v>1146</v>
      </c>
      <c r="B3795" s="334" t="s">
        <v>186</v>
      </c>
      <c r="C3795" s="334" t="s">
        <v>195</v>
      </c>
      <c r="D3795" s="334" t="s">
        <v>1537</v>
      </c>
      <c r="E3795" s="334" t="s">
        <v>1041</v>
      </c>
      <c r="F3795" s="334" t="str">
        <f t="shared" si="180"/>
        <v>Chattogram FR Non-PNP</v>
      </c>
      <c r="G3795" s="338">
        <v>1756686</v>
      </c>
      <c r="H3795" s="336">
        <v>261812.4209153039</v>
      </c>
      <c r="I3795" s="336">
        <v>7026.7440000000006</v>
      </c>
      <c r="J3795" s="336"/>
      <c r="K3795" s="336"/>
      <c r="L3795" s="337">
        <f t="shared" si="178"/>
        <v>14.903768853130492</v>
      </c>
      <c r="M3795" s="337">
        <f t="shared" si="179"/>
        <v>0.4</v>
      </c>
    </row>
    <row r="3796" spans="1:13">
      <c r="A3796" s="334" t="s">
        <v>1117</v>
      </c>
      <c r="B3796" s="334" t="s">
        <v>52</v>
      </c>
      <c r="C3796" s="334" t="s">
        <v>52</v>
      </c>
      <c r="D3796" s="334" t="s">
        <v>1537</v>
      </c>
      <c r="E3796" s="334" t="s">
        <v>1041</v>
      </c>
      <c r="F3796" s="334" t="str">
        <f t="shared" si="180"/>
        <v>Dhaka FR Non-PNP</v>
      </c>
      <c r="G3796" s="338">
        <v>1437018</v>
      </c>
      <c r="H3796" s="336">
        <v>201628.10312098189</v>
      </c>
      <c r="I3796" s="336">
        <v>5748.0720000000001</v>
      </c>
      <c r="J3796" s="336"/>
      <c r="K3796" s="336"/>
      <c r="L3796" s="337">
        <f t="shared" si="178"/>
        <v>14.031007483621075</v>
      </c>
      <c r="M3796" s="337">
        <f t="shared" si="179"/>
        <v>0.4</v>
      </c>
    </row>
    <row r="3797" spans="1:13">
      <c r="A3797" s="334" t="s">
        <v>1288</v>
      </c>
      <c r="B3797" s="334" t="s">
        <v>52</v>
      </c>
      <c r="C3797" s="334" t="s">
        <v>52</v>
      </c>
      <c r="D3797" s="334" t="s">
        <v>1492</v>
      </c>
      <c r="E3797" s="334" t="s">
        <v>1041</v>
      </c>
      <c r="F3797" s="334" t="str">
        <f t="shared" si="180"/>
        <v>Dhaka FR PNP</v>
      </c>
      <c r="G3797" s="338">
        <v>7602544</v>
      </c>
      <c r="H3797" s="336">
        <v>1250313.0868581082</v>
      </c>
      <c r="I3797" s="336">
        <v>30410.175999999999</v>
      </c>
      <c r="J3797" s="336"/>
      <c r="K3797" s="336"/>
      <c r="L3797" s="337">
        <f t="shared" si="178"/>
        <v>16.44598290859097</v>
      </c>
      <c r="M3797" s="337">
        <f t="shared" si="179"/>
        <v>0.4</v>
      </c>
    </row>
    <row r="3798" spans="1:13">
      <c r="A3798" s="334" t="s">
        <v>1061</v>
      </c>
      <c r="B3798" s="334" t="s">
        <v>52</v>
      </c>
      <c r="C3798" s="334" t="s">
        <v>52</v>
      </c>
      <c r="D3798" s="334" t="s">
        <v>1537</v>
      </c>
      <c r="E3798" s="334" t="s">
        <v>1041</v>
      </c>
      <c r="F3798" s="334" t="str">
        <f t="shared" si="180"/>
        <v>Dhaka FR Non-PNP</v>
      </c>
      <c r="G3798" s="338">
        <v>1537953</v>
      </c>
      <c r="H3798" s="336">
        <v>300034.71233144711</v>
      </c>
      <c r="I3798" s="336">
        <v>6151.8119999999999</v>
      </c>
      <c r="J3798" s="336"/>
      <c r="K3798" s="336"/>
      <c r="L3798" s="337">
        <f t="shared" si="178"/>
        <v>19.508704903950065</v>
      </c>
      <c r="M3798" s="337">
        <f t="shared" si="179"/>
        <v>0.4</v>
      </c>
    </row>
    <row r="3799" spans="1:13">
      <c r="A3799" s="334" t="s">
        <v>1213</v>
      </c>
      <c r="B3799" s="334" t="s">
        <v>522</v>
      </c>
      <c r="C3799" s="334" t="s">
        <v>52</v>
      </c>
      <c r="D3799" s="334" t="s">
        <v>1537</v>
      </c>
      <c r="E3799" s="334" t="s">
        <v>1041</v>
      </c>
      <c r="F3799" s="334" t="str">
        <f t="shared" si="180"/>
        <v>Dhaka FR Non-PNP</v>
      </c>
      <c r="G3799" s="338">
        <v>1281494</v>
      </c>
      <c r="H3799" s="336">
        <v>181028.21638272394</v>
      </c>
      <c r="I3799" s="336">
        <v>-1.4551915228366852E-11</v>
      </c>
      <c r="J3799" s="336"/>
      <c r="K3799" s="336"/>
      <c r="L3799" s="337">
        <f t="shared" si="178"/>
        <v>14.12634131589566</v>
      </c>
      <c r="M3799" s="337">
        <f t="shared" si="179"/>
        <v>-1.1355429856376114E-15</v>
      </c>
    </row>
    <row r="3800" spans="1:13">
      <c r="A3800" s="334" t="s">
        <v>1149</v>
      </c>
      <c r="B3800" s="334" t="s">
        <v>1150</v>
      </c>
      <c r="C3800" s="334" t="s">
        <v>389</v>
      </c>
      <c r="D3800" s="334" t="s">
        <v>1537</v>
      </c>
      <c r="E3800" s="334" t="s">
        <v>1041</v>
      </c>
      <c r="F3800" s="334" t="str">
        <f t="shared" si="180"/>
        <v>Rangpur FR Non-PNP</v>
      </c>
      <c r="G3800" s="338">
        <v>1617671</v>
      </c>
      <c r="H3800" s="336">
        <v>230090.9835976043</v>
      </c>
      <c r="I3800" s="336">
        <v>6470.6840000000002</v>
      </c>
      <c r="J3800" s="336"/>
      <c r="K3800" s="336"/>
      <c r="L3800" s="337">
        <f t="shared" si="178"/>
        <v>14.223595749543898</v>
      </c>
      <c r="M3800" s="337">
        <f t="shared" si="179"/>
        <v>0.4</v>
      </c>
    </row>
    <row r="3801" spans="1:13">
      <c r="A3801" s="334" t="s">
        <v>1240</v>
      </c>
      <c r="B3801" s="334" t="s">
        <v>211</v>
      </c>
      <c r="C3801" s="334" t="s">
        <v>189</v>
      </c>
      <c r="D3801" s="334" t="s">
        <v>1537</v>
      </c>
      <c r="E3801" s="334" t="s">
        <v>1041</v>
      </c>
      <c r="F3801" s="334" t="str">
        <f t="shared" si="180"/>
        <v>Barishal FR Non-PNP</v>
      </c>
      <c r="G3801" s="338">
        <v>2454155</v>
      </c>
      <c r="H3801" s="336">
        <v>341088.61119821487</v>
      </c>
      <c r="I3801" s="336">
        <v>9816.6200000000008</v>
      </c>
      <c r="J3801" s="336"/>
      <c r="K3801" s="336"/>
      <c r="L3801" s="337">
        <f t="shared" si="178"/>
        <v>13.898413555713265</v>
      </c>
      <c r="M3801" s="337">
        <f t="shared" si="179"/>
        <v>0.4</v>
      </c>
    </row>
    <row r="3802" spans="1:13">
      <c r="A3802" s="334" t="s">
        <v>1069</v>
      </c>
      <c r="B3802" s="334" t="s">
        <v>136</v>
      </c>
      <c r="C3802" s="334" t="s">
        <v>131</v>
      </c>
      <c r="D3802" s="334" t="s">
        <v>1537</v>
      </c>
      <c r="E3802" s="334" t="s">
        <v>1041</v>
      </c>
      <c r="F3802" s="334" t="str">
        <f t="shared" si="180"/>
        <v>Sylhet FR Non-PNP</v>
      </c>
      <c r="G3802" s="338">
        <v>1718082</v>
      </c>
      <c r="H3802" s="336">
        <v>244664.97197515611</v>
      </c>
      <c r="I3802" s="336">
        <v>6872.3280000000004</v>
      </c>
      <c r="J3802" s="336"/>
      <c r="K3802" s="336"/>
      <c r="L3802" s="337">
        <f t="shared" si="178"/>
        <v>14.240587584012642</v>
      </c>
      <c r="M3802" s="337">
        <f t="shared" si="179"/>
        <v>0.4</v>
      </c>
    </row>
    <row r="3803" spans="1:13">
      <c r="A3803" s="334" t="s">
        <v>1242</v>
      </c>
      <c r="B3803" s="334" t="s">
        <v>1243</v>
      </c>
      <c r="C3803" s="334" t="s">
        <v>195</v>
      </c>
      <c r="D3803" s="334" t="s">
        <v>1537</v>
      </c>
      <c r="E3803" s="334" t="s">
        <v>1041</v>
      </c>
      <c r="F3803" s="334" t="str">
        <f t="shared" si="180"/>
        <v>Chattogram FR Non-PNP</v>
      </c>
      <c r="G3803" s="338">
        <v>2313971</v>
      </c>
      <c r="H3803" s="336">
        <v>397742.62700957002</v>
      </c>
      <c r="I3803" s="336">
        <v>9255.884</v>
      </c>
      <c r="J3803" s="336"/>
      <c r="K3803" s="336"/>
      <c r="L3803" s="337">
        <f t="shared" si="178"/>
        <v>17.188747266476977</v>
      </c>
      <c r="M3803" s="337">
        <f t="shared" si="179"/>
        <v>0.4</v>
      </c>
    </row>
    <row r="3804" spans="1:13">
      <c r="A3804" s="334" t="s">
        <v>1044</v>
      </c>
      <c r="B3804" s="334" t="s">
        <v>230</v>
      </c>
      <c r="C3804" s="334" t="s">
        <v>131</v>
      </c>
      <c r="D3804" s="334" t="s">
        <v>1537</v>
      </c>
      <c r="E3804" s="334" t="s">
        <v>1041</v>
      </c>
      <c r="F3804" s="334" t="str">
        <f t="shared" si="180"/>
        <v>Sylhet FR Non-PNP</v>
      </c>
      <c r="G3804" s="338">
        <v>2532345</v>
      </c>
      <c r="H3804" s="336">
        <v>305276.46735170763</v>
      </c>
      <c r="I3804" s="336">
        <v>10129.380000000001</v>
      </c>
      <c r="J3804" s="336"/>
      <c r="K3804" s="336"/>
      <c r="L3804" s="337">
        <f t="shared" si="178"/>
        <v>12.055089940419164</v>
      </c>
      <c r="M3804" s="337">
        <f t="shared" si="179"/>
        <v>0.4</v>
      </c>
    </row>
    <row r="3805" spans="1:13">
      <c r="A3805" s="334" t="s">
        <v>1218</v>
      </c>
      <c r="B3805" s="334" t="s">
        <v>52</v>
      </c>
      <c r="C3805" s="334" t="s">
        <v>52</v>
      </c>
      <c r="D3805" s="334" t="s">
        <v>1537</v>
      </c>
      <c r="E3805" s="334" t="s">
        <v>1041</v>
      </c>
      <c r="F3805" s="334" t="str">
        <f t="shared" si="180"/>
        <v>Dhaka FR Non-PNP</v>
      </c>
      <c r="G3805" s="338">
        <v>1430526</v>
      </c>
      <c r="H3805" s="336">
        <v>228189.79988201038</v>
      </c>
      <c r="I3805" s="336">
        <v>13932.928171687599</v>
      </c>
      <c r="J3805" s="336"/>
      <c r="K3805" s="336"/>
      <c r="L3805" s="337">
        <f t="shared" si="178"/>
        <v>15.951461202523435</v>
      </c>
      <c r="M3805" s="337">
        <f t="shared" si="179"/>
        <v>0.97397238300370625</v>
      </c>
    </row>
    <row r="3806" spans="1:13">
      <c r="A3806" s="334" t="s">
        <v>1109</v>
      </c>
      <c r="B3806" s="334" t="s">
        <v>313</v>
      </c>
      <c r="C3806" s="334" t="s">
        <v>189</v>
      </c>
      <c r="D3806" s="334" t="s">
        <v>1537</v>
      </c>
      <c r="E3806" s="334" t="s">
        <v>1041</v>
      </c>
      <c r="F3806" s="334" t="str">
        <f t="shared" si="180"/>
        <v>Barishal FR Non-PNP</v>
      </c>
      <c r="G3806" s="338">
        <v>1093441</v>
      </c>
      <c r="H3806" s="336">
        <v>164395.89463463717</v>
      </c>
      <c r="I3806" s="336">
        <v>4373.7640000000001</v>
      </c>
      <c r="J3806" s="336"/>
      <c r="K3806" s="336"/>
      <c r="L3806" s="337">
        <f t="shared" si="178"/>
        <v>15.034729320981851</v>
      </c>
      <c r="M3806" s="337">
        <f t="shared" si="179"/>
        <v>0.4</v>
      </c>
    </row>
    <row r="3807" spans="1:13">
      <c r="A3807" s="334" t="s">
        <v>1187</v>
      </c>
      <c r="B3807" s="334" t="s">
        <v>165</v>
      </c>
      <c r="C3807" s="334" t="s">
        <v>52</v>
      </c>
      <c r="D3807" s="334" t="s">
        <v>1537</v>
      </c>
      <c r="E3807" s="334" t="s">
        <v>1041</v>
      </c>
      <c r="F3807" s="334" t="str">
        <f t="shared" si="180"/>
        <v>Dhaka FR Non-PNP</v>
      </c>
      <c r="G3807" s="338">
        <v>1047782</v>
      </c>
      <c r="H3807" s="336">
        <v>144593.67429035172</v>
      </c>
      <c r="I3807" s="336">
        <v>4191.1279999999997</v>
      </c>
      <c r="J3807" s="336"/>
      <c r="K3807" s="336"/>
      <c r="L3807" s="337">
        <f t="shared" si="178"/>
        <v>13.799976931303624</v>
      </c>
      <c r="M3807" s="337">
        <f t="shared" si="179"/>
        <v>0.4</v>
      </c>
    </row>
    <row r="3808" spans="1:13">
      <c r="A3808" s="334" t="s">
        <v>1122</v>
      </c>
      <c r="B3808" s="334" t="s">
        <v>52</v>
      </c>
      <c r="C3808" s="334" t="s">
        <v>52</v>
      </c>
      <c r="D3808" s="334" t="s">
        <v>1537</v>
      </c>
      <c r="E3808" s="334" t="s">
        <v>1041</v>
      </c>
      <c r="F3808" s="334" t="str">
        <f t="shared" si="180"/>
        <v>Dhaka FR Non-PNP</v>
      </c>
      <c r="G3808" s="338">
        <v>1083749</v>
      </c>
      <c r="H3808" s="336">
        <v>167209.6407297276</v>
      </c>
      <c r="I3808" s="336">
        <v>4334.9960000000001</v>
      </c>
      <c r="J3808" s="336"/>
      <c r="K3808" s="336"/>
      <c r="L3808" s="337">
        <f t="shared" si="178"/>
        <v>15.42881614928619</v>
      </c>
      <c r="M3808" s="337">
        <f t="shared" si="179"/>
        <v>0.4</v>
      </c>
    </row>
    <row r="3809" spans="1:13">
      <c r="A3809" s="334" t="s">
        <v>1059</v>
      </c>
      <c r="B3809" s="334" t="s">
        <v>52</v>
      </c>
      <c r="C3809" s="334" t="s">
        <v>52</v>
      </c>
      <c r="D3809" s="334" t="s">
        <v>1537</v>
      </c>
      <c r="E3809" s="334" t="s">
        <v>1041</v>
      </c>
      <c r="F3809" s="334" t="str">
        <f t="shared" si="180"/>
        <v>Dhaka FR Non-PNP</v>
      </c>
      <c r="G3809" s="338">
        <v>1267965</v>
      </c>
      <c r="H3809" s="336">
        <v>182181.98972897342</v>
      </c>
      <c r="I3809" s="336">
        <v>5071.8599999999997</v>
      </c>
      <c r="J3809" s="336"/>
      <c r="K3809" s="336"/>
      <c r="L3809" s="337">
        <f t="shared" si="178"/>
        <v>14.368061399878815</v>
      </c>
      <c r="M3809" s="337">
        <f t="shared" si="179"/>
        <v>0.4</v>
      </c>
    </row>
    <row r="3810" spans="1:13">
      <c r="A3810" s="334" t="s">
        <v>1176</v>
      </c>
      <c r="B3810" s="334" t="s">
        <v>165</v>
      </c>
      <c r="C3810" s="334" t="s">
        <v>52</v>
      </c>
      <c r="D3810" s="334" t="s">
        <v>1537</v>
      </c>
      <c r="E3810" s="334" t="s">
        <v>1041</v>
      </c>
      <c r="F3810" s="334" t="str">
        <f t="shared" si="180"/>
        <v>Dhaka FR Non-PNP</v>
      </c>
      <c r="G3810" s="338">
        <v>1330676</v>
      </c>
      <c r="H3810" s="336">
        <v>213791.34943185729</v>
      </c>
      <c r="I3810" s="336">
        <v>5322.7039999999997</v>
      </c>
      <c r="J3810" s="336"/>
      <c r="K3810" s="336"/>
      <c r="L3810" s="337">
        <f t="shared" si="178"/>
        <v>16.066371485760417</v>
      </c>
      <c r="M3810" s="337">
        <f t="shared" si="179"/>
        <v>0.4</v>
      </c>
    </row>
    <row r="3811" spans="1:13">
      <c r="A3811" s="334" t="s">
        <v>1270</v>
      </c>
      <c r="B3811" s="334" t="s">
        <v>52</v>
      </c>
      <c r="C3811" s="334" t="s">
        <v>52</v>
      </c>
      <c r="D3811" s="334" t="s">
        <v>1537</v>
      </c>
      <c r="E3811" s="334" t="s">
        <v>1041</v>
      </c>
      <c r="F3811" s="334" t="str">
        <f t="shared" si="180"/>
        <v>Dhaka FR Non-PNP</v>
      </c>
      <c r="G3811" s="338">
        <v>1506484</v>
      </c>
      <c r="H3811" s="336">
        <v>238807.45054417229</v>
      </c>
      <c r="I3811" s="336">
        <v>6025.9359999999997</v>
      </c>
      <c r="J3811" s="336"/>
      <c r="K3811" s="336"/>
      <c r="L3811" s="337">
        <f t="shared" si="178"/>
        <v>15.851973903750208</v>
      </c>
      <c r="M3811" s="337">
        <f t="shared" si="179"/>
        <v>0.4</v>
      </c>
    </row>
    <row r="3812" spans="1:13">
      <c r="A3812" s="334" t="s">
        <v>1230</v>
      </c>
      <c r="B3812" s="334" t="s">
        <v>159</v>
      </c>
      <c r="C3812" s="334" t="s">
        <v>159</v>
      </c>
      <c r="D3812" s="334" t="s">
        <v>1537</v>
      </c>
      <c r="E3812" s="334" t="s">
        <v>1041</v>
      </c>
      <c r="F3812" s="334" t="str">
        <f t="shared" si="180"/>
        <v>Khulna FR Non-PNP</v>
      </c>
      <c r="G3812" s="338">
        <v>2135006</v>
      </c>
      <c r="H3812" s="336">
        <v>264280.97189200902</v>
      </c>
      <c r="I3812" s="336">
        <v>8540.0239999999994</v>
      </c>
      <c r="J3812" s="336"/>
      <c r="K3812" s="336"/>
      <c r="L3812" s="337">
        <f t="shared" si="178"/>
        <v>12.378465067171195</v>
      </c>
      <c r="M3812" s="337">
        <f t="shared" si="179"/>
        <v>0.4</v>
      </c>
    </row>
    <row r="3813" spans="1:13">
      <c r="A3813" s="334" t="s">
        <v>1255</v>
      </c>
      <c r="B3813" s="334" t="s">
        <v>170</v>
      </c>
      <c r="C3813" s="334" t="s">
        <v>195</v>
      </c>
      <c r="D3813" s="334" t="s">
        <v>1537</v>
      </c>
      <c r="E3813" s="334" t="s">
        <v>1041</v>
      </c>
      <c r="F3813" s="334" t="str">
        <f t="shared" si="180"/>
        <v>Chattogram FR Non-PNP</v>
      </c>
      <c r="G3813" s="338">
        <v>1323257</v>
      </c>
      <c r="H3813" s="336">
        <v>198514.83853480659</v>
      </c>
      <c r="I3813" s="336">
        <v>5293.0280000000002</v>
      </c>
      <c r="J3813" s="336"/>
      <c r="K3813" s="336"/>
      <c r="L3813" s="337">
        <f t="shared" si="178"/>
        <v>15.001986653749544</v>
      </c>
      <c r="M3813" s="337">
        <f t="shared" si="179"/>
        <v>0.4</v>
      </c>
    </row>
    <row r="3814" spans="1:13">
      <c r="A3814" s="334" t="s">
        <v>1263</v>
      </c>
      <c r="B3814" s="334" t="s">
        <v>542</v>
      </c>
      <c r="C3814" s="334" t="s">
        <v>52</v>
      </c>
      <c r="D3814" s="334" t="s">
        <v>1537</v>
      </c>
      <c r="E3814" s="334" t="s">
        <v>1041</v>
      </c>
      <c r="F3814" s="334" t="str">
        <f t="shared" si="180"/>
        <v>Dhaka FR Non-PNP</v>
      </c>
      <c r="G3814" s="338">
        <v>2346341</v>
      </c>
      <c r="H3814" s="336">
        <v>386336.40655138303</v>
      </c>
      <c r="I3814" s="336">
        <v>9385.3639999999996</v>
      </c>
      <c r="J3814" s="336"/>
      <c r="K3814" s="336"/>
      <c r="L3814" s="337">
        <f t="shared" si="178"/>
        <v>16.465484196516321</v>
      </c>
      <c r="M3814" s="337">
        <f t="shared" si="179"/>
        <v>0.4</v>
      </c>
    </row>
    <row r="3815" spans="1:13">
      <c r="A3815" s="334" t="s">
        <v>1188</v>
      </c>
      <c r="B3815" s="334" t="s">
        <v>211</v>
      </c>
      <c r="C3815" s="334" t="s">
        <v>189</v>
      </c>
      <c r="D3815" s="334" t="s">
        <v>1537</v>
      </c>
      <c r="E3815" s="334" t="s">
        <v>1041</v>
      </c>
      <c r="F3815" s="334" t="str">
        <f t="shared" si="180"/>
        <v>Barishal FR Non-PNP</v>
      </c>
      <c r="G3815" s="338">
        <v>1795892</v>
      </c>
      <c r="H3815" s="336">
        <v>274302.15038124449</v>
      </c>
      <c r="I3815" s="336">
        <v>7183.5680000000002</v>
      </c>
      <c r="J3815" s="336"/>
      <c r="K3815" s="336"/>
      <c r="L3815" s="337">
        <f t="shared" si="178"/>
        <v>15.273866712544212</v>
      </c>
      <c r="M3815" s="337">
        <f t="shared" si="179"/>
        <v>0.4</v>
      </c>
    </row>
    <row r="3816" spans="1:13">
      <c r="A3816" s="334" t="s">
        <v>1245</v>
      </c>
      <c r="B3816" s="334" t="s">
        <v>606</v>
      </c>
      <c r="C3816" s="334" t="s">
        <v>107</v>
      </c>
      <c r="D3816" s="334" t="s">
        <v>1537</v>
      </c>
      <c r="E3816" s="334" t="s">
        <v>1041</v>
      </c>
      <c r="F3816" s="334" t="str">
        <f t="shared" si="180"/>
        <v>Rajshahi FR Non-PNP</v>
      </c>
      <c r="G3816" s="338">
        <v>873521</v>
      </c>
      <c r="H3816" s="336">
        <v>147642.21307030396</v>
      </c>
      <c r="I3816" s="336">
        <v>3494.0840000000003</v>
      </c>
      <c r="J3816" s="336"/>
      <c r="K3816" s="336"/>
      <c r="L3816" s="337">
        <f t="shared" si="178"/>
        <v>16.901964929326709</v>
      </c>
      <c r="M3816" s="337">
        <f t="shared" si="179"/>
        <v>0.4</v>
      </c>
    </row>
    <row r="3817" spans="1:13">
      <c r="A3817" s="334" t="s">
        <v>1195</v>
      </c>
      <c r="B3817" s="334" t="s">
        <v>351</v>
      </c>
      <c r="C3817" s="334" t="s">
        <v>389</v>
      </c>
      <c r="D3817" s="334" t="s">
        <v>1537</v>
      </c>
      <c r="E3817" s="334" t="s">
        <v>1041</v>
      </c>
      <c r="F3817" s="334" t="str">
        <f t="shared" si="180"/>
        <v>Rangpur FR Non-PNP</v>
      </c>
      <c r="G3817" s="338">
        <v>1464498</v>
      </c>
      <c r="H3817" s="336">
        <v>212690.39366954027</v>
      </c>
      <c r="I3817" s="336">
        <v>5857.9920000000002</v>
      </c>
      <c r="J3817" s="336"/>
      <c r="K3817" s="336"/>
      <c r="L3817" s="337">
        <f t="shared" si="178"/>
        <v>14.523092122320429</v>
      </c>
      <c r="M3817" s="337">
        <f t="shared" si="179"/>
        <v>0.4</v>
      </c>
    </row>
    <row r="3818" spans="1:13">
      <c r="A3818" s="334" t="s">
        <v>1056</v>
      </c>
      <c r="B3818" s="334" t="s">
        <v>131</v>
      </c>
      <c r="C3818" s="334" t="s">
        <v>131</v>
      </c>
      <c r="D3818" s="334" t="s">
        <v>1537</v>
      </c>
      <c r="E3818" s="334" t="s">
        <v>1041</v>
      </c>
      <c r="F3818" s="334" t="str">
        <f t="shared" si="180"/>
        <v>Sylhet FR Non-PNP</v>
      </c>
      <c r="G3818" s="338">
        <v>1027155</v>
      </c>
      <c r="H3818" s="336">
        <v>106027.76363653566</v>
      </c>
      <c r="I3818" s="336">
        <v>4108.62</v>
      </c>
      <c r="J3818" s="336"/>
      <c r="K3818" s="336"/>
      <c r="L3818" s="337">
        <f t="shared" si="178"/>
        <v>10.322469698977823</v>
      </c>
      <c r="M3818" s="337">
        <f t="shared" si="179"/>
        <v>0.4</v>
      </c>
    </row>
    <row r="3819" spans="1:13">
      <c r="A3819" s="334" t="s">
        <v>1236</v>
      </c>
      <c r="B3819" s="334" t="s">
        <v>389</v>
      </c>
      <c r="C3819" s="334" t="s">
        <v>389</v>
      </c>
      <c r="D3819" s="334" t="s">
        <v>1537</v>
      </c>
      <c r="E3819" s="334" t="s">
        <v>1041</v>
      </c>
      <c r="F3819" s="334" t="str">
        <f t="shared" si="180"/>
        <v>Rangpur FR Non-PNP</v>
      </c>
      <c r="G3819" s="338">
        <v>2165050</v>
      </c>
      <c r="H3819" s="336">
        <v>250166.49025384814</v>
      </c>
      <c r="I3819" s="336">
        <v>8660.2000000000007</v>
      </c>
      <c r="J3819" s="336"/>
      <c r="K3819" s="336"/>
      <c r="L3819" s="337">
        <f t="shared" si="178"/>
        <v>11.554767338114507</v>
      </c>
      <c r="M3819" s="337">
        <f t="shared" si="179"/>
        <v>0.4</v>
      </c>
    </row>
    <row r="3820" spans="1:13">
      <c r="A3820" s="334" t="s">
        <v>1112</v>
      </c>
      <c r="B3820" s="334" t="s">
        <v>211</v>
      </c>
      <c r="C3820" s="334" t="s">
        <v>189</v>
      </c>
      <c r="D3820" s="334" t="s">
        <v>1537</v>
      </c>
      <c r="E3820" s="334" t="s">
        <v>1041</v>
      </c>
      <c r="F3820" s="334" t="str">
        <f t="shared" si="180"/>
        <v>Barishal FR Non-PNP</v>
      </c>
      <c r="G3820" s="338">
        <v>1403894</v>
      </c>
      <c r="H3820" s="336">
        <v>181046.99072239365</v>
      </c>
      <c r="I3820" s="336">
        <v>5615.576</v>
      </c>
      <c r="J3820" s="336"/>
      <c r="K3820" s="336"/>
      <c r="L3820" s="337">
        <f t="shared" si="178"/>
        <v>12.896058443329315</v>
      </c>
      <c r="M3820" s="337">
        <f t="shared" si="179"/>
        <v>0.4</v>
      </c>
    </row>
    <row r="3821" spans="1:13">
      <c r="A3821" s="334" t="s">
        <v>1185</v>
      </c>
      <c r="B3821" s="334" t="s">
        <v>226</v>
      </c>
      <c r="C3821" s="334" t="s">
        <v>107</v>
      </c>
      <c r="D3821" s="334" t="s">
        <v>1537</v>
      </c>
      <c r="E3821" s="334" t="s">
        <v>1041</v>
      </c>
      <c r="F3821" s="334" t="str">
        <f t="shared" si="180"/>
        <v>Rajshahi FR Non-PNP</v>
      </c>
      <c r="G3821" s="338">
        <v>1457042</v>
      </c>
      <c r="H3821" s="336">
        <v>193494.94629597504</v>
      </c>
      <c r="I3821" s="336">
        <v>5828.1680000000006</v>
      </c>
      <c r="J3821" s="336"/>
      <c r="K3821" s="336"/>
      <c r="L3821" s="337">
        <f t="shared" si="178"/>
        <v>13.279984125095574</v>
      </c>
      <c r="M3821" s="337">
        <f t="shared" si="179"/>
        <v>0.4</v>
      </c>
    </row>
    <row r="3822" spans="1:13">
      <c r="A3822" s="334" t="s">
        <v>1206</v>
      </c>
      <c r="B3822" s="334" t="s">
        <v>52</v>
      </c>
      <c r="C3822" s="334" t="s">
        <v>52</v>
      </c>
      <c r="D3822" s="334" t="s">
        <v>1537</v>
      </c>
      <c r="E3822" s="334" t="s">
        <v>1041</v>
      </c>
      <c r="F3822" s="334" t="str">
        <f t="shared" si="180"/>
        <v>Dhaka FR Non-PNP</v>
      </c>
      <c r="G3822" s="338">
        <v>1877739</v>
      </c>
      <c r="H3822" s="336">
        <v>259606.4612781597</v>
      </c>
      <c r="I3822" s="336">
        <v>7510.9560000000001</v>
      </c>
      <c r="J3822" s="336"/>
      <c r="K3822" s="336"/>
      <c r="L3822" s="337">
        <f t="shared" si="178"/>
        <v>13.82548167120988</v>
      </c>
      <c r="M3822" s="337">
        <f t="shared" si="179"/>
        <v>0.4</v>
      </c>
    </row>
    <row r="3823" spans="1:13">
      <c r="A3823" s="334" t="s">
        <v>1136</v>
      </c>
      <c r="B3823" s="334" t="s">
        <v>401</v>
      </c>
      <c r="C3823" s="334" t="s">
        <v>195</v>
      </c>
      <c r="D3823" s="334" t="s">
        <v>1537</v>
      </c>
      <c r="E3823" s="334" t="s">
        <v>1041</v>
      </c>
      <c r="F3823" s="334" t="str">
        <f t="shared" si="180"/>
        <v>Chattogram FR Non-PNP</v>
      </c>
      <c r="G3823" s="338">
        <v>2617110</v>
      </c>
      <c r="H3823" s="336">
        <v>419093.39295040572</v>
      </c>
      <c r="I3823" s="336">
        <v>10468.44</v>
      </c>
      <c r="J3823" s="336"/>
      <c r="K3823" s="336"/>
      <c r="L3823" s="337">
        <f t="shared" si="178"/>
        <v>16.013594879481786</v>
      </c>
      <c r="M3823" s="337">
        <f t="shared" si="179"/>
        <v>0.4</v>
      </c>
    </row>
    <row r="3824" spans="1:13">
      <c r="A3824" s="334" t="s">
        <v>1190</v>
      </c>
      <c r="B3824" s="334" t="s">
        <v>52</v>
      </c>
      <c r="C3824" s="334" t="s">
        <v>52</v>
      </c>
      <c r="D3824" s="334" t="s">
        <v>1537</v>
      </c>
      <c r="E3824" s="334" t="s">
        <v>1041</v>
      </c>
      <c r="F3824" s="334" t="str">
        <f t="shared" si="180"/>
        <v>Dhaka FR Non-PNP</v>
      </c>
      <c r="G3824" s="338">
        <v>2580099</v>
      </c>
      <c r="H3824" s="336">
        <v>414346.39898432855</v>
      </c>
      <c r="I3824" s="336">
        <v>10320.396000000001</v>
      </c>
      <c r="J3824" s="336"/>
      <c r="K3824" s="336"/>
      <c r="L3824" s="337">
        <f t="shared" si="178"/>
        <v>16.059321715342261</v>
      </c>
      <c r="M3824" s="337">
        <f t="shared" si="179"/>
        <v>0.4</v>
      </c>
    </row>
    <row r="3825" spans="1:13">
      <c r="A3825" s="334" t="s">
        <v>1300</v>
      </c>
      <c r="B3825" s="334" t="s">
        <v>52</v>
      </c>
      <c r="C3825" s="334" t="s">
        <v>52</v>
      </c>
      <c r="D3825" s="334" t="s">
        <v>1492</v>
      </c>
      <c r="E3825" s="334" t="s">
        <v>1041</v>
      </c>
      <c r="F3825" s="334" t="str">
        <f t="shared" si="180"/>
        <v>Dhaka FR PNP</v>
      </c>
      <c r="G3825" s="338">
        <v>2965558</v>
      </c>
      <c r="H3825" s="336">
        <v>477785.01433936891</v>
      </c>
      <c r="I3825" s="336">
        <v>11862.232</v>
      </c>
      <c r="J3825" s="336"/>
      <c r="K3825" s="336"/>
      <c r="L3825" s="337">
        <f t="shared" si="178"/>
        <v>16.111133700280654</v>
      </c>
      <c r="M3825" s="337">
        <f t="shared" si="179"/>
        <v>0.4</v>
      </c>
    </row>
    <row r="3826" spans="1:13">
      <c r="A3826" s="334" t="s">
        <v>1283</v>
      </c>
      <c r="B3826" s="334" t="s">
        <v>162</v>
      </c>
      <c r="C3826" s="334" t="s">
        <v>195</v>
      </c>
      <c r="D3826" s="334" t="s">
        <v>1537</v>
      </c>
      <c r="E3826" s="334" t="s">
        <v>1041</v>
      </c>
      <c r="F3826" s="334" t="str">
        <f t="shared" si="180"/>
        <v>Chattogram FR Non-PNP</v>
      </c>
      <c r="G3826" s="338">
        <v>2384878</v>
      </c>
      <c r="H3826" s="336">
        <v>369457.65413486178</v>
      </c>
      <c r="I3826" s="336">
        <v>9539.5120000000006</v>
      </c>
      <c r="J3826" s="336"/>
      <c r="K3826" s="336"/>
      <c r="L3826" s="337">
        <f t="shared" si="178"/>
        <v>15.491679412316344</v>
      </c>
      <c r="M3826" s="337">
        <f t="shared" si="179"/>
        <v>0.4</v>
      </c>
    </row>
    <row r="3827" spans="1:13">
      <c r="A3827" s="334" t="s">
        <v>1042</v>
      </c>
      <c r="B3827" s="334" t="s">
        <v>52</v>
      </c>
      <c r="C3827" s="334" t="s">
        <v>52</v>
      </c>
      <c r="D3827" s="334" t="s">
        <v>1537</v>
      </c>
      <c r="E3827" s="334" t="s">
        <v>1041</v>
      </c>
      <c r="F3827" s="334" t="str">
        <f t="shared" si="180"/>
        <v>Dhaka FR Non-PNP</v>
      </c>
      <c r="G3827" s="338">
        <v>1381968</v>
      </c>
      <c r="H3827" s="336">
        <v>185239.20100402093</v>
      </c>
      <c r="I3827" s="336">
        <v>5527.8720000000003</v>
      </c>
      <c r="J3827" s="336"/>
      <c r="K3827" s="336"/>
      <c r="L3827" s="337">
        <f t="shared" si="178"/>
        <v>13.404015216272802</v>
      </c>
      <c r="M3827" s="337">
        <f t="shared" si="179"/>
        <v>0.4</v>
      </c>
    </row>
    <row r="3828" spans="1:13">
      <c r="A3828" s="334" t="s">
        <v>1105</v>
      </c>
      <c r="B3828" s="334" t="s">
        <v>52</v>
      </c>
      <c r="C3828" s="334" t="s">
        <v>52</v>
      </c>
      <c r="D3828" s="334" t="s">
        <v>1537</v>
      </c>
      <c r="E3828" s="334" t="s">
        <v>1041</v>
      </c>
      <c r="F3828" s="334" t="str">
        <f t="shared" si="180"/>
        <v>Dhaka FR Non-PNP</v>
      </c>
      <c r="G3828" s="338">
        <v>2100506</v>
      </c>
      <c r="H3828" s="336">
        <v>305470.79828346113</v>
      </c>
      <c r="I3828" s="336">
        <v>8402.0239999999994</v>
      </c>
      <c r="J3828" s="336"/>
      <c r="K3828" s="336"/>
      <c r="L3828" s="337">
        <f t="shared" si="178"/>
        <v>14.542724385622375</v>
      </c>
      <c r="M3828" s="337">
        <f t="shared" si="179"/>
        <v>0.4</v>
      </c>
    </row>
    <row r="3829" spans="1:13">
      <c r="A3829" s="334" t="s">
        <v>1269</v>
      </c>
      <c r="B3829" s="334" t="s">
        <v>336</v>
      </c>
      <c r="C3829" s="334" t="s">
        <v>389</v>
      </c>
      <c r="D3829" s="334" t="s">
        <v>1537</v>
      </c>
      <c r="E3829" s="334" t="s">
        <v>1041</v>
      </c>
      <c r="F3829" s="334" t="str">
        <f t="shared" si="180"/>
        <v>Rangpur FR Non-PNP</v>
      </c>
      <c r="G3829" s="338">
        <v>1939989</v>
      </c>
      <c r="H3829" s="336">
        <v>220914.72982434617</v>
      </c>
      <c r="I3829" s="336">
        <v>7759.9560000000001</v>
      </c>
      <c r="J3829" s="336"/>
      <c r="K3829" s="336"/>
      <c r="L3829" s="337">
        <f t="shared" si="178"/>
        <v>11.387421775295952</v>
      </c>
      <c r="M3829" s="337">
        <f t="shared" si="179"/>
        <v>0.4</v>
      </c>
    </row>
    <row r="3830" spans="1:13">
      <c r="A3830" s="334" t="s">
        <v>1284</v>
      </c>
      <c r="B3830" s="334" t="s">
        <v>522</v>
      </c>
      <c r="C3830" s="334" t="s">
        <v>52</v>
      </c>
      <c r="D3830" s="334" t="s">
        <v>1537</v>
      </c>
      <c r="E3830" s="334" t="s">
        <v>1041</v>
      </c>
      <c r="F3830" s="334" t="str">
        <f t="shared" si="180"/>
        <v>Dhaka FR Non-PNP</v>
      </c>
      <c r="G3830" s="338">
        <v>731734</v>
      </c>
      <c r="H3830" s="336">
        <v>101446.85760110246</v>
      </c>
      <c r="I3830" s="336">
        <v>2926.9360000000001</v>
      </c>
      <c r="J3830" s="336"/>
      <c r="K3830" s="336"/>
      <c r="L3830" s="337">
        <f t="shared" si="178"/>
        <v>13.863898301992588</v>
      </c>
      <c r="M3830" s="337">
        <f t="shared" si="179"/>
        <v>0.4</v>
      </c>
    </row>
    <row r="3831" spans="1:13">
      <c r="A3831" s="334" t="s">
        <v>1276</v>
      </c>
      <c r="B3831" s="334" t="s">
        <v>389</v>
      </c>
      <c r="C3831" s="334" t="s">
        <v>389</v>
      </c>
      <c r="D3831" s="334" t="s">
        <v>1537</v>
      </c>
      <c r="E3831" s="334" t="s">
        <v>1041</v>
      </c>
      <c r="F3831" s="334" t="str">
        <f t="shared" si="180"/>
        <v>Rangpur FR Non-PNP</v>
      </c>
      <c r="G3831" s="338">
        <v>2035708</v>
      </c>
      <c r="H3831" s="336">
        <v>262443.04544758768</v>
      </c>
      <c r="I3831" s="336">
        <v>8142.8320000000003</v>
      </c>
      <c r="J3831" s="336"/>
      <c r="K3831" s="336"/>
      <c r="L3831" s="337">
        <f t="shared" si="178"/>
        <v>12.891978881430328</v>
      </c>
      <c r="M3831" s="337">
        <f t="shared" si="179"/>
        <v>0.4</v>
      </c>
    </row>
    <row r="3832" spans="1:13">
      <c r="A3832" s="334" t="s">
        <v>1207</v>
      </c>
      <c r="B3832" s="334" t="s">
        <v>79</v>
      </c>
      <c r="C3832" s="334" t="s">
        <v>52</v>
      </c>
      <c r="D3832" s="334" t="s">
        <v>1537</v>
      </c>
      <c r="E3832" s="334" t="s">
        <v>1041</v>
      </c>
      <c r="F3832" s="334" t="str">
        <f t="shared" si="180"/>
        <v>Dhaka FR Non-PNP</v>
      </c>
      <c r="G3832" s="338">
        <v>1649792</v>
      </c>
      <c r="H3832" s="336">
        <v>237382.99696007359</v>
      </c>
      <c r="I3832" s="336">
        <v>6599.1680000000006</v>
      </c>
      <c r="J3832" s="336"/>
      <c r="K3832" s="336"/>
      <c r="L3832" s="337">
        <f t="shared" si="178"/>
        <v>14.388662144080804</v>
      </c>
      <c r="M3832" s="337">
        <f t="shared" si="179"/>
        <v>0.4</v>
      </c>
    </row>
    <row r="3833" spans="1:13">
      <c r="A3833" s="334" t="s">
        <v>1286</v>
      </c>
      <c r="B3833" s="334" t="s">
        <v>52</v>
      </c>
      <c r="C3833" s="334" t="s">
        <v>52</v>
      </c>
      <c r="D3833" s="334" t="s">
        <v>1537</v>
      </c>
      <c r="E3833" s="334" t="s">
        <v>1041</v>
      </c>
      <c r="F3833" s="334" t="str">
        <f t="shared" si="180"/>
        <v>Dhaka FR Non-PNP</v>
      </c>
      <c r="G3833" s="338">
        <v>2793121</v>
      </c>
      <c r="H3833" s="336">
        <v>513001.08588838379</v>
      </c>
      <c r="I3833" s="336">
        <v>11172.484</v>
      </c>
      <c r="J3833" s="336"/>
      <c r="K3833" s="336"/>
      <c r="L3833" s="337">
        <f t="shared" si="178"/>
        <v>18.366590129406632</v>
      </c>
      <c r="M3833" s="337">
        <f t="shared" si="179"/>
        <v>0.4</v>
      </c>
    </row>
    <row r="3834" spans="1:13">
      <c r="A3834" s="334" t="s">
        <v>1064</v>
      </c>
      <c r="B3834" s="334" t="s">
        <v>79</v>
      </c>
      <c r="C3834" s="334" t="s">
        <v>52</v>
      </c>
      <c r="D3834" s="334" t="s">
        <v>1537</v>
      </c>
      <c r="E3834" s="334" t="s">
        <v>1041</v>
      </c>
      <c r="F3834" s="334" t="str">
        <f t="shared" si="180"/>
        <v>Dhaka FR Non-PNP</v>
      </c>
      <c r="G3834" s="338">
        <v>1197260</v>
      </c>
      <c r="H3834" s="336">
        <v>158471.69216765833</v>
      </c>
      <c r="I3834" s="336">
        <v>4789.04</v>
      </c>
      <c r="J3834" s="336"/>
      <c r="K3834" s="336"/>
      <c r="L3834" s="337">
        <f t="shared" si="178"/>
        <v>13.236196997114941</v>
      </c>
      <c r="M3834" s="337">
        <f t="shared" si="179"/>
        <v>0.4</v>
      </c>
    </row>
    <row r="3835" spans="1:13">
      <c r="A3835" s="334" t="s">
        <v>1126</v>
      </c>
      <c r="B3835" s="334" t="s">
        <v>79</v>
      </c>
      <c r="C3835" s="334" t="s">
        <v>52</v>
      </c>
      <c r="D3835" s="334" t="s">
        <v>1537</v>
      </c>
      <c r="E3835" s="334" t="s">
        <v>1041</v>
      </c>
      <c r="F3835" s="334" t="str">
        <f t="shared" si="180"/>
        <v>Dhaka FR Non-PNP</v>
      </c>
      <c r="G3835" s="338">
        <v>2955259</v>
      </c>
      <c r="H3835" s="336">
        <v>474737.29447531595</v>
      </c>
      <c r="I3835" s="336">
        <v>11821.036</v>
      </c>
      <c r="J3835" s="336"/>
      <c r="K3835" s="336"/>
      <c r="L3835" s="337">
        <f t="shared" si="178"/>
        <v>16.064151889066778</v>
      </c>
      <c r="M3835" s="337">
        <f t="shared" si="179"/>
        <v>0.4</v>
      </c>
    </row>
    <row r="3836" spans="1:13">
      <c r="A3836" s="334" t="s">
        <v>1191</v>
      </c>
      <c r="B3836" s="334" t="s">
        <v>170</v>
      </c>
      <c r="C3836" s="334" t="s">
        <v>195</v>
      </c>
      <c r="D3836" s="334" t="s">
        <v>1537</v>
      </c>
      <c r="E3836" s="334" t="s">
        <v>1041</v>
      </c>
      <c r="F3836" s="334" t="str">
        <f t="shared" si="180"/>
        <v>Chattogram FR Non-PNP</v>
      </c>
      <c r="G3836" s="338">
        <v>1264026</v>
      </c>
      <c r="H3836" s="336">
        <v>198645.5020243472</v>
      </c>
      <c r="I3836" s="336">
        <v>5056.1040000000003</v>
      </c>
      <c r="J3836" s="336"/>
      <c r="K3836" s="336"/>
      <c r="L3836" s="337">
        <f t="shared" si="178"/>
        <v>15.715301902361755</v>
      </c>
      <c r="M3836" s="337">
        <f t="shared" si="179"/>
        <v>0.4</v>
      </c>
    </row>
    <row r="3837" spans="1:13">
      <c r="A3837" s="334" t="s">
        <v>1297</v>
      </c>
      <c r="B3837" s="334" t="s">
        <v>1571</v>
      </c>
      <c r="C3837" s="334" t="s">
        <v>195</v>
      </c>
      <c r="D3837" s="334" t="s">
        <v>1537</v>
      </c>
      <c r="E3837" s="334" t="s">
        <v>1041</v>
      </c>
      <c r="F3837" s="334" t="str">
        <f t="shared" si="180"/>
        <v>Chattogram FR Non-PNP</v>
      </c>
      <c r="G3837" s="338">
        <v>3549944</v>
      </c>
      <c r="H3837" s="336">
        <v>645620.64509625395</v>
      </c>
      <c r="I3837" s="336">
        <v>14199.776</v>
      </c>
      <c r="J3837" s="336"/>
      <c r="K3837" s="336"/>
      <c r="L3837" s="337">
        <f t="shared" si="178"/>
        <v>18.186783935077681</v>
      </c>
      <c r="M3837" s="337">
        <f t="shared" si="179"/>
        <v>0.4</v>
      </c>
    </row>
    <row r="3838" spans="1:13">
      <c r="A3838" s="334" t="s">
        <v>1086</v>
      </c>
      <c r="B3838" s="334" t="s">
        <v>195</v>
      </c>
      <c r="C3838" s="334" t="s">
        <v>195</v>
      </c>
      <c r="D3838" s="334" t="s">
        <v>1537</v>
      </c>
      <c r="E3838" s="334" t="s">
        <v>1041</v>
      </c>
      <c r="F3838" s="334" t="str">
        <f t="shared" si="180"/>
        <v>Chattogram FR Non-PNP</v>
      </c>
      <c r="G3838" s="338">
        <v>2009974</v>
      </c>
      <c r="H3838" s="336">
        <v>270838.26534976915</v>
      </c>
      <c r="I3838" s="336">
        <v>8039.8959999999997</v>
      </c>
      <c r="J3838" s="336"/>
      <c r="K3838" s="336"/>
      <c r="L3838" s="337">
        <f t="shared" si="178"/>
        <v>13.474714864459397</v>
      </c>
      <c r="M3838" s="337">
        <f t="shared" si="179"/>
        <v>0.4</v>
      </c>
    </row>
    <row r="3839" spans="1:13">
      <c r="A3839" s="334" t="s">
        <v>1182</v>
      </c>
      <c r="B3839" s="334" t="s">
        <v>189</v>
      </c>
      <c r="C3839" s="334" t="s">
        <v>189</v>
      </c>
      <c r="D3839" s="334" t="s">
        <v>1537</v>
      </c>
      <c r="E3839" s="334" t="s">
        <v>1041</v>
      </c>
      <c r="F3839" s="334" t="str">
        <f t="shared" si="180"/>
        <v>Barishal FR Non-PNP</v>
      </c>
      <c r="G3839" s="338">
        <v>883657</v>
      </c>
      <c r="H3839" s="336">
        <v>136301.19843782973</v>
      </c>
      <c r="I3839" s="336">
        <v>9.0949470177292824E-13</v>
      </c>
      <c r="J3839" s="336"/>
      <c r="K3839" s="336"/>
      <c r="L3839" s="337">
        <f t="shared" si="178"/>
        <v>15.424672518616356</v>
      </c>
      <c r="M3839" s="337">
        <f t="shared" si="179"/>
        <v>1.029239514622674E-16</v>
      </c>
    </row>
    <row r="3840" spans="1:13">
      <c r="A3840" s="334" t="s">
        <v>1090</v>
      </c>
      <c r="B3840" s="334" t="s">
        <v>189</v>
      </c>
      <c r="C3840" s="334" t="s">
        <v>189</v>
      </c>
      <c r="D3840" s="334" t="s">
        <v>1537</v>
      </c>
      <c r="E3840" s="334" t="s">
        <v>1041</v>
      </c>
      <c r="F3840" s="334" t="str">
        <f t="shared" si="180"/>
        <v>Barishal FR Non-PNP</v>
      </c>
      <c r="G3840" s="338">
        <v>988557</v>
      </c>
      <c r="H3840" s="336">
        <v>142899.80492735686</v>
      </c>
      <c r="I3840" s="336">
        <v>3954.2280000000001</v>
      </c>
      <c r="J3840" s="336"/>
      <c r="K3840" s="336"/>
      <c r="L3840" s="337">
        <f t="shared" si="178"/>
        <v>14.455393561257152</v>
      </c>
      <c r="M3840" s="337">
        <f t="shared" si="179"/>
        <v>0.4</v>
      </c>
    </row>
    <row r="3841" spans="1:13">
      <c r="A3841" s="334" t="s">
        <v>1078</v>
      </c>
      <c r="B3841" s="334" t="s">
        <v>52</v>
      </c>
      <c r="C3841" s="334" t="s">
        <v>52</v>
      </c>
      <c r="D3841" s="334" t="s">
        <v>1537</v>
      </c>
      <c r="E3841" s="334" t="s">
        <v>1041</v>
      </c>
      <c r="F3841" s="334" t="str">
        <f t="shared" si="180"/>
        <v>Dhaka FR Non-PNP</v>
      </c>
      <c r="G3841" s="338">
        <v>1498108</v>
      </c>
      <c r="H3841" s="336">
        <v>225797.91484208356</v>
      </c>
      <c r="I3841" s="336">
        <v>5992.4319999999998</v>
      </c>
      <c r="J3841" s="336"/>
      <c r="K3841" s="336"/>
      <c r="L3841" s="337">
        <f t="shared" si="178"/>
        <v>15.072205397880763</v>
      </c>
      <c r="M3841" s="337">
        <f t="shared" si="179"/>
        <v>0.4</v>
      </c>
    </row>
    <row r="3842" spans="1:13">
      <c r="A3842" s="334" t="s">
        <v>1083</v>
      </c>
      <c r="B3842" s="334" t="s">
        <v>79</v>
      </c>
      <c r="C3842" s="334" t="s">
        <v>52</v>
      </c>
      <c r="D3842" s="334" t="s">
        <v>1537</v>
      </c>
      <c r="E3842" s="334" t="s">
        <v>1041</v>
      </c>
      <c r="F3842" s="334" t="str">
        <f t="shared" si="180"/>
        <v>Dhaka FR Non-PNP</v>
      </c>
      <c r="G3842" s="338">
        <v>1042658</v>
      </c>
      <c r="H3842" s="336">
        <v>143176.97736826565</v>
      </c>
      <c r="I3842" s="336">
        <v>4170.6320000000005</v>
      </c>
      <c r="J3842" s="336"/>
      <c r="K3842" s="336"/>
      <c r="L3842" s="337">
        <f t="shared" si="178"/>
        <v>13.73192143236475</v>
      </c>
      <c r="M3842" s="337">
        <f t="shared" si="179"/>
        <v>0.4</v>
      </c>
    </row>
    <row r="3843" spans="1:13">
      <c r="A3843" s="334" t="s">
        <v>1295</v>
      </c>
      <c r="B3843" s="334" t="s">
        <v>170</v>
      </c>
      <c r="C3843" s="334" t="s">
        <v>195</v>
      </c>
      <c r="D3843" s="334" t="s">
        <v>1537</v>
      </c>
      <c r="E3843" s="334" t="s">
        <v>1041</v>
      </c>
      <c r="F3843" s="334" t="str">
        <f t="shared" si="180"/>
        <v>Chattogram FR Non-PNP</v>
      </c>
      <c r="G3843" s="338">
        <v>4352063</v>
      </c>
      <c r="H3843" s="336">
        <v>668612.83852546022</v>
      </c>
      <c r="I3843" s="336">
        <v>17408.252</v>
      </c>
      <c r="J3843" s="336"/>
      <c r="K3843" s="336"/>
      <c r="L3843" s="337">
        <f t="shared" ref="L3843:L3906" si="181">(H3843/G3843)*100</f>
        <v>15.363124075305439</v>
      </c>
      <c r="M3843" s="337">
        <f t="shared" ref="M3843:M3906" si="182">(I3843/G3843)*100</f>
        <v>0.4</v>
      </c>
    </row>
    <row r="3844" spans="1:13">
      <c r="A3844" s="334" t="s">
        <v>1053</v>
      </c>
      <c r="B3844" s="334" t="s">
        <v>52</v>
      </c>
      <c r="C3844" s="334" t="s">
        <v>52</v>
      </c>
      <c r="D3844" s="334" t="s">
        <v>1537</v>
      </c>
      <c r="E3844" s="334" t="s">
        <v>1041</v>
      </c>
      <c r="F3844" s="334" t="str">
        <f t="shared" ref="F3844:F3907" si="183">CONCATENATE(C3844," ",E3844," ",D3844)</f>
        <v>Dhaka FR Non-PNP</v>
      </c>
      <c r="G3844" s="338">
        <v>1025326</v>
      </c>
      <c r="H3844" s="336">
        <v>119680.11761503121</v>
      </c>
      <c r="I3844" s="336">
        <v>4101.3040000000001</v>
      </c>
      <c r="J3844" s="336"/>
      <c r="K3844" s="336"/>
      <c r="L3844" s="337">
        <f t="shared" si="181"/>
        <v>11.672396644094777</v>
      </c>
      <c r="M3844" s="337">
        <f t="shared" si="182"/>
        <v>0.4</v>
      </c>
    </row>
    <row r="3845" spans="1:13">
      <c r="A3845" s="334" t="s">
        <v>1060</v>
      </c>
      <c r="B3845" s="334" t="s">
        <v>52</v>
      </c>
      <c r="C3845" s="334" t="s">
        <v>52</v>
      </c>
      <c r="D3845" s="334" t="s">
        <v>1537</v>
      </c>
      <c r="E3845" s="334" t="s">
        <v>1041</v>
      </c>
      <c r="F3845" s="334" t="str">
        <f t="shared" si="183"/>
        <v>Dhaka FR Non-PNP</v>
      </c>
      <c r="G3845" s="338">
        <v>1748229</v>
      </c>
      <c r="H3845" s="336">
        <v>308410.97674762673</v>
      </c>
      <c r="I3845" s="336">
        <v>6992.9160000000002</v>
      </c>
      <c r="J3845" s="336"/>
      <c r="K3845" s="336"/>
      <c r="L3845" s="337">
        <f t="shared" si="181"/>
        <v>17.641337419046746</v>
      </c>
      <c r="M3845" s="337">
        <f t="shared" si="182"/>
        <v>0.4</v>
      </c>
    </row>
    <row r="3846" spans="1:13">
      <c r="A3846" s="334" t="s">
        <v>1186</v>
      </c>
      <c r="B3846" s="334" t="s">
        <v>52</v>
      </c>
      <c r="C3846" s="334" t="s">
        <v>52</v>
      </c>
      <c r="D3846" s="334" t="s">
        <v>1537</v>
      </c>
      <c r="E3846" s="334" t="s">
        <v>1041</v>
      </c>
      <c r="F3846" s="334" t="str">
        <f t="shared" si="183"/>
        <v>Dhaka FR Non-PNP</v>
      </c>
      <c r="G3846" s="338">
        <v>1500454</v>
      </c>
      <c r="H3846" s="336">
        <v>220696.83646109226</v>
      </c>
      <c r="I3846" s="336">
        <v>6001.8159999999998</v>
      </c>
      <c r="J3846" s="336"/>
      <c r="K3846" s="336"/>
      <c r="L3846" s="337">
        <f t="shared" si="181"/>
        <v>14.708670606435936</v>
      </c>
      <c r="M3846" s="337">
        <f t="shared" si="182"/>
        <v>0.4</v>
      </c>
    </row>
    <row r="3847" spans="1:13">
      <c r="A3847" s="334" t="s">
        <v>1102</v>
      </c>
      <c r="B3847" s="334" t="s">
        <v>206</v>
      </c>
      <c r="C3847" s="334" t="s">
        <v>52</v>
      </c>
      <c r="D3847" s="334" t="s">
        <v>1537</v>
      </c>
      <c r="E3847" s="334" t="s">
        <v>1041</v>
      </c>
      <c r="F3847" s="334" t="str">
        <f t="shared" si="183"/>
        <v>Dhaka FR Non-PNP</v>
      </c>
      <c r="G3847" s="338">
        <v>932698</v>
      </c>
      <c r="H3847" s="336">
        <v>150279.86096156584</v>
      </c>
      <c r="I3847" s="336">
        <v>3730.7919999999999</v>
      </c>
      <c r="J3847" s="336"/>
      <c r="K3847" s="336"/>
      <c r="L3847" s="337">
        <f t="shared" si="181"/>
        <v>16.11238160278738</v>
      </c>
      <c r="M3847" s="337">
        <f t="shared" si="182"/>
        <v>0.4</v>
      </c>
    </row>
    <row r="3848" spans="1:13">
      <c r="A3848" s="334" t="s">
        <v>1257</v>
      </c>
      <c r="B3848" s="334" t="s">
        <v>52</v>
      </c>
      <c r="C3848" s="334" t="s">
        <v>52</v>
      </c>
      <c r="D3848" s="334" t="s">
        <v>1537</v>
      </c>
      <c r="E3848" s="334" t="s">
        <v>1041</v>
      </c>
      <c r="F3848" s="334" t="str">
        <f t="shared" si="183"/>
        <v>Dhaka FR Non-PNP</v>
      </c>
      <c r="G3848" s="338">
        <v>2377424</v>
      </c>
      <c r="H3848" s="336">
        <v>358222.16945010464</v>
      </c>
      <c r="I3848" s="336">
        <v>9509.6959999999999</v>
      </c>
      <c r="J3848" s="336"/>
      <c r="K3848" s="336"/>
      <c r="L3848" s="337">
        <f t="shared" si="181"/>
        <v>15.067660183884096</v>
      </c>
      <c r="M3848" s="337">
        <f t="shared" si="182"/>
        <v>0.4</v>
      </c>
    </row>
    <row r="3849" spans="1:13">
      <c r="A3849" s="334" t="s">
        <v>1219</v>
      </c>
      <c r="B3849" s="334" t="s">
        <v>52</v>
      </c>
      <c r="C3849" s="334" t="s">
        <v>52</v>
      </c>
      <c r="D3849" s="334" t="s">
        <v>1537</v>
      </c>
      <c r="E3849" s="334" t="s">
        <v>1041</v>
      </c>
      <c r="F3849" s="334" t="str">
        <f t="shared" si="183"/>
        <v>Dhaka FR Non-PNP</v>
      </c>
      <c r="G3849" s="338">
        <v>2292616</v>
      </c>
      <c r="H3849" s="336">
        <v>342242.01680096093</v>
      </c>
      <c r="I3849" s="336">
        <v>9170.4639999999999</v>
      </c>
      <c r="J3849" s="336"/>
      <c r="K3849" s="336"/>
      <c r="L3849" s="337">
        <f t="shared" si="181"/>
        <v>14.928013099488135</v>
      </c>
      <c r="M3849" s="337">
        <f t="shared" si="182"/>
        <v>0.4</v>
      </c>
    </row>
    <row r="3850" spans="1:13">
      <c r="A3850" s="334" t="s">
        <v>1099</v>
      </c>
      <c r="B3850" s="334" t="s">
        <v>98</v>
      </c>
      <c r="C3850" s="334" t="s">
        <v>52</v>
      </c>
      <c r="D3850" s="334" t="s">
        <v>1537</v>
      </c>
      <c r="E3850" s="334" t="s">
        <v>1041</v>
      </c>
      <c r="F3850" s="334" t="str">
        <f t="shared" si="183"/>
        <v>Dhaka FR Non-PNP</v>
      </c>
      <c r="G3850" s="338">
        <v>1260429</v>
      </c>
      <c r="H3850" s="336">
        <v>178106.0560367867</v>
      </c>
      <c r="I3850" s="336">
        <v>5041.7160000000003</v>
      </c>
      <c r="J3850" s="336"/>
      <c r="K3850" s="336"/>
      <c r="L3850" s="337">
        <f t="shared" si="181"/>
        <v>14.130590143259692</v>
      </c>
      <c r="M3850" s="337">
        <f t="shared" si="182"/>
        <v>0.4</v>
      </c>
    </row>
    <row r="3851" spans="1:13">
      <c r="A3851" s="334" t="s">
        <v>1208</v>
      </c>
      <c r="B3851" s="334" t="s">
        <v>52</v>
      </c>
      <c r="C3851" s="334" t="s">
        <v>52</v>
      </c>
      <c r="D3851" s="334" t="s">
        <v>1537</v>
      </c>
      <c r="E3851" s="334" t="s">
        <v>1041</v>
      </c>
      <c r="F3851" s="334" t="str">
        <f t="shared" si="183"/>
        <v>Dhaka FR Non-PNP</v>
      </c>
      <c r="G3851" s="338">
        <v>2383159</v>
      </c>
      <c r="H3851" s="336">
        <v>358612.02771891351</v>
      </c>
      <c r="I3851" s="336">
        <v>9532.6360000000004</v>
      </c>
      <c r="J3851" s="336"/>
      <c r="K3851" s="336"/>
      <c r="L3851" s="337">
        <f t="shared" si="181"/>
        <v>15.04775920192121</v>
      </c>
      <c r="M3851" s="337">
        <f t="shared" si="182"/>
        <v>0.4</v>
      </c>
    </row>
    <row r="3852" spans="1:13">
      <c r="A3852" s="334" t="s">
        <v>1094</v>
      </c>
      <c r="B3852" s="334" t="s">
        <v>52</v>
      </c>
      <c r="C3852" s="334" t="s">
        <v>52</v>
      </c>
      <c r="D3852" s="334" t="s">
        <v>1537</v>
      </c>
      <c r="E3852" s="334" t="s">
        <v>1041</v>
      </c>
      <c r="F3852" s="334" t="str">
        <f t="shared" si="183"/>
        <v>Dhaka FR Non-PNP</v>
      </c>
      <c r="G3852" s="338">
        <v>2271317</v>
      </c>
      <c r="H3852" s="336">
        <v>455502.43392636965</v>
      </c>
      <c r="I3852" s="336">
        <v>9085.268</v>
      </c>
      <c r="J3852" s="336"/>
      <c r="K3852" s="336"/>
      <c r="L3852" s="337">
        <f t="shared" si="181"/>
        <v>20.054551342959599</v>
      </c>
      <c r="M3852" s="337">
        <f t="shared" si="182"/>
        <v>0.4</v>
      </c>
    </row>
    <row r="3853" spans="1:13">
      <c r="A3853" s="334" t="s">
        <v>1151</v>
      </c>
      <c r="B3853" s="334" t="s">
        <v>52</v>
      </c>
      <c r="C3853" s="334" t="s">
        <v>52</v>
      </c>
      <c r="D3853" s="334" t="s">
        <v>1537</v>
      </c>
      <c r="E3853" s="334" t="s">
        <v>1041</v>
      </c>
      <c r="F3853" s="334" t="str">
        <f t="shared" si="183"/>
        <v>Dhaka FR Non-PNP</v>
      </c>
      <c r="G3853" s="338">
        <v>1785481</v>
      </c>
      <c r="H3853" s="336">
        <v>342551.59703946707</v>
      </c>
      <c r="I3853" s="336">
        <v>7141.924</v>
      </c>
      <c r="J3853" s="336"/>
      <c r="K3853" s="336"/>
      <c r="L3853" s="337">
        <f t="shared" si="181"/>
        <v>19.185395814319339</v>
      </c>
      <c r="M3853" s="337">
        <f t="shared" si="182"/>
        <v>0.4</v>
      </c>
    </row>
    <row r="3854" spans="1:13">
      <c r="A3854" s="334" t="s">
        <v>1209</v>
      </c>
      <c r="B3854" s="334" t="s">
        <v>206</v>
      </c>
      <c r="C3854" s="334" t="s">
        <v>52</v>
      </c>
      <c r="D3854" s="334" t="s">
        <v>1537</v>
      </c>
      <c r="E3854" s="334" t="s">
        <v>1041</v>
      </c>
      <c r="F3854" s="334" t="str">
        <f t="shared" si="183"/>
        <v>Dhaka FR Non-PNP</v>
      </c>
      <c r="G3854" s="338">
        <v>1322930</v>
      </c>
      <c r="H3854" s="336">
        <v>270812.95892666961</v>
      </c>
      <c r="I3854" s="336">
        <v>5291.72</v>
      </c>
      <c r="J3854" s="336"/>
      <c r="K3854" s="336"/>
      <c r="L3854" s="337">
        <f t="shared" si="181"/>
        <v>20.470694513441348</v>
      </c>
      <c r="M3854" s="337">
        <f t="shared" si="182"/>
        <v>0.4</v>
      </c>
    </row>
    <row r="3855" spans="1:13">
      <c r="A3855" s="334" t="s">
        <v>1100</v>
      </c>
      <c r="B3855" s="334" t="s">
        <v>542</v>
      </c>
      <c r="C3855" s="334" t="s">
        <v>52</v>
      </c>
      <c r="D3855" s="334" t="s">
        <v>1537</v>
      </c>
      <c r="E3855" s="334" t="s">
        <v>1041</v>
      </c>
      <c r="F3855" s="334" t="str">
        <f t="shared" si="183"/>
        <v>Dhaka FR Non-PNP</v>
      </c>
      <c r="G3855" s="338">
        <v>1186195</v>
      </c>
      <c r="H3855" s="336">
        <v>183779.48939638762</v>
      </c>
      <c r="I3855" s="336">
        <v>4744.78</v>
      </c>
      <c r="J3855" s="336"/>
      <c r="K3855" s="336"/>
      <c r="L3855" s="337">
        <f t="shared" si="181"/>
        <v>15.49319373259773</v>
      </c>
      <c r="M3855" s="337">
        <f t="shared" si="182"/>
        <v>0.4</v>
      </c>
    </row>
    <row r="3856" spans="1:13">
      <c r="A3856" s="334" t="s">
        <v>1050</v>
      </c>
      <c r="B3856" s="334" t="s">
        <v>226</v>
      </c>
      <c r="C3856" s="334" t="s">
        <v>107</v>
      </c>
      <c r="D3856" s="334" t="s">
        <v>1537</v>
      </c>
      <c r="E3856" s="334" t="s">
        <v>1041</v>
      </c>
      <c r="F3856" s="334" t="str">
        <f t="shared" si="183"/>
        <v>Rajshahi FR Non-PNP</v>
      </c>
      <c r="G3856" s="338">
        <v>943425</v>
      </c>
      <c r="H3856" s="336">
        <v>138803.24909685997</v>
      </c>
      <c r="I3856" s="336">
        <v>3773.7000000000003</v>
      </c>
      <c r="J3856" s="336"/>
      <c r="K3856" s="336"/>
      <c r="L3856" s="337">
        <f t="shared" si="181"/>
        <v>14.71269566704931</v>
      </c>
      <c r="M3856" s="337">
        <f t="shared" si="182"/>
        <v>0.4</v>
      </c>
    </row>
    <row r="3857" spans="1:13">
      <c r="A3857" s="334" t="s">
        <v>1095</v>
      </c>
      <c r="B3857" s="334" t="s">
        <v>1566</v>
      </c>
      <c r="C3857" s="334" t="s">
        <v>389</v>
      </c>
      <c r="D3857" s="334" t="s">
        <v>1537</v>
      </c>
      <c r="E3857" s="334" t="s">
        <v>1041</v>
      </c>
      <c r="F3857" s="334" t="str">
        <f t="shared" si="183"/>
        <v>Rangpur FR Non-PNP</v>
      </c>
      <c r="G3857" s="338">
        <v>1344816</v>
      </c>
      <c r="H3857" s="336">
        <v>170109.42456264384</v>
      </c>
      <c r="I3857" s="336">
        <v>5379.2640000000001</v>
      </c>
      <c r="J3857" s="336"/>
      <c r="K3857" s="336"/>
      <c r="L3857" s="337">
        <f t="shared" si="181"/>
        <v>12.649271317611021</v>
      </c>
      <c r="M3857" s="337">
        <f t="shared" si="182"/>
        <v>0.4</v>
      </c>
    </row>
    <row r="3858" spans="1:13">
      <c r="A3858" s="334" t="s">
        <v>1097</v>
      </c>
      <c r="B3858" s="334" t="s">
        <v>1098</v>
      </c>
      <c r="C3858" s="334" t="s">
        <v>52</v>
      </c>
      <c r="D3858" s="334" t="s">
        <v>1537</v>
      </c>
      <c r="E3858" s="334" t="s">
        <v>1041</v>
      </c>
      <c r="F3858" s="334" t="str">
        <f t="shared" si="183"/>
        <v>Dhaka FR Non-PNP</v>
      </c>
      <c r="G3858" s="338">
        <v>1862678</v>
      </c>
      <c r="H3858" s="336">
        <v>264881.7469040734</v>
      </c>
      <c r="I3858" s="336">
        <v>7450.7120000000004</v>
      </c>
      <c r="J3858" s="336"/>
      <c r="K3858" s="336"/>
      <c r="L3858" s="337">
        <f t="shared" si="181"/>
        <v>14.220479702024367</v>
      </c>
      <c r="M3858" s="337">
        <f t="shared" si="182"/>
        <v>0.4</v>
      </c>
    </row>
    <row r="3859" spans="1:13">
      <c r="A3859" s="334" t="s">
        <v>1181</v>
      </c>
      <c r="B3859" s="334" t="s">
        <v>52</v>
      </c>
      <c r="C3859" s="334" t="s">
        <v>52</v>
      </c>
      <c r="D3859" s="334" t="s">
        <v>1537</v>
      </c>
      <c r="E3859" s="334" t="s">
        <v>1041</v>
      </c>
      <c r="F3859" s="334" t="str">
        <f t="shared" si="183"/>
        <v>Dhaka FR Non-PNP</v>
      </c>
      <c r="G3859" s="338">
        <v>1335442</v>
      </c>
      <c r="H3859" s="336">
        <v>210591.15127914361</v>
      </c>
      <c r="I3859" s="336">
        <v>5341.768</v>
      </c>
      <c r="J3859" s="336"/>
      <c r="K3859" s="336"/>
      <c r="L3859" s="337">
        <f t="shared" si="181"/>
        <v>15.769397044509878</v>
      </c>
      <c r="M3859" s="337">
        <f t="shared" si="182"/>
        <v>0.4</v>
      </c>
    </row>
    <row r="3860" spans="1:13">
      <c r="A3860" s="334" t="s">
        <v>1058</v>
      </c>
      <c r="B3860" s="334" t="s">
        <v>52</v>
      </c>
      <c r="C3860" s="334" t="s">
        <v>52</v>
      </c>
      <c r="D3860" s="334" t="s">
        <v>1537</v>
      </c>
      <c r="E3860" s="334" t="s">
        <v>1041</v>
      </c>
      <c r="F3860" s="334" t="str">
        <f t="shared" si="183"/>
        <v>Dhaka FR Non-PNP</v>
      </c>
      <c r="G3860" s="338">
        <v>852449</v>
      </c>
      <c r="H3860" s="336">
        <v>134659.69257089251</v>
      </c>
      <c r="I3860" s="336">
        <v>3409.7960000000003</v>
      </c>
      <c r="J3860" s="336"/>
      <c r="K3860" s="336"/>
      <c r="L3860" s="337">
        <f t="shared" si="181"/>
        <v>15.796803394794587</v>
      </c>
      <c r="M3860" s="337">
        <f t="shared" si="182"/>
        <v>0.4</v>
      </c>
    </row>
    <row r="3861" spans="1:13">
      <c r="A3861" s="334" t="s">
        <v>1248</v>
      </c>
      <c r="B3861" s="334" t="s">
        <v>1139</v>
      </c>
      <c r="C3861" s="334" t="s">
        <v>189</v>
      </c>
      <c r="D3861" s="334" t="s">
        <v>1537</v>
      </c>
      <c r="E3861" s="334" t="s">
        <v>1041</v>
      </c>
      <c r="F3861" s="334" t="str">
        <f t="shared" si="183"/>
        <v>Barishal FR Non-PNP</v>
      </c>
      <c r="G3861" s="338">
        <v>970207</v>
      </c>
      <c r="H3861" s="336">
        <v>150413.2615665425</v>
      </c>
      <c r="I3861" s="336">
        <v>3880.828</v>
      </c>
      <c r="J3861" s="336"/>
      <c r="K3861" s="336"/>
      <c r="L3861" s="337">
        <f t="shared" si="181"/>
        <v>15.50321339328025</v>
      </c>
      <c r="M3861" s="337">
        <f t="shared" si="182"/>
        <v>0.4</v>
      </c>
    </row>
    <row r="3862" spans="1:13">
      <c r="A3862" s="334" t="s">
        <v>1573</v>
      </c>
      <c r="B3862" s="334" t="s">
        <v>79</v>
      </c>
      <c r="C3862" s="334" t="s">
        <v>52</v>
      </c>
      <c r="D3862" s="334" t="s">
        <v>1537</v>
      </c>
      <c r="E3862" s="334" t="s">
        <v>1041</v>
      </c>
      <c r="F3862" s="334" t="str">
        <f t="shared" si="183"/>
        <v>Dhaka FR Non-PNP</v>
      </c>
      <c r="G3862" s="338">
        <v>1243488</v>
      </c>
      <c r="H3862" s="336">
        <v>209438.11361950141</v>
      </c>
      <c r="I3862" s="336">
        <v>4973.9520000000002</v>
      </c>
      <c r="J3862" s="336"/>
      <c r="K3862" s="336"/>
      <c r="L3862" s="337">
        <f t="shared" si="181"/>
        <v>16.842793305564783</v>
      </c>
      <c r="M3862" s="337">
        <f t="shared" si="182"/>
        <v>0.4</v>
      </c>
    </row>
    <row r="3863" spans="1:13">
      <c r="A3863" s="334" t="s">
        <v>1183</v>
      </c>
      <c r="B3863" s="334" t="s">
        <v>189</v>
      </c>
      <c r="C3863" s="334" t="s">
        <v>189</v>
      </c>
      <c r="D3863" s="334" t="s">
        <v>1537</v>
      </c>
      <c r="E3863" s="334" t="s">
        <v>1041</v>
      </c>
      <c r="F3863" s="334" t="str">
        <f t="shared" si="183"/>
        <v>Barishal FR Non-PNP</v>
      </c>
      <c r="G3863" s="338">
        <v>865178</v>
      </c>
      <c r="H3863" s="336">
        <v>97398.148247218938</v>
      </c>
      <c r="I3863" s="336">
        <v>3460.712</v>
      </c>
      <c r="J3863" s="336"/>
      <c r="K3863" s="336"/>
      <c r="L3863" s="337">
        <f t="shared" si="181"/>
        <v>11.257584941736722</v>
      </c>
      <c r="M3863" s="337">
        <f t="shared" si="182"/>
        <v>0.4</v>
      </c>
    </row>
    <row r="3864" spans="1:13">
      <c r="A3864" s="334" t="s">
        <v>1293</v>
      </c>
      <c r="B3864" s="334" t="s">
        <v>389</v>
      </c>
      <c r="C3864" s="334" t="s">
        <v>389</v>
      </c>
      <c r="D3864" s="334" t="s">
        <v>1537</v>
      </c>
      <c r="E3864" s="334" t="s">
        <v>1041</v>
      </c>
      <c r="F3864" s="334" t="str">
        <f t="shared" si="183"/>
        <v>Rangpur FR Non-PNP</v>
      </c>
      <c r="G3864" s="338">
        <v>2593150</v>
      </c>
      <c r="H3864" s="336">
        <v>345887.29539534496</v>
      </c>
      <c r="I3864" s="336">
        <v>10372.6</v>
      </c>
      <c r="J3864" s="336"/>
      <c r="K3864" s="336"/>
      <c r="L3864" s="337">
        <f t="shared" si="181"/>
        <v>13.33849933075005</v>
      </c>
      <c r="M3864" s="337">
        <f t="shared" si="182"/>
        <v>0.4</v>
      </c>
    </row>
    <row r="3865" spans="1:13">
      <c r="A3865" s="334" t="s">
        <v>1115</v>
      </c>
      <c r="B3865" s="334" t="s">
        <v>1006</v>
      </c>
      <c r="C3865" s="334" t="s">
        <v>159</v>
      </c>
      <c r="D3865" s="334" t="s">
        <v>1537</v>
      </c>
      <c r="E3865" s="334" t="s">
        <v>1041</v>
      </c>
      <c r="F3865" s="334" t="str">
        <f t="shared" si="183"/>
        <v>Khulna FR Non-PNP</v>
      </c>
      <c r="G3865" s="338">
        <v>943657</v>
      </c>
      <c r="H3865" s="336">
        <v>143400.11917271651</v>
      </c>
      <c r="I3865" s="336">
        <v>3774.6280000000002</v>
      </c>
      <c r="J3865" s="336"/>
      <c r="K3865" s="336"/>
      <c r="L3865" s="337">
        <f t="shared" si="181"/>
        <v>15.196212095360551</v>
      </c>
      <c r="M3865" s="337">
        <f t="shared" si="182"/>
        <v>0.4</v>
      </c>
    </row>
    <row r="3866" spans="1:13">
      <c r="A3866" s="334" t="s">
        <v>1178</v>
      </c>
      <c r="B3866" s="334" t="s">
        <v>336</v>
      </c>
      <c r="C3866" s="334" t="s">
        <v>389</v>
      </c>
      <c r="D3866" s="334" t="s">
        <v>1537</v>
      </c>
      <c r="E3866" s="334" t="s">
        <v>1041</v>
      </c>
      <c r="F3866" s="334" t="str">
        <f t="shared" si="183"/>
        <v>Rangpur FR Non-PNP</v>
      </c>
      <c r="G3866" s="338">
        <v>1278525</v>
      </c>
      <c r="H3866" s="336">
        <v>223781.42728727136</v>
      </c>
      <c r="I3866" s="336">
        <v>5114.1000000000004</v>
      </c>
      <c r="J3866" s="336"/>
      <c r="K3866" s="336"/>
      <c r="L3866" s="337">
        <f t="shared" si="181"/>
        <v>17.503093587319089</v>
      </c>
      <c r="M3866" s="337">
        <f t="shared" si="182"/>
        <v>0.4</v>
      </c>
    </row>
    <row r="3867" spans="1:13">
      <c r="A3867" s="334" t="s">
        <v>1046</v>
      </c>
      <c r="B3867" s="334" t="s">
        <v>52</v>
      </c>
      <c r="C3867" s="334" t="s">
        <v>52</v>
      </c>
      <c r="D3867" s="334" t="s">
        <v>1537</v>
      </c>
      <c r="E3867" s="334" t="s">
        <v>1041</v>
      </c>
      <c r="F3867" s="334" t="str">
        <f t="shared" si="183"/>
        <v>Dhaka FR Non-PNP</v>
      </c>
      <c r="G3867" s="338">
        <v>1166134</v>
      </c>
      <c r="H3867" s="336">
        <v>184696.39087238282</v>
      </c>
      <c r="I3867" s="336">
        <v>4664.5360000000001</v>
      </c>
      <c r="J3867" s="336"/>
      <c r="K3867" s="336"/>
      <c r="L3867" s="337">
        <f t="shared" si="181"/>
        <v>15.838350555972369</v>
      </c>
      <c r="M3867" s="337">
        <f t="shared" si="182"/>
        <v>0.4</v>
      </c>
    </row>
    <row r="3868" spans="1:13">
      <c r="A3868" s="334" t="s">
        <v>1205</v>
      </c>
      <c r="B3868" s="334" t="s">
        <v>189</v>
      </c>
      <c r="C3868" s="334" t="s">
        <v>189</v>
      </c>
      <c r="D3868" s="334" t="s">
        <v>1537</v>
      </c>
      <c r="E3868" s="334" t="s">
        <v>1041</v>
      </c>
      <c r="F3868" s="334" t="str">
        <f t="shared" si="183"/>
        <v>Barishal FR Non-PNP</v>
      </c>
      <c r="G3868" s="338">
        <v>1095210</v>
      </c>
      <c r="H3868" s="336">
        <v>172415.66365297095</v>
      </c>
      <c r="I3868" s="336">
        <v>4380.84</v>
      </c>
      <c r="J3868" s="336"/>
      <c r="K3868" s="336"/>
      <c r="L3868" s="337">
        <f t="shared" si="181"/>
        <v>15.742703559406046</v>
      </c>
      <c r="M3868" s="337">
        <f t="shared" si="182"/>
        <v>0.4</v>
      </c>
    </row>
    <row r="3869" spans="1:13">
      <c r="A3869" s="334" t="s">
        <v>1227</v>
      </c>
      <c r="B3869" s="334" t="s">
        <v>165</v>
      </c>
      <c r="C3869" s="334" t="s">
        <v>52</v>
      </c>
      <c r="D3869" s="334" t="s">
        <v>1537</v>
      </c>
      <c r="E3869" s="334" t="s">
        <v>1041</v>
      </c>
      <c r="F3869" s="334" t="str">
        <f t="shared" si="183"/>
        <v>Dhaka FR Non-PNP</v>
      </c>
      <c r="G3869" s="338">
        <v>1495483</v>
      </c>
      <c r="H3869" s="336">
        <v>199889.50627677058</v>
      </c>
      <c r="I3869" s="336">
        <v>5981.9319999999998</v>
      </c>
      <c r="J3869" s="336"/>
      <c r="K3869" s="336"/>
      <c r="L3869" s="337">
        <f t="shared" si="181"/>
        <v>13.36621722057493</v>
      </c>
      <c r="M3869" s="337">
        <f t="shared" si="182"/>
        <v>0.4</v>
      </c>
    </row>
    <row r="3870" spans="1:13">
      <c r="A3870" s="334" t="s">
        <v>1247</v>
      </c>
      <c r="B3870" s="334" t="s">
        <v>211</v>
      </c>
      <c r="C3870" s="334" t="s">
        <v>189</v>
      </c>
      <c r="D3870" s="334" t="s">
        <v>1537</v>
      </c>
      <c r="E3870" s="334" t="s">
        <v>1041</v>
      </c>
      <c r="F3870" s="334" t="str">
        <f t="shared" si="183"/>
        <v>Barishal FR Non-PNP</v>
      </c>
      <c r="G3870" s="338">
        <v>2221601</v>
      </c>
      <c r="H3870" s="336">
        <v>245152.104172138</v>
      </c>
      <c r="I3870" s="336">
        <v>8886.4040000000005</v>
      </c>
      <c r="J3870" s="336"/>
      <c r="K3870" s="336"/>
      <c r="L3870" s="337">
        <f t="shared" si="181"/>
        <v>11.034929502288575</v>
      </c>
      <c r="M3870" s="337">
        <f t="shared" si="182"/>
        <v>0.4</v>
      </c>
    </row>
    <row r="3871" spans="1:13">
      <c r="A3871" s="334" t="s">
        <v>1241</v>
      </c>
      <c r="B3871" s="334" t="s">
        <v>362</v>
      </c>
      <c r="C3871" s="334" t="s">
        <v>52</v>
      </c>
      <c r="D3871" s="334" t="s">
        <v>1537</v>
      </c>
      <c r="E3871" s="334" t="s">
        <v>1041</v>
      </c>
      <c r="F3871" s="334" t="str">
        <f t="shared" si="183"/>
        <v>Dhaka FR Non-PNP</v>
      </c>
      <c r="G3871" s="338">
        <v>1288163</v>
      </c>
      <c r="H3871" s="336">
        <v>179787.69092772453</v>
      </c>
      <c r="I3871" s="336">
        <v>5152.652</v>
      </c>
      <c r="J3871" s="336"/>
      <c r="K3871" s="336"/>
      <c r="L3871" s="337">
        <f t="shared" si="181"/>
        <v>13.956905370494614</v>
      </c>
      <c r="M3871" s="337">
        <f t="shared" si="182"/>
        <v>0.4</v>
      </c>
    </row>
    <row r="3872" spans="1:13">
      <c r="A3872" s="334" t="s">
        <v>1084</v>
      </c>
      <c r="B3872" s="334" t="s">
        <v>52</v>
      </c>
      <c r="C3872" s="334" t="s">
        <v>52</v>
      </c>
      <c r="D3872" s="334" t="s">
        <v>1537</v>
      </c>
      <c r="E3872" s="334" t="s">
        <v>1041</v>
      </c>
      <c r="F3872" s="334" t="str">
        <f t="shared" si="183"/>
        <v>Dhaka FR Non-PNP</v>
      </c>
      <c r="G3872" s="338">
        <v>1736584</v>
      </c>
      <c r="H3872" s="336">
        <v>285517.38487203722</v>
      </c>
      <c r="I3872" s="336">
        <v>6946.3360000000002</v>
      </c>
      <c r="J3872" s="336"/>
      <c r="K3872" s="336"/>
      <c r="L3872" s="337">
        <f t="shared" si="181"/>
        <v>16.441323015301144</v>
      </c>
      <c r="M3872" s="337">
        <f t="shared" si="182"/>
        <v>0.4</v>
      </c>
    </row>
    <row r="3873" spans="1:13">
      <c r="A3873" s="334" t="s">
        <v>1077</v>
      </c>
      <c r="B3873" s="334" t="s">
        <v>170</v>
      </c>
      <c r="C3873" s="334" t="s">
        <v>195</v>
      </c>
      <c r="D3873" s="334" t="s">
        <v>1537</v>
      </c>
      <c r="E3873" s="334" t="s">
        <v>1041</v>
      </c>
      <c r="F3873" s="334" t="str">
        <f t="shared" si="183"/>
        <v>Chattogram FR Non-PNP</v>
      </c>
      <c r="G3873" s="338">
        <v>975981</v>
      </c>
      <c r="H3873" s="336">
        <v>150061.65574066172</v>
      </c>
      <c r="I3873" s="336">
        <v>3903.924</v>
      </c>
      <c r="J3873" s="336"/>
      <c r="K3873" s="336"/>
      <c r="L3873" s="337">
        <f t="shared" si="181"/>
        <v>15.375468963090647</v>
      </c>
      <c r="M3873" s="337">
        <f t="shared" si="182"/>
        <v>0.4</v>
      </c>
    </row>
    <row r="3874" spans="1:13">
      <c r="A3874" s="334" t="s">
        <v>1575</v>
      </c>
      <c r="B3874" s="334" t="s">
        <v>908</v>
      </c>
      <c r="C3874" s="334" t="s">
        <v>131</v>
      </c>
      <c r="D3874" s="334" t="s">
        <v>1537</v>
      </c>
      <c r="E3874" s="334" t="s">
        <v>1041</v>
      </c>
      <c r="F3874" s="334" t="str">
        <f t="shared" si="183"/>
        <v>Sylhet FR Non-PNP</v>
      </c>
      <c r="G3874" s="338">
        <v>699410</v>
      </c>
      <c r="H3874" s="336">
        <v>98671.599245734353</v>
      </c>
      <c r="I3874" s="336">
        <v>2797.64</v>
      </c>
      <c r="J3874" s="336"/>
      <c r="K3874" s="336"/>
      <c r="L3874" s="337">
        <f t="shared" si="181"/>
        <v>14.107833637742434</v>
      </c>
      <c r="M3874" s="337">
        <f t="shared" si="182"/>
        <v>0.4</v>
      </c>
    </row>
    <row r="3875" spans="1:13">
      <c r="A3875" s="334" t="s">
        <v>1576</v>
      </c>
      <c r="B3875" s="334" t="s">
        <v>1068</v>
      </c>
      <c r="C3875" s="334" t="s">
        <v>159</v>
      </c>
      <c r="D3875" s="334" t="s">
        <v>1537</v>
      </c>
      <c r="E3875" s="334" t="s">
        <v>1041</v>
      </c>
      <c r="F3875" s="334" t="str">
        <f t="shared" si="183"/>
        <v>Khulna FR Non-PNP</v>
      </c>
      <c r="G3875" s="338">
        <v>238251</v>
      </c>
      <c r="H3875" s="336">
        <v>24645.436113429008</v>
      </c>
      <c r="I3875" s="336">
        <v>953.00400000000002</v>
      </c>
      <c r="J3875" s="336"/>
      <c r="K3875" s="336"/>
      <c r="L3875" s="337">
        <f t="shared" si="181"/>
        <v>10.344315916167826</v>
      </c>
      <c r="M3875" s="337">
        <f t="shared" si="182"/>
        <v>0.4</v>
      </c>
    </row>
    <row r="3876" spans="1:13">
      <c r="A3876" s="334" t="s">
        <v>1577</v>
      </c>
      <c r="B3876" s="334" t="s">
        <v>52</v>
      </c>
      <c r="C3876" s="334" t="s">
        <v>52</v>
      </c>
      <c r="D3876" s="334" t="s">
        <v>1537</v>
      </c>
      <c r="E3876" s="334" t="s">
        <v>1041</v>
      </c>
      <c r="F3876" s="334" t="str">
        <f t="shared" si="183"/>
        <v>Dhaka FR Non-PNP</v>
      </c>
      <c r="G3876" s="338">
        <v>567160</v>
      </c>
      <c r="H3876" s="336">
        <v>85407.812614484807</v>
      </c>
      <c r="I3876" s="336">
        <v>2268.64</v>
      </c>
      <c r="J3876" s="336"/>
      <c r="K3876" s="336"/>
      <c r="L3876" s="337">
        <f t="shared" si="181"/>
        <v>15.05885686834135</v>
      </c>
      <c r="M3876" s="337">
        <f t="shared" si="182"/>
        <v>0.4</v>
      </c>
    </row>
    <row r="3877" spans="1:13">
      <c r="A3877" s="334" t="s">
        <v>1580</v>
      </c>
      <c r="B3877" s="334" t="s">
        <v>1068</v>
      </c>
      <c r="C3877" s="334" t="s">
        <v>159</v>
      </c>
      <c r="D3877" s="334" t="s">
        <v>1537</v>
      </c>
      <c r="E3877" s="334" t="s">
        <v>1041</v>
      </c>
      <c r="F3877" s="334" t="str">
        <f t="shared" si="183"/>
        <v>Khulna FR Non-PNP</v>
      </c>
      <c r="G3877" s="338">
        <v>771351</v>
      </c>
      <c r="H3877" s="336">
        <v>138079.36373756739</v>
      </c>
      <c r="I3877" s="336">
        <v>3085.404</v>
      </c>
      <c r="J3877" s="336"/>
      <c r="K3877" s="336"/>
      <c r="L3877" s="337">
        <f t="shared" si="181"/>
        <v>17.900976823465243</v>
      </c>
      <c r="M3877" s="337">
        <f t="shared" si="182"/>
        <v>0.4</v>
      </c>
    </row>
    <row r="3878" spans="1:13">
      <c r="A3878" s="334" t="s">
        <v>1581</v>
      </c>
      <c r="B3878" s="334" t="s">
        <v>189</v>
      </c>
      <c r="C3878" s="334" t="s">
        <v>189</v>
      </c>
      <c r="D3878" s="334" t="s">
        <v>1537</v>
      </c>
      <c r="E3878" s="334" t="s">
        <v>1041</v>
      </c>
      <c r="F3878" s="334" t="str">
        <f t="shared" si="183"/>
        <v>Barishal FR Non-PNP</v>
      </c>
      <c r="G3878" s="338">
        <v>411206</v>
      </c>
      <c r="H3878" s="336">
        <v>60619.751781864346</v>
      </c>
      <c r="I3878" s="336">
        <v>1644.8240000000001</v>
      </c>
      <c r="J3878" s="336"/>
      <c r="K3878" s="336"/>
      <c r="L3878" s="337">
        <f t="shared" si="181"/>
        <v>14.741942428336246</v>
      </c>
      <c r="M3878" s="337">
        <f t="shared" si="182"/>
        <v>0.4</v>
      </c>
    </row>
    <row r="3879" spans="1:13">
      <c r="A3879" s="334" t="s">
        <v>1582</v>
      </c>
      <c r="B3879" s="334" t="s">
        <v>52</v>
      </c>
      <c r="C3879" s="334" t="s">
        <v>52</v>
      </c>
      <c r="D3879" s="334" t="s">
        <v>1537</v>
      </c>
      <c r="E3879" s="334" t="s">
        <v>1041</v>
      </c>
      <c r="F3879" s="334" t="str">
        <f t="shared" si="183"/>
        <v>Dhaka FR Non-PNP</v>
      </c>
      <c r="G3879" s="338">
        <v>735631</v>
      </c>
      <c r="H3879" s="336">
        <v>130906.96046158244</v>
      </c>
      <c r="I3879" s="336">
        <v>2942.5239999999999</v>
      </c>
      <c r="J3879" s="336"/>
      <c r="K3879" s="336"/>
      <c r="L3879" s="337">
        <f t="shared" si="181"/>
        <v>17.795193576886025</v>
      </c>
      <c r="M3879" s="337">
        <f t="shared" si="182"/>
        <v>0.4</v>
      </c>
    </row>
    <row r="3880" spans="1:13">
      <c r="A3880" s="334" t="s">
        <v>1583</v>
      </c>
      <c r="B3880" s="334" t="s">
        <v>206</v>
      </c>
      <c r="C3880" s="334" t="s">
        <v>52</v>
      </c>
      <c r="D3880" s="334" t="s">
        <v>1537</v>
      </c>
      <c r="E3880" s="334" t="s">
        <v>1041</v>
      </c>
      <c r="F3880" s="334" t="str">
        <f t="shared" si="183"/>
        <v>Dhaka FR Non-PNP</v>
      </c>
      <c r="G3880" s="338">
        <v>59467</v>
      </c>
      <c r="H3880" s="336">
        <v>8952.8854470387141</v>
      </c>
      <c r="I3880" s="336">
        <v>237.86799999999999</v>
      </c>
      <c r="J3880" s="336"/>
      <c r="K3880" s="336"/>
      <c r="L3880" s="337">
        <f t="shared" si="181"/>
        <v>15.05521624941348</v>
      </c>
      <c r="M3880" s="337">
        <f t="shared" si="182"/>
        <v>0.4</v>
      </c>
    </row>
    <row r="3881" spans="1:13">
      <c r="A3881" s="334" t="s">
        <v>1584</v>
      </c>
      <c r="B3881" s="334" t="s">
        <v>52</v>
      </c>
      <c r="C3881" s="334" t="s">
        <v>52</v>
      </c>
      <c r="D3881" s="334" t="s">
        <v>1537</v>
      </c>
      <c r="E3881" s="334" t="s">
        <v>1041</v>
      </c>
      <c r="F3881" s="334" t="str">
        <f t="shared" si="183"/>
        <v>Dhaka FR Non-PNP</v>
      </c>
      <c r="G3881" s="338">
        <v>95708</v>
      </c>
      <c r="H3881" s="336">
        <v>16914.761071526715</v>
      </c>
      <c r="I3881" s="336">
        <v>382.83199999999999</v>
      </c>
      <c r="J3881" s="336"/>
      <c r="K3881" s="336"/>
      <c r="L3881" s="337">
        <f t="shared" si="181"/>
        <v>17.673299067503986</v>
      </c>
      <c r="M3881" s="337">
        <f t="shared" si="182"/>
        <v>0.4</v>
      </c>
    </row>
    <row r="3882" spans="1:13">
      <c r="A3882" s="334" t="s">
        <v>1585</v>
      </c>
      <c r="B3882" s="334" t="s">
        <v>606</v>
      </c>
      <c r="C3882" s="334" t="s">
        <v>107</v>
      </c>
      <c r="D3882" s="334" t="s">
        <v>1537</v>
      </c>
      <c r="E3882" s="334" t="s">
        <v>1041</v>
      </c>
      <c r="F3882" s="334" t="str">
        <f t="shared" si="183"/>
        <v>Rajshahi FR Non-PNP</v>
      </c>
      <c r="G3882" s="338">
        <v>84968</v>
      </c>
      <c r="H3882" s="336">
        <v>13047.043088737862</v>
      </c>
      <c r="I3882" s="336">
        <v>339.87200000000001</v>
      </c>
      <c r="J3882" s="336"/>
      <c r="K3882" s="336"/>
      <c r="L3882" s="337">
        <f t="shared" si="181"/>
        <v>15.355243254799293</v>
      </c>
      <c r="M3882" s="337">
        <f t="shared" si="182"/>
        <v>0.4</v>
      </c>
    </row>
    <row r="3883" spans="1:13">
      <c r="A3883" s="334" t="s">
        <v>1587</v>
      </c>
      <c r="B3883" s="334" t="s">
        <v>189</v>
      </c>
      <c r="C3883" s="334" t="s">
        <v>189</v>
      </c>
      <c r="D3883" s="334" t="s">
        <v>1537</v>
      </c>
      <c r="E3883" s="334" t="s">
        <v>1041</v>
      </c>
      <c r="F3883" s="334" t="str">
        <f t="shared" si="183"/>
        <v>Barishal FR Non-PNP</v>
      </c>
      <c r="G3883" s="338">
        <v>105714</v>
      </c>
      <c r="H3883" s="336">
        <v>17388.728883146712</v>
      </c>
      <c r="I3883" s="336">
        <v>422.85599999999999</v>
      </c>
      <c r="J3883" s="336"/>
      <c r="K3883" s="336"/>
      <c r="L3883" s="337">
        <f t="shared" si="181"/>
        <v>16.448842048495671</v>
      </c>
      <c r="M3883" s="337">
        <f t="shared" si="182"/>
        <v>0.4</v>
      </c>
    </row>
    <row r="3884" spans="1:13">
      <c r="A3884" s="334" t="s">
        <v>1588</v>
      </c>
      <c r="B3884" s="334" t="s">
        <v>79</v>
      </c>
      <c r="C3884" s="334" t="s">
        <v>52</v>
      </c>
      <c r="D3884" s="334" t="s">
        <v>1537</v>
      </c>
      <c r="E3884" s="334" t="s">
        <v>1041</v>
      </c>
      <c r="F3884" s="334" t="str">
        <f t="shared" si="183"/>
        <v>Dhaka FR Non-PNP</v>
      </c>
      <c r="G3884" s="338">
        <v>273927</v>
      </c>
      <c r="H3884" s="336">
        <v>39523.041205952206</v>
      </c>
      <c r="I3884" s="336">
        <v>1095.7080000000001</v>
      </c>
      <c r="J3884" s="336"/>
      <c r="K3884" s="336"/>
      <c r="L3884" s="337">
        <f t="shared" si="181"/>
        <v>14.428311632643808</v>
      </c>
      <c r="M3884" s="337">
        <f t="shared" si="182"/>
        <v>0.4</v>
      </c>
    </row>
    <row r="3885" spans="1:13">
      <c r="A3885" s="334" t="s">
        <v>1589</v>
      </c>
      <c r="B3885" s="334" t="s">
        <v>323</v>
      </c>
      <c r="C3885" s="334" t="s">
        <v>389</v>
      </c>
      <c r="D3885" s="334" t="s">
        <v>1537</v>
      </c>
      <c r="E3885" s="334" t="s">
        <v>1041</v>
      </c>
      <c r="F3885" s="334" t="str">
        <f t="shared" si="183"/>
        <v>Rangpur FR Non-PNP</v>
      </c>
      <c r="G3885" s="338">
        <v>380135</v>
      </c>
      <c r="H3885" s="336">
        <v>65008.635094155303</v>
      </c>
      <c r="I3885" s="336">
        <v>1520.54</v>
      </c>
      <c r="J3885" s="336"/>
      <c r="K3885" s="336"/>
      <c r="L3885" s="337">
        <f t="shared" si="181"/>
        <v>17.101460032397782</v>
      </c>
      <c r="M3885" s="337">
        <f t="shared" si="182"/>
        <v>0.4</v>
      </c>
    </row>
    <row r="3886" spans="1:13">
      <c r="A3886" s="334" t="s">
        <v>1590</v>
      </c>
      <c r="B3886" s="334" t="s">
        <v>52</v>
      </c>
      <c r="C3886" s="334" t="s">
        <v>52</v>
      </c>
      <c r="D3886" s="334" t="s">
        <v>1492</v>
      </c>
      <c r="E3886" s="334" t="s">
        <v>1041</v>
      </c>
      <c r="F3886" s="334" t="str">
        <f t="shared" si="183"/>
        <v>Dhaka FR PNP</v>
      </c>
      <c r="G3886" s="338">
        <v>756505</v>
      </c>
      <c r="H3886" s="336">
        <v>88156.461870038562</v>
      </c>
      <c r="I3886" s="336">
        <v>3026.02</v>
      </c>
      <c r="J3886" s="336"/>
      <c r="K3886" s="336"/>
      <c r="L3886" s="337">
        <f t="shared" si="181"/>
        <v>11.653123491588101</v>
      </c>
      <c r="M3886" s="337">
        <f t="shared" si="182"/>
        <v>0.4</v>
      </c>
    </row>
    <row r="3887" spans="1:13">
      <c r="A3887" s="334" t="s">
        <v>1591</v>
      </c>
      <c r="B3887" s="334" t="s">
        <v>1006</v>
      </c>
      <c r="C3887" s="334" t="s">
        <v>159</v>
      </c>
      <c r="D3887" s="334" t="s">
        <v>1537</v>
      </c>
      <c r="E3887" s="334" t="s">
        <v>1041</v>
      </c>
      <c r="F3887" s="334" t="str">
        <f t="shared" si="183"/>
        <v>Khulna FR Non-PNP</v>
      </c>
      <c r="G3887" s="338">
        <v>266951</v>
      </c>
      <c r="H3887" s="336">
        <v>47567.876055189125</v>
      </c>
      <c r="I3887" s="336">
        <v>1067.8040000000001</v>
      </c>
      <c r="J3887" s="336"/>
      <c r="K3887" s="336"/>
      <c r="L3887" s="337">
        <f t="shared" si="181"/>
        <v>17.818954060928458</v>
      </c>
      <c r="M3887" s="337">
        <f t="shared" si="182"/>
        <v>0.4</v>
      </c>
    </row>
    <row r="3888" spans="1:13">
      <c r="A3888" s="334" t="s">
        <v>1592</v>
      </c>
      <c r="B3888" s="334" t="s">
        <v>52</v>
      </c>
      <c r="C3888" s="334" t="s">
        <v>52</v>
      </c>
      <c r="D3888" s="334" t="s">
        <v>1537</v>
      </c>
      <c r="E3888" s="334" t="s">
        <v>1041</v>
      </c>
      <c r="F3888" s="334" t="str">
        <f t="shared" si="183"/>
        <v>Dhaka FR Non-PNP</v>
      </c>
      <c r="G3888" s="338">
        <v>324484</v>
      </c>
      <c r="H3888" s="336">
        <v>46586.574111879454</v>
      </c>
      <c r="I3888" s="336">
        <v>1297.9359999999999</v>
      </c>
      <c r="J3888" s="336"/>
      <c r="K3888" s="336"/>
      <c r="L3888" s="337">
        <f t="shared" si="181"/>
        <v>14.357125193192715</v>
      </c>
      <c r="M3888" s="337">
        <f t="shared" si="182"/>
        <v>0.4</v>
      </c>
    </row>
    <row r="3889" spans="1:13">
      <c r="A3889" s="334" t="s">
        <v>1593</v>
      </c>
      <c r="B3889" s="334" t="s">
        <v>522</v>
      </c>
      <c r="C3889" s="334" t="s">
        <v>52</v>
      </c>
      <c r="D3889" s="334" t="s">
        <v>1537</v>
      </c>
      <c r="E3889" s="334" t="s">
        <v>1041</v>
      </c>
      <c r="F3889" s="334" t="str">
        <f t="shared" si="183"/>
        <v>Dhaka FR Non-PNP</v>
      </c>
      <c r="G3889" s="338">
        <v>402040</v>
      </c>
      <c r="H3889" s="336">
        <v>60756.808260973237</v>
      </c>
      <c r="I3889" s="336">
        <v>1608.16</v>
      </c>
      <c r="J3889" s="336"/>
      <c r="K3889" s="336"/>
      <c r="L3889" s="337">
        <f t="shared" si="181"/>
        <v>15.112130201217102</v>
      </c>
      <c r="M3889" s="337">
        <f t="shared" si="182"/>
        <v>0.4</v>
      </c>
    </row>
    <row r="3890" spans="1:13">
      <c r="A3890" s="334" t="s">
        <v>775</v>
      </c>
      <c r="B3890" s="334" t="s">
        <v>195</v>
      </c>
      <c r="C3890" s="334" t="s">
        <v>195</v>
      </c>
      <c r="D3890" s="334" t="s">
        <v>1492</v>
      </c>
      <c r="E3890" s="334" t="s">
        <v>1555</v>
      </c>
      <c r="F3890" s="334" t="str">
        <f t="shared" si="183"/>
        <v>Chattogram OWN PNP</v>
      </c>
      <c r="G3890" s="338">
        <v>11530780</v>
      </c>
      <c r="H3890" s="336">
        <v>1950515.686425365</v>
      </c>
      <c r="I3890" s="336">
        <v>34979.644</v>
      </c>
      <c r="J3890" s="336"/>
      <c r="K3890" s="336"/>
      <c r="L3890" s="337">
        <f t="shared" si="181"/>
        <v>16.915730648103295</v>
      </c>
      <c r="M3890" s="337">
        <f t="shared" si="182"/>
        <v>0.30335887077890655</v>
      </c>
    </row>
    <row r="3891" spans="1:13">
      <c r="A3891" s="334" t="s">
        <v>776</v>
      </c>
      <c r="B3891" s="334" t="s">
        <v>195</v>
      </c>
      <c r="C3891" s="334" t="s">
        <v>195</v>
      </c>
      <c r="D3891" s="334" t="s">
        <v>1492</v>
      </c>
      <c r="E3891" s="334" t="s">
        <v>1555</v>
      </c>
      <c r="F3891" s="334" t="str">
        <f t="shared" si="183"/>
        <v>Chattogram OWN PNP</v>
      </c>
      <c r="G3891" s="338">
        <v>16346408</v>
      </c>
      <c r="H3891" s="336">
        <v>2856238.0160569162</v>
      </c>
      <c r="I3891" s="336">
        <v>53056.984000000004</v>
      </c>
      <c r="J3891" s="336"/>
      <c r="K3891" s="336"/>
      <c r="L3891" s="337">
        <f t="shared" si="181"/>
        <v>17.473184421047829</v>
      </c>
      <c r="M3891" s="337">
        <f t="shared" si="182"/>
        <v>0.32457885548923043</v>
      </c>
    </row>
    <row r="3892" spans="1:13">
      <c r="A3892" s="334" t="s">
        <v>777</v>
      </c>
      <c r="B3892" s="334" t="s">
        <v>162</v>
      </c>
      <c r="C3892" s="334" t="s">
        <v>195</v>
      </c>
      <c r="D3892" s="334" t="s">
        <v>1492</v>
      </c>
      <c r="E3892" s="334" t="s">
        <v>1555</v>
      </c>
      <c r="F3892" s="334" t="str">
        <f t="shared" si="183"/>
        <v>Chattogram OWN PNP</v>
      </c>
      <c r="G3892" s="338">
        <v>11082731</v>
      </c>
      <c r="H3892" s="336">
        <v>1860554.2115319057</v>
      </c>
      <c r="I3892" s="336">
        <v>31647.592000000001</v>
      </c>
      <c r="J3892" s="336"/>
      <c r="K3892" s="336"/>
      <c r="L3892" s="337">
        <f t="shared" si="181"/>
        <v>16.787867643200087</v>
      </c>
      <c r="M3892" s="337">
        <f t="shared" si="182"/>
        <v>0.28555770233889105</v>
      </c>
    </row>
    <row r="3893" spans="1:13">
      <c r="A3893" s="334" t="s">
        <v>778</v>
      </c>
      <c r="B3893" s="334" t="s">
        <v>162</v>
      </c>
      <c r="C3893" s="334" t="s">
        <v>195</v>
      </c>
      <c r="D3893" s="334" t="s">
        <v>1492</v>
      </c>
      <c r="E3893" s="334" t="s">
        <v>1555</v>
      </c>
      <c r="F3893" s="334" t="str">
        <f t="shared" si="183"/>
        <v>Chattogram OWN PNP</v>
      </c>
      <c r="G3893" s="338">
        <v>26016567</v>
      </c>
      <c r="H3893" s="336">
        <v>4818567.4298298797</v>
      </c>
      <c r="I3893" s="336">
        <v>0</v>
      </c>
      <c r="J3893" s="336"/>
      <c r="K3893" s="336"/>
      <c r="L3893" s="337">
        <f t="shared" si="181"/>
        <v>18.521150118806524</v>
      </c>
      <c r="M3893" s="337">
        <f t="shared" si="182"/>
        <v>0</v>
      </c>
    </row>
    <row r="3894" spans="1:13">
      <c r="A3894" s="334" t="s">
        <v>779</v>
      </c>
      <c r="B3894" s="334" t="s">
        <v>195</v>
      </c>
      <c r="C3894" s="334" t="s">
        <v>195</v>
      </c>
      <c r="D3894" s="334" t="s">
        <v>1492</v>
      </c>
      <c r="E3894" s="334" t="s">
        <v>1555</v>
      </c>
      <c r="F3894" s="334" t="str">
        <f t="shared" si="183"/>
        <v>Chattogram OWN PNP</v>
      </c>
      <c r="G3894" s="338">
        <v>11254607</v>
      </c>
      <c r="H3894" s="336">
        <v>1921870.1778008007</v>
      </c>
      <c r="I3894" s="336">
        <v>35394.78</v>
      </c>
      <c r="J3894" s="336"/>
      <c r="K3894" s="336"/>
      <c r="L3894" s="337">
        <f t="shared" si="181"/>
        <v>17.076297535762915</v>
      </c>
      <c r="M3894" s="337">
        <f t="shared" si="182"/>
        <v>0.31449147891170254</v>
      </c>
    </row>
    <row r="3895" spans="1:13">
      <c r="A3895" s="334" t="s">
        <v>780</v>
      </c>
      <c r="B3895" s="334" t="s">
        <v>162</v>
      </c>
      <c r="C3895" s="334" t="s">
        <v>195</v>
      </c>
      <c r="D3895" s="334" t="s">
        <v>1537</v>
      </c>
      <c r="E3895" s="334" t="s">
        <v>1555</v>
      </c>
      <c r="F3895" s="334" t="str">
        <f t="shared" si="183"/>
        <v>Chattogram OWN Non-PNP</v>
      </c>
      <c r="G3895" s="338">
        <v>3149934</v>
      </c>
      <c r="H3895" s="336">
        <v>540062.7550559293</v>
      </c>
      <c r="I3895" s="336">
        <v>7.2759576141834259E-12</v>
      </c>
      <c r="J3895" s="336"/>
      <c r="K3895" s="336"/>
      <c r="L3895" s="337">
        <f t="shared" si="181"/>
        <v>17.145208599796991</v>
      </c>
      <c r="M3895" s="337">
        <f t="shared" si="182"/>
        <v>2.3098762114328193E-16</v>
      </c>
    </row>
    <row r="3896" spans="1:13">
      <c r="A3896" s="334" t="s">
        <v>781</v>
      </c>
      <c r="B3896" s="334" t="s">
        <v>455</v>
      </c>
      <c r="C3896" s="334" t="s">
        <v>195</v>
      </c>
      <c r="D3896" s="334" t="s">
        <v>1492</v>
      </c>
      <c r="E3896" s="334" t="s">
        <v>1555</v>
      </c>
      <c r="F3896" s="334" t="str">
        <f t="shared" si="183"/>
        <v>Chattogram OWN PNP</v>
      </c>
      <c r="G3896" s="338">
        <v>8941301</v>
      </c>
      <c r="H3896" s="336">
        <v>1626187.2774604484</v>
      </c>
      <c r="I3896" s="336">
        <v>28437.196</v>
      </c>
      <c r="J3896" s="336"/>
      <c r="K3896" s="336"/>
      <c r="L3896" s="337">
        <f t="shared" si="181"/>
        <v>18.187367559379204</v>
      </c>
      <c r="M3896" s="337">
        <f t="shared" si="182"/>
        <v>0.31804315725418481</v>
      </c>
    </row>
    <row r="3897" spans="1:13">
      <c r="A3897" s="334" t="s">
        <v>782</v>
      </c>
      <c r="B3897" s="334" t="s">
        <v>195</v>
      </c>
      <c r="C3897" s="334" t="s">
        <v>195</v>
      </c>
      <c r="D3897" s="334" t="s">
        <v>1492</v>
      </c>
      <c r="E3897" s="334" t="s">
        <v>1555</v>
      </c>
      <c r="F3897" s="334" t="str">
        <f t="shared" si="183"/>
        <v>Chattogram OWN PNP</v>
      </c>
      <c r="G3897" s="338">
        <v>7411300</v>
      </c>
      <c r="H3897" s="336">
        <v>1244243.3108721718</v>
      </c>
      <c r="I3897" s="336">
        <v>22764.12</v>
      </c>
      <c r="J3897" s="336"/>
      <c r="K3897" s="336"/>
      <c r="L3897" s="337">
        <f t="shared" si="181"/>
        <v>16.788462359804242</v>
      </c>
      <c r="M3897" s="337">
        <f t="shared" si="182"/>
        <v>0.30715421046240199</v>
      </c>
    </row>
    <row r="3898" spans="1:13">
      <c r="A3898" s="334" t="s">
        <v>783</v>
      </c>
      <c r="B3898" s="334" t="s">
        <v>283</v>
      </c>
      <c r="C3898" s="334" t="s">
        <v>195</v>
      </c>
      <c r="D3898" s="334" t="s">
        <v>1537</v>
      </c>
      <c r="E3898" s="334" t="s">
        <v>1555</v>
      </c>
      <c r="F3898" s="334" t="str">
        <f t="shared" si="183"/>
        <v>Chattogram OWN Non-PNP</v>
      </c>
      <c r="G3898" s="338">
        <v>2676954</v>
      </c>
      <c r="H3898" s="336">
        <v>510970.0105184358</v>
      </c>
      <c r="I3898" s="336">
        <v>10707.816000000001</v>
      </c>
      <c r="J3898" s="336"/>
      <c r="K3898" s="336"/>
      <c r="L3898" s="337">
        <f t="shared" si="181"/>
        <v>19.087739666741967</v>
      </c>
      <c r="M3898" s="337">
        <f t="shared" si="182"/>
        <v>0.4</v>
      </c>
    </row>
    <row r="3899" spans="1:13">
      <c r="A3899" s="334" t="s">
        <v>903</v>
      </c>
      <c r="B3899" s="334" t="s">
        <v>76</v>
      </c>
      <c r="C3899" s="334" t="s">
        <v>195</v>
      </c>
      <c r="D3899" s="334" t="s">
        <v>1537</v>
      </c>
      <c r="E3899" s="334" t="s">
        <v>1555</v>
      </c>
      <c r="F3899" s="334" t="str">
        <f t="shared" si="183"/>
        <v>Chattogram OWN Non-PNP</v>
      </c>
      <c r="G3899" s="338">
        <v>4199627</v>
      </c>
      <c r="H3899" s="336">
        <v>778623.85735280369</v>
      </c>
      <c r="I3899" s="336">
        <v>16798.508000000002</v>
      </c>
      <c r="J3899" s="336"/>
      <c r="K3899" s="336"/>
      <c r="L3899" s="337">
        <f t="shared" si="181"/>
        <v>18.540309826391812</v>
      </c>
      <c r="M3899" s="337">
        <f t="shared" si="182"/>
        <v>0.4</v>
      </c>
    </row>
    <row r="3900" spans="1:13">
      <c r="A3900" s="334" t="s">
        <v>1556</v>
      </c>
      <c r="B3900" s="334" t="s">
        <v>283</v>
      </c>
      <c r="C3900" s="334" t="s">
        <v>195</v>
      </c>
      <c r="D3900" s="334" t="s">
        <v>1492</v>
      </c>
      <c r="E3900" s="334" t="s">
        <v>1555</v>
      </c>
      <c r="F3900" s="334" t="str">
        <f t="shared" si="183"/>
        <v>Chattogram OWN PNP</v>
      </c>
      <c r="G3900" s="338">
        <v>8393314</v>
      </c>
      <c r="H3900" s="336">
        <v>1566075.6658108656</v>
      </c>
      <c r="I3900" s="336">
        <v>544982.25240940636</v>
      </c>
      <c r="J3900" s="336"/>
      <c r="K3900" s="336"/>
      <c r="L3900" s="337">
        <f t="shared" si="181"/>
        <v>18.658609290810109</v>
      </c>
      <c r="M3900" s="337">
        <f t="shared" si="182"/>
        <v>6.4930521175474469</v>
      </c>
    </row>
    <row r="3901" spans="1:13">
      <c r="A3901" s="334" t="s">
        <v>784</v>
      </c>
      <c r="B3901" s="334" t="s">
        <v>52</v>
      </c>
      <c r="C3901" s="334" t="s">
        <v>52</v>
      </c>
      <c r="D3901" s="334" t="s">
        <v>1492</v>
      </c>
      <c r="E3901" s="334" t="s">
        <v>1555</v>
      </c>
      <c r="F3901" s="334" t="str">
        <f t="shared" si="183"/>
        <v>Dhaka OWN PNP</v>
      </c>
      <c r="G3901" s="338">
        <v>3634435</v>
      </c>
      <c r="H3901" s="336">
        <v>670833.53252308327</v>
      </c>
      <c r="I3901" s="336">
        <v>0</v>
      </c>
      <c r="J3901" s="336"/>
      <c r="K3901" s="336"/>
      <c r="L3901" s="337">
        <f t="shared" si="181"/>
        <v>18.457711653202857</v>
      </c>
      <c r="M3901" s="337">
        <f t="shared" si="182"/>
        <v>0</v>
      </c>
    </row>
    <row r="3902" spans="1:13">
      <c r="A3902" s="334" t="s">
        <v>785</v>
      </c>
      <c r="B3902" s="334" t="s">
        <v>52</v>
      </c>
      <c r="C3902" s="334" t="s">
        <v>1557</v>
      </c>
      <c r="D3902" s="334" t="s">
        <v>1492</v>
      </c>
      <c r="E3902" s="334" t="s">
        <v>1555</v>
      </c>
      <c r="F3902" s="334" t="str">
        <f t="shared" si="183"/>
        <v>DhakaGBUD OWN PNP</v>
      </c>
      <c r="G3902" s="338">
        <v>9466154</v>
      </c>
      <c r="H3902" s="336">
        <v>1750719.7635715553</v>
      </c>
      <c r="I3902" s="336">
        <v>29044.324000000001</v>
      </c>
      <c r="J3902" s="336"/>
      <c r="K3902" s="336"/>
      <c r="L3902" s="337">
        <f t="shared" si="181"/>
        <v>18.494520198715922</v>
      </c>
      <c r="M3902" s="337">
        <f t="shared" si="182"/>
        <v>0.30682285540674703</v>
      </c>
    </row>
    <row r="3903" spans="1:13">
      <c r="A3903" s="334" t="s">
        <v>786</v>
      </c>
      <c r="B3903" s="334" t="s">
        <v>52</v>
      </c>
      <c r="C3903" s="334" t="s">
        <v>52</v>
      </c>
      <c r="D3903" s="334" t="s">
        <v>1492</v>
      </c>
      <c r="E3903" s="334" t="s">
        <v>1555</v>
      </c>
      <c r="F3903" s="334" t="str">
        <f t="shared" si="183"/>
        <v>Dhaka OWN PNP</v>
      </c>
      <c r="G3903" s="338">
        <v>5799412</v>
      </c>
      <c r="H3903" s="336">
        <v>1020473.4204106502</v>
      </c>
      <c r="I3903" s="336">
        <v>23197.648000000001</v>
      </c>
      <c r="J3903" s="336"/>
      <c r="K3903" s="336"/>
      <c r="L3903" s="337">
        <f t="shared" si="181"/>
        <v>17.596153203301476</v>
      </c>
      <c r="M3903" s="337">
        <f t="shared" si="182"/>
        <v>0.4</v>
      </c>
    </row>
    <row r="3904" spans="1:13">
      <c r="A3904" s="334" t="s">
        <v>787</v>
      </c>
      <c r="B3904" s="334" t="s">
        <v>52</v>
      </c>
      <c r="C3904" s="334" t="s">
        <v>52</v>
      </c>
      <c r="D3904" s="334" t="s">
        <v>1492</v>
      </c>
      <c r="E3904" s="334" t="s">
        <v>1555</v>
      </c>
      <c r="F3904" s="334" t="str">
        <f t="shared" si="183"/>
        <v>Dhaka OWN PNP</v>
      </c>
      <c r="G3904" s="338">
        <v>15139883</v>
      </c>
      <c r="H3904" s="336">
        <v>2603523.5353766782</v>
      </c>
      <c r="I3904" s="336">
        <v>47949.944000000003</v>
      </c>
      <c r="J3904" s="336"/>
      <c r="K3904" s="336"/>
      <c r="L3904" s="337">
        <f t="shared" si="181"/>
        <v>17.196457432178825</v>
      </c>
      <c r="M3904" s="337">
        <f t="shared" si="182"/>
        <v>0.31671277776717299</v>
      </c>
    </row>
    <row r="3905" spans="1:13">
      <c r="A3905" s="334" t="s">
        <v>788</v>
      </c>
      <c r="B3905" s="334" t="s">
        <v>52</v>
      </c>
      <c r="C3905" s="334" t="s">
        <v>1557</v>
      </c>
      <c r="D3905" s="334" t="s">
        <v>1492</v>
      </c>
      <c r="E3905" s="334" t="s">
        <v>1555</v>
      </c>
      <c r="F3905" s="334" t="str">
        <f t="shared" si="183"/>
        <v>DhakaGBUD OWN PNP</v>
      </c>
      <c r="G3905" s="338">
        <v>48869552</v>
      </c>
      <c r="H3905" s="336">
        <v>9047405.3566508014</v>
      </c>
      <c r="I3905" s="336">
        <v>675277.65252557397</v>
      </c>
      <c r="J3905" s="336"/>
      <c r="K3905" s="336"/>
      <c r="L3905" s="337">
        <f t="shared" si="181"/>
        <v>18.51337895761926</v>
      </c>
      <c r="M3905" s="337">
        <f t="shared" si="182"/>
        <v>1.3817962819171616</v>
      </c>
    </row>
    <row r="3906" spans="1:13">
      <c r="A3906" s="334" t="s">
        <v>789</v>
      </c>
      <c r="B3906" s="334" t="s">
        <v>52</v>
      </c>
      <c r="C3906" s="334" t="s">
        <v>52</v>
      </c>
      <c r="D3906" s="334" t="s">
        <v>1492</v>
      </c>
      <c r="E3906" s="334" t="s">
        <v>1555</v>
      </c>
      <c r="F3906" s="334" t="str">
        <f t="shared" si="183"/>
        <v>Dhaka OWN PNP</v>
      </c>
      <c r="G3906" s="338">
        <v>8532490</v>
      </c>
      <c r="H3906" s="336">
        <v>1533777.0585602713</v>
      </c>
      <c r="I3906" s="336">
        <v>34047.572</v>
      </c>
      <c r="J3906" s="336"/>
      <c r="K3906" s="336"/>
      <c r="L3906" s="337">
        <f t="shared" si="181"/>
        <v>17.975726412340023</v>
      </c>
      <c r="M3906" s="337">
        <f t="shared" si="182"/>
        <v>0.39903442019855867</v>
      </c>
    </row>
    <row r="3907" spans="1:13">
      <c r="A3907" s="334" t="s">
        <v>790</v>
      </c>
      <c r="B3907" s="334" t="s">
        <v>103</v>
      </c>
      <c r="C3907" s="334" t="s">
        <v>52</v>
      </c>
      <c r="D3907" s="334" t="s">
        <v>1492</v>
      </c>
      <c r="E3907" s="334" t="s">
        <v>1555</v>
      </c>
      <c r="F3907" s="334" t="str">
        <f t="shared" si="183"/>
        <v>Dhaka OWN PNP</v>
      </c>
      <c r="G3907" s="338">
        <v>10290261</v>
      </c>
      <c r="H3907" s="336">
        <v>1861623.4965011191</v>
      </c>
      <c r="I3907" s="336">
        <v>30068.932000000001</v>
      </c>
      <c r="J3907" s="336"/>
      <c r="K3907" s="336"/>
      <c r="L3907" s="337">
        <f t="shared" ref="L3907:L3970" si="184">(H3907/G3907)*100</f>
        <v>18.091120298125762</v>
      </c>
      <c r="M3907" s="337">
        <f t="shared" ref="M3907:M3970" si="185">(I3907/G3907)*100</f>
        <v>0.2922076709230213</v>
      </c>
    </row>
    <row r="3908" spans="1:13">
      <c r="A3908" s="334" t="s">
        <v>791</v>
      </c>
      <c r="B3908" s="334" t="s">
        <v>52</v>
      </c>
      <c r="C3908" s="334" t="s">
        <v>1557</v>
      </c>
      <c r="D3908" s="334" t="s">
        <v>1492</v>
      </c>
      <c r="E3908" s="334" t="s">
        <v>1555</v>
      </c>
      <c r="F3908" s="334" t="str">
        <f t="shared" ref="F3908:F3971" si="186">CONCATENATE(C3908," ",E3908," ",D3908)</f>
        <v>DhakaGBUD OWN PNP</v>
      </c>
      <c r="G3908" s="338">
        <v>31569572</v>
      </c>
      <c r="H3908" s="336">
        <v>5893948.3496620459</v>
      </c>
      <c r="I3908" s="336">
        <v>54598.219720680732</v>
      </c>
      <c r="J3908" s="336"/>
      <c r="K3908" s="336"/>
      <c r="L3908" s="337">
        <f t="shared" si="184"/>
        <v>18.669712562660166</v>
      </c>
      <c r="M3908" s="337">
        <f t="shared" si="185"/>
        <v>0.17294570772350265</v>
      </c>
    </row>
    <row r="3909" spans="1:13">
      <c r="A3909" s="334" t="s">
        <v>792</v>
      </c>
      <c r="B3909" s="334" t="s">
        <v>52</v>
      </c>
      <c r="C3909" s="334" t="s">
        <v>52</v>
      </c>
      <c r="D3909" s="334" t="s">
        <v>1492</v>
      </c>
      <c r="E3909" s="334" t="s">
        <v>1555</v>
      </c>
      <c r="F3909" s="334" t="str">
        <f t="shared" si="186"/>
        <v>Dhaka OWN PNP</v>
      </c>
      <c r="G3909" s="338">
        <v>7571457</v>
      </c>
      <c r="H3909" s="336">
        <v>1319663.9273485749</v>
      </c>
      <c r="I3909" s="336">
        <v>23607.252</v>
      </c>
      <c r="J3909" s="336"/>
      <c r="K3909" s="336"/>
      <c r="L3909" s="337">
        <f t="shared" si="184"/>
        <v>17.429458126072365</v>
      </c>
      <c r="M3909" s="337">
        <f t="shared" si="185"/>
        <v>0.31179272364618854</v>
      </c>
    </row>
    <row r="3910" spans="1:13">
      <c r="A3910" s="334" t="s">
        <v>793</v>
      </c>
      <c r="B3910" s="334" t="s">
        <v>52</v>
      </c>
      <c r="C3910" s="334" t="s">
        <v>52</v>
      </c>
      <c r="D3910" s="334" t="s">
        <v>1492</v>
      </c>
      <c r="E3910" s="334" t="s">
        <v>1555</v>
      </c>
      <c r="F3910" s="334" t="str">
        <f t="shared" si="186"/>
        <v>Dhaka OWN PNP</v>
      </c>
      <c r="G3910" s="338">
        <v>6614935</v>
      </c>
      <c r="H3910" s="336">
        <v>1219467.6957454216</v>
      </c>
      <c r="I3910" s="336">
        <v>4855.6275168035645</v>
      </c>
      <c r="J3910" s="336"/>
      <c r="K3910" s="336"/>
      <c r="L3910" s="337">
        <f t="shared" si="184"/>
        <v>18.435066946922706</v>
      </c>
      <c r="M3910" s="337">
        <f t="shared" si="185"/>
        <v>7.3404009514886598E-2</v>
      </c>
    </row>
    <row r="3911" spans="1:13">
      <c r="A3911" s="334" t="s">
        <v>794</v>
      </c>
      <c r="B3911" s="334" t="s">
        <v>52</v>
      </c>
      <c r="C3911" s="334" t="s">
        <v>52</v>
      </c>
      <c r="D3911" s="334" t="s">
        <v>1492</v>
      </c>
      <c r="E3911" s="334" t="s">
        <v>1555</v>
      </c>
      <c r="F3911" s="334" t="str">
        <f t="shared" si="186"/>
        <v>Dhaka OWN PNP</v>
      </c>
      <c r="G3911" s="338">
        <v>19045281</v>
      </c>
      <c r="H3911" s="336">
        <v>3569729.6851661773</v>
      </c>
      <c r="I3911" s="336">
        <v>76181.123999999996</v>
      </c>
      <c r="J3911" s="336"/>
      <c r="K3911" s="336"/>
      <c r="L3911" s="337">
        <f t="shared" si="184"/>
        <v>18.743381550349284</v>
      </c>
      <c r="M3911" s="337">
        <f t="shared" si="185"/>
        <v>0.4</v>
      </c>
    </row>
    <row r="3912" spans="1:13">
      <c r="A3912" s="334" t="s">
        <v>795</v>
      </c>
      <c r="B3912" s="334" t="s">
        <v>52</v>
      </c>
      <c r="C3912" s="334" t="s">
        <v>1557</v>
      </c>
      <c r="D3912" s="334" t="s">
        <v>1492</v>
      </c>
      <c r="E3912" s="334" t="s">
        <v>1555</v>
      </c>
      <c r="F3912" s="334" t="str">
        <f t="shared" si="186"/>
        <v>DhakaGBUD OWN PNP</v>
      </c>
      <c r="G3912" s="338">
        <v>18706199</v>
      </c>
      <c r="H3912" s="336">
        <v>3443243.1394232619</v>
      </c>
      <c r="I3912" s="336">
        <v>74824.796000000002</v>
      </c>
      <c r="J3912" s="336"/>
      <c r="K3912" s="336"/>
      <c r="L3912" s="337">
        <f t="shared" si="184"/>
        <v>18.4069630576648</v>
      </c>
      <c r="M3912" s="337">
        <f t="shared" si="185"/>
        <v>0.4</v>
      </c>
    </row>
    <row r="3913" spans="1:13">
      <c r="A3913" s="334" t="s">
        <v>796</v>
      </c>
      <c r="B3913" s="334" t="s">
        <v>52</v>
      </c>
      <c r="C3913" s="334" t="s">
        <v>1557</v>
      </c>
      <c r="D3913" s="334" t="s">
        <v>1492</v>
      </c>
      <c r="E3913" s="334" t="s">
        <v>1555</v>
      </c>
      <c r="F3913" s="334" t="str">
        <f t="shared" si="186"/>
        <v>DhakaGBUD OWN PNP</v>
      </c>
      <c r="G3913" s="338">
        <v>8815431</v>
      </c>
      <c r="H3913" s="336">
        <v>1540471.9913179572</v>
      </c>
      <c r="I3913" s="336">
        <v>24227.652000000002</v>
      </c>
      <c r="J3913" s="336"/>
      <c r="K3913" s="336"/>
      <c r="L3913" s="337">
        <f t="shared" si="184"/>
        <v>17.474721216897475</v>
      </c>
      <c r="M3913" s="337">
        <f t="shared" si="185"/>
        <v>0.27483230258395763</v>
      </c>
    </row>
    <row r="3914" spans="1:13">
      <c r="A3914" s="334" t="s">
        <v>797</v>
      </c>
      <c r="B3914" s="334" t="s">
        <v>52</v>
      </c>
      <c r="C3914" s="334" t="s">
        <v>52</v>
      </c>
      <c r="D3914" s="334" t="s">
        <v>1492</v>
      </c>
      <c r="E3914" s="334" t="s">
        <v>1555</v>
      </c>
      <c r="F3914" s="334" t="str">
        <f t="shared" si="186"/>
        <v>Dhaka OWN PNP</v>
      </c>
      <c r="G3914" s="338">
        <v>5497726</v>
      </c>
      <c r="H3914" s="336">
        <v>926964.10820589028</v>
      </c>
      <c r="I3914" s="336">
        <v>18685.272000000001</v>
      </c>
      <c r="J3914" s="336"/>
      <c r="K3914" s="336"/>
      <c r="L3914" s="337">
        <f t="shared" si="184"/>
        <v>16.860864077363811</v>
      </c>
      <c r="M3914" s="337">
        <f t="shared" si="185"/>
        <v>0.3398727401110932</v>
      </c>
    </row>
    <row r="3915" spans="1:13">
      <c r="A3915" s="334" t="s">
        <v>798</v>
      </c>
      <c r="B3915" s="334" t="s">
        <v>52</v>
      </c>
      <c r="C3915" s="334" t="s">
        <v>1557</v>
      </c>
      <c r="D3915" s="334" t="s">
        <v>1492</v>
      </c>
      <c r="E3915" s="334" t="s">
        <v>1555</v>
      </c>
      <c r="F3915" s="334" t="str">
        <f t="shared" si="186"/>
        <v>DhakaGBUD OWN PNP</v>
      </c>
      <c r="G3915" s="338">
        <v>15118115</v>
      </c>
      <c r="H3915" s="336">
        <v>2805693.1928616883</v>
      </c>
      <c r="I3915" s="336">
        <v>41743.008000000002</v>
      </c>
      <c r="J3915" s="336"/>
      <c r="K3915" s="336"/>
      <c r="L3915" s="337">
        <f t="shared" si="184"/>
        <v>18.558485584093575</v>
      </c>
      <c r="M3915" s="337">
        <f t="shared" si="185"/>
        <v>0.27611251799579511</v>
      </c>
    </row>
    <row r="3916" spans="1:13">
      <c r="A3916" s="334" t="s">
        <v>799</v>
      </c>
      <c r="B3916" s="334" t="s">
        <v>52</v>
      </c>
      <c r="C3916" s="334" t="s">
        <v>52</v>
      </c>
      <c r="D3916" s="334" t="s">
        <v>1492</v>
      </c>
      <c r="E3916" s="334" t="s">
        <v>1555</v>
      </c>
      <c r="F3916" s="334" t="str">
        <f t="shared" si="186"/>
        <v>Dhaka OWN PNP</v>
      </c>
      <c r="G3916" s="338">
        <v>6858345</v>
      </c>
      <c r="H3916" s="336">
        <v>1135551.4244726163</v>
      </c>
      <c r="I3916" s="336">
        <v>21938.36</v>
      </c>
      <c r="J3916" s="336"/>
      <c r="K3916" s="336"/>
      <c r="L3916" s="337">
        <f t="shared" si="184"/>
        <v>16.557222252199566</v>
      </c>
      <c r="M3916" s="337">
        <f t="shared" si="185"/>
        <v>0.31987833799553683</v>
      </c>
    </row>
    <row r="3917" spans="1:13">
      <c r="A3917" s="334" t="s">
        <v>800</v>
      </c>
      <c r="B3917" s="334" t="s">
        <v>52</v>
      </c>
      <c r="C3917" s="334" t="s">
        <v>52</v>
      </c>
      <c r="D3917" s="334" t="s">
        <v>1537</v>
      </c>
      <c r="E3917" s="334" t="s">
        <v>1555</v>
      </c>
      <c r="F3917" s="334" t="str">
        <f t="shared" si="186"/>
        <v>Dhaka OWN Non-PNP</v>
      </c>
      <c r="G3917" s="338">
        <v>2600692</v>
      </c>
      <c r="H3917" s="336">
        <v>445713.66703752044</v>
      </c>
      <c r="I3917" s="336">
        <v>10402.768</v>
      </c>
      <c r="J3917" s="336"/>
      <c r="K3917" s="336"/>
      <c r="L3917" s="337">
        <f t="shared" si="184"/>
        <v>17.138271930606177</v>
      </c>
      <c r="M3917" s="337">
        <f t="shared" si="185"/>
        <v>0.4</v>
      </c>
    </row>
    <row r="3918" spans="1:13">
      <c r="A3918" s="334" t="s">
        <v>801</v>
      </c>
      <c r="B3918" s="334" t="s">
        <v>52</v>
      </c>
      <c r="C3918" s="334" t="s">
        <v>52</v>
      </c>
      <c r="D3918" s="334" t="s">
        <v>1492</v>
      </c>
      <c r="E3918" s="334" t="s">
        <v>1555</v>
      </c>
      <c r="F3918" s="334" t="str">
        <f t="shared" si="186"/>
        <v>Dhaka OWN PNP</v>
      </c>
      <c r="G3918" s="338">
        <v>12810320</v>
      </c>
      <c r="H3918" s="336">
        <v>2203152.4253384243</v>
      </c>
      <c r="I3918" s="336">
        <v>41595.804000000004</v>
      </c>
      <c r="J3918" s="336"/>
      <c r="K3918" s="336"/>
      <c r="L3918" s="337">
        <f t="shared" si="184"/>
        <v>17.198262224038309</v>
      </c>
      <c r="M3918" s="337">
        <f t="shared" si="185"/>
        <v>0.3247054250010929</v>
      </c>
    </row>
    <row r="3919" spans="1:13">
      <c r="A3919" s="334" t="s">
        <v>802</v>
      </c>
      <c r="B3919" s="334" t="s">
        <v>52</v>
      </c>
      <c r="C3919" s="334" t="s">
        <v>1557</v>
      </c>
      <c r="D3919" s="334" t="s">
        <v>1492</v>
      </c>
      <c r="E3919" s="334" t="s">
        <v>1555</v>
      </c>
      <c r="F3919" s="334" t="str">
        <f t="shared" si="186"/>
        <v>DhakaGBUD OWN PNP</v>
      </c>
      <c r="G3919" s="338">
        <v>7887129</v>
      </c>
      <c r="H3919" s="336">
        <v>1245661.1655788729</v>
      </c>
      <c r="I3919" s="336">
        <v>25470.528000000002</v>
      </c>
      <c r="J3919" s="336"/>
      <c r="K3919" s="336"/>
      <c r="L3919" s="337">
        <f t="shared" si="184"/>
        <v>15.79359441919706</v>
      </c>
      <c r="M3919" s="337">
        <f t="shared" si="185"/>
        <v>0.32293789032739295</v>
      </c>
    </row>
    <row r="3920" spans="1:13">
      <c r="A3920" s="334" t="s">
        <v>803</v>
      </c>
      <c r="B3920" s="334" t="s">
        <v>52</v>
      </c>
      <c r="C3920" s="334" t="s">
        <v>52</v>
      </c>
      <c r="D3920" s="334" t="s">
        <v>1492</v>
      </c>
      <c r="E3920" s="334" t="s">
        <v>1555</v>
      </c>
      <c r="F3920" s="334" t="str">
        <f t="shared" si="186"/>
        <v>Dhaka OWN PNP</v>
      </c>
      <c r="G3920" s="338">
        <v>9260837</v>
      </c>
      <c r="H3920" s="336">
        <v>1685816.0248432988</v>
      </c>
      <c r="I3920" s="336">
        <v>31489.200000000001</v>
      </c>
      <c r="J3920" s="336"/>
      <c r="K3920" s="336"/>
      <c r="L3920" s="337">
        <f t="shared" si="184"/>
        <v>18.203711228729098</v>
      </c>
      <c r="M3920" s="337">
        <f t="shared" si="185"/>
        <v>0.34002542102835848</v>
      </c>
    </row>
    <row r="3921" spans="1:13">
      <c r="A3921" s="334" t="s">
        <v>804</v>
      </c>
      <c r="B3921" s="334" t="s">
        <v>52</v>
      </c>
      <c r="C3921" s="334" t="s">
        <v>52</v>
      </c>
      <c r="D3921" s="334" t="s">
        <v>1492</v>
      </c>
      <c r="E3921" s="334" t="s">
        <v>1555</v>
      </c>
      <c r="F3921" s="334" t="str">
        <f t="shared" si="186"/>
        <v>Dhaka OWN PNP</v>
      </c>
      <c r="G3921" s="338">
        <v>17586636</v>
      </c>
      <c r="H3921" s="336">
        <v>3164801.1446074741</v>
      </c>
      <c r="I3921" s="336">
        <v>70346.543999999994</v>
      </c>
      <c r="J3921" s="336"/>
      <c r="K3921" s="336"/>
      <c r="L3921" s="337">
        <f t="shared" si="184"/>
        <v>17.995488987248464</v>
      </c>
      <c r="M3921" s="337">
        <f t="shared" si="185"/>
        <v>0.4</v>
      </c>
    </row>
    <row r="3922" spans="1:13">
      <c r="A3922" s="334" t="s">
        <v>805</v>
      </c>
      <c r="B3922" s="334" t="s">
        <v>52</v>
      </c>
      <c r="C3922" s="334" t="s">
        <v>52</v>
      </c>
      <c r="D3922" s="334" t="s">
        <v>1492</v>
      </c>
      <c r="E3922" s="334" t="s">
        <v>1555</v>
      </c>
      <c r="F3922" s="334" t="str">
        <f t="shared" si="186"/>
        <v>Dhaka OWN PNP</v>
      </c>
      <c r="G3922" s="338">
        <v>24528587</v>
      </c>
      <c r="H3922" s="336">
        <v>4368567.8727861857</v>
      </c>
      <c r="I3922" s="336">
        <v>87068.552786185057</v>
      </c>
      <c r="J3922" s="336"/>
      <c r="K3922" s="336"/>
      <c r="L3922" s="337">
        <f t="shared" si="184"/>
        <v>17.81010815170962</v>
      </c>
      <c r="M3922" s="337">
        <f t="shared" si="185"/>
        <v>0.35496766603875329</v>
      </c>
    </row>
    <row r="3923" spans="1:13">
      <c r="A3923" s="334" t="s">
        <v>806</v>
      </c>
      <c r="B3923" s="334" t="s">
        <v>52</v>
      </c>
      <c r="C3923" s="334" t="s">
        <v>52</v>
      </c>
      <c r="D3923" s="334" t="s">
        <v>1537</v>
      </c>
      <c r="E3923" s="334" t="s">
        <v>1555</v>
      </c>
      <c r="F3923" s="334" t="str">
        <f t="shared" si="186"/>
        <v>Dhaka OWN Non-PNP</v>
      </c>
      <c r="G3923" s="338">
        <v>3435179</v>
      </c>
      <c r="H3923" s="336">
        <v>572349.03238675732</v>
      </c>
      <c r="I3923" s="336">
        <v>13740.716</v>
      </c>
      <c r="J3923" s="336"/>
      <c r="K3923" s="336"/>
      <c r="L3923" s="337">
        <f t="shared" si="184"/>
        <v>16.661403449041735</v>
      </c>
      <c r="M3923" s="337">
        <f t="shared" si="185"/>
        <v>0.4</v>
      </c>
    </row>
    <row r="3924" spans="1:13">
      <c r="A3924" s="334" t="s">
        <v>807</v>
      </c>
      <c r="B3924" s="334" t="s">
        <v>52</v>
      </c>
      <c r="C3924" s="334" t="s">
        <v>52</v>
      </c>
      <c r="D3924" s="334" t="s">
        <v>1492</v>
      </c>
      <c r="E3924" s="334" t="s">
        <v>1555</v>
      </c>
      <c r="F3924" s="334" t="str">
        <f t="shared" si="186"/>
        <v>Dhaka OWN PNP</v>
      </c>
      <c r="G3924" s="338">
        <v>10883459</v>
      </c>
      <c r="H3924" s="336">
        <v>1977005.5868629562</v>
      </c>
      <c r="I3924" s="336">
        <v>31827.608</v>
      </c>
      <c r="J3924" s="336"/>
      <c r="K3924" s="336"/>
      <c r="L3924" s="337">
        <f t="shared" si="184"/>
        <v>18.165232090854168</v>
      </c>
      <c r="M3924" s="337">
        <f t="shared" si="185"/>
        <v>0.29244018836290925</v>
      </c>
    </row>
    <row r="3925" spans="1:13">
      <c r="A3925" s="334" t="s">
        <v>808</v>
      </c>
      <c r="B3925" s="334" t="s">
        <v>52</v>
      </c>
      <c r="C3925" s="334" t="s">
        <v>52</v>
      </c>
      <c r="D3925" s="334" t="s">
        <v>1492</v>
      </c>
      <c r="E3925" s="334" t="s">
        <v>1555</v>
      </c>
      <c r="F3925" s="334" t="str">
        <f t="shared" si="186"/>
        <v>Dhaka OWN PNP</v>
      </c>
      <c r="G3925" s="338">
        <v>10041585</v>
      </c>
      <c r="H3925" s="336">
        <v>1731077.2734967868</v>
      </c>
      <c r="I3925" s="336">
        <v>40166.340000000004</v>
      </c>
      <c r="J3925" s="336"/>
      <c r="K3925" s="336"/>
      <c r="L3925" s="337">
        <f t="shared" si="184"/>
        <v>17.239084004136664</v>
      </c>
      <c r="M3925" s="337">
        <f t="shared" si="185"/>
        <v>0.4</v>
      </c>
    </row>
    <row r="3926" spans="1:13">
      <c r="A3926" s="334" t="s">
        <v>809</v>
      </c>
      <c r="B3926" s="334" t="s">
        <v>52</v>
      </c>
      <c r="C3926" s="334" t="s">
        <v>1557</v>
      </c>
      <c r="D3926" s="334" t="s">
        <v>1492</v>
      </c>
      <c r="E3926" s="334" t="s">
        <v>1555</v>
      </c>
      <c r="F3926" s="334" t="str">
        <f t="shared" si="186"/>
        <v>DhakaGBUD OWN PNP</v>
      </c>
      <c r="G3926" s="338">
        <v>31534122</v>
      </c>
      <c r="H3926" s="336">
        <v>5953182.957222173</v>
      </c>
      <c r="I3926" s="336">
        <v>543814.47599738603</v>
      </c>
      <c r="J3926" s="336"/>
      <c r="K3926" s="336"/>
      <c r="L3926" s="337">
        <f t="shared" si="184"/>
        <v>18.878543557427008</v>
      </c>
      <c r="M3926" s="337">
        <f t="shared" si="185"/>
        <v>1.724527088457976</v>
      </c>
    </row>
    <row r="3927" spans="1:13">
      <c r="A3927" s="334" t="s">
        <v>810</v>
      </c>
      <c r="B3927" s="334" t="s">
        <v>52</v>
      </c>
      <c r="C3927" s="334" t="s">
        <v>52</v>
      </c>
      <c r="D3927" s="334" t="s">
        <v>1492</v>
      </c>
      <c r="E3927" s="334" t="s">
        <v>1555</v>
      </c>
      <c r="F3927" s="334" t="str">
        <f t="shared" si="186"/>
        <v>Dhaka OWN PNP</v>
      </c>
      <c r="G3927" s="338">
        <v>12500045</v>
      </c>
      <c r="H3927" s="336">
        <v>2185267.5213330756</v>
      </c>
      <c r="I3927" s="336">
        <v>16281.900762098026</v>
      </c>
      <c r="J3927" s="336"/>
      <c r="K3927" s="336"/>
      <c r="L3927" s="337">
        <f t="shared" si="184"/>
        <v>17.482077235186559</v>
      </c>
      <c r="M3927" s="337">
        <f t="shared" si="185"/>
        <v>0.13025473717973038</v>
      </c>
    </row>
    <row r="3928" spans="1:13">
      <c r="A3928" s="334" t="s">
        <v>811</v>
      </c>
      <c r="B3928" s="334" t="s">
        <v>52</v>
      </c>
      <c r="C3928" s="334" t="s">
        <v>52</v>
      </c>
      <c r="D3928" s="334" t="s">
        <v>1492</v>
      </c>
      <c r="E3928" s="334" t="s">
        <v>1555</v>
      </c>
      <c r="F3928" s="334" t="str">
        <f t="shared" si="186"/>
        <v>Dhaka OWN PNP</v>
      </c>
      <c r="G3928" s="338">
        <v>10160340</v>
      </c>
      <c r="H3928" s="336">
        <v>1750956.3195186192</v>
      </c>
      <c r="I3928" s="336">
        <v>131217.82984887876</v>
      </c>
      <c r="J3928" s="336"/>
      <c r="K3928" s="336"/>
      <c r="L3928" s="337">
        <f t="shared" si="184"/>
        <v>17.233245339414026</v>
      </c>
      <c r="M3928" s="337">
        <f t="shared" si="185"/>
        <v>1.2914708548028782</v>
      </c>
    </row>
    <row r="3929" spans="1:13">
      <c r="A3929" s="334" t="s">
        <v>812</v>
      </c>
      <c r="B3929" s="334" t="s">
        <v>52</v>
      </c>
      <c r="C3929" s="334" t="s">
        <v>1557</v>
      </c>
      <c r="D3929" s="334" t="s">
        <v>1492</v>
      </c>
      <c r="E3929" s="334" t="s">
        <v>1555</v>
      </c>
      <c r="F3929" s="334" t="str">
        <f t="shared" si="186"/>
        <v>DhakaGBUD OWN PNP</v>
      </c>
      <c r="G3929" s="338">
        <v>19528283</v>
      </c>
      <c r="H3929" s="336">
        <v>3606995.8666216764</v>
      </c>
      <c r="I3929" s="336">
        <v>52787.423999999999</v>
      </c>
      <c r="J3929" s="336"/>
      <c r="K3929" s="336"/>
      <c r="L3929" s="337">
        <f t="shared" si="184"/>
        <v>18.470624717092008</v>
      </c>
      <c r="M3929" s="337">
        <f t="shared" si="185"/>
        <v>0.27031267418646071</v>
      </c>
    </row>
    <row r="3930" spans="1:13">
      <c r="A3930" s="334" t="s">
        <v>813</v>
      </c>
      <c r="B3930" s="334" t="s">
        <v>52</v>
      </c>
      <c r="C3930" s="334" t="s">
        <v>1557</v>
      </c>
      <c r="D3930" s="334" t="s">
        <v>1492</v>
      </c>
      <c r="E3930" s="334" t="s">
        <v>1555</v>
      </c>
      <c r="F3930" s="334" t="str">
        <f t="shared" si="186"/>
        <v>DhakaGBUD OWN PNP</v>
      </c>
      <c r="G3930" s="338">
        <v>51693540</v>
      </c>
      <c r="H3930" s="336">
        <v>10020973.712810688</v>
      </c>
      <c r="I3930" s="336">
        <v>499448.790981967</v>
      </c>
      <c r="J3930" s="336"/>
      <c r="K3930" s="336"/>
      <c r="L3930" s="337">
        <f t="shared" si="184"/>
        <v>19.385350109144561</v>
      </c>
      <c r="M3930" s="337">
        <f t="shared" si="185"/>
        <v>0.96617254492914784</v>
      </c>
    </row>
    <row r="3931" spans="1:13">
      <c r="A3931" s="334" t="s">
        <v>814</v>
      </c>
      <c r="B3931" s="334" t="s">
        <v>52</v>
      </c>
      <c r="C3931" s="334" t="s">
        <v>52</v>
      </c>
      <c r="D3931" s="334" t="s">
        <v>1492</v>
      </c>
      <c r="E3931" s="334" t="s">
        <v>1555</v>
      </c>
      <c r="F3931" s="334" t="str">
        <f t="shared" si="186"/>
        <v>Dhaka OWN PNP</v>
      </c>
      <c r="G3931" s="338">
        <v>17150193</v>
      </c>
      <c r="H3931" s="336">
        <v>3252044.5046668346</v>
      </c>
      <c r="I3931" s="336">
        <v>56181.3</v>
      </c>
      <c r="J3931" s="336"/>
      <c r="K3931" s="336"/>
      <c r="L3931" s="337">
        <f t="shared" si="184"/>
        <v>18.962145234557038</v>
      </c>
      <c r="M3931" s="337">
        <f t="shared" si="185"/>
        <v>0.32758406858744971</v>
      </c>
    </row>
    <row r="3932" spans="1:13">
      <c r="A3932" s="334" t="s">
        <v>815</v>
      </c>
      <c r="B3932" s="334" t="s">
        <v>52</v>
      </c>
      <c r="C3932" s="334" t="s">
        <v>1557</v>
      </c>
      <c r="D3932" s="334" t="s">
        <v>1492</v>
      </c>
      <c r="E3932" s="334" t="s">
        <v>1555</v>
      </c>
      <c r="F3932" s="334" t="str">
        <f t="shared" si="186"/>
        <v>DhakaGBUD OWN PNP</v>
      </c>
      <c r="G3932" s="338">
        <v>12104044</v>
      </c>
      <c r="H3932" s="336">
        <v>2294678.3426713236</v>
      </c>
      <c r="I3932" s="336">
        <v>34310.023999999998</v>
      </c>
      <c r="J3932" s="336"/>
      <c r="K3932" s="336"/>
      <c r="L3932" s="337">
        <f t="shared" si="184"/>
        <v>18.957947795557615</v>
      </c>
      <c r="M3932" s="337">
        <f t="shared" si="185"/>
        <v>0.28345918108030671</v>
      </c>
    </row>
    <row r="3933" spans="1:13">
      <c r="A3933" s="334" t="s">
        <v>816</v>
      </c>
      <c r="B3933" s="334" t="s">
        <v>52</v>
      </c>
      <c r="C3933" s="334" t="s">
        <v>52</v>
      </c>
      <c r="D3933" s="334" t="s">
        <v>1492</v>
      </c>
      <c r="E3933" s="334" t="s">
        <v>1555</v>
      </c>
      <c r="F3933" s="334" t="str">
        <f t="shared" si="186"/>
        <v>Dhaka OWN PNP</v>
      </c>
      <c r="G3933" s="338">
        <v>7265938</v>
      </c>
      <c r="H3933" s="336">
        <v>1218627.7254801989</v>
      </c>
      <c r="I3933" s="336">
        <v>29002.100000000002</v>
      </c>
      <c r="J3933" s="336"/>
      <c r="K3933" s="336"/>
      <c r="L3933" s="337">
        <f t="shared" si="184"/>
        <v>16.771788108847048</v>
      </c>
      <c r="M3933" s="337">
        <f t="shared" si="185"/>
        <v>0.39915149289740709</v>
      </c>
    </row>
    <row r="3934" spans="1:13">
      <c r="A3934" s="334" t="s">
        <v>817</v>
      </c>
      <c r="B3934" s="334" t="s">
        <v>52</v>
      </c>
      <c r="C3934" s="334" t="s">
        <v>52</v>
      </c>
      <c r="D3934" s="334" t="s">
        <v>1537</v>
      </c>
      <c r="E3934" s="334" t="s">
        <v>1555</v>
      </c>
      <c r="F3934" s="334" t="str">
        <f t="shared" si="186"/>
        <v>Dhaka OWN Non-PNP</v>
      </c>
      <c r="G3934" s="338">
        <v>2330337</v>
      </c>
      <c r="H3934" s="336">
        <v>379939.0126673879</v>
      </c>
      <c r="I3934" s="336">
        <v>9321.348</v>
      </c>
      <c r="J3934" s="336"/>
      <c r="K3934" s="336"/>
      <c r="L3934" s="337">
        <f t="shared" si="184"/>
        <v>16.304037255872771</v>
      </c>
      <c r="M3934" s="337">
        <f t="shared" si="185"/>
        <v>0.4</v>
      </c>
    </row>
    <row r="3935" spans="1:13">
      <c r="A3935" s="334" t="s">
        <v>818</v>
      </c>
      <c r="B3935" s="334" t="s">
        <v>52</v>
      </c>
      <c r="C3935" s="334" t="s">
        <v>52</v>
      </c>
      <c r="D3935" s="334" t="s">
        <v>1492</v>
      </c>
      <c r="E3935" s="334" t="s">
        <v>1555</v>
      </c>
      <c r="F3935" s="334" t="str">
        <f t="shared" si="186"/>
        <v>Dhaka OWN PNP</v>
      </c>
      <c r="G3935" s="338">
        <v>7812788</v>
      </c>
      <c r="H3935" s="336">
        <v>1350995.9435209692</v>
      </c>
      <c r="I3935" s="336">
        <v>26688.296000000002</v>
      </c>
      <c r="J3935" s="336"/>
      <c r="K3935" s="336"/>
      <c r="L3935" s="337">
        <f t="shared" si="184"/>
        <v>17.292110620702488</v>
      </c>
      <c r="M3935" s="337">
        <f t="shared" si="185"/>
        <v>0.34159759614621565</v>
      </c>
    </row>
    <row r="3936" spans="1:13">
      <c r="A3936" s="334" t="s">
        <v>819</v>
      </c>
      <c r="B3936" s="334" t="s">
        <v>52</v>
      </c>
      <c r="C3936" s="334" t="s">
        <v>52</v>
      </c>
      <c r="D3936" s="334" t="s">
        <v>1492</v>
      </c>
      <c r="E3936" s="334" t="s">
        <v>1555</v>
      </c>
      <c r="F3936" s="334" t="str">
        <f t="shared" si="186"/>
        <v>Dhaka OWN PNP</v>
      </c>
      <c r="G3936" s="338">
        <v>10885249</v>
      </c>
      <c r="H3936" s="336">
        <v>1778618.6146827559</v>
      </c>
      <c r="I3936" s="336">
        <v>35647.912000000004</v>
      </c>
      <c r="J3936" s="336"/>
      <c r="K3936" s="336"/>
      <c r="L3936" s="337">
        <f t="shared" si="184"/>
        <v>16.339714550239098</v>
      </c>
      <c r="M3936" s="337">
        <f t="shared" si="185"/>
        <v>0.32748825497698769</v>
      </c>
    </row>
    <row r="3937" spans="1:13">
      <c r="A3937" s="334" t="s">
        <v>820</v>
      </c>
      <c r="B3937" s="334" t="s">
        <v>52</v>
      </c>
      <c r="C3937" s="334" t="s">
        <v>52</v>
      </c>
      <c r="D3937" s="334" t="s">
        <v>1492</v>
      </c>
      <c r="E3937" s="334" t="s">
        <v>1555</v>
      </c>
      <c r="F3937" s="334" t="str">
        <f t="shared" si="186"/>
        <v>Dhaka OWN PNP</v>
      </c>
      <c r="G3937" s="338">
        <v>13582993</v>
      </c>
      <c r="H3937" s="336">
        <v>2332208.3208669121</v>
      </c>
      <c r="I3937" s="336">
        <v>0</v>
      </c>
      <c r="J3937" s="336"/>
      <c r="K3937" s="336"/>
      <c r="L3937" s="337">
        <f t="shared" si="184"/>
        <v>17.17006200965363</v>
      </c>
      <c r="M3937" s="337">
        <f t="shared" si="185"/>
        <v>0</v>
      </c>
    </row>
    <row r="3938" spans="1:13">
      <c r="A3938" s="334" t="s">
        <v>821</v>
      </c>
      <c r="B3938" s="334" t="s">
        <v>52</v>
      </c>
      <c r="C3938" s="334" t="s">
        <v>52</v>
      </c>
      <c r="D3938" s="334" t="s">
        <v>1492</v>
      </c>
      <c r="E3938" s="334" t="s">
        <v>1555</v>
      </c>
      <c r="F3938" s="334" t="str">
        <f t="shared" si="186"/>
        <v>Dhaka OWN PNP</v>
      </c>
      <c r="G3938" s="338">
        <v>17788335</v>
      </c>
      <c r="H3938" s="336">
        <v>3213660.4692234532</v>
      </c>
      <c r="I3938" s="336">
        <v>52897.048000000003</v>
      </c>
      <c r="J3938" s="336"/>
      <c r="K3938" s="336"/>
      <c r="L3938" s="337">
        <f t="shared" si="184"/>
        <v>18.066111691866908</v>
      </c>
      <c r="M3938" s="337">
        <f t="shared" si="185"/>
        <v>0.29736930409731993</v>
      </c>
    </row>
    <row r="3939" spans="1:13">
      <c r="A3939" s="334" t="s">
        <v>822</v>
      </c>
      <c r="B3939" s="334" t="s">
        <v>52</v>
      </c>
      <c r="C3939" s="334" t="s">
        <v>1557</v>
      </c>
      <c r="D3939" s="334" t="s">
        <v>1492</v>
      </c>
      <c r="E3939" s="334" t="s">
        <v>1555</v>
      </c>
      <c r="F3939" s="334" t="str">
        <f t="shared" si="186"/>
        <v>DhakaGBUD OWN PNP</v>
      </c>
      <c r="G3939" s="338">
        <v>7245444</v>
      </c>
      <c r="H3939" s="336">
        <v>1244990.6894485191</v>
      </c>
      <c r="I3939" s="336">
        <v>24295.22</v>
      </c>
      <c r="J3939" s="336"/>
      <c r="K3939" s="336"/>
      <c r="L3939" s="337">
        <f t="shared" si="184"/>
        <v>17.18308345835699</v>
      </c>
      <c r="M3939" s="337">
        <f t="shared" si="185"/>
        <v>0.33531720071261334</v>
      </c>
    </row>
    <row r="3940" spans="1:13">
      <c r="A3940" s="334" t="s">
        <v>823</v>
      </c>
      <c r="B3940" s="334" t="s">
        <v>52</v>
      </c>
      <c r="C3940" s="334" t="s">
        <v>1557</v>
      </c>
      <c r="D3940" s="334" t="s">
        <v>1492</v>
      </c>
      <c r="E3940" s="334" t="s">
        <v>1555</v>
      </c>
      <c r="F3940" s="334" t="str">
        <f t="shared" si="186"/>
        <v>DhakaGBUD OWN PNP</v>
      </c>
      <c r="G3940" s="338">
        <v>26448314</v>
      </c>
      <c r="H3940" s="336">
        <v>4840627.7361493828</v>
      </c>
      <c r="I3940" s="336">
        <v>68525.304000000004</v>
      </c>
      <c r="J3940" s="336"/>
      <c r="K3940" s="336"/>
      <c r="L3940" s="337">
        <f t="shared" si="184"/>
        <v>18.302216678724335</v>
      </c>
      <c r="M3940" s="337">
        <f t="shared" si="185"/>
        <v>0.2590913885852989</v>
      </c>
    </row>
    <row r="3941" spans="1:13">
      <c r="A3941" s="334" t="s">
        <v>824</v>
      </c>
      <c r="B3941" s="334" t="s">
        <v>52</v>
      </c>
      <c r="C3941" s="334" t="s">
        <v>1557</v>
      </c>
      <c r="D3941" s="334" t="s">
        <v>1492</v>
      </c>
      <c r="E3941" s="334" t="s">
        <v>1555</v>
      </c>
      <c r="F3941" s="334" t="str">
        <f t="shared" si="186"/>
        <v>DhakaGBUD OWN PNP</v>
      </c>
      <c r="G3941" s="338">
        <v>19740725</v>
      </c>
      <c r="H3941" s="336">
        <v>3641057.5463442844</v>
      </c>
      <c r="I3941" s="336">
        <v>78962.900000000009</v>
      </c>
      <c r="J3941" s="336"/>
      <c r="K3941" s="336"/>
      <c r="L3941" s="337">
        <f t="shared" si="184"/>
        <v>18.44439627391742</v>
      </c>
      <c r="M3941" s="337">
        <f t="shared" si="185"/>
        <v>0.4</v>
      </c>
    </row>
    <row r="3942" spans="1:13">
      <c r="A3942" s="334" t="s">
        <v>825</v>
      </c>
      <c r="B3942" s="334" t="s">
        <v>52</v>
      </c>
      <c r="C3942" s="334" t="s">
        <v>52</v>
      </c>
      <c r="D3942" s="334" t="s">
        <v>1537</v>
      </c>
      <c r="E3942" s="334" t="s">
        <v>1555</v>
      </c>
      <c r="F3942" s="334" t="str">
        <f t="shared" si="186"/>
        <v>Dhaka OWN Non-PNP</v>
      </c>
      <c r="G3942" s="338">
        <v>1386918</v>
      </c>
      <c r="H3942" s="336">
        <v>221651.19164579577</v>
      </c>
      <c r="I3942" s="336">
        <v>5547.6720000000005</v>
      </c>
      <c r="J3942" s="336"/>
      <c r="K3942" s="336"/>
      <c r="L3942" s="337">
        <f t="shared" si="184"/>
        <v>15.981564277469595</v>
      </c>
      <c r="M3942" s="337">
        <f t="shared" si="185"/>
        <v>0.4</v>
      </c>
    </row>
    <row r="3943" spans="1:13">
      <c r="A3943" s="334" t="s">
        <v>826</v>
      </c>
      <c r="B3943" s="334" t="s">
        <v>52</v>
      </c>
      <c r="C3943" s="334" t="s">
        <v>52</v>
      </c>
      <c r="D3943" s="334" t="s">
        <v>1492</v>
      </c>
      <c r="E3943" s="334" t="s">
        <v>1555</v>
      </c>
      <c r="F3943" s="334" t="str">
        <f t="shared" si="186"/>
        <v>Dhaka OWN PNP</v>
      </c>
      <c r="G3943" s="338">
        <v>13211203</v>
      </c>
      <c r="H3943" s="336">
        <v>2351754.6478739455</v>
      </c>
      <c r="I3943" s="336">
        <v>0</v>
      </c>
      <c r="J3943" s="336"/>
      <c r="K3943" s="336"/>
      <c r="L3943" s="337">
        <f t="shared" si="184"/>
        <v>17.801214983025737</v>
      </c>
      <c r="M3943" s="337">
        <f t="shared" si="185"/>
        <v>0</v>
      </c>
    </row>
    <row r="3944" spans="1:13">
      <c r="A3944" s="334" t="s">
        <v>827</v>
      </c>
      <c r="B3944" s="334" t="s">
        <v>52</v>
      </c>
      <c r="C3944" s="334" t="s">
        <v>1557</v>
      </c>
      <c r="D3944" s="334" t="s">
        <v>1492</v>
      </c>
      <c r="E3944" s="334" t="s">
        <v>1555</v>
      </c>
      <c r="F3944" s="334" t="str">
        <f t="shared" si="186"/>
        <v>DhakaGBUD OWN PNP</v>
      </c>
      <c r="G3944" s="338">
        <v>24630675</v>
      </c>
      <c r="H3944" s="336">
        <v>4796585.965274279</v>
      </c>
      <c r="I3944" s="336">
        <v>14464.235274278326</v>
      </c>
      <c r="J3944" s="336"/>
      <c r="K3944" s="336"/>
      <c r="L3944" s="337">
        <f t="shared" si="184"/>
        <v>19.47403376186109</v>
      </c>
      <c r="M3944" s="337">
        <f t="shared" si="185"/>
        <v>5.8724477807767454E-2</v>
      </c>
    </row>
    <row r="3945" spans="1:13">
      <c r="A3945" s="334" t="s">
        <v>828</v>
      </c>
      <c r="B3945" s="334" t="s">
        <v>52</v>
      </c>
      <c r="C3945" s="334" t="s">
        <v>52</v>
      </c>
      <c r="D3945" s="334" t="s">
        <v>1492</v>
      </c>
      <c r="E3945" s="334" t="s">
        <v>1555</v>
      </c>
      <c r="F3945" s="334" t="str">
        <f t="shared" si="186"/>
        <v>Dhaka OWN PNP</v>
      </c>
      <c r="G3945" s="338">
        <v>10866245</v>
      </c>
      <c r="H3945" s="336">
        <v>2099611.3648370919</v>
      </c>
      <c r="I3945" s="336">
        <v>414665.07376716507</v>
      </c>
      <c r="J3945" s="336"/>
      <c r="K3945" s="336"/>
      <c r="L3945" s="337">
        <f t="shared" si="184"/>
        <v>19.322326754431653</v>
      </c>
      <c r="M3945" s="337">
        <f t="shared" si="185"/>
        <v>3.8160843397803479</v>
      </c>
    </row>
    <row r="3946" spans="1:13">
      <c r="A3946" s="334" t="s">
        <v>829</v>
      </c>
      <c r="B3946" s="334" t="s">
        <v>52</v>
      </c>
      <c r="C3946" s="334" t="s">
        <v>52</v>
      </c>
      <c r="D3946" s="334" t="s">
        <v>1492</v>
      </c>
      <c r="E3946" s="334" t="s">
        <v>1555</v>
      </c>
      <c r="F3946" s="334" t="str">
        <f t="shared" si="186"/>
        <v>Dhaka OWN PNP</v>
      </c>
      <c r="G3946" s="338">
        <v>4862168</v>
      </c>
      <c r="H3946" s="336">
        <v>846676.86405158823</v>
      </c>
      <c r="I3946" s="336">
        <v>62464.268168103532</v>
      </c>
      <c r="J3946" s="336"/>
      <c r="K3946" s="336"/>
      <c r="L3946" s="337">
        <f t="shared" si="184"/>
        <v>17.413566624016042</v>
      </c>
      <c r="M3946" s="337">
        <f t="shared" si="185"/>
        <v>1.2846999151017309</v>
      </c>
    </row>
    <row r="3947" spans="1:13">
      <c r="A3947" s="334" t="s">
        <v>830</v>
      </c>
      <c r="B3947" s="334" t="s">
        <v>52</v>
      </c>
      <c r="C3947" s="334" t="s">
        <v>52</v>
      </c>
      <c r="D3947" s="334" t="s">
        <v>1492</v>
      </c>
      <c r="E3947" s="334" t="s">
        <v>1555</v>
      </c>
      <c r="F3947" s="334" t="str">
        <f t="shared" si="186"/>
        <v>Dhaka OWN PNP</v>
      </c>
      <c r="G3947" s="338">
        <v>6850595</v>
      </c>
      <c r="H3947" s="336">
        <v>1232767.1251324466</v>
      </c>
      <c r="I3947" s="336">
        <v>19863.224000000002</v>
      </c>
      <c r="J3947" s="336"/>
      <c r="K3947" s="336"/>
      <c r="L3947" s="337">
        <f t="shared" si="184"/>
        <v>17.995037294314535</v>
      </c>
      <c r="M3947" s="337">
        <f t="shared" si="185"/>
        <v>0.28994888765136462</v>
      </c>
    </row>
    <row r="3948" spans="1:13">
      <c r="A3948" s="334" t="s">
        <v>831</v>
      </c>
      <c r="B3948" s="334" t="s">
        <v>52</v>
      </c>
      <c r="C3948" s="334" t="s">
        <v>52</v>
      </c>
      <c r="D3948" s="334" t="s">
        <v>1492</v>
      </c>
      <c r="E3948" s="334" t="s">
        <v>1555</v>
      </c>
      <c r="F3948" s="334" t="str">
        <f t="shared" si="186"/>
        <v>Dhaka OWN PNP</v>
      </c>
      <c r="G3948" s="338">
        <v>11122364</v>
      </c>
      <c r="H3948" s="336">
        <v>2096769.7236908947</v>
      </c>
      <c r="I3948" s="336">
        <v>0</v>
      </c>
      <c r="J3948" s="336"/>
      <c r="K3948" s="336"/>
      <c r="L3948" s="337">
        <f t="shared" si="184"/>
        <v>18.851835128673137</v>
      </c>
      <c r="M3948" s="337">
        <f t="shared" si="185"/>
        <v>0</v>
      </c>
    </row>
    <row r="3949" spans="1:13">
      <c r="A3949" s="334" t="s">
        <v>832</v>
      </c>
      <c r="B3949" s="334" t="s">
        <v>52</v>
      </c>
      <c r="C3949" s="334" t="s">
        <v>52</v>
      </c>
      <c r="D3949" s="334" t="s">
        <v>1537</v>
      </c>
      <c r="E3949" s="334" t="s">
        <v>1555</v>
      </c>
      <c r="F3949" s="334" t="str">
        <f t="shared" si="186"/>
        <v>Dhaka OWN Non-PNP</v>
      </c>
      <c r="G3949" s="338">
        <v>3085416</v>
      </c>
      <c r="H3949" s="336">
        <v>567200.86509164725</v>
      </c>
      <c r="I3949" s="336">
        <v>12341.664000000001</v>
      </c>
      <c r="J3949" s="336"/>
      <c r="K3949" s="336"/>
      <c r="L3949" s="337">
        <f t="shared" si="184"/>
        <v>18.383286567893837</v>
      </c>
      <c r="M3949" s="337">
        <f t="shared" si="185"/>
        <v>0.4</v>
      </c>
    </row>
    <row r="3950" spans="1:13">
      <c r="A3950" s="334" t="s">
        <v>833</v>
      </c>
      <c r="B3950" s="334" t="s">
        <v>542</v>
      </c>
      <c r="C3950" s="334" t="s">
        <v>52</v>
      </c>
      <c r="D3950" s="334" t="s">
        <v>1537</v>
      </c>
      <c r="E3950" s="334" t="s">
        <v>1555</v>
      </c>
      <c r="F3950" s="334" t="str">
        <f t="shared" si="186"/>
        <v>Dhaka OWN Non-PNP</v>
      </c>
      <c r="G3950" s="338">
        <v>4644050</v>
      </c>
      <c r="H3950" s="336">
        <v>781590.29458437453</v>
      </c>
      <c r="I3950" s="336">
        <v>18576.2</v>
      </c>
      <c r="J3950" s="336"/>
      <c r="K3950" s="336"/>
      <c r="L3950" s="337">
        <f t="shared" si="184"/>
        <v>16.829928501725316</v>
      </c>
      <c r="M3950" s="337">
        <f t="shared" si="185"/>
        <v>0.4</v>
      </c>
    </row>
    <row r="3951" spans="1:13">
      <c r="A3951" s="334" t="s">
        <v>834</v>
      </c>
      <c r="B3951" s="334" t="s">
        <v>52</v>
      </c>
      <c r="C3951" s="334" t="s">
        <v>52</v>
      </c>
      <c r="D3951" s="334" t="s">
        <v>1492</v>
      </c>
      <c r="E3951" s="334" t="s">
        <v>1555</v>
      </c>
      <c r="F3951" s="334" t="str">
        <f t="shared" si="186"/>
        <v>Dhaka OWN PNP</v>
      </c>
      <c r="G3951" s="338">
        <v>10515844</v>
      </c>
      <c r="H3951" s="336">
        <v>1948633.5984660876</v>
      </c>
      <c r="I3951" s="336">
        <v>35924.675999999999</v>
      </c>
      <c r="J3951" s="336"/>
      <c r="K3951" s="336"/>
      <c r="L3951" s="337">
        <f t="shared" si="184"/>
        <v>18.53045365132925</v>
      </c>
      <c r="M3951" s="337">
        <f t="shared" si="185"/>
        <v>0.34162427666290979</v>
      </c>
    </row>
    <row r="3952" spans="1:13">
      <c r="A3952" s="334" t="s">
        <v>1558</v>
      </c>
      <c r="B3952" s="334" t="s">
        <v>52</v>
      </c>
      <c r="C3952" s="334" t="s">
        <v>52</v>
      </c>
      <c r="D3952" s="334" t="s">
        <v>1492</v>
      </c>
      <c r="E3952" s="334" t="s">
        <v>1555</v>
      </c>
      <c r="F3952" s="334" t="str">
        <f t="shared" si="186"/>
        <v>Dhaka OWN PNP</v>
      </c>
      <c r="G3952" s="338">
        <v>24520687</v>
      </c>
      <c r="H3952" s="336">
        <v>4413680.1735716481</v>
      </c>
      <c r="I3952" s="336">
        <v>73246.644</v>
      </c>
      <c r="J3952" s="336"/>
      <c r="K3952" s="336"/>
      <c r="L3952" s="337">
        <f t="shared" si="184"/>
        <v>17.999822654119143</v>
      </c>
      <c r="M3952" s="337">
        <f t="shared" si="185"/>
        <v>0.2987136698086803</v>
      </c>
    </row>
    <row r="3953" spans="1:13">
      <c r="A3953" s="334" t="s">
        <v>909</v>
      </c>
      <c r="B3953" s="334" t="s">
        <v>52</v>
      </c>
      <c r="C3953" s="334" t="s">
        <v>52</v>
      </c>
      <c r="D3953" s="334" t="s">
        <v>1492</v>
      </c>
      <c r="E3953" s="334" t="s">
        <v>1555</v>
      </c>
      <c r="F3953" s="334" t="str">
        <f t="shared" si="186"/>
        <v>Dhaka OWN PNP</v>
      </c>
      <c r="G3953" s="338">
        <v>10206857</v>
      </c>
      <c r="H3953" s="336">
        <v>1712707.4749332077</v>
      </c>
      <c r="I3953" s="336">
        <v>33760.188000000002</v>
      </c>
      <c r="J3953" s="336"/>
      <c r="K3953" s="336"/>
      <c r="L3953" s="337">
        <f t="shared" si="184"/>
        <v>16.779969337605177</v>
      </c>
      <c r="M3953" s="337">
        <f t="shared" si="185"/>
        <v>0.33075988034318499</v>
      </c>
    </row>
    <row r="3954" spans="1:13">
      <c r="A3954" s="334" t="s">
        <v>1559</v>
      </c>
      <c r="B3954" s="334" t="s">
        <v>52</v>
      </c>
      <c r="C3954" s="334" t="s">
        <v>52</v>
      </c>
      <c r="D3954" s="334" t="s">
        <v>1492</v>
      </c>
      <c r="E3954" s="334" t="s">
        <v>1555</v>
      </c>
      <c r="F3954" s="334" t="str">
        <f t="shared" si="186"/>
        <v>Dhaka OWN PNP</v>
      </c>
      <c r="G3954" s="338">
        <v>8815677</v>
      </c>
      <c r="H3954" s="336">
        <v>1597132.159086975</v>
      </c>
      <c r="I3954" s="336">
        <v>35216.076000000001</v>
      </c>
      <c r="J3954" s="336"/>
      <c r="K3954" s="336"/>
      <c r="L3954" s="337">
        <f t="shared" si="184"/>
        <v>18.116954138485053</v>
      </c>
      <c r="M3954" s="337">
        <f t="shared" si="185"/>
        <v>0.39947103325133165</v>
      </c>
    </row>
    <row r="3955" spans="1:13">
      <c r="A3955" s="334" t="s">
        <v>1560</v>
      </c>
      <c r="B3955" s="334" t="s">
        <v>52</v>
      </c>
      <c r="C3955" s="334" t="s">
        <v>1557</v>
      </c>
      <c r="D3955" s="334" t="s">
        <v>1492</v>
      </c>
      <c r="E3955" s="334" t="s">
        <v>1555</v>
      </c>
      <c r="F3955" s="334" t="str">
        <f t="shared" si="186"/>
        <v>DhakaGBUD OWN PNP</v>
      </c>
      <c r="G3955" s="338">
        <v>46400899</v>
      </c>
      <c r="H3955" s="336">
        <v>8846791.7647624146</v>
      </c>
      <c r="I3955" s="336">
        <v>309826.99476241204</v>
      </c>
      <c r="J3955" s="336"/>
      <c r="K3955" s="336"/>
      <c r="L3955" s="337">
        <f t="shared" si="184"/>
        <v>19.065992158389893</v>
      </c>
      <c r="M3955" s="337">
        <f t="shared" si="185"/>
        <v>0.66771765513080261</v>
      </c>
    </row>
    <row r="3956" spans="1:13">
      <c r="A3956" s="334" t="s">
        <v>774</v>
      </c>
      <c r="B3956" s="334" t="s">
        <v>189</v>
      </c>
      <c r="C3956" s="334" t="s">
        <v>189</v>
      </c>
      <c r="D3956" s="334" t="s">
        <v>1492</v>
      </c>
      <c r="E3956" s="334" t="s">
        <v>1555</v>
      </c>
      <c r="F3956" s="334" t="str">
        <f t="shared" si="186"/>
        <v>Barishal OWN PNP</v>
      </c>
      <c r="G3956" s="338">
        <v>8851956</v>
      </c>
      <c r="H3956" s="336">
        <v>1483631.0526171303</v>
      </c>
      <c r="I3956" s="336">
        <v>35407.824000000001</v>
      </c>
      <c r="J3956" s="336"/>
      <c r="K3956" s="336"/>
      <c r="L3956" s="337">
        <f t="shared" si="184"/>
        <v>16.760488332941673</v>
      </c>
      <c r="M3956" s="337">
        <f t="shared" si="185"/>
        <v>0.4</v>
      </c>
    </row>
    <row r="3957" spans="1:13">
      <c r="A3957" s="334" t="s">
        <v>840</v>
      </c>
      <c r="B3957" s="334" t="s">
        <v>159</v>
      </c>
      <c r="C3957" s="334" t="s">
        <v>159</v>
      </c>
      <c r="D3957" s="334" t="s">
        <v>1537</v>
      </c>
      <c r="E3957" s="334" t="s">
        <v>1555</v>
      </c>
      <c r="F3957" s="334" t="str">
        <f t="shared" si="186"/>
        <v>Khulna OWN Non-PNP</v>
      </c>
      <c r="G3957" s="338">
        <v>6311120</v>
      </c>
      <c r="H3957" s="336">
        <v>1029861.5483506493</v>
      </c>
      <c r="I3957" s="336">
        <v>28084.14421844561</v>
      </c>
      <c r="J3957" s="336"/>
      <c r="K3957" s="336"/>
      <c r="L3957" s="337">
        <f t="shared" si="184"/>
        <v>16.318205775688774</v>
      </c>
      <c r="M3957" s="337">
        <f t="shared" si="185"/>
        <v>0.4449946161449253</v>
      </c>
    </row>
    <row r="3958" spans="1:13">
      <c r="A3958" s="334" t="s">
        <v>841</v>
      </c>
      <c r="B3958" s="334" t="s">
        <v>159</v>
      </c>
      <c r="C3958" s="334" t="s">
        <v>159</v>
      </c>
      <c r="D3958" s="334" t="s">
        <v>1492</v>
      </c>
      <c r="E3958" s="334" t="s">
        <v>1555</v>
      </c>
      <c r="F3958" s="334" t="str">
        <f t="shared" si="186"/>
        <v>Khulna OWN PNP</v>
      </c>
      <c r="G3958" s="338">
        <v>6392555</v>
      </c>
      <c r="H3958" s="336">
        <v>945278.90227815742</v>
      </c>
      <c r="I3958" s="336">
        <v>22103.664000000001</v>
      </c>
      <c r="J3958" s="336"/>
      <c r="K3958" s="336"/>
      <c r="L3958" s="337">
        <f t="shared" si="184"/>
        <v>14.787184502568337</v>
      </c>
      <c r="M3958" s="337">
        <f t="shared" si="185"/>
        <v>0.34577198006118059</v>
      </c>
    </row>
    <row r="3959" spans="1:13">
      <c r="A3959" s="334" t="s">
        <v>919</v>
      </c>
      <c r="B3959" s="334" t="s">
        <v>159</v>
      </c>
      <c r="C3959" s="334" t="s">
        <v>159</v>
      </c>
      <c r="D3959" s="334" t="s">
        <v>1492</v>
      </c>
      <c r="E3959" s="334" t="s">
        <v>1555</v>
      </c>
      <c r="F3959" s="334" t="str">
        <f t="shared" si="186"/>
        <v>Khulna OWN PNP</v>
      </c>
      <c r="G3959" s="338">
        <v>5372999</v>
      </c>
      <c r="H3959" s="336">
        <v>823320.87883642782</v>
      </c>
      <c r="I3959" s="336">
        <v>19365.064000000002</v>
      </c>
      <c r="J3959" s="336"/>
      <c r="K3959" s="336"/>
      <c r="L3959" s="337">
        <f t="shared" si="184"/>
        <v>15.323302290516486</v>
      </c>
      <c r="M3959" s="337">
        <f t="shared" si="185"/>
        <v>0.3604144352157892</v>
      </c>
    </row>
    <row r="3960" spans="1:13">
      <c r="A3960" s="334" t="s">
        <v>842</v>
      </c>
      <c r="B3960" s="334" t="s">
        <v>150</v>
      </c>
      <c r="C3960" s="334" t="s">
        <v>107</v>
      </c>
      <c r="D3960" s="334" t="s">
        <v>1492</v>
      </c>
      <c r="E3960" s="334" t="s">
        <v>1555</v>
      </c>
      <c r="F3960" s="334" t="str">
        <f t="shared" si="186"/>
        <v>Rajshahi OWN PNP</v>
      </c>
      <c r="G3960" s="338">
        <v>10335871</v>
      </c>
      <c r="H3960" s="336">
        <v>1725146.132189862</v>
      </c>
      <c r="I3960" s="336">
        <v>32714.456000000002</v>
      </c>
      <c r="J3960" s="336"/>
      <c r="K3960" s="336"/>
      <c r="L3960" s="337">
        <f t="shared" si="184"/>
        <v>16.690863616524066</v>
      </c>
      <c r="M3960" s="337">
        <f t="shared" si="185"/>
        <v>0.31651378001911984</v>
      </c>
    </row>
    <row r="3961" spans="1:13">
      <c r="A3961" s="334" t="s">
        <v>843</v>
      </c>
      <c r="B3961" s="334" t="s">
        <v>1562</v>
      </c>
      <c r="C3961" s="334" t="s">
        <v>107</v>
      </c>
      <c r="D3961" s="334" t="s">
        <v>1537</v>
      </c>
      <c r="E3961" s="334" t="s">
        <v>1555</v>
      </c>
      <c r="F3961" s="334" t="str">
        <f t="shared" si="186"/>
        <v>Rajshahi OWN Non-PNP</v>
      </c>
      <c r="G3961" s="338">
        <v>3476225</v>
      </c>
      <c r="H3961" s="336">
        <v>637616.27083217888</v>
      </c>
      <c r="I3961" s="336">
        <v>13904.9</v>
      </c>
      <c r="J3961" s="336"/>
      <c r="K3961" s="336"/>
      <c r="L3961" s="337">
        <f t="shared" si="184"/>
        <v>18.342203707532708</v>
      </c>
      <c r="M3961" s="337">
        <f t="shared" si="185"/>
        <v>0.4</v>
      </c>
    </row>
    <row r="3962" spans="1:13">
      <c r="A3962" s="334" t="s">
        <v>844</v>
      </c>
      <c r="B3962" s="334" t="s">
        <v>1563</v>
      </c>
      <c r="C3962" s="334" t="s">
        <v>107</v>
      </c>
      <c r="D3962" s="334" t="s">
        <v>1537</v>
      </c>
      <c r="E3962" s="334" t="s">
        <v>1555</v>
      </c>
      <c r="F3962" s="334" t="str">
        <f t="shared" si="186"/>
        <v>Rajshahi OWN Non-PNP</v>
      </c>
      <c r="G3962" s="338">
        <v>4200462</v>
      </c>
      <c r="H3962" s="336">
        <v>747704.41632123862</v>
      </c>
      <c r="I3962" s="336">
        <v>16801.848000000002</v>
      </c>
      <c r="J3962" s="336"/>
      <c r="K3962" s="336"/>
      <c r="L3962" s="337">
        <f t="shared" si="184"/>
        <v>17.800528044801705</v>
      </c>
      <c r="M3962" s="337">
        <f t="shared" si="185"/>
        <v>0.4</v>
      </c>
    </row>
    <row r="3963" spans="1:13">
      <c r="A3963" s="334" t="s">
        <v>913</v>
      </c>
      <c r="B3963" s="334" t="s">
        <v>107</v>
      </c>
      <c r="C3963" s="334" t="s">
        <v>107</v>
      </c>
      <c r="D3963" s="334" t="s">
        <v>1492</v>
      </c>
      <c r="E3963" s="334" t="s">
        <v>1555</v>
      </c>
      <c r="F3963" s="334" t="str">
        <f t="shared" si="186"/>
        <v>Rajshahi OWN PNP</v>
      </c>
      <c r="G3963" s="338">
        <v>7471693</v>
      </c>
      <c r="H3963" s="336">
        <v>1208788.5909383569</v>
      </c>
      <c r="I3963" s="336">
        <v>29886.772000000001</v>
      </c>
      <c r="J3963" s="336"/>
      <c r="K3963" s="336"/>
      <c r="L3963" s="337">
        <f t="shared" si="184"/>
        <v>16.178242212820535</v>
      </c>
      <c r="M3963" s="337">
        <f t="shared" si="185"/>
        <v>0.4</v>
      </c>
    </row>
    <row r="3964" spans="1:13">
      <c r="A3964" s="334" t="s">
        <v>845</v>
      </c>
      <c r="B3964" s="334" t="s">
        <v>131</v>
      </c>
      <c r="C3964" s="334" t="s">
        <v>131</v>
      </c>
      <c r="D3964" s="334" t="s">
        <v>1492</v>
      </c>
      <c r="E3964" s="334" t="s">
        <v>1555</v>
      </c>
      <c r="F3964" s="334" t="str">
        <f t="shared" si="186"/>
        <v>Sylhet OWN PNP</v>
      </c>
      <c r="G3964" s="338">
        <v>13877105</v>
      </c>
      <c r="H3964" s="336">
        <v>2285557.4008655143</v>
      </c>
      <c r="I3964" s="336">
        <v>40576.432000000001</v>
      </c>
      <c r="J3964" s="336"/>
      <c r="K3964" s="336"/>
      <c r="L3964" s="337">
        <f t="shared" si="184"/>
        <v>16.469987082071615</v>
      </c>
      <c r="M3964" s="337">
        <f t="shared" si="185"/>
        <v>0.29239839289246572</v>
      </c>
    </row>
    <row r="3965" spans="1:13">
      <c r="A3965" s="334" t="s">
        <v>846</v>
      </c>
      <c r="B3965" s="334" t="s">
        <v>131</v>
      </c>
      <c r="C3965" s="334" t="s">
        <v>131</v>
      </c>
      <c r="D3965" s="334" t="s">
        <v>1492</v>
      </c>
      <c r="E3965" s="334" t="s">
        <v>1555</v>
      </c>
      <c r="F3965" s="334" t="str">
        <f t="shared" si="186"/>
        <v>Sylhet OWN PNP</v>
      </c>
      <c r="G3965" s="338">
        <v>6656347</v>
      </c>
      <c r="H3965" s="336">
        <v>1167129.5122502381</v>
      </c>
      <c r="I3965" s="336">
        <v>20568.112000000001</v>
      </c>
      <c r="J3965" s="336"/>
      <c r="K3965" s="336"/>
      <c r="L3965" s="337">
        <f t="shared" si="184"/>
        <v>17.534084569963646</v>
      </c>
      <c r="M3965" s="337">
        <f t="shared" si="185"/>
        <v>0.30899999654465132</v>
      </c>
    </row>
    <row r="3966" spans="1:13">
      <c r="A3966" s="334" t="s">
        <v>847</v>
      </c>
      <c r="B3966" s="334" t="s">
        <v>131</v>
      </c>
      <c r="C3966" s="334" t="s">
        <v>131</v>
      </c>
      <c r="D3966" s="334" t="s">
        <v>1492</v>
      </c>
      <c r="E3966" s="334" t="s">
        <v>1555</v>
      </c>
      <c r="F3966" s="334" t="str">
        <f t="shared" si="186"/>
        <v>Sylhet OWN PNP</v>
      </c>
      <c r="G3966" s="338">
        <v>5848612</v>
      </c>
      <c r="H3966" s="336">
        <v>907368.71497840702</v>
      </c>
      <c r="I3966" s="336">
        <v>17637.900000000001</v>
      </c>
      <c r="J3966" s="336"/>
      <c r="K3966" s="336"/>
      <c r="L3966" s="337">
        <f t="shared" si="184"/>
        <v>15.514257314015822</v>
      </c>
      <c r="M3966" s="337">
        <f t="shared" si="185"/>
        <v>0.30157411707256354</v>
      </c>
    </row>
    <row r="3967" spans="1:13">
      <c r="A3967" s="334" t="s">
        <v>848</v>
      </c>
      <c r="B3967" s="334" t="s">
        <v>131</v>
      </c>
      <c r="C3967" s="334" t="s">
        <v>131</v>
      </c>
      <c r="D3967" s="334" t="s">
        <v>1492</v>
      </c>
      <c r="E3967" s="334" t="s">
        <v>1555</v>
      </c>
      <c r="F3967" s="334" t="str">
        <f t="shared" si="186"/>
        <v>Sylhet OWN PNP</v>
      </c>
      <c r="G3967" s="338">
        <v>13780920</v>
      </c>
      <c r="H3967" s="336">
        <v>2425298.1628869167</v>
      </c>
      <c r="I3967" s="336">
        <v>657726.47511508246</v>
      </c>
      <c r="J3967" s="336"/>
      <c r="K3967" s="336"/>
      <c r="L3967" s="337">
        <f t="shared" si="184"/>
        <v>17.598956839506481</v>
      </c>
      <c r="M3967" s="337">
        <f t="shared" si="185"/>
        <v>4.7727326993777082</v>
      </c>
    </row>
    <row r="3968" spans="1:13">
      <c r="A3968" s="334" t="s">
        <v>849</v>
      </c>
      <c r="B3968" s="334" t="s">
        <v>131</v>
      </c>
      <c r="C3968" s="334" t="s">
        <v>131</v>
      </c>
      <c r="D3968" s="334" t="s">
        <v>1492</v>
      </c>
      <c r="E3968" s="334" t="s">
        <v>1555</v>
      </c>
      <c r="F3968" s="334" t="str">
        <f t="shared" si="186"/>
        <v>Sylhet OWN PNP</v>
      </c>
      <c r="G3968" s="338">
        <v>5976392</v>
      </c>
      <c r="H3968" s="336">
        <v>1014122.7697793155</v>
      </c>
      <c r="I3968" s="336">
        <v>20578.964</v>
      </c>
      <c r="J3968" s="336"/>
      <c r="K3968" s="336"/>
      <c r="L3968" s="337">
        <f t="shared" si="184"/>
        <v>16.968812785026742</v>
      </c>
      <c r="M3968" s="337">
        <f t="shared" si="185"/>
        <v>0.34433758695882066</v>
      </c>
    </row>
    <row r="3969" spans="1:13">
      <c r="A3969" s="334" t="s">
        <v>850</v>
      </c>
      <c r="B3969" s="334" t="s">
        <v>131</v>
      </c>
      <c r="C3969" s="334" t="s">
        <v>131</v>
      </c>
      <c r="D3969" s="334" t="s">
        <v>1492</v>
      </c>
      <c r="E3969" s="334" t="s">
        <v>1555</v>
      </c>
      <c r="F3969" s="334" t="str">
        <f t="shared" si="186"/>
        <v>Sylhet OWN PNP</v>
      </c>
      <c r="G3969" s="338">
        <v>10474142</v>
      </c>
      <c r="H3969" s="336">
        <v>1752051.9610429378</v>
      </c>
      <c r="I3969" s="336">
        <v>42437.821516825468</v>
      </c>
      <c r="J3969" s="336"/>
      <c r="K3969" s="336"/>
      <c r="L3969" s="337">
        <f t="shared" si="184"/>
        <v>16.727403170998997</v>
      </c>
      <c r="M3969" s="337">
        <f t="shared" si="185"/>
        <v>0.40516752128074518</v>
      </c>
    </row>
    <row r="3970" spans="1:13">
      <c r="A3970" s="334" t="s">
        <v>851</v>
      </c>
      <c r="B3970" s="334" t="s">
        <v>908</v>
      </c>
      <c r="C3970" s="334" t="s">
        <v>131</v>
      </c>
      <c r="D3970" s="334" t="s">
        <v>1492</v>
      </c>
      <c r="E3970" s="334" t="s">
        <v>1555</v>
      </c>
      <c r="F3970" s="334" t="str">
        <f t="shared" si="186"/>
        <v>Sylhet OWN PNP</v>
      </c>
      <c r="G3970" s="338">
        <v>5767265</v>
      </c>
      <c r="H3970" s="336">
        <v>954622.96385183965</v>
      </c>
      <c r="I3970" s="336">
        <v>19326.076000000001</v>
      </c>
      <c r="J3970" s="336"/>
      <c r="K3970" s="336"/>
      <c r="L3970" s="337">
        <f t="shared" si="184"/>
        <v>16.552438007475633</v>
      </c>
      <c r="M3970" s="337">
        <f t="shared" si="185"/>
        <v>0.33509949690191104</v>
      </c>
    </row>
    <row r="3971" spans="1:13">
      <c r="A3971" s="334" t="s">
        <v>75</v>
      </c>
      <c r="B3971" s="334" t="s">
        <v>76</v>
      </c>
      <c r="C3971" s="334" t="s">
        <v>195</v>
      </c>
      <c r="D3971" s="334" t="s">
        <v>1537</v>
      </c>
      <c r="E3971" s="334" t="s">
        <v>1041</v>
      </c>
      <c r="F3971" s="334" t="str">
        <f t="shared" si="186"/>
        <v>Chattogram FR Non-PNP</v>
      </c>
      <c r="G3971" s="338">
        <v>2260033</v>
      </c>
      <c r="H3971" s="336">
        <v>383585.62400575331</v>
      </c>
      <c r="I3971" s="336">
        <v>9040.1319999999996</v>
      </c>
      <c r="J3971" s="336"/>
      <c r="K3971" s="336"/>
      <c r="L3971" s="337">
        <f t="shared" ref="L3971:L4034" si="187">(H3971/G3971)*100</f>
        <v>16.972567391969644</v>
      </c>
      <c r="M3971" s="337">
        <f t="shared" ref="M3971:M4034" si="188">(I3971/G3971)*100</f>
        <v>0.4</v>
      </c>
    </row>
    <row r="3972" spans="1:13">
      <c r="A3972" s="334" t="s">
        <v>120</v>
      </c>
      <c r="B3972" s="334" t="s">
        <v>52</v>
      </c>
      <c r="C3972" s="334" t="s">
        <v>52</v>
      </c>
      <c r="D3972" s="334" t="s">
        <v>1537</v>
      </c>
      <c r="E3972" s="334" t="s">
        <v>1041</v>
      </c>
      <c r="F3972" s="334" t="str">
        <f t="shared" ref="F3972:F4035" si="189">CONCATENATE(C3972," ",E3972," ",D3972)</f>
        <v>Dhaka FR Non-PNP</v>
      </c>
      <c r="G3972" s="338">
        <v>3576804</v>
      </c>
      <c r="H3972" s="336">
        <v>589797.0099546907</v>
      </c>
      <c r="I3972" s="336">
        <v>14307.216</v>
      </c>
      <c r="J3972" s="336"/>
      <c r="K3972" s="336"/>
      <c r="L3972" s="337">
        <f t="shared" si="187"/>
        <v>16.489497606094456</v>
      </c>
      <c r="M3972" s="337">
        <f t="shared" si="188"/>
        <v>0.4</v>
      </c>
    </row>
    <row r="3973" spans="1:13">
      <c r="A3973" s="334" t="s">
        <v>89</v>
      </c>
      <c r="B3973" s="334" t="s">
        <v>52</v>
      </c>
      <c r="C3973" s="334" t="s">
        <v>52</v>
      </c>
      <c r="D3973" s="334" t="s">
        <v>1537</v>
      </c>
      <c r="E3973" s="334" t="s">
        <v>1041</v>
      </c>
      <c r="F3973" s="334" t="str">
        <f t="shared" si="189"/>
        <v>Dhaka FR Non-PNP</v>
      </c>
      <c r="G3973" s="338">
        <v>2257458</v>
      </c>
      <c r="H3973" s="336">
        <v>379718.34779934282</v>
      </c>
      <c r="I3973" s="336">
        <v>9029.8320000000003</v>
      </c>
      <c r="J3973" s="336"/>
      <c r="K3973" s="336"/>
      <c r="L3973" s="337">
        <f t="shared" si="187"/>
        <v>16.820616277217244</v>
      </c>
      <c r="M3973" s="337">
        <f t="shared" si="188"/>
        <v>0.4</v>
      </c>
    </row>
    <row r="3974" spans="1:13">
      <c r="A3974" s="334" t="s">
        <v>87</v>
      </c>
      <c r="B3974" s="334" t="s">
        <v>52</v>
      </c>
      <c r="C3974" s="334" t="s">
        <v>52</v>
      </c>
      <c r="D3974" s="334" t="s">
        <v>1537</v>
      </c>
      <c r="E3974" s="334" t="s">
        <v>1041</v>
      </c>
      <c r="F3974" s="334" t="str">
        <f t="shared" si="189"/>
        <v>Dhaka FR Non-PNP</v>
      </c>
      <c r="G3974" s="338">
        <v>4303823</v>
      </c>
      <c r="H3974" s="336">
        <v>717896.04129459278</v>
      </c>
      <c r="I3974" s="336">
        <v>17215.292000000001</v>
      </c>
      <c r="J3974" s="336"/>
      <c r="K3974" s="336"/>
      <c r="L3974" s="337">
        <f t="shared" si="187"/>
        <v>16.680426711195899</v>
      </c>
      <c r="M3974" s="337">
        <f t="shared" si="188"/>
        <v>0.4</v>
      </c>
    </row>
    <row r="3975" spans="1:13">
      <c r="A3975" s="334" t="s">
        <v>555</v>
      </c>
      <c r="B3975" s="334" t="s">
        <v>52</v>
      </c>
      <c r="C3975" s="334" t="s">
        <v>52</v>
      </c>
      <c r="D3975" s="334" t="s">
        <v>1537</v>
      </c>
      <c r="E3975" s="334" t="s">
        <v>1041</v>
      </c>
      <c r="F3975" s="334" t="str">
        <f t="shared" si="189"/>
        <v>Dhaka FR Non-PNP</v>
      </c>
      <c r="G3975" s="338">
        <v>1567827</v>
      </c>
      <c r="H3975" s="336">
        <v>267083.20852220588</v>
      </c>
      <c r="I3975" s="336">
        <v>6271.308</v>
      </c>
      <c r="J3975" s="336"/>
      <c r="K3975" s="336"/>
      <c r="L3975" s="337">
        <f t="shared" si="187"/>
        <v>17.035247417106984</v>
      </c>
      <c r="M3975" s="337">
        <f t="shared" si="188"/>
        <v>0.4</v>
      </c>
    </row>
    <row r="3976" spans="1:13">
      <c r="A3976" s="334" t="s">
        <v>53</v>
      </c>
      <c r="B3976" s="334" t="s">
        <v>52</v>
      </c>
      <c r="C3976" s="334" t="s">
        <v>52</v>
      </c>
      <c r="D3976" s="334" t="s">
        <v>1492</v>
      </c>
      <c r="E3976" s="334" t="s">
        <v>1041</v>
      </c>
      <c r="F3976" s="334" t="str">
        <f t="shared" si="189"/>
        <v>Dhaka FR PNP</v>
      </c>
      <c r="G3976" s="338">
        <v>5174999</v>
      </c>
      <c r="H3976" s="336">
        <v>824597.91277563642</v>
      </c>
      <c r="I3976" s="336">
        <v>15908.012000000001</v>
      </c>
      <c r="J3976" s="336"/>
      <c r="K3976" s="336"/>
      <c r="L3976" s="337">
        <f t="shared" si="187"/>
        <v>15.934262263154764</v>
      </c>
      <c r="M3976" s="337">
        <f t="shared" si="188"/>
        <v>0.307401257468842</v>
      </c>
    </row>
    <row r="3977" spans="1:13">
      <c r="A3977" s="334" t="s">
        <v>434</v>
      </c>
      <c r="B3977" s="334" t="s">
        <v>52</v>
      </c>
      <c r="C3977" s="334" t="s">
        <v>52</v>
      </c>
      <c r="D3977" s="334" t="s">
        <v>1537</v>
      </c>
      <c r="E3977" s="334" t="s">
        <v>1041</v>
      </c>
      <c r="F3977" s="334" t="str">
        <f t="shared" si="189"/>
        <v>Dhaka FR Non-PNP</v>
      </c>
      <c r="G3977" s="338">
        <v>2646152</v>
      </c>
      <c r="H3977" s="336">
        <v>385999.46817526466</v>
      </c>
      <c r="I3977" s="336">
        <v>10584.608</v>
      </c>
      <c r="J3977" s="336"/>
      <c r="K3977" s="336"/>
      <c r="L3977" s="337">
        <f t="shared" si="187"/>
        <v>14.58719938141364</v>
      </c>
      <c r="M3977" s="337">
        <f t="shared" si="188"/>
        <v>0.4</v>
      </c>
    </row>
    <row r="3978" spans="1:13">
      <c r="A3978" s="334" t="s">
        <v>565</v>
      </c>
      <c r="B3978" s="334" t="s">
        <v>52</v>
      </c>
      <c r="C3978" s="334" t="s">
        <v>52</v>
      </c>
      <c r="D3978" s="334" t="s">
        <v>1537</v>
      </c>
      <c r="E3978" s="334" t="s">
        <v>1041</v>
      </c>
      <c r="F3978" s="334" t="str">
        <f t="shared" si="189"/>
        <v>Dhaka FR Non-PNP</v>
      </c>
      <c r="G3978" s="338">
        <v>2999683</v>
      </c>
      <c r="H3978" s="336">
        <v>473166.80388305133</v>
      </c>
      <c r="I3978" s="336">
        <v>11998.732</v>
      </c>
      <c r="J3978" s="336"/>
      <c r="K3978" s="336"/>
      <c r="L3978" s="337">
        <f t="shared" si="187"/>
        <v>15.773893570855698</v>
      </c>
      <c r="M3978" s="337">
        <f t="shared" si="188"/>
        <v>0.4</v>
      </c>
    </row>
    <row r="3979" spans="1:13">
      <c r="A3979" s="334" t="s">
        <v>500</v>
      </c>
      <c r="B3979" s="334" t="s">
        <v>52</v>
      </c>
      <c r="C3979" s="334" t="s">
        <v>52</v>
      </c>
      <c r="D3979" s="334" t="s">
        <v>1537</v>
      </c>
      <c r="E3979" s="334" t="s">
        <v>1041</v>
      </c>
      <c r="F3979" s="334" t="str">
        <f t="shared" si="189"/>
        <v>Dhaka FR Non-PNP</v>
      </c>
      <c r="G3979" s="338">
        <v>2167016</v>
      </c>
      <c r="H3979" s="336">
        <v>347881.52278526948</v>
      </c>
      <c r="I3979" s="336">
        <v>85330.99083797216</v>
      </c>
      <c r="J3979" s="336"/>
      <c r="K3979" s="336"/>
      <c r="L3979" s="337">
        <f t="shared" si="187"/>
        <v>16.053481967150656</v>
      </c>
      <c r="M3979" s="337">
        <f t="shared" si="188"/>
        <v>3.9377185419014977</v>
      </c>
    </row>
    <row r="3980" spans="1:13">
      <c r="A3980" s="334" t="s">
        <v>492</v>
      </c>
      <c r="B3980" s="334" t="s">
        <v>189</v>
      </c>
      <c r="C3980" s="334" t="s">
        <v>189</v>
      </c>
      <c r="D3980" s="334" t="s">
        <v>1537</v>
      </c>
      <c r="E3980" s="334" t="s">
        <v>1041</v>
      </c>
      <c r="F3980" s="334" t="str">
        <f t="shared" si="189"/>
        <v>Barishal FR Non-PNP</v>
      </c>
      <c r="G3980" s="338">
        <v>2133897</v>
      </c>
      <c r="H3980" s="336">
        <v>324067.22943254415</v>
      </c>
      <c r="I3980" s="336">
        <v>31173.972672701057</v>
      </c>
      <c r="J3980" s="336"/>
      <c r="K3980" s="336"/>
      <c r="L3980" s="337">
        <f t="shared" si="187"/>
        <v>15.186638784934051</v>
      </c>
      <c r="M3980" s="337">
        <f t="shared" si="188"/>
        <v>1.4608939734533137</v>
      </c>
    </row>
    <row r="3981" spans="1:13">
      <c r="A3981" s="334" t="s">
        <v>613</v>
      </c>
      <c r="B3981" s="334" t="s">
        <v>153</v>
      </c>
      <c r="C3981" s="334" t="s">
        <v>18</v>
      </c>
      <c r="D3981" s="334" t="s">
        <v>1537</v>
      </c>
      <c r="E3981" s="334" t="s">
        <v>1041</v>
      </c>
      <c r="F3981" s="334" t="str">
        <f t="shared" si="189"/>
        <v>Mymensingh FR Non-PNP</v>
      </c>
      <c r="G3981" s="338">
        <v>4067454</v>
      </c>
      <c r="H3981" s="336">
        <v>679359.20095413656</v>
      </c>
      <c r="I3981" s="336">
        <v>16269.816000000001</v>
      </c>
      <c r="J3981" s="336"/>
      <c r="K3981" s="336"/>
      <c r="L3981" s="337">
        <f t="shared" si="187"/>
        <v>16.70232044306184</v>
      </c>
      <c r="M3981" s="337">
        <f t="shared" si="188"/>
        <v>0.4</v>
      </c>
    </row>
    <row r="3982" spans="1:13">
      <c r="A3982" s="334" t="s">
        <v>498</v>
      </c>
      <c r="B3982" s="334" t="s">
        <v>455</v>
      </c>
      <c r="C3982" s="334" t="s">
        <v>195</v>
      </c>
      <c r="D3982" s="334" t="s">
        <v>1537</v>
      </c>
      <c r="E3982" s="334" t="s">
        <v>1041</v>
      </c>
      <c r="F3982" s="334" t="str">
        <f t="shared" si="189"/>
        <v>Chattogram FR Non-PNP</v>
      </c>
      <c r="G3982" s="338">
        <v>4325877</v>
      </c>
      <c r="H3982" s="336">
        <v>746568.07853052928</v>
      </c>
      <c r="I3982" s="336">
        <v>17303.508000000002</v>
      </c>
      <c r="J3982" s="336"/>
      <c r="K3982" s="336"/>
      <c r="L3982" s="337">
        <f t="shared" si="187"/>
        <v>17.258190154979655</v>
      </c>
      <c r="M3982" s="337">
        <f t="shared" si="188"/>
        <v>0.4</v>
      </c>
    </row>
    <row r="3983" spans="1:13">
      <c r="A3983" s="334" t="s">
        <v>528</v>
      </c>
      <c r="B3983" s="334" t="s">
        <v>18</v>
      </c>
      <c r="C3983" s="334" t="s">
        <v>18</v>
      </c>
      <c r="D3983" s="334" t="s">
        <v>1537</v>
      </c>
      <c r="E3983" s="334" t="s">
        <v>1041</v>
      </c>
      <c r="F3983" s="334" t="str">
        <f t="shared" si="189"/>
        <v>Mymensingh FR Non-PNP</v>
      </c>
      <c r="G3983" s="338">
        <v>4491473</v>
      </c>
      <c r="H3983" s="336">
        <v>722560.76888115064</v>
      </c>
      <c r="I3983" s="336">
        <v>17965.892</v>
      </c>
      <c r="J3983" s="336"/>
      <c r="K3983" s="336"/>
      <c r="L3983" s="337">
        <f t="shared" si="187"/>
        <v>16.087389791303448</v>
      </c>
      <c r="M3983" s="337">
        <f t="shared" si="188"/>
        <v>0.4</v>
      </c>
    </row>
    <row r="3984" spans="1:13">
      <c r="A3984" s="334" t="s">
        <v>561</v>
      </c>
      <c r="B3984" s="334" t="s">
        <v>79</v>
      </c>
      <c r="C3984" s="334" t="s">
        <v>52</v>
      </c>
      <c r="D3984" s="334" t="s">
        <v>1537</v>
      </c>
      <c r="E3984" s="334" t="s">
        <v>1041</v>
      </c>
      <c r="F3984" s="334" t="str">
        <f t="shared" si="189"/>
        <v>Dhaka FR Non-PNP</v>
      </c>
      <c r="G3984" s="338">
        <v>3240562</v>
      </c>
      <c r="H3984" s="336">
        <v>545629.20995871874</v>
      </c>
      <c r="I3984" s="336">
        <v>12962.248</v>
      </c>
      <c r="J3984" s="336"/>
      <c r="K3984" s="336"/>
      <c r="L3984" s="337">
        <f t="shared" si="187"/>
        <v>16.837487138302514</v>
      </c>
      <c r="M3984" s="337">
        <f t="shared" si="188"/>
        <v>0.4</v>
      </c>
    </row>
    <row r="3985" spans="1:13">
      <c r="A3985" s="334" t="s">
        <v>91</v>
      </c>
      <c r="B3985" s="334" t="s">
        <v>52</v>
      </c>
      <c r="C3985" s="334" t="s">
        <v>52</v>
      </c>
      <c r="D3985" s="334" t="s">
        <v>1537</v>
      </c>
      <c r="E3985" s="334" t="s">
        <v>1041</v>
      </c>
      <c r="F3985" s="334" t="str">
        <f t="shared" si="189"/>
        <v>Dhaka FR Non-PNP</v>
      </c>
      <c r="G3985" s="338">
        <v>4065610</v>
      </c>
      <c r="H3985" s="336">
        <v>635042.7891387397</v>
      </c>
      <c r="I3985" s="336">
        <v>16262.44</v>
      </c>
      <c r="J3985" s="336"/>
      <c r="K3985" s="336"/>
      <c r="L3985" s="337">
        <f t="shared" si="187"/>
        <v>15.619864894535867</v>
      </c>
      <c r="M3985" s="337">
        <f t="shared" si="188"/>
        <v>0.4</v>
      </c>
    </row>
    <row r="3986" spans="1:13">
      <c r="A3986" s="334" t="s">
        <v>49</v>
      </c>
      <c r="B3986" s="334" t="s">
        <v>52</v>
      </c>
      <c r="C3986" s="334" t="s">
        <v>52</v>
      </c>
      <c r="D3986" s="334" t="s">
        <v>1537</v>
      </c>
      <c r="E3986" s="334" t="s">
        <v>1041</v>
      </c>
      <c r="F3986" s="334" t="str">
        <f t="shared" si="189"/>
        <v>Dhaka FR Non-PNP</v>
      </c>
      <c r="G3986" s="338">
        <v>3036871</v>
      </c>
      <c r="H3986" s="336">
        <v>484586.39977840375</v>
      </c>
      <c r="I3986" s="336">
        <v>12147.484</v>
      </c>
      <c r="J3986" s="336"/>
      <c r="K3986" s="336"/>
      <c r="L3986" s="337">
        <f t="shared" si="187"/>
        <v>15.956766019314081</v>
      </c>
      <c r="M3986" s="337">
        <f t="shared" si="188"/>
        <v>0.4</v>
      </c>
    </row>
    <row r="3987" spans="1:13">
      <c r="A3987" s="334" t="s">
        <v>69</v>
      </c>
      <c r="B3987" s="334" t="s">
        <v>52</v>
      </c>
      <c r="C3987" s="334" t="s">
        <v>52</v>
      </c>
      <c r="D3987" s="334" t="s">
        <v>1537</v>
      </c>
      <c r="E3987" s="334" t="s">
        <v>1041</v>
      </c>
      <c r="F3987" s="334" t="str">
        <f t="shared" si="189"/>
        <v>Dhaka FR Non-PNP</v>
      </c>
      <c r="G3987" s="338">
        <v>2567855</v>
      </c>
      <c r="H3987" s="336">
        <v>398773.11750740762</v>
      </c>
      <c r="I3987" s="336">
        <v>10271.42</v>
      </c>
      <c r="J3987" s="336"/>
      <c r="K3987" s="336"/>
      <c r="L3987" s="337">
        <f t="shared" si="187"/>
        <v>15.529425045705757</v>
      </c>
      <c r="M3987" s="337">
        <f t="shared" si="188"/>
        <v>0.4</v>
      </c>
    </row>
    <row r="3988" spans="1:13">
      <c r="A3988" s="334" t="s">
        <v>472</v>
      </c>
      <c r="B3988" s="334" t="s">
        <v>52</v>
      </c>
      <c r="C3988" s="334" t="s">
        <v>52</v>
      </c>
      <c r="D3988" s="334" t="s">
        <v>1492</v>
      </c>
      <c r="E3988" s="334" t="s">
        <v>1041</v>
      </c>
      <c r="F3988" s="334" t="str">
        <f t="shared" si="189"/>
        <v>Dhaka FR PNP</v>
      </c>
      <c r="G3988" s="338">
        <v>2855572</v>
      </c>
      <c r="H3988" s="336">
        <v>463740.76631314715</v>
      </c>
      <c r="I3988" s="336">
        <v>11422.288</v>
      </c>
      <c r="J3988" s="336"/>
      <c r="K3988" s="336"/>
      <c r="L3988" s="337">
        <f t="shared" si="187"/>
        <v>16.239855493510483</v>
      </c>
      <c r="M3988" s="337">
        <f t="shared" si="188"/>
        <v>0.4</v>
      </c>
    </row>
    <row r="3989" spans="1:13">
      <c r="A3989" s="334" t="s">
        <v>125</v>
      </c>
      <c r="B3989" s="334" t="s">
        <v>52</v>
      </c>
      <c r="C3989" s="334" t="s">
        <v>52</v>
      </c>
      <c r="D3989" s="334" t="s">
        <v>1537</v>
      </c>
      <c r="E3989" s="334" t="s">
        <v>1041</v>
      </c>
      <c r="F3989" s="334" t="str">
        <f t="shared" si="189"/>
        <v>Dhaka FR Non-PNP</v>
      </c>
      <c r="G3989" s="338">
        <v>2181929</v>
      </c>
      <c r="H3989" s="336">
        <v>381791.25603324291</v>
      </c>
      <c r="I3989" s="336">
        <v>8727.7160000000003</v>
      </c>
      <c r="J3989" s="336"/>
      <c r="K3989" s="336"/>
      <c r="L3989" s="337">
        <f t="shared" si="187"/>
        <v>17.497877155179793</v>
      </c>
      <c r="M3989" s="337">
        <f t="shared" si="188"/>
        <v>0.4</v>
      </c>
    </row>
    <row r="3990" spans="1:13">
      <c r="A3990" s="334" t="s">
        <v>85</v>
      </c>
      <c r="B3990" s="334" t="s">
        <v>79</v>
      </c>
      <c r="C3990" s="334" t="s">
        <v>52</v>
      </c>
      <c r="D3990" s="334" t="s">
        <v>1537</v>
      </c>
      <c r="E3990" s="334" t="s">
        <v>1041</v>
      </c>
      <c r="F3990" s="334" t="str">
        <f t="shared" si="189"/>
        <v>Dhaka FR Non-PNP</v>
      </c>
      <c r="G3990" s="338">
        <v>3117119</v>
      </c>
      <c r="H3990" s="336">
        <v>537380.20761861489</v>
      </c>
      <c r="I3990" s="336">
        <v>12468.476000000001</v>
      </c>
      <c r="J3990" s="336"/>
      <c r="K3990" s="336"/>
      <c r="L3990" s="337">
        <f t="shared" si="187"/>
        <v>17.239643645899143</v>
      </c>
      <c r="M3990" s="337">
        <f t="shared" si="188"/>
        <v>0.4</v>
      </c>
    </row>
    <row r="3991" spans="1:13">
      <c r="A3991" s="334" t="s">
        <v>71</v>
      </c>
      <c r="B3991" s="334" t="s">
        <v>52</v>
      </c>
      <c r="C3991" s="334" t="s">
        <v>52</v>
      </c>
      <c r="D3991" s="334" t="s">
        <v>1537</v>
      </c>
      <c r="E3991" s="334" t="s">
        <v>1041</v>
      </c>
      <c r="F3991" s="334" t="str">
        <f t="shared" si="189"/>
        <v>Dhaka FR Non-PNP</v>
      </c>
      <c r="G3991" s="338">
        <v>4116995</v>
      </c>
      <c r="H3991" s="336">
        <v>678150.38837676286</v>
      </c>
      <c r="I3991" s="336">
        <v>16467.98</v>
      </c>
      <c r="J3991" s="336"/>
      <c r="K3991" s="336"/>
      <c r="L3991" s="337">
        <f t="shared" si="187"/>
        <v>16.471975029767169</v>
      </c>
      <c r="M3991" s="337">
        <f t="shared" si="188"/>
        <v>0.4</v>
      </c>
    </row>
    <row r="3992" spans="1:13">
      <c r="A3992" s="334" t="s">
        <v>145</v>
      </c>
      <c r="B3992" s="334" t="s">
        <v>52</v>
      </c>
      <c r="C3992" s="334" t="s">
        <v>52</v>
      </c>
      <c r="D3992" s="334" t="s">
        <v>1537</v>
      </c>
      <c r="E3992" s="334" t="s">
        <v>1041</v>
      </c>
      <c r="F3992" s="334" t="str">
        <f t="shared" si="189"/>
        <v>Dhaka FR Non-PNP</v>
      </c>
      <c r="G3992" s="338">
        <v>2117359</v>
      </c>
      <c r="H3992" s="336">
        <v>367587.48898802366</v>
      </c>
      <c r="I3992" s="336">
        <v>8469.4359999999997</v>
      </c>
      <c r="J3992" s="336"/>
      <c r="K3992" s="336"/>
      <c r="L3992" s="337">
        <f t="shared" si="187"/>
        <v>17.360659623050399</v>
      </c>
      <c r="M3992" s="337">
        <f t="shared" si="188"/>
        <v>0.4</v>
      </c>
    </row>
    <row r="3993" spans="1:13">
      <c r="A3993" s="334" t="s">
        <v>247</v>
      </c>
      <c r="B3993" s="334" t="s">
        <v>52</v>
      </c>
      <c r="C3993" s="334" t="s">
        <v>52</v>
      </c>
      <c r="D3993" s="334" t="s">
        <v>1537</v>
      </c>
      <c r="E3993" s="334" t="s">
        <v>1041</v>
      </c>
      <c r="F3993" s="334" t="str">
        <f t="shared" si="189"/>
        <v>Dhaka FR Non-PNP</v>
      </c>
      <c r="G3993" s="338">
        <v>1114321</v>
      </c>
      <c r="H3993" s="336">
        <v>153638.66922288924</v>
      </c>
      <c r="I3993" s="336">
        <v>4457.2839999999997</v>
      </c>
      <c r="J3993" s="336"/>
      <c r="K3993" s="336"/>
      <c r="L3993" s="337">
        <f t="shared" si="187"/>
        <v>13.787649090602191</v>
      </c>
      <c r="M3993" s="337">
        <f t="shared" si="188"/>
        <v>0.4</v>
      </c>
    </row>
    <row r="3994" spans="1:13">
      <c r="A3994" s="334" t="s">
        <v>426</v>
      </c>
      <c r="B3994" s="334" t="s">
        <v>52</v>
      </c>
      <c r="C3994" s="334" t="s">
        <v>52</v>
      </c>
      <c r="D3994" s="334" t="s">
        <v>1537</v>
      </c>
      <c r="E3994" s="334" t="s">
        <v>1041</v>
      </c>
      <c r="F3994" s="334" t="str">
        <f t="shared" si="189"/>
        <v>Dhaka FR Non-PNP</v>
      </c>
      <c r="G3994" s="338">
        <v>1391835</v>
      </c>
      <c r="H3994" s="336">
        <v>212037.15815553372</v>
      </c>
      <c r="I3994" s="336">
        <v>5567.34</v>
      </c>
      <c r="J3994" s="336"/>
      <c r="K3994" s="336"/>
      <c r="L3994" s="337">
        <f t="shared" si="187"/>
        <v>15.234360262210227</v>
      </c>
      <c r="M3994" s="337">
        <f t="shared" si="188"/>
        <v>0.4</v>
      </c>
    </row>
    <row r="3995" spans="1:13">
      <c r="A3995" s="334" t="s">
        <v>490</v>
      </c>
      <c r="B3995" s="334" t="s">
        <v>362</v>
      </c>
      <c r="C3995" s="334" t="s">
        <v>52</v>
      </c>
      <c r="D3995" s="334" t="s">
        <v>1537</v>
      </c>
      <c r="E3995" s="334" t="s">
        <v>1041</v>
      </c>
      <c r="F3995" s="334" t="str">
        <f t="shared" si="189"/>
        <v>Dhaka FR Non-PNP</v>
      </c>
      <c r="G3995" s="338">
        <v>2815116</v>
      </c>
      <c r="H3995" s="336">
        <v>474073.55756760115</v>
      </c>
      <c r="I3995" s="336">
        <v>11260.464</v>
      </c>
      <c r="J3995" s="336"/>
      <c r="K3995" s="336"/>
      <c r="L3995" s="337">
        <f t="shared" si="187"/>
        <v>16.8402850030905</v>
      </c>
      <c r="M3995" s="337">
        <f t="shared" si="188"/>
        <v>0.4</v>
      </c>
    </row>
    <row r="3996" spans="1:13">
      <c r="A3996" s="334" t="s">
        <v>73</v>
      </c>
      <c r="B3996" s="334" t="s">
        <v>52</v>
      </c>
      <c r="C3996" s="334" t="s">
        <v>52</v>
      </c>
      <c r="D3996" s="334" t="s">
        <v>1537</v>
      </c>
      <c r="E3996" s="334" t="s">
        <v>1041</v>
      </c>
      <c r="F3996" s="334" t="str">
        <f t="shared" si="189"/>
        <v>Dhaka FR Non-PNP</v>
      </c>
      <c r="G3996" s="338">
        <v>3114226</v>
      </c>
      <c r="H3996" s="336">
        <v>506687.17334266461</v>
      </c>
      <c r="I3996" s="336">
        <v>12456.904</v>
      </c>
      <c r="J3996" s="336"/>
      <c r="K3996" s="336"/>
      <c r="L3996" s="337">
        <f t="shared" si="187"/>
        <v>16.270083588752538</v>
      </c>
      <c r="M3996" s="337">
        <f t="shared" si="188"/>
        <v>0.4</v>
      </c>
    </row>
    <row r="3997" spans="1:13">
      <c r="A3997" s="334" t="s">
        <v>261</v>
      </c>
      <c r="B3997" s="334" t="s">
        <v>52</v>
      </c>
      <c r="C3997" s="334" t="s">
        <v>52</v>
      </c>
      <c r="D3997" s="334" t="s">
        <v>1537</v>
      </c>
      <c r="E3997" s="334" t="s">
        <v>1041</v>
      </c>
      <c r="F3997" s="334" t="str">
        <f t="shared" si="189"/>
        <v>Dhaka FR Non-PNP</v>
      </c>
      <c r="G3997" s="338">
        <v>1124533</v>
      </c>
      <c r="H3997" s="336">
        <v>157302.44400675985</v>
      </c>
      <c r="I3997" s="336">
        <v>4498.1320000000005</v>
      </c>
      <c r="J3997" s="336"/>
      <c r="K3997" s="336"/>
      <c r="L3997" s="337">
        <f t="shared" si="187"/>
        <v>13.988246143666736</v>
      </c>
      <c r="M3997" s="337">
        <f t="shared" si="188"/>
        <v>0.4</v>
      </c>
    </row>
    <row r="3998" spans="1:13">
      <c r="A3998" s="334" t="s">
        <v>43</v>
      </c>
      <c r="B3998" s="334" t="s">
        <v>48</v>
      </c>
      <c r="C3998" s="334" t="s">
        <v>18</v>
      </c>
      <c r="D3998" s="334" t="s">
        <v>1537</v>
      </c>
      <c r="E3998" s="334" t="s">
        <v>1041</v>
      </c>
      <c r="F3998" s="334" t="str">
        <f t="shared" si="189"/>
        <v>Mymensingh FR Non-PNP</v>
      </c>
      <c r="G3998" s="338">
        <v>3066053</v>
      </c>
      <c r="H3998" s="336">
        <v>479522.95932856121</v>
      </c>
      <c r="I3998" s="336">
        <v>12264.212</v>
      </c>
      <c r="J3998" s="336"/>
      <c r="K3998" s="336"/>
      <c r="L3998" s="337">
        <f t="shared" si="187"/>
        <v>15.639747888525124</v>
      </c>
      <c r="M3998" s="337">
        <f t="shared" si="188"/>
        <v>0.4</v>
      </c>
    </row>
    <row r="3999" spans="1:13">
      <c r="A3999" s="334" t="s">
        <v>57</v>
      </c>
      <c r="B3999" s="334" t="s">
        <v>52</v>
      </c>
      <c r="C3999" s="334" t="s">
        <v>52</v>
      </c>
      <c r="D3999" s="334" t="s">
        <v>1537</v>
      </c>
      <c r="E3999" s="334" t="s">
        <v>1041</v>
      </c>
      <c r="F3999" s="334" t="str">
        <f t="shared" si="189"/>
        <v>Dhaka FR Non-PNP</v>
      </c>
      <c r="G3999" s="338">
        <v>1095058</v>
      </c>
      <c r="H3999" s="336">
        <v>154116.76908811129</v>
      </c>
      <c r="I3999" s="336">
        <v>4380.232</v>
      </c>
      <c r="J3999" s="336"/>
      <c r="K3999" s="336"/>
      <c r="L3999" s="337">
        <f t="shared" si="187"/>
        <v>14.07384532034936</v>
      </c>
      <c r="M3999" s="337">
        <f t="shared" si="188"/>
        <v>0.4</v>
      </c>
    </row>
    <row r="4000" spans="1:13">
      <c r="A4000" s="334" t="s">
        <v>275</v>
      </c>
      <c r="B4000" s="334" t="s">
        <v>52</v>
      </c>
      <c r="C4000" s="334" t="s">
        <v>52</v>
      </c>
      <c r="D4000" s="334" t="s">
        <v>1537</v>
      </c>
      <c r="E4000" s="334" t="s">
        <v>1041</v>
      </c>
      <c r="F4000" s="334" t="str">
        <f t="shared" si="189"/>
        <v>Dhaka FR Non-PNP</v>
      </c>
      <c r="G4000" s="338">
        <v>1678118</v>
      </c>
      <c r="H4000" s="336">
        <v>264153.69973749993</v>
      </c>
      <c r="I4000" s="336">
        <v>6712.4719999999998</v>
      </c>
      <c r="J4000" s="336"/>
      <c r="K4000" s="336"/>
      <c r="L4000" s="337">
        <f t="shared" si="187"/>
        <v>15.741068252500714</v>
      </c>
      <c r="M4000" s="337">
        <f t="shared" si="188"/>
        <v>0.4</v>
      </c>
    </row>
    <row r="4001" spans="1:13">
      <c r="A4001" s="334" t="s">
        <v>440</v>
      </c>
      <c r="B4001" s="334" t="s">
        <v>52</v>
      </c>
      <c r="C4001" s="334" t="s">
        <v>52</v>
      </c>
      <c r="D4001" s="334" t="s">
        <v>1537</v>
      </c>
      <c r="E4001" s="334" t="s">
        <v>1041</v>
      </c>
      <c r="F4001" s="334" t="str">
        <f t="shared" si="189"/>
        <v>Dhaka FR Non-PNP</v>
      </c>
      <c r="G4001" s="338">
        <v>2120222</v>
      </c>
      <c r="H4001" s="336">
        <v>362878.5336818053</v>
      </c>
      <c r="I4001" s="336">
        <v>8480.8880000000008</v>
      </c>
      <c r="J4001" s="336"/>
      <c r="K4001" s="336"/>
      <c r="L4001" s="337">
        <f t="shared" si="187"/>
        <v>17.115119722453841</v>
      </c>
      <c r="M4001" s="337">
        <f t="shared" si="188"/>
        <v>0.4</v>
      </c>
    </row>
    <row r="4002" spans="1:13">
      <c r="A4002" s="334" t="s">
        <v>393</v>
      </c>
      <c r="B4002" s="334" t="s">
        <v>52</v>
      </c>
      <c r="C4002" s="334" t="s">
        <v>52</v>
      </c>
      <c r="D4002" s="334" t="s">
        <v>1537</v>
      </c>
      <c r="E4002" s="334" t="s">
        <v>1041</v>
      </c>
      <c r="F4002" s="334" t="str">
        <f t="shared" si="189"/>
        <v>Dhaka FR Non-PNP</v>
      </c>
      <c r="G4002" s="338">
        <v>1714936</v>
      </c>
      <c r="H4002" s="336">
        <v>370520.18928248913</v>
      </c>
      <c r="I4002" s="336">
        <v>6859.7440000000006</v>
      </c>
      <c r="J4002" s="336"/>
      <c r="K4002" s="336"/>
      <c r="L4002" s="337">
        <f t="shared" si="187"/>
        <v>21.605482028629005</v>
      </c>
      <c r="M4002" s="337">
        <f t="shared" si="188"/>
        <v>0.4</v>
      </c>
    </row>
    <row r="4003" spans="1:13">
      <c r="A4003" s="334" t="s">
        <v>563</v>
      </c>
      <c r="B4003" s="334" t="s">
        <v>52</v>
      </c>
      <c r="C4003" s="334" t="s">
        <v>52</v>
      </c>
      <c r="D4003" s="334" t="s">
        <v>1537</v>
      </c>
      <c r="E4003" s="334" t="s">
        <v>1041</v>
      </c>
      <c r="F4003" s="334" t="str">
        <f t="shared" si="189"/>
        <v>Dhaka FR Non-PNP</v>
      </c>
      <c r="G4003" s="338">
        <v>2823654</v>
      </c>
      <c r="H4003" s="336">
        <v>482081.34102656879</v>
      </c>
      <c r="I4003" s="336">
        <v>11294.616</v>
      </c>
      <c r="J4003" s="336"/>
      <c r="K4003" s="336"/>
      <c r="L4003" s="337">
        <f t="shared" si="187"/>
        <v>17.072960816961597</v>
      </c>
      <c r="M4003" s="337">
        <f t="shared" si="188"/>
        <v>0.4</v>
      </c>
    </row>
    <row r="4004" spans="1:13">
      <c r="A4004" s="334" t="s">
        <v>137</v>
      </c>
      <c r="B4004" s="334" t="s">
        <v>52</v>
      </c>
      <c r="C4004" s="334" t="s">
        <v>52</v>
      </c>
      <c r="D4004" s="334" t="s">
        <v>1537</v>
      </c>
      <c r="E4004" s="334" t="s">
        <v>1041</v>
      </c>
      <c r="F4004" s="334" t="str">
        <f t="shared" si="189"/>
        <v>Dhaka FR Non-PNP</v>
      </c>
      <c r="G4004" s="338">
        <v>1357692</v>
      </c>
      <c r="H4004" s="336">
        <v>217917.62087936653</v>
      </c>
      <c r="I4004" s="336">
        <v>5430.768</v>
      </c>
      <c r="J4004" s="336"/>
      <c r="K4004" s="336"/>
      <c r="L4004" s="337">
        <f t="shared" si="187"/>
        <v>16.05059327736825</v>
      </c>
      <c r="M4004" s="337">
        <f t="shared" si="188"/>
        <v>0.4</v>
      </c>
    </row>
    <row r="4005" spans="1:13">
      <c r="A4005" s="334" t="s">
        <v>504</v>
      </c>
      <c r="B4005" s="334" t="s">
        <v>79</v>
      </c>
      <c r="C4005" s="334" t="s">
        <v>52</v>
      </c>
      <c r="D4005" s="334" t="s">
        <v>1537</v>
      </c>
      <c r="E4005" s="334" t="s">
        <v>1041</v>
      </c>
      <c r="F4005" s="334" t="str">
        <f t="shared" si="189"/>
        <v>Dhaka FR Non-PNP</v>
      </c>
      <c r="G4005" s="338">
        <v>7424035</v>
      </c>
      <c r="H4005" s="336">
        <v>1290073.9886568382</v>
      </c>
      <c r="I4005" s="336">
        <v>29696.14</v>
      </c>
      <c r="J4005" s="336"/>
      <c r="K4005" s="336"/>
      <c r="L4005" s="337">
        <f t="shared" si="187"/>
        <v>17.376992277876361</v>
      </c>
      <c r="M4005" s="337">
        <f t="shared" si="188"/>
        <v>0.4</v>
      </c>
    </row>
    <row r="4006" spans="1:13">
      <c r="A4006" s="334" t="s">
        <v>62</v>
      </c>
      <c r="B4006" s="334" t="s">
        <v>52</v>
      </c>
      <c r="C4006" s="334" t="s">
        <v>52</v>
      </c>
      <c r="D4006" s="334" t="s">
        <v>1537</v>
      </c>
      <c r="E4006" s="334" t="s">
        <v>1041</v>
      </c>
      <c r="F4006" s="334" t="str">
        <f t="shared" si="189"/>
        <v>Dhaka FR Non-PNP</v>
      </c>
      <c r="G4006" s="338">
        <v>1976473</v>
      </c>
      <c r="H4006" s="336">
        <v>321697.01779849984</v>
      </c>
      <c r="I4006" s="336">
        <v>7905.8919999999998</v>
      </c>
      <c r="J4006" s="336"/>
      <c r="K4006" s="336"/>
      <c r="L4006" s="337">
        <f t="shared" si="187"/>
        <v>16.276317349060669</v>
      </c>
      <c r="M4006" s="337">
        <f t="shared" si="188"/>
        <v>0.4</v>
      </c>
    </row>
    <row r="4007" spans="1:13">
      <c r="A4007" s="334" t="s">
        <v>553</v>
      </c>
      <c r="B4007" s="334" t="s">
        <v>52</v>
      </c>
      <c r="C4007" s="334" t="s">
        <v>52</v>
      </c>
      <c r="D4007" s="334" t="s">
        <v>1537</v>
      </c>
      <c r="E4007" s="334" t="s">
        <v>1041</v>
      </c>
      <c r="F4007" s="334" t="str">
        <f t="shared" si="189"/>
        <v>Dhaka FR Non-PNP</v>
      </c>
      <c r="G4007" s="338">
        <v>1934707</v>
      </c>
      <c r="H4007" s="336">
        <v>285610.54705948761</v>
      </c>
      <c r="I4007" s="336">
        <v>115090.22948643562</v>
      </c>
      <c r="J4007" s="336"/>
      <c r="K4007" s="336"/>
      <c r="L4007" s="337">
        <f t="shared" si="187"/>
        <v>14.762470340960549</v>
      </c>
      <c r="M4007" s="337">
        <f t="shared" si="188"/>
        <v>5.9487162390189123</v>
      </c>
    </row>
    <row r="4008" spans="1:13">
      <c r="A4008" s="334" t="s">
        <v>273</v>
      </c>
      <c r="B4008" s="334" t="s">
        <v>52</v>
      </c>
      <c r="C4008" s="334" t="s">
        <v>52</v>
      </c>
      <c r="D4008" s="334" t="s">
        <v>1537</v>
      </c>
      <c r="E4008" s="334" t="s">
        <v>1041</v>
      </c>
      <c r="F4008" s="334" t="str">
        <f t="shared" si="189"/>
        <v>Dhaka FR Non-PNP</v>
      </c>
      <c r="G4008" s="338">
        <v>1689497</v>
      </c>
      <c r="H4008" s="336">
        <v>280461.70882118726</v>
      </c>
      <c r="I4008" s="336">
        <v>6757.9880000000003</v>
      </c>
      <c r="J4008" s="336"/>
      <c r="K4008" s="336"/>
      <c r="L4008" s="337">
        <f t="shared" si="187"/>
        <v>16.600308187655099</v>
      </c>
      <c r="M4008" s="337">
        <f t="shared" si="188"/>
        <v>0.4</v>
      </c>
    </row>
    <row r="4009" spans="1:13">
      <c r="A4009" s="334" t="s">
        <v>559</v>
      </c>
      <c r="B4009" s="334" t="s">
        <v>52</v>
      </c>
      <c r="C4009" s="334" t="s">
        <v>52</v>
      </c>
      <c r="D4009" s="334" t="s">
        <v>1537</v>
      </c>
      <c r="E4009" s="334" t="s">
        <v>1041</v>
      </c>
      <c r="F4009" s="334" t="str">
        <f t="shared" si="189"/>
        <v>Dhaka FR Non-PNP</v>
      </c>
      <c r="G4009" s="338">
        <v>2111183</v>
      </c>
      <c r="H4009" s="336">
        <v>303833.08667092782</v>
      </c>
      <c r="I4009" s="336">
        <v>8444.732</v>
      </c>
      <c r="J4009" s="336"/>
      <c r="K4009" s="336"/>
      <c r="L4009" s="337">
        <f t="shared" si="187"/>
        <v>14.391603507177154</v>
      </c>
      <c r="M4009" s="337">
        <f t="shared" si="188"/>
        <v>0.4</v>
      </c>
    </row>
    <row r="4010" spans="1:13">
      <c r="A4010" s="334" t="s">
        <v>93</v>
      </c>
      <c r="B4010" s="334" t="s">
        <v>52</v>
      </c>
      <c r="C4010" s="334" t="s">
        <v>52</v>
      </c>
      <c r="D4010" s="334" t="s">
        <v>1537</v>
      </c>
      <c r="E4010" s="334" t="s">
        <v>1041</v>
      </c>
      <c r="F4010" s="334" t="str">
        <f t="shared" si="189"/>
        <v>Dhaka FR Non-PNP</v>
      </c>
      <c r="G4010" s="338">
        <v>5304300</v>
      </c>
      <c r="H4010" s="336">
        <v>933685.58921134227</v>
      </c>
      <c r="I4010" s="336">
        <v>5.8207660913467407E-11</v>
      </c>
      <c r="J4010" s="336"/>
      <c r="K4010" s="336"/>
      <c r="L4010" s="337">
        <f t="shared" si="187"/>
        <v>17.602428015220525</v>
      </c>
      <c r="M4010" s="337">
        <f t="shared" si="188"/>
        <v>1.097367436107826E-15</v>
      </c>
    </row>
    <row r="4011" spans="1:13">
      <c r="A4011" s="334" t="s">
        <v>518</v>
      </c>
      <c r="B4011" s="334" t="s">
        <v>103</v>
      </c>
      <c r="C4011" s="334" t="s">
        <v>52</v>
      </c>
      <c r="D4011" s="334" t="s">
        <v>1492</v>
      </c>
      <c r="E4011" s="334" t="s">
        <v>1041</v>
      </c>
      <c r="F4011" s="334" t="str">
        <f t="shared" si="189"/>
        <v>Dhaka FR PNP</v>
      </c>
      <c r="G4011" s="338">
        <v>5204611</v>
      </c>
      <c r="H4011" s="336">
        <v>890972.06707792904</v>
      </c>
      <c r="I4011" s="336">
        <v>18084.932000000001</v>
      </c>
      <c r="J4011" s="336"/>
      <c r="K4011" s="336"/>
      <c r="L4011" s="337">
        <f t="shared" si="187"/>
        <v>17.118898359126725</v>
      </c>
      <c r="M4011" s="337">
        <f t="shared" si="188"/>
        <v>0.34747903349549086</v>
      </c>
    </row>
    <row r="4012" spans="1:13">
      <c r="A4012" s="334" t="s">
        <v>411</v>
      </c>
      <c r="B4012" s="334" t="s">
        <v>52</v>
      </c>
      <c r="C4012" s="334" t="s">
        <v>52</v>
      </c>
      <c r="D4012" s="334" t="s">
        <v>1537</v>
      </c>
      <c r="E4012" s="334" t="s">
        <v>1041</v>
      </c>
      <c r="F4012" s="334" t="str">
        <f t="shared" si="189"/>
        <v>Dhaka FR Non-PNP</v>
      </c>
      <c r="G4012" s="338">
        <v>1084646</v>
      </c>
      <c r="H4012" s="336">
        <v>155231.96664847375</v>
      </c>
      <c r="I4012" s="336">
        <v>4338.5839999999998</v>
      </c>
      <c r="J4012" s="336"/>
      <c r="K4012" s="336"/>
      <c r="L4012" s="337">
        <f t="shared" si="187"/>
        <v>14.31176316037433</v>
      </c>
      <c r="M4012" s="337">
        <f t="shared" si="188"/>
        <v>0.4</v>
      </c>
    </row>
    <row r="4013" spans="1:13">
      <c r="A4013" s="334" t="s">
        <v>77</v>
      </c>
      <c r="B4013" s="334" t="s">
        <v>79</v>
      </c>
      <c r="C4013" s="334" t="s">
        <v>52</v>
      </c>
      <c r="D4013" s="334" t="s">
        <v>1492</v>
      </c>
      <c r="E4013" s="334" t="s">
        <v>1041</v>
      </c>
      <c r="F4013" s="334" t="str">
        <f t="shared" si="189"/>
        <v>Dhaka FR PNP</v>
      </c>
      <c r="G4013" s="338">
        <v>5837424</v>
      </c>
      <c r="H4013" s="336">
        <v>982557.28672523645</v>
      </c>
      <c r="I4013" s="336">
        <v>21414.18</v>
      </c>
      <c r="J4013" s="336"/>
      <c r="K4013" s="336"/>
      <c r="L4013" s="337">
        <f t="shared" si="187"/>
        <v>16.832035615799647</v>
      </c>
      <c r="M4013" s="337">
        <f t="shared" si="188"/>
        <v>0.36684297731328064</v>
      </c>
    </row>
    <row r="4014" spans="1:13">
      <c r="A4014" s="334" t="s">
        <v>597</v>
      </c>
      <c r="B4014" s="334" t="s">
        <v>52</v>
      </c>
      <c r="C4014" s="334" t="s">
        <v>52</v>
      </c>
      <c r="D4014" s="334" t="s">
        <v>1537</v>
      </c>
      <c r="E4014" s="334" t="s">
        <v>1041</v>
      </c>
      <c r="F4014" s="334" t="str">
        <f t="shared" si="189"/>
        <v>Dhaka FR Non-PNP</v>
      </c>
      <c r="G4014" s="338">
        <v>2517485</v>
      </c>
      <c r="H4014" s="336">
        <v>396125.82367991889</v>
      </c>
      <c r="I4014" s="336">
        <v>10069.94</v>
      </c>
      <c r="J4014" s="336"/>
      <c r="K4014" s="336"/>
      <c r="L4014" s="337">
        <f t="shared" si="187"/>
        <v>15.7349824797335</v>
      </c>
      <c r="M4014" s="337">
        <f t="shared" si="188"/>
        <v>0.4</v>
      </c>
    </row>
    <row r="4015" spans="1:13">
      <c r="A4015" s="334" t="s">
        <v>502</v>
      </c>
      <c r="B4015" s="334" t="s">
        <v>79</v>
      </c>
      <c r="C4015" s="334" t="s">
        <v>52</v>
      </c>
      <c r="D4015" s="334" t="s">
        <v>1537</v>
      </c>
      <c r="E4015" s="334" t="s">
        <v>1041</v>
      </c>
      <c r="F4015" s="334" t="str">
        <f t="shared" si="189"/>
        <v>Dhaka FR Non-PNP</v>
      </c>
      <c r="G4015" s="338">
        <v>4567603</v>
      </c>
      <c r="H4015" s="336">
        <v>746416.51084666478</v>
      </c>
      <c r="I4015" s="336">
        <v>18270.412</v>
      </c>
      <c r="J4015" s="336"/>
      <c r="K4015" s="336"/>
      <c r="L4015" s="337">
        <f t="shared" si="187"/>
        <v>16.341536487445708</v>
      </c>
      <c r="M4015" s="337">
        <f t="shared" si="188"/>
        <v>0.4</v>
      </c>
    </row>
    <row r="4016" spans="1:13">
      <c r="A4016" s="334" t="s">
        <v>218</v>
      </c>
      <c r="B4016" s="334" t="s">
        <v>79</v>
      </c>
      <c r="C4016" s="334" t="s">
        <v>52</v>
      </c>
      <c r="D4016" s="334" t="s">
        <v>1537</v>
      </c>
      <c r="E4016" s="334" t="s">
        <v>1041</v>
      </c>
      <c r="F4016" s="334" t="str">
        <f t="shared" si="189"/>
        <v>Dhaka FR Non-PNP</v>
      </c>
      <c r="G4016" s="338">
        <v>4141570</v>
      </c>
      <c r="H4016" s="336">
        <v>715856.22691906034</v>
      </c>
      <c r="I4016" s="336">
        <v>16566.28</v>
      </c>
      <c r="J4016" s="336"/>
      <c r="K4016" s="336"/>
      <c r="L4016" s="337">
        <f t="shared" si="187"/>
        <v>17.284658400535555</v>
      </c>
      <c r="M4016" s="337">
        <f t="shared" si="188"/>
        <v>0.4</v>
      </c>
    </row>
    <row r="4017" spans="1:13">
      <c r="A4017" s="334" t="s">
        <v>569</v>
      </c>
      <c r="B4017" s="334" t="s">
        <v>79</v>
      </c>
      <c r="C4017" s="334" t="s">
        <v>52</v>
      </c>
      <c r="D4017" s="334" t="s">
        <v>1492</v>
      </c>
      <c r="E4017" s="334" t="s">
        <v>1041</v>
      </c>
      <c r="F4017" s="334" t="str">
        <f t="shared" si="189"/>
        <v>Dhaka FR PNP</v>
      </c>
      <c r="G4017" s="338">
        <v>3697121</v>
      </c>
      <c r="H4017" s="336">
        <v>614640.07673220255</v>
      </c>
      <c r="I4017" s="336">
        <v>14788.484</v>
      </c>
      <c r="J4017" s="336"/>
      <c r="K4017" s="336"/>
      <c r="L4017" s="337">
        <f t="shared" si="187"/>
        <v>16.624829880661267</v>
      </c>
      <c r="M4017" s="337">
        <f t="shared" si="188"/>
        <v>0.4</v>
      </c>
    </row>
    <row r="4018" spans="1:13">
      <c r="A4018" s="334" t="s">
        <v>620</v>
      </c>
      <c r="B4018" s="334" t="s">
        <v>52</v>
      </c>
      <c r="C4018" s="334" t="s">
        <v>52</v>
      </c>
      <c r="D4018" s="334" t="s">
        <v>1537</v>
      </c>
      <c r="E4018" s="334" t="s">
        <v>1041</v>
      </c>
      <c r="F4018" s="334" t="str">
        <f t="shared" si="189"/>
        <v>Dhaka FR Non-PNP</v>
      </c>
      <c r="G4018" s="338">
        <v>2600830</v>
      </c>
      <c r="H4018" s="336">
        <v>401961.8850463503</v>
      </c>
      <c r="I4018" s="336">
        <v>10403.32</v>
      </c>
      <c r="J4018" s="336"/>
      <c r="K4018" s="336"/>
      <c r="L4018" s="337">
        <f t="shared" si="187"/>
        <v>15.455138745952265</v>
      </c>
      <c r="M4018" s="337">
        <f t="shared" si="188"/>
        <v>0.4</v>
      </c>
    </row>
    <row r="4019" spans="1:13">
      <c r="A4019" s="334" t="s">
        <v>243</v>
      </c>
      <c r="B4019" s="334" t="s">
        <v>131</v>
      </c>
      <c r="C4019" s="334" t="s">
        <v>131</v>
      </c>
      <c r="D4019" s="334" t="s">
        <v>1537</v>
      </c>
      <c r="E4019" s="334" t="s">
        <v>1041</v>
      </c>
      <c r="F4019" s="334" t="str">
        <f t="shared" si="189"/>
        <v>Sylhet FR Non-PNP</v>
      </c>
      <c r="G4019" s="338">
        <v>3286768</v>
      </c>
      <c r="H4019" s="336">
        <v>513968.83277469664</v>
      </c>
      <c r="I4019" s="336">
        <v>13147.072</v>
      </c>
      <c r="J4019" s="336"/>
      <c r="K4019" s="336"/>
      <c r="L4019" s="337">
        <f t="shared" si="187"/>
        <v>15.637514810132528</v>
      </c>
      <c r="M4019" s="337">
        <f t="shared" si="188"/>
        <v>0.4</v>
      </c>
    </row>
    <row r="4020" spans="1:13">
      <c r="A4020" s="334" t="s">
        <v>267</v>
      </c>
      <c r="B4020" s="334" t="s">
        <v>52</v>
      </c>
      <c r="C4020" s="334" t="s">
        <v>52</v>
      </c>
      <c r="D4020" s="334" t="s">
        <v>1537</v>
      </c>
      <c r="E4020" s="334" t="s">
        <v>1041</v>
      </c>
      <c r="F4020" s="334" t="str">
        <f t="shared" si="189"/>
        <v>Dhaka FR Non-PNP</v>
      </c>
      <c r="G4020" s="338">
        <v>1307994</v>
      </c>
      <c r="H4020" s="336">
        <v>192757.26869831249</v>
      </c>
      <c r="I4020" s="336">
        <v>5231.9759999999997</v>
      </c>
      <c r="J4020" s="336"/>
      <c r="K4020" s="336"/>
      <c r="L4020" s="337">
        <f t="shared" si="187"/>
        <v>14.736861843273935</v>
      </c>
      <c r="M4020" s="337">
        <f t="shared" si="188"/>
        <v>0.4</v>
      </c>
    </row>
    <row r="4021" spans="1:13">
      <c r="A4021" s="334" t="s">
        <v>279</v>
      </c>
      <c r="B4021" s="334" t="s">
        <v>52</v>
      </c>
      <c r="C4021" s="334" t="s">
        <v>52</v>
      </c>
      <c r="D4021" s="334" t="s">
        <v>1537</v>
      </c>
      <c r="E4021" s="334" t="s">
        <v>1041</v>
      </c>
      <c r="F4021" s="334" t="str">
        <f t="shared" si="189"/>
        <v>Dhaka FR Non-PNP</v>
      </c>
      <c r="G4021" s="338">
        <v>2218757</v>
      </c>
      <c r="H4021" s="336">
        <v>339004.11088466685</v>
      </c>
      <c r="I4021" s="336">
        <v>8875.0280000000002</v>
      </c>
      <c r="J4021" s="336"/>
      <c r="K4021" s="336"/>
      <c r="L4021" s="337">
        <f t="shared" si="187"/>
        <v>15.279010314543992</v>
      </c>
      <c r="M4021" s="337">
        <f t="shared" si="188"/>
        <v>0.4</v>
      </c>
    </row>
    <row r="4022" spans="1:13">
      <c r="A4022" s="334" t="s">
        <v>114</v>
      </c>
      <c r="B4022" s="334" t="s">
        <v>52</v>
      </c>
      <c r="C4022" s="334" t="s">
        <v>52</v>
      </c>
      <c r="D4022" s="334" t="s">
        <v>1492</v>
      </c>
      <c r="E4022" s="334" t="s">
        <v>1041</v>
      </c>
      <c r="F4022" s="334" t="str">
        <f t="shared" si="189"/>
        <v>Dhaka FR PNP</v>
      </c>
      <c r="G4022" s="338">
        <v>12291878</v>
      </c>
      <c r="H4022" s="336">
        <v>2252597.6318021612</v>
      </c>
      <c r="I4022" s="336">
        <v>457511.05967580731</v>
      </c>
      <c r="J4022" s="336"/>
      <c r="K4022" s="336"/>
      <c r="L4022" s="337">
        <f t="shared" si="187"/>
        <v>18.325902940154151</v>
      </c>
      <c r="M4022" s="337">
        <f t="shared" si="188"/>
        <v>3.7220598811329504</v>
      </c>
    </row>
    <row r="4023" spans="1:13">
      <c r="A4023" s="334" t="s">
        <v>474</v>
      </c>
      <c r="B4023" s="334" t="s">
        <v>186</v>
      </c>
      <c r="C4023" s="334" t="s">
        <v>195</v>
      </c>
      <c r="D4023" s="334" t="s">
        <v>1537</v>
      </c>
      <c r="E4023" s="334" t="s">
        <v>1041</v>
      </c>
      <c r="F4023" s="334" t="str">
        <f t="shared" si="189"/>
        <v>Chattogram FR Non-PNP</v>
      </c>
      <c r="G4023" s="338">
        <v>5391760</v>
      </c>
      <c r="H4023" s="336">
        <v>851309.94193770469</v>
      </c>
      <c r="I4023" s="336">
        <v>19574.675999999999</v>
      </c>
      <c r="J4023" s="336"/>
      <c r="K4023" s="336"/>
      <c r="L4023" s="337">
        <f t="shared" si="187"/>
        <v>15.789091909463787</v>
      </c>
      <c r="M4023" s="337">
        <f t="shared" si="188"/>
        <v>0.36304798433164681</v>
      </c>
    </row>
    <row r="4024" spans="1:13">
      <c r="A4024" s="334" t="s">
        <v>428</v>
      </c>
      <c r="B4024" s="334" t="s">
        <v>52</v>
      </c>
      <c r="C4024" s="334" t="s">
        <v>52</v>
      </c>
      <c r="D4024" s="334" t="s">
        <v>1537</v>
      </c>
      <c r="E4024" s="334" t="s">
        <v>1041</v>
      </c>
      <c r="F4024" s="334" t="str">
        <f t="shared" si="189"/>
        <v>Dhaka FR Non-PNP</v>
      </c>
      <c r="G4024" s="338">
        <v>1690979</v>
      </c>
      <c r="H4024" s="336">
        <v>280391.96476056741</v>
      </c>
      <c r="I4024" s="336">
        <v>6763.9160000000002</v>
      </c>
      <c r="J4024" s="336"/>
      <c r="K4024" s="336"/>
      <c r="L4024" s="337">
        <f t="shared" si="187"/>
        <v>16.581634944051192</v>
      </c>
      <c r="M4024" s="337">
        <f t="shared" si="188"/>
        <v>0.4</v>
      </c>
    </row>
    <row r="4025" spans="1:13">
      <c r="A4025" s="334" t="s">
        <v>607</v>
      </c>
      <c r="B4025" s="334" t="s">
        <v>79</v>
      </c>
      <c r="C4025" s="334" t="s">
        <v>52</v>
      </c>
      <c r="D4025" s="334" t="s">
        <v>1537</v>
      </c>
      <c r="E4025" s="334" t="s">
        <v>1041</v>
      </c>
      <c r="F4025" s="334" t="str">
        <f t="shared" si="189"/>
        <v>Dhaka FR Non-PNP</v>
      </c>
      <c r="G4025" s="338">
        <v>2856254</v>
      </c>
      <c r="H4025" s="336">
        <v>483513.20240676473</v>
      </c>
      <c r="I4025" s="336">
        <v>11425.016</v>
      </c>
      <c r="J4025" s="336"/>
      <c r="K4025" s="336"/>
      <c r="L4025" s="337">
        <f t="shared" si="187"/>
        <v>16.928228456109462</v>
      </c>
      <c r="M4025" s="337">
        <f t="shared" si="188"/>
        <v>0.4</v>
      </c>
    </row>
    <row r="4026" spans="1:13">
      <c r="A4026" s="334" t="s">
        <v>604</v>
      </c>
      <c r="B4026" s="334" t="s">
        <v>606</v>
      </c>
      <c r="C4026" s="334" t="s">
        <v>107</v>
      </c>
      <c r="D4026" s="334" t="s">
        <v>1537</v>
      </c>
      <c r="E4026" s="334" t="s">
        <v>1041</v>
      </c>
      <c r="F4026" s="334" t="str">
        <f t="shared" si="189"/>
        <v>Rajshahi FR Non-PNP</v>
      </c>
      <c r="G4026" s="338">
        <v>2936302</v>
      </c>
      <c r="H4026" s="336">
        <v>510942.12835768418</v>
      </c>
      <c r="I4026" s="336">
        <v>11745.208000000001</v>
      </c>
      <c r="J4026" s="336"/>
      <c r="K4026" s="336"/>
      <c r="L4026" s="337">
        <f t="shared" si="187"/>
        <v>17.400871175978637</v>
      </c>
      <c r="M4026" s="337">
        <f t="shared" si="188"/>
        <v>0.4</v>
      </c>
    </row>
    <row r="4027" spans="1:13">
      <c r="A4027" s="334" t="s">
        <v>398</v>
      </c>
      <c r="B4027" s="334" t="s">
        <v>401</v>
      </c>
      <c r="C4027" s="334" t="s">
        <v>195</v>
      </c>
      <c r="D4027" s="334" t="s">
        <v>1492</v>
      </c>
      <c r="E4027" s="334" t="s">
        <v>1041</v>
      </c>
      <c r="F4027" s="334" t="str">
        <f t="shared" si="189"/>
        <v>Chattogram FR PNP</v>
      </c>
      <c r="G4027" s="338">
        <v>7479986</v>
      </c>
      <c r="H4027" s="336">
        <v>1292275.5302736603</v>
      </c>
      <c r="I4027" s="336">
        <v>29919.944</v>
      </c>
      <c r="J4027" s="336"/>
      <c r="K4027" s="336"/>
      <c r="L4027" s="337">
        <f t="shared" si="187"/>
        <v>17.276443168124384</v>
      </c>
      <c r="M4027" s="337">
        <f t="shared" si="188"/>
        <v>0.4</v>
      </c>
    </row>
    <row r="4028" spans="1:13">
      <c r="A4028" s="334" t="s">
        <v>204</v>
      </c>
      <c r="B4028" s="334" t="s">
        <v>206</v>
      </c>
      <c r="C4028" s="334" t="s">
        <v>52</v>
      </c>
      <c r="D4028" s="334" t="s">
        <v>1537</v>
      </c>
      <c r="E4028" s="334" t="s">
        <v>1041</v>
      </c>
      <c r="F4028" s="334" t="str">
        <f t="shared" si="189"/>
        <v>Dhaka FR Non-PNP</v>
      </c>
      <c r="G4028" s="338">
        <v>3884298</v>
      </c>
      <c r="H4028" s="336">
        <v>680930.06450230884</v>
      </c>
      <c r="I4028" s="336">
        <v>15537.192000000001</v>
      </c>
      <c r="J4028" s="336"/>
      <c r="K4028" s="336"/>
      <c r="L4028" s="337">
        <f t="shared" si="187"/>
        <v>17.530325029189544</v>
      </c>
      <c r="M4028" s="337">
        <f t="shared" si="188"/>
        <v>0.4</v>
      </c>
    </row>
    <row r="4029" spans="1:13">
      <c r="A4029" s="334" t="s">
        <v>241</v>
      </c>
      <c r="B4029" s="334" t="s">
        <v>18</v>
      </c>
      <c r="C4029" s="334" t="s">
        <v>18</v>
      </c>
      <c r="D4029" s="334" t="s">
        <v>1537</v>
      </c>
      <c r="E4029" s="334" t="s">
        <v>1041</v>
      </c>
      <c r="F4029" s="334" t="str">
        <f t="shared" si="189"/>
        <v>Mymensingh FR Non-PNP</v>
      </c>
      <c r="G4029" s="338">
        <v>3026847</v>
      </c>
      <c r="H4029" s="336">
        <v>460392.10303011513</v>
      </c>
      <c r="I4029" s="336">
        <v>12107.388000000001</v>
      </c>
      <c r="J4029" s="336"/>
      <c r="K4029" s="336"/>
      <c r="L4029" s="337">
        <f t="shared" si="187"/>
        <v>15.210286579735122</v>
      </c>
      <c r="M4029" s="337">
        <f t="shared" si="188"/>
        <v>0.4</v>
      </c>
    </row>
    <row r="4030" spans="1:13">
      <c r="A4030" s="334" t="s">
        <v>510</v>
      </c>
      <c r="B4030" s="334" t="s">
        <v>512</v>
      </c>
      <c r="C4030" s="334" t="s">
        <v>159</v>
      </c>
      <c r="D4030" s="334" t="s">
        <v>1537</v>
      </c>
      <c r="E4030" s="334" t="s">
        <v>1041</v>
      </c>
      <c r="F4030" s="334" t="str">
        <f t="shared" si="189"/>
        <v>Khulna FR Non-PNP</v>
      </c>
      <c r="G4030" s="338">
        <v>7085880</v>
      </c>
      <c r="H4030" s="336">
        <v>1268707.7517963345</v>
      </c>
      <c r="I4030" s="336">
        <v>28343.52</v>
      </c>
      <c r="J4030" s="336"/>
      <c r="K4030" s="336"/>
      <c r="L4030" s="337">
        <f t="shared" si="187"/>
        <v>17.90473098325592</v>
      </c>
      <c r="M4030" s="337">
        <f t="shared" si="188"/>
        <v>0.4</v>
      </c>
    </row>
    <row r="4031" spans="1:13">
      <c r="A4031" s="334" t="s">
        <v>470</v>
      </c>
      <c r="B4031" s="334" t="s">
        <v>362</v>
      </c>
      <c r="C4031" s="334" t="s">
        <v>52</v>
      </c>
      <c r="D4031" s="334" t="s">
        <v>1537</v>
      </c>
      <c r="E4031" s="334" t="s">
        <v>1041</v>
      </c>
      <c r="F4031" s="334" t="str">
        <f t="shared" si="189"/>
        <v>Dhaka FR Non-PNP</v>
      </c>
      <c r="G4031" s="338">
        <v>2190731</v>
      </c>
      <c r="H4031" s="336">
        <v>358105.47386598494</v>
      </c>
      <c r="I4031" s="336">
        <v>8762.9240000000009</v>
      </c>
      <c r="J4031" s="336"/>
      <c r="K4031" s="336"/>
      <c r="L4031" s="337">
        <f t="shared" si="187"/>
        <v>16.346391860341818</v>
      </c>
      <c r="M4031" s="337">
        <f t="shared" si="188"/>
        <v>0.4</v>
      </c>
    </row>
    <row r="4032" spans="1:13">
      <c r="A4032" s="334" t="s">
        <v>404</v>
      </c>
      <c r="B4032" s="334" t="s">
        <v>389</v>
      </c>
      <c r="C4032" s="334" t="s">
        <v>389</v>
      </c>
      <c r="D4032" s="334" t="s">
        <v>1492</v>
      </c>
      <c r="E4032" s="334" t="s">
        <v>1041</v>
      </c>
      <c r="F4032" s="334" t="str">
        <f t="shared" si="189"/>
        <v>Rangpur FR PNP</v>
      </c>
      <c r="G4032" s="338">
        <v>18016748</v>
      </c>
      <c r="H4032" s="336">
        <v>2833467.7738720528</v>
      </c>
      <c r="I4032" s="336">
        <v>72066.991999999998</v>
      </c>
      <c r="J4032" s="336"/>
      <c r="K4032" s="336"/>
      <c r="L4032" s="337">
        <f t="shared" si="187"/>
        <v>15.726854668068027</v>
      </c>
      <c r="M4032" s="337">
        <f t="shared" si="188"/>
        <v>0.4</v>
      </c>
    </row>
    <row r="4033" spans="1:13">
      <c r="A4033" s="334" t="s">
        <v>464</v>
      </c>
      <c r="B4033" s="334" t="s">
        <v>52</v>
      </c>
      <c r="C4033" s="334" t="s">
        <v>52</v>
      </c>
      <c r="D4033" s="334" t="s">
        <v>1537</v>
      </c>
      <c r="E4033" s="334" t="s">
        <v>1041</v>
      </c>
      <c r="F4033" s="334" t="str">
        <f t="shared" si="189"/>
        <v>Dhaka FR Non-PNP</v>
      </c>
      <c r="G4033" s="338">
        <v>2555110</v>
      </c>
      <c r="H4033" s="336">
        <v>420702.49072863575</v>
      </c>
      <c r="I4033" s="336">
        <v>0</v>
      </c>
      <c r="J4033" s="336"/>
      <c r="K4033" s="336"/>
      <c r="L4033" s="337">
        <f t="shared" si="187"/>
        <v>16.46514203805847</v>
      </c>
      <c r="M4033" s="337">
        <f t="shared" si="188"/>
        <v>0</v>
      </c>
    </row>
    <row r="4034" spans="1:13">
      <c r="A4034" s="334" t="s">
        <v>540</v>
      </c>
      <c r="B4034" s="334" t="s">
        <v>542</v>
      </c>
      <c r="C4034" s="334" t="s">
        <v>52</v>
      </c>
      <c r="D4034" s="334" t="s">
        <v>1537</v>
      </c>
      <c r="E4034" s="334" t="s">
        <v>1041</v>
      </c>
      <c r="F4034" s="334" t="str">
        <f t="shared" si="189"/>
        <v>Dhaka FR Non-PNP</v>
      </c>
      <c r="G4034" s="338">
        <v>5375548</v>
      </c>
      <c r="H4034" s="336">
        <v>987169.3203580894</v>
      </c>
      <c r="I4034" s="336">
        <v>21502.191999999999</v>
      </c>
      <c r="J4034" s="336"/>
      <c r="K4034" s="336"/>
      <c r="L4034" s="337">
        <f t="shared" si="187"/>
        <v>18.364068563020727</v>
      </c>
      <c r="M4034" s="337">
        <f t="shared" si="188"/>
        <v>0.4</v>
      </c>
    </row>
    <row r="4035" spans="1:13">
      <c r="A4035" s="334" t="s">
        <v>496</v>
      </c>
      <c r="B4035" s="334" t="s">
        <v>195</v>
      </c>
      <c r="C4035" s="334" t="s">
        <v>195</v>
      </c>
      <c r="D4035" s="334" t="s">
        <v>1537</v>
      </c>
      <c r="E4035" s="334" t="s">
        <v>1041</v>
      </c>
      <c r="F4035" s="334" t="str">
        <f t="shared" si="189"/>
        <v>Chattogram FR Non-PNP</v>
      </c>
      <c r="G4035" s="338">
        <v>4460732</v>
      </c>
      <c r="H4035" s="336">
        <v>755169.33220570826</v>
      </c>
      <c r="I4035" s="336">
        <v>17842.928</v>
      </c>
      <c r="J4035" s="336"/>
      <c r="K4035" s="336"/>
      <c r="L4035" s="337">
        <f t="shared" ref="L4035:L4098" si="190">(H4035/G4035)*100</f>
        <v>16.929269281492552</v>
      </c>
      <c r="M4035" s="337">
        <f t="shared" ref="M4035:M4098" si="191">(I4035/G4035)*100</f>
        <v>0.4</v>
      </c>
    </row>
    <row r="4036" spans="1:13">
      <c r="A4036" s="334" t="s">
        <v>220</v>
      </c>
      <c r="B4036" s="334" t="s">
        <v>79</v>
      </c>
      <c r="C4036" s="334" t="s">
        <v>52</v>
      </c>
      <c r="D4036" s="334" t="s">
        <v>1537</v>
      </c>
      <c r="E4036" s="334" t="s">
        <v>1041</v>
      </c>
      <c r="F4036" s="334" t="str">
        <f t="shared" ref="F4036:F4099" si="192">CONCATENATE(C4036," ",E4036," ",D4036)</f>
        <v>Dhaka FR Non-PNP</v>
      </c>
      <c r="G4036" s="338">
        <v>4133332</v>
      </c>
      <c r="H4036" s="336">
        <v>673915.93370972981</v>
      </c>
      <c r="I4036" s="336">
        <v>16533.328000000001</v>
      </c>
      <c r="J4036" s="336"/>
      <c r="K4036" s="336"/>
      <c r="L4036" s="337">
        <f t="shared" si="190"/>
        <v>16.304423010533146</v>
      </c>
      <c r="M4036" s="337">
        <f t="shared" si="191"/>
        <v>0.4</v>
      </c>
    </row>
    <row r="4037" spans="1:13">
      <c r="A4037" s="334" t="s">
        <v>83</v>
      </c>
      <c r="B4037" s="334" t="s">
        <v>76</v>
      </c>
      <c r="C4037" s="334" t="s">
        <v>195</v>
      </c>
      <c r="D4037" s="334" t="s">
        <v>1537</v>
      </c>
      <c r="E4037" s="334" t="s">
        <v>1041</v>
      </c>
      <c r="F4037" s="334" t="str">
        <f t="shared" si="192"/>
        <v>Chattogram FR Non-PNP</v>
      </c>
      <c r="G4037" s="338">
        <v>1776976</v>
      </c>
      <c r="H4037" s="336">
        <v>266749.31568125327</v>
      </c>
      <c r="I4037" s="336">
        <v>7107.9040000000005</v>
      </c>
      <c r="J4037" s="336"/>
      <c r="K4037" s="336"/>
      <c r="L4037" s="337">
        <f t="shared" si="190"/>
        <v>15.011419157110353</v>
      </c>
      <c r="M4037" s="337">
        <f t="shared" si="191"/>
        <v>0.4</v>
      </c>
    </row>
    <row r="4038" spans="1:13">
      <c r="A4038" s="334" t="s">
        <v>624</v>
      </c>
      <c r="B4038" s="334" t="s">
        <v>79</v>
      </c>
      <c r="C4038" s="334" t="s">
        <v>52</v>
      </c>
      <c r="D4038" s="334" t="s">
        <v>1537</v>
      </c>
      <c r="E4038" s="334" t="s">
        <v>1041</v>
      </c>
      <c r="F4038" s="334" t="str">
        <f t="shared" si="192"/>
        <v>Dhaka FR Non-PNP</v>
      </c>
      <c r="G4038" s="338">
        <v>3411212</v>
      </c>
      <c r="H4038" s="336">
        <v>570405.74714514718</v>
      </c>
      <c r="I4038" s="336">
        <v>13644.848</v>
      </c>
      <c r="J4038" s="336"/>
      <c r="K4038" s="336"/>
      <c r="L4038" s="337">
        <f t="shared" si="190"/>
        <v>16.72149802314096</v>
      </c>
      <c r="M4038" s="337">
        <f t="shared" si="191"/>
        <v>0.4</v>
      </c>
    </row>
    <row r="4039" spans="1:13">
      <c r="A4039" s="334" t="s">
        <v>534</v>
      </c>
      <c r="B4039" s="334" t="s">
        <v>98</v>
      </c>
      <c r="C4039" s="334" t="s">
        <v>52</v>
      </c>
      <c r="D4039" s="334" t="s">
        <v>1537</v>
      </c>
      <c r="E4039" s="334" t="s">
        <v>1041</v>
      </c>
      <c r="F4039" s="334" t="str">
        <f t="shared" si="192"/>
        <v>Dhaka FR Non-PNP</v>
      </c>
      <c r="G4039" s="338">
        <v>4564838</v>
      </c>
      <c r="H4039" s="336">
        <v>770172.70270174369</v>
      </c>
      <c r="I4039" s="336">
        <v>18259.351999999999</v>
      </c>
      <c r="J4039" s="336"/>
      <c r="K4039" s="336"/>
      <c r="L4039" s="337">
        <f t="shared" si="190"/>
        <v>16.871851809456189</v>
      </c>
      <c r="M4039" s="337">
        <f t="shared" si="191"/>
        <v>0.4</v>
      </c>
    </row>
    <row r="4040" spans="1:13">
      <c r="A4040" s="334" t="s">
        <v>200</v>
      </c>
      <c r="B4040" s="334" t="s">
        <v>195</v>
      </c>
      <c r="C4040" s="334" t="s">
        <v>195</v>
      </c>
      <c r="D4040" s="334" t="s">
        <v>1537</v>
      </c>
      <c r="E4040" s="334" t="s">
        <v>1041</v>
      </c>
      <c r="F4040" s="334" t="str">
        <f t="shared" si="192"/>
        <v>Chattogram FR Non-PNP</v>
      </c>
      <c r="G4040" s="338">
        <v>3286272</v>
      </c>
      <c r="H4040" s="336">
        <v>537187.03145278711</v>
      </c>
      <c r="I4040" s="336">
        <v>13145.088</v>
      </c>
      <c r="J4040" s="336"/>
      <c r="K4040" s="336"/>
      <c r="L4040" s="337">
        <f t="shared" si="190"/>
        <v>16.346395899450414</v>
      </c>
      <c r="M4040" s="337">
        <f t="shared" si="191"/>
        <v>0.4</v>
      </c>
    </row>
    <row r="4041" spans="1:13">
      <c r="A4041" s="334" t="s">
        <v>557</v>
      </c>
      <c r="B4041" s="334" t="s">
        <v>52</v>
      </c>
      <c r="C4041" s="334" t="s">
        <v>52</v>
      </c>
      <c r="D4041" s="334" t="s">
        <v>1537</v>
      </c>
      <c r="E4041" s="334" t="s">
        <v>1041</v>
      </c>
      <c r="F4041" s="334" t="str">
        <f t="shared" si="192"/>
        <v>Dhaka FR Non-PNP</v>
      </c>
      <c r="G4041" s="338">
        <v>2260210</v>
      </c>
      <c r="H4041" s="336">
        <v>397995.74505063525</v>
      </c>
      <c r="I4041" s="336">
        <v>9040.84</v>
      </c>
      <c r="J4041" s="336"/>
      <c r="K4041" s="336"/>
      <c r="L4041" s="337">
        <f t="shared" si="190"/>
        <v>17.608794981467884</v>
      </c>
      <c r="M4041" s="337">
        <f t="shared" si="191"/>
        <v>0.4</v>
      </c>
    </row>
    <row r="4042" spans="1:13">
      <c r="A4042" s="334" t="s">
        <v>520</v>
      </c>
      <c r="B4042" s="334" t="s">
        <v>522</v>
      </c>
      <c r="C4042" s="334" t="s">
        <v>52</v>
      </c>
      <c r="D4042" s="334" t="s">
        <v>1537</v>
      </c>
      <c r="E4042" s="334" t="s">
        <v>1041</v>
      </c>
      <c r="F4042" s="334" t="str">
        <f t="shared" si="192"/>
        <v>Dhaka FR Non-PNP</v>
      </c>
      <c r="G4042" s="338">
        <v>4533454</v>
      </c>
      <c r="H4042" s="336">
        <v>726243.59904874698</v>
      </c>
      <c r="I4042" s="336">
        <v>-2.9103830456733704E-11</v>
      </c>
      <c r="J4042" s="336"/>
      <c r="K4042" s="336"/>
      <c r="L4042" s="337">
        <f t="shared" si="190"/>
        <v>16.019652985312018</v>
      </c>
      <c r="M4042" s="337">
        <f t="shared" si="191"/>
        <v>-6.4197917209998607E-16</v>
      </c>
    </row>
    <row r="4043" spans="1:13">
      <c r="A4043" s="334" t="s">
        <v>55</v>
      </c>
      <c r="B4043" s="334" t="s">
        <v>52</v>
      </c>
      <c r="C4043" s="334" t="s">
        <v>52</v>
      </c>
      <c r="D4043" s="334" t="s">
        <v>1492</v>
      </c>
      <c r="E4043" s="334" t="s">
        <v>1041</v>
      </c>
      <c r="F4043" s="334" t="str">
        <f t="shared" si="192"/>
        <v>Dhaka FR PNP</v>
      </c>
      <c r="G4043" s="338">
        <v>7911412</v>
      </c>
      <c r="H4043" s="336">
        <v>1435159.7072532037</v>
      </c>
      <c r="I4043" s="336">
        <v>31645.648000000001</v>
      </c>
      <c r="J4043" s="336"/>
      <c r="K4043" s="336"/>
      <c r="L4043" s="337">
        <f t="shared" si="190"/>
        <v>18.140373769602743</v>
      </c>
      <c r="M4043" s="337">
        <f t="shared" si="191"/>
        <v>0.4</v>
      </c>
    </row>
    <row r="4044" spans="1:13">
      <c r="A4044" s="334" t="s">
        <v>64</v>
      </c>
      <c r="B4044" s="334" t="s">
        <v>52</v>
      </c>
      <c r="C4044" s="334" t="s">
        <v>52</v>
      </c>
      <c r="D4044" s="334" t="s">
        <v>1537</v>
      </c>
      <c r="E4044" s="334" t="s">
        <v>1041</v>
      </c>
      <c r="F4044" s="334" t="str">
        <f t="shared" si="192"/>
        <v>Dhaka FR Non-PNP</v>
      </c>
      <c r="G4044" s="338">
        <v>2472183</v>
      </c>
      <c r="H4044" s="336">
        <v>410418.82872415491</v>
      </c>
      <c r="I4044" s="336">
        <v>9888.732</v>
      </c>
      <c r="J4044" s="336"/>
      <c r="K4044" s="336"/>
      <c r="L4044" s="337">
        <f t="shared" si="190"/>
        <v>16.601474434706287</v>
      </c>
      <c r="M4044" s="337">
        <f t="shared" si="191"/>
        <v>0.4</v>
      </c>
    </row>
    <row r="4045" spans="1:13">
      <c r="A4045" s="334" t="s">
        <v>245</v>
      </c>
      <c r="B4045" s="334" t="s">
        <v>189</v>
      </c>
      <c r="C4045" s="334" t="s">
        <v>189</v>
      </c>
      <c r="D4045" s="334" t="s">
        <v>1537</v>
      </c>
      <c r="E4045" s="334" t="s">
        <v>1041</v>
      </c>
      <c r="F4045" s="334" t="str">
        <f t="shared" si="192"/>
        <v>Barishal FR Non-PNP</v>
      </c>
      <c r="G4045" s="338">
        <v>3359205</v>
      </c>
      <c r="H4045" s="336">
        <v>564178.35733308911</v>
      </c>
      <c r="I4045" s="336">
        <v>2166.7284184915479</v>
      </c>
      <c r="J4045" s="336"/>
      <c r="K4045" s="336"/>
      <c r="L4045" s="337">
        <f t="shared" si="190"/>
        <v>16.794996355777307</v>
      </c>
      <c r="M4045" s="337">
        <f t="shared" si="191"/>
        <v>6.450122628692051E-2</v>
      </c>
    </row>
    <row r="4046" spans="1:13">
      <c r="A4046" s="334" t="s">
        <v>513</v>
      </c>
      <c r="B4046" s="334" t="s">
        <v>908</v>
      </c>
      <c r="C4046" s="334" t="s">
        <v>131</v>
      </c>
      <c r="D4046" s="334" t="s">
        <v>1537</v>
      </c>
      <c r="E4046" s="334" t="s">
        <v>1041</v>
      </c>
      <c r="F4046" s="334" t="str">
        <f t="shared" si="192"/>
        <v>Sylhet FR Non-PNP</v>
      </c>
      <c r="G4046" s="338">
        <v>4751235</v>
      </c>
      <c r="H4046" s="336">
        <v>808675.42520356458</v>
      </c>
      <c r="I4046" s="336">
        <v>19004.939999999999</v>
      </c>
      <c r="J4046" s="336"/>
      <c r="K4046" s="336"/>
      <c r="L4046" s="337">
        <f t="shared" si="190"/>
        <v>17.020320510426544</v>
      </c>
      <c r="M4046" s="337">
        <f t="shared" si="191"/>
        <v>0.4</v>
      </c>
    </row>
    <row r="4047" spans="1:13">
      <c r="A4047" s="334" t="s">
        <v>212</v>
      </c>
      <c r="B4047" s="334" t="s">
        <v>136</v>
      </c>
      <c r="C4047" s="334" t="s">
        <v>131</v>
      </c>
      <c r="D4047" s="334" t="s">
        <v>1537</v>
      </c>
      <c r="E4047" s="334" t="s">
        <v>1041</v>
      </c>
      <c r="F4047" s="334" t="str">
        <f t="shared" si="192"/>
        <v>Sylhet FR Non-PNP</v>
      </c>
      <c r="G4047" s="338">
        <v>4535005</v>
      </c>
      <c r="H4047" s="336">
        <v>793475.70100556058</v>
      </c>
      <c r="I4047" s="336">
        <v>223332.33732300185</v>
      </c>
      <c r="J4047" s="336"/>
      <c r="K4047" s="336"/>
      <c r="L4047" s="337">
        <f t="shared" si="190"/>
        <v>17.496688559451655</v>
      </c>
      <c r="M4047" s="337">
        <f t="shared" si="191"/>
        <v>4.9246326591261056</v>
      </c>
    </row>
    <row r="4048" spans="1:13">
      <c r="A4048" s="334" t="s">
        <v>543</v>
      </c>
      <c r="B4048" s="334" t="s">
        <v>52</v>
      </c>
      <c r="C4048" s="334" t="s">
        <v>52</v>
      </c>
      <c r="D4048" s="334" t="s">
        <v>1492</v>
      </c>
      <c r="E4048" s="334" t="s">
        <v>1041</v>
      </c>
      <c r="F4048" s="334" t="str">
        <f t="shared" si="192"/>
        <v>Dhaka FR PNP</v>
      </c>
      <c r="G4048" s="338">
        <v>7322481</v>
      </c>
      <c r="H4048" s="336">
        <v>1233705.4002591958</v>
      </c>
      <c r="I4048" s="336">
        <v>23172.995999999999</v>
      </c>
      <c r="J4048" s="336"/>
      <c r="K4048" s="336"/>
      <c r="L4048" s="337">
        <f t="shared" si="190"/>
        <v>16.848188479549428</v>
      </c>
      <c r="M4048" s="337">
        <f t="shared" si="191"/>
        <v>0.31646372315612697</v>
      </c>
    </row>
    <row r="4049" spans="1:13">
      <c r="A4049" s="334" t="s">
        <v>341</v>
      </c>
      <c r="B4049" s="334" t="s">
        <v>79</v>
      </c>
      <c r="C4049" s="334" t="s">
        <v>52</v>
      </c>
      <c r="D4049" s="334" t="s">
        <v>1537</v>
      </c>
      <c r="E4049" s="334" t="s">
        <v>1041</v>
      </c>
      <c r="F4049" s="334" t="str">
        <f t="shared" si="192"/>
        <v>Dhaka FR Non-PNP</v>
      </c>
      <c r="G4049" s="338">
        <v>1244711</v>
      </c>
      <c r="H4049" s="336">
        <v>186175.08454948137</v>
      </c>
      <c r="I4049" s="336">
        <v>4978.8440000000001</v>
      </c>
      <c r="J4049" s="336"/>
      <c r="K4049" s="336"/>
      <c r="L4049" s="337">
        <f t="shared" si="190"/>
        <v>14.957294066613164</v>
      </c>
      <c r="M4049" s="337">
        <f t="shared" si="191"/>
        <v>0.4</v>
      </c>
    </row>
    <row r="4050" spans="1:13">
      <c r="A4050" s="334" t="s">
        <v>609</v>
      </c>
      <c r="B4050" s="334" t="s">
        <v>52</v>
      </c>
      <c r="C4050" s="334" t="s">
        <v>52</v>
      </c>
      <c r="D4050" s="334" t="s">
        <v>1537</v>
      </c>
      <c r="E4050" s="334" t="s">
        <v>1041</v>
      </c>
      <c r="F4050" s="334" t="str">
        <f t="shared" si="192"/>
        <v>Dhaka FR Non-PNP</v>
      </c>
      <c r="G4050" s="338">
        <v>1753591</v>
      </c>
      <c r="H4050" s="336">
        <v>308568.85686048045</v>
      </c>
      <c r="I4050" s="336">
        <v>239511.61297360106</v>
      </c>
      <c r="J4050" s="336"/>
      <c r="K4050" s="336"/>
      <c r="L4050" s="337">
        <f t="shared" si="190"/>
        <v>17.59639829700771</v>
      </c>
      <c r="M4050" s="337">
        <f t="shared" si="191"/>
        <v>13.658350948060354</v>
      </c>
    </row>
    <row r="4051" spans="1:13">
      <c r="A4051" s="334" t="s">
        <v>545</v>
      </c>
      <c r="B4051" s="334" t="s">
        <v>52</v>
      </c>
      <c r="C4051" s="334" t="s">
        <v>52</v>
      </c>
      <c r="D4051" s="334" t="s">
        <v>1492</v>
      </c>
      <c r="E4051" s="334" t="s">
        <v>1041</v>
      </c>
      <c r="F4051" s="334" t="str">
        <f t="shared" si="192"/>
        <v>Dhaka FR PNP</v>
      </c>
      <c r="G4051" s="338">
        <v>11138516</v>
      </c>
      <c r="H4051" s="336">
        <v>1928716.668036435</v>
      </c>
      <c r="I4051" s="336">
        <v>143601.25304514647</v>
      </c>
      <c r="J4051" s="336"/>
      <c r="K4051" s="336"/>
      <c r="L4051" s="337">
        <f t="shared" si="190"/>
        <v>17.315741774186392</v>
      </c>
      <c r="M4051" s="337">
        <f t="shared" si="191"/>
        <v>1.289231465350918</v>
      </c>
    </row>
    <row r="4052" spans="1:13">
      <c r="A4052" s="334" t="s">
        <v>536</v>
      </c>
      <c r="B4052" s="334" t="s">
        <v>156</v>
      </c>
      <c r="C4052" s="334" t="s">
        <v>159</v>
      </c>
      <c r="D4052" s="334" t="s">
        <v>1537</v>
      </c>
      <c r="E4052" s="334" t="s">
        <v>1041</v>
      </c>
      <c r="F4052" s="334" t="str">
        <f t="shared" si="192"/>
        <v>Khulna FR Non-PNP</v>
      </c>
      <c r="G4052" s="338">
        <v>4664870</v>
      </c>
      <c r="H4052" s="336">
        <v>800556.06919770001</v>
      </c>
      <c r="I4052" s="336">
        <v>26297.694697947285</v>
      </c>
      <c r="J4052" s="336"/>
      <c r="K4052" s="336"/>
      <c r="L4052" s="337">
        <f t="shared" si="190"/>
        <v>17.161380042695722</v>
      </c>
      <c r="M4052" s="337">
        <f t="shared" si="191"/>
        <v>0.56373906878320912</v>
      </c>
    </row>
    <row r="4053" spans="1:13">
      <c r="A4053" s="334" t="s">
        <v>438</v>
      </c>
      <c r="B4053" s="334" t="s">
        <v>52</v>
      </c>
      <c r="C4053" s="334" t="s">
        <v>52</v>
      </c>
      <c r="D4053" s="334" t="s">
        <v>1537</v>
      </c>
      <c r="E4053" s="334" t="s">
        <v>1041</v>
      </c>
      <c r="F4053" s="334" t="str">
        <f t="shared" si="192"/>
        <v>Dhaka FR Non-PNP</v>
      </c>
      <c r="G4053" s="338">
        <v>1392599</v>
      </c>
      <c r="H4053" s="336">
        <v>221220.9556791631</v>
      </c>
      <c r="I4053" s="336">
        <v>5570.3959999999997</v>
      </c>
      <c r="J4053" s="336"/>
      <c r="K4053" s="336"/>
      <c r="L4053" s="337">
        <f t="shared" si="190"/>
        <v>15.885474259220572</v>
      </c>
      <c r="M4053" s="337">
        <f t="shared" si="191"/>
        <v>0.4</v>
      </c>
    </row>
    <row r="4054" spans="1:13">
      <c r="A4054" s="334" t="s">
        <v>324</v>
      </c>
      <c r="B4054" s="334" t="s">
        <v>325</v>
      </c>
      <c r="C4054" s="334" t="s">
        <v>389</v>
      </c>
      <c r="D4054" s="334" t="s">
        <v>1537</v>
      </c>
      <c r="E4054" s="334" t="s">
        <v>1041</v>
      </c>
      <c r="F4054" s="334" t="str">
        <f t="shared" si="192"/>
        <v>Rangpur FR Non-PNP</v>
      </c>
      <c r="G4054" s="338">
        <v>3885437</v>
      </c>
      <c r="H4054" s="336">
        <v>648378.46890770877</v>
      </c>
      <c r="I4054" s="336">
        <v>15541.748</v>
      </c>
      <c r="J4054" s="336"/>
      <c r="K4054" s="336"/>
      <c r="L4054" s="337">
        <f t="shared" si="190"/>
        <v>16.687401414762583</v>
      </c>
      <c r="M4054" s="337">
        <f t="shared" si="191"/>
        <v>0.4</v>
      </c>
    </row>
    <row r="4055" spans="1:13">
      <c r="A4055" s="334" t="s">
        <v>141</v>
      </c>
      <c r="B4055" s="334" t="s">
        <v>48</v>
      </c>
      <c r="C4055" s="334" t="s">
        <v>18</v>
      </c>
      <c r="D4055" s="334" t="s">
        <v>1537</v>
      </c>
      <c r="E4055" s="334" t="s">
        <v>1041</v>
      </c>
      <c r="F4055" s="334" t="str">
        <f t="shared" si="192"/>
        <v>Mymensingh FR Non-PNP</v>
      </c>
      <c r="G4055" s="338">
        <v>1927421</v>
      </c>
      <c r="H4055" s="336">
        <v>317119.01791327598</v>
      </c>
      <c r="I4055" s="336">
        <v>7709.6840000000002</v>
      </c>
      <c r="J4055" s="336"/>
      <c r="K4055" s="336"/>
      <c r="L4055" s="337">
        <f t="shared" si="190"/>
        <v>16.453022869070949</v>
      </c>
      <c r="M4055" s="337">
        <f t="shared" si="191"/>
        <v>0.4</v>
      </c>
    </row>
    <row r="4056" spans="1:13">
      <c r="A4056" s="334" t="s">
        <v>139</v>
      </c>
      <c r="B4056" s="334" t="s">
        <v>52</v>
      </c>
      <c r="C4056" s="334" t="s">
        <v>52</v>
      </c>
      <c r="D4056" s="334" t="s">
        <v>1537</v>
      </c>
      <c r="E4056" s="334" t="s">
        <v>1041</v>
      </c>
      <c r="F4056" s="334" t="str">
        <f t="shared" si="192"/>
        <v>Dhaka FR Non-PNP</v>
      </c>
      <c r="G4056" s="338">
        <v>1252836</v>
      </c>
      <c r="H4056" s="336">
        <v>195774.83814892243</v>
      </c>
      <c r="I4056" s="336">
        <v>5011.3440000000001</v>
      </c>
      <c r="J4056" s="336"/>
      <c r="K4056" s="336"/>
      <c r="L4056" s="337">
        <f t="shared" si="190"/>
        <v>15.626533572544405</v>
      </c>
      <c r="M4056" s="337">
        <f t="shared" si="191"/>
        <v>0.4</v>
      </c>
    </row>
    <row r="4057" spans="1:13">
      <c r="A4057" s="334" t="s">
        <v>365</v>
      </c>
      <c r="B4057" s="334" t="s">
        <v>159</v>
      </c>
      <c r="C4057" s="334" t="s">
        <v>159</v>
      </c>
      <c r="D4057" s="334" t="s">
        <v>1537</v>
      </c>
      <c r="E4057" s="334" t="s">
        <v>1041</v>
      </c>
      <c r="F4057" s="334" t="str">
        <f t="shared" si="192"/>
        <v>Khulna FR Non-PNP</v>
      </c>
      <c r="G4057" s="338">
        <v>2093578</v>
      </c>
      <c r="H4057" s="336">
        <v>354550.58961276105</v>
      </c>
      <c r="I4057" s="336">
        <v>8374.3119999999999</v>
      </c>
      <c r="J4057" s="336"/>
      <c r="K4057" s="336"/>
      <c r="L4057" s="337">
        <f t="shared" si="190"/>
        <v>16.935150713886038</v>
      </c>
      <c r="M4057" s="337">
        <f t="shared" si="191"/>
        <v>0.4</v>
      </c>
    </row>
    <row r="4058" spans="1:13">
      <c r="A4058" s="334" t="s">
        <v>271</v>
      </c>
      <c r="B4058" s="334" t="s">
        <v>52</v>
      </c>
      <c r="C4058" s="334" t="s">
        <v>52</v>
      </c>
      <c r="D4058" s="334" t="s">
        <v>1537</v>
      </c>
      <c r="E4058" s="334" t="s">
        <v>1041</v>
      </c>
      <c r="F4058" s="334" t="str">
        <f t="shared" si="192"/>
        <v>Dhaka FR Non-PNP</v>
      </c>
      <c r="G4058" s="338">
        <v>1521861</v>
      </c>
      <c r="H4058" s="336">
        <v>267026.41214016202</v>
      </c>
      <c r="I4058" s="336">
        <v>6087.4440000000004</v>
      </c>
      <c r="J4058" s="336"/>
      <c r="K4058" s="336"/>
      <c r="L4058" s="337">
        <f t="shared" si="190"/>
        <v>17.546044753112277</v>
      </c>
      <c r="M4058" s="337">
        <f t="shared" si="191"/>
        <v>0.4</v>
      </c>
    </row>
    <row r="4059" spans="1:13">
      <c r="A4059" s="334" t="s">
        <v>532</v>
      </c>
      <c r="B4059" s="334" t="s">
        <v>351</v>
      </c>
      <c r="C4059" s="334" t="s">
        <v>389</v>
      </c>
      <c r="D4059" s="334" t="s">
        <v>1537</v>
      </c>
      <c r="E4059" s="334" t="s">
        <v>1041</v>
      </c>
      <c r="F4059" s="334" t="str">
        <f t="shared" si="192"/>
        <v>Rangpur FR Non-PNP</v>
      </c>
      <c r="G4059" s="338">
        <v>6059478</v>
      </c>
      <c r="H4059" s="336">
        <v>1081107.9996833766</v>
      </c>
      <c r="I4059" s="336">
        <v>24237.912</v>
      </c>
      <c r="J4059" s="336"/>
      <c r="K4059" s="336"/>
      <c r="L4059" s="337">
        <f t="shared" si="190"/>
        <v>17.841602852314615</v>
      </c>
      <c r="M4059" s="337">
        <f t="shared" si="191"/>
        <v>0.4</v>
      </c>
    </row>
    <row r="4060" spans="1:13">
      <c r="A4060" s="334" t="s">
        <v>632</v>
      </c>
      <c r="B4060" s="334" t="s">
        <v>52</v>
      </c>
      <c r="C4060" s="334" t="s">
        <v>52</v>
      </c>
      <c r="D4060" s="334" t="s">
        <v>1537</v>
      </c>
      <c r="E4060" s="334" t="s">
        <v>1041</v>
      </c>
      <c r="F4060" s="334" t="str">
        <f t="shared" si="192"/>
        <v>Dhaka FR Non-PNP</v>
      </c>
      <c r="G4060" s="338">
        <v>6476070</v>
      </c>
      <c r="H4060" s="336">
        <v>1181722.8783198181</v>
      </c>
      <c r="I4060" s="336">
        <v>25904.28</v>
      </c>
      <c r="J4060" s="336"/>
      <c r="K4060" s="336"/>
      <c r="L4060" s="337">
        <f t="shared" si="190"/>
        <v>18.247530961212867</v>
      </c>
      <c r="M4060" s="337">
        <f t="shared" si="191"/>
        <v>0.4</v>
      </c>
    </row>
    <row r="4061" spans="1:13">
      <c r="A4061" s="334" t="s">
        <v>385</v>
      </c>
      <c r="B4061" s="334" t="s">
        <v>329</v>
      </c>
      <c r="C4061" s="334" t="s">
        <v>107</v>
      </c>
      <c r="D4061" s="334" t="s">
        <v>1537</v>
      </c>
      <c r="E4061" s="334" t="s">
        <v>1041</v>
      </c>
      <c r="F4061" s="334" t="str">
        <f t="shared" si="192"/>
        <v>Rajshahi FR Non-PNP</v>
      </c>
      <c r="G4061" s="338">
        <v>2959721</v>
      </c>
      <c r="H4061" s="336">
        <v>523174.97854725743</v>
      </c>
      <c r="I4061" s="336">
        <v>11838.884</v>
      </c>
      <c r="J4061" s="336"/>
      <c r="K4061" s="336"/>
      <c r="L4061" s="337">
        <f t="shared" si="190"/>
        <v>17.676496485555816</v>
      </c>
      <c r="M4061" s="337">
        <f t="shared" si="191"/>
        <v>0.4</v>
      </c>
    </row>
    <row r="4062" spans="1:13">
      <c r="A4062" s="334" t="s">
        <v>436</v>
      </c>
      <c r="B4062" s="334" t="s">
        <v>52</v>
      </c>
      <c r="C4062" s="334" t="s">
        <v>52</v>
      </c>
      <c r="D4062" s="334" t="s">
        <v>1537</v>
      </c>
      <c r="E4062" s="334" t="s">
        <v>1041</v>
      </c>
      <c r="F4062" s="334" t="str">
        <f t="shared" si="192"/>
        <v>Dhaka FR Non-PNP</v>
      </c>
      <c r="G4062" s="338">
        <v>2025422</v>
      </c>
      <c r="H4062" s="336">
        <v>336076.07285490725</v>
      </c>
      <c r="I4062" s="336">
        <v>8101.6880000000001</v>
      </c>
      <c r="J4062" s="336"/>
      <c r="K4062" s="336"/>
      <c r="L4062" s="337">
        <f t="shared" si="190"/>
        <v>16.592891400157956</v>
      </c>
      <c r="M4062" s="337">
        <f t="shared" si="191"/>
        <v>0.4</v>
      </c>
    </row>
    <row r="4063" spans="1:13">
      <c r="A4063" s="334" t="s">
        <v>615</v>
      </c>
      <c r="B4063" s="334" t="s">
        <v>103</v>
      </c>
      <c r="C4063" s="334" t="s">
        <v>52</v>
      </c>
      <c r="D4063" s="334" t="s">
        <v>1537</v>
      </c>
      <c r="E4063" s="334" t="s">
        <v>1041</v>
      </c>
      <c r="F4063" s="334" t="str">
        <f t="shared" si="192"/>
        <v>Dhaka FR Non-PNP</v>
      </c>
      <c r="G4063" s="338">
        <v>1278654</v>
      </c>
      <c r="H4063" s="336">
        <v>213145.37262158826</v>
      </c>
      <c r="I4063" s="336">
        <v>5114.616</v>
      </c>
      <c r="J4063" s="336"/>
      <c r="K4063" s="336"/>
      <c r="L4063" s="337">
        <f t="shared" si="190"/>
        <v>16.669511269005397</v>
      </c>
      <c r="M4063" s="337">
        <f t="shared" si="191"/>
        <v>0.4</v>
      </c>
    </row>
    <row r="4064" spans="1:13">
      <c r="A4064" s="334" t="s">
        <v>347</v>
      </c>
      <c r="B4064" s="334" t="s">
        <v>52</v>
      </c>
      <c r="C4064" s="334" t="s">
        <v>52</v>
      </c>
      <c r="D4064" s="334" t="s">
        <v>1537</v>
      </c>
      <c r="E4064" s="334" t="s">
        <v>1041</v>
      </c>
      <c r="F4064" s="334" t="str">
        <f t="shared" si="192"/>
        <v>Dhaka FR Non-PNP</v>
      </c>
      <c r="G4064" s="338">
        <v>1712599</v>
      </c>
      <c r="H4064" s="336">
        <v>280442.48948090896</v>
      </c>
      <c r="I4064" s="336">
        <v>6850.3959999999997</v>
      </c>
      <c r="J4064" s="336"/>
      <c r="K4064" s="336"/>
      <c r="L4064" s="337">
        <f t="shared" si="190"/>
        <v>16.375257108109309</v>
      </c>
      <c r="M4064" s="337">
        <f t="shared" si="191"/>
        <v>0.4</v>
      </c>
    </row>
    <row r="4065" spans="1:13">
      <c r="A4065" s="334" t="s">
        <v>284</v>
      </c>
      <c r="B4065" s="334" t="s">
        <v>103</v>
      </c>
      <c r="C4065" s="334" t="s">
        <v>52</v>
      </c>
      <c r="D4065" s="334" t="s">
        <v>1537</v>
      </c>
      <c r="E4065" s="334" t="s">
        <v>1041</v>
      </c>
      <c r="F4065" s="334" t="str">
        <f t="shared" si="192"/>
        <v>Dhaka FR Non-PNP</v>
      </c>
      <c r="G4065" s="338">
        <v>3134776</v>
      </c>
      <c r="H4065" s="336">
        <v>499002.07252485468</v>
      </c>
      <c r="I4065" s="336">
        <v>12539.103999999999</v>
      </c>
      <c r="J4065" s="336"/>
      <c r="K4065" s="336"/>
      <c r="L4065" s="337">
        <f t="shared" si="190"/>
        <v>15.918268881886766</v>
      </c>
      <c r="M4065" s="337">
        <f t="shared" si="191"/>
        <v>0.4</v>
      </c>
    </row>
    <row r="4066" spans="1:13">
      <c r="A4066" s="334" t="s">
        <v>174</v>
      </c>
      <c r="B4066" s="334" t="s">
        <v>176</v>
      </c>
      <c r="C4066" s="334" t="s">
        <v>159</v>
      </c>
      <c r="D4066" s="334" t="s">
        <v>1537</v>
      </c>
      <c r="E4066" s="334" t="s">
        <v>1041</v>
      </c>
      <c r="F4066" s="334" t="str">
        <f t="shared" si="192"/>
        <v>Khulna FR Non-PNP</v>
      </c>
      <c r="G4066" s="338">
        <v>1861524</v>
      </c>
      <c r="H4066" s="336">
        <v>329240.68613099324</v>
      </c>
      <c r="I4066" s="336">
        <v>7446.0960000000005</v>
      </c>
      <c r="J4066" s="336"/>
      <c r="K4066" s="336"/>
      <c r="L4066" s="337">
        <f t="shared" si="190"/>
        <v>17.686620539460854</v>
      </c>
      <c r="M4066" s="337">
        <f t="shared" si="191"/>
        <v>0.4</v>
      </c>
    </row>
    <row r="4067" spans="1:13">
      <c r="A4067" s="334" t="s">
        <v>314</v>
      </c>
      <c r="B4067" s="334" t="s">
        <v>52</v>
      </c>
      <c r="C4067" s="334" t="s">
        <v>52</v>
      </c>
      <c r="D4067" s="334" t="s">
        <v>1537</v>
      </c>
      <c r="E4067" s="334" t="s">
        <v>1041</v>
      </c>
      <c r="F4067" s="334" t="str">
        <f t="shared" si="192"/>
        <v>Dhaka FR Non-PNP</v>
      </c>
      <c r="G4067" s="338">
        <v>2236697</v>
      </c>
      <c r="H4067" s="336">
        <v>374942.62491319614</v>
      </c>
      <c r="I4067" s="336">
        <v>8946.7880000000005</v>
      </c>
      <c r="J4067" s="336"/>
      <c r="K4067" s="336"/>
      <c r="L4067" s="337">
        <f t="shared" si="190"/>
        <v>16.76322831895407</v>
      </c>
      <c r="M4067" s="337">
        <f t="shared" si="191"/>
        <v>0.4</v>
      </c>
    </row>
    <row r="4068" spans="1:13">
      <c r="A4068" s="334" t="s">
        <v>587</v>
      </c>
      <c r="B4068" s="334" t="s">
        <v>79</v>
      </c>
      <c r="C4068" s="334" t="s">
        <v>52</v>
      </c>
      <c r="D4068" s="334" t="s">
        <v>1537</v>
      </c>
      <c r="E4068" s="334" t="s">
        <v>1041</v>
      </c>
      <c r="F4068" s="334" t="str">
        <f t="shared" si="192"/>
        <v>Dhaka FR Non-PNP</v>
      </c>
      <c r="G4068" s="338">
        <v>2076770</v>
      </c>
      <c r="H4068" s="336">
        <v>356736.60250314261</v>
      </c>
      <c r="I4068" s="336">
        <v>8307.08</v>
      </c>
      <c r="J4068" s="336"/>
      <c r="K4068" s="336"/>
      <c r="L4068" s="337">
        <f t="shared" si="190"/>
        <v>17.17747283055623</v>
      </c>
      <c r="M4068" s="337">
        <f t="shared" si="191"/>
        <v>0.4</v>
      </c>
    </row>
    <row r="4069" spans="1:13">
      <c r="A4069" s="334" t="s">
        <v>356</v>
      </c>
      <c r="B4069" s="334" t="s">
        <v>230</v>
      </c>
      <c r="C4069" s="334" t="s">
        <v>131</v>
      </c>
      <c r="D4069" s="334" t="s">
        <v>1537</v>
      </c>
      <c r="E4069" s="334" t="s">
        <v>1041</v>
      </c>
      <c r="F4069" s="334" t="str">
        <f t="shared" si="192"/>
        <v>Sylhet FR Non-PNP</v>
      </c>
      <c r="G4069" s="338">
        <v>2679935</v>
      </c>
      <c r="H4069" s="336">
        <v>452020.50068528048</v>
      </c>
      <c r="I4069" s="336">
        <v>10719.74</v>
      </c>
      <c r="J4069" s="336"/>
      <c r="K4069" s="336"/>
      <c r="L4069" s="337">
        <f t="shared" si="190"/>
        <v>16.866845676677997</v>
      </c>
      <c r="M4069" s="337">
        <f t="shared" si="191"/>
        <v>0.4</v>
      </c>
    </row>
    <row r="4070" spans="1:13">
      <c r="A4070" s="334" t="s">
        <v>108</v>
      </c>
      <c r="B4070" s="334" t="s">
        <v>52</v>
      </c>
      <c r="C4070" s="334" t="s">
        <v>52</v>
      </c>
      <c r="D4070" s="334" t="s">
        <v>1492</v>
      </c>
      <c r="E4070" s="334" t="s">
        <v>1041</v>
      </c>
      <c r="F4070" s="334" t="str">
        <f t="shared" si="192"/>
        <v>Dhaka FR PNP</v>
      </c>
      <c r="G4070" s="338">
        <v>4619707</v>
      </c>
      <c r="H4070" s="336">
        <v>799132.7424923185</v>
      </c>
      <c r="I4070" s="336">
        <v>16635.024000000001</v>
      </c>
      <c r="J4070" s="336"/>
      <c r="K4070" s="336"/>
      <c r="L4070" s="337">
        <f t="shared" si="190"/>
        <v>17.298342567879704</v>
      </c>
      <c r="M4070" s="337">
        <f t="shared" si="191"/>
        <v>0.36008829131371323</v>
      </c>
    </row>
    <row r="4071" spans="1:13">
      <c r="A4071" s="334" t="s">
        <v>368</v>
      </c>
      <c r="B4071" s="334" t="s">
        <v>79</v>
      </c>
      <c r="C4071" s="334" t="s">
        <v>52</v>
      </c>
      <c r="D4071" s="334" t="s">
        <v>1537</v>
      </c>
      <c r="E4071" s="334" t="s">
        <v>1041</v>
      </c>
      <c r="F4071" s="334" t="str">
        <f t="shared" si="192"/>
        <v>Dhaka FR Non-PNP</v>
      </c>
      <c r="G4071" s="338">
        <v>2728121</v>
      </c>
      <c r="H4071" s="336">
        <v>439403.74695024831</v>
      </c>
      <c r="I4071" s="336">
        <v>10912.484</v>
      </c>
      <c r="J4071" s="336"/>
      <c r="K4071" s="336"/>
      <c r="L4071" s="337">
        <f t="shared" si="190"/>
        <v>16.106461075232673</v>
      </c>
      <c r="M4071" s="337">
        <f t="shared" si="191"/>
        <v>0.4</v>
      </c>
    </row>
    <row r="4072" spans="1:13">
      <c r="A4072" s="334" t="s">
        <v>628</v>
      </c>
      <c r="B4072" s="334" t="s">
        <v>52</v>
      </c>
      <c r="C4072" s="334" t="s">
        <v>52</v>
      </c>
      <c r="D4072" s="334" t="s">
        <v>1537</v>
      </c>
      <c r="E4072" s="334" t="s">
        <v>1041</v>
      </c>
      <c r="F4072" s="334" t="str">
        <f t="shared" si="192"/>
        <v>Dhaka FR Non-PNP</v>
      </c>
      <c r="G4072" s="338">
        <v>3069423</v>
      </c>
      <c r="H4072" s="336">
        <v>503894.7274024082</v>
      </c>
      <c r="I4072" s="336">
        <v>441773.73670256388</v>
      </c>
      <c r="J4072" s="336"/>
      <c r="K4072" s="336"/>
      <c r="L4072" s="337">
        <f t="shared" si="190"/>
        <v>16.416594500087093</v>
      </c>
      <c r="M4072" s="337">
        <f t="shared" si="191"/>
        <v>14.392729079783525</v>
      </c>
    </row>
    <row r="4073" spans="1:13">
      <c r="A4073" s="334" t="s">
        <v>585</v>
      </c>
      <c r="B4073" s="334" t="s">
        <v>52</v>
      </c>
      <c r="C4073" s="334" t="s">
        <v>52</v>
      </c>
      <c r="D4073" s="334" t="s">
        <v>1537</v>
      </c>
      <c r="E4073" s="334" t="s">
        <v>1041</v>
      </c>
      <c r="F4073" s="334" t="str">
        <f t="shared" si="192"/>
        <v>Dhaka FR Non-PNP</v>
      </c>
      <c r="G4073" s="338">
        <v>2043892</v>
      </c>
      <c r="H4073" s="336">
        <v>316866.94677826663</v>
      </c>
      <c r="I4073" s="336">
        <v>8175.5680000000002</v>
      </c>
      <c r="J4073" s="336"/>
      <c r="K4073" s="336"/>
      <c r="L4073" s="337">
        <f t="shared" si="190"/>
        <v>15.503115956139885</v>
      </c>
      <c r="M4073" s="337">
        <f t="shared" si="191"/>
        <v>0.4</v>
      </c>
    </row>
    <row r="4074" spans="1:13">
      <c r="A4074" s="334" t="s">
        <v>224</v>
      </c>
      <c r="B4074" s="334" t="s">
        <v>226</v>
      </c>
      <c r="C4074" s="334" t="s">
        <v>107</v>
      </c>
      <c r="D4074" s="334" t="s">
        <v>1537</v>
      </c>
      <c r="E4074" s="334" t="s">
        <v>1041</v>
      </c>
      <c r="F4074" s="334" t="str">
        <f t="shared" si="192"/>
        <v>Rajshahi FR Non-PNP</v>
      </c>
      <c r="G4074" s="338">
        <v>3001544</v>
      </c>
      <c r="H4074" s="336">
        <v>521085.10996245232</v>
      </c>
      <c r="I4074" s="336">
        <v>0</v>
      </c>
      <c r="J4074" s="336"/>
      <c r="K4074" s="336"/>
      <c r="L4074" s="337">
        <f t="shared" si="190"/>
        <v>17.360568759360259</v>
      </c>
      <c r="M4074" s="337">
        <f t="shared" si="191"/>
        <v>0</v>
      </c>
    </row>
    <row r="4075" spans="1:13">
      <c r="A4075" s="334" t="s">
        <v>622</v>
      </c>
      <c r="B4075" s="334" t="s">
        <v>52</v>
      </c>
      <c r="C4075" s="334" t="s">
        <v>52</v>
      </c>
      <c r="D4075" s="334" t="s">
        <v>1537</v>
      </c>
      <c r="E4075" s="334" t="s">
        <v>1041</v>
      </c>
      <c r="F4075" s="334" t="str">
        <f t="shared" si="192"/>
        <v>Dhaka FR Non-PNP</v>
      </c>
      <c r="G4075" s="338">
        <v>1776435</v>
      </c>
      <c r="H4075" s="336">
        <v>297818.56302302581</v>
      </c>
      <c r="I4075" s="336">
        <v>7105.74</v>
      </c>
      <c r="J4075" s="336"/>
      <c r="K4075" s="336"/>
      <c r="L4075" s="337">
        <f t="shared" si="190"/>
        <v>16.764956951592701</v>
      </c>
      <c r="M4075" s="337">
        <f t="shared" si="191"/>
        <v>0.4</v>
      </c>
    </row>
    <row r="4076" spans="1:13">
      <c r="A4076" s="334" t="s">
        <v>207</v>
      </c>
      <c r="B4076" s="334" t="s">
        <v>192</v>
      </c>
      <c r="C4076" s="334" t="s">
        <v>52</v>
      </c>
      <c r="D4076" s="334" t="s">
        <v>1537</v>
      </c>
      <c r="E4076" s="334" t="s">
        <v>1041</v>
      </c>
      <c r="F4076" s="334" t="str">
        <f t="shared" si="192"/>
        <v>Dhaka FR Non-PNP</v>
      </c>
      <c r="G4076" s="338">
        <v>4193592</v>
      </c>
      <c r="H4076" s="336">
        <v>795402.3371350948</v>
      </c>
      <c r="I4076" s="336">
        <v>16774.367999999999</v>
      </c>
      <c r="J4076" s="336"/>
      <c r="K4076" s="336"/>
      <c r="L4076" s="337">
        <f t="shared" si="190"/>
        <v>18.967089243185669</v>
      </c>
      <c r="M4076" s="337">
        <f t="shared" si="191"/>
        <v>0.4</v>
      </c>
    </row>
    <row r="4077" spans="1:13">
      <c r="A4077" s="334" t="s">
        <v>309</v>
      </c>
      <c r="B4077" s="334" t="s">
        <v>79</v>
      </c>
      <c r="C4077" s="334" t="s">
        <v>52</v>
      </c>
      <c r="D4077" s="334" t="s">
        <v>1537</v>
      </c>
      <c r="E4077" s="334" t="s">
        <v>1041</v>
      </c>
      <c r="F4077" s="334" t="str">
        <f t="shared" si="192"/>
        <v>Dhaka FR Non-PNP</v>
      </c>
      <c r="G4077" s="338">
        <v>2796384</v>
      </c>
      <c r="H4077" s="336">
        <v>465360.10059624235</v>
      </c>
      <c r="I4077" s="336">
        <v>11185.536</v>
      </c>
      <c r="J4077" s="336"/>
      <c r="K4077" s="336"/>
      <c r="L4077" s="337">
        <f t="shared" si="190"/>
        <v>16.641494894701243</v>
      </c>
      <c r="M4077" s="337">
        <f t="shared" si="191"/>
        <v>0.4</v>
      </c>
    </row>
    <row r="4078" spans="1:13">
      <c r="A4078" s="334" t="s">
        <v>1131</v>
      </c>
      <c r="B4078" s="334" t="s">
        <v>186</v>
      </c>
      <c r="C4078" s="334" t="s">
        <v>195</v>
      </c>
      <c r="D4078" s="334" t="s">
        <v>1537</v>
      </c>
      <c r="E4078" s="334" t="s">
        <v>1041</v>
      </c>
      <c r="F4078" s="334" t="str">
        <f t="shared" si="192"/>
        <v>Chattogram FR Non-PNP</v>
      </c>
      <c r="G4078" s="338">
        <v>1795238</v>
      </c>
      <c r="H4078" s="336">
        <v>284002.0175290787</v>
      </c>
      <c r="I4078" s="336">
        <v>7180.9520000000002</v>
      </c>
      <c r="J4078" s="336"/>
      <c r="K4078" s="336"/>
      <c r="L4078" s="337">
        <f t="shared" si="190"/>
        <v>15.819741868714829</v>
      </c>
      <c r="M4078" s="337">
        <f t="shared" si="191"/>
        <v>0.4</v>
      </c>
    </row>
    <row r="4079" spans="1:13">
      <c r="A4079" s="334" t="s">
        <v>420</v>
      </c>
      <c r="B4079" s="334" t="s">
        <v>362</v>
      </c>
      <c r="C4079" s="334" t="s">
        <v>52</v>
      </c>
      <c r="D4079" s="334" t="s">
        <v>1537</v>
      </c>
      <c r="E4079" s="334" t="s">
        <v>1041</v>
      </c>
      <c r="F4079" s="334" t="str">
        <f t="shared" si="192"/>
        <v>Dhaka FR Non-PNP</v>
      </c>
      <c r="G4079" s="338">
        <v>1342944</v>
      </c>
      <c r="H4079" s="336">
        <v>229623.23629308201</v>
      </c>
      <c r="I4079" s="336">
        <v>5371.7759999999998</v>
      </c>
      <c r="J4079" s="336"/>
      <c r="K4079" s="336"/>
      <c r="L4079" s="337">
        <f t="shared" si="190"/>
        <v>17.098496757354141</v>
      </c>
      <c r="M4079" s="337">
        <f t="shared" si="191"/>
        <v>0.4</v>
      </c>
    </row>
    <row r="4080" spans="1:13">
      <c r="A4080" s="334" t="s">
        <v>95</v>
      </c>
      <c r="B4080" s="334" t="s">
        <v>98</v>
      </c>
      <c r="C4080" s="334" t="s">
        <v>52</v>
      </c>
      <c r="D4080" s="334" t="s">
        <v>1537</v>
      </c>
      <c r="E4080" s="334" t="s">
        <v>1041</v>
      </c>
      <c r="F4080" s="334" t="str">
        <f t="shared" si="192"/>
        <v>Dhaka FR Non-PNP</v>
      </c>
      <c r="G4080" s="338">
        <v>1522604</v>
      </c>
      <c r="H4080" s="336">
        <v>232193.34494965052</v>
      </c>
      <c r="I4080" s="336">
        <v>6090.4160000000002</v>
      </c>
      <c r="J4080" s="336"/>
      <c r="K4080" s="336"/>
      <c r="L4080" s="337">
        <f t="shared" si="190"/>
        <v>15.249752722943754</v>
      </c>
      <c r="M4080" s="337">
        <f t="shared" si="191"/>
        <v>0.4</v>
      </c>
    </row>
    <row r="4081" spans="1:13">
      <c r="A4081" s="334" t="s">
        <v>998</v>
      </c>
      <c r="B4081" s="334" t="s">
        <v>48</v>
      </c>
      <c r="C4081" s="334" t="s">
        <v>18</v>
      </c>
      <c r="D4081" s="334" t="s">
        <v>1537</v>
      </c>
      <c r="E4081" s="334" t="s">
        <v>1041</v>
      </c>
      <c r="F4081" s="334" t="str">
        <f t="shared" si="192"/>
        <v>Mymensingh FR Non-PNP</v>
      </c>
      <c r="G4081" s="338">
        <v>947696</v>
      </c>
      <c r="H4081" s="336">
        <v>142784.49115410371</v>
      </c>
      <c r="I4081" s="336">
        <v>3790.7840000000001</v>
      </c>
      <c r="J4081" s="336"/>
      <c r="K4081" s="336"/>
      <c r="L4081" s="337">
        <f t="shared" si="190"/>
        <v>15.066486632222118</v>
      </c>
      <c r="M4081" s="337">
        <f t="shared" si="191"/>
        <v>0.4</v>
      </c>
    </row>
    <row r="4082" spans="1:13">
      <c r="A4082" s="334" t="s">
        <v>402</v>
      </c>
      <c r="B4082" s="334" t="s">
        <v>159</v>
      </c>
      <c r="C4082" s="334" t="s">
        <v>159</v>
      </c>
      <c r="D4082" s="334" t="s">
        <v>1492</v>
      </c>
      <c r="E4082" s="334" t="s">
        <v>1041</v>
      </c>
      <c r="F4082" s="334" t="str">
        <f t="shared" si="192"/>
        <v>Khulna FR PNP</v>
      </c>
      <c r="G4082" s="338">
        <v>10622536</v>
      </c>
      <c r="H4082" s="336">
        <v>1727636.1934562298</v>
      </c>
      <c r="I4082" s="336">
        <v>0</v>
      </c>
      <c r="J4082" s="336"/>
      <c r="K4082" s="336"/>
      <c r="L4082" s="337">
        <f t="shared" si="190"/>
        <v>16.263877038931472</v>
      </c>
      <c r="M4082" s="337">
        <f t="shared" si="191"/>
        <v>0</v>
      </c>
    </row>
    <row r="4083" spans="1:13">
      <c r="A4083" s="334" t="s">
        <v>143</v>
      </c>
      <c r="B4083" s="334" t="s">
        <v>131</v>
      </c>
      <c r="C4083" s="334" t="s">
        <v>131</v>
      </c>
      <c r="D4083" s="334" t="s">
        <v>1537</v>
      </c>
      <c r="E4083" s="334" t="s">
        <v>1041</v>
      </c>
      <c r="F4083" s="334" t="str">
        <f t="shared" si="192"/>
        <v>Sylhet FR Non-PNP</v>
      </c>
      <c r="G4083" s="338">
        <v>2037338</v>
      </c>
      <c r="H4083" s="336">
        <v>339798.89311729302</v>
      </c>
      <c r="I4083" s="336">
        <v>8149.3519999999999</v>
      </c>
      <c r="J4083" s="336"/>
      <c r="K4083" s="336"/>
      <c r="L4083" s="337">
        <f t="shared" si="190"/>
        <v>16.678572387953938</v>
      </c>
      <c r="M4083" s="337">
        <f t="shared" si="191"/>
        <v>0.4</v>
      </c>
    </row>
    <row r="4084" spans="1:13">
      <c r="A4084" s="334" t="s">
        <v>468</v>
      </c>
      <c r="B4084" s="334" t="s">
        <v>52</v>
      </c>
      <c r="C4084" s="334" t="s">
        <v>52</v>
      </c>
      <c r="D4084" s="334" t="s">
        <v>1537</v>
      </c>
      <c r="E4084" s="334" t="s">
        <v>1041</v>
      </c>
      <c r="F4084" s="334" t="str">
        <f t="shared" si="192"/>
        <v>Dhaka FR Non-PNP</v>
      </c>
      <c r="G4084" s="338">
        <v>2357057</v>
      </c>
      <c r="H4084" s="336">
        <v>362197.89621738746</v>
      </c>
      <c r="I4084" s="336">
        <v>9428.228000000001</v>
      </c>
      <c r="J4084" s="336"/>
      <c r="K4084" s="336"/>
      <c r="L4084" s="337">
        <f t="shared" si="190"/>
        <v>15.366531068929918</v>
      </c>
      <c r="M4084" s="337">
        <f t="shared" si="191"/>
        <v>0.4</v>
      </c>
    </row>
    <row r="4085" spans="1:13">
      <c r="A4085" s="334" t="s">
        <v>358</v>
      </c>
      <c r="B4085" s="334" t="s">
        <v>18</v>
      </c>
      <c r="C4085" s="334" t="s">
        <v>18</v>
      </c>
      <c r="D4085" s="334" t="s">
        <v>1537</v>
      </c>
      <c r="E4085" s="334" t="s">
        <v>1041</v>
      </c>
      <c r="F4085" s="334" t="str">
        <f t="shared" si="192"/>
        <v>Mymensingh FR Non-PNP</v>
      </c>
      <c r="G4085" s="338">
        <v>2590938</v>
      </c>
      <c r="H4085" s="336">
        <v>433022.60389961948</v>
      </c>
      <c r="I4085" s="336">
        <v>10363.752</v>
      </c>
      <c r="J4085" s="336"/>
      <c r="K4085" s="336"/>
      <c r="L4085" s="337">
        <f t="shared" si="190"/>
        <v>16.712966651445132</v>
      </c>
      <c r="M4085" s="337">
        <f t="shared" si="191"/>
        <v>0.4</v>
      </c>
    </row>
    <row r="4086" spans="1:13">
      <c r="A4086" s="334" t="s">
        <v>320</v>
      </c>
      <c r="B4086" s="334" t="s">
        <v>52</v>
      </c>
      <c r="C4086" s="334" t="s">
        <v>52</v>
      </c>
      <c r="D4086" s="334" t="s">
        <v>1537</v>
      </c>
      <c r="E4086" s="334" t="s">
        <v>1041</v>
      </c>
      <c r="F4086" s="334" t="str">
        <f t="shared" si="192"/>
        <v>Dhaka FR Non-PNP</v>
      </c>
      <c r="G4086" s="338">
        <v>3475542</v>
      </c>
      <c r="H4086" s="336">
        <v>553868.45343180315</v>
      </c>
      <c r="I4086" s="336">
        <v>13902.168</v>
      </c>
      <c r="J4086" s="336"/>
      <c r="K4086" s="336"/>
      <c r="L4086" s="337">
        <f t="shared" si="190"/>
        <v>15.936174945715031</v>
      </c>
      <c r="M4086" s="337">
        <f t="shared" si="191"/>
        <v>0.4</v>
      </c>
    </row>
    <row r="4087" spans="1:13">
      <c r="A4087" s="334" t="s">
        <v>257</v>
      </c>
      <c r="B4087" s="334" t="s">
        <v>18</v>
      </c>
      <c r="C4087" s="334" t="s">
        <v>18</v>
      </c>
      <c r="D4087" s="334" t="s">
        <v>1537</v>
      </c>
      <c r="E4087" s="334" t="s">
        <v>1041</v>
      </c>
      <c r="F4087" s="334" t="str">
        <f t="shared" si="192"/>
        <v>Mymensingh FR Non-PNP</v>
      </c>
      <c r="G4087" s="338">
        <v>1073748</v>
      </c>
      <c r="H4087" s="336">
        <v>169033.52737162309</v>
      </c>
      <c r="I4087" s="336">
        <v>4294.9920000000002</v>
      </c>
      <c r="J4087" s="336"/>
      <c r="K4087" s="336"/>
      <c r="L4087" s="337">
        <f t="shared" si="190"/>
        <v>15.742383443007398</v>
      </c>
      <c r="M4087" s="337">
        <f t="shared" si="191"/>
        <v>0.4</v>
      </c>
    </row>
    <row r="4088" spans="1:13">
      <c r="A4088" s="334" t="s">
        <v>222</v>
      </c>
      <c r="B4088" s="334" t="s">
        <v>52</v>
      </c>
      <c r="C4088" s="334" t="s">
        <v>52</v>
      </c>
      <c r="D4088" s="334" t="s">
        <v>1537</v>
      </c>
      <c r="E4088" s="334" t="s">
        <v>1041</v>
      </c>
      <c r="F4088" s="334" t="str">
        <f t="shared" si="192"/>
        <v>Dhaka FR Non-PNP</v>
      </c>
      <c r="G4088" s="338">
        <v>3558995</v>
      </c>
      <c r="H4088" s="336">
        <v>707985.23105127038</v>
      </c>
      <c r="I4088" s="336">
        <v>14235.98</v>
      </c>
      <c r="J4088" s="336"/>
      <c r="K4088" s="336"/>
      <c r="L4088" s="337">
        <f t="shared" si="190"/>
        <v>19.892841407511682</v>
      </c>
      <c r="M4088" s="337">
        <f t="shared" si="191"/>
        <v>0.4</v>
      </c>
    </row>
    <row r="4089" spans="1:13">
      <c r="A4089" s="334" t="s">
        <v>530</v>
      </c>
      <c r="B4089" s="334" t="s">
        <v>162</v>
      </c>
      <c r="C4089" s="334" t="s">
        <v>195</v>
      </c>
      <c r="D4089" s="334" t="s">
        <v>1537</v>
      </c>
      <c r="E4089" s="334" t="s">
        <v>1041</v>
      </c>
      <c r="F4089" s="334" t="str">
        <f t="shared" si="192"/>
        <v>Chattogram FR Non-PNP</v>
      </c>
      <c r="G4089" s="338">
        <v>4330630</v>
      </c>
      <c r="H4089" s="336">
        <v>754682.68760911981</v>
      </c>
      <c r="I4089" s="336">
        <v>17322.52</v>
      </c>
      <c r="J4089" s="336"/>
      <c r="K4089" s="336"/>
      <c r="L4089" s="337">
        <f t="shared" si="190"/>
        <v>17.42662586296035</v>
      </c>
      <c r="M4089" s="337">
        <f t="shared" si="191"/>
        <v>0.4</v>
      </c>
    </row>
    <row r="4090" spans="1:13">
      <c r="A4090" s="334" t="s">
        <v>132</v>
      </c>
      <c r="B4090" s="334" t="s">
        <v>131</v>
      </c>
      <c r="C4090" s="334" t="s">
        <v>131</v>
      </c>
      <c r="D4090" s="334" t="s">
        <v>1537</v>
      </c>
      <c r="E4090" s="334" t="s">
        <v>1041</v>
      </c>
      <c r="F4090" s="334" t="str">
        <f t="shared" si="192"/>
        <v>Sylhet FR Non-PNP</v>
      </c>
      <c r="G4090" s="338">
        <v>1791767</v>
      </c>
      <c r="H4090" s="336">
        <v>273800.74994766898</v>
      </c>
      <c r="I4090" s="336">
        <v>7167.0680000000002</v>
      </c>
      <c r="J4090" s="336"/>
      <c r="K4090" s="336"/>
      <c r="L4090" s="337">
        <f t="shared" si="190"/>
        <v>15.281046584051888</v>
      </c>
      <c r="M4090" s="337">
        <f t="shared" si="191"/>
        <v>0.4</v>
      </c>
    </row>
    <row r="4091" spans="1:13">
      <c r="A4091" s="334" t="s">
        <v>516</v>
      </c>
      <c r="B4091" s="334" t="s">
        <v>103</v>
      </c>
      <c r="C4091" s="334" t="s">
        <v>52</v>
      </c>
      <c r="D4091" s="334" t="s">
        <v>1537</v>
      </c>
      <c r="E4091" s="334" t="s">
        <v>1041</v>
      </c>
      <c r="F4091" s="334" t="str">
        <f t="shared" si="192"/>
        <v>Dhaka FR Non-PNP</v>
      </c>
      <c r="G4091" s="338">
        <v>5736485</v>
      </c>
      <c r="H4091" s="336">
        <v>993943.50063449901</v>
      </c>
      <c r="I4091" s="336">
        <v>22945.94</v>
      </c>
      <c r="J4091" s="336"/>
      <c r="K4091" s="336"/>
      <c r="L4091" s="337">
        <f t="shared" si="190"/>
        <v>17.326699200547008</v>
      </c>
      <c r="M4091" s="337">
        <f t="shared" si="191"/>
        <v>0.4</v>
      </c>
    </row>
    <row r="4092" spans="1:13">
      <c r="A4092" s="334" t="s">
        <v>550</v>
      </c>
      <c r="B4092" s="334" t="s">
        <v>552</v>
      </c>
      <c r="C4092" s="334" t="s">
        <v>18</v>
      </c>
      <c r="D4092" s="334" t="s">
        <v>1537</v>
      </c>
      <c r="E4092" s="334" t="s">
        <v>1041</v>
      </c>
      <c r="F4092" s="334" t="str">
        <f t="shared" si="192"/>
        <v>Mymensingh FR Non-PNP</v>
      </c>
      <c r="G4092" s="338">
        <v>1334460</v>
      </c>
      <c r="H4092" s="336">
        <v>214889.45107206333</v>
      </c>
      <c r="I4092" s="336">
        <v>5337.84</v>
      </c>
      <c r="J4092" s="336"/>
      <c r="K4092" s="336"/>
      <c r="L4092" s="337">
        <f t="shared" si="190"/>
        <v>16.103101709460255</v>
      </c>
      <c r="M4092" s="337">
        <f t="shared" si="191"/>
        <v>0.4</v>
      </c>
    </row>
    <row r="4093" spans="1:13">
      <c r="A4093" s="334" t="s">
        <v>190</v>
      </c>
      <c r="B4093" s="334" t="s">
        <v>192</v>
      </c>
      <c r="C4093" s="334" t="s">
        <v>52</v>
      </c>
      <c r="D4093" s="334" t="s">
        <v>1537</v>
      </c>
      <c r="E4093" s="334" t="s">
        <v>1041</v>
      </c>
      <c r="F4093" s="334" t="str">
        <f t="shared" si="192"/>
        <v>Dhaka FR Non-PNP</v>
      </c>
      <c r="G4093" s="338">
        <v>2213914</v>
      </c>
      <c r="H4093" s="336">
        <v>396390.99032147042</v>
      </c>
      <c r="I4093" s="336">
        <v>8855.6560000000009</v>
      </c>
      <c r="J4093" s="336"/>
      <c r="K4093" s="336"/>
      <c r="L4093" s="337">
        <f t="shared" si="190"/>
        <v>17.904534246654137</v>
      </c>
      <c r="M4093" s="337">
        <f t="shared" si="191"/>
        <v>0.4</v>
      </c>
    </row>
    <row r="4094" spans="1:13">
      <c r="A4094" s="334" t="s">
        <v>611</v>
      </c>
      <c r="B4094" s="334" t="s">
        <v>52</v>
      </c>
      <c r="C4094" s="334" t="s">
        <v>52</v>
      </c>
      <c r="D4094" s="334" t="s">
        <v>1537</v>
      </c>
      <c r="E4094" s="334" t="s">
        <v>1041</v>
      </c>
      <c r="F4094" s="334" t="str">
        <f t="shared" si="192"/>
        <v>Dhaka FR Non-PNP</v>
      </c>
      <c r="G4094" s="338">
        <v>1685905</v>
      </c>
      <c r="H4094" s="336">
        <v>300864.1293212006</v>
      </c>
      <c r="I4094" s="336">
        <v>6743.62</v>
      </c>
      <c r="J4094" s="336"/>
      <c r="K4094" s="336"/>
      <c r="L4094" s="337">
        <f t="shared" si="190"/>
        <v>17.845853077201895</v>
      </c>
      <c r="M4094" s="337">
        <f t="shared" si="191"/>
        <v>0.4</v>
      </c>
    </row>
    <row r="4095" spans="1:13">
      <c r="A4095" s="334" t="s">
        <v>583</v>
      </c>
      <c r="B4095" s="334" t="s">
        <v>512</v>
      </c>
      <c r="C4095" s="334" t="s">
        <v>159</v>
      </c>
      <c r="D4095" s="334" t="s">
        <v>1537</v>
      </c>
      <c r="E4095" s="334" t="s">
        <v>1041</v>
      </c>
      <c r="F4095" s="334" t="str">
        <f t="shared" si="192"/>
        <v>Khulna FR Non-PNP</v>
      </c>
      <c r="G4095" s="338">
        <v>1780531</v>
      </c>
      <c r="H4095" s="336">
        <v>304128.52299336193</v>
      </c>
      <c r="I4095" s="336">
        <v>7122.1239999999998</v>
      </c>
      <c r="J4095" s="336"/>
      <c r="K4095" s="336"/>
      <c r="L4095" s="337">
        <f t="shared" si="190"/>
        <v>17.08077663311461</v>
      </c>
      <c r="M4095" s="337">
        <f t="shared" si="191"/>
        <v>0.4</v>
      </c>
    </row>
    <row r="4096" spans="1:13">
      <c r="A4096" s="334" t="s">
        <v>637</v>
      </c>
      <c r="B4096" s="334" t="s">
        <v>79</v>
      </c>
      <c r="C4096" s="334" t="s">
        <v>52</v>
      </c>
      <c r="D4096" s="334" t="s">
        <v>1537</v>
      </c>
      <c r="E4096" s="334" t="s">
        <v>1041</v>
      </c>
      <c r="F4096" s="334" t="str">
        <f t="shared" si="192"/>
        <v>Dhaka FR Non-PNP</v>
      </c>
      <c r="G4096" s="338">
        <v>2524554</v>
      </c>
      <c r="H4096" s="336">
        <v>425582.16028941155</v>
      </c>
      <c r="I4096" s="336">
        <v>10098.216</v>
      </c>
      <c r="J4096" s="336"/>
      <c r="K4096" s="336"/>
      <c r="L4096" s="337">
        <f t="shared" si="190"/>
        <v>16.857716661612766</v>
      </c>
      <c r="M4096" s="337">
        <f t="shared" si="191"/>
        <v>0.4</v>
      </c>
    </row>
    <row r="4097" spans="1:13">
      <c r="A4097" s="334" t="s">
        <v>488</v>
      </c>
      <c r="B4097" s="334" t="s">
        <v>48</v>
      </c>
      <c r="C4097" s="334" t="s">
        <v>18</v>
      </c>
      <c r="D4097" s="334" t="s">
        <v>1537</v>
      </c>
      <c r="E4097" s="334" t="s">
        <v>1041</v>
      </c>
      <c r="F4097" s="334" t="str">
        <f t="shared" si="192"/>
        <v>Mymensingh FR Non-PNP</v>
      </c>
      <c r="G4097" s="338">
        <v>2970181</v>
      </c>
      <c r="H4097" s="336">
        <v>469002.44909486803</v>
      </c>
      <c r="I4097" s="336">
        <v>11880.724</v>
      </c>
      <c r="J4097" s="336"/>
      <c r="K4097" s="336"/>
      <c r="L4097" s="337">
        <f t="shared" si="190"/>
        <v>15.790365943855544</v>
      </c>
      <c r="M4097" s="337">
        <f t="shared" si="191"/>
        <v>0.4</v>
      </c>
    </row>
    <row r="4098" spans="1:13">
      <c r="A4098" s="334" t="s">
        <v>506</v>
      </c>
      <c r="B4098" s="334" t="s">
        <v>186</v>
      </c>
      <c r="C4098" s="334" t="s">
        <v>195</v>
      </c>
      <c r="D4098" s="334" t="s">
        <v>1537</v>
      </c>
      <c r="E4098" s="334" t="s">
        <v>1041</v>
      </c>
      <c r="F4098" s="334" t="str">
        <f t="shared" si="192"/>
        <v>Chattogram FR Non-PNP</v>
      </c>
      <c r="G4098" s="338">
        <v>5561286</v>
      </c>
      <c r="H4098" s="336">
        <v>893210.72693279816</v>
      </c>
      <c r="I4098" s="336">
        <v>22245.144</v>
      </c>
      <c r="J4098" s="336"/>
      <c r="K4098" s="336"/>
      <c r="L4098" s="337">
        <f t="shared" si="190"/>
        <v>16.061226251136844</v>
      </c>
      <c r="M4098" s="337">
        <f t="shared" si="191"/>
        <v>0.4</v>
      </c>
    </row>
    <row r="4099" spans="1:13">
      <c r="A4099" s="334" t="s">
        <v>595</v>
      </c>
      <c r="B4099" s="334" t="s">
        <v>362</v>
      </c>
      <c r="C4099" s="334" t="s">
        <v>52</v>
      </c>
      <c r="D4099" s="334" t="s">
        <v>1537</v>
      </c>
      <c r="E4099" s="334" t="s">
        <v>1041</v>
      </c>
      <c r="F4099" s="334" t="str">
        <f t="shared" si="192"/>
        <v>Dhaka FR Non-PNP</v>
      </c>
      <c r="G4099" s="338">
        <v>1963298</v>
      </c>
      <c r="H4099" s="336">
        <v>328918.38069020584</v>
      </c>
      <c r="I4099" s="336">
        <v>7853.192</v>
      </c>
      <c r="J4099" s="336"/>
      <c r="K4099" s="336"/>
      <c r="L4099" s="337">
        <f t="shared" ref="L4099:L4162" si="193">(H4099/G4099)*100</f>
        <v>16.753359942821</v>
      </c>
      <c r="M4099" s="337">
        <f t="shared" ref="M4099:M4162" si="194">(I4099/G4099)*100</f>
        <v>0.4</v>
      </c>
    </row>
    <row r="4100" spans="1:13">
      <c r="A4100" s="334" t="s">
        <v>179</v>
      </c>
      <c r="B4100" s="334" t="s">
        <v>52</v>
      </c>
      <c r="C4100" s="334" t="s">
        <v>52</v>
      </c>
      <c r="D4100" s="334" t="s">
        <v>1492</v>
      </c>
      <c r="E4100" s="334" t="s">
        <v>1041</v>
      </c>
      <c r="F4100" s="334" t="str">
        <f t="shared" ref="F4100:F4163" si="195">CONCATENATE(C4100," ",E4100," ",D4100)</f>
        <v>Dhaka FR PNP</v>
      </c>
      <c r="G4100" s="338">
        <v>4199688</v>
      </c>
      <c r="H4100" s="336">
        <v>639110.00199437456</v>
      </c>
      <c r="I4100" s="336">
        <v>13662.44</v>
      </c>
      <c r="J4100" s="336"/>
      <c r="K4100" s="336"/>
      <c r="L4100" s="337">
        <f t="shared" si="193"/>
        <v>15.218035292011562</v>
      </c>
      <c r="M4100" s="337">
        <f t="shared" si="194"/>
        <v>0.3253203571312917</v>
      </c>
    </row>
    <row r="4101" spans="1:13">
      <c r="A4101" s="334" t="s">
        <v>526</v>
      </c>
      <c r="B4101" s="334" t="s">
        <v>455</v>
      </c>
      <c r="C4101" s="334" t="s">
        <v>195</v>
      </c>
      <c r="D4101" s="334" t="s">
        <v>1537</v>
      </c>
      <c r="E4101" s="334" t="s">
        <v>1041</v>
      </c>
      <c r="F4101" s="334" t="str">
        <f t="shared" si="195"/>
        <v>Chattogram FR Non-PNP</v>
      </c>
      <c r="G4101" s="338">
        <v>4066518</v>
      </c>
      <c r="H4101" s="336">
        <v>659534.22946636879</v>
      </c>
      <c r="I4101" s="336">
        <v>16266.072</v>
      </c>
      <c r="J4101" s="336"/>
      <c r="K4101" s="336"/>
      <c r="L4101" s="337">
        <f t="shared" si="193"/>
        <v>16.218647734163941</v>
      </c>
      <c r="M4101" s="337">
        <f t="shared" si="194"/>
        <v>0.4</v>
      </c>
    </row>
    <row r="4102" spans="1:13">
      <c r="A4102" s="334" t="s">
        <v>626</v>
      </c>
      <c r="B4102" s="334" t="s">
        <v>52</v>
      </c>
      <c r="C4102" s="334" t="s">
        <v>52</v>
      </c>
      <c r="D4102" s="334" t="s">
        <v>1537</v>
      </c>
      <c r="E4102" s="334" t="s">
        <v>1041</v>
      </c>
      <c r="F4102" s="334" t="str">
        <f t="shared" si="195"/>
        <v>Dhaka FR Non-PNP</v>
      </c>
      <c r="G4102" s="338">
        <v>3130064</v>
      </c>
      <c r="H4102" s="336">
        <v>504147.40834789851</v>
      </c>
      <c r="I4102" s="336">
        <v>12520.255999999999</v>
      </c>
      <c r="J4102" s="336"/>
      <c r="K4102" s="336"/>
      <c r="L4102" s="337">
        <f t="shared" si="193"/>
        <v>16.106616617037176</v>
      </c>
      <c r="M4102" s="337">
        <f t="shared" si="194"/>
        <v>0.4</v>
      </c>
    </row>
    <row r="4103" spans="1:13">
      <c r="A4103" s="334" t="s">
        <v>379</v>
      </c>
      <c r="B4103" s="334" t="s">
        <v>79</v>
      </c>
      <c r="C4103" s="334" t="s">
        <v>52</v>
      </c>
      <c r="D4103" s="334" t="s">
        <v>1537</v>
      </c>
      <c r="E4103" s="334" t="s">
        <v>1041</v>
      </c>
      <c r="F4103" s="334" t="str">
        <f t="shared" si="195"/>
        <v>Dhaka FR Non-PNP</v>
      </c>
      <c r="G4103" s="338">
        <v>2114583</v>
      </c>
      <c r="H4103" s="336">
        <v>350546.83443437703</v>
      </c>
      <c r="I4103" s="336">
        <v>8458.3320000000003</v>
      </c>
      <c r="J4103" s="336"/>
      <c r="K4103" s="336"/>
      <c r="L4103" s="337">
        <f t="shared" si="193"/>
        <v>16.577586901737934</v>
      </c>
      <c r="M4103" s="337">
        <f t="shared" si="194"/>
        <v>0.4</v>
      </c>
    </row>
    <row r="4104" spans="1:13">
      <c r="A4104" s="334" t="s">
        <v>370</v>
      </c>
      <c r="B4104" s="334" t="s">
        <v>103</v>
      </c>
      <c r="C4104" s="334" t="s">
        <v>52</v>
      </c>
      <c r="D4104" s="334" t="s">
        <v>1537</v>
      </c>
      <c r="E4104" s="334" t="s">
        <v>1041</v>
      </c>
      <c r="F4104" s="334" t="str">
        <f t="shared" si="195"/>
        <v>Dhaka FR Non-PNP</v>
      </c>
      <c r="G4104" s="338">
        <v>5778289</v>
      </c>
      <c r="H4104" s="336">
        <v>1050530.7441115626</v>
      </c>
      <c r="I4104" s="336">
        <v>23113.155999999999</v>
      </c>
      <c r="J4104" s="336"/>
      <c r="K4104" s="336"/>
      <c r="L4104" s="337">
        <f t="shared" si="193"/>
        <v>18.180654240581642</v>
      </c>
      <c r="M4104" s="337">
        <f t="shared" si="194"/>
        <v>0.4</v>
      </c>
    </row>
    <row r="4105" spans="1:13">
      <c r="A4105" s="334" t="s">
        <v>296</v>
      </c>
      <c r="B4105" s="334" t="s">
        <v>211</v>
      </c>
      <c r="C4105" s="334" t="s">
        <v>189</v>
      </c>
      <c r="D4105" s="334" t="s">
        <v>1537</v>
      </c>
      <c r="E4105" s="334" t="s">
        <v>1041</v>
      </c>
      <c r="F4105" s="334" t="str">
        <f t="shared" si="195"/>
        <v>Barishal FR Non-PNP</v>
      </c>
      <c r="G4105" s="338">
        <v>1359677</v>
      </c>
      <c r="H4105" s="336">
        <v>218400.32247103669</v>
      </c>
      <c r="I4105" s="336">
        <v>5438.7080000000005</v>
      </c>
      <c r="J4105" s="336"/>
      <c r="K4105" s="336"/>
      <c r="L4105" s="337">
        <f t="shared" si="193"/>
        <v>16.062662122771563</v>
      </c>
      <c r="M4105" s="337">
        <f t="shared" si="194"/>
        <v>0.4</v>
      </c>
    </row>
    <row r="4106" spans="1:13">
      <c r="A4106" s="334" t="s">
        <v>227</v>
      </c>
      <c r="B4106" s="334" t="s">
        <v>230</v>
      </c>
      <c r="C4106" s="334" t="s">
        <v>131</v>
      </c>
      <c r="D4106" s="334" t="s">
        <v>1537</v>
      </c>
      <c r="E4106" s="334" t="s">
        <v>1041</v>
      </c>
      <c r="F4106" s="334" t="str">
        <f t="shared" si="195"/>
        <v>Sylhet FR Non-PNP</v>
      </c>
      <c r="G4106" s="338">
        <v>2010432</v>
      </c>
      <c r="H4106" s="336">
        <v>328166.49448640697</v>
      </c>
      <c r="I4106" s="336">
        <v>8041.7280000000001</v>
      </c>
      <c r="J4106" s="336"/>
      <c r="K4106" s="336"/>
      <c r="L4106" s="337">
        <f t="shared" si="193"/>
        <v>16.323183001783047</v>
      </c>
      <c r="M4106" s="337">
        <f t="shared" si="194"/>
        <v>0.4</v>
      </c>
    </row>
    <row r="4107" spans="1:13">
      <c r="A4107" s="334" t="s">
        <v>589</v>
      </c>
      <c r="B4107" s="334" t="s">
        <v>52</v>
      </c>
      <c r="C4107" s="334" t="s">
        <v>52</v>
      </c>
      <c r="D4107" s="334" t="s">
        <v>1537</v>
      </c>
      <c r="E4107" s="334" t="s">
        <v>1041</v>
      </c>
      <c r="F4107" s="334" t="str">
        <f t="shared" si="195"/>
        <v>Dhaka FR Non-PNP</v>
      </c>
      <c r="G4107" s="338">
        <v>1935582</v>
      </c>
      <c r="H4107" s="336">
        <v>296994.60848366417</v>
      </c>
      <c r="I4107" s="336">
        <v>7742.3280000000004</v>
      </c>
      <c r="J4107" s="336"/>
      <c r="K4107" s="336"/>
      <c r="L4107" s="337">
        <f t="shared" si="193"/>
        <v>15.343943500387178</v>
      </c>
      <c r="M4107" s="337">
        <f t="shared" si="194"/>
        <v>0.4</v>
      </c>
    </row>
    <row r="4108" spans="1:13">
      <c r="A4108" s="334" t="s">
        <v>523</v>
      </c>
      <c r="B4108" s="334" t="s">
        <v>1564</v>
      </c>
      <c r="C4108" s="334" t="s">
        <v>189</v>
      </c>
      <c r="D4108" s="334" t="s">
        <v>1537</v>
      </c>
      <c r="E4108" s="334" t="s">
        <v>1041</v>
      </c>
      <c r="F4108" s="334" t="str">
        <f t="shared" si="195"/>
        <v>Barishal FR Non-PNP</v>
      </c>
      <c r="G4108" s="338">
        <v>2411150</v>
      </c>
      <c r="H4108" s="336">
        <v>395977.37304901209</v>
      </c>
      <c r="I4108" s="336">
        <v>9644.6</v>
      </c>
      <c r="J4108" s="336"/>
      <c r="K4108" s="336"/>
      <c r="L4108" s="337">
        <f t="shared" si="193"/>
        <v>16.422759805446034</v>
      </c>
      <c r="M4108" s="337">
        <f t="shared" si="194"/>
        <v>0.4</v>
      </c>
    </row>
    <row r="4109" spans="1:13">
      <c r="A4109" s="334" t="s">
        <v>311</v>
      </c>
      <c r="B4109" s="334" t="s">
        <v>313</v>
      </c>
      <c r="C4109" s="334" t="s">
        <v>189</v>
      </c>
      <c r="D4109" s="334" t="s">
        <v>1537</v>
      </c>
      <c r="E4109" s="334" t="s">
        <v>1041</v>
      </c>
      <c r="F4109" s="334" t="str">
        <f t="shared" si="195"/>
        <v>Barishal FR Non-PNP</v>
      </c>
      <c r="G4109" s="338">
        <v>2685723</v>
      </c>
      <c r="H4109" s="336">
        <v>432999.8809532962</v>
      </c>
      <c r="I4109" s="336">
        <v>10742.892</v>
      </c>
      <c r="J4109" s="336"/>
      <c r="K4109" s="336"/>
      <c r="L4109" s="337">
        <f t="shared" si="193"/>
        <v>16.122283681276745</v>
      </c>
      <c r="M4109" s="337">
        <f t="shared" si="194"/>
        <v>0.4</v>
      </c>
    </row>
    <row r="4110" spans="1:13">
      <c r="A4110" s="334" t="s">
        <v>449</v>
      </c>
      <c r="B4110" s="334" t="s">
        <v>195</v>
      </c>
      <c r="C4110" s="334" t="s">
        <v>195</v>
      </c>
      <c r="D4110" s="334" t="s">
        <v>1537</v>
      </c>
      <c r="E4110" s="334" t="s">
        <v>1041</v>
      </c>
      <c r="F4110" s="334" t="str">
        <f t="shared" si="195"/>
        <v>Chattogram FR Non-PNP</v>
      </c>
      <c r="G4110" s="338">
        <v>1447907</v>
      </c>
      <c r="H4110" s="336">
        <v>227209.24516682175</v>
      </c>
      <c r="I4110" s="336">
        <v>5791.6279999999997</v>
      </c>
      <c r="J4110" s="336"/>
      <c r="K4110" s="336"/>
      <c r="L4110" s="337">
        <f t="shared" si="193"/>
        <v>15.692254072037898</v>
      </c>
      <c r="M4110" s="337">
        <f t="shared" si="194"/>
        <v>0.4</v>
      </c>
    </row>
    <row r="4111" spans="1:13">
      <c r="A4111" s="334" t="s">
        <v>305</v>
      </c>
      <c r="B4111" s="334" t="s">
        <v>79</v>
      </c>
      <c r="C4111" s="334" t="s">
        <v>52</v>
      </c>
      <c r="D4111" s="334" t="s">
        <v>1537</v>
      </c>
      <c r="E4111" s="334" t="s">
        <v>1041</v>
      </c>
      <c r="F4111" s="334" t="str">
        <f t="shared" si="195"/>
        <v>Dhaka FR Non-PNP</v>
      </c>
      <c r="G4111" s="338">
        <v>2107866</v>
      </c>
      <c r="H4111" s="336">
        <v>330650.56967893825</v>
      </c>
      <c r="I4111" s="336">
        <v>8431.4639999999999</v>
      </c>
      <c r="J4111" s="336"/>
      <c r="K4111" s="336"/>
      <c r="L4111" s="337">
        <f t="shared" si="193"/>
        <v>15.686508045527479</v>
      </c>
      <c r="M4111" s="337">
        <f t="shared" si="194"/>
        <v>0.4</v>
      </c>
    </row>
    <row r="4112" spans="1:13">
      <c r="A4112" s="334" t="s">
        <v>1277</v>
      </c>
      <c r="B4112" s="334" t="s">
        <v>170</v>
      </c>
      <c r="C4112" s="334" t="s">
        <v>195</v>
      </c>
      <c r="D4112" s="334" t="s">
        <v>1537</v>
      </c>
      <c r="E4112" s="334" t="s">
        <v>1041</v>
      </c>
      <c r="F4112" s="334" t="str">
        <f t="shared" si="195"/>
        <v>Chattogram FR Non-PNP</v>
      </c>
      <c r="G4112" s="338">
        <v>3562466</v>
      </c>
      <c r="H4112" s="336">
        <v>621852.83556626888</v>
      </c>
      <c r="I4112" s="336">
        <v>14249.864</v>
      </c>
      <c r="J4112" s="336"/>
      <c r="K4112" s="336"/>
      <c r="L4112" s="337">
        <f t="shared" si="193"/>
        <v>17.455684785939539</v>
      </c>
      <c r="M4112" s="337">
        <f t="shared" si="194"/>
        <v>0.4</v>
      </c>
    </row>
    <row r="4113" spans="1:13">
      <c r="A4113" s="334" t="s">
        <v>101</v>
      </c>
      <c r="B4113" s="334" t="s">
        <v>103</v>
      </c>
      <c r="C4113" s="334" t="s">
        <v>52</v>
      </c>
      <c r="D4113" s="334" t="s">
        <v>1537</v>
      </c>
      <c r="E4113" s="334" t="s">
        <v>1041</v>
      </c>
      <c r="F4113" s="334" t="str">
        <f t="shared" si="195"/>
        <v>Dhaka FR Non-PNP</v>
      </c>
      <c r="G4113" s="338">
        <v>4431684</v>
      </c>
      <c r="H4113" s="336">
        <v>703310.80645965203</v>
      </c>
      <c r="I4113" s="336">
        <v>17726.736000000001</v>
      </c>
      <c r="J4113" s="336"/>
      <c r="K4113" s="336"/>
      <c r="L4113" s="337">
        <f t="shared" si="193"/>
        <v>15.870057667912516</v>
      </c>
      <c r="M4113" s="337">
        <f t="shared" si="194"/>
        <v>0.4</v>
      </c>
    </row>
    <row r="4114" spans="1:13">
      <c r="A4114" s="334" t="s">
        <v>289</v>
      </c>
      <c r="B4114" s="334" t="s">
        <v>79</v>
      </c>
      <c r="C4114" s="334" t="s">
        <v>52</v>
      </c>
      <c r="D4114" s="334" t="s">
        <v>1537</v>
      </c>
      <c r="E4114" s="334" t="s">
        <v>1041</v>
      </c>
      <c r="F4114" s="334" t="str">
        <f t="shared" si="195"/>
        <v>Dhaka FR Non-PNP</v>
      </c>
      <c r="G4114" s="338">
        <v>1841968</v>
      </c>
      <c r="H4114" s="336">
        <v>273257.12617611978</v>
      </c>
      <c r="I4114" s="336">
        <v>7367.8720000000003</v>
      </c>
      <c r="J4114" s="336"/>
      <c r="K4114" s="336"/>
      <c r="L4114" s="337">
        <f t="shared" si="193"/>
        <v>14.835063702307519</v>
      </c>
      <c r="M4114" s="337">
        <f t="shared" si="194"/>
        <v>0.4</v>
      </c>
    </row>
    <row r="4115" spans="1:13">
      <c r="A4115" s="334" t="s">
        <v>354</v>
      </c>
      <c r="B4115" s="334" t="s">
        <v>1565</v>
      </c>
      <c r="C4115" s="334" t="s">
        <v>189</v>
      </c>
      <c r="D4115" s="334" t="s">
        <v>1537</v>
      </c>
      <c r="E4115" s="334" t="s">
        <v>1041</v>
      </c>
      <c r="F4115" s="334" t="str">
        <f t="shared" si="195"/>
        <v>Barishal FR Non-PNP</v>
      </c>
      <c r="G4115" s="338">
        <v>2446802</v>
      </c>
      <c r="H4115" s="336">
        <v>404575.1048628742</v>
      </c>
      <c r="I4115" s="336">
        <v>9787.2080000000005</v>
      </c>
      <c r="J4115" s="336"/>
      <c r="K4115" s="336"/>
      <c r="L4115" s="337">
        <f t="shared" si="193"/>
        <v>16.534852630612292</v>
      </c>
      <c r="M4115" s="337">
        <f t="shared" si="194"/>
        <v>0.4</v>
      </c>
    </row>
    <row r="4116" spans="1:13">
      <c r="A4116" s="334" t="s">
        <v>233</v>
      </c>
      <c r="B4116" s="334" t="s">
        <v>236</v>
      </c>
      <c r="C4116" s="334" t="s">
        <v>107</v>
      </c>
      <c r="D4116" s="334" t="s">
        <v>1537</v>
      </c>
      <c r="E4116" s="334" t="s">
        <v>1041</v>
      </c>
      <c r="F4116" s="334" t="str">
        <f t="shared" si="195"/>
        <v>Rajshahi FR Non-PNP</v>
      </c>
      <c r="G4116" s="338">
        <v>1324881</v>
      </c>
      <c r="H4116" s="336">
        <v>219203.3596056996</v>
      </c>
      <c r="I4116" s="336">
        <v>5299.5240000000003</v>
      </c>
      <c r="J4116" s="336"/>
      <c r="K4116" s="336"/>
      <c r="L4116" s="337">
        <f t="shared" si="193"/>
        <v>16.545135722053498</v>
      </c>
      <c r="M4116" s="337">
        <f t="shared" si="194"/>
        <v>0.4</v>
      </c>
    </row>
    <row r="4117" spans="1:13">
      <c r="A4117" s="334" t="s">
        <v>318</v>
      </c>
      <c r="B4117" s="334" t="s">
        <v>1566</v>
      </c>
      <c r="C4117" s="334" t="s">
        <v>389</v>
      </c>
      <c r="D4117" s="334" t="s">
        <v>1537</v>
      </c>
      <c r="E4117" s="334" t="s">
        <v>1041</v>
      </c>
      <c r="F4117" s="334" t="str">
        <f t="shared" si="195"/>
        <v>Rangpur FR Non-PNP</v>
      </c>
      <c r="G4117" s="338">
        <v>2794594</v>
      </c>
      <c r="H4117" s="336">
        <v>483141.0859011797</v>
      </c>
      <c r="I4117" s="336">
        <v>11178.376</v>
      </c>
      <c r="J4117" s="336"/>
      <c r="K4117" s="336"/>
      <c r="L4117" s="337">
        <f t="shared" si="193"/>
        <v>17.288417777365144</v>
      </c>
      <c r="M4117" s="337">
        <f t="shared" si="194"/>
        <v>0.4</v>
      </c>
    </row>
    <row r="4118" spans="1:13">
      <c r="A4118" s="334" t="s">
        <v>363</v>
      </c>
      <c r="B4118" s="334" t="s">
        <v>150</v>
      </c>
      <c r="C4118" s="334" t="s">
        <v>107</v>
      </c>
      <c r="D4118" s="334" t="s">
        <v>1537</v>
      </c>
      <c r="E4118" s="334" t="s">
        <v>1041</v>
      </c>
      <c r="F4118" s="334" t="str">
        <f t="shared" si="195"/>
        <v>Rajshahi FR Non-PNP</v>
      </c>
      <c r="G4118" s="338">
        <v>1848718</v>
      </c>
      <c r="H4118" s="336">
        <v>327361.46819756314</v>
      </c>
      <c r="I4118" s="336">
        <v>7394.8720000000003</v>
      </c>
      <c r="J4118" s="336"/>
      <c r="K4118" s="336"/>
      <c r="L4118" s="337">
        <f t="shared" si="193"/>
        <v>17.707485305901884</v>
      </c>
      <c r="M4118" s="337">
        <f t="shared" si="194"/>
        <v>0.4</v>
      </c>
    </row>
    <row r="4119" spans="1:13">
      <c r="A4119" s="334" t="s">
        <v>456</v>
      </c>
      <c r="B4119" s="334" t="s">
        <v>156</v>
      </c>
      <c r="C4119" s="334" t="s">
        <v>159</v>
      </c>
      <c r="D4119" s="334" t="s">
        <v>1537</v>
      </c>
      <c r="E4119" s="334" t="s">
        <v>1041</v>
      </c>
      <c r="F4119" s="334" t="str">
        <f t="shared" si="195"/>
        <v>Khulna FR Non-PNP</v>
      </c>
      <c r="G4119" s="338">
        <v>1639584</v>
      </c>
      <c r="H4119" s="336">
        <v>252933.38902141681</v>
      </c>
      <c r="I4119" s="336">
        <v>-7.2759576141834259E-12</v>
      </c>
      <c r="J4119" s="336"/>
      <c r="K4119" s="336"/>
      <c r="L4119" s="337">
        <f t="shared" si="193"/>
        <v>15.426680732516102</v>
      </c>
      <c r="M4119" s="337">
        <f t="shared" si="194"/>
        <v>-4.4376851775715217E-16</v>
      </c>
    </row>
    <row r="4120" spans="1:13">
      <c r="A4120" s="334" t="s">
        <v>171</v>
      </c>
      <c r="B4120" s="334" t="s">
        <v>173</v>
      </c>
      <c r="C4120" s="334" t="s">
        <v>52</v>
      </c>
      <c r="D4120" s="334" t="s">
        <v>1537</v>
      </c>
      <c r="E4120" s="334" t="s">
        <v>1041</v>
      </c>
      <c r="F4120" s="334" t="str">
        <f t="shared" si="195"/>
        <v>Dhaka FR Non-PNP</v>
      </c>
      <c r="G4120" s="338">
        <v>2095152</v>
      </c>
      <c r="H4120" s="336">
        <v>330133.58291197446</v>
      </c>
      <c r="I4120" s="336">
        <v>8380.6080000000002</v>
      </c>
      <c r="J4120" s="336"/>
      <c r="K4120" s="336"/>
      <c r="L4120" s="337">
        <f t="shared" si="193"/>
        <v>15.757023018471902</v>
      </c>
      <c r="M4120" s="337">
        <f t="shared" si="194"/>
        <v>0.4</v>
      </c>
    </row>
    <row r="4121" spans="1:13">
      <c r="A4121" s="334" t="s">
        <v>104</v>
      </c>
      <c r="B4121" s="334" t="s">
        <v>107</v>
      </c>
      <c r="C4121" s="334" t="s">
        <v>107</v>
      </c>
      <c r="D4121" s="334" t="s">
        <v>1537</v>
      </c>
      <c r="E4121" s="334" t="s">
        <v>1041</v>
      </c>
      <c r="F4121" s="334" t="str">
        <f t="shared" si="195"/>
        <v>Rajshahi FR Non-PNP</v>
      </c>
      <c r="G4121" s="338">
        <v>4956884</v>
      </c>
      <c r="H4121" s="336">
        <v>762317.28127038386</v>
      </c>
      <c r="I4121" s="336">
        <v>19827.536</v>
      </c>
      <c r="J4121" s="336"/>
      <c r="K4121" s="336"/>
      <c r="L4121" s="337">
        <f t="shared" si="193"/>
        <v>15.378961486094568</v>
      </c>
      <c r="M4121" s="337">
        <f t="shared" si="194"/>
        <v>0.4</v>
      </c>
    </row>
    <row r="4122" spans="1:13">
      <c r="A4122" s="334" t="s">
        <v>209</v>
      </c>
      <c r="B4122" s="334" t="s">
        <v>211</v>
      </c>
      <c r="C4122" s="334" t="s">
        <v>189</v>
      </c>
      <c r="D4122" s="334" t="s">
        <v>1537</v>
      </c>
      <c r="E4122" s="334" t="s">
        <v>1041</v>
      </c>
      <c r="F4122" s="334" t="str">
        <f t="shared" si="195"/>
        <v>Barishal FR Non-PNP</v>
      </c>
      <c r="G4122" s="338">
        <v>3880247</v>
      </c>
      <c r="H4122" s="336">
        <v>586596.45182992844</v>
      </c>
      <c r="I4122" s="336">
        <v>15520.988000000001</v>
      </c>
      <c r="J4122" s="336"/>
      <c r="K4122" s="336"/>
      <c r="L4122" s="337">
        <f t="shared" si="193"/>
        <v>15.11750287623258</v>
      </c>
      <c r="M4122" s="337">
        <f t="shared" si="194"/>
        <v>0.4</v>
      </c>
    </row>
    <row r="4123" spans="1:13">
      <c r="A4123" s="334" t="s">
        <v>345</v>
      </c>
      <c r="B4123" s="334" t="s">
        <v>336</v>
      </c>
      <c r="C4123" s="334" t="s">
        <v>389</v>
      </c>
      <c r="D4123" s="334" t="s">
        <v>1537</v>
      </c>
      <c r="E4123" s="334" t="s">
        <v>1041</v>
      </c>
      <c r="F4123" s="334" t="str">
        <f t="shared" si="195"/>
        <v>Rangpur FR Non-PNP</v>
      </c>
      <c r="G4123" s="338">
        <v>1954917</v>
      </c>
      <c r="H4123" s="336">
        <v>309823.64583591348</v>
      </c>
      <c r="I4123" s="336">
        <v>7819.6680000000006</v>
      </c>
      <c r="J4123" s="336"/>
      <c r="K4123" s="336"/>
      <c r="L4123" s="337">
        <f t="shared" si="193"/>
        <v>15.848429669183576</v>
      </c>
      <c r="M4123" s="337">
        <f t="shared" si="194"/>
        <v>0.4</v>
      </c>
    </row>
    <row r="4124" spans="1:13">
      <c r="A4124" s="334" t="s">
        <v>99</v>
      </c>
      <c r="B4124" s="334" t="s">
        <v>52</v>
      </c>
      <c r="C4124" s="334" t="s">
        <v>52</v>
      </c>
      <c r="D4124" s="334" t="s">
        <v>1537</v>
      </c>
      <c r="E4124" s="334" t="s">
        <v>1041</v>
      </c>
      <c r="F4124" s="334" t="str">
        <f t="shared" si="195"/>
        <v>Dhaka FR Non-PNP</v>
      </c>
      <c r="G4124" s="338">
        <v>2008225</v>
      </c>
      <c r="H4124" s="336">
        <v>355687.00487559172</v>
      </c>
      <c r="I4124" s="336">
        <v>8032.9000000000005</v>
      </c>
      <c r="J4124" s="336"/>
      <c r="K4124" s="336"/>
      <c r="L4124" s="337">
        <f t="shared" si="193"/>
        <v>17.711511652110282</v>
      </c>
      <c r="M4124" s="337">
        <f t="shared" si="194"/>
        <v>0.4</v>
      </c>
    </row>
    <row r="4125" spans="1:13">
      <c r="A4125" s="334" t="s">
        <v>460</v>
      </c>
      <c r="B4125" s="334" t="s">
        <v>52</v>
      </c>
      <c r="C4125" s="334" t="s">
        <v>52</v>
      </c>
      <c r="D4125" s="334" t="s">
        <v>1537</v>
      </c>
      <c r="E4125" s="334" t="s">
        <v>1041</v>
      </c>
      <c r="F4125" s="334" t="str">
        <f t="shared" si="195"/>
        <v>Dhaka FR Non-PNP</v>
      </c>
      <c r="G4125" s="338">
        <v>1702752</v>
      </c>
      <c r="H4125" s="336">
        <v>293832.29924969882</v>
      </c>
      <c r="I4125" s="336">
        <v>4862.0966715622417</v>
      </c>
      <c r="J4125" s="336"/>
      <c r="K4125" s="336"/>
      <c r="L4125" s="337">
        <f t="shared" si="193"/>
        <v>17.256317963490797</v>
      </c>
      <c r="M4125" s="337">
        <f t="shared" si="194"/>
        <v>0.28554344211971217</v>
      </c>
    </row>
    <row r="4126" spans="1:13">
      <c r="A4126" s="334" t="s">
        <v>337</v>
      </c>
      <c r="B4126" s="334" t="s">
        <v>186</v>
      </c>
      <c r="C4126" s="334" t="s">
        <v>195</v>
      </c>
      <c r="D4126" s="334" t="s">
        <v>1537</v>
      </c>
      <c r="E4126" s="334" t="s">
        <v>1041</v>
      </c>
      <c r="F4126" s="334" t="str">
        <f t="shared" si="195"/>
        <v>Chattogram FR Non-PNP</v>
      </c>
      <c r="G4126" s="338">
        <v>1813801</v>
      </c>
      <c r="H4126" s="336">
        <v>254319.13607898264</v>
      </c>
      <c r="I4126" s="336">
        <v>7255.2039999999997</v>
      </c>
      <c r="J4126" s="336"/>
      <c r="K4126" s="336"/>
      <c r="L4126" s="337">
        <f t="shared" si="193"/>
        <v>14.02133619283387</v>
      </c>
      <c r="M4126" s="337">
        <f t="shared" si="194"/>
        <v>0.4</v>
      </c>
    </row>
    <row r="4127" spans="1:13">
      <c r="A4127" s="334" t="s">
        <v>349</v>
      </c>
      <c r="B4127" s="334" t="s">
        <v>351</v>
      </c>
      <c r="C4127" s="334" t="s">
        <v>389</v>
      </c>
      <c r="D4127" s="334" t="s">
        <v>1537</v>
      </c>
      <c r="E4127" s="334" t="s">
        <v>1041</v>
      </c>
      <c r="F4127" s="334" t="str">
        <f t="shared" si="195"/>
        <v>Rangpur FR Non-PNP</v>
      </c>
      <c r="G4127" s="338">
        <v>1655638</v>
      </c>
      <c r="H4127" s="336">
        <v>272436.75416137424</v>
      </c>
      <c r="I4127" s="336">
        <v>6622.5520000000006</v>
      </c>
      <c r="J4127" s="336"/>
      <c r="K4127" s="336"/>
      <c r="L4127" s="337">
        <f t="shared" si="193"/>
        <v>16.455091883695243</v>
      </c>
      <c r="M4127" s="337">
        <f t="shared" si="194"/>
        <v>0.4</v>
      </c>
    </row>
    <row r="4128" spans="1:13">
      <c r="A4128" s="334" t="s">
        <v>265</v>
      </c>
      <c r="B4128" s="334" t="s">
        <v>18</v>
      </c>
      <c r="C4128" s="334" t="s">
        <v>18</v>
      </c>
      <c r="D4128" s="334" t="s">
        <v>1537</v>
      </c>
      <c r="E4128" s="334" t="s">
        <v>1041</v>
      </c>
      <c r="F4128" s="334" t="str">
        <f t="shared" si="195"/>
        <v>Mymensingh FR Non-PNP</v>
      </c>
      <c r="G4128" s="338">
        <v>1758465</v>
      </c>
      <c r="H4128" s="336">
        <v>262564.95445916633</v>
      </c>
      <c r="I4128" s="336">
        <v>7033.8600000000006</v>
      </c>
      <c r="J4128" s="336"/>
      <c r="K4128" s="336"/>
      <c r="L4128" s="337">
        <f t="shared" si="193"/>
        <v>14.93148595275802</v>
      </c>
      <c r="M4128" s="337">
        <f t="shared" si="194"/>
        <v>0.4</v>
      </c>
    </row>
    <row r="4129" spans="1:13">
      <c r="A4129" s="334" t="s">
        <v>352</v>
      </c>
      <c r="B4129" s="334" t="s">
        <v>189</v>
      </c>
      <c r="C4129" s="334" t="s">
        <v>189</v>
      </c>
      <c r="D4129" s="334" t="s">
        <v>1537</v>
      </c>
      <c r="E4129" s="334" t="s">
        <v>1041</v>
      </c>
      <c r="F4129" s="334" t="str">
        <f t="shared" si="195"/>
        <v>Barishal FR Non-PNP</v>
      </c>
      <c r="G4129" s="338">
        <v>2321566</v>
      </c>
      <c r="H4129" s="336">
        <v>340345.52950059617</v>
      </c>
      <c r="I4129" s="336">
        <v>9286.264000000001</v>
      </c>
      <c r="J4129" s="336"/>
      <c r="K4129" s="336"/>
      <c r="L4129" s="337">
        <f t="shared" si="193"/>
        <v>14.660170311789377</v>
      </c>
      <c r="M4129" s="337">
        <f t="shared" si="194"/>
        <v>0.4</v>
      </c>
    </row>
    <row r="4130" spans="1:13">
      <c r="A4130" s="334" t="s">
        <v>599</v>
      </c>
      <c r="B4130" s="334" t="s">
        <v>601</v>
      </c>
      <c r="C4130" s="334" t="s">
        <v>159</v>
      </c>
      <c r="D4130" s="334" t="s">
        <v>1537</v>
      </c>
      <c r="E4130" s="334" t="s">
        <v>1041</v>
      </c>
      <c r="F4130" s="334" t="str">
        <f t="shared" si="195"/>
        <v>Khulna FR Non-PNP</v>
      </c>
      <c r="G4130" s="338">
        <v>3123380</v>
      </c>
      <c r="H4130" s="336">
        <v>660776.19011478999</v>
      </c>
      <c r="I4130" s="336">
        <v>12493.52</v>
      </c>
      <c r="J4130" s="336"/>
      <c r="K4130" s="336"/>
      <c r="L4130" s="337">
        <f t="shared" si="193"/>
        <v>21.155805253116494</v>
      </c>
      <c r="M4130" s="337">
        <f t="shared" si="194"/>
        <v>0.4</v>
      </c>
    </row>
    <row r="4131" spans="1:13">
      <c r="A4131" s="334" t="s">
        <v>1239</v>
      </c>
      <c r="B4131" s="334" t="s">
        <v>522</v>
      </c>
      <c r="C4131" s="334" t="s">
        <v>52</v>
      </c>
      <c r="D4131" s="334" t="s">
        <v>1537</v>
      </c>
      <c r="E4131" s="334" t="s">
        <v>1041</v>
      </c>
      <c r="F4131" s="334" t="str">
        <f t="shared" si="195"/>
        <v>Dhaka FR Non-PNP</v>
      </c>
      <c r="G4131" s="338">
        <v>1603373</v>
      </c>
      <c r="H4131" s="336">
        <v>251958.20855564252</v>
      </c>
      <c r="I4131" s="336">
        <v>6413.4920000000002</v>
      </c>
      <c r="J4131" s="336"/>
      <c r="K4131" s="336"/>
      <c r="L4131" s="337">
        <f t="shared" si="193"/>
        <v>15.714260409501875</v>
      </c>
      <c r="M4131" s="337">
        <f t="shared" si="194"/>
        <v>0.4</v>
      </c>
    </row>
    <row r="4132" spans="1:13">
      <c r="A4132" s="334" t="s">
        <v>422</v>
      </c>
      <c r="B4132" s="334" t="s">
        <v>186</v>
      </c>
      <c r="C4132" s="334" t="s">
        <v>195</v>
      </c>
      <c r="D4132" s="334" t="s">
        <v>1537</v>
      </c>
      <c r="E4132" s="334" t="s">
        <v>1041</v>
      </c>
      <c r="F4132" s="334" t="str">
        <f t="shared" si="195"/>
        <v>Chattogram FR Non-PNP</v>
      </c>
      <c r="G4132" s="338">
        <v>1474511</v>
      </c>
      <c r="H4132" s="336">
        <v>217126.53114108232</v>
      </c>
      <c r="I4132" s="336">
        <v>5898.0439999999999</v>
      </c>
      <c r="J4132" s="336"/>
      <c r="K4132" s="336"/>
      <c r="L4132" s="337">
        <f t="shared" si="193"/>
        <v>14.725324608706366</v>
      </c>
      <c r="M4132" s="337">
        <f t="shared" si="194"/>
        <v>0.4</v>
      </c>
    </row>
    <row r="4133" spans="1:13">
      <c r="A4133" s="334" t="s">
        <v>255</v>
      </c>
      <c r="B4133" s="334" t="s">
        <v>79</v>
      </c>
      <c r="C4133" s="334" t="s">
        <v>52</v>
      </c>
      <c r="D4133" s="334" t="s">
        <v>1537</v>
      </c>
      <c r="E4133" s="334" t="s">
        <v>1041</v>
      </c>
      <c r="F4133" s="334" t="str">
        <f t="shared" si="195"/>
        <v>Dhaka FR Non-PNP</v>
      </c>
      <c r="G4133" s="338">
        <v>2638811</v>
      </c>
      <c r="H4133" s="336">
        <v>407904.40832604165</v>
      </c>
      <c r="I4133" s="336">
        <v>10555.244000000001</v>
      </c>
      <c r="J4133" s="336"/>
      <c r="K4133" s="336"/>
      <c r="L4133" s="337">
        <f t="shared" si="193"/>
        <v>15.457886461972519</v>
      </c>
      <c r="M4133" s="337">
        <f t="shared" si="194"/>
        <v>0.4</v>
      </c>
    </row>
    <row r="4134" spans="1:13">
      <c r="A4134" s="334" t="s">
        <v>835</v>
      </c>
      <c r="B4134" s="334" t="s">
        <v>313</v>
      </c>
      <c r="C4134" s="334" t="s">
        <v>189</v>
      </c>
      <c r="D4134" s="334" t="s">
        <v>1537</v>
      </c>
      <c r="E4134" s="334" t="s">
        <v>1041</v>
      </c>
      <c r="F4134" s="334" t="str">
        <f t="shared" si="195"/>
        <v>Barishal FR Non-PNP</v>
      </c>
      <c r="G4134" s="338">
        <v>3485048</v>
      </c>
      <c r="H4134" s="336">
        <v>613601.966685383</v>
      </c>
      <c r="I4134" s="336">
        <v>13940.192000000001</v>
      </c>
      <c r="J4134" s="336"/>
      <c r="K4134" s="336"/>
      <c r="L4134" s="337">
        <f t="shared" si="193"/>
        <v>17.606700587348666</v>
      </c>
      <c r="M4134" s="337">
        <f t="shared" si="194"/>
        <v>0.4</v>
      </c>
    </row>
    <row r="4135" spans="1:13">
      <c r="A4135" s="334" t="s">
        <v>395</v>
      </c>
      <c r="B4135" s="334" t="s">
        <v>52</v>
      </c>
      <c r="C4135" s="334" t="s">
        <v>52</v>
      </c>
      <c r="D4135" s="334" t="s">
        <v>1537</v>
      </c>
      <c r="E4135" s="334" t="s">
        <v>1041</v>
      </c>
      <c r="F4135" s="334" t="str">
        <f t="shared" si="195"/>
        <v>Dhaka FR Non-PNP</v>
      </c>
      <c r="G4135" s="338">
        <v>2196702</v>
      </c>
      <c r="H4135" s="336">
        <v>359846.4345035177</v>
      </c>
      <c r="I4135" s="336">
        <v>8786.8080000000009</v>
      </c>
      <c r="J4135" s="336"/>
      <c r="K4135" s="336"/>
      <c r="L4135" s="337">
        <f t="shared" si="193"/>
        <v>16.381213041346424</v>
      </c>
      <c r="M4135" s="337">
        <f t="shared" si="194"/>
        <v>0.4</v>
      </c>
    </row>
    <row r="4136" spans="1:13">
      <c r="A4136" s="334" t="s">
        <v>122</v>
      </c>
      <c r="B4136" s="334" t="s">
        <v>52</v>
      </c>
      <c r="C4136" s="334" t="s">
        <v>52</v>
      </c>
      <c r="D4136" s="334" t="s">
        <v>1537</v>
      </c>
      <c r="E4136" s="334" t="s">
        <v>1041</v>
      </c>
      <c r="F4136" s="334" t="str">
        <f t="shared" si="195"/>
        <v>Dhaka FR Non-PNP</v>
      </c>
      <c r="G4136" s="338">
        <v>3018996</v>
      </c>
      <c r="H4136" s="336">
        <v>498197.01293344965</v>
      </c>
      <c r="I4136" s="336">
        <v>12075.984</v>
      </c>
      <c r="J4136" s="336"/>
      <c r="K4136" s="336"/>
      <c r="L4136" s="337">
        <f t="shared" si="193"/>
        <v>16.502075952848219</v>
      </c>
      <c r="M4136" s="337">
        <f t="shared" si="194"/>
        <v>0.4</v>
      </c>
    </row>
    <row r="4137" spans="1:13">
      <c r="A4137" s="334" t="s">
        <v>291</v>
      </c>
      <c r="B4137" s="334" t="s">
        <v>18</v>
      </c>
      <c r="C4137" s="334" t="s">
        <v>18</v>
      </c>
      <c r="D4137" s="334" t="s">
        <v>1537</v>
      </c>
      <c r="E4137" s="334" t="s">
        <v>1041</v>
      </c>
      <c r="F4137" s="334" t="str">
        <f t="shared" si="195"/>
        <v>Mymensingh FR Non-PNP</v>
      </c>
      <c r="G4137" s="338">
        <v>1354460</v>
      </c>
      <c r="H4137" s="336">
        <v>216513.3253205214</v>
      </c>
      <c r="I4137" s="336">
        <v>5417.84</v>
      </c>
      <c r="J4137" s="336"/>
      <c r="K4137" s="336"/>
      <c r="L4137" s="337">
        <f t="shared" si="193"/>
        <v>15.985213688150363</v>
      </c>
      <c r="M4137" s="337">
        <f t="shared" si="194"/>
        <v>0.4</v>
      </c>
    </row>
    <row r="4138" spans="1:13">
      <c r="A4138" s="334" t="s">
        <v>316</v>
      </c>
      <c r="B4138" s="334" t="s">
        <v>52</v>
      </c>
      <c r="C4138" s="334" t="s">
        <v>52</v>
      </c>
      <c r="D4138" s="334" t="s">
        <v>1537</v>
      </c>
      <c r="E4138" s="334" t="s">
        <v>1041</v>
      </c>
      <c r="F4138" s="334" t="str">
        <f t="shared" si="195"/>
        <v>Dhaka FR Non-PNP</v>
      </c>
      <c r="G4138" s="338">
        <v>2727589</v>
      </c>
      <c r="H4138" s="336">
        <v>494682.10256916273</v>
      </c>
      <c r="I4138" s="336">
        <v>10910.356</v>
      </c>
      <c r="J4138" s="336"/>
      <c r="K4138" s="336"/>
      <c r="L4138" s="337">
        <f t="shared" si="193"/>
        <v>18.136240561505517</v>
      </c>
      <c r="M4138" s="337">
        <f t="shared" si="194"/>
        <v>0.4</v>
      </c>
    </row>
    <row r="4139" spans="1:13">
      <c r="A4139" s="334" t="s">
        <v>1264</v>
      </c>
      <c r="B4139" s="334" t="s">
        <v>136</v>
      </c>
      <c r="C4139" s="334" t="s">
        <v>131</v>
      </c>
      <c r="D4139" s="334" t="s">
        <v>1537</v>
      </c>
      <c r="E4139" s="334" t="s">
        <v>1041</v>
      </c>
      <c r="F4139" s="334" t="str">
        <f t="shared" si="195"/>
        <v>Sylhet FR Non-PNP</v>
      </c>
      <c r="G4139" s="338">
        <v>1331076</v>
      </c>
      <c r="H4139" s="336">
        <v>191534.8387558572</v>
      </c>
      <c r="I4139" s="336">
        <v>0</v>
      </c>
      <c r="J4139" s="336"/>
      <c r="K4139" s="336"/>
      <c r="L4139" s="337">
        <f t="shared" si="193"/>
        <v>14.389474286656601</v>
      </c>
      <c r="M4139" s="337">
        <f t="shared" si="194"/>
        <v>0</v>
      </c>
    </row>
    <row r="4140" spans="1:13">
      <c r="A4140" s="334" t="s">
        <v>1275</v>
      </c>
      <c r="B4140" s="334" t="s">
        <v>165</v>
      </c>
      <c r="C4140" s="334" t="s">
        <v>52</v>
      </c>
      <c r="D4140" s="334" t="s">
        <v>1537</v>
      </c>
      <c r="E4140" s="334" t="s">
        <v>1041</v>
      </c>
      <c r="F4140" s="334" t="str">
        <f t="shared" si="195"/>
        <v>Dhaka FR Non-PNP</v>
      </c>
      <c r="G4140" s="338">
        <v>1831148</v>
      </c>
      <c r="H4140" s="336">
        <v>323180.52704218065</v>
      </c>
      <c r="I4140" s="336">
        <v>7324.5920000000006</v>
      </c>
      <c r="J4140" s="336"/>
      <c r="K4140" s="336"/>
      <c r="L4140" s="337">
        <f t="shared" si="193"/>
        <v>17.649066434945762</v>
      </c>
      <c r="M4140" s="337">
        <f t="shared" si="194"/>
        <v>0.4</v>
      </c>
    </row>
    <row r="4141" spans="1:13">
      <c r="A4141" s="334" t="s">
        <v>330</v>
      </c>
      <c r="B4141" s="334" t="s">
        <v>18</v>
      </c>
      <c r="C4141" s="334" t="s">
        <v>18</v>
      </c>
      <c r="D4141" s="334" t="s">
        <v>1537</v>
      </c>
      <c r="E4141" s="334" t="s">
        <v>1041</v>
      </c>
      <c r="F4141" s="334" t="str">
        <f t="shared" si="195"/>
        <v>Mymensingh FR Non-PNP</v>
      </c>
      <c r="G4141" s="338">
        <v>1001278</v>
      </c>
      <c r="H4141" s="336">
        <v>157175.53787084352</v>
      </c>
      <c r="I4141" s="336">
        <v>4005.1120000000001</v>
      </c>
      <c r="J4141" s="336"/>
      <c r="K4141" s="336"/>
      <c r="L4141" s="337">
        <f t="shared" si="193"/>
        <v>15.697492391807621</v>
      </c>
      <c r="M4141" s="337">
        <f t="shared" si="194"/>
        <v>0.4</v>
      </c>
    </row>
    <row r="4142" spans="1:13">
      <c r="A4142" s="334" t="s">
        <v>184</v>
      </c>
      <c r="B4142" s="334" t="s">
        <v>186</v>
      </c>
      <c r="C4142" s="334" t="s">
        <v>195</v>
      </c>
      <c r="D4142" s="334" t="s">
        <v>1537</v>
      </c>
      <c r="E4142" s="334" t="s">
        <v>1041</v>
      </c>
      <c r="F4142" s="334" t="str">
        <f t="shared" si="195"/>
        <v>Chattogram FR Non-PNP</v>
      </c>
      <c r="G4142" s="338">
        <v>1688091</v>
      </c>
      <c r="H4142" s="336">
        <v>251665.06890285865</v>
      </c>
      <c r="I4142" s="336">
        <v>6752.3640000000005</v>
      </c>
      <c r="J4142" s="336"/>
      <c r="K4142" s="336"/>
      <c r="L4142" s="337">
        <f t="shared" si="193"/>
        <v>14.90826435914051</v>
      </c>
      <c r="M4142" s="337">
        <f t="shared" si="194"/>
        <v>0.4</v>
      </c>
    </row>
    <row r="4143" spans="1:13">
      <c r="A4143" s="334" t="s">
        <v>177</v>
      </c>
      <c r="B4143" s="334" t="s">
        <v>52</v>
      </c>
      <c r="C4143" s="334" t="s">
        <v>52</v>
      </c>
      <c r="D4143" s="334" t="s">
        <v>1537</v>
      </c>
      <c r="E4143" s="334" t="s">
        <v>1041</v>
      </c>
      <c r="F4143" s="334" t="str">
        <f t="shared" si="195"/>
        <v>Dhaka FR Non-PNP</v>
      </c>
      <c r="G4143" s="338">
        <v>2503570</v>
      </c>
      <c r="H4143" s="336">
        <v>423191.3680221687</v>
      </c>
      <c r="I4143" s="336">
        <v>10014.280000000001</v>
      </c>
      <c r="J4143" s="336"/>
      <c r="K4143" s="336"/>
      <c r="L4143" s="337">
        <f t="shared" si="193"/>
        <v>16.903516499325711</v>
      </c>
      <c r="M4143" s="337">
        <f t="shared" si="194"/>
        <v>0.4</v>
      </c>
    </row>
    <row r="4144" spans="1:13">
      <c r="A4144" s="334" t="s">
        <v>377</v>
      </c>
      <c r="B4144" s="334" t="s">
        <v>362</v>
      </c>
      <c r="C4144" s="334" t="s">
        <v>52</v>
      </c>
      <c r="D4144" s="334" t="s">
        <v>1537</v>
      </c>
      <c r="E4144" s="334" t="s">
        <v>1041</v>
      </c>
      <c r="F4144" s="334" t="str">
        <f t="shared" si="195"/>
        <v>Dhaka FR Non-PNP</v>
      </c>
      <c r="G4144" s="338">
        <v>2150390</v>
      </c>
      <c r="H4144" s="336">
        <v>373468.99115161865</v>
      </c>
      <c r="I4144" s="336">
        <v>8601.56</v>
      </c>
      <c r="J4144" s="336"/>
      <c r="K4144" s="336"/>
      <c r="L4144" s="337">
        <f t="shared" si="193"/>
        <v>17.367500367450493</v>
      </c>
      <c r="M4144" s="337">
        <f t="shared" si="194"/>
        <v>0.4</v>
      </c>
    </row>
    <row r="4145" spans="1:13">
      <c r="A4145" s="334" t="s">
        <v>451</v>
      </c>
      <c r="B4145" s="334" t="s">
        <v>362</v>
      </c>
      <c r="C4145" s="334" t="s">
        <v>52</v>
      </c>
      <c r="D4145" s="334" t="s">
        <v>1537</v>
      </c>
      <c r="E4145" s="334" t="s">
        <v>1041</v>
      </c>
      <c r="F4145" s="334" t="str">
        <f t="shared" si="195"/>
        <v>Dhaka FR Non-PNP</v>
      </c>
      <c r="G4145" s="338">
        <v>1447597</v>
      </c>
      <c r="H4145" s="336">
        <v>254493.94134005019</v>
      </c>
      <c r="I4145" s="336">
        <v>5790.3879999999999</v>
      </c>
      <c r="J4145" s="336"/>
      <c r="K4145" s="336"/>
      <c r="L4145" s="337">
        <f t="shared" si="193"/>
        <v>17.580441334159314</v>
      </c>
      <c r="M4145" s="337">
        <f t="shared" si="194"/>
        <v>0.4</v>
      </c>
    </row>
    <row r="4146" spans="1:13">
      <c r="A4146" s="334" t="s">
        <v>166</v>
      </c>
      <c r="B4146" s="334" t="s">
        <v>150</v>
      </c>
      <c r="C4146" s="334" t="s">
        <v>107</v>
      </c>
      <c r="D4146" s="334" t="s">
        <v>1537</v>
      </c>
      <c r="E4146" s="334" t="s">
        <v>1041</v>
      </c>
      <c r="F4146" s="334" t="str">
        <f t="shared" si="195"/>
        <v>Rajshahi FR Non-PNP</v>
      </c>
      <c r="G4146" s="338">
        <v>938060</v>
      </c>
      <c r="H4146" s="336">
        <v>144620.10782191926</v>
      </c>
      <c r="I4146" s="336">
        <v>3752.2400000000002</v>
      </c>
      <c r="J4146" s="336"/>
      <c r="K4146" s="336"/>
      <c r="L4146" s="337">
        <f t="shared" si="193"/>
        <v>15.416935784695996</v>
      </c>
      <c r="M4146" s="337">
        <f t="shared" si="194"/>
        <v>0.4</v>
      </c>
    </row>
    <row r="4147" spans="1:13">
      <c r="A4147" s="334" t="s">
        <v>67</v>
      </c>
      <c r="B4147" s="334" t="s">
        <v>52</v>
      </c>
      <c r="C4147" s="334" t="s">
        <v>52</v>
      </c>
      <c r="D4147" s="334" t="s">
        <v>1537</v>
      </c>
      <c r="E4147" s="334" t="s">
        <v>1041</v>
      </c>
      <c r="F4147" s="334" t="str">
        <f t="shared" si="195"/>
        <v>Dhaka FR Non-PNP</v>
      </c>
      <c r="G4147" s="338">
        <v>2404193</v>
      </c>
      <c r="H4147" s="336">
        <v>404269.71819719567</v>
      </c>
      <c r="I4147" s="336">
        <v>9616.7720000000008</v>
      </c>
      <c r="J4147" s="336"/>
      <c r="K4147" s="336"/>
      <c r="L4147" s="337">
        <f t="shared" si="193"/>
        <v>16.815194046284791</v>
      </c>
      <c r="M4147" s="337">
        <f t="shared" si="194"/>
        <v>0.4</v>
      </c>
    </row>
    <row r="4148" spans="1:13">
      <c r="A4148" s="334" t="s">
        <v>151</v>
      </c>
      <c r="B4148" s="334" t="s">
        <v>153</v>
      </c>
      <c r="C4148" s="334" t="s">
        <v>18</v>
      </c>
      <c r="D4148" s="334" t="s">
        <v>1537</v>
      </c>
      <c r="E4148" s="334" t="s">
        <v>1041</v>
      </c>
      <c r="F4148" s="334" t="str">
        <f t="shared" si="195"/>
        <v>Mymensingh FR Non-PNP</v>
      </c>
      <c r="G4148" s="338">
        <v>1108039</v>
      </c>
      <c r="H4148" s="336">
        <v>215710.66471430988</v>
      </c>
      <c r="I4148" s="336">
        <v>4432.1559999999999</v>
      </c>
      <c r="J4148" s="336"/>
      <c r="K4148" s="336"/>
      <c r="L4148" s="337">
        <f t="shared" si="193"/>
        <v>19.467786306647138</v>
      </c>
      <c r="M4148" s="337">
        <f t="shared" si="194"/>
        <v>0.4</v>
      </c>
    </row>
    <row r="4149" spans="1:13">
      <c r="A4149" s="334" t="s">
        <v>547</v>
      </c>
      <c r="B4149" s="334" t="s">
        <v>52</v>
      </c>
      <c r="C4149" s="334" t="s">
        <v>52</v>
      </c>
      <c r="D4149" s="334" t="s">
        <v>1537</v>
      </c>
      <c r="E4149" s="334" t="s">
        <v>1041</v>
      </c>
      <c r="F4149" s="334" t="str">
        <f t="shared" si="195"/>
        <v>Dhaka FR Non-PNP</v>
      </c>
      <c r="G4149" s="338">
        <v>2217952</v>
      </c>
      <c r="H4149" s="336">
        <v>350297.92941063351</v>
      </c>
      <c r="I4149" s="336">
        <v>8871.8080000000009</v>
      </c>
      <c r="J4149" s="336"/>
      <c r="K4149" s="336"/>
      <c r="L4149" s="337">
        <f t="shared" si="193"/>
        <v>15.79375610521028</v>
      </c>
      <c r="M4149" s="337">
        <f t="shared" si="194"/>
        <v>0.4</v>
      </c>
    </row>
    <row r="4150" spans="1:13">
      <c r="A4150" s="334" t="s">
        <v>1142</v>
      </c>
      <c r="B4150" s="334" t="s">
        <v>300</v>
      </c>
      <c r="C4150" s="334" t="s">
        <v>18</v>
      </c>
      <c r="D4150" s="334" t="s">
        <v>1537</v>
      </c>
      <c r="E4150" s="334" t="s">
        <v>1041</v>
      </c>
      <c r="F4150" s="334" t="str">
        <f t="shared" si="195"/>
        <v>Mymensingh FR Non-PNP</v>
      </c>
      <c r="G4150" s="338">
        <v>1983964</v>
      </c>
      <c r="H4150" s="336">
        <v>321290.30771201989</v>
      </c>
      <c r="I4150" s="336">
        <v>7935.8559999999998</v>
      </c>
      <c r="J4150" s="336"/>
      <c r="K4150" s="336"/>
      <c r="L4150" s="337">
        <f t="shared" si="193"/>
        <v>16.194361778339722</v>
      </c>
      <c r="M4150" s="337">
        <f t="shared" si="194"/>
        <v>0.4</v>
      </c>
    </row>
    <row r="4151" spans="1:13">
      <c r="A4151" s="334" t="s">
        <v>181</v>
      </c>
      <c r="B4151" s="334" t="s">
        <v>908</v>
      </c>
      <c r="C4151" s="334" t="s">
        <v>131</v>
      </c>
      <c r="D4151" s="334" t="s">
        <v>1537</v>
      </c>
      <c r="E4151" s="334" t="s">
        <v>1041</v>
      </c>
      <c r="F4151" s="334" t="str">
        <f t="shared" si="195"/>
        <v>Sylhet FR Non-PNP</v>
      </c>
      <c r="G4151" s="338">
        <v>1792925</v>
      </c>
      <c r="H4151" s="336">
        <v>236649.44147045672</v>
      </c>
      <c r="I4151" s="336">
        <v>7171.7</v>
      </c>
      <c r="J4151" s="336"/>
      <c r="K4151" s="336"/>
      <c r="L4151" s="337">
        <f t="shared" si="193"/>
        <v>13.199070874155735</v>
      </c>
      <c r="M4151" s="337">
        <f t="shared" si="194"/>
        <v>0.4</v>
      </c>
    </row>
    <row r="4152" spans="1:13">
      <c r="A4152" s="334" t="s">
        <v>307</v>
      </c>
      <c r="B4152" s="334" t="s">
        <v>79</v>
      </c>
      <c r="C4152" s="334" t="s">
        <v>52</v>
      </c>
      <c r="D4152" s="334" t="s">
        <v>1537</v>
      </c>
      <c r="E4152" s="334" t="s">
        <v>1041</v>
      </c>
      <c r="F4152" s="334" t="str">
        <f t="shared" si="195"/>
        <v>Dhaka FR Non-PNP</v>
      </c>
      <c r="G4152" s="338">
        <v>3194993</v>
      </c>
      <c r="H4152" s="336">
        <v>518783.56937760249</v>
      </c>
      <c r="I4152" s="336">
        <v>12779.972</v>
      </c>
      <c r="J4152" s="336"/>
      <c r="K4152" s="336"/>
      <c r="L4152" s="337">
        <f t="shared" si="193"/>
        <v>16.237392988892385</v>
      </c>
      <c r="M4152" s="337">
        <f t="shared" si="194"/>
        <v>0.4</v>
      </c>
    </row>
    <row r="4153" spans="1:13">
      <c r="A4153" s="334" t="s">
        <v>303</v>
      </c>
      <c r="B4153" s="334" t="s">
        <v>211</v>
      </c>
      <c r="C4153" s="334" t="s">
        <v>189</v>
      </c>
      <c r="D4153" s="334" t="s">
        <v>1537</v>
      </c>
      <c r="E4153" s="334" t="s">
        <v>1041</v>
      </c>
      <c r="F4153" s="334" t="str">
        <f t="shared" si="195"/>
        <v>Barishal FR Non-PNP</v>
      </c>
      <c r="G4153" s="338">
        <v>1138838</v>
      </c>
      <c r="H4153" s="336">
        <v>168049.19959848074</v>
      </c>
      <c r="I4153" s="336">
        <v>4555.3519999999999</v>
      </c>
      <c r="J4153" s="336"/>
      <c r="K4153" s="336"/>
      <c r="L4153" s="337">
        <f t="shared" si="193"/>
        <v>14.756198827092243</v>
      </c>
      <c r="M4153" s="337">
        <f t="shared" si="194"/>
        <v>0.4</v>
      </c>
    </row>
    <row r="4154" spans="1:13">
      <c r="A4154" s="334" t="s">
        <v>343</v>
      </c>
      <c r="B4154" s="334" t="s">
        <v>79</v>
      </c>
      <c r="C4154" s="334" t="s">
        <v>52</v>
      </c>
      <c r="D4154" s="334" t="s">
        <v>1537</v>
      </c>
      <c r="E4154" s="334" t="s">
        <v>1041</v>
      </c>
      <c r="F4154" s="334" t="str">
        <f t="shared" si="195"/>
        <v>Dhaka FR Non-PNP</v>
      </c>
      <c r="G4154" s="338">
        <v>2054600</v>
      </c>
      <c r="H4154" s="336">
        <v>332936.1436492104</v>
      </c>
      <c r="I4154" s="336">
        <v>8218.4</v>
      </c>
      <c r="J4154" s="336"/>
      <c r="K4154" s="336"/>
      <c r="L4154" s="337">
        <f t="shared" si="193"/>
        <v>16.204426343288738</v>
      </c>
      <c r="M4154" s="337">
        <f t="shared" si="194"/>
        <v>0.4</v>
      </c>
    </row>
    <row r="4155" spans="1:13">
      <c r="A4155" s="334" t="s">
        <v>602</v>
      </c>
      <c r="B4155" s="334" t="s">
        <v>52</v>
      </c>
      <c r="C4155" s="334" t="s">
        <v>52</v>
      </c>
      <c r="D4155" s="334" t="s">
        <v>1537</v>
      </c>
      <c r="E4155" s="334" t="s">
        <v>1041</v>
      </c>
      <c r="F4155" s="334" t="str">
        <f t="shared" si="195"/>
        <v>Dhaka FR Non-PNP</v>
      </c>
      <c r="G4155" s="338">
        <v>2050208</v>
      </c>
      <c r="H4155" s="336">
        <v>329711.91328280629</v>
      </c>
      <c r="I4155" s="336">
        <v>8200.8320000000003</v>
      </c>
      <c r="J4155" s="336"/>
      <c r="K4155" s="336"/>
      <c r="L4155" s="337">
        <f t="shared" si="193"/>
        <v>16.081876242937611</v>
      </c>
      <c r="M4155" s="337">
        <f t="shared" si="194"/>
        <v>0.4</v>
      </c>
    </row>
    <row r="4156" spans="1:13">
      <c r="A4156" s="334" t="s">
        <v>381</v>
      </c>
      <c r="B4156" s="334" t="s">
        <v>351</v>
      </c>
      <c r="C4156" s="334" t="s">
        <v>389</v>
      </c>
      <c r="D4156" s="334" t="s">
        <v>1537</v>
      </c>
      <c r="E4156" s="334" t="s">
        <v>1041</v>
      </c>
      <c r="F4156" s="334" t="str">
        <f t="shared" si="195"/>
        <v>Rangpur FR Non-PNP</v>
      </c>
      <c r="G4156" s="338">
        <v>2220647</v>
      </c>
      <c r="H4156" s="336">
        <v>375556.66697177209</v>
      </c>
      <c r="I4156" s="336">
        <v>8882.5879999999997</v>
      </c>
      <c r="J4156" s="336"/>
      <c r="K4156" s="336"/>
      <c r="L4156" s="337">
        <f t="shared" si="193"/>
        <v>16.912038111945396</v>
      </c>
      <c r="M4156" s="337">
        <f t="shared" si="194"/>
        <v>0.4</v>
      </c>
    </row>
    <row r="4157" spans="1:13">
      <c r="A4157" s="334" t="s">
        <v>196</v>
      </c>
      <c r="B4157" s="334" t="s">
        <v>195</v>
      </c>
      <c r="C4157" s="334" t="s">
        <v>195</v>
      </c>
      <c r="D4157" s="334" t="s">
        <v>1537</v>
      </c>
      <c r="E4157" s="334" t="s">
        <v>1041</v>
      </c>
      <c r="F4157" s="334" t="str">
        <f t="shared" si="195"/>
        <v>Chattogram FR Non-PNP</v>
      </c>
      <c r="G4157" s="338">
        <v>3431394</v>
      </c>
      <c r="H4157" s="336">
        <v>709843.11460260907</v>
      </c>
      <c r="I4157" s="336">
        <v>13725.576000000001</v>
      </c>
      <c r="J4157" s="336"/>
      <c r="K4157" s="336"/>
      <c r="L4157" s="337">
        <f t="shared" si="193"/>
        <v>20.686727161107381</v>
      </c>
      <c r="M4157" s="337">
        <f t="shared" si="194"/>
        <v>0.4</v>
      </c>
    </row>
    <row r="4158" spans="1:13">
      <c r="A4158" s="334" t="s">
        <v>634</v>
      </c>
      <c r="B4158" s="334" t="s">
        <v>150</v>
      </c>
      <c r="C4158" s="334" t="s">
        <v>107</v>
      </c>
      <c r="D4158" s="334" t="s">
        <v>1537</v>
      </c>
      <c r="E4158" s="334" t="s">
        <v>1041</v>
      </c>
      <c r="F4158" s="334" t="str">
        <f t="shared" si="195"/>
        <v>Rajshahi FR Non-PNP</v>
      </c>
      <c r="G4158" s="338">
        <v>1787574</v>
      </c>
      <c r="H4158" s="336">
        <v>287525.76632714167</v>
      </c>
      <c r="I4158" s="336">
        <v>7150.2960000000003</v>
      </c>
      <c r="J4158" s="336"/>
      <c r="K4158" s="336"/>
      <c r="L4158" s="337">
        <f t="shared" si="193"/>
        <v>16.084691673023979</v>
      </c>
      <c r="M4158" s="337">
        <f t="shared" si="194"/>
        <v>0.4</v>
      </c>
    </row>
    <row r="4159" spans="1:13">
      <c r="A4159" s="334" t="s">
        <v>263</v>
      </c>
      <c r="B4159" s="334" t="s">
        <v>131</v>
      </c>
      <c r="C4159" s="334" t="s">
        <v>131</v>
      </c>
      <c r="D4159" s="334" t="s">
        <v>1537</v>
      </c>
      <c r="E4159" s="334" t="s">
        <v>1041</v>
      </c>
      <c r="F4159" s="334" t="str">
        <f t="shared" si="195"/>
        <v>Sylhet FR Non-PNP</v>
      </c>
      <c r="G4159" s="338">
        <v>1277280</v>
      </c>
      <c r="H4159" s="336">
        <v>199639.79871149914</v>
      </c>
      <c r="I4159" s="336">
        <v>5109.12</v>
      </c>
      <c r="J4159" s="336"/>
      <c r="K4159" s="336"/>
      <c r="L4159" s="337">
        <f t="shared" si="193"/>
        <v>15.630073179843038</v>
      </c>
      <c r="M4159" s="337">
        <f t="shared" si="194"/>
        <v>0.4</v>
      </c>
    </row>
    <row r="4160" spans="1:13">
      <c r="A4160" s="334" t="s">
        <v>116</v>
      </c>
      <c r="B4160" s="334" t="s">
        <v>52</v>
      </c>
      <c r="C4160" s="334" t="s">
        <v>52</v>
      </c>
      <c r="D4160" s="334" t="s">
        <v>1537</v>
      </c>
      <c r="E4160" s="334" t="s">
        <v>1041</v>
      </c>
      <c r="F4160" s="334" t="str">
        <f t="shared" si="195"/>
        <v>Dhaka FR Non-PNP</v>
      </c>
      <c r="G4160" s="338">
        <v>2299018</v>
      </c>
      <c r="H4160" s="336">
        <v>341296.70704046573</v>
      </c>
      <c r="I4160" s="336">
        <v>9196.0720000000001</v>
      </c>
      <c r="J4160" s="336"/>
      <c r="K4160" s="336"/>
      <c r="L4160" s="337">
        <f t="shared" si="193"/>
        <v>14.845325571198909</v>
      </c>
      <c r="M4160" s="337">
        <f t="shared" si="194"/>
        <v>0.4</v>
      </c>
    </row>
    <row r="4161" spans="1:13">
      <c r="A4161" s="334" t="s">
        <v>301</v>
      </c>
      <c r="B4161" s="334" t="s">
        <v>1566</v>
      </c>
      <c r="C4161" s="334" t="s">
        <v>389</v>
      </c>
      <c r="D4161" s="334" t="s">
        <v>1537</v>
      </c>
      <c r="E4161" s="334" t="s">
        <v>1041</v>
      </c>
      <c r="F4161" s="334" t="str">
        <f t="shared" si="195"/>
        <v>Rangpur FR Non-PNP</v>
      </c>
      <c r="G4161" s="338">
        <v>1671418</v>
      </c>
      <c r="H4161" s="336">
        <v>274784.43584498425</v>
      </c>
      <c r="I4161" s="336">
        <v>6685.6720000000005</v>
      </c>
      <c r="J4161" s="336"/>
      <c r="K4161" s="336"/>
      <c r="L4161" s="337">
        <f t="shared" si="193"/>
        <v>16.440198433006241</v>
      </c>
      <c r="M4161" s="337">
        <f t="shared" si="194"/>
        <v>0.4</v>
      </c>
    </row>
    <row r="4162" spans="1:13">
      <c r="A4162" s="334" t="s">
        <v>418</v>
      </c>
      <c r="B4162" s="334" t="s">
        <v>52</v>
      </c>
      <c r="C4162" s="334" t="s">
        <v>52</v>
      </c>
      <c r="D4162" s="334" t="s">
        <v>1537</v>
      </c>
      <c r="E4162" s="334" t="s">
        <v>1041</v>
      </c>
      <c r="F4162" s="334" t="str">
        <f t="shared" si="195"/>
        <v>Dhaka FR Non-PNP</v>
      </c>
      <c r="G4162" s="338">
        <v>1146872</v>
      </c>
      <c r="H4162" s="336">
        <v>219428.30464910346</v>
      </c>
      <c r="I4162" s="336">
        <v>4587.4880000000003</v>
      </c>
      <c r="J4162" s="336"/>
      <c r="K4162" s="336"/>
      <c r="L4162" s="337">
        <f t="shared" si="193"/>
        <v>19.132763259466049</v>
      </c>
      <c r="M4162" s="337">
        <f t="shared" si="194"/>
        <v>0.4</v>
      </c>
    </row>
    <row r="4163" spans="1:13">
      <c r="A4163" s="334" t="s">
        <v>160</v>
      </c>
      <c r="B4163" s="334" t="s">
        <v>162</v>
      </c>
      <c r="C4163" s="334" t="s">
        <v>195</v>
      </c>
      <c r="D4163" s="334" t="s">
        <v>1537</v>
      </c>
      <c r="E4163" s="334" t="s">
        <v>1041</v>
      </c>
      <c r="F4163" s="334" t="str">
        <f t="shared" si="195"/>
        <v>Chattogram FR Non-PNP</v>
      </c>
      <c r="G4163" s="338">
        <v>1402361</v>
      </c>
      <c r="H4163" s="336">
        <v>196153.12554581644</v>
      </c>
      <c r="I4163" s="336">
        <v>5609.4440000000004</v>
      </c>
      <c r="J4163" s="336"/>
      <c r="K4163" s="336"/>
      <c r="L4163" s="337">
        <f t="shared" ref="L4163:L4226" si="196">(H4163/G4163)*100</f>
        <v>13.987348874206887</v>
      </c>
      <c r="M4163" s="337">
        <f t="shared" ref="M4163:M4226" si="197">(I4163/G4163)*100</f>
        <v>0.4</v>
      </c>
    </row>
    <row r="4164" spans="1:13">
      <c r="A4164" s="334" t="s">
        <v>360</v>
      </c>
      <c r="B4164" s="334" t="s">
        <v>362</v>
      </c>
      <c r="C4164" s="334" t="s">
        <v>52</v>
      </c>
      <c r="D4164" s="334" t="s">
        <v>1537</v>
      </c>
      <c r="E4164" s="334" t="s">
        <v>1041</v>
      </c>
      <c r="F4164" s="334" t="str">
        <f t="shared" ref="F4164:F4227" si="198">CONCATENATE(C4164," ",E4164," ",D4164)</f>
        <v>Dhaka FR Non-PNP</v>
      </c>
      <c r="G4164" s="338">
        <v>2429781</v>
      </c>
      <c r="H4164" s="336">
        <v>419485.19637378311</v>
      </c>
      <c r="I4164" s="336">
        <v>9719.1239999999998</v>
      </c>
      <c r="J4164" s="336"/>
      <c r="K4164" s="336"/>
      <c r="L4164" s="337">
        <f t="shared" si="196"/>
        <v>17.264321203177698</v>
      </c>
      <c r="M4164" s="337">
        <f t="shared" si="197"/>
        <v>0.4</v>
      </c>
    </row>
    <row r="4165" spans="1:13">
      <c r="A4165" s="334" t="s">
        <v>293</v>
      </c>
      <c r="B4165" s="334" t="s">
        <v>295</v>
      </c>
      <c r="C4165" s="334" t="s">
        <v>195</v>
      </c>
      <c r="D4165" s="334" t="s">
        <v>1537</v>
      </c>
      <c r="E4165" s="334" t="s">
        <v>1041</v>
      </c>
      <c r="F4165" s="334" t="str">
        <f t="shared" si="198"/>
        <v>Chattogram FR Non-PNP</v>
      </c>
      <c r="G4165" s="338">
        <v>1290323</v>
      </c>
      <c r="H4165" s="336">
        <v>248230.48096390191</v>
      </c>
      <c r="I4165" s="336">
        <v>5161.2920000000004</v>
      </c>
      <c r="J4165" s="336"/>
      <c r="K4165" s="336"/>
      <c r="L4165" s="337">
        <f t="shared" si="196"/>
        <v>19.237856022399193</v>
      </c>
      <c r="M4165" s="337">
        <f t="shared" si="197"/>
        <v>0.4</v>
      </c>
    </row>
    <row r="4166" spans="1:13">
      <c r="A4166" s="334" t="s">
        <v>618</v>
      </c>
      <c r="B4166" s="334" t="s">
        <v>98</v>
      </c>
      <c r="C4166" s="334" t="s">
        <v>52</v>
      </c>
      <c r="D4166" s="334" t="s">
        <v>1537</v>
      </c>
      <c r="E4166" s="334" t="s">
        <v>1041</v>
      </c>
      <c r="F4166" s="334" t="str">
        <f t="shared" si="198"/>
        <v>Dhaka FR Non-PNP</v>
      </c>
      <c r="G4166" s="338">
        <v>3090926</v>
      </c>
      <c r="H4166" s="336">
        <v>525497.74091432919</v>
      </c>
      <c r="I4166" s="336">
        <v>12363.704</v>
      </c>
      <c r="J4166" s="336"/>
      <c r="K4166" s="336"/>
      <c r="L4166" s="337">
        <f t="shared" si="196"/>
        <v>17.001304493033128</v>
      </c>
      <c r="M4166" s="337">
        <f t="shared" si="197"/>
        <v>0.4</v>
      </c>
    </row>
    <row r="4167" spans="1:13">
      <c r="A4167" s="334" t="s">
        <v>339</v>
      </c>
      <c r="B4167" s="334" t="s">
        <v>325</v>
      </c>
      <c r="C4167" s="334" t="s">
        <v>389</v>
      </c>
      <c r="D4167" s="334" t="s">
        <v>1537</v>
      </c>
      <c r="E4167" s="334" t="s">
        <v>1041</v>
      </c>
      <c r="F4167" s="334" t="str">
        <f t="shared" si="198"/>
        <v>Rangpur FR Non-PNP</v>
      </c>
      <c r="G4167" s="338">
        <v>1150780</v>
      </c>
      <c r="H4167" s="336">
        <v>174813.59035852746</v>
      </c>
      <c r="I4167" s="336">
        <v>3.637978807091713E-12</v>
      </c>
      <c r="J4167" s="336"/>
      <c r="K4167" s="336"/>
      <c r="L4167" s="337">
        <f t="shared" si="196"/>
        <v>15.190878391919174</v>
      </c>
      <c r="M4167" s="337">
        <f t="shared" si="197"/>
        <v>3.1613156355617173E-16</v>
      </c>
    </row>
    <row r="4168" spans="1:13">
      <c r="A4168" s="334" t="s">
        <v>462</v>
      </c>
      <c r="B4168" s="334" t="s">
        <v>283</v>
      </c>
      <c r="C4168" s="334" t="s">
        <v>195</v>
      </c>
      <c r="D4168" s="334" t="s">
        <v>1537</v>
      </c>
      <c r="E4168" s="334" t="s">
        <v>1041</v>
      </c>
      <c r="F4168" s="334" t="str">
        <f t="shared" si="198"/>
        <v>Chattogram FR Non-PNP</v>
      </c>
      <c r="G4168" s="338">
        <v>3071966</v>
      </c>
      <c r="H4168" s="336">
        <v>523295.89734030602</v>
      </c>
      <c r="I4168" s="336">
        <v>-1.8189894035458565E-12</v>
      </c>
      <c r="J4168" s="336"/>
      <c r="K4168" s="336"/>
      <c r="L4168" s="337">
        <f t="shared" si="196"/>
        <v>17.034560191756874</v>
      </c>
      <c r="M4168" s="337">
        <f t="shared" si="197"/>
        <v>-5.9212549993908023E-17</v>
      </c>
    </row>
    <row r="4169" spans="1:13">
      <c r="A4169" s="334" t="s">
        <v>937</v>
      </c>
      <c r="B4169" s="334" t="s">
        <v>1139</v>
      </c>
      <c r="C4169" s="334" t="s">
        <v>189</v>
      </c>
      <c r="D4169" s="334" t="s">
        <v>1537</v>
      </c>
      <c r="E4169" s="334" t="s">
        <v>1041</v>
      </c>
      <c r="F4169" s="334" t="str">
        <f t="shared" si="198"/>
        <v>Barishal FR Non-PNP</v>
      </c>
      <c r="G4169" s="338">
        <v>1210180</v>
      </c>
      <c r="H4169" s="336">
        <v>203376.70108015582</v>
      </c>
      <c r="I4169" s="336">
        <v>-3.637978807091713E-12</v>
      </c>
      <c r="J4169" s="336"/>
      <c r="K4169" s="336"/>
      <c r="L4169" s="337">
        <f t="shared" si="196"/>
        <v>16.805491834285462</v>
      </c>
      <c r="M4169" s="337">
        <f t="shared" si="197"/>
        <v>-3.0061468600470283E-16</v>
      </c>
    </row>
    <row r="4170" spans="1:13">
      <c r="A4170" s="334" t="s">
        <v>413</v>
      </c>
      <c r="B4170" s="334" t="s">
        <v>52</v>
      </c>
      <c r="C4170" s="334" t="s">
        <v>52</v>
      </c>
      <c r="D4170" s="334" t="s">
        <v>1537</v>
      </c>
      <c r="E4170" s="334" t="s">
        <v>1041</v>
      </c>
      <c r="F4170" s="334" t="str">
        <f t="shared" si="198"/>
        <v>Dhaka FR Non-PNP</v>
      </c>
      <c r="G4170" s="338">
        <v>2056438</v>
      </c>
      <c r="H4170" s="336">
        <v>425481.56944721175</v>
      </c>
      <c r="I4170" s="336">
        <v>8225.7520000000004</v>
      </c>
      <c r="J4170" s="336"/>
      <c r="K4170" s="336"/>
      <c r="L4170" s="337">
        <f t="shared" si="196"/>
        <v>20.690221122504628</v>
      </c>
      <c r="M4170" s="337">
        <f t="shared" si="197"/>
        <v>0.4</v>
      </c>
    </row>
    <row r="4171" spans="1:13">
      <c r="A4171" s="334" t="s">
        <v>424</v>
      </c>
      <c r="B4171" s="334" t="s">
        <v>52</v>
      </c>
      <c r="C4171" s="334" t="s">
        <v>52</v>
      </c>
      <c r="D4171" s="334" t="s">
        <v>1537</v>
      </c>
      <c r="E4171" s="334" t="s">
        <v>1041</v>
      </c>
      <c r="F4171" s="334" t="str">
        <f t="shared" si="198"/>
        <v>Dhaka FR Non-PNP</v>
      </c>
      <c r="G4171" s="338">
        <v>1270916</v>
      </c>
      <c r="H4171" s="336">
        <v>254547.1301976988</v>
      </c>
      <c r="I4171" s="336">
        <v>5083.6639999999998</v>
      </c>
      <c r="J4171" s="336"/>
      <c r="K4171" s="336"/>
      <c r="L4171" s="337">
        <f t="shared" si="196"/>
        <v>20.028635267610039</v>
      </c>
      <c r="M4171" s="337">
        <f t="shared" si="197"/>
        <v>0.4</v>
      </c>
    </row>
    <row r="4172" spans="1:13">
      <c r="A4172" s="334" t="s">
        <v>168</v>
      </c>
      <c r="B4172" s="334" t="s">
        <v>170</v>
      </c>
      <c r="C4172" s="334" t="s">
        <v>195</v>
      </c>
      <c r="D4172" s="334" t="s">
        <v>1537</v>
      </c>
      <c r="E4172" s="334" t="s">
        <v>1041</v>
      </c>
      <c r="F4172" s="334" t="str">
        <f t="shared" si="198"/>
        <v>Chattogram FR Non-PNP</v>
      </c>
      <c r="G4172" s="338">
        <v>2487668</v>
      </c>
      <c r="H4172" s="336">
        <v>497428.56591855746</v>
      </c>
      <c r="I4172" s="336">
        <v>9950.6720000000005</v>
      </c>
      <c r="J4172" s="336"/>
      <c r="K4172" s="336"/>
      <c r="L4172" s="337">
        <f t="shared" si="196"/>
        <v>19.995777809521105</v>
      </c>
      <c r="M4172" s="337">
        <f t="shared" si="197"/>
        <v>0.4</v>
      </c>
    </row>
    <row r="4173" spans="1:13">
      <c r="A4173" s="334" t="s">
        <v>453</v>
      </c>
      <c r="B4173" s="334" t="s">
        <v>455</v>
      </c>
      <c r="C4173" s="334" t="s">
        <v>195</v>
      </c>
      <c r="D4173" s="334" t="s">
        <v>1537</v>
      </c>
      <c r="E4173" s="334" t="s">
        <v>1041</v>
      </c>
      <c r="F4173" s="334" t="str">
        <f t="shared" si="198"/>
        <v>Chattogram FR Non-PNP</v>
      </c>
      <c r="G4173" s="338">
        <v>3646177</v>
      </c>
      <c r="H4173" s="336">
        <v>697048.43652388197</v>
      </c>
      <c r="I4173" s="336">
        <v>14584.708000000001</v>
      </c>
      <c r="J4173" s="336"/>
      <c r="K4173" s="336"/>
      <c r="L4173" s="337">
        <f t="shared" si="196"/>
        <v>19.117240784632287</v>
      </c>
      <c r="M4173" s="337">
        <f t="shared" si="197"/>
        <v>0.4</v>
      </c>
    </row>
    <row r="4174" spans="1:13">
      <c r="A4174" s="334" t="s">
        <v>458</v>
      </c>
      <c r="B4174" s="334" t="s">
        <v>162</v>
      </c>
      <c r="C4174" s="334" t="s">
        <v>195</v>
      </c>
      <c r="D4174" s="334" t="s">
        <v>1537</v>
      </c>
      <c r="E4174" s="334" t="s">
        <v>1041</v>
      </c>
      <c r="F4174" s="334" t="str">
        <f t="shared" si="198"/>
        <v>Chattogram FR Non-PNP</v>
      </c>
      <c r="G4174" s="338">
        <v>3360703</v>
      </c>
      <c r="H4174" s="336">
        <v>559134.66592340032</v>
      </c>
      <c r="I4174" s="336">
        <v>13442.812</v>
      </c>
      <c r="J4174" s="336"/>
      <c r="K4174" s="336"/>
      <c r="L4174" s="337">
        <f t="shared" si="196"/>
        <v>16.637431689839904</v>
      </c>
      <c r="M4174" s="337">
        <f t="shared" si="197"/>
        <v>0.4</v>
      </c>
    </row>
    <row r="4175" spans="1:13">
      <c r="A4175" s="334" t="s">
        <v>483</v>
      </c>
      <c r="B4175" s="334" t="s">
        <v>52</v>
      </c>
      <c r="C4175" s="334" t="s">
        <v>52</v>
      </c>
      <c r="D4175" s="334" t="s">
        <v>1537</v>
      </c>
      <c r="E4175" s="334" t="s">
        <v>1041</v>
      </c>
      <c r="F4175" s="334" t="str">
        <f t="shared" si="198"/>
        <v>Dhaka FR Non-PNP</v>
      </c>
      <c r="G4175" s="338">
        <v>3134269</v>
      </c>
      <c r="H4175" s="336">
        <v>534918.7114126496</v>
      </c>
      <c r="I4175" s="336">
        <v>12537.076000000001</v>
      </c>
      <c r="J4175" s="336"/>
      <c r="K4175" s="336"/>
      <c r="L4175" s="337">
        <f t="shared" si="196"/>
        <v>17.066777338277269</v>
      </c>
      <c r="M4175" s="337">
        <f t="shared" si="197"/>
        <v>0.4</v>
      </c>
    </row>
    <row r="4176" spans="1:13">
      <c r="A4176" s="334" t="s">
        <v>577</v>
      </c>
      <c r="B4176" s="334" t="s">
        <v>79</v>
      </c>
      <c r="C4176" s="334" t="s">
        <v>52</v>
      </c>
      <c r="D4176" s="334" t="s">
        <v>1537</v>
      </c>
      <c r="E4176" s="334" t="s">
        <v>1041</v>
      </c>
      <c r="F4176" s="334" t="str">
        <f t="shared" si="198"/>
        <v>Dhaka FR Non-PNP</v>
      </c>
      <c r="G4176" s="338">
        <v>2082300</v>
      </c>
      <c r="H4176" s="336">
        <v>280582.9426434706</v>
      </c>
      <c r="I4176" s="336">
        <v>8329.2000000000007</v>
      </c>
      <c r="J4176" s="336"/>
      <c r="K4176" s="336"/>
      <c r="L4176" s="337">
        <f t="shared" si="196"/>
        <v>13.47466468056815</v>
      </c>
      <c r="M4176" s="337">
        <f t="shared" si="197"/>
        <v>0.4</v>
      </c>
    </row>
    <row r="4177" spans="1:13">
      <c r="A4177" s="334" t="s">
        <v>446</v>
      </c>
      <c r="B4177" s="334" t="s">
        <v>107</v>
      </c>
      <c r="C4177" s="334" t="s">
        <v>107</v>
      </c>
      <c r="D4177" s="334" t="s">
        <v>1537</v>
      </c>
      <c r="E4177" s="334" t="s">
        <v>1041</v>
      </c>
      <c r="F4177" s="334" t="str">
        <f t="shared" si="198"/>
        <v>Rajshahi FR Non-PNP</v>
      </c>
      <c r="G4177" s="338">
        <v>1549324</v>
      </c>
      <c r="H4177" s="336">
        <v>242724.21056387192</v>
      </c>
      <c r="I4177" s="336">
        <v>6197.2960000000003</v>
      </c>
      <c r="J4177" s="336"/>
      <c r="K4177" s="336"/>
      <c r="L4177" s="337">
        <f t="shared" si="196"/>
        <v>15.666459085631665</v>
      </c>
      <c r="M4177" s="337">
        <f t="shared" si="197"/>
        <v>0.4</v>
      </c>
    </row>
    <row r="4178" spans="1:13">
      <c r="A4178" s="334" t="s">
        <v>259</v>
      </c>
      <c r="B4178" s="334" t="s">
        <v>1565</v>
      </c>
      <c r="C4178" s="334" t="s">
        <v>189</v>
      </c>
      <c r="D4178" s="334" t="s">
        <v>1537</v>
      </c>
      <c r="E4178" s="334" t="s">
        <v>1041</v>
      </c>
      <c r="F4178" s="334" t="str">
        <f t="shared" si="198"/>
        <v>Barishal FR Non-PNP</v>
      </c>
      <c r="G4178" s="338">
        <v>1075841</v>
      </c>
      <c r="H4178" s="336">
        <v>164673.07912899848</v>
      </c>
      <c r="I4178" s="336">
        <v>4303.3640000000005</v>
      </c>
      <c r="J4178" s="336"/>
      <c r="K4178" s="336"/>
      <c r="L4178" s="337">
        <f t="shared" si="196"/>
        <v>15.306451337046875</v>
      </c>
      <c r="M4178" s="337">
        <f t="shared" si="197"/>
        <v>0.4</v>
      </c>
    </row>
    <row r="4179" spans="1:13">
      <c r="A4179" s="334" t="s">
        <v>485</v>
      </c>
      <c r="B4179" s="334" t="s">
        <v>487</v>
      </c>
      <c r="C4179" s="334" t="s">
        <v>52</v>
      </c>
      <c r="D4179" s="334" t="s">
        <v>1537</v>
      </c>
      <c r="E4179" s="334" t="s">
        <v>1041</v>
      </c>
      <c r="F4179" s="334" t="str">
        <f t="shared" si="198"/>
        <v>Dhaka FR Non-PNP</v>
      </c>
      <c r="G4179" s="338">
        <v>1526813</v>
      </c>
      <c r="H4179" s="336">
        <v>263158.76686513436</v>
      </c>
      <c r="I4179" s="336">
        <v>120658.55697754203</v>
      </c>
      <c r="J4179" s="336"/>
      <c r="K4179" s="336"/>
      <c r="L4179" s="337">
        <f t="shared" si="196"/>
        <v>17.235821732270708</v>
      </c>
      <c r="M4179" s="337">
        <f t="shared" si="197"/>
        <v>7.9026414483988559</v>
      </c>
    </row>
    <row r="4180" spans="1:13">
      <c r="A4180" s="334" t="s">
        <v>322</v>
      </c>
      <c r="B4180" s="334" t="s">
        <v>323</v>
      </c>
      <c r="C4180" s="334" t="s">
        <v>389</v>
      </c>
      <c r="D4180" s="334" t="s">
        <v>1537</v>
      </c>
      <c r="E4180" s="334" t="s">
        <v>1041</v>
      </c>
      <c r="F4180" s="334" t="str">
        <f t="shared" si="198"/>
        <v>Rangpur FR Non-PNP</v>
      </c>
      <c r="G4180" s="338">
        <v>2465424</v>
      </c>
      <c r="H4180" s="336">
        <v>413717.73088242783</v>
      </c>
      <c r="I4180" s="336">
        <v>-7.2759576141834259E-12</v>
      </c>
      <c r="J4180" s="336"/>
      <c r="K4180" s="336"/>
      <c r="L4180" s="337">
        <f t="shared" si="196"/>
        <v>16.780794333243605</v>
      </c>
      <c r="M4180" s="337">
        <f t="shared" si="197"/>
        <v>-2.9511993126470034E-16</v>
      </c>
    </row>
    <row r="4181" spans="1:13">
      <c r="A4181" s="334" t="s">
        <v>593</v>
      </c>
      <c r="B4181" s="334" t="s">
        <v>52</v>
      </c>
      <c r="C4181" s="334" t="s">
        <v>52</v>
      </c>
      <c r="D4181" s="334" t="s">
        <v>1537</v>
      </c>
      <c r="E4181" s="334" t="s">
        <v>1041</v>
      </c>
      <c r="F4181" s="334" t="str">
        <f t="shared" si="198"/>
        <v>Dhaka FR Non-PNP</v>
      </c>
      <c r="G4181" s="338">
        <v>1815844</v>
      </c>
      <c r="H4181" s="336">
        <v>284599.577574194</v>
      </c>
      <c r="I4181" s="336">
        <v>172909.71558458218</v>
      </c>
      <c r="J4181" s="336"/>
      <c r="K4181" s="336"/>
      <c r="L4181" s="337">
        <f t="shared" si="196"/>
        <v>15.673129276204012</v>
      </c>
      <c r="M4181" s="337">
        <f t="shared" si="197"/>
        <v>9.5222781023360046</v>
      </c>
    </row>
    <row r="4182" spans="1:13">
      <c r="A4182" s="334" t="s">
        <v>281</v>
      </c>
      <c r="B4182" s="334" t="s">
        <v>283</v>
      </c>
      <c r="C4182" s="334" t="s">
        <v>195</v>
      </c>
      <c r="D4182" s="334" t="s">
        <v>1537</v>
      </c>
      <c r="E4182" s="334" t="s">
        <v>1041</v>
      </c>
      <c r="F4182" s="334" t="str">
        <f t="shared" si="198"/>
        <v>Chattogram FR Non-PNP</v>
      </c>
      <c r="G4182" s="338">
        <v>2117197</v>
      </c>
      <c r="H4182" s="336">
        <v>343281.18223351688</v>
      </c>
      <c r="I4182" s="336">
        <v>8468.7880000000005</v>
      </c>
      <c r="J4182" s="336"/>
      <c r="K4182" s="336"/>
      <c r="L4182" s="337">
        <f t="shared" si="196"/>
        <v>16.213946186090237</v>
      </c>
      <c r="M4182" s="337">
        <f t="shared" si="197"/>
        <v>0.4</v>
      </c>
    </row>
    <row r="4183" spans="1:13">
      <c r="A4183" s="334" t="s">
        <v>836</v>
      </c>
      <c r="B4183" s="334" t="s">
        <v>48</v>
      </c>
      <c r="C4183" s="334" t="s">
        <v>18</v>
      </c>
      <c r="D4183" s="334" t="s">
        <v>1537</v>
      </c>
      <c r="E4183" s="334" t="s">
        <v>1041</v>
      </c>
      <c r="F4183" s="334" t="str">
        <f t="shared" si="198"/>
        <v>Mymensingh FR Non-PNP</v>
      </c>
      <c r="G4183" s="338">
        <v>700373</v>
      </c>
      <c r="H4183" s="336">
        <v>105386.49007018487</v>
      </c>
      <c r="I4183" s="336">
        <v>2801.4920000000002</v>
      </c>
      <c r="J4183" s="336"/>
      <c r="K4183" s="336"/>
      <c r="L4183" s="337">
        <f t="shared" si="196"/>
        <v>15.047194861907137</v>
      </c>
      <c r="M4183" s="337">
        <f t="shared" si="197"/>
        <v>0.4</v>
      </c>
    </row>
    <row r="4184" spans="1:13">
      <c r="A4184" s="334" t="s">
        <v>479</v>
      </c>
      <c r="B4184" s="334" t="s">
        <v>226</v>
      </c>
      <c r="C4184" s="334" t="s">
        <v>107</v>
      </c>
      <c r="D4184" s="334" t="s">
        <v>1537</v>
      </c>
      <c r="E4184" s="334" t="s">
        <v>1041</v>
      </c>
      <c r="F4184" s="334" t="str">
        <f t="shared" si="198"/>
        <v>Rajshahi FR Non-PNP</v>
      </c>
      <c r="G4184" s="338">
        <v>2283233</v>
      </c>
      <c r="H4184" s="336">
        <v>475021.51622686704</v>
      </c>
      <c r="I4184" s="336">
        <v>2055.428941906579</v>
      </c>
      <c r="J4184" s="336"/>
      <c r="K4184" s="336"/>
      <c r="L4184" s="337">
        <f t="shared" si="196"/>
        <v>20.804776219810549</v>
      </c>
      <c r="M4184" s="337">
        <f t="shared" si="197"/>
        <v>9.0022741520754956E-2</v>
      </c>
    </row>
    <row r="4185" spans="1:13">
      <c r="A4185" s="334" t="s">
        <v>581</v>
      </c>
      <c r="B4185" s="334" t="s">
        <v>103</v>
      </c>
      <c r="C4185" s="334" t="s">
        <v>52</v>
      </c>
      <c r="D4185" s="334" t="s">
        <v>1537</v>
      </c>
      <c r="E4185" s="334" t="s">
        <v>1041</v>
      </c>
      <c r="F4185" s="334" t="str">
        <f t="shared" si="198"/>
        <v>Dhaka FR Non-PNP</v>
      </c>
      <c r="G4185" s="338">
        <v>2143868</v>
      </c>
      <c r="H4185" s="336">
        <v>352839.65024822264</v>
      </c>
      <c r="I4185" s="336">
        <v>8575.4719999999998</v>
      </c>
      <c r="J4185" s="336"/>
      <c r="K4185" s="336"/>
      <c r="L4185" s="337">
        <f t="shared" si="196"/>
        <v>16.458086516904149</v>
      </c>
      <c r="M4185" s="337">
        <f t="shared" si="197"/>
        <v>0.4</v>
      </c>
    </row>
    <row r="4186" spans="1:13">
      <c r="A4186" s="334" t="s">
        <v>630</v>
      </c>
      <c r="B4186" s="334" t="s">
        <v>52</v>
      </c>
      <c r="C4186" s="334" t="s">
        <v>52</v>
      </c>
      <c r="D4186" s="334" t="s">
        <v>1537</v>
      </c>
      <c r="E4186" s="334" t="s">
        <v>1041</v>
      </c>
      <c r="F4186" s="334" t="str">
        <f t="shared" si="198"/>
        <v>Dhaka FR Non-PNP</v>
      </c>
      <c r="G4186" s="338">
        <v>2970572</v>
      </c>
      <c r="H4186" s="336">
        <v>542310.29618241417</v>
      </c>
      <c r="I4186" s="336">
        <v>11882.288</v>
      </c>
      <c r="J4186" s="336"/>
      <c r="K4186" s="336"/>
      <c r="L4186" s="337">
        <f t="shared" si="196"/>
        <v>18.256089944374825</v>
      </c>
      <c r="M4186" s="337">
        <f t="shared" si="197"/>
        <v>0.4</v>
      </c>
    </row>
    <row r="4187" spans="1:13">
      <c r="A4187" s="334" t="s">
        <v>163</v>
      </c>
      <c r="B4187" s="334" t="s">
        <v>165</v>
      </c>
      <c r="C4187" s="334" t="s">
        <v>52</v>
      </c>
      <c r="D4187" s="334" t="s">
        <v>1537</v>
      </c>
      <c r="E4187" s="334" t="s">
        <v>1041</v>
      </c>
      <c r="F4187" s="334" t="str">
        <f t="shared" si="198"/>
        <v>Dhaka FR Non-PNP</v>
      </c>
      <c r="G4187" s="338">
        <v>1308798</v>
      </c>
      <c r="H4187" s="336">
        <v>206666.86337320221</v>
      </c>
      <c r="I4187" s="336">
        <v>5235.192</v>
      </c>
      <c r="J4187" s="336"/>
      <c r="K4187" s="336"/>
      <c r="L4187" s="337">
        <f t="shared" si="196"/>
        <v>15.790585206670718</v>
      </c>
      <c r="M4187" s="337">
        <f t="shared" si="197"/>
        <v>0.4</v>
      </c>
    </row>
    <row r="4188" spans="1:13">
      <c r="A4188" s="334" t="s">
        <v>481</v>
      </c>
      <c r="B4188" s="334" t="s">
        <v>206</v>
      </c>
      <c r="C4188" s="334" t="s">
        <v>52</v>
      </c>
      <c r="D4188" s="334" t="s">
        <v>1537</v>
      </c>
      <c r="E4188" s="334" t="s">
        <v>1041</v>
      </c>
      <c r="F4188" s="334" t="str">
        <f t="shared" si="198"/>
        <v>Dhaka FR Non-PNP</v>
      </c>
      <c r="G4188" s="338">
        <v>2093397</v>
      </c>
      <c r="H4188" s="336">
        <v>332617.42833775823</v>
      </c>
      <c r="I4188" s="336">
        <v>8373.5879999999997</v>
      </c>
      <c r="J4188" s="336"/>
      <c r="K4188" s="336"/>
      <c r="L4188" s="337">
        <f t="shared" si="196"/>
        <v>15.888884351021723</v>
      </c>
      <c r="M4188" s="337">
        <f t="shared" si="197"/>
        <v>0.4</v>
      </c>
    </row>
    <row r="4189" spans="1:13">
      <c r="A4189" s="334" t="s">
        <v>269</v>
      </c>
      <c r="B4189" s="334" t="s">
        <v>79</v>
      </c>
      <c r="C4189" s="334" t="s">
        <v>52</v>
      </c>
      <c r="D4189" s="334" t="s">
        <v>1537</v>
      </c>
      <c r="E4189" s="334" t="s">
        <v>1041</v>
      </c>
      <c r="F4189" s="334" t="str">
        <f t="shared" si="198"/>
        <v>Dhaka FR Non-PNP</v>
      </c>
      <c r="G4189" s="338">
        <v>1630840</v>
      </c>
      <c r="H4189" s="336">
        <v>246710.77408264202</v>
      </c>
      <c r="I4189" s="336">
        <v>6523.3600000000006</v>
      </c>
      <c r="J4189" s="336"/>
      <c r="K4189" s="336"/>
      <c r="L4189" s="337">
        <f t="shared" si="196"/>
        <v>15.127834372632631</v>
      </c>
      <c r="M4189" s="337">
        <f t="shared" si="197"/>
        <v>0.4</v>
      </c>
    </row>
    <row r="4190" spans="1:13">
      <c r="A4190" s="334" t="s">
        <v>375</v>
      </c>
      <c r="B4190" s="334" t="s">
        <v>52</v>
      </c>
      <c r="C4190" s="334" t="s">
        <v>52</v>
      </c>
      <c r="D4190" s="334" t="s">
        <v>1537</v>
      </c>
      <c r="E4190" s="334" t="s">
        <v>1041</v>
      </c>
      <c r="F4190" s="334" t="str">
        <f t="shared" si="198"/>
        <v>Dhaka FR Non-PNP</v>
      </c>
      <c r="G4190" s="338">
        <v>752378</v>
      </c>
      <c r="H4190" s="336">
        <v>125708.669883589</v>
      </c>
      <c r="I4190" s="336">
        <v>3009.5120000000002</v>
      </c>
      <c r="J4190" s="336"/>
      <c r="K4190" s="336"/>
      <c r="L4190" s="337">
        <f t="shared" si="196"/>
        <v>16.70817991536023</v>
      </c>
      <c r="M4190" s="337">
        <f t="shared" si="197"/>
        <v>0.4</v>
      </c>
    </row>
    <row r="4191" spans="1:13">
      <c r="A4191" s="334" t="s">
        <v>430</v>
      </c>
      <c r="B4191" s="334" t="s">
        <v>52</v>
      </c>
      <c r="C4191" s="334" t="s">
        <v>52</v>
      </c>
      <c r="D4191" s="334" t="s">
        <v>1537</v>
      </c>
      <c r="E4191" s="334" t="s">
        <v>1041</v>
      </c>
      <c r="F4191" s="334" t="str">
        <f t="shared" si="198"/>
        <v>Dhaka FR Non-PNP</v>
      </c>
      <c r="G4191" s="338">
        <v>2329571</v>
      </c>
      <c r="H4191" s="336">
        <v>358365.78289654228</v>
      </c>
      <c r="I4191" s="336">
        <v>9318.2839999999997</v>
      </c>
      <c r="J4191" s="336"/>
      <c r="K4191" s="336"/>
      <c r="L4191" s="337">
        <f t="shared" si="196"/>
        <v>15.383338086563676</v>
      </c>
      <c r="M4191" s="337">
        <f t="shared" si="197"/>
        <v>0.4</v>
      </c>
    </row>
    <row r="4192" spans="1:13">
      <c r="A4192" s="334" t="s">
        <v>332</v>
      </c>
      <c r="B4192" s="334" t="s">
        <v>48</v>
      </c>
      <c r="C4192" s="334" t="s">
        <v>18</v>
      </c>
      <c r="D4192" s="334" t="s">
        <v>1537</v>
      </c>
      <c r="E4192" s="334" t="s">
        <v>1041</v>
      </c>
      <c r="F4192" s="334" t="str">
        <f t="shared" si="198"/>
        <v>Mymensingh FR Non-PNP</v>
      </c>
      <c r="G4192" s="338">
        <v>636920</v>
      </c>
      <c r="H4192" s="336">
        <v>83016.554126639661</v>
      </c>
      <c r="I4192" s="336">
        <v>2547.6799999999998</v>
      </c>
      <c r="J4192" s="336"/>
      <c r="K4192" s="336"/>
      <c r="L4192" s="337">
        <f t="shared" si="196"/>
        <v>13.034063010525601</v>
      </c>
      <c r="M4192" s="337">
        <f t="shared" si="197"/>
        <v>0.4</v>
      </c>
    </row>
    <row r="4193" spans="1:13">
      <c r="A4193" s="334" t="s">
        <v>198</v>
      </c>
      <c r="B4193" s="334" t="s">
        <v>165</v>
      </c>
      <c r="C4193" s="334" t="s">
        <v>52</v>
      </c>
      <c r="D4193" s="334" t="s">
        <v>1537</v>
      </c>
      <c r="E4193" s="334" t="s">
        <v>1041</v>
      </c>
      <c r="F4193" s="334" t="str">
        <f t="shared" si="198"/>
        <v>Dhaka FR Non-PNP</v>
      </c>
      <c r="G4193" s="338">
        <v>1735250</v>
      </c>
      <c r="H4193" s="336">
        <v>271541.9253882342</v>
      </c>
      <c r="I4193" s="336">
        <v>6941</v>
      </c>
      <c r="J4193" s="336"/>
      <c r="K4193" s="336"/>
      <c r="L4193" s="337">
        <f t="shared" si="196"/>
        <v>15.648576596354083</v>
      </c>
      <c r="M4193" s="337">
        <f t="shared" si="197"/>
        <v>0.4</v>
      </c>
    </row>
    <row r="4194" spans="1:13">
      <c r="A4194" s="334" t="s">
        <v>298</v>
      </c>
      <c r="B4194" s="334" t="s">
        <v>300</v>
      </c>
      <c r="C4194" s="334" t="s">
        <v>18</v>
      </c>
      <c r="D4194" s="334" t="s">
        <v>1537</v>
      </c>
      <c r="E4194" s="334" t="s">
        <v>1041</v>
      </c>
      <c r="F4194" s="334" t="str">
        <f t="shared" si="198"/>
        <v>Mymensingh FR Non-PNP</v>
      </c>
      <c r="G4194" s="338">
        <v>1597923</v>
      </c>
      <c r="H4194" s="336">
        <v>240305.5818434594</v>
      </c>
      <c r="I4194" s="336">
        <v>6391.692</v>
      </c>
      <c r="J4194" s="336"/>
      <c r="K4194" s="336"/>
      <c r="L4194" s="337">
        <f t="shared" si="196"/>
        <v>15.038620874939493</v>
      </c>
      <c r="M4194" s="337">
        <f t="shared" si="197"/>
        <v>0.4</v>
      </c>
    </row>
    <row r="4195" spans="1:13">
      <c r="A4195" s="334" t="s">
        <v>574</v>
      </c>
      <c r="B4195" s="334" t="s">
        <v>576</v>
      </c>
      <c r="C4195" s="334" t="s">
        <v>389</v>
      </c>
      <c r="D4195" s="334" t="s">
        <v>1537</v>
      </c>
      <c r="E4195" s="334" t="s">
        <v>1041</v>
      </c>
      <c r="F4195" s="334" t="str">
        <f t="shared" si="198"/>
        <v>Rangpur FR Non-PNP</v>
      </c>
      <c r="G4195" s="338">
        <v>1015011</v>
      </c>
      <c r="H4195" s="336">
        <v>155089.02824392699</v>
      </c>
      <c r="I4195" s="336">
        <v>4060.0439999999999</v>
      </c>
      <c r="J4195" s="336"/>
      <c r="K4195" s="336"/>
      <c r="L4195" s="337">
        <f t="shared" si="196"/>
        <v>15.27954162505894</v>
      </c>
      <c r="M4195" s="337">
        <f t="shared" si="197"/>
        <v>0.4</v>
      </c>
    </row>
    <row r="4196" spans="1:13">
      <c r="A4196" s="334" t="s">
        <v>1201</v>
      </c>
      <c r="B4196" s="334" t="s">
        <v>189</v>
      </c>
      <c r="C4196" s="334" t="s">
        <v>189</v>
      </c>
      <c r="D4196" s="334" t="s">
        <v>1537</v>
      </c>
      <c r="E4196" s="334" t="s">
        <v>1041</v>
      </c>
      <c r="F4196" s="334" t="str">
        <f t="shared" si="198"/>
        <v>Barishal FR Non-PNP</v>
      </c>
      <c r="G4196" s="338">
        <v>1449537</v>
      </c>
      <c r="H4196" s="336">
        <v>240077.04506580179</v>
      </c>
      <c r="I4196" s="336">
        <v>-7.2759576141834259E-12</v>
      </c>
      <c r="J4196" s="336"/>
      <c r="K4196" s="336"/>
      <c r="L4196" s="337">
        <f t="shared" si="196"/>
        <v>16.562326112807181</v>
      </c>
      <c r="M4196" s="337">
        <f t="shared" si="197"/>
        <v>-5.0195045826242629E-16</v>
      </c>
    </row>
    <row r="4197" spans="1:13">
      <c r="A4197" s="334" t="s">
        <v>202</v>
      </c>
      <c r="B4197" s="334" t="s">
        <v>159</v>
      </c>
      <c r="C4197" s="334" t="s">
        <v>159</v>
      </c>
      <c r="D4197" s="334" t="s">
        <v>1537</v>
      </c>
      <c r="E4197" s="334" t="s">
        <v>1041</v>
      </c>
      <c r="F4197" s="334" t="str">
        <f t="shared" si="198"/>
        <v>Khulna FR Non-PNP</v>
      </c>
      <c r="G4197" s="338">
        <v>2133152</v>
      </c>
      <c r="H4197" s="336">
        <v>341001.33667372214</v>
      </c>
      <c r="I4197" s="336">
        <v>8532.6080000000002</v>
      </c>
      <c r="J4197" s="336"/>
      <c r="K4197" s="336"/>
      <c r="L4197" s="337">
        <f t="shared" si="196"/>
        <v>15.985796449278913</v>
      </c>
      <c r="M4197" s="337">
        <f t="shared" si="197"/>
        <v>0.4</v>
      </c>
    </row>
    <row r="4198" spans="1:13">
      <c r="A4198" s="334" t="s">
        <v>931</v>
      </c>
      <c r="B4198" s="334" t="s">
        <v>226</v>
      </c>
      <c r="C4198" s="334" t="s">
        <v>107</v>
      </c>
      <c r="D4198" s="334" t="s">
        <v>1537</v>
      </c>
      <c r="E4198" s="334" t="s">
        <v>1041</v>
      </c>
      <c r="F4198" s="334" t="str">
        <f t="shared" si="198"/>
        <v>Rajshahi FR Non-PNP</v>
      </c>
      <c r="G4198" s="338">
        <v>2977216</v>
      </c>
      <c r="H4198" s="336">
        <v>434394.80740627117</v>
      </c>
      <c r="I4198" s="336">
        <v>11908.864</v>
      </c>
      <c r="J4198" s="336"/>
      <c r="K4198" s="336"/>
      <c r="L4198" s="337">
        <f t="shared" si="196"/>
        <v>14.59063794519011</v>
      </c>
      <c r="M4198" s="337">
        <f t="shared" si="197"/>
        <v>0.4</v>
      </c>
    </row>
    <row r="4199" spans="1:13">
      <c r="A4199" s="334" t="s">
        <v>591</v>
      </c>
      <c r="B4199" s="334" t="s">
        <v>389</v>
      </c>
      <c r="C4199" s="334" t="s">
        <v>389</v>
      </c>
      <c r="D4199" s="334" t="s">
        <v>1537</v>
      </c>
      <c r="E4199" s="334" t="s">
        <v>1041</v>
      </c>
      <c r="F4199" s="334" t="str">
        <f t="shared" si="198"/>
        <v>Rangpur FR Non-PNP</v>
      </c>
      <c r="G4199" s="338">
        <v>2008348</v>
      </c>
      <c r="H4199" s="336">
        <v>294731.24112189864</v>
      </c>
      <c r="I4199" s="336">
        <v>8033.3919999999998</v>
      </c>
      <c r="J4199" s="336"/>
      <c r="K4199" s="336"/>
      <c r="L4199" s="337">
        <f t="shared" si="196"/>
        <v>14.675307323327363</v>
      </c>
      <c r="M4199" s="337">
        <f t="shared" si="197"/>
        <v>0.4</v>
      </c>
    </row>
    <row r="4200" spans="1:13">
      <c r="A4200" s="334" t="s">
        <v>837</v>
      </c>
      <c r="B4200" s="334" t="s">
        <v>153</v>
      </c>
      <c r="C4200" s="334" t="s">
        <v>18</v>
      </c>
      <c r="D4200" s="334" t="s">
        <v>1537</v>
      </c>
      <c r="E4200" s="334" t="s">
        <v>1041</v>
      </c>
      <c r="F4200" s="334" t="str">
        <f t="shared" si="198"/>
        <v>Mymensingh FR Non-PNP</v>
      </c>
      <c r="G4200" s="338">
        <v>1786843</v>
      </c>
      <c r="H4200" s="336">
        <v>284467.88243045588</v>
      </c>
      <c r="I4200" s="336">
        <v>7147.3720000000003</v>
      </c>
      <c r="J4200" s="336"/>
      <c r="K4200" s="336"/>
      <c r="L4200" s="337">
        <f t="shared" si="196"/>
        <v>15.920138614889831</v>
      </c>
      <c r="M4200" s="337">
        <f t="shared" si="197"/>
        <v>0.4</v>
      </c>
    </row>
    <row r="4201" spans="1:13">
      <c r="A4201" s="334" t="s">
        <v>476</v>
      </c>
      <c r="B4201" s="334" t="s">
        <v>156</v>
      </c>
      <c r="C4201" s="334" t="s">
        <v>159</v>
      </c>
      <c r="D4201" s="334" t="s">
        <v>1537</v>
      </c>
      <c r="E4201" s="334" t="s">
        <v>1041</v>
      </c>
      <c r="F4201" s="334" t="str">
        <f t="shared" si="198"/>
        <v>Khulna FR Non-PNP</v>
      </c>
      <c r="G4201" s="338">
        <v>917219</v>
      </c>
      <c r="H4201" s="336">
        <v>148727.76620325792</v>
      </c>
      <c r="I4201" s="336">
        <v>3668.8760000000002</v>
      </c>
      <c r="J4201" s="336"/>
      <c r="K4201" s="336"/>
      <c r="L4201" s="337">
        <f t="shared" si="196"/>
        <v>16.215076901291614</v>
      </c>
      <c r="M4201" s="337">
        <f t="shared" si="197"/>
        <v>0.4</v>
      </c>
    </row>
    <row r="4202" spans="1:13">
      <c r="A4202" s="334" t="s">
        <v>383</v>
      </c>
      <c r="B4202" s="334" t="s">
        <v>103</v>
      </c>
      <c r="C4202" s="334" t="s">
        <v>52</v>
      </c>
      <c r="D4202" s="334" t="s">
        <v>1537</v>
      </c>
      <c r="E4202" s="334" t="s">
        <v>1041</v>
      </c>
      <c r="F4202" s="334" t="str">
        <f t="shared" si="198"/>
        <v>Dhaka FR Non-PNP</v>
      </c>
      <c r="G4202" s="338">
        <v>3290342</v>
      </c>
      <c r="H4202" s="336">
        <v>556802.80924070603</v>
      </c>
      <c r="I4202" s="336">
        <v>13161.368</v>
      </c>
      <c r="J4202" s="336"/>
      <c r="K4202" s="336"/>
      <c r="L4202" s="337">
        <f t="shared" si="196"/>
        <v>16.92233844508279</v>
      </c>
      <c r="M4202" s="337">
        <f t="shared" si="197"/>
        <v>0.4</v>
      </c>
    </row>
    <row r="4203" spans="1:13">
      <c r="A4203" s="334" t="s">
        <v>134</v>
      </c>
      <c r="B4203" s="334" t="s">
        <v>136</v>
      </c>
      <c r="C4203" s="334" t="s">
        <v>131</v>
      </c>
      <c r="D4203" s="334" t="s">
        <v>1537</v>
      </c>
      <c r="E4203" s="334" t="s">
        <v>1041</v>
      </c>
      <c r="F4203" s="334" t="str">
        <f t="shared" si="198"/>
        <v>Sylhet FR Non-PNP</v>
      </c>
      <c r="G4203" s="338">
        <v>1306561</v>
      </c>
      <c r="H4203" s="336">
        <v>203877.05545177392</v>
      </c>
      <c r="I4203" s="336">
        <v>5226.2439999999997</v>
      </c>
      <c r="J4203" s="336"/>
      <c r="K4203" s="336"/>
      <c r="L4203" s="337">
        <f t="shared" si="196"/>
        <v>15.604097738396746</v>
      </c>
      <c r="M4203" s="337">
        <f t="shared" si="197"/>
        <v>0.4</v>
      </c>
    </row>
    <row r="4204" spans="1:13">
      <c r="A4204" s="334" t="s">
        <v>432</v>
      </c>
      <c r="B4204" s="334" t="s">
        <v>136</v>
      </c>
      <c r="C4204" s="334" t="s">
        <v>131</v>
      </c>
      <c r="D4204" s="334" t="s">
        <v>1537</v>
      </c>
      <c r="E4204" s="334" t="s">
        <v>1041</v>
      </c>
      <c r="F4204" s="334" t="str">
        <f t="shared" si="198"/>
        <v>Sylhet FR Non-PNP</v>
      </c>
      <c r="G4204" s="338">
        <v>1548914</v>
      </c>
      <c r="H4204" s="336">
        <v>242471.23084248963</v>
      </c>
      <c r="I4204" s="336">
        <v>6195.6559999999999</v>
      </c>
      <c r="J4204" s="336"/>
      <c r="K4204" s="336"/>
      <c r="L4204" s="337">
        <f t="shared" si="196"/>
        <v>15.654273306490202</v>
      </c>
      <c r="M4204" s="337">
        <f t="shared" si="197"/>
        <v>0.4</v>
      </c>
    </row>
    <row r="4205" spans="1:13">
      <c r="A4205" s="334" t="s">
        <v>934</v>
      </c>
      <c r="B4205" s="334" t="s">
        <v>283</v>
      </c>
      <c r="C4205" s="334" t="s">
        <v>195</v>
      </c>
      <c r="D4205" s="334" t="s">
        <v>1537</v>
      </c>
      <c r="E4205" s="334" t="s">
        <v>1041</v>
      </c>
      <c r="F4205" s="334" t="str">
        <f t="shared" si="198"/>
        <v>Chattogram FR Non-PNP</v>
      </c>
      <c r="G4205" s="338">
        <v>1841991</v>
      </c>
      <c r="H4205" s="336">
        <v>316589.89788722992</v>
      </c>
      <c r="I4205" s="336">
        <v>7367.9639999999999</v>
      </c>
      <c r="J4205" s="336"/>
      <c r="K4205" s="336"/>
      <c r="L4205" s="337">
        <f t="shared" si="196"/>
        <v>17.187374850758225</v>
      </c>
      <c r="M4205" s="337">
        <f t="shared" si="197"/>
        <v>0.4</v>
      </c>
    </row>
    <row r="4206" spans="1:13">
      <c r="A4206" s="334" t="s">
        <v>838</v>
      </c>
      <c r="B4206" s="334" t="s">
        <v>313</v>
      </c>
      <c r="C4206" s="334" t="s">
        <v>189</v>
      </c>
      <c r="D4206" s="334" t="s">
        <v>1537</v>
      </c>
      <c r="E4206" s="334" t="s">
        <v>1041</v>
      </c>
      <c r="F4206" s="334" t="str">
        <f t="shared" si="198"/>
        <v>Barishal FR Non-PNP</v>
      </c>
      <c r="G4206" s="338">
        <v>1407186</v>
      </c>
      <c r="H4206" s="336">
        <v>225875.24347112564</v>
      </c>
      <c r="I4206" s="336">
        <v>5628.7439999999997</v>
      </c>
      <c r="J4206" s="336"/>
      <c r="K4206" s="336"/>
      <c r="L4206" s="337">
        <f t="shared" si="196"/>
        <v>16.051555620303613</v>
      </c>
      <c r="M4206" s="337">
        <f t="shared" si="197"/>
        <v>0.4</v>
      </c>
    </row>
    <row r="4207" spans="1:13">
      <c r="A4207" s="334" t="s">
        <v>406</v>
      </c>
      <c r="B4207" s="334" t="s">
        <v>52</v>
      </c>
      <c r="C4207" s="334" t="s">
        <v>52</v>
      </c>
      <c r="D4207" s="334" t="s">
        <v>1537</v>
      </c>
      <c r="E4207" s="334" t="s">
        <v>1041</v>
      </c>
      <c r="F4207" s="334" t="str">
        <f t="shared" si="198"/>
        <v>Dhaka FR Non-PNP</v>
      </c>
      <c r="G4207" s="338">
        <v>369139</v>
      </c>
      <c r="H4207" s="336">
        <v>54202.028817210201</v>
      </c>
      <c r="I4207" s="336">
        <v>1476.556</v>
      </c>
      <c r="J4207" s="336"/>
      <c r="K4207" s="336"/>
      <c r="L4207" s="337">
        <f t="shared" si="196"/>
        <v>14.683365566144516</v>
      </c>
      <c r="M4207" s="337">
        <f t="shared" si="197"/>
        <v>0.4</v>
      </c>
    </row>
    <row r="4208" spans="1:13">
      <c r="A4208" s="334" t="s">
        <v>932</v>
      </c>
      <c r="B4208" s="334" t="s">
        <v>52</v>
      </c>
      <c r="C4208" s="334" t="s">
        <v>52</v>
      </c>
      <c r="D4208" s="334" t="s">
        <v>1537</v>
      </c>
      <c r="E4208" s="334" t="s">
        <v>1041</v>
      </c>
      <c r="F4208" s="334" t="str">
        <f t="shared" si="198"/>
        <v>Dhaka FR Non-PNP</v>
      </c>
      <c r="G4208" s="338">
        <v>2243607</v>
      </c>
      <c r="H4208" s="336">
        <v>370307.95348761062</v>
      </c>
      <c r="I4208" s="336">
        <v>-4.3655745685100555E-11</v>
      </c>
      <c r="J4208" s="336"/>
      <c r="K4208" s="336"/>
      <c r="L4208" s="337">
        <f t="shared" si="196"/>
        <v>16.505027551064451</v>
      </c>
      <c r="M4208" s="337">
        <f t="shared" si="197"/>
        <v>-1.9457839846773767E-15</v>
      </c>
    </row>
    <row r="4209" spans="1:13">
      <c r="A4209" s="334" t="s">
        <v>951</v>
      </c>
      <c r="B4209" s="334" t="s">
        <v>176</v>
      </c>
      <c r="C4209" s="334" t="s">
        <v>159</v>
      </c>
      <c r="D4209" s="334" t="s">
        <v>1537</v>
      </c>
      <c r="E4209" s="334" t="s">
        <v>1041</v>
      </c>
      <c r="F4209" s="334" t="str">
        <f t="shared" si="198"/>
        <v>Khulna FR Non-PNP</v>
      </c>
      <c r="G4209" s="338">
        <v>955045</v>
      </c>
      <c r="H4209" s="336">
        <v>155538.48682427764</v>
      </c>
      <c r="I4209" s="336">
        <v>3820.1800000000003</v>
      </c>
      <c r="J4209" s="336"/>
      <c r="K4209" s="336"/>
      <c r="L4209" s="337">
        <f t="shared" si="196"/>
        <v>16.285985144603409</v>
      </c>
      <c r="M4209" s="337">
        <f t="shared" si="197"/>
        <v>0.4</v>
      </c>
    </row>
    <row r="4210" spans="1:13">
      <c r="A4210" s="334" t="s">
        <v>947</v>
      </c>
      <c r="B4210" s="334" t="s">
        <v>351</v>
      </c>
      <c r="C4210" s="334" t="s">
        <v>389</v>
      </c>
      <c r="D4210" s="334" t="s">
        <v>1537</v>
      </c>
      <c r="E4210" s="334" t="s">
        <v>1041</v>
      </c>
      <c r="F4210" s="334" t="str">
        <f t="shared" si="198"/>
        <v>Rangpur FR Non-PNP</v>
      </c>
      <c r="G4210" s="338">
        <v>1662104</v>
      </c>
      <c r="H4210" s="336">
        <v>280411.55670439894</v>
      </c>
      <c r="I4210" s="336">
        <v>6648.4160000000002</v>
      </c>
      <c r="J4210" s="336"/>
      <c r="K4210" s="336"/>
      <c r="L4210" s="337">
        <f t="shared" si="196"/>
        <v>16.870879120945435</v>
      </c>
      <c r="M4210" s="337">
        <f t="shared" si="197"/>
        <v>0.4</v>
      </c>
    </row>
    <row r="4211" spans="1:13">
      <c r="A4211" s="334" t="s">
        <v>918</v>
      </c>
      <c r="B4211" s="334" t="s">
        <v>52</v>
      </c>
      <c r="C4211" s="334" t="s">
        <v>52</v>
      </c>
      <c r="D4211" s="334" t="s">
        <v>1492</v>
      </c>
      <c r="E4211" s="334" t="s">
        <v>1041</v>
      </c>
      <c r="F4211" s="334" t="str">
        <f t="shared" si="198"/>
        <v>Dhaka FR PNP</v>
      </c>
      <c r="G4211" s="338">
        <v>3740845</v>
      </c>
      <c r="H4211" s="336">
        <v>635745.67344480159</v>
      </c>
      <c r="I4211" s="336">
        <v>13115.164000000001</v>
      </c>
      <c r="J4211" s="336"/>
      <c r="K4211" s="336"/>
      <c r="L4211" s="337">
        <f t="shared" si="196"/>
        <v>16.994707704938367</v>
      </c>
      <c r="M4211" s="337">
        <f t="shared" si="197"/>
        <v>0.35059362256388599</v>
      </c>
    </row>
    <row r="4212" spans="1:13">
      <c r="A4212" s="334" t="s">
        <v>929</v>
      </c>
      <c r="B4212" s="334" t="s">
        <v>136</v>
      </c>
      <c r="C4212" s="334" t="s">
        <v>131</v>
      </c>
      <c r="D4212" s="334" t="s">
        <v>1537</v>
      </c>
      <c r="E4212" s="334" t="s">
        <v>1041</v>
      </c>
      <c r="F4212" s="334" t="str">
        <f t="shared" si="198"/>
        <v>Sylhet FR Non-PNP</v>
      </c>
      <c r="G4212" s="338">
        <v>2201000</v>
      </c>
      <c r="H4212" s="336">
        <v>340921.33345180168</v>
      </c>
      <c r="I4212" s="336">
        <v>8804</v>
      </c>
      <c r="J4212" s="336"/>
      <c r="K4212" s="336"/>
      <c r="L4212" s="337">
        <f t="shared" si="196"/>
        <v>15.489383618891489</v>
      </c>
      <c r="M4212" s="337">
        <f t="shared" si="197"/>
        <v>0.4</v>
      </c>
    </row>
    <row r="4213" spans="1:13">
      <c r="A4213" s="334" t="s">
        <v>925</v>
      </c>
      <c r="B4213" s="334" t="s">
        <v>52</v>
      </c>
      <c r="C4213" s="334" t="s">
        <v>52</v>
      </c>
      <c r="D4213" s="334" t="s">
        <v>1537</v>
      </c>
      <c r="E4213" s="334" t="s">
        <v>1041</v>
      </c>
      <c r="F4213" s="334" t="str">
        <f t="shared" si="198"/>
        <v>Dhaka FR Non-PNP</v>
      </c>
      <c r="G4213" s="338">
        <v>2811996</v>
      </c>
      <c r="H4213" s="336">
        <v>463024.22023270774</v>
      </c>
      <c r="I4213" s="336">
        <v>11247.984</v>
      </c>
      <c r="J4213" s="336"/>
      <c r="K4213" s="336"/>
      <c r="L4213" s="337">
        <f t="shared" si="196"/>
        <v>16.466034099362435</v>
      </c>
      <c r="M4213" s="337">
        <f t="shared" si="197"/>
        <v>0.4</v>
      </c>
    </row>
    <row r="4214" spans="1:13">
      <c r="A4214" s="334" t="s">
        <v>945</v>
      </c>
      <c r="B4214" s="334" t="s">
        <v>192</v>
      </c>
      <c r="C4214" s="334" t="s">
        <v>52</v>
      </c>
      <c r="D4214" s="334" t="s">
        <v>1537</v>
      </c>
      <c r="E4214" s="334" t="s">
        <v>1041</v>
      </c>
      <c r="F4214" s="334" t="str">
        <f t="shared" si="198"/>
        <v>Dhaka FR Non-PNP</v>
      </c>
      <c r="G4214" s="338">
        <v>1965552</v>
      </c>
      <c r="H4214" s="336">
        <v>357219.40364362817</v>
      </c>
      <c r="I4214" s="336">
        <v>7862.2080000000005</v>
      </c>
      <c r="J4214" s="336"/>
      <c r="K4214" s="336"/>
      <c r="L4214" s="337">
        <f t="shared" si="196"/>
        <v>18.17399914342781</v>
      </c>
      <c r="M4214" s="337">
        <f t="shared" si="197"/>
        <v>0.4</v>
      </c>
    </row>
    <row r="4215" spans="1:13">
      <c r="A4215" s="334" t="s">
        <v>946</v>
      </c>
      <c r="B4215" s="334" t="s">
        <v>336</v>
      </c>
      <c r="C4215" s="334" t="s">
        <v>389</v>
      </c>
      <c r="D4215" s="334" t="s">
        <v>1537</v>
      </c>
      <c r="E4215" s="334" t="s">
        <v>1041</v>
      </c>
      <c r="F4215" s="334" t="str">
        <f t="shared" si="198"/>
        <v>Rangpur FR Non-PNP</v>
      </c>
      <c r="G4215" s="338">
        <v>1103341</v>
      </c>
      <c r="H4215" s="336">
        <v>170992.75242179859</v>
      </c>
      <c r="I4215" s="336">
        <v>4413.3640000000005</v>
      </c>
      <c r="J4215" s="336"/>
      <c r="K4215" s="336"/>
      <c r="L4215" s="337">
        <f t="shared" si="196"/>
        <v>15.497724857664002</v>
      </c>
      <c r="M4215" s="337">
        <f t="shared" si="197"/>
        <v>0.4</v>
      </c>
    </row>
    <row r="4216" spans="1:13">
      <c r="A4216" s="334" t="s">
        <v>960</v>
      </c>
      <c r="B4216" s="334" t="s">
        <v>226</v>
      </c>
      <c r="C4216" s="334" t="s">
        <v>107</v>
      </c>
      <c r="D4216" s="334" t="s">
        <v>1537</v>
      </c>
      <c r="E4216" s="334" t="s">
        <v>1041</v>
      </c>
      <c r="F4216" s="334" t="str">
        <f t="shared" si="198"/>
        <v>Rajshahi FR Non-PNP</v>
      </c>
      <c r="G4216" s="338">
        <v>1330073</v>
      </c>
      <c r="H4216" s="336">
        <v>181796.23369729507</v>
      </c>
      <c r="I4216" s="336">
        <v>5320.2920000000004</v>
      </c>
      <c r="J4216" s="336"/>
      <c r="K4216" s="336"/>
      <c r="L4216" s="337">
        <f t="shared" si="196"/>
        <v>13.668139545520816</v>
      </c>
      <c r="M4216" s="337">
        <f t="shared" si="197"/>
        <v>0.4</v>
      </c>
    </row>
    <row r="4217" spans="1:13">
      <c r="A4217" s="334" t="s">
        <v>1287</v>
      </c>
      <c r="B4217" s="334" t="s">
        <v>1150</v>
      </c>
      <c r="C4217" s="334" t="s">
        <v>389</v>
      </c>
      <c r="D4217" s="334" t="s">
        <v>1537</v>
      </c>
      <c r="E4217" s="334" t="s">
        <v>1041</v>
      </c>
      <c r="F4217" s="334" t="str">
        <f t="shared" si="198"/>
        <v>Rangpur FR Non-PNP</v>
      </c>
      <c r="G4217" s="338">
        <v>3899616</v>
      </c>
      <c r="H4217" s="336">
        <v>685102.05042912648</v>
      </c>
      <c r="I4217" s="336">
        <v>63063.321178754588</v>
      </c>
      <c r="J4217" s="336"/>
      <c r="K4217" s="336"/>
      <c r="L4217" s="337">
        <f t="shared" si="196"/>
        <v>17.568449058295137</v>
      </c>
      <c r="M4217" s="337">
        <f t="shared" si="197"/>
        <v>1.6171674641491516</v>
      </c>
    </row>
    <row r="4218" spans="1:13">
      <c r="A4218" s="334" t="s">
        <v>966</v>
      </c>
      <c r="B4218" s="334" t="s">
        <v>1563</v>
      </c>
      <c r="C4218" s="334" t="s">
        <v>107</v>
      </c>
      <c r="D4218" s="334" t="s">
        <v>1537</v>
      </c>
      <c r="E4218" s="334" t="s">
        <v>1041</v>
      </c>
      <c r="F4218" s="334" t="str">
        <f t="shared" si="198"/>
        <v>Rajshahi FR Non-PNP</v>
      </c>
      <c r="G4218" s="338">
        <v>678255</v>
      </c>
      <c r="H4218" s="336">
        <v>109052.92849126556</v>
      </c>
      <c r="I4218" s="336">
        <v>2713.02</v>
      </c>
      <c r="J4218" s="336"/>
      <c r="K4218" s="336"/>
      <c r="L4218" s="337">
        <f t="shared" si="196"/>
        <v>16.078455520602951</v>
      </c>
      <c r="M4218" s="337">
        <f t="shared" si="197"/>
        <v>0.4</v>
      </c>
    </row>
    <row r="4219" spans="1:13">
      <c r="A4219" s="334" t="s">
        <v>1272</v>
      </c>
      <c r="B4219" s="334" t="s">
        <v>351</v>
      </c>
      <c r="C4219" s="334" t="s">
        <v>389</v>
      </c>
      <c r="D4219" s="334" t="s">
        <v>1537</v>
      </c>
      <c r="E4219" s="334" t="s">
        <v>1041</v>
      </c>
      <c r="F4219" s="334" t="str">
        <f t="shared" si="198"/>
        <v>Rangpur FR Non-PNP</v>
      </c>
      <c r="G4219" s="338">
        <v>1379697</v>
      </c>
      <c r="H4219" s="336">
        <v>203759.11217691278</v>
      </c>
      <c r="I4219" s="336">
        <v>5518.7880000000005</v>
      </c>
      <c r="J4219" s="336"/>
      <c r="K4219" s="336"/>
      <c r="L4219" s="337">
        <f t="shared" si="196"/>
        <v>14.768395682306535</v>
      </c>
      <c r="M4219" s="337">
        <f t="shared" si="197"/>
        <v>0.4</v>
      </c>
    </row>
    <row r="4220" spans="1:13">
      <c r="A4220" s="334" t="s">
        <v>973</v>
      </c>
      <c r="B4220" s="334" t="s">
        <v>189</v>
      </c>
      <c r="C4220" s="334" t="s">
        <v>189</v>
      </c>
      <c r="D4220" s="334" t="s">
        <v>1537</v>
      </c>
      <c r="E4220" s="334" t="s">
        <v>1041</v>
      </c>
      <c r="F4220" s="334" t="str">
        <f t="shared" si="198"/>
        <v>Barishal FR Non-PNP</v>
      </c>
      <c r="G4220" s="338">
        <v>3261352</v>
      </c>
      <c r="H4220" s="336">
        <v>522908.18226823106</v>
      </c>
      <c r="I4220" s="336">
        <v>-1.4551915228366852E-11</v>
      </c>
      <c r="J4220" s="336"/>
      <c r="K4220" s="336"/>
      <c r="L4220" s="337">
        <f t="shared" si="196"/>
        <v>16.033478823145465</v>
      </c>
      <c r="M4220" s="337">
        <f t="shared" si="197"/>
        <v>-4.4619272094416224E-16</v>
      </c>
    </row>
    <row r="4221" spans="1:13">
      <c r="A4221" s="334" t="s">
        <v>956</v>
      </c>
      <c r="B4221" s="334" t="s">
        <v>165</v>
      </c>
      <c r="C4221" s="334" t="s">
        <v>52</v>
      </c>
      <c r="D4221" s="334" t="s">
        <v>1537</v>
      </c>
      <c r="E4221" s="334" t="s">
        <v>1041</v>
      </c>
      <c r="F4221" s="334" t="str">
        <f t="shared" si="198"/>
        <v>Dhaka FR Non-PNP</v>
      </c>
      <c r="G4221" s="338">
        <v>2319125</v>
      </c>
      <c r="H4221" s="336">
        <v>389785.44132425199</v>
      </c>
      <c r="I4221" s="336">
        <v>9276.5</v>
      </c>
      <c r="J4221" s="336"/>
      <c r="K4221" s="336"/>
      <c r="L4221" s="337">
        <f t="shared" si="196"/>
        <v>16.807435620083091</v>
      </c>
      <c r="M4221" s="337">
        <f t="shared" si="197"/>
        <v>0.4</v>
      </c>
    </row>
    <row r="4222" spans="1:13">
      <c r="A4222" s="334" t="s">
        <v>949</v>
      </c>
      <c r="B4222" s="334" t="s">
        <v>159</v>
      </c>
      <c r="C4222" s="334" t="s">
        <v>159</v>
      </c>
      <c r="D4222" s="334" t="s">
        <v>1537</v>
      </c>
      <c r="E4222" s="334" t="s">
        <v>1041</v>
      </c>
      <c r="F4222" s="334" t="str">
        <f t="shared" si="198"/>
        <v>Khulna FR Non-PNP</v>
      </c>
      <c r="G4222" s="338">
        <v>1791771</v>
      </c>
      <c r="H4222" s="336">
        <v>243043.58292178257</v>
      </c>
      <c r="I4222" s="336">
        <v>7167.0839999999998</v>
      </c>
      <c r="J4222" s="336"/>
      <c r="K4222" s="336"/>
      <c r="L4222" s="337">
        <f t="shared" si="196"/>
        <v>13.564433341190508</v>
      </c>
      <c r="M4222" s="337">
        <f t="shared" si="197"/>
        <v>0.4</v>
      </c>
    </row>
    <row r="4223" spans="1:13">
      <c r="A4223" s="334" t="s">
        <v>1268</v>
      </c>
      <c r="B4223" s="334" t="s">
        <v>576</v>
      </c>
      <c r="C4223" s="334" t="s">
        <v>389</v>
      </c>
      <c r="D4223" s="334" t="s">
        <v>1537</v>
      </c>
      <c r="E4223" s="334" t="s">
        <v>1041</v>
      </c>
      <c r="F4223" s="334" t="str">
        <f t="shared" si="198"/>
        <v>Rangpur FR Non-PNP</v>
      </c>
      <c r="G4223" s="338">
        <v>3402301</v>
      </c>
      <c r="H4223" s="336">
        <v>617112.48285444558</v>
      </c>
      <c r="I4223" s="336">
        <v>13609.204</v>
      </c>
      <c r="J4223" s="336"/>
      <c r="K4223" s="336"/>
      <c r="L4223" s="337">
        <f t="shared" si="196"/>
        <v>18.138091922332727</v>
      </c>
      <c r="M4223" s="337">
        <f t="shared" si="197"/>
        <v>0.4</v>
      </c>
    </row>
    <row r="4224" spans="1:13">
      <c r="A4224" s="334" t="s">
        <v>1221</v>
      </c>
      <c r="B4224" s="334" t="s">
        <v>351</v>
      </c>
      <c r="C4224" s="334" t="s">
        <v>389</v>
      </c>
      <c r="D4224" s="334" t="s">
        <v>1537</v>
      </c>
      <c r="E4224" s="334" t="s">
        <v>1041</v>
      </c>
      <c r="F4224" s="334" t="str">
        <f t="shared" si="198"/>
        <v>Rangpur FR Non-PNP</v>
      </c>
      <c r="G4224" s="338">
        <v>737982</v>
      </c>
      <c r="H4224" s="336">
        <v>114321.46470606604</v>
      </c>
      <c r="I4224" s="336">
        <v>2951.9279999999999</v>
      </c>
      <c r="J4224" s="336"/>
      <c r="K4224" s="336"/>
      <c r="L4224" s="337">
        <f t="shared" si="196"/>
        <v>15.491091206298533</v>
      </c>
      <c r="M4224" s="337">
        <f t="shared" si="197"/>
        <v>0.4</v>
      </c>
    </row>
    <row r="4225" spans="1:13">
      <c r="A4225" s="334" t="s">
        <v>962</v>
      </c>
      <c r="B4225" s="334" t="s">
        <v>189</v>
      </c>
      <c r="C4225" s="334" t="s">
        <v>189</v>
      </c>
      <c r="D4225" s="334" t="s">
        <v>1537</v>
      </c>
      <c r="E4225" s="334" t="s">
        <v>1041</v>
      </c>
      <c r="F4225" s="334" t="str">
        <f t="shared" si="198"/>
        <v>Barishal FR Non-PNP</v>
      </c>
      <c r="G4225" s="338">
        <v>2030219</v>
      </c>
      <c r="H4225" s="336">
        <v>311807.89642066951</v>
      </c>
      <c r="I4225" s="336">
        <v>8120.8760000000002</v>
      </c>
      <c r="J4225" s="336"/>
      <c r="K4225" s="336"/>
      <c r="L4225" s="337">
        <f t="shared" si="196"/>
        <v>15.358338012828639</v>
      </c>
      <c r="M4225" s="337">
        <f t="shared" si="197"/>
        <v>0.4</v>
      </c>
    </row>
    <row r="4226" spans="1:13">
      <c r="A4226" s="334" t="s">
        <v>953</v>
      </c>
      <c r="B4226" s="334" t="s">
        <v>18</v>
      </c>
      <c r="C4226" s="334" t="s">
        <v>18</v>
      </c>
      <c r="D4226" s="334" t="s">
        <v>1537</v>
      </c>
      <c r="E4226" s="334" t="s">
        <v>1041</v>
      </c>
      <c r="F4226" s="334" t="str">
        <f t="shared" si="198"/>
        <v>Mymensingh FR Non-PNP</v>
      </c>
      <c r="G4226" s="338">
        <v>1423467</v>
      </c>
      <c r="H4226" s="336">
        <v>231018.25926234265</v>
      </c>
      <c r="I4226" s="336">
        <v>5693.8680000000004</v>
      </c>
      <c r="J4226" s="336"/>
      <c r="K4226" s="336"/>
      <c r="L4226" s="337">
        <f t="shared" si="196"/>
        <v>16.229266942074712</v>
      </c>
      <c r="M4226" s="337">
        <f t="shared" si="197"/>
        <v>0.4</v>
      </c>
    </row>
    <row r="4227" spans="1:13">
      <c r="A4227" s="334" t="s">
        <v>1568</v>
      </c>
      <c r="B4227" s="334" t="s">
        <v>76</v>
      </c>
      <c r="C4227" s="334" t="s">
        <v>195</v>
      </c>
      <c r="D4227" s="334" t="s">
        <v>1537</v>
      </c>
      <c r="E4227" s="334" t="s">
        <v>1041</v>
      </c>
      <c r="F4227" s="334" t="str">
        <f t="shared" si="198"/>
        <v>Chattogram FR Non-PNP</v>
      </c>
      <c r="G4227" s="338">
        <v>13083</v>
      </c>
      <c r="H4227" s="336">
        <v>2846.8139462809909</v>
      </c>
      <c r="I4227" s="336">
        <v>52.332000000000001</v>
      </c>
      <c r="J4227" s="336"/>
      <c r="K4227" s="336"/>
      <c r="L4227" s="337">
        <f t="shared" ref="L4227:L4290" si="199">(H4227/G4227)*100</f>
        <v>21.75964187327823</v>
      </c>
      <c r="M4227" s="337">
        <f t="shared" ref="M4227:M4290" si="200">(I4227/G4227)*100</f>
        <v>0.4</v>
      </c>
    </row>
    <row r="4228" spans="1:13">
      <c r="A4228" s="334" t="s">
        <v>954</v>
      </c>
      <c r="B4228" s="334" t="s">
        <v>48</v>
      </c>
      <c r="C4228" s="334" t="s">
        <v>18</v>
      </c>
      <c r="D4228" s="334" t="s">
        <v>1537</v>
      </c>
      <c r="E4228" s="334" t="s">
        <v>1041</v>
      </c>
      <c r="F4228" s="334" t="str">
        <f t="shared" ref="F4228:F4291" si="201">CONCATENATE(C4228," ",E4228," ",D4228)</f>
        <v>Mymensingh FR Non-PNP</v>
      </c>
      <c r="G4228" s="338">
        <v>856396</v>
      </c>
      <c r="H4228" s="336">
        <v>125561.42658258071</v>
      </c>
      <c r="I4228" s="336">
        <v>3425.5840000000003</v>
      </c>
      <c r="J4228" s="336"/>
      <c r="K4228" s="336"/>
      <c r="L4228" s="337">
        <f t="shared" si="199"/>
        <v>14.661608249288962</v>
      </c>
      <c r="M4228" s="337">
        <f t="shared" si="200"/>
        <v>0.4</v>
      </c>
    </row>
    <row r="4229" spans="1:13">
      <c r="A4229" s="334" t="s">
        <v>965</v>
      </c>
      <c r="B4229" s="334" t="s">
        <v>156</v>
      </c>
      <c r="C4229" s="334" t="s">
        <v>159</v>
      </c>
      <c r="D4229" s="334" t="s">
        <v>1537</v>
      </c>
      <c r="E4229" s="334" t="s">
        <v>1041</v>
      </c>
      <c r="F4229" s="334" t="str">
        <f t="shared" si="201"/>
        <v>Khulna FR Non-PNP</v>
      </c>
      <c r="G4229" s="338">
        <v>1650733</v>
      </c>
      <c r="H4229" s="336">
        <v>282193.47849296546</v>
      </c>
      <c r="I4229" s="336">
        <v>6602.9319999999998</v>
      </c>
      <c r="J4229" s="336"/>
      <c r="K4229" s="336"/>
      <c r="L4229" s="337">
        <f t="shared" si="199"/>
        <v>17.095040717848704</v>
      </c>
      <c r="M4229" s="337">
        <f t="shared" si="200"/>
        <v>0.4</v>
      </c>
    </row>
    <row r="4230" spans="1:13">
      <c r="A4230" s="334" t="s">
        <v>959</v>
      </c>
      <c r="B4230" s="334" t="s">
        <v>98</v>
      </c>
      <c r="C4230" s="334" t="s">
        <v>52</v>
      </c>
      <c r="D4230" s="334" t="s">
        <v>1537</v>
      </c>
      <c r="E4230" s="334" t="s">
        <v>1041</v>
      </c>
      <c r="F4230" s="334" t="str">
        <f t="shared" si="201"/>
        <v>Dhaka FR Non-PNP</v>
      </c>
      <c r="G4230" s="338">
        <v>1640135</v>
      </c>
      <c r="H4230" s="336">
        <v>275435.11391846556</v>
      </c>
      <c r="I4230" s="336">
        <v>0</v>
      </c>
      <c r="J4230" s="336"/>
      <c r="K4230" s="336"/>
      <c r="L4230" s="337">
        <f t="shared" si="199"/>
        <v>16.793441632454982</v>
      </c>
      <c r="M4230" s="337">
        <f t="shared" si="200"/>
        <v>0</v>
      </c>
    </row>
    <row r="4231" spans="1:13">
      <c r="A4231" s="334" t="s">
        <v>958</v>
      </c>
      <c r="B4231" s="334" t="s">
        <v>283</v>
      </c>
      <c r="C4231" s="334" t="s">
        <v>195</v>
      </c>
      <c r="D4231" s="334" t="s">
        <v>1537</v>
      </c>
      <c r="E4231" s="334" t="s">
        <v>1041</v>
      </c>
      <c r="F4231" s="334" t="str">
        <f t="shared" si="201"/>
        <v>Chattogram FR Non-PNP</v>
      </c>
      <c r="G4231" s="338">
        <v>2574984</v>
      </c>
      <c r="H4231" s="336">
        <v>416453.4521588693</v>
      </c>
      <c r="I4231" s="336">
        <v>10299.936</v>
      </c>
      <c r="J4231" s="336"/>
      <c r="K4231" s="336"/>
      <c r="L4231" s="337">
        <f t="shared" si="199"/>
        <v>16.173050091141121</v>
      </c>
      <c r="M4231" s="337">
        <f t="shared" si="200"/>
        <v>0.4</v>
      </c>
    </row>
    <row r="4232" spans="1:13">
      <c r="A4232" s="334" t="s">
        <v>961</v>
      </c>
      <c r="B4232" s="334" t="s">
        <v>107</v>
      </c>
      <c r="C4232" s="334" t="s">
        <v>107</v>
      </c>
      <c r="D4232" s="334" t="s">
        <v>1537</v>
      </c>
      <c r="E4232" s="334" t="s">
        <v>1041</v>
      </c>
      <c r="F4232" s="334" t="str">
        <f t="shared" si="201"/>
        <v>Rajshahi FR Non-PNP</v>
      </c>
      <c r="G4232" s="338">
        <v>865399</v>
      </c>
      <c r="H4232" s="336">
        <v>158944.62311053291</v>
      </c>
      <c r="I4232" s="336">
        <v>3461.596</v>
      </c>
      <c r="J4232" s="336"/>
      <c r="K4232" s="336"/>
      <c r="L4232" s="337">
        <f t="shared" si="199"/>
        <v>18.366628931918445</v>
      </c>
      <c r="M4232" s="337">
        <f t="shared" si="200"/>
        <v>0.4</v>
      </c>
    </row>
    <row r="4233" spans="1:13">
      <c r="A4233" s="334" t="s">
        <v>963</v>
      </c>
      <c r="B4233" s="334" t="s">
        <v>52</v>
      </c>
      <c r="C4233" s="334" t="s">
        <v>52</v>
      </c>
      <c r="D4233" s="334" t="s">
        <v>1537</v>
      </c>
      <c r="E4233" s="334" t="s">
        <v>1041</v>
      </c>
      <c r="F4233" s="334" t="str">
        <f t="shared" si="201"/>
        <v>Dhaka FR Non-PNP</v>
      </c>
      <c r="G4233" s="338">
        <v>522469</v>
      </c>
      <c r="H4233" s="336">
        <v>75506.640917229844</v>
      </c>
      <c r="I4233" s="336">
        <v>29070.392252503672</v>
      </c>
      <c r="J4233" s="336"/>
      <c r="K4233" s="336"/>
      <c r="L4233" s="337">
        <f t="shared" si="199"/>
        <v>14.451889187153657</v>
      </c>
      <c r="M4233" s="337">
        <f t="shared" si="200"/>
        <v>5.5640415512697734</v>
      </c>
    </row>
    <row r="4234" spans="1:13">
      <c r="A4234" s="334" t="s">
        <v>985</v>
      </c>
      <c r="B4234" s="334" t="s">
        <v>52</v>
      </c>
      <c r="C4234" s="334" t="s">
        <v>52</v>
      </c>
      <c r="D4234" s="334" t="s">
        <v>1537</v>
      </c>
      <c r="E4234" s="334" t="s">
        <v>1041</v>
      </c>
      <c r="F4234" s="334" t="str">
        <f t="shared" si="201"/>
        <v>Dhaka FR Non-PNP</v>
      </c>
      <c r="G4234" s="338">
        <v>1307642</v>
      </c>
      <c r="H4234" s="336">
        <v>210172.93415646424</v>
      </c>
      <c r="I4234" s="336">
        <v>5230.5680000000002</v>
      </c>
      <c r="J4234" s="336"/>
      <c r="K4234" s="336"/>
      <c r="L4234" s="337">
        <f t="shared" si="199"/>
        <v>16.072666231006977</v>
      </c>
      <c r="M4234" s="337">
        <f t="shared" si="200"/>
        <v>0.4</v>
      </c>
    </row>
    <row r="4235" spans="1:13">
      <c r="A4235" s="334" t="s">
        <v>1569</v>
      </c>
      <c r="B4235" s="334" t="s">
        <v>173</v>
      </c>
      <c r="C4235" s="334" t="s">
        <v>52</v>
      </c>
      <c r="D4235" s="334" t="s">
        <v>1537</v>
      </c>
      <c r="E4235" s="334" t="s">
        <v>1041</v>
      </c>
      <c r="F4235" s="334" t="str">
        <f t="shared" si="201"/>
        <v>Dhaka FR Non-PNP</v>
      </c>
      <c r="G4235" s="338">
        <v>1185113</v>
      </c>
      <c r="H4235" s="336">
        <v>200624.21322299106</v>
      </c>
      <c r="I4235" s="336">
        <v>4740.4520000000002</v>
      </c>
      <c r="J4235" s="336"/>
      <c r="K4235" s="336"/>
      <c r="L4235" s="337">
        <f t="shared" si="199"/>
        <v>16.928699054266644</v>
      </c>
      <c r="M4235" s="337">
        <f t="shared" si="200"/>
        <v>0.4</v>
      </c>
    </row>
    <row r="4236" spans="1:13">
      <c r="A4236" s="334" t="s">
        <v>983</v>
      </c>
      <c r="B4236" s="334" t="s">
        <v>189</v>
      </c>
      <c r="C4236" s="334" t="s">
        <v>189</v>
      </c>
      <c r="D4236" s="334" t="s">
        <v>1537</v>
      </c>
      <c r="E4236" s="334" t="s">
        <v>1041</v>
      </c>
      <c r="F4236" s="334" t="str">
        <f t="shared" si="201"/>
        <v>Barishal FR Non-PNP</v>
      </c>
      <c r="G4236" s="338">
        <v>2534088</v>
      </c>
      <c r="H4236" s="336">
        <v>410521.66757242382</v>
      </c>
      <c r="I4236" s="336">
        <v>10136.352000000001</v>
      </c>
      <c r="J4236" s="336"/>
      <c r="K4236" s="336"/>
      <c r="L4236" s="337">
        <f t="shared" si="199"/>
        <v>16.199976779512937</v>
      </c>
      <c r="M4236" s="337">
        <f t="shared" si="200"/>
        <v>0.4</v>
      </c>
    </row>
    <row r="4237" spans="1:13">
      <c r="A4237" s="334" t="s">
        <v>1290</v>
      </c>
      <c r="B4237" s="334" t="s">
        <v>156</v>
      </c>
      <c r="C4237" s="334" t="s">
        <v>159</v>
      </c>
      <c r="D4237" s="334" t="s">
        <v>1537</v>
      </c>
      <c r="E4237" s="334" t="s">
        <v>1041</v>
      </c>
      <c r="F4237" s="334" t="str">
        <f t="shared" si="201"/>
        <v>Khulna FR Non-PNP</v>
      </c>
      <c r="G4237" s="338">
        <v>711794</v>
      </c>
      <c r="H4237" s="336">
        <v>130146.17781745555</v>
      </c>
      <c r="I4237" s="336">
        <v>-1.8189894035458565E-12</v>
      </c>
      <c r="J4237" s="336"/>
      <c r="K4237" s="336"/>
      <c r="L4237" s="337">
        <f t="shared" si="199"/>
        <v>18.284247663994858</v>
      </c>
      <c r="M4237" s="337">
        <f t="shared" si="200"/>
        <v>-2.5554997703631341E-16</v>
      </c>
    </row>
    <row r="4238" spans="1:13">
      <c r="A4238" s="334" t="s">
        <v>980</v>
      </c>
      <c r="B4238" s="334" t="s">
        <v>52</v>
      </c>
      <c r="C4238" s="334" t="s">
        <v>52</v>
      </c>
      <c r="D4238" s="334" t="s">
        <v>1537</v>
      </c>
      <c r="E4238" s="334" t="s">
        <v>1041</v>
      </c>
      <c r="F4238" s="334" t="str">
        <f t="shared" si="201"/>
        <v>Dhaka FR Non-PNP</v>
      </c>
      <c r="G4238" s="338">
        <v>1599108</v>
      </c>
      <c r="H4238" s="336">
        <v>267623.86914484872</v>
      </c>
      <c r="I4238" s="336">
        <v>6396.4319999999998</v>
      </c>
      <c r="J4238" s="336"/>
      <c r="K4238" s="336"/>
      <c r="L4238" s="337">
        <f t="shared" si="199"/>
        <v>16.735822042341649</v>
      </c>
      <c r="M4238" s="337">
        <f t="shared" si="200"/>
        <v>0.4</v>
      </c>
    </row>
    <row r="4239" spans="1:13">
      <c r="A4239" s="334" t="s">
        <v>967</v>
      </c>
      <c r="B4239" s="334" t="s">
        <v>1006</v>
      </c>
      <c r="C4239" s="334" t="s">
        <v>159</v>
      </c>
      <c r="D4239" s="334" t="s">
        <v>1537</v>
      </c>
      <c r="E4239" s="334" t="s">
        <v>1041</v>
      </c>
      <c r="F4239" s="334" t="str">
        <f t="shared" si="201"/>
        <v>Khulna FR Non-PNP</v>
      </c>
      <c r="G4239" s="338">
        <v>4329463</v>
      </c>
      <c r="H4239" s="336">
        <v>836393.10551312321</v>
      </c>
      <c r="I4239" s="336">
        <v>-3.637978807091713E-11</v>
      </c>
      <c r="J4239" s="336"/>
      <c r="K4239" s="336"/>
      <c r="L4239" s="337">
        <f t="shared" si="199"/>
        <v>19.318633870138704</v>
      </c>
      <c r="M4239" s="337">
        <f t="shared" si="200"/>
        <v>-8.402840738197123E-16</v>
      </c>
    </row>
    <row r="4240" spans="1:13">
      <c r="A4240" s="334" t="s">
        <v>996</v>
      </c>
      <c r="B4240" s="334" t="s">
        <v>48</v>
      </c>
      <c r="C4240" s="334" t="s">
        <v>18</v>
      </c>
      <c r="D4240" s="334" t="s">
        <v>1537</v>
      </c>
      <c r="E4240" s="334" t="s">
        <v>1041</v>
      </c>
      <c r="F4240" s="334" t="str">
        <f t="shared" si="201"/>
        <v>Mymensingh FR Non-PNP</v>
      </c>
      <c r="G4240" s="338">
        <v>1084778</v>
      </c>
      <c r="H4240" s="336">
        <v>167324.79194156994</v>
      </c>
      <c r="I4240" s="336">
        <v>4339.1120000000001</v>
      </c>
      <c r="J4240" s="336"/>
      <c r="K4240" s="336"/>
      <c r="L4240" s="337">
        <f t="shared" si="199"/>
        <v>15.424795851461766</v>
      </c>
      <c r="M4240" s="337">
        <f t="shared" si="200"/>
        <v>0.4</v>
      </c>
    </row>
    <row r="4241" spans="1:13">
      <c r="A4241" s="334" t="s">
        <v>1280</v>
      </c>
      <c r="B4241" s="334" t="s">
        <v>52</v>
      </c>
      <c r="C4241" s="334" t="s">
        <v>52</v>
      </c>
      <c r="D4241" s="334" t="s">
        <v>1537</v>
      </c>
      <c r="E4241" s="334" t="s">
        <v>1041</v>
      </c>
      <c r="F4241" s="334" t="str">
        <f t="shared" si="201"/>
        <v>Dhaka FR Non-PNP</v>
      </c>
      <c r="G4241" s="338">
        <v>1662797</v>
      </c>
      <c r="H4241" s="336">
        <v>275039.33778647776</v>
      </c>
      <c r="I4241" s="336">
        <v>6651.1880000000001</v>
      </c>
      <c r="J4241" s="336"/>
      <c r="K4241" s="336"/>
      <c r="L4241" s="337">
        <f t="shared" si="199"/>
        <v>16.540764614470543</v>
      </c>
      <c r="M4241" s="337">
        <f t="shared" si="200"/>
        <v>0.4</v>
      </c>
    </row>
    <row r="4242" spans="1:13">
      <c r="A4242" s="334" t="s">
        <v>1120</v>
      </c>
      <c r="B4242" s="334" t="s">
        <v>606</v>
      </c>
      <c r="C4242" s="334" t="s">
        <v>107</v>
      </c>
      <c r="D4242" s="334" t="s">
        <v>1537</v>
      </c>
      <c r="E4242" s="334" t="s">
        <v>1041</v>
      </c>
      <c r="F4242" s="334" t="str">
        <f t="shared" si="201"/>
        <v>Rajshahi FR Non-PNP</v>
      </c>
      <c r="G4242" s="338">
        <v>827451</v>
      </c>
      <c r="H4242" s="336">
        <v>131120.92132239568</v>
      </c>
      <c r="I4242" s="336">
        <v>3309.8040000000001</v>
      </c>
      <c r="J4242" s="336"/>
      <c r="K4242" s="336"/>
      <c r="L4242" s="337">
        <f t="shared" si="199"/>
        <v>15.846366893314007</v>
      </c>
      <c r="M4242" s="337">
        <f t="shared" si="200"/>
        <v>0.4</v>
      </c>
    </row>
    <row r="4243" spans="1:13">
      <c r="A4243" s="334" t="s">
        <v>1162</v>
      </c>
      <c r="B4243" s="334" t="s">
        <v>1163</v>
      </c>
      <c r="C4243" s="334" t="s">
        <v>159</v>
      </c>
      <c r="D4243" s="334" t="s">
        <v>1537</v>
      </c>
      <c r="E4243" s="334" t="s">
        <v>1041</v>
      </c>
      <c r="F4243" s="334" t="str">
        <f t="shared" si="201"/>
        <v>Khulna FR Non-PNP</v>
      </c>
      <c r="G4243" s="338">
        <v>1306661</v>
      </c>
      <c r="H4243" s="336">
        <v>197590.93438371507</v>
      </c>
      <c r="I4243" s="336">
        <v>5226.6440000000002</v>
      </c>
      <c r="J4243" s="336"/>
      <c r="K4243" s="336"/>
      <c r="L4243" s="337">
        <f t="shared" si="199"/>
        <v>15.121820761751906</v>
      </c>
      <c r="M4243" s="337">
        <f t="shared" si="200"/>
        <v>0.4</v>
      </c>
    </row>
    <row r="4244" spans="1:13">
      <c r="A4244" s="334" t="s">
        <v>1291</v>
      </c>
      <c r="B4244" s="334" t="s">
        <v>1139</v>
      </c>
      <c r="C4244" s="334" t="s">
        <v>189</v>
      </c>
      <c r="D4244" s="334" t="s">
        <v>1537</v>
      </c>
      <c r="E4244" s="334" t="s">
        <v>1041</v>
      </c>
      <c r="F4244" s="334" t="str">
        <f t="shared" si="201"/>
        <v>Barishal FR Non-PNP</v>
      </c>
      <c r="G4244" s="338">
        <v>1837715</v>
      </c>
      <c r="H4244" s="336">
        <v>316836.29965537367</v>
      </c>
      <c r="I4244" s="336">
        <v>28242.107959044224</v>
      </c>
      <c r="J4244" s="336"/>
      <c r="K4244" s="336"/>
      <c r="L4244" s="337">
        <f t="shared" si="199"/>
        <v>17.240774530075321</v>
      </c>
      <c r="M4244" s="337">
        <f t="shared" si="200"/>
        <v>1.5368056504433074</v>
      </c>
    </row>
    <row r="4245" spans="1:13">
      <c r="A4245" s="334" t="s">
        <v>1285</v>
      </c>
      <c r="B4245" s="334" t="s">
        <v>156</v>
      </c>
      <c r="C4245" s="334" t="s">
        <v>159</v>
      </c>
      <c r="D4245" s="334" t="s">
        <v>1537</v>
      </c>
      <c r="E4245" s="334" t="s">
        <v>1041</v>
      </c>
      <c r="F4245" s="334" t="str">
        <f t="shared" si="201"/>
        <v>Khulna FR Non-PNP</v>
      </c>
      <c r="G4245" s="338">
        <v>2308206</v>
      </c>
      <c r="H4245" s="336">
        <v>378595.83109448297</v>
      </c>
      <c r="I4245" s="336">
        <v>3945.9510266553589</v>
      </c>
      <c r="J4245" s="336"/>
      <c r="K4245" s="336"/>
      <c r="L4245" s="337">
        <f t="shared" si="199"/>
        <v>16.402168224780759</v>
      </c>
      <c r="M4245" s="337">
        <f t="shared" si="200"/>
        <v>0.1709531569823213</v>
      </c>
    </row>
    <row r="4246" spans="1:13">
      <c r="A4246" s="334" t="s">
        <v>1132</v>
      </c>
      <c r="B4246" s="334" t="s">
        <v>195</v>
      </c>
      <c r="C4246" s="334" t="s">
        <v>195</v>
      </c>
      <c r="D4246" s="334" t="s">
        <v>1537</v>
      </c>
      <c r="E4246" s="334" t="s">
        <v>1041</v>
      </c>
      <c r="F4246" s="334" t="str">
        <f t="shared" si="201"/>
        <v>Chattogram FR Non-PNP</v>
      </c>
      <c r="G4246" s="338">
        <v>1626137</v>
      </c>
      <c r="H4246" s="336">
        <v>229978.18646537422</v>
      </c>
      <c r="I4246" s="336">
        <v>6504.5479999999998</v>
      </c>
      <c r="J4246" s="336"/>
      <c r="K4246" s="336"/>
      <c r="L4246" s="337">
        <f t="shared" si="199"/>
        <v>14.142608308240586</v>
      </c>
      <c r="M4246" s="337">
        <f t="shared" si="200"/>
        <v>0.4</v>
      </c>
    </row>
    <row r="4247" spans="1:13">
      <c r="A4247" s="334" t="s">
        <v>1274</v>
      </c>
      <c r="B4247" s="334" t="s">
        <v>52</v>
      </c>
      <c r="C4247" s="334" t="s">
        <v>52</v>
      </c>
      <c r="D4247" s="334" t="s">
        <v>1537</v>
      </c>
      <c r="E4247" s="334" t="s">
        <v>1041</v>
      </c>
      <c r="F4247" s="334" t="str">
        <f t="shared" si="201"/>
        <v>Dhaka FR Non-PNP</v>
      </c>
      <c r="G4247" s="338">
        <v>3426147</v>
      </c>
      <c r="H4247" s="336">
        <v>591386.58861358778</v>
      </c>
      <c r="I4247" s="336">
        <v>13704.588</v>
      </c>
      <c r="J4247" s="336"/>
      <c r="K4247" s="336"/>
      <c r="L4247" s="337">
        <f t="shared" si="199"/>
        <v>17.260981172541275</v>
      </c>
      <c r="M4247" s="337">
        <f t="shared" si="200"/>
        <v>0.4</v>
      </c>
    </row>
    <row r="4248" spans="1:13">
      <c r="A4248" s="334" t="s">
        <v>1273</v>
      </c>
      <c r="B4248" s="334" t="s">
        <v>52</v>
      </c>
      <c r="C4248" s="334" t="s">
        <v>52</v>
      </c>
      <c r="D4248" s="334" t="s">
        <v>1537</v>
      </c>
      <c r="E4248" s="334" t="s">
        <v>1041</v>
      </c>
      <c r="F4248" s="334" t="str">
        <f t="shared" si="201"/>
        <v>Dhaka FR Non-PNP</v>
      </c>
      <c r="G4248" s="338">
        <v>3080071</v>
      </c>
      <c r="H4248" s="336">
        <v>498357.89987089718</v>
      </c>
      <c r="I4248" s="336">
        <v>12320.284</v>
      </c>
      <c r="J4248" s="336"/>
      <c r="K4248" s="336"/>
      <c r="L4248" s="337">
        <f t="shared" si="199"/>
        <v>16.180078312184921</v>
      </c>
      <c r="M4248" s="337">
        <f t="shared" si="200"/>
        <v>0.4</v>
      </c>
    </row>
    <row r="4249" spans="1:13">
      <c r="A4249" s="334" t="s">
        <v>1067</v>
      </c>
      <c r="B4249" s="334" t="s">
        <v>1068</v>
      </c>
      <c r="C4249" s="334" t="s">
        <v>159</v>
      </c>
      <c r="D4249" s="334" t="s">
        <v>1537</v>
      </c>
      <c r="E4249" s="334" t="s">
        <v>1041</v>
      </c>
      <c r="F4249" s="334" t="str">
        <f t="shared" si="201"/>
        <v>Khulna FR Non-PNP</v>
      </c>
      <c r="G4249" s="338">
        <v>1101017</v>
      </c>
      <c r="H4249" s="336">
        <v>184797.61425982375</v>
      </c>
      <c r="I4249" s="336">
        <v>798.38672321255581</v>
      </c>
      <c r="J4249" s="336"/>
      <c r="K4249" s="336"/>
      <c r="L4249" s="337">
        <f t="shared" si="199"/>
        <v>16.784265298339967</v>
      </c>
      <c r="M4249" s="337">
        <f t="shared" si="200"/>
        <v>7.2513569110427528E-2</v>
      </c>
    </row>
    <row r="4250" spans="1:13">
      <c r="A4250" s="334" t="s">
        <v>1108</v>
      </c>
      <c r="B4250" s="334" t="s">
        <v>52</v>
      </c>
      <c r="C4250" s="334" t="s">
        <v>52</v>
      </c>
      <c r="D4250" s="334" t="s">
        <v>1537</v>
      </c>
      <c r="E4250" s="334" t="s">
        <v>1041</v>
      </c>
      <c r="F4250" s="334" t="str">
        <f t="shared" si="201"/>
        <v>Dhaka FR Non-PNP</v>
      </c>
      <c r="G4250" s="338">
        <v>1730346</v>
      </c>
      <c r="H4250" s="336">
        <v>300522.41232621844</v>
      </c>
      <c r="I4250" s="336">
        <v>6921.384</v>
      </c>
      <c r="J4250" s="336"/>
      <c r="K4250" s="336"/>
      <c r="L4250" s="337">
        <f t="shared" si="199"/>
        <v>17.367764153887052</v>
      </c>
      <c r="M4250" s="337">
        <f t="shared" si="200"/>
        <v>0.4</v>
      </c>
    </row>
    <row r="4251" spans="1:13">
      <c r="A4251" s="334" t="s">
        <v>1072</v>
      </c>
      <c r="B4251" s="334" t="s">
        <v>52</v>
      </c>
      <c r="C4251" s="334" t="s">
        <v>52</v>
      </c>
      <c r="D4251" s="334" t="s">
        <v>1537</v>
      </c>
      <c r="E4251" s="334" t="s">
        <v>1041</v>
      </c>
      <c r="F4251" s="334" t="str">
        <f t="shared" si="201"/>
        <v>Dhaka FR Non-PNP</v>
      </c>
      <c r="G4251" s="338">
        <v>755530</v>
      </c>
      <c r="H4251" s="336">
        <v>107335.7014608356</v>
      </c>
      <c r="I4251" s="336">
        <v>3022.12</v>
      </c>
      <c r="J4251" s="336"/>
      <c r="K4251" s="336"/>
      <c r="L4251" s="337">
        <f t="shared" si="199"/>
        <v>14.206676301514909</v>
      </c>
      <c r="M4251" s="337">
        <f t="shared" si="200"/>
        <v>0.4</v>
      </c>
    </row>
    <row r="4252" spans="1:13">
      <c r="A4252" s="334" t="s">
        <v>1198</v>
      </c>
      <c r="B4252" s="334" t="s">
        <v>325</v>
      </c>
      <c r="C4252" s="334" t="s">
        <v>389</v>
      </c>
      <c r="D4252" s="334" t="s">
        <v>1537</v>
      </c>
      <c r="E4252" s="334" t="s">
        <v>1041</v>
      </c>
      <c r="F4252" s="334" t="str">
        <f t="shared" si="201"/>
        <v>Rangpur FR Non-PNP</v>
      </c>
      <c r="G4252" s="338">
        <v>1146421</v>
      </c>
      <c r="H4252" s="336">
        <v>108085.46835624574</v>
      </c>
      <c r="I4252" s="336">
        <v>4585.6840000000002</v>
      </c>
      <c r="J4252" s="336"/>
      <c r="K4252" s="336"/>
      <c r="L4252" s="337">
        <f t="shared" si="199"/>
        <v>9.428078197821371</v>
      </c>
      <c r="M4252" s="337">
        <f t="shared" si="200"/>
        <v>0.4</v>
      </c>
    </row>
    <row r="4253" spans="1:13">
      <c r="A4253" s="334" t="s">
        <v>1200</v>
      </c>
      <c r="B4253" s="334" t="s">
        <v>103</v>
      </c>
      <c r="C4253" s="334" t="s">
        <v>52</v>
      </c>
      <c r="D4253" s="334" t="s">
        <v>1537</v>
      </c>
      <c r="E4253" s="334" t="s">
        <v>1041</v>
      </c>
      <c r="F4253" s="334" t="str">
        <f t="shared" si="201"/>
        <v>Dhaka FR Non-PNP</v>
      </c>
      <c r="G4253" s="338">
        <v>1471360</v>
      </c>
      <c r="H4253" s="336">
        <v>241998.37326331186</v>
      </c>
      <c r="I4253" s="336">
        <v>5885.4400000000005</v>
      </c>
      <c r="J4253" s="336"/>
      <c r="K4253" s="336"/>
      <c r="L4253" s="337">
        <f t="shared" si="199"/>
        <v>16.447257860979764</v>
      </c>
      <c r="M4253" s="337">
        <f t="shared" si="200"/>
        <v>0.4</v>
      </c>
    </row>
    <row r="4254" spans="1:13">
      <c r="A4254" s="334" t="s">
        <v>1049</v>
      </c>
      <c r="B4254" s="334" t="s">
        <v>79</v>
      </c>
      <c r="C4254" s="334" t="s">
        <v>52</v>
      </c>
      <c r="D4254" s="334" t="s">
        <v>1537</v>
      </c>
      <c r="E4254" s="334" t="s">
        <v>1041</v>
      </c>
      <c r="F4254" s="334" t="str">
        <f t="shared" si="201"/>
        <v>Dhaka FR Non-PNP</v>
      </c>
      <c r="G4254" s="338">
        <v>1780881</v>
      </c>
      <c r="H4254" s="336">
        <v>253192.12044557263</v>
      </c>
      <c r="I4254" s="336">
        <v>7123.5240000000003</v>
      </c>
      <c r="J4254" s="336"/>
      <c r="K4254" s="336"/>
      <c r="L4254" s="337">
        <f t="shared" si="199"/>
        <v>14.217239694599057</v>
      </c>
      <c r="M4254" s="337">
        <f t="shared" si="200"/>
        <v>0.4</v>
      </c>
    </row>
    <row r="4255" spans="1:13">
      <c r="A4255" s="334" t="s">
        <v>1144</v>
      </c>
      <c r="B4255" s="334" t="s">
        <v>211</v>
      </c>
      <c r="C4255" s="334" t="s">
        <v>189</v>
      </c>
      <c r="D4255" s="334" t="s">
        <v>1537</v>
      </c>
      <c r="E4255" s="334" t="s">
        <v>1041</v>
      </c>
      <c r="F4255" s="334" t="str">
        <f t="shared" si="201"/>
        <v>Barishal FR Non-PNP</v>
      </c>
      <c r="G4255" s="338">
        <v>1680897</v>
      </c>
      <c r="H4255" s="336">
        <v>251757.25042966983</v>
      </c>
      <c r="I4255" s="336">
        <v>6723.5879999999997</v>
      </c>
      <c r="J4255" s="336"/>
      <c r="K4255" s="336"/>
      <c r="L4255" s="337">
        <f t="shared" si="199"/>
        <v>14.977553676975438</v>
      </c>
      <c r="M4255" s="337">
        <f t="shared" si="200"/>
        <v>0.4</v>
      </c>
    </row>
    <row r="4256" spans="1:13">
      <c r="A4256" s="334" t="s">
        <v>1133</v>
      </c>
      <c r="B4256" s="334" t="s">
        <v>389</v>
      </c>
      <c r="C4256" s="334" t="s">
        <v>389</v>
      </c>
      <c r="D4256" s="334" t="s">
        <v>1537</v>
      </c>
      <c r="E4256" s="334" t="s">
        <v>1041</v>
      </c>
      <c r="F4256" s="334" t="str">
        <f t="shared" si="201"/>
        <v>Rangpur FR Non-PNP</v>
      </c>
      <c r="G4256" s="338">
        <v>1250741</v>
      </c>
      <c r="H4256" s="336">
        <v>192726.19905899852</v>
      </c>
      <c r="I4256" s="336">
        <v>5002.9639999999999</v>
      </c>
      <c r="J4256" s="336"/>
      <c r="K4256" s="336"/>
      <c r="L4256" s="337">
        <f t="shared" si="199"/>
        <v>15.408961492347217</v>
      </c>
      <c r="M4256" s="337">
        <f t="shared" si="200"/>
        <v>0.4</v>
      </c>
    </row>
    <row r="4257" spans="1:13">
      <c r="A4257" s="334" t="s">
        <v>1292</v>
      </c>
      <c r="B4257" s="334" t="s">
        <v>52</v>
      </c>
      <c r="C4257" s="334" t="s">
        <v>52</v>
      </c>
      <c r="D4257" s="334" t="s">
        <v>1537</v>
      </c>
      <c r="E4257" s="334" t="s">
        <v>1041</v>
      </c>
      <c r="F4257" s="334" t="str">
        <f t="shared" si="201"/>
        <v>Dhaka FR Non-PNP</v>
      </c>
      <c r="G4257" s="338">
        <v>2318451</v>
      </c>
      <c r="H4257" s="336">
        <v>402195.27097903681</v>
      </c>
      <c r="I4257" s="336">
        <v>9273.8040000000001</v>
      </c>
      <c r="J4257" s="336"/>
      <c r="K4257" s="336"/>
      <c r="L4257" s="337">
        <f t="shared" si="199"/>
        <v>17.347585563768085</v>
      </c>
      <c r="M4257" s="337">
        <f t="shared" si="200"/>
        <v>0.4</v>
      </c>
    </row>
    <row r="4258" spans="1:13">
      <c r="A4258" s="334" t="s">
        <v>1252</v>
      </c>
      <c r="B4258" s="334" t="s">
        <v>192</v>
      </c>
      <c r="C4258" s="334" t="s">
        <v>52</v>
      </c>
      <c r="D4258" s="334" t="s">
        <v>1537</v>
      </c>
      <c r="E4258" s="334" t="s">
        <v>1041</v>
      </c>
      <c r="F4258" s="334" t="str">
        <f t="shared" si="201"/>
        <v>Dhaka FR Non-PNP</v>
      </c>
      <c r="G4258" s="338">
        <v>1658776</v>
      </c>
      <c r="H4258" s="336">
        <v>308789.62408538396</v>
      </c>
      <c r="I4258" s="336">
        <v>6635.1040000000003</v>
      </c>
      <c r="J4258" s="336"/>
      <c r="K4258" s="336"/>
      <c r="L4258" s="337">
        <f t="shared" si="199"/>
        <v>18.615510719071409</v>
      </c>
      <c r="M4258" s="337">
        <f t="shared" si="200"/>
        <v>0.4</v>
      </c>
    </row>
    <row r="4259" spans="1:13">
      <c r="A4259" s="334" t="s">
        <v>1294</v>
      </c>
      <c r="B4259" s="334" t="s">
        <v>52</v>
      </c>
      <c r="C4259" s="334" t="s">
        <v>52</v>
      </c>
      <c r="D4259" s="334" t="s">
        <v>1537</v>
      </c>
      <c r="E4259" s="334" t="s">
        <v>1041</v>
      </c>
      <c r="F4259" s="334" t="str">
        <f t="shared" si="201"/>
        <v>Dhaka FR Non-PNP</v>
      </c>
      <c r="G4259" s="338">
        <v>951421</v>
      </c>
      <c r="H4259" s="336">
        <v>141201.39016836265</v>
      </c>
      <c r="I4259" s="336">
        <v>7.2759576141834259E-12</v>
      </c>
      <c r="J4259" s="336"/>
      <c r="K4259" s="336"/>
      <c r="L4259" s="337">
        <f t="shared" si="199"/>
        <v>14.841105059522825</v>
      </c>
      <c r="M4259" s="337">
        <f t="shared" si="200"/>
        <v>7.6474637559854428E-16</v>
      </c>
    </row>
    <row r="4260" spans="1:13">
      <c r="A4260" s="334" t="s">
        <v>1262</v>
      </c>
      <c r="B4260" s="334" t="s">
        <v>79</v>
      </c>
      <c r="C4260" s="334" t="s">
        <v>52</v>
      </c>
      <c r="D4260" s="334" t="s">
        <v>1537</v>
      </c>
      <c r="E4260" s="334" t="s">
        <v>1041</v>
      </c>
      <c r="F4260" s="334" t="str">
        <f t="shared" si="201"/>
        <v>Dhaka FR Non-PNP</v>
      </c>
      <c r="G4260" s="338">
        <v>1915424</v>
      </c>
      <c r="H4260" s="336">
        <v>317506.83087310067</v>
      </c>
      <c r="I4260" s="336">
        <v>7661.6959999999999</v>
      </c>
      <c r="J4260" s="336"/>
      <c r="K4260" s="336"/>
      <c r="L4260" s="337">
        <f t="shared" si="199"/>
        <v>16.576321006372513</v>
      </c>
      <c r="M4260" s="337">
        <f t="shared" si="200"/>
        <v>0.4</v>
      </c>
    </row>
    <row r="4261" spans="1:13">
      <c r="A4261" s="334" t="s">
        <v>1111</v>
      </c>
      <c r="B4261" s="334" t="s">
        <v>52</v>
      </c>
      <c r="C4261" s="334" t="s">
        <v>52</v>
      </c>
      <c r="D4261" s="334" t="s">
        <v>1537</v>
      </c>
      <c r="E4261" s="334" t="s">
        <v>1041</v>
      </c>
      <c r="F4261" s="334" t="str">
        <f t="shared" si="201"/>
        <v>Dhaka FR Non-PNP</v>
      </c>
      <c r="G4261" s="338">
        <v>1978339</v>
      </c>
      <c r="H4261" s="336">
        <v>330890.96300960495</v>
      </c>
      <c r="I4261" s="336">
        <v>7913.3559999999998</v>
      </c>
      <c r="J4261" s="336"/>
      <c r="K4261" s="336"/>
      <c r="L4261" s="337">
        <f t="shared" si="199"/>
        <v>16.72569579882947</v>
      </c>
      <c r="M4261" s="337">
        <f t="shared" si="200"/>
        <v>0.4</v>
      </c>
    </row>
    <row r="4262" spans="1:13">
      <c r="A4262" s="334" t="s">
        <v>1266</v>
      </c>
      <c r="B4262" s="334" t="s">
        <v>76</v>
      </c>
      <c r="C4262" s="334" t="s">
        <v>195</v>
      </c>
      <c r="D4262" s="334" t="s">
        <v>1537</v>
      </c>
      <c r="E4262" s="334" t="s">
        <v>1041</v>
      </c>
      <c r="F4262" s="334" t="str">
        <f t="shared" si="201"/>
        <v>Chattogram FR Non-PNP</v>
      </c>
      <c r="G4262" s="338">
        <v>3922909</v>
      </c>
      <c r="H4262" s="336">
        <v>687616.75860728836</v>
      </c>
      <c r="I4262" s="336">
        <v>15691.636</v>
      </c>
      <c r="J4262" s="336"/>
      <c r="K4262" s="336"/>
      <c r="L4262" s="337">
        <f t="shared" si="199"/>
        <v>17.528236280966201</v>
      </c>
      <c r="M4262" s="337">
        <f t="shared" si="200"/>
        <v>0.4</v>
      </c>
    </row>
    <row r="4263" spans="1:13">
      <c r="A4263" s="334" t="s">
        <v>1152</v>
      </c>
      <c r="B4263" s="334" t="s">
        <v>52</v>
      </c>
      <c r="C4263" s="334" t="s">
        <v>52</v>
      </c>
      <c r="D4263" s="334" t="s">
        <v>1537</v>
      </c>
      <c r="E4263" s="334" t="s">
        <v>1041</v>
      </c>
      <c r="F4263" s="334" t="str">
        <f t="shared" si="201"/>
        <v>Dhaka FR Non-PNP</v>
      </c>
      <c r="G4263" s="338">
        <v>1796607</v>
      </c>
      <c r="H4263" s="336">
        <v>289525.77993464697</v>
      </c>
      <c r="I4263" s="336">
        <v>7186.4279999999999</v>
      </c>
      <c r="J4263" s="336"/>
      <c r="K4263" s="336"/>
      <c r="L4263" s="337">
        <f t="shared" si="199"/>
        <v>16.11514259571776</v>
      </c>
      <c r="M4263" s="337">
        <f t="shared" si="200"/>
        <v>0.4</v>
      </c>
    </row>
    <row r="4264" spans="1:13">
      <c r="A4264" s="334" t="s">
        <v>1180</v>
      </c>
      <c r="B4264" s="334" t="s">
        <v>52</v>
      </c>
      <c r="C4264" s="334" t="s">
        <v>52</v>
      </c>
      <c r="D4264" s="334" t="s">
        <v>1537</v>
      </c>
      <c r="E4264" s="334" t="s">
        <v>1041</v>
      </c>
      <c r="F4264" s="334" t="str">
        <f t="shared" si="201"/>
        <v>Dhaka FR Non-PNP</v>
      </c>
      <c r="G4264" s="338">
        <v>2486899</v>
      </c>
      <c r="H4264" s="336">
        <v>400545.04136714863</v>
      </c>
      <c r="I4264" s="336">
        <v>9947.5959999999995</v>
      </c>
      <c r="J4264" s="336"/>
      <c r="K4264" s="336"/>
      <c r="L4264" s="337">
        <f t="shared" si="199"/>
        <v>16.106204609320628</v>
      </c>
      <c r="M4264" s="337">
        <f t="shared" si="200"/>
        <v>0.4</v>
      </c>
    </row>
    <row r="4265" spans="1:13">
      <c r="A4265" s="334" t="s">
        <v>1101</v>
      </c>
      <c r="B4265" s="334" t="s">
        <v>18</v>
      </c>
      <c r="C4265" s="334" t="s">
        <v>18</v>
      </c>
      <c r="D4265" s="334" t="s">
        <v>1537</v>
      </c>
      <c r="E4265" s="334" t="s">
        <v>1041</v>
      </c>
      <c r="F4265" s="334" t="str">
        <f t="shared" si="201"/>
        <v>Mymensingh FR Non-PNP</v>
      </c>
      <c r="G4265" s="338">
        <v>1691250</v>
      </c>
      <c r="H4265" s="336">
        <v>265610.21065260406</v>
      </c>
      <c r="I4265" s="336">
        <v>6765</v>
      </c>
      <c r="J4265" s="336"/>
      <c r="K4265" s="336"/>
      <c r="L4265" s="337">
        <f t="shared" si="199"/>
        <v>15.704964414049019</v>
      </c>
      <c r="M4265" s="337">
        <f t="shared" si="200"/>
        <v>0.4</v>
      </c>
    </row>
    <row r="4266" spans="1:13">
      <c r="A4266" s="334" t="s">
        <v>1062</v>
      </c>
      <c r="B4266" s="334" t="s">
        <v>195</v>
      </c>
      <c r="C4266" s="334" t="s">
        <v>195</v>
      </c>
      <c r="D4266" s="334" t="s">
        <v>1537</v>
      </c>
      <c r="E4266" s="334" t="s">
        <v>1041</v>
      </c>
      <c r="F4266" s="334" t="str">
        <f t="shared" si="201"/>
        <v>Chattogram FR Non-PNP</v>
      </c>
      <c r="G4266" s="338">
        <v>1586567</v>
      </c>
      <c r="H4266" s="336">
        <v>246422.70033680173</v>
      </c>
      <c r="I4266" s="336">
        <v>6346.268</v>
      </c>
      <c r="J4266" s="336"/>
      <c r="K4266" s="336"/>
      <c r="L4266" s="337">
        <f t="shared" si="199"/>
        <v>15.531818091312989</v>
      </c>
      <c r="M4266" s="337">
        <f t="shared" si="200"/>
        <v>0.4</v>
      </c>
    </row>
    <row r="4267" spans="1:13">
      <c r="A4267" s="334" t="s">
        <v>1299</v>
      </c>
      <c r="B4267" s="334" t="s">
        <v>1071</v>
      </c>
      <c r="C4267" s="334" t="s">
        <v>159</v>
      </c>
      <c r="D4267" s="334" t="s">
        <v>1537</v>
      </c>
      <c r="E4267" s="334" t="s">
        <v>1041</v>
      </c>
      <c r="F4267" s="334" t="str">
        <f t="shared" si="201"/>
        <v>Khulna FR Non-PNP</v>
      </c>
      <c r="G4267" s="338">
        <v>1325548</v>
      </c>
      <c r="H4267" s="336">
        <v>250290.05288006199</v>
      </c>
      <c r="I4267" s="336">
        <v>119297.02146574255</v>
      </c>
      <c r="J4267" s="336"/>
      <c r="K4267" s="336"/>
      <c r="L4267" s="337">
        <f t="shared" si="199"/>
        <v>18.882005999033002</v>
      </c>
      <c r="M4267" s="337">
        <f t="shared" si="200"/>
        <v>8.9998265974331044</v>
      </c>
    </row>
    <row r="4268" spans="1:13">
      <c r="A4268" s="334" t="s">
        <v>1260</v>
      </c>
      <c r="B4268" s="334" t="s">
        <v>52</v>
      </c>
      <c r="C4268" s="334" t="s">
        <v>52</v>
      </c>
      <c r="D4268" s="334" t="s">
        <v>1537</v>
      </c>
      <c r="E4268" s="334" t="s">
        <v>1041</v>
      </c>
      <c r="F4268" s="334" t="str">
        <f t="shared" si="201"/>
        <v>Dhaka FR Non-PNP</v>
      </c>
      <c r="G4268" s="338">
        <v>2163123</v>
      </c>
      <c r="H4268" s="336">
        <v>352281.16190382297</v>
      </c>
      <c r="I4268" s="336">
        <v>8652.4920000000002</v>
      </c>
      <c r="J4268" s="336"/>
      <c r="K4268" s="336"/>
      <c r="L4268" s="337">
        <f t="shared" si="199"/>
        <v>16.285766546970422</v>
      </c>
      <c r="M4268" s="337">
        <f t="shared" si="200"/>
        <v>0.4</v>
      </c>
    </row>
    <row r="4269" spans="1:13">
      <c r="A4269" s="334" t="s">
        <v>1267</v>
      </c>
      <c r="B4269" s="334" t="s">
        <v>1150</v>
      </c>
      <c r="C4269" s="334" t="s">
        <v>389</v>
      </c>
      <c r="D4269" s="334" t="s">
        <v>1537</v>
      </c>
      <c r="E4269" s="334" t="s">
        <v>1041</v>
      </c>
      <c r="F4269" s="334" t="str">
        <f t="shared" si="201"/>
        <v>Rangpur FR Non-PNP</v>
      </c>
      <c r="G4269" s="338">
        <v>1817941</v>
      </c>
      <c r="H4269" s="336">
        <v>296423.80890352483</v>
      </c>
      <c r="I4269" s="336">
        <v>0</v>
      </c>
      <c r="J4269" s="336"/>
      <c r="K4269" s="336"/>
      <c r="L4269" s="337">
        <f t="shared" si="199"/>
        <v>16.305469149082661</v>
      </c>
      <c r="M4269" s="337">
        <f t="shared" si="200"/>
        <v>0</v>
      </c>
    </row>
    <row r="4270" spans="1:13">
      <c r="A4270" s="334" t="s">
        <v>1070</v>
      </c>
      <c r="B4270" s="334" t="s">
        <v>1071</v>
      </c>
      <c r="C4270" s="334" t="s">
        <v>159</v>
      </c>
      <c r="D4270" s="334" t="s">
        <v>1537</v>
      </c>
      <c r="E4270" s="334" t="s">
        <v>1041</v>
      </c>
      <c r="F4270" s="334" t="str">
        <f t="shared" si="201"/>
        <v>Khulna FR Non-PNP</v>
      </c>
      <c r="G4270" s="338">
        <v>918385</v>
      </c>
      <c r="H4270" s="336">
        <v>148961.02283530962</v>
      </c>
      <c r="I4270" s="336">
        <v>3673.54</v>
      </c>
      <c r="J4270" s="336"/>
      <c r="K4270" s="336"/>
      <c r="L4270" s="337">
        <f t="shared" si="199"/>
        <v>16.219888481988448</v>
      </c>
      <c r="M4270" s="337">
        <f t="shared" si="200"/>
        <v>0.4</v>
      </c>
    </row>
    <row r="4271" spans="1:13">
      <c r="A4271" s="334" t="s">
        <v>1256</v>
      </c>
      <c r="B4271" s="334" t="s">
        <v>52</v>
      </c>
      <c r="C4271" s="334" t="s">
        <v>52</v>
      </c>
      <c r="D4271" s="334" t="s">
        <v>1537</v>
      </c>
      <c r="E4271" s="334" t="s">
        <v>1041</v>
      </c>
      <c r="F4271" s="334" t="str">
        <f t="shared" si="201"/>
        <v>Dhaka FR Non-PNP</v>
      </c>
      <c r="G4271" s="338">
        <v>1309487</v>
      </c>
      <c r="H4271" s="336">
        <v>202609.44977308286</v>
      </c>
      <c r="I4271" s="336">
        <v>5237.9480000000003</v>
      </c>
      <c r="J4271" s="336"/>
      <c r="K4271" s="336"/>
      <c r="L4271" s="337">
        <f t="shared" si="199"/>
        <v>15.472429262228863</v>
      </c>
      <c r="M4271" s="337">
        <f t="shared" si="200"/>
        <v>0.4</v>
      </c>
    </row>
    <row r="4272" spans="1:13">
      <c r="A4272" s="334" t="s">
        <v>1259</v>
      </c>
      <c r="B4272" s="334" t="s">
        <v>195</v>
      </c>
      <c r="C4272" s="334" t="s">
        <v>195</v>
      </c>
      <c r="D4272" s="334" t="s">
        <v>1537</v>
      </c>
      <c r="E4272" s="334" t="s">
        <v>1041</v>
      </c>
      <c r="F4272" s="334" t="str">
        <f t="shared" si="201"/>
        <v>Chattogram FR Non-PNP</v>
      </c>
      <c r="G4272" s="338">
        <v>1453534</v>
      </c>
      <c r="H4272" s="336">
        <v>230275.61478656079</v>
      </c>
      <c r="I4272" s="336">
        <v>74101.758251100589</v>
      </c>
      <c r="J4272" s="336"/>
      <c r="K4272" s="336"/>
      <c r="L4272" s="337">
        <f t="shared" si="199"/>
        <v>15.842464970655023</v>
      </c>
      <c r="M4272" s="337">
        <f t="shared" si="200"/>
        <v>5.0980409299748466</v>
      </c>
    </row>
    <row r="4273" spans="1:13">
      <c r="A4273" s="334" t="s">
        <v>1281</v>
      </c>
      <c r="B4273" s="334" t="s">
        <v>323</v>
      </c>
      <c r="C4273" s="334" t="s">
        <v>389</v>
      </c>
      <c r="D4273" s="334" t="s">
        <v>1537</v>
      </c>
      <c r="E4273" s="334" t="s">
        <v>1041</v>
      </c>
      <c r="F4273" s="334" t="str">
        <f t="shared" si="201"/>
        <v>Rangpur FR Non-PNP</v>
      </c>
      <c r="G4273" s="338">
        <v>1663833</v>
      </c>
      <c r="H4273" s="336">
        <v>263175.5562053821</v>
      </c>
      <c r="I4273" s="336">
        <v>6655.3320000000003</v>
      </c>
      <c r="J4273" s="336"/>
      <c r="K4273" s="336"/>
      <c r="L4273" s="337">
        <f t="shared" si="199"/>
        <v>15.817426160280634</v>
      </c>
      <c r="M4273" s="337">
        <f t="shared" si="200"/>
        <v>0.4</v>
      </c>
    </row>
    <row r="4274" spans="1:13">
      <c r="A4274" s="334" t="s">
        <v>1121</v>
      </c>
      <c r="B4274" s="334" t="s">
        <v>52</v>
      </c>
      <c r="C4274" s="334" t="s">
        <v>52</v>
      </c>
      <c r="D4274" s="334" t="s">
        <v>1537</v>
      </c>
      <c r="E4274" s="334" t="s">
        <v>1041</v>
      </c>
      <c r="F4274" s="334" t="str">
        <f t="shared" si="201"/>
        <v>Dhaka FR Non-PNP</v>
      </c>
      <c r="G4274" s="338">
        <v>1334209</v>
      </c>
      <c r="H4274" s="336">
        <v>222849.45600126975</v>
      </c>
      <c r="I4274" s="336">
        <v>5336.8360000000002</v>
      </c>
      <c r="J4274" s="336"/>
      <c r="K4274" s="336"/>
      <c r="L4274" s="337">
        <f t="shared" si="199"/>
        <v>16.702739675813142</v>
      </c>
      <c r="M4274" s="337">
        <f t="shared" si="200"/>
        <v>0.4</v>
      </c>
    </row>
    <row r="4275" spans="1:13">
      <c r="A4275" s="334" t="s">
        <v>1135</v>
      </c>
      <c r="B4275" s="334" t="s">
        <v>79</v>
      </c>
      <c r="C4275" s="334" t="s">
        <v>52</v>
      </c>
      <c r="D4275" s="334" t="s">
        <v>1537</v>
      </c>
      <c r="E4275" s="334" t="s">
        <v>1041</v>
      </c>
      <c r="F4275" s="334" t="str">
        <f t="shared" si="201"/>
        <v>Dhaka FR Non-PNP</v>
      </c>
      <c r="G4275" s="338">
        <v>2122258</v>
      </c>
      <c r="H4275" s="336">
        <v>343008.69749784598</v>
      </c>
      <c r="I4275" s="336">
        <v>8489.0320000000011</v>
      </c>
      <c r="J4275" s="336"/>
      <c r="K4275" s="336"/>
      <c r="L4275" s="337">
        <f t="shared" si="199"/>
        <v>16.162441017908566</v>
      </c>
      <c r="M4275" s="337">
        <f t="shared" si="200"/>
        <v>0.4</v>
      </c>
    </row>
    <row r="4276" spans="1:13">
      <c r="A4276" s="334" t="s">
        <v>1210</v>
      </c>
      <c r="B4276" s="334" t="s">
        <v>512</v>
      </c>
      <c r="C4276" s="334" t="s">
        <v>159</v>
      </c>
      <c r="D4276" s="334" t="s">
        <v>1537</v>
      </c>
      <c r="E4276" s="334" t="s">
        <v>1041</v>
      </c>
      <c r="F4276" s="334" t="str">
        <f t="shared" si="201"/>
        <v>Khulna FR Non-PNP</v>
      </c>
      <c r="G4276" s="338">
        <v>1532008</v>
      </c>
      <c r="H4276" s="336">
        <v>256428.12360402494</v>
      </c>
      <c r="I4276" s="336">
        <v>6128.0320000000002</v>
      </c>
      <c r="J4276" s="336"/>
      <c r="K4276" s="336"/>
      <c r="L4276" s="337">
        <f t="shared" si="199"/>
        <v>16.738040767673859</v>
      </c>
      <c r="M4276" s="337">
        <f t="shared" si="200"/>
        <v>0.4</v>
      </c>
    </row>
    <row r="4277" spans="1:13">
      <c r="A4277" s="334" t="s">
        <v>1167</v>
      </c>
      <c r="B4277" s="334" t="s">
        <v>150</v>
      </c>
      <c r="C4277" s="334" t="s">
        <v>107</v>
      </c>
      <c r="D4277" s="334" t="s">
        <v>1537</v>
      </c>
      <c r="E4277" s="334" t="s">
        <v>1041</v>
      </c>
      <c r="F4277" s="334" t="str">
        <f t="shared" si="201"/>
        <v>Rajshahi FR Non-PNP</v>
      </c>
      <c r="G4277" s="338">
        <v>1052456</v>
      </c>
      <c r="H4277" s="336">
        <v>162815.98750258063</v>
      </c>
      <c r="I4277" s="336">
        <v>4209.8240000000005</v>
      </c>
      <c r="J4277" s="336"/>
      <c r="K4277" s="336"/>
      <c r="L4277" s="337">
        <f t="shared" si="199"/>
        <v>15.470099225295938</v>
      </c>
      <c r="M4277" s="337">
        <f t="shared" si="200"/>
        <v>0.4</v>
      </c>
    </row>
    <row r="4278" spans="1:13">
      <c r="A4278" s="334" t="s">
        <v>1082</v>
      </c>
      <c r="B4278" s="334" t="s">
        <v>226</v>
      </c>
      <c r="C4278" s="334" t="s">
        <v>107</v>
      </c>
      <c r="D4278" s="334" t="s">
        <v>1537</v>
      </c>
      <c r="E4278" s="334" t="s">
        <v>1041</v>
      </c>
      <c r="F4278" s="334" t="str">
        <f t="shared" si="201"/>
        <v>Rajshahi FR Non-PNP</v>
      </c>
      <c r="G4278" s="338">
        <v>1016013</v>
      </c>
      <c r="H4278" s="336">
        <v>168233.17576816931</v>
      </c>
      <c r="I4278" s="336">
        <v>4064.0520000000001</v>
      </c>
      <c r="J4278" s="336"/>
      <c r="K4278" s="336"/>
      <c r="L4278" s="337">
        <f t="shared" si="199"/>
        <v>16.558171575380364</v>
      </c>
      <c r="M4278" s="337">
        <f t="shared" si="200"/>
        <v>0.4</v>
      </c>
    </row>
    <row r="4279" spans="1:13">
      <c r="A4279" s="334" t="s">
        <v>1203</v>
      </c>
      <c r="B4279" s="334" t="s">
        <v>79</v>
      </c>
      <c r="C4279" s="334" t="s">
        <v>52</v>
      </c>
      <c r="D4279" s="334" t="s">
        <v>1537</v>
      </c>
      <c r="E4279" s="334" t="s">
        <v>1041</v>
      </c>
      <c r="F4279" s="334" t="str">
        <f t="shared" si="201"/>
        <v>Dhaka FR Non-PNP</v>
      </c>
      <c r="G4279" s="338">
        <v>1792496</v>
      </c>
      <c r="H4279" s="336">
        <v>285592.52181493945</v>
      </c>
      <c r="I4279" s="336">
        <v>7169.9840000000004</v>
      </c>
      <c r="J4279" s="336"/>
      <c r="K4279" s="336"/>
      <c r="L4279" s="337">
        <f t="shared" si="199"/>
        <v>15.932672754357021</v>
      </c>
      <c r="M4279" s="337">
        <f t="shared" si="200"/>
        <v>0.4</v>
      </c>
    </row>
    <row r="4280" spans="1:13">
      <c r="A4280" s="334" t="s">
        <v>1244</v>
      </c>
      <c r="B4280" s="334" t="s">
        <v>1163</v>
      </c>
      <c r="C4280" s="334" t="s">
        <v>159</v>
      </c>
      <c r="D4280" s="334" t="s">
        <v>1537</v>
      </c>
      <c r="E4280" s="334" t="s">
        <v>1041</v>
      </c>
      <c r="F4280" s="334" t="str">
        <f t="shared" si="201"/>
        <v>Khulna FR Non-PNP</v>
      </c>
      <c r="G4280" s="338">
        <v>1607881</v>
      </c>
      <c r="H4280" s="336">
        <v>231390.14850312666</v>
      </c>
      <c r="I4280" s="336">
        <v>6431.5240000000003</v>
      </c>
      <c r="J4280" s="336"/>
      <c r="K4280" s="336"/>
      <c r="L4280" s="337">
        <f t="shared" si="199"/>
        <v>14.390999613971847</v>
      </c>
      <c r="M4280" s="337">
        <f t="shared" si="200"/>
        <v>0.4</v>
      </c>
    </row>
    <row r="4281" spans="1:13">
      <c r="A4281" s="334" t="s">
        <v>1173</v>
      </c>
      <c r="B4281" s="334" t="s">
        <v>79</v>
      </c>
      <c r="C4281" s="334" t="s">
        <v>52</v>
      </c>
      <c r="D4281" s="334" t="s">
        <v>1537</v>
      </c>
      <c r="E4281" s="334" t="s">
        <v>1041</v>
      </c>
      <c r="F4281" s="334" t="str">
        <f t="shared" si="201"/>
        <v>Dhaka FR Non-PNP</v>
      </c>
      <c r="G4281" s="338">
        <v>1531724</v>
      </c>
      <c r="H4281" s="336">
        <v>222530.50846575911</v>
      </c>
      <c r="I4281" s="336">
        <v>6126.8959999999997</v>
      </c>
      <c r="J4281" s="336"/>
      <c r="K4281" s="336"/>
      <c r="L4281" s="337">
        <f t="shared" si="199"/>
        <v>14.52810744401466</v>
      </c>
      <c r="M4281" s="337">
        <f t="shared" si="200"/>
        <v>0.4</v>
      </c>
    </row>
    <row r="4282" spans="1:13">
      <c r="A4282" s="334" t="s">
        <v>1204</v>
      </c>
      <c r="B4282" s="334" t="s">
        <v>542</v>
      </c>
      <c r="C4282" s="334" t="s">
        <v>52</v>
      </c>
      <c r="D4282" s="334" t="s">
        <v>1537</v>
      </c>
      <c r="E4282" s="334" t="s">
        <v>1041</v>
      </c>
      <c r="F4282" s="334" t="str">
        <f t="shared" si="201"/>
        <v>Dhaka FR Non-PNP</v>
      </c>
      <c r="G4282" s="338">
        <v>1115447</v>
      </c>
      <c r="H4282" s="336">
        <v>167590.00395207229</v>
      </c>
      <c r="I4282" s="336">
        <v>4461.7880000000005</v>
      </c>
      <c r="J4282" s="336"/>
      <c r="K4282" s="336"/>
      <c r="L4282" s="337">
        <f t="shared" si="199"/>
        <v>15.024470364981241</v>
      </c>
      <c r="M4282" s="337">
        <f t="shared" si="200"/>
        <v>0.4</v>
      </c>
    </row>
    <row r="4283" spans="1:13">
      <c r="A4283" s="334" t="s">
        <v>1054</v>
      </c>
      <c r="B4283" s="334" t="s">
        <v>487</v>
      </c>
      <c r="C4283" s="334" t="s">
        <v>52</v>
      </c>
      <c r="D4283" s="334" t="s">
        <v>1537</v>
      </c>
      <c r="E4283" s="334" t="s">
        <v>1041</v>
      </c>
      <c r="F4283" s="334" t="str">
        <f t="shared" si="201"/>
        <v>Dhaka FR Non-PNP</v>
      </c>
      <c r="G4283" s="338">
        <v>1413078</v>
      </c>
      <c r="H4283" s="336">
        <v>220224.68916409218</v>
      </c>
      <c r="I4283" s="336">
        <v>5652.3119999999999</v>
      </c>
      <c r="J4283" s="336"/>
      <c r="K4283" s="336"/>
      <c r="L4283" s="337">
        <f t="shared" si="199"/>
        <v>15.584751101078083</v>
      </c>
      <c r="M4283" s="337">
        <f t="shared" si="200"/>
        <v>0.4</v>
      </c>
    </row>
    <row r="4284" spans="1:13">
      <c r="A4284" s="334" t="s">
        <v>1175</v>
      </c>
      <c r="B4284" s="334" t="s">
        <v>79</v>
      </c>
      <c r="C4284" s="334" t="s">
        <v>52</v>
      </c>
      <c r="D4284" s="334" t="s">
        <v>1537</v>
      </c>
      <c r="E4284" s="334" t="s">
        <v>1041</v>
      </c>
      <c r="F4284" s="334" t="str">
        <f t="shared" si="201"/>
        <v>Dhaka FR Non-PNP</v>
      </c>
      <c r="G4284" s="338">
        <v>1967278</v>
      </c>
      <c r="H4284" s="336">
        <v>304429.42306367401</v>
      </c>
      <c r="I4284" s="336">
        <v>7869.1120000000001</v>
      </c>
      <c r="J4284" s="336"/>
      <c r="K4284" s="336"/>
      <c r="L4284" s="337">
        <f t="shared" si="199"/>
        <v>15.474651933467158</v>
      </c>
      <c r="M4284" s="337">
        <f t="shared" si="200"/>
        <v>0.4</v>
      </c>
    </row>
    <row r="4285" spans="1:13">
      <c r="A4285" s="334" t="s">
        <v>1223</v>
      </c>
      <c r="B4285" s="334" t="s">
        <v>79</v>
      </c>
      <c r="C4285" s="334" t="s">
        <v>52</v>
      </c>
      <c r="D4285" s="334" t="s">
        <v>1537</v>
      </c>
      <c r="E4285" s="334" t="s">
        <v>1041</v>
      </c>
      <c r="F4285" s="334" t="str">
        <f t="shared" si="201"/>
        <v>Dhaka FR Non-PNP</v>
      </c>
      <c r="G4285" s="338">
        <v>1480555</v>
      </c>
      <c r="H4285" s="336">
        <v>232848.87288884222</v>
      </c>
      <c r="I4285" s="336">
        <v>5922.22</v>
      </c>
      <c r="J4285" s="336"/>
      <c r="K4285" s="336"/>
      <c r="L4285" s="337">
        <f t="shared" si="199"/>
        <v>15.727134276595075</v>
      </c>
      <c r="M4285" s="337">
        <f t="shared" si="200"/>
        <v>0.4</v>
      </c>
    </row>
    <row r="4286" spans="1:13">
      <c r="A4286" s="334" t="s">
        <v>1234</v>
      </c>
      <c r="B4286" s="334" t="s">
        <v>908</v>
      </c>
      <c r="C4286" s="334" t="s">
        <v>131</v>
      </c>
      <c r="D4286" s="334" t="s">
        <v>1537</v>
      </c>
      <c r="E4286" s="334" t="s">
        <v>1041</v>
      </c>
      <c r="F4286" s="334" t="str">
        <f t="shared" si="201"/>
        <v>Sylhet FR Non-PNP</v>
      </c>
      <c r="G4286" s="338">
        <v>1607318</v>
      </c>
      <c r="H4286" s="336">
        <v>263147.03273417836</v>
      </c>
      <c r="I4286" s="336">
        <v>32153.539067098514</v>
      </c>
      <c r="J4286" s="336"/>
      <c r="K4286" s="336"/>
      <c r="L4286" s="337">
        <f t="shared" si="199"/>
        <v>16.371808984543094</v>
      </c>
      <c r="M4286" s="337">
        <f t="shared" si="200"/>
        <v>2.0004466488335546</v>
      </c>
    </row>
    <row r="4287" spans="1:13">
      <c r="A4287" s="334" t="s">
        <v>1066</v>
      </c>
      <c r="B4287" s="334" t="s">
        <v>18</v>
      </c>
      <c r="C4287" s="334" t="s">
        <v>18</v>
      </c>
      <c r="D4287" s="334" t="s">
        <v>1537</v>
      </c>
      <c r="E4287" s="334" t="s">
        <v>1041</v>
      </c>
      <c r="F4287" s="334" t="str">
        <f t="shared" si="201"/>
        <v>Mymensingh FR Non-PNP</v>
      </c>
      <c r="G4287" s="338">
        <v>1083719</v>
      </c>
      <c r="H4287" s="336">
        <v>160428.25681794097</v>
      </c>
      <c r="I4287" s="336">
        <v>4334.8760000000002</v>
      </c>
      <c r="J4287" s="336"/>
      <c r="K4287" s="336"/>
      <c r="L4287" s="337">
        <f t="shared" si="199"/>
        <v>14.803492124613573</v>
      </c>
      <c r="M4287" s="337">
        <f t="shared" si="200"/>
        <v>0.4</v>
      </c>
    </row>
    <row r="4288" spans="1:13">
      <c r="A4288" s="334" t="s">
        <v>1075</v>
      </c>
      <c r="B4288" s="334" t="s">
        <v>103</v>
      </c>
      <c r="C4288" s="334" t="s">
        <v>52</v>
      </c>
      <c r="D4288" s="334" t="s">
        <v>1537</v>
      </c>
      <c r="E4288" s="334" t="s">
        <v>1041</v>
      </c>
      <c r="F4288" s="334" t="str">
        <f t="shared" si="201"/>
        <v>Dhaka FR Non-PNP</v>
      </c>
      <c r="G4288" s="338">
        <v>998948</v>
      </c>
      <c r="H4288" s="336">
        <v>155715.19229036875</v>
      </c>
      <c r="I4288" s="336">
        <v>3995.7919999999999</v>
      </c>
      <c r="J4288" s="336"/>
      <c r="K4288" s="336"/>
      <c r="L4288" s="337">
        <f t="shared" si="199"/>
        <v>15.587917718476712</v>
      </c>
      <c r="M4288" s="337">
        <f t="shared" si="200"/>
        <v>0.4</v>
      </c>
    </row>
    <row r="4289" spans="1:13">
      <c r="A4289" s="334" t="s">
        <v>1085</v>
      </c>
      <c r="B4289" s="334" t="s">
        <v>908</v>
      </c>
      <c r="C4289" s="334" t="s">
        <v>131</v>
      </c>
      <c r="D4289" s="334" t="s">
        <v>1537</v>
      </c>
      <c r="E4289" s="334" t="s">
        <v>1041</v>
      </c>
      <c r="F4289" s="334" t="str">
        <f t="shared" si="201"/>
        <v>Sylhet FR Non-PNP</v>
      </c>
      <c r="G4289" s="338">
        <v>1561285</v>
      </c>
      <c r="H4289" s="336">
        <v>213121.31921772039</v>
      </c>
      <c r="I4289" s="336">
        <v>6245.14</v>
      </c>
      <c r="J4289" s="336"/>
      <c r="K4289" s="336"/>
      <c r="L4289" s="337">
        <f t="shared" si="199"/>
        <v>13.650378964616991</v>
      </c>
      <c r="M4289" s="337">
        <f t="shared" si="200"/>
        <v>0.4</v>
      </c>
    </row>
    <row r="4290" spans="1:13">
      <c r="A4290" s="334" t="s">
        <v>1076</v>
      </c>
      <c r="B4290" s="334" t="s">
        <v>52</v>
      </c>
      <c r="C4290" s="334" t="s">
        <v>52</v>
      </c>
      <c r="D4290" s="334" t="s">
        <v>1537</v>
      </c>
      <c r="E4290" s="334" t="s">
        <v>1041</v>
      </c>
      <c r="F4290" s="334" t="str">
        <f t="shared" si="201"/>
        <v>Dhaka FR Non-PNP</v>
      </c>
      <c r="G4290" s="338">
        <v>1991266</v>
      </c>
      <c r="H4290" s="336">
        <v>280810.5645223204</v>
      </c>
      <c r="I4290" s="336">
        <v>7965.0640000000003</v>
      </c>
      <c r="J4290" s="336"/>
      <c r="K4290" s="336"/>
      <c r="L4290" s="337">
        <f t="shared" si="199"/>
        <v>14.102112149874522</v>
      </c>
      <c r="M4290" s="337">
        <f t="shared" si="200"/>
        <v>0.4</v>
      </c>
    </row>
    <row r="4291" spans="1:13">
      <c r="A4291" s="334" t="s">
        <v>1253</v>
      </c>
      <c r="B4291" s="334" t="s">
        <v>52</v>
      </c>
      <c r="C4291" s="334" t="s">
        <v>52</v>
      </c>
      <c r="D4291" s="334" t="s">
        <v>1537</v>
      </c>
      <c r="E4291" s="334" t="s">
        <v>1041</v>
      </c>
      <c r="F4291" s="334" t="str">
        <f t="shared" si="201"/>
        <v>Dhaka FR Non-PNP</v>
      </c>
      <c r="G4291" s="338">
        <v>2253586</v>
      </c>
      <c r="H4291" s="336">
        <v>393536.17362702906</v>
      </c>
      <c r="I4291" s="336">
        <v>9014.344000000001</v>
      </c>
      <c r="J4291" s="336"/>
      <c r="K4291" s="336"/>
      <c r="L4291" s="337">
        <f t="shared" ref="L4291:L4354" si="202">(H4291/G4291)*100</f>
        <v>17.462664998230778</v>
      </c>
      <c r="M4291" s="337">
        <f t="shared" ref="M4291:M4354" si="203">(I4291/G4291)*100</f>
        <v>0.4</v>
      </c>
    </row>
    <row r="4292" spans="1:13">
      <c r="A4292" s="334" t="s">
        <v>1199</v>
      </c>
      <c r="B4292" s="334" t="s">
        <v>52</v>
      </c>
      <c r="C4292" s="334" t="s">
        <v>52</v>
      </c>
      <c r="D4292" s="334" t="s">
        <v>1537</v>
      </c>
      <c r="E4292" s="334" t="s">
        <v>1041</v>
      </c>
      <c r="F4292" s="334" t="str">
        <f t="shared" ref="F4292:F4355" si="204">CONCATENATE(C4292," ",E4292," ",D4292)</f>
        <v>Dhaka FR Non-PNP</v>
      </c>
      <c r="G4292" s="338">
        <v>1837338</v>
      </c>
      <c r="H4292" s="336">
        <v>275289.75998236961</v>
      </c>
      <c r="I4292" s="336">
        <v>7349.3519999999999</v>
      </c>
      <c r="J4292" s="336"/>
      <c r="K4292" s="336"/>
      <c r="L4292" s="337">
        <f t="shared" si="202"/>
        <v>14.983076602256611</v>
      </c>
      <c r="M4292" s="337">
        <f t="shared" si="203"/>
        <v>0.4</v>
      </c>
    </row>
    <row r="4293" spans="1:13">
      <c r="A4293" s="334" t="s">
        <v>1212</v>
      </c>
      <c r="B4293" s="334" t="s">
        <v>325</v>
      </c>
      <c r="C4293" s="334" t="s">
        <v>389</v>
      </c>
      <c r="D4293" s="334" t="s">
        <v>1537</v>
      </c>
      <c r="E4293" s="334" t="s">
        <v>1041</v>
      </c>
      <c r="F4293" s="334" t="str">
        <f t="shared" si="204"/>
        <v>Rangpur FR Non-PNP</v>
      </c>
      <c r="G4293" s="338">
        <v>1170643</v>
      </c>
      <c r="H4293" s="336">
        <v>183694.00886424095</v>
      </c>
      <c r="I4293" s="336">
        <v>4682.5720000000001</v>
      </c>
      <c r="J4293" s="336"/>
      <c r="K4293" s="336"/>
      <c r="L4293" s="337">
        <f t="shared" si="202"/>
        <v>15.691718898437948</v>
      </c>
      <c r="M4293" s="337">
        <f t="shared" si="203"/>
        <v>0.4</v>
      </c>
    </row>
    <row r="4294" spans="1:13">
      <c r="A4294" s="334" t="s">
        <v>1103</v>
      </c>
      <c r="B4294" s="334" t="s">
        <v>52</v>
      </c>
      <c r="C4294" s="334" t="s">
        <v>52</v>
      </c>
      <c r="D4294" s="334" t="s">
        <v>1537</v>
      </c>
      <c r="E4294" s="334" t="s">
        <v>1041</v>
      </c>
      <c r="F4294" s="334" t="str">
        <f t="shared" si="204"/>
        <v>Dhaka FR Non-PNP</v>
      </c>
      <c r="G4294" s="338">
        <v>1452180</v>
      </c>
      <c r="H4294" s="336">
        <v>230333.94356028424</v>
      </c>
      <c r="I4294" s="336">
        <v>-3.637978807091713E-11</v>
      </c>
      <c r="J4294" s="336"/>
      <c r="K4294" s="336"/>
      <c r="L4294" s="337">
        <f t="shared" si="202"/>
        <v>15.861252982432223</v>
      </c>
      <c r="M4294" s="337">
        <f t="shared" si="203"/>
        <v>-2.505184486146148E-15</v>
      </c>
    </row>
    <row r="4295" spans="1:13">
      <c r="A4295" s="334" t="s">
        <v>1141</v>
      </c>
      <c r="B4295" s="334" t="s">
        <v>52</v>
      </c>
      <c r="C4295" s="334" t="s">
        <v>52</v>
      </c>
      <c r="D4295" s="334" t="s">
        <v>1537</v>
      </c>
      <c r="E4295" s="334" t="s">
        <v>1041</v>
      </c>
      <c r="F4295" s="334" t="str">
        <f t="shared" si="204"/>
        <v>Dhaka FR Non-PNP</v>
      </c>
      <c r="G4295" s="338">
        <v>1534697</v>
      </c>
      <c r="H4295" s="336">
        <v>215612.31396778038</v>
      </c>
      <c r="I4295" s="336">
        <v>6138.7880000000005</v>
      </c>
      <c r="J4295" s="336"/>
      <c r="K4295" s="336"/>
      <c r="L4295" s="337">
        <f t="shared" si="202"/>
        <v>14.049178044120787</v>
      </c>
      <c r="M4295" s="337">
        <f t="shared" si="203"/>
        <v>0.4</v>
      </c>
    </row>
    <row r="4296" spans="1:13">
      <c r="A4296" s="334" t="s">
        <v>1091</v>
      </c>
      <c r="B4296" s="334" t="s">
        <v>195</v>
      </c>
      <c r="C4296" s="334" t="s">
        <v>195</v>
      </c>
      <c r="D4296" s="334" t="s">
        <v>1537</v>
      </c>
      <c r="E4296" s="334" t="s">
        <v>1041</v>
      </c>
      <c r="F4296" s="334" t="str">
        <f t="shared" si="204"/>
        <v>Chattogram FR Non-PNP</v>
      </c>
      <c r="G4296" s="338">
        <v>1489209</v>
      </c>
      <c r="H4296" s="336">
        <v>200795.50061778462</v>
      </c>
      <c r="I4296" s="336">
        <v>5956.8360000000002</v>
      </c>
      <c r="J4296" s="336"/>
      <c r="K4296" s="336"/>
      <c r="L4296" s="337">
        <f t="shared" si="202"/>
        <v>13.48336604316685</v>
      </c>
      <c r="M4296" s="337">
        <f t="shared" si="203"/>
        <v>0.4</v>
      </c>
    </row>
    <row r="4297" spans="1:13">
      <c r="A4297" s="334" t="s">
        <v>1216</v>
      </c>
      <c r="B4297" s="334" t="s">
        <v>1139</v>
      </c>
      <c r="C4297" s="334" t="s">
        <v>189</v>
      </c>
      <c r="D4297" s="334" t="s">
        <v>1537</v>
      </c>
      <c r="E4297" s="334" t="s">
        <v>1041</v>
      </c>
      <c r="F4297" s="334" t="str">
        <f t="shared" si="204"/>
        <v>Barishal FR Non-PNP</v>
      </c>
      <c r="G4297" s="338">
        <v>1481325</v>
      </c>
      <c r="H4297" s="336">
        <v>234816.45791798041</v>
      </c>
      <c r="I4297" s="336">
        <v>5925.3</v>
      </c>
      <c r="J4297" s="336"/>
      <c r="K4297" s="336"/>
      <c r="L4297" s="337">
        <f t="shared" si="202"/>
        <v>15.851785254281161</v>
      </c>
      <c r="M4297" s="337">
        <f t="shared" si="203"/>
        <v>0.4</v>
      </c>
    </row>
    <row r="4298" spans="1:13">
      <c r="A4298" s="334" t="s">
        <v>1194</v>
      </c>
      <c r="B4298" s="334" t="s">
        <v>1139</v>
      </c>
      <c r="C4298" s="334" t="s">
        <v>189</v>
      </c>
      <c r="D4298" s="334" t="s">
        <v>1537</v>
      </c>
      <c r="E4298" s="334" t="s">
        <v>1041</v>
      </c>
      <c r="F4298" s="334" t="str">
        <f t="shared" si="204"/>
        <v>Barishal FR Non-PNP</v>
      </c>
      <c r="G4298" s="338">
        <v>1331601</v>
      </c>
      <c r="H4298" s="336">
        <v>201498.71096341006</v>
      </c>
      <c r="I4298" s="336">
        <v>8653.945692936144</v>
      </c>
      <c r="J4298" s="336"/>
      <c r="K4298" s="336"/>
      <c r="L4298" s="337">
        <f t="shared" si="202"/>
        <v>15.132063655960762</v>
      </c>
      <c r="M4298" s="337">
        <f t="shared" si="203"/>
        <v>0.64989029693850819</v>
      </c>
    </row>
    <row r="4299" spans="1:13">
      <c r="A4299" s="334" t="s">
        <v>1192</v>
      </c>
      <c r="B4299" s="334" t="s">
        <v>1163</v>
      </c>
      <c r="C4299" s="334" t="s">
        <v>159</v>
      </c>
      <c r="D4299" s="334" t="s">
        <v>1537</v>
      </c>
      <c r="E4299" s="334" t="s">
        <v>1041</v>
      </c>
      <c r="F4299" s="334" t="str">
        <f t="shared" si="204"/>
        <v>Khulna FR Non-PNP</v>
      </c>
      <c r="G4299" s="338">
        <v>734973</v>
      </c>
      <c r="H4299" s="336">
        <v>120022.78683393259</v>
      </c>
      <c r="I4299" s="336">
        <v>2939.8920000000003</v>
      </c>
      <c r="J4299" s="336"/>
      <c r="K4299" s="336"/>
      <c r="L4299" s="337">
        <f t="shared" si="202"/>
        <v>16.330230747787006</v>
      </c>
      <c r="M4299" s="337">
        <f t="shared" si="203"/>
        <v>0.4</v>
      </c>
    </row>
    <row r="4300" spans="1:13">
      <c r="A4300" s="334" t="s">
        <v>1074</v>
      </c>
      <c r="B4300" s="334" t="s">
        <v>189</v>
      </c>
      <c r="C4300" s="334" t="s">
        <v>189</v>
      </c>
      <c r="D4300" s="334" t="s">
        <v>1537</v>
      </c>
      <c r="E4300" s="334" t="s">
        <v>1041</v>
      </c>
      <c r="F4300" s="334" t="str">
        <f t="shared" si="204"/>
        <v>Barishal FR Non-PNP</v>
      </c>
      <c r="G4300" s="338">
        <v>1685351</v>
      </c>
      <c r="H4300" s="336">
        <v>256359.02124441325</v>
      </c>
      <c r="I4300" s="336">
        <v>6741.4040000000005</v>
      </c>
      <c r="J4300" s="336"/>
      <c r="K4300" s="336"/>
      <c r="L4300" s="337">
        <f t="shared" si="202"/>
        <v>15.211016651392692</v>
      </c>
      <c r="M4300" s="337">
        <f t="shared" si="203"/>
        <v>0.4</v>
      </c>
    </row>
    <row r="4301" spans="1:13">
      <c r="A4301" s="334" t="s">
        <v>1134</v>
      </c>
      <c r="B4301" s="334" t="s">
        <v>170</v>
      </c>
      <c r="C4301" s="334" t="s">
        <v>195</v>
      </c>
      <c r="D4301" s="334" t="s">
        <v>1537</v>
      </c>
      <c r="E4301" s="334" t="s">
        <v>1041</v>
      </c>
      <c r="F4301" s="334" t="str">
        <f t="shared" si="204"/>
        <v>Chattogram FR Non-PNP</v>
      </c>
      <c r="G4301" s="338">
        <v>2573952</v>
      </c>
      <c r="H4301" s="336">
        <v>422839.50126334693</v>
      </c>
      <c r="I4301" s="336">
        <v>10295.808000000001</v>
      </c>
      <c r="J4301" s="336"/>
      <c r="K4301" s="336"/>
      <c r="L4301" s="337">
        <f t="shared" si="202"/>
        <v>16.42763739430055</v>
      </c>
      <c r="M4301" s="337">
        <f t="shared" si="203"/>
        <v>0.4</v>
      </c>
    </row>
    <row r="4302" spans="1:13">
      <c r="A4302" s="334" t="s">
        <v>1174</v>
      </c>
      <c r="B4302" s="334" t="s">
        <v>52</v>
      </c>
      <c r="C4302" s="334" t="s">
        <v>52</v>
      </c>
      <c r="D4302" s="334" t="s">
        <v>1537</v>
      </c>
      <c r="E4302" s="334" t="s">
        <v>1041</v>
      </c>
      <c r="F4302" s="334" t="str">
        <f t="shared" si="204"/>
        <v>Dhaka FR Non-PNP</v>
      </c>
      <c r="G4302" s="338">
        <v>2041516</v>
      </c>
      <c r="H4302" s="336">
        <v>342005.98982049007</v>
      </c>
      <c r="I4302" s="336">
        <v>8166.0640000000003</v>
      </c>
      <c r="J4302" s="336"/>
      <c r="K4302" s="336"/>
      <c r="L4302" s="337">
        <f t="shared" si="202"/>
        <v>16.752550056942493</v>
      </c>
      <c r="M4302" s="337">
        <f t="shared" si="203"/>
        <v>0.4</v>
      </c>
    </row>
    <row r="4303" spans="1:13">
      <c r="A4303" s="334" t="s">
        <v>1237</v>
      </c>
      <c r="B4303" s="334" t="s">
        <v>1150</v>
      </c>
      <c r="C4303" s="334" t="s">
        <v>389</v>
      </c>
      <c r="D4303" s="334" t="s">
        <v>1537</v>
      </c>
      <c r="E4303" s="334" t="s">
        <v>1041</v>
      </c>
      <c r="F4303" s="334" t="str">
        <f t="shared" si="204"/>
        <v>Rangpur FR Non-PNP</v>
      </c>
      <c r="G4303" s="338">
        <v>1317578</v>
      </c>
      <c r="H4303" s="336">
        <v>206639.59357217446</v>
      </c>
      <c r="I4303" s="336">
        <v>5270.3119999999999</v>
      </c>
      <c r="J4303" s="336"/>
      <c r="K4303" s="336"/>
      <c r="L4303" s="337">
        <f t="shared" si="202"/>
        <v>15.683291127521443</v>
      </c>
      <c r="M4303" s="337">
        <f t="shared" si="203"/>
        <v>0.4</v>
      </c>
    </row>
    <row r="4304" spans="1:13">
      <c r="A4304" s="334" t="s">
        <v>1197</v>
      </c>
      <c r="B4304" s="334" t="s">
        <v>153</v>
      </c>
      <c r="C4304" s="334" t="s">
        <v>18</v>
      </c>
      <c r="D4304" s="334" t="s">
        <v>1537</v>
      </c>
      <c r="E4304" s="334" t="s">
        <v>1041</v>
      </c>
      <c r="F4304" s="334" t="str">
        <f t="shared" si="204"/>
        <v>Mymensingh FR Non-PNP</v>
      </c>
      <c r="G4304" s="338">
        <v>1229641</v>
      </c>
      <c r="H4304" s="336">
        <v>185529.03006758078</v>
      </c>
      <c r="I4304" s="336">
        <v>4918.5640000000003</v>
      </c>
      <c r="J4304" s="336"/>
      <c r="K4304" s="336"/>
      <c r="L4304" s="337">
        <f t="shared" si="202"/>
        <v>15.088064733331175</v>
      </c>
      <c r="M4304" s="337">
        <f t="shared" si="203"/>
        <v>0.4</v>
      </c>
    </row>
    <row r="4305" spans="1:13">
      <c r="A4305" s="334" t="s">
        <v>1127</v>
      </c>
      <c r="B4305" s="334" t="s">
        <v>52</v>
      </c>
      <c r="C4305" s="334" t="s">
        <v>52</v>
      </c>
      <c r="D4305" s="334" t="s">
        <v>1537</v>
      </c>
      <c r="E4305" s="334" t="s">
        <v>1041</v>
      </c>
      <c r="F4305" s="334" t="str">
        <f t="shared" si="204"/>
        <v>Dhaka FR Non-PNP</v>
      </c>
      <c r="G4305" s="338">
        <v>1178151</v>
      </c>
      <c r="H4305" s="336">
        <v>175904.41829747756</v>
      </c>
      <c r="I4305" s="336">
        <v>4712.6040000000003</v>
      </c>
      <c r="J4305" s="336"/>
      <c r="K4305" s="336"/>
      <c r="L4305" s="337">
        <f t="shared" si="202"/>
        <v>14.930549504900267</v>
      </c>
      <c r="M4305" s="337">
        <f t="shared" si="203"/>
        <v>0.4</v>
      </c>
    </row>
    <row r="4306" spans="1:13">
      <c r="A4306" s="334" t="s">
        <v>1055</v>
      </c>
      <c r="B4306" s="334" t="s">
        <v>211</v>
      </c>
      <c r="C4306" s="334" t="s">
        <v>189</v>
      </c>
      <c r="D4306" s="334" t="s">
        <v>1537</v>
      </c>
      <c r="E4306" s="334" t="s">
        <v>1041</v>
      </c>
      <c r="F4306" s="334" t="str">
        <f t="shared" si="204"/>
        <v>Barishal FR Non-PNP</v>
      </c>
      <c r="G4306" s="338">
        <v>1324871</v>
      </c>
      <c r="H4306" s="336">
        <v>190332.40767145596</v>
      </c>
      <c r="I4306" s="336">
        <v>5299.4840000000004</v>
      </c>
      <c r="J4306" s="336"/>
      <c r="K4306" s="336"/>
      <c r="L4306" s="337">
        <f t="shared" si="202"/>
        <v>14.366108675596037</v>
      </c>
      <c r="M4306" s="337">
        <f t="shared" si="203"/>
        <v>0.4</v>
      </c>
    </row>
    <row r="4307" spans="1:13">
      <c r="A4307" s="334" t="s">
        <v>1063</v>
      </c>
      <c r="B4307" s="334" t="s">
        <v>195</v>
      </c>
      <c r="C4307" s="334" t="s">
        <v>195</v>
      </c>
      <c r="D4307" s="334" t="s">
        <v>1537</v>
      </c>
      <c r="E4307" s="334" t="s">
        <v>1041</v>
      </c>
      <c r="F4307" s="334" t="str">
        <f t="shared" si="204"/>
        <v>Chattogram FR Non-PNP</v>
      </c>
      <c r="G4307" s="338">
        <v>1525810</v>
      </c>
      <c r="H4307" s="336">
        <v>253022.7456218572</v>
      </c>
      <c r="I4307" s="336">
        <v>6103.24</v>
      </c>
      <c r="J4307" s="336"/>
      <c r="K4307" s="336"/>
      <c r="L4307" s="337">
        <f t="shared" si="202"/>
        <v>16.582847511935118</v>
      </c>
      <c r="M4307" s="337">
        <f t="shared" si="203"/>
        <v>0.4</v>
      </c>
    </row>
    <row r="4308" spans="1:13">
      <c r="A4308" s="334" t="s">
        <v>1104</v>
      </c>
      <c r="B4308" s="334" t="s">
        <v>236</v>
      </c>
      <c r="C4308" s="334" t="s">
        <v>107</v>
      </c>
      <c r="D4308" s="334" t="s">
        <v>1537</v>
      </c>
      <c r="E4308" s="334" t="s">
        <v>1041</v>
      </c>
      <c r="F4308" s="334" t="str">
        <f t="shared" si="204"/>
        <v>Rajshahi FR Non-PNP</v>
      </c>
      <c r="G4308" s="338">
        <v>747179</v>
      </c>
      <c r="H4308" s="336">
        <v>123857.97062434533</v>
      </c>
      <c r="I4308" s="336">
        <v>2988.7159999999999</v>
      </c>
      <c r="J4308" s="336"/>
      <c r="K4308" s="336"/>
      <c r="L4308" s="337">
        <f t="shared" si="202"/>
        <v>16.576746753367711</v>
      </c>
      <c r="M4308" s="337">
        <f t="shared" si="203"/>
        <v>0.4</v>
      </c>
    </row>
    <row r="4309" spans="1:13">
      <c r="A4309" s="334" t="s">
        <v>1116</v>
      </c>
      <c r="B4309" s="334" t="s">
        <v>79</v>
      </c>
      <c r="C4309" s="334" t="s">
        <v>52</v>
      </c>
      <c r="D4309" s="334" t="s">
        <v>1537</v>
      </c>
      <c r="E4309" s="334" t="s">
        <v>1041</v>
      </c>
      <c r="F4309" s="334" t="str">
        <f t="shared" si="204"/>
        <v>Dhaka FR Non-PNP</v>
      </c>
      <c r="G4309" s="338">
        <v>1316806</v>
      </c>
      <c r="H4309" s="336">
        <v>223340.69439427546</v>
      </c>
      <c r="I4309" s="336">
        <v>5267.2240000000002</v>
      </c>
      <c r="J4309" s="336"/>
      <c r="K4309" s="336"/>
      <c r="L4309" s="337">
        <f t="shared" si="202"/>
        <v>16.960789546392974</v>
      </c>
      <c r="M4309" s="337">
        <f t="shared" si="203"/>
        <v>0.4</v>
      </c>
    </row>
    <row r="4310" spans="1:13">
      <c r="A4310" s="334" t="s">
        <v>1073</v>
      </c>
      <c r="B4310" s="334" t="s">
        <v>195</v>
      </c>
      <c r="C4310" s="334" t="s">
        <v>195</v>
      </c>
      <c r="D4310" s="334" t="s">
        <v>1537</v>
      </c>
      <c r="E4310" s="334" t="s">
        <v>1041</v>
      </c>
      <c r="F4310" s="334" t="str">
        <f t="shared" si="204"/>
        <v>Chattogram FR Non-PNP</v>
      </c>
      <c r="G4310" s="338">
        <v>831814</v>
      </c>
      <c r="H4310" s="336">
        <v>109550.78162188322</v>
      </c>
      <c r="I4310" s="336">
        <v>3327.2559999999999</v>
      </c>
      <c r="J4310" s="336"/>
      <c r="K4310" s="336"/>
      <c r="L4310" s="337">
        <f t="shared" si="202"/>
        <v>13.17010553103016</v>
      </c>
      <c r="M4310" s="337">
        <f t="shared" si="203"/>
        <v>0.4</v>
      </c>
    </row>
    <row r="4311" spans="1:13">
      <c r="A4311" s="334" t="s">
        <v>1052</v>
      </c>
      <c r="B4311" s="334" t="s">
        <v>52</v>
      </c>
      <c r="C4311" s="334" t="s">
        <v>52</v>
      </c>
      <c r="D4311" s="334" t="s">
        <v>1537</v>
      </c>
      <c r="E4311" s="334" t="s">
        <v>1041</v>
      </c>
      <c r="F4311" s="334" t="str">
        <f t="shared" si="204"/>
        <v>Dhaka FR Non-PNP</v>
      </c>
      <c r="G4311" s="338">
        <v>1649291</v>
      </c>
      <c r="H4311" s="336">
        <v>253509.85208265568</v>
      </c>
      <c r="I4311" s="336">
        <v>6597.1639999999998</v>
      </c>
      <c r="J4311" s="336"/>
      <c r="K4311" s="336"/>
      <c r="L4311" s="337">
        <f t="shared" si="202"/>
        <v>15.37083826217785</v>
      </c>
      <c r="M4311" s="337">
        <f t="shared" si="203"/>
        <v>0.4</v>
      </c>
    </row>
    <row r="4312" spans="1:13">
      <c r="A4312" s="334" t="s">
        <v>1217</v>
      </c>
      <c r="B4312" s="334" t="s">
        <v>206</v>
      </c>
      <c r="C4312" s="334" t="s">
        <v>52</v>
      </c>
      <c r="D4312" s="334" t="s">
        <v>1537</v>
      </c>
      <c r="E4312" s="334" t="s">
        <v>1041</v>
      </c>
      <c r="F4312" s="334" t="str">
        <f t="shared" si="204"/>
        <v>Dhaka FR Non-PNP</v>
      </c>
      <c r="G4312" s="338">
        <v>1118463</v>
      </c>
      <c r="H4312" s="336">
        <v>196998.35785500985</v>
      </c>
      <c r="I4312" s="336">
        <v>4473.8519999999999</v>
      </c>
      <c r="J4312" s="336"/>
      <c r="K4312" s="336"/>
      <c r="L4312" s="337">
        <f t="shared" si="202"/>
        <v>17.613310217236496</v>
      </c>
      <c r="M4312" s="337">
        <f t="shared" si="203"/>
        <v>0.4</v>
      </c>
    </row>
    <row r="4313" spans="1:13">
      <c r="A4313" s="334" t="s">
        <v>1143</v>
      </c>
      <c r="B4313" s="334" t="s">
        <v>79</v>
      </c>
      <c r="C4313" s="334" t="s">
        <v>52</v>
      </c>
      <c r="D4313" s="334" t="s">
        <v>1537</v>
      </c>
      <c r="E4313" s="334" t="s">
        <v>1041</v>
      </c>
      <c r="F4313" s="334" t="str">
        <f t="shared" si="204"/>
        <v>Dhaka FR Non-PNP</v>
      </c>
      <c r="G4313" s="338">
        <v>2293695</v>
      </c>
      <c r="H4313" s="336">
        <v>349296.39988786145</v>
      </c>
      <c r="I4313" s="336">
        <v>9174.7800000000007</v>
      </c>
      <c r="J4313" s="336"/>
      <c r="K4313" s="336"/>
      <c r="L4313" s="337">
        <f t="shared" si="202"/>
        <v>15.228546074690028</v>
      </c>
      <c r="M4313" s="337">
        <f t="shared" si="203"/>
        <v>0.4</v>
      </c>
    </row>
    <row r="4314" spans="1:13">
      <c r="A4314" s="334" t="s">
        <v>1118</v>
      </c>
      <c r="B4314" s="334" t="s">
        <v>48</v>
      </c>
      <c r="C4314" s="334" t="s">
        <v>18</v>
      </c>
      <c r="D4314" s="334" t="s">
        <v>1537</v>
      </c>
      <c r="E4314" s="334" t="s">
        <v>1041</v>
      </c>
      <c r="F4314" s="334" t="str">
        <f t="shared" si="204"/>
        <v>Mymensingh FR Non-PNP</v>
      </c>
      <c r="G4314" s="338">
        <v>1325803</v>
      </c>
      <c r="H4314" s="336">
        <v>216004.96329283805</v>
      </c>
      <c r="I4314" s="336">
        <v>5303.2120000000004</v>
      </c>
      <c r="J4314" s="336"/>
      <c r="K4314" s="336"/>
      <c r="L4314" s="337">
        <f t="shared" si="202"/>
        <v>16.292387578911651</v>
      </c>
      <c r="M4314" s="337">
        <f t="shared" si="203"/>
        <v>0.4</v>
      </c>
    </row>
    <row r="4315" spans="1:13">
      <c r="A4315" s="334" t="s">
        <v>1250</v>
      </c>
      <c r="B4315" s="334" t="s">
        <v>79</v>
      </c>
      <c r="C4315" s="334" t="s">
        <v>52</v>
      </c>
      <c r="D4315" s="334" t="s">
        <v>1537</v>
      </c>
      <c r="E4315" s="334" t="s">
        <v>1041</v>
      </c>
      <c r="F4315" s="334" t="str">
        <f t="shared" si="204"/>
        <v>Dhaka FR Non-PNP</v>
      </c>
      <c r="G4315" s="338">
        <v>1898162</v>
      </c>
      <c r="H4315" s="336">
        <v>302315.01822475367</v>
      </c>
      <c r="I4315" s="336">
        <v>7592.6480000000001</v>
      </c>
      <c r="J4315" s="336"/>
      <c r="K4315" s="336"/>
      <c r="L4315" s="337">
        <f t="shared" si="202"/>
        <v>15.92672375828584</v>
      </c>
      <c r="M4315" s="337">
        <f t="shared" si="203"/>
        <v>0.4</v>
      </c>
    </row>
    <row r="4316" spans="1:13">
      <c r="A4316" s="334" t="s">
        <v>1196</v>
      </c>
      <c r="B4316" s="334" t="s">
        <v>52</v>
      </c>
      <c r="C4316" s="334" t="s">
        <v>52</v>
      </c>
      <c r="D4316" s="334" t="s">
        <v>1537</v>
      </c>
      <c r="E4316" s="334" t="s">
        <v>1041</v>
      </c>
      <c r="F4316" s="334" t="str">
        <f t="shared" si="204"/>
        <v>Dhaka FR Non-PNP</v>
      </c>
      <c r="G4316" s="338">
        <v>1572042</v>
      </c>
      <c r="H4316" s="336">
        <v>243291.13410024383</v>
      </c>
      <c r="I4316" s="336">
        <v>6288.1680000000006</v>
      </c>
      <c r="J4316" s="336"/>
      <c r="K4316" s="336"/>
      <c r="L4316" s="337">
        <f t="shared" si="202"/>
        <v>15.476121763937847</v>
      </c>
      <c r="M4316" s="337">
        <f t="shared" si="203"/>
        <v>0.4</v>
      </c>
    </row>
    <row r="4317" spans="1:13">
      <c r="A4317" s="334" t="s">
        <v>1065</v>
      </c>
      <c r="B4317" s="334" t="s">
        <v>79</v>
      </c>
      <c r="C4317" s="334" t="s">
        <v>52</v>
      </c>
      <c r="D4317" s="334" t="s">
        <v>1537</v>
      </c>
      <c r="E4317" s="334" t="s">
        <v>1041</v>
      </c>
      <c r="F4317" s="334" t="str">
        <f t="shared" si="204"/>
        <v>Dhaka FR Non-PNP</v>
      </c>
      <c r="G4317" s="338">
        <v>1305520</v>
      </c>
      <c r="H4317" s="336">
        <v>212231.98318747466</v>
      </c>
      <c r="I4317" s="336">
        <v>5222.08</v>
      </c>
      <c r="J4317" s="336"/>
      <c r="K4317" s="336"/>
      <c r="L4317" s="337">
        <f t="shared" si="202"/>
        <v>16.256509527810731</v>
      </c>
      <c r="M4317" s="337">
        <f t="shared" si="203"/>
        <v>0.4</v>
      </c>
    </row>
    <row r="4318" spans="1:13">
      <c r="A4318" s="334" t="s">
        <v>1226</v>
      </c>
      <c r="B4318" s="334" t="s">
        <v>1150</v>
      </c>
      <c r="C4318" s="334" t="s">
        <v>389</v>
      </c>
      <c r="D4318" s="334" t="s">
        <v>1537</v>
      </c>
      <c r="E4318" s="334" t="s">
        <v>1041</v>
      </c>
      <c r="F4318" s="334" t="str">
        <f t="shared" si="204"/>
        <v>Rangpur FR Non-PNP</v>
      </c>
      <c r="G4318" s="338">
        <v>1492405</v>
      </c>
      <c r="H4318" s="336">
        <v>231094.4291958033</v>
      </c>
      <c r="I4318" s="336">
        <v>5969.62</v>
      </c>
      <c r="J4318" s="336"/>
      <c r="K4318" s="336"/>
      <c r="L4318" s="337">
        <f t="shared" si="202"/>
        <v>15.484699474727256</v>
      </c>
      <c r="M4318" s="337">
        <f t="shared" si="203"/>
        <v>0.4</v>
      </c>
    </row>
    <row r="4319" spans="1:13">
      <c r="A4319" s="334" t="s">
        <v>1215</v>
      </c>
      <c r="B4319" s="334" t="s">
        <v>173</v>
      </c>
      <c r="C4319" s="334" t="s">
        <v>52</v>
      </c>
      <c r="D4319" s="334" t="s">
        <v>1537</v>
      </c>
      <c r="E4319" s="334" t="s">
        <v>1041</v>
      </c>
      <c r="F4319" s="334" t="str">
        <f t="shared" si="204"/>
        <v>Dhaka FR Non-PNP</v>
      </c>
      <c r="G4319" s="338">
        <v>1320914</v>
      </c>
      <c r="H4319" s="336">
        <v>214341.76983184094</v>
      </c>
      <c r="I4319" s="336">
        <v>5283.6559999999999</v>
      </c>
      <c r="J4319" s="336"/>
      <c r="K4319" s="336"/>
      <c r="L4319" s="337">
        <f t="shared" si="202"/>
        <v>16.226777052241172</v>
      </c>
      <c r="M4319" s="337">
        <f t="shared" si="203"/>
        <v>0.4</v>
      </c>
    </row>
    <row r="4320" spans="1:13">
      <c r="A4320" s="334" t="s">
        <v>1238</v>
      </c>
      <c r="B4320" s="334" t="s">
        <v>512</v>
      </c>
      <c r="C4320" s="334" t="s">
        <v>159</v>
      </c>
      <c r="D4320" s="334" t="s">
        <v>1537</v>
      </c>
      <c r="E4320" s="334" t="s">
        <v>1041</v>
      </c>
      <c r="F4320" s="334" t="str">
        <f t="shared" si="204"/>
        <v>Khulna FR Non-PNP</v>
      </c>
      <c r="G4320" s="338">
        <v>1317034</v>
      </c>
      <c r="H4320" s="336">
        <v>225480.8266038642</v>
      </c>
      <c r="I4320" s="336">
        <v>5268.1360000000004</v>
      </c>
      <c r="J4320" s="336"/>
      <c r="K4320" s="336"/>
      <c r="L4320" s="337">
        <f t="shared" si="202"/>
        <v>17.120349710323669</v>
      </c>
      <c r="M4320" s="337">
        <f t="shared" si="203"/>
        <v>0.4</v>
      </c>
    </row>
    <row r="4321" spans="1:13">
      <c r="A4321" s="334" t="s">
        <v>1113</v>
      </c>
      <c r="B4321" s="334" t="s">
        <v>162</v>
      </c>
      <c r="C4321" s="334" t="s">
        <v>195</v>
      </c>
      <c r="D4321" s="334" t="s">
        <v>1537</v>
      </c>
      <c r="E4321" s="334" t="s">
        <v>1041</v>
      </c>
      <c r="F4321" s="334" t="str">
        <f t="shared" si="204"/>
        <v>Chattogram FR Non-PNP</v>
      </c>
      <c r="G4321" s="338">
        <v>1527864</v>
      </c>
      <c r="H4321" s="336">
        <v>228269.57883568431</v>
      </c>
      <c r="I4321" s="336">
        <v>6111.4560000000001</v>
      </c>
      <c r="J4321" s="336"/>
      <c r="K4321" s="336"/>
      <c r="L4321" s="337">
        <f t="shared" si="202"/>
        <v>14.940438339779217</v>
      </c>
      <c r="M4321" s="337">
        <f t="shared" si="203"/>
        <v>0.4</v>
      </c>
    </row>
    <row r="4322" spans="1:13">
      <c r="A4322" s="334" t="s">
        <v>1089</v>
      </c>
      <c r="B4322" s="334" t="s">
        <v>52</v>
      </c>
      <c r="C4322" s="334" t="s">
        <v>52</v>
      </c>
      <c r="D4322" s="334" t="s">
        <v>1537</v>
      </c>
      <c r="E4322" s="334" t="s">
        <v>1041</v>
      </c>
      <c r="F4322" s="334" t="str">
        <f t="shared" si="204"/>
        <v>Dhaka FR Non-PNP</v>
      </c>
      <c r="G4322" s="338">
        <v>2013733</v>
      </c>
      <c r="H4322" s="336">
        <v>345864.28726887057</v>
      </c>
      <c r="I4322" s="336">
        <v>8054.9319999999998</v>
      </c>
      <c r="J4322" s="336"/>
      <c r="K4322" s="336"/>
      <c r="L4322" s="337">
        <f t="shared" si="202"/>
        <v>17.175280301254961</v>
      </c>
      <c r="M4322" s="337">
        <f t="shared" si="203"/>
        <v>0.4</v>
      </c>
    </row>
    <row r="4323" spans="1:13">
      <c r="A4323" s="334" t="s">
        <v>1246</v>
      </c>
      <c r="B4323" s="334" t="s">
        <v>52</v>
      </c>
      <c r="C4323" s="334" t="s">
        <v>52</v>
      </c>
      <c r="D4323" s="334" t="s">
        <v>1537</v>
      </c>
      <c r="E4323" s="334" t="s">
        <v>1041</v>
      </c>
      <c r="F4323" s="334" t="str">
        <f t="shared" si="204"/>
        <v>Dhaka FR Non-PNP</v>
      </c>
      <c r="G4323" s="338">
        <v>2006879</v>
      </c>
      <c r="H4323" s="336">
        <v>334952.43438656733</v>
      </c>
      <c r="I4323" s="336">
        <v>0</v>
      </c>
      <c r="J4323" s="336"/>
      <c r="K4323" s="336"/>
      <c r="L4323" s="337">
        <f t="shared" si="202"/>
        <v>16.69021572235134</v>
      </c>
      <c r="M4323" s="337">
        <f t="shared" si="203"/>
        <v>0</v>
      </c>
    </row>
    <row r="4324" spans="1:13">
      <c r="A4324" s="334" t="s">
        <v>1047</v>
      </c>
      <c r="B4324" s="334" t="s">
        <v>351</v>
      </c>
      <c r="C4324" s="334" t="s">
        <v>389</v>
      </c>
      <c r="D4324" s="334" t="s">
        <v>1537</v>
      </c>
      <c r="E4324" s="334" t="s">
        <v>1041</v>
      </c>
      <c r="F4324" s="334" t="str">
        <f t="shared" si="204"/>
        <v>Rangpur FR Non-PNP</v>
      </c>
      <c r="G4324" s="338">
        <v>1839607</v>
      </c>
      <c r="H4324" s="336">
        <v>232445.40428509959</v>
      </c>
      <c r="I4324" s="336">
        <v>7358.4279999999999</v>
      </c>
      <c r="J4324" s="336"/>
      <c r="K4324" s="336"/>
      <c r="L4324" s="337">
        <f t="shared" si="202"/>
        <v>12.63560120640439</v>
      </c>
      <c r="M4324" s="337">
        <f t="shared" si="203"/>
        <v>0.4</v>
      </c>
    </row>
    <row r="4325" spans="1:13">
      <c r="A4325" s="334" t="s">
        <v>1220</v>
      </c>
      <c r="B4325" s="334" t="s">
        <v>52</v>
      </c>
      <c r="C4325" s="334" t="s">
        <v>52</v>
      </c>
      <c r="D4325" s="334" t="s">
        <v>1537</v>
      </c>
      <c r="E4325" s="334" t="s">
        <v>1041</v>
      </c>
      <c r="F4325" s="334" t="str">
        <f t="shared" si="204"/>
        <v>Dhaka FR Non-PNP</v>
      </c>
      <c r="G4325" s="338">
        <v>2975397</v>
      </c>
      <c r="H4325" s="336">
        <v>516324.09119732701</v>
      </c>
      <c r="I4325" s="336">
        <v>11901.588</v>
      </c>
      <c r="J4325" s="336"/>
      <c r="K4325" s="336"/>
      <c r="L4325" s="337">
        <f t="shared" si="202"/>
        <v>17.353115943765722</v>
      </c>
      <c r="M4325" s="337">
        <f t="shared" si="203"/>
        <v>0.4</v>
      </c>
    </row>
    <row r="4326" spans="1:13">
      <c r="A4326" s="334" t="s">
        <v>1233</v>
      </c>
      <c r="B4326" s="334" t="s">
        <v>165</v>
      </c>
      <c r="C4326" s="334" t="s">
        <v>52</v>
      </c>
      <c r="D4326" s="334" t="s">
        <v>1537</v>
      </c>
      <c r="E4326" s="334" t="s">
        <v>1041</v>
      </c>
      <c r="F4326" s="334" t="str">
        <f t="shared" si="204"/>
        <v>Dhaka FR Non-PNP</v>
      </c>
      <c r="G4326" s="338">
        <v>1104220</v>
      </c>
      <c r="H4326" s="336">
        <v>178169.83613036445</v>
      </c>
      <c r="I4326" s="336">
        <v>4416.88</v>
      </c>
      <c r="J4326" s="336"/>
      <c r="K4326" s="336"/>
      <c r="L4326" s="337">
        <f t="shared" si="202"/>
        <v>16.135356734198297</v>
      </c>
      <c r="M4326" s="337">
        <f t="shared" si="203"/>
        <v>0.4</v>
      </c>
    </row>
    <row r="4327" spans="1:13">
      <c r="A4327" s="334" t="s">
        <v>1114</v>
      </c>
      <c r="B4327" s="334" t="s">
        <v>79</v>
      </c>
      <c r="C4327" s="334" t="s">
        <v>52</v>
      </c>
      <c r="D4327" s="334" t="s">
        <v>1537</v>
      </c>
      <c r="E4327" s="334" t="s">
        <v>1041</v>
      </c>
      <c r="F4327" s="334" t="str">
        <f t="shared" si="204"/>
        <v>Dhaka FR Non-PNP</v>
      </c>
      <c r="G4327" s="338">
        <v>1387378</v>
      </c>
      <c r="H4327" s="336">
        <v>279700.02211256878</v>
      </c>
      <c r="I4327" s="336">
        <v>5549.5119999999997</v>
      </c>
      <c r="J4327" s="336"/>
      <c r="K4327" s="336"/>
      <c r="L4327" s="337">
        <f t="shared" si="202"/>
        <v>20.160332808547402</v>
      </c>
      <c r="M4327" s="337">
        <f t="shared" si="203"/>
        <v>0.4</v>
      </c>
    </row>
    <row r="4328" spans="1:13">
      <c r="A4328" s="334" t="s">
        <v>1106</v>
      </c>
      <c r="B4328" s="334" t="s">
        <v>52</v>
      </c>
      <c r="C4328" s="334" t="s">
        <v>52</v>
      </c>
      <c r="D4328" s="334" t="s">
        <v>1537</v>
      </c>
      <c r="E4328" s="334" t="s">
        <v>1041</v>
      </c>
      <c r="F4328" s="334" t="str">
        <f t="shared" si="204"/>
        <v>Dhaka FR Non-PNP</v>
      </c>
      <c r="G4328" s="338">
        <v>1721976</v>
      </c>
      <c r="H4328" s="336">
        <v>333743.92828861676</v>
      </c>
      <c r="I4328" s="336">
        <v>6887.9040000000005</v>
      </c>
      <c r="J4328" s="336"/>
      <c r="K4328" s="336"/>
      <c r="L4328" s="337">
        <f t="shared" si="202"/>
        <v>19.38145062931288</v>
      </c>
      <c r="M4328" s="337">
        <f t="shared" si="203"/>
        <v>0.4</v>
      </c>
    </row>
    <row r="4329" spans="1:13">
      <c r="A4329" s="334" t="s">
        <v>1282</v>
      </c>
      <c r="B4329" s="334" t="s">
        <v>1139</v>
      </c>
      <c r="C4329" s="334" t="s">
        <v>189</v>
      </c>
      <c r="D4329" s="334" t="s">
        <v>1537</v>
      </c>
      <c r="E4329" s="334" t="s">
        <v>1041</v>
      </c>
      <c r="F4329" s="334" t="str">
        <f t="shared" si="204"/>
        <v>Barishal FR Non-PNP</v>
      </c>
      <c r="G4329" s="338">
        <v>1163922</v>
      </c>
      <c r="H4329" s="336">
        <v>220923.6396052574</v>
      </c>
      <c r="I4329" s="336">
        <v>4655.6880000000001</v>
      </c>
      <c r="J4329" s="336"/>
      <c r="K4329" s="336"/>
      <c r="L4329" s="337">
        <f t="shared" si="202"/>
        <v>18.980966044568053</v>
      </c>
      <c r="M4329" s="337">
        <f t="shared" si="203"/>
        <v>0.4</v>
      </c>
    </row>
    <row r="4330" spans="1:13">
      <c r="A4330" s="334" t="s">
        <v>1137</v>
      </c>
      <c r="B4330" s="334" t="s">
        <v>211</v>
      </c>
      <c r="C4330" s="334" t="s">
        <v>189</v>
      </c>
      <c r="D4330" s="334" t="s">
        <v>1537</v>
      </c>
      <c r="E4330" s="334" t="s">
        <v>1041</v>
      </c>
      <c r="F4330" s="334" t="str">
        <f t="shared" si="204"/>
        <v>Barishal FR Non-PNP</v>
      </c>
      <c r="G4330" s="338">
        <v>1208191</v>
      </c>
      <c r="H4330" s="336">
        <v>223876.22904144612</v>
      </c>
      <c r="I4330" s="336">
        <v>4832.7640000000001</v>
      </c>
      <c r="J4330" s="336"/>
      <c r="K4330" s="336"/>
      <c r="L4330" s="337">
        <f t="shared" si="202"/>
        <v>18.529870611637243</v>
      </c>
      <c r="M4330" s="337">
        <f t="shared" si="203"/>
        <v>0.4</v>
      </c>
    </row>
    <row r="4331" spans="1:13">
      <c r="A4331" s="334" t="s">
        <v>1147</v>
      </c>
      <c r="B4331" s="334" t="s">
        <v>323</v>
      </c>
      <c r="C4331" s="334" t="s">
        <v>389</v>
      </c>
      <c r="D4331" s="334" t="s">
        <v>1537</v>
      </c>
      <c r="E4331" s="334" t="s">
        <v>1041</v>
      </c>
      <c r="F4331" s="334" t="str">
        <f t="shared" si="204"/>
        <v>Rangpur FR Non-PNP</v>
      </c>
      <c r="G4331" s="338">
        <v>931227</v>
      </c>
      <c r="H4331" s="336">
        <v>189398.02307174235</v>
      </c>
      <c r="I4331" s="336">
        <v>8767.2587578406419</v>
      </c>
      <c r="J4331" s="336"/>
      <c r="K4331" s="336"/>
      <c r="L4331" s="337">
        <f t="shared" si="202"/>
        <v>20.338545067071976</v>
      </c>
      <c r="M4331" s="337">
        <f t="shared" si="203"/>
        <v>0.94147385737748601</v>
      </c>
    </row>
    <row r="4332" spans="1:13">
      <c r="A4332" s="334" t="s">
        <v>1081</v>
      </c>
      <c r="B4332" s="334" t="s">
        <v>52</v>
      </c>
      <c r="C4332" s="334" t="s">
        <v>52</v>
      </c>
      <c r="D4332" s="334" t="s">
        <v>1537</v>
      </c>
      <c r="E4332" s="334" t="s">
        <v>1041</v>
      </c>
      <c r="F4332" s="334" t="str">
        <f t="shared" si="204"/>
        <v>Dhaka FR Non-PNP</v>
      </c>
      <c r="G4332" s="338">
        <v>1043548</v>
      </c>
      <c r="H4332" s="336">
        <v>168657.97472697881</v>
      </c>
      <c r="I4332" s="336">
        <v>4174.192</v>
      </c>
      <c r="J4332" s="336"/>
      <c r="K4332" s="336"/>
      <c r="L4332" s="337">
        <f t="shared" si="202"/>
        <v>16.161975752622666</v>
      </c>
      <c r="M4332" s="337">
        <f t="shared" si="203"/>
        <v>0.4</v>
      </c>
    </row>
    <row r="4333" spans="1:13">
      <c r="A4333" s="334" t="s">
        <v>1128</v>
      </c>
      <c r="B4333" s="334" t="s">
        <v>162</v>
      </c>
      <c r="C4333" s="334" t="s">
        <v>195</v>
      </c>
      <c r="D4333" s="334" t="s">
        <v>1537</v>
      </c>
      <c r="E4333" s="334" t="s">
        <v>1041</v>
      </c>
      <c r="F4333" s="334" t="str">
        <f t="shared" si="204"/>
        <v>Chattogram FR Non-PNP</v>
      </c>
      <c r="G4333" s="338">
        <v>1215614</v>
      </c>
      <c r="H4333" s="336">
        <v>174686.46886881828</v>
      </c>
      <c r="I4333" s="336">
        <v>4862.4560000000001</v>
      </c>
      <c r="J4333" s="336"/>
      <c r="K4333" s="336"/>
      <c r="L4333" s="337">
        <f t="shared" si="202"/>
        <v>14.370225159369527</v>
      </c>
      <c r="M4333" s="337">
        <f t="shared" si="203"/>
        <v>0.4</v>
      </c>
    </row>
    <row r="4334" spans="1:13">
      <c r="A4334" s="334" t="s">
        <v>1088</v>
      </c>
      <c r="B4334" s="334" t="s">
        <v>52</v>
      </c>
      <c r="C4334" s="334" t="s">
        <v>52</v>
      </c>
      <c r="D4334" s="334" t="s">
        <v>1537</v>
      </c>
      <c r="E4334" s="334" t="s">
        <v>1041</v>
      </c>
      <c r="F4334" s="334" t="str">
        <f t="shared" si="204"/>
        <v>Dhaka FR Non-PNP</v>
      </c>
      <c r="G4334" s="338">
        <v>1066869</v>
      </c>
      <c r="H4334" s="336">
        <v>163126.1512973936</v>
      </c>
      <c r="I4334" s="336">
        <v>4267.4759999999997</v>
      </c>
      <c r="J4334" s="336"/>
      <c r="K4334" s="336"/>
      <c r="L4334" s="337">
        <f t="shared" si="202"/>
        <v>15.290176328808281</v>
      </c>
      <c r="M4334" s="337">
        <f t="shared" si="203"/>
        <v>0.4</v>
      </c>
    </row>
    <row r="4335" spans="1:13">
      <c r="A4335" s="334" t="s">
        <v>1160</v>
      </c>
      <c r="B4335" s="334" t="s">
        <v>329</v>
      </c>
      <c r="C4335" s="334" t="s">
        <v>107</v>
      </c>
      <c r="D4335" s="334" t="s">
        <v>1537</v>
      </c>
      <c r="E4335" s="334" t="s">
        <v>1041</v>
      </c>
      <c r="F4335" s="334" t="str">
        <f t="shared" si="204"/>
        <v>Rajshahi FR Non-PNP</v>
      </c>
      <c r="G4335" s="338">
        <v>1047539</v>
      </c>
      <c r="H4335" s="336">
        <v>163035.20405657048</v>
      </c>
      <c r="I4335" s="336">
        <v>4190.1559999999999</v>
      </c>
      <c r="J4335" s="336"/>
      <c r="K4335" s="336"/>
      <c r="L4335" s="337">
        <f t="shared" si="202"/>
        <v>15.563640499930836</v>
      </c>
      <c r="M4335" s="337">
        <f t="shared" si="203"/>
        <v>0.4</v>
      </c>
    </row>
    <row r="4336" spans="1:13">
      <c r="A4336" s="334" t="s">
        <v>1164</v>
      </c>
      <c r="B4336" s="334" t="s">
        <v>1071</v>
      </c>
      <c r="C4336" s="334" t="s">
        <v>159</v>
      </c>
      <c r="D4336" s="334" t="s">
        <v>1537</v>
      </c>
      <c r="E4336" s="334" t="s">
        <v>1041</v>
      </c>
      <c r="F4336" s="334" t="str">
        <f t="shared" si="204"/>
        <v>Khulna FR Non-PNP</v>
      </c>
      <c r="G4336" s="338">
        <v>1216361</v>
      </c>
      <c r="H4336" s="336">
        <v>193316.20339045339</v>
      </c>
      <c r="I4336" s="336">
        <v>4865.4440000000004</v>
      </c>
      <c r="J4336" s="336"/>
      <c r="K4336" s="336"/>
      <c r="L4336" s="337">
        <f t="shared" si="202"/>
        <v>15.892995861463282</v>
      </c>
      <c r="M4336" s="337">
        <f t="shared" si="203"/>
        <v>0.4</v>
      </c>
    </row>
    <row r="4337" spans="1:13">
      <c r="A4337" s="334" t="s">
        <v>1130</v>
      </c>
      <c r="B4337" s="334" t="s">
        <v>908</v>
      </c>
      <c r="C4337" s="334" t="s">
        <v>131</v>
      </c>
      <c r="D4337" s="334" t="s">
        <v>1537</v>
      </c>
      <c r="E4337" s="334" t="s">
        <v>1041</v>
      </c>
      <c r="F4337" s="334" t="str">
        <f t="shared" si="204"/>
        <v>Sylhet FR Non-PNP</v>
      </c>
      <c r="G4337" s="338">
        <v>2771578</v>
      </c>
      <c r="H4337" s="336">
        <v>427468.6128501466</v>
      </c>
      <c r="I4337" s="336">
        <v>11086.312</v>
      </c>
      <c r="J4337" s="336"/>
      <c r="K4337" s="336"/>
      <c r="L4337" s="337">
        <f t="shared" si="202"/>
        <v>15.423293620101855</v>
      </c>
      <c r="M4337" s="337">
        <f t="shared" si="203"/>
        <v>0.4</v>
      </c>
    </row>
    <row r="4338" spans="1:13">
      <c r="A4338" s="334" t="s">
        <v>1140</v>
      </c>
      <c r="B4338" s="334" t="s">
        <v>52</v>
      </c>
      <c r="C4338" s="334" t="s">
        <v>52</v>
      </c>
      <c r="D4338" s="334" t="s">
        <v>1537</v>
      </c>
      <c r="E4338" s="334" t="s">
        <v>1041</v>
      </c>
      <c r="F4338" s="334" t="str">
        <f t="shared" si="204"/>
        <v>Dhaka FR Non-PNP</v>
      </c>
      <c r="G4338" s="338">
        <v>1433672</v>
      </c>
      <c r="H4338" s="336">
        <v>202126.58111290814</v>
      </c>
      <c r="I4338" s="336">
        <v>5734.6880000000001</v>
      </c>
      <c r="J4338" s="336"/>
      <c r="K4338" s="336"/>
      <c r="L4338" s="337">
        <f t="shared" si="202"/>
        <v>14.098523310276558</v>
      </c>
      <c r="M4338" s="337">
        <f t="shared" si="203"/>
        <v>0.4</v>
      </c>
    </row>
    <row r="4339" spans="1:13">
      <c r="A4339" s="334" t="s">
        <v>1184</v>
      </c>
      <c r="B4339" s="334" t="s">
        <v>52</v>
      </c>
      <c r="C4339" s="334" t="s">
        <v>52</v>
      </c>
      <c r="D4339" s="334" t="s">
        <v>1537</v>
      </c>
      <c r="E4339" s="334" t="s">
        <v>1041</v>
      </c>
      <c r="F4339" s="334" t="str">
        <f t="shared" si="204"/>
        <v>Dhaka FR Non-PNP</v>
      </c>
      <c r="G4339" s="338">
        <v>2658632</v>
      </c>
      <c r="H4339" s="336">
        <v>448298.54369472491</v>
      </c>
      <c r="I4339" s="336">
        <v>10634.528</v>
      </c>
      <c r="J4339" s="336"/>
      <c r="K4339" s="336"/>
      <c r="L4339" s="337">
        <f t="shared" si="202"/>
        <v>16.862000596348985</v>
      </c>
      <c r="M4339" s="337">
        <f t="shared" si="203"/>
        <v>0.4</v>
      </c>
    </row>
    <row r="4340" spans="1:13">
      <c r="A4340" s="334" t="s">
        <v>1087</v>
      </c>
      <c r="B4340" s="334" t="s">
        <v>52</v>
      </c>
      <c r="C4340" s="334" t="s">
        <v>52</v>
      </c>
      <c r="D4340" s="334" t="s">
        <v>1537</v>
      </c>
      <c r="E4340" s="334" t="s">
        <v>1041</v>
      </c>
      <c r="F4340" s="334" t="str">
        <f t="shared" si="204"/>
        <v>Dhaka FR Non-PNP</v>
      </c>
      <c r="G4340" s="338">
        <v>1419063</v>
      </c>
      <c r="H4340" s="336">
        <v>228865.7526738692</v>
      </c>
      <c r="I4340" s="336">
        <v>5676.2520000000004</v>
      </c>
      <c r="J4340" s="336"/>
      <c r="K4340" s="336"/>
      <c r="L4340" s="337">
        <f t="shared" si="202"/>
        <v>16.127948700929359</v>
      </c>
      <c r="M4340" s="337">
        <f t="shared" si="203"/>
        <v>0.4</v>
      </c>
    </row>
    <row r="4341" spans="1:13">
      <c r="A4341" s="334" t="s">
        <v>1231</v>
      </c>
      <c r="B4341" s="334" t="s">
        <v>159</v>
      </c>
      <c r="C4341" s="334" t="s">
        <v>159</v>
      </c>
      <c r="D4341" s="334" t="s">
        <v>1537</v>
      </c>
      <c r="E4341" s="334" t="s">
        <v>1041</v>
      </c>
      <c r="F4341" s="334" t="str">
        <f t="shared" si="204"/>
        <v>Khulna FR Non-PNP</v>
      </c>
      <c r="G4341" s="338">
        <v>1897980</v>
      </c>
      <c r="H4341" s="336">
        <v>293294.37432342034</v>
      </c>
      <c r="I4341" s="336">
        <v>9965.0438341860608</v>
      </c>
      <c r="J4341" s="336"/>
      <c r="K4341" s="336"/>
      <c r="L4341" s="337">
        <f t="shared" si="202"/>
        <v>15.452974969357966</v>
      </c>
      <c r="M4341" s="337">
        <f t="shared" si="203"/>
        <v>0.52503418551228476</v>
      </c>
    </row>
    <row r="4342" spans="1:13">
      <c r="A4342" s="334" t="s">
        <v>1138</v>
      </c>
      <c r="B4342" s="334" t="s">
        <v>1139</v>
      </c>
      <c r="C4342" s="334" t="s">
        <v>189</v>
      </c>
      <c r="D4342" s="334" t="s">
        <v>1537</v>
      </c>
      <c r="E4342" s="334" t="s">
        <v>1041</v>
      </c>
      <c r="F4342" s="334" t="str">
        <f t="shared" si="204"/>
        <v>Barishal FR Non-PNP</v>
      </c>
      <c r="G4342" s="338">
        <v>1071093</v>
      </c>
      <c r="H4342" s="336">
        <v>187110.85385110695</v>
      </c>
      <c r="I4342" s="336">
        <v>4284.3720000000003</v>
      </c>
      <c r="J4342" s="336"/>
      <c r="K4342" s="336"/>
      <c r="L4342" s="337">
        <f t="shared" si="202"/>
        <v>17.469151030872851</v>
      </c>
      <c r="M4342" s="337">
        <f t="shared" si="203"/>
        <v>0.4</v>
      </c>
    </row>
    <row r="4343" spans="1:13">
      <c r="A4343" s="334" t="s">
        <v>1107</v>
      </c>
      <c r="B4343" s="334" t="s">
        <v>52</v>
      </c>
      <c r="C4343" s="334" t="s">
        <v>52</v>
      </c>
      <c r="D4343" s="334" t="s">
        <v>1537</v>
      </c>
      <c r="E4343" s="334" t="s">
        <v>1041</v>
      </c>
      <c r="F4343" s="334" t="str">
        <f t="shared" si="204"/>
        <v>Dhaka FR Non-PNP</v>
      </c>
      <c r="G4343" s="338">
        <v>2167212</v>
      </c>
      <c r="H4343" s="336">
        <v>341324.39319591189</v>
      </c>
      <c r="I4343" s="336">
        <v>8668.848</v>
      </c>
      <c r="J4343" s="336"/>
      <c r="K4343" s="336"/>
      <c r="L4343" s="337">
        <f t="shared" si="202"/>
        <v>15.749469511792658</v>
      </c>
      <c r="M4343" s="337">
        <f t="shared" si="203"/>
        <v>0.4</v>
      </c>
    </row>
    <row r="4344" spans="1:13">
      <c r="A4344" s="334" t="s">
        <v>1110</v>
      </c>
      <c r="B4344" s="334" t="s">
        <v>542</v>
      </c>
      <c r="C4344" s="334" t="s">
        <v>52</v>
      </c>
      <c r="D4344" s="334" t="s">
        <v>1537</v>
      </c>
      <c r="E4344" s="334" t="s">
        <v>1041</v>
      </c>
      <c r="F4344" s="334" t="str">
        <f t="shared" si="204"/>
        <v>Dhaka FR Non-PNP</v>
      </c>
      <c r="G4344" s="338">
        <v>1417082</v>
      </c>
      <c r="H4344" s="336">
        <v>221978.35752331465</v>
      </c>
      <c r="I4344" s="336">
        <v>5668.3280000000004</v>
      </c>
      <c r="J4344" s="336"/>
      <c r="K4344" s="336"/>
      <c r="L4344" s="337">
        <f t="shared" si="202"/>
        <v>15.664468077592876</v>
      </c>
      <c r="M4344" s="337">
        <f t="shared" si="203"/>
        <v>0.4</v>
      </c>
    </row>
    <row r="4345" spans="1:13">
      <c r="A4345" s="334" t="s">
        <v>1193</v>
      </c>
      <c r="B4345" s="334" t="s">
        <v>52</v>
      </c>
      <c r="C4345" s="334" t="s">
        <v>52</v>
      </c>
      <c r="D4345" s="334" t="s">
        <v>1537</v>
      </c>
      <c r="E4345" s="334" t="s">
        <v>1041</v>
      </c>
      <c r="F4345" s="334" t="str">
        <f t="shared" si="204"/>
        <v>Dhaka FR Non-PNP</v>
      </c>
      <c r="G4345" s="338">
        <v>1101680</v>
      </c>
      <c r="H4345" s="336">
        <v>158468.95914288666</v>
      </c>
      <c r="I4345" s="336">
        <v>4406.72</v>
      </c>
      <c r="J4345" s="336"/>
      <c r="K4345" s="336"/>
      <c r="L4345" s="337">
        <f t="shared" si="202"/>
        <v>14.384300263496355</v>
      </c>
      <c r="M4345" s="337">
        <f t="shared" si="203"/>
        <v>0.4</v>
      </c>
    </row>
    <row r="4346" spans="1:13">
      <c r="A4346" s="334" t="s">
        <v>1224</v>
      </c>
      <c r="B4346" s="334" t="s">
        <v>52</v>
      </c>
      <c r="C4346" s="334" t="s">
        <v>52</v>
      </c>
      <c r="D4346" s="334" t="s">
        <v>1537</v>
      </c>
      <c r="E4346" s="334" t="s">
        <v>1041</v>
      </c>
      <c r="F4346" s="334" t="str">
        <f t="shared" si="204"/>
        <v>Dhaka FR Non-PNP</v>
      </c>
      <c r="G4346" s="338">
        <v>1588641</v>
      </c>
      <c r="H4346" s="336">
        <v>266438.83777607378</v>
      </c>
      <c r="I4346" s="336">
        <v>6354.5640000000003</v>
      </c>
      <c r="J4346" s="336"/>
      <c r="K4346" s="336"/>
      <c r="L4346" s="337">
        <f t="shared" si="202"/>
        <v>16.771494489697407</v>
      </c>
      <c r="M4346" s="337">
        <f t="shared" si="203"/>
        <v>0.4</v>
      </c>
    </row>
    <row r="4347" spans="1:13">
      <c r="A4347" s="334" t="s">
        <v>1145</v>
      </c>
      <c r="B4347" s="334" t="s">
        <v>52</v>
      </c>
      <c r="C4347" s="334" t="s">
        <v>52</v>
      </c>
      <c r="D4347" s="334" t="s">
        <v>1537</v>
      </c>
      <c r="E4347" s="334" t="s">
        <v>1041</v>
      </c>
      <c r="F4347" s="334" t="str">
        <f t="shared" si="204"/>
        <v>Dhaka FR Non-PNP</v>
      </c>
      <c r="G4347" s="338">
        <v>1208407</v>
      </c>
      <c r="H4347" s="336">
        <v>179977.70904679125</v>
      </c>
      <c r="I4347" s="336">
        <v>4833.6279999999997</v>
      </c>
      <c r="J4347" s="336"/>
      <c r="K4347" s="336"/>
      <c r="L4347" s="337">
        <f t="shared" si="202"/>
        <v>14.893798947439999</v>
      </c>
      <c r="M4347" s="337">
        <f t="shared" si="203"/>
        <v>0.4</v>
      </c>
    </row>
    <row r="4348" spans="1:13">
      <c r="A4348" s="334" t="s">
        <v>1093</v>
      </c>
      <c r="B4348" s="334" t="s">
        <v>195</v>
      </c>
      <c r="C4348" s="334" t="s">
        <v>195</v>
      </c>
      <c r="D4348" s="334" t="s">
        <v>1537</v>
      </c>
      <c r="E4348" s="334" t="s">
        <v>1041</v>
      </c>
      <c r="F4348" s="334" t="str">
        <f t="shared" si="204"/>
        <v>Chattogram FR Non-PNP</v>
      </c>
      <c r="G4348" s="338">
        <v>1116249</v>
      </c>
      <c r="H4348" s="336">
        <v>182773.984324569</v>
      </c>
      <c r="I4348" s="336">
        <v>4464.9960000000001</v>
      </c>
      <c r="J4348" s="336"/>
      <c r="K4348" s="336"/>
      <c r="L4348" s="337">
        <f t="shared" si="202"/>
        <v>16.373943835521377</v>
      </c>
      <c r="M4348" s="337">
        <f t="shared" si="203"/>
        <v>0.4</v>
      </c>
    </row>
    <row r="4349" spans="1:13">
      <c r="A4349" s="334" t="s">
        <v>1258</v>
      </c>
      <c r="B4349" s="334" t="s">
        <v>52</v>
      </c>
      <c r="C4349" s="334" t="s">
        <v>52</v>
      </c>
      <c r="D4349" s="334" t="s">
        <v>1537</v>
      </c>
      <c r="E4349" s="334" t="s">
        <v>1041</v>
      </c>
      <c r="F4349" s="334" t="str">
        <f t="shared" si="204"/>
        <v>Dhaka FR Non-PNP</v>
      </c>
      <c r="G4349" s="338">
        <v>1924842</v>
      </c>
      <c r="H4349" s="336">
        <v>331706.03660651401</v>
      </c>
      <c r="I4349" s="336">
        <v>7699.3680000000004</v>
      </c>
      <c r="J4349" s="336"/>
      <c r="K4349" s="336"/>
      <c r="L4349" s="337">
        <f t="shared" si="202"/>
        <v>17.232896861483386</v>
      </c>
      <c r="M4349" s="337">
        <f t="shared" si="203"/>
        <v>0.4</v>
      </c>
    </row>
    <row r="4350" spans="1:13">
      <c r="A4350" s="334" t="s">
        <v>1156</v>
      </c>
      <c r="B4350" s="334" t="s">
        <v>52</v>
      </c>
      <c r="C4350" s="334" t="s">
        <v>52</v>
      </c>
      <c r="D4350" s="334" t="s">
        <v>1537</v>
      </c>
      <c r="E4350" s="334" t="s">
        <v>1041</v>
      </c>
      <c r="F4350" s="334" t="str">
        <f t="shared" si="204"/>
        <v>Dhaka FR Non-PNP</v>
      </c>
      <c r="G4350" s="338">
        <v>797847</v>
      </c>
      <c r="H4350" s="336">
        <v>133323.98823477366</v>
      </c>
      <c r="I4350" s="336">
        <v>3191.3879999999999</v>
      </c>
      <c r="J4350" s="336"/>
      <c r="K4350" s="336"/>
      <c r="L4350" s="337">
        <f t="shared" si="202"/>
        <v>16.710470583304023</v>
      </c>
      <c r="M4350" s="337">
        <f t="shared" si="203"/>
        <v>0.4</v>
      </c>
    </row>
    <row r="4351" spans="1:13">
      <c r="A4351" s="334" t="s">
        <v>1170</v>
      </c>
      <c r="B4351" s="334" t="s">
        <v>362</v>
      </c>
      <c r="C4351" s="334" t="s">
        <v>52</v>
      </c>
      <c r="D4351" s="334" t="s">
        <v>1537</v>
      </c>
      <c r="E4351" s="334" t="s">
        <v>1041</v>
      </c>
      <c r="F4351" s="334" t="str">
        <f t="shared" si="204"/>
        <v>Dhaka FR Non-PNP</v>
      </c>
      <c r="G4351" s="338">
        <v>1439333</v>
      </c>
      <c r="H4351" s="336">
        <v>250295.4892213092</v>
      </c>
      <c r="I4351" s="336">
        <v>5757.3320000000003</v>
      </c>
      <c r="J4351" s="336"/>
      <c r="K4351" s="336"/>
      <c r="L4351" s="337">
        <f t="shared" si="202"/>
        <v>17.389686001870949</v>
      </c>
      <c r="M4351" s="337">
        <f t="shared" si="203"/>
        <v>0.4</v>
      </c>
    </row>
    <row r="4352" spans="1:13">
      <c r="A4352" s="334" t="s">
        <v>1172</v>
      </c>
      <c r="B4352" s="334" t="s">
        <v>79</v>
      </c>
      <c r="C4352" s="334" t="s">
        <v>52</v>
      </c>
      <c r="D4352" s="334" t="s">
        <v>1537</v>
      </c>
      <c r="E4352" s="334" t="s">
        <v>1041</v>
      </c>
      <c r="F4352" s="334" t="str">
        <f t="shared" si="204"/>
        <v>Dhaka FR Non-PNP</v>
      </c>
      <c r="G4352" s="338">
        <v>1134399</v>
      </c>
      <c r="H4352" s="336">
        <v>164960.05876621156</v>
      </c>
      <c r="I4352" s="336">
        <v>4537.5960000000005</v>
      </c>
      <c r="J4352" s="336"/>
      <c r="K4352" s="336"/>
      <c r="L4352" s="337">
        <f t="shared" si="202"/>
        <v>14.541625897608473</v>
      </c>
      <c r="M4352" s="337">
        <f t="shared" si="203"/>
        <v>0.4</v>
      </c>
    </row>
    <row r="4353" spans="1:13">
      <c r="A4353" s="334" t="s">
        <v>1169</v>
      </c>
      <c r="B4353" s="334" t="s">
        <v>186</v>
      </c>
      <c r="C4353" s="334" t="s">
        <v>195</v>
      </c>
      <c r="D4353" s="334" t="s">
        <v>1537</v>
      </c>
      <c r="E4353" s="334" t="s">
        <v>1041</v>
      </c>
      <c r="F4353" s="334" t="str">
        <f t="shared" si="204"/>
        <v>Chattogram FR Non-PNP</v>
      </c>
      <c r="G4353" s="338">
        <v>2151557</v>
      </c>
      <c r="H4353" s="336">
        <v>348799.76411362912</v>
      </c>
      <c r="I4353" s="336">
        <v>8606.228000000001</v>
      </c>
      <c r="J4353" s="336"/>
      <c r="K4353" s="336"/>
      <c r="L4353" s="337">
        <f t="shared" si="202"/>
        <v>16.211504696999853</v>
      </c>
      <c r="M4353" s="337">
        <f t="shared" si="203"/>
        <v>0.4</v>
      </c>
    </row>
    <row r="4354" spans="1:13">
      <c r="A4354" s="334" t="s">
        <v>1148</v>
      </c>
      <c r="B4354" s="334" t="s">
        <v>389</v>
      </c>
      <c r="C4354" s="334" t="s">
        <v>389</v>
      </c>
      <c r="D4354" s="334" t="s">
        <v>1537</v>
      </c>
      <c r="E4354" s="334" t="s">
        <v>1041</v>
      </c>
      <c r="F4354" s="334" t="str">
        <f t="shared" si="204"/>
        <v>Rangpur FR Non-PNP</v>
      </c>
      <c r="G4354" s="338">
        <v>1306443</v>
      </c>
      <c r="H4354" s="336">
        <v>203371.40421666065</v>
      </c>
      <c r="I4354" s="336">
        <v>5225.7719999999999</v>
      </c>
      <c r="J4354" s="336"/>
      <c r="K4354" s="336"/>
      <c r="L4354" s="337">
        <f t="shared" si="202"/>
        <v>15.566802701431341</v>
      </c>
      <c r="M4354" s="337">
        <f t="shared" si="203"/>
        <v>0.4</v>
      </c>
    </row>
    <row r="4355" spans="1:13">
      <c r="A4355" s="334" t="s">
        <v>1278</v>
      </c>
      <c r="B4355" s="334" t="s">
        <v>195</v>
      </c>
      <c r="C4355" s="334" t="s">
        <v>195</v>
      </c>
      <c r="D4355" s="334" t="s">
        <v>1537</v>
      </c>
      <c r="E4355" s="334" t="s">
        <v>1041</v>
      </c>
      <c r="F4355" s="334" t="str">
        <f t="shared" si="204"/>
        <v>Chattogram FR Non-PNP</v>
      </c>
      <c r="G4355" s="338">
        <v>1220036</v>
      </c>
      <c r="H4355" s="336">
        <v>188788.32310793022</v>
      </c>
      <c r="I4355" s="336">
        <v>4880.1440000000002</v>
      </c>
      <c r="J4355" s="336"/>
      <c r="K4355" s="336"/>
      <c r="L4355" s="337">
        <f t="shared" ref="L4355:L4418" si="205">(H4355/G4355)*100</f>
        <v>15.473996104043669</v>
      </c>
      <c r="M4355" s="337">
        <f t="shared" ref="M4355:M4418" si="206">(I4355/G4355)*100</f>
        <v>0.4</v>
      </c>
    </row>
    <row r="4356" spans="1:13">
      <c r="A4356" s="334" t="s">
        <v>1165</v>
      </c>
      <c r="B4356" s="334" t="s">
        <v>131</v>
      </c>
      <c r="C4356" s="334" t="s">
        <v>131</v>
      </c>
      <c r="D4356" s="334" t="s">
        <v>1537</v>
      </c>
      <c r="E4356" s="334" t="s">
        <v>1041</v>
      </c>
      <c r="F4356" s="334" t="str">
        <f t="shared" ref="F4356:F4419" si="207">CONCATENATE(C4356," ",E4356," ",D4356)</f>
        <v>Sylhet FR Non-PNP</v>
      </c>
      <c r="G4356" s="338">
        <v>876901</v>
      </c>
      <c r="H4356" s="336">
        <v>129087.90262260269</v>
      </c>
      <c r="I4356" s="336">
        <v>21859.379082989864</v>
      </c>
      <c r="J4356" s="336"/>
      <c r="K4356" s="336"/>
      <c r="L4356" s="337">
        <f t="shared" si="205"/>
        <v>14.720920904709049</v>
      </c>
      <c r="M4356" s="337">
        <f t="shared" si="206"/>
        <v>2.4927989685255079</v>
      </c>
    </row>
    <row r="4357" spans="1:13">
      <c r="A4357" s="334" t="s">
        <v>1119</v>
      </c>
      <c r="B4357" s="334" t="s">
        <v>52</v>
      </c>
      <c r="C4357" s="334" t="s">
        <v>52</v>
      </c>
      <c r="D4357" s="334" t="s">
        <v>1537</v>
      </c>
      <c r="E4357" s="334" t="s">
        <v>1041</v>
      </c>
      <c r="F4357" s="334" t="str">
        <f t="shared" si="207"/>
        <v>Dhaka FR Non-PNP</v>
      </c>
      <c r="G4357" s="338">
        <v>2811581</v>
      </c>
      <c r="H4357" s="336">
        <v>415371.36552000087</v>
      </c>
      <c r="I4357" s="336">
        <v>11246.324000000001</v>
      </c>
      <c r="J4357" s="336"/>
      <c r="K4357" s="336"/>
      <c r="L4357" s="337">
        <f t="shared" si="205"/>
        <v>14.773587014565855</v>
      </c>
      <c r="M4357" s="337">
        <f t="shared" si="206"/>
        <v>0.4</v>
      </c>
    </row>
    <row r="4358" spans="1:13">
      <c r="A4358" s="334" t="s">
        <v>1080</v>
      </c>
      <c r="B4358" s="334" t="s">
        <v>170</v>
      </c>
      <c r="C4358" s="334" t="s">
        <v>195</v>
      </c>
      <c r="D4358" s="334" t="s">
        <v>1537</v>
      </c>
      <c r="E4358" s="334" t="s">
        <v>1041</v>
      </c>
      <c r="F4358" s="334" t="str">
        <f t="shared" si="207"/>
        <v>Chattogram FR Non-PNP</v>
      </c>
      <c r="G4358" s="338">
        <v>776206</v>
      </c>
      <c r="H4358" s="336">
        <v>122316.87777693936</v>
      </c>
      <c r="I4358" s="336">
        <v>3104.8240000000001</v>
      </c>
      <c r="J4358" s="336"/>
      <c r="K4358" s="336"/>
      <c r="L4358" s="337">
        <f t="shared" si="205"/>
        <v>15.758300989291421</v>
      </c>
      <c r="M4358" s="337">
        <f t="shared" si="206"/>
        <v>0.4</v>
      </c>
    </row>
    <row r="4359" spans="1:13">
      <c r="A4359" s="334" t="s">
        <v>1254</v>
      </c>
      <c r="B4359" s="334" t="s">
        <v>52</v>
      </c>
      <c r="C4359" s="334" t="s">
        <v>52</v>
      </c>
      <c r="D4359" s="334" t="s">
        <v>1537</v>
      </c>
      <c r="E4359" s="334" t="s">
        <v>1041</v>
      </c>
      <c r="F4359" s="334" t="str">
        <f t="shared" si="207"/>
        <v>Dhaka FR Non-PNP</v>
      </c>
      <c r="G4359" s="338">
        <v>1063876</v>
      </c>
      <c r="H4359" s="336">
        <v>173474.41142973103</v>
      </c>
      <c r="I4359" s="336">
        <v>4255.5039999999999</v>
      </c>
      <c r="J4359" s="336"/>
      <c r="K4359" s="336"/>
      <c r="L4359" s="337">
        <f t="shared" si="205"/>
        <v>16.305886346691818</v>
      </c>
      <c r="M4359" s="337">
        <f t="shared" si="206"/>
        <v>0.4</v>
      </c>
    </row>
    <row r="4360" spans="1:13">
      <c r="A4360" s="334" t="s">
        <v>1249</v>
      </c>
      <c r="B4360" s="334" t="s">
        <v>79</v>
      </c>
      <c r="C4360" s="334" t="s">
        <v>52</v>
      </c>
      <c r="D4360" s="334" t="s">
        <v>1537</v>
      </c>
      <c r="E4360" s="334" t="s">
        <v>1041</v>
      </c>
      <c r="F4360" s="334" t="str">
        <f t="shared" si="207"/>
        <v>Dhaka FR Non-PNP</v>
      </c>
      <c r="G4360" s="338">
        <v>3007335</v>
      </c>
      <c r="H4360" s="336">
        <v>488180.7187944529</v>
      </c>
      <c r="I4360" s="336">
        <v>12029.34</v>
      </c>
      <c r="J4360" s="336"/>
      <c r="K4360" s="336"/>
      <c r="L4360" s="337">
        <f t="shared" si="205"/>
        <v>16.233000939185455</v>
      </c>
      <c r="M4360" s="337">
        <f t="shared" si="206"/>
        <v>0.4</v>
      </c>
    </row>
    <row r="4361" spans="1:13">
      <c r="A4361" s="334" t="s">
        <v>1168</v>
      </c>
      <c r="B4361" s="334" t="s">
        <v>162</v>
      </c>
      <c r="C4361" s="334" t="s">
        <v>195</v>
      </c>
      <c r="D4361" s="334" t="s">
        <v>1537</v>
      </c>
      <c r="E4361" s="334" t="s">
        <v>1041</v>
      </c>
      <c r="F4361" s="334" t="str">
        <f t="shared" si="207"/>
        <v>Chattogram FR Non-PNP</v>
      </c>
      <c r="G4361" s="338">
        <v>1622241</v>
      </c>
      <c r="H4361" s="336">
        <v>206208.62014251749</v>
      </c>
      <c r="I4361" s="336">
        <v>6488.9639999999999</v>
      </c>
      <c r="J4361" s="336"/>
      <c r="K4361" s="336"/>
      <c r="L4361" s="337">
        <f t="shared" si="205"/>
        <v>12.711343144607829</v>
      </c>
      <c r="M4361" s="337">
        <f t="shared" si="206"/>
        <v>0.4</v>
      </c>
    </row>
    <row r="4362" spans="1:13">
      <c r="A4362" s="334" t="s">
        <v>1261</v>
      </c>
      <c r="B4362" s="334" t="s">
        <v>401</v>
      </c>
      <c r="C4362" s="334" t="s">
        <v>195</v>
      </c>
      <c r="D4362" s="334" t="s">
        <v>1537</v>
      </c>
      <c r="E4362" s="334" t="s">
        <v>1041</v>
      </c>
      <c r="F4362" s="334" t="str">
        <f t="shared" si="207"/>
        <v>Chattogram FR Non-PNP</v>
      </c>
      <c r="G4362" s="338">
        <v>3164791</v>
      </c>
      <c r="H4362" s="336">
        <v>533506.33864405903</v>
      </c>
      <c r="I4362" s="336">
        <v>12659.164000000001</v>
      </c>
      <c r="J4362" s="336"/>
      <c r="K4362" s="336"/>
      <c r="L4362" s="337">
        <f t="shared" si="205"/>
        <v>16.857553583919412</v>
      </c>
      <c r="M4362" s="337">
        <f t="shared" si="206"/>
        <v>0.4</v>
      </c>
    </row>
    <row r="4363" spans="1:13">
      <c r="A4363" s="334" t="s">
        <v>1222</v>
      </c>
      <c r="B4363" s="334" t="s">
        <v>189</v>
      </c>
      <c r="C4363" s="334" t="s">
        <v>189</v>
      </c>
      <c r="D4363" s="334" t="s">
        <v>1537</v>
      </c>
      <c r="E4363" s="334" t="s">
        <v>1041</v>
      </c>
      <c r="F4363" s="334" t="str">
        <f t="shared" si="207"/>
        <v>Barishal FR Non-PNP</v>
      </c>
      <c r="G4363" s="338">
        <v>980470</v>
      </c>
      <c r="H4363" s="336">
        <v>154616.21050995542</v>
      </c>
      <c r="I4363" s="336">
        <v>3921.88</v>
      </c>
      <c r="J4363" s="336"/>
      <c r="K4363" s="336"/>
      <c r="L4363" s="337">
        <f t="shared" si="205"/>
        <v>15.769601365667018</v>
      </c>
      <c r="M4363" s="337">
        <f t="shared" si="206"/>
        <v>0.4</v>
      </c>
    </row>
    <row r="4364" spans="1:13">
      <c r="A4364" s="334" t="s">
        <v>1157</v>
      </c>
      <c r="B4364" s="334" t="s">
        <v>336</v>
      </c>
      <c r="C4364" s="334" t="s">
        <v>389</v>
      </c>
      <c r="D4364" s="334" t="s">
        <v>1537</v>
      </c>
      <c r="E4364" s="334" t="s">
        <v>1041</v>
      </c>
      <c r="F4364" s="334" t="str">
        <f t="shared" si="207"/>
        <v>Rangpur FR Non-PNP</v>
      </c>
      <c r="G4364" s="338">
        <v>1208805</v>
      </c>
      <c r="H4364" s="336">
        <v>175907.44516355562</v>
      </c>
      <c r="I4364" s="336">
        <v>4835.22</v>
      </c>
      <c r="J4364" s="336"/>
      <c r="K4364" s="336"/>
      <c r="L4364" s="337">
        <f t="shared" si="205"/>
        <v>14.552177163691052</v>
      </c>
      <c r="M4364" s="337">
        <f t="shared" si="206"/>
        <v>0.4</v>
      </c>
    </row>
    <row r="4365" spans="1:13">
      <c r="A4365" s="334" t="s">
        <v>1158</v>
      </c>
      <c r="B4365" s="334" t="s">
        <v>52</v>
      </c>
      <c r="C4365" s="334" t="s">
        <v>52</v>
      </c>
      <c r="D4365" s="334" t="s">
        <v>1537</v>
      </c>
      <c r="E4365" s="334" t="s">
        <v>1041</v>
      </c>
      <c r="F4365" s="334" t="str">
        <f t="shared" si="207"/>
        <v>Dhaka FR Non-PNP</v>
      </c>
      <c r="G4365" s="338">
        <v>1002728</v>
      </c>
      <c r="H4365" s="336">
        <v>158532.46014719771</v>
      </c>
      <c r="I4365" s="336">
        <v>4010.9120000000003</v>
      </c>
      <c r="J4365" s="336"/>
      <c r="K4365" s="336"/>
      <c r="L4365" s="337">
        <f t="shared" si="205"/>
        <v>15.810116018222061</v>
      </c>
      <c r="M4365" s="337">
        <f t="shared" si="206"/>
        <v>0.4</v>
      </c>
    </row>
    <row r="4366" spans="1:13">
      <c r="A4366" s="334" t="s">
        <v>1045</v>
      </c>
      <c r="B4366" s="334" t="s">
        <v>162</v>
      </c>
      <c r="C4366" s="334" t="s">
        <v>195</v>
      </c>
      <c r="D4366" s="334" t="s">
        <v>1537</v>
      </c>
      <c r="E4366" s="334" t="s">
        <v>1041</v>
      </c>
      <c r="F4366" s="334" t="str">
        <f t="shared" si="207"/>
        <v>Chattogram FR Non-PNP</v>
      </c>
      <c r="G4366" s="338">
        <v>1302715</v>
      </c>
      <c r="H4366" s="336">
        <v>188259.3238785119</v>
      </c>
      <c r="I4366" s="336">
        <v>5210.8599999999997</v>
      </c>
      <c r="J4366" s="336"/>
      <c r="K4366" s="336"/>
      <c r="L4366" s="337">
        <f t="shared" si="205"/>
        <v>14.451305456566624</v>
      </c>
      <c r="M4366" s="337">
        <f t="shared" si="206"/>
        <v>0.4</v>
      </c>
    </row>
    <row r="4367" spans="1:13">
      <c r="A4367" s="334" t="s">
        <v>1166</v>
      </c>
      <c r="B4367" s="334" t="s">
        <v>606</v>
      </c>
      <c r="C4367" s="334" t="s">
        <v>107</v>
      </c>
      <c r="D4367" s="334" t="s">
        <v>1537</v>
      </c>
      <c r="E4367" s="334" t="s">
        <v>1041</v>
      </c>
      <c r="F4367" s="334" t="str">
        <f t="shared" si="207"/>
        <v>Rajshahi FR Non-PNP</v>
      </c>
      <c r="G4367" s="338">
        <v>1316091</v>
      </c>
      <c r="H4367" s="336">
        <v>217210.09696528441</v>
      </c>
      <c r="I4367" s="336">
        <v>5264.3640000000005</v>
      </c>
      <c r="J4367" s="336"/>
      <c r="K4367" s="336"/>
      <c r="L4367" s="337">
        <f t="shared" si="205"/>
        <v>16.504185270265083</v>
      </c>
      <c r="M4367" s="337">
        <f t="shared" si="206"/>
        <v>0.4</v>
      </c>
    </row>
    <row r="4368" spans="1:13">
      <c r="A4368" s="334" t="s">
        <v>1124</v>
      </c>
      <c r="B4368" s="334" t="s">
        <v>1566</v>
      </c>
      <c r="C4368" s="334" t="s">
        <v>389</v>
      </c>
      <c r="D4368" s="334" t="s">
        <v>1537</v>
      </c>
      <c r="E4368" s="334" t="s">
        <v>1041</v>
      </c>
      <c r="F4368" s="334" t="str">
        <f t="shared" si="207"/>
        <v>Rangpur FR Non-PNP</v>
      </c>
      <c r="G4368" s="338">
        <v>1162803</v>
      </c>
      <c r="H4368" s="336">
        <v>173866.33264503459</v>
      </c>
      <c r="I4368" s="336">
        <v>4651.2120000000004</v>
      </c>
      <c r="J4368" s="336"/>
      <c r="K4368" s="336"/>
      <c r="L4368" s="337">
        <f t="shared" si="205"/>
        <v>14.952346411647941</v>
      </c>
      <c r="M4368" s="337">
        <f t="shared" si="206"/>
        <v>0.4</v>
      </c>
    </row>
    <row r="4369" spans="1:13">
      <c r="A4369" s="334" t="s">
        <v>1228</v>
      </c>
      <c r="B4369" s="334" t="s">
        <v>211</v>
      </c>
      <c r="C4369" s="334" t="s">
        <v>189</v>
      </c>
      <c r="D4369" s="334" t="s">
        <v>1537</v>
      </c>
      <c r="E4369" s="334" t="s">
        <v>1041</v>
      </c>
      <c r="F4369" s="334" t="str">
        <f t="shared" si="207"/>
        <v>Barishal FR Non-PNP</v>
      </c>
      <c r="G4369" s="338">
        <v>951313</v>
      </c>
      <c r="H4369" s="336">
        <v>137307.49763043405</v>
      </c>
      <c r="I4369" s="336">
        <v>3805.252</v>
      </c>
      <c r="J4369" s="336"/>
      <c r="K4369" s="336"/>
      <c r="L4369" s="337">
        <f t="shared" si="205"/>
        <v>14.433472225275388</v>
      </c>
      <c r="M4369" s="337">
        <f t="shared" si="206"/>
        <v>0.4</v>
      </c>
    </row>
    <row r="4370" spans="1:13">
      <c r="A4370" s="334" t="s">
        <v>1271</v>
      </c>
      <c r="B4370" s="334" t="s">
        <v>362</v>
      </c>
      <c r="C4370" s="334" t="s">
        <v>52</v>
      </c>
      <c r="D4370" s="334" t="s">
        <v>1537</v>
      </c>
      <c r="E4370" s="334" t="s">
        <v>1041</v>
      </c>
      <c r="F4370" s="334" t="str">
        <f t="shared" si="207"/>
        <v>Dhaka FR Non-PNP</v>
      </c>
      <c r="G4370" s="338">
        <v>1986165</v>
      </c>
      <c r="H4370" s="336">
        <v>309050.02305415826</v>
      </c>
      <c r="I4370" s="336">
        <v>7944.66</v>
      </c>
      <c r="J4370" s="336"/>
      <c r="K4370" s="336"/>
      <c r="L4370" s="337">
        <f t="shared" si="205"/>
        <v>15.560138410160196</v>
      </c>
      <c r="M4370" s="337">
        <f t="shared" si="206"/>
        <v>0.4</v>
      </c>
    </row>
    <row r="4371" spans="1:13">
      <c r="A4371" s="334" t="s">
        <v>1079</v>
      </c>
      <c r="B4371" s="334" t="s">
        <v>189</v>
      </c>
      <c r="C4371" s="334" t="s">
        <v>189</v>
      </c>
      <c r="D4371" s="334" t="s">
        <v>1537</v>
      </c>
      <c r="E4371" s="334" t="s">
        <v>1041</v>
      </c>
      <c r="F4371" s="334" t="str">
        <f t="shared" si="207"/>
        <v>Barishal FR Non-PNP</v>
      </c>
      <c r="G4371" s="338">
        <v>1326874</v>
      </c>
      <c r="H4371" s="336">
        <v>186021.61356566154</v>
      </c>
      <c r="I4371" s="336">
        <v>5307.4960000000001</v>
      </c>
      <c r="J4371" s="336"/>
      <c r="K4371" s="336"/>
      <c r="L4371" s="337">
        <f t="shared" si="205"/>
        <v>14.019538672523657</v>
      </c>
      <c r="M4371" s="337">
        <f t="shared" si="206"/>
        <v>0.4</v>
      </c>
    </row>
    <row r="4372" spans="1:13">
      <c r="A4372" s="334" t="s">
        <v>1235</v>
      </c>
      <c r="B4372" s="334" t="s">
        <v>52</v>
      </c>
      <c r="C4372" s="334" t="s">
        <v>52</v>
      </c>
      <c r="D4372" s="334" t="s">
        <v>1537</v>
      </c>
      <c r="E4372" s="334" t="s">
        <v>1041</v>
      </c>
      <c r="F4372" s="334" t="str">
        <f t="shared" si="207"/>
        <v>Dhaka FR Non-PNP</v>
      </c>
      <c r="G4372" s="338">
        <v>1344856</v>
      </c>
      <c r="H4372" s="336">
        <v>202223.1941073479</v>
      </c>
      <c r="I4372" s="336">
        <v>5379.424</v>
      </c>
      <c r="J4372" s="336"/>
      <c r="K4372" s="336"/>
      <c r="L4372" s="337">
        <f t="shared" si="205"/>
        <v>15.036791605000676</v>
      </c>
      <c r="M4372" s="337">
        <f t="shared" si="206"/>
        <v>0.4</v>
      </c>
    </row>
    <row r="4373" spans="1:13">
      <c r="A4373" s="334" t="s">
        <v>1154</v>
      </c>
      <c r="B4373" s="334" t="s">
        <v>542</v>
      </c>
      <c r="C4373" s="334" t="s">
        <v>52</v>
      </c>
      <c r="D4373" s="334" t="s">
        <v>1537</v>
      </c>
      <c r="E4373" s="334" t="s">
        <v>1041</v>
      </c>
      <c r="F4373" s="334" t="str">
        <f t="shared" si="207"/>
        <v>Dhaka FR Non-PNP</v>
      </c>
      <c r="G4373" s="338">
        <v>1415422</v>
      </c>
      <c r="H4373" s="336">
        <v>231426.09932448948</v>
      </c>
      <c r="I4373" s="336">
        <v>5661.6880000000001</v>
      </c>
      <c r="J4373" s="336"/>
      <c r="K4373" s="336"/>
      <c r="L4373" s="337">
        <f t="shared" si="205"/>
        <v>16.350325155641883</v>
      </c>
      <c r="M4373" s="337">
        <f t="shared" si="206"/>
        <v>0.4</v>
      </c>
    </row>
    <row r="4374" spans="1:13">
      <c r="A4374" s="334" t="s">
        <v>1153</v>
      </c>
      <c r="B4374" s="334" t="s">
        <v>52</v>
      </c>
      <c r="C4374" s="334" t="s">
        <v>52</v>
      </c>
      <c r="D4374" s="334" t="s">
        <v>1537</v>
      </c>
      <c r="E4374" s="334" t="s">
        <v>1041</v>
      </c>
      <c r="F4374" s="334" t="str">
        <f t="shared" si="207"/>
        <v>Dhaka FR Non-PNP</v>
      </c>
      <c r="G4374" s="338">
        <v>1272696</v>
      </c>
      <c r="H4374" s="336">
        <v>203934.10116284789</v>
      </c>
      <c r="I4374" s="336">
        <v>5090.7840000000006</v>
      </c>
      <c r="J4374" s="336"/>
      <c r="K4374" s="336"/>
      <c r="L4374" s="337">
        <f t="shared" si="205"/>
        <v>16.023787390142491</v>
      </c>
      <c r="M4374" s="337">
        <f t="shared" si="206"/>
        <v>0.4</v>
      </c>
    </row>
    <row r="4375" spans="1:13">
      <c r="A4375" s="334" t="s">
        <v>1214</v>
      </c>
      <c r="B4375" s="334" t="s">
        <v>162</v>
      </c>
      <c r="C4375" s="334" t="s">
        <v>195</v>
      </c>
      <c r="D4375" s="334" t="s">
        <v>1537</v>
      </c>
      <c r="E4375" s="334" t="s">
        <v>1041</v>
      </c>
      <c r="F4375" s="334" t="str">
        <f t="shared" si="207"/>
        <v>Chattogram FR Non-PNP</v>
      </c>
      <c r="G4375" s="338">
        <v>1581775</v>
      </c>
      <c r="H4375" s="336">
        <v>232137.44764439258</v>
      </c>
      <c r="I4375" s="336">
        <v>2566.0711653709222</v>
      </c>
      <c r="J4375" s="336"/>
      <c r="K4375" s="336"/>
      <c r="L4375" s="337">
        <f t="shared" si="205"/>
        <v>14.675756516849273</v>
      </c>
      <c r="M4375" s="337">
        <f t="shared" si="206"/>
        <v>0.16222731838415214</v>
      </c>
    </row>
    <row r="4376" spans="1:13">
      <c r="A4376" s="334" t="s">
        <v>1057</v>
      </c>
      <c r="B4376" s="334" t="s">
        <v>1564</v>
      </c>
      <c r="C4376" s="334" t="s">
        <v>189</v>
      </c>
      <c r="D4376" s="334" t="s">
        <v>1537</v>
      </c>
      <c r="E4376" s="334" t="s">
        <v>1041</v>
      </c>
      <c r="F4376" s="334" t="str">
        <f t="shared" si="207"/>
        <v>Barishal FR Non-PNP</v>
      </c>
      <c r="G4376" s="338">
        <v>1388399</v>
      </c>
      <c r="H4376" s="336">
        <v>232868.32780239545</v>
      </c>
      <c r="I4376" s="336">
        <v>5553.5960000000005</v>
      </c>
      <c r="J4376" s="336"/>
      <c r="K4376" s="336"/>
      <c r="L4376" s="337">
        <f t="shared" si="205"/>
        <v>16.772435575248572</v>
      </c>
      <c r="M4376" s="337">
        <f t="shared" si="206"/>
        <v>0.4</v>
      </c>
    </row>
    <row r="4377" spans="1:13">
      <c r="A4377" s="334" t="s">
        <v>1146</v>
      </c>
      <c r="B4377" s="334" t="s">
        <v>186</v>
      </c>
      <c r="C4377" s="334" t="s">
        <v>195</v>
      </c>
      <c r="D4377" s="334" t="s">
        <v>1537</v>
      </c>
      <c r="E4377" s="334" t="s">
        <v>1041</v>
      </c>
      <c r="F4377" s="334" t="str">
        <f t="shared" si="207"/>
        <v>Chattogram FR Non-PNP</v>
      </c>
      <c r="G4377" s="338">
        <v>1528934</v>
      </c>
      <c r="H4377" s="336">
        <v>219049.38765408847</v>
      </c>
      <c r="I4377" s="336">
        <v>6115.7359999999999</v>
      </c>
      <c r="J4377" s="336"/>
      <c r="K4377" s="336"/>
      <c r="L4377" s="337">
        <f t="shared" si="205"/>
        <v>14.326935476226474</v>
      </c>
      <c r="M4377" s="337">
        <f t="shared" si="206"/>
        <v>0.4</v>
      </c>
    </row>
    <row r="4378" spans="1:13">
      <c r="A4378" s="334" t="s">
        <v>1117</v>
      </c>
      <c r="B4378" s="334" t="s">
        <v>52</v>
      </c>
      <c r="C4378" s="334" t="s">
        <v>52</v>
      </c>
      <c r="D4378" s="334" t="s">
        <v>1537</v>
      </c>
      <c r="E4378" s="334" t="s">
        <v>1041</v>
      </c>
      <c r="F4378" s="334" t="str">
        <f t="shared" si="207"/>
        <v>Dhaka FR Non-PNP</v>
      </c>
      <c r="G4378" s="338">
        <v>1044326</v>
      </c>
      <c r="H4378" s="336">
        <v>162474.27644611217</v>
      </c>
      <c r="I4378" s="336">
        <v>4177.3040000000001</v>
      </c>
      <c r="J4378" s="336"/>
      <c r="K4378" s="336"/>
      <c r="L4378" s="337">
        <f t="shared" si="205"/>
        <v>15.557812066932373</v>
      </c>
      <c r="M4378" s="337">
        <f t="shared" si="206"/>
        <v>0.4</v>
      </c>
    </row>
    <row r="4379" spans="1:13">
      <c r="A4379" s="334" t="s">
        <v>1288</v>
      </c>
      <c r="B4379" s="334" t="s">
        <v>52</v>
      </c>
      <c r="C4379" s="334" t="s">
        <v>52</v>
      </c>
      <c r="D4379" s="334" t="s">
        <v>1492</v>
      </c>
      <c r="E4379" s="334" t="s">
        <v>1041</v>
      </c>
      <c r="F4379" s="334" t="str">
        <f t="shared" si="207"/>
        <v>Dhaka FR PNP</v>
      </c>
      <c r="G4379" s="338">
        <v>5831340</v>
      </c>
      <c r="H4379" s="336">
        <v>1071259.9352373064</v>
      </c>
      <c r="I4379" s="336">
        <v>65117.564318731078</v>
      </c>
      <c r="J4379" s="336"/>
      <c r="K4379" s="336"/>
      <c r="L4379" s="337">
        <f t="shared" si="205"/>
        <v>18.370733574741077</v>
      </c>
      <c r="M4379" s="337">
        <f t="shared" si="206"/>
        <v>1.1166826890342714</v>
      </c>
    </row>
    <row r="4380" spans="1:13">
      <c r="A4380" s="334" t="s">
        <v>1061</v>
      </c>
      <c r="B4380" s="334" t="s">
        <v>52</v>
      </c>
      <c r="C4380" s="334" t="s">
        <v>52</v>
      </c>
      <c r="D4380" s="334" t="s">
        <v>1537</v>
      </c>
      <c r="E4380" s="334" t="s">
        <v>1041</v>
      </c>
      <c r="F4380" s="334" t="str">
        <f t="shared" si="207"/>
        <v>Dhaka FR Non-PNP</v>
      </c>
      <c r="G4380" s="338">
        <v>1409164</v>
      </c>
      <c r="H4380" s="336">
        <v>293042.89541052014</v>
      </c>
      <c r="I4380" s="336">
        <v>12262.870096408667</v>
      </c>
      <c r="J4380" s="336"/>
      <c r="K4380" s="336"/>
      <c r="L4380" s="337">
        <f t="shared" si="205"/>
        <v>20.795513894090405</v>
      </c>
      <c r="M4380" s="337">
        <f t="shared" si="206"/>
        <v>0.87022306107796299</v>
      </c>
    </row>
    <row r="4381" spans="1:13">
      <c r="A4381" s="334" t="s">
        <v>1213</v>
      </c>
      <c r="B4381" s="334" t="s">
        <v>522</v>
      </c>
      <c r="C4381" s="334" t="s">
        <v>52</v>
      </c>
      <c r="D4381" s="334" t="s">
        <v>1537</v>
      </c>
      <c r="E4381" s="334" t="s">
        <v>1041</v>
      </c>
      <c r="F4381" s="334" t="str">
        <f t="shared" si="207"/>
        <v>Dhaka FR Non-PNP</v>
      </c>
      <c r="G4381" s="338">
        <v>1267117</v>
      </c>
      <c r="H4381" s="336">
        <v>204212.90500662234</v>
      </c>
      <c r="I4381" s="336">
        <v>2506.7089627612477</v>
      </c>
      <c r="J4381" s="336"/>
      <c r="K4381" s="336"/>
      <c r="L4381" s="337">
        <f t="shared" si="205"/>
        <v>16.116341664315321</v>
      </c>
      <c r="M4381" s="337">
        <f t="shared" si="206"/>
        <v>0.19782774303882339</v>
      </c>
    </row>
    <row r="4382" spans="1:13">
      <c r="A4382" s="334" t="s">
        <v>1149</v>
      </c>
      <c r="B4382" s="334" t="s">
        <v>1150</v>
      </c>
      <c r="C4382" s="334" t="s">
        <v>389</v>
      </c>
      <c r="D4382" s="334" t="s">
        <v>1537</v>
      </c>
      <c r="E4382" s="334" t="s">
        <v>1041</v>
      </c>
      <c r="F4382" s="334" t="str">
        <f t="shared" si="207"/>
        <v>Rangpur FR Non-PNP</v>
      </c>
      <c r="G4382" s="338">
        <v>1518414</v>
      </c>
      <c r="H4382" s="336">
        <v>239540.53820889181</v>
      </c>
      <c r="I4382" s="336">
        <v>6073.6559999999999</v>
      </c>
      <c r="J4382" s="336"/>
      <c r="K4382" s="336"/>
      <c r="L4382" s="337">
        <f t="shared" si="205"/>
        <v>15.775706639223019</v>
      </c>
      <c r="M4382" s="337">
        <f t="shared" si="206"/>
        <v>0.4</v>
      </c>
    </row>
    <row r="4383" spans="1:13">
      <c r="A4383" s="334" t="s">
        <v>1240</v>
      </c>
      <c r="B4383" s="334" t="s">
        <v>211</v>
      </c>
      <c r="C4383" s="334" t="s">
        <v>189</v>
      </c>
      <c r="D4383" s="334" t="s">
        <v>1537</v>
      </c>
      <c r="E4383" s="334" t="s">
        <v>1041</v>
      </c>
      <c r="F4383" s="334" t="str">
        <f t="shared" si="207"/>
        <v>Barishal FR Non-PNP</v>
      </c>
      <c r="G4383" s="338">
        <v>2267354</v>
      </c>
      <c r="H4383" s="336">
        <v>349606.36653018114</v>
      </c>
      <c r="I4383" s="336">
        <v>9069.4160000000011</v>
      </c>
      <c r="J4383" s="336"/>
      <c r="K4383" s="336"/>
      <c r="L4383" s="337">
        <f t="shared" si="205"/>
        <v>15.419134662261877</v>
      </c>
      <c r="M4383" s="337">
        <f t="shared" si="206"/>
        <v>0.4</v>
      </c>
    </row>
    <row r="4384" spans="1:13">
      <c r="A4384" s="334" t="s">
        <v>1069</v>
      </c>
      <c r="B4384" s="334" t="s">
        <v>136</v>
      </c>
      <c r="C4384" s="334" t="s">
        <v>131</v>
      </c>
      <c r="D4384" s="334" t="s">
        <v>1537</v>
      </c>
      <c r="E4384" s="334" t="s">
        <v>1041</v>
      </c>
      <c r="F4384" s="334" t="str">
        <f t="shared" si="207"/>
        <v>Sylhet FR Non-PNP</v>
      </c>
      <c r="G4384" s="338">
        <v>1240925</v>
      </c>
      <c r="H4384" s="336">
        <v>187464.15612990229</v>
      </c>
      <c r="I4384" s="336">
        <v>4963.7</v>
      </c>
      <c r="J4384" s="336"/>
      <c r="K4384" s="336"/>
      <c r="L4384" s="337">
        <f t="shared" si="205"/>
        <v>15.106807915861337</v>
      </c>
      <c r="M4384" s="337">
        <f t="shared" si="206"/>
        <v>0.4</v>
      </c>
    </row>
    <row r="4385" spans="1:13">
      <c r="A4385" s="334" t="s">
        <v>1242</v>
      </c>
      <c r="B4385" s="334" t="s">
        <v>1243</v>
      </c>
      <c r="C4385" s="334" t="s">
        <v>195</v>
      </c>
      <c r="D4385" s="334" t="s">
        <v>1537</v>
      </c>
      <c r="E4385" s="334" t="s">
        <v>1041</v>
      </c>
      <c r="F4385" s="334" t="str">
        <f t="shared" si="207"/>
        <v>Chattogram FR Non-PNP</v>
      </c>
      <c r="G4385" s="338">
        <v>1770854</v>
      </c>
      <c r="H4385" s="336">
        <v>321382.40325264574</v>
      </c>
      <c r="I4385" s="336">
        <v>7083.4160000000002</v>
      </c>
      <c r="J4385" s="336"/>
      <c r="K4385" s="336"/>
      <c r="L4385" s="337">
        <f t="shared" si="205"/>
        <v>18.148441557160879</v>
      </c>
      <c r="M4385" s="337">
        <f t="shared" si="206"/>
        <v>0.4</v>
      </c>
    </row>
    <row r="4386" spans="1:13">
      <c r="A4386" s="334" t="s">
        <v>1044</v>
      </c>
      <c r="B4386" s="334" t="s">
        <v>230</v>
      </c>
      <c r="C4386" s="334" t="s">
        <v>131</v>
      </c>
      <c r="D4386" s="334" t="s">
        <v>1537</v>
      </c>
      <c r="E4386" s="334" t="s">
        <v>1041</v>
      </c>
      <c r="F4386" s="334" t="str">
        <f t="shared" si="207"/>
        <v>Sylhet FR Non-PNP</v>
      </c>
      <c r="G4386" s="338">
        <v>2272618</v>
      </c>
      <c r="H4386" s="336">
        <v>329240.42712442129</v>
      </c>
      <c r="I4386" s="336">
        <v>9090.4719999999998</v>
      </c>
      <c r="J4386" s="336"/>
      <c r="K4386" s="336"/>
      <c r="L4386" s="337">
        <f t="shared" si="205"/>
        <v>14.487275341672964</v>
      </c>
      <c r="M4386" s="337">
        <f t="shared" si="206"/>
        <v>0.4</v>
      </c>
    </row>
    <row r="4387" spans="1:13">
      <c r="A4387" s="334" t="s">
        <v>1218</v>
      </c>
      <c r="B4387" s="334" t="s">
        <v>52</v>
      </c>
      <c r="C4387" s="334" t="s">
        <v>52</v>
      </c>
      <c r="D4387" s="334" t="s">
        <v>1537</v>
      </c>
      <c r="E4387" s="334" t="s">
        <v>1041</v>
      </c>
      <c r="F4387" s="334" t="str">
        <f t="shared" si="207"/>
        <v>Dhaka FR Non-PNP</v>
      </c>
      <c r="G4387" s="338">
        <v>1407734</v>
      </c>
      <c r="H4387" s="336">
        <v>251633.56895758337</v>
      </c>
      <c r="I4387" s="336">
        <v>5630.9359999999997</v>
      </c>
      <c r="J4387" s="336"/>
      <c r="K4387" s="336"/>
      <c r="L4387" s="337">
        <f t="shared" si="205"/>
        <v>17.875079308845518</v>
      </c>
      <c r="M4387" s="337">
        <f t="shared" si="206"/>
        <v>0.4</v>
      </c>
    </row>
    <row r="4388" spans="1:13">
      <c r="A4388" s="334" t="s">
        <v>1109</v>
      </c>
      <c r="B4388" s="334" t="s">
        <v>313</v>
      </c>
      <c r="C4388" s="334" t="s">
        <v>189</v>
      </c>
      <c r="D4388" s="334" t="s">
        <v>1537</v>
      </c>
      <c r="E4388" s="334" t="s">
        <v>1041</v>
      </c>
      <c r="F4388" s="334" t="str">
        <f t="shared" si="207"/>
        <v>Barishal FR Non-PNP</v>
      </c>
      <c r="G4388" s="338">
        <v>957319</v>
      </c>
      <c r="H4388" s="336">
        <v>161807.81983082127</v>
      </c>
      <c r="I4388" s="336">
        <v>3829.2760000000003</v>
      </c>
      <c r="J4388" s="336"/>
      <c r="K4388" s="336"/>
      <c r="L4388" s="337">
        <f t="shared" si="205"/>
        <v>16.902184102772562</v>
      </c>
      <c r="M4388" s="337">
        <f t="shared" si="206"/>
        <v>0.4</v>
      </c>
    </row>
    <row r="4389" spans="1:13">
      <c r="A4389" s="334" t="s">
        <v>1187</v>
      </c>
      <c r="B4389" s="334" t="s">
        <v>165</v>
      </c>
      <c r="C4389" s="334" t="s">
        <v>52</v>
      </c>
      <c r="D4389" s="334" t="s">
        <v>1537</v>
      </c>
      <c r="E4389" s="334" t="s">
        <v>1041</v>
      </c>
      <c r="F4389" s="334" t="str">
        <f t="shared" si="207"/>
        <v>Dhaka FR Non-PNP</v>
      </c>
      <c r="G4389" s="338">
        <v>855025</v>
      </c>
      <c r="H4389" s="336">
        <v>134172.75705243062</v>
      </c>
      <c r="I4389" s="336">
        <v>3420.1</v>
      </c>
      <c r="J4389" s="336"/>
      <c r="K4389" s="336"/>
      <c r="L4389" s="337">
        <f t="shared" si="205"/>
        <v>15.692261285042031</v>
      </c>
      <c r="M4389" s="337">
        <f t="shared" si="206"/>
        <v>0.4</v>
      </c>
    </row>
    <row r="4390" spans="1:13">
      <c r="A4390" s="334" t="s">
        <v>1122</v>
      </c>
      <c r="B4390" s="334" t="s">
        <v>52</v>
      </c>
      <c r="C4390" s="334" t="s">
        <v>52</v>
      </c>
      <c r="D4390" s="334" t="s">
        <v>1537</v>
      </c>
      <c r="E4390" s="334" t="s">
        <v>1041</v>
      </c>
      <c r="F4390" s="334" t="str">
        <f t="shared" si="207"/>
        <v>Dhaka FR Non-PNP</v>
      </c>
      <c r="G4390" s="338">
        <v>773630</v>
      </c>
      <c r="H4390" s="336">
        <v>128658.17883637968</v>
      </c>
      <c r="I4390" s="336">
        <v>3094.52</v>
      </c>
      <c r="J4390" s="336"/>
      <c r="K4390" s="336"/>
      <c r="L4390" s="337">
        <f t="shared" si="205"/>
        <v>16.630453684109934</v>
      </c>
      <c r="M4390" s="337">
        <f t="shared" si="206"/>
        <v>0.4</v>
      </c>
    </row>
    <row r="4391" spans="1:13">
      <c r="A4391" s="334" t="s">
        <v>1059</v>
      </c>
      <c r="B4391" s="334" t="s">
        <v>52</v>
      </c>
      <c r="C4391" s="334" t="s">
        <v>52</v>
      </c>
      <c r="D4391" s="334" t="s">
        <v>1537</v>
      </c>
      <c r="E4391" s="334" t="s">
        <v>1041</v>
      </c>
      <c r="F4391" s="334" t="str">
        <f t="shared" si="207"/>
        <v>Dhaka FR Non-PNP</v>
      </c>
      <c r="G4391" s="338">
        <v>1241437</v>
      </c>
      <c r="H4391" s="336">
        <v>207887.85052991982</v>
      </c>
      <c r="I4391" s="336">
        <v>4965.7480000000005</v>
      </c>
      <c r="J4391" s="336"/>
      <c r="K4391" s="336"/>
      <c r="L4391" s="337">
        <f t="shared" si="205"/>
        <v>16.745743080794259</v>
      </c>
      <c r="M4391" s="337">
        <f t="shared" si="206"/>
        <v>0.4</v>
      </c>
    </row>
    <row r="4392" spans="1:13">
      <c r="A4392" s="334" t="s">
        <v>1176</v>
      </c>
      <c r="B4392" s="334" t="s">
        <v>165</v>
      </c>
      <c r="C4392" s="334" t="s">
        <v>52</v>
      </c>
      <c r="D4392" s="334" t="s">
        <v>1537</v>
      </c>
      <c r="E4392" s="334" t="s">
        <v>1041</v>
      </c>
      <c r="F4392" s="334" t="str">
        <f t="shared" si="207"/>
        <v>Dhaka FR Non-PNP</v>
      </c>
      <c r="G4392" s="338">
        <v>1142342</v>
      </c>
      <c r="H4392" s="336">
        <v>196215.42609884767</v>
      </c>
      <c r="I4392" s="336">
        <v>4569.3680000000004</v>
      </c>
      <c r="J4392" s="336"/>
      <c r="K4392" s="336"/>
      <c r="L4392" s="337">
        <f t="shared" si="205"/>
        <v>17.176592132552919</v>
      </c>
      <c r="M4392" s="337">
        <f t="shared" si="206"/>
        <v>0.4</v>
      </c>
    </row>
    <row r="4393" spans="1:13">
      <c r="A4393" s="334" t="s">
        <v>1270</v>
      </c>
      <c r="B4393" s="334" t="s">
        <v>52</v>
      </c>
      <c r="C4393" s="334" t="s">
        <v>52</v>
      </c>
      <c r="D4393" s="334" t="s">
        <v>1537</v>
      </c>
      <c r="E4393" s="334" t="s">
        <v>1041</v>
      </c>
      <c r="F4393" s="334" t="str">
        <f t="shared" si="207"/>
        <v>Dhaka FR Non-PNP</v>
      </c>
      <c r="G4393" s="338">
        <v>1132468</v>
      </c>
      <c r="H4393" s="336">
        <v>172987.01393336189</v>
      </c>
      <c r="I4393" s="336">
        <v>4529.8720000000003</v>
      </c>
      <c r="J4393" s="336"/>
      <c r="K4393" s="336"/>
      <c r="L4393" s="337">
        <f t="shared" si="205"/>
        <v>15.275223135078598</v>
      </c>
      <c r="M4393" s="337">
        <f t="shared" si="206"/>
        <v>0.4</v>
      </c>
    </row>
    <row r="4394" spans="1:13">
      <c r="A4394" s="334" t="s">
        <v>1230</v>
      </c>
      <c r="B4394" s="334" t="s">
        <v>159</v>
      </c>
      <c r="C4394" s="334" t="s">
        <v>159</v>
      </c>
      <c r="D4394" s="334" t="s">
        <v>1537</v>
      </c>
      <c r="E4394" s="334" t="s">
        <v>1041</v>
      </c>
      <c r="F4394" s="334" t="str">
        <f t="shared" si="207"/>
        <v>Khulna FR Non-PNP</v>
      </c>
      <c r="G4394" s="338">
        <v>1485590</v>
      </c>
      <c r="H4394" s="336">
        <v>236261.94376369353</v>
      </c>
      <c r="I4394" s="336">
        <v>5942.36</v>
      </c>
      <c r="J4394" s="336"/>
      <c r="K4394" s="336"/>
      <c r="L4394" s="337">
        <f t="shared" si="205"/>
        <v>15.903576610215033</v>
      </c>
      <c r="M4394" s="337">
        <f t="shared" si="206"/>
        <v>0.4</v>
      </c>
    </row>
    <row r="4395" spans="1:13">
      <c r="A4395" s="334" t="s">
        <v>1255</v>
      </c>
      <c r="B4395" s="334" t="s">
        <v>170</v>
      </c>
      <c r="C4395" s="334" t="s">
        <v>195</v>
      </c>
      <c r="D4395" s="334" t="s">
        <v>1537</v>
      </c>
      <c r="E4395" s="334" t="s">
        <v>1041</v>
      </c>
      <c r="F4395" s="334" t="str">
        <f t="shared" si="207"/>
        <v>Chattogram FR Non-PNP</v>
      </c>
      <c r="G4395" s="338">
        <v>945492</v>
      </c>
      <c r="H4395" s="336">
        <v>151695.25980984743</v>
      </c>
      <c r="I4395" s="336">
        <v>3781.9680000000003</v>
      </c>
      <c r="J4395" s="336"/>
      <c r="K4395" s="336"/>
      <c r="L4395" s="337">
        <f t="shared" si="205"/>
        <v>16.04405535000269</v>
      </c>
      <c r="M4395" s="337">
        <f t="shared" si="206"/>
        <v>0.4</v>
      </c>
    </row>
    <row r="4396" spans="1:13">
      <c r="A4396" s="334" t="s">
        <v>1263</v>
      </c>
      <c r="B4396" s="334" t="s">
        <v>542</v>
      </c>
      <c r="C4396" s="334" t="s">
        <v>52</v>
      </c>
      <c r="D4396" s="334" t="s">
        <v>1537</v>
      </c>
      <c r="E4396" s="334" t="s">
        <v>1041</v>
      </c>
      <c r="F4396" s="334" t="str">
        <f t="shared" si="207"/>
        <v>Dhaka FR Non-PNP</v>
      </c>
      <c r="G4396" s="338">
        <v>1909003</v>
      </c>
      <c r="H4396" s="336">
        <v>344978.99463435973</v>
      </c>
      <c r="I4396" s="336">
        <v>7636.0119999999997</v>
      </c>
      <c r="J4396" s="336"/>
      <c r="K4396" s="336"/>
      <c r="L4396" s="337">
        <f t="shared" si="205"/>
        <v>18.071160424282191</v>
      </c>
      <c r="M4396" s="337">
        <f t="shared" si="206"/>
        <v>0.4</v>
      </c>
    </row>
    <row r="4397" spans="1:13">
      <c r="A4397" s="334" t="s">
        <v>1188</v>
      </c>
      <c r="B4397" s="334" t="s">
        <v>211</v>
      </c>
      <c r="C4397" s="334" t="s">
        <v>189</v>
      </c>
      <c r="D4397" s="334" t="s">
        <v>1537</v>
      </c>
      <c r="E4397" s="334" t="s">
        <v>1041</v>
      </c>
      <c r="F4397" s="334" t="str">
        <f t="shared" si="207"/>
        <v>Barishal FR Non-PNP</v>
      </c>
      <c r="G4397" s="338">
        <v>1505300</v>
      </c>
      <c r="H4397" s="336">
        <v>249825.55347771163</v>
      </c>
      <c r="I4397" s="336">
        <v>6021.2</v>
      </c>
      <c r="J4397" s="336"/>
      <c r="K4397" s="336"/>
      <c r="L4397" s="337">
        <f t="shared" si="205"/>
        <v>16.596396298260256</v>
      </c>
      <c r="M4397" s="337">
        <f t="shared" si="206"/>
        <v>0.4</v>
      </c>
    </row>
    <row r="4398" spans="1:13">
      <c r="A4398" s="334" t="s">
        <v>1245</v>
      </c>
      <c r="B4398" s="334" t="s">
        <v>606</v>
      </c>
      <c r="C4398" s="334" t="s">
        <v>107</v>
      </c>
      <c r="D4398" s="334" t="s">
        <v>1537</v>
      </c>
      <c r="E4398" s="334" t="s">
        <v>1041</v>
      </c>
      <c r="F4398" s="334" t="str">
        <f t="shared" si="207"/>
        <v>Rajshahi FR Non-PNP</v>
      </c>
      <c r="G4398" s="338">
        <v>948941</v>
      </c>
      <c r="H4398" s="336">
        <v>161787.16871550839</v>
      </c>
      <c r="I4398" s="336">
        <v>3795.7640000000001</v>
      </c>
      <c r="J4398" s="336"/>
      <c r="K4398" s="336"/>
      <c r="L4398" s="337">
        <f t="shared" si="205"/>
        <v>17.049233694772216</v>
      </c>
      <c r="M4398" s="337">
        <f t="shared" si="206"/>
        <v>0.4</v>
      </c>
    </row>
    <row r="4399" spans="1:13">
      <c r="A4399" s="334" t="s">
        <v>1195</v>
      </c>
      <c r="B4399" s="334" t="s">
        <v>351</v>
      </c>
      <c r="C4399" s="334" t="s">
        <v>389</v>
      </c>
      <c r="D4399" s="334" t="s">
        <v>1537</v>
      </c>
      <c r="E4399" s="334" t="s">
        <v>1041</v>
      </c>
      <c r="F4399" s="334" t="str">
        <f t="shared" si="207"/>
        <v>Rangpur FR Non-PNP</v>
      </c>
      <c r="G4399" s="338">
        <v>1114514</v>
      </c>
      <c r="H4399" s="336">
        <v>178242.22801646456</v>
      </c>
      <c r="I4399" s="336">
        <v>4458.0560000000005</v>
      </c>
      <c r="J4399" s="336"/>
      <c r="K4399" s="336"/>
      <c r="L4399" s="337">
        <f t="shared" si="205"/>
        <v>15.992820908168454</v>
      </c>
      <c r="M4399" s="337">
        <f t="shared" si="206"/>
        <v>0.4</v>
      </c>
    </row>
    <row r="4400" spans="1:13">
      <c r="A4400" s="334" t="s">
        <v>1056</v>
      </c>
      <c r="B4400" s="334" t="s">
        <v>131</v>
      </c>
      <c r="C4400" s="334" t="s">
        <v>131</v>
      </c>
      <c r="D4400" s="334" t="s">
        <v>1537</v>
      </c>
      <c r="E4400" s="334" t="s">
        <v>1041</v>
      </c>
      <c r="F4400" s="334" t="str">
        <f t="shared" si="207"/>
        <v>Sylhet FR Non-PNP</v>
      </c>
      <c r="G4400" s="338">
        <v>1038529</v>
      </c>
      <c r="H4400" s="336">
        <v>156774.52215780641</v>
      </c>
      <c r="I4400" s="336">
        <v>4154.116</v>
      </c>
      <c r="J4400" s="336"/>
      <c r="K4400" s="336"/>
      <c r="L4400" s="337">
        <f t="shared" si="205"/>
        <v>15.095825167887117</v>
      </c>
      <c r="M4400" s="337">
        <f t="shared" si="206"/>
        <v>0.4</v>
      </c>
    </row>
    <row r="4401" spans="1:13">
      <c r="A4401" s="334" t="s">
        <v>1236</v>
      </c>
      <c r="B4401" s="334" t="s">
        <v>389</v>
      </c>
      <c r="C4401" s="334" t="s">
        <v>389</v>
      </c>
      <c r="D4401" s="334" t="s">
        <v>1537</v>
      </c>
      <c r="E4401" s="334" t="s">
        <v>1041</v>
      </c>
      <c r="F4401" s="334" t="str">
        <f t="shared" si="207"/>
        <v>Rangpur FR Non-PNP</v>
      </c>
      <c r="G4401" s="338">
        <v>1464498</v>
      </c>
      <c r="H4401" s="336">
        <v>200652.72399326088</v>
      </c>
      <c r="I4401" s="336">
        <v>5857.9920000000002</v>
      </c>
      <c r="J4401" s="336"/>
      <c r="K4401" s="336"/>
      <c r="L4401" s="337">
        <f t="shared" si="205"/>
        <v>13.70112652890348</v>
      </c>
      <c r="M4401" s="337">
        <f t="shared" si="206"/>
        <v>0.4</v>
      </c>
    </row>
    <row r="4402" spans="1:13">
      <c r="A4402" s="334" t="s">
        <v>1112</v>
      </c>
      <c r="B4402" s="334" t="s">
        <v>211</v>
      </c>
      <c r="C4402" s="334" t="s">
        <v>189</v>
      </c>
      <c r="D4402" s="334" t="s">
        <v>1537</v>
      </c>
      <c r="E4402" s="334" t="s">
        <v>1041</v>
      </c>
      <c r="F4402" s="334" t="str">
        <f t="shared" si="207"/>
        <v>Barishal FR Non-PNP</v>
      </c>
      <c r="G4402" s="338">
        <v>985308</v>
      </c>
      <c r="H4402" s="336">
        <v>134275.18494946379</v>
      </c>
      <c r="I4402" s="336">
        <v>3941.232</v>
      </c>
      <c r="J4402" s="336"/>
      <c r="K4402" s="336"/>
      <c r="L4402" s="337">
        <f t="shared" si="205"/>
        <v>13.627737210036232</v>
      </c>
      <c r="M4402" s="337">
        <f t="shared" si="206"/>
        <v>0.4</v>
      </c>
    </row>
    <row r="4403" spans="1:13">
      <c r="A4403" s="334" t="s">
        <v>1185</v>
      </c>
      <c r="B4403" s="334" t="s">
        <v>226</v>
      </c>
      <c r="C4403" s="334" t="s">
        <v>107</v>
      </c>
      <c r="D4403" s="334" t="s">
        <v>1537</v>
      </c>
      <c r="E4403" s="334" t="s">
        <v>1041</v>
      </c>
      <c r="F4403" s="334" t="str">
        <f t="shared" si="207"/>
        <v>Rajshahi FR Non-PNP</v>
      </c>
      <c r="G4403" s="338">
        <v>1371207</v>
      </c>
      <c r="H4403" s="336">
        <v>226474.96757291965</v>
      </c>
      <c r="I4403" s="336">
        <v>5484.8280000000004</v>
      </c>
      <c r="J4403" s="336"/>
      <c r="K4403" s="336"/>
      <c r="L4403" s="337">
        <f t="shared" si="205"/>
        <v>16.516468160745944</v>
      </c>
      <c r="M4403" s="337">
        <f t="shared" si="206"/>
        <v>0.4</v>
      </c>
    </row>
    <row r="4404" spans="1:13">
      <c r="A4404" s="334" t="s">
        <v>1206</v>
      </c>
      <c r="B4404" s="334" t="s">
        <v>52</v>
      </c>
      <c r="C4404" s="334" t="s">
        <v>52</v>
      </c>
      <c r="D4404" s="334" t="s">
        <v>1537</v>
      </c>
      <c r="E4404" s="334" t="s">
        <v>1041</v>
      </c>
      <c r="F4404" s="334" t="str">
        <f t="shared" si="207"/>
        <v>Dhaka FR Non-PNP</v>
      </c>
      <c r="G4404" s="338">
        <v>1590385</v>
      </c>
      <c r="H4404" s="336">
        <v>248784.54385339894</v>
      </c>
      <c r="I4404" s="336">
        <v>6361.54</v>
      </c>
      <c r="J4404" s="336"/>
      <c r="K4404" s="336"/>
      <c r="L4404" s="337">
        <f t="shared" si="205"/>
        <v>15.643038877592467</v>
      </c>
      <c r="M4404" s="337">
        <f t="shared" si="206"/>
        <v>0.4</v>
      </c>
    </row>
    <row r="4405" spans="1:13">
      <c r="A4405" s="334" t="s">
        <v>1136</v>
      </c>
      <c r="B4405" s="334" t="s">
        <v>401</v>
      </c>
      <c r="C4405" s="334" t="s">
        <v>195</v>
      </c>
      <c r="D4405" s="334" t="s">
        <v>1537</v>
      </c>
      <c r="E4405" s="334" t="s">
        <v>1041</v>
      </c>
      <c r="F4405" s="334" t="str">
        <f t="shared" si="207"/>
        <v>Chattogram FR Non-PNP</v>
      </c>
      <c r="G4405" s="338">
        <v>1726544</v>
      </c>
      <c r="H4405" s="336">
        <v>288367.57370334968</v>
      </c>
      <c r="I4405" s="336">
        <v>2102.402152256218</v>
      </c>
      <c r="J4405" s="336"/>
      <c r="K4405" s="336"/>
      <c r="L4405" s="337">
        <f t="shared" si="205"/>
        <v>16.702011284007224</v>
      </c>
      <c r="M4405" s="337">
        <f t="shared" si="206"/>
        <v>0.12176939320725207</v>
      </c>
    </row>
    <row r="4406" spans="1:13">
      <c r="A4406" s="334" t="s">
        <v>1190</v>
      </c>
      <c r="B4406" s="334" t="s">
        <v>52</v>
      </c>
      <c r="C4406" s="334" t="s">
        <v>52</v>
      </c>
      <c r="D4406" s="334" t="s">
        <v>1537</v>
      </c>
      <c r="E4406" s="334" t="s">
        <v>1041</v>
      </c>
      <c r="F4406" s="334" t="str">
        <f t="shared" si="207"/>
        <v>Dhaka FR Non-PNP</v>
      </c>
      <c r="G4406" s="338">
        <v>2234388</v>
      </c>
      <c r="H4406" s="336">
        <v>383166.95761865267</v>
      </c>
      <c r="I4406" s="336">
        <v>8937.5519999999997</v>
      </c>
      <c r="J4406" s="336"/>
      <c r="K4406" s="336"/>
      <c r="L4406" s="337">
        <f t="shared" si="205"/>
        <v>17.14863119649106</v>
      </c>
      <c r="M4406" s="337">
        <f t="shared" si="206"/>
        <v>0.4</v>
      </c>
    </row>
    <row r="4407" spans="1:13">
      <c r="A4407" s="334" t="s">
        <v>1300</v>
      </c>
      <c r="B4407" s="334" t="s">
        <v>52</v>
      </c>
      <c r="C4407" s="334" t="s">
        <v>52</v>
      </c>
      <c r="D4407" s="334" t="s">
        <v>1492</v>
      </c>
      <c r="E4407" s="334" t="s">
        <v>1041</v>
      </c>
      <c r="F4407" s="334" t="str">
        <f t="shared" si="207"/>
        <v>Dhaka FR PNP</v>
      </c>
      <c r="G4407" s="338">
        <v>3531440</v>
      </c>
      <c r="H4407" s="336">
        <v>570197.0542437851</v>
      </c>
      <c r="I4407" s="336">
        <v>14125.76</v>
      </c>
      <c r="J4407" s="336"/>
      <c r="K4407" s="336"/>
      <c r="L4407" s="337">
        <f t="shared" si="205"/>
        <v>16.146304460610548</v>
      </c>
      <c r="M4407" s="337">
        <f t="shared" si="206"/>
        <v>0.4</v>
      </c>
    </row>
    <row r="4408" spans="1:13">
      <c r="A4408" s="334" t="s">
        <v>1283</v>
      </c>
      <c r="B4408" s="334" t="s">
        <v>162</v>
      </c>
      <c r="C4408" s="334" t="s">
        <v>195</v>
      </c>
      <c r="D4408" s="334" t="s">
        <v>1537</v>
      </c>
      <c r="E4408" s="334" t="s">
        <v>1041</v>
      </c>
      <c r="F4408" s="334" t="str">
        <f t="shared" si="207"/>
        <v>Chattogram FR Non-PNP</v>
      </c>
      <c r="G4408" s="338">
        <v>1863165</v>
      </c>
      <c r="H4408" s="336">
        <v>309543.48785665893</v>
      </c>
      <c r="I4408" s="336">
        <v>7452.66</v>
      </c>
      <c r="J4408" s="336"/>
      <c r="K4408" s="336"/>
      <c r="L4408" s="337">
        <f t="shared" si="205"/>
        <v>16.613852656992748</v>
      </c>
      <c r="M4408" s="337">
        <f t="shared" si="206"/>
        <v>0.4</v>
      </c>
    </row>
    <row r="4409" spans="1:13">
      <c r="A4409" s="334" t="s">
        <v>1042</v>
      </c>
      <c r="B4409" s="334" t="s">
        <v>52</v>
      </c>
      <c r="C4409" s="334" t="s">
        <v>52</v>
      </c>
      <c r="D4409" s="334" t="s">
        <v>1537</v>
      </c>
      <c r="E4409" s="334" t="s">
        <v>1041</v>
      </c>
      <c r="F4409" s="334" t="str">
        <f t="shared" si="207"/>
        <v>Dhaka FR Non-PNP</v>
      </c>
      <c r="G4409" s="338">
        <v>1116769</v>
      </c>
      <c r="H4409" s="336">
        <v>159393.98457939937</v>
      </c>
      <c r="I4409" s="336">
        <v>4467.076</v>
      </c>
      <c r="J4409" s="336"/>
      <c r="K4409" s="336"/>
      <c r="L4409" s="337">
        <f t="shared" si="205"/>
        <v>14.272780188149866</v>
      </c>
      <c r="M4409" s="337">
        <f t="shared" si="206"/>
        <v>0.4</v>
      </c>
    </row>
    <row r="4410" spans="1:13">
      <c r="A4410" s="334" t="s">
        <v>1105</v>
      </c>
      <c r="B4410" s="334" t="s">
        <v>52</v>
      </c>
      <c r="C4410" s="334" t="s">
        <v>52</v>
      </c>
      <c r="D4410" s="334" t="s">
        <v>1537</v>
      </c>
      <c r="E4410" s="334" t="s">
        <v>1041</v>
      </c>
      <c r="F4410" s="334" t="str">
        <f t="shared" si="207"/>
        <v>Dhaka FR Non-PNP</v>
      </c>
      <c r="G4410" s="338">
        <v>1847926</v>
      </c>
      <c r="H4410" s="336">
        <v>293379.42849082168</v>
      </c>
      <c r="I4410" s="336">
        <v>7391.7039999999997</v>
      </c>
      <c r="J4410" s="336"/>
      <c r="K4410" s="336"/>
      <c r="L4410" s="337">
        <f t="shared" si="205"/>
        <v>15.876145932836147</v>
      </c>
      <c r="M4410" s="337">
        <f t="shared" si="206"/>
        <v>0.4</v>
      </c>
    </row>
    <row r="4411" spans="1:13">
      <c r="A4411" s="334" t="s">
        <v>1269</v>
      </c>
      <c r="B4411" s="334" t="s">
        <v>336</v>
      </c>
      <c r="C4411" s="334" t="s">
        <v>389</v>
      </c>
      <c r="D4411" s="334" t="s">
        <v>1537</v>
      </c>
      <c r="E4411" s="334" t="s">
        <v>1041</v>
      </c>
      <c r="F4411" s="334" t="str">
        <f t="shared" si="207"/>
        <v>Rangpur FR Non-PNP</v>
      </c>
      <c r="G4411" s="338">
        <v>1479015</v>
      </c>
      <c r="H4411" s="336">
        <v>198768.6040235621</v>
      </c>
      <c r="I4411" s="336">
        <v>5916.06</v>
      </c>
      <c r="J4411" s="336"/>
      <c r="K4411" s="336"/>
      <c r="L4411" s="337">
        <f t="shared" si="205"/>
        <v>13.439255452011109</v>
      </c>
      <c r="M4411" s="337">
        <f t="shared" si="206"/>
        <v>0.4</v>
      </c>
    </row>
    <row r="4412" spans="1:13">
      <c r="A4412" s="334" t="s">
        <v>1284</v>
      </c>
      <c r="B4412" s="334" t="s">
        <v>522</v>
      </c>
      <c r="C4412" s="334" t="s">
        <v>52</v>
      </c>
      <c r="D4412" s="334" t="s">
        <v>1537</v>
      </c>
      <c r="E4412" s="334" t="s">
        <v>1041</v>
      </c>
      <c r="F4412" s="334" t="str">
        <f t="shared" si="207"/>
        <v>Dhaka FR Non-PNP</v>
      </c>
      <c r="G4412" s="338">
        <v>506253</v>
      </c>
      <c r="H4412" s="336">
        <v>67274.194919207264</v>
      </c>
      <c r="I4412" s="336">
        <v>9.0949470177292824E-13</v>
      </c>
      <c r="J4412" s="336"/>
      <c r="K4412" s="336"/>
      <c r="L4412" s="337">
        <f t="shared" si="205"/>
        <v>13.288651113021999</v>
      </c>
      <c r="M4412" s="337">
        <f t="shared" si="206"/>
        <v>1.7965220981859433E-16</v>
      </c>
    </row>
    <row r="4413" spans="1:13">
      <c r="A4413" s="334" t="s">
        <v>1276</v>
      </c>
      <c r="B4413" s="334" t="s">
        <v>389</v>
      </c>
      <c r="C4413" s="334" t="s">
        <v>389</v>
      </c>
      <c r="D4413" s="334" t="s">
        <v>1537</v>
      </c>
      <c r="E4413" s="334" t="s">
        <v>1041</v>
      </c>
      <c r="F4413" s="334" t="str">
        <f t="shared" si="207"/>
        <v>Rangpur FR Non-PNP</v>
      </c>
      <c r="G4413" s="338">
        <v>1669207</v>
      </c>
      <c r="H4413" s="336">
        <v>249564.99953108127</v>
      </c>
      <c r="I4413" s="336">
        <v>6676.8280000000004</v>
      </c>
      <c r="J4413" s="336"/>
      <c r="K4413" s="336"/>
      <c r="L4413" s="337">
        <f t="shared" si="205"/>
        <v>14.951111487735268</v>
      </c>
      <c r="M4413" s="337">
        <f t="shared" si="206"/>
        <v>0.4</v>
      </c>
    </row>
    <row r="4414" spans="1:13">
      <c r="A4414" s="334" t="s">
        <v>1207</v>
      </c>
      <c r="B4414" s="334" t="s">
        <v>79</v>
      </c>
      <c r="C4414" s="334" t="s">
        <v>52</v>
      </c>
      <c r="D4414" s="334" t="s">
        <v>1537</v>
      </c>
      <c r="E4414" s="334" t="s">
        <v>1041</v>
      </c>
      <c r="F4414" s="334" t="str">
        <f t="shared" si="207"/>
        <v>Dhaka FR Non-PNP</v>
      </c>
      <c r="G4414" s="338">
        <v>1462761</v>
      </c>
      <c r="H4414" s="336">
        <v>226862.31876946564</v>
      </c>
      <c r="I4414" s="336">
        <v>5851.0439999999999</v>
      </c>
      <c r="J4414" s="336"/>
      <c r="K4414" s="336"/>
      <c r="L4414" s="337">
        <f t="shared" si="205"/>
        <v>15.509185627007122</v>
      </c>
      <c r="M4414" s="337">
        <f t="shared" si="206"/>
        <v>0.4</v>
      </c>
    </row>
    <row r="4415" spans="1:13">
      <c r="A4415" s="334" t="s">
        <v>1286</v>
      </c>
      <c r="B4415" s="334" t="s">
        <v>52</v>
      </c>
      <c r="C4415" s="334" t="s">
        <v>52</v>
      </c>
      <c r="D4415" s="334" t="s">
        <v>1537</v>
      </c>
      <c r="E4415" s="334" t="s">
        <v>1041</v>
      </c>
      <c r="F4415" s="334" t="str">
        <f t="shared" si="207"/>
        <v>Dhaka FR Non-PNP</v>
      </c>
      <c r="G4415" s="338">
        <v>1967440</v>
      </c>
      <c r="H4415" s="336">
        <v>433200.41352670413</v>
      </c>
      <c r="I4415" s="336">
        <v>13720.804432329423</v>
      </c>
      <c r="J4415" s="336"/>
      <c r="K4415" s="336"/>
      <c r="L4415" s="337">
        <f t="shared" si="205"/>
        <v>22.018481556067993</v>
      </c>
      <c r="M4415" s="337">
        <f t="shared" si="206"/>
        <v>0.69739379255933709</v>
      </c>
    </row>
    <row r="4416" spans="1:13">
      <c r="A4416" s="334" t="s">
        <v>1570</v>
      </c>
      <c r="B4416" s="334" t="s">
        <v>131</v>
      </c>
      <c r="C4416" s="334" t="s">
        <v>131</v>
      </c>
      <c r="D4416" s="334" t="s">
        <v>1537</v>
      </c>
      <c r="E4416" s="334" t="s">
        <v>1041</v>
      </c>
      <c r="F4416" s="334" t="str">
        <f t="shared" si="207"/>
        <v>Sylhet FR Non-PNP</v>
      </c>
      <c r="G4416" s="338">
        <v>903734</v>
      </c>
      <c r="H4416" s="336">
        <v>144663.55203871711</v>
      </c>
      <c r="I4416" s="336">
        <v>3614.9360000000001</v>
      </c>
      <c r="J4416" s="336"/>
      <c r="K4416" s="336"/>
      <c r="L4416" s="337">
        <f t="shared" si="205"/>
        <v>16.007315431168585</v>
      </c>
      <c r="M4416" s="337">
        <f t="shared" si="206"/>
        <v>0.4</v>
      </c>
    </row>
    <row r="4417" spans="1:13">
      <c r="A4417" s="334" t="s">
        <v>1064</v>
      </c>
      <c r="B4417" s="334" t="s">
        <v>79</v>
      </c>
      <c r="C4417" s="334" t="s">
        <v>52</v>
      </c>
      <c r="D4417" s="334" t="s">
        <v>1537</v>
      </c>
      <c r="E4417" s="334" t="s">
        <v>1041</v>
      </c>
      <c r="F4417" s="334" t="str">
        <f t="shared" si="207"/>
        <v>Dhaka FR Non-PNP</v>
      </c>
      <c r="G4417" s="338">
        <v>1006223</v>
      </c>
      <c r="H4417" s="336">
        <v>137815.73364917492</v>
      </c>
      <c r="I4417" s="336">
        <v>4024.8920000000003</v>
      </c>
      <c r="J4417" s="336"/>
      <c r="K4417" s="336"/>
      <c r="L4417" s="337">
        <f t="shared" si="205"/>
        <v>13.696341034658809</v>
      </c>
      <c r="M4417" s="337">
        <f t="shared" si="206"/>
        <v>0.4</v>
      </c>
    </row>
    <row r="4418" spans="1:13">
      <c r="A4418" s="334" t="s">
        <v>1126</v>
      </c>
      <c r="B4418" s="334" t="s">
        <v>79</v>
      </c>
      <c r="C4418" s="334" t="s">
        <v>52</v>
      </c>
      <c r="D4418" s="334" t="s">
        <v>1537</v>
      </c>
      <c r="E4418" s="334" t="s">
        <v>1041</v>
      </c>
      <c r="F4418" s="334" t="str">
        <f t="shared" si="207"/>
        <v>Dhaka FR Non-PNP</v>
      </c>
      <c r="G4418" s="338">
        <v>2404026</v>
      </c>
      <c r="H4418" s="336">
        <v>384121.17305488151</v>
      </c>
      <c r="I4418" s="336">
        <v>9616.1039999999994</v>
      </c>
      <c r="J4418" s="336"/>
      <c r="K4418" s="336"/>
      <c r="L4418" s="337">
        <f t="shared" si="205"/>
        <v>15.978245370677419</v>
      </c>
      <c r="M4418" s="337">
        <f t="shared" si="206"/>
        <v>0.4</v>
      </c>
    </row>
    <row r="4419" spans="1:13">
      <c r="A4419" s="334" t="s">
        <v>1191</v>
      </c>
      <c r="B4419" s="334" t="s">
        <v>170</v>
      </c>
      <c r="C4419" s="334" t="s">
        <v>195</v>
      </c>
      <c r="D4419" s="334" t="s">
        <v>1537</v>
      </c>
      <c r="E4419" s="334" t="s">
        <v>1041</v>
      </c>
      <c r="F4419" s="334" t="str">
        <f t="shared" si="207"/>
        <v>Chattogram FR Non-PNP</v>
      </c>
      <c r="G4419" s="338">
        <v>1012917</v>
      </c>
      <c r="H4419" s="336">
        <v>159773.47791209101</v>
      </c>
      <c r="I4419" s="336">
        <v>4051.6680000000001</v>
      </c>
      <c r="J4419" s="336"/>
      <c r="K4419" s="336"/>
      <c r="L4419" s="337">
        <f t="shared" ref="L4419:L4482" si="208">(H4419/G4419)*100</f>
        <v>15.77360019745853</v>
      </c>
      <c r="M4419" s="337">
        <f t="shared" ref="M4419:M4482" si="209">(I4419/G4419)*100</f>
        <v>0.4</v>
      </c>
    </row>
    <row r="4420" spans="1:13">
      <c r="A4420" s="334" t="s">
        <v>1297</v>
      </c>
      <c r="B4420" s="334" t="s">
        <v>1571</v>
      </c>
      <c r="C4420" s="334" t="s">
        <v>195</v>
      </c>
      <c r="D4420" s="334" t="s">
        <v>1537</v>
      </c>
      <c r="E4420" s="334" t="s">
        <v>1041</v>
      </c>
      <c r="F4420" s="334" t="str">
        <f t="shared" ref="F4420:F4483" si="210">CONCATENATE(C4420," ",E4420," ",D4420)</f>
        <v>Chattogram FR Non-PNP</v>
      </c>
      <c r="G4420" s="338">
        <v>2183099</v>
      </c>
      <c r="H4420" s="336">
        <v>388131.19676868402</v>
      </c>
      <c r="I4420" s="336">
        <v>8732.3960000000006</v>
      </c>
      <c r="J4420" s="336"/>
      <c r="K4420" s="336"/>
      <c r="L4420" s="337">
        <f t="shared" si="208"/>
        <v>17.778909557866317</v>
      </c>
      <c r="M4420" s="337">
        <f t="shared" si="209"/>
        <v>0.4</v>
      </c>
    </row>
    <row r="4421" spans="1:13">
      <c r="A4421" s="334" t="s">
        <v>1086</v>
      </c>
      <c r="B4421" s="334" t="s">
        <v>195</v>
      </c>
      <c r="C4421" s="334" t="s">
        <v>195</v>
      </c>
      <c r="D4421" s="334" t="s">
        <v>1537</v>
      </c>
      <c r="E4421" s="334" t="s">
        <v>1041</v>
      </c>
      <c r="F4421" s="334" t="str">
        <f t="shared" si="210"/>
        <v>Chattogram FR Non-PNP</v>
      </c>
      <c r="G4421" s="338">
        <v>1106995</v>
      </c>
      <c r="H4421" s="336">
        <v>176943.25305372637</v>
      </c>
      <c r="I4421" s="336">
        <v>4427.9800000000005</v>
      </c>
      <c r="J4421" s="336"/>
      <c r="K4421" s="336"/>
      <c r="L4421" s="337">
        <f t="shared" si="208"/>
        <v>15.984105895123859</v>
      </c>
      <c r="M4421" s="337">
        <f t="shared" si="209"/>
        <v>0.4</v>
      </c>
    </row>
    <row r="4422" spans="1:13">
      <c r="A4422" s="334" t="s">
        <v>1182</v>
      </c>
      <c r="B4422" s="334" t="s">
        <v>189</v>
      </c>
      <c r="C4422" s="334" t="s">
        <v>189</v>
      </c>
      <c r="D4422" s="334" t="s">
        <v>1537</v>
      </c>
      <c r="E4422" s="334" t="s">
        <v>1041</v>
      </c>
      <c r="F4422" s="334" t="str">
        <f t="shared" si="210"/>
        <v>Barishal FR Non-PNP</v>
      </c>
      <c r="G4422" s="338">
        <v>798729</v>
      </c>
      <c r="H4422" s="336">
        <v>118998.95485948162</v>
      </c>
      <c r="I4422" s="336">
        <v>3194.9160000000002</v>
      </c>
      <c r="J4422" s="336"/>
      <c r="K4422" s="336"/>
      <c r="L4422" s="337">
        <f t="shared" si="208"/>
        <v>14.898539411925899</v>
      </c>
      <c r="M4422" s="337">
        <f t="shared" si="209"/>
        <v>0.4</v>
      </c>
    </row>
    <row r="4423" spans="1:13">
      <c r="A4423" s="334" t="s">
        <v>1090</v>
      </c>
      <c r="B4423" s="334" t="s">
        <v>189</v>
      </c>
      <c r="C4423" s="334" t="s">
        <v>189</v>
      </c>
      <c r="D4423" s="334" t="s">
        <v>1537</v>
      </c>
      <c r="E4423" s="334" t="s">
        <v>1041</v>
      </c>
      <c r="F4423" s="334" t="str">
        <f t="shared" si="210"/>
        <v>Barishal FR Non-PNP</v>
      </c>
      <c r="G4423" s="338">
        <v>868806</v>
      </c>
      <c r="H4423" s="336">
        <v>135846.12043770449</v>
      </c>
      <c r="I4423" s="336">
        <v>3475.2240000000002</v>
      </c>
      <c r="J4423" s="336"/>
      <c r="K4423" s="336"/>
      <c r="L4423" s="337">
        <f t="shared" si="208"/>
        <v>15.635955603173146</v>
      </c>
      <c r="M4423" s="337">
        <f t="shared" si="209"/>
        <v>0.4</v>
      </c>
    </row>
    <row r="4424" spans="1:13">
      <c r="A4424" s="334" t="s">
        <v>1078</v>
      </c>
      <c r="B4424" s="334" t="s">
        <v>52</v>
      </c>
      <c r="C4424" s="334" t="s">
        <v>52</v>
      </c>
      <c r="D4424" s="334" t="s">
        <v>1537</v>
      </c>
      <c r="E4424" s="334" t="s">
        <v>1041</v>
      </c>
      <c r="F4424" s="334" t="str">
        <f t="shared" si="210"/>
        <v>Dhaka FR Non-PNP</v>
      </c>
      <c r="G4424" s="338">
        <v>1104820</v>
      </c>
      <c r="H4424" s="336">
        <v>187280.86630105341</v>
      </c>
      <c r="I4424" s="336">
        <v>4419.28</v>
      </c>
      <c r="J4424" s="336"/>
      <c r="K4424" s="336"/>
      <c r="L4424" s="337">
        <f t="shared" si="208"/>
        <v>16.95125597844476</v>
      </c>
      <c r="M4424" s="337">
        <f t="shared" si="209"/>
        <v>0.4</v>
      </c>
    </row>
    <row r="4425" spans="1:13">
      <c r="A4425" s="334" t="s">
        <v>1083</v>
      </c>
      <c r="B4425" s="334" t="s">
        <v>79</v>
      </c>
      <c r="C4425" s="334" t="s">
        <v>52</v>
      </c>
      <c r="D4425" s="334" t="s">
        <v>1537</v>
      </c>
      <c r="E4425" s="334" t="s">
        <v>1041</v>
      </c>
      <c r="F4425" s="334" t="str">
        <f t="shared" si="210"/>
        <v>Dhaka FR Non-PNP</v>
      </c>
      <c r="G4425" s="338">
        <v>793773</v>
      </c>
      <c r="H4425" s="336">
        <v>112409.04521090766</v>
      </c>
      <c r="I4425" s="336">
        <v>3175.0920000000001</v>
      </c>
      <c r="J4425" s="336"/>
      <c r="K4425" s="336"/>
      <c r="L4425" s="337">
        <f t="shared" si="208"/>
        <v>14.161359130495452</v>
      </c>
      <c r="M4425" s="337">
        <f t="shared" si="209"/>
        <v>0.4</v>
      </c>
    </row>
    <row r="4426" spans="1:13">
      <c r="A4426" s="334" t="s">
        <v>1295</v>
      </c>
      <c r="B4426" s="334" t="s">
        <v>170</v>
      </c>
      <c r="C4426" s="334" t="s">
        <v>195</v>
      </c>
      <c r="D4426" s="334" t="s">
        <v>1537</v>
      </c>
      <c r="E4426" s="334" t="s">
        <v>1041</v>
      </c>
      <c r="F4426" s="334" t="str">
        <f t="shared" si="210"/>
        <v>Chattogram FR Non-PNP</v>
      </c>
      <c r="G4426" s="338">
        <v>2975532</v>
      </c>
      <c r="H4426" s="336">
        <v>493331.11139321892</v>
      </c>
      <c r="I4426" s="336">
        <v>11902.128000000001</v>
      </c>
      <c r="J4426" s="336"/>
      <c r="K4426" s="336"/>
      <c r="L4426" s="337">
        <f t="shared" si="208"/>
        <v>16.579593544724737</v>
      </c>
      <c r="M4426" s="337">
        <f t="shared" si="209"/>
        <v>0.4</v>
      </c>
    </row>
    <row r="4427" spans="1:13">
      <c r="A4427" s="334" t="s">
        <v>1053</v>
      </c>
      <c r="B4427" s="334" t="s">
        <v>52</v>
      </c>
      <c r="C4427" s="334" t="s">
        <v>52</v>
      </c>
      <c r="D4427" s="334" t="s">
        <v>1537</v>
      </c>
      <c r="E4427" s="334" t="s">
        <v>1041</v>
      </c>
      <c r="F4427" s="334" t="str">
        <f t="shared" si="210"/>
        <v>Dhaka FR Non-PNP</v>
      </c>
      <c r="G4427" s="338">
        <v>980146</v>
      </c>
      <c r="H4427" s="336">
        <v>143299.60770028247</v>
      </c>
      <c r="I4427" s="336">
        <v>3920.5840000000003</v>
      </c>
      <c r="J4427" s="336"/>
      <c r="K4427" s="336"/>
      <c r="L4427" s="337">
        <f t="shared" si="208"/>
        <v>14.620230832986358</v>
      </c>
      <c r="M4427" s="337">
        <f t="shared" si="209"/>
        <v>0.4</v>
      </c>
    </row>
    <row r="4428" spans="1:13">
      <c r="A4428" s="334" t="s">
        <v>1060</v>
      </c>
      <c r="B4428" s="334" t="s">
        <v>52</v>
      </c>
      <c r="C4428" s="334" t="s">
        <v>52</v>
      </c>
      <c r="D4428" s="334" t="s">
        <v>1537</v>
      </c>
      <c r="E4428" s="334" t="s">
        <v>1041</v>
      </c>
      <c r="F4428" s="334" t="str">
        <f t="shared" si="210"/>
        <v>Dhaka FR Non-PNP</v>
      </c>
      <c r="G4428" s="338">
        <v>1440902</v>
      </c>
      <c r="H4428" s="336">
        <v>266041.19084252435</v>
      </c>
      <c r="I4428" s="336">
        <v>5763.6080000000002</v>
      </c>
      <c r="J4428" s="336"/>
      <c r="K4428" s="336"/>
      <c r="L4428" s="337">
        <f t="shared" si="208"/>
        <v>18.46351735527637</v>
      </c>
      <c r="M4428" s="337">
        <f t="shared" si="209"/>
        <v>0.4</v>
      </c>
    </row>
    <row r="4429" spans="1:13">
      <c r="A4429" s="334" t="s">
        <v>1186</v>
      </c>
      <c r="B4429" s="334" t="s">
        <v>52</v>
      </c>
      <c r="C4429" s="334" t="s">
        <v>52</v>
      </c>
      <c r="D4429" s="334" t="s">
        <v>1537</v>
      </c>
      <c r="E4429" s="334" t="s">
        <v>1041</v>
      </c>
      <c r="F4429" s="334" t="str">
        <f t="shared" si="210"/>
        <v>Dhaka FR Non-PNP</v>
      </c>
      <c r="G4429" s="338">
        <v>1061279</v>
      </c>
      <c r="H4429" s="336">
        <v>182538.94979593492</v>
      </c>
      <c r="I4429" s="336">
        <v>4245.116</v>
      </c>
      <c r="J4429" s="336"/>
      <c r="K4429" s="336"/>
      <c r="L4429" s="337">
        <f t="shared" si="208"/>
        <v>17.199902174257186</v>
      </c>
      <c r="M4429" s="337">
        <f t="shared" si="209"/>
        <v>0.4</v>
      </c>
    </row>
    <row r="4430" spans="1:13">
      <c r="A4430" s="334" t="s">
        <v>1102</v>
      </c>
      <c r="B4430" s="334" t="s">
        <v>206</v>
      </c>
      <c r="C4430" s="334" t="s">
        <v>52</v>
      </c>
      <c r="D4430" s="334" t="s">
        <v>1537</v>
      </c>
      <c r="E4430" s="334" t="s">
        <v>1041</v>
      </c>
      <c r="F4430" s="334" t="str">
        <f t="shared" si="210"/>
        <v>Dhaka FR Non-PNP</v>
      </c>
      <c r="G4430" s="338">
        <v>864862</v>
      </c>
      <c r="H4430" s="336">
        <v>151682.34822374911</v>
      </c>
      <c r="I4430" s="336">
        <v>3459.4479999999999</v>
      </c>
      <c r="J4430" s="336"/>
      <c r="K4430" s="336"/>
      <c r="L4430" s="337">
        <f t="shared" si="208"/>
        <v>17.538329609087821</v>
      </c>
      <c r="M4430" s="337">
        <f t="shared" si="209"/>
        <v>0.4</v>
      </c>
    </row>
    <row r="4431" spans="1:13">
      <c r="A4431" s="334" t="s">
        <v>1257</v>
      </c>
      <c r="B4431" s="334" t="s">
        <v>52</v>
      </c>
      <c r="C4431" s="334" t="s">
        <v>52</v>
      </c>
      <c r="D4431" s="334" t="s">
        <v>1537</v>
      </c>
      <c r="E4431" s="334" t="s">
        <v>1041</v>
      </c>
      <c r="F4431" s="334" t="str">
        <f t="shared" si="210"/>
        <v>Dhaka FR Non-PNP</v>
      </c>
      <c r="G4431" s="338">
        <v>2195621</v>
      </c>
      <c r="H4431" s="336">
        <v>359721.96034430299</v>
      </c>
      <c r="I4431" s="336">
        <v>8782.4840000000004</v>
      </c>
      <c r="J4431" s="336"/>
      <c r="K4431" s="336"/>
      <c r="L4431" s="337">
        <f t="shared" si="208"/>
        <v>16.383609026526116</v>
      </c>
      <c r="M4431" s="337">
        <f t="shared" si="209"/>
        <v>0.4</v>
      </c>
    </row>
    <row r="4432" spans="1:13">
      <c r="A4432" s="334" t="s">
        <v>1219</v>
      </c>
      <c r="B4432" s="334" t="s">
        <v>52</v>
      </c>
      <c r="C4432" s="334" t="s">
        <v>52</v>
      </c>
      <c r="D4432" s="334" t="s">
        <v>1537</v>
      </c>
      <c r="E4432" s="334" t="s">
        <v>1041</v>
      </c>
      <c r="F4432" s="334" t="str">
        <f t="shared" si="210"/>
        <v>Dhaka FR Non-PNP</v>
      </c>
      <c r="G4432" s="338">
        <v>2050770</v>
      </c>
      <c r="H4432" s="336">
        <v>349152.44468238222</v>
      </c>
      <c r="I4432" s="336">
        <v>8203.08</v>
      </c>
      <c r="J4432" s="336"/>
      <c r="K4432" s="336"/>
      <c r="L4432" s="337">
        <f t="shared" si="208"/>
        <v>17.025431651642176</v>
      </c>
      <c r="M4432" s="337">
        <f t="shared" si="209"/>
        <v>0.4</v>
      </c>
    </row>
    <row r="4433" spans="1:13">
      <c r="A4433" s="334" t="s">
        <v>1099</v>
      </c>
      <c r="B4433" s="334" t="s">
        <v>98</v>
      </c>
      <c r="C4433" s="334" t="s">
        <v>52</v>
      </c>
      <c r="D4433" s="334" t="s">
        <v>1537</v>
      </c>
      <c r="E4433" s="334" t="s">
        <v>1041</v>
      </c>
      <c r="F4433" s="334" t="str">
        <f t="shared" si="210"/>
        <v>Dhaka FR Non-PNP</v>
      </c>
      <c r="G4433" s="338">
        <v>1146961</v>
      </c>
      <c r="H4433" s="336">
        <v>162049.38122271403</v>
      </c>
      <c r="I4433" s="336">
        <v>4587.8440000000001</v>
      </c>
      <c r="J4433" s="336"/>
      <c r="K4433" s="336"/>
      <c r="L4433" s="337">
        <f t="shared" si="208"/>
        <v>14.128586867619216</v>
      </c>
      <c r="M4433" s="337">
        <f t="shared" si="209"/>
        <v>0.4</v>
      </c>
    </row>
    <row r="4434" spans="1:13">
      <c r="A4434" s="334" t="s">
        <v>1208</v>
      </c>
      <c r="B4434" s="334" t="s">
        <v>52</v>
      </c>
      <c r="C4434" s="334" t="s">
        <v>52</v>
      </c>
      <c r="D4434" s="334" t="s">
        <v>1537</v>
      </c>
      <c r="E4434" s="334" t="s">
        <v>1041</v>
      </c>
      <c r="F4434" s="334" t="str">
        <f t="shared" si="210"/>
        <v>Dhaka FR Non-PNP</v>
      </c>
      <c r="G4434" s="338">
        <v>1918929</v>
      </c>
      <c r="H4434" s="336">
        <v>317084.89701233269</v>
      </c>
      <c r="I4434" s="336">
        <v>7675.7160000000003</v>
      </c>
      <c r="J4434" s="336"/>
      <c r="K4434" s="336"/>
      <c r="L4434" s="337">
        <f t="shared" si="208"/>
        <v>16.524055710885222</v>
      </c>
      <c r="M4434" s="337">
        <f t="shared" si="209"/>
        <v>0.4</v>
      </c>
    </row>
    <row r="4435" spans="1:13">
      <c r="A4435" s="334" t="s">
        <v>1094</v>
      </c>
      <c r="B4435" s="334" t="s">
        <v>52</v>
      </c>
      <c r="C4435" s="334" t="s">
        <v>52</v>
      </c>
      <c r="D4435" s="334" t="s">
        <v>1537</v>
      </c>
      <c r="E4435" s="334" t="s">
        <v>1041</v>
      </c>
      <c r="F4435" s="334" t="str">
        <f t="shared" si="210"/>
        <v>Dhaka FR Non-PNP</v>
      </c>
      <c r="G4435" s="338">
        <v>1760138</v>
      </c>
      <c r="H4435" s="336">
        <v>370875.41421795374</v>
      </c>
      <c r="I4435" s="336">
        <v>7040.5520000000006</v>
      </c>
      <c r="J4435" s="336"/>
      <c r="K4435" s="336"/>
      <c r="L4435" s="337">
        <f t="shared" si="208"/>
        <v>21.070814573513765</v>
      </c>
      <c r="M4435" s="337">
        <f t="shared" si="209"/>
        <v>0.4</v>
      </c>
    </row>
    <row r="4436" spans="1:13">
      <c r="A4436" s="334" t="s">
        <v>1151</v>
      </c>
      <c r="B4436" s="334" t="s">
        <v>52</v>
      </c>
      <c r="C4436" s="334" t="s">
        <v>52</v>
      </c>
      <c r="D4436" s="334" t="s">
        <v>1537</v>
      </c>
      <c r="E4436" s="334" t="s">
        <v>1041</v>
      </c>
      <c r="F4436" s="334" t="str">
        <f t="shared" si="210"/>
        <v>Dhaka FR Non-PNP</v>
      </c>
      <c r="G4436" s="338">
        <v>1319044</v>
      </c>
      <c r="H4436" s="336">
        <v>276575.64023538103</v>
      </c>
      <c r="I4436" s="336">
        <v>5276.1760000000004</v>
      </c>
      <c r="J4436" s="336"/>
      <c r="K4436" s="336"/>
      <c r="L4436" s="337">
        <f t="shared" si="208"/>
        <v>20.967885850311362</v>
      </c>
      <c r="M4436" s="337">
        <f t="shared" si="209"/>
        <v>0.4</v>
      </c>
    </row>
    <row r="4437" spans="1:13">
      <c r="A4437" s="334" t="s">
        <v>1209</v>
      </c>
      <c r="B4437" s="334" t="s">
        <v>206</v>
      </c>
      <c r="C4437" s="334" t="s">
        <v>52</v>
      </c>
      <c r="D4437" s="334" t="s">
        <v>1537</v>
      </c>
      <c r="E4437" s="334" t="s">
        <v>1041</v>
      </c>
      <c r="F4437" s="334" t="str">
        <f t="shared" si="210"/>
        <v>Dhaka FR Non-PNP</v>
      </c>
      <c r="G4437" s="338">
        <v>1099752</v>
      </c>
      <c r="H4437" s="336">
        <v>223005.701871748</v>
      </c>
      <c r="I4437" s="336">
        <v>4399.0079999999998</v>
      </c>
      <c r="J4437" s="336"/>
      <c r="K4437" s="336"/>
      <c r="L4437" s="337">
        <f t="shared" si="208"/>
        <v>20.277817350797996</v>
      </c>
      <c r="M4437" s="337">
        <f t="shared" si="209"/>
        <v>0.4</v>
      </c>
    </row>
    <row r="4438" spans="1:13">
      <c r="A4438" s="334" t="s">
        <v>1100</v>
      </c>
      <c r="B4438" s="334" t="s">
        <v>542</v>
      </c>
      <c r="C4438" s="334" t="s">
        <v>52</v>
      </c>
      <c r="D4438" s="334" t="s">
        <v>1537</v>
      </c>
      <c r="E4438" s="334" t="s">
        <v>1041</v>
      </c>
      <c r="F4438" s="334" t="str">
        <f t="shared" si="210"/>
        <v>Dhaka FR Non-PNP</v>
      </c>
      <c r="G4438" s="338">
        <v>965728</v>
      </c>
      <c r="H4438" s="336">
        <v>167422.98389693393</v>
      </c>
      <c r="I4438" s="336">
        <v>3862.9120000000003</v>
      </c>
      <c r="J4438" s="336"/>
      <c r="K4438" s="336"/>
      <c r="L4438" s="337">
        <f t="shared" si="208"/>
        <v>17.33645331780107</v>
      </c>
      <c r="M4438" s="337">
        <f t="shared" si="209"/>
        <v>0.4</v>
      </c>
    </row>
    <row r="4439" spans="1:13">
      <c r="A4439" s="334" t="s">
        <v>1050</v>
      </c>
      <c r="B4439" s="334" t="s">
        <v>226</v>
      </c>
      <c r="C4439" s="334" t="s">
        <v>107</v>
      </c>
      <c r="D4439" s="334" t="s">
        <v>1537</v>
      </c>
      <c r="E4439" s="334" t="s">
        <v>1041</v>
      </c>
      <c r="F4439" s="334" t="str">
        <f t="shared" si="210"/>
        <v>Rajshahi FR Non-PNP</v>
      </c>
      <c r="G4439" s="338">
        <v>853639</v>
      </c>
      <c r="H4439" s="336">
        <v>127063.26327017865</v>
      </c>
      <c r="I4439" s="336">
        <v>3414.556</v>
      </c>
      <c r="J4439" s="336"/>
      <c r="K4439" s="336"/>
      <c r="L4439" s="337">
        <f t="shared" si="208"/>
        <v>14.884894348803023</v>
      </c>
      <c r="M4439" s="337">
        <f t="shared" si="209"/>
        <v>0.4</v>
      </c>
    </row>
    <row r="4440" spans="1:13">
      <c r="A4440" s="334" t="s">
        <v>1095</v>
      </c>
      <c r="B4440" s="334" t="s">
        <v>1566</v>
      </c>
      <c r="C4440" s="334" t="s">
        <v>389</v>
      </c>
      <c r="D4440" s="334" t="s">
        <v>1537</v>
      </c>
      <c r="E4440" s="334" t="s">
        <v>1041</v>
      </c>
      <c r="F4440" s="334" t="str">
        <f t="shared" si="210"/>
        <v>Rangpur FR Non-PNP</v>
      </c>
      <c r="G4440" s="338">
        <v>896867</v>
      </c>
      <c r="H4440" s="336">
        <v>140829.02536678556</v>
      </c>
      <c r="I4440" s="336">
        <v>3587.4679999999998</v>
      </c>
      <c r="J4440" s="336"/>
      <c r="K4440" s="336"/>
      <c r="L4440" s="337">
        <f t="shared" si="208"/>
        <v>15.702331044266938</v>
      </c>
      <c r="M4440" s="337">
        <f t="shared" si="209"/>
        <v>0.4</v>
      </c>
    </row>
    <row r="4441" spans="1:13">
      <c r="A4441" s="334" t="s">
        <v>1097</v>
      </c>
      <c r="B4441" s="334" t="s">
        <v>1098</v>
      </c>
      <c r="C4441" s="334" t="s">
        <v>52</v>
      </c>
      <c r="D4441" s="334" t="s">
        <v>1537</v>
      </c>
      <c r="E4441" s="334" t="s">
        <v>1041</v>
      </c>
      <c r="F4441" s="334" t="str">
        <f t="shared" si="210"/>
        <v>Dhaka FR Non-PNP</v>
      </c>
      <c r="G4441" s="338">
        <v>1645878</v>
      </c>
      <c r="H4441" s="336">
        <v>275775.61008295912</v>
      </c>
      <c r="I4441" s="336">
        <v>6583.5119999999997</v>
      </c>
      <c r="J4441" s="336"/>
      <c r="K4441" s="336"/>
      <c r="L4441" s="337">
        <f t="shared" si="208"/>
        <v>16.755531703015599</v>
      </c>
      <c r="M4441" s="337">
        <f t="shared" si="209"/>
        <v>0.4</v>
      </c>
    </row>
    <row r="4442" spans="1:13">
      <c r="A4442" s="334" t="s">
        <v>1572</v>
      </c>
      <c r="B4442" s="334" t="s">
        <v>79</v>
      </c>
      <c r="C4442" s="334" t="s">
        <v>52</v>
      </c>
      <c r="D4442" s="334" t="s">
        <v>1537</v>
      </c>
      <c r="E4442" s="334" t="s">
        <v>1041</v>
      </c>
      <c r="F4442" s="334" t="str">
        <f t="shared" si="210"/>
        <v>Dhaka FR Non-PNP</v>
      </c>
      <c r="G4442" s="338">
        <v>1040583</v>
      </c>
      <c r="H4442" s="336">
        <v>151335.46384719669</v>
      </c>
      <c r="I4442" s="336">
        <v>4162.3320000000003</v>
      </c>
      <c r="J4442" s="336"/>
      <c r="K4442" s="336"/>
      <c r="L4442" s="337">
        <f t="shared" si="208"/>
        <v>14.543334250818694</v>
      </c>
      <c r="M4442" s="337">
        <f t="shared" si="209"/>
        <v>0.4</v>
      </c>
    </row>
    <row r="4443" spans="1:13">
      <c r="A4443" s="334" t="s">
        <v>1181</v>
      </c>
      <c r="B4443" s="334" t="s">
        <v>52</v>
      </c>
      <c r="C4443" s="334" t="s">
        <v>52</v>
      </c>
      <c r="D4443" s="334" t="s">
        <v>1537</v>
      </c>
      <c r="E4443" s="334" t="s">
        <v>1041</v>
      </c>
      <c r="F4443" s="334" t="str">
        <f t="shared" si="210"/>
        <v>Dhaka FR Non-PNP</v>
      </c>
      <c r="G4443" s="338">
        <v>1142890</v>
      </c>
      <c r="H4443" s="336">
        <v>196706.09119856468</v>
      </c>
      <c r="I4443" s="336">
        <v>4571.5600000000004</v>
      </c>
      <c r="J4443" s="336"/>
      <c r="K4443" s="336"/>
      <c r="L4443" s="337">
        <f t="shared" si="208"/>
        <v>17.211288155339943</v>
      </c>
      <c r="M4443" s="337">
        <f t="shared" si="209"/>
        <v>0.4</v>
      </c>
    </row>
    <row r="4444" spans="1:13">
      <c r="A4444" s="334" t="s">
        <v>1058</v>
      </c>
      <c r="B4444" s="334" t="s">
        <v>52</v>
      </c>
      <c r="C4444" s="334" t="s">
        <v>52</v>
      </c>
      <c r="D4444" s="334" t="s">
        <v>1537</v>
      </c>
      <c r="E4444" s="334" t="s">
        <v>1041</v>
      </c>
      <c r="F4444" s="334" t="str">
        <f t="shared" si="210"/>
        <v>Dhaka FR Non-PNP</v>
      </c>
      <c r="G4444" s="338">
        <v>836590</v>
      </c>
      <c r="H4444" s="336">
        <v>130590.96802218771</v>
      </c>
      <c r="I4444" s="336">
        <v>3346.36</v>
      </c>
      <c r="J4444" s="336"/>
      <c r="K4444" s="336"/>
      <c r="L4444" s="337">
        <f t="shared" si="208"/>
        <v>15.609912624127434</v>
      </c>
      <c r="M4444" s="337">
        <f t="shared" si="209"/>
        <v>0.4</v>
      </c>
    </row>
    <row r="4445" spans="1:13">
      <c r="A4445" s="334" t="s">
        <v>1248</v>
      </c>
      <c r="B4445" s="334" t="s">
        <v>1139</v>
      </c>
      <c r="C4445" s="334" t="s">
        <v>189</v>
      </c>
      <c r="D4445" s="334" t="s">
        <v>1537</v>
      </c>
      <c r="E4445" s="334" t="s">
        <v>1041</v>
      </c>
      <c r="F4445" s="334" t="str">
        <f t="shared" si="210"/>
        <v>Barishal FR Non-PNP</v>
      </c>
      <c r="G4445" s="338">
        <v>969996</v>
      </c>
      <c r="H4445" s="336">
        <v>125580.87524324283</v>
      </c>
      <c r="I4445" s="336">
        <v>3879.9839999999999</v>
      </c>
      <c r="J4445" s="336"/>
      <c r="K4445" s="336"/>
      <c r="L4445" s="337">
        <f t="shared" si="208"/>
        <v>12.946535371614196</v>
      </c>
      <c r="M4445" s="337">
        <f t="shared" si="209"/>
        <v>0.4</v>
      </c>
    </row>
    <row r="4446" spans="1:13">
      <c r="A4446" s="334" t="s">
        <v>1573</v>
      </c>
      <c r="B4446" s="334" t="s">
        <v>79</v>
      </c>
      <c r="C4446" s="334" t="s">
        <v>52</v>
      </c>
      <c r="D4446" s="334" t="s">
        <v>1537</v>
      </c>
      <c r="E4446" s="334" t="s">
        <v>1041</v>
      </c>
      <c r="F4446" s="334" t="str">
        <f t="shared" si="210"/>
        <v>Dhaka FR Non-PNP</v>
      </c>
      <c r="G4446" s="338">
        <v>1487893</v>
      </c>
      <c r="H4446" s="336">
        <v>241587.57284845968</v>
      </c>
      <c r="I4446" s="336">
        <v>5951.5720000000001</v>
      </c>
      <c r="J4446" s="336"/>
      <c r="K4446" s="336"/>
      <c r="L4446" s="337">
        <f t="shared" si="208"/>
        <v>16.236891553926235</v>
      </c>
      <c r="M4446" s="337">
        <f t="shared" si="209"/>
        <v>0.4</v>
      </c>
    </row>
    <row r="4447" spans="1:13">
      <c r="A4447" s="334" t="s">
        <v>1183</v>
      </c>
      <c r="B4447" s="334" t="s">
        <v>189</v>
      </c>
      <c r="C4447" s="334" t="s">
        <v>189</v>
      </c>
      <c r="D4447" s="334" t="s">
        <v>1537</v>
      </c>
      <c r="E4447" s="334" t="s">
        <v>1041</v>
      </c>
      <c r="F4447" s="334" t="str">
        <f t="shared" si="210"/>
        <v>Barishal FR Non-PNP</v>
      </c>
      <c r="G4447" s="338">
        <v>693114</v>
      </c>
      <c r="H4447" s="336">
        <v>102462.67214435889</v>
      </c>
      <c r="I4447" s="336">
        <v>2772.4560000000001</v>
      </c>
      <c r="J4447" s="336"/>
      <c r="K4447" s="336"/>
      <c r="L4447" s="337">
        <f t="shared" si="208"/>
        <v>14.782946549104317</v>
      </c>
      <c r="M4447" s="337">
        <f t="shared" si="209"/>
        <v>0.4</v>
      </c>
    </row>
    <row r="4448" spans="1:13">
      <c r="A4448" s="334" t="s">
        <v>1293</v>
      </c>
      <c r="B4448" s="334" t="s">
        <v>389</v>
      </c>
      <c r="C4448" s="334" t="s">
        <v>389</v>
      </c>
      <c r="D4448" s="334" t="s">
        <v>1537</v>
      </c>
      <c r="E4448" s="334" t="s">
        <v>1041</v>
      </c>
      <c r="F4448" s="334" t="str">
        <f t="shared" si="210"/>
        <v>Rangpur FR Non-PNP</v>
      </c>
      <c r="G4448" s="338">
        <v>2175696</v>
      </c>
      <c r="H4448" s="336">
        <v>365249.40352750116</v>
      </c>
      <c r="I4448" s="336">
        <v>8702.7839999999997</v>
      </c>
      <c r="J4448" s="336"/>
      <c r="K4448" s="336"/>
      <c r="L4448" s="337">
        <f t="shared" si="208"/>
        <v>16.78770395898605</v>
      </c>
      <c r="M4448" s="337">
        <f t="shared" si="209"/>
        <v>0.4</v>
      </c>
    </row>
    <row r="4449" spans="1:13">
      <c r="A4449" s="334" t="s">
        <v>1115</v>
      </c>
      <c r="B4449" s="334" t="s">
        <v>1006</v>
      </c>
      <c r="C4449" s="334" t="s">
        <v>159</v>
      </c>
      <c r="D4449" s="334" t="s">
        <v>1537</v>
      </c>
      <c r="E4449" s="334" t="s">
        <v>1041</v>
      </c>
      <c r="F4449" s="334" t="str">
        <f t="shared" si="210"/>
        <v>Khulna FR Non-PNP</v>
      </c>
      <c r="G4449" s="338">
        <v>772677</v>
      </c>
      <c r="H4449" s="336">
        <v>122036.91674453464</v>
      </c>
      <c r="I4449" s="336">
        <v>3090.7080000000001</v>
      </c>
      <c r="J4449" s="336"/>
      <c r="K4449" s="336"/>
      <c r="L4449" s="337">
        <f t="shared" si="208"/>
        <v>15.79404029685556</v>
      </c>
      <c r="M4449" s="337">
        <f t="shared" si="209"/>
        <v>0.4</v>
      </c>
    </row>
    <row r="4450" spans="1:13">
      <c r="A4450" s="334" t="s">
        <v>1178</v>
      </c>
      <c r="B4450" s="334" t="s">
        <v>336</v>
      </c>
      <c r="C4450" s="334" t="s">
        <v>389</v>
      </c>
      <c r="D4450" s="334" t="s">
        <v>1537</v>
      </c>
      <c r="E4450" s="334" t="s">
        <v>1041</v>
      </c>
      <c r="F4450" s="334" t="str">
        <f t="shared" si="210"/>
        <v>Rangpur FR Non-PNP</v>
      </c>
      <c r="G4450" s="338">
        <v>1168089</v>
      </c>
      <c r="H4450" s="336">
        <v>185384.77129158468</v>
      </c>
      <c r="I4450" s="336">
        <v>4672.3559999999998</v>
      </c>
      <c r="J4450" s="336"/>
      <c r="K4450" s="336"/>
      <c r="L4450" s="337">
        <f t="shared" si="208"/>
        <v>15.870774512180553</v>
      </c>
      <c r="M4450" s="337">
        <f t="shared" si="209"/>
        <v>0.4</v>
      </c>
    </row>
    <row r="4451" spans="1:13">
      <c r="A4451" s="334" t="s">
        <v>1046</v>
      </c>
      <c r="B4451" s="334" t="s">
        <v>52</v>
      </c>
      <c r="C4451" s="334" t="s">
        <v>52</v>
      </c>
      <c r="D4451" s="334" t="s">
        <v>1537</v>
      </c>
      <c r="E4451" s="334" t="s">
        <v>1041</v>
      </c>
      <c r="F4451" s="334" t="str">
        <f t="shared" si="210"/>
        <v>Dhaka FR Non-PNP</v>
      </c>
      <c r="G4451" s="338">
        <v>1059946</v>
      </c>
      <c r="H4451" s="336">
        <v>172662.70043664711</v>
      </c>
      <c r="I4451" s="336">
        <v>4239.7839999999997</v>
      </c>
      <c r="J4451" s="336"/>
      <c r="K4451" s="336"/>
      <c r="L4451" s="337">
        <f t="shared" si="208"/>
        <v>16.289763859351996</v>
      </c>
      <c r="M4451" s="337">
        <f t="shared" si="209"/>
        <v>0.4</v>
      </c>
    </row>
    <row r="4452" spans="1:13">
      <c r="A4452" s="334" t="s">
        <v>1205</v>
      </c>
      <c r="B4452" s="334" t="s">
        <v>189</v>
      </c>
      <c r="C4452" s="334" t="s">
        <v>189</v>
      </c>
      <c r="D4452" s="334" t="s">
        <v>1537</v>
      </c>
      <c r="E4452" s="334" t="s">
        <v>1041</v>
      </c>
      <c r="F4452" s="334" t="str">
        <f t="shared" si="210"/>
        <v>Barishal FR Non-PNP</v>
      </c>
      <c r="G4452" s="338">
        <v>904374</v>
      </c>
      <c r="H4452" s="336">
        <v>143567.27150327683</v>
      </c>
      <c r="I4452" s="336">
        <v>3617.4960000000001</v>
      </c>
      <c r="J4452" s="336"/>
      <c r="K4452" s="336"/>
      <c r="L4452" s="337">
        <f t="shared" si="208"/>
        <v>15.874767684970688</v>
      </c>
      <c r="M4452" s="337">
        <f t="shared" si="209"/>
        <v>0.4</v>
      </c>
    </row>
    <row r="4453" spans="1:13">
      <c r="A4453" s="334" t="s">
        <v>1227</v>
      </c>
      <c r="B4453" s="334" t="s">
        <v>165</v>
      </c>
      <c r="C4453" s="334" t="s">
        <v>52</v>
      </c>
      <c r="D4453" s="334" t="s">
        <v>1537</v>
      </c>
      <c r="E4453" s="334" t="s">
        <v>1041</v>
      </c>
      <c r="F4453" s="334" t="str">
        <f t="shared" si="210"/>
        <v>Dhaka FR Non-PNP</v>
      </c>
      <c r="G4453" s="338">
        <v>1316917</v>
      </c>
      <c r="H4453" s="336">
        <v>189627.70823810872</v>
      </c>
      <c r="I4453" s="336">
        <v>5267.6679999999997</v>
      </c>
      <c r="J4453" s="336"/>
      <c r="K4453" s="336"/>
      <c r="L4453" s="337">
        <f t="shared" si="208"/>
        <v>14.399366720765904</v>
      </c>
      <c r="M4453" s="337">
        <f t="shared" si="209"/>
        <v>0.4</v>
      </c>
    </row>
    <row r="4454" spans="1:13">
      <c r="A4454" s="334" t="s">
        <v>1247</v>
      </c>
      <c r="B4454" s="334" t="s">
        <v>211</v>
      </c>
      <c r="C4454" s="334" t="s">
        <v>189</v>
      </c>
      <c r="D4454" s="334" t="s">
        <v>1537</v>
      </c>
      <c r="E4454" s="334" t="s">
        <v>1041</v>
      </c>
      <c r="F4454" s="334" t="str">
        <f t="shared" si="210"/>
        <v>Barishal FR Non-PNP</v>
      </c>
      <c r="G4454" s="338">
        <v>1316427</v>
      </c>
      <c r="H4454" s="336">
        <v>194400.24140257732</v>
      </c>
      <c r="I4454" s="336">
        <v>5265.7080000000005</v>
      </c>
      <c r="J4454" s="336"/>
      <c r="K4454" s="336"/>
      <c r="L4454" s="337">
        <f t="shared" si="208"/>
        <v>14.76726331217586</v>
      </c>
      <c r="M4454" s="337">
        <f t="shared" si="209"/>
        <v>0.4</v>
      </c>
    </row>
    <row r="4455" spans="1:13">
      <c r="A4455" s="334" t="s">
        <v>1241</v>
      </c>
      <c r="B4455" s="334" t="s">
        <v>362</v>
      </c>
      <c r="C4455" s="334" t="s">
        <v>52</v>
      </c>
      <c r="D4455" s="334" t="s">
        <v>1537</v>
      </c>
      <c r="E4455" s="334" t="s">
        <v>1041</v>
      </c>
      <c r="F4455" s="334" t="str">
        <f t="shared" si="210"/>
        <v>Dhaka FR Non-PNP</v>
      </c>
      <c r="G4455" s="338">
        <v>759499</v>
      </c>
      <c r="H4455" s="336">
        <v>125527.74688806653</v>
      </c>
      <c r="I4455" s="336">
        <v>3037.9960000000001</v>
      </c>
      <c r="J4455" s="336"/>
      <c r="K4455" s="336"/>
      <c r="L4455" s="337">
        <f t="shared" si="208"/>
        <v>16.527704037538761</v>
      </c>
      <c r="M4455" s="337">
        <f t="shared" si="209"/>
        <v>0.4</v>
      </c>
    </row>
    <row r="4456" spans="1:13">
      <c r="A4456" s="334" t="s">
        <v>1084</v>
      </c>
      <c r="B4456" s="334" t="s">
        <v>52</v>
      </c>
      <c r="C4456" s="334" t="s">
        <v>52</v>
      </c>
      <c r="D4456" s="334" t="s">
        <v>1537</v>
      </c>
      <c r="E4456" s="334" t="s">
        <v>1041</v>
      </c>
      <c r="F4456" s="334" t="str">
        <f t="shared" si="210"/>
        <v>Dhaka FR Non-PNP</v>
      </c>
      <c r="G4456" s="338">
        <v>1566261</v>
      </c>
      <c r="H4456" s="336">
        <v>262628.99413995893</v>
      </c>
      <c r="I4456" s="336">
        <v>6265.0439999999999</v>
      </c>
      <c r="J4456" s="336"/>
      <c r="K4456" s="336"/>
      <c r="L4456" s="337">
        <f t="shared" si="208"/>
        <v>16.767894631862692</v>
      </c>
      <c r="M4456" s="337">
        <f t="shared" si="209"/>
        <v>0.4</v>
      </c>
    </row>
    <row r="4457" spans="1:13">
      <c r="A4457" s="334" t="s">
        <v>1077</v>
      </c>
      <c r="B4457" s="334" t="s">
        <v>170</v>
      </c>
      <c r="C4457" s="334" t="s">
        <v>195</v>
      </c>
      <c r="D4457" s="334" t="s">
        <v>1537</v>
      </c>
      <c r="E4457" s="334" t="s">
        <v>1041</v>
      </c>
      <c r="F4457" s="334" t="str">
        <f t="shared" si="210"/>
        <v>Chattogram FR Non-PNP</v>
      </c>
      <c r="G4457" s="338">
        <v>825168</v>
      </c>
      <c r="H4457" s="336">
        <v>123878.64063670192</v>
      </c>
      <c r="I4457" s="336">
        <v>3300.672</v>
      </c>
      <c r="J4457" s="336"/>
      <c r="K4457" s="336"/>
      <c r="L4457" s="337">
        <f t="shared" si="208"/>
        <v>15.012535706268531</v>
      </c>
      <c r="M4457" s="337">
        <f t="shared" si="209"/>
        <v>0.4</v>
      </c>
    </row>
    <row r="4458" spans="1:13">
      <c r="A4458" s="334" t="s">
        <v>1575</v>
      </c>
      <c r="B4458" s="334" t="s">
        <v>908</v>
      </c>
      <c r="C4458" s="334" t="s">
        <v>131</v>
      </c>
      <c r="D4458" s="334" t="s">
        <v>1537</v>
      </c>
      <c r="E4458" s="334" t="s">
        <v>1041</v>
      </c>
      <c r="F4458" s="334" t="str">
        <f t="shared" si="210"/>
        <v>Sylhet FR Non-PNP</v>
      </c>
      <c r="G4458" s="338">
        <v>1005110</v>
      </c>
      <c r="H4458" s="336">
        <v>155549.50425751804</v>
      </c>
      <c r="I4458" s="336">
        <v>4020.44</v>
      </c>
      <c r="J4458" s="336"/>
      <c r="K4458" s="336"/>
      <c r="L4458" s="337">
        <f t="shared" si="208"/>
        <v>15.475868736508247</v>
      </c>
      <c r="M4458" s="337">
        <f t="shared" si="209"/>
        <v>0.4</v>
      </c>
    </row>
    <row r="4459" spans="1:13">
      <c r="A4459" s="334" t="s">
        <v>1576</v>
      </c>
      <c r="B4459" s="334" t="s">
        <v>1068</v>
      </c>
      <c r="C4459" s="334" t="s">
        <v>159</v>
      </c>
      <c r="D4459" s="334" t="s">
        <v>1537</v>
      </c>
      <c r="E4459" s="334" t="s">
        <v>1041</v>
      </c>
      <c r="F4459" s="334" t="str">
        <f t="shared" si="210"/>
        <v>Khulna FR Non-PNP</v>
      </c>
      <c r="G4459" s="338">
        <v>826080</v>
      </c>
      <c r="H4459" s="336">
        <v>134144.29211469178</v>
      </c>
      <c r="I4459" s="336">
        <v>3304.32</v>
      </c>
      <c r="J4459" s="336"/>
      <c r="K4459" s="336"/>
      <c r="L4459" s="337">
        <f t="shared" si="208"/>
        <v>16.238656318358004</v>
      </c>
      <c r="M4459" s="337">
        <f t="shared" si="209"/>
        <v>0.4</v>
      </c>
    </row>
    <row r="4460" spans="1:13">
      <c r="A4460" s="334" t="s">
        <v>1577</v>
      </c>
      <c r="B4460" s="334" t="s">
        <v>52</v>
      </c>
      <c r="C4460" s="334" t="s">
        <v>52</v>
      </c>
      <c r="D4460" s="334" t="s">
        <v>1537</v>
      </c>
      <c r="E4460" s="334" t="s">
        <v>1041</v>
      </c>
      <c r="F4460" s="334" t="str">
        <f t="shared" si="210"/>
        <v>Dhaka FR Non-PNP</v>
      </c>
      <c r="G4460" s="338">
        <v>2408232</v>
      </c>
      <c r="H4460" s="336">
        <v>391727.94370208489</v>
      </c>
      <c r="I4460" s="336">
        <v>9632.9279999999999</v>
      </c>
      <c r="J4460" s="336"/>
      <c r="K4460" s="336"/>
      <c r="L4460" s="337">
        <f t="shared" si="208"/>
        <v>16.266204572569624</v>
      </c>
      <c r="M4460" s="337">
        <f t="shared" si="209"/>
        <v>0.4</v>
      </c>
    </row>
    <row r="4461" spans="1:13">
      <c r="A4461" s="334" t="s">
        <v>1578</v>
      </c>
      <c r="B4461" s="334" t="s">
        <v>1566</v>
      </c>
      <c r="C4461" s="334" t="s">
        <v>389</v>
      </c>
      <c r="D4461" s="334" t="s">
        <v>1537</v>
      </c>
      <c r="E4461" s="334" t="s">
        <v>1041</v>
      </c>
      <c r="F4461" s="334" t="str">
        <f t="shared" si="210"/>
        <v>Rangpur FR Non-PNP</v>
      </c>
      <c r="G4461" s="338">
        <v>546542</v>
      </c>
      <c r="H4461" s="336">
        <v>93257.333801777757</v>
      </c>
      <c r="I4461" s="336">
        <v>2186.1680000000001</v>
      </c>
      <c r="J4461" s="336"/>
      <c r="K4461" s="336"/>
      <c r="L4461" s="337">
        <f t="shared" si="208"/>
        <v>17.063159611114564</v>
      </c>
      <c r="M4461" s="337">
        <f t="shared" si="209"/>
        <v>0.4</v>
      </c>
    </row>
    <row r="4462" spans="1:13">
      <c r="A4462" s="334" t="s">
        <v>1579</v>
      </c>
      <c r="B4462" s="334" t="s">
        <v>189</v>
      </c>
      <c r="C4462" s="334" t="s">
        <v>189</v>
      </c>
      <c r="D4462" s="334" t="s">
        <v>1537</v>
      </c>
      <c r="E4462" s="334" t="s">
        <v>1041</v>
      </c>
      <c r="F4462" s="334" t="str">
        <f t="shared" si="210"/>
        <v>Barishal FR Non-PNP</v>
      </c>
      <c r="G4462" s="338">
        <v>1184747</v>
      </c>
      <c r="H4462" s="336">
        <v>207306.44256011193</v>
      </c>
      <c r="I4462" s="336">
        <v>4738.9880000000003</v>
      </c>
      <c r="J4462" s="336"/>
      <c r="K4462" s="336"/>
      <c r="L4462" s="337">
        <f t="shared" si="208"/>
        <v>17.497950411363096</v>
      </c>
      <c r="M4462" s="337">
        <f t="shared" si="209"/>
        <v>0.4</v>
      </c>
    </row>
    <row r="4463" spans="1:13">
      <c r="A4463" s="334" t="s">
        <v>1580</v>
      </c>
      <c r="B4463" s="334" t="s">
        <v>1068</v>
      </c>
      <c r="C4463" s="334" t="s">
        <v>159</v>
      </c>
      <c r="D4463" s="334" t="s">
        <v>1537</v>
      </c>
      <c r="E4463" s="334" t="s">
        <v>1041</v>
      </c>
      <c r="F4463" s="334" t="str">
        <f t="shared" si="210"/>
        <v>Khulna FR Non-PNP</v>
      </c>
      <c r="G4463" s="338">
        <v>1362503</v>
      </c>
      <c r="H4463" s="336">
        <v>247732.91656093491</v>
      </c>
      <c r="I4463" s="336">
        <v>5450.0119999999997</v>
      </c>
      <c r="J4463" s="336"/>
      <c r="K4463" s="336"/>
      <c r="L4463" s="337">
        <f t="shared" si="208"/>
        <v>18.182192373956969</v>
      </c>
      <c r="M4463" s="337">
        <f t="shared" si="209"/>
        <v>0.4</v>
      </c>
    </row>
    <row r="4464" spans="1:13">
      <c r="A4464" s="334" t="s">
        <v>1581</v>
      </c>
      <c r="B4464" s="334" t="s">
        <v>189</v>
      </c>
      <c r="C4464" s="334" t="s">
        <v>189</v>
      </c>
      <c r="D4464" s="334" t="s">
        <v>1537</v>
      </c>
      <c r="E4464" s="334" t="s">
        <v>1041</v>
      </c>
      <c r="F4464" s="334" t="str">
        <f t="shared" si="210"/>
        <v>Barishal FR Non-PNP</v>
      </c>
      <c r="G4464" s="338">
        <v>1173649</v>
      </c>
      <c r="H4464" s="336">
        <v>187319.88956833168</v>
      </c>
      <c r="I4464" s="336">
        <v>4694.5960000000005</v>
      </c>
      <c r="J4464" s="336"/>
      <c r="K4464" s="336"/>
      <c r="L4464" s="337">
        <f t="shared" si="208"/>
        <v>15.960469405105929</v>
      </c>
      <c r="M4464" s="337">
        <f t="shared" si="209"/>
        <v>0.4</v>
      </c>
    </row>
    <row r="4465" spans="1:13">
      <c r="A4465" s="334" t="s">
        <v>1582</v>
      </c>
      <c r="B4465" s="334" t="s">
        <v>52</v>
      </c>
      <c r="C4465" s="334" t="s">
        <v>52</v>
      </c>
      <c r="D4465" s="334" t="s">
        <v>1537</v>
      </c>
      <c r="E4465" s="334" t="s">
        <v>1041</v>
      </c>
      <c r="F4465" s="334" t="str">
        <f t="shared" si="210"/>
        <v>Dhaka FR Non-PNP</v>
      </c>
      <c r="G4465" s="338">
        <v>1901739</v>
      </c>
      <c r="H4465" s="336">
        <v>338533.78175337607</v>
      </c>
      <c r="I4465" s="336">
        <v>7606.9560000000001</v>
      </c>
      <c r="J4465" s="336"/>
      <c r="K4465" s="336"/>
      <c r="L4465" s="337">
        <f t="shared" si="208"/>
        <v>17.801274609890005</v>
      </c>
      <c r="M4465" s="337">
        <f t="shared" si="209"/>
        <v>0.4</v>
      </c>
    </row>
    <row r="4466" spans="1:13">
      <c r="A4466" s="334" t="s">
        <v>1583</v>
      </c>
      <c r="B4466" s="334" t="s">
        <v>206</v>
      </c>
      <c r="C4466" s="334" t="s">
        <v>52</v>
      </c>
      <c r="D4466" s="334" t="s">
        <v>1537</v>
      </c>
      <c r="E4466" s="334" t="s">
        <v>1041</v>
      </c>
      <c r="F4466" s="334" t="str">
        <f t="shared" si="210"/>
        <v>Dhaka FR Non-PNP</v>
      </c>
      <c r="G4466" s="338">
        <v>1120686</v>
      </c>
      <c r="H4466" s="336">
        <v>177628.56868019805</v>
      </c>
      <c r="I4466" s="336">
        <v>4482.7439999999997</v>
      </c>
      <c r="J4466" s="336"/>
      <c r="K4466" s="336"/>
      <c r="L4466" s="337">
        <f t="shared" si="208"/>
        <v>15.849985516031969</v>
      </c>
      <c r="M4466" s="337">
        <f t="shared" si="209"/>
        <v>0.4</v>
      </c>
    </row>
    <row r="4467" spans="1:13">
      <c r="A4467" s="334" t="s">
        <v>1584</v>
      </c>
      <c r="B4467" s="334" t="s">
        <v>52</v>
      </c>
      <c r="C4467" s="334" t="s">
        <v>52</v>
      </c>
      <c r="D4467" s="334" t="s">
        <v>1537</v>
      </c>
      <c r="E4467" s="334" t="s">
        <v>1041</v>
      </c>
      <c r="F4467" s="334" t="str">
        <f t="shared" si="210"/>
        <v>Dhaka FR Non-PNP</v>
      </c>
      <c r="G4467" s="338">
        <v>611022</v>
      </c>
      <c r="H4467" s="336">
        <v>94027.225071352252</v>
      </c>
      <c r="I4467" s="336">
        <v>2444.0880000000002</v>
      </c>
      <c r="J4467" s="336"/>
      <c r="K4467" s="336"/>
      <c r="L4467" s="337">
        <f t="shared" si="208"/>
        <v>15.388517119081188</v>
      </c>
      <c r="M4467" s="337">
        <f t="shared" si="209"/>
        <v>0.4</v>
      </c>
    </row>
    <row r="4468" spans="1:13">
      <c r="A4468" s="334" t="s">
        <v>1585</v>
      </c>
      <c r="B4468" s="334" t="s">
        <v>606</v>
      </c>
      <c r="C4468" s="334" t="s">
        <v>107</v>
      </c>
      <c r="D4468" s="334" t="s">
        <v>1537</v>
      </c>
      <c r="E4468" s="334" t="s">
        <v>1041</v>
      </c>
      <c r="F4468" s="334" t="str">
        <f t="shared" si="210"/>
        <v>Rajshahi FR Non-PNP</v>
      </c>
      <c r="G4468" s="338">
        <v>1563667</v>
      </c>
      <c r="H4468" s="336">
        <v>280364.82125411608</v>
      </c>
      <c r="I4468" s="336">
        <v>6254.6680000000006</v>
      </c>
      <c r="J4468" s="336"/>
      <c r="K4468" s="336"/>
      <c r="L4468" s="337">
        <f t="shared" si="208"/>
        <v>17.929957033953908</v>
      </c>
      <c r="M4468" s="337">
        <f t="shared" si="209"/>
        <v>0.4</v>
      </c>
    </row>
    <row r="4469" spans="1:13">
      <c r="A4469" s="334" t="s">
        <v>1586</v>
      </c>
      <c r="B4469" s="334" t="s">
        <v>162</v>
      </c>
      <c r="C4469" s="334" t="s">
        <v>195</v>
      </c>
      <c r="D4469" s="334" t="s">
        <v>1537</v>
      </c>
      <c r="E4469" s="334" t="s">
        <v>1041</v>
      </c>
      <c r="F4469" s="334" t="str">
        <f t="shared" si="210"/>
        <v>Chattogram FR Non-PNP</v>
      </c>
      <c r="G4469" s="338">
        <v>1346376</v>
      </c>
      <c r="H4469" s="336">
        <v>224274.096592535</v>
      </c>
      <c r="I4469" s="336">
        <v>5385.5039999999999</v>
      </c>
      <c r="J4469" s="336"/>
      <c r="K4469" s="336"/>
      <c r="L4469" s="337">
        <f t="shared" si="208"/>
        <v>16.657612479168897</v>
      </c>
      <c r="M4469" s="337">
        <f t="shared" si="209"/>
        <v>0.4</v>
      </c>
    </row>
    <row r="4470" spans="1:13">
      <c r="A4470" s="334" t="s">
        <v>1587</v>
      </c>
      <c r="B4470" s="334" t="s">
        <v>189</v>
      </c>
      <c r="C4470" s="334" t="s">
        <v>189</v>
      </c>
      <c r="D4470" s="334" t="s">
        <v>1537</v>
      </c>
      <c r="E4470" s="334" t="s">
        <v>1041</v>
      </c>
      <c r="F4470" s="334" t="str">
        <f t="shared" si="210"/>
        <v>Barishal FR Non-PNP</v>
      </c>
      <c r="G4470" s="338">
        <v>874341</v>
      </c>
      <c r="H4470" s="336">
        <v>136094.50800393356</v>
      </c>
      <c r="I4470" s="336">
        <v>3497.364</v>
      </c>
      <c r="J4470" s="336"/>
      <c r="K4470" s="336"/>
      <c r="L4470" s="337">
        <f t="shared" si="208"/>
        <v>15.565381013121145</v>
      </c>
      <c r="M4470" s="337">
        <f t="shared" si="209"/>
        <v>0.4</v>
      </c>
    </row>
    <row r="4471" spans="1:13">
      <c r="A4471" s="334" t="s">
        <v>1588</v>
      </c>
      <c r="B4471" s="334" t="s">
        <v>79</v>
      </c>
      <c r="C4471" s="334" t="s">
        <v>52</v>
      </c>
      <c r="D4471" s="334" t="s">
        <v>1537</v>
      </c>
      <c r="E4471" s="334" t="s">
        <v>1041</v>
      </c>
      <c r="F4471" s="334" t="str">
        <f t="shared" si="210"/>
        <v>Dhaka FR Non-PNP</v>
      </c>
      <c r="G4471" s="338">
        <v>1261370</v>
      </c>
      <c r="H4471" s="336">
        <v>205488.13724482225</v>
      </c>
      <c r="I4471" s="336">
        <v>5045.4800000000005</v>
      </c>
      <c r="J4471" s="336"/>
      <c r="K4471" s="336"/>
      <c r="L4471" s="337">
        <f t="shared" si="208"/>
        <v>16.290869233042031</v>
      </c>
      <c r="M4471" s="337">
        <f t="shared" si="209"/>
        <v>0.4</v>
      </c>
    </row>
    <row r="4472" spans="1:13">
      <c r="A4472" s="334" t="s">
        <v>1589</v>
      </c>
      <c r="B4472" s="334" t="s">
        <v>323</v>
      </c>
      <c r="C4472" s="334" t="s">
        <v>389</v>
      </c>
      <c r="D4472" s="334" t="s">
        <v>1537</v>
      </c>
      <c r="E4472" s="334" t="s">
        <v>1041</v>
      </c>
      <c r="F4472" s="334" t="str">
        <f t="shared" si="210"/>
        <v>Rangpur FR Non-PNP</v>
      </c>
      <c r="G4472" s="338">
        <v>1313397</v>
      </c>
      <c r="H4472" s="336">
        <v>139788.2085736969</v>
      </c>
      <c r="I4472" s="336">
        <v>5253.5879999999997</v>
      </c>
      <c r="J4472" s="336"/>
      <c r="K4472" s="336"/>
      <c r="L4472" s="337">
        <f t="shared" si="208"/>
        <v>10.643256271614515</v>
      </c>
      <c r="M4472" s="337">
        <f t="shared" si="209"/>
        <v>0.4</v>
      </c>
    </row>
    <row r="4473" spans="1:13">
      <c r="A4473" s="334" t="s">
        <v>1590</v>
      </c>
      <c r="B4473" s="334" t="s">
        <v>52</v>
      </c>
      <c r="C4473" s="334" t="s">
        <v>52</v>
      </c>
      <c r="D4473" s="334" t="s">
        <v>1492</v>
      </c>
      <c r="E4473" s="334" t="s">
        <v>1041</v>
      </c>
      <c r="F4473" s="334" t="str">
        <f t="shared" si="210"/>
        <v>Dhaka FR PNP</v>
      </c>
      <c r="G4473" s="338">
        <v>3061144</v>
      </c>
      <c r="H4473" s="336">
        <v>554676.2149859271</v>
      </c>
      <c r="I4473" s="336">
        <v>7470.0907648119792</v>
      </c>
      <c r="J4473" s="336"/>
      <c r="K4473" s="336"/>
      <c r="L4473" s="337">
        <f t="shared" si="208"/>
        <v>18.119899455429966</v>
      </c>
      <c r="M4473" s="337">
        <f t="shared" si="209"/>
        <v>0.24402938132972443</v>
      </c>
    </row>
    <row r="4474" spans="1:13">
      <c r="A4474" s="334" t="s">
        <v>1591</v>
      </c>
      <c r="B4474" s="334" t="s">
        <v>1006</v>
      </c>
      <c r="C4474" s="334" t="s">
        <v>159</v>
      </c>
      <c r="D4474" s="334" t="s">
        <v>1537</v>
      </c>
      <c r="E4474" s="334" t="s">
        <v>1041</v>
      </c>
      <c r="F4474" s="334" t="str">
        <f t="shared" si="210"/>
        <v>Khulna FR Non-PNP</v>
      </c>
      <c r="G4474" s="338">
        <v>993763</v>
      </c>
      <c r="H4474" s="336">
        <v>172352.72441200219</v>
      </c>
      <c r="I4474" s="336">
        <v>3975.0520000000001</v>
      </c>
      <c r="J4474" s="336"/>
      <c r="K4474" s="336"/>
      <c r="L4474" s="337">
        <f t="shared" si="208"/>
        <v>17.343443498299109</v>
      </c>
      <c r="M4474" s="337">
        <f t="shared" si="209"/>
        <v>0.4</v>
      </c>
    </row>
    <row r="4475" spans="1:13">
      <c r="A4475" s="334" t="s">
        <v>1592</v>
      </c>
      <c r="B4475" s="334" t="s">
        <v>52</v>
      </c>
      <c r="C4475" s="334" t="s">
        <v>52</v>
      </c>
      <c r="D4475" s="334" t="s">
        <v>1537</v>
      </c>
      <c r="E4475" s="334" t="s">
        <v>1041</v>
      </c>
      <c r="F4475" s="334" t="str">
        <f t="shared" si="210"/>
        <v>Dhaka FR Non-PNP</v>
      </c>
      <c r="G4475" s="338">
        <v>1436392</v>
      </c>
      <c r="H4475" s="336">
        <v>213464.21700385705</v>
      </c>
      <c r="I4475" s="336">
        <v>5745.5680000000002</v>
      </c>
      <c r="J4475" s="336"/>
      <c r="K4475" s="336"/>
      <c r="L4475" s="337">
        <f t="shared" si="208"/>
        <v>14.861139368908837</v>
      </c>
      <c r="M4475" s="337">
        <f t="shared" si="209"/>
        <v>0.4</v>
      </c>
    </row>
    <row r="4476" spans="1:13">
      <c r="A4476" s="334" t="s">
        <v>1593</v>
      </c>
      <c r="B4476" s="334" t="s">
        <v>522</v>
      </c>
      <c r="C4476" s="334" t="s">
        <v>52</v>
      </c>
      <c r="D4476" s="334" t="s">
        <v>1537</v>
      </c>
      <c r="E4476" s="334" t="s">
        <v>1041</v>
      </c>
      <c r="F4476" s="334" t="str">
        <f t="shared" si="210"/>
        <v>Dhaka FR Non-PNP</v>
      </c>
      <c r="G4476" s="338">
        <v>1440229</v>
      </c>
      <c r="H4476" s="336">
        <v>237625.47118052474</v>
      </c>
      <c r="I4476" s="336">
        <v>5760.9160000000002</v>
      </c>
      <c r="J4476" s="336"/>
      <c r="K4476" s="336"/>
      <c r="L4476" s="337">
        <f t="shared" si="208"/>
        <v>16.499145009614772</v>
      </c>
      <c r="M4476" s="337">
        <f t="shared" si="209"/>
        <v>0.4</v>
      </c>
    </row>
    <row r="4477" spans="1:13">
      <c r="A4477" s="334" t="s">
        <v>1594</v>
      </c>
      <c r="B4477" s="334" t="s">
        <v>52</v>
      </c>
      <c r="C4477" s="334" t="s">
        <v>52</v>
      </c>
      <c r="D4477" s="334" t="s">
        <v>1537</v>
      </c>
      <c r="E4477" s="334" t="s">
        <v>1041</v>
      </c>
      <c r="F4477" s="334" t="str">
        <f t="shared" si="210"/>
        <v>Dhaka FR Non-PNP</v>
      </c>
      <c r="G4477" s="338">
        <v>2096259</v>
      </c>
      <c r="H4477" s="336">
        <v>360483.81419335026</v>
      </c>
      <c r="I4477" s="336">
        <v>8385.0360000000001</v>
      </c>
      <c r="J4477" s="336"/>
      <c r="K4477" s="336"/>
      <c r="L4477" s="337">
        <f t="shared" si="208"/>
        <v>17.196530304382726</v>
      </c>
      <c r="M4477" s="337">
        <f t="shared" si="209"/>
        <v>0.4</v>
      </c>
    </row>
    <row r="4478" spans="1:13">
      <c r="A4478" s="334" t="s">
        <v>1597</v>
      </c>
      <c r="B4478" s="334" t="s">
        <v>107</v>
      </c>
      <c r="C4478" s="334" t="s">
        <v>107</v>
      </c>
      <c r="D4478" s="334" t="s">
        <v>1537</v>
      </c>
      <c r="E4478" s="334" t="s">
        <v>1041</v>
      </c>
      <c r="F4478" s="334" t="str">
        <f t="shared" si="210"/>
        <v>Rajshahi FR Non-PNP</v>
      </c>
      <c r="G4478" s="338">
        <v>1475629</v>
      </c>
      <c r="H4478" s="336">
        <v>245880.9080137776</v>
      </c>
      <c r="I4478" s="336">
        <v>5902.5160000000005</v>
      </c>
      <c r="J4478" s="336"/>
      <c r="K4478" s="336"/>
      <c r="L4478" s="337">
        <f t="shared" si="208"/>
        <v>16.662786378810502</v>
      </c>
      <c r="M4478" s="337">
        <f t="shared" si="209"/>
        <v>0.4</v>
      </c>
    </row>
    <row r="4479" spans="1:13">
      <c r="A4479" s="334" t="s">
        <v>1598</v>
      </c>
      <c r="B4479" s="334" t="s">
        <v>336</v>
      </c>
      <c r="C4479" s="334" t="s">
        <v>389</v>
      </c>
      <c r="D4479" s="334" t="s">
        <v>1537</v>
      </c>
      <c r="E4479" s="334" t="s">
        <v>1041</v>
      </c>
      <c r="F4479" s="334" t="str">
        <f t="shared" si="210"/>
        <v>Rangpur FR Non-PNP</v>
      </c>
      <c r="G4479" s="338">
        <v>788879</v>
      </c>
      <c r="H4479" s="336">
        <v>141077.47833722024</v>
      </c>
      <c r="I4479" s="336">
        <v>3155.5160000000001</v>
      </c>
      <c r="J4479" s="336"/>
      <c r="K4479" s="336"/>
      <c r="L4479" s="337">
        <f t="shared" si="208"/>
        <v>17.883284805048714</v>
      </c>
      <c r="M4479" s="337">
        <f t="shared" si="209"/>
        <v>0.4</v>
      </c>
    </row>
    <row r="4480" spans="1:13">
      <c r="A4480" s="334" t="s">
        <v>1599</v>
      </c>
      <c r="B4480" s="334" t="s">
        <v>189</v>
      </c>
      <c r="C4480" s="334" t="s">
        <v>189</v>
      </c>
      <c r="D4480" s="334" t="s">
        <v>1537</v>
      </c>
      <c r="E4480" s="334" t="s">
        <v>1041</v>
      </c>
      <c r="F4480" s="334" t="str">
        <f t="shared" si="210"/>
        <v>Barishal FR Non-PNP</v>
      </c>
      <c r="G4480" s="338">
        <v>470664</v>
      </c>
      <c r="H4480" s="336">
        <v>80457.515987234772</v>
      </c>
      <c r="I4480" s="336">
        <v>1882.6559999999999</v>
      </c>
      <c r="J4480" s="336"/>
      <c r="K4480" s="336"/>
      <c r="L4480" s="337">
        <f t="shared" si="208"/>
        <v>17.094469937627434</v>
      </c>
      <c r="M4480" s="337">
        <f t="shared" si="209"/>
        <v>0.4</v>
      </c>
    </row>
    <row r="4481" spans="1:13">
      <c r="A4481" s="334" t="s">
        <v>1600</v>
      </c>
      <c r="B4481" s="334" t="s">
        <v>52</v>
      </c>
      <c r="C4481" s="334" t="s">
        <v>52</v>
      </c>
      <c r="D4481" s="334" t="s">
        <v>1537</v>
      </c>
      <c r="E4481" s="334" t="s">
        <v>1041</v>
      </c>
      <c r="F4481" s="334" t="str">
        <f t="shared" si="210"/>
        <v>Dhaka FR Non-PNP</v>
      </c>
      <c r="G4481" s="338">
        <v>1539314</v>
      </c>
      <c r="H4481" s="336">
        <v>273355.73514281021</v>
      </c>
      <c r="I4481" s="336">
        <v>6157.2560000000003</v>
      </c>
      <c r="J4481" s="336"/>
      <c r="K4481" s="336"/>
      <c r="L4481" s="337">
        <f t="shared" si="208"/>
        <v>17.758282919716848</v>
      </c>
      <c r="M4481" s="337">
        <f t="shared" si="209"/>
        <v>0.4</v>
      </c>
    </row>
    <row r="4482" spans="1:13">
      <c r="A4482" s="334" t="s">
        <v>1601</v>
      </c>
      <c r="B4482" s="334" t="s">
        <v>52</v>
      </c>
      <c r="C4482" s="334" t="s">
        <v>52</v>
      </c>
      <c r="D4482" s="334" t="s">
        <v>1537</v>
      </c>
      <c r="E4482" s="334" t="s">
        <v>1041</v>
      </c>
      <c r="F4482" s="334" t="str">
        <f t="shared" si="210"/>
        <v>Dhaka FR Non-PNP</v>
      </c>
      <c r="G4482" s="338">
        <v>1249631</v>
      </c>
      <c r="H4482" s="336">
        <v>217822.63551277717</v>
      </c>
      <c r="I4482" s="336">
        <v>4998.5240000000003</v>
      </c>
      <c r="J4482" s="336"/>
      <c r="K4482" s="336"/>
      <c r="L4482" s="337">
        <f t="shared" si="208"/>
        <v>17.430956459368979</v>
      </c>
      <c r="M4482" s="337">
        <f t="shared" si="209"/>
        <v>0.4</v>
      </c>
    </row>
    <row r="4483" spans="1:13">
      <c r="A4483" s="334" t="s">
        <v>1602</v>
      </c>
      <c r="B4483" s="334" t="s">
        <v>52</v>
      </c>
      <c r="C4483" s="334" t="s">
        <v>52</v>
      </c>
      <c r="D4483" s="334" t="s">
        <v>1537</v>
      </c>
      <c r="E4483" s="334" t="s">
        <v>1041</v>
      </c>
      <c r="F4483" s="334" t="str">
        <f t="shared" si="210"/>
        <v>Dhaka FR Non-PNP</v>
      </c>
      <c r="G4483" s="338">
        <v>2241464</v>
      </c>
      <c r="H4483" s="336">
        <v>417112.30749097536</v>
      </c>
      <c r="I4483" s="336">
        <v>8965.8559999999998</v>
      </c>
      <c r="J4483" s="336"/>
      <c r="K4483" s="336"/>
      <c r="L4483" s="337">
        <f t="shared" ref="L4483:L4546" si="211">(H4483/G4483)*100</f>
        <v>18.60892289552611</v>
      </c>
      <c r="M4483" s="337">
        <f t="shared" ref="M4483:M4546" si="212">(I4483/G4483)*100</f>
        <v>0.4</v>
      </c>
    </row>
    <row r="4484" spans="1:13">
      <c r="A4484" s="334" t="s">
        <v>1603</v>
      </c>
      <c r="B4484" s="334" t="s">
        <v>136</v>
      </c>
      <c r="C4484" s="334" t="s">
        <v>131</v>
      </c>
      <c r="D4484" s="334" t="s">
        <v>1537</v>
      </c>
      <c r="E4484" s="334" t="s">
        <v>1041</v>
      </c>
      <c r="F4484" s="334" t="str">
        <f t="shared" ref="F4484:F4547" si="213">CONCATENATE(C4484," ",E4484," ",D4484)</f>
        <v>Sylhet FR Non-PNP</v>
      </c>
      <c r="G4484" s="338">
        <v>1104605</v>
      </c>
      <c r="H4484" s="336">
        <v>188419.64099643755</v>
      </c>
      <c r="I4484" s="336">
        <v>4418.42</v>
      </c>
      <c r="J4484" s="336"/>
      <c r="K4484" s="336"/>
      <c r="L4484" s="337">
        <f t="shared" si="211"/>
        <v>17.057648751946402</v>
      </c>
      <c r="M4484" s="337">
        <f t="shared" si="212"/>
        <v>0.4</v>
      </c>
    </row>
    <row r="4485" spans="1:13">
      <c r="A4485" s="334" t="s">
        <v>1604</v>
      </c>
      <c r="B4485" s="334" t="s">
        <v>362</v>
      </c>
      <c r="C4485" s="334" t="s">
        <v>52</v>
      </c>
      <c r="D4485" s="334" t="s">
        <v>1537</v>
      </c>
      <c r="E4485" s="334" t="s">
        <v>1041</v>
      </c>
      <c r="F4485" s="334" t="str">
        <f t="shared" si="213"/>
        <v>Dhaka FR Non-PNP</v>
      </c>
      <c r="G4485" s="338">
        <v>867873</v>
      </c>
      <c r="H4485" s="336">
        <v>148276.21864180488</v>
      </c>
      <c r="I4485" s="336">
        <v>3471.4920000000002</v>
      </c>
      <c r="J4485" s="336"/>
      <c r="K4485" s="336"/>
      <c r="L4485" s="337">
        <f t="shared" si="211"/>
        <v>17.085013434201187</v>
      </c>
      <c r="M4485" s="337">
        <f t="shared" si="212"/>
        <v>0.4</v>
      </c>
    </row>
    <row r="4486" spans="1:13">
      <c r="A4486" s="334" t="s">
        <v>1605</v>
      </c>
      <c r="B4486" s="334" t="s">
        <v>107</v>
      </c>
      <c r="C4486" s="334" t="s">
        <v>107</v>
      </c>
      <c r="D4486" s="334" t="s">
        <v>1537</v>
      </c>
      <c r="E4486" s="334" t="s">
        <v>1041</v>
      </c>
      <c r="F4486" s="334" t="str">
        <f t="shared" si="213"/>
        <v>Rajshahi FR Non-PNP</v>
      </c>
      <c r="G4486" s="338">
        <v>1033940</v>
      </c>
      <c r="H4486" s="336">
        <v>169878.13362457586</v>
      </c>
      <c r="I4486" s="336">
        <v>4135.76</v>
      </c>
      <c r="J4486" s="336"/>
      <c r="K4486" s="336"/>
      <c r="L4486" s="337">
        <f t="shared" si="211"/>
        <v>16.430173281290582</v>
      </c>
      <c r="M4486" s="337">
        <f t="shared" si="212"/>
        <v>0.4</v>
      </c>
    </row>
    <row r="4487" spans="1:13">
      <c r="A4487" s="334" t="s">
        <v>1606</v>
      </c>
      <c r="B4487" s="334" t="s">
        <v>52</v>
      </c>
      <c r="C4487" s="334" t="s">
        <v>52</v>
      </c>
      <c r="D4487" s="334" t="s">
        <v>1537</v>
      </c>
      <c r="E4487" s="334" t="s">
        <v>1041</v>
      </c>
      <c r="F4487" s="334" t="str">
        <f t="shared" si="213"/>
        <v>Dhaka FR Non-PNP</v>
      </c>
      <c r="G4487" s="338">
        <v>837737</v>
      </c>
      <c r="H4487" s="336">
        <v>132959.40497461733</v>
      </c>
      <c r="I4487" s="336">
        <v>3350.9479999999999</v>
      </c>
      <c r="J4487" s="336"/>
      <c r="K4487" s="336"/>
      <c r="L4487" s="337">
        <f t="shared" si="211"/>
        <v>15.871258518439237</v>
      </c>
      <c r="M4487" s="337">
        <f t="shared" si="212"/>
        <v>0.4</v>
      </c>
    </row>
    <row r="4488" spans="1:13">
      <c r="A4488" s="334" t="s">
        <v>1607</v>
      </c>
      <c r="B4488" s="334" t="s">
        <v>542</v>
      </c>
      <c r="C4488" s="334" t="s">
        <v>52</v>
      </c>
      <c r="D4488" s="334" t="s">
        <v>1537</v>
      </c>
      <c r="E4488" s="334" t="s">
        <v>1041</v>
      </c>
      <c r="F4488" s="334" t="str">
        <f t="shared" si="213"/>
        <v>Dhaka FR Non-PNP</v>
      </c>
      <c r="G4488" s="338">
        <v>1040609</v>
      </c>
      <c r="H4488" s="336">
        <v>164362.30540477557</v>
      </c>
      <c r="I4488" s="336">
        <v>4162.4359999999997</v>
      </c>
      <c r="J4488" s="336"/>
      <c r="K4488" s="336"/>
      <c r="L4488" s="337">
        <f t="shared" si="211"/>
        <v>15.794818746020415</v>
      </c>
      <c r="M4488" s="337">
        <f t="shared" si="212"/>
        <v>0.4</v>
      </c>
    </row>
    <row r="4489" spans="1:13">
      <c r="A4489" s="334" t="s">
        <v>1608</v>
      </c>
      <c r="B4489" s="334" t="s">
        <v>1139</v>
      </c>
      <c r="C4489" s="334" t="s">
        <v>189</v>
      </c>
      <c r="D4489" s="334" t="s">
        <v>1537</v>
      </c>
      <c r="E4489" s="334" t="s">
        <v>1041</v>
      </c>
      <c r="F4489" s="334" t="str">
        <f t="shared" si="213"/>
        <v>Barishal FR Non-PNP</v>
      </c>
      <c r="G4489" s="338">
        <v>960427</v>
      </c>
      <c r="H4489" s="336">
        <v>161532.38001173601</v>
      </c>
      <c r="I4489" s="336">
        <v>3841.7080000000001</v>
      </c>
      <c r="J4489" s="336"/>
      <c r="K4489" s="336"/>
      <c r="L4489" s="337">
        <f t="shared" si="211"/>
        <v>16.818808718594543</v>
      </c>
      <c r="M4489" s="337">
        <f t="shared" si="212"/>
        <v>0.4</v>
      </c>
    </row>
    <row r="4490" spans="1:13">
      <c r="A4490" s="334" t="s">
        <v>1609</v>
      </c>
      <c r="B4490" s="334" t="s">
        <v>189</v>
      </c>
      <c r="C4490" s="334" t="s">
        <v>189</v>
      </c>
      <c r="D4490" s="334" t="s">
        <v>1537</v>
      </c>
      <c r="E4490" s="334" t="s">
        <v>1041</v>
      </c>
      <c r="F4490" s="334" t="str">
        <f t="shared" si="213"/>
        <v>Barishal FR Non-PNP</v>
      </c>
      <c r="G4490" s="338">
        <v>844415</v>
      </c>
      <c r="H4490" s="336">
        <v>136123.80303677419</v>
      </c>
      <c r="I4490" s="336">
        <v>3377.66</v>
      </c>
      <c r="J4490" s="336"/>
      <c r="K4490" s="336"/>
      <c r="L4490" s="337">
        <f t="shared" si="211"/>
        <v>16.120486139726818</v>
      </c>
      <c r="M4490" s="337">
        <f t="shared" si="212"/>
        <v>0.4</v>
      </c>
    </row>
    <row r="4491" spans="1:13">
      <c r="A4491" s="334" t="s">
        <v>1610</v>
      </c>
      <c r="B4491" s="334" t="s">
        <v>195</v>
      </c>
      <c r="C4491" s="334" t="s">
        <v>195</v>
      </c>
      <c r="D4491" s="334" t="s">
        <v>1537</v>
      </c>
      <c r="E4491" s="334" t="s">
        <v>1041</v>
      </c>
      <c r="F4491" s="334" t="str">
        <f t="shared" si="213"/>
        <v>Chattogram FR Non-PNP</v>
      </c>
      <c r="G4491" s="338">
        <v>920287</v>
      </c>
      <c r="H4491" s="336">
        <v>136700.28921419269</v>
      </c>
      <c r="I4491" s="336">
        <v>3681.1480000000001</v>
      </c>
      <c r="J4491" s="336"/>
      <c r="K4491" s="336"/>
      <c r="L4491" s="337">
        <f t="shared" si="211"/>
        <v>14.854093257233089</v>
      </c>
      <c r="M4491" s="337">
        <f t="shared" si="212"/>
        <v>0.4</v>
      </c>
    </row>
    <row r="4492" spans="1:13">
      <c r="A4492" s="334" t="s">
        <v>1611</v>
      </c>
      <c r="B4492" s="334" t="s">
        <v>52</v>
      </c>
      <c r="C4492" s="334" t="s">
        <v>52</v>
      </c>
      <c r="D4492" s="334" t="s">
        <v>1537</v>
      </c>
      <c r="E4492" s="334" t="s">
        <v>1041</v>
      </c>
      <c r="F4492" s="334" t="str">
        <f t="shared" si="213"/>
        <v>Dhaka FR Non-PNP</v>
      </c>
      <c r="G4492" s="338">
        <v>1834840</v>
      </c>
      <c r="H4492" s="336">
        <v>296962.07396884332</v>
      </c>
      <c r="I4492" s="336">
        <v>6.3664629124104977E-12</v>
      </c>
      <c r="J4492" s="336"/>
      <c r="K4492" s="336"/>
      <c r="L4492" s="337">
        <f t="shared" si="211"/>
        <v>16.184630483793864</v>
      </c>
      <c r="M4492" s="337">
        <f t="shared" si="212"/>
        <v>3.4697646183920654E-16</v>
      </c>
    </row>
    <row r="4493" spans="1:13">
      <c r="A4493" s="334" t="s">
        <v>1612</v>
      </c>
      <c r="B4493" s="334" t="s">
        <v>189</v>
      </c>
      <c r="C4493" s="334" t="s">
        <v>189</v>
      </c>
      <c r="D4493" s="334" t="s">
        <v>1537</v>
      </c>
      <c r="E4493" s="334" t="s">
        <v>1041</v>
      </c>
      <c r="F4493" s="334" t="str">
        <f t="shared" si="213"/>
        <v>Barishal FR Non-PNP</v>
      </c>
      <c r="G4493" s="338">
        <v>1134730</v>
      </c>
      <c r="H4493" s="336">
        <v>176660.15549330058</v>
      </c>
      <c r="I4493" s="336">
        <v>4538.92</v>
      </c>
      <c r="J4493" s="336"/>
      <c r="K4493" s="336"/>
      <c r="L4493" s="337">
        <f t="shared" si="211"/>
        <v>15.5684749229597</v>
      </c>
      <c r="M4493" s="337">
        <f t="shared" si="212"/>
        <v>0.4</v>
      </c>
    </row>
    <row r="4494" spans="1:13">
      <c r="A4494" s="334" t="s">
        <v>1613</v>
      </c>
      <c r="B4494" s="334" t="s">
        <v>401</v>
      </c>
      <c r="C4494" s="334" t="s">
        <v>195</v>
      </c>
      <c r="D4494" s="334" t="s">
        <v>1537</v>
      </c>
      <c r="E4494" s="334" t="s">
        <v>1041</v>
      </c>
      <c r="F4494" s="334" t="str">
        <f t="shared" si="213"/>
        <v>Chattogram FR Non-PNP</v>
      </c>
      <c r="G4494" s="338">
        <v>997235</v>
      </c>
      <c r="H4494" s="336">
        <v>152485.51264016918</v>
      </c>
      <c r="I4494" s="336">
        <v>3988.94</v>
      </c>
      <c r="J4494" s="336"/>
      <c r="K4494" s="336"/>
      <c r="L4494" s="337">
        <f t="shared" si="211"/>
        <v>15.290830410100847</v>
      </c>
      <c r="M4494" s="337">
        <f t="shared" si="212"/>
        <v>0.4</v>
      </c>
    </row>
    <row r="4495" spans="1:13">
      <c r="A4495" s="334" t="s">
        <v>1614</v>
      </c>
      <c r="B4495" s="334" t="s">
        <v>389</v>
      </c>
      <c r="C4495" s="334" t="s">
        <v>389</v>
      </c>
      <c r="D4495" s="334" t="s">
        <v>1537</v>
      </c>
      <c r="E4495" s="334" t="s">
        <v>1041</v>
      </c>
      <c r="F4495" s="334" t="str">
        <f t="shared" si="213"/>
        <v>Rangpur FR Non-PNP</v>
      </c>
      <c r="G4495" s="338">
        <v>965524</v>
      </c>
      <c r="H4495" s="336">
        <v>141861.74682990467</v>
      </c>
      <c r="I4495" s="336">
        <v>3862.096</v>
      </c>
      <c r="J4495" s="336"/>
      <c r="K4495" s="336"/>
      <c r="L4495" s="337">
        <f t="shared" si="211"/>
        <v>14.692720929765047</v>
      </c>
      <c r="M4495" s="337">
        <f t="shared" si="212"/>
        <v>0.4</v>
      </c>
    </row>
    <row r="4496" spans="1:13">
      <c r="A4496" s="334" t="s">
        <v>1615</v>
      </c>
      <c r="B4496" s="334" t="s">
        <v>150</v>
      </c>
      <c r="C4496" s="334" t="s">
        <v>107</v>
      </c>
      <c r="D4496" s="334" t="s">
        <v>1537</v>
      </c>
      <c r="E4496" s="334" t="s">
        <v>1041</v>
      </c>
      <c r="F4496" s="334" t="str">
        <f t="shared" si="213"/>
        <v>Rajshahi FR Non-PNP</v>
      </c>
      <c r="G4496" s="338">
        <v>2149401</v>
      </c>
      <c r="H4496" s="336">
        <v>390664.70548551454</v>
      </c>
      <c r="I4496" s="336">
        <v>8597.6039999999994</v>
      </c>
      <c r="J4496" s="336"/>
      <c r="K4496" s="336"/>
      <c r="L4496" s="337">
        <f t="shared" si="211"/>
        <v>18.17551520100319</v>
      </c>
      <c r="M4496" s="337">
        <f t="shared" si="212"/>
        <v>0.4</v>
      </c>
    </row>
    <row r="4497" spans="1:13">
      <c r="A4497" s="334" t="s">
        <v>1616</v>
      </c>
      <c r="B4497" s="334" t="s">
        <v>189</v>
      </c>
      <c r="C4497" s="334" t="s">
        <v>189</v>
      </c>
      <c r="D4497" s="334" t="s">
        <v>1537</v>
      </c>
      <c r="E4497" s="334" t="s">
        <v>1041</v>
      </c>
      <c r="F4497" s="334" t="str">
        <f t="shared" si="213"/>
        <v>Barishal FR Non-PNP</v>
      </c>
      <c r="G4497" s="338">
        <v>475537</v>
      </c>
      <c r="H4497" s="336">
        <v>83429.963152723416</v>
      </c>
      <c r="I4497" s="336">
        <v>1902.1480000000001</v>
      </c>
      <c r="J4497" s="336"/>
      <c r="K4497" s="336"/>
      <c r="L4497" s="337">
        <f t="shared" si="211"/>
        <v>17.544368398825625</v>
      </c>
      <c r="M4497" s="337">
        <f t="shared" si="212"/>
        <v>0.4</v>
      </c>
    </row>
    <row r="4498" spans="1:13">
      <c r="A4498" s="334" t="s">
        <v>1617</v>
      </c>
      <c r="B4498" s="334" t="s">
        <v>131</v>
      </c>
      <c r="C4498" s="334" t="s">
        <v>131</v>
      </c>
      <c r="D4498" s="334" t="s">
        <v>1492</v>
      </c>
      <c r="E4498" s="334" t="s">
        <v>1041</v>
      </c>
      <c r="F4498" s="334" t="str">
        <f t="shared" si="213"/>
        <v>Sylhet FR PNP</v>
      </c>
      <c r="G4498" s="338">
        <v>3653183</v>
      </c>
      <c r="H4498" s="336">
        <v>609898.79629415099</v>
      </c>
      <c r="I4498" s="336">
        <v>14612.732</v>
      </c>
      <c r="J4498" s="336"/>
      <c r="K4498" s="336"/>
      <c r="L4498" s="337">
        <f t="shared" si="211"/>
        <v>16.694997110578665</v>
      </c>
      <c r="M4498" s="337">
        <f t="shared" si="212"/>
        <v>0.4</v>
      </c>
    </row>
    <row r="4499" spans="1:13">
      <c r="A4499" s="334" t="s">
        <v>1618</v>
      </c>
      <c r="B4499" s="334" t="s">
        <v>79</v>
      </c>
      <c r="C4499" s="334" t="s">
        <v>52</v>
      </c>
      <c r="D4499" s="334" t="s">
        <v>1537</v>
      </c>
      <c r="E4499" s="334" t="s">
        <v>1041</v>
      </c>
      <c r="F4499" s="334" t="str">
        <f t="shared" si="213"/>
        <v>Dhaka FR Non-PNP</v>
      </c>
      <c r="G4499" s="338">
        <v>868620</v>
      </c>
      <c r="H4499" s="336">
        <v>159837.25287673026</v>
      </c>
      <c r="I4499" s="336">
        <v>3474.48</v>
      </c>
      <c r="J4499" s="336"/>
      <c r="K4499" s="336"/>
      <c r="L4499" s="337">
        <f t="shared" si="211"/>
        <v>18.401286279009263</v>
      </c>
      <c r="M4499" s="337">
        <f t="shared" si="212"/>
        <v>0.4</v>
      </c>
    </row>
    <row r="4500" spans="1:13">
      <c r="A4500" s="334" t="s">
        <v>1619</v>
      </c>
      <c r="B4500" s="334" t="s">
        <v>283</v>
      </c>
      <c r="C4500" s="334" t="s">
        <v>195</v>
      </c>
      <c r="D4500" s="334" t="s">
        <v>1537</v>
      </c>
      <c r="E4500" s="334" t="s">
        <v>1041</v>
      </c>
      <c r="F4500" s="334" t="str">
        <f t="shared" si="213"/>
        <v>Chattogram FR Non-PNP</v>
      </c>
      <c r="G4500" s="338">
        <v>810657</v>
      </c>
      <c r="H4500" s="336">
        <v>140229.83550066891</v>
      </c>
      <c r="I4500" s="336">
        <v>3242.6280000000002</v>
      </c>
      <c r="J4500" s="336"/>
      <c r="K4500" s="336"/>
      <c r="L4500" s="337">
        <f t="shared" si="211"/>
        <v>17.298294531555133</v>
      </c>
      <c r="M4500" s="337">
        <f t="shared" si="212"/>
        <v>0.4</v>
      </c>
    </row>
    <row r="4501" spans="1:13">
      <c r="A4501" s="334" t="s">
        <v>1620</v>
      </c>
      <c r="B4501" s="334" t="s">
        <v>325</v>
      </c>
      <c r="C4501" s="334" t="s">
        <v>389</v>
      </c>
      <c r="D4501" s="334" t="s">
        <v>1537</v>
      </c>
      <c r="E4501" s="334" t="s">
        <v>1041</v>
      </c>
      <c r="F4501" s="334" t="str">
        <f t="shared" si="213"/>
        <v>Rangpur FR Non-PNP</v>
      </c>
      <c r="G4501" s="338">
        <v>578556</v>
      </c>
      <c r="H4501" s="336">
        <v>89210.13240453953</v>
      </c>
      <c r="I4501" s="336">
        <v>2314.2240000000002</v>
      </c>
      <c r="J4501" s="336"/>
      <c r="K4501" s="336"/>
      <c r="L4501" s="337">
        <f t="shared" si="211"/>
        <v>15.419446415651992</v>
      </c>
      <c r="M4501" s="337">
        <f t="shared" si="212"/>
        <v>0.4</v>
      </c>
    </row>
    <row r="4502" spans="1:13">
      <c r="A4502" s="334" t="s">
        <v>1621</v>
      </c>
      <c r="B4502" s="334" t="s">
        <v>323</v>
      </c>
      <c r="C4502" s="334" t="s">
        <v>389</v>
      </c>
      <c r="D4502" s="334" t="s">
        <v>1537</v>
      </c>
      <c r="E4502" s="334" t="s">
        <v>1041</v>
      </c>
      <c r="F4502" s="334" t="str">
        <f t="shared" si="213"/>
        <v>Rangpur FR Non-PNP</v>
      </c>
      <c r="G4502" s="338">
        <v>1317275</v>
      </c>
      <c r="H4502" s="336">
        <v>212121.10940861839</v>
      </c>
      <c r="I4502" s="336">
        <v>5269.1</v>
      </c>
      <c r="J4502" s="336"/>
      <c r="K4502" s="336"/>
      <c r="L4502" s="337">
        <f t="shared" si="211"/>
        <v>16.103024000957916</v>
      </c>
      <c r="M4502" s="337">
        <f t="shared" si="212"/>
        <v>0.4</v>
      </c>
    </row>
    <row r="4503" spans="1:13">
      <c r="A4503" s="334" t="s">
        <v>1622</v>
      </c>
      <c r="B4503" s="334" t="s">
        <v>1163</v>
      </c>
      <c r="C4503" s="334" t="s">
        <v>159</v>
      </c>
      <c r="D4503" s="334" t="s">
        <v>1537</v>
      </c>
      <c r="E4503" s="334" t="s">
        <v>1041</v>
      </c>
      <c r="F4503" s="334" t="str">
        <f t="shared" si="213"/>
        <v>Khulna FR Non-PNP</v>
      </c>
      <c r="G4503" s="338">
        <v>146942</v>
      </c>
      <c r="H4503" s="336">
        <v>26731.868040365393</v>
      </c>
      <c r="I4503" s="336">
        <v>587.76800000000003</v>
      </c>
      <c r="J4503" s="336"/>
      <c r="K4503" s="336"/>
      <c r="L4503" s="337">
        <f t="shared" si="211"/>
        <v>18.192122089236157</v>
      </c>
      <c r="M4503" s="337">
        <f t="shared" si="212"/>
        <v>0.4</v>
      </c>
    </row>
    <row r="4504" spans="1:13">
      <c r="A4504" s="334" t="s">
        <v>1623</v>
      </c>
      <c r="B4504" s="334" t="s">
        <v>487</v>
      </c>
      <c r="C4504" s="334" t="s">
        <v>52</v>
      </c>
      <c r="D4504" s="334" t="s">
        <v>1537</v>
      </c>
      <c r="E4504" s="334" t="s">
        <v>1041</v>
      </c>
      <c r="F4504" s="334" t="str">
        <f t="shared" si="213"/>
        <v>Dhaka FR Non-PNP</v>
      </c>
      <c r="G4504" s="338">
        <v>3696735</v>
      </c>
      <c r="H4504" s="336">
        <v>625585.48900988058</v>
      </c>
      <c r="I4504" s="336">
        <v>14786.94</v>
      </c>
      <c r="J4504" s="336"/>
      <c r="K4504" s="336"/>
      <c r="L4504" s="337">
        <f t="shared" si="211"/>
        <v>16.922649013518161</v>
      </c>
      <c r="M4504" s="337">
        <f t="shared" si="212"/>
        <v>0.4</v>
      </c>
    </row>
    <row r="4505" spans="1:13">
      <c r="A4505" s="334" t="s">
        <v>1624</v>
      </c>
      <c r="B4505" s="334" t="s">
        <v>230</v>
      </c>
      <c r="C4505" s="334" t="s">
        <v>131</v>
      </c>
      <c r="D4505" s="334" t="s">
        <v>1537</v>
      </c>
      <c r="E4505" s="334" t="s">
        <v>1041</v>
      </c>
      <c r="F4505" s="334" t="str">
        <f t="shared" si="213"/>
        <v>Sylhet FR Non-PNP</v>
      </c>
      <c r="G4505" s="338">
        <v>17915</v>
      </c>
      <c r="H4505" s="336">
        <v>1075.703602691382</v>
      </c>
      <c r="I4505" s="336">
        <v>71.66</v>
      </c>
      <c r="J4505" s="336"/>
      <c r="K4505" s="336"/>
      <c r="L4505" s="337">
        <f t="shared" si="211"/>
        <v>6.0044856415929777</v>
      </c>
      <c r="M4505" s="337">
        <f t="shared" si="212"/>
        <v>0.4</v>
      </c>
    </row>
    <row r="4506" spans="1:13">
      <c r="A4506" s="334" t="s">
        <v>1625</v>
      </c>
      <c r="B4506" s="334" t="s">
        <v>136</v>
      </c>
      <c r="C4506" s="334" t="s">
        <v>131</v>
      </c>
      <c r="D4506" s="334" t="s">
        <v>1537</v>
      </c>
      <c r="E4506" s="334" t="s">
        <v>1041</v>
      </c>
      <c r="F4506" s="334" t="str">
        <f t="shared" si="213"/>
        <v>Sylhet FR Non-PNP</v>
      </c>
      <c r="G4506" s="338">
        <v>1242649</v>
      </c>
      <c r="H4506" s="336">
        <v>213220.56237062957</v>
      </c>
      <c r="I4506" s="336">
        <v>4970.5960000000005</v>
      </c>
      <c r="J4506" s="336"/>
      <c r="K4506" s="336"/>
      <c r="L4506" s="337">
        <f t="shared" si="211"/>
        <v>17.1585509963497</v>
      </c>
      <c r="M4506" s="337">
        <f t="shared" si="212"/>
        <v>0.4</v>
      </c>
    </row>
    <row r="4507" spans="1:13">
      <c r="A4507" s="334" t="s">
        <v>1626</v>
      </c>
      <c r="B4507" s="334" t="s">
        <v>52</v>
      </c>
      <c r="C4507" s="334" t="s">
        <v>52</v>
      </c>
      <c r="D4507" s="334" t="s">
        <v>1537</v>
      </c>
      <c r="E4507" s="334" t="s">
        <v>1041</v>
      </c>
      <c r="F4507" s="334" t="str">
        <f t="shared" si="213"/>
        <v>Dhaka FR Non-PNP</v>
      </c>
      <c r="G4507" s="338">
        <v>1979173</v>
      </c>
      <c r="H4507" s="336">
        <v>377180.92757465004</v>
      </c>
      <c r="I4507" s="336">
        <v>7916.692</v>
      </c>
      <c r="J4507" s="336"/>
      <c r="K4507" s="336"/>
      <c r="L4507" s="337">
        <f t="shared" si="211"/>
        <v>19.057501672398018</v>
      </c>
      <c r="M4507" s="337">
        <f t="shared" si="212"/>
        <v>0.4</v>
      </c>
    </row>
    <row r="4508" spans="1:13">
      <c r="A4508" s="334" t="s">
        <v>1627</v>
      </c>
      <c r="B4508" s="334" t="s">
        <v>52</v>
      </c>
      <c r="C4508" s="334" t="s">
        <v>52</v>
      </c>
      <c r="D4508" s="334" t="s">
        <v>1537</v>
      </c>
      <c r="E4508" s="334" t="s">
        <v>1041</v>
      </c>
      <c r="F4508" s="334" t="str">
        <f t="shared" si="213"/>
        <v>Dhaka FR Non-PNP</v>
      </c>
      <c r="G4508" s="338">
        <v>795325</v>
      </c>
      <c r="H4508" s="336">
        <v>138682.46956075905</v>
      </c>
      <c r="I4508" s="336">
        <v>3181.3</v>
      </c>
      <c r="J4508" s="336"/>
      <c r="K4508" s="336"/>
      <c r="L4508" s="337">
        <f t="shared" si="211"/>
        <v>17.437207375696609</v>
      </c>
      <c r="M4508" s="337">
        <f t="shared" si="212"/>
        <v>0.4</v>
      </c>
    </row>
    <row r="4509" spans="1:13">
      <c r="A4509" s="334" t="s">
        <v>1628</v>
      </c>
      <c r="B4509" s="334" t="s">
        <v>52</v>
      </c>
      <c r="C4509" s="334" t="s">
        <v>52</v>
      </c>
      <c r="D4509" s="334" t="s">
        <v>1537</v>
      </c>
      <c r="E4509" s="334" t="s">
        <v>1041</v>
      </c>
      <c r="F4509" s="334" t="str">
        <f t="shared" si="213"/>
        <v>Dhaka FR Non-PNP</v>
      </c>
      <c r="G4509" s="338">
        <v>20593</v>
      </c>
      <c r="H4509" s="336">
        <v>4164.2122479355539</v>
      </c>
      <c r="I4509" s="336">
        <v>82.372</v>
      </c>
      <c r="J4509" s="336"/>
      <c r="K4509" s="336"/>
      <c r="L4509" s="337">
        <f t="shared" si="211"/>
        <v>20.221493944231312</v>
      </c>
      <c r="M4509" s="337">
        <f t="shared" si="212"/>
        <v>0.4</v>
      </c>
    </row>
    <row r="4510" spans="1:13">
      <c r="A4510" s="334" t="s">
        <v>1629</v>
      </c>
      <c r="B4510" s="334" t="s">
        <v>162</v>
      </c>
      <c r="C4510" s="334" t="s">
        <v>195</v>
      </c>
      <c r="D4510" s="334" t="s">
        <v>1537</v>
      </c>
      <c r="E4510" s="334" t="s">
        <v>1041</v>
      </c>
      <c r="F4510" s="334" t="str">
        <f t="shared" si="213"/>
        <v>Chattogram FR Non-PNP</v>
      </c>
      <c r="G4510" s="338">
        <v>510338</v>
      </c>
      <c r="H4510" s="336">
        <v>91478.178973241927</v>
      </c>
      <c r="I4510" s="336">
        <v>2041.3520000000001</v>
      </c>
      <c r="J4510" s="336"/>
      <c r="K4510" s="336"/>
      <c r="L4510" s="337">
        <f t="shared" si="211"/>
        <v>17.92501811999928</v>
      </c>
      <c r="M4510" s="337">
        <f t="shared" si="212"/>
        <v>0.4</v>
      </c>
    </row>
    <row r="4511" spans="1:13">
      <c r="A4511" s="334" t="s">
        <v>1631</v>
      </c>
      <c r="B4511" s="334" t="s">
        <v>351</v>
      </c>
      <c r="C4511" s="334" t="s">
        <v>389</v>
      </c>
      <c r="D4511" s="334" t="s">
        <v>1537</v>
      </c>
      <c r="E4511" s="334" t="s">
        <v>1041</v>
      </c>
      <c r="F4511" s="334" t="str">
        <f t="shared" si="213"/>
        <v>Rangpur FR Non-PNP</v>
      </c>
      <c r="G4511" s="338">
        <v>482682</v>
      </c>
      <c r="H4511" s="336">
        <v>84945.581742155438</v>
      </c>
      <c r="I4511" s="336">
        <v>1930.7280000000001</v>
      </c>
      <c r="J4511" s="336"/>
      <c r="K4511" s="336"/>
      <c r="L4511" s="337">
        <f t="shared" si="211"/>
        <v>17.598663663065008</v>
      </c>
      <c r="M4511" s="337">
        <f t="shared" si="212"/>
        <v>0.4</v>
      </c>
    </row>
    <row r="4512" spans="1:13">
      <c r="A4512" s="334" t="s">
        <v>1632</v>
      </c>
      <c r="B4512" s="334" t="s">
        <v>189</v>
      </c>
      <c r="C4512" s="334" t="s">
        <v>189</v>
      </c>
      <c r="D4512" s="334" t="s">
        <v>1537</v>
      </c>
      <c r="E4512" s="334" t="s">
        <v>1041</v>
      </c>
      <c r="F4512" s="334" t="str">
        <f t="shared" si="213"/>
        <v>Barishal FR Non-PNP</v>
      </c>
      <c r="G4512" s="338">
        <v>917613</v>
      </c>
      <c r="H4512" s="336">
        <v>154946.30051961672</v>
      </c>
      <c r="I4512" s="336">
        <v>3670.4520000000002</v>
      </c>
      <c r="J4512" s="336"/>
      <c r="K4512" s="336"/>
      <c r="L4512" s="337">
        <f t="shared" si="211"/>
        <v>16.885800497553621</v>
      </c>
      <c r="M4512" s="337">
        <f t="shared" si="212"/>
        <v>0.4</v>
      </c>
    </row>
    <row r="4513" spans="1:13">
      <c r="A4513" s="334" t="s">
        <v>1633</v>
      </c>
      <c r="B4513" s="334" t="s">
        <v>362</v>
      </c>
      <c r="C4513" s="334" t="s">
        <v>52</v>
      </c>
      <c r="D4513" s="334" t="s">
        <v>1537</v>
      </c>
      <c r="E4513" s="334" t="s">
        <v>1041</v>
      </c>
      <c r="F4513" s="334" t="str">
        <f t="shared" si="213"/>
        <v>Dhaka FR Non-PNP</v>
      </c>
      <c r="G4513" s="338">
        <v>1792891</v>
      </c>
      <c r="H4513" s="336">
        <v>322875.15752273507</v>
      </c>
      <c r="I4513" s="336">
        <v>7171.5640000000003</v>
      </c>
      <c r="J4513" s="336"/>
      <c r="K4513" s="336"/>
      <c r="L4513" s="337">
        <f t="shared" si="211"/>
        <v>18.008632846209562</v>
      </c>
      <c r="M4513" s="337">
        <f t="shared" si="212"/>
        <v>0.4</v>
      </c>
    </row>
    <row r="4514" spans="1:13">
      <c r="A4514" s="334" t="s">
        <v>1634</v>
      </c>
      <c r="B4514" s="334" t="s">
        <v>389</v>
      </c>
      <c r="C4514" s="334" t="s">
        <v>389</v>
      </c>
      <c r="D4514" s="334" t="s">
        <v>1537</v>
      </c>
      <c r="E4514" s="334" t="s">
        <v>1041</v>
      </c>
      <c r="F4514" s="334" t="str">
        <f t="shared" si="213"/>
        <v>Rangpur FR Non-PNP</v>
      </c>
      <c r="G4514" s="338">
        <v>927848</v>
      </c>
      <c r="H4514" s="336">
        <v>164743.96294791799</v>
      </c>
      <c r="I4514" s="336">
        <v>3711.3920000000003</v>
      </c>
      <c r="J4514" s="336"/>
      <c r="K4514" s="336"/>
      <c r="L4514" s="337">
        <f t="shared" si="211"/>
        <v>17.755490441097894</v>
      </c>
      <c r="M4514" s="337">
        <f t="shared" si="212"/>
        <v>0.4</v>
      </c>
    </row>
    <row r="4515" spans="1:13">
      <c r="A4515" s="334" t="s">
        <v>1635</v>
      </c>
      <c r="B4515" s="334" t="s">
        <v>336</v>
      </c>
      <c r="C4515" s="334" t="s">
        <v>389</v>
      </c>
      <c r="D4515" s="334" t="s">
        <v>1537</v>
      </c>
      <c r="E4515" s="334" t="s">
        <v>1041</v>
      </c>
      <c r="F4515" s="334" t="str">
        <f t="shared" si="213"/>
        <v>Rangpur FR Non-PNP</v>
      </c>
      <c r="G4515" s="338">
        <v>261514</v>
      </c>
      <c r="H4515" s="336">
        <v>43389.038870118944</v>
      </c>
      <c r="I4515" s="336">
        <v>1046.056</v>
      </c>
      <c r="J4515" s="336"/>
      <c r="K4515" s="336"/>
      <c r="L4515" s="337">
        <f t="shared" si="211"/>
        <v>16.591478418026927</v>
      </c>
      <c r="M4515" s="337">
        <f t="shared" si="212"/>
        <v>0.4</v>
      </c>
    </row>
    <row r="4516" spans="1:13">
      <c r="A4516" s="334" t="s">
        <v>1636</v>
      </c>
      <c r="B4516" s="334" t="s">
        <v>455</v>
      </c>
      <c r="C4516" s="334" t="s">
        <v>195</v>
      </c>
      <c r="D4516" s="334" t="s">
        <v>1537</v>
      </c>
      <c r="E4516" s="334" t="s">
        <v>1041</v>
      </c>
      <c r="F4516" s="334" t="str">
        <f t="shared" si="213"/>
        <v>Chattogram FR Non-PNP</v>
      </c>
      <c r="G4516" s="338">
        <v>580381</v>
      </c>
      <c r="H4516" s="336">
        <v>101876.79555884973</v>
      </c>
      <c r="I4516" s="336">
        <v>2321.5239999999999</v>
      </c>
      <c r="J4516" s="336"/>
      <c r="K4516" s="336"/>
      <c r="L4516" s="337">
        <f t="shared" si="211"/>
        <v>17.55343396128573</v>
      </c>
      <c r="M4516" s="337">
        <f t="shared" si="212"/>
        <v>0.4</v>
      </c>
    </row>
    <row r="4517" spans="1:13">
      <c r="A4517" s="334" t="s">
        <v>1637</v>
      </c>
      <c r="B4517" s="334" t="s">
        <v>52</v>
      </c>
      <c r="C4517" s="334" t="s">
        <v>52</v>
      </c>
      <c r="D4517" s="334" t="s">
        <v>1537</v>
      </c>
      <c r="E4517" s="334" t="s">
        <v>1041</v>
      </c>
      <c r="F4517" s="334" t="str">
        <f t="shared" si="213"/>
        <v>Dhaka FR Non-PNP</v>
      </c>
      <c r="G4517" s="338">
        <v>1688646</v>
      </c>
      <c r="H4517" s="336">
        <v>297112.4748083665</v>
      </c>
      <c r="I4517" s="336">
        <v>6754.5839999999998</v>
      </c>
      <c r="J4517" s="336"/>
      <c r="K4517" s="336"/>
      <c r="L4517" s="337">
        <f t="shared" si="211"/>
        <v>17.594716406420677</v>
      </c>
      <c r="M4517" s="337">
        <f t="shared" si="212"/>
        <v>0.4</v>
      </c>
    </row>
    <row r="4518" spans="1:13">
      <c r="A4518" s="334" t="s">
        <v>1638</v>
      </c>
      <c r="B4518" s="334" t="s">
        <v>195</v>
      </c>
      <c r="C4518" s="334" t="s">
        <v>195</v>
      </c>
      <c r="D4518" s="334" t="s">
        <v>1537</v>
      </c>
      <c r="E4518" s="334" t="s">
        <v>1041</v>
      </c>
      <c r="F4518" s="334" t="str">
        <f t="shared" si="213"/>
        <v>Chattogram FR Non-PNP</v>
      </c>
      <c r="G4518" s="338">
        <v>503345</v>
      </c>
      <c r="H4518" s="336">
        <v>90974.349732124072</v>
      </c>
      <c r="I4518" s="336">
        <v>2013.38</v>
      </c>
      <c r="J4518" s="336"/>
      <c r="K4518" s="336"/>
      <c r="L4518" s="337">
        <f t="shared" si="211"/>
        <v>18.073955186228943</v>
      </c>
      <c r="M4518" s="337">
        <f t="shared" si="212"/>
        <v>0.4</v>
      </c>
    </row>
    <row r="4519" spans="1:13">
      <c r="A4519" s="334" t="s">
        <v>1639</v>
      </c>
      <c r="B4519" s="334" t="s">
        <v>236</v>
      </c>
      <c r="C4519" s="334" t="s">
        <v>107</v>
      </c>
      <c r="D4519" s="334" t="s">
        <v>1537</v>
      </c>
      <c r="E4519" s="334" t="s">
        <v>1041</v>
      </c>
      <c r="F4519" s="334" t="str">
        <f t="shared" si="213"/>
        <v>Rajshahi FR Non-PNP</v>
      </c>
      <c r="G4519" s="338">
        <v>779677</v>
      </c>
      <c r="H4519" s="336">
        <v>143070.35457321239</v>
      </c>
      <c r="I4519" s="336">
        <v>3118.7080000000001</v>
      </c>
      <c r="J4519" s="336"/>
      <c r="K4519" s="336"/>
      <c r="L4519" s="337">
        <f t="shared" si="211"/>
        <v>18.34995191254999</v>
      </c>
      <c r="M4519" s="337">
        <f t="shared" si="212"/>
        <v>0.4</v>
      </c>
    </row>
    <row r="4520" spans="1:13">
      <c r="A4520" s="334" t="s">
        <v>1640</v>
      </c>
      <c r="B4520" s="334" t="s">
        <v>52</v>
      </c>
      <c r="C4520" s="334" t="s">
        <v>52</v>
      </c>
      <c r="D4520" s="334" t="s">
        <v>1537</v>
      </c>
      <c r="E4520" s="334" t="s">
        <v>1041</v>
      </c>
      <c r="F4520" s="334" t="str">
        <f t="shared" si="213"/>
        <v>Dhaka FR Non-PNP</v>
      </c>
      <c r="G4520" s="338">
        <v>1047367</v>
      </c>
      <c r="H4520" s="336">
        <v>184584.98573340799</v>
      </c>
      <c r="I4520" s="336">
        <v>4189.4679999999998</v>
      </c>
      <c r="J4520" s="336"/>
      <c r="K4520" s="336"/>
      <c r="L4520" s="337">
        <f t="shared" si="211"/>
        <v>17.623716016774253</v>
      </c>
      <c r="M4520" s="337">
        <f t="shared" si="212"/>
        <v>0.4</v>
      </c>
    </row>
    <row r="4521" spans="1:13">
      <c r="A4521" s="334" t="s">
        <v>1641</v>
      </c>
      <c r="B4521" s="334" t="s">
        <v>52</v>
      </c>
      <c r="C4521" s="334" t="s">
        <v>52</v>
      </c>
      <c r="D4521" s="334" t="s">
        <v>1537</v>
      </c>
      <c r="E4521" s="334" t="s">
        <v>1041</v>
      </c>
      <c r="F4521" s="334" t="str">
        <f t="shared" si="213"/>
        <v>Dhaka FR Non-PNP</v>
      </c>
      <c r="G4521" s="338">
        <v>1495310</v>
      </c>
      <c r="H4521" s="336">
        <v>265416.08074519667</v>
      </c>
      <c r="I4521" s="336">
        <v>5981.24</v>
      </c>
      <c r="J4521" s="336"/>
      <c r="K4521" s="336"/>
      <c r="L4521" s="337">
        <f t="shared" si="211"/>
        <v>17.749903414355327</v>
      </c>
      <c r="M4521" s="337">
        <f t="shared" si="212"/>
        <v>0.4</v>
      </c>
    </row>
    <row r="4522" spans="1:13">
      <c r="A4522" s="334" t="s">
        <v>1642</v>
      </c>
      <c r="B4522" s="334" t="s">
        <v>351</v>
      </c>
      <c r="C4522" s="334" t="s">
        <v>389</v>
      </c>
      <c r="D4522" s="334" t="s">
        <v>1537</v>
      </c>
      <c r="E4522" s="334" t="s">
        <v>1041</v>
      </c>
      <c r="F4522" s="334" t="str">
        <f t="shared" si="213"/>
        <v>Rangpur FR Non-PNP</v>
      </c>
      <c r="G4522" s="338">
        <v>736669</v>
      </c>
      <c r="H4522" s="336">
        <v>120093.41127177599</v>
      </c>
      <c r="I4522" s="336">
        <v>2946.6759999999999</v>
      </c>
      <c r="J4522" s="336"/>
      <c r="K4522" s="336"/>
      <c r="L4522" s="337">
        <f t="shared" si="211"/>
        <v>16.302221387322664</v>
      </c>
      <c r="M4522" s="337">
        <f t="shared" si="212"/>
        <v>0.4</v>
      </c>
    </row>
    <row r="4523" spans="1:13">
      <c r="A4523" s="334" t="s">
        <v>1643</v>
      </c>
      <c r="B4523" s="334" t="s">
        <v>211</v>
      </c>
      <c r="C4523" s="334" t="s">
        <v>189</v>
      </c>
      <c r="D4523" s="334" t="s">
        <v>1537</v>
      </c>
      <c r="E4523" s="334" t="s">
        <v>1041</v>
      </c>
      <c r="F4523" s="334" t="str">
        <f t="shared" si="213"/>
        <v>Barishal FR Non-PNP</v>
      </c>
      <c r="G4523" s="338">
        <v>1442529</v>
      </c>
      <c r="H4523" s="336">
        <v>226024.15690512169</v>
      </c>
      <c r="I4523" s="336">
        <v>5770.116</v>
      </c>
      <c r="J4523" s="336"/>
      <c r="K4523" s="336"/>
      <c r="L4523" s="337">
        <f t="shared" si="211"/>
        <v>15.668604021487381</v>
      </c>
      <c r="M4523" s="337">
        <f t="shared" si="212"/>
        <v>0.4</v>
      </c>
    </row>
    <row r="4524" spans="1:13">
      <c r="A4524" s="334" t="s">
        <v>1644</v>
      </c>
      <c r="B4524" s="334" t="s">
        <v>79</v>
      </c>
      <c r="C4524" s="334" t="s">
        <v>52</v>
      </c>
      <c r="D4524" s="334" t="s">
        <v>1537</v>
      </c>
      <c r="E4524" s="334" t="s">
        <v>1041</v>
      </c>
      <c r="F4524" s="334" t="str">
        <f t="shared" si="213"/>
        <v>Dhaka FR Non-PNP</v>
      </c>
      <c r="G4524" s="338">
        <v>552285</v>
      </c>
      <c r="H4524" s="336">
        <v>92983.265518563741</v>
      </c>
      <c r="I4524" s="336">
        <v>2209.14</v>
      </c>
      <c r="J4524" s="336"/>
      <c r="K4524" s="336"/>
      <c r="L4524" s="337">
        <f t="shared" si="211"/>
        <v>16.836101925376163</v>
      </c>
      <c r="M4524" s="337">
        <f t="shared" si="212"/>
        <v>0.4</v>
      </c>
    </row>
    <row r="4525" spans="1:13">
      <c r="A4525" s="334" t="s">
        <v>1645</v>
      </c>
      <c r="B4525" s="334" t="s">
        <v>131</v>
      </c>
      <c r="C4525" s="334" t="s">
        <v>131</v>
      </c>
      <c r="D4525" s="334" t="s">
        <v>1537</v>
      </c>
      <c r="E4525" s="334" t="s">
        <v>1041</v>
      </c>
      <c r="F4525" s="334" t="str">
        <f t="shared" si="213"/>
        <v>Sylhet FR Non-PNP</v>
      </c>
      <c r="G4525" s="338">
        <v>773892</v>
      </c>
      <c r="H4525" s="336">
        <v>131589.53393173116</v>
      </c>
      <c r="I4525" s="336">
        <v>3095.5680000000002</v>
      </c>
      <c r="J4525" s="336"/>
      <c r="K4525" s="336"/>
      <c r="L4525" s="337">
        <f t="shared" si="211"/>
        <v>17.003604370084087</v>
      </c>
      <c r="M4525" s="337">
        <f t="shared" si="212"/>
        <v>0.4</v>
      </c>
    </row>
    <row r="4526" spans="1:13">
      <c r="A4526" s="334" t="s">
        <v>1646</v>
      </c>
      <c r="B4526" s="334" t="s">
        <v>389</v>
      </c>
      <c r="C4526" s="334" t="s">
        <v>389</v>
      </c>
      <c r="D4526" s="334" t="s">
        <v>1537</v>
      </c>
      <c r="E4526" s="334" t="s">
        <v>1041</v>
      </c>
      <c r="F4526" s="334" t="str">
        <f t="shared" si="213"/>
        <v>Rangpur FR Non-PNP</v>
      </c>
      <c r="G4526" s="338">
        <v>3488</v>
      </c>
      <c r="H4526" s="336">
        <v>660.30447867285022</v>
      </c>
      <c r="I4526" s="336">
        <v>13.952</v>
      </c>
      <c r="J4526" s="336"/>
      <c r="K4526" s="336"/>
      <c r="L4526" s="337">
        <f t="shared" si="211"/>
        <v>18.930747668372998</v>
      </c>
      <c r="M4526" s="337">
        <f t="shared" si="212"/>
        <v>0.4</v>
      </c>
    </row>
    <row r="4527" spans="1:13">
      <c r="A4527" s="334" t="s">
        <v>1647</v>
      </c>
      <c r="B4527" s="334" t="s">
        <v>162</v>
      </c>
      <c r="C4527" s="334" t="s">
        <v>195</v>
      </c>
      <c r="D4527" s="334" t="s">
        <v>1537</v>
      </c>
      <c r="E4527" s="334" t="s">
        <v>1041</v>
      </c>
      <c r="F4527" s="334" t="str">
        <f t="shared" si="213"/>
        <v>Chattogram FR Non-PNP</v>
      </c>
      <c r="G4527" s="338">
        <v>11452</v>
      </c>
      <c r="H4527" s="336">
        <v>2865.4682545095266</v>
      </c>
      <c r="I4527" s="336">
        <v>45.808</v>
      </c>
      <c r="J4527" s="336"/>
      <c r="K4527" s="336"/>
      <c r="L4527" s="337">
        <f t="shared" si="211"/>
        <v>25.021553043219757</v>
      </c>
      <c r="M4527" s="337">
        <f t="shared" si="212"/>
        <v>0.4</v>
      </c>
    </row>
    <row r="4528" spans="1:13">
      <c r="A4528" s="334" t="s">
        <v>1648</v>
      </c>
      <c r="B4528" s="334" t="s">
        <v>52</v>
      </c>
      <c r="C4528" s="334" t="s">
        <v>52</v>
      </c>
      <c r="D4528" s="334" t="s">
        <v>1537</v>
      </c>
      <c r="E4528" s="334" t="s">
        <v>1041</v>
      </c>
      <c r="F4528" s="334" t="str">
        <f t="shared" si="213"/>
        <v>Dhaka FR Non-PNP</v>
      </c>
      <c r="G4528" s="338">
        <v>102362</v>
      </c>
      <c r="H4528" s="336">
        <v>19487.897903112702</v>
      </c>
      <c r="I4528" s="336">
        <v>409.44800000000004</v>
      </c>
      <c r="J4528" s="336"/>
      <c r="K4528" s="336"/>
      <c r="L4528" s="337">
        <f t="shared" si="211"/>
        <v>19.038215258702156</v>
      </c>
      <c r="M4528" s="337">
        <f t="shared" si="212"/>
        <v>0.4</v>
      </c>
    </row>
    <row r="4529" spans="1:13">
      <c r="A4529" s="334" t="s">
        <v>1650</v>
      </c>
      <c r="B4529" s="334" t="s">
        <v>131</v>
      </c>
      <c r="C4529" s="334" t="s">
        <v>131</v>
      </c>
      <c r="D4529" s="334" t="s">
        <v>1537</v>
      </c>
      <c r="E4529" s="334" t="s">
        <v>1041</v>
      </c>
      <c r="F4529" s="334" t="str">
        <f t="shared" si="213"/>
        <v>Sylhet FR Non-PNP</v>
      </c>
      <c r="G4529" s="338">
        <v>6301</v>
      </c>
      <c r="H4529" s="336">
        <v>1153.08</v>
      </c>
      <c r="I4529" s="336">
        <v>25.204000000000001</v>
      </c>
      <c r="J4529" s="336"/>
      <c r="K4529" s="336"/>
      <c r="L4529" s="337">
        <f t="shared" si="211"/>
        <v>18.299952388509759</v>
      </c>
      <c r="M4529" s="337">
        <f t="shared" si="212"/>
        <v>0.4</v>
      </c>
    </row>
    <row r="4530" spans="1:13">
      <c r="A4530" s="334" t="s">
        <v>1651</v>
      </c>
      <c r="B4530" s="334" t="s">
        <v>389</v>
      </c>
      <c r="C4530" s="334" t="s">
        <v>389</v>
      </c>
      <c r="D4530" s="334" t="s">
        <v>1537</v>
      </c>
      <c r="E4530" s="334" t="s">
        <v>1041</v>
      </c>
      <c r="F4530" s="334" t="str">
        <f t="shared" si="213"/>
        <v>Rangpur FR Non-PNP</v>
      </c>
      <c r="G4530" s="338">
        <v>15815</v>
      </c>
      <c r="H4530" s="336">
        <v>3173.3240456960598</v>
      </c>
      <c r="I4530" s="336">
        <v>63.26</v>
      </c>
      <c r="J4530" s="336"/>
      <c r="K4530" s="336"/>
      <c r="L4530" s="337">
        <f t="shared" si="211"/>
        <v>20.065280086601707</v>
      </c>
      <c r="M4530" s="337">
        <f t="shared" si="212"/>
        <v>0.4</v>
      </c>
    </row>
    <row r="4531" spans="1:13">
      <c r="A4531" s="334" t="s">
        <v>1653</v>
      </c>
      <c r="B4531" s="334" t="s">
        <v>107</v>
      </c>
      <c r="C4531" s="334" t="s">
        <v>107</v>
      </c>
      <c r="D4531" s="334" t="s">
        <v>1537</v>
      </c>
      <c r="E4531" s="334" t="s">
        <v>1041</v>
      </c>
      <c r="F4531" s="334" t="str">
        <f t="shared" si="213"/>
        <v>Rajshahi FR Non-PNP</v>
      </c>
      <c r="G4531" s="338">
        <v>37859</v>
      </c>
      <c r="H4531" s="336">
        <v>8761.169099422159</v>
      </c>
      <c r="I4531" s="336">
        <v>151.43600000000001</v>
      </c>
      <c r="J4531" s="336"/>
      <c r="K4531" s="336"/>
      <c r="L4531" s="337">
        <f t="shared" si="211"/>
        <v>23.141575581558303</v>
      </c>
      <c r="M4531" s="337">
        <f t="shared" si="212"/>
        <v>0.4</v>
      </c>
    </row>
    <row r="4532" spans="1:13">
      <c r="A4532" s="334" t="s">
        <v>1654</v>
      </c>
      <c r="B4532" s="334" t="s">
        <v>1564</v>
      </c>
      <c r="C4532" s="334" t="s">
        <v>189</v>
      </c>
      <c r="D4532" s="334" t="s">
        <v>1537</v>
      </c>
      <c r="E4532" s="334" t="s">
        <v>1041</v>
      </c>
      <c r="F4532" s="334" t="str">
        <f t="shared" si="213"/>
        <v>Barishal FR Non-PNP</v>
      </c>
      <c r="G4532" s="338">
        <v>460</v>
      </c>
      <c r="H4532" s="336">
        <v>88.415039423097824</v>
      </c>
      <c r="I4532" s="336">
        <v>1.84</v>
      </c>
      <c r="J4532" s="336"/>
      <c r="K4532" s="336"/>
      <c r="L4532" s="337">
        <f t="shared" si="211"/>
        <v>19.220660744151701</v>
      </c>
      <c r="M4532" s="337">
        <f t="shared" si="212"/>
        <v>0.4</v>
      </c>
    </row>
    <row r="4533" spans="1:13">
      <c r="A4533" s="334" t="s">
        <v>1655</v>
      </c>
      <c r="B4533" s="334" t="s">
        <v>52</v>
      </c>
      <c r="C4533" s="334" t="s">
        <v>52</v>
      </c>
      <c r="D4533" s="334" t="s">
        <v>1492</v>
      </c>
      <c r="E4533" s="334" t="s">
        <v>1041</v>
      </c>
      <c r="F4533" s="334" t="str">
        <f t="shared" si="213"/>
        <v>Dhaka FR PNP</v>
      </c>
      <c r="G4533" s="338">
        <v>358963</v>
      </c>
      <c r="H4533" s="336">
        <v>58327.422960762931</v>
      </c>
      <c r="I4533" s="336">
        <v>1435.8520000000001</v>
      </c>
      <c r="J4533" s="336"/>
      <c r="K4533" s="336"/>
      <c r="L4533" s="337">
        <f t="shared" si="211"/>
        <v>16.248867699669027</v>
      </c>
      <c r="M4533" s="337">
        <f t="shared" si="212"/>
        <v>0.4</v>
      </c>
    </row>
    <row r="4534" spans="1:13">
      <c r="A4534" s="334" t="s">
        <v>1657</v>
      </c>
      <c r="B4534" s="334" t="s">
        <v>189</v>
      </c>
      <c r="C4534" s="334" t="s">
        <v>189</v>
      </c>
      <c r="D4534" s="334" t="s">
        <v>1537</v>
      </c>
      <c r="E4534" s="334" t="s">
        <v>1041</v>
      </c>
      <c r="F4534" s="334" t="str">
        <f t="shared" si="213"/>
        <v>Barishal FR Non-PNP</v>
      </c>
      <c r="G4534" s="338">
        <v>1050</v>
      </c>
      <c r="H4534" s="336">
        <v>151.44509495930313</v>
      </c>
      <c r="I4534" s="336">
        <v>4.2</v>
      </c>
      <c r="J4534" s="336"/>
      <c r="K4534" s="336"/>
      <c r="L4534" s="337">
        <f t="shared" si="211"/>
        <v>14.423342377076489</v>
      </c>
      <c r="M4534" s="337">
        <f t="shared" si="212"/>
        <v>0.4</v>
      </c>
    </row>
    <row r="4535" spans="1:13">
      <c r="A4535" s="334" t="s">
        <v>1658</v>
      </c>
      <c r="B4535" s="334" t="s">
        <v>52</v>
      </c>
      <c r="C4535" s="334" t="s">
        <v>52</v>
      </c>
      <c r="D4535" s="334" t="s">
        <v>1537</v>
      </c>
      <c r="E4535" s="334" t="s">
        <v>1041</v>
      </c>
      <c r="F4535" s="334" t="str">
        <f t="shared" si="213"/>
        <v>Dhaka FR Non-PNP</v>
      </c>
      <c r="G4535" s="338">
        <v>20255</v>
      </c>
      <c r="H4535" s="336">
        <v>4251.7769384722733</v>
      </c>
      <c r="I4535" s="336">
        <v>81.02</v>
      </c>
      <c r="J4535" s="336"/>
      <c r="K4535" s="336"/>
      <c r="L4535" s="337">
        <f t="shared" si="211"/>
        <v>20.99124630201073</v>
      </c>
      <c r="M4535" s="337">
        <f t="shared" si="212"/>
        <v>0.4</v>
      </c>
    </row>
    <row r="4536" spans="1:13">
      <c r="A4536" s="334" t="s">
        <v>1659</v>
      </c>
      <c r="B4536" s="334" t="s">
        <v>162</v>
      </c>
      <c r="C4536" s="334" t="s">
        <v>195</v>
      </c>
      <c r="D4536" s="334" t="s">
        <v>1537</v>
      </c>
      <c r="E4536" s="334" t="s">
        <v>1041</v>
      </c>
      <c r="F4536" s="334" t="str">
        <f t="shared" si="213"/>
        <v>Chattogram FR Non-PNP</v>
      </c>
      <c r="G4536" s="338">
        <v>2906</v>
      </c>
      <c r="H4536" s="336">
        <v>368.33647754373015</v>
      </c>
      <c r="I4536" s="336">
        <v>11.624000000000001</v>
      </c>
      <c r="J4536" s="336"/>
      <c r="K4536" s="336"/>
      <c r="L4536" s="337">
        <f t="shared" si="211"/>
        <v>12.675033638806957</v>
      </c>
      <c r="M4536" s="337">
        <f t="shared" si="212"/>
        <v>0.4</v>
      </c>
    </row>
    <row r="4537" spans="1:13">
      <c r="A4537" s="334" t="s">
        <v>1660</v>
      </c>
      <c r="B4537" s="334" t="s">
        <v>576</v>
      </c>
      <c r="C4537" s="334" t="s">
        <v>389</v>
      </c>
      <c r="D4537" s="334" t="s">
        <v>1537</v>
      </c>
      <c r="E4537" s="334" t="s">
        <v>1041</v>
      </c>
      <c r="F4537" s="334" t="str">
        <f t="shared" si="213"/>
        <v>Rangpur FR Non-PNP</v>
      </c>
      <c r="G4537" s="338">
        <v>1220</v>
      </c>
      <c r="H4537" s="336">
        <v>187.66000000000008</v>
      </c>
      <c r="I4537" s="336">
        <v>4.88</v>
      </c>
      <c r="J4537" s="336"/>
      <c r="K4537" s="336"/>
      <c r="L4537" s="337">
        <f t="shared" si="211"/>
        <v>15.381967213114761</v>
      </c>
      <c r="M4537" s="337">
        <f t="shared" si="212"/>
        <v>0.4</v>
      </c>
    </row>
    <row r="4538" spans="1:13">
      <c r="A4538" s="334" t="s">
        <v>1661</v>
      </c>
      <c r="B4538" s="334" t="s">
        <v>52</v>
      </c>
      <c r="C4538" s="334" t="s">
        <v>52</v>
      </c>
      <c r="D4538" s="334" t="s">
        <v>1537</v>
      </c>
      <c r="E4538" s="334" t="s">
        <v>1041</v>
      </c>
      <c r="F4538" s="334" t="str">
        <f t="shared" si="213"/>
        <v>Dhaka FR Non-PNP</v>
      </c>
      <c r="G4538" s="338">
        <v>1891</v>
      </c>
      <c r="H4538" s="336">
        <v>249.5097295864262</v>
      </c>
      <c r="I4538" s="336">
        <v>7.5640000000000001</v>
      </c>
      <c r="J4538" s="336"/>
      <c r="K4538" s="336"/>
      <c r="L4538" s="337">
        <f t="shared" si="211"/>
        <v>13.194591728525976</v>
      </c>
      <c r="M4538" s="337">
        <f t="shared" si="212"/>
        <v>0.4</v>
      </c>
    </row>
    <row r="4539" spans="1:13">
      <c r="A4539" s="334" t="s">
        <v>775</v>
      </c>
      <c r="B4539" s="334" t="s">
        <v>195</v>
      </c>
      <c r="C4539" s="334" t="s">
        <v>195</v>
      </c>
      <c r="D4539" s="334" t="s">
        <v>1492</v>
      </c>
      <c r="E4539" s="334" t="s">
        <v>1555</v>
      </c>
      <c r="F4539" s="334" t="str">
        <f t="shared" si="213"/>
        <v>Chattogram OWN PNP</v>
      </c>
      <c r="G4539" s="338">
        <v>12360463</v>
      </c>
      <c r="H4539" s="336">
        <v>1934321.5260067207</v>
      </c>
      <c r="I4539" s="336">
        <v>37592.676899999999</v>
      </c>
      <c r="J4539" s="336"/>
      <c r="K4539" s="336"/>
      <c r="L4539" s="337">
        <f t="shared" si="211"/>
        <v>15.649264319683823</v>
      </c>
      <c r="M4539" s="337">
        <f t="shared" si="212"/>
        <v>0.30413647854453346</v>
      </c>
    </row>
    <row r="4540" spans="1:13">
      <c r="A4540" s="334" t="s">
        <v>776</v>
      </c>
      <c r="B4540" s="334" t="s">
        <v>195</v>
      </c>
      <c r="C4540" s="334" t="s">
        <v>195</v>
      </c>
      <c r="D4540" s="334" t="s">
        <v>1492</v>
      </c>
      <c r="E4540" s="334" t="s">
        <v>1555</v>
      </c>
      <c r="F4540" s="334" t="str">
        <f t="shared" si="213"/>
        <v>Chattogram OWN PNP</v>
      </c>
      <c r="G4540" s="338">
        <v>18134393</v>
      </c>
      <c r="H4540" s="336">
        <v>2894339.3677398763</v>
      </c>
      <c r="I4540" s="336">
        <v>56078.114600000001</v>
      </c>
      <c r="J4540" s="336"/>
      <c r="K4540" s="336"/>
      <c r="L4540" s="337">
        <f t="shared" si="211"/>
        <v>15.960497645219645</v>
      </c>
      <c r="M4540" s="337">
        <f t="shared" si="212"/>
        <v>0.30923623746325557</v>
      </c>
    </row>
    <row r="4541" spans="1:13">
      <c r="A4541" s="334" t="s">
        <v>777</v>
      </c>
      <c r="B4541" s="334" t="s">
        <v>162</v>
      </c>
      <c r="C4541" s="334" t="s">
        <v>195</v>
      </c>
      <c r="D4541" s="334" t="s">
        <v>1492</v>
      </c>
      <c r="E4541" s="334" t="s">
        <v>1555</v>
      </c>
      <c r="F4541" s="334" t="str">
        <f t="shared" si="213"/>
        <v>Chattogram OWN PNP</v>
      </c>
      <c r="G4541" s="338">
        <v>15228229</v>
      </c>
      <c r="H4541" s="336">
        <v>2220464.6194878016</v>
      </c>
      <c r="I4541" s="336">
        <v>38649.0622</v>
      </c>
      <c r="J4541" s="336"/>
      <c r="K4541" s="336"/>
      <c r="L4541" s="337">
        <f t="shared" si="211"/>
        <v>14.58124000819663</v>
      </c>
      <c r="M4541" s="337">
        <f t="shared" si="212"/>
        <v>0.25379879827128948</v>
      </c>
    </row>
    <row r="4542" spans="1:13">
      <c r="A4542" s="334" t="s">
        <v>778</v>
      </c>
      <c r="B4542" s="334" t="s">
        <v>162</v>
      </c>
      <c r="C4542" s="334" t="s">
        <v>195</v>
      </c>
      <c r="D4542" s="334" t="s">
        <v>1492</v>
      </c>
      <c r="E4542" s="334" t="s">
        <v>1555</v>
      </c>
      <c r="F4542" s="334" t="str">
        <f t="shared" si="213"/>
        <v>Chattogram OWN PNP</v>
      </c>
      <c r="G4542" s="338">
        <v>30565461</v>
      </c>
      <c r="H4542" s="336">
        <v>5094116.9530902049</v>
      </c>
      <c r="I4542" s="336">
        <v>90238.346600000004</v>
      </c>
      <c r="J4542" s="336"/>
      <c r="K4542" s="336"/>
      <c r="L4542" s="337">
        <f t="shared" si="211"/>
        <v>16.666252647359727</v>
      </c>
      <c r="M4542" s="337">
        <f t="shared" si="212"/>
        <v>0.29522979090680168</v>
      </c>
    </row>
    <row r="4543" spans="1:13">
      <c r="A4543" s="334" t="s">
        <v>779</v>
      </c>
      <c r="B4543" s="334" t="s">
        <v>195</v>
      </c>
      <c r="C4543" s="334" t="s">
        <v>195</v>
      </c>
      <c r="D4543" s="334" t="s">
        <v>1492</v>
      </c>
      <c r="E4543" s="334" t="s">
        <v>1555</v>
      </c>
      <c r="F4543" s="334" t="str">
        <f t="shared" si="213"/>
        <v>Chattogram OWN PNP</v>
      </c>
      <c r="G4543" s="338">
        <v>13112189</v>
      </c>
      <c r="H4543" s="336">
        <v>1991928.1604459102</v>
      </c>
      <c r="I4543" s="336">
        <v>40704.707300000002</v>
      </c>
      <c r="J4543" s="336"/>
      <c r="K4543" s="336"/>
      <c r="L4543" s="337">
        <f t="shared" si="211"/>
        <v>15.19142349493216</v>
      </c>
      <c r="M4543" s="337">
        <f t="shared" si="212"/>
        <v>0.31043411058214615</v>
      </c>
    </row>
    <row r="4544" spans="1:13">
      <c r="A4544" s="334" t="s">
        <v>780</v>
      </c>
      <c r="B4544" s="334" t="s">
        <v>162</v>
      </c>
      <c r="C4544" s="334" t="s">
        <v>195</v>
      </c>
      <c r="D4544" s="334" t="s">
        <v>1537</v>
      </c>
      <c r="E4544" s="334" t="s">
        <v>1555</v>
      </c>
      <c r="F4544" s="334" t="str">
        <f t="shared" si="213"/>
        <v>Chattogram OWN Non-PNP</v>
      </c>
      <c r="G4544" s="338">
        <v>3465744</v>
      </c>
      <c r="H4544" s="336">
        <v>551210.25138968194</v>
      </c>
      <c r="I4544" s="336">
        <v>13862.976000000001</v>
      </c>
      <c r="J4544" s="336"/>
      <c r="K4544" s="336"/>
      <c r="L4544" s="337">
        <f t="shared" si="211"/>
        <v>15.904528764665882</v>
      </c>
      <c r="M4544" s="337">
        <f t="shared" si="212"/>
        <v>0.4</v>
      </c>
    </row>
    <row r="4545" spans="1:13">
      <c r="A4545" s="334" t="s">
        <v>781</v>
      </c>
      <c r="B4545" s="334" t="s">
        <v>455</v>
      </c>
      <c r="C4545" s="334" t="s">
        <v>195</v>
      </c>
      <c r="D4545" s="334" t="s">
        <v>1492</v>
      </c>
      <c r="E4545" s="334" t="s">
        <v>1555</v>
      </c>
      <c r="F4545" s="334" t="str">
        <f t="shared" si="213"/>
        <v>Chattogram OWN PNP</v>
      </c>
      <c r="G4545" s="338">
        <v>11813964</v>
      </c>
      <c r="H4545" s="336">
        <v>1872532.3445838136</v>
      </c>
      <c r="I4545" s="336">
        <v>119540</v>
      </c>
      <c r="J4545" s="336"/>
      <c r="K4545" s="336"/>
      <c r="L4545" s="337">
        <f t="shared" si="211"/>
        <v>15.85016125479825</v>
      </c>
      <c r="M4545" s="337">
        <f t="shared" si="212"/>
        <v>1.0118534303981288</v>
      </c>
    </row>
    <row r="4546" spans="1:13">
      <c r="A4546" s="334" t="s">
        <v>782</v>
      </c>
      <c r="B4546" s="334" t="s">
        <v>195</v>
      </c>
      <c r="C4546" s="334" t="s">
        <v>195</v>
      </c>
      <c r="D4546" s="334" t="s">
        <v>1492</v>
      </c>
      <c r="E4546" s="334" t="s">
        <v>1555</v>
      </c>
      <c r="F4546" s="334" t="str">
        <f t="shared" si="213"/>
        <v>Chattogram OWN PNP</v>
      </c>
      <c r="G4546" s="338">
        <v>8387342</v>
      </c>
      <c r="H4546" s="336">
        <v>1360913.5007244323</v>
      </c>
      <c r="I4546" s="336">
        <v>27309.656900000002</v>
      </c>
      <c r="J4546" s="336"/>
      <c r="K4546" s="336"/>
      <c r="L4546" s="337">
        <f t="shared" si="211"/>
        <v>16.225801937305434</v>
      </c>
      <c r="M4546" s="337">
        <f t="shared" si="212"/>
        <v>0.32560561975414859</v>
      </c>
    </row>
    <row r="4547" spans="1:13">
      <c r="A4547" s="334" t="s">
        <v>783</v>
      </c>
      <c r="B4547" s="334" t="s">
        <v>283</v>
      </c>
      <c r="C4547" s="334" t="s">
        <v>195</v>
      </c>
      <c r="D4547" s="334" t="s">
        <v>1537</v>
      </c>
      <c r="E4547" s="334" t="s">
        <v>1555</v>
      </c>
      <c r="F4547" s="334" t="str">
        <f t="shared" si="213"/>
        <v>Chattogram OWN Non-PNP</v>
      </c>
      <c r="G4547" s="338">
        <v>2935936</v>
      </c>
      <c r="H4547" s="336">
        <v>510726.74124749482</v>
      </c>
      <c r="I4547" s="336">
        <v>11743.744000000001</v>
      </c>
      <c r="J4547" s="336"/>
      <c r="K4547" s="336"/>
      <c r="L4547" s="337">
        <f t="shared" ref="L4547:L4610" si="214">(H4547/G4547)*100</f>
        <v>17.395704172280826</v>
      </c>
      <c r="M4547" s="337">
        <f t="shared" ref="M4547:M4610" si="215">(I4547/G4547)*100</f>
        <v>0.4</v>
      </c>
    </row>
    <row r="4548" spans="1:13">
      <c r="A4548" s="334" t="s">
        <v>903</v>
      </c>
      <c r="B4548" s="334" t="s">
        <v>76</v>
      </c>
      <c r="C4548" s="334" t="s">
        <v>195</v>
      </c>
      <c r="D4548" s="334" t="s">
        <v>1537</v>
      </c>
      <c r="E4548" s="334" t="s">
        <v>1555</v>
      </c>
      <c r="F4548" s="334" t="str">
        <f t="shared" ref="F4548:F4611" si="216">CONCATENATE(C4548," ",E4548," ",D4548)</f>
        <v>Chattogram OWN Non-PNP</v>
      </c>
      <c r="G4548" s="338">
        <v>4382352</v>
      </c>
      <c r="H4548" s="336">
        <v>744224.34579257073</v>
      </c>
      <c r="I4548" s="336">
        <v>17529.407999999999</v>
      </c>
      <c r="J4548" s="336"/>
      <c r="K4548" s="336"/>
      <c r="L4548" s="337">
        <f t="shared" si="214"/>
        <v>16.982304155224654</v>
      </c>
      <c r="M4548" s="337">
        <f t="shared" si="215"/>
        <v>0.4</v>
      </c>
    </row>
    <row r="4549" spans="1:13">
      <c r="A4549" s="334" t="s">
        <v>1556</v>
      </c>
      <c r="B4549" s="334" t="s">
        <v>283</v>
      </c>
      <c r="C4549" s="334" t="s">
        <v>195</v>
      </c>
      <c r="D4549" s="334" t="s">
        <v>1492</v>
      </c>
      <c r="E4549" s="334" t="s">
        <v>1555</v>
      </c>
      <c r="F4549" s="334" t="str">
        <f t="shared" si="216"/>
        <v>Chattogram OWN PNP</v>
      </c>
      <c r="G4549" s="338">
        <v>9779682</v>
      </c>
      <c r="H4549" s="336">
        <v>1701564.51260118</v>
      </c>
      <c r="I4549" s="336">
        <v>32359.134000000002</v>
      </c>
      <c r="J4549" s="336"/>
      <c r="K4549" s="336"/>
      <c r="L4549" s="337">
        <f t="shared" si="214"/>
        <v>17.398975882867969</v>
      </c>
      <c r="M4549" s="337">
        <f t="shared" si="215"/>
        <v>0.330881249513021</v>
      </c>
    </row>
    <row r="4550" spans="1:13">
      <c r="A4550" s="334" t="s">
        <v>784</v>
      </c>
      <c r="B4550" s="334" t="s">
        <v>52</v>
      </c>
      <c r="C4550" s="334" t="s">
        <v>52</v>
      </c>
      <c r="D4550" s="334" t="s">
        <v>1492</v>
      </c>
      <c r="E4550" s="334" t="s">
        <v>1555</v>
      </c>
      <c r="F4550" s="334" t="str">
        <f t="shared" si="216"/>
        <v>Dhaka OWN PNP</v>
      </c>
      <c r="G4550" s="338">
        <v>4022910</v>
      </c>
      <c r="H4550" s="336">
        <v>603407.26721119403</v>
      </c>
      <c r="I4550" s="336">
        <v>13705.4588</v>
      </c>
      <c r="J4550" s="336"/>
      <c r="K4550" s="336"/>
      <c r="L4550" s="337">
        <f t="shared" si="214"/>
        <v>14.99927334221233</v>
      </c>
      <c r="M4550" s="337">
        <f t="shared" si="215"/>
        <v>0.34068519554253018</v>
      </c>
    </row>
    <row r="4551" spans="1:13">
      <c r="A4551" s="334" t="s">
        <v>785</v>
      </c>
      <c r="B4551" s="334" t="s">
        <v>52</v>
      </c>
      <c r="C4551" s="334" t="s">
        <v>1557</v>
      </c>
      <c r="D4551" s="334" t="s">
        <v>1492</v>
      </c>
      <c r="E4551" s="334" t="s">
        <v>1555</v>
      </c>
      <c r="F4551" s="334" t="str">
        <f t="shared" si="216"/>
        <v>DhakaGBUD OWN PNP</v>
      </c>
      <c r="G4551" s="338">
        <v>11723749</v>
      </c>
      <c r="H4551" s="336">
        <v>1923092.6383495352</v>
      </c>
      <c r="I4551" s="336">
        <v>174260.83571465628</v>
      </c>
      <c r="J4551" s="336"/>
      <c r="K4551" s="336"/>
      <c r="L4551" s="337">
        <f t="shared" si="214"/>
        <v>16.403393132602336</v>
      </c>
      <c r="M4551" s="337">
        <f t="shared" si="215"/>
        <v>1.4863917311318784</v>
      </c>
    </row>
    <row r="4552" spans="1:13">
      <c r="A4552" s="334" t="s">
        <v>786</v>
      </c>
      <c r="B4552" s="334" t="s">
        <v>52</v>
      </c>
      <c r="C4552" s="334" t="s">
        <v>52</v>
      </c>
      <c r="D4552" s="334" t="s">
        <v>1492</v>
      </c>
      <c r="E4552" s="334" t="s">
        <v>1555</v>
      </c>
      <c r="F4552" s="334" t="str">
        <f t="shared" si="216"/>
        <v>Dhaka OWN PNP</v>
      </c>
      <c r="G4552" s="338">
        <v>6781617</v>
      </c>
      <c r="H4552" s="336">
        <v>1036702.551672527</v>
      </c>
      <c r="I4552" s="336">
        <v>0</v>
      </c>
      <c r="J4552" s="336"/>
      <c r="K4552" s="336"/>
      <c r="L4552" s="337">
        <f t="shared" si="214"/>
        <v>15.286952236797315</v>
      </c>
      <c r="M4552" s="337">
        <f t="shared" si="215"/>
        <v>0</v>
      </c>
    </row>
    <row r="4553" spans="1:13">
      <c r="A4553" s="334" t="s">
        <v>787</v>
      </c>
      <c r="B4553" s="334" t="s">
        <v>52</v>
      </c>
      <c r="C4553" s="334" t="s">
        <v>52</v>
      </c>
      <c r="D4553" s="334" t="s">
        <v>1492</v>
      </c>
      <c r="E4553" s="334" t="s">
        <v>1555</v>
      </c>
      <c r="F4553" s="334" t="str">
        <f t="shared" si="216"/>
        <v>Dhaka OWN PNP</v>
      </c>
      <c r="G4553" s="338">
        <v>17181751</v>
      </c>
      <c r="H4553" s="336">
        <v>2491530.6103320681</v>
      </c>
      <c r="I4553" s="336">
        <v>54111.763299999999</v>
      </c>
      <c r="J4553" s="336"/>
      <c r="K4553" s="336"/>
      <c r="L4553" s="337">
        <f t="shared" si="214"/>
        <v>14.501028505954183</v>
      </c>
      <c r="M4553" s="337">
        <f t="shared" si="215"/>
        <v>0.31493741994049385</v>
      </c>
    </row>
    <row r="4554" spans="1:13">
      <c r="A4554" s="334" t="s">
        <v>788</v>
      </c>
      <c r="B4554" s="334" t="s">
        <v>52</v>
      </c>
      <c r="C4554" s="334" t="s">
        <v>1557</v>
      </c>
      <c r="D4554" s="334" t="s">
        <v>1492</v>
      </c>
      <c r="E4554" s="334" t="s">
        <v>1555</v>
      </c>
      <c r="F4554" s="334" t="str">
        <f t="shared" si="216"/>
        <v>DhakaGBUD OWN PNP</v>
      </c>
      <c r="G4554" s="338">
        <v>56783948</v>
      </c>
      <c r="H4554" s="336">
        <v>9604990.4848786686</v>
      </c>
      <c r="I4554" s="336">
        <v>151672.5025</v>
      </c>
      <c r="J4554" s="336"/>
      <c r="K4554" s="336"/>
      <c r="L4554" s="337">
        <f t="shared" si="214"/>
        <v>16.914974782800709</v>
      </c>
      <c r="M4554" s="337">
        <f t="shared" si="215"/>
        <v>0.26710453894470321</v>
      </c>
    </row>
    <row r="4555" spans="1:13">
      <c r="A4555" s="334" t="s">
        <v>789</v>
      </c>
      <c r="B4555" s="334" t="s">
        <v>52</v>
      </c>
      <c r="C4555" s="334" t="s">
        <v>52</v>
      </c>
      <c r="D4555" s="334" t="s">
        <v>1492</v>
      </c>
      <c r="E4555" s="334" t="s">
        <v>1555</v>
      </c>
      <c r="F4555" s="334" t="str">
        <f t="shared" si="216"/>
        <v>Dhaka OWN PNP</v>
      </c>
      <c r="G4555" s="338">
        <v>6663233</v>
      </c>
      <c r="H4555" s="336">
        <v>1045717.1038027994</v>
      </c>
      <c r="I4555" s="336">
        <v>0</v>
      </c>
      <c r="J4555" s="336"/>
      <c r="K4555" s="336"/>
      <c r="L4555" s="337">
        <f t="shared" si="214"/>
        <v>15.693839669163593</v>
      </c>
      <c r="M4555" s="337">
        <f t="shared" si="215"/>
        <v>0</v>
      </c>
    </row>
    <row r="4556" spans="1:13">
      <c r="A4556" s="334" t="s">
        <v>790</v>
      </c>
      <c r="B4556" s="334" t="s">
        <v>103</v>
      </c>
      <c r="C4556" s="334" t="s">
        <v>52</v>
      </c>
      <c r="D4556" s="334" t="s">
        <v>1492</v>
      </c>
      <c r="E4556" s="334" t="s">
        <v>1555</v>
      </c>
      <c r="F4556" s="334" t="str">
        <f t="shared" si="216"/>
        <v>Dhaka OWN PNP</v>
      </c>
      <c r="G4556" s="338">
        <v>12200910</v>
      </c>
      <c r="H4556" s="336">
        <v>1965334.2349027158</v>
      </c>
      <c r="I4556" s="336">
        <v>0</v>
      </c>
      <c r="J4556" s="336"/>
      <c r="K4556" s="336"/>
      <c r="L4556" s="337">
        <f t="shared" si="214"/>
        <v>16.108095501915152</v>
      </c>
      <c r="M4556" s="337">
        <f t="shared" si="215"/>
        <v>0</v>
      </c>
    </row>
    <row r="4557" spans="1:13">
      <c r="A4557" s="334" t="s">
        <v>791</v>
      </c>
      <c r="B4557" s="334" t="s">
        <v>52</v>
      </c>
      <c r="C4557" s="334" t="s">
        <v>1557</v>
      </c>
      <c r="D4557" s="334" t="s">
        <v>1492</v>
      </c>
      <c r="E4557" s="334" t="s">
        <v>1555</v>
      </c>
      <c r="F4557" s="334" t="str">
        <f t="shared" si="216"/>
        <v>DhakaGBUD OWN PNP</v>
      </c>
      <c r="G4557" s="338">
        <v>38328571</v>
      </c>
      <c r="H4557" s="336">
        <v>6464685.7028818689</v>
      </c>
      <c r="I4557" s="336">
        <v>107566.3275</v>
      </c>
      <c r="J4557" s="336"/>
      <c r="K4557" s="336"/>
      <c r="L4557" s="337">
        <f t="shared" si="214"/>
        <v>16.866492890856456</v>
      </c>
      <c r="M4557" s="337">
        <f t="shared" si="215"/>
        <v>0.2806426764514649</v>
      </c>
    </row>
    <row r="4558" spans="1:13">
      <c r="A4558" s="334" t="s">
        <v>792</v>
      </c>
      <c r="B4558" s="334" t="s">
        <v>52</v>
      </c>
      <c r="C4558" s="334" t="s">
        <v>52</v>
      </c>
      <c r="D4558" s="334" t="s">
        <v>1492</v>
      </c>
      <c r="E4558" s="334" t="s">
        <v>1555</v>
      </c>
      <c r="F4558" s="334" t="str">
        <f t="shared" si="216"/>
        <v>Dhaka OWN PNP</v>
      </c>
      <c r="G4558" s="338">
        <v>9534315</v>
      </c>
      <c r="H4558" s="336">
        <v>1476422.2069813474</v>
      </c>
      <c r="I4558" s="336">
        <v>28351.284599999999</v>
      </c>
      <c r="J4558" s="336"/>
      <c r="K4558" s="336"/>
      <c r="L4558" s="337">
        <f t="shared" si="214"/>
        <v>15.485351669011852</v>
      </c>
      <c r="M4558" s="337">
        <f t="shared" si="215"/>
        <v>0.29736047739140148</v>
      </c>
    </row>
    <row r="4559" spans="1:13">
      <c r="A4559" s="334" t="s">
        <v>793</v>
      </c>
      <c r="B4559" s="334" t="s">
        <v>52</v>
      </c>
      <c r="C4559" s="334" t="s">
        <v>52</v>
      </c>
      <c r="D4559" s="334" t="s">
        <v>1492</v>
      </c>
      <c r="E4559" s="334" t="s">
        <v>1555</v>
      </c>
      <c r="F4559" s="334" t="str">
        <f t="shared" si="216"/>
        <v>Dhaka OWN PNP</v>
      </c>
      <c r="G4559" s="338">
        <v>7522695</v>
      </c>
      <c r="H4559" s="336">
        <v>1240571.2321752976</v>
      </c>
      <c r="I4559" s="336">
        <v>26058.421399999999</v>
      </c>
      <c r="J4559" s="336"/>
      <c r="K4559" s="336"/>
      <c r="L4559" s="337">
        <f t="shared" si="214"/>
        <v>16.491047851538546</v>
      </c>
      <c r="M4559" s="337">
        <f t="shared" si="215"/>
        <v>0.34639742007352414</v>
      </c>
    </row>
    <row r="4560" spans="1:13">
      <c r="A4560" s="334" t="s">
        <v>794</v>
      </c>
      <c r="B4560" s="334" t="s">
        <v>52</v>
      </c>
      <c r="C4560" s="334" t="s">
        <v>52</v>
      </c>
      <c r="D4560" s="334" t="s">
        <v>1492</v>
      </c>
      <c r="E4560" s="334" t="s">
        <v>1555</v>
      </c>
      <c r="F4560" s="334" t="str">
        <f t="shared" si="216"/>
        <v>Dhaka OWN PNP</v>
      </c>
      <c r="G4560" s="338">
        <v>21664931</v>
      </c>
      <c r="H4560" s="336">
        <v>3522481.8582511824</v>
      </c>
      <c r="I4560" s="336">
        <v>60839.070299999999</v>
      </c>
      <c r="J4560" s="336"/>
      <c r="K4560" s="336"/>
      <c r="L4560" s="337">
        <f t="shared" si="214"/>
        <v>16.258911040386799</v>
      </c>
      <c r="M4560" s="337">
        <f t="shared" si="215"/>
        <v>0.28081820477526565</v>
      </c>
    </row>
    <row r="4561" spans="1:13">
      <c r="A4561" s="334" t="s">
        <v>795</v>
      </c>
      <c r="B4561" s="334" t="s">
        <v>52</v>
      </c>
      <c r="C4561" s="334" t="s">
        <v>1557</v>
      </c>
      <c r="D4561" s="334" t="s">
        <v>1492</v>
      </c>
      <c r="E4561" s="334" t="s">
        <v>1555</v>
      </c>
      <c r="F4561" s="334" t="str">
        <f t="shared" si="216"/>
        <v>DhakaGBUD OWN PNP</v>
      </c>
      <c r="G4561" s="338">
        <v>22707903</v>
      </c>
      <c r="H4561" s="336">
        <v>3746351.3053666516</v>
      </c>
      <c r="I4561" s="336">
        <v>57098.878700000001</v>
      </c>
      <c r="J4561" s="336"/>
      <c r="K4561" s="336"/>
      <c r="L4561" s="337">
        <f t="shared" si="214"/>
        <v>16.498006466588532</v>
      </c>
      <c r="M4561" s="337">
        <f t="shared" si="215"/>
        <v>0.25144936853041866</v>
      </c>
    </row>
    <row r="4562" spans="1:13">
      <c r="A4562" s="334" t="s">
        <v>796</v>
      </c>
      <c r="B4562" s="334" t="s">
        <v>52</v>
      </c>
      <c r="C4562" s="334" t="s">
        <v>1557</v>
      </c>
      <c r="D4562" s="334" t="s">
        <v>1492</v>
      </c>
      <c r="E4562" s="334" t="s">
        <v>1555</v>
      </c>
      <c r="F4562" s="334" t="str">
        <f t="shared" si="216"/>
        <v>DhakaGBUD OWN PNP</v>
      </c>
      <c r="G4562" s="338">
        <v>11676827</v>
      </c>
      <c r="H4562" s="336">
        <v>1786342.8685341822</v>
      </c>
      <c r="I4562" s="336">
        <v>29946.5416</v>
      </c>
      <c r="J4562" s="336"/>
      <c r="K4562" s="336"/>
      <c r="L4562" s="337">
        <f t="shared" si="214"/>
        <v>15.298187328922335</v>
      </c>
      <c r="M4562" s="337">
        <f t="shared" si="215"/>
        <v>0.25646129380866906</v>
      </c>
    </row>
    <row r="4563" spans="1:13">
      <c r="A4563" s="334" t="s">
        <v>797</v>
      </c>
      <c r="B4563" s="334" t="s">
        <v>52</v>
      </c>
      <c r="C4563" s="334" t="s">
        <v>52</v>
      </c>
      <c r="D4563" s="334" t="s">
        <v>1492</v>
      </c>
      <c r="E4563" s="334" t="s">
        <v>1555</v>
      </c>
      <c r="F4563" s="334" t="str">
        <f t="shared" si="216"/>
        <v>Dhaka OWN PNP</v>
      </c>
      <c r="G4563" s="338">
        <v>6888313</v>
      </c>
      <c r="H4563" s="336">
        <v>1025507.1387604061</v>
      </c>
      <c r="I4563" s="336">
        <v>21049.858800000002</v>
      </c>
      <c r="J4563" s="336"/>
      <c r="K4563" s="336"/>
      <c r="L4563" s="337">
        <f t="shared" si="214"/>
        <v>14.887638508302484</v>
      </c>
      <c r="M4563" s="337">
        <f t="shared" si="215"/>
        <v>0.3055880126237005</v>
      </c>
    </row>
    <row r="4564" spans="1:13">
      <c r="A4564" s="334" t="s">
        <v>798</v>
      </c>
      <c r="B4564" s="334" t="s">
        <v>52</v>
      </c>
      <c r="C4564" s="334" t="s">
        <v>1557</v>
      </c>
      <c r="D4564" s="334" t="s">
        <v>1492</v>
      </c>
      <c r="E4564" s="334" t="s">
        <v>1555</v>
      </c>
      <c r="F4564" s="334" t="str">
        <f t="shared" si="216"/>
        <v>DhakaGBUD OWN PNP</v>
      </c>
      <c r="G4564" s="338">
        <v>17476823</v>
      </c>
      <c r="H4564" s="336">
        <v>3057664.9183320743</v>
      </c>
      <c r="I4564" s="336">
        <v>0</v>
      </c>
      <c r="J4564" s="336"/>
      <c r="K4564" s="336"/>
      <c r="L4564" s="337">
        <f t="shared" si="214"/>
        <v>17.495542057798914</v>
      </c>
      <c r="M4564" s="337">
        <f t="shared" si="215"/>
        <v>0</v>
      </c>
    </row>
    <row r="4565" spans="1:13">
      <c r="A4565" s="334" t="s">
        <v>799</v>
      </c>
      <c r="B4565" s="334" t="s">
        <v>52</v>
      </c>
      <c r="C4565" s="334" t="s">
        <v>52</v>
      </c>
      <c r="D4565" s="334" t="s">
        <v>1492</v>
      </c>
      <c r="E4565" s="334" t="s">
        <v>1555</v>
      </c>
      <c r="F4565" s="334" t="str">
        <f t="shared" si="216"/>
        <v>Dhaka OWN PNP</v>
      </c>
      <c r="G4565" s="338">
        <v>8512039</v>
      </c>
      <c r="H4565" s="336">
        <v>1344844.8295662515</v>
      </c>
      <c r="I4565" s="336">
        <v>26329.815900000001</v>
      </c>
      <c r="J4565" s="336"/>
      <c r="K4565" s="336"/>
      <c r="L4565" s="337">
        <f t="shared" si="214"/>
        <v>15.799326454757216</v>
      </c>
      <c r="M4565" s="337">
        <f t="shared" si="215"/>
        <v>0.30932442743742128</v>
      </c>
    </row>
    <row r="4566" spans="1:13">
      <c r="A4566" s="334" t="s">
        <v>800</v>
      </c>
      <c r="B4566" s="334" t="s">
        <v>52</v>
      </c>
      <c r="C4566" s="334" t="s">
        <v>52</v>
      </c>
      <c r="D4566" s="334" t="s">
        <v>1537</v>
      </c>
      <c r="E4566" s="334" t="s">
        <v>1555</v>
      </c>
      <c r="F4566" s="334" t="str">
        <f t="shared" si="216"/>
        <v>Dhaka OWN Non-PNP</v>
      </c>
      <c r="G4566" s="338">
        <v>2575143</v>
      </c>
      <c r="H4566" s="336">
        <v>388884.47856038198</v>
      </c>
      <c r="I4566" s="336">
        <v>10300.572</v>
      </c>
      <c r="J4566" s="336"/>
      <c r="K4566" s="336"/>
      <c r="L4566" s="337">
        <f t="shared" si="214"/>
        <v>15.101471202196615</v>
      </c>
      <c r="M4566" s="337">
        <f t="shared" si="215"/>
        <v>0.4</v>
      </c>
    </row>
    <row r="4567" spans="1:13">
      <c r="A4567" s="334" t="s">
        <v>801</v>
      </c>
      <c r="B4567" s="334" t="s">
        <v>52</v>
      </c>
      <c r="C4567" s="334" t="s">
        <v>52</v>
      </c>
      <c r="D4567" s="334" t="s">
        <v>1492</v>
      </c>
      <c r="E4567" s="334" t="s">
        <v>1555</v>
      </c>
      <c r="F4567" s="334" t="str">
        <f t="shared" si="216"/>
        <v>Dhaka OWN PNP</v>
      </c>
      <c r="G4567" s="338">
        <v>14809427</v>
      </c>
      <c r="H4567" s="336">
        <v>2258750.3748613531</v>
      </c>
      <c r="I4567" s="336">
        <v>96771.906470145565</v>
      </c>
      <c r="J4567" s="336"/>
      <c r="K4567" s="336"/>
      <c r="L4567" s="337">
        <f t="shared" si="214"/>
        <v>15.252111880232455</v>
      </c>
      <c r="M4567" s="337">
        <f t="shared" si="215"/>
        <v>0.65344801301323518</v>
      </c>
    </row>
    <row r="4568" spans="1:13">
      <c r="A4568" s="334" t="s">
        <v>802</v>
      </c>
      <c r="B4568" s="334" t="s">
        <v>52</v>
      </c>
      <c r="C4568" s="334" t="s">
        <v>1557</v>
      </c>
      <c r="D4568" s="334" t="s">
        <v>1492</v>
      </c>
      <c r="E4568" s="334" t="s">
        <v>1555</v>
      </c>
      <c r="F4568" s="334" t="str">
        <f t="shared" si="216"/>
        <v>DhakaGBUD OWN PNP</v>
      </c>
      <c r="G4568" s="338">
        <v>9778963</v>
      </c>
      <c r="H4568" s="336">
        <v>1347828.6213466697</v>
      </c>
      <c r="I4568" s="336">
        <v>28805.923599999998</v>
      </c>
      <c r="J4568" s="336"/>
      <c r="K4568" s="336"/>
      <c r="L4568" s="337">
        <f t="shared" si="214"/>
        <v>13.7829401885115</v>
      </c>
      <c r="M4568" s="337">
        <f t="shared" si="215"/>
        <v>0.29457033020781448</v>
      </c>
    </row>
    <row r="4569" spans="1:13">
      <c r="A4569" s="334" t="s">
        <v>803</v>
      </c>
      <c r="B4569" s="334" t="s">
        <v>52</v>
      </c>
      <c r="C4569" s="334" t="s">
        <v>52</v>
      </c>
      <c r="D4569" s="334" t="s">
        <v>1492</v>
      </c>
      <c r="E4569" s="334" t="s">
        <v>1555</v>
      </c>
      <c r="F4569" s="334" t="str">
        <f t="shared" si="216"/>
        <v>Dhaka OWN PNP</v>
      </c>
      <c r="G4569" s="338">
        <v>10184953</v>
      </c>
      <c r="H4569" s="336">
        <v>1707557.4011402305</v>
      </c>
      <c r="I4569" s="336">
        <v>68007.679337397916</v>
      </c>
      <c r="J4569" s="336"/>
      <c r="K4569" s="336"/>
      <c r="L4569" s="337">
        <f t="shared" si="214"/>
        <v>16.765491221611239</v>
      </c>
      <c r="M4569" s="337">
        <f t="shared" si="215"/>
        <v>0.66772698251428275</v>
      </c>
    </row>
    <row r="4570" spans="1:13">
      <c r="A4570" s="334" t="s">
        <v>804</v>
      </c>
      <c r="B4570" s="334" t="s">
        <v>52</v>
      </c>
      <c r="C4570" s="334" t="s">
        <v>52</v>
      </c>
      <c r="D4570" s="334" t="s">
        <v>1492</v>
      </c>
      <c r="E4570" s="334" t="s">
        <v>1555</v>
      </c>
      <c r="F4570" s="334" t="str">
        <f t="shared" si="216"/>
        <v>Dhaka OWN PNP</v>
      </c>
      <c r="G4570" s="338">
        <v>21319005</v>
      </c>
      <c r="H4570" s="336">
        <v>3370347.7202647459</v>
      </c>
      <c r="I4570" s="336">
        <v>59940.383199999997</v>
      </c>
      <c r="J4570" s="336"/>
      <c r="K4570" s="336"/>
      <c r="L4570" s="337">
        <f t="shared" si="214"/>
        <v>15.809122987985349</v>
      </c>
      <c r="M4570" s="337">
        <f t="shared" si="215"/>
        <v>0.28115938431460569</v>
      </c>
    </row>
    <row r="4571" spans="1:13">
      <c r="A4571" s="334" t="s">
        <v>805</v>
      </c>
      <c r="B4571" s="334" t="s">
        <v>52</v>
      </c>
      <c r="C4571" s="334" t="s">
        <v>52</v>
      </c>
      <c r="D4571" s="334" t="s">
        <v>1492</v>
      </c>
      <c r="E4571" s="334" t="s">
        <v>1555</v>
      </c>
      <c r="F4571" s="334" t="str">
        <f t="shared" si="216"/>
        <v>Dhaka OWN PNP</v>
      </c>
      <c r="G4571" s="338">
        <v>27454837</v>
      </c>
      <c r="H4571" s="336">
        <v>4198429.5155908875</v>
      </c>
      <c r="I4571" s="336">
        <v>692015.57273751695</v>
      </c>
      <c r="J4571" s="336"/>
      <c r="K4571" s="336"/>
      <c r="L4571" s="337">
        <f t="shared" si="214"/>
        <v>15.292130547308977</v>
      </c>
      <c r="M4571" s="337">
        <f t="shared" si="215"/>
        <v>2.5205597568745972</v>
      </c>
    </row>
    <row r="4572" spans="1:13">
      <c r="A4572" s="334" t="s">
        <v>806</v>
      </c>
      <c r="B4572" s="334" t="s">
        <v>52</v>
      </c>
      <c r="C4572" s="334" t="s">
        <v>52</v>
      </c>
      <c r="D4572" s="334" t="s">
        <v>1537</v>
      </c>
      <c r="E4572" s="334" t="s">
        <v>1555</v>
      </c>
      <c r="F4572" s="334" t="str">
        <f t="shared" si="216"/>
        <v>Dhaka OWN Non-PNP</v>
      </c>
      <c r="G4572" s="338">
        <v>3769598</v>
      </c>
      <c r="H4572" s="336">
        <v>550981.81324316608</v>
      </c>
      <c r="I4572" s="336">
        <v>11366.681790062983</v>
      </c>
      <c r="J4572" s="336"/>
      <c r="K4572" s="336"/>
      <c r="L4572" s="337">
        <f t="shared" si="214"/>
        <v>14.61646078025206</v>
      </c>
      <c r="M4572" s="337">
        <f t="shared" si="215"/>
        <v>0.30153564889579693</v>
      </c>
    </row>
    <row r="4573" spans="1:13">
      <c r="A4573" s="334" t="s">
        <v>807</v>
      </c>
      <c r="B4573" s="334" t="s">
        <v>52</v>
      </c>
      <c r="C4573" s="334" t="s">
        <v>52</v>
      </c>
      <c r="D4573" s="334" t="s">
        <v>1492</v>
      </c>
      <c r="E4573" s="334" t="s">
        <v>1555</v>
      </c>
      <c r="F4573" s="334" t="str">
        <f t="shared" si="216"/>
        <v>Dhaka OWN PNP</v>
      </c>
      <c r="G4573" s="338">
        <v>13122912</v>
      </c>
      <c r="H4573" s="336">
        <v>2127141.2425426329</v>
      </c>
      <c r="I4573" s="336">
        <v>36987.890500000001</v>
      </c>
      <c r="J4573" s="336"/>
      <c r="K4573" s="336"/>
      <c r="L4573" s="337">
        <f t="shared" si="214"/>
        <v>16.209369098433584</v>
      </c>
      <c r="M4573" s="337">
        <f t="shared" si="215"/>
        <v>0.28185733852364475</v>
      </c>
    </row>
    <row r="4574" spans="1:13">
      <c r="A4574" s="334" t="s">
        <v>808</v>
      </c>
      <c r="B4574" s="334" t="s">
        <v>52</v>
      </c>
      <c r="C4574" s="334" t="s">
        <v>52</v>
      </c>
      <c r="D4574" s="334" t="s">
        <v>1492</v>
      </c>
      <c r="E4574" s="334" t="s">
        <v>1555</v>
      </c>
      <c r="F4574" s="334" t="str">
        <f t="shared" si="216"/>
        <v>Dhaka OWN PNP</v>
      </c>
      <c r="G4574" s="338">
        <v>12544642</v>
      </c>
      <c r="H4574" s="336">
        <v>1884890.7833770842</v>
      </c>
      <c r="I4574" s="336">
        <v>39611.514000000003</v>
      </c>
      <c r="J4574" s="336"/>
      <c r="K4574" s="336"/>
      <c r="L4574" s="337">
        <f t="shared" si="214"/>
        <v>15.025464922610659</v>
      </c>
      <c r="M4574" s="337">
        <f t="shared" si="215"/>
        <v>0.31576440363941832</v>
      </c>
    </row>
    <row r="4575" spans="1:13">
      <c r="A4575" s="334" t="s">
        <v>809</v>
      </c>
      <c r="B4575" s="334" t="s">
        <v>52</v>
      </c>
      <c r="C4575" s="334" t="s">
        <v>1557</v>
      </c>
      <c r="D4575" s="334" t="s">
        <v>1492</v>
      </c>
      <c r="E4575" s="334" t="s">
        <v>1555</v>
      </c>
      <c r="F4575" s="334" t="str">
        <f t="shared" si="216"/>
        <v>DhakaGBUD OWN PNP</v>
      </c>
      <c r="G4575" s="338">
        <v>36354730</v>
      </c>
      <c r="H4575" s="336">
        <v>6154245.769531481</v>
      </c>
      <c r="I4575" s="336">
        <v>100060.484</v>
      </c>
      <c r="J4575" s="336"/>
      <c r="K4575" s="336"/>
      <c r="L4575" s="337">
        <f t="shared" si="214"/>
        <v>16.928322035486115</v>
      </c>
      <c r="M4575" s="337">
        <f t="shared" si="215"/>
        <v>0.27523374262441225</v>
      </c>
    </row>
    <row r="4576" spans="1:13">
      <c r="A4576" s="334" t="s">
        <v>810</v>
      </c>
      <c r="B4576" s="334" t="s">
        <v>52</v>
      </c>
      <c r="C4576" s="334" t="s">
        <v>52</v>
      </c>
      <c r="D4576" s="334" t="s">
        <v>1492</v>
      </c>
      <c r="E4576" s="334" t="s">
        <v>1555</v>
      </c>
      <c r="F4576" s="334" t="str">
        <f t="shared" si="216"/>
        <v>Dhaka OWN PNP</v>
      </c>
      <c r="G4576" s="338">
        <v>14201198</v>
      </c>
      <c r="H4576" s="336">
        <v>2175088.654874227</v>
      </c>
      <c r="I4576" s="336">
        <v>41040.713600000003</v>
      </c>
      <c r="J4576" s="336"/>
      <c r="K4576" s="336"/>
      <c r="L4576" s="337">
        <f t="shared" si="214"/>
        <v>15.316233566169748</v>
      </c>
      <c r="M4576" s="337">
        <f t="shared" si="215"/>
        <v>0.28899472847290775</v>
      </c>
    </row>
    <row r="4577" spans="1:13">
      <c r="A4577" s="334" t="s">
        <v>811</v>
      </c>
      <c r="B4577" s="334" t="s">
        <v>52</v>
      </c>
      <c r="C4577" s="334" t="s">
        <v>52</v>
      </c>
      <c r="D4577" s="334" t="s">
        <v>1492</v>
      </c>
      <c r="E4577" s="334" t="s">
        <v>1555</v>
      </c>
      <c r="F4577" s="334" t="str">
        <f t="shared" si="216"/>
        <v>Dhaka OWN PNP</v>
      </c>
      <c r="G4577" s="338">
        <v>11799085</v>
      </c>
      <c r="H4577" s="336">
        <v>1753979.0603302589</v>
      </c>
      <c r="I4577" s="336">
        <v>47196.340000000004</v>
      </c>
      <c r="J4577" s="336"/>
      <c r="K4577" s="336"/>
      <c r="L4577" s="337">
        <f t="shared" si="214"/>
        <v>14.865382021828463</v>
      </c>
      <c r="M4577" s="337">
        <f t="shared" si="215"/>
        <v>0.4</v>
      </c>
    </row>
    <row r="4578" spans="1:13">
      <c r="A4578" s="334" t="s">
        <v>812</v>
      </c>
      <c r="B4578" s="334" t="s">
        <v>52</v>
      </c>
      <c r="C4578" s="334" t="s">
        <v>1557</v>
      </c>
      <c r="D4578" s="334" t="s">
        <v>1492</v>
      </c>
      <c r="E4578" s="334" t="s">
        <v>1555</v>
      </c>
      <c r="F4578" s="334" t="str">
        <f t="shared" si="216"/>
        <v>DhakaGBUD OWN PNP</v>
      </c>
      <c r="G4578" s="338">
        <v>22847002</v>
      </c>
      <c r="H4578" s="336">
        <v>3830792.8910108251</v>
      </c>
      <c r="I4578" s="336">
        <v>60765.011400000003</v>
      </c>
      <c r="J4578" s="336"/>
      <c r="K4578" s="336"/>
      <c r="L4578" s="337">
        <f t="shared" si="214"/>
        <v>16.767157857345243</v>
      </c>
      <c r="M4578" s="337">
        <f t="shared" si="215"/>
        <v>0.26596492353788914</v>
      </c>
    </row>
    <row r="4579" spans="1:13">
      <c r="A4579" s="334" t="s">
        <v>813</v>
      </c>
      <c r="B4579" s="334" t="s">
        <v>52</v>
      </c>
      <c r="C4579" s="334" t="s">
        <v>1557</v>
      </c>
      <c r="D4579" s="334" t="s">
        <v>1492</v>
      </c>
      <c r="E4579" s="334" t="s">
        <v>1555</v>
      </c>
      <c r="F4579" s="334" t="str">
        <f t="shared" si="216"/>
        <v>DhakaGBUD OWN PNP</v>
      </c>
      <c r="G4579" s="338">
        <v>62157363</v>
      </c>
      <c r="H4579" s="336">
        <v>11142131.769272914</v>
      </c>
      <c r="I4579" s="336">
        <v>142495.6704</v>
      </c>
      <c r="J4579" s="336"/>
      <c r="K4579" s="336"/>
      <c r="L4579" s="337">
        <f t="shared" si="214"/>
        <v>17.925682866039399</v>
      </c>
      <c r="M4579" s="337">
        <f t="shared" si="215"/>
        <v>0.2292498644126843</v>
      </c>
    </row>
    <row r="4580" spans="1:13">
      <c r="A4580" s="334" t="s">
        <v>814</v>
      </c>
      <c r="B4580" s="334" t="s">
        <v>52</v>
      </c>
      <c r="C4580" s="334" t="s">
        <v>52</v>
      </c>
      <c r="D4580" s="334" t="s">
        <v>1492</v>
      </c>
      <c r="E4580" s="334" t="s">
        <v>1555</v>
      </c>
      <c r="F4580" s="334" t="str">
        <f t="shared" si="216"/>
        <v>Dhaka OWN PNP</v>
      </c>
      <c r="G4580" s="338">
        <v>18617139</v>
      </c>
      <c r="H4580" s="336">
        <v>3222044.2217310332</v>
      </c>
      <c r="I4580" s="336">
        <v>183075.14552417782</v>
      </c>
      <c r="J4580" s="336"/>
      <c r="K4580" s="336"/>
      <c r="L4580" s="337">
        <f t="shared" si="214"/>
        <v>17.306870952250144</v>
      </c>
      <c r="M4580" s="337">
        <f t="shared" si="215"/>
        <v>0.98336884912433553</v>
      </c>
    </row>
    <row r="4581" spans="1:13">
      <c r="A4581" s="334" t="s">
        <v>815</v>
      </c>
      <c r="B4581" s="334" t="s">
        <v>52</v>
      </c>
      <c r="C4581" s="334" t="s">
        <v>1557</v>
      </c>
      <c r="D4581" s="334" t="s">
        <v>1492</v>
      </c>
      <c r="E4581" s="334" t="s">
        <v>1555</v>
      </c>
      <c r="F4581" s="334" t="str">
        <f t="shared" si="216"/>
        <v>DhakaGBUD OWN PNP</v>
      </c>
      <c r="G4581" s="338">
        <v>14163382</v>
      </c>
      <c r="H4581" s="336">
        <v>2476263.5392224845</v>
      </c>
      <c r="I4581" s="336">
        <v>39611.956899999997</v>
      </c>
      <c r="J4581" s="336"/>
      <c r="K4581" s="336"/>
      <c r="L4581" s="337">
        <f t="shared" si="214"/>
        <v>17.483561053585113</v>
      </c>
      <c r="M4581" s="337">
        <f t="shared" si="215"/>
        <v>0.27967865937669406</v>
      </c>
    </row>
    <row r="4582" spans="1:13">
      <c r="A4582" s="334" t="s">
        <v>816</v>
      </c>
      <c r="B4582" s="334" t="s">
        <v>52</v>
      </c>
      <c r="C4582" s="334" t="s">
        <v>52</v>
      </c>
      <c r="D4582" s="334" t="s">
        <v>1492</v>
      </c>
      <c r="E4582" s="334" t="s">
        <v>1555</v>
      </c>
      <c r="F4582" s="334" t="str">
        <f t="shared" si="216"/>
        <v>Dhaka OWN PNP</v>
      </c>
      <c r="G4582" s="338">
        <v>8548743</v>
      </c>
      <c r="H4582" s="336">
        <v>1267876.6650690932</v>
      </c>
      <c r="I4582" s="336">
        <v>0</v>
      </c>
      <c r="J4582" s="336"/>
      <c r="K4582" s="336"/>
      <c r="L4582" s="337">
        <f t="shared" si="214"/>
        <v>14.831147281759355</v>
      </c>
      <c r="M4582" s="337">
        <f t="shared" si="215"/>
        <v>0</v>
      </c>
    </row>
    <row r="4583" spans="1:13">
      <c r="A4583" s="334" t="s">
        <v>817</v>
      </c>
      <c r="B4583" s="334" t="s">
        <v>52</v>
      </c>
      <c r="C4583" s="334" t="s">
        <v>52</v>
      </c>
      <c r="D4583" s="334" t="s">
        <v>1537</v>
      </c>
      <c r="E4583" s="334" t="s">
        <v>1555</v>
      </c>
      <c r="F4583" s="334" t="str">
        <f t="shared" si="216"/>
        <v>Dhaka OWN Non-PNP</v>
      </c>
      <c r="G4583" s="338">
        <v>2532202</v>
      </c>
      <c r="H4583" s="336">
        <v>381948.79421641468</v>
      </c>
      <c r="I4583" s="336">
        <v>-2.1827872842550278E-11</v>
      </c>
      <c r="J4583" s="336"/>
      <c r="K4583" s="336"/>
      <c r="L4583" s="337">
        <f t="shared" si="214"/>
        <v>15.083662133448069</v>
      </c>
      <c r="M4583" s="337">
        <f t="shared" si="215"/>
        <v>-8.6201151576968488E-16</v>
      </c>
    </row>
    <row r="4584" spans="1:13">
      <c r="A4584" s="334" t="s">
        <v>818</v>
      </c>
      <c r="B4584" s="334" t="s">
        <v>52</v>
      </c>
      <c r="C4584" s="334" t="s">
        <v>52</v>
      </c>
      <c r="D4584" s="334" t="s">
        <v>1492</v>
      </c>
      <c r="E4584" s="334" t="s">
        <v>1555</v>
      </c>
      <c r="F4584" s="334" t="str">
        <f t="shared" si="216"/>
        <v>Dhaka OWN PNP</v>
      </c>
      <c r="G4584" s="338">
        <v>9065164</v>
      </c>
      <c r="H4584" s="336">
        <v>1410742.0341816968</v>
      </c>
      <c r="I4584" s="336">
        <v>30733.7641</v>
      </c>
      <c r="J4584" s="336"/>
      <c r="K4584" s="336"/>
      <c r="L4584" s="337">
        <f t="shared" si="214"/>
        <v>15.562234000197867</v>
      </c>
      <c r="M4584" s="337">
        <f t="shared" si="215"/>
        <v>0.33903152882838083</v>
      </c>
    </row>
    <row r="4585" spans="1:13">
      <c r="A4585" s="334" t="s">
        <v>819</v>
      </c>
      <c r="B4585" s="334" t="s">
        <v>52</v>
      </c>
      <c r="C4585" s="334" t="s">
        <v>52</v>
      </c>
      <c r="D4585" s="334" t="s">
        <v>1492</v>
      </c>
      <c r="E4585" s="334" t="s">
        <v>1555</v>
      </c>
      <c r="F4585" s="334" t="str">
        <f t="shared" si="216"/>
        <v>Dhaka OWN PNP</v>
      </c>
      <c r="G4585" s="338">
        <v>12345744</v>
      </c>
      <c r="H4585" s="336">
        <v>1761816.6619363867</v>
      </c>
      <c r="I4585" s="336">
        <v>38471.841999999997</v>
      </c>
      <c r="J4585" s="336"/>
      <c r="K4585" s="336"/>
      <c r="L4585" s="337">
        <f t="shared" si="214"/>
        <v>14.270639841036608</v>
      </c>
      <c r="M4585" s="337">
        <f t="shared" si="215"/>
        <v>0.31162027983084695</v>
      </c>
    </row>
    <row r="4586" spans="1:13">
      <c r="A4586" s="334" t="s">
        <v>820</v>
      </c>
      <c r="B4586" s="334" t="s">
        <v>52</v>
      </c>
      <c r="C4586" s="334" t="s">
        <v>52</v>
      </c>
      <c r="D4586" s="334" t="s">
        <v>1492</v>
      </c>
      <c r="E4586" s="334" t="s">
        <v>1555</v>
      </c>
      <c r="F4586" s="334" t="str">
        <f t="shared" si="216"/>
        <v>Dhaka OWN PNP</v>
      </c>
      <c r="G4586" s="338">
        <v>15007559</v>
      </c>
      <c r="H4586" s="336">
        <v>2262441.2736577569</v>
      </c>
      <c r="I4586" s="336">
        <v>47658.091099999998</v>
      </c>
      <c r="J4586" s="336"/>
      <c r="K4586" s="336"/>
      <c r="L4586" s="337">
        <f t="shared" si="214"/>
        <v>15.075344855600814</v>
      </c>
      <c r="M4586" s="337">
        <f t="shared" si="215"/>
        <v>0.31756057797274029</v>
      </c>
    </row>
    <row r="4587" spans="1:13">
      <c r="A4587" s="334" t="s">
        <v>821</v>
      </c>
      <c r="B4587" s="334" t="s">
        <v>52</v>
      </c>
      <c r="C4587" s="334" t="s">
        <v>52</v>
      </c>
      <c r="D4587" s="334" t="s">
        <v>1492</v>
      </c>
      <c r="E4587" s="334" t="s">
        <v>1555</v>
      </c>
      <c r="F4587" s="334" t="str">
        <f t="shared" si="216"/>
        <v>Dhaka OWN PNP</v>
      </c>
      <c r="G4587" s="338">
        <v>20166712</v>
      </c>
      <c r="H4587" s="336">
        <v>3297947.2771448824</v>
      </c>
      <c r="I4587" s="336">
        <v>58063.850299999998</v>
      </c>
      <c r="J4587" s="336"/>
      <c r="K4587" s="336"/>
      <c r="L4587" s="337">
        <f t="shared" si="214"/>
        <v>16.353420811210487</v>
      </c>
      <c r="M4587" s="337">
        <f t="shared" si="215"/>
        <v>0.2879192716194886</v>
      </c>
    </row>
    <row r="4588" spans="1:13">
      <c r="A4588" s="334" t="s">
        <v>822</v>
      </c>
      <c r="B4588" s="334" t="s">
        <v>52</v>
      </c>
      <c r="C4588" s="334" t="s">
        <v>1557</v>
      </c>
      <c r="D4588" s="334" t="s">
        <v>1492</v>
      </c>
      <c r="E4588" s="334" t="s">
        <v>1555</v>
      </c>
      <c r="F4588" s="334" t="str">
        <f t="shared" si="216"/>
        <v>DhakaGBUD OWN PNP</v>
      </c>
      <c r="G4588" s="338">
        <v>7940197</v>
      </c>
      <c r="H4588" s="336">
        <v>1166896.3646805284</v>
      </c>
      <c r="I4588" s="336">
        <v>26786.424299999999</v>
      </c>
      <c r="J4588" s="336"/>
      <c r="K4588" s="336"/>
      <c r="L4588" s="337">
        <f t="shared" si="214"/>
        <v>14.696063141513093</v>
      </c>
      <c r="M4588" s="337">
        <f t="shared" si="215"/>
        <v>0.33735213748475007</v>
      </c>
    </row>
    <row r="4589" spans="1:13">
      <c r="A4589" s="334" t="s">
        <v>823</v>
      </c>
      <c r="B4589" s="334" t="s">
        <v>52</v>
      </c>
      <c r="C4589" s="334" t="s">
        <v>1557</v>
      </c>
      <c r="D4589" s="334" t="s">
        <v>1492</v>
      </c>
      <c r="E4589" s="334" t="s">
        <v>1555</v>
      </c>
      <c r="F4589" s="334" t="str">
        <f t="shared" si="216"/>
        <v>DhakaGBUD OWN PNP</v>
      </c>
      <c r="G4589" s="338">
        <v>31965839</v>
      </c>
      <c r="H4589" s="336">
        <v>5065375.1780093815</v>
      </c>
      <c r="I4589" s="336">
        <v>83480.578399999999</v>
      </c>
      <c r="J4589" s="336"/>
      <c r="K4589" s="336"/>
      <c r="L4589" s="337">
        <f t="shared" si="214"/>
        <v>15.846213759661937</v>
      </c>
      <c r="M4589" s="337">
        <f t="shared" si="215"/>
        <v>0.26115559926332604</v>
      </c>
    </row>
    <row r="4590" spans="1:13">
      <c r="A4590" s="334" t="s">
        <v>824</v>
      </c>
      <c r="B4590" s="334" t="s">
        <v>52</v>
      </c>
      <c r="C4590" s="334" t="s">
        <v>1557</v>
      </c>
      <c r="D4590" s="334" t="s">
        <v>1492</v>
      </c>
      <c r="E4590" s="334" t="s">
        <v>1555</v>
      </c>
      <c r="F4590" s="334" t="str">
        <f t="shared" si="216"/>
        <v>DhakaGBUD OWN PNP</v>
      </c>
      <c r="G4590" s="338">
        <v>24078309</v>
      </c>
      <c r="H4590" s="336">
        <v>4077959.434446787</v>
      </c>
      <c r="I4590" s="336">
        <v>296576</v>
      </c>
      <c r="J4590" s="336"/>
      <c r="K4590" s="336"/>
      <c r="L4590" s="337">
        <f t="shared" si="214"/>
        <v>16.936236819814827</v>
      </c>
      <c r="M4590" s="337">
        <f t="shared" si="215"/>
        <v>1.2317144031999923</v>
      </c>
    </row>
    <row r="4591" spans="1:13">
      <c r="A4591" s="334" t="s">
        <v>825</v>
      </c>
      <c r="B4591" s="334" t="s">
        <v>52</v>
      </c>
      <c r="C4591" s="334" t="s">
        <v>52</v>
      </c>
      <c r="D4591" s="334" t="s">
        <v>1537</v>
      </c>
      <c r="E4591" s="334" t="s">
        <v>1555</v>
      </c>
      <c r="F4591" s="334" t="str">
        <f t="shared" si="216"/>
        <v>Dhaka OWN Non-PNP</v>
      </c>
      <c r="G4591" s="338">
        <v>1316933</v>
      </c>
      <c r="H4591" s="336">
        <v>197259.27992882492</v>
      </c>
      <c r="I4591" s="336">
        <v>5267.732</v>
      </c>
      <c r="J4591" s="336"/>
      <c r="K4591" s="336"/>
      <c r="L4591" s="337">
        <f t="shared" si="214"/>
        <v>14.97868759677409</v>
      </c>
      <c r="M4591" s="337">
        <f t="shared" si="215"/>
        <v>0.4</v>
      </c>
    </row>
    <row r="4592" spans="1:13">
      <c r="A4592" s="334" t="s">
        <v>826</v>
      </c>
      <c r="B4592" s="334" t="s">
        <v>52</v>
      </c>
      <c r="C4592" s="334" t="s">
        <v>52</v>
      </c>
      <c r="D4592" s="334" t="s">
        <v>1492</v>
      </c>
      <c r="E4592" s="334" t="s">
        <v>1555</v>
      </c>
      <c r="F4592" s="334" t="str">
        <f t="shared" si="216"/>
        <v>Dhaka OWN PNP</v>
      </c>
      <c r="G4592" s="338">
        <v>15887026</v>
      </c>
      <c r="H4592" s="336">
        <v>2437010.3526056074</v>
      </c>
      <c r="I4592" s="336">
        <v>40669.855799999998</v>
      </c>
      <c r="J4592" s="336"/>
      <c r="K4592" s="336"/>
      <c r="L4592" s="337">
        <f t="shared" si="214"/>
        <v>15.339625884703704</v>
      </c>
      <c r="M4592" s="337">
        <f t="shared" si="215"/>
        <v>0.25599414138303794</v>
      </c>
    </row>
    <row r="4593" spans="1:13">
      <c r="A4593" s="334" t="s">
        <v>827</v>
      </c>
      <c r="B4593" s="334" t="s">
        <v>52</v>
      </c>
      <c r="C4593" s="334" t="s">
        <v>1557</v>
      </c>
      <c r="D4593" s="334" t="s">
        <v>1492</v>
      </c>
      <c r="E4593" s="334" t="s">
        <v>1555</v>
      </c>
      <c r="F4593" s="334" t="str">
        <f t="shared" si="216"/>
        <v>DhakaGBUD OWN PNP</v>
      </c>
      <c r="G4593" s="338">
        <v>29320028</v>
      </c>
      <c r="H4593" s="336">
        <v>5083842.9252397977</v>
      </c>
      <c r="I4593" s="336">
        <v>220318.81906872359</v>
      </c>
      <c r="J4593" s="336"/>
      <c r="K4593" s="336"/>
      <c r="L4593" s="337">
        <f t="shared" si="214"/>
        <v>17.339147579394528</v>
      </c>
      <c r="M4593" s="337">
        <f t="shared" si="215"/>
        <v>0.75142772397326352</v>
      </c>
    </row>
    <row r="4594" spans="1:13">
      <c r="A4594" s="334" t="s">
        <v>828</v>
      </c>
      <c r="B4594" s="334" t="s">
        <v>52</v>
      </c>
      <c r="C4594" s="334" t="s">
        <v>52</v>
      </c>
      <c r="D4594" s="334" t="s">
        <v>1492</v>
      </c>
      <c r="E4594" s="334" t="s">
        <v>1555</v>
      </c>
      <c r="F4594" s="334" t="str">
        <f t="shared" si="216"/>
        <v>Dhaka OWN PNP</v>
      </c>
      <c r="G4594" s="338">
        <v>12881696</v>
      </c>
      <c r="H4594" s="336">
        <v>2332368.5861234399</v>
      </c>
      <c r="I4594" s="336">
        <v>46237.852700000003</v>
      </c>
      <c r="J4594" s="336"/>
      <c r="K4594" s="336"/>
      <c r="L4594" s="337">
        <f t="shared" si="214"/>
        <v>18.106067602615681</v>
      </c>
      <c r="M4594" s="337">
        <f t="shared" si="215"/>
        <v>0.35894227514762034</v>
      </c>
    </row>
    <row r="4595" spans="1:13">
      <c r="A4595" s="334" t="s">
        <v>829</v>
      </c>
      <c r="B4595" s="334" t="s">
        <v>52</v>
      </c>
      <c r="C4595" s="334" t="s">
        <v>52</v>
      </c>
      <c r="D4595" s="334" t="s">
        <v>1492</v>
      </c>
      <c r="E4595" s="334" t="s">
        <v>1555</v>
      </c>
      <c r="F4595" s="334" t="str">
        <f t="shared" si="216"/>
        <v>Dhaka OWN PNP</v>
      </c>
      <c r="G4595" s="338">
        <v>4980703</v>
      </c>
      <c r="H4595" s="336">
        <v>790462.90189104713</v>
      </c>
      <c r="I4595" s="336">
        <v>18031.525399999999</v>
      </c>
      <c r="J4595" s="336"/>
      <c r="K4595" s="336"/>
      <c r="L4595" s="337">
        <f t="shared" si="214"/>
        <v>15.870508679016741</v>
      </c>
      <c r="M4595" s="337">
        <f t="shared" si="215"/>
        <v>0.36202771777397685</v>
      </c>
    </row>
    <row r="4596" spans="1:13">
      <c r="A4596" s="334" t="s">
        <v>830</v>
      </c>
      <c r="B4596" s="334" t="s">
        <v>52</v>
      </c>
      <c r="C4596" s="334" t="s">
        <v>52</v>
      </c>
      <c r="D4596" s="334" t="s">
        <v>1492</v>
      </c>
      <c r="E4596" s="334" t="s">
        <v>1555</v>
      </c>
      <c r="F4596" s="334" t="str">
        <f t="shared" si="216"/>
        <v>Dhaka OWN PNP</v>
      </c>
      <c r="G4596" s="338">
        <v>8745641</v>
      </c>
      <c r="H4596" s="336">
        <v>1386536.571692294</v>
      </c>
      <c r="I4596" s="336">
        <v>24860.557499999999</v>
      </c>
      <c r="J4596" s="336"/>
      <c r="K4596" s="336"/>
      <c r="L4596" s="337">
        <f t="shared" si="214"/>
        <v>15.854030272821557</v>
      </c>
      <c r="M4596" s="337">
        <f t="shared" si="215"/>
        <v>0.28426226848323638</v>
      </c>
    </row>
    <row r="4597" spans="1:13">
      <c r="A4597" s="334" t="s">
        <v>831</v>
      </c>
      <c r="B4597" s="334" t="s">
        <v>52</v>
      </c>
      <c r="C4597" s="334" t="s">
        <v>52</v>
      </c>
      <c r="D4597" s="334" t="s">
        <v>1492</v>
      </c>
      <c r="E4597" s="334" t="s">
        <v>1555</v>
      </c>
      <c r="F4597" s="334" t="str">
        <f t="shared" si="216"/>
        <v>Dhaka OWN PNP</v>
      </c>
      <c r="G4597" s="338">
        <v>12127656</v>
      </c>
      <c r="H4597" s="336">
        <v>2069519.1938107843</v>
      </c>
      <c r="I4597" s="336">
        <v>42854.7503</v>
      </c>
      <c r="J4597" s="336"/>
      <c r="K4597" s="336"/>
      <c r="L4597" s="337">
        <f t="shared" si="214"/>
        <v>17.064461539895131</v>
      </c>
      <c r="M4597" s="337">
        <f t="shared" si="215"/>
        <v>0.35336383469320037</v>
      </c>
    </row>
    <row r="4598" spans="1:13">
      <c r="A4598" s="334" t="s">
        <v>832</v>
      </c>
      <c r="B4598" s="334" t="s">
        <v>52</v>
      </c>
      <c r="C4598" s="334" t="s">
        <v>52</v>
      </c>
      <c r="D4598" s="334" t="s">
        <v>1537</v>
      </c>
      <c r="E4598" s="334" t="s">
        <v>1555</v>
      </c>
      <c r="F4598" s="334" t="str">
        <f t="shared" si="216"/>
        <v>Dhaka OWN Non-PNP</v>
      </c>
      <c r="G4598" s="338">
        <v>2962565</v>
      </c>
      <c r="H4598" s="336">
        <v>518708.7267321056</v>
      </c>
      <c r="I4598" s="336">
        <v>11850.26</v>
      </c>
      <c r="J4598" s="336"/>
      <c r="K4598" s="336"/>
      <c r="L4598" s="337">
        <f t="shared" si="214"/>
        <v>17.508771174036877</v>
      </c>
      <c r="M4598" s="337">
        <f t="shared" si="215"/>
        <v>0.4</v>
      </c>
    </row>
    <row r="4599" spans="1:13">
      <c r="A4599" s="334" t="s">
        <v>833</v>
      </c>
      <c r="B4599" s="334" t="s">
        <v>542</v>
      </c>
      <c r="C4599" s="334" t="s">
        <v>52</v>
      </c>
      <c r="D4599" s="334" t="s">
        <v>1537</v>
      </c>
      <c r="E4599" s="334" t="s">
        <v>1555</v>
      </c>
      <c r="F4599" s="334" t="str">
        <f t="shared" si="216"/>
        <v>Dhaka OWN Non-PNP</v>
      </c>
      <c r="G4599" s="338">
        <v>4965154</v>
      </c>
      <c r="H4599" s="336">
        <v>784543.01716951223</v>
      </c>
      <c r="I4599" s="336">
        <v>19860.616000000002</v>
      </c>
      <c r="J4599" s="336"/>
      <c r="K4599" s="336"/>
      <c r="L4599" s="337">
        <f t="shared" si="214"/>
        <v>15.800980536948344</v>
      </c>
      <c r="M4599" s="337">
        <f t="shared" si="215"/>
        <v>0.4</v>
      </c>
    </row>
    <row r="4600" spans="1:13">
      <c r="A4600" s="334" t="s">
        <v>834</v>
      </c>
      <c r="B4600" s="334" t="s">
        <v>52</v>
      </c>
      <c r="C4600" s="334" t="s">
        <v>52</v>
      </c>
      <c r="D4600" s="334" t="s">
        <v>1492</v>
      </c>
      <c r="E4600" s="334" t="s">
        <v>1555</v>
      </c>
      <c r="F4600" s="334" t="str">
        <f t="shared" si="216"/>
        <v>Dhaka OWN PNP</v>
      </c>
      <c r="G4600" s="338">
        <v>12272671</v>
      </c>
      <c r="H4600" s="336">
        <v>2053661.7174863245</v>
      </c>
      <c r="I4600" s="336">
        <v>41803.6927</v>
      </c>
      <c r="J4600" s="336"/>
      <c r="K4600" s="336"/>
      <c r="L4600" s="337">
        <f t="shared" si="214"/>
        <v>16.733616646990086</v>
      </c>
      <c r="M4600" s="337">
        <f t="shared" si="215"/>
        <v>0.34062424308449235</v>
      </c>
    </row>
    <row r="4601" spans="1:13">
      <c r="A4601" s="334" t="s">
        <v>1558</v>
      </c>
      <c r="B4601" s="334" t="s">
        <v>52</v>
      </c>
      <c r="C4601" s="334" t="s">
        <v>52</v>
      </c>
      <c r="D4601" s="334" t="s">
        <v>1492</v>
      </c>
      <c r="E4601" s="334" t="s">
        <v>1555</v>
      </c>
      <c r="F4601" s="334" t="str">
        <f t="shared" si="216"/>
        <v>Dhaka OWN PNP</v>
      </c>
      <c r="G4601" s="338">
        <v>29329549</v>
      </c>
      <c r="H4601" s="336">
        <v>4805568.6344541283</v>
      </c>
      <c r="I4601" s="336">
        <v>84784.686700000006</v>
      </c>
      <c r="J4601" s="336"/>
      <c r="K4601" s="336"/>
      <c r="L4601" s="337">
        <f t="shared" si="214"/>
        <v>16.384734161626994</v>
      </c>
      <c r="M4601" s="337">
        <f t="shared" si="215"/>
        <v>0.28907599874788392</v>
      </c>
    </row>
    <row r="4602" spans="1:13">
      <c r="A4602" s="334" t="s">
        <v>909</v>
      </c>
      <c r="B4602" s="334" t="s">
        <v>52</v>
      </c>
      <c r="C4602" s="334" t="s">
        <v>52</v>
      </c>
      <c r="D4602" s="334" t="s">
        <v>1492</v>
      </c>
      <c r="E4602" s="334" t="s">
        <v>1555</v>
      </c>
      <c r="F4602" s="334" t="str">
        <f t="shared" si="216"/>
        <v>Dhaka OWN PNP</v>
      </c>
      <c r="G4602" s="338">
        <v>12303323</v>
      </c>
      <c r="H4602" s="336">
        <v>1690878.9282886651</v>
      </c>
      <c r="I4602" s="336">
        <v>39719.856800000001</v>
      </c>
      <c r="J4602" s="336"/>
      <c r="K4602" s="336"/>
      <c r="L4602" s="337">
        <f t="shared" si="214"/>
        <v>13.74327023917575</v>
      </c>
      <c r="M4602" s="337">
        <f t="shared" si="215"/>
        <v>0.32283844616612928</v>
      </c>
    </row>
    <row r="4603" spans="1:13">
      <c r="A4603" s="334" t="s">
        <v>1559</v>
      </c>
      <c r="B4603" s="334" t="s">
        <v>52</v>
      </c>
      <c r="C4603" s="334" t="s">
        <v>52</v>
      </c>
      <c r="D4603" s="334" t="s">
        <v>1492</v>
      </c>
      <c r="E4603" s="334" t="s">
        <v>1555</v>
      </c>
      <c r="F4603" s="334" t="str">
        <f t="shared" si="216"/>
        <v>Dhaka OWN PNP</v>
      </c>
      <c r="G4603" s="338">
        <v>9596918</v>
      </c>
      <c r="H4603" s="336">
        <v>1541686.5065384679</v>
      </c>
      <c r="I4603" s="336">
        <v>116530.01472016913</v>
      </c>
      <c r="J4603" s="336"/>
      <c r="K4603" s="336"/>
      <c r="L4603" s="337">
        <f t="shared" si="214"/>
        <v>16.064391782220792</v>
      </c>
      <c r="M4603" s="337">
        <f t="shared" si="215"/>
        <v>1.2142441429651596</v>
      </c>
    </row>
    <row r="4604" spans="1:13">
      <c r="A4604" s="334" t="s">
        <v>1560</v>
      </c>
      <c r="B4604" s="334" t="s">
        <v>52</v>
      </c>
      <c r="C4604" s="334" t="s">
        <v>1557</v>
      </c>
      <c r="D4604" s="334" t="s">
        <v>1492</v>
      </c>
      <c r="E4604" s="334" t="s">
        <v>1555</v>
      </c>
      <c r="F4604" s="334" t="str">
        <f t="shared" si="216"/>
        <v>DhakaGBUD OWN PNP</v>
      </c>
      <c r="G4604" s="338">
        <v>59181220</v>
      </c>
      <c r="H4604" s="336">
        <v>10386829.773671607</v>
      </c>
      <c r="I4604" s="336">
        <v>1359631.0989354607</v>
      </c>
      <c r="J4604" s="336"/>
      <c r="K4604" s="336"/>
      <c r="L4604" s="337">
        <f t="shared" si="214"/>
        <v>17.550888227163291</v>
      </c>
      <c r="M4604" s="337">
        <f t="shared" si="215"/>
        <v>2.2974029581266842</v>
      </c>
    </row>
    <row r="4605" spans="1:13">
      <c r="A4605" s="334" t="s">
        <v>774</v>
      </c>
      <c r="B4605" s="334" t="s">
        <v>189</v>
      </c>
      <c r="C4605" s="334" t="s">
        <v>189</v>
      </c>
      <c r="D4605" s="334" t="s">
        <v>1492</v>
      </c>
      <c r="E4605" s="334" t="s">
        <v>1555</v>
      </c>
      <c r="F4605" s="334" t="str">
        <f t="shared" si="216"/>
        <v>Barishal OWN PNP</v>
      </c>
      <c r="G4605" s="338">
        <v>8883683</v>
      </c>
      <c r="H4605" s="336">
        <v>1379935.5372713902</v>
      </c>
      <c r="I4605" s="336">
        <v>30028.448</v>
      </c>
      <c r="J4605" s="336"/>
      <c r="K4605" s="336"/>
      <c r="L4605" s="337">
        <f t="shared" si="214"/>
        <v>15.533372107845251</v>
      </c>
      <c r="M4605" s="337">
        <f t="shared" si="215"/>
        <v>0.33801800446954267</v>
      </c>
    </row>
    <row r="4606" spans="1:13">
      <c r="A4606" s="334" t="s">
        <v>840</v>
      </c>
      <c r="B4606" s="334" t="s">
        <v>159</v>
      </c>
      <c r="C4606" s="334" t="s">
        <v>159</v>
      </c>
      <c r="D4606" s="334" t="s">
        <v>1537</v>
      </c>
      <c r="E4606" s="334" t="s">
        <v>1555</v>
      </c>
      <c r="F4606" s="334" t="str">
        <f t="shared" si="216"/>
        <v>Khulna OWN Non-PNP</v>
      </c>
      <c r="G4606" s="338">
        <v>6542428</v>
      </c>
      <c r="H4606" s="336">
        <v>965070.74786779622</v>
      </c>
      <c r="I4606" s="336">
        <v>26169.712</v>
      </c>
      <c r="J4606" s="336"/>
      <c r="K4606" s="336"/>
      <c r="L4606" s="337">
        <f t="shared" si="214"/>
        <v>14.750957104423559</v>
      </c>
      <c r="M4606" s="337">
        <f t="shared" si="215"/>
        <v>0.4</v>
      </c>
    </row>
    <row r="4607" spans="1:13">
      <c r="A4607" s="334" t="s">
        <v>841</v>
      </c>
      <c r="B4607" s="334" t="s">
        <v>159</v>
      </c>
      <c r="C4607" s="334" t="s">
        <v>159</v>
      </c>
      <c r="D4607" s="334" t="s">
        <v>1492</v>
      </c>
      <c r="E4607" s="334" t="s">
        <v>1555</v>
      </c>
      <c r="F4607" s="334" t="str">
        <f t="shared" si="216"/>
        <v>Khulna OWN PNP</v>
      </c>
      <c r="G4607" s="338">
        <v>6550365</v>
      </c>
      <c r="H4607" s="336">
        <v>862742.78223452799</v>
      </c>
      <c r="I4607" s="336">
        <v>22345.9175</v>
      </c>
      <c r="J4607" s="336"/>
      <c r="K4607" s="336"/>
      <c r="L4607" s="337">
        <f t="shared" si="214"/>
        <v>13.170911578736879</v>
      </c>
      <c r="M4607" s="337">
        <f t="shared" si="215"/>
        <v>0.34114003570793383</v>
      </c>
    </row>
    <row r="4608" spans="1:13">
      <c r="A4608" s="334" t="s">
        <v>919</v>
      </c>
      <c r="B4608" s="334" t="s">
        <v>159</v>
      </c>
      <c r="C4608" s="334" t="s">
        <v>159</v>
      </c>
      <c r="D4608" s="334" t="s">
        <v>1492</v>
      </c>
      <c r="E4608" s="334" t="s">
        <v>1555</v>
      </c>
      <c r="F4608" s="334" t="str">
        <f t="shared" si="216"/>
        <v>Khulna OWN PNP</v>
      </c>
      <c r="G4608" s="338">
        <v>5258907</v>
      </c>
      <c r="H4608" s="336">
        <v>728533.32816912362</v>
      </c>
      <c r="I4608" s="336">
        <v>-5.8207660913467407E-11</v>
      </c>
      <c r="J4608" s="336"/>
      <c r="K4608" s="336"/>
      <c r="L4608" s="337">
        <f t="shared" si="214"/>
        <v>13.853322147912554</v>
      </c>
      <c r="M4608" s="337">
        <f t="shared" si="215"/>
        <v>-1.1068395184297309E-15</v>
      </c>
    </row>
    <row r="4609" spans="1:13">
      <c r="A4609" s="334" t="s">
        <v>842</v>
      </c>
      <c r="B4609" s="334" t="s">
        <v>150</v>
      </c>
      <c r="C4609" s="334" t="s">
        <v>107</v>
      </c>
      <c r="D4609" s="334" t="s">
        <v>1492</v>
      </c>
      <c r="E4609" s="334" t="s">
        <v>1555</v>
      </c>
      <c r="F4609" s="334" t="str">
        <f t="shared" si="216"/>
        <v>Rajshahi OWN PNP</v>
      </c>
      <c r="G4609" s="338">
        <v>12108279</v>
      </c>
      <c r="H4609" s="336">
        <v>1754465.5013062349</v>
      </c>
      <c r="I4609" s="336">
        <v>35186.9516</v>
      </c>
      <c r="J4609" s="336"/>
      <c r="K4609" s="336"/>
      <c r="L4609" s="337">
        <f t="shared" si="214"/>
        <v>14.489800749604754</v>
      </c>
      <c r="M4609" s="337">
        <f t="shared" si="215"/>
        <v>0.29060241839488504</v>
      </c>
    </row>
    <row r="4610" spans="1:13">
      <c r="A4610" s="334" t="s">
        <v>843</v>
      </c>
      <c r="B4610" s="334" t="s">
        <v>1562</v>
      </c>
      <c r="C4610" s="334" t="s">
        <v>107</v>
      </c>
      <c r="D4610" s="334" t="s">
        <v>1537</v>
      </c>
      <c r="E4610" s="334" t="s">
        <v>1555</v>
      </c>
      <c r="F4610" s="334" t="str">
        <f t="shared" si="216"/>
        <v>Rajshahi OWN Non-PNP</v>
      </c>
      <c r="G4610" s="338">
        <v>3168752</v>
      </c>
      <c r="H4610" s="336">
        <v>531424.11811822932</v>
      </c>
      <c r="I4610" s="336">
        <v>12675.008</v>
      </c>
      <c r="J4610" s="336"/>
      <c r="K4610" s="336"/>
      <c r="L4610" s="337">
        <f t="shared" si="214"/>
        <v>16.770770262811016</v>
      </c>
      <c r="M4610" s="337">
        <f t="shared" si="215"/>
        <v>0.4</v>
      </c>
    </row>
    <row r="4611" spans="1:13">
      <c r="A4611" s="334" t="s">
        <v>844</v>
      </c>
      <c r="B4611" s="334" t="s">
        <v>1563</v>
      </c>
      <c r="C4611" s="334" t="s">
        <v>107</v>
      </c>
      <c r="D4611" s="334" t="s">
        <v>1537</v>
      </c>
      <c r="E4611" s="334" t="s">
        <v>1555</v>
      </c>
      <c r="F4611" s="334" t="str">
        <f t="shared" si="216"/>
        <v>Rajshahi OWN Non-PNP</v>
      </c>
      <c r="G4611" s="338">
        <v>3883194</v>
      </c>
      <c r="H4611" s="336">
        <v>624862.48983746371</v>
      </c>
      <c r="I4611" s="336">
        <v>15532.776</v>
      </c>
      <c r="J4611" s="336"/>
      <c r="K4611" s="336"/>
      <c r="L4611" s="337">
        <f t="shared" ref="L4611:L4674" si="217">(H4611/G4611)*100</f>
        <v>16.091456925341966</v>
      </c>
      <c r="M4611" s="337">
        <f t="shared" ref="M4611:M4674" si="218">(I4611/G4611)*100</f>
        <v>0.4</v>
      </c>
    </row>
    <row r="4612" spans="1:13">
      <c r="A4612" s="334" t="s">
        <v>913</v>
      </c>
      <c r="B4612" s="334" t="s">
        <v>107</v>
      </c>
      <c r="C4612" s="334" t="s">
        <v>107</v>
      </c>
      <c r="D4612" s="334" t="s">
        <v>1492</v>
      </c>
      <c r="E4612" s="334" t="s">
        <v>1555</v>
      </c>
      <c r="F4612" s="334" t="str">
        <f t="shared" ref="F4612:F4675" si="219">CONCATENATE(C4612," ",E4612," ",D4612)</f>
        <v>Rajshahi OWN PNP</v>
      </c>
      <c r="G4612" s="338">
        <v>8331959</v>
      </c>
      <c r="H4612" s="336">
        <v>1229132.4067220532</v>
      </c>
      <c r="I4612" s="336">
        <v>27968.300800000001</v>
      </c>
      <c r="J4612" s="336"/>
      <c r="K4612" s="336"/>
      <c r="L4612" s="337">
        <f t="shared" si="217"/>
        <v>14.752021784097272</v>
      </c>
      <c r="M4612" s="337">
        <f t="shared" si="218"/>
        <v>0.33567496911590661</v>
      </c>
    </row>
    <row r="4613" spans="1:13">
      <c r="A4613" s="334" t="s">
        <v>845</v>
      </c>
      <c r="B4613" s="334" t="s">
        <v>131</v>
      </c>
      <c r="C4613" s="334" t="s">
        <v>131</v>
      </c>
      <c r="D4613" s="334" t="s">
        <v>1492</v>
      </c>
      <c r="E4613" s="334" t="s">
        <v>1555</v>
      </c>
      <c r="F4613" s="334" t="str">
        <f t="shared" si="219"/>
        <v>Sylhet OWN PNP</v>
      </c>
      <c r="G4613" s="338">
        <v>14237570</v>
      </c>
      <c r="H4613" s="336">
        <v>2192162.4285066943</v>
      </c>
      <c r="I4613" s="336">
        <v>38799.979299999999</v>
      </c>
      <c r="J4613" s="336"/>
      <c r="K4613" s="336"/>
      <c r="L4613" s="337">
        <f t="shared" si="217"/>
        <v>15.397026518617253</v>
      </c>
      <c r="M4613" s="337">
        <f t="shared" si="218"/>
        <v>0.27251826891808084</v>
      </c>
    </row>
    <row r="4614" spans="1:13">
      <c r="A4614" s="334" t="s">
        <v>846</v>
      </c>
      <c r="B4614" s="334" t="s">
        <v>131</v>
      </c>
      <c r="C4614" s="334" t="s">
        <v>131</v>
      </c>
      <c r="D4614" s="334" t="s">
        <v>1492</v>
      </c>
      <c r="E4614" s="334" t="s">
        <v>1555</v>
      </c>
      <c r="F4614" s="334" t="str">
        <f t="shared" si="219"/>
        <v>Sylhet OWN PNP</v>
      </c>
      <c r="G4614" s="338">
        <v>7310142</v>
      </c>
      <c r="H4614" s="336">
        <v>1125831.7988400685</v>
      </c>
      <c r="I4614" s="336">
        <v>21815.0782</v>
      </c>
      <c r="J4614" s="336"/>
      <c r="K4614" s="336"/>
      <c r="L4614" s="337">
        <f t="shared" si="217"/>
        <v>15.400956627656051</v>
      </c>
      <c r="M4614" s="337">
        <f t="shared" si="218"/>
        <v>0.29842208537125542</v>
      </c>
    </row>
    <row r="4615" spans="1:13">
      <c r="A4615" s="334" t="s">
        <v>847</v>
      </c>
      <c r="B4615" s="334" t="s">
        <v>131</v>
      </c>
      <c r="C4615" s="334" t="s">
        <v>131</v>
      </c>
      <c r="D4615" s="334" t="s">
        <v>1492</v>
      </c>
      <c r="E4615" s="334" t="s">
        <v>1555</v>
      </c>
      <c r="F4615" s="334" t="str">
        <f t="shared" si="219"/>
        <v>Sylhet OWN PNP</v>
      </c>
      <c r="G4615" s="338">
        <v>6596117</v>
      </c>
      <c r="H4615" s="336">
        <v>966349.36154756008</v>
      </c>
      <c r="I4615" s="336">
        <v>19578.721300000001</v>
      </c>
      <c r="J4615" s="336"/>
      <c r="K4615" s="336"/>
      <c r="L4615" s="337">
        <f t="shared" si="217"/>
        <v>14.650276238998794</v>
      </c>
      <c r="M4615" s="337">
        <f t="shared" si="218"/>
        <v>0.29682192265540469</v>
      </c>
    </row>
    <row r="4616" spans="1:13">
      <c r="A4616" s="334" t="s">
        <v>848</v>
      </c>
      <c r="B4616" s="334" t="s">
        <v>131</v>
      </c>
      <c r="C4616" s="334" t="s">
        <v>131</v>
      </c>
      <c r="D4616" s="334" t="s">
        <v>1492</v>
      </c>
      <c r="E4616" s="334" t="s">
        <v>1555</v>
      </c>
      <c r="F4616" s="334" t="str">
        <f t="shared" si="219"/>
        <v>Sylhet OWN PNP</v>
      </c>
      <c r="G4616" s="338">
        <v>14610077</v>
      </c>
      <c r="H4616" s="336">
        <v>2371840.7818688396</v>
      </c>
      <c r="I4616" s="336">
        <v>44044.220600000001</v>
      </c>
      <c r="J4616" s="336"/>
      <c r="K4616" s="336"/>
      <c r="L4616" s="337">
        <f t="shared" si="217"/>
        <v>16.234279818435176</v>
      </c>
      <c r="M4616" s="337">
        <f t="shared" si="218"/>
        <v>0.30146467126764631</v>
      </c>
    </row>
    <row r="4617" spans="1:13">
      <c r="A4617" s="334" t="s">
        <v>849</v>
      </c>
      <c r="B4617" s="334" t="s">
        <v>131</v>
      </c>
      <c r="C4617" s="334" t="s">
        <v>131</v>
      </c>
      <c r="D4617" s="334" t="s">
        <v>1492</v>
      </c>
      <c r="E4617" s="334" t="s">
        <v>1555</v>
      </c>
      <c r="F4617" s="334" t="str">
        <f t="shared" si="219"/>
        <v>Sylhet OWN PNP</v>
      </c>
      <c r="G4617" s="338">
        <v>6725582</v>
      </c>
      <c r="H4617" s="336">
        <v>957121.69996604766</v>
      </c>
      <c r="I4617" s="336">
        <v>20276.327499999999</v>
      </c>
      <c r="J4617" s="336"/>
      <c r="K4617" s="336"/>
      <c r="L4617" s="337">
        <f t="shared" si="217"/>
        <v>14.231061341101004</v>
      </c>
      <c r="M4617" s="337">
        <f t="shared" si="218"/>
        <v>0.30148063766080019</v>
      </c>
    </row>
    <row r="4618" spans="1:13">
      <c r="A4618" s="334" t="s">
        <v>850</v>
      </c>
      <c r="B4618" s="334" t="s">
        <v>131</v>
      </c>
      <c r="C4618" s="334" t="s">
        <v>131</v>
      </c>
      <c r="D4618" s="334" t="s">
        <v>1492</v>
      </c>
      <c r="E4618" s="334" t="s">
        <v>1555</v>
      </c>
      <c r="F4618" s="334" t="str">
        <f t="shared" si="219"/>
        <v>Sylhet OWN PNP</v>
      </c>
      <c r="G4618" s="338">
        <v>11289504</v>
      </c>
      <c r="H4618" s="336">
        <v>1725938.9886374492</v>
      </c>
      <c r="I4618" s="336">
        <v>30225.069800000001</v>
      </c>
      <c r="J4618" s="336"/>
      <c r="K4618" s="336"/>
      <c r="L4618" s="337">
        <f t="shared" si="217"/>
        <v>15.287996608508658</v>
      </c>
      <c r="M4618" s="337">
        <f t="shared" si="218"/>
        <v>0.26772717207062419</v>
      </c>
    </row>
    <row r="4619" spans="1:13">
      <c r="A4619" s="334" t="s">
        <v>851</v>
      </c>
      <c r="B4619" s="334" t="s">
        <v>908</v>
      </c>
      <c r="C4619" s="334" t="s">
        <v>131</v>
      </c>
      <c r="D4619" s="334" t="s">
        <v>1492</v>
      </c>
      <c r="E4619" s="334" t="s">
        <v>1555</v>
      </c>
      <c r="F4619" s="334" t="str">
        <f t="shared" si="219"/>
        <v>Sylhet OWN PNP</v>
      </c>
      <c r="G4619" s="338">
        <v>5834727</v>
      </c>
      <c r="H4619" s="336">
        <v>900320.09872745583</v>
      </c>
      <c r="I4619" s="336">
        <v>19202.325099999998</v>
      </c>
      <c r="J4619" s="336"/>
      <c r="K4619" s="336"/>
      <c r="L4619" s="337">
        <f t="shared" si="217"/>
        <v>15.430372298951706</v>
      </c>
      <c r="M4619" s="337">
        <f t="shared" si="218"/>
        <v>0.32910408833181054</v>
      </c>
    </row>
    <row r="4620" spans="1:13">
      <c r="A4620" s="334" t="s">
        <v>75</v>
      </c>
      <c r="B4620" s="334" t="s">
        <v>76</v>
      </c>
      <c r="C4620" s="334" t="s">
        <v>195</v>
      </c>
      <c r="D4620" s="334" t="s">
        <v>1537</v>
      </c>
      <c r="E4620" s="334" t="s">
        <v>1041</v>
      </c>
      <c r="F4620" s="334" t="str">
        <f t="shared" si="219"/>
        <v>Chattogram FR Non-PNP</v>
      </c>
      <c r="G4620" s="338">
        <v>2359930</v>
      </c>
      <c r="H4620" s="336">
        <v>347286.33070283983</v>
      </c>
      <c r="I4620" s="336">
        <v>9439.7199999999993</v>
      </c>
      <c r="J4620" s="336"/>
      <c r="K4620" s="336"/>
      <c r="L4620" s="337">
        <f t="shared" si="217"/>
        <v>14.715958977717127</v>
      </c>
      <c r="M4620" s="337">
        <f t="shared" si="218"/>
        <v>0.4</v>
      </c>
    </row>
    <row r="4621" spans="1:13">
      <c r="A4621" s="334" t="s">
        <v>120</v>
      </c>
      <c r="B4621" s="334" t="s">
        <v>52</v>
      </c>
      <c r="C4621" s="334" t="s">
        <v>52</v>
      </c>
      <c r="D4621" s="334" t="s">
        <v>1537</v>
      </c>
      <c r="E4621" s="334" t="s">
        <v>1041</v>
      </c>
      <c r="F4621" s="334" t="str">
        <f t="shared" si="219"/>
        <v>Dhaka FR Non-PNP</v>
      </c>
      <c r="G4621" s="338">
        <v>4001991</v>
      </c>
      <c r="H4621" s="336">
        <v>605017.85886143125</v>
      </c>
      <c r="I4621" s="336">
        <v>-1.4551915228366852E-11</v>
      </c>
      <c r="J4621" s="336"/>
      <c r="K4621" s="336"/>
      <c r="L4621" s="337">
        <f t="shared" si="217"/>
        <v>15.117921526096168</v>
      </c>
      <c r="M4621" s="337">
        <f t="shared" si="218"/>
        <v>-3.6361689040197369E-16</v>
      </c>
    </row>
    <row r="4622" spans="1:13">
      <c r="A4622" s="334" t="s">
        <v>89</v>
      </c>
      <c r="B4622" s="334" t="s">
        <v>52</v>
      </c>
      <c r="C4622" s="334" t="s">
        <v>52</v>
      </c>
      <c r="D4622" s="334" t="s">
        <v>1537</v>
      </c>
      <c r="E4622" s="334" t="s">
        <v>1041</v>
      </c>
      <c r="F4622" s="334" t="str">
        <f t="shared" si="219"/>
        <v>Dhaka FR Non-PNP</v>
      </c>
      <c r="G4622" s="338">
        <v>2007696</v>
      </c>
      <c r="H4622" s="336">
        <v>288642.58273033967</v>
      </c>
      <c r="I4622" s="336">
        <v>1.4551915228366852E-11</v>
      </c>
      <c r="J4622" s="336"/>
      <c r="K4622" s="336"/>
      <c r="L4622" s="337">
        <f t="shared" si="217"/>
        <v>14.376807182478805</v>
      </c>
      <c r="M4622" s="337">
        <f t="shared" si="218"/>
        <v>7.2480670521666887E-16</v>
      </c>
    </row>
    <row r="4623" spans="1:13">
      <c r="A4623" s="334" t="s">
        <v>87</v>
      </c>
      <c r="B4623" s="334" t="s">
        <v>52</v>
      </c>
      <c r="C4623" s="334" t="s">
        <v>52</v>
      </c>
      <c r="D4623" s="334" t="s">
        <v>1537</v>
      </c>
      <c r="E4623" s="334" t="s">
        <v>1041</v>
      </c>
      <c r="F4623" s="334" t="str">
        <f t="shared" si="219"/>
        <v>Dhaka FR Non-PNP</v>
      </c>
      <c r="G4623" s="338">
        <v>4922606</v>
      </c>
      <c r="H4623" s="336">
        <v>706914.1404436765</v>
      </c>
      <c r="I4623" s="336">
        <v>19690.423999999999</v>
      </c>
      <c r="J4623" s="336"/>
      <c r="K4623" s="336"/>
      <c r="L4623" s="337">
        <f t="shared" si="217"/>
        <v>14.360567155764173</v>
      </c>
      <c r="M4623" s="337">
        <f t="shared" si="218"/>
        <v>0.4</v>
      </c>
    </row>
    <row r="4624" spans="1:13">
      <c r="A4624" s="334" t="s">
        <v>555</v>
      </c>
      <c r="B4624" s="334" t="s">
        <v>52</v>
      </c>
      <c r="C4624" s="334" t="s">
        <v>52</v>
      </c>
      <c r="D4624" s="334" t="s">
        <v>1537</v>
      </c>
      <c r="E4624" s="334" t="s">
        <v>1041</v>
      </c>
      <c r="F4624" s="334" t="str">
        <f t="shared" si="219"/>
        <v>Dhaka FR Non-PNP</v>
      </c>
      <c r="G4624" s="338">
        <v>1761216</v>
      </c>
      <c r="H4624" s="336">
        <v>266525.61612161517</v>
      </c>
      <c r="I4624" s="336">
        <v>7044.8640000000005</v>
      </c>
      <c r="J4624" s="336"/>
      <c r="K4624" s="336"/>
      <c r="L4624" s="337">
        <f t="shared" si="217"/>
        <v>15.133045357390301</v>
      </c>
      <c r="M4624" s="337">
        <f t="shared" si="218"/>
        <v>0.4</v>
      </c>
    </row>
    <row r="4625" spans="1:13">
      <c r="A4625" s="334" t="s">
        <v>53</v>
      </c>
      <c r="B4625" s="334" t="s">
        <v>52</v>
      </c>
      <c r="C4625" s="334" t="s">
        <v>52</v>
      </c>
      <c r="D4625" s="334" t="s">
        <v>1492</v>
      </c>
      <c r="E4625" s="334" t="s">
        <v>1041</v>
      </c>
      <c r="F4625" s="334" t="str">
        <f t="shared" si="219"/>
        <v>Dhaka FR PNP</v>
      </c>
      <c r="G4625" s="338">
        <v>6150480</v>
      </c>
      <c r="H4625" s="336">
        <v>892863.05833151145</v>
      </c>
      <c r="I4625" s="336">
        <v>19000.2552</v>
      </c>
      <c r="J4625" s="336"/>
      <c r="K4625" s="336"/>
      <c r="L4625" s="337">
        <f t="shared" si="217"/>
        <v>14.516965478003529</v>
      </c>
      <c r="M4625" s="337">
        <f t="shared" si="218"/>
        <v>0.3089231279509892</v>
      </c>
    </row>
    <row r="4626" spans="1:13">
      <c r="A4626" s="334" t="s">
        <v>434</v>
      </c>
      <c r="B4626" s="334" t="s">
        <v>52</v>
      </c>
      <c r="C4626" s="334" t="s">
        <v>52</v>
      </c>
      <c r="D4626" s="334" t="s">
        <v>1537</v>
      </c>
      <c r="E4626" s="334" t="s">
        <v>1041</v>
      </c>
      <c r="F4626" s="334" t="str">
        <f t="shared" si="219"/>
        <v>Dhaka FR Non-PNP</v>
      </c>
      <c r="G4626" s="338">
        <v>3210110</v>
      </c>
      <c r="H4626" s="336">
        <v>391468.50820988376</v>
      </c>
      <c r="I4626" s="336">
        <v>-2.9103830456733704E-11</v>
      </c>
      <c r="J4626" s="336"/>
      <c r="K4626" s="336"/>
      <c r="L4626" s="337">
        <f t="shared" si="217"/>
        <v>12.194862737098845</v>
      </c>
      <c r="M4626" s="337">
        <f t="shared" si="218"/>
        <v>-9.0663031661636835E-16</v>
      </c>
    </row>
    <row r="4627" spans="1:13">
      <c r="A4627" s="334" t="s">
        <v>565</v>
      </c>
      <c r="B4627" s="334" t="s">
        <v>52</v>
      </c>
      <c r="C4627" s="334" t="s">
        <v>52</v>
      </c>
      <c r="D4627" s="334" t="s">
        <v>1537</v>
      </c>
      <c r="E4627" s="334" t="s">
        <v>1041</v>
      </c>
      <c r="F4627" s="334" t="str">
        <f t="shared" si="219"/>
        <v>Dhaka FR Non-PNP</v>
      </c>
      <c r="G4627" s="338">
        <v>3111777</v>
      </c>
      <c r="H4627" s="336">
        <v>470574.75270296581</v>
      </c>
      <c r="I4627" s="336">
        <v>12447.108</v>
      </c>
      <c r="J4627" s="336"/>
      <c r="K4627" s="336"/>
      <c r="L4627" s="337">
        <f t="shared" si="217"/>
        <v>15.122380321692905</v>
      </c>
      <c r="M4627" s="337">
        <f t="shared" si="218"/>
        <v>0.4</v>
      </c>
    </row>
    <row r="4628" spans="1:13">
      <c r="A4628" s="334" t="s">
        <v>500</v>
      </c>
      <c r="B4628" s="334" t="s">
        <v>52</v>
      </c>
      <c r="C4628" s="334" t="s">
        <v>52</v>
      </c>
      <c r="D4628" s="334" t="s">
        <v>1537</v>
      </c>
      <c r="E4628" s="334" t="s">
        <v>1041</v>
      </c>
      <c r="F4628" s="334" t="str">
        <f t="shared" si="219"/>
        <v>Dhaka FR Non-PNP</v>
      </c>
      <c r="G4628" s="338">
        <v>2101902</v>
      </c>
      <c r="H4628" s="336">
        <v>327655.39678122912</v>
      </c>
      <c r="I4628" s="336">
        <v>8407.6080000000002</v>
      </c>
      <c r="J4628" s="336"/>
      <c r="K4628" s="336"/>
      <c r="L4628" s="337">
        <f t="shared" si="217"/>
        <v>15.588519197433046</v>
      </c>
      <c r="M4628" s="337">
        <f t="shared" si="218"/>
        <v>0.4</v>
      </c>
    </row>
    <row r="4629" spans="1:13">
      <c r="A4629" s="334" t="s">
        <v>492</v>
      </c>
      <c r="B4629" s="334" t="s">
        <v>189</v>
      </c>
      <c r="C4629" s="334" t="s">
        <v>189</v>
      </c>
      <c r="D4629" s="334" t="s">
        <v>1537</v>
      </c>
      <c r="E4629" s="334" t="s">
        <v>1041</v>
      </c>
      <c r="F4629" s="334" t="str">
        <f t="shared" si="219"/>
        <v>Barishal FR Non-PNP</v>
      </c>
      <c r="G4629" s="338">
        <v>2535952</v>
      </c>
      <c r="H4629" s="336">
        <v>327989.7832192122</v>
      </c>
      <c r="I4629" s="336">
        <v>10143.808000000001</v>
      </c>
      <c r="J4629" s="336"/>
      <c r="K4629" s="336"/>
      <c r="L4629" s="337">
        <f t="shared" si="217"/>
        <v>12.933595873234674</v>
      </c>
      <c r="M4629" s="337">
        <f t="shared" si="218"/>
        <v>0.4</v>
      </c>
    </row>
    <row r="4630" spans="1:13">
      <c r="A4630" s="334" t="s">
        <v>613</v>
      </c>
      <c r="B4630" s="334" t="s">
        <v>153</v>
      </c>
      <c r="C4630" s="334" t="s">
        <v>18</v>
      </c>
      <c r="D4630" s="334" t="s">
        <v>1537</v>
      </c>
      <c r="E4630" s="334" t="s">
        <v>1041</v>
      </c>
      <c r="F4630" s="334" t="str">
        <f t="shared" si="219"/>
        <v>Mymensingh FR Non-PNP</v>
      </c>
      <c r="G4630" s="338">
        <v>3680020</v>
      </c>
      <c r="H4630" s="336">
        <v>582537.96426972875</v>
      </c>
      <c r="I4630" s="336">
        <v>14720.08</v>
      </c>
      <c r="J4630" s="336"/>
      <c r="K4630" s="336"/>
      <c r="L4630" s="337">
        <f t="shared" si="217"/>
        <v>15.829749954340702</v>
      </c>
      <c r="M4630" s="337">
        <f t="shared" si="218"/>
        <v>0.4</v>
      </c>
    </row>
    <row r="4631" spans="1:13">
      <c r="A4631" s="334" t="s">
        <v>498</v>
      </c>
      <c r="B4631" s="334" t="s">
        <v>455</v>
      </c>
      <c r="C4631" s="334" t="s">
        <v>195</v>
      </c>
      <c r="D4631" s="334" t="s">
        <v>1537</v>
      </c>
      <c r="E4631" s="334" t="s">
        <v>1041</v>
      </c>
      <c r="F4631" s="334" t="str">
        <f t="shared" si="219"/>
        <v>Chattogram FR Non-PNP</v>
      </c>
      <c r="G4631" s="338">
        <v>4798662</v>
      </c>
      <c r="H4631" s="336">
        <v>787398.42322938447</v>
      </c>
      <c r="I4631" s="336">
        <v>19194.648000000001</v>
      </c>
      <c r="J4631" s="336"/>
      <c r="K4631" s="336"/>
      <c r="L4631" s="337">
        <f t="shared" si="217"/>
        <v>16.408707744562641</v>
      </c>
      <c r="M4631" s="337">
        <f t="shared" si="218"/>
        <v>0.4</v>
      </c>
    </row>
    <row r="4632" spans="1:13">
      <c r="A4632" s="334" t="s">
        <v>528</v>
      </c>
      <c r="B4632" s="334" t="s">
        <v>18</v>
      </c>
      <c r="C4632" s="334" t="s">
        <v>18</v>
      </c>
      <c r="D4632" s="334" t="s">
        <v>1537</v>
      </c>
      <c r="E4632" s="334" t="s">
        <v>1041</v>
      </c>
      <c r="F4632" s="334" t="str">
        <f t="shared" si="219"/>
        <v>Mymensingh FR Non-PNP</v>
      </c>
      <c r="G4632" s="338">
        <v>4398010</v>
      </c>
      <c r="H4632" s="336">
        <v>671458.18928951351</v>
      </c>
      <c r="I4632" s="336">
        <v>17592.04</v>
      </c>
      <c r="J4632" s="336"/>
      <c r="K4632" s="336"/>
      <c r="L4632" s="337">
        <f t="shared" si="217"/>
        <v>15.267318384667464</v>
      </c>
      <c r="M4632" s="337">
        <f t="shared" si="218"/>
        <v>0.4</v>
      </c>
    </row>
    <row r="4633" spans="1:13">
      <c r="A4633" s="334" t="s">
        <v>561</v>
      </c>
      <c r="B4633" s="334" t="s">
        <v>79</v>
      </c>
      <c r="C4633" s="334" t="s">
        <v>52</v>
      </c>
      <c r="D4633" s="334" t="s">
        <v>1537</v>
      </c>
      <c r="E4633" s="334" t="s">
        <v>1041</v>
      </c>
      <c r="F4633" s="334" t="str">
        <f t="shared" si="219"/>
        <v>Dhaka FR Non-PNP</v>
      </c>
      <c r="G4633" s="338">
        <v>3279847</v>
      </c>
      <c r="H4633" s="336">
        <v>518036.82387451857</v>
      </c>
      <c r="I4633" s="336">
        <v>13119.388000000001</v>
      </c>
      <c r="J4633" s="336"/>
      <c r="K4633" s="336"/>
      <c r="L4633" s="337">
        <f t="shared" si="217"/>
        <v>15.794542363546793</v>
      </c>
      <c r="M4633" s="337">
        <f t="shared" si="218"/>
        <v>0.4</v>
      </c>
    </row>
    <row r="4634" spans="1:13">
      <c r="A4634" s="334" t="s">
        <v>91</v>
      </c>
      <c r="B4634" s="334" t="s">
        <v>52</v>
      </c>
      <c r="C4634" s="334" t="s">
        <v>52</v>
      </c>
      <c r="D4634" s="334" t="s">
        <v>1537</v>
      </c>
      <c r="E4634" s="334" t="s">
        <v>1041</v>
      </c>
      <c r="F4634" s="334" t="str">
        <f t="shared" si="219"/>
        <v>Dhaka FR Non-PNP</v>
      </c>
      <c r="G4634" s="338">
        <v>4545772</v>
      </c>
      <c r="H4634" s="336">
        <v>676169.11741421418</v>
      </c>
      <c r="I4634" s="336">
        <v>18183.088</v>
      </c>
      <c r="J4634" s="336"/>
      <c r="K4634" s="336"/>
      <c r="L4634" s="337">
        <f t="shared" si="217"/>
        <v>14.874681735340317</v>
      </c>
      <c r="M4634" s="337">
        <f t="shared" si="218"/>
        <v>0.4</v>
      </c>
    </row>
    <row r="4635" spans="1:13">
      <c r="A4635" s="334" t="s">
        <v>49</v>
      </c>
      <c r="B4635" s="334" t="s">
        <v>52</v>
      </c>
      <c r="C4635" s="334" t="s">
        <v>52</v>
      </c>
      <c r="D4635" s="334" t="s">
        <v>1537</v>
      </c>
      <c r="E4635" s="334" t="s">
        <v>1041</v>
      </c>
      <c r="F4635" s="334" t="str">
        <f t="shared" si="219"/>
        <v>Dhaka FR Non-PNP</v>
      </c>
      <c r="G4635" s="338">
        <v>3492779</v>
      </c>
      <c r="H4635" s="336">
        <v>525787.35200844985</v>
      </c>
      <c r="I4635" s="336">
        <v>-1.4551915228366852E-11</v>
      </c>
      <c r="J4635" s="336"/>
      <c r="K4635" s="336"/>
      <c r="L4635" s="337">
        <f t="shared" si="217"/>
        <v>15.053553402847699</v>
      </c>
      <c r="M4635" s="337">
        <f t="shared" si="218"/>
        <v>-4.1662857078466322E-16</v>
      </c>
    </row>
    <row r="4636" spans="1:13">
      <c r="A4636" s="334" t="s">
        <v>69</v>
      </c>
      <c r="B4636" s="334" t="s">
        <v>52</v>
      </c>
      <c r="C4636" s="334" t="s">
        <v>52</v>
      </c>
      <c r="D4636" s="334" t="s">
        <v>1537</v>
      </c>
      <c r="E4636" s="334" t="s">
        <v>1041</v>
      </c>
      <c r="F4636" s="334" t="str">
        <f t="shared" si="219"/>
        <v>Dhaka FR Non-PNP</v>
      </c>
      <c r="G4636" s="338">
        <v>3220227</v>
      </c>
      <c r="H4636" s="336">
        <v>427250.93401380663</v>
      </c>
      <c r="I4636" s="336">
        <v>12880.907999999999</v>
      </c>
      <c r="J4636" s="336"/>
      <c r="K4636" s="336"/>
      <c r="L4636" s="337">
        <f t="shared" si="217"/>
        <v>13.267727213448202</v>
      </c>
      <c r="M4636" s="337">
        <f t="shared" si="218"/>
        <v>0.4</v>
      </c>
    </row>
    <row r="4637" spans="1:13">
      <c r="A4637" s="334" t="s">
        <v>472</v>
      </c>
      <c r="B4637" s="334" t="s">
        <v>52</v>
      </c>
      <c r="C4637" s="334" t="s">
        <v>52</v>
      </c>
      <c r="D4637" s="334" t="s">
        <v>1492</v>
      </c>
      <c r="E4637" s="334" t="s">
        <v>1041</v>
      </c>
      <c r="F4637" s="334" t="str">
        <f t="shared" si="219"/>
        <v>Dhaka FR PNP</v>
      </c>
      <c r="G4637" s="338">
        <v>3348850</v>
      </c>
      <c r="H4637" s="336">
        <v>494406.12482476264</v>
      </c>
      <c r="I4637" s="336">
        <v>13395.4</v>
      </c>
      <c r="J4637" s="336"/>
      <c r="K4637" s="336"/>
      <c r="L4637" s="337">
        <f t="shared" si="217"/>
        <v>14.763459839191443</v>
      </c>
      <c r="M4637" s="337">
        <f t="shared" si="218"/>
        <v>0.4</v>
      </c>
    </row>
    <row r="4638" spans="1:13">
      <c r="A4638" s="334" t="s">
        <v>125</v>
      </c>
      <c r="B4638" s="334" t="s">
        <v>52</v>
      </c>
      <c r="C4638" s="334" t="s">
        <v>52</v>
      </c>
      <c r="D4638" s="334" t="s">
        <v>1537</v>
      </c>
      <c r="E4638" s="334" t="s">
        <v>1041</v>
      </c>
      <c r="F4638" s="334" t="str">
        <f t="shared" si="219"/>
        <v>Dhaka FR Non-PNP</v>
      </c>
      <c r="G4638" s="338">
        <v>2277580</v>
      </c>
      <c r="H4638" s="336">
        <v>379863.45793740178</v>
      </c>
      <c r="I4638" s="336">
        <v>9110.32</v>
      </c>
      <c r="J4638" s="336"/>
      <c r="K4638" s="336"/>
      <c r="L4638" s="337">
        <f t="shared" si="217"/>
        <v>16.678380471263438</v>
      </c>
      <c r="M4638" s="337">
        <f t="shared" si="218"/>
        <v>0.4</v>
      </c>
    </row>
    <row r="4639" spans="1:13">
      <c r="A4639" s="334" t="s">
        <v>85</v>
      </c>
      <c r="B4639" s="334" t="s">
        <v>79</v>
      </c>
      <c r="C4639" s="334" t="s">
        <v>52</v>
      </c>
      <c r="D4639" s="334" t="s">
        <v>1537</v>
      </c>
      <c r="E4639" s="334" t="s">
        <v>1041</v>
      </c>
      <c r="F4639" s="334" t="str">
        <f t="shared" si="219"/>
        <v>Dhaka FR Non-PNP</v>
      </c>
      <c r="G4639" s="338">
        <v>2944542</v>
      </c>
      <c r="H4639" s="336">
        <v>492614.48394165584</v>
      </c>
      <c r="I4639" s="336">
        <v>11778.168</v>
      </c>
      <c r="J4639" s="336"/>
      <c r="K4639" s="336"/>
      <c r="L4639" s="337">
        <f t="shared" si="217"/>
        <v>16.72974893690278</v>
      </c>
      <c r="M4639" s="337">
        <f t="shared" si="218"/>
        <v>0.4</v>
      </c>
    </row>
    <row r="4640" spans="1:13">
      <c r="A4640" s="334" t="s">
        <v>71</v>
      </c>
      <c r="B4640" s="334" t="s">
        <v>52</v>
      </c>
      <c r="C4640" s="334" t="s">
        <v>52</v>
      </c>
      <c r="D4640" s="334" t="s">
        <v>1537</v>
      </c>
      <c r="E4640" s="334" t="s">
        <v>1041</v>
      </c>
      <c r="F4640" s="334" t="str">
        <f t="shared" si="219"/>
        <v>Dhaka FR Non-PNP</v>
      </c>
      <c r="G4640" s="338">
        <v>4378386</v>
      </c>
      <c r="H4640" s="336">
        <v>662405.82550468447</v>
      </c>
      <c r="I4640" s="336">
        <v>17513.544000000002</v>
      </c>
      <c r="J4640" s="336"/>
      <c r="K4640" s="336"/>
      <c r="L4640" s="337">
        <f t="shared" si="217"/>
        <v>15.128995604880075</v>
      </c>
      <c r="M4640" s="337">
        <f t="shared" si="218"/>
        <v>0.4</v>
      </c>
    </row>
    <row r="4641" spans="1:13">
      <c r="A4641" s="334" t="s">
        <v>145</v>
      </c>
      <c r="B4641" s="334" t="s">
        <v>52</v>
      </c>
      <c r="C4641" s="334" t="s">
        <v>52</v>
      </c>
      <c r="D4641" s="334" t="s">
        <v>1537</v>
      </c>
      <c r="E4641" s="334" t="s">
        <v>1041</v>
      </c>
      <c r="F4641" s="334" t="str">
        <f t="shared" si="219"/>
        <v>Dhaka FR Non-PNP</v>
      </c>
      <c r="G4641" s="338">
        <v>2313800</v>
      </c>
      <c r="H4641" s="336">
        <v>374265.17051802046</v>
      </c>
      <c r="I4641" s="336">
        <v>2.9103830456733704E-11</v>
      </c>
      <c r="J4641" s="336"/>
      <c r="K4641" s="336"/>
      <c r="L4641" s="337">
        <f t="shared" si="217"/>
        <v>16.175346638344735</v>
      </c>
      <c r="M4641" s="337">
        <f t="shared" si="218"/>
        <v>1.2578369114328681E-15</v>
      </c>
    </row>
    <row r="4642" spans="1:13">
      <c r="A4642" s="334" t="s">
        <v>247</v>
      </c>
      <c r="B4642" s="334" t="s">
        <v>52</v>
      </c>
      <c r="C4642" s="334" t="s">
        <v>52</v>
      </c>
      <c r="D4642" s="334" t="s">
        <v>1537</v>
      </c>
      <c r="E4642" s="334" t="s">
        <v>1041</v>
      </c>
      <c r="F4642" s="334" t="str">
        <f t="shared" si="219"/>
        <v>Dhaka FR Non-PNP</v>
      </c>
      <c r="G4642" s="338">
        <v>1185466</v>
      </c>
      <c r="H4642" s="336">
        <v>141177.49362805614</v>
      </c>
      <c r="I4642" s="336">
        <v>0</v>
      </c>
      <c r="J4642" s="336"/>
      <c r="K4642" s="336"/>
      <c r="L4642" s="337">
        <f t="shared" si="217"/>
        <v>11.909029329230542</v>
      </c>
      <c r="M4642" s="337">
        <f t="shared" si="218"/>
        <v>0</v>
      </c>
    </row>
    <row r="4643" spans="1:13">
      <c r="A4643" s="334" t="s">
        <v>426</v>
      </c>
      <c r="B4643" s="334" t="s">
        <v>52</v>
      </c>
      <c r="C4643" s="334" t="s">
        <v>52</v>
      </c>
      <c r="D4643" s="334" t="s">
        <v>1537</v>
      </c>
      <c r="E4643" s="334" t="s">
        <v>1041</v>
      </c>
      <c r="F4643" s="334" t="str">
        <f t="shared" si="219"/>
        <v>Dhaka FR Non-PNP</v>
      </c>
      <c r="G4643" s="338">
        <v>1589251</v>
      </c>
      <c r="H4643" s="336">
        <v>225850.99633041825</v>
      </c>
      <c r="I4643" s="336">
        <v>6357.0039999999999</v>
      </c>
      <c r="J4643" s="336"/>
      <c r="K4643" s="336"/>
      <c r="L4643" s="337">
        <f t="shared" si="217"/>
        <v>14.211159617355488</v>
      </c>
      <c r="M4643" s="337">
        <f t="shared" si="218"/>
        <v>0.4</v>
      </c>
    </row>
    <row r="4644" spans="1:13">
      <c r="A4644" s="334" t="s">
        <v>490</v>
      </c>
      <c r="B4644" s="334" t="s">
        <v>362</v>
      </c>
      <c r="C4644" s="334" t="s">
        <v>52</v>
      </c>
      <c r="D4644" s="334" t="s">
        <v>1537</v>
      </c>
      <c r="E4644" s="334" t="s">
        <v>1041</v>
      </c>
      <c r="F4644" s="334" t="str">
        <f t="shared" si="219"/>
        <v>Dhaka FR Non-PNP</v>
      </c>
      <c r="G4644" s="338">
        <v>2706347</v>
      </c>
      <c r="H4644" s="336">
        <v>387627.08609780605</v>
      </c>
      <c r="I4644" s="336">
        <v>10825.388000000001</v>
      </c>
      <c r="J4644" s="336"/>
      <c r="K4644" s="336"/>
      <c r="L4644" s="337">
        <f t="shared" si="217"/>
        <v>14.322889344855113</v>
      </c>
      <c r="M4644" s="337">
        <f t="shared" si="218"/>
        <v>0.4</v>
      </c>
    </row>
    <row r="4645" spans="1:13">
      <c r="A4645" s="334" t="s">
        <v>73</v>
      </c>
      <c r="B4645" s="334" t="s">
        <v>52</v>
      </c>
      <c r="C4645" s="334" t="s">
        <v>52</v>
      </c>
      <c r="D4645" s="334" t="s">
        <v>1537</v>
      </c>
      <c r="E4645" s="334" t="s">
        <v>1041</v>
      </c>
      <c r="F4645" s="334" t="str">
        <f t="shared" si="219"/>
        <v>Dhaka FR Non-PNP</v>
      </c>
      <c r="G4645" s="338">
        <v>3281584</v>
      </c>
      <c r="H4645" s="336">
        <v>533604.94184098067</v>
      </c>
      <c r="I4645" s="336">
        <v>13126.336000000001</v>
      </c>
      <c r="J4645" s="336"/>
      <c r="K4645" s="336"/>
      <c r="L4645" s="337">
        <f t="shared" si="217"/>
        <v>16.260590673314493</v>
      </c>
      <c r="M4645" s="337">
        <f t="shared" si="218"/>
        <v>0.4</v>
      </c>
    </row>
    <row r="4646" spans="1:13">
      <c r="A4646" s="334" t="s">
        <v>261</v>
      </c>
      <c r="B4646" s="334" t="s">
        <v>52</v>
      </c>
      <c r="C4646" s="334" t="s">
        <v>52</v>
      </c>
      <c r="D4646" s="334" t="s">
        <v>1537</v>
      </c>
      <c r="E4646" s="334" t="s">
        <v>1041</v>
      </c>
      <c r="F4646" s="334" t="str">
        <f t="shared" si="219"/>
        <v>Dhaka FR Non-PNP</v>
      </c>
      <c r="G4646" s="338">
        <v>1227495</v>
      </c>
      <c r="H4646" s="336">
        <v>167004.49513350768</v>
      </c>
      <c r="I4646" s="336">
        <v>4909.9800000000005</v>
      </c>
      <c r="J4646" s="336"/>
      <c r="K4646" s="336"/>
      <c r="L4646" s="337">
        <f t="shared" si="217"/>
        <v>13.605309604805532</v>
      </c>
      <c r="M4646" s="337">
        <f t="shared" si="218"/>
        <v>0.4</v>
      </c>
    </row>
    <row r="4647" spans="1:13">
      <c r="A4647" s="334" t="s">
        <v>43</v>
      </c>
      <c r="B4647" s="334" t="s">
        <v>48</v>
      </c>
      <c r="C4647" s="334" t="s">
        <v>18</v>
      </c>
      <c r="D4647" s="334" t="s">
        <v>1537</v>
      </c>
      <c r="E4647" s="334" t="s">
        <v>1041</v>
      </c>
      <c r="F4647" s="334" t="str">
        <f t="shared" si="219"/>
        <v>Mymensingh FR Non-PNP</v>
      </c>
      <c r="G4647" s="338">
        <v>2991669</v>
      </c>
      <c r="H4647" s="336">
        <v>462046.28321330377</v>
      </c>
      <c r="I4647" s="336">
        <v>11966.675999999999</v>
      </c>
      <c r="J4647" s="336"/>
      <c r="K4647" s="336"/>
      <c r="L4647" s="337">
        <f t="shared" si="217"/>
        <v>15.444431961333416</v>
      </c>
      <c r="M4647" s="337">
        <f t="shared" si="218"/>
        <v>0.4</v>
      </c>
    </row>
    <row r="4648" spans="1:13">
      <c r="A4648" s="334" t="s">
        <v>57</v>
      </c>
      <c r="B4648" s="334" t="s">
        <v>52</v>
      </c>
      <c r="C4648" s="334" t="s">
        <v>52</v>
      </c>
      <c r="D4648" s="334" t="s">
        <v>1537</v>
      </c>
      <c r="E4648" s="334" t="s">
        <v>1041</v>
      </c>
      <c r="F4648" s="334" t="str">
        <f t="shared" si="219"/>
        <v>Dhaka FR Non-PNP</v>
      </c>
      <c r="G4648" s="338">
        <v>1103360</v>
      </c>
      <c r="H4648" s="336">
        <v>154096.39157777492</v>
      </c>
      <c r="I4648" s="336">
        <v>4413.4400000000005</v>
      </c>
      <c r="J4648" s="336"/>
      <c r="K4648" s="336"/>
      <c r="L4648" s="337">
        <f t="shared" si="217"/>
        <v>13.966102774957848</v>
      </c>
      <c r="M4648" s="337">
        <f t="shared" si="218"/>
        <v>0.4</v>
      </c>
    </row>
    <row r="4649" spans="1:13">
      <c r="A4649" s="334" t="s">
        <v>275</v>
      </c>
      <c r="B4649" s="334" t="s">
        <v>52</v>
      </c>
      <c r="C4649" s="334" t="s">
        <v>52</v>
      </c>
      <c r="D4649" s="334" t="s">
        <v>1537</v>
      </c>
      <c r="E4649" s="334" t="s">
        <v>1041</v>
      </c>
      <c r="F4649" s="334" t="str">
        <f t="shared" si="219"/>
        <v>Dhaka FR Non-PNP</v>
      </c>
      <c r="G4649" s="338">
        <v>1673922</v>
      </c>
      <c r="H4649" s="336">
        <v>248907.3107100575</v>
      </c>
      <c r="I4649" s="336">
        <v>6695.6880000000001</v>
      </c>
      <c r="J4649" s="336"/>
      <c r="K4649" s="336"/>
      <c r="L4649" s="337">
        <f t="shared" si="217"/>
        <v>14.869707830475823</v>
      </c>
      <c r="M4649" s="337">
        <f t="shared" si="218"/>
        <v>0.4</v>
      </c>
    </row>
    <row r="4650" spans="1:13">
      <c r="A4650" s="334" t="s">
        <v>440</v>
      </c>
      <c r="B4650" s="334" t="s">
        <v>52</v>
      </c>
      <c r="C4650" s="334" t="s">
        <v>52</v>
      </c>
      <c r="D4650" s="334" t="s">
        <v>1537</v>
      </c>
      <c r="E4650" s="334" t="s">
        <v>1041</v>
      </c>
      <c r="F4650" s="334" t="str">
        <f t="shared" si="219"/>
        <v>Dhaka FR Non-PNP</v>
      </c>
      <c r="G4650" s="338">
        <v>2446734</v>
      </c>
      <c r="H4650" s="336">
        <v>401510.56843496545</v>
      </c>
      <c r="I4650" s="336">
        <v>9786.9359999999997</v>
      </c>
      <c r="J4650" s="336"/>
      <c r="K4650" s="336"/>
      <c r="L4650" s="337">
        <f t="shared" si="217"/>
        <v>16.410062084189185</v>
      </c>
      <c r="M4650" s="337">
        <f t="shared" si="218"/>
        <v>0.4</v>
      </c>
    </row>
    <row r="4651" spans="1:13">
      <c r="A4651" s="334" t="s">
        <v>393</v>
      </c>
      <c r="B4651" s="334" t="s">
        <v>52</v>
      </c>
      <c r="C4651" s="334" t="s">
        <v>52</v>
      </c>
      <c r="D4651" s="334" t="s">
        <v>1537</v>
      </c>
      <c r="E4651" s="334" t="s">
        <v>1041</v>
      </c>
      <c r="F4651" s="334" t="str">
        <f t="shared" si="219"/>
        <v>Dhaka FR Non-PNP</v>
      </c>
      <c r="G4651" s="338">
        <v>1888819</v>
      </c>
      <c r="H4651" s="336">
        <v>348800.32508015423</v>
      </c>
      <c r="I4651" s="336">
        <v>7555.2759999999998</v>
      </c>
      <c r="J4651" s="336"/>
      <c r="K4651" s="336"/>
      <c r="L4651" s="337">
        <f t="shared" si="217"/>
        <v>18.466582826631576</v>
      </c>
      <c r="M4651" s="337">
        <f t="shared" si="218"/>
        <v>0.4</v>
      </c>
    </row>
    <row r="4652" spans="1:13">
      <c r="A4652" s="334" t="s">
        <v>563</v>
      </c>
      <c r="B4652" s="334" t="s">
        <v>52</v>
      </c>
      <c r="C4652" s="334" t="s">
        <v>52</v>
      </c>
      <c r="D4652" s="334" t="s">
        <v>1537</v>
      </c>
      <c r="E4652" s="334" t="s">
        <v>1041</v>
      </c>
      <c r="F4652" s="334" t="str">
        <f t="shared" si="219"/>
        <v>Dhaka FR Non-PNP</v>
      </c>
      <c r="G4652" s="338">
        <v>3088013</v>
      </c>
      <c r="H4652" s="336">
        <v>487569.88435679121</v>
      </c>
      <c r="I4652" s="336">
        <v>12352.052</v>
      </c>
      <c r="J4652" s="336"/>
      <c r="K4652" s="336"/>
      <c r="L4652" s="337">
        <f t="shared" si="217"/>
        <v>15.789113723186762</v>
      </c>
      <c r="M4652" s="337">
        <f t="shared" si="218"/>
        <v>0.4</v>
      </c>
    </row>
    <row r="4653" spans="1:13">
      <c r="A4653" s="334" t="s">
        <v>137</v>
      </c>
      <c r="B4653" s="334" t="s">
        <v>52</v>
      </c>
      <c r="C4653" s="334" t="s">
        <v>52</v>
      </c>
      <c r="D4653" s="334" t="s">
        <v>1537</v>
      </c>
      <c r="E4653" s="334" t="s">
        <v>1041</v>
      </c>
      <c r="F4653" s="334" t="str">
        <f t="shared" si="219"/>
        <v>Dhaka FR Non-PNP</v>
      </c>
      <c r="G4653" s="338">
        <v>1295644</v>
      </c>
      <c r="H4653" s="336">
        <v>191081.53353678438</v>
      </c>
      <c r="I4653" s="336">
        <v>5182.576</v>
      </c>
      <c r="J4653" s="336"/>
      <c r="K4653" s="336"/>
      <c r="L4653" s="337">
        <f t="shared" si="217"/>
        <v>14.747996636173546</v>
      </c>
      <c r="M4653" s="337">
        <f t="shared" si="218"/>
        <v>0.4</v>
      </c>
    </row>
    <row r="4654" spans="1:13">
      <c r="A4654" s="334" t="s">
        <v>504</v>
      </c>
      <c r="B4654" s="334" t="s">
        <v>79</v>
      </c>
      <c r="C4654" s="334" t="s">
        <v>52</v>
      </c>
      <c r="D4654" s="334" t="s">
        <v>1537</v>
      </c>
      <c r="E4654" s="334" t="s">
        <v>1041</v>
      </c>
      <c r="F4654" s="334" t="str">
        <f t="shared" si="219"/>
        <v>Dhaka FR Non-PNP</v>
      </c>
      <c r="G4654" s="338">
        <v>7273217</v>
      </c>
      <c r="H4654" s="336">
        <v>1189253.9963599842</v>
      </c>
      <c r="I4654" s="336">
        <v>29092.868000000002</v>
      </c>
      <c r="J4654" s="336"/>
      <c r="K4654" s="336"/>
      <c r="L4654" s="337">
        <f t="shared" si="217"/>
        <v>16.351141404965425</v>
      </c>
      <c r="M4654" s="337">
        <f t="shared" si="218"/>
        <v>0.4</v>
      </c>
    </row>
    <row r="4655" spans="1:13">
      <c r="A4655" s="334" t="s">
        <v>62</v>
      </c>
      <c r="B4655" s="334" t="s">
        <v>52</v>
      </c>
      <c r="C4655" s="334" t="s">
        <v>52</v>
      </c>
      <c r="D4655" s="334" t="s">
        <v>1537</v>
      </c>
      <c r="E4655" s="334" t="s">
        <v>1041</v>
      </c>
      <c r="F4655" s="334" t="str">
        <f t="shared" si="219"/>
        <v>Dhaka FR Non-PNP</v>
      </c>
      <c r="G4655" s="338">
        <v>2108705</v>
      </c>
      <c r="H4655" s="336">
        <v>319082.53832064493</v>
      </c>
      <c r="I4655" s="336">
        <v>8434.82</v>
      </c>
      <c r="J4655" s="336"/>
      <c r="K4655" s="336"/>
      <c r="L4655" s="337">
        <f t="shared" si="217"/>
        <v>15.131682161357086</v>
      </c>
      <c r="M4655" s="337">
        <f t="shared" si="218"/>
        <v>0.4</v>
      </c>
    </row>
    <row r="4656" spans="1:13">
      <c r="A4656" s="334" t="s">
        <v>553</v>
      </c>
      <c r="B4656" s="334" t="s">
        <v>52</v>
      </c>
      <c r="C4656" s="334" t="s">
        <v>52</v>
      </c>
      <c r="D4656" s="334" t="s">
        <v>1537</v>
      </c>
      <c r="E4656" s="334" t="s">
        <v>1041</v>
      </c>
      <c r="F4656" s="334" t="str">
        <f t="shared" si="219"/>
        <v>Dhaka FR Non-PNP</v>
      </c>
      <c r="G4656" s="338">
        <v>2199701</v>
      </c>
      <c r="H4656" s="336">
        <v>313256.89968879533</v>
      </c>
      <c r="I4656" s="336">
        <v>8798.8040000000001</v>
      </c>
      <c r="J4656" s="336"/>
      <c r="K4656" s="336"/>
      <c r="L4656" s="337">
        <f t="shared" si="217"/>
        <v>14.240885451649806</v>
      </c>
      <c r="M4656" s="337">
        <f t="shared" si="218"/>
        <v>0.4</v>
      </c>
    </row>
    <row r="4657" spans="1:13">
      <c r="A4657" s="334" t="s">
        <v>273</v>
      </c>
      <c r="B4657" s="334" t="s">
        <v>52</v>
      </c>
      <c r="C4657" s="334" t="s">
        <v>52</v>
      </c>
      <c r="D4657" s="334" t="s">
        <v>1537</v>
      </c>
      <c r="E4657" s="334" t="s">
        <v>1041</v>
      </c>
      <c r="F4657" s="334" t="str">
        <f t="shared" si="219"/>
        <v>Dhaka FR Non-PNP</v>
      </c>
      <c r="G4657" s="338">
        <v>1821063</v>
      </c>
      <c r="H4657" s="336">
        <v>297131.93009601824</v>
      </c>
      <c r="I4657" s="336">
        <v>7284.2520000000004</v>
      </c>
      <c r="J4657" s="336"/>
      <c r="K4657" s="336"/>
      <c r="L4657" s="337">
        <f t="shared" si="217"/>
        <v>16.316400371432412</v>
      </c>
      <c r="M4657" s="337">
        <f t="shared" si="218"/>
        <v>0.4</v>
      </c>
    </row>
    <row r="4658" spans="1:13">
      <c r="A4658" s="334" t="s">
        <v>559</v>
      </c>
      <c r="B4658" s="334" t="s">
        <v>52</v>
      </c>
      <c r="C4658" s="334" t="s">
        <v>52</v>
      </c>
      <c r="D4658" s="334" t="s">
        <v>1537</v>
      </c>
      <c r="E4658" s="334" t="s">
        <v>1041</v>
      </c>
      <c r="F4658" s="334" t="str">
        <f t="shared" si="219"/>
        <v>Dhaka FR Non-PNP</v>
      </c>
      <c r="G4658" s="338">
        <v>2482396</v>
      </c>
      <c r="H4658" s="336">
        <v>339265.81092980795</v>
      </c>
      <c r="I4658" s="336">
        <v>9929.5840000000007</v>
      </c>
      <c r="J4658" s="336"/>
      <c r="K4658" s="336"/>
      <c r="L4658" s="337">
        <f t="shared" si="217"/>
        <v>13.666869062381986</v>
      </c>
      <c r="M4658" s="337">
        <f t="shared" si="218"/>
        <v>0.4</v>
      </c>
    </row>
    <row r="4659" spans="1:13">
      <c r="A4659" s="334" t="s">
        <v>93</v>
      </c>
      <c r="B4659" s="334" t="s">
        <v>52</v>
      </c>
      <c r="C4659" s="334" t="s">
        <v>52</v>
      </c>
      <c r="D4659" s="334" t="s">
        <v>1537</v>
      </c>
      <c r="E4659" s="334" t="s">
        <v>1041</v>
      </c>
      <c r="F4659" s="334" t="str">
        <f t="shared" si="219"/>
        <v>Dhaka FR Non-PNP</v>
      </c>
      <c r="G4659" s="338">
        <v>6094049</v>
      </c>
      <c r="H4659" s="336">
        <v>987882.00500636187</v>
      </c>
      <c r="I4659" s="336">
        <v>24376.196</v>
      </c>
      <c r="J4659" s="336"/>
      <c r="K4659" s="336"/>
      <c r="L4659" s="337">
        <f t="shared" si="217"/>
        <v>16.210601605047184</v>
      </c>
      <c r="M4659" s="337">
        <f t="shared" si="218"/>
        <v>0.4</v>
      </c>
    </row>
    <row r="4660" spans="1:13">
      <c r="A4660" s="334" t="s">
        <v>518</v>
      </c>
      <c r="B4660" s="334" t="s">
        <v>103</v>
      </c>
      <c r="C4660" s="334" t="s">
        <v>52</v>
      </c>
      <c r="D4660" s="334" t="s">
        <v>1492</v>
      </c>
      <c r="E4660" s="334" t="s">
        <v>1041</v>
      </c>
      <c r="F4660" s="334" t="str">
        <f t="shared" si="219"/>
        <v>Dhaka FR PNP</v>
      </c>
      <c r="G4660" s="338">
        <v>5948998</v>
      </c>
      <c r="H4660" s="336">
        <v>930262.07528798608</v>
      </c>
      <c r="I4660" s="336">
        <v>20520.150399999999</v>
      </c>
      <c r="J4660" s="336"/>
      <c r="K4660" s="336"/>
      <c r="L4660" s="337">
        <f t="shared" si="217"/>
        <v>15.637290099744295</v>
      </c>
      <c r="M4660" s="337">
        <f t="shared" si="218"/>
        <v>0.34493456545119028</v>
      </c>
    </row>
    <row r="4661" spans="1:13">
      <c r="A4661" s="334" t="s">
        <v>411</v>
      </c>
      <c r="B4661" s="334" t="s">
        <v>52</v>
      </c>
      <c r="C4661" s="334" t="s">
        <v>52</v>
      </c>
      <c r="D4661" s="334" t="s">
        <v>1537</v>
      </c>
      <c r="E4661" s="334" t="s">
        <v>1041</v>
      </c>
      <c r="F4661" s="334" t="str">
        <f t="shared" si="219"/>
        <v>Dhaka FR Non-PNP</v>
      </c>
      <c r="G4661" s="338">
        <v>1267572</v>
      </c>
      <c r="H4661" s="336">
        <v>170801.09977411735</v>
      </c>
      <c r="I4661" s="336">
        <v>5070.2880000000005</v>
      </c>
      <c r="J4661" s="336"/>
      <c r="K4661" s="336"/>
      <c r="L4661" s="337">
        <f t="shared" si="217"/>
        <v>13.474666509998434</v>
      </c>
      <c r="M4661" s="337">
        <f t="shared" si="218"/>
        <v>0.4</v>
      </c>
    </row>
    <row r="4662" spans="1:13">
      <c r="A4662" s="334" t="s">
        <v>77</v>
      </c>
      <c r="B4662" s="334" t="s">
        <v>79</v>
      </c>
      <c r="C4662" s="334" t="s">
        <v>52</v>
      </c>
      <c r="D4662" s="334" t="s">
        <v>1492</v>
      </c>
      <c r="E4662" s="334" t="s">
        <v>1041</v>
      </c>
      <c r="F4662" s="334" t="str">
        <f t="shared" si="219"/>
        <v>Dhaka FR PNP</v>
      </c>
      <c r="G4662" s="338">
        <v>7034203</v>
      </c>
      <c r="H4662" s="336">
        <v>1073392.4813497667</v>
      </c>
      <c r="I4662" s="336">
        <v>25002.564999999999</v>
      </c>
      <c r="J4662" s="336"/>
      <c r="K4662" s="336"/>
      <c r="L4662" s="337">
        <f t="shared" si="217"/>
        <v>15.259617633295012</v>
      </c>
      <c r="M4662" s="337">
        <f t="shared" si="218"/>
        <v>0.35544275591705271</v>
      </c>
    </row>
    <row r="4663" spans="1:13">
      <c r="A4663" s="334" t="s">
        <v>597</v>
      </c>
      <c r="B4663" s="334" t="s">
        <v>52</v>
      </c>
      <c r="C4663" s="334" t="s">
        <v>52</v>
      </c>
      <c r="D4663" s="334" t="s">
        <v>1537</v>
      </c>
      <c r="E4663" s="334" t="s">
        <v>1041</v>
      </c>
      <c r="F4663" s="334" t="str">
        <f t="shared" si="219"/>
        <v>Dhaka FR Non-PNP</v>
      </c>
      <c r="G4663" s="338">
        <v>2953722</v>
      </c>
      <c r="H4663" s="336">
        <v>394317.80120524694</v>
      </c>
      <c r="I4663" s="336">
        <v>11814.888000000001</v>
      </c>
      <c r="J4663" s="336"/>
      <c r="K4663" s="336"/>
      <c r="L4663" s="337">
        <f t="shared" si="217"/>
        <v>13.349861673009409</v>
      </c>
      <c r="M4663" s="337">
        <f t="shared" si="218"/>
        <v>0.4</v>
      </c>
    </row>
    <row r="4664" spans="1:13">
      <c r="A4664" s="334" t="s">
        <v>502</v>
      </c>
      <c r="B4664" s="334" t="s">
        <v>79</v>
      </c>
      <c r="C4664" s="334" t="s">
        <v>52</v>
      </c>
      <c r="D4664" s="334" t="s">
        <v>1537</v>
      </c>
      <c r="E4664" s="334" t="s">
        <v>1041</v>
      </c>
      <c r="F4664" s="334" t="str">
        <f t="shared" si="219"/>
        <v>Dhaka FR Non-PNP</v>
      </c>
      <c r="G4664" s="338">
        <v>5134798</v>
      </c>
      <c r="H4664" s="336">
        <v>831130.05291341676</v>
      </c>
      <c r="I4664" s="336">
        <v>20539.191999999999</v>
      </c>
      <c r="J4664" s="336"/>
      <c r="K4664" s="336"/>
      <c r="L4664" s="337">
        <f t="shared" si="217"/>
        <v>16.186226856702383</v>
      </c>
      <c r="M4664" s="337">
        <f t="shared" si="218"/>
        <v>0.4</v>
      </c>
    </row>
    <row r="4665" spans="1:13">
      <c r="A4665" s="334" t="s">
        <v>218</v>
      </c>
      <c r="B4665" s="334" t="s">
        <v>79</v>
      </c>
      <c r="C4665" s="334" t="s">
        <v>52</v>
      </c>
      <c r="D4665" s="334" t="s">
        <v>1537</v>
      </c>
      <c r="E4665" s="334" t="s">
        <v>1041</v>
      </c>
      <c r="F4665" s="334" t="str">
        <f t="shared" si="219"/>
        <v>Dhaka FR Non-PNP</v>
      </c>
      <c r="G4665" s="338">
        <v>4248932</v>
      </c>
      <c r="H4665" s="336">
        <v>664780.19029302802</v>
      </c>
      <c r="I4665" s="336">
        <v>16995.727999999999</v>
      </c>
      <c r="J4665" s="336"/>
      <c r="K4665" s="336"/>
      <c r="L4665" s="337">
        <f t="shared" si="217"/>
        <v>15.645818532587203</v>
      </c>
      <c r="M4665" s="337">
        <f t="shared" si="218"/>
        <v>0.4</v>
      </c>
    </row>
    <row r="4666" spans="1:13">
      <c r="A4666" s="334" t="s">
        <v>569</v>
      </c>
      <c r="B4666" s="334" t="s">
        <v>79</v>
      </c>
      <c r="C4666" s="334" t="s">
        <v>52</v>
      </c>
      <c r="D4666" s="334" t="s">
        <v>1492</v>
      </c>
      <c r="E4666" s="334" t="s">
        <v>1041</v>
      </c>
      <c r="F4666" s="334" t="str">
        <f t="shared" si="219"/>
        <v>Dhaka FR PNP</v>
      </c>
      <c r="G4666" s="338">
        <v>3693423</v>
      </c>
      <c r="H4666" s="336">
        <v>588239.48432875681</v>
      </c>
      <c r="I4666" s="336">
        <v>5.8207660913467407E-11</v>
      </c>
      <c r="J4666" s="336"/>
      <c r="K4666" s="336"/>
      <c r="L4666" s="337">
        <f t="shared" si="217"/>
        <v>15.926675182581493</v>
      </c>
      <c r="M4666" s="337">
        <f t="shared" si="218"/>
        <v>1.5759814381799056E-15</v>
      </c>
    </row>
    <row r="4667" spans="1:13">
      <c r="A4667" s="334" t="s">
        <v>620</v>
      </c>
      <c r="B4667" s="334" t="s">
        <v>52</v>
      </c>
      <c r="C4667" s="334" t="s">
        <v>52</v>
      </c>
      <c r="D4667" s="334" t="s">
        <v>1537</v>
      </c>
      <c r="E4667" s="334" t="s">
        <v>1041</v>
      </c>
      <c r="F4667" s="334" t="str">
        <f t="shared" si="219"/>
        <v>Dhaka FR Non-PNP</v>
      </c>
      <c r="G4667" s="338">
        <v>2651443</v>
      </c>
      <c r="H4667" s="336">
        <v>383952.54980513785</v>
      </c>
      <c r="I4667" s="336">
        <v>24790.838080402718</v>
      </c>
      <c r="J4667" s="336"/>
      <c r="K4667" s="336"/>
      <c r="L4667" s="337">
        <f t="shared" si="217"/>
        <v>14.480890209789079</v>
      </c>
      <c r="M4667" s="337">
        <f t="shared" si="218"/>
        <v>0.93499419298859965</v>
      </c>
    </row>
    <row r="4668" spans="1:13">
      <c r="A4668" s="334" t="s">
        <v>243</v>
      </c>
      <c r="B4668" s="334" t="s">
        <v>131</v>
      </c>
      <c r="C4668" s="334" t="s">
        <v>131</v>
      </c>
      <c r="D4668" s="334" t="s">
        <v>1537</v>
      </c>
      <c r="E4668" s="334" t="s">
        <v>1041</v>
      </c>
      <c r="F4668" s="334" t="str">
        <f t="shared" si="219"/>
        <v>Sylhet FR Non-PNP</v>
      </c>
      <c r="G4668" s="338">
        <v>2748648</v>
      </c>
      <c r="H4668" s="336">
        <v>412876.80634933111</v>
      </c>
      <c r="I4668" s="336">
        <v>10994.592000000001</v>
      </c>
      <c r="J4668" s="336"/>
      <c r="K4668" s="336"/>
      <c r="L4668" s="337">
        <f t="shared" si="217"/>
        <v>15.021086961638272</v>
      </c>
      <c r="M4668" s="337">
        <f t="shared" si="218"/>
        <v>0.4</v>
      </c>
    </row>
    <row r="4669" spans="1:13">
      <c r="A4669" s="334" t="s">
        <v>267</v>
      </c>
      <c r="B4669" s="334" t="s">
        <v>52</v>
      </c>
      <c r="C4669" s="334" t="s">
        <v>52</v>
      </c>
      <c r="D4669" s="334" t="s">
        <v>1537</v>
      </c>
      <c r="E4669" s="334" t="s">
        <v>1041</v>
      </c>
      <c r="F4669" s="334" t="str">
        <f t="shared" si="219"/>
        <v>Dhaka FR Non-PNP</v>
      </c>
      <c r="G4669" s="338">
        <v>1290275</v>
      </c>
      <c r="H4669" s="336">
        <v>171495.74771526261</v>
      </c>
      <c r="I4669" s="336">
        <v>5161.1000000000004</v>
      </c>
      <c r="J4669" s="336"/>
      <c r="K4669" s="336"/>
      <c r="L4669" s="337">
        <f t="shared" si="217"/>
        <v>13.291410568697573</v>
      </c>
      <c r="M4669" s="337">
        <f t="shared" si="218"/>
        <v>0.4</v>
      </c>
    </row>
    <row r="4670" spans="1:13">
      <c r="A4670" s="334" t="s">
        <v>279</v>
      </c>
      <c r="B4670" s="334" t="s">
        <v>52</v>
      </c>
      <c r="C4670" s="334" t="s">
        <v>52</v>
      </c>
      <c r="D4670" s="334" t="s">
        <v>1537</v>
      </c>
      <c r="E4670" s="334" t="s">
        <v>1041</v>
      </c>
      <c r="F4670" s="334" t="str">
        <f t="shared" si="219"/>
        <v>Dhaka FR Non-PNP</v>
      </c>
      <c r="G4670" s="338">
        <v>2232916</v>
      </c>
      <c r="H4670" s="336">
        <v>303157.61199762876</v>
      </c>
      <c r="I4670" s="336">
        <v>8931.6640000000007</v>
      </c>
      <c r="J4670" s="336"/>
      <c r="K4670" s="336"/>
      <c r="L4670" s="337">
        <f t="shared" si="217"/>
        <v>13.576758462818519</v>
      </c>
      <c r="M4670" s="337">
        <f t="shared" si="218"/>
        <v>0.4</v>
      </c>
    </row>
    <row r="4671" spans="1:13">
      <c r="A4671" s="334" t="s">
        <v>114</v>
      </c>
      <c r="B4671" s="334" t="s">
        <v>52</v>
      </c>
      <c r="C4671" s="334" t="s">
        <v>52</v>
      </c>
      <c r="D4671" s="334" t="s">
        <v>1492</v>
      </c>
      <c r="E4671" s="334" t="s">
        <v>1041</v>
      </c>
      <c r="F4671" s="334" t="str">
        <f t="shared" si="219"/>
        <v>Dhaka FR PNP</v>
      </c>
      <c r="G4671" s="338">
        <v>13287991</v>
      </c>
      <c r="H4671" s="336">
        <v>2244100.9039736502</v>
      </c>
      <c r="I4671" s="336">
        <v>48498.096100000002</v>
      </c>
      <c r="J4671" s="336"/>
      <c r="K4671" s="336"/>
      <c r="L4671" s="337">
        <f t="shared" si="217"/>
        <v>16.888188018592505</v>
      </c>
      <c r="M4671" s="337">
        <f t="shared" si="218"/>
        <v>0.36497688853040311</v>
      </c>
    </row>
    <row r="4672" spans="1:13">
      <c r="A4672" s="334" t="s">
        <v>474</v>
      </c>
      <c r="B4672" s="334" t="s">
        <v>186</v>
      </c>
      <c r="C4672" s="334" t="s">
        <v>195</v>
      </c>
      <c r="D4672" s="334" t="s">
        <v>1537</v>
      </c>
      <c r="E4672" s="334" t="s">
        <v>1041</v>
      </c>
      <c r="F4672" s="334" t="str">
        <f t="shared" si="219"/>
        <v>Chattogram FR Non-PNP</v>
      </c>
      <c r="G4672" s="338">
        <v>5754377</v>
      </c>
      <c r="H4672" s="336">
        <v>845244.80474685575</v>
      </c>
      <c r="I4672" s="336">
        <v>19701.585200000001</v>
      </c>
      <c r="J4672" s="336"/>
      <c r="K4672" s="336"/>
      <c r="L4672" s="337">
        <f t="shared" si="217"/>
        <v>14.688728332308706</v>
      </c>
      <c r="M4672" s="337">
        <f t="shared" si="218"/>
        <v>0.34237564205473503</v>
      </c>
    </row>
    <row r="4673" spans="1:13">
      <c r="A4673" s="334" t="s">
        <v>428</v>
      </c>
      <c r="B4673" s="334" t="s">
        <v>52</v>
      </c>
      <c r="C4673" s="334" t="s">
        <v>52</v>
      </c>
      <c r="D4673" s="334" t="s">
        <v>1537</v>
      </c>
      <c r="E4673" s="334" t="s">
        <v>1041</v>
      </c>
      <c r="F4673" s="334" t="str">
        <f t="shared" si="219"/>
        <v>Dhaka FR Non-PNP</v>
      </c>
      <c r="G4673" s="338">
        <v>1974608</v>
      </c>
      <c r="H4673" s="336">
        <v>300201.04628812155</v>
      </c>
      <c r="I4673" s="336">
        <v>0</v>
      </c>
      <c r="J4673" s="336"/>
      <c r="K4673" s="336"/>
      <c r="L4673" s="337">
        <f t="shared" si="217"/>
        <v>15.203070497441596</v>
      </c>
      <c r="M4673" s="337">
        <f t="shared" si="218"/>
        <v>0</v>
      </c>
    </row>
    <row r="4674" spans="1:13">
      <c r="A4674" s="334" t="s">
        <v>607</v>
      </c>
      <c r="B4674" s="334" t="s">
        <v>79</v>
      </c>
      <c r="C4674" s="334" t="s">
        <v>52</v>
      </c>
      <c r="D4674" s="334" t="s">
        <v>1537</v>
      </c>
      <c r="E4674" s="334" t="s">
        <v>1041</v>
      </c>
      <c r="F4674" s="334" t="str">
        <f t="shared" si="219"/>
        <v>Dhaka FR Non-PNP</v>
      </c>
      <c r="G4674" s="338">
        <v>3265968</v>
      </c>
      <c r="H4674" s="336">
        <v>528891.52266876574</v>
      </c>
      <c r="I4674" s="336">
        <v>13063.871999999999</v>
      </c>
      <c r="J4674" s="336"/>
      <c r="K4674" s="336"/>
      <c r="L4674" s="337">
        <f t="shared" si="217"/>
        <v>16.194020353805236</v>
      </c>
      <c r="M4674" s="337">
        <f t="shared" si="218"/>
        <v>0.4</v>
      </c>
    </row>
    <row r="4675" spans="1:13">
      <c r="A4675" s="334" t="s">
        <v>604</v>
      </c>
      <c r="B4675" s="334" t="s">
        <v>606</v>
      </c>
      <c r="C4675" s="334" t="s">
        <v>107</v>
      </c>
      <c r="D4675" s="334" t="s">
        <v>1537</v>
      </c>
      <c r="E4675" s="334" t="s">
        <v>1041</v>
      </c>
      <c r="F4675" s="334" t="str">
        <f t="shared" si="219"/>
        <v>Rajshahi FR Non-PNP</v>
      </c>
      <c r="G4675" s="338">
        <v>2917426</v>
      </c>
      <c r="H4675" s="336">
        <v>443426.20205336716</v>
      </c>
      <c r="I4675" s="336">
        <v>11669.704</v>
      </c>
      <c r="J4675" s="336"/>
      <c r="K4675" s="336"/>
      <c r="L4675" s="337">
        <f t="shared" ref="L4675:L4738" si="220">(H4675/G4675)*100</f>
        <v>15.199227060201945</v>
      </c>
      <c r="M4675" s="337">
        <f t="shared" ref="M4675:M4738" si="221">(I4675/G4675)*100</f>
        <v>0.4</v>
      </c>
    </row>
    <row r="4676" spans="1:13">
      <c r="A4676" s="334" t="s">
        <v>398</v>
      </c>
      <c r="B4676" s="334" t="s">
        <v>401</v>
      </c>
      <c r="C4676" s="334" t="s">
        <v>195</v>
      </c>
      <c r="D4676" s="334" t="s">
        <v>1492</v>
      </c>
      <c r="E4676" s="334" t="s">
        <v>1041</v>
      </c>
      <c r="F4676" s="334" t="str">
        <f t="shared" ref="F4676:F4739" si="222">CONCATENATE(C4676," ",E4676," ",D4676)</f>
        <v>Chattogram FR PNP</v>
      </c>
      <c r="G4676" s="338">
        <v>7906177</v>
      </c>
      <c r="H4676" s="336">
        <v>1173423.8235662775</v>
      </c>
      <c r="I4676" s="336">
        <v>31624.708000000002</v>
      </c>
      <c r="J4676" s="336"/>
      <c r="K4676" s="336"/>
      <c r="L4676" s="337">
        <f t="shared" si="220"/>
        <v>14.841861288537778</v>
      </c>
      <c r="M4676" s="337">
        <f t="shared" si="221"/>
        <v>0.4</v>
      </c>
    </row>
    <row r="4677" spans="1:13">
      <c r="A4677" s="334" t="s">
        <v>204</v>
      </c>
      <c r="B4677" s="334" t="s">
        <v>206</v>
      </c>
      <c r="C4677" s="334" t="s">
        <v>52</v>
      </c>
      <c r="D4677" s="334" t="s">
        <v>1537</v>
      </c>
      <c r="E4677" s="334" t="s">
        <v>1041</v>
      </c>
      <c r="F4677" s="334" t="str">
        <f t="shared" si="222"/>
        <v>Dhaka FR Non-PNP</v>
      </c>
      <c r="G4677" s="338">
        <v>3742101</v>
      </c>
      <c r="H4677" s="336">
        <v>624308.05116747948</v>
      </c>
      <c r="I4677" s="336">
        <v>14968.404</v>
      </c>
      <c r="J4677" s="336"/>
      <c r="K4677" s="336"/>
      <c r="L4677" s="337">
        <f t="shared" si="220"/>
        <v>16.683356519973124</v>
      </c>
      <c r="M4677" s="337">
        <f t="shared" si="221"/>
        <v>0.4</v>
      </c>
    </row>
    <row r="4678" spans="1:13">
      <c r="A4678" s="334" t="s">
        <v>241</v>
      </c>
      <c r="B4678" s="334" t="s">
        <v>18</v>
      </c>
      <c r="C4678" s="334" t="s">
        <v>18</v>
      </c>
      <c r="D4678" s="334" t="s">
        <v>1537</v>
      </c>
      <c r="E4678" s="334" t="s">
        <v>1041</v>
      </c>
      <c r="F4678" s="334" t="str">
        <f t="shared" si="222"/>
        <v>Mymensingh FR Non-PNP</v>
      </c>
      <c r="G4678" s="338">
        <v>3729602</v>
      </c>
      <c r="H4678" s="336">
        <v>554274.51050278288</v>
      </c>
      <c r="I4678" s="336">
        <v>14918.407999999999</v>
      </c>
      <c r="J4678" s="336"/>
      <c r="K4678" s="336"/>
      <c r="L4678" s="337">
        <f t="shared" si="220"/>
        <v>14.861492204872876</v>
      </c>
      <c r="M4678" s="337">
        <f t="shared" si="221"/>
        <v>0.4</v>
      </c>
    </row>
    <row r="4679" spans="1:13">
      <c r="A4679" s="334" t="s">
        <v>510</v>
      </c>
      <c r="B4679" s="334" t="s">
        <v>512</v>
      </c>
      <c r="C4679" s="334" t="s">
        <v>159</v>
      </c>
      <c r="D4679" s="334" t="s">
        <v>1537</v>
      </c>
      <c r="E4679" s="334" t="s">
        <v>1041</v>
      </c>
      <c r="F4679" s="334" t="str">
        <f t="shared" si="222"/>
        <v>Khulna FR Non-PNP</v>
      </c>
      <c r="G4679" s="338">
        <v>6633274</v>
      </c>
      <c r="H4679" s="336">
        <v>1131169.4745999982</v>
      </c>
      <c r="I4679" s="336">
        <v>-2.9103830456733704E-11</v>
      </c>
      <c r="J4679" s="336"/>
      <c r="K4679" s="336"/>
      <c r="L4679" s="337">
        <f t="shared" si="220"/>
        <v>17.052958683751012</v>
      </c>
      <c r="M4679" s="337">
        <f t="shared" si="221"/>
        <v>-4.3875513745902409E-16</v>
      </c>
    </row>
    <row r="4680" spans="1:13">
      <c r="A4680" s="334" t="s">
        <v>470</v>
      </c>
      <c r="B4680" s="334" t="s">
        <v>362</v>
      </c>
      <c r="C4680" s="334" t="s">
        <v>52</v>
      </c>
      <c r="D4680" s="334" t="s">
        <v>1537</v>
      </c>
      <c r="E4680" s="334" t="s">
        <v>1041</v>
      </c>
      <c r="F4680" s="334" t="str">
        <f t="shared" si="222"/>
        <v>Dhaka FR Non-PNP</v>
      </c>
      <c r="G4680" s="338">
        <v>2266814</v>
      </c>
      <c r="H4680" s="336">
        <v>332548.22391748003</v>
      </c>
      <c r="I4680" s="336">
        <v>9067.2559999999994</v>
      </c>
      <c r="J4680" s="336"/>
      <c r="K4680" s="336"/>
      <c r="L4680" s="337">
        <f t="shared" si="220"/>
        <v>14.670291603875748</v>
      </c>
      <c r="M4680" s="337">
        <f t="shared" si="221"/>
        <v>0.4</v>
      </c>
    </row>
    <row r="4681" spans="1:13">
      <c r="A4681" s="334" t="s">
        <v>404</v>
      </c>
      <c r="B4681" s="334" t="s">
        <v>389</v>
      </c>
      <c r="C4681" s="334" t="s">
        <v>389</v>
      </c>
      <c r="D4681" s="334" t="s">
        <v>1492</v>
      </c>
      <c r="E4681" s="334" t="s">
        <v>1041</v>
      </c>
      <c r="F4681" s="334" t="str">
        <f t="shared" si="222"/>
        <v>Rangpur FR PNP</v>
      </c>
      <c r="G4681" s="338">
        <v>20835062</v>
      </c>
      <c r="H4681" s="336">
        <v>3271113.2164989458</v>
      </c>
      <c r="I4681" s="336">
        <v>63641.827499999999</v>
      </c>
      <c r="J4681" s="336"/>
      <c r="K4681" s="336"/>
      <c r="L4681" s="337">
        <f t="shared" si="220"/>
        <v>15.700040712616769</v>
      </c>
      <c r="M4681" s="337">
        <f t="shared" si="221"/>
        <v>0.30545542653052821</v>
      </c>
    </row>
    <row r="4682" spans="1:13">
      <c r="A4682" s="334" t="s">
        <v>464</v>
      </c>
      <c r="B4682" s="334" t="s">
        <v>52</v>
      </c>
      <c r="C4682" s="334" t="s">
        <v>52</v>
      </c>
      <c r="D4682" s="334" t="s">
        <v>1537</v>
      </c>
      <c r="E4682" s="334" t="s">
        <v>1041</v>
      </c>
      <c r="F4682" s="334" t="str">
        <f t="shared" si="222"/>
        <v>Dhaka FR Non-PNP</v>
      </c>
      <c r="G4682" s="338">
        <v>2675699</v>
      </c>
      <c r="H4682" s="336">
        <v>397373.79879718897</v>
      </c>
      <c r="I4682" s="336">
        <v>10702.796</v>
      </c>
      <c r="J4682" s="336"/>
      <c r="K4682" s="336"/>
      <c r="L4682" s="337">
        <f t="shared" si="220"/>
        <v>14.851214534863189</v>
      </c>
      <c r="M4682" s="337">
        <f t="shared" si="221"/>
        <v>0.4</v>
      </c>
    </row>
    <row r="4683" spans="1:13">
      <c r="A4683" s="334" t="s">
        <v>540</v>
      </c>
      <c r="B4683" s="334" t="s">
        <v>542</v>
      </c>
      <c r="C4683" s="334" t="s">
        <v>52</v>
      </c>
      <c r="D4683" s="334" t="s">
        <v>1537</v>
      </c>
      <c r="E4683" s="334" t="s">
        <v>1041</v>
      </c>
      <c r="F4683" s="334" t="str">
        <f t="shared" si="222"/>
        <v>Dhaka FR Non-PNP</v>
      </c>
      <c r="G4683" s="338">
        <v>5256425</v>
      </c>
      <c r="H4683" s="336">
        <v>905023.43335523456</v>
      </c>
      <c r="I4683" s="336">
        <v>21025.7</v>
      </c>
      <c r="J4683" s="336"/>
      <c r="K4683" s="336"/>
      <c r="L4683" s="337">
        <f t="shared" si="220"/>
        <v>17.21747068312084</v>
      </c>
      <c r="M4683" s="337">
        <f t="shared" si="221"/>
        <v>0.4</v>
      </c>
    </row>
    <row r="4684" spans="1:13">
      <c r="A4684" s="334" t="s">
        <v>496</v>
      </c>
      <c r="B4684" s="334" t="s">
        <v>195</v>
      </c>
      <c r="C4684" s="334" t="s">
        <v>195</v>
      </c>
      <c r="D4684" s="334" t="s">
        <v>1537</v>
      </c>
      <c r="E4684" s="334" t="s">
        <v>1041</v>
      </c>
      <c r="F4684" s="334" t="str">
        <f t="shared" si="222"/>
        <v>Chattogram FR Non-PNP</v>
      </c>
      <c r="G4684" s="338">
        <v>4146054</v>
      </c>
      <c r="H4684" s="336">
        <v>654395.86546728027</v>
      </c>
      <c r="I4684" s="336">
        <v>16584.216</v>
      </c>
      <c r="J4684" s="336"/>
      <c r="K4684" s="336"/>
      <c r="L4684" s="337">
        <f t="shared" si="220"/>
        <v>15.783582786603365</v>
      </c>
      <c r="M4684" s="337">
        <f t="shared" si="221"/>
        <v>0.4</v>
      </c>
    </row>
    <row r="4685" spans="1:13">
      <c r="A4685" s="334" t="s">
        <v>220</v>
      </c>
      <c r="B4685" s="334" t="s">
        <v>79</v>
      </c>
      <c r="C4685" s="334" t="s">
        <v>52</v>
      </c>
      <c r="D4685" s="334" t="s">
        <v>1537</v>
      </c>
      <c r="E4685" s="334" t="s">
        <v>1041</v>
      </c>
      <c r="F4685" s="334" t="str">
        <f t="shared" si="222"/>
        <v>Dhaka FR Non-PNP</v>
      </c>
      <c r="G4685" s="338">
        <v>4335990</v>
      </c>
      <c r="H4685" s="336">
        <v>656772.58209966787</v>
      </c>
      <c r="I4685" s="336">
        <v>17343.96</v>
      </c>
      <c r="J4685" s="336"/>
      <c r="K4685" s="336"/>
      <c r="L4685" s="337">
        <f t="shared" si="220"/>
        <v>15.147004077492518</v>
      </c>
      <c r="M4685" s="337">
        <f t="shared" si="221"/>
        <v>0.4</v>
      </c>
    </row>
    <row r="4686" spans="1:13">
      <c r="A4686" s="334" t="s">
        <v>83</v>
      </c>
      <c r="B4686" s="334" t="s">
        <v>76</v>
      </c>
      <c r="C4686" s="334" t="s">
        <v>195</v>
      </c>
      <c r="D4686" s="334" t="s">
        <v>1537</v>
      </c>
      <c r="E4686" s="334" t="s">
        <v>1041</v>
      </c>
      <c r="F4686" s="334" t="str">
        <f t="shared" si="222"/>
        <v>Chattogram FR Non-PNP</v>
      </c>
      <c r="G4686" s="338">
        <v>1880200</v>
      </c>
      <c r="H4686" s="336">
        <v>257805.68753171017</v>
      </c>
      <c r="I4686" s="336">
        <v>7520.8</v>
      </c>
      <c r="J4686" s="336"/>
      <c r="K4686" s="336"/>
      <c r="L4686" s="337">
        <f t="shared" si="220"/>
        <v>13.711609803835239</v>
      </c>
      <c r="M4686" s="337">
        <f t="shared" si="221"/>
        <v>0.4</v>
      </c>
    </row>
    <row r="4687" spans="1:13">
      <c r="A4687" s="334" t="s">
        <v>624</v>
      </c>
      <c r="B4687" s="334" t="s">
        <v>79</v>
      </c>
      <c r="C4687" s="334" t="s">
        <v>52</v>
      </c>
      <c r="D4687" s="334" t="s">
        <v>1537</v>
      </c>
      <c r="E4687" s="334" t="s">
        <v>1041</v>
      </c>
      <c r="F4687" s="334" t="str">
        <f t="shared" si="222"/>
        <v>Dhaka FR Non-PNP</v>
      </c>
      <c r="G4687" s="338">
        <v>3694383</v>
      </c>
      <c r="H4687" s="336">
        <v>602427.50917805161</v>
      </c>
      <c r="I4687" s="336">
        <v>14777.532000000001</v>
      </c>
      <c r="J4687" s="336"/>
      <c r="K4687" s="336"/>
      <c r="L4687" s="337">
        <f t="shared" si="220"/>
        <v>16.306579723273185</v>
      </c>
      <c r="M4687" s="337">
        <f t="shared" si="221"/>
        <v>0.4</v>
      </c>
    </row>
    <row r="4688" spans="1:13">
      <c r="A4688" s="334" t="s">
        <v>534</v>
      </c>
      <c r="B4688" s="334" t="s">
        <v>98</v>
      </c>
      <c r="C4688" s="334" t="s">
        <v>52</v>
      </c>
      <c r="D4688" s="334" t="s">
        <v>1537</v>
      </c>
      <c r="E4688" s="334" t="s">
        <v>1041</v>
      </c>
      <c r="F4688" s="334" t="str">
        <f t="shared" si="222"/>
        <v>Dhaka FR Non-PNP</v>
      </c>
      <c r="G4688" s="338">
        <v>5043109</v>
      </c>
      <c r="H4688" s="336">
        <v>818429.24759963807</v>
      </c>
      <c r="I4688" s="336">
        <v>20172.436000000002</v>
      </c>
      <c r="J4688" s="336"/>
      <c r="K4688" s="336"/>
      <c r="L4688" s="337">
        <f t="shared" si="220"/>
        <v>16.228664651103873</v>
      </c>
      <c r="M4688" s="337">
        <f t="shared" si="221"/>
        <v>0.4</v>
      </c>
    </row>
    <row r="4689" spans="1:13">
      <c r="A4689" s="334" t="s">
        <v>200</v>
      </c>
      <c r="B4689" s="334" t="s">
        <v>195</v>
      </c>
      <c r="C4689" s="334" t="s">
        <v>195</v>
      </c>
      <c r="D4689" s="334" t="s">
        <v>1537</v>
      </c>
      <c r="E4689" s="334" t="s">
        <v>1041</v>
      </c>
      <c r="F4689" s="334" t="str">
        <f t="shared" si="222"/>
        <v>Chattogram FR Non-PNP</v>
      </c>
      <c r="G4689" s="338">
        <v>3431192</v>
      </c>
      <c r="H4689" s="336">
        <v>525507.18000899535</v>
      </c>
      <c r="I4689" s="336">
        <v>13724.768</v>
      </c>
      <c r="J4689" s="336"/>
      <c r="K4689" s="336"/>
      <c r="L4689" s="337">
        <f t="shared" si="220"/>
        <v>15.315586536952619</v>
      </c>
      <c r="M4689" s="337">
        <f t="shared" si="221"/>
        <v>0.4</v>
      </c>
    </row>
    <row r="4690" spans="1:13">
      <c r="A4690" s="334" t="s">
        <v>557</v>
      </c>
      <c r="B4690" s="334" t="s">
        <v>52</v>
      </c>
      <c r="C4690" s="334" t="s">
        <v>52</v>
      </c>
      <c r="D4690" s="334" t="s">
        <v>1537</v>
      </c>
      <c r="E4690" s="334" t="s">
        <v>1041</v>
      </c>
      <c r="F4690" s="334" t="str">
        <f t="shared" si="222"/>
        <v>Dhaka FR Non-PNP</v>
      </c>
      <c r="G4690" s="338">
        <v>2309109</v>
      </c>
      <c r="H4690" s="336">
        <v>372893.56417059223</v>
      </c>
      <c r="I4690" s="336">
        <v>9236.4359999999997</v>
      </c>
      <c r="J4690" s="336"/>
      <c r="K4690" s="336"/>
      <c r="L4690" s="337">
        <f t="shared" si="220"/>
        <v>16.148807361219944</v>
      </c>
      <c r="M4690" s="337">
        <f t="shared" si="221"/>
        <v>0.4</v>
      </c>
    </row>
    <row r="4691" spans="1:13">
      <c r="A4691" s="334" t="s">
        <v>520</v>
      </c>
      <c r="B4691" s="334" t="s">
        <v>522</v>
      </c>
      <c r="C4691" s="334" t="s">
        <v>52</v>
      </c>
      <c r="D4691" s="334" t="s">
        <v>1537</v>
      </c>
      <c r="E4691" s="334" t="s">
        <v>1041</v>
      </c>
      <c r="F4691" s="334" t="str">
        <f t="shared" si="222"/>
        <v>Dhaka FR Non-PNP</v>
      </c>
      <c r="G4691" s="338">
        <v>4364698</v>
      </c>
      <c r="H4691" s="336">
        <v>749689.05806417263</v>
      </c>
      <c r="I4691" s="336">
        <v>17458.792000000001</v>
      </c>
      <c r="J4691" s="336"/>
      <c r="K4691" s="336"/>
      <c r="L4691" s="337">
        <f t="shared" si="220"/>
        <v>17.176195422092722</v>
      </c>
      <c r="M4691" s="337">
        <f t="shared" si="221"/>
        <v>0.4</v>
      </c>
    </row>
    <row r="4692" spans="1:13">
      <c r="A4692" s="334" t="s">
        <v>55</v>
      </c>
      <c r="B4692" s="334" t="s">
        <v>52</v>
      </c>
      <c r="C4692" s="334" t="s">
        <v>52</v>
      </c>
      <c r="D4692" s="334" t="s">
        <v>1492</v>
      </c>
      <c r="E4692" s="334" t="s">
        <v>1041</v>
      </c>
      <c r="F4692" s="334" t="str">
        <f t="shared" si="222"/>
        <v>Dhaka FR PNP</v>
      </c>
      <c r="G4692" s="338">
        <v>9624270</v>
      </c>
      <c r="H4692" s="336">
        <v>1503676.9279051572</v>
      </c>
      <c r="I4692" s="336">
        <v>29112.844700000001</v>
      </c>
      <c r="J4692" s="336"/>
      <c r="K4692" s="336"/>
      <c r="L4692" s="337">
        <f t="shared" si="220"/>
        <v>15.623802406885481</v>
      </c>
      <c r="M4692" s="337">
        <f t="shared" si="221"/>
        <v>0.30249405617257202</v>
      </c>
    </row>
    <row r="4693" spans="1:13">
      <c r="A4693" s="334" t="s">
        <v>64</v>
      </c>
      <c r="B4693" s="334" t="s">
        <v>52</v>
      </c>
      <c r="C4693" s="334" t="s">
        <v>52</v>
      </c>
      <c r="D4693" s="334" t="s">
        <v>1537</v>
      </c>
      <c r="E4693" s="334" t="s">
        <v>1041</v>
      </c>
      <c r="F4693" s="334" t="str">
        <f t="shared" si="222"/>
        <v>Dhaka FR Non-PNP</v>
      </c>
      <c r="G4693" s="338">
        <v>2651905</v>
      </c>
      <c r="H4693" s="336">
        <v>395744.67518474039</v>
      </c>
      <c r="I4693" s="336">
        <v>10607.62</v>
      </c>
      <c r="J4693" s="336"/>
      <c r="K4693" s="336"/>
      <c r="L4693" s="337">
        <f t="shared" si="220"/>
        <v>14.923033637507391</v>
      </c>
      <c r="M4693" s="337">
        <f t="shared" si="221"/>
        <v>0.4</v>
      </c>
    </row>
    <row r="4694" spans="1:13">
      <c r="A4694" s="334" t="s">
        <v>245</v>
      </c>
      <c r="B4694" s="334" t="s">
        <v>189</v>
      </c>
      <c r="C4694" s="334" t="s">
        <v>189</v>
      </c>
      <c r="D4694" s="334" t="s">
        <v>1537</v>
      </c>
      <c r="E4694" s="334" t="s">
        <v>1041</v>
      </c>
      <c r="F4694" s="334" t="str">
        <f t="shared" si="222"/>
        <v>Barishal FR Non-PNP</v>
      </c>
      <c r="G4694" s="338">
        <v>3630457</v>
      </c>
      <c r="H4694" s="336">
        <v>587468.11037091049</v>
      </c>
      <c r="I4694" s="336">
        <v>14521.828</v>
      </c>
      <c r="J4694" s="336"/>
      <c r="K4694" s="336"/>
      <c r="L4694" s="337">
        <f t="shared" si="220"/>
        <v>16.181657305703126</v>
      </c>
      <c r="M4694" s="337">
        <f t="shared" si="221"/>
        <v>0.4</v>
      </c>
    </row>
    <row r="4695" spans="1:13">
      <c r="A4695" s="334" t="s">
        <v>513</v>
      </c>
      <c r="B4695" s="334" t="s">
        <v>908</v>
      </c>
      <c r="C4695" s="334" t="s">
        <v>131</v>
      </c>
      <c r="D4695" s="334" t="s">
        <v>1537</v>
      </c>
      <c r="E4695" s="334" t="s">
        <v>1041</v>
      </c>
      <c r="F4695" s="334" t="str">
        <f t="shared" si="222"/>
        <v>Sylhet FR Non-PNP</v>
      </c>
      <c r="G4695" s="338">
        <v>4206659</v>
      </c>
      <c r="H4695" s="336">
        <v>655576.63152481976</v>
      </c>
      <c r="I4695" s="336">
        <v>16826.635999999999</v>
      </c>
      <c r="J4695" s="336"/>
      <c r="K4695" s="336"/>
      <c r="L4695" s="337">
        <f t="shared" si="220"/>
        <v>15.584258945752907</v>
      </c>
      <c r="M4695" s="337">
        <f t="shared" si="221"/>
        <v>0.4</v>
      </c>
    </row>
    <row r="4696" spans="1:13">
      <c r="A4696" s="334" t="s">
        <v>212</v>
      </c>
      <c r="B4696" s="334" t="s">
        <v>136</v>
      </c>
      <c r="C4696" s="334" t="s">
        <v>131</v>
      </c>
      <c r="D4696" s="334" t="s">
        <v>1537</v>
      </c>
      <c r="E4696" s="334" t="s">
        <v>1041</v>
      </c>
      <c r="F4696" s="334" t="str">
        <f t="shared" si="222"/>
        <v>Sylhet FR Non-PNP</v>
      </c>
      <c r="G4696" s="338">
        <v>4658440</v>
      </c>
      <c r="H4696" s="336">
        <v>769710.33717538055</v>
      </c>
      <c r="I4696" s="336">
        <v>18633.760000000002</v>
      </c>
      <c r="J4696" s="336"/>
      <c r="K4696" s="336"/>
      <c r="L4696" s="337">
        <f t="shared" si="220"/>
        <v>16.522920487875354</v>
      </c>
      <c r="M4696" s="337">
        <f t="shared" si="221"/>
        <v>0.4</v>
      </c>
    </row>
    <row r="4697" spans="1:13">
      <c r="A4697" s="334" t="s">
        <v>543</v>
      </c>
      <c r="B4697" s="334" t="s">
        <v>52</v>
      </c>
      <c r="C4697" s="334" t="s">
        <v>52</v>
      </c>
      <c r="D4697" s="334" t="s">
        <v>1492</v>
      </c>
      <c r="E4697" s="334" t="s">
        <v>1041</v>
      </c>
      <c r="F4697" s="334" t="str">
        <f t="shared" si="222"/>
        <v>Dhaka FR PNP</v>
      </c>
      <c r="G4697" s="338">
        <v>8637910</v>
      </c>
      <c r="H4697" s="336">
        <v>1296251.4749644692</v>
      </c>
      <c r="I4697" s="336">
        <v>0</v>
      </c>
      <c r="J4697" s="336"/>
      <c r="K4697" s="336"/>
      <c r="L4697" s="337">
        <f t="shared" si="220"/>
        <v>15.006540644258498</v>
      </c>
      <c r="M4697" s="337">
        <f t="shared" si="221"/>
        <v>0</v>
      </c>
    </row>
    <row r="4698" spans="1:13">
      <c r="A4698" s="334" t="s">
        <v>341</v>
      </c>
      <c r="B4698" s="334" t="s">
        <v>79</v>
      </c>
      <c r="C4698" s="334" t="s">
        <v>52</v>
      </c>
      <c r="D4698" s="334" t="s">
        <v>1537</v>
      </c>
      <c r="E4698" s="334" t="s">
        <v>1041</v>
      </c>
      <c r="F4698" s="334" t="str">
        <f t="shared" si="222"/>
        <v>Dhaka FR Non-PNP</v>
      </c>
      <c r="G4698" s="338">
        <v>1408370</v>
      </c>
      <c r="H4698" s="336">
        <v>204749.11177150227</v>
      </c>
      <c r="I4698" s="336">
        <v>5633.4800000000005</v>
      </c>
      <c r="J4698" s="336"/>
      <c r="K4698" s="336"/>
      <c r="L4698" s="337">
        <f t="shared" si="220"/>
        <v>14.538019964320616</v>
      </c>
      <c r="M4698" s="337">
        <f t="shared" si="221"/>
        <v>0.4</v>
      </c>
    </row>
    <row r="4699" spans="1:13">
      <c r="A4699" s="334" t="s">
        <v>609</v>
      </c>
      <c r="B4699" s="334" t="s">
        <v>52</v>
      </c>
      <c r="C4699" s="334" t="s">
        <v>52</v>
      </c>
      <c r="D4699" s="334" t="s">
        <v>1537</v>
      </c>
      <c r="E4699" s="334" t="s">
        <v>1041</v>
      </c>
      <c r="F4699" s="334" t="str">
        <f t="shared" si="222"/>
        <v>Dhaka FR Non-PNP</v>
      </c>
      <c r="G4699" s="338">
        <v>1921199</v>
      </c>
      <c r="H4699" s="336">
        <v>313377.49698001926</v>
      </c>
      <c r="I4699" s="336">
        <v>7684.7960000000003</v>
      </c>
      <c r="J4699" s="336"/>
      <c r="K4699" s="336"/>
      <c r="L4699" s="337">
        <f t="shared" si="220"/>
        <v>16.311558405975603</v>
      </c>
      <c r="M4699" s="337">
        <f t="shared" si="221"/>
        <v>0.4</v>
      </c>
    </row>
    <row r="4700" spans="1:13">
      <c r="A4700" s="334" t="s">
        <v>545</v>
      </c>
      <c r="B4700" s="334" t="s">
        <v>52</v>
      </c>
      <c r="C4700" s="334" t="s">
        <v>52</v>
      </c>
      <c r="D4700" s="334" t="s">
        <v>1492</v>
      </c>
      <c r="E4700" s="334" t="s">
        <v>1041</v>
      </c>
      <c r="F4700" s="334" t="str">
        <f t="shared" si="222"/>
        <v>Dhaka FR PNP</v>
      </c>
      <c r="G4700" s="338">
        <v>13219145</v>
      </c>
      <c r="H4700" s="336">
        <v>2078795.7535818042</v>
      </c>
      <c r="I4700" s="336">
        <v>43841.234799999998</v>
      </c>
      <c r="J4700" s="336"/>
      <c r="K4700" s="336"/>
      <c r="L4700" s="337">
        <f t="shared" si="220"/>
        <v>15.725644537387284</v>
      </c>
      <c r="M4700" s="337">
        <f t="shared" si="221"/>
        <v>0.33164954919550393</v>
      </c>
    </row>
    <row r="4701" spans="1:13">
      <c r="A4701" s="334" t="s">
        <v>536</v>
      </c>
      <c r="B4701" s="334" t="s">
        <v>156</v>
      </c>
      <c r="C4701" s="334" t="s">
        <v>159</v>
      </c>
      <c r="D4701" s="334" t="s">
        <v>1537</v>
      </c>
      <c r="E4701" s="334" t="s">
        <v>1041</v>
      </c>
      <c r="F4701" s="334" t="str">
        <f t="shared" si="222"/>
        <v>Khulna FR Non-PNP</v>
      </c>
      <c r="G4701" s="338">
        <v>4492071</v>
      </c>
      <c r="H4701" s="336">
        <v>700607.68950024818</v>
      </c>
      <c r="I4701" s="336">
        <v>17968.284</v>
      </c>
      <c r="J4701" s="336"/>
      <c r="K4701" s="336"/>
      <c r="L4701" s="337">
        <f t="shared" si="220"/>
        <v>15.596540871688097</v>
      </c>
      <c r="M4701" s="337">
        <f t="shared" si="221"/>
        <v>0.4</v>
      </c>
    </row>
    <row r="4702" spans="1:13">
      <c r="A4702" s="334" t="s">
        <v>438</v>
      </c>
      <c r="B4702" s="334" t="s">
        <v>52</v>
      </c>
      <c r="C4702" s="334" t="s">
        <v>52</v>
      </c>
      <c r="D4702" s="334" t="s">
        <v>1537</v>
      </c>
      <c r="E4702" s="334" t="s">
        <v>1041</v>
      </c>
      <c r="F4702" s="334" t="str">
        <f t="shared" si="222"/>
        <v>Dhaka FR Non-PNP</v>
      </c>
      <c r="G4702" s="338">
        <v>1537743</v>
      </c>
      <c r="H4702" s="336">
        <v>219502.75792872845</v>
      </c>
      <c r="I4702" s="336">
        <v>54866.273015110572</v>
      </c>
      <c r="J4702" s="336"/>
      <c r="K4702" s="336"/>
      <c r="L4702" s="337">
        <f t="shared" si="220"/>
        <v>14.274346098712753</v>
      </c>
      <c r="M4702" s="337">
        <f t="shared" si="221"/>
        <v>3.5679741683174995</v>
      </c>
    </row>
    <row r="4703" spans="1:13">
      <c r="A4703" s="334" t="s">
        <v>324</v>
      </c>
      <c r="B4703" s="334" t="s">
        <v>325</v>
      </c>
      <c r="C4703" s="334" t="s">
        <v>389</v>
      </c>
      <c r="D4703" s="334" t="s">
        <v>1537</v>
      </c>
      <c r="E4703" s="334" t="s">
        <v>1041</v>
      </c>
      <c r="F4703" s="334" t="str">
        <f t="shared" si="222"/>
        <v>Rangpur FR Non-PNP</v>
      </c>
      <c r="G4703" s="338">
        <v>3810664</v>
      </c>
      <c r="H4703" s="336">
        <v>564205.54105389898</v>
      </c>
      <c r="I4703" s="336">
        <v>15242.656000000001</v>
      </c>
      <c r="J4703" s="336"/>
      <c r="K4703" s="336"/>
      <c r="L4703" s="337">
        <f t="shared" si="220"/>
        <v>14.805964027631378</v>
      </c>
      <c r="M4703" s="337">
        <f t="shared" si="221"/>
        <v>0.4</v>
      </c>
    </row>
    <row r="4704" spans="1:13">
      <c r="A4704" s="334" t="s">
        <v>141</v>
      </c>
      <c r="B4704" s="334" t="s">
        <v>48</v>
      </c>
      <c r="C4704" s="334" t="s">
        <v>18</v>
      </c>
      <c r="D4704" s="334" t="s">
        <v>1537</v>
      </c>
      <c r="E4704" s="334" t="s">
        <v>1041</v>
      </c>
      <c r="F4704" s="334" t="str">
        <f t="shared" si="222"/>
        <v>Mymensingh FR Non-PNP</v>
      </c>
      <c r="G4704" s="338">
        <v>1649290</v>
      </c>
      <c r="H4704" s="336">
        <v>267597.05945456709</v>
      </c>
      <c r="I4704" s="336">
        <v>6597.16</v>
      </c>
      <c r="J4704" s="336"/>
      <c r="K4704" s="336"/>
      <c r="L4704" s="337">
        <f t="shared" si="220"/>
        <v>16.224985263632661</v>
      </c>
      <c r="M4704" s="337">
        <f t="shared" si="221"/>
        <v>0.4</v>
      </c>
    </row>
    <row r="4705" spans="1:13">
      <c r="A4705" s="334" t="s">
        <v>139</v>
      </c>
      <c r="B4705" s="334" t="s">
        <v>52</v>
      </c>
      <c r="C4705" s="334" t="s">
        <v>52</v>
      </c>
      <c r="D4705" s="334" t="s">
        <v>1537</v>
      </c>
      <c r="E4705" s="334" t="s">
        <v>1041</v>
      </c>
      <c r="F4705" s="334" t="str">
        <f t="shared" si="222"/>
        <v>Dhaka FR Non-PNP</v>
      </c>
      <c r="G4705" s="338">
        <v>1287304</v>
      </c>
      <c r="H4705" s="336">
        <v>173752.52109737226</v>
      </c>
      <c r="I4705" s="336">
        <v>5149.2160000000003</v>
      </c>
      <c r="J4705" s="336"/>
      <c r="K4705" s="336"/>
      <c r="L4705" s="337">
        <f t="shared" si="220"/>
        <v>13.497396193701897</v>
      </c>
      <c r="M4705" s="337">
        <f t="shared" si="221"/>
        <v>0.4</v>
      </c>
    </row>
    <row r="4706" spans="1:13">
      <c r="A4706" s="334" t="s">
        <v>365</v>
      </c>
      <c r="B4706" s="334" t="s">
        <v>159</v>
      </c>
      <c r="C4706" s="334" t="s">
        <v>159</v>
      </c>
      <c r="D4706" s="334" t="s">
        <v>1537</v>
      </c>
      <c r="E4706" s="334" t="s">
        <v>1041</v>
      </c>
      <c r="F4706" s="334" t="str">
        <f t="shared" si="222"/>
        <v>Khulna FR Non-PNP</v>
      </c>
      <c r="G4706" s="338">
        <v>1965673</v>
      </c>
      <c r="H4706" s="336">
        <v>292463.87566471804</v>
      </c>
      <c r="I4706" s="336">
        <v>7862.692</v>
      </c>
      <c r="J4706" s="336"/>
      <c r="K4706" s="336"/>
      <c r="L4706" s="337">
        <f t="shared" si="220"/>
        <v>14.878561981810709</v>
      </c>
      <c r="M4706" s="337">
        <f t="shared" si="221"/>
        <v>0.4</v>
      </c>
    </row>
    <row r="4707" spans="1:13">
      <c r="A4707" s="334" t="s">
        <v>271</v>
      </c>
      <c r="B4707" s="334" t="s">
        <v>52</v>
      </c>
      <c r="C4707" s="334" t="s">
        <v>52</v>
      </c>
      <c r="D4707" s="334" t="s">
        <v>1537</v>
      </c>
      <c r="E4707" s="334" t="s">
        <v>1041</v>
      </c>
      <c r="F4707" s="334" t="str">
        <f t="shared" si="222"/>
        <v>Dhaka FR Non-PNP</v>
      </c>
      <c r="G4707" s="338">
        <v>1832550</v>
      </c>
      <c r="H4707" s="336">
        <v>265250.45245527668</v>
      </c>
      <c r="I4707" s="336">
        <v>7330.2</v>
      </c>
      <c r="J4707" s="336"/>
      <c r="K4707" s="336"/>
      <c r="L4707" s="337">
        <f t="shared" si="220"/>
        <v>14.474391010083037</v>
      </c>
      <c r="M4707" s="337">
        <f t="shared" si="221"/>
        <v>0.4</v>
      </c>
    </row>
    <row r="4708" spans="1:13">
      <c r="A4708" s="334" t="s">
        <v>532</v>
      </c>
      <c r="B4708" s="334" t="s">
        <v>351</v>
      </c>
      <c r="C4708" s="334" t="s">
        <v>389</v>
      </c>
      <c r="D4708" s="334" t="s">
        <v>1537</v>
      </c>
      <c r="E4708" s="334" t="s">
        <v>1041</v>
      </c>
      <c r="F4708" s="334" t="str">
        <f t="shared" si="222"/>
        <v>Rangpur FR Non-PNP</v>
      </c>
      <c r="G4708" s="338">
        <v>6016247</v>
      </c>
      <c r="H4708" s="336">
        <v>999970.22921511007</v>
      </c>
      <c r="I4708" s="336">
        <v>24064.988000000001</v>
      </c>
      <c r="J4708" s="336"/>
      <c r="K4708" s="336"/>
      <c r="L4708" s="337">
        <f t="shared" si="220"/>
        <v>16.621163147309446</v>
      </c>
      <c r="M4708" s="337">
        <f t="shared" si="221"/>
        <v>0.4</v>
      </c>
    </row>
    <row r="4709" spans="1:13">
      <c r="A4709" s="334" t="s">
        <v>632</v>
      </c>
      <c r="B4709" s="334" t="s">
        <v>52</v>
      </c>
      <c r="C4709" s="334" t="s">
        <v>52</v>
      </c>
      <c r="D4709" s="334" t="s">
        <v>1537</v>
      </c>
      <c r="E4709" s="334" t="s">
        <v>1041</v>
      </c>
      <c r="F4709" s="334" t="str">
        <f t="shared" si="222"/>
        <v>Dhaka FR Non-PNP</v>
      </c>
      <c r="G4709" s="338">
        <v>6151900</v>
      </c>
      <c r="H4709" s="336">
        <v>1071481.2043893377</v>
      </c>
      <c r="I4709" s="336">
        <v>2.9103830456733704E-11</v>
      </c>
      <c r="J4709" s="336"/>
      <c r="K4709" s="336"/>
      <c r="L4709" s="337">
        <f t="shared" si="220"/>
        <v>17.417077722156368</v>
      </c>
      <c r="M4709" s="337">
        <f t="shared" si="221"/>
        <v>4.7308685864096792E-16</v>
      </c>
    </row>
    <row r="4710" spans="1:13">
      <c r="A4710" s="334" t="s">
        <v>385</v>
      </c>
      <c r="B4710" s="334" t="s">
        <v>329</v>
      </c>
      <c r="C4710" s="334" t="s">
        <v>107</v>
      </c>
      <c r="D4710" s="334" t="s">
        <v>1537</v>
      </c>
      <c r="E4710" s="334" t="s">
        <v>1041</v>
      </c>
      <c r="F4710" s="334" t="str">
        <f t="shared" si="222"/>
        <v>Rajshahi FR Non-PNP</v>
      </c>
      <c r="G4710" s="338">
        <v>2440403</v>
      </c>
      <c r="H4710" s="336">
        <v>390821.18644216377</v>
      </c>
      <c r="I4710" s="336">
        <v>1015.6809277602588</v>
      </c>
      <c r="J4710" s="336"/>
      <c r="K4710" s="336"/>
      <c r="L4710" s="337">
        <f t="shared" si="220"/>
        <v>16.014616702330056</v>
      </c>
      <c r="M4710" s="337">
        <f t="shared" si="221"/>
        <v>4.1619393508377872E-2</v>
      </c>
    </row>
    <row r="4711" spans="1:13">
      <c r="A4711" s="334" t="s">
        <v>436</v>
      </c>
      <c r="B4711" s="334" t="s">
        <v>52</v>
      </c>
      <c r="C4711" s="334" t="s">
        <v>52</v>
      </c>
      <c r="D4711" s="334" t="s">
        <v>1537</v>
      </c>
      <c r="E4711" s="334" t="s">
        <v>1041</v>
      </c>
      <c r="F4711" s="334" t="str">
        <f t="shared" si="222"/>
        <v>Dhaka FR Non-PNP</v>
      </c>
      <c r="G4711" s="338">
        <v>2118094</v>
      </c>
      <c r="H4711" s="336">
        <v>322082.15887296217</v>
      </c>
      <c r="I4711" s="336">
        <v>7.2759576141834259E-12</v>
      </c>
      <c r="J4711" s="336"/>
      <c r="K4711" s="336"/>
      <c r="L4711" s="337">
        <f t="shared" si="220"/>
        <v>15.206225921652305</v>
      </c>
      <c r="M4711" s="337">
        <f t="shared" si="221"/>
        <v>3.4351438671670972E-16</v>
      </c>
    </row>
    <row r="4712" spans="1:13">
      <c r="A4712" s="334" t="s">
        <v>615</v>
      </c>
      <c r="B4712" s="334" t="s">
        <v>103</v>
      </c>
      <c r="C4712" s="334" t="s">
        <v>52</v>
      </c>
      <c r="D4712" s="334" t="s">
        <v>1537</v>
      </c>
      <c r="E4712" s="334" t="s">
        <v>1041</v>
      </c>
      <c r="F4712" s="334" t="str">
        <f t="shared" si="222"/>
        <v>Dhaka FR Non-PNP</v>
      </c>
      <c r="G4712" s="338">
        <v>1597011</v>
      </c>
      <c r="H4712" s="336">
        <v>230911.86782480881</v>
      </c>
      <c r="I4712" s="336">
        <v>6388.0439999999999</v>
      </c>
      <c r="J4712" s="336"/>
      <c r="K4712" s="336"/>
      <c r="L4712" s="337">
        <f t="shared" si="220"/>
        <v>14.459002963962602</v>
      </c>
      <c r="M4712" s="337">
        <f t="shared" si="221"/>
        <v>0.4</v>
      </c>
    </row>
    <row r="4713" spans="1:13">
      <c r="A4713" s="334" t="s">
        <v>347</v>
      </c>
      <c r="B4713" s="334" t="s">
        <v>52</v>
      </c>
      <c r="C4713" s="334" t="s">
        <v>52</v>
      </c>
      <c r="D4713" s="334" t="s">
        <v>1537</v>
      </c>
      <c r="E4713" s="334" t="s">
        <v>1041</v>
      </c>
      <c r="F4713" s="334" t="str">
        <f t="shared" si="222"/>
        <v>Dhaka FR Non-PNP</v>
      </c>
      <c r="G4713" s="338">
        <v>1673789</v>
      </c>
      <c r="H4713" s="336">
        <v>273687.57745028875</v>
      </c>
      <c r="I4713" s="336">
        <v>6695.1559999999999</v>
      </c>
      <c r="J4713" s="336"/>
      <c r="K4713" s="336"/>
      <c r="L4713" s="337">
        <f t="shared" si="220"/>
        <v>16.351378665428484</v>
      </c>
      <c r="M4713" s="337">
        <f t="shared" si="221"/>
        <v>0.4</v>
      </c>
    </row>
    <row r="4714" spans="1:13">
      <c r="A4714" s="334" t="s">
        <v>284</v>
      </c>
      <c r="B4714" s="334" t="s">
        <v>103</v>
      </c>
      <c r="C4714" s="334" t="s">
        <v>52</v>
      </c>
      <c r="D4714" s="334" t="s">
        <v>1537</v>
      </c>
      <c r="E4714" s="334" t="s">
        <v>1041</v>
      </c>
      <c r="F4714" s="334" t="str">
        <f t="shared" si="222"/>
        <v>Dhaka FR Non-PNP</v>
      </c>
      <c r="G4714" s="338">
        <v>3023651</v>
      </c>
      <c r="H4714" s="336">
        <v>457186.19867862092</v>
      </c>
      <c r="I4714" s="336">
        <v>12094.603999999999</v>
      </c>
      <c r="J4714" s="336"/>
      <c r="K4714" s="336"/>
      <c r="L4714" s="337">
        <f t="shared" si="220"/>
        <v>15.120336264953227</v>
      </c>
      <c r="M4714" s="337">
        <f t="shared" si="221"/>
        <v>0.4</v>
      </c>
    </row>
    <row r="4715" spans="1:13">
      <c r="A4715" s="334" t="s">
        <v>174</v>
      </c>
      <c r="B4715" s="334" t="s">
        <v>176</v>
      </c>
      <c r="C4715" s="334" t="s">
        <v>159</v>
      </c>
      <c r="D4715" s="334" t="s">
        <v>1537</v>
      </c>
      <c r="E4715" s="334" t="s">
        <v>1041</v>
      </c>
      <c r="F4715" s="334" t="str">
        <f t="shared" si="222"/>
        <v>Khulna FR Non-PNP</v>
      </c>
      <c r="G4715" s="338">
        <v>1616068</v>
      </c>
      <c r="H4715" s="336">
        <v>265848.6256087228</v>
      </c>
      <c r="I4715" s="336">
        <v>6464.2719999999999</v>
      </c>
      <c r="J4715" s="336"/>
      <c r="K4715" s="336"/>
      <c r="L4715" s="337">
        <f t="shared" si="220"/>
        <v>16.450336595287006</v>
      </c>
      <c r="M4715" s="337">
        <f t="shared" si="221"/>
        <v>0.4</v>
      </c>
    </row>
    <row r="4716" spans="1:13">
      <c r="A4716" s="334" t="s">
        <v>314</v>
      </c>
      <c r="B4716" s="334" t="s">
        <v>52</v>
      </c>
      <c r="C4716" s="334" t="s">
        <v>52</v>
      </c>
      <c r="D4716" s="334" t="s">
        <v>1537</v>
      </c>
      <c r="E4716" s="334" t="s">
        <v>1041</v>
      </c>
      <c r="F4716" s="334" t="str">
        <f t="shared" si="222"/>
        <v>Dhaka FR Non-PNP</v>
      </c>
      <c r="G4716" s="338">
        <v>2153842</v>
      </c>
      <c r="H4716" s="336">
        <v>328557.53731034975</v>
      </c>
      <c r="I4716" s="336">
        <v>8615.3680000000004</v>
      </c>
      <c r="J4716" s="336"/>
      <c r="K4716" s="336"/>
      <c r="L4716" s="337">
        <f t="shared" si="220"/>
        <v>15.254486508775933</v>
      </c>
      <c r="M4716" s="337">
        <f t="shared" si="221"/>
        <v>0.4</v>
      </c>
    </row>
    <row r="4717" spans="1:13">
      <c r="A4717" s="334" t="s">
        <v>587</v>
      </c>
      <c r="B4717" s="334" t="s">
        <v>79</v>
      </c>
      <c r="C4717" s="334" t="s">
        <v>52</v>
      </c>
      <c r="D4717" s="334" t="s">
        <v>1537</v>
      </c>
      <c r="E4717" s="334" t="s">
        <v>1041</v>
      </c>
      <c r="F4717" s="334" t="str">
        <f t="shared" si="222"/>
        <v>Dhaka FR Non-PNP</v>
      </c>
      <c r="G4717" s="338">
        <v>2159542</v>
      </c>
      <c r="H4717" s="336">
        <v>346754.87778229889</v>
      </c>
      <c r="I4717" s="336">
        <v>1.4551915228366852E-11</v>
      </c>
      <c r="J4717" s="336"/>
      <c r="K4717" s="336"/>
      <c r="L4717" s="337">
        <f t="shared" si="220"/>
        <v>16.056871215391915</v>
      </c>
      <c r="M4717" s="337">
        <f t="shared" si="221"/>
        <v>6.7384265869183614E-16</v>
      </c>
    </row>
    <row r="4718" spans="1:13">
      <c r="A4718" s="334" t="s">
        <v>356</v>
      </c>
      <c r="B4718" s="334" t="s">
        <v>230</v>
      </c>
      <c r="C4718" s="334" t="s">
        <v>131</v>
      </c>
      <c r="D4718" s="334" t="s">
        <v>1537</v>
      </c>
      <c r="E4718" s="334" t="s">
        <v>1041</v>
      </c>
      <c r="F4718" s="334" t="str">
        <f t="shared" si="222"/>
        <v>Sylhet FR Non-PNP</v>
      </c>
      <c r="G4718" s="338">
        <v>2388784</v>
      </c>
      <c r="H4718" s="336">
        <v>379538.10399403708</v>
      </c>
      <c r="I4718" s="336">
        <v>9555.1360000000004</v>
      </c>
      <c r="J4718" s="336"/>
      <c r="K4718" s="336"/>
      <c r="L4718" s="337">
        <f t="shared" si="220"/>
        <v>15.888339171479593</v>
      </c>
      <c r="M4718" s="337">
        <f t="shared" si="221"/>
        <v>0.4</v>
      </c>
    </row>
    <row r="4719" spans="1:13">
      <c r="A4719" s="334" t="s">
        <v>108</v>
      </c>
      <c r="B4719" s="334" t="s">
        <v>52</v>
      </c>
      <c r="C4719" s="334" t="s">
        <v>52</v>
      </c>
      <c r="D4719" s="334" t="s">
        <v>1492</v>
      </c>
      <c r="E4719" s="334" t="s">
        <v>1041</v>
      </c>
      <c r="F4719" s="334" t="str">
        <f t="shared" si="222"/>
        <v>Dhaka FR PNP</v>
      </c>
      <c r="G4719" s="338">
        <v>5586077</v>
      </c>
      <c r="H4719" s="336">
        <v>861629.62793612736</v>
      </c>
      <c r="I4719" s="336">
        <v>19959.735700000001</v>
      </c>
      <c r="J4719" s="336"/>
      <c r="K4719" s="336"/>
      <c r="L4719" s="337">
        <f t="shared" si="220"/>
        <v>15.424592749726282</v>
      </c>
      <c r="M4719" s="337">
        <f t="shared" si="221"/>
        <v>0.35731221929092638</v>
      </c>
    </row>
    <row r="4720" spans="1:13">
      <c r="A4720" s="334" t="s">
        <v>368</v>
      </c>
      <c r="B4720" s="334" t="s">
        <v>79</v>
      </c>
      <c r="C4720" s="334" t="s">
        <v>52</v>
      </c>
      <c r="D4720" s="334" t="s">
        <v>1537</v>
      </c>
      <c r="E4720" s="334" t="s">
        <v>1041</v>
      </c>
      <c r="F4720" s="334" t="str">
        <f t="shared" si="222"/>
        <v>Dhaka FR Non-PNP</v>
      </c>
      <c r="G4720" s="338">
        <v>3000888</v>
      </c>
      <c r="H4720" s="336">
        <v>490880.85269771219</v>
      </c>
      <c r="I4720" s="336">
        <v>12003.552</v>
      </c>
      <c r="J4720" s="336"/>
      <c r="K4720" s="336"/>
      <c r="L4720" s="337">
        <f t="shared" si="220"/>
        <v>16.357853165386786</v>
      </c>
      <c r="M4720" s="337">
        <f t="shared" si="221"/>
        <v>0.4</v>
      </c>
    </row>
    <row r="4721" spans="1:13">
      <c r="A4721" s="334" t="s">
        <v>628</v>
      </c>
      <c r="B4721" s="334" t="s">
        <v>52</v>
      </c>
      <c r="C4721" s="334" t="s">
        <v>52</v>
      </c>
      <c r="D4721" s="334" t="s">
        <v>1537</v>
      </c>
      <c r="E4721" s="334" t="s">
        <v>1041</v>
      </c>
      <c r="F4721" s="334" t="str">
        <f t="shared" si="222"/>
        <v>Dhaka FR Non-PNP</v>
      </c>
      <c r="G4721" s="338">
        <v>3471408</v>
      </c>
      <c r="H4721" s="336">
        <v>575952.34830421419</v>
      </c>
      <c r="I4721" s="336">
        <v>13885.632</v>
      </c>
      <c r="J4721" s="336"/>
      <c r="K4721" s="336"/>
      <c r="L4721" s="337">
        <f t="shared" si="220"/>
        <v>16.59131822892078</v>
      </c>
      <c r="M4721" s="337">
        <f t="shared" si="221"/>
        <v>0.4</v>
      </c>
    </row>
    <row r="4722" spans="1:13">
      <c r="A4722" s="334" t="s">
        <v>585</v>
      </c>
      <c r="B4722" s="334" t="s">
        <v>52</v>
      </c>
      <c r="C4722" s="334" t="s">
        <v>52</v>
      </c>
      <c r="D4722" s="334" t="s">
        <v>1537</v>
      </c>
      <c r="E4722" s="334" t="s">
        <v>1041</v>
      </c>
      <c r="F4722" s="334" t="str">
        <f t="shared" si="222"/>
        <v>Dhaka FR Non-PNP</v>
      </c>
      <c r="G4722" s="338">
        <v>2256824</v>
      </c>
      <c r="H4722" s="336">
        <v>308351.18615825713</v>
      </c>
      <c r="I4722" s="336">
        <v>9027.2960000000003</v>
      </c>
      <c r="J4722" s="336"/>
      <c r="K4722" s="336"/>
      <c r="L4722" s="337">
        <f t="shared" si="220"/>
        <v>13.66305862390054</v>
      </c>
      <c r="M4722" s="337">
        <f t="shared" si="221"/>
        <v>0.4</v>
      </c>
    </row>
    <row r="4723" spans="1:13">
      <c r="A4723" s="334" t="s">
        <v>224</v>
      </c>
      <c r="B4723" s="334" t="s">
        <v>226</v>
      </c>
      <c r="C4723" s="334" t="s">
        <v>107</v>
      </c>
      <c r="D4723" s="334" t="s">
        <v>1537</v>
      </c>
      <c r="E4723" s="334" t="s">
        <v>1041</v>
      </c>
      <c r="F4723" s="334" t="str">
        <f t="shared" si="222"/>
        <v>Rajshahi FR Non-PNP</v>
      </c>
      <c r="G4723" s="338">
        <v>3146970</v>
      </c>
      <c r="H4723" s="336">
        <v>499402.40250402375</v>
      </c>
      <c r="I4723" s="336">
        <v>12587.880000000001</v>
      </c>
      <c r="J4723" s="336"/>
      <c r="K4723" s="336"/>
      <c r="L4723" s="337">
        <f t="shared" si="220"/>
        <v>15.869309288109633</v>
      </c>
      <c r="M4723" s="337">
        <f t="shared" si="221"/>
        <v>0.4</v>
      </c>
    </row>
    <row r="4724" spans="1:13">
      <c r="A4724" s="334" t="s">
        <v>622</v>
      </c>
      <c r="B4724" s="334" t="s">
        <v>52</v>
      </c>
      <c r="C4724" s="334" t="s">
        <v>52</v>
      </c>
      <c r="D4724" s="334" t="s">
        <v>1537</v>
      </c>
      <c r="E4724" s="334" t="s">
        <v>1041</v>
      </c>
      <c r="F4724" s="334" t="str">
        <f t="shared" si="222"/>
        <v>Dhaka FR Non-PNP</v>
      </c>
      <c r="G4724" s="338">
        <v>1725352</v>
      </c>
      <c r="H4724" s="336">
        <v>287467.24925612181</v>
      </c>
      <c r="I4724" s="336">
        <v>-2.1827872842550278E-11</v>
      </c>
      <c r="J4724" s="336"/>
      <c r="K4724" s="336"/>
      <c r="L4724" s="337">
        <f t="shared" si="220"/>
        <v>16.661368187831922</v>
      </c>
      <c r="M4724" s="337">
        <f t="shared" si="221"/>
        <v>-1.2651257739029645E-15</v>
      </c>
    </row>
    <row r="4725" spans="1:13">
      <c r="A4725" s="334" t="s">
        <v>207</v>
      </c>
      <c r="B4725" s="334" t="s">
        <v>192</v>
      </c>
      <c r="C4725" s="334" t="s">
        <v>52</v>
      </c>
      <c r="D4725" s="334" t="s">
        <v>1537</v>
      </c>
      <c r="E4725" s="334" t="s">
        <v>1041</v>
      </c>
      <c r="F4725" s="334" t="str">
        <f t="shared" si="222"/>
        <v>Dhaka FR Non-PNP</v>
      </c>
      <c r="G4725" s="338">
        <v>4164854</v>
      </c>
      <c r="H4725" s="336">
        <v>752001.01130755432</v>
      </c>
      <c r="I4725" s="336">
        <v>16659.416000000001</v>
      </c>
      <c r="J4725" s="336"/>
      <c r="K4725" s="336"/>
      <c r="L4725" s="337">
        <f t="shared" si="220"/>
        <v>18.055879301112459</v>
      </c>
      <c r="M4725" s="337">
        <f t="shared" si="221"/>
        <v>0.4</v>
      </c>
    </row>
    <row r="4726" spans="1:13">
      <c r="A4726" s="334" t="s">
        <v>309</v>
      </c>
      <c r="B4726" s="334" t="s">
        <v>79</v>
      </c>
      <c r="C4726" s="334" t="s">
        <v>52</v>
      </c>
      <c r="D4726" s="334" t="s">
        <v>1537</v>
      </c>
      <c r="E4726" s="334" t="s">
        <v>1041</v>
      </c>
      <c r="F4726" s="334" t="str">
        <f t="shared" si="222"/>
        <v>Dhaka FR Non-PNP</v>
      </c>
      <c r="G4726" s="338">
        <v>2421311</v>
      </c>
      <c r="H4726" s="336">
        <v>364860.90611500375</v>
      </c>
      <c r="I4726" s="336">
        <v>9685.2440000000006</v>
      </c>
      <c r="J4726" s="336"/>
      <c r="K4726" s="336"/>
      <c r="L4726" s="337">
        <f t="shared" si="220"/>
        <v>15.068733678366957</v>
      </c>
      <c r="M4726" s="337">
        <f t="shared" si="221"/>
        <v>0.4</v>
      </c>
    </row>
    <row r="4727" spans="1:13">
      <c r="A4727" s="334" t="s">
        <v>1131</v>
      </c>
      <c r="B4727" s="334" t="s">
        <v>186</v>
      </c>
      <c r="C4727" s="334" t="s">
        <v>195</v>
      </c>
      <c r="D4727" s="334" t="s">
        <v>1537</v>
      </c>
      <c r="E4727" s="334" t="s">
        <v>1041</v>
      </c>
      <c r="F4727" s="334" t="str">
        <f t="shared" si="222"/>
        <v>Chattogram FR Non-PNP</v>
      </c>
      <c r="G4727" s="338">
        <v>1837662</v>
      </c>
      <c r="H4727" s="336">
        <v>293619.71726519638</v>
      </c>
      <c r="I4727" s="336">
        <v>7350.6480000000001</v>
      </c>
      <c r="J4727" s="336"/>
      <c r="K4727" s="336"/>
      <c r="L4727" s="337">
        <f t="shared" si="220"/>
        <v>15.977895677507419</v>
      </c>
      <c r="M4727" s="337">
        <f t="shared" si="221"/>
        <v>0.4</v>
      </c>
    </row>
    <row r="4728" spans="1:13">
      <c r="A4728" s="334" t="s">
        <v>420</v>
      </c>
      <c r="B4728" s="334" t="s">
        <v>362</v>
      </c>
      <c r="C4728" s="334" t="s">
        <v>52</v>
      </c>
      <c r="D4728" s="334" t="s">
        <v>1537</v>
      </c>
      <c r="E4728" s="334" t="s">
        <v>1041</v>
      </c>
      <c r="F4728" s="334" t="str">
        <f t="shared" si="222"/>
        <v>Dhaka FR Non-PNP</v>
      </c>
      <c r="G4728" s="338">
        <v>1365090</v>
      </c>
      <c r="H4728" s="336">
        <v>211656.81304874594</v>
      </c>
      <c r="I4728" s="336">
        <v>5460.36</v>
      </c>
      <c r="J4728" s="336"/>
      <c r="K4728" s="336"/>
      <c r="L4728" s="337">
        <f t="shared" si="220"/>
        <v>15.504971324143165</v>
      </c>
      <c r="M4728" s="337">
        <f t="shared" si="221"/>
        <v>0.4</v>
      </c>
    </row>
    <row r="4729" spans="1:13">
      <c r="A4729" s="334" t="s">
        <v>95</v>
      </c>
      <c r="B4729" s="334" t="s">
        <v>98</v>
      </c>
      <c r="C4729" s="334" t="s">
        <v>52</v>
      </c>
      <c r="D4729" s="334" t="s">
        <v>1537</v>
      </c>
      <c r="E4729" s="334" t="s">
        <v>1041</v>
      </c>
      <c r="F4729" s="334" t="str">
        <f t="shared" si="222"/>
        <v>Dhaka FR Non-PNP</v>
      </c>
      <c r="G4729" s="338">
        <v>1768848</v>
      </c>
      <c r="H4729" s="336">
        <v>253833.2292040124</v>
      </c>
      <c r="I4729" s="336">
        <v>7075.3919999999998</v>
      </c>
      <c r="J4729" s="336"/>
      <c r="K4729" s="336"/>
      <c r="L4729" s="337">
        <f t="shared" si="220"/>
        <v>14.350200198321868</v>
      </c>
      <c r="M4729" s="337">
        <f t="shared" si="221"/>
        <v>0.4</v>
      </c>
    </row>
    <row r="4730" spans="1:13">
      <c r="A4730" s="334" t="s">
        <v>998</v>
      </c>
      <c r="B4730" s="334" t="s">
        <v>48</v>
      </c>
      <c r="C4730" s="334" t="s">
        <v>18</v>
      </c>
      <c r="D4730" s="334" t="s">
        <v>1537</v>
      </c>
      <c r="E4730" s="334" t="s">
        <v>1041</v>
      </c>
      <c r="F4730" s="334" t="str">
        <f t="shared" si="222"/>
        <v>Mymensingh FR Non-PNP</v>
      </c>
      <c r="G4730" s="338">
        <v>908686</v>
      </c>
      <c r="H4730" s="336">
        <v>124876.14006636407</v>
      </c>
      <c r="I4730" s="336">
        <v>3634.7440000000001</v>
      </c>
      <c r="J4730" s="336"/>
      <c r="K4730" s="336"/>
      <c r="L4730" s="337">
        <f t="shared" si="220"/>
        <v>13.742496315158819</v>
      </c>
      <c r="M4730" s="337">
        <f t="shared" si="221"/>
        <v>0.4</v>
      </c>
    </row>
    <row r="4731" spans="1:13">
      <c r="A4731" s="334" t="s">
        <v>402</v>
      </c>
      <c r="B4731" s="334" t="s">
        <v>159</v>
      </c>
      <c r="C4731" s="334" t="s">
        <v>159</v>
      </c>
      <c r="D4731" s="334" t="s">
        <v>1492</v>
      </c>
      <c r="E4731" s="334" t="s">
        <v>1041</v>
      </c>
      <c r="F4731" s="334" t="str">
        <f t="shared" si="222"/>
        <v>Khulna FR PNP</v>
      </c>
      <c r="G4731" s="338">
        <v>11062066</v>
      </c>
      <c r="H4731" s="336">
        <v>1674855.4360211617</v>
      </c>
      <c r="I4731" s="336">
        <v>37814.354800000001</v>
      </c>
      <c r="J4731" s="336"/>
      <c r="K4731" s="336"/>
      <c r="L4731" s="337">
        <f t="shared" si="220"/>
        <v>15.140530132627683</v>
      </c>
      <c r="M4731" s="337">
        <f t="shared" si="221"/>
        <v>0.34183808702641982</v>
      </c>
    </row>
    <row r="4732" spans="1:13">
      <c r="A4732" s="334" t="s">
        <v>143</v>
      </c>
      <c r="B4732" s="334" t="s">
        <v>131</v>
      </c>
      <c r="C4732" s="334" t="s">
        <v>131</v>
      </c>
      <c r="D4732" s="334" t="s">
        <v>1537</v>
      </c>
      <c r="E4732" s="334" t="s">
        <v>1041</v>
      </c>
      <c r="F4732" s="334" t="str">
        <f t="shared" si="222"/>
        <v>Sylhet FR Non-PNP</v>
      </c>
      <c r="G4732" s="338">
        <v>1817729</v>
      </c>
      <c r="H4732" s="336">
        <v>290672.15936818672</v>
      </c>
      <c r="I4732" s="336">
        <v>7270.9160000000002</v>
      </c>
      <c r="J4732" s="336"/>
      <c r="K4732" s="336"/>
      <c r="L4732" s="337">
        <f t="shared" si="220"/>
        <v>15.990951311674442</v>
      </c>
      <c r="M4732" s="337">
        <f t="shared" si="221"/>
        <v>0.4</v>
      </c>
    </row>
    <row r="4733" spans="1:13">
      <c r="A4733" s="334" t="s">
        <v>468</v>
      </c>
      <c r="B4733" s="334" t="s">
        <v>52</v>
      </c>
      <c r="C4733" s="334" t="s">
        <v>52</v>
      </c>
      <c r="D4733" s="334" t="s">
        <v>1537</v>
      </c>
      <c r="E4733" s="334" t="s">
        <v>1041</v>
      </c>
      <c r="F4733" s="334" t="str">
        <f t="shared" si="222"/>
        <v>Dhaka FR Non-PNP</v>
      </c>
      <c r="G4733" s="338">
        <v>2552246</v>
      </c>
      <c r="H4733" s="336">
        <v>390031.55855369329</v>
      </c>
      <c r="I4733" s="336">
        <v>24819.637392100856</v>
      </c>
      <c r="J4733" s="336"/>
      <c r="K4733" s="336"/>
      <c r="L4733" s="337">
        <f t="shared" si="220"/>
        <v>15.281895183837815</v>
      </c>
      <c r="M4733" s="337">
        <f t="shared" si="221"/>
        <v>0.97246258362637672</v>
      </c>
    </row>
    <row r="4734" spans="1:13">
      <c r="A4734" s="334" t="s">
        <v>358</v>
      </c>
      <c r="B4734" s="334" t="s">
        <v>18</v>
      </c>
      <c r="C4734" s="334" t="s">
        <v>18</v>
      </c>
      <c r="D4734" s="334" t="s">
        <v>1537</v>
      </c>
      <c r="E4734" s="334" t="s">
        <v>1041</v>
      </c>
      <c r="F4734" s="334" t="str">
        <f t="shared" si="222"/>
        <v>Mymensingh FR Non-PNP</v>
      </c>
      <c r="G4734" s="338">
        <v>2324747</v>
      </c>
      <c r="H4734" s="336">
        <v>376816.8982704443</v>
      </c>
      <c r="I4734" s="336">
        <v>9298.9879999999994</v>
      </c>
      <c r="J4734" s="336"/>
      <c r="K4734" s="336"/>
      <c r="L4734" s="337">
        <f t="shared" si="220"/>
        <v>16.208942232012529</v>
      </c>
      <c r="M4734" s="337">
        <f t="shared" si="221"/>
        <v>0.4</v>
      </c>
    </row>
    <row r="4735" spans="1:13">
      <c r="A4735" s="334" t="s">
        <v>320</v>
      </c>
      <c r="B4735" s="334" t="s">
        <v>52</v>
      </c>
      <c r="C4735" s="334" t="s">
        <v>52</v>
      </c>
      <c r="D4735" s="334" t="s">
        <v>1537</v>
      </c>
      <c r="E4735" s="334" t="s">
        <v>1041</v>
      </c>
      <c r="F4735" s="334" t="str">
        <f t="shared" si="222"/>
        <v>Dhaka FR Non-PNP</v>
      </c>
      <c r="G4735" s="338">
        <v>3575372</v>
      </c>
      <c r="H4735" s="336">
        <v>552098.33805683593</v>
      </c>
      <c r="I4735" s="336">
        <v>14301.488000000001</v>
      </c>
      <c r="J4735" s="336"/>
      <c r="K4735" s="336"/>
      <c r="L4735" s="337">
        <f t="shared" si="220"/>
        <v>15.441703354415596</v>
      </c>
      <c r="M4735" s="337">
        <f t="shared" si="221"/>
        <v>0.4</v>
      </c>
    </row>
    <row r="4736" spans="1:13">
      <c r="A4736" s="334" t="s">
        <v>257</v>
      </c>
      <c r="B4736" s="334" t="s">
        <v>18</v>
      </c>
      <c r="C4736" s="334" t="s">
        <v>18</v>
      </c>
      <c r="D4736" s="334" t="s">
        <v>1537</v>
      </c>
      <c r="E4736" s="334" t="s">
        <v>1041</v>
      </c>
      <c r="F4736" s="334" t="str">
        <f t="shared" si="222"/>
        <v>Mymensingh FR Non-PNP</v>
      </c>
      <c r="G4736" s="338">
        <v>992066</v>
      </c>
      <c r="H4736" s="336">
        <v>150574.74158157833</v>
      </c>
      <c r="I4736" s="336">
        <v>3968.2640000000001</v>
      </c>
      <c r="J4736" s="336"/>
      <c r="K4736" s="336"/>
      <c r="L4736" s="337">
        <f t="shared" si="220"/>
        <v>15.177895581703066</v>
      </c>
      <c r="M4736" s="337">
        <f t="shared" si="221"/>
        <v>0.4</v>
      </c>
    </row>
    <row r="4737" spans="1:13">
      <c r="A4737" s="334" t="s">
        <v>222</v>
      </c>
      <c r="B4737" s="334" t="s">
        <v>52</v>
      </c>
      <c r="C4737" s="334" t="s">
        <v>52</v>
      </c>
      <c r="D4737" s="334" t="s">
        <v>1537</v>
      </c>
      <c r="E4737" s="334" t="s">
        <v>1041</v>
      </c>
      <c r="F4737" s="334" t="str">
        <f t="shared" si="222"/>
        <v>Dhaka FR Non-PNP</v>
      </c>
      <c r="G4737" s="338">
        <v>3986565</v>
      </c>
      <c r="H4737" s="336">
        <v>730671.51155769511</v>
      </c>
      <c r="I4737" s="336">
        <v>15946.26</v>
      </c>
      <c r="J4737" s="336"/>
      <c r="K4737" s="336"/>
      <c r="L4737" s="337">
        <f t="shared" si="220"/>
        <v>18.328348128218032</v>
      </c>
      <c r="M4737" s="337">
        <f t="shared" si="221"/>
        <v>0.4</v>
      </c>
    </row>
    <row r="4738" spans="1:13">
      <c r="A4738" s="334" t="s">
        <v>530</v>
      </c>
      <c r="B4738" s="334" t="s">
        <v>162</v>
      </c>
      <c r="C4738" s="334" t="s">
        <v>195</v>
      </c>
      <c r="D4738" s="334" t="s">
        <v>1537</v>
      </c>
      <c r="E4738" s="334" t="s">
        <v>1041</v>
      </c>
      <c r="F4738" s="334" t="str">
        <f t="shared" si="222"/>
        <v>Chattogram FR Non-PNP</v>
      </c>
      <c r="G4738" s="338">
        <v>4110576</v>
      </c>
      <c r="H4738" s="336">
        <v>651150.76858749497</v>
      </c>
      <c r="I4738" s="336">
        <v>16442.304</v>
      </c>
      <c r="J4738" s="336"/>
      <c r="K4738" s="336"/>
      <c r="L4738" s="337">
        <f t="shared" si="220"/>
        <v>15.840864360310938</v>
      </c>
      <c r="M4738" s="337">
        <f t="shared" si="221"/>
        <v>0.4</v>
      </c>
    </row>
    <row r="4739" spans="1:13">
      <c r="A4739" s="334" t="s">
        <v>132</v>
      </c>
      <c r="B4739" s="334" t="s">
        <v>131</v>
      </c>
      <c r="C4739" s="334" t="s">
        <v>131</v>
      </c>
      <c r="D4739" s="334" t="s">
        <v>1537</v>
      </c>
      <c r="E4739" s="334" t="s">
        <v>1041</v>
      </c>
      <c r="F4739" s="334" t="str">
        <f t="shared" si="222"/>
        <v>Sylhet FR Non-PNP</v>
      </c>
      <c r="G4739" s="338">
        <v>1788209</v>
      </c>
      <c r="H4739" s="336">
        <v>252150.03781473584</v>
      </c>
      <c r="I4739" s="336">
        <v>7152.8360000000002</v>
      </c>
      <c r="J4739" s="336"/>
      <c r="K4739" s="336"/>
      <c r="L4739" s="337">
        <f t="shared" ref="L4739:L4802" si="223">(H4739/G4739)*100</f>
        <v>14.100702871685348</v>
      </c>
      <c r="M4739" s="337">
        <f t="shared" ref="M4739:M4802" si="224">(I4739/G4739)*100</f>
        <v>0.4</v>
      </c>
    </row>
    <row r="4740" spans="1:13">
      <c r="A4740" s="334" t="s">
        <v>516</v>
      </c>
      <c r="B4740" s="334" t="s">
        <v>103</v>
      </c>
      <c r="C4740" s="334" t="s">
        <v>52</v>
      </c>
      <c r="D4740" s="334" t="s">
        <v>1537</v>
      </c>
      <c r="E4740" s="334" t="s">
        <v>1041</v>
      </c>
      <c r="F4740" s="334" t="str">
        <f t="shared" ref="F4740:F4803" si="225">CONCATENATE(C4740," ",E4740," ",D4740)</f>
        <v>Dhaka FR Non-PNP</v>
      </c>
      <c r="G4740" s="338">
        <v>5965365</v>
      </c>
      <c r="H4740" s="336">
        <v>967186.40242521511</v>
      </c>
      <c r="I4740" s="336">
        <v>23861.46</v>
      </c>
      <c r="J4740" s="336"/>
      <c r="K4740" s="336"/>
      <c r="L4740" s="337">
        <f t="shared" si="223"/>
        <v>16.213365023350878</v>
      </c>
      <c r="M4740" s="337">
        <f t="shared" si="224"/>
        <v>0.4</v>
      </c>
    </row>
    <row r="4741" spans="1:13">
      <c r="A4741" s="334" t="s">
        <v>550</v>
      </c>
      <c r="B4741" s="334" t="s">
        <v>552</v>
      </c>
      <c r="C4741" s="334" t="s">
        <v>18</v>
      </c>
      <c r="D4741" s="334" t="s">
        <v>1537</v>
      </c>
      <c r="E4741" s="334" t="s">
        <v>1041</v>
      </c>
      <c r="F4741" s="334" t="str">
        <f t="shared" si="225"/>
        <v>Mymensingh FR Non-PNP</v>
      </c>
      <c r="G4741" s="338">
        <v>1153900</v>
      </c>
      <c r="H4741" s="336">
        <v>160578.59050831874</v>
      </c>
      <c r="I4741" s="336">
        <v>-7.2759576141834259E-12</v>
      </c>
      <c r="J4741" s="336"/>
      <c r="K4741" s="336"/>
      <c r="L4741" s="337">
        <f t="shared" si="223"/>
        <v>13.916161756505655</v>
      </c>
      <c r="M4741" s="337">
        <f t="shared" si="224"/>
        <v>-6.3055356739608504E-16</v>
      </c>
    </row>
    <row r="4742" spans="1:13">
      <c r="A4742" s="334" t="s">
        <v>190</v>
      </c>
      <c r="B4742" s="334" t="s">
        <v>192</v>
      </c>
      <c r="C4742" s="334" t="s">
        <v>52</v>
      </c>
      <c r="D4742" s="334" t="s">
        <v>1537</v>
      </c>
      <c r="E4742" s="334" t="s">
        <v>1041</v>
      </c>
      <c r="F4742" s="334" t="str">
        <f t="shared" si="225"/>
        <v>Dhaka FR Non-PNP</v>
      </c>
      <c r="G4742" s="338">
        <v>1862117</v>
      </c>
      <c r="H4742" s="336">
        <v>307539.32045138895</v>
      </c>
      <c r="I4742" s="336">
        <v>7448.4679999999998</v>
      </c>
      <c r="J4742" s="336"/>
      <c r="K4742" s="336"/>
      <c r="L4742" s="337">
        <f t="shared" si="223"/>
        <v>16.515574502106418</v>
      </c>
      <c r="M4742" s="337">
        <f t="shared" si="224"/>
        <v>0.4</v>
      </c>
    </row>
    <row r="4743" spans="1:13">
      <c r="A4743" s="334" t="s">
        <v>611</v>
      </c>
      <c r="B4743" s="334" t="s">
        <v>52</v>
      </c>
      <c r="C4743" s="334" t="s">
        <v>52</v>
      </c>
      <c r="D4743" s="334" t="s">
        <v>1537</v>
      </c>
      <c r="E4743" s="334" t="s">
        <v>1041</v>
      </c>
      <c r="F4743" s="334" t="str">
        <f t="shared" si="225"/>
        <v>Dhaka FR Non-PNP</v>
      </c>
      <c r="G4743" s="338">
        <v>1545377</v>
      </c>
      <c r="H4743" s="336">
        <v>250025.15933439447</v>
      </c>
      <c r="I4743" s="336">
        <v>6181.5079999999998</v>
      </c>
      <c r="J4743" s="336"/>
      <c r="K4743" s="336"/>
      <c r="L4743" s="337">
        <f t="shared" si="223"/>
        <v>16.178910345785816</v>
      </c>
      <c r="M4743" s="337">
        <f t="shared" si="224"/>
        <v>0.4</v>
      </c>
    </row>
    <row r="4744" spans="1:13">
      <c r="A4744" s="334" t="s">
        <v>583</v>
      </c>
      <c r="B4744" s="334" t="s">
        <v>512</v>
      </c>
      <c r="C4744" s="334" t="s">
        <v>159</v>
      </c>
      <c r="D4744" s="334" t="s">
        <v>1537</v>
      </c>
      <c r="E4744" s="334" t="s">
        <v>1041</v>
      </c>
      <c r="F4744" s="334" t="str">
        <f t="shared" si="225"/>
        <v>Khulna FR Non-PNP</v>
      </c>
      <c r="G4744" s="338">
        <v>1576917</v>
      </c>
      <c r="H4744" s="336">
        <v>262602.46554826212</v>
      </c>
      <c r="I4744" s="336">
        <v>6307.6680000000006</v>
      </c>
      <c r="J4744" s="336"/>
      <c r="K4744" s="336"/>
      <c r="L4744" s="337">
        <f t="shared" si="223"/>
        <v>16.652903453273833</v>
      </c>
      <c r="M4744" s="337">
        <f t="shared" si="224"/>
        <v>0.4</v>
      </c>
    </row>
    <row r="4745" spans="1:13">
      <c r="A4745" s="334" t="s">
        <v>637</v>
      </c>
      <c r="B4745" s="334" t="s">
        <v>79</v>
      </c>
      <c r="C4745" s="334" t="s">
        <v>52</v>
      </c>
      <c r="D4745" s="334" t="s">
        <v>1537</v>
      </c>
      <c r="E4745" s="334" t="s">
        <v>1041</v>
      </c>
      <c r="F4745" s="334" t="str">
        <f t="shared" si="225"/>
        <v>Dhaka FR Non-PNP</v>
      </c>
      <c r="G4745" s="338">
        <v>3204507</v>
      </c>
      <c r="H4745" s="336">
        <v>493542.81265644595</v>
      </c>
      <c r="I4745" s="336">
        <v>12818.028</v>
      </c>
      <c r="J4745" s="336"/>
      <c r="K4745" s="336"/>
      <c r="L4745" s="337">
        <f t="shared" si="223"/>
        <v>15.401520816039596</v>
      </c>
      <c r="M4745" s="337">
        <f t="shared" si="224"/>
        <v>0.4</v>
      </c>
    </row>
    <row r="4746" spans="1:13">
      <c r="A4746" s="334" t="s">
        <v>488</v>
      </c>
      <c r="B4746" s="334" t="s">
        <v>48</v>
      </c>
      <c r="C4746" s="334" t="s">
        <v>18</v>
      </c>
      <c r="D4746" s="334" t="s">
        <v>1537</v>
      </c>
      <c r="E4746" s="334" t="s">
        <v>1041</v>
      </c>
      <c r="F4746" s="334" t="str">
        <f t="shared" si="225"/>
        <v>Mymensingh FR Non-PNP</v>
      </c>
      <c r="G4746" s="338">
        <v>2886018</v>
      </c>
      <c r="H4746" s="336">
        <v>428892.64548723469</v>
      </c>
      <c r="I4746" s="336">
        <v>11544.072</v>
      </c>
      <c r="J4746" s="336"/>
      <c r="K4746" s="336"/>
      <c r="L4746" s="337">
        <f t="shared" si="223"/>
        <v>14.861052338801583</v>
      </c>
      <c r="M4746" s="337">
        <f t="shared" si="224"/>
        <v>0.4</v>
      </c>
    </row>
    <row r="4747" spans="1:13">
      <c r="A4747" s="334" t="s">
        <v>506</v>
      </c>
      <c r="B4747" s="334" t="s">
        <v>186</v>
      </c>
      <c r="C4747" s="334" t="s">
        <v>195</v>
      </c>
      <c r="D4747" s="334" t="s">
        <v>1537</v>
      </c>
      <c r="E4747" s="334" t="s">
        <v>1041</v>
      </c>
      <c r="F4747" s="334" t="str">
        <f t="shared" si="225"/>
        <v>Chattogram FR Non-PNP</v>
      </c>
      <c r="G4747" s="338">
        <v>5513633</v>
      </c>
      <c r="H4747" s="336">
        <v>853693.4455526612</v>
      </c>
      <c r="I4747" s="336">
        <v>22054.531999999999</v>
      </c>
      <c r="J4747" s="336"/>
      <c r="K4747" s="336"/>
      <c r="L4747" s="337">
        <f t="shared" si="223"/>
        <v>15.483320082288051</v>
      </c>
      <c r="M4747" s="337">
        <f t="shared" si="224"/>
        <v>0.4</v>
      </c>
    </row>
    <row r="4748" spans="1:13">
      <c r="A4748" s="334" t="s">
        <v>595</v>
      </c>
      <c r="B4748" s="334" t="s">
        <v>362</v>
      </c>
      <c r="C4748" s="334" t="s">
        <v>52</v>
      </c>
      <c r="D4748" s="334" t="s">
        <v>1537</v>
      </c>
      <c r="E4748" s="334" t="s">
        <v>1041</v>
      </c>
      <c r="F4748" s="334" t="str">
        <f t="shared" si="225"/>
        <v>Dhaka FR Non-PNP</v>
      </c>
      <c r="G4748" s="338">
        <v>1958211</v>
      </c>
      <c r="H4748" s="336">
        <v>313960.72997595544</v>
      </c>
      <c r="I4748" s="336">
        <v>7832.8440000000001</v>
      </c>
      <c r="J4748" s="336"/>
      <c r="K4748" s="336"/>
      <c r="L4748" s="337">
        <f t="shared" si="223"/>
        <v>16.033038828601999</v>
      </c>
      <c r="M4748" s="337">
        <f t="shared" si="224"/>
        <v>0.4</v>
      </c>
    </row>
    <row r="4749" spans="1:13">
      <c r="A4749" s="334" t="s">
        <v>179</v>
      </c>
      <c r="B4749" s="334" t="s">
        <v>52</v>
      </c>
      <c r="C4749" s="334" t="s">
        <v>52</v>
      </c>
      <c r="D4749" s="334" t="s">
        <v>1492</v>
      </c>
      <c r="E4749" s="334" t="s">
        <v>1041</v>
      </c>
      <c r="F4749" s="334" t="str">
        <f t="shared" si="225"/>
        <v>Dhaka FR PNP</v>
      </c>
      <c r="G4749" s="338">
        <v>5427629</v>
      </c>
      <c r="H4749" s="336">
        <v>734340.31097453367</v>
      </c>
      <c r="I4749" s="336">
        <v>16478.571800000002</v>
      </c>
      <c r="J4749" s="336"/>
      <c r="K4749" s="336"/>
      <c r="L4749" s="337">
        <f t="shared" si="223"/>
        <v>13.529670339931741</v>
      </c>
      <c r="M4749" s="337">
        <f t="shared" si="224"/>
        <v>0.30360534590702498</v>
      </c>
    </row>
    <row r="4750" spans="1:13">
      <c r="A4750" s="334" t="s">
        <v>526</v>
      </c>
      <c r="B4750" s="334" t="s">
        <v>455</v>
      </c>
      <c r="C4750" s="334" t="s">
        <v>195</v>
      </c>
      <c r="D4750" s="334" t="s">
        <v>1537</v>
      </c>
      <c r="E4750" s="334" t="s">
        <v>1041</v>
      </c>
      <c r="F4750" s="334" t="str">
        <f t="shared" si="225"/>
        <v>Chattogram FR Non-PNP</v>
      </c>
      <c r="G4750" s="338">
        <v>3816511</v>
      </c>
      <c r="H4750" s="336">
        <v>547757.35660526145</v>
      </c>
      <c r="I4750" s="336">
        <v>15266.044</v>
      </c>
      <c r="J4750" s="336"/>
      <c r="K4750" s="336"/>
      <c r="L4750" s="337">
        <f t="shared" si="223"/>
        <v>14.35230650731156</v>
      </c>
      <c r="M4750" s="337">
        <f t="shared" si="224"/>
        <v>0.4</v>
      </c>
    </row>
    <row r="4751" spans="1:13">
      <c r="A4751" s="334" t="s">
        <v>626</v>
      </c>
      <c r="B4751" s="334" t="s">
        <v>52</v>
      </c>
      <c r="C4751" s="334" t="s">
        <v>52</v>
      </c>
      <c r="D4751" s="334" t="s">
        <v>1537</v>
      </c>
      <c r="E4751" s="334" t="s">
        <v>1041</v>
      </c>
      <c r="F4751" s="334" t="str">
        <f t="shared" si="225"/>
        <v>Dhaka FR Non-PNP</v>
      </c>
      <c r="G4751" s="338">
        <v>3318547</v>
      </c>
      <c r="H4751" s="336">
        <v>488141.21417067666</v>
      </c>
      <c r="I4751" s="336">
        <v>13274.188</v>
      </c>
      <c r="J4751" s="336"/>
      <c r="K4751" s="336"/>
      <c r="L4751" s="337">
        <f t="shared" si="223"/>
        <v>14.709486235110628</v>
      </c>
      <c r="M4751" s="337">
        <f t="shared" si="224"/>
        <v>0.4</v>
      </c>
    </row>
    <row r="4752" spans="1:13">
      <c r="A4752" s="334" t="s">
        <v>379</v>
      </c>
      <c r="B4752" s="334" t="s">
        <v>79</v>
      </c>
      <c r="C4752" s="334" t="s">
        <v>52</v>
      </c>
      <c r="D4752" s="334" t="s">
        <v>1537</v>
      </c>
      <c r="E4752" s="334" t="s">
        <v>1041</v>
      </c>
      <c r="F4752" s="334" t="str">
        <f t="shared" si="225"/>
        <v>Dhaka FR Non-PNP</v>
      </c>
      <c r="G4752" s="338">
        <v>2274044</v>
      </c>
      <c r="H4752" s="336">
        <v>369378.37183222605</v>
      </c>
      <c r="I4752" s="336">
        <v>9096.1759999999995</v>
      </c>
      <c r="J4752" s="336"/>
      <c r="K4752" s="336"/>
      <c r="L4752" s="337">
        <f t="shared" si="223"/>
        <v>16.243237678436568</v>
      </c>
      <c r="M4752" s="337">
        <f t="shared" si="224"/>
        <v>0.4</v>
      </c>
    </row>
    <row r="4753" spans="1:13">
      <c r="A4753" s="334" t="s">
        <v>370</v>
      </c>
      <c r="B4753" s="334" t="s">
        <v>103</v>
      </c>
      <c r="C4753" s="334" t="s">
        <v>52</v>
      </c>
      <c r="D4753" s="334" t="s">
        <v>1537</v>
      </c>
      <c r="E4753" s="334" t="s">
        <v>1041</v>
      </c>
      <c r="F4753" s="334" t="str">
        <f t="shared" si="225"/>
        <v>Dhaka FR Non-PNP</v>
      </c>
      <c r="G4753" s="338">
        <v>5767866</v>
      </c>
      <c r="H4753" s="336">
        <v>1011407.0000984489</v>
      </c>
      <c r="I4753" s="336">
        <v>23071.464</v>
      </c>
      <c r="J4753" s="336"/>
      <c r="K4753" s="336"/>
      <c r="L4753" s="337">
        <f t="shared" si="223"/>
        <v>17.535202795946525</v>
      </c>
      <c r="M4753" s="337">
        <f t="shared" si="224"/>
        <v>0.4</v>
      </c>
    </row>
    <row r="4754" spans="1:13">
      <c r="A4754" s="334" t="s">
        <v>296</v>
      </c>
      <c r="B4754" s="334" t="s">
        <v>211</v>
      </c>
      <c r="C4754" s="334" t="s">
        <v>189</v>
      </c>
      <c r="D4754" s="334" t="s">
        <v>1537</v>
      </c>
      <c r="E4754" s="334" t="s">
        <v>1041</v>
      </c>
      <c r="F4754" s="334" t="str">
        <f t="shared" si="225"/>
        <v>Barishal FR Non-PNP</v>
      </c>
      <c r="G4754" s="338">
        <v>1109285</v>
      </c>
      <c r="H4754" s="336">
        <v>177662.94661149353</v>
      </c>
      <c r="I4754" s="336">
        <v>4437.1400000000003</v>
      </c>
      <c r="J4754" s="336"/>
      <c r="K4754" s="336"/>
      <c r="L4754" s="337">
        <f t="shared" si="223"/>
        <v>16.015987470442088</v>
      </c>
      <c r="M4754" s="337">
        <f t="shared" si="224"/>
        <v>0.4</v>
      </c>
    </row>
    <row r="4755" spans="1:13">
      <c r="A4755" s="334" t="s">
        <v>227</v>
      </c>
      <c r="B4755" s="334" t="s">
        <v>230</v>
      </c>
      <c r="C4755" s="334" t="s">
        <v>131</v>
      </c>
      <c r="D4755" s="334" t="s">
        <v>1537</v>
      </c>
      <c r="E4755" s="334" t="s">
        <v>1041</v>
      </c>
      <c r="F4755" s="334" t="str">
        <f t="shared" si="225"/>
        <v>Sylhet FR Non-PNP</v>
      </c>
      <c r="G4755" s="338">
        <v>2196397</v>
      </c>
      <c r="H4755" s="336">
        <v>329614.92821676261</v>
      </c>
      <c r="I4755" s="336">
        <v>8785.5879999999997</v>
      </c>
      <c r="J4755" s="336"/>
      <c r="K4755" s="336"/>
      <c r="L4755" s="337">
        <f t="shared" si="223"/>
        <v>15.007074231878963</v>
      </c>
      <c r="M4755" s="337">
        <f t="shared" si="224"/>
        <v>0.4</v>
      </c>
    </row>
    <row r="4756" spans="1:13">
      <c r="A4756" s="334" t="s">
        <v>589</v>
      </c>
      <c r="B4756" s="334" t="s">
        <v>52</v>
      </c>
      <c r="C4756" s="334" t="s">
        <v>52</v>
      </c>
      <c r="D4756" s="334" t="s">
        <v>1537</v>
      </c>
      <c r="E4756" s="334" t="s">
        <v>1041</v>
      </c>
      <c r="F4756" s="334" t="str">
        <f t="shared" si="225"/>
        <v>Dhaka FR Non-PNP</v>
      </c>
      <c r="G4756" s="338">
        <v>2028083</v>
      </c>
      <c r="H4756" s="336">
        <v>295425.50782743661</v>
      </c>
      <c r="I4756" s="336">
        <v>8112.3320000000003</v>
      </c>
      <c r="J4756" s="336"/>
      <c r="K4756" s="336"/>
      <c r="L4756" s="337">
        <f t="shared" si="223"/>
        <v>14.566736559965079</v>
      </c>
      <c r="M4756" s="337">
        <f t="shared" si="224"/>
        <v>0.4</v>
      </c>
    </row>
    <row r="4757" spans="1:13">
      <c r="A4757" s="334" t="s">
        <v>523</v>
      </c>
      <c r="B4757" s="334" t="s">
        <v>1564</v>
      </c>
      <c r="C4757" s="334" t="s">
        <v>189</v>
      </c>
      <c r="D4757" s="334" t="s">
        <v>1537</v>
      </c>
      <c r="E4757" s="334" t="s">
        <v>1041</v>
      </c>
      <c r="F4757" s="334" t="str">
        <f t="shared" si="225"/>
        <v>Barishal FR Non-PNP</v>
      </c>
      <c r="G4757" s="338">
        <v>2234948</v>
      </c>
      <c r="H4757" s="336">
        <v>336755.97029491322</v>
      </c>
      <c r="I4757" s="336">
        <v>8939.7919999999995</v>
      </c>
      <c r="J4757" s="336"/>
      <c r="K4757" s="336"/>
      <c r="L4757" s="337">
        <f t="shared" si="223"/>
        <v>15.067731790400188</v>
      </c>
      <c r="M4757" s="337">
        <f t="shared" si="224"/>
        <v>0.4</v>
      </c>
    </row>
    <row r="4758" spans="1:13">
      <c r="A4758" s="334" t="s">
        <v>311</v>
      </c>
      <c r="B4758" s="334" t="s">
        <v>313</v>
      </c>
      <c r="C4758" s="334" t="s">
        <v>189</v>
      </c>
      <c r="D4758" s="334" t="s">
        <v>1537</v>
      </c>
      <c r="E4758" s="334" t="s">
        <v>1041</v>
      </c>
      <c r="F4758" s="334" t="str">
        <f t="shared" si="225"/>
        <v>Barishal FR Non-PNP</v>
      </c>
      <c r="G4758" s="338">
        <v>2322666</v>
      </c>
      <c r="H4758" s="336">
        <v>362911.12102280807</v>
      </c>
      <c r="I4758" s="336">
        <v>1.4551915228366852E-11</v>
      </c>
      <c r="J4758" s="336"/>
      <c r="K4758" s="336"/>
      <c r="L4758" s="337">
        <f t="shared" si="223"/>
        <v>15.624765722786146</v>
      </c>
      <c r="M4758" s="337">
        <f t="shared" si="224"/>
        <v>6.2651777002663547E-16</v>
      </c>
    </row>
    <row r="4759" spans="1:13">
      <c r="A4759" s="334" t="s">
        <v>449</v>
      </c>
      <c r="B4759" s="334" t="s">
        <v>195</v>
      </c>
      <c r="C4759" s="334" t="s">
        <v>195</v>
      </c>
      <c r="D4759" s="334" t="s">
        <v>1537</v>
      </c>
      <c r="E4759" s="334" t="s">
        <v>1041</v>
      </c>
      <c r="F4759" s="334" t="str">
        <f t="shared" si="225"/>
        <v>Chattogram FR Non-PNP</v>
      </c>
      <c r="G4759" s="338">
        <v>1394373</v>
      </c>
      <c r="H4759" s="336">
        <v>208566.32976823216</v>
      </c>
      <c r="I4759" s="336">
        <v>5577.4920000000002</v>
      </c>
      <c r="J4759" s="336"/>
      <c r="K4759" s="336"/>
      <c r="L4759" s="337">
        <f t="shared" si="223"/>
        <v>14.957714310893294</v>
      </c>
      <c r="M4759" s="337">
        <f t="shared" si="224"/>
        <v>0.4</v>
      </c>
    </row>
    <row r="4760" spans="1:13">
      <c r="A4760" s="334" t="s">
        <v>305</v>
      </c>
      <c r="B4760" s="334" t="s">
        <v>79</v>
      </c>
      <c r="C4760" s="334" t="s">
        <v>52</v>
      </c>
      <c r="D4760" s="334" t="s">
        <v>1537</v>
      </c>
      <c r="E4760" s="334" t="s">
        <v>1041</v>
      </c>
      <c r="F4760" s="334" t="str">
        <f t="shared" si="225"/>
        <v>Dhaka FR Non-PNP</v>
      </c>
      <c r="G4760" s="338">
        <v>2014196</v>
      </c>
      <c r="H4760" s="336">
        <v>301688.61576782924</v>
      </c>
      <c r="I4760" s="336">
        <v>8056.7840000000006</v>
      </c>
      <c r="J4760" s="336"/>
      <c r="K4760" s="336"/>
      <c r="L4760" s="337">
        <f t="shared" si="223"/>
        <v>14.978116120170492</v>
      </c>
      <c r="M4760" s="337">
        <f t="shared" si="224"/>
        <v>0.4</v>
      </c>
    </row>
    <row r="4761" spans="1:13">
      <c r="A4761" s="334" t="s">
        <v>1277</v>
      </c>
      <c r="B4761" s="334" t="s">
        <v>170</v>
      </c>
      <c r="C4761" s="334" t="s">
        <v>195</v>
      </c>
      <c r="D4761" s="334" t="s">
        <v>1537</v>
      </c>
      <c r="E4761" s="334" t="s">
        <v>1041</v>
      </c>
      <c r="F4761" s="334" t="str">
        <f t="shared" si="225"/>
        <v>Chattogram FR Non-PNP</v>
      </c>
      <c r="G4761" s="338">
        <v>3285206</v>
      </c>
      <c r="H4761" s="336">
        <v>519951.3586315639</v>
      </c>
      <c r="I4761" s="336">
        <v>13140.824000000001</v>
      </c>
      <c r="J4761" s="336"/>
      <c r="K4761" s="336"/>
      <c r="L4761" s="337">
        <f t="shared" si="223"/>
        <v>15.827054943634094</v>
      </c>
      <c r="M4761" s="337">
        <f t="shared" si="224"/>
        <v>0.4</v>
      </c>
    </row>
    <row r="4762" spans="1:13">
      <c r="A4762" s="334" t="s">
        <v>101</v>
      </c>
      <c r="B4762" s="334" t="s">
        <v>103</v>
      </c>
      <c r="C4762" s="334" t="s">
        <v>52</v>
      </c>
      <c r="D4762" s="334" t="s">
        <v>1537</v>
      </c>
      <c r="E4762" s="334" t="s">
        <v>1041</v>
      </c>
      <c r="F4762" s="334" t="str">
        <f t="shared" si="225"/>
        <v>Dhaka FR Non-PNP</v>
      </c>
      <c r="G4762" s="338">
        <v>4783178</v>
      </c>
      <c r="H4762" s="336">
        <v>708017.9671359302</v>
      </c>
      <c r="I4762" s="336">
        <v>16196.557579189961</v>
      </c>
      <c r="J4762" s="336"/>
      <c r="K4762" s="336"/>
      <c r="L4762" s="337">
        <f t="shared" si="223"/>
        <v>14.802250034097209</v>
      </c>
      <c r="M4762" s="337">
        <f t="shared" si="224"/>
        <v>0.33861498734084244</v>
      </c>
    </row>
    <row r="4763" spans="1:13">
      <c r="A4763" s="334" t="s">
        <v>289</v>
      </c>
      <c r="B4763" s="334" t="s">
        <v>79</v>
      </c>
      <c r="C4763" s="334" t="s">
        <v>52</v>
      </c>
      <c r="D4763" s="334" t="s">
        <v>1537</v>
      </c>
      <c r="E4763" s="334" t="s">
        <v>1041</v>
      </c>
      <c r="F4763" s="334" t="str">
        <f t="shared" si="225"/>
        <v>Dhaka FR Non-PNP</v>
      </c>
      <c r="G4763" s="338">
        <v>2224091</v>
      </c>
      <c r="H4763" s="336">
        <v>306052.8711202516</v>
      </c>
      <c r="I4763" s="336">
        <v>8896.3639999999996</v>
      </c>
      <c r="J4763" s="336"/>
      <c r="K4763" s="336"/>
      <c r="L4763" s="337">
        <f t="shared" si="223"/>
        <v>13.760807049722857</v>
      </c>
      <c r="M4763" s="337">
        <f t="shared" si="224"/>
        <v>0.4</v>
      </c>
    </row>
    <row r="4764" spans="1:13">
      <c r="A4764" s="334" t="s">
        <v>354</v>
      </c>
      <c r="B4764" s="334" t="s">
        <v>1565</v>
      </c>
      <c r="C4764" s="334" t="s">
        <v>189</v>
      </c>
      <c r="D4764" s="334" t="s">
        <v>1537</v>
      </c>
      <c r="E4764" s="334" t="s">
        <v>1041</v>
      </c>
      <c r="F4764" s="334" t="str">
        <f t="shared" si="225"/>
        <v>Barishal FR Non-PNP</v>
      </c>
      <c r="G4764" s="338">
        <v>2226483</v>
      </c>
      <c r="H4764" s="336">
        <v>345281.95119806263</v>
      </c>
      <c r="I4764" s="336">
        <v>8905.9320000000007</v>
      </c>
      <c r="J4764" s="336"/>
      <c r="K4764" s="336"/>
      <c r="L4764" s="337">
        <f t="shared" si="223"/>
        <v>15.507953629022211</v>
      </c>
      <c r="M4764" s="337">
        <f t="shared" si="224"/>
        <v>0.4</v>
      </c>
    </row>
    <row r="4765" spans="1:13">
      <c r="A4765" s="334" t="s">
        <v>233</v>
      </c>
      <c r="B4765" s="334" t="s">
        <v>236</v>
      </c>
      <c r="C4765" s="334" t="s">
        <v>107</v>
      </c>
      <c r="D4765" s="334" t="s">
        <v>1537</v>
      </c>
      <c r="E4765" s="334" t="s">
        <v>1041</v>
      </c>
      <c r="F4765" s="334" t="str">
        <f t="shared" si="225"/>
        <v>Rajshahi FR Non-PNP</v>
      </c>
      <c r="G4765" s="338">
        <v>1352266</v>
      </c>
      <c r="H4765" s="336">
        <v>176223.77855791867</v>
      </c>
      <c r="I4765" s="336">
        <v>5409.0640000000003</v>
      </c>
      <c r="J4765" s="336"/>
      <c r="K4765" s="336"/>
      <c r="L4765" s="337">
        <f t="shared" si="223"/>
        <v>13.031739210918463</v>
      </c>
      <c r="M4765" s="337">
        <f t="shared" si="224"/>
        <v>0.4</v>
      </c>
    </row>
    <row r="4766" spans="1:13">
      <c r="A4766" s="334" t="s">
        <v>318</v>
      </c>
      <c r="B4766" s="334" t="s">
        <v>1566</v>
      </c>
      <c r="C4766" s="334" t="s">
        <v>389</v>
      </c>
      <c r="D4766" s="334" t="s">
        <v>1537</v>
      </c>
      <c r="E4766" s="334" t="s">
        <v>1041</v>
      </c>
      <c r="F4766" s="334" t="str">
        <f t="shared" si="225"/>
        <v>Rangpur FR Non-PNP</v>
      </c>
      <c r="G4766" s="338">
        <v>2714879</v>
      </c>
      <c r="H4766" s="336">
        <v>429441.14525460708</v>
      </c>
      <c r="I4766" s="336">
        <v>10859.516</v>
      </c>
      <c r="J4766" s="336"/>
      <c r="K4766" s="336"/>
      <c r="L4766" s="337">
        <f t="shared" si="223"/>
        <v>15.818058383250492</v>
      </c>
      <c r="M4766" s="337">
        <f t="shared" si="224"/>
        <v>0.4</v>
      </c>
    </row>
    <row r="4767" spans="1:13">
      <c r="A4767" s="334" t="s">
        <v>363</v>
      </c>
      <c r="B4767" s="334" t="s">
        <v>150</v>
      </c>
      <c r="C4767" s="334" t="s">
        <v>107</v>
      </c>
      <c r="D4767" s="334" t="s">
        <v>1537</v>
      </c>
      <c r="E4767" s="334" t="s">
        <v>1041</v>
      </c>
      <c r="F4767" s="334" t="str">
        <f t="shared" si="225"/>
        <v>Rajshahi FR Non-PNP</v>
      </c>
      <c r="G4767" s="338">
        <v>1718236</v>
      </c>
      <c r="H4767" s="336">
        <v>265601.56353824801</v>
      </c>
      <c r="I4767" s="336">
        <v>363776.72038191458</v>
      </c>
      <c r="J4767" s="336"/>
      <c r="K4767" s="336"/>
      <c r="L4767" s="337">
        <f t="shared" si="223"/>
        <v>15.457804605318945</v>
      </c>
      <c r="M4767" s="337">
        <f t="shared" si="224"/>
        <v>21.171522444059757</v>
      </c>
    </row>
    <row r="4768" spans="1:13">
      <c r="A4768" s="334" t="s">
        <v>456</v>
      </c>
      <c r="B4768" s="334" t="s">
        <v>156</v>
      </c>
      <c r="C4768" s="334" t="s">
        <v>159</v>
      </c>
      <c r="D4768" s="334" t="s">
        <v>1537</v>
      </c>
      <c r="E4768" s="334" t="s">
        <v>1041</v>
      </c>
      <c r="F4768" s="334" t="str">
        <f t="shared" si="225"/>
        <v>Khulna FR Non-PNP</v>
      </c>
      <c r="G4768" s="338">
        <v>1777054</v>
      </c>
      <c r="H4768" s="336">
        <v>277607.11496474326</v>
      </c>
      <c r="I4768" s="336">
        <v>7108.2160000000003</v>
      </c>
      <c r="J4768" s="336"/>
      <c r="K4768" s="336"/>
      <c r="L4768" s="337">
        <f t="shared" si="223"/>
        <v>15.621760225898779</v>
      </c>
      <c r="M4768" s="337">
        <f t="shared" si="224"/>
        <v>0.4</v>
      </c>
    </row>
    <row r="4769" spans="1:13">
      <c r="A4769" s="334" t="s">
        <v>171</v>
      </c>
      <c r="B4769" s="334" t="s">
        <v>173</v>
      </c>
      <c r="C4769" s="334" t="s">
        <v>52</v>
      </c>
      <c r="D4769" s="334" t="s">
        <v>1537</v>
      </c>
      <c r="E4769" s="334" t="s">
        <v>1041</v>
      </c>
      <c r="F4769" s="334" t="str">
        <f t="shared" si="225"/>
        <v>Dhaka FR Non-PNP</v>
      </c>
      <c r="G4769" s="338">
        <v>2238937</v>
      </c>
      <c r="H4769" s="336">
        <v>342627.82557510142</v>
      </c>
      <c r="I4769" s="336">
        <v>8955.7479999999996</v>
      </c>
      <c r="J4769" s="336"/>
      <c r="K4769" s="336"/>
      <c r="L4769" s="337">
        <f t="shared" si="223"/>
        <v>15.303147233490776</v>
      </c>
      <c r="M4769" s="337">
        <f t="shared" si="224"/>
        <v>0.4</v>
      </c>
    </row>
    <row r="4770" spans="1:13">
      <c r="A4770" s="334" t="s">
        <v>104</v>
      </c>
      <c r="B4770" s="334" t="s">
        <v>107</v>
      </c>
      <c r="C4770" s="334" t="s">
        <v>107</v>
      </c>
      <c r="D4770" s="334" t="s">
        <v>1537</v>
      </c>
      <c r="E4770" s="334" t="s">
        <v>1041</v>
      </c>
      <c r="F4770" s="334" t="str">
        <f t="shared" si="225"/>
        <v>Rajshahi FR Non-PNP</v>
      </c>
      <c r="G4770" s="338">
        <v>5221095</v>
      </c>
      <c r="H4770" s="336">
        <v>774678.59656427125</v>
      </c>
      <c r="I4770" s="336">
        <v>20884.38</v>
      </c>
      <c r="J4770" s="336"/>
      <c r="K4770" s="336"/>
      <c r="L4770" s="337">
        <f t="shared" si="223"/>
        <v>14.837473682518155</v>
      </c>
      <c r="M4770" s="337">
        <f t="shared" si="224"/>
        <v>0.4</v>
      </c>
    </row>
    <row r="4771" spans="1:13">
      <c r="A4771" s="334" t="s">
        <v>209</v>
      </c>
      <c r="B4771" s="334" t="s">
        <v>211</v>
      </c>
      <c r="C4771" s="334" t="s">
        <v>189</v>
      </c>
      <c r="D4771" s="334" t="s">
        <v>1537</v>
      </c>
      <c r="E4771" s="334" t="s">
        <v>1041</v>
      </c>
      <c r="F4771" s="334" t="str">
        <f t="shared" si="225"/>
        <v>Barishal FR Non-PNP</v>
      </c>
      <c r="G4771" s="338">
        <v>4087868</v>
      </c>
      <c r="H4771" s="336">
        <v>597103.31794683461</v>
      </c>
      <c r="I4771" s="336">
        <v>16351.472</v>
      </c>
      <c r="J4771" s="336"/>
      <c r="K4771" s="336"/>
      <c r="L4771" s="337">
        <f t="shared" si="223"/>
        <v>14.606717192111745</v>
      </c>
      <c r="M4771" s="337">
        <f t="shared" si="224"/>
        <v>0.4</v>
      </c>
    </row>
    <row r="4772" spans="1:13">
      <c r="A4772" s="334" t="s">
        <v>345</v>
      </c>
      <c r="B4772" s="334" t="s">
        <v>336</v>
      </c>
      <c r="C4772" s="334" t="s">
        <v>389</v>
      </c>
      <c r="D4772" s="334" t="s">
        <v>1537</v>
      </c>
      <c r="E4772" s="334" t="s">
        <v>1041</v>
      </c>
      <c r="F4772" s="334" t="str">
        <f t="shared" si="225"/>
        <v>Rangpur FR Non-PNP</v>
      </c>
      <c r="G4772" s="338">
        <v>1591769</v>
      </c>
      <c r="H4772" s="336">
        <v>238395.19147476609</v>
      </c>
      <c r="I4772" s="336">
        <v>6367.076</v>
      </c>
      <c r="J4772" s="336"/>
      <c r="K4772" s="336"/>
      <c r="L4772" s="337">
        <f t="shared" si="223"/>
        <v>14.97674546210952</v>
      </c>
      <c r="M4772" s="337">
        <f t="shared" si="224"/>
        <v>0.4</v>
      </c>
    </row>
    <row r="4773" spans="1:13">
      <c r="A4773" s="334" t="s">
        <v>99</v>
      </c>
      <c r="B4773" s="334" t="s">
        <v>52</v>
      </c>
      <c r="C4773" s="334" t="s">
        <v>52</v>
      </c>
      <c r="D4773" s="334" t="s">
        <v>1537</v>
      </c>
      <c r="E4773" s="334" t="s">
        <v>1041</v>
      </c>
      <c r="F4773" s="334" t="str">
        <f t="shared" si="225"/>
        <v>Dhaka FR Non-PNP</v>
      </c>
      <c r="G4773" s="338">
        <v>1950868</v>
      </c>
      <c r="H4773" s="336">
        <v>335339.33101071272</v>
      </c>
      <c r="I4773" s="336">
        <v>7803.4719999999998</v>
      </c>
      <c r="J4773" s="336"/>
      <c r="K4773" s="336"/>
      <c r="L4773" s="337">
        <f t="shared" si="223"/>
        <v>17.189237355408604</v>
      </c>
      <c r="M4773" s="337">
        <f t="shared" si="224"/>
        <v>0.4</v>
      </c>
    </row>
    <row r="4774" spans="1:13">
      <c r="A4774" s="334" t="s">
        <v>460</v>
      </c>
      <c r="B4774" s="334" t="s">
        <v>52</v>
      </c>
      <c r="C4774" s="334" t="s">
        <v>52</v>
      </c>
      <c r="D4774" s="334" t="s">
        <v>1537</v>
      </c>
      <c r="E4774" s="334" t="s">
        <v>1041</v>
      </c>
      <c r="F4774" s="334" t="str">
        <f t="shared" si="225"/>
        <v>Dhaka FR Non-PNP</v>
      </c>
      <c r="G4774" s="338">
        <v>2102901</v>
      </c>
      <c r="H4774" s="336">
        <v>329802.74142186355</v>
      </c>
      <c r="I4774" s="336">
        <v>8411.6039999999994</v>
      </c>
      <c r="J4774" s="336"/>
      <c r="K4774" s="336"/>
      <c r="L4774" s="337">
        <f t="shared" si="223"/>
        <v>15.683227190526969</v>
      </c>
      <c r="M4774" s="337">
        <f t="shared" si="224"/>
        <v>0.4</v>
      </c>
    </row>
    <row r="4775" spans="1:13">
      <c r="A4775" s="334" t="s">
        <v>337</v>
      </c>
      <c r="B4775" s="334" t="s">
        <v>186</v>
      </c>
      <c r="C4775" s="334" t="s">
        <v>195</v>
      </c>
      <c r="D4775" s="334" t="s">
        <v>1537</v>
      </c>
      <c r="E4775" s="334" t="s">
        <v>1041</v>
      </c>
      <c r="F4775" s="334" t="str">
        <f t="shared" si="225"/>
        <v>Chattogram FR Non-PNP</v>
      </c>
      <c r="G4775" s="338">
        <v>1264415</v>
      </c>
      <c r="H4775" s="336">
        <v>207433.30282006023</v>
      </c>
      <c r="I4775" s="336">
        <v>5057.66</v>
      </c>
      <c r="J4775" s="336"/>
      <c r="K4775" s="336"/>
      <c r="L4775" s="337">
        <f t="shared" si="223"/>
        <v>16.405476273222021</v>
      </c>
      <c r="M4775" s="337">
        <f t="shared" si="224"/>
        <v>0.4</v>
      </c>
    </row>
    <row r="4776" spans="1:13">
      <c r="A4776" s="334" t="s">
        <v>349</v>
      </c>
      <c r="B4776" s="334" t="s">
        <v>351</v>
      </c>
      <c r="C4776" s="334" t="s">
        <v>389</v>
      </c>
      <c r="D4776" s="334" t="s">
        <v>1537</v>
      </c>
      <c r="E4776" s="334" t="s">
        <v>1041</v>
      </c>
      <c r="F4776" s="334" t="str">
        <f t="shared" si="225"/>
        <v>Rangpur FR Non-PNP</v>
      </c>
      <c r="G4776" s="338">
        <v>1444109</v>
      </c>
      <c r="H4776" s="336">
        <v>216958.41733785</v>
      </c>
      <c r="I4776" s="336">
        <v>5776.4359999999997</v>
      </c>
      <c r="J4776" s="336"/>
      <c r="K4776" s="336"/>
      <c r="L4776" s="337">
        <f t="shared" si="223"/>
        <v>15.023687085798231</v>
      </c>
      <c r="M4776" s="337">
        <f t="shared" si="224"/>
        <v>0.4</v>
      </c>
    </row>
    <row r="4777" spans="1:13">
      <c r="A4777" s="334" t="s">
        <v>265</v>
      </c>
      <c r="B4777" s="334" t="s">
        <v>18</v>
      </c>
      <c r="C4777" s="334" t="s">
        <v>18</v>
      </c>
      <c r="D4777" s="334" t="s">
        <v>1537</v>
      </c>
      <c r="E4777" s="334" t="s">
        <v>1041</v>
      </c>
      <c r="F4777" s="334" t="str">
        <f t="shared" si="225"/>
        <v>Mymensingh FR Non-PNP</v>
      </c>
      <c r="G4777" s="338">
        <v>1763229</v>
      </c>
      <c r="H4777" s="336">
        <v>253914.09579547332</v>
      </c>
      <c r="I4777" s="336">
        <v>7052.9160000000002</v>
      </c>
      <c r="J4777" s="336"/>
      <c r="K4777" s="336"/>
      <c r="L4777" s="337">
        <f t="shared" si="223"/>
        <v>14.400517221272638</v>
      </c>
      <c r="M4777" s="337">
        <f t="shared" si="224"/>
        <v>0.4</v>
      </c>
    </row>
    <row r="4778" spans="1:13">
      <c r="A4778" s="334" t="s">
        <v>352</v>
      </c>
      <c r="B4778" s="334" t="s">
        <v>189</v>
      </c>
      <c r="C4778" s="334" t="s">
        <v>189</v>
      </c>
      <c r="D4778" s="334" t="s">
        <v>1537</v>
      </c>
      <c r="E4778" s="334" t="s">
        <v>1041</v>
      </c>
      <c r="F4778" s="334" t="str">
        <f t="shared" si="225"/>
        <v>Barishal FR Non-PNP</v>
      </c>
      <c r="G4778" s="338">
        <v>2176630</v>
      </c>
      <c r="H4778" s="336">
        <v>328458.45110933232</v>
      </c>
      <c r="I4778" s="336">
        <v>8706.52</v>
      </c>
      <c r="J4778" s="336"/>
      <c r="K4778" s="336"/>
      <c r="L4778" s="337">
        <f t="shared" si="223"/>
        <v>15.090228982846526</v>
      </c>
      <c r="M4778" s="337">
        <f t="shared" si="224"/>
        <v>0.4</v>
      </c>
    </row>
    <row r="4779" spans="1:13">
      <c r="A4779" s="334" t="s">
        <v>599</v>
      </c>
      <c r="B4779" s="334" t="s">
        <v>601</v>
      </c>
      <c r="C4779" s="334" t="s">
        <v>159</v>
      </c>
      <c r="D4779" s="334" t="s">
        <v>1537</v>
      </c>
      <c r="E4779" s="334" t="s">
        <v>1041</v>
      </c>
      <c r="F4779" s="334" t="str">
        <f t="shared" si="225"/>
        <v>Khulna FR Non-PNP</v>
      </c>
      <c r="G4779" s="338">
        <v>2396648</v>
      </c>
      <c r="H4779" s="336">
        <v>493449.82960712945</v>
      </c>
      <c r="I4779" s="336">
        <v>9586.5920000000006</v>
      </c>
      <c r="J4779" s="336"/>
      <c r="K4779" s="336"/>
      <c r="L4779" s="337">
        <f t="shared" si="223"/>
        <v>20.589165768487046</v>
      </c>
      <c r="M4779" s="337">
        <f t="shared" si="224"/>
        <v>0.4</v>
      </c>
    </row>
    <row r="4780" spans="1:13">
      <c r="A4780" s="334" t="s">
        <v>1239</v>
      </c>
      <c r="B4780" s="334" t="s">
        <v>522</v>
      </c>
      <c r="C4780" s="334" t="s">
        <v>52</v>
      </c>
      <c r="D4780" s="334" t="s">
        <v>1537</v>
      </c>
      <c r="E4780" s="334" t="s">
        <v>1041</v>
      </c>
      <c r="F4780" s="334" t="str">
        <f t="shared" si="225"/>
        <v>Dhaka FR Non-PNP</v>
      </c>
      <c r="G4780" s="338">
        <v>999678</v>
      </c>
      <c r="H4780" s="336">
        <v>146192.14390757954</v>
      </c>
      <c r="I4780" s="336">
        <v>10168.451907222739</v>
      </c>
      <c r="J4780" s="336"/>
      <c r="K4780" s="336"/>
      <c r="L4780" s="337">
        <f t="shared" si="223"/>
        <v>14.623923294058642</v>
      </c>
      <c r="M4780" s="337">
        <f t="shared" si="224"/>
        <v>1.0171727203382228</v>
      </c>
    </row>
    <row r="4781" spans="1:13">
      <c r="A4781" s="334" t="s">
        <v>422</v>
      </c>
      <c r="B4781" s="334" t="s">
        <v>186</v>
      </c>
      <c r="C4781" s="334" t="s">
        <v>195</v>
      </c>
      <c r="D4781" s="334" t="s">
        <v>1537</v>
      </c>
      <c r="E4781" s="334" t="s">
        <v>1041</v>
      </c>
      <c r="F4781" s="334" t="str">
        <f t="shared" si="225"/>
        <v>Chattogram FR Non-PNP</v>
      </c>
      <c r="G4781" s="338">
        <v>1302209</v>
      </c>
      <c r="H4781" s="336">
        <v>188900.2782914335</v>
      </c>
      <c r="I4781" s="336">
        <v>5208.8360000000002</v>
      </c>
      <c r="J4781" s="336"/>
      <c r="K4781" s="336"/>
      <c r="L4781" s="337">
        <f t="shared" si="223"/>
        <v>14.506141356067538</v>
      </c>
      <c r="M4781" s="337">
        <f t="shared" si="224"/>
        <v>0.4</v>
      </c>
    </row>
    <row r="4782" spans="1:13">
      <c r="A4782" s="334" t="s">
        <v>255</v>
      </c>
      <c r="B4782" s="334" t="s">
        <v>79</v>
      </c>
      <c r="C4782" s="334" t="s">
        <v>52</v>
      </c>
      <c r="D4782" s="334" t="s">
        <v>1537</v>
      </c>
      <c r="E4782" s="334" t="s">
        <v>1041</v>
      </c>
      <c r="F4782" s="334" t="str">
        <f t="shared" si="225"/>
        <v>Dhaka FR Non-PNP</v>
      </c>
      <c r="G4782" s="338">
        <v>2586481</v>
      </c>
      <c r="H4782" s="336">
        <v>399332.1435275969</v>
      </c>
      <c r="I4782" s="336">
        <v>-1.4551915228366852E-11</v>
      </c>
      <c r="J4782" s="336"/>
      <c r="K4782" s="336"/>
      <c r="L4782" s="337">
        <f t="shared" si="223"/>
        <v>15.439206533030667</v>
      </c>
      <c r="M4782" s="337">
        <f t="shared" si="224"/>
        <v>-5.6261442586923516E-16</v>
      </c>
    </row>
    <row r="4783" spans="1:13">
      <c r="A4783" s="334" t="s">
        <v>835</v>
      </c>
      <c r="B4783" s="334" t="s">
        <v>313</v>
      </c>
      <c r="C4783" s="334" t="s">
        <v>189</v>
      </c>
      <c r="D4783" s="334" t="s">
        <v>1537</v>
      </c>
      <c r="E4783" s="334" t="s">
        <v>1041</v>
      </c>
      <c r="F4783" s="334" t="str">
        <f t="shared" si="225"/>
        <v>Barishal FR Non-PNP</v>
      </c>
      <c r="G4783" s="338">
        <v>3188081</v>
      </c>
      <c r="H4783" s="336">
        <v>527475.83743069379</v>
      </c>
      <c r="I4783" s="336">
        <v>12752.324000000001</v>
      </c>
      <c r="J4783" s="336"/>
      <c r="K4783" s="336"/>
      <c r="L4783" s="337">
        <f t="shared" si="223"/>
        <v>16.545245789887201</v>
      </c>
      <c r="M4783" s="337">
        <f t="shared" si="224"/>
        <v>0.4</v>
      </c>
    </row>
    <row r="4784" spans="1:13">
      <c r="A4784" s="334" t="s">
        <v>395</v>
      </c>
      <c r="B4784" s="334" t="s">
        <v>52</v>
      </c>
      <c r="C4784" s="334" t="s">
        <v>52</v>
      </c>
      <c r="D4784" s="334" t="s">
        <v>1537</v>
      </c>
      <c r="E4784" s="334" t="s">
        <v>1041</v>
      </c>
      <c r="F4784" s="334" t="str">
        <f t="shared" si="225"/>
        <v>Dhaka FR Non-PNP</v>
      </c>
      <c r="G4784" s="338">
        <v>2467694</v>
      </c>
      <c r="H4784" s="336">
        <v>374778.54662323039</v>
      </c>
      <c r="I4784" s="336">
        <v>0</v>
      </c>
      <c r="J4784" s="336"/>
      <c r="K4784" s="336"/>
      <c r="L4784" s="337">
        <f t="shared" si="223"/>
        <v>15.187399516440466</v>
      </c>
      <c r="M4784" s="337">
        <f t="shared" si="224"/>
        <v>0</v>
      </c>
    </row>
    <row r="4785" spans="1:13">
      <c r="A4785" s="334" t="s">
        <v>122</v>
      </c>
      <c r="B4785" s="334" t="s">
        <v>52</v>
      </c>
      <c r="C4785" s="334" t="s">
        <v>52</v>
      </c>
      <c r="D4785" s="334" t="s">
        <v>1537</v>
      </c>
      <c r="E4785" s="334" t="s">
        <v>1041</v>
      </c>
      <c r="F4785" s="334" t="str">
        <f t="shared" si="225"/>
        <v>Dhaka FR Non-PNP</v>
      </c>
      <c r="G4785" s="338">
        <v>3163363</v>
      </c>
      <c r="H4785" s="336">
        <v>482543.17997280671</v>
      </c>
      <c r="I4785" s="336">
        <v>12653.452000000001</v>
      </c>
      <c r="J4785" s="336"/>
      <c r="K4785" s="336"/>
      <c r="L4785" s="337">
        <f t="shared" si="223"/>
        <v>15.25411974448733</v>
      </c>
      <c r="M4785" s="337">
        <f t="shared" si="224"/>
        <v>0.4</v>
      </c>
    </row>
    <row r="4786" spans="1:13">
      <c r="A4786" s="334" t="s">
        <v>291</v>
      </c>
      <c r="B4786" s="334" t="s">
        <v>18</v>
      </c>
      <c r="C4786" s="334" t="s">
        <v>18</v>
      </c>
      <c r="D4786" s="334" t="s">
        <v>1537</v>
      </c>
      <c r="E4786" s="334" t="s">
        <v>1041</v>
      </c>
      <c r="F4786" s="334" t="str">
        <f t="shared" si="225"/>
        <v>Mymensingh FR Non-PNP</v>
      </c>
      <c r="G4786" s="338">
        <v>1132247</v>
      </c>
      <c r="H4786" s="336">
        <v>163411.55620599716</v>
      </c>
      <c r="I4786" s="336">
        <v>4528.9880000000003</v>
      </c>
      <c r="J4786" s="336"/>
      <c r="K4786" s="336"/>
      <c r="L4786" s="337">
        <f t="shared" si="223"/>
        <v>14.432500700465283</v>
      </c>
      <c r="M4786" s="337">
        <f t="shared" si="224"/>
        <v>0.4</v>
      </c>
    </row>
    <row r="4787" spans="1:13">
      <c r="A4787" s="334" t="s">
        <v>316</v>
      </c>
      <c r="B4787" s="334" t="s">
        <v>52</v>
      </c>
      <c r="C4787" s="334" t="s">
        <v>52</v>
      </c>
      <c r="D4787" s="334" t="s">
        <v>1537</v>
      </c>
      <c r="E4787" s="334" t="s">
        <v>1041</v>
      </c>
      <c r="F4787" s="334" t="str">
        <f t="shared" si="225"/>
        <v>Dhaka FR Non-PNP</v>
      </c>
      <c r="G4787" s="338">
        <v>2675910</v>
      </c>
      <c r="H4787" s="336">
        <v>460255.25867351954</v>
      </c>
      <c r="I4787" s="336">
        <v>0</v>
      </c>
      <c r="J4787" s="336"/>
      <c r="K4787" s="336"/>
      <c r="L4787" s="337">
        <f t="shared" si="223"/>
        <v>17.199952863643379</v>
      </c>
      <c r="M4787" s="337">
        <f t="shared" si="224"/>
        <v>0</v>
      </c>
    </row>
    <row r="4788" spans="1:13">
      <c r="A4788" s="334" t="s">
        <v>1264</v>
      </c>
      <c r="B4788" s="334" t="s">
        <v>136</v>
      </c>
      <c r="C4788" s="334" t="s">
        <v>131</v>
      </c>
      <c r="D4788" s="334" t="s">
        <v>1537</v>
      </c>
      <c r="E4788" s="334" t="s">
        <v>1041</v>
      </c>
      <c r="F4788" s="334" t="str">
        <f t="shared" si="225"/>
        <v>Sylhet FR Non-PNP</v>
      </c>
      <c r="G4788" s="338">
        <v>1230880</v>
      </c>
      <c r="H4788" s="336">
        <v>160818.93861324203</v>
      </c>
      <c r="I4788" s="336">
        <v>4923.5200000000004</v>
      </c>
      <c r="J4788" s="336"/>
      <c r="K4788" s="336"/>
      <c r="L4788" s="337">
        <f t="shared" si="223"/>
        <v>13.065362879666745</v>
      </c>
      <c r="M4788" s="337">
        <f t="shared" si="224"/>
        <v>0.4</v>
      </c>
    </row>
    <row r="4789" spans="1:13">
      <c r="A4789" s="334" t="s">
        <v>1275</v>
      </c>
      <c r="B4789" s="334" t="s">
        <v>165</v>
      </c>
      <c r="C4789" s="334" t="s">
        <v>52</v>
      </c>
      <c r="D4789" s="334" t="s">
        <v>1537</v>
      </c>
      <c r="E4789" s="334" t="s">
        <v>1041</v>
      </c>
      <c r="F4789" s="334" t="str">
        <f t="shared" si="225"/>
        <v>Dhaka FR Non-PNP</v>
      </c>
      <c r="G4789" s="338">
        <v>1788478</v>
      </c>
      <c r="H4789" s="336">
        <v>286302.81917223887</v>
      </c>
      <c r="I4789" s="336">
        <v>7153.9120000000003</v>
      </c>
      <c r="J4789" s="336"/>
      <c r="K4789" s="336"/>
      <c r="L4789" s="337">
        <f t="shared" si="223"/>
        <v>16.008182330016858</v>
      </c>
      <c r="M4789" s="337">
        <f t="shared" si="224"/>
        <v>0.4</v>
      </c>
    </row>
    <row r="4790" spans="1:13">
      <c r="A4790" s="334" t="s">
        <v>330</v>
      </c>
      <c r="B4790" s="334" t="s">
        <v>18</v>
      </c>
      <c r="C4790" s="334" t="s">
        <v>18</v>
      </c>
      <c r="D4790" s="334" t="s">
        <v>1537</v>
      </c>
      <c r="E4790" s="334" t="s">
        <v>1041</v>
      </c>
      <c r="F4790" s="334" t="str">
        <f t="shared" si="225"/>
        <v>Mymensingh FR Non-PNP</v>
      </c>
      <c r="G4790" s="338">
        <v>832502</v>
      </c>
      <c r="H4790" s="336">
        <v>109836.64027548353</v>
      </c>
      <c r="I4790" s="336">
        <v>3330.0080000000003</v>
      </c>
      <c r="J4790" s="336"/>
      <c r="K4790" s="336"/>
      <c r="L4790" s="337">
        <f t="shared" si="223"/>
        <v>13.193558727244323</v>
      </c>
      <c r="M4790" s="337">
        <f t="shared" si="224"/>
        <v>0.4</v>
      </c>
    </row>
    <row r="4791" spans="1:13">
      <c r="A4791" s="334" t="s">
        <v>184</v>
      </c>
      <c r="B4791" s="334" t="s">
        <v>186</v>
      </c>
      <c r="C4791" s="334" t="s">
        <v>195</v>
      </c>
      <c r="D4791" s="334" t="s">
        <v>1537</v>
      </c>
      <c r="E4791" s="334" t="s">
        <v>1041</v>
      </c>
      <c r="F4791" s="334" t="str">
        <f t="shared" si="225"/>
        <v>Chattogram FR Non-PNP</v>
      </c>
      <c r="G4791" s="338">
        <v>1525590</v>
      </c>
      <c r="H4791" s="336">
        <v>221209.19244086108</v>
      </c>
      <c r="I4791" s="336">
        <v>6102.36</v>
      </c>
      <c r="J4791" s="336"/>
      <c r="K4791" s="336"/>
      <c r="L4791" s="337">
        <f t="shared" si="223"/>
        <v>14.499911014155906</v>
      </c>
      <c r="M4791" s="337">
        <f t="shared" si="224"/>
        <v>0.4</v>
      </c>
    </row>
    <row r="4792" spans="1:13">
      <c r="A4792" s="334" t="s">
        <v>177</v>
      </c>
      <c r="B4792" s="334" t="s">
        <v>52</v>
      </c>
      <c r="C4792" s="334" t="s">
        <v>52</v>
      </c>
      <c r="D4792" s="334" t="s">
        <v>1537</v>
      </c>
      <c r="E4792" s="334" t="s">
        <v>1041</v>
      </c>
      <c r="F4792" s="334" t="str">
        <f t="shared" si="225"/>
        <v>Dhaka FR Non-PNP</v>
      </c>
      <c r="G4792" s="338">
        <v>2688853</v>
      </c>
      <c r="H4792" s="336">
        <v>453989.01000143215</v>
      </c>
      <c r="I4792" s="336">
        <v>12441.199548887693</v>
      </c>
      <c r="J4792" s="336"/>
      <c r="K4792" s="336"/>
      <c r="L4792" s="337">
        <f t="shared" si="223"/>
        <v>16.884114155791789</v>
      </c>
      <c r="M4792" s="337">
        <f t="shared" si="224"/>
        <v>0.46269541506685913</v>
      </c>
    </row>
    <row r="4793" spans="1:13">
      <c r="A4793" s="334" t="s">
        <v>377</v>
      </c>
      <c r="B4793" s="334" t="s">
        <v>362</v>
      </c>
      <c r="C4793" s="334" t="s">
        <v>52</v>
      </c>
      <c r="D4793" s="334" t="s">
        <v>1537</v>
      </c>
      <c r="E4793" s="334" t="s">
        <v>1041</v>
      </c>
      <c r="F4793" s="334" t="str">
        <f t="shared" si="225"/>
        <v>Dhaka FR Non-PNP</v>
      </c>
      <c r="G4793" s="338">
        <v>1722481</v>
      </c>
      <c r="H4793" s="336">
        <v>266692.84689646709</v>
      </c>
      <c r="I4793" s="336">
        <v>6889.924</v>
      </c>
      <c r="J4793" s="336"/>
      <c r="K4793" s="336"/>
      <c r="L4793" s="337">
        <f t="shared" si="223"/>
        <v>15.483064654789638</v>
      </c>
      <c r="M4793" s="337">
        <f t="shared" si="224"/>
        <v>0.4</v>
      </c>
    </row>
    <row r="4794" spans="1:13">
      <c r="A4794" s="334" t="s">
        <v>451</v>
      </c>
      <c r="B4794" s="334" t="s">
        <v>362</v>
      </c>
      <c r="C4794" s="334" t="s">
        <v>52</v>
      </c>
      <c r="D4794" s="334" t="s">
        <v>1537</v>
      </c>
      <c r="E4794" s="334" t="s">
        <v>1041</v>
      </c>
      <c r="F4794" s="334" t="str">
        <f t="shared" si="225"/>
        <v>Dhaka FR Non-PNP</v>
      </c>
      <c r="G4794" s="338">
        <v>1138330</v>
      </c>
      <c r="H4794" s="336">
        <v>177789.28285801588</v>
      </c>
      <c r="I4794" s="336">
        <v>98006.472858016117</v>
      </c>
      <c r="J4794" s="336"/>
      <c r="K4794" s="336"/>
      <c r="L4794" s="337">
        <f t="shared" si="223"/>
        <v>15.618430758920162</v>
      </c>
      <c r="M4794" s="337">
        <f t="shared" si="224"/>
        <v>8.6096714360524729</v>
      </c>
    </row>
    <row r="4795" spans="1:13">
      <c r="A4795" s="334" t="s">
        <v>166</v>
      </c>
      <c r="B4795" s="334" t="s">
        <v>150</v>
      </c>
      <c r="C4795" s="334" t="s">
        <v>107</v>
      </c>
      <c r="D4795" s="334" t="s">
        <v>1537</v>
      </c>
      <c r="E4795" s="334" t="s">
        <v>1041</v>
      </c>
      <c r="F4795" s="334" t="str">
        <f t="shared" si="225"/>
        <v>Rajshahi FR Non-PNP</v>
      </c>
      <c r="G4795" s="338">
        <v>1072022</v>
      </c>
      <c r="H4795" s="336">
        <v>161129.7045266644</v>
      </c>
      <c r="I4795" s="336">
        <v>4288.0879999999997</v>
      </c>
      <c r="J4795" s="336"/>
      <c r="K4795" s="336"/>
      <c r="L4795" s="337">
        <f t="shared" si="223"/>
        <v>15.030447558600887</v>
      </c>
      <c r="M4795" s="337">
        <f t="shared" si="224"/>
        <v>0.4</v>
      </c>
    </row>
    <row r="4796" spans="1:13">
      <c r="A4796" s="334" t="s">
        <v>67</v>
      </c>
      <c r="B4796" s="334" t="s">
        <v>52</v>
      </c>
      <c r="C4796" s="334" t="s">
        <v>52</v>
      </c>
      <c r="D4796" s="334" t="s">
        <v>1537</v>
      </c>
      <c r="E4796" s="334" t="s">
        <v>1041</v>
      </c>
      <c r="F4796" s="334" t="str">
        <f t="shared" si="225"/>
        <v>Dhaka FR Non-PNP</v>
      </c>
      <c r="G4796" s="338">
        <v>2642839</v>
      </c>
      <c r="H4796" s="336">
        <v>392168.99855561031</v>
      </c>
      <c r="I4796" s="336">
        <v>10571.356</v>
      </c>
      <c r="J4796" s="336"/>
      <c r="K4796" s="336"/>
      <c r="L4796" s="337">
        <f t="shared" si="223"/>
        <v>14.838928839615667</v>
      </c>
      <c r="M4796" s="337">
        <f t="shared" si="224"/>
        <v>0.4</v>
      </c>
    </row>
    <row r="4797" spans="1:13">
      <c r="A4797" s="334" t="s">
        <v>151</v>
      </c>
      <c r="B4797" s="334" t="s">
        <v>153</v>
      </c>
      <c r="C4797" s="334" t="s">
        <v>18</v>
      </c>
      <c r="D4797" s="334" t="s">
        <v>1537</v>
      </c>
      <c r="E4797" s="334" t="s">
        <v>1041</v>
      </c>
      <c r="F4797" s="334" t="str">
        <f t="shared" si="225"/>
        <v>Mymensingh FR Non-PNP</v>
      </c>
      <c r="G4797" s="338">
        <v>876150</v>
      </c>
      <c r="H4797" s="336">
        <v>121151.06110838561</v>
      </c>
      <c r="I4797" s="336">
        <v>3504.6</v>
      </c>
      <c r="J4797" s="336"/>
      <c r="K4797" s="336"/>
      <c r="L4797" s="337">
        <f t="shared" si="223"/>
        <v>13.827662056541188</v>
      </c>
      <c r="M4797" s="337">
        <f t="shared" si="224"/>
        <v>0.4</v>
      </c>
    </row>
    <row r="4798" spans="1:13">
      <c r="A4798" s="334" t="s">
        <v>547</v>
      </c>
      <c r="B4798" s="334" t="s">
        <v>52</v>
      </c>
      <c r="C4798" s="334" t="s">
        <v>52</v>
      </c>
      <c r="D4798" s="334" t="s">
        <v>1537</v>
      </c>
      <c r="E4798" s="334" t="s">
        <v>1041</v>
      </c>
      <c r="F4798" s="334" t="str">
        <f t="shared" si="225"/>
        <v>Dhaka FR Non-PNP</v>
      </c>
      <c r="G4798" s="338">
        <v>2455264</v>
      </c>
      <c r="H4798" s="336">
        <v>349799.28747361357</v>
      </c>
      <c r="I4798" s="336">
        <v>9821.0560000000005</v>
      </c>
      <c r="J4798" s="336"/>
      <c r="K4798" s="336"/>
      <c r="L4798" s="337">
        <f t="shared" si="223"/>
        <v>14.246911430852796</v>
      </c>
      <c r="M4798" s="337">
        <f t="shared" si="224"/>
        <v>0.4</v>
      </c>
    </row>
    <row r="4799" spans="1:13">
      <c r="A4799" s="334" t="s">
        <v>1142</v>
      </c>
      <c r="B4799" s="334" t="s">
        <v>300</v>
      </c>
      <c r="C4799" s="334" t="s">
        <v>18</v>
      </c>
      <c r="D4799" s="334" t="s">
        <v>1537</v>
      </c>
      <c r="E4799" s="334" t="s">
        <v>1041</v>
      </c>
      <c r="F4799" s="334" t="str">
        <f t="shared" si="225"/>
        <v>Mymensingh FR Non-PNP</v>
      </c>
      <c r="G4799" s="338">
        <v>1838711</v>
      </c>
      <c r="H4799" s="336">
        <v>288190.25693186856</v>
      </c>
      <c r="I4799" s="336">
        <v>7354.8440000000001</v>
      </c>
      <c r="J4799" s="336"/>
      <c r="K4799" s="336"/>
      <c r="L4799" s="337">
        <f t="shared" si="223"/>
        <v>15.673493927641079</v>
      </c>
      <c r="M4799" s="337">
        <f t="shared" si="224"/>
        <v>0.4</v>
      </c>
    </row>
    <row r="4800" spans="1:13">
      <c r="A4800" s="334" t="s">
        <v>181</v>
      </c>
      <c r="B4800" s="334" t="s">
        <v>908</v>
      </c>
      <c r="C4800" s="334" t="s">
        <v>131</v>
      </c>
      <c r="D4800" s="334" t="s">
        <v>1537</v>
      </c>
      <c r="E4800" s="334" t="s">
        <v>1041</v>
      </c>
      <c r="F4800" s="334" t="str">
        <f t="shared" si="225"/>
        <v>Sylhet FR Non-PNP</v>
      </c>
      <c r="G4800" s="338">
        <v>1650876</v>
      </c>
      <c r="H4800" s="336">
        <v>221565.73817808178</v>
      </c>
      <c r="I4800" s="336">
        <v>6603.5039999999999</v>
      </c>
      <c r="J4800" s="336"/>
      <c r="K4800" s="336"/>
      <c r="L4800" s="337">
        <f t="shared" si="223"/>
        <v>13.421101171625354</v>
      </c>
      <c r="M4800" s="337">
        <f t="shared" si="224"/>
        <v>0.4</v>
      </c>
    </row>
    <row r="4801" spans="1:13">
      <c r="A4801" s="334" t="s">
        <v>307</v>
      </c>
      <c r="B4801" s="334" t="s">
        <v>79</v>
      </c>
      <c r="C4801" s="334" t="s">
        <v>52</v>
      </c>
      <c r="D4801" s="334" t="s">
        <v>1537</v>
      </c>
      <c r="E4801" s="334" t="s">
        <v>1041</v>
      </c>
      <c r="F4801" s="334" t="str">
        <f t="shared" si="225"/>
        <v>Dhaka FR Non-PNP</v>
      </c>
      <c r="G4801" s="338">
        <v>2990507</v>
      </c>
      <c r="H4801" s="336">
        <v>460002.02305603388</v>
      </c>
      <c r="I4801" s="336">
        <v>9944.9692825657821</v>
      </c>
      <c r="J4801" s="336"/>
      <c r="K4801" s="336"/>
      <c r="L4801" s="337">
        <f t="shared" si="223"/>
        <v>15.38207478049822</v>
      </c>
      <c r="M4801" s="337">
        <f t="shared" si="224"/>
        <v>0.33255127918328842</v>
      </c>
    </row>
    <row r="4802" spans="1:13">
      <c r="A4802" s="334" t="s">
        <v>303</v>
      </c>
      <c r="B4802" s="334" t="s">
        <v>211</v>
      </c>
      <c r="C4802" s="334" t="s">
        <v>189</v>
      </c>
      <c r="D4802" s="334" t="s">
        <v>1537</v>
      </c>
      <c r="E4802" s="334" t="s">
        <v>1041</v>
      </c>
      <c r="F4802" s="334" t="str">
        <f t="shared" si="225"/>
        <v>Barishal FR Non-PNP</v>
      </c>
      <c r="G4802" s="338">
        <v>1017646</v>
      </c>
      <c r="H4802" s="336">
        <v>156467.54596505311</v>
      </c>
      <c r="I4802" s="336">
        <v>1.0913936421275139E-11</v>
      </c>
      <c r="J4802" s="336"/>
      <c r="K4802" s="336"/>
      <c r="L4802" s="337">
        <f t="shared" si="223"/>
        <v>15.375439589508838</v>
      </c>
      <c r="M4802" s="337">
        <f t="shared" si="224"/>
        <v>1.0724688566824946E-15</v>
      </c>
    </row>
    <row r="4803" spans="1:13">
      <c r="A4803" s="334" t="s">
        <v>343</v>
      </c>
      <c r="B4803" s="334" t="s">
        <v>79</v>
      </c>
      <c r="C4803" s="334" t="s">
        <v>52</v>
      </c>
      <c r="D4803" s="334" t="s">
        <v>1537</v>
      </c>
      <c r="E4803" s="334" t="s">
        <v>1041</v>
      </c>
      <c r="F4803" s="334" t="str">
        <f t="shared" si="225"/>
        <v>Dhaka FR Non-PNP</v>
      </c>
      <c r="G4803" s="338">
        <v>2224793</v>
      </c>
      <c r="H4803" s="336">
        <v>344124.61433746316</v>
      </c>
      <c r="I4803" s="336">
        <v>8899.1720000000005</v>
      </c>
      <c r="J4803" s="336"/>
      <c r="K4803" s="336"/>
      <c r="L4803" s="337">
        <f t="shared" ref="L4803:L4866" si="226">(H4803/G4803)*100</f>
        <v>15.467713820452653</v>
      </c>
      <c r="M4803" s="337">
        <f t="shared" ref="M4803:M4866" si="227">(I4803/G4803)*100</f>
        <v>0.4</v>
      </c>
    </row>
    <row r="4804" spans="1:13">
      <c r="A4804" s="334" t="s">
        <v>602</v>
      </c>
      <c r="B4804" s="334" t="s">
        <v>52</v>
      </c>
      <c r="C4804" s="334" t="s">
        <v>52</v>
      </c>
      <c r="D4804" s="334" t="s">
        <v>1537</v>
      </c>
      <c r="E4804" s="334" t="s">
        <v>1041</v>
      </c>
      <c r="F4804" s="334" t="str">
        <f t="shared" ref="F4804:F4867" si="228">CONCATENATE(C4804," ",E4804," ",D4804)</f>
        <v>Dhaka FR Non-PNP</v>
      </c>
      <c r="G4804" s="338">
        <v>2136260</v>
      </c>
      <c r="H4804" s="336">
        <v>316198.5889422287</v>
      </c>
      <c r="I4804" s="336">
        <v>8545.0400000000009</v>
      </c>
      <c r="J4804" s="336"/>
      <c r="K4804" s="336"/>
      <c r="L4804" s="337">
        <f t="shared" si="226"/>
        <v>14.801503044677553</v>
      </c>
      <c r="M4804" s="337">
        <f t="shared" si="227"/>
        <v>0.4</v>
      </c>
    </row>
    <row r="4805" spans="1:13">
      <c r="A4805" s="334" t="s">
        <v>381</v>
      </c>
      <c r="B4805" s="334" t="s">
        <v>351</v>
      </c>
      <c r="C4805" s="334" t="s">
        <v>389</v>
      </c>
      <c r="D4805" s="334" t="s">
        <v>1537</v>
      </c>
      <c r="E4805" s="334" t="s">
        <v>1041</v>
      </c>
      <c r="F4805" s="334" t="str">
        <f t="shared" si="228"/>
        <v>Rangpur FR Non-PNP</v>
      </c>
      <c r="G4805" s="338">
        <v>2304509</v>
      </c>
      <c r="H4805" s="336">
        <v>349873.48172583117</v>
      </c>
      <c r="I4805" s="336">
        <v>9218.0360000000001</v>
      </c>
      <c r="J4805" s="336"/>
      <c r="K4805" s="336"/>
      <c r="L4805" s="337">
        <f t="shared" si="226"/>
        <v>15.182126940091411</v>
      </c>
      <c r="M4805" s="337">
        <f t="shared" si="227"/>
        <v>0.4</v>
      </c>
    </row>
    <row r="4806" spans="1:13">
      <c r="A4806" s="334" t="s">
        <v>196</v>
      </c>
      <c r="B4806" s="334" t="s">
        <v>195</v>
      </c>
      <c r="C4806" s="334" t="s">
        <v>195</v>
      </c>
      <c r="D4806" s="334" t="s">
        <v>1537</v>
      </c>
      <c r="E4806" s="334" t="s">
        <v>1041</v>
      </c>
      <c r="F4806" s="334" t="str">
        <f t="shared" si="228"/>
        <v>Chattogram FR Non-PNP</v>
      </c>
      <c r="G4806" s="338">
        <v>3175871</v>
      </c>
      <c r="H4806" s="336">
        <v>609289.45950522611</v>
      </c>
      <c r="I4806" s="336">
        <v>12703.484</v>
      </c>
      <c r="J4806" s="336"/>
      <c r="K4806" s="336"/>
      <c r="L4806" s="337">
        <f t="shared" si="226"/>
        <v>19.184956174392038</v>
      </c>
      <c r="M4806" s="337">
        <f t="shared" si="227"/>
        <v>0.4</v>
      </c>
    </row>
    <row r="4807" spans="1:13">
      <c r="A4807" s="334" t="s">
        <v>634</v>
      </c>
      <c r="B4807" s="334" t="s">
        <v>150</v>
      </c>
      <c r="C4807" s="334" t="s">
        <v>107</v>
      </c>
      <c r="D4807" s="334" t="s">
        <v>1537</v>
      </c>
      <c r="E4807" s="334" t="s">
        <v>1041</v>
      </c>
      <c r="F4807" s="334" t="str">
        <f t="shared" si="228"/>
        <v>Rajshahi FR Non-PNP</v>
      </c>
      <c r="G4807" s="338">
        <v>1668227</v>
      </c>
      <c r="H4807" s="336">
        <v>243613.95731703681</v>
      </c>
      <c r="I4807" s="336">
        <v>58069.224801768942</v>
      </c>
      <c r="J4807" s="336"/>
      <c r="K4807" s="336"/>
      <c r="L4807" s="337">
        <f t="shared" si="226"/>
        <v>14.603165955055086</v>
      </c>
      <c r="M4807" s="337">
        <f t="shared" si="227"/>
        <v>3.4808946745118585</v>
      </c>
    </row>
    <row r="4808" spans="1:13">
      <c r="A4808" s="334" t="s">
        <v>263</v>
      </c>
      <c r="B4808" s="334" t="s">
        <v>131</v>
      </c>
      <c r="C4808" s="334" t="s">
        <v>131</v>
      </c>
      <c r="D4808" s="334" t="s">
        <v>1537</v>
      </c>
      <c r="E4808" s="334" t="s">
        <v>1041</v>
      </c>
      <c r="F4808" s="334" t="str">
        <f t="shared" si="228"/>
        <v>Sylhet FR Non-PNP</v>
      </c>
      <c r="G4808" s="338">
        <v>1261080</v>
      </c>
      <c r="H4808" s="336">
        <v>181736.2249418284</v>
      </c>
      <c r="I4808" s="336">
        <v>5044.32</v>
      </c>
      <c r="J4808" s="336"/>
      <c r="K4808" s="336"/>
      <c r="L4808" s="337">
        <f t="shared" si="226"/>
        <v>14.411157495307863</v>
      </c>
      <c r="M4808" s="337">
        <f t="shared" si="227"/>
        <v>0.4</v>
      </c>
    </row>
    <row r="4809" spans="1:13">
      <c r="A4809" s="334" t="s">
        <v>116</v>
      </c>
      <c r="B4809" s="334" t="s">
        <v>52</v>
      </c>
      <c r="C4809" s="334" t="s">
        <v>52</v>
      </c>
      <c r="D4809" s="334" t="s">
        <v>1537</v>
      </c>
      <c r="E4809" s="334" t="s">
        <v>1041</v>
      </c>
      <c r="F4809" s="334" t="str">
        <f t="shared" si="228"/>
        <v>Dhaka FR Non-PNP</v>
      </c>
      <c r="G4809" s="338">
        <v>2365275</v>
      </c>
      <c r="H4809" s="336">
        <v>318568.57111790183</v>
      </c>
      <c r="I4809" s="336">
        <v>-1.4551915228366852E-11</v>
      </c>
      <c r="J4809" s="336"/>
      <c r="K4809" s="336"/>
      <c r="L4809" s="337">
        <f t="shared" si="226"/>
        <v>13.468563744930369</v>
      </c>
      <c r="M4809" s="337">
        <f t="shared" si="227"/>
        <v>-6.1523143094848817E-16</v>
      </c>
    </row>
    <row r="4810" spans="1:13">
      <c r="A4810" s="334" t="s">
        <v>301</v>
      </c>
      <c r="B4810" s="334" t="s">
        <v>1566</v>
      </c>
      <c r="C4810" s="334" t="s">
        <v>389</v>
      </c>
      <c r="D4810" s="334" t="s">
        <v>1537</v>
      </c>
      <c r="E4810" s="334" t="s">
        <v>1041</v>
      </c>
      <c r="F4810" s="334" t="str">
        <f t="shared" si="228"/>
        <v>Rangpur FR Non-PNP</v>
      </c>
      <c r="G4810" s="338">
        <v>1337016</v>
      </c>
      <c r="H4810" s="336">
        <v>207433.03297087789</v>
      </c>
      <c r="I4810" s="336">
        <v>5348.0640000000003</v>
      </c>
      <c r="J4810" s="336"/>
      <c r="K4810" s="336"/>
      <c r="L4810" s="337">
        <f t="shared" si="226"/>
        <v>15.514626075595048</v>
      </c>
      <c r="M4810" s="337">
        <f t="shared" si="227"/>
        <v>0.4</v>
      </c>
    </row>
    <row r="4811" spans="1:13">
      <c r="A4811" s="334" t="s">
        <v>418</v>
      </c>
      <c r="B4811" s="334" t="s">
        <v>52</v>
      </c>
      <c r="C4811" s="334" t="s">
        <v>52</v>
      </c>
      <c r="D4811" s="334" t="s">
        <v>1537</v>
      </c>
      <c r="E4811" s="334" t="s">
        <v>1041</v>
      </c>
      <c r="F4811" s="334" t="str">
        <f t="shared" si="228"/>
        <v>Dhaka FR Non-PNP</v>
      </c>
      <c r="G4811" s="338">
        <v>1146292</v>
      </c>
      <c r="H4811" s="336">
        <v>197370.09701578313</v>
      </c>
      <c r="I4811" s="336">
        <v>4585.1679999999997</v>
      </c>
      <c r="J4811" s="336"/>
      <c r="K4811" s="336"/>
      <c r="L4811" s="337">
        <f t="shared" si="226"/>
        <v>17.218134385983948</v>
      </c>
      <c r="M4811" s="337">
        <f t="shared" si="227"/>
        <v>0.4</v>
      </c>
    </row>
    <row r="4812" spans="1:13">
      <c r="A4812" s="334" t="s">
        <v>160</v>
      </c>
      <c r="B4812" s="334" t="s">
        <v>162</v>
      </c>
      <c r="C4812" s="334" t="s">
        <v>195</v>
      </c>
      <c r="D4812" s="334" t="s">
        <v>1537</v>
      </c>
      <c r="E4812" s="334" t="s">
        <v>1041</v>
      </c>
      <c r="F4812" s="334" t="str">
        <f t="shared" si="228"/>
        <v>Chattogram FR Non-PNP</v>
      </c>
      <c r="G4812" s="338">
        <v>1394274</v>
      </c>
      <c r="H4812" s="336">
        <v>194914.47874954159</v>
      </c>
      <c r="I4812" s="336">
        <v>5577.0960000000005</v>
      </c>
      <c r="J4812" s="336"/>
      <c r="K4812" s="336"/>
      <c r="L4812" s="337">
        <f t="shared" si="226"/>
        <v>13.979639493352211</v>
      </c>
      <c r="M4812" s="337">
        <f t="shared" si="227"/>
        <v>0.4</v>
      </c>
    </row>
    <row r="4813" spans="1:13">
      <c r="A4813" s="334" t="s">
        <v>360</v>
      </c>
      <c r="B4813" s="334" t="s">
        <v>362</v>
      </c>
      <c r="C4813" s="334" t="s">
        <v>52</v>
      </c>
      <c r="D4813" s="334" t="s">
        <v>1537</v>
      </c>
      <c r="E4813" s="334" t="s">
        <v>1041</v>
      </c>
      <c r="F4813" s="334" t="str">
        <f t="shared" si="228"/>
        <v>Dhaka FR Non-PNP</v>
      </c>
      <c r="G4813" s="338">
        <v>2012814</v>
      </c>
      <c r="H4813" s="336">
        <v>319248.48305230506</v>
      </c>
      <c r="I4813" s="336">
        <v>8051.2560000000003</v>
      </c>
      <c r="J4813" s="336"/>
      <c r="K4813" s="336"/>
      <c r="L4813" s="337">
        <f t="shared" si="226"/>
        <v>15.860803981505745</v>
      </c>
      <c r="M4813" s="337">
        <f t="shared" si="227"/>
        <v>0.4</v>
      </c>
    </row>
    <row r="4814" spans="1:13">
      <c r="A4814" s="334" t="s">
        <v>293</v>
      </c>
      <c r="B4814" s="334" t="s">
        <v>295</v>
      </c>
      <c r="C4814" s="334" t="s">
        <v>195</v>
      </c>
      <c r="D4814" s="334" t="s">
        <v>1537</v>
      </c>
      <c r="E4814" s="334" t="s">
        <v>1041</v>
      </c>
      <c r="F4814" s="334" t="str">
        <f t="shared" si="228"/>
        <v>Chattogram FR Non-PNP</v>
      </c>
      <c r="G4814" s="338">
        <v>1548479</v>
      </c>
      <c r="H4814" s="336">
        <v>262418.81519144861</v>
      </c>
      <c r="I4814" s="336">
        <v>6193.9160000000002</v>
      </c>
      <c r="J4814" s="336"/>
      <c r="K4814" s="336"/>
      <c r="L4814" s="337">
        <f t="shared" si="226"/>
        <v>16.9468759467483</v>
      </c>
      <c r="M4814" s="337">
        <f t="shared" si="227"/>
        <v>0.4</v>
      </c>
    </row>
    <row r="4815" spans="1:13">
      <c r="A4815" s="334" t="s">
        <v>618</v>
      </c>
      <c r="B4815" s="334" t="s">
        <v>98</v>
      </c>
      <c r="C4815" s="334" t="s">
        <v>52</v>
      </c>
      <c r="D4815" s="334" t="s">
        <v>1537</v>
      </c>
      <c r="E4815" s="334" t="s">
        <v>1041</v>
      </c>
      <c r="F4815" s="334" t="str">
        <f t="shared" si="228"/>
        <v>Dhaka FR Non-PNP</v>
      </c>
      <c r="G4815" s="338">
        <v>3158609</v>
      </c>
      <c r="H4815" s="336">
        <v>502121.88412124227</v>
      </c>
      <c r="I4815" s="336">
        <v>12634.436</v>
      </c>
      <c r="J4815" s="336"/>
      <c r="K4815" s="336"/>
      <c r="L4815" s="337">
        <f t="shared" si="226"/>
        <v>15.896930709728311</v>
      </c>
      <c r="M4815" s="337">
        <f t="shared" si="227"/>
        <v>0.4</v>
      </c>
    </row>
    <row r="4816" spans="1:13">
      <c r="A4816" s="334" t="s">
        <v>339</v>
      </c>
      <c r="B4816" s="334" t="s">
        <v>325</v>
      </c>
      <c r="C4816" s="334" t="s">
        <v>389</v>
      </c>
      <c r="D4816" s="334" t="s">
        <v>1537</v>
      </c>
      <c r="E4816" s="334" t="s">
        <v>1041</v>
      </c>
      <c r="F4816" s="334" t="str">
        <f t="shared" si="228"/>
        <v>Rangpur FR Non-PNP</v>
      </c>
      <c r="G4816" s="338">
        <v>1131058</v>
      </c>
      <c r="H4816" s="336">
        <v>149555.62125936165</v>
      </c>
      <c r="I4816" s="336">
        <v>4524.232</v>
      </c>
      <c r="J4816" s="336"/>
      <c r="K4816" s="336"/>
      <c r="L4816" s="337">
        <f t="shared" si="226"/>
        <v>13.222630604209657</v>
      </c>
      <c r="M4816" s="337">
        <f t="shared" si="227"/>
        <v>0.4</v>
      </c>
    </row>
    <row r="4817" spans="1:13">
      <c r="A4817" s="334" t="s">
        <v>462</v>
      </c>
      <c r="B4817" s="334" t="s">
        <v>283</v>
      </c>
      <c r="C4817" s="334" t="s">
        <v>195</v>
      </c>
      <c r="D4817" s="334" t="s">
        <v>1537</v>
      </c>
      <c r="E4817" s="334" t="s">
        <v>1041</v>
      </c>
      <c r="F4817" s="334" t="str">
        <f t="shared" si="228"/>
        <v>Chattogram FR Non-PNP</v>
      </c>
      <c r="G4817" s="338">
        <v>3018955</v>
      </c>
      <c r="H4817" s="336">
        <v>468106.11164899397</v>
      </c>
      <c r="I4817" s="336">
        <v>12075.82</v>
      </c>
      <c r="J4817" s="336"/>
      <c r="K4817" s="336"/>
      <c r="L4817" s="337">
        <f t="shared" si="226"/>
        <v>15.505567709654301</v>
      </c>
      <c r="M4817" s="337">
        <f t="shared" si="227"/>
        <v>0.4</v>
      </c>
    </row>
    <row r="4818" spans="1:13">
      <c r="A4818" s="334" t="s">
        <v>937</v>
      </c>
      <c r="B4818" s="334" t="s">
        <v>1139</v>
      </c>
      <c r="C4818" s="334" t="s">
        <v>189</v>
      </c>
      <c r="D4818" s="334" t="s">
        <v>1537</v>
      </c>
      <c r="E4818" s="334" t="s">
        <v>1041</v>
      </c>
      <c r="F4818" s="334" t="str">
        <f t="shared" si="228"/>
        <v>Barishal FR Non-PNP</v>
      </c>
      <c r="G4818" s="338">
        <v>1110113</v>
      </c>
      <c r="H4818" s="336">
        <v>171294.43757272308</v>
      </c>
      <c r="I4818" s="336">
        <v>4440.4520000000002</v>
      </c>
      <c r="J4818" s="336"/>
      <c r="K4818" s="336"/>
      <c r="L4818" s="337">
        <f t="shared" si="226"/>
        <v>15.430360474359194</v>
      </c>
      <c r="M4818" s="337">
        <f t="shared" si="227"/>
        <v>0.4</v>
      </c>
    </row>
    <row r="4819" spans="1:13">
      <c r="A4819" s="334" t="s">
        <v>413</v>
      </c>
      <c r="B4819" s="334" t="s">
        <v>52</v>
      </c>
      <c r="C4819" s="334" t="s">
        <v>52</v>
      </c>
      <c r="D4819" s="334" t="s">
        <v>1537</v>
      </c>
      <c r="E4819" s="334" t="s">
        <v>1041</v>
      </c>
      <c r="F4819" s="334" t="str">
        <f t="shared" si="228"/>
        <v>Dhaka FR Non-PNP</v>
      </c>
      <c r="G4819" s="338">
        <v>2195823</v>
      </c>
      <c r="H4819" s="336">
        <v>444338.96760763368</v>
      </c>
      <c r="I4819" s="336">
        <v>8783.2919999999995</v>
      </c>
      <c r="J4819" s="336"/>
      <c r="K4819" s="336"/>
      <c r="L4819" s="337">
        <f t="shared" si="226"/>
        <v>20.235645933558107</v>
      </c>
      <c r="M4819" s="337">
        <f t="shared" si="227"/>
        <v>0.4</v>
      </c>
    </row>
    <row r="4820" spans="1:13">
      <c r="A4820" s="334" t="s">
        <v>424</v>
      </c>
      <c r="B4820" s="334" t="s">
        <v>52</v>
      </c>
      <c r="C4820" s="334" t="s">
        <v>52</v>
      </c>
      <c r="D4820" s="334" t="s">
        <v>1537</v>
      </c>
      <c r="E4820" s="334" t="s">
        <v>1041</v>
      </c>
      <c r="F4820" s="334" t="str">
        <f t="shared" si="228"/>
        <v>Dhaka FR Non-PNP</v>
      </c>
      <c r="G4820" s="338">
        <v>1324334</v>
      </c>
      <c r="H4820" s="336">
        <v>254161.9158715448</v>
      </c>
      <c r="I4820" s="336">
        <v>5297.3360000000002</v>
      </c>
      <c r="J4820" s="336"/>
      <c r="K4820" s="336"/>
      <c r="L4820" s="337">
        <f t="shared" si="226"/>
        <v>19.191677920490207</v>
      </c>
      <c r="M4820" s="337">
        <f t="shared" si="227"/>
        <v>0.4</v>
      </c>
    </row>
    <row r="4821" spans="1:13">
      <c r="A4821" s="334" t="s">
        <v>168</v>
      </c>
      <c r="B4821" s="334" t="s">
        <v>170</v>
      </c>
      <c r="C4821" s="334" t="s">
        <v>195</v>
      </c>
      <c r="D4821" s="334" t="s">
        <v>1537</v>
      </c>
      <c r="E4821" s="334" t="s">
        <v>1041</v>
      </c>
      <c r="F4821" s="334" t="str">
        <f t="shared" si="228"/>
        <v>Chattogram FR Non-PNP</v>
      </c>
      <c r="G4821" s="338">
        <v>2274560</v>
      </c>
      <c r="H4821" s="336">
        <v>444095.50481706357</v>
      </c>
      <c r="I4821" s="336">
        <v>9098.24</v>
      </c>
      <c r="J4821" s="336"/>
      <c r="K4821" s="336"/>
      <c r="L4821" s="337">
        <f t="shared" si="226"/>
        <v>19.524457689270168</v>
      </c>
      <c r="M4821" s="337">
        <f t="shared" si="227"/>
        <v>0.4</v>
      </c>
    </row>
    <row r="4822" spans="1:13">
      <c r="A4822" s="334" t="s">
        <v>453</v>
      </c>
      <c r="B4822" s="334" t="s">
        <v>455</v>
      </c>
      <c r="C4822" s="334" t="s">
        <v>195</v>
      </c>
      <c r="D4822" s="334" t="s">
        <v>1537</v>
      </c>
      <c r="E4822" s="334" t="s">
        <v>1041</v>
      </c>
      <c r="F4822" s="334" t="str">
        <f t="shared" si="228"/>
        <v>Chattogram FR Non-PNP</v>
      </c>
      <c r="G4822" s="338">
        <v>3875987</v>
      </c>
      <c r="H4822" s="336">
        <v>673183.65863215807</v>
      </c>
      <c r="I4822" s="336">
        <v>15503.948</v>
      </c>
      <c r="J4822" s="336"/>
      <c r="K4822" s="336"/>
      <c r="L4822" s="337">
        <f t="shared" si="226"/>
        <v>17.368057700713603</v>
      </c>
      <c r="M4822" s="337">
        <f t="shared" si="227"/>
        <v>0.4</v>
      </c>
    </row>
    <row r="4823" spans="1:13">
      <c r="A4823" s="334" t="s">
        <v>458</v>
      </c>
      <c r="B4823" s="334" t="s">
        <v>162</v>
      </c>
      <c r="C4823" s="334" t="s">
        <v>195</v>
      </c>
      <c r="D4823" s="334" t="s">
        <v>1537</v>
      </c>
      <c r="E4823" s="334" t="s">
        <v>1041</v>
      </c>
      <c r="F4823" s="334" t="str">
        <f t="shared" si="228"/>
        <v>Chattogram FR Non-PNP</v>
      </c>
      <c r="G4823" s="338">
        <v>3456073</v>
      </c>
      <c r="H4823" s="336">
        <v>536900.08187799423</v>
      </c>
      <c r="I4823" s="336">
        <v>13824.291999999999</v>
      </c>
      <c r="J4823" s="336"/>
      <c r="K4823" s="336"/>
      <c r="L4823" s="337">
        <f t="shared" si="226"/>
        <v>15.534975154691299</v>
      </c>
      <c r="M4823" s="337">
        <f t="shared" si="227"/>
        <v>0.4</v>
      </c>
    </row>
    <row r="4824" spans="1:13">
      <c r="A4824" s="334" t="s">
        <v>483</v>
      </c>
      <c r="B4824" s="334" t="s">
        <v>52</v>
      </c>
      <c r="C4824" s="334" t="s">
        <v>52</v>
      </c>
      <c r="D4824" s="334" t="s">
        <v>1537</v>
      </c>
      <c r="E4824" s="334" t="s">
        <v>1041</v>
      </c>
      <c r="F4824" s="334" t="str">
        <f t="shared" si="228"/>
        <v>Dhaka FR Non-PNP</v>
      </c>
      <c r="G4824" s="338">
        <v>3102253</v>
      </c>
      <c r="H4824" s="336">
        <v>483944.92289025674</v>
      </c>
      <c r="I4824" s="336">
        <v>12409.012000000001</v>
      </c>
      <c r="J4824" s="336"/>
      <c r="K4824" s="336"/>
      <c r="L4824" s="337">
        <f t="shared" si="226"/>
        <v>15.599789020761904</v>
      </c>
      <c r="M4824" s="337">
        <f t="shared" si="227"/>
        <v>0.4</v>
      </c>
    </row>
    <row r="4825" spans="1:13">
      <c r="A4825" s="334" t="s">
        <v>577</v>
      </c>
      <c r="B4825" s="334" t="s">
        <v>79</v>
      </c>
      <c r="C4825" s="334" t="s">
        <v>52</v>
      </c>
      <c r="D4825" s="334" t="s">
        <v>1537</v>
      </c>
      <c r="E4825" s="334" t="s">
        <v>1041</v>
      </c>
      <c r="F4825" s="334" t="str">
        <f t="shared" si="228"/>
        <v>Dhaka FR Non-PNP</v>
      </c>
      <c r="G4825" s="338">
        <v>1902576</v>
      </c>
      <c r="H4825" s="336">
        <v>260984.9189723426</v>
      </c>
      <c r="I4825" s="336">
        <v>7610.3040000000001</v>
      </c>
      <c r="J4825" s="336"/>
      <c r="K4825" s="336"/>
      <c r="L4825" s="337">
        <f t="shared" si="226"/>
        <v>13.71745039211798</v>
      </c>
      <c r="M4825" s="337">
        <f t="shared" si="227"/>
        <v>0.4</v>
      </c>
    </row>
    <row r="4826" spans="1:13">
      <c r="A4826" s="334" t="s">
        <v>446</v>
      </c>
      <c r="B4826" s="334" t="s">
        <v>107</v>
      </c>
      <c r="C4826" s="334" t="s">
        <v>107</v>
      </c>
      <c r="D4826" s="334" t="s">
        <v>1537</v>
      </c>
      <c r="E4826" s="334" t="s">
        <v>1041</v>
      </c>
      <c r="F4826" s="334" t="str">
        <f t="shared" si="228"/>
        <v>Rajshahi FR Non-PNP</v>
      </c>
      <c r="G4826" s="338">
        <v>1709903</v>
      </c>
      <c r="H4826" s="336">
        <v>231010.2753362096</v>
      </c>
      <c r="I4826" s="336">
        <v>6839.6120000000001</v>
      </c>
      <c r="J4826" s="336"/>
      <c r="K4826" s="336"/>
      <c r="L4826" s="337">
        <f t="shared" si="226"/>
        <v>13.510139191299716</v>
      </c>
      <c r="M4826" s="337">
        <f t="shared" si="227"/>
        <v>0.4</v>
      </c>
    </row>
    <row r="4827" spans="1:13">
      <c r="A4827" s="334" t="s">
        <v>259</v>
      </c>
      <c r="B4827" s="334" t="s">
        <v>1565</v>
      </c>
      <c r="C4827" s="334" t="s">
        <v>189</v>
      </c>
      <c r="D4827" s="334" t="s">
        <v>1537</v>
      </c>
      <c r="E4827" s="334" t="s">
        <v>1041</v>
      </c>
      <c r="F4827" s="334" t="str">
        <f t="shared" si="228"/>
        <v>Barishal FR Non-PNP</v>
      </c>
      <c r="G4827" s="338">
        <v>969237</v>
      </c>
      <c r="H4827" s="336">
        <v>142496.48594749585</v>
      </c>
      <c r="I4827" s="336">
        <v>3876.9479999999999</v>
      </c>
      <c r="J4827" s="336"/>
      <c r="K4827" s="336"/>
      <c r="L4827" s="337">
        <f t="shared" si="226"/>
        <v>14.701923879040507</v>
      </c>
      <c r="M4827" s="337">
        <f t="shared" si="227"/>
        <v>0.4</v>
      </c>
    </row>
    <row r="4828" spans="1:13">
      <c r="A4828" s="334" t="s">
        <v>485</v>
      </c>
      <c r="B4828" s="334" t="s">
        <v>487</v>
      </c>
      <c r="C4828" s="334" t="s">
        <v>52</v>
      </c>
      <c r="D4828" s="334" t="s">
        <v>1537</v>
      </c>
      <c r="E4828" s="334" t="s">
        <v>1041</v>
      </c>
      <c r="F4828" s="334" t="str">
        <f t="shared" si="228"/>
        <v>Dhaka FR Non-PNP</v>
      </c>
      <c r="G4828" s="338">
        <v>1773792</v>
      </c>
      <c r="H4828" s="336">
        <v>287462.02604661282</v>
      </c>
      <c r="I4828" s="336">
        <v>7095.1680000000006</v>
      </c>
      <c r="J4828" s="336"/>
      <c r="K4828" s="336"/>
      <c r="L4828" s="337">
        <f t="shared" si="226"/>
        <v>16.2060729807448</v>
      </c>
      <c r="M4828" s="337">
        <f t="shared" si="227"/>
        <v>0.4</v>
      </c>
    </row>
    <row r="4829" spans="1:13">
      <c r="A4829" s="334" t="s">
        <v>322</v>
      </c>
      <c r="B4829" s="334" t="s">
        <v>323</v>
      </c>
      <c r="C4829" s="334" t="s">
        <v>389</v>
      </c>
      <c r="D4829" s="334" t="s">
        <v>1537</v>
      </c>
      <c r="E4829" s="334" t="s">
        <v>1041</v>
      </c>
      <c r="F4829" s="334" t="str">
        <f t="shared" si="228"/>
        <v>Rangpur FR Non-PNP</v>
      </c>
      <c r="G4829" s="338">
        <v>2254156</v>
      </c>
      <c r="H4829" s="336">
        <v>338097.72222958814</v>
      </c>
      <c r="I4829" s="336">
        <v>9016.6239999999998</v>
      </c>
      <c r="J4829" s="336"/>
      <c r="K4829" s="336"/>
      <c r="L4829" s="337">
        <f t="shared" si="226"/>
        <v>14.998860869859412</v>
      </c>
      <c r="M4829" s="337">
        <f t="shared" si="227"/>
        <v>0.4</v>
      </c>
    </row>
    <row r="4830" spans="1:13">
      <c r="A4830" s="334" t="s">
        <v>593</v>
      </c>
      <c r="B4830" s="334" t="s">
        <v>52</v>
      </c>
      <c r="C4830" s="334" t="s">
        <v>52</v>
      </c>
      <c r="D4830" s="334" t="s">
        <v>1537</v>
      </c>
      <c r="E4830" s="334" t="s">
        <v>1041</v>
      </c>
      <c r="F4830" s="334" t="str">
        <f t="shared" si="228"/>
        <v>Dhaka FR Non-PNP</v>
      </c>
      <c r="G4830" s="338">
        <v>2143660</v>
      </c>
      <c r="H4830" s="336">
        <v>341308.16971199954</v>
      </c>
      <c r="I4830" s="336">
        <v>8574.64</v>
      </c>
      <c r="J4830" s="336"/>
      <c r="K4830" s="336"/>
      <c r="L4830" s="337">
        <f t="shared" si="226"/>
        <v>15.921749237845532</v>
      </c>
      <c r="M4830" s="337">
        <f t="shared" si="227"/>
        <v>0.4</v>
      </c>
    </row>
    <row r="4831" spans="1:13">
      <c r="A4831" s="334" t="s">
        <v>281</v>
      </c>
      <c r="B4831" s="334" t="s">
        <v>283</v>
      </c>
      <c r="C4831" s="334" t="s">
        <v>195</v>
      </c>
      <c r="D4831" s="334" t="s">
        <v>1537</v>
      </c>
      <c r="E4831" s="334" t="s">
        <v>1041</v>
      </c>
      <c r="F4831" s="334" t="str">
        <f t="shared" si="228"/>
        <v>Chattogram FR Non-PNP</v>
      </c>
      <c r="G4831" s="338">
        <v>1922242</v>
      </c>
      <c r="H4831" s="336">
        <v>294634.03916177113</v>
      </c>
      <c r="I4831" s="336">
        <v>7688.9679999999998</v>
      </c>
      <c r="J4831" s="336"/>
      <c r="K4831" s="336"/>
      <c r="L4831" s="337">
        <f t="shared" si="226"/>
        <v>15.327624677942275</v>
      </c>
      <c r="M4831" s="337">
        <f t="shared" si="227"/>
        <v>0.4</v>
      </c>
    </row>
    <row r="4832" spans="1:13">
      <c r="A4832" s="334" t="s">
        <v>836</v>
      </c>
      <c r="B4832" s="334" t="s">
        <v>48</v>
      </c>
      <c r="C4832" s="334" t="s">
        <v>18</v>
      </c>
      <c r="D4832" s="334" t="s">
        <v>1537</v>
      </c>
      <c r="E4832" s="334" t="s">
        <v>1041</v>
      </c>
      <c r="F4832" s="334" t="str">
        <f t="shared" si="228"/>
        <v>Mymensingh FR Non-PNP</v>
      </c>
      <c r="G4832" s="338">
        <v>546363</v>
      </c>
      <c r="H4832" s="336">
        <v>77396.538482684307</v>
      </c>
      <c r="I4832" s="336">
        <v>2185.4520000000002</v>
      </c>
      <c r="J4832" s="336"/>
      <c r="K4832" s="336"/>
      <c r="L4832" s="337">
        <f t="shared" si="226"/>
        <v>14.165772294735241</v>
      </c>
      <c r="M4832" s="337">
        <f t="shared" si="227"/>
        <v>0.4</v>
      </c>
    </row>
    <row r="4833" spans="1:13">
      <c r="A4833" s="334" t="s">
        <v>479</v>
      </c>
      <c r="B4833" s="334" t="s">
        <v>226</v>
      </c>
      <c r="C4833" s="334" t="s">
        <v>107</v>
      </c>
      <c r="D4833" s="334" t="s">
        <v>1537</v>
      </c>
      <c r="E4833" s="334" t="s">
        <v>1041</v>
      </c>
      <c r="F4833" s="334" t="str">
        <f t="shared" si="228"/>
        <v>Rajshahi FR Non-PNP</v>
      </c>
      <c r="G4833" s="338">
        <v>2424148</v>
      </c>
      <c r="H4833" s="336">
        <v>478985.52551690809</v>
      </c>
      <c r="I4833" s="336">
        <v>9696.5920000000006</v>
      </c>
      <c r="J4833" s="336"/>
      <c r="K4833" s="336"/>
      <c r="L4833" s="337">
        <f t="shared" si="226"/>
        <v>19.758922537605297</v>
      </c>
      <c r="M4833" s="337">
        <f t="shared" si="227"/>
        <v>0.4</v>
      </c>
    </row>
    <row r="4834" spans="1:13">
      <c r="A4834" s="334" t="s">
        <v>581</v>
      </c>
      <c r="B4834" s="334" t="s">
        <v>103</v>
      </c>
      <c r="C4834" s="334" t="s">
        <v>52</v>
      </c>
      <c r="D4834" s="334" t="s">
        <v>1537</v>
      </c>
      <c r="E4834" s="334" t="s">
        <v>1041</v>
      </c>
      <c r="F4834" s="334" t="str">
        <f t="shared" si="228"/>
        <v>Dhaka FR Non-PNP</v>
      </c>
      <c r="G4834" s="338">
        <v>2251965</v>
      </c>
      <c r="H4834" s="336">
        <v>332571.58971981582</v>
      </c>
      <c r="I4834" s="336">
        <v>9007.86</v>
      </c>
      <c r="J4834" s="336"/>
      <c r="K4834" s="336"/>
      <c r="L4834" s="337">
        <f t="shared" si="226"/>
        <v>14.768062102200338</v>
      </c>
      <c r="M4834" s="337">
        <f t="shared" si="227"/>
        <v>0.4</v>
      </c>
    </row>
    <row r="4835" spans="1:13">
      <c r="A4835" s="334" t="s">
        <v>630</v>
      </c>
      <c r="B4835" s="334" t="s">
        <v>52</v>
      </c>
      <c r="C4835" s="334" t="s">
        <v>52</v>
      </c>
      <c r="D4835" s="334" t="s">
        <v>1537</v>
      </c>
      <c r="E4835" s="334" t="s">
        <v>1041</v>
      </c>
      <c r="F4835" s="334" t="str">
        <f t="shared" si="228"/>
        <v>Dhaka FR Non-PNP</v>
      </c>
      <c r="G4835" s="338">
        <v>3744723</v>
      </c>
      <c r="H4835" s="336">
        <v>650209.95287522953</v>
      </c>
      <c r="I4835" s="336">
        <v>14978.892</v>
      </c>
      <c r="J4835" s="336"/>
      <c r="K4835" s="336"/>
      <c r="L4835" s="337">
        <f t="shared" si="226"/>
        <v>17.363365805033631</v>
      </c>
      <c r="M4835" s="337">
        <f t="shared" si="227"/>
        <v>0.4</v>
      </c>
    </row>
    <row r="4836" spans="1:13">
      <c r="A4836" s="334" t="s">
        <v>163</v>
      </c>
      <c r="B4836" s="334" t="s">
        <v>165</v>
      </c>
      <c r="C4836" s="334" t="s">
        <v>52</v>
      </c>
      <c r="D4836" s="334" t="s">
        <v>1537</v>
      </c>
      <c r="E4836" s="334" t="s">
        <v>1041</v>
      </c>
      <c r="F4836" s="334" t="str">
        <f t="shared" si="228"/>
        <v>Dhaka FR Non-PNP</v>
      </c>
      <c r="G4836" s="338">
        <v>1201615</v>
      </c>
      <c r="H4836" s="336">
        <v>150548.52648413013</v>
      </c>
      <c r="I4836" s="336">
        <v>4806.46</v>
      </c>
      <c r="J4836" s="336"/>
      <c r="K4836" s="336"/>
      <c r="L4836" s="337">
        <f t="shared" si="226"/>
        <v>12.52884879800353</v>
      </c>
      <c r="M4836" s="337">
        <f t="shared" si="227"/>
        <v>0.4</v>
      </c>
    </row>
    <row r="4837" spans="1:13">
      <c r="A4837" s="334" t="s">
        <v>481</v>
      </c>
      <c r="B4837" s="334" t="s">
        <v>206</v>
      </c>
      <c r="C4837" s="334" t="s">
        <v>52</v>
      </c>
      <c r="D4837" s="334" t="s">
        <v>1537</v>
      </c>
      <c r="E4837" s="334" t="s">
        <v>1041</v>
      </c>
      <c r="F4837" s="334" t="str">
        <f t="shared" si="228"/>
        <v>Dhaka FR Non-PNP</v>
      </c>
      <c r="G4837" s="338">
        <v>2452702</v>
      </c>
      <c r="H4837" s="336">
        <v>306928.71058896207</v>
      </c>
      <c r="I4837" s="336">
        <v>2.9103830456733704E-11</v>
      </c>
      <c r="J4837" s="336"/>
      <c r="K4837" s="336"/>
      <c r="L4837" s="337">
        <f t="shared" si="226"/>
        <v>12.513901427444592</v>
      </c>
      <c r="M4837" s="337">
        <f t="shared" si="227"/>
        <v>1.1866027938466925E-15</v>
      </c>
    </row>
    <row r="4838" spans="1:13">
      <c r="A4838" s="334" t="s">
        <v>269</v>
      </c>
      <c r="B4838" s="334" t="s">
        <v>79</v>
      </c>
      <c r="C4838" s="334" t="s">
        <v>52</v>
      </c>
      <c r="D4838" s="334" t="s">
        <v>1537</v>
      </c>
      <c r="E4838" s="334" t="s">
        <v>1041</v>
      </c>
      <c r="F4838" s="334" t="str">
        <f t="shared" si="228"/>
        <v>Dhaka FR Non-PNP</v>
      </c>
      <c r="G4838" s="338">
        <v>1803589</v>
      </c>
      <c r="H4838" s="336">
        <v>275543.43433208019</v>
      </c>
      <c r="I4838" s="336">
        <v>7214.3559999999998</v>
      </c>
      <c r="J4838" s="336"/>
      <c r="K4838" s="336"/>
      <c r="L4838" s="337">
        <f t="shared" si="226"/>
        <v>15.27750692270136</v>
      </c>
      <c r="M4838" s="337">
        <f t="shared" si="227"/>
        <v>0.4</v>
      </c>
    </row>
    <row r="4839" spans="1:13">
      <c r="A4839" s="334" t="s">
        <v>375</v>
      </c>
      <c r="B4839" s="334" t="s">
        <v>52</v>
      </c>
      <c r="C4839" s="334" t="s">
        <v>52</v>
      </c>
      <c r="D4839" s="334" t="s">
        <v>1537</v>
      </c>
      <c r="E4839" s="334" t="s">
        <v>1041</v>
      </c>
      <c r="F4839" s="334" t="str">
        <f t="shared" si="228"/>
        <v>Dhaka FR Non-PNP</v>
      </c>
      <c r="G4839" s="338">
        <v>619757</v>
      </c>
      <c r="H4839" s="336">
        <v>101762.15235477599</v>
      </c>
      <c r="I4839" s="336">
        <v>80629.422354775888</v>
      </c>
      <c r="J4839" s="336"/>
      <c r="K4839" s="336"/>
      <c r="L4839" s="337">
        <f t="shared" si="226"/>
        <v>16.419685837316237</v>
      </c>
      <c r="M4839" s="337">
        <f t="shared" si="227"/>
        <v>13.009844560815914</v>
      </c>
    </row>
    <row r="4840" spans="1:13">
      <c r="A4840" s="334" t="s">
        <v>430</v>
      </c>
      <c r="B4840" s="334" t="s">
        <v>52</v>
      </c>
      <c r="C4840" s="334" t="s">
        <v>52</v>
      </c>
      <c r="D4840" s="334" t="s">
        <v>1537</v>
      </c>
      <c r="E4840" s="334" t="s">
        <v>1041</v>
      </c>
      <c r="F4840" s="334" t="str">
        <f t="shared" si="228"/>
        <v>Dhaka FR Non-PNP</v>
      </c>
      <c r="G4840" s="338">
        <v>2646772</v>
      </c>
      <c r="H4840" s="336">
        <v>392343.58696006006</v>
      </c>
      <c r="I4840" s="336">
        <v>10587.088</v>
      </c>
      <c r="J4840" s="336"/>
      <c r="K4840" s="336"/>
      <c r="L4840" s="337">
        <f t="shared" si="226"/>
        <v>14.823475046587317</v>
      </c>
      <c r="M4840" s="337">
        <f t="shared" si="227"/>
        <v>0.4</v>
      </c>
    </row>
    <row r="4841" spans="1:13">
      <c r="A4841" s="334" t="s">
        <v>332</v>
      </c>
      <c r="B4841" s="334" t="s">
        <v>48</v>
      </c>
      <c r="C4841" s="334" t="s">
        <v>18</v>
      </c>
      <c r="D4841" s="334" t="s">
        <v>1537</v>
      </c>
      <c r="E4841" s="334" t="s">
        <v>1041</v>
      </c>
      <c r="F4841" s="334" t="str">
        <f t="shared" si="228"/>
        <v>Mymensingh FR Non-PNP</v>
      </c>
      <c r="G4841" s="338">
        <v>712512</v>
      </c>
      <c r="H4841" s="336">
        <v>90863.918454638624</v>
      </c>
      <c r="I4841" s="336">
        <v>2850.0480000000002</v>
      </c>
      <c r="J4841" s="336"/>
      <c r="K4841" s="336"/>
      <c r="L4841" s="337">
        <f t="shared" si="226"/>
        <v>12.752615879401136</v>
      </c>
      <c r="M4841" s="337">
        <f t="shared" si="227"/>
        <v>0.4</v>
      </c>
    </row>
    <row r="4842" spans="1:13">
      <c r="A4842" s="334" t="s">
        <v>198</v>
      </c>
      <c r="B4842" s="334" t="s">
        <v>165</v>
      </c>
      <c r="C4842" s="334" t="s">
        <v>52</v>
      </c>
      <c r="D4842" s="334" t="s">
        <v>1537</v>
      </c>
      <c r="E4842" s="334" t="s">
        <v>1041</v>
      </c>
      <c r="F4842" s="334" t="str">
        <f t="shared" si="228"/>
        <v>Dhaka FR Non-PNP</v>
      </c>
      <c r="G4842" s="338">
        <v>1594080</v>
      </c>
      <c r="H4842" s="336">
        <v>228162.70463823003</v>
      </c>
      <c r="I4842" s="336">
        <v>6376.32</v>
      </c>
      <c r="J4842" s="336"/>
      <c r="K4842" s="336"/>
      <c r="L4842" s="337">
        <f t="shared" si="226"/>
        <v>14.313127612053977</v>
      </c>
      <c r="M4842" s="337">
        <f t="shared" si="227"/>
        <v>0.4</v>
      </c>
    </row>
    <row r="4843" spans="1:13">
      <c r="A4843" s="334" t="s">
        <v>298</v>
      </c>
      <c r="B4843" s="334" t="s">
        <v>300</v>
      </c>
      <c r="C4843" s="334" t="s">
        <v>18</v>
      </c>
      <c r="D4843" s="334" t="s">
        <v>1537</v>
      </c>
      <c r="E4843" s="334" t="s">
        <v>1041</v>
      </c>
      <c r="F4843" s="334" t="str">
        <f t="shared" si="228"/>
        <v>Mymensingh FR Non-PNP</v>
      </c>
      <c r="G4843" s="338">
        <v>1518071</v>
      </c>
      <c r="H4843" s="336">
        <v>216635.362033104</v>
      </c>
      <c r="I4843" s="336">
        <v>6072.2840000000006</v>
      </c>
      <c r="J4843" s="336"/>
      <c r="K4843" s="336"/>
      <c r="L4843" s="337">
        <f t="shared" si="226"/>
        <v>14.270436760408703</v>
      </c>
      <c r="M4843" s="337">
        <f t="shared" si="227"/>
        <v>0.4</v>
      </c>
    </row>
    <row r="4844" spans="1:13">
      <c r="A4844" s="334" t="s">
        <v>574</v>
      </c>
      <c r="B4844" s="334" t="s">
        <v>576</v>
      </c>
      <c r="C4844" s="334" t="s">
        <v>389</v>
      </c>
      <c r="D4844" s="334" t="s">
        <v>1537</v>
      </c>
      <c r="E4844" s="334" t="s">
        <v>1041</v>
      </c>
      <c r="F4844" s="334" t="str">
        <f t="shared" si="228"/>
        <v>Rangpur FR Non-PNP</v>
      </c>
      <c r="G4844" s="338">
        <v>997286</v>
      </c>
      <c r="H4844" s="336">
        <v>119178.436255173</v>
      </c>
      <c r="I4844" s="336">
        <v>3989.1440000000002</v>
      </c>
      <c r="J4844" s="336"/>
      <c r="K4844" s="336"/>
      <c r="L4844" s="337">
        <f t="shared" si="226"/>
        <v>11.950276676417095</v>
      </c>
      <c r="M4844" s="337">
        <f t="shared" si="227"/>
        <v>0.4</v>
      </c>
    </row>
    <row r="4845" spans="1:13">
      <c r="A4845" s="334" t="s">
        <v>1201</v>
      </c>
      <c r="B4845" s="334" t="s">
        <v>189</v>
      </c>
      <c r="C4845" s="334" t="s">
        <v>189</v>
      </c>
      <c r="D4845" s="334" t="s">
        <v>1537</v>
      </c>
      <c r="E4845" s="334" t="s">
        <v>1041</v>
      </c>
      <c r="F4845" s="334" t="str">
        <f t="shared" si="228"/>
        <v>Barishal FR Non-PNP</v>
      </c>
      <c r="G4845" s="338">
        <v>1625329</v>
      </c>
      <c r="H4845" s="336">
        <v>258975.42290724462</v>
      </c>
      <c r="I4845" s="336">
        <v>6501.3159999999998</v>
      </c>
      <c r="J4845" s="336"/>
      <c r="K4845" s="336"/>
      <c r="L4845" s="337">
        <f t="shared" si="226"/>
        <v>15.933723135884772</v>
      </c>
      <c r="M4845" s="337">
        <f t="shared" si="227"/>
        <v>0.4</v>
      </c>
    </row>
    <row r="4846" spans="1:13">
      <c r="A4846" s="334" t="s">
        <v>202</v>
      </c>
      <c r="B4846" s="334" t="s">
        <v>159</v>
      </c>
      <c r="C4846" s="334" t="s">
        <v>159</v>
      </c>
      <c r="D4846" s="334" t="s">
        <v>1537</v>
      </c>
      <c r="E4846" s="334" t="s">
        <v>1041</v>
      </c>
      <c r="F4846" s="334" t="str">
        <f t="shared" si="228"/>
        <v>Khulna FR Non-PNP</v>
      </c>
      <c r="G4846" s="338">
        <v>2229046</v>
      </c>
      <c r="H4846" s="336">
        <v>331384.53158511658</v>
      </c>
      <c r="I4846" s="336">
        <v>8916.1839999999993</v>
      </c>
      <c r="J4846" s="336"/>
      <c r="K4846" s="336"/>
      <c r="L4846" s="337">
        <f t="shared" si="226"/>
        <v>14.866652890300003</v>
      </c>
      <c r="M4846" s="337">
        <f t="shared" si="227"/>
        <v>0.4</v>
      </c>
    </row>
    <row r="4847" spans="1:13">
      <c r="A4847" s="334" t="s">
        <v>931</v>
      </c>
      <c r="B4847" s="334" t="s">
        <v>226</v>
      </c>
      <c r="C4847" s="334" t="s">
        <v>107</v>
      </c>
      <c r="D4847" s="334" t="s">
        <v>1537</v>
      </c>
      <c r="E4847" s="334" t="s">
        <v>1041</v>
      </c>
      <c r="F4847" s="334" t="str">
        <f t="shared" si="228"/>
        <v>Rajshahi FR Non-PNP</v>
      </c>
      <c r="G4847" s="338">
        <v>3038302</v>
      </c>
      <c r="H4847" s="336">
        <v>418653.84908257122</v>
      </c>
      <c r="I4847" s="336">
        <v>12153.208000000001</v>
      </c>
      <c r="J4847" s="336"/>
      <c r="K4847" s="336"/>
      <c r="L4847" s="337">
        <f t="shared" si="226"/>
        <v>13.77920460449854</v>
      </c>
      <c r="M4847" s="337">
        <f t="shared" si="227"/>
        <v>0.4</v>
      </c>
    </row>
    <row r="4848" spans="1:13">
      <c r="A4848" s="334" t="s">
        <v>591</v>
      </c>
      <c r="B4848" s="334" t="s">
        <v>389</v>
      </c>
      <c r="C4848" s="334" t="s">
        <v>389</v>
      </c>
      <c r="D4848" s="334" t="s">
        <v>1537</v>
      </c>
      <c r="E4848" s="334" t="s">
        <v>1041</v>
      </c>
      <c r="F4848" s="334" t="str">
        <f t="shared" si="228"/>
        <v>Rangpur FR Non-PNP</v>
      </c>
      <c r="G4848" s="338">
        <v>2039115</v>
      </c>
      <c r="H4848" s="336">
        <v>254623.32044627011</v>
      </c>
      <c r="I4848" s="336">
        <v>7.2759576141834259E-12</v>
      </c>
      <c r="J4848" s="336"/>
      <c r="K4848" s="336"/>
      <c r="L4848" s="337">
        <f t="shared" si="226"/>
        <v>12.486952449776991</v>
      </c>
      <c r="M4848" s="337">
        <f t="shared" si="227"/>
        <v>3.5681938557577307E-16</v>
      </c>
    </row>
    <row r="4849" spans="1:13">
      <c r="A4849" s="334" t="s">
        <v>837</v>
      </c>
      <c r="B4849" s="334" t="s">
        <v>153</v>
      </c>
      <c r="C4849" s="334" t="s">
        <v>18</v>
      </c>
      <c r="D4849" s="334" t="s">
        <v>1537</v>
      </c>
      <c r="E4849" s="334" t="s">
        <v>1041</v>
      </c>
      <c r="F4849" s="334" t="str">
        <f t="shared" si="228"/>
        <v>Mymensingh FR Non-PNP</v>
      </c>
      <c r="G4849" s="338">
        <v>1645845</v>
      </c>
      <c r="H4849" s="336">
        <v>242024.04456421389</v>
      </c>
      <c r="I4849" s="336">
        <v>6583.38</v>
      </c>
      <c r="J4849" s="336"/>
      <c r="K4849" s="336"/>
      <c r="L4849" s="337">
        <f t="shared" si="226"/>
        <v>14.705154164834106</v>
      </c>
      <c r="M4849" s="337">
        <f t="shared" si="227"/>
        <v>0.4</v>
      </c>
    </row>
    <row r="4850" spans="1:13">
      <c r="A4850" s="334" t="s">
        <v>476</v>
      </c>
      <c r="B4850" s="334" t="s">
        <v>156</v>
      </c>
      <c r="C4850" s="334" t="s">
        <v>159</v>
      </c>
      <c r="D4850" s="334" t="s">
        <v>1537</v>
      </c>
      <c r="E4850" s="334" t="s">
        <v>1041</v>
      </c>
      <c r="F4850" s="334" t="str">
        <f t="shared" si="228"/>
        <v>Khulna FR Non-PNP</v>
      </c>
      <c r="G4850" s="338">
        <v>902396</v>
      </c>
      <c r="H4850" s="336">
        <v>123895.99246595484</v>
      </c>
      <c r="I4850" s="336">
        <v>3609.5840000000003</v>
      </c>
      <c r="J4850" s="336"/>
      <c r="K4850" s="336"/>
      <c r="L4850" s="337">
        <f t="shared" si="226"/>
        <v>13.72966995265436</v>
      </c>
      <c r="M4850" s="337">
        <f t="shared" si="227"/>
        <v>0.4</v>
      </c>
    </row>
    <row r="4851" spans="1:13">
      <c r="A4851" s="334" t="s">
        <v>383</v>
      </c>
      <c r="B4851" s="334" t="s">
        <v>103</v>
      </c>
      <c r="C4851" s="334" t="s">
        <v>52</v>
      </c>
      <c r="D4851" s="334" t="s">
        <v>1537</v>
      </c>
      <c r="E4851" s="334" t="s">
        <v>1041</v>
      </c>
      <c r="F4851" s="334" t="str">
        <f t="shared" si="228"/>
        <v>Dhaka FR Non-PNP</v>
      </c>
      <c r="G4851" s="338">
        <v>3324513</v>
      </c>
      <c r="H4851" s="336">
        <v>514965.85071950732</v>
      </c>
      <c r="I4851" s="336">
        <v>13298.052</v>
      </c>
      <c r="J4851" s="336"/>
      <c r="K4851" s="336"/>
      <c r="L4851" s="337">
        <f t="shared" si="226"/>
        <v>15.48996351403972</v>
      </c>
      <c r="M4851" s="337">
        <f t="shared" si="227"/>
        <v>0.4</v>
      </c>
    </row>
    <row r="4852" spans="1:13">
      <c r="A4852" s="334" t="s">
        <v>134</v>
      </c>
      <c r="B4852" s="334" t="s">
        <v>136</v>
      </c>
      <c r="C4852" s="334" t="s">
        <v>131</v>
      </c>
      <c r="D4852" s="334" t="s">
        <v>1537</v>
      </c>
      <c r="E4852" s="334" t="s">
        <v>1041</v>
      </c>
      <c r="F4852" s="334" t="str">
        <f t="shared" si="228"/>
        <v>Sylhet FR Non-PNP</v>
      </c>
      <c r="G4852" s="338">
        <v>1203789</v>
      </c>
      <c r="H4852" s="336">
        <v>185539.37326316291</v>
      </c>
      <c r="I4852" s="336">
        <v>4815.1559999999999</v>
      </c>
      <c r="J4852" s="336"/>
      <c r="K4852" s="336"/>
      <c r="L4852" s="337">
        <f t="shared" si="226"/>
        <v>15.41294805511289</v>
      </c>
      <c r="M4852" s="337">
        <f t="shared" si="227"/>
        <v>0.4</v>
      </c>
    </row>
    <row r="4853" spans="1:13">
      <c r="A4853" s="334" t="s">
        <v>432</v>
      </c>
      <c r="B4853" s="334" t="s">
        <v>136</v>
      </c>
      <c r="C4853" s="334" t="s">
        <v>131</v>
      </c>
      <c r="D4853" s="334" t="s">
        <v>1537</v>
      </c>
      <c r="E4853" s="334" t="s">
        <v>1041</v>
      </c>
      <c r="F4853" s="334" t="str">
        <f t="shared" si="228"/>
        <v>Sylhet FR Non-PNP</v>
      </c>
      <c r="G4853" s="338">
        <v>1326277</v>
      </c>
      <c r="H4853" s="336">
        <v>196471.15971939053</v>
      </c>
      <c r="I4853" s="336">
        <v>5305.1080000000002</v>
      </c>
      <c r="J4853" s="336"/>
      <c r="K4853" s="336"/>
      <c r="L4853" s="337">
        <f t="shared" si="226"/>
        <v>14.81373496783783</v>
      </c>
      <c r="M4853" s="337">
        <f t="shared" si="227"/>
        <v>0.4</v>
      </c>
    </row>
    <row r="4854" spans="1:13">
      <c r="A4854" s="334" t="s">
        <v>934</v>
      </c>
      <c r="B4854" s="334" t="s">
        <v>283</v>
      </c>
      <c r="C4854" s="334" t="s">
        <v>195</v>
      </c>
      <c r="D4854" s="334" t="s">
        <v>1537</v>
      </c>
      <c r="E4854" s="334" t="s">
        <v>1041</v>
      </c>
      <c r="F4854" s="334" t="str">
        <f t="shared" si="228"/>
        <v>Chattogram FR Non-PNP</v>
      </c>
      <c r="G4854" s="338">
        <v>1719850</v>
      </c>
      <c r="H4854" s="336">
        <v>274759.3868388168</v>
      </c>
      <c r="I4854" s="336">
        <v>6879.4000000000005</v>
      </c>
      <c r="J4854" s="336"/>
      <c r="K4854" s="336"/>
      <c r="L4854" s="337">
        <f t="shared" si="226"/>
        <v>15.97577619204098</v>
      </c>
      <c r="M4854" s="337">
        <f t="shared" si="227"/>
        <v>0.4</v>
      </c>
    </row>
    <row r="4855" spans="1:13">
      <c r="A4855" s="334" t="s">
        <v>838</v>
      </c>
      <c r="B4855" s="334" t="s">
        <v>313</v>
      </c>
      <c r="C4855" s="334" t="s">
        <v>189</v>
      </c>
      <c r="D4855" s="334" t="s">
        <v>1537</v>
      </c>
      <c r="E4855" s="334" t="s">
        <v>1041</v>
      </c>
      <c r="F4855" s="334" t="str">
        <f t="shared" si="228"/>
        <v>Barishal FR Non-PNP</v>
      </c>
      <c r="G4855" s="338">
        <v>1148483</v>
      </c>
      <c r="H4855" s="336">
        <v>178600.47272119924</v>
      </c>
      <c r="I4855" s="336">
        <v>4593.9319999999998</v>
      </c>
      <c r="J4855" s="336"/>
      <c r="K4855" s="336"/>
      <c r="L4855" s="337">
        <f t="shared" si="226"/>
        <v>15.550989672568008</v>
      </c>
      <c r="M4855" s="337">
        <f t="shared" si="227"/>
        <v>0.4</v>
      </c>
    </row>
    <row r="4856" spans="1:13">
      <c r="A4856" s="334" t="s">
        <v>406</v>
      </c>
      <c r="B4856" s="334" t="s">
        <v>52</v>
      </c>
      <c r="C4856" s="334" t="s">
        <v>52</v>
      </c>
      <c r="D4856" s="334" t="s">
        <v>1537</v>
      </c>
      <c r="E4856" s="334" t="s">
        <v>1041</v>
      </c>
      <c r="F4856" s="334" t="str">
        <f t="shared" si="228"/>
        <v>Dhaka FR Non-PNP</v>
      </c>
      <c r="G4856" s="338">
        <v>420376</v>
      </c>
      <c r="H4856" s="336">
        <v>64067.425172115058</v>
      </c>
      <c r="I4856" s="336">
        <v>1681.5040000000001</v>
      </c>
      <c r="J4856" s="336"/>
      <c r="K4856" s="336"/>
      <c r="L4856" s="337">
        <f t="shared" si="226"/>
        <v>15.240504969863897</v>
      </c>
      <c r="M4856" s="337">
        <f t="shared" si="227"/>
        <v>0.4</v>
      </c>
    </row>
    <row r="4857" spans="1:13">
      <c r="A4857" s="334" t="s">
        <v>932</v>
      </c>
      <c r="B4857" s="334" t="s">
        <v>52</v>
      </c>
      <c r="C4857" s="334" t="s">
        <v>52</v>
      </c>
      <c r="D4857" s="334" t="s">
        <v>1537</v>
      </c>
      <c r="E4857" s="334" t="s">
        <v>1041</v>
      </c>
      <c r="F4857" s="334" t="str">
        <f t="shared" si="228"/>
        <v>Dhaka FR Non-PNP</v>
      </c>
      <c r="G4857" s="338">
        <v>2378305</v>
      </c>
      <c r="H4857" s="336">
        <v>365607.8373696226</v>
      </c>
      <c r="I4857" s="336">
        <v>9513.2199999999993</v>
      </c>
      <c r="J4857" s="336"/>
      <c r="K4857" s="336"/>
      <c r="L4857" s="337">
        <f t="shared" si="226"/>
        <v>15.37262198791251</v>
      </c>
      <c r="M4857" s="337">
        <f t="shared" si="227"/>
        <v>0.4</v>
      </c>
    </row>
    <row r="4858" spans="1:13">
      <c r="A4858" s="334" t="s">
        <v>951</v>
      </c>
      <c r="B4858" s="334" t="s">
        <v>176</v>
      </c>
      <c r="C4858" s="334" t="s">
        <v>159</v>
      </c>
      <c r="D4858" s="334" t="s">
        <v>1537</v>
      </c>
      <c r="E4858" s="334" t="s">
        <v>1041</v>
      </c>
      <c r="F4858" s="334" t="str">
        <f t="shared" si="228"/>
        <v>Khulna FR Non-PNP</v>
      </c>
      <c r="G4858" s="338">
        <v>857096</v>
      </c>
      <c r="H4858" s="336">
        <v>132149.63906609014</v>
      </c>
      <c r="I4858" s="336">
        <v>3428.384</v>
      </c>
      <c r="J4858" s="336"/>
      <c r="K4858" s="336"/>
      <c r="L4858" s="337">
        <f t="shared" si="226"/>
        <v>15.418300758151963</v>
      </c>
      <c r="M4858" s="337">
        <f t="shared" si="227"/>
        <v>0.4</v>
      </c>
    </row>
    <row r="4859" spans="1:13">
      <c r="A4859" s="334" t="s">
        <v>947</v>
      </c>
      <c r="B4859" s="334" t="s">
        <v>351</v>
      </c>
      <c r="C4859" s="334" t="s">
        <v>389</v>
      </c>
      <c r="D4859" s="334" t="s">
        <v>1537</v>
      </c>
      <c r="E4859" s="334" t="s">
        <v>1041</v>
      </c>
      <c r="F4859" s="334" t="str">
        <f t="shared" si="228"/>
        <v>Rangpur FR Non-PNP</v>
      </c>
      <c r="G4859" s="338">
        <v>1496102</v>
      </c>
      <c r="H4859" s="336">
        <v>244141.11117940617</v>
      </c>
      <c r="I4859" s="336">
        <v>5984.4080000000004</v>
      </c>
      <c r="J4859" s="336"/>
      <c r="K4859" s="336"/>
      <c r="L4859" s="337">
        <f t="shared" si="226"/>
        <v>16.31848036961425</v>
      </c>
      <c r="M4859" s="337">
        <f t="shared" si="227"/>
        <v>0.4</v>
      </c>
    </row>
    <row r="4860" spans="1:13">
      <c r="A4860" s="334" t="s">
        <v>918</v>
      </c>
      <c r="B4860" s="334" t="s">
        <v>52</v>
      </c>
      <c r="C4860" s="334" t="s">
        <v>52</v>
      </c>
      <c r="D4860" s="334" t="s">
        <v>1492</v>
      </c>
      <c r="E4860" s="334" t="s">
        <v>1041</v>
      </c>
      <c r="F4860" s="334" t="str">
        <f t="shared" si="228"/>
        <v>Dhaka FR PNP</v>
      </c>
      <c r="G4860" s="338">
        <v>4495256</v>
      </c>
      <c r="H4860" s="336">
        <v>662245.69831956679</v>
      </c>
      <c r="I4860" s="336">
        <v>121104.95637955429</v>
      </c>
      <c r="J4860" s="336"/>
      <c r="K4860" s="336"/>
      <c r="L4860" s="337">
        <f t="shared" si="226"/>
        <v>14.732101983058735</v>
      </c>
      <c r="M4860" s="337">
        <f t="shared" si="227"/>
        <v>2.6940613922667427</v>
      </c>
    </row>
    <row r="4861" spans="1:13">
      <c r="A4861" s="334" t="s">
        <v>929</v>
      </c>
      <c r="B4861" s="334" t="s">
        <v>136</v>
      </c>
      <c r="C4861" s="334" t="s">
        <v>131</v>
      </c>
      <c r="D4861" s="334" t="s">
        <v>1537</v>
      </c>
      <c r="E4861" s="334" t="s">
        <v>1041</v>
      </c>
      <c r="F4861" s="334" t="str">
        <f t="shared" si="228"/>
        <v>Sylhet FR Non-PNP</v>
      </c>
      <c r="G4861" s="338">
        <v>2091525</v>
      </c>
      <c r="H4861" s="336">
        <v>326337.82018899528</v>
      </c>
      <c r="I4861" s="336">
        <v>8366.1</v>
      </c>
      <c r="J4861" s="336"/>
      <c r="K4861" s="336"/>
      <c r="L4861" s="337">
        <f t="shared" si="226"/>
        <v>15.602864904268191</v>
      </c>
      <c r="M4861" s="337">
        <f t="shared" si="227"/>
        <v>0.4</v>
      </c>
    </row>
    <row r="4862" spans="1:13">
      <c r="A4862" s="334" t="s">
        <v>925</v>
      </c>
      <c r="B4862" s="334" t="s">
        <v>52</v>
      </c>
      <c r="C4862" s="334" t="s">
        <v>52</v>
      </c>
      <c r="D4862" s="334" t="s">
        <v>1537</v>
      </c>
      <c r="E4862" s="334" t="s">
        <v>1041</v>
      </c>
      <c r="F4862" s="334" t="str">
        <f t="shared" si="228"/>
        <v>Dhaka FR Non-PNP</v>
      </c>
      <c r="G4862" s="338">
        <v>2763826</v>
      </c>
      <c r="H4862" s="336">
        <v>434497.60647655115</v>
      </c>
      <c r="I4862" s="336">
        <v>11055.304</v>
      </c>
      <c r="J4862" s="336"/>
      <c r="K4862" s="336"/>
      <c r="L4862" s="337">
        <f t="shared" si="226"/>
        <v>15.720874124367857</v>
      </c>
      <c r="M4862" s="337">
        <f t="shared" si="227"/>
        <v>0.4</v>
      </c>
    </row>
    <row r="4863" spans="1:13">
      <c r="A4863" s="334" t="s">
        <v>945</v>
      </c>
      <c r="B4863" s="334" t="s">
        <v>192</v>
      </c>
      <c r="C4863" s="334" t="s">
        <v>52</v>
      </c>
      <c r="D4863" s="334" t="s">
        <v>1537</v>
      </c>
      <c r="E4863" s="334" t="s">
        <v>1041</v>
      </c>
      <c r="F4863" s="334" t="str">
        <f t="shared" si="228"/>
        <v>Dhaka FR Non-PNP</v>
      </c>
      <c r="G4863" s="338">
        <v>1851731</v>
      </c>
      <c r="H4863" s="336">
        <v>311880.61034430296</v>
      </c>
      <c r="I4863" s="336">
        <v>7406.924</v>
      </c>
      <c r="J4863" s="336"/>
      <c r="K4863" s="336"/>
      <c r="L4863" s="337">
        <f t="shared" si="226"/>
        <v>16.842652110069061</v>
      </c>
      <c r="M4863" s="337">
        <f t="shared" si="227"/>
        <v>0.4</v>
      </c>
    </row>
    <row r="4864" spans="1:13">
      <c r="A4864" s="334" t="s">
        <v>946</v>
      </c>
      <c r="B4864" s="334" t="s">
        <v>336</v>
      </c>
      <c r="C4864" s="334" t="s">
        <v>389</v>
      </c>
      <c r="D4864" s="334" t="s">
        <v>1537</v>
      </c>
      <c r="E4864" s="334" t="s">
        <v>1041</v>
      </c>
      <c r="F4864" s="334" t="str">
        <f t="shared" si="228"/>
        <v>Rangpur FR Non-PNP</v>
      </c>
      <c r="G4864" s="338">
        <v>843132</v>
      </c>
      <c r="H4864" s="336">
        <v>121752.65578755179</v>
      </c>
      <c r="I4864" s="336">
        <v>3372.5280000000002</v>
      </c>
      <c r="J4864" s="336"/>
      <c r="K4864" s="336"/>
      <c r="L4864" s="337">
        <f t="shared" si="226"/>
        <v>14.440521269214285</v>
      </c>
      <c r="M4864" s="337">
        <f t="shared" si="227"/>
        <v>0.4</v>
      </c>
    </row>
    <row r="4865" spans="1:13">
      <c r="A4865" s="334" t="s">
        <v>960</v>
      </c>
      <c r="B4865" s="334" t="s">
        <v>226</v>
      </c>
      <c r="C4865" s="334" t="s">
        <v>107</v>
      </c>
      <c r="D4865" s="334" t="s">
        <v>1537</v>
      </c>
      <c r="E4865" s="334" t="s">
        <v>1041</v>
      </c>
      <c r="F4865" s="334" t="str">
        <f t="shared" si="228"/>
        <v>Rajshahi FR Non-PNP</v>
      </c>
      <c r="G4865" s="338">
        <v>1398559</v>
      </c>
      <c r="H4865" s="336">
        <v>169479.05461281087</v>
      </c>
      <c r="I4865" s="336">
        <v>5594.2359999999999</v>
      </c>
      <c r="J4865" s="336"/>
      <c r="K4865" s="336"/>
      <c r="L4865" s="337">
        <f t="shared" si="226"/>
        <v>12.118119765616672</v>
      </c>
      <c r="M4865" s="337">
        <f t="shared" si="227"/>
        <v>0.4</v>
      </c>
    </row>
    <row r="4866" spans="1:13">
      <c r="A4866" s="334" t="s">
        <v>1287</v>
      </c>
      <c r="B4866" s="334" t="s">
        <v>1150</v>
      </c>
      <c r="C4866" s="334" t="s">
        <v>389</v>
      </c>
      <c r="D4866" s="334" t="s">
        <v>1537</v>
      </c>
      <c r="E4866" s="334" t="s">
        <v>1041</v>
      </c>
      <c r="F4866" s="334" t="str">
        <f t="shared" si="228"/>
        <v>Rangpur FR Non-PNP</v>
      </c>
      <c r="G4866" s="338">
        <v>3826266</v>
      </c>
      <c r="H4866" s="336">
        <v>647999.31373018236</v>
      </c>
      <c r="I4866" s="336">
        <v>15305.064</v>
      </c>
      <c r="J4866" s="336"/>
      <c r="K4866" s="336"/>
      <c r="L4866" s="337">
        <f t="shared" si="226"/>
        <v>16.935553192856492</v>
      </c>
      <c r="M4866" s="337">
        <f t="shared" si="227"/>
        <v>0.4</v>
      </c>
    </row>
    <row r="4867" spans="1:13">
      <c r="A4867" s="334" t="s">
        <v>966</v>
      </c>
      <c r="B4867" s="334" t="s">
        <v>1563</v>
      </c>
      <c r="C4867" s="334" t="s">
        <v>107</v>
      </c>
      <c r="D4867" s="334" t="s">
        <v>1537</v>
      </c>
      <c r="E4867" s="334" t="s">
        <v>1041</v>
      </c>
      <c r="F4867" s="334" t="str">
        <f t="shared" si="228"/>
        <v>Rajshahi FR Non-PNP</v>
      </c>
      <c r="G4867" s="338">
        <v>619206</v>
      </c>
      <c r="H4867" s="336">
        <v>87097.884262878026</v>
      </c>
      <c r="I4867" s="336">
        <v>2476.8240000000001</v>
      </c>
      <c r="J4867" s="336"/>
      <c r="K4867" s="336"/>
      <c r="L4867" s="337">
        <f t="shared" ref="L4867:L4930" si="229">(H4867/G4867)*100</f>
        <v>14.066059479862602</v>
      </c>
      <c r="M4867" s="337">
        <f t="shared" ref="M4867:M4930" si="230">(I4867/G4867)*100</f>
        <v>0.4</v>
      </c>
    </row>
    <row r="4868" spans="1:13">
      <c r="A4868" s="334" t="s">
        <v>1272</v>
      </c>
      <c r="B4868" s="334" t="s">
        <v>351</v>
      </c>
      <c r="C4868" s="334" t="s">
        <v>389</v>
      </c>
      <c r="D4868" s="334" t="s">
        <v>1537</v>
      </c>
      <c r="E4868" s="334" t="s">
        <v>1041</v>
      </c>
      <c r="F4868" s="334" t="str">
        <f t="shared" ref="F4868:F4931" si="231">CONCATENATE(C4868," ",E4868," ",D4868)</f>
        <v>Rangpur FR Non-PNP</v>
      </c>
      <c r="G4868" s="338">
        <v>1358654</v>
      </c>
      <c r="H4868" s="336">
        <v>186184.71107700528</v>
      </c>
      <c r="I4868" s="336">
        <v>5434.616</v>
      </c>
      <c r="J4868" s="336"/>
      <c r="K4868" s="336"/>
      <c r="L4868" s="337">
        <f t="shared" si="229"/>
        <v>13.703614833283916</v>
      </c>
      <c r="M4868" s="337">
        <f t="shared" si="230"/>
        <v>0.4</v>
      </c>
    </row>
    <row r="4869" spans="1:13">
      <c r="A4869" s="334" t="s">
        <v>973</v>
      </c>
      <c r="B4869" s="334" t="s">
        <v>189</v>
      </c>
      <c r="C4869" s="334" t="s">
        <v>189</v>
      </c>
      <c r="D4869" s="334" t="s">
        <v>1537</v>
      </c>
      <c r="E4869" s="334" t="s">
        <v>1041</v>
      </c>
      <c r="F4869" s="334" t="str">
        <f t="shared" si="231"/>
        <v>Barishal FR Non-PNP</v>
      </c>
      <c r="G4869" s="338">
        <v>3531287</v>
      </c>
      <c r="H4869" s="336">
        <v>523551.6424215759</v>
      </c>
      <c r="I4869" s="336">
        <v>14125.148000000001</v>
      </c>
      <c r="J4869" s="336"/>
      <c r="K4869" s="336"/>
      <c r="L4869" s="337">
        <f t="shared" si="229"/>
        <v>14.82608585542823</v>
      </c>
      <c r="M4869" s="337">
        <f t="shared" si="230"/>
        <v>0.4</v>
      </c>
    </row>
    <row r="4870" spans="1:13">
      <c r="A4870" s="334" t="s">
        <v>956</v>
      </c>
      <c r="B4870" s="334" t="s">
        <v>165</v>
      </c>
      <c r="C4870" s="334" t="s">
        <v>52</v>
      </c>
      <c r="D4870" s="334" t="s">
        <v>1537</v>
      </c>
      <c r="E4870" s="334" t="s">
        <v>1041</v>
      </c>
      <c r="F4870" s="334" t="str">
        <f t="shared" si="231"/>
        <v>Dhaka FR Non-PNP</v>
      </c>
      <c r="G4870" s="338">
        <v>2623200</v>
      </c>
      <c r="H4870" s="336">
        <v>390591.5887785001</v>
      </c>
      <c r="I4870" s="336">
        <v>10492.800000000001</v>
      </c>
      <c r="J4870" s="336"/>
      <c r="K4870" s="336"/>
      <c r="L4870" s="337">
        <f t="shared" si="229"/>
        <v>14.889889782650965</v>
      </c>
      <c r="M4870" s="337">
        <f t="shared" si="230"/>
        <v>0.4</v>
      </c>
    </row>
    <row r="4871" spans="1:13">
      <c r="A4871" s="334" t="s">
        <v>949</v>
      </c>
      <c r="B4871" s="334" t="s">
        <v>159</v>
      </c>
      <c r="C4871" s="334" t="s">
        <v>159</v>
      </c>
      <c r="D4871" s="334" t="s">
        <v>1537</v>
      </c>
      <c r="E4871" s="334" t="s">
        <v>1041</v>
      </c>
      <c r="F4871" s="334" t="str">
        <f t="shared" si="231"/>
        <v>Khulna FR Non-PNP</v>
      </c>
      <c r="G4871" s="338">
        <v>1574345</v>
      </c>
      <c r="H4871" s="336">
        <v>217108.12947518931</v>
      </c>
      <c r="I4871" s="336">
        <v>6297.38</v>
      </c>
      <c r="J4871" s="336"/>
      <c r="K4871" s="336"/>
      <c r="L4871" s="337">
        <f t="shared" si="229"/>
        <v>13.790378187448704</v>
      </c>
      <c r="M4871" s="337">
        <f t="shared" si="230"/>
        <v>0.4</v>
      </c>
    </row>
    <row r="4872" spans="1:13">
      <c r="A4872" s="334" t="s">
        <v>1268</v>
      </c>
      <c r="B4872" s="334" t="s">
        <v>576</v>
      </c>
      <c r="C4872" s="334" t="s">
        <v>389</v>
      </c>
      <c r="D4872" s="334" t="s">
        <v>1537</v>
      </c>
      <c r="E4872" s="334" t="s">
        <v>1041</v>
      </c>
      <c r="F4872" s="334" t="str">
        <f t="shared" si="231"/>
        <v>Rangpur FR Non-PNP</v>
      </c>
      <c r="G4872" s="338">
        <v>2717793</v>
      </c>
      <c r="H4872" s="336">
        <v>468975.31045768241</v>
      </c>
      <c r="I4872" s="336">
        <v>1.4551915228366852E-11</v>
      </c>
      <c r="J4872" s="336"/>
      <c r="K4872" s="336"/>
      <c r="L4872" s="337">
        <f t="shared" si="229"/>
        <v>17.255740612242448</v>
      </c>
      <c r="M4872" s="337">
        <f t="shared" si="230"/>
        <v>5.3543133080285556E-16</v>
      </c>
    </row>
    <row r="4873" spans="1:13">
      <c r="A4873" s="334" t="s">
        <v>1221</v>
      </c>
      <c r="B4873" s="334" t="s">
        <v>351</v>
      </c>
      <c r="C4873" s="334" t="s">
        <v>389</v>
      </c>
      <c r="D4873" s="334" t="s">
        <v>1537</v>
      </c>
      <c r="E4873" s="334" t="s">
        <v>1041</v>
      </c>
      <c r="F4873" s="334" t="str">
        <f t="shared" si="231"/>
        <v>Rangpur FR Non-PNP</v>
      </c>
      <c r="G4873" s="338">
        <v>584927</v>
      </c>
      <c r="H4873" s="336">
        <v>82135.900637784958</v>
      </c>
      <c r="I4873" s="336">
        <v>2339.7080000000001</v>
      </c>
      <c r="J4873" s="336"/>
      <c r="K4873" s="336"/>
      <c r="L4873" s="337">
        <f t="shared" si="229"/>
        <v>14.042077154548338</v>
      </c>
      <c r="M4873" s="337">
        <f t="shared" si="230"/>
        <v>0.4</v>
      </c>
    </row>
    <row r="4874" spans="1:13">
      <c r="A4874" s="334" t="s">
        <v>962</v>
      </c>
      <c r="B4874" s="334" t="s">
        <v>189</v>
      </c>
      <c r="C4874" s="334" t="s">
        <v>189</v>
      </c>
      <c r="D4874" s="334" t="s">
        <v>1537</v>
      </c>
      <c r="E4874" s="334" t="s">
        <v>1041</v>
      </c>
      <c r="F4874" s="334" t="str">
        <f t="shared" si="231"/>
        <v>Barishal FR Non-PNP</v>
      </c>
      <c r="G4874" s="338">
        <v>2024149</v>
      </c>
      <c r="H4874" s="336">
        <v>303816.17034193489</v>
      </c>
      <c r="I4874" s="336">
        <v>8096.5960000000005</v>
      </c>
      <c r="J4874" s="336"/>
      <c r="K4874" s="336"/>
      <c r="L4874" s="337">
        <f t="shared" si="229"/>
        <v>15.009575398942218</v>
      </c>
      <c r="M4874" s="337">
        <f t="shared" si="230"/>
        <v>0.4</v>
      </c>
    </row>
    <row r="4875" spans="1:13">
      <c r="A4875" s="334" t="s">
        <v>953</v>
      </c>
      <c r="B4875" s="334" t="s">
        <v>18</v>
      </c>
      <c r="C4875" s="334" t="s">
        <v>18</v>
      </c>
      <c r="D4875" s="334" t="s">
        <v>1537</v>
      </c>
      <c r="E4875" s="334" t="s">
        <v>1041</v>
      </c>
      <c r="F4875" s="334" t="str">
        <f t="shared" si="231"/>
        <v>Mymensingh FR Non-PNP</v>
      </c>
      <c r="G4875" s="338">
        <v>1558939</v>
      </c>
      <c r="H4875" s="336">
        <v>217045.70476818606</v>
      </c>
      <c r="I4875" s="336">
        <v>6235.7560000000003</v>
      </c>
      <c r="J4875" s="336"/>
      <c r="K4875" s="336"/>
      <c r="L4875" s="337">
        <f t="shared" si="229"/>
        <v>13.922655393712393</v>
      </c>
      <c r="M4875" s="337">
        <f t="shared" si="230"/>
        <v>0.4</v>
      </c>
    </row>
    <row r="4876" spans="1:13">
      <c r="A4876" s="334" t="s">
        <v>954</v>
      </c>
      <c r="B4876" s="334" t="s">
        <v>48</v>
      </c>
      <c r="C4876" s="334" t="s">
        <v>18</v>
      </c>
      <c r="D4876" s="334" t="s">
        <v>1537</v>
      </c>
      <c r="E4876" s="334" t="s">
        <v>1041</v>
      </c>
      <c r="F4876" s="334" t="str">
        <f t="shared" si="231"/>
        <v>Mymensingh FR Non-PNP</v>
      </c>
      <c r="G4876" s="338">
        <v>613813</v>
      </c>
      <c r="H4876" s="336">
        <v>84897.13562161586</v>
      </c>
      <c r="I4876" s="336">
        <v>2455.252</v>
      </c>
      <c r="J4876" s="336"/>
      <c r="K4876" s="336"/>
      <c r="L4876" s="337">
        <f t="shared" si="229"/>
        <v>13.831107458072061</v>
      </c>
      <c r="M4876" s="337">
        <f t="shared" si="230"/>
        <v>0.4</v>
      </c>
    </row>
    <row r="4877" spans="1:13">
      <c r="A4877" s="334" t="s">
        <v>965</v>
      </c>
      <c r="B4877" s="334" t="s">
        <v>156</v>
      </c>
      <c r="C4877" s="334" t="s">
        <v>159</v>
      </c>
      <c r="D4877" s="334" t="s">
        <v>1537</v>
      </c>
      <c r="E4877" s="334" t="s">
        <v>1041</v>
      </c>
      <c r="F4877" s="334" t="str">
        <f t="shared" si="231"/>
        <v>Khulna FR Non-PNP</v>
      </c>
      <c r="G4877" s="338">
        <v>1708135</v>
      </c>
      <c r="H4877" s="336">
        <v>241284.46476185217</v>
      </c>
      <c r="I4877" s="336">
        <v>6832.54</v>
      </c>
      <c r="J4877" s="336"/>
      <c r="K4877" s="336"/>
      <c r="L4877" s="337">
        <f t="shared" si="229"/>
        <v>14.125608617694279</v>
      </c>
      <c r="M4877" s="337">
        <f t="shared" si="230"/>
        <v>0.4</v>
      </c>
    </row>
    <row r="4878" spans="1:13">
      <c r="A4878" s="334" t="s">
        <v>959</v>
      </c>
      <c r="B4878" s="334" t="s">
        <v>98</v>
      </c>
      <c r="C4878" s="334" t="s">
        <v>52</v>
      </c>
      <c r="D4878" s="334" t="s">
        <v>1537</v>
      </c>
      <c r="E4878" s="334" t="s">
        <v>1041</v>
      </c>
      <c r="F4878" s="334" t="str">
        <f t="shared" si="231"/>
        <v>Dhaka FR Non-PNP</v>
      </c>
      <c r="G4878" s="338">
        <v>1461479</v>
      </c>
      <c r="H4878" s="336">
        <v>242418.93587667195</v>
      </c>
      <c r="I4878" s="336">
        <v>5845.9160000000002</v>
      </c>
      <c r="J4878" s="336"/>
      <c r="K4878" s="336"/>
      <c r="L4878" s="337">
        <f t="shared" si="229"/>
        <v>16.587233609013332</v>
      </c>
      <c r="M4878" s="337">
        <f t="shared" si="230"/>
        <v>0.4</v>
      </c>
    </row>
    <row r="4879" spans="1:13">
      <c r="A4879" s="334" t="s">
        <v>958</v>
      </c>
      <c r="B4879" s="334" t="s">
        <v>283</v>
      </c>
      <c r="C4879" s="334" t="s">
        <v>195</v>
      </c>
      <c r="D4879" s="334" t="s">
        <v>1537</v>
      </c>
      <c r="E4879" s="334" t="s">
        <v>1041</v>
      </c>
      <c r="F4879" s="334" t="str">
        <f t="shared" si="231"/>
        <v>Chattogram FR Non-PNP</v>
      </c>
      <c r="G4879" s="338">
        <v>2751570</v>
      </c>
      <c r="H4879" s="336">
        <v>394071.21374998189</v>
      </c>
      <c r="I4879" s="336">
        <v>11006.28</v>
      </c>
      <c r="J4879" s="336"/>
      <c r="K4879" s="336"/>
      <c r="L4879" s="337">
        <f t="shared" si="229"/>
        <v>14.321685937482306</v>
      </c>
      <c r="M4879" s="337">
        <f t="shared" si="230"/>
        <v>0.4</v>
      </c>
    </row>
    <row r="4880" spans="1:13">
      <c r="A4880" s="334" t="s">
        <v>961</v>
      </c>
      <c r="B4880" s="334" t="s">
        <v>107</v>
      </c>
      <c r="C4880" s="334" t="s">
        <v>107</v>
      </c>
      <c r="D4880" s="334" t="s">
        <v>1537</v>
      </c>
      <c r="E4880" s="334" t="s">
        <v>1041</v>
      </c>
      <c r="F4880" s="334" t="str">
        <f t="shared" si="231"/>
        <v>Rajshahi FR Non-PNP</v>
      </c>
      <c r="G4880" s="338">
        <v>737110</v>
      </c>
      <c r="H4880" s="336">
        <v>132502.62669959007</v>
      </c>
      <c r="I4880" s="336">
        <v>2948.44</v>
      </c>
      <c r="J4880" s="336"/>
      <c r="K4880" s="336"/>
      <c r="L4880" s="337">
        <f t="shared" si="229"/>
        <v>17.97596379096608</v>
      </c>
      <c r="M4880" s="337">
        <f t="shared" si="230"/>
        <v>0.4</v>
      </c>
    </row>
    <row r="4881" spans="1:13">
      <c r="A4881" s="334" t="s">
        <v>963</v>
      </c>
      <c r="B4881" s="334" t="s">
        <v>52</v>
      </c>
      <c r="C4881" s="334" t="s">
        <v>52</v>
      </c>
      <c r="D4881" s="334" t="s">
        <v>1537</v>
      </c>
      <c r="E4881" s="334" t="s">
        <v>1041</v>
      </c>
      <c r="F4881" s="334" t="str">
        <f t="shared" si="231"/>
        <v>Dhaka FR Non-PNP</v>
      </c>
      <c r="G4881" s="338">
        <v>556900</v>
      </c>
      <c r="H4881" s="336">
        <v>74549.720862304806</v>
      </c>
      <c r="I4881" s="336">
        <v>2227.6</v>
      </c>
      <c r="J4881" s="336"/>
      <c r="K4881" s="336"/>
      <c r="L4881" s="337">
        <f t="shared" si="229"/>
        <v>13.38655429382381</v>
      </c>
      <c r="M4881" s="337">
        <f t="shared" si="230"/>
        <v>0.4</v>
      </c>
    </row>
    <row r="4882" spans="1:13">
      <c r="A4882" s="334" t="s">
        <v>985</v>
      </c>
      <c r="B4882" s="334" t="s">
        <v>52</v>
      </c>
      <c r="C4882" s="334" t="s">
        <v>52</v>
      </c>
      <c r="D4882" s="334" t="s">
        <v>1537</v>
      </c>
      <c r="E4882" s="334" t="s">
        <v>1041</v>
      </c>
      <c r="F4882" s="334" t="str">
        <f t="shared" si="231"/>
        <v>Dhaka FR Non-PNP</v>
      </c>
      <c r="G4882" s="338">
        <v>1385986</v>
      </c>
      <c r="H4882" s="336">
        <v>206300.38327904511</v>
      </c>
      <c r="I4882" s="336">
        <v>5543.9440000000004</v>
      </c>
      <c r="J4882" s="336"/>
      <c r="K4882" s="336"/>
      <c r="L4882" s="337">
        <f t="shared" si="229"/>
        <v>14.88473788905841</v>
      </c>
      <c r="M4882" s="337">
        <f t="shared" si="230"/>
        <v>0.4</v>
      </c>
    </row>
    <row r="4883" spans="1:13">
      <c r="A4883" s="334" t="s">
        <v>1569</v>
      </c>
      <c r="B4883" s="334" t="s">
        <v>173</v>
      </c>
      <c r="C4883" s="334" t="s">
        <v>52</v>
      </c>
      <c r="D4883" s="334" t="s">
        <v>1537</v>
      </c>
      <c r="E4883" s="334" t="s">
        <v>1041</v>
      </c>
      <c r="F4883" s="334" t="str">
        <f t="shared" si="231"/>
        <v>Dhaka FR Non-PNP</v>
      </c>
      <c r="G4883" s="338">
        <v>1025577</v>
      </c>
      <c r="H4883" s="336">
        <v>152820.34334494884</v>
      </c>
      <c r="I4883" s="336">
        <v>4102.308</v>
      </c>
      <c r="J4883" s="336"/>
      <c r="K4883" s="336"/>
      <c r="L4883" s="337">
        <f t="shared" si="229"/>
        <v>14.900913665668092</v>
      </c>
      <c r="M4883" s="337">
        <f t="shared" si="230"/>
        <v>0.4</v>
      </c>
    </row>
    <row r="4884" spans="1:13">
      <c r="A4884" s="334" t="s">
        <v>983</v>
      </c>
      <c r="B4884" s="334" t="s">
        <v>189</v>
      </c>
      <c r="C4884" s="334" t="s">
        <v>189</v>
      </c>
      <c r="D4884" s="334" t="s">
        <v>1537</v>
      </c>
      <c r="E4884" s="334" t="s">
        <v>1041</v>
      </c>
      <c r="F4884" s="334" t="str">
        <f t="shared" si="231"/>
        <v>Barishal FR Non-PNP</v>
      </c>
      <c r="G4884" s="338">
        <v>2601357</v>
      </c>
      <c r="H4884" s="336">
        <v>408784.01261684555</v>
      </c>
      <c r="I4884" s="336">
        <v>10405.428</v>
      </c>
      <c r="J4884" s="336"/>
      <c r="K4884" s="336"/>
      <c r="L4884" s="337">
        <f t="shared" si="229"/>
        <v>15.714260388591244</v>
      </c>
      <c r="M4884" s="337">
        <f t="shared" si="230"/>
        <v>0.4</v>
      </c>
    </row>
    <row r="4885" spans="1:13">
      <c r="A4885" s="334" t="s">
        <v>1290</v>
      </c>
      <c r="B4885" s="334" t="s">
        <v>156</v>
      </c>
      <c r="C4885" s="334" t="s">
        <v>159</v>
      </c>
      <c r="D4885" s="334" t="s">
        <v>1537</v>
      </c>
      <c r="E4885" s="334" t="s">
        <v>1041</v>
      </c>
      <c r="F4885" s="334" t="str">
        <f t="shared" si="231"/>
        <v>Khulna FR Non-PNP</v>
      </c>
      <c r="G4885" s="338">
        <v>692953</v>
      </c>
      <c r="H4885" s="336">
        <v>93808.20203874963</v>
      </c>
      <c r="I4885" s="336">
        <v>2771.8119999999999</v>
      </c>
      <c r="J4885" s="336"/>
      <c r="K4885" s="336"/>
      <c r="L4885" s="337">
        <f t="shared" si="229"/>
        <v>13.537455215396951</v>
      </c>
      <c r="M4885" s="337">
        <f t="shared" si="230"/>
        <v>0.4</v>
      </c>
    </row>
    <row r="4886" spans="1:13">
      <c r="A4886" s="334" t="s">
        <v>980</v>
      </c>
      <c r="B4886" s="334" t="s">
        <v>52</v>
      </c>
      <c r="C4886" s="334" t="s">
        <v>52</v>
      </c>
      <c r="D4886" s="334" t="s">
        <v>1537</v>
      </c>
      <c r="E4886" s="334" t="s">
        <v>1041</v>
      </c>
      <c r="F4886" s="334" t="str">
        <f t="shared" si="231"/>
        <v>Dhaka FR Non-PNP</v>
      </c>
      <c r="G4886" s="338">
        <v>1989789</v>
      </c>
      <c r="H4886" s="336">
        <v>295667.48089722905</v>
      </c>
      <c r="I4886" s="336">
        <v>7959.1559999999999</v>
      </c>
      <c r="J4886" s="336"/>
      <c r="K4886" s="336"/>
      <c r="L4886" s="337">
        <f t="shared" si="229"/>
        <v>14.85923788387759</v>
      </c>
      <c r="M4886" s="337">
        <f t="shared" si="230"/>
        <v>0.4</v>
      </c>
    </row>
    <row r="4887" spans="1:13">
      <c r="A4887" s="334" t="s">
        <v>967</v>
      </c>
      <c r="B4887" s="334" t="s">
        <v>1006</v>
      </c>
      <c r="C4887" s="334" t="s">
        <v>159</v>
      </c>
      <c r="D4887" s="334" t="s">
        <v>1537</v>
      </c>
      <c r="E4887" s="334" t="s">
        <v>1041</v>
      </c>
      <c r="F4887" s="334" t="str">
        <f t="shared" si="231"/>
        <v>Khulna FR Non-PNP</v>
      </c>
      <c r="G4887" s="338">
        <v>4026643</v>
      </c>
      <c r="H4887" s="336">
        <v>717081.45640544954</v>
      </c>
      <c r="I4887" s="336">
        <v>16106.572</v>
      </c>
      <c r="J4887" s="336"/>
      <c r="K4887" s="336"/>
      <c r="L4887" s="337">
        <f t="shared" si="229"/>
        <v>17.808418983392606</v>
      </c>
      <c r="M4887" s="337">
        <f t="shared" si="230"/>
        <v>0.4</v>
      </c>
    </row>
    <row r="4888" spans="1:13">
      <c r="A4888" s="334" t="s">
        <v>996</v>
      </c>
      <c r="B4888" s="334" t="s">
        <v>48</v>
      </c>
      <c r="C4888" s="334" t="s">
        <v>18</v>
      </c>
      <c r="D4888" s="334" t="s">
        <v>1537</v>
      </c>
      <c r="E4888" s="334" t="s">
        <v>1041</v>
      </c>
      <c r="F4888" s="334" t="str">
        <f t="shared" si="231"/>
        <v>Mymensingh FR Non-PNP</v>
      </c>
      <c r="G4888" s="338">
        <v>996675</v>
      </c>
      <c r="H4888" s="336">
        <v>154257.71043853991</v>
      </c>
      <c r="I4888" s="336">
        <v>3986.7000000000003</v>
      </c>
      <c r="J4888" s="336"/>
      <c r="K4888" s="336"/>
      <c r="L4888" s="337">
        <f t="shared" si="229"/>
        <v>15.477232843057157</v>
      </c>
      <c r="M4888" s="337">
        <f t="shared" si="230"/>
        <v>0.4</v>
      </c>
    </row>
    <row r="4889" spans="1:13">
      <c r="A4889" s="334" t="s">
        <v>1280</v>
      </c>
      <c r="B4889" s="334" t="s">
        <v>52</v>
      </c>
      <c r="C4889" s="334" t="s">
        <v>52</v>
      </c>
      <c r="D4889" s="334" t="s">
        <v>1537</v>
      </c>
      <c r="E4889" s="334" t="s">
        <v>1041</v>
      </c>
      <c r="F4889" s="334" t="str">
        <f t="shared" si="231"/>
        <v>Dhaka FR Non-PNP</v>
      </c>
      <c r="G4889" s="338">
        <v>1818863</v>
      </c>
      <c r="H4889" s="336">
        <v>264824.43050838751</v>
      </c>
      <c r="I4889" s="336">
        <v>1.4551915228366852E-11</v>
      </c>
      <c r="J4889" s="336"/>
      <c r="K4889" s="336"/>
      <c r="L4889" s="337">
        <f t="shared" si="229"/>
        <v>14.559888815616542</v>
      </c>
      <c r="M4889" s="337">
        <f t="shared" si="230"/>
        <v>8.0005559673086163E-16</v>
      </c>
    </row>
    <row r="4890" spans="1:13">
      <c r="A4890" s="334" t="s">
        <v>1120</v>
      </c>
      <c r="B4890" s="334" t="s">
        <v>606</v>
      </c>
      <c r="C4890" s="334" t="s">
        <v>107</v>
      </c>
      <c r="D4890" s="334" t="s">
        <v>1537</v>
      </c>
      <c r="E4890" s="334" t="s">
        <v>1041</v>
      </c>
      <c r="F4890" s="334" t="str">
        <f t="shared" si="231"/>
        <v>Rajshahi FR Non-PNP</v>
      </c>
      <c r="G4890" s="338">
        <v>758230</v>
      </c>
      <c r="H4890" s="336">
        <v>92951.720581193091</v>
      </c>
      <c r="I4890" s="336">
        <v>3032.92</v>
      </c>
      <c r="J4890" s="336"/>
      <c r="K4890" s="336"/>
      <c r="L4890" s="337">
        <f t="shared" si="229"/>
        <v>12.259040209592484</v>
      </c>
      <c r="M4890" s="337">
        <f t="shared" si="230"/>
        <v>0.4</v>
      </c>
    </row>
    <row r="4891" spans="1:13">
      <c r="A4891" s="334" t="s">
        <v>1162</v>
      </c>
      <c r="B4891" s="334" t="s">
        <v>1163</v>
      </c>
      <c r="C4891" s="334" t="s">
        <v>159</v>
      </c>
      <c r="D4891" s="334" t="s">
        <v>1537</v>
      </c>
      <c r="E4891" s="334" t="s">
        <v>1041</v>
      </c>
      <c r="F4891" s="334" t="str">
        <f t="shared" si="231"/>
        <v>Khulna FR Non-PNP</v>
      </c>
      <c r="G4891" s="338">
        <v>1171036</v>
      </c>
      <c r="H4891" s="336">
        <v>160021.96214178999</v>
      </c>
      <c r="I4891" s="336">
        <v>4684.1440000000002</v>
      </c>
      <c r="J4891" s="336"/>
      <c r="K4891" s="336"/>
      <c r="L4891" s="337">
        <f t="shared" si="229"/>
        <v>13.664990840741872</v>
      </c>
      <c r="M4891" s="337">
        <f t="shared" si="230"/>
        <v>0.4</v>
      </c>
    </row>
    <row r="4892" spans="1:13">
      <c r="A4892" s="334" t="s">
        <v>1291</v>
      </c>
      <c r="B4892" s="334" t="s">
        <v>1139</v>
      </c>
      <c r="C4892" s="334" t="s">
        <v>189</v>
      </c>
      <c r="D4892" s="334" t="s">
        <v>1537</v>
      </c>
      <c r="E4892" s="334" t="s">
        <v>1041</v>
      </c>
      <c r="F4892" s="334" t="str">
        <f t="shared" si="231"/>
        <v>Barishal FR Non-PNP</v>
      </c>
      <c r="G4892" s="338">
        <v>1718023</v>
      </c>
      <c r="H4892" s="336">
        <v>274904.61845092603</v>
      </c>
      <c r="I4892" s="336">
        <v>6872.0920000000006</v>
      </c>
      <c r="J4892" s="336"/>
      <c r="K4892" s="336"/>
      <c r="L4892" s="337">
        <f t="shared" si="229"/>
        <v>16.001218752655003</v>
      </c>
      <c r="M4892" s="337">
        <f t="shared" si="230"/>
        <v>0.4</v>
      </c>
    </row>
    <row r="4893" spans="1:13">
      <c r="A4893" s="334" t="s">
        <v>1285</v>
      </c>
      <c r="B4893" s="334" t="s">
        <v>156</v>
      </c>
      <c r="C4893" s="334" t="s">
        <v>159</v>
      </c>
      <c r="D4893" s="334" t="s">
        <v>1537</v>
      </c>
      <c r="E4893" s="334" t="s">
        <v>1041</v>
      </c>
      <c r="F4893" s="334" t="str">
        <f t="shared" si="231"/>
        <v>Khulna FR Non-PNP</v>
      </c>
      <c r="G4893" s="338">
        <v>2130752</v>
      </c>
      <c r="H4893" s="336">
        <v>333311.99810740992</v>
      </c>
      <c r="I4893" s="336">
        <v>8523.0079999999998</v>
      </c>
      <c r="J4893" s="336"/>
      <c r="K4893" s="336"/>
      <c r="L4893" s="337">
        <f t="shared" si="229"/>
        <v>15.642927853988164</v>
      </c>
      <c r="M4893" s="337">
        <f t="shared" si="230"/>
        <v>0.4</v>
      </c>
    </row>
    <row r="4894" spans="1:13">
      <c r="A4894" s="334" t="s">
        <v>1132</v>
      </c>
      <c r="B4894" s="334" t="s">
        <v>195</v>
      </c>
      <c r="C4894" s="334" t="s">
        <v>195</v>
      </c>
      <c r="D4894" s="334" t="s">
        <v>1537</v>
      </c>
      <c r="E4894" s="334" t="s">
        <v>1041</v>
      </c>
      <c r="F4894" s="334" t="str">
        <f t="shared" si="231"/>
        <v>Chattogram FR Non-PNP</v>
      </c>
      <c r="G4894" s="338">
        <v>1861080</v>
      </c>
      <c r="H4894" s="336">
        <v>230318.54214689432</v>
      </c>
      <c r="I4894" s="336">
        <v>7444.32</v>
      </c>
      <c r="J4894" s="336"/>
      <c r="K4894" s="336"/>
      <c r="L4894" s="337">
        <f t="shared" si="229"/>
        <v>12.375531527225823</v>
      </c>
      <c r="M4894" s="337">
        <f t="shared" si="230"/>
        <v>0.4</v>
      </c>
    </row>
    <row r="4895" spans="1:13">
      <c r="A4895" s="334" t="s">
        <v>1274</v>
      </c>
      <c r="B4895" s="334" t="s">
        <v>52</v>
      </c>
      <c r="C4895" s="334" t="s">
        <v>52</v>
      </c>
      <c r="D4895" s="334" t="s">
        <v>1537</v>
      </c>
      <c r="E4895" s="334" t="s">
        <v>1041</v>
      </c>
      <c r="F4895" s="334" t="str">
        <f t="shared" si="231"/>
        <v>Dhaka FR Non-PNP</v>
      </c>
      <c r="G4895" s="338">
        <v>3725116</v>
      </c>
      <c r="H4895" s="336">
        <v>577568.5627135121</v>
      </c>
      <c r="I4895" s="336">
        <v>0</v>
      </c>
      <c r="J4895" s="336"/>
      <c r="K4895" s="336"/>
      <c r="L4895" s="337">
        <f t="shared" si="229"/>
        <v>15.504713483110649</v>
      </c>
      <c r="M4895" s="337">
        <f t="shared" si="230"/>
        <v>0</v>
      </c>
    </row>
    <row r="4896" spans="1:13">
      <c r="A4896" s="334" t="s">
        <v>1273</v>
      </c>
      <c r="B4896" s="334" t="s">
        <v>52</v>
      </c>
      <c r="C4896" s="334" t="s">
        <v>52</v>
      </c>
      <c r="D4896" s="334" t="s">
        <v>1537</v>
      </c>
      <c r="E4896" s="334" t="s">
        <v>1041</v>
      </c>
      <c r="F4896" s="334" t="str">
        <f t="shared" si="231"/>
        <v>Dhaka FR Non-PNP</v>
      </c>
      <c r="G4896" s="338">
        <v>3521057</v>
      </c>
      <c r="H4896" s="336">
        <v>501783.97107188508</v>
      </c>
      <c r="I4896" s="336">
        <v>14084.228000000001</v>
      </c>
      <c r="J4896" s="336"/>
      <c r="K4896" s="336"/>
      <c r="L4896" s="337">
        <f t="shared" si="229"/>
        <v>14.250947118205842</v>
      </c>
      <c r="M4896" s="337">
        <f t="shared" si="230"/>
        <v>0.4</v>
      </c>
    </row>
    <row r="4897" spans="1:13">
      <c r="A4897" s="334" t="s">
        <v>1067</v>
      </c>
      <c r="B4897" s="334" t="s">
        <v>1068</v>
      </c>
      <c r="C4897" s="334" t="s">
        <v>159</v>
      </c>
      <c r="D4897" s="334" t="s">
        <v>1537</v>
      </c>
      <c r="E4897" s="334" t="s">
        <v>1041</v>
      </c>
      <c r="F4897" s="334" t="str">
        <f t="shared" si="231"/>
        <v>Khulna FR Non-PNP</v>
      </c>
      <c r="G4897" s="338">
        <v>1118491</v>
      </c>
      <c r="H4897" s="336">
        <v>174418.97963485942</v>
      </c>
      <c r="I4897" s="336">
        <v>4473.9639999999999</v>
      </c>
      <c r="J4897" s="336"/>
      <c r="K4897" s="336"/>
      <c r="L4897" s="337">
        <f t="shared" si="229"/>
        <v>15.594133491897514</v>
      </c>
      <c r="M4897" s="337">
        <f t="shared" si="230"/>
        <v>0.4</v>
      </c>
    </row>
    <row r="4898" spans="1:13">
      <c r="A4898" s="334" t="s">
        <v>1108</v>
      </c>
      <c r="B4898" s="334" t="s">
        <v>52</v>
      </c>
      <c r="C4898" s="334" t="s">
        <v>52</v>
      </c>
      <c r="D4898" s="334" t="s">
        <v>1537</v>
      </c>
      <c r="E4898" s="334" t="s">
        <v>1041</v>
      </c>
      <c r="F4898" s="334" t="str">
        <f t="shared" si="231"/>
        <v>Dhaka FR Non-PNP</v>
      </c>
      <c r="G4898" s="338">
        <v>1857618</v>
      </c>
      <c r="H4898" s="336">
        <v>303092.75760527526</v>
      </c>
      <c r="I4898" s="336">
        <v>-7.2759576141834259E-12</v>
      </c>
      <c r="J4898" s="336"/>
      <c r="K4898" s="336"/>
      <c r="L4898" s="337">
        <f t="shared" si="229"/>
        <v>16.316204817420765</v>
      </c>
      <c r="M4898" s="337">
        <f t="shared" si="230"/>
        <v>-3.9168212270679042E-16</v>
      </c>
    </row>
    <row r="4899" spans="1:13">
      <c r="A4899" s="334" t="s">
        <v>1072</v>
      </c>
      <c r="B4899" s="334" t="s">
        <v>52</v>
      </c>
      <c r="C4899" s="334" t="s">
        <v>52</v>
      </c>
      <c r="D4899" s="334" t="s">
        <v>1537</v>
      </c>
      <c r="E4899" s="334" t="s">
        <v>1041</v>
      </c>
      <c r="F4899" s="334" t="str">
        <f t="shared" si="231"/>
        <v>Dhaka FR Non-PNP</v>
      </c>
      <c r="G4899" s="338">
        <v>860446</v>
      </c>
      <c r="H4899" s="336">
        <v>116358.49793208585</v>
      </c>
      <c r="I4899" s="336">
        <v>3441.7840000000001</v>
      </c>
      <c r="J4899" s="336"/>
      <c r="K4899" s="336"/>
      <c r="L4899" s="337">
        <f t="shared" si="229"/>
        <v>13.523044785156285</v>
      </c>
      <c r="M4899" s="337">
        <f t="shared" si="230"/>
        <v>0.4</v>
      </c>
    </row>
    <row r="4900" spans="1:13">
      <c r="A4900" s="334" t="s">
        <v>1198</v>
      </c>
      <c r="B4900" s="334" t="s">
        <v>325</v>
      </c>
      <c r="C4900" s="334" t="s">
        <v>389</v>
      </c>
      <c r="D4900" s="334" t="s">
        <v>1537</v>
      </c>
      <c r="E4900" s="334" t="s">
        <v>1041</v>
      </c>
      <c r="F4900" s="334" t="str">
        <f t="shared" si="231"/>
        <v>Rangpur FR Non-PNP</v>
      </c>
      <c r="G4900" s="338">
        <v>1135144</v>
      </c>
      <c r="H4900" s="336">
        <v>96683.971316824318</v>
      </c>
      <c r="I4900" s="336">
        <v>4540.576</v>
      </c>
      <c r="J4900" s="336"/>
      <c r="K4900" s="336"/>
      <c r="L4900" s="337">
        <f t="shared" si="229"/>
        <v>8.5173309568499089</v>
      </c>
      <c r="M4900" s="337">
        <f t="shared" si="230"/>
        <v>0.4</v>
      </c>
    </row>
    <row r="4901" spans="1:13">
      <c r="A4901" s="334" t="s">
        <v>1200</v>
      </c>
      <c r="B4901" s="334" t="s">
        <v>103</v>
      </c>
      <c r="C4901" s="334" t="s">
        <v>52</v>
      </c>
      <c r="D4901" s="334" t="s">
        <v>1537</v>
      </c>
      <c r="E4901" s="334" t="s">
        <v>1041</v>
      </c>
      <c r="F4901" s="334" t="str">
        <f t="shared" si="231"/>
        <v>Dhaka FR Non-PNP</v>
      </c>
      <c r="G4901" s="338">
        <v>1538568</v>
      </c>
      <c r="H4901" s="336">
        <v>235062.88362479254</v>
      </c>
      <c r="I4901" s="336">
        <v>6154.2719999999999</v>
      </c>
      <c r="J4901" s="336"/>
      <c r="K4901" s="336"/>
      <c r="L4901" s="337">
        <f t="shared" si="229"/>
        <v>15.278030195921957</v>
      </c>
      <c r="M4901" s="337">
        <f t="shared" si="230"/>
        <v>0.4</v>
      </c>
    </row>
    <row r="4902" spans="1:13">
      <c r="A4902" s="334" t="s">
        <v>1049</v>
      </c>
      <c r="B4902" s="334" t="s">
        <v>79</v>
      </c>
      <c r="C4902" s="334" t="s">
        <v>52</v>
      </c>
      <c r="D4902" s="334" t="s">
        <v>1537</v>
      </c>
      <c r="E4902" s="334" t="s">
        <v>1041</v>
      </c>
      <c r="F4902" s="334" t="str">
        <f t="shared" si="231"/>
        <v>Dhaka FR Non-PNP</v>
      </c>
      <c r="G4902" s="338">
        <v>1796541</v>
      </c>
      <c r="H4902" s="336">
        <v>248650.07278700641</v>
      </c>
      <c r="I4902" s="336">
        <v>9599.3371501650399</v>
      </c>
      <c r="J4902" s="336"/>
      <c r="K4902" s="336"/>
      <c r="L4902" s="337">
        <f t="shared" si="229"/>
        <v>13.840489740395927</v>
      </c>
      <c r="M4902" s="337">
        <f t="shared" si="230"/>
        <v>0.53432329961659886</v>
      </c>
    </row>
    <row r="4903" spans="1:13">
      <c r="A4903" s="334" t="s">
        <v>1144</v>
      </c>
      <c r="B4903" s="334" t="s">
        <v>211</v>
      </c>
      <c r="C4903" s="334" t="s">
        <v>189</v>
      </c>
      <c r="D4903" s="334" t="s">
        <v>1537</v>
      </c>
      <c r="E4903" s="334" t="s">
        <v>1041</v>
      </c>
      <c r="F4903" s="334" t="str">
        <f t="shared" si="231"/>
        <v>Barishal FR Non-PNP</v>
      </c>
      <c r="G4903" s="338">
        <v>1572107</v>
      </c>
      <c r="H4903" s="336">
        <v>223099.43798384414</v>
      </c>
      <c r="I4903" s="336">
        <v>6288.4279999999999</v>
      </c>
      <c r="J4903" s="336"/>
      <c r="K4903" s="336"/>
      <c r="L4903" s="337">
        <f t="shared" si="229"/>
        <v>14.191110273273011</v>
      </c>
      <c r="M4903" s="337">
        <f t="shared" si="230"/>
        <v>0.4</v>
      </c>
    </row>
    <row r="4904" spans="1:13">
      <c r="A4904" s="334" t="s">
        <v>1133</v>
      </c>
      <c r="B4904" s="334" t="s">
        <v>389</v>
      </c>
      <c r="C4904" s="334" t="s">
        <v>389</v>
      </c>
      <c r="D4904" s="334" t="s">
        <v>1537</v>
      </c>
      <c r="E4904" s="334" t="s">
        <v>1041</v>
      </c>
      <c r="F4904" s="334" t="str">
        <f t="shared" si="231"/>
        <v>Rangpur FR Non-PNP</v>
      </c>
      <c r="G4904" s="338">
        <v>1248993</v>
      </c>
      <c r="H4904" s="336">
        <v>179320.38130833462</v>
      </c>
      <c r="I4904" s="336">
        <v>4995.9719999999998</v>
      </c>
      <c r="J4904" s="336"/>
      <c r="K4904" s="336"/>
      <c r="L4904" s="337">
        <f t="shared" si="229"/>
        <v>14.357196662297916</v>
      </c>
      <c r="M4904" s="337">
        <f t="shared" si="230"/>
        <v>0.4</v>
      </c>
    </row>
    <row r="4905" spans="1:13">
      <c r="A4905" s="334" t="s">
        <v>1292</v>
      </c>
      <c r="B4905" s="334" t="s">
        <v>52</v>
      </c>
      <c r="C4905" s="334" t="s">
        <v>52</v>
      </c>
      <c r="D4905" s="334" t="s">
        <v>1537</v>
      </c>
      <c r="E4905" s="334" t="s">
        <v>1041</v>
      </c>
      <c r="F4905" s="334" t="str">
        <f t="shared" si="231"/>
        <v>Dhaka FR Non-PNP</v>
      </c>
      <c r="G4905" s="338">
        <v>2278952</v>
      </c>
      <c r="H4905" s="336">
        <v>359289.85099769849</v>
      </c>
      <c r="I4905" s="336">
        <v>9115.8080000000009</v>
      </c>
      <c r="J4905" s="336"/>
      <c r="K4905" s="336"/>
      <c r="L4905" s="337">
        <f t="shared" si="229"/>
        <v>15.765573430142386</v>
      </c>
      <c r="M4905" s="337">
        <f t="shared" si="230"/>
        <v>0.4</v>
      </c>
    </row>
    <row r="4906" spans="1:13">
      <c r="A4906" s="334" t="s">
        <v>1252</v>
      </c>
      <c r="B4906" s="334" t="s">
        <v>192</v>
      </c>
      <c r="C4906" s="334" t="s">
        <v>52</v>
      </c>
      <c r="D4906" s="334" t="s">
        <v>1537</v>
      </c>
      <c r="E4906" s="334" t="s">
        <v>1041</v>
      </c>
      <c r="F4906" s="334" t="str">
        <f t="shared" si="231"/>
        <v>Dhaka FR Non-PNP</v>
      </c>
      <c r="G4906" s="338">
        <v>1324736</v>
      </c>
      <c r="H4906" s="336">
        <v>221278.54124323087</v>
      </c>
      <c r="I4906" s="336">
        <v>0</v>
      </c>
      <c r="J4906" s="336"/>
      <c r="K4906" s="336"/>
      <c r="L4906" s="337">
        <f t="shared" si="229"/>
        <v>16.703595376228233</v>
      </c>
      <c r="M4906" s="337">
        <f t="shared" si="230"/>
        <v>0</v>
      </c>
    </row>
    <row r="4907" spans="1:13">
      <c r="A4907" s="334" t="s">
        <v>1294</v>
      </c>
      <c r="B4907" s="334" t="s">
        <v>52</v>
      </c>
      <c r="C4907" s="334" t="s">
        <v>52</v>
      </c>
      <c r="D4907" s="334" t="s">
        <v>1537</v>
      </c>
      <c r="E4907" s="334" t="s">
        <v>1041</v>
      </c>
      <c r="F4907" s="334" t="str">
        <f t="shared" si="231"/>
        <v>Dhaka FR Non-PNP</v>
      </c>
      <c r="G4907" s="338">
        <v>779132</v>
      </c>
      <c r="H4907" s="336">
        <v>110012.25382617145</v>
      </c>
      <c r="I4907" s="336">
        <v>3116.5280000000002</v>
      </c>
      <c r="J4907" s="336"/>
      <c r="K4907" s="336"/>
      <c r="L4907" s="337">
        <f t="shared" si="229"/>
        <v>14.11984796236985</v>
      </c>
      <c r="M4907" s="337">
        <f t="shared" si="230"/>
        <v>0.4</v>
      </c>
    </row>
    <row r="4908" spans="1:13">
      <c r="A4908" s="334" t="s">
        <v>1262</v>
      </c>
      <c r="B4908" s="334" t="s">
        <v>79</v>
      </c>
      <c r="C4908" s="334" t="s">
        <v>52</v>
      </c>
      <c r="D4908" s="334" t="s">
        <v>1537</v>
      </c>
      <c r="E4908" s="334" t="s">
        <v>1041</v>
      </c>
      <c r="F4908" s="334" t="str">
        <f t="shared" si="231"/>
        <v>Dhaka FR Non-PNP</v>
      </c>
      <c r="G4908" s="338">
        <v>1772988</v>
      </c>
      <c r="H4908" s="336">
        <v>266644.64763399016</v>
      </c>
      <c r="I4908" s="336">
        <v>-2.9103830456733704E-11</v>
      </c>
      <c r="J4908" s="336"/>
      <c r="K4908" s="336"/>
      <c r="L4908" s="337">
        <f t="shared" si="229"/>
        <v>15.039281012279279</v>
      </c>
      <c r="M4908" s="337">
        <f t="shared" si="230"/>
        <v>-1.6415131098875853E-15</v>
      </c>
    </row>
    <row r="4909" spans="1:13">
      <c r="A4909" s="334" t="s">
        <v>1111</v>
      </c>
      <c r="B4909" s="334" t="s">
        <v>52</v>
      </c>
      <c r="C4909" s="334" t="s">
        <v>52</v>
      </c>
      <c r="D4909" s="334" t="s">
        <v>1537</v>
      </c>
      <c r="E4909" s="334" t="s">
        <v>1041</v>
      </c>
      <c r="F4909" s="334" t="str">
        <f t="shared" si="231"/>
        <v>Dhaka FR Non-PNP</v>
      </c>
      <c r="G4909" s="338">
        <v>1878207</v>
      </c>
      <c r="H4909" s="336">
        <v>291731.69308908103</v>
      </c>
      <c r="I4909" s="336">
        <v>7512.8280000000004</v>
      </c>
      <c r="J4909" s="336"/>
      <c r="K4909" s="336"/>
      <c r="L4909" s="337">
        <f t="shared" si="229"/>
        <v>15.532456917106636</v>
      </c>
      <c r="M4909" s="337">
        <f t="shared" si="230"/>
        <v>0.4</v>
      </c>
    </row>
    <row r="4910" spans="1:13">
      <c r="A4910" s="334" t="s">
        <v>1266</v>
      </c>
      <c r="B4910" s="334" t="s">
        <v>76</v>
      </c>
      <c r="C4910" s="334" t="s">
        <v>195</v>
      </c>
      <c r="D4910" s="334" t="s">
        <v>1537</v>
      </c>
      <c r="E4910" s="334" t="s">
        <v>1041</v>
      </c>
      <c r="F4910" s="334" t="str">
        <f t="shared" si="231"/>
        <v>Chattogram FR Non-PNP</v>
      </c>
      <c r="G4910" s="338">
        <v>3593146</v>
      </c>
      <c r="H4910" s="336">
        <v>608895.47759761801</v>
      </c>
      <c r="I4910" s="336">
        <v>14372.584000000001</v>
      </c>
      <c r="J4910" s="336"/>
      <c r="K4910" s="336"/>
      <c r="L4910" s="337">
        <f t="shared" si="229"/>
        <v>16.946026618390071</v>
      </c>
      <c r="M4910" s="337">
        <f t="shared" si="230"/>
        <v>0.4</v>
      </c>
    </row>
    <row r="4911" spans="1:13">
      <c r="A4911" s="334" t="s">
        <v>1152</v>
      </c>
      <c r="B4911" s="334" t="s">
        <v>52</v>
      </c>
      <c r="C4911" s="334" t="s">
        <v>52</v>
      </c>
      <c r="D4911" s="334" t="s">
        <v>1537</v>
      </c>
      <c r="E4911" s="334" t="s">
        <v>1041</v>
      </c>
      <c r="F4911" s="334" t="str">
        <f t="shared" si="231"/>
        <v>Dhaka FR Non-PNP</v>
      </c>
      <c r="G4911" s="338">
        <v>1786752</v>
      </c>
      <c r="H4911" s="336">
        <v>264714.44162771967</v>
      </c>
      <c r="I4911" s="336">
        <v>7147.0079999999998</v>
      </c>
      <c r="J4911" s="336"/>
      <c r="K4911" s="336"/>
      <c r="L4911" s="337">
        <f t="shared" si="229"/>
        <v>14.815399206365498</v>
      </c>
      <c r="M4911" s="337">
        <f t="shared" si="230"/>
        <v>0.4</v>
      </c>
    </row>
    <row r="4912" spans="1:13">
      <c r="A4912" s="334" t="s">
        <v>1180</v>
      </c>
      <c r="B4912" s="334" t="s">
        <v>52</v>
      </c>
      <c r="C4912" s="334" t="s">
        <v>52</v>
      </c>
      <c r="D4912" s="334" t="s">
        <v>1537</v>
      </c>
      <c r="E4912" s="334" t="s">
        <v>1041</v>
      </c>
      <c r="F4912" s="334" t="str">
        <f t="shared" si="231"/>
        <v>Dhaka FR Non-PNP</v>
      </c>
      <c r="G4912" s="338">
        <v>2579230</v>
      </c>
      <c r="H4912" s="336">
        <v>389227.23295077297</v>
      </c>
      <c r="I4912" s="336">
        <v>43105.04709839751</v>
      </c>
      <c r="J4912" s="336"/>
      <c r="K4912" s="336"/>
      <c r="L4912" s="337">
        <f t="shared" si="229"/>
        <v>15.090830711133671</v>
      </c>
      <c r="M4912" s="337">
        <f t="shared" si="230"/>
        <v>1.6712370396745349</v>
      </c>
    </row>
    <row r="4913" spans="1:13">
      <c r="A4913" s="334" t="s">
        <v>1101</v>
      </c>
      <c r="B4913" s="334" t="s">
        <v>18</v>
      </c>
      <c r="C4913" s="334" t="s">
        <v>18</v>
      </c>
      <c r="D4913" s="334" t="s">
        <v>1537</v>
      </c>
      <c r="E4913" s="334" t="s">
        <v>1041</v>
      </c>
      <c r="F4913" s="334" t="str">
        <f t="shared" si="231"/>
        <v>Mymensingh FR Non-PNP</v>
      </c>
      <c r="G4913" s="338">
        <v>1294335</v>
      </c>
      <c r="H4913" s="336">
        <v>191223.36626591548</v>
      </c>
      <c r="I4913" s="336">
        <v>5177.34</v>
      </c>
      <c r="J4913" s="336"/>
      <c r="K4913" s="336"/>
      <c r="L4913" s="337">
        <f t="shared" si="229"/>
        <v>14.773869691070354</v>
      </c>
      <c r="M4913" s="337">
        <f t="shared" si="230"/>
        <v>0.4</v>
      </c>
    </row>
    <row r="4914" spans="1:13">
      <c r="A4914" s="334" t="s">
        <v>1062</v>
      </c>
      <c r="B4914" s="334" t="s">
        <v>195</v>
      </c>
      <c r="C4914" s="334" t="s">
        <v>195</v>
      </c>
      <c r="D4914" s="334" t="s">
        <v>1537</v>
      </c>
      <c r="E4914" s="334" t="s">
        <v>1041</v>
      </c>
      <c r="F4914" s="334" t="str">
        <f t="shared" si="231"/>
        <v>Chattogram FR Non-PNP</v>
      </c>
      <c r="G4914" s="338">
        <v>1485341</v>
      </c>
      <c r="H4914" s="336">
        <v>209470.5865028089</v>
      </c>
      <c r="I4914" s="336">
        <v>5941.3640000000005</v>
      </c>
      <c r="J4914" s="336"/>
      <c r="K4914" s="336"/>
      <c r="L4914" s="337">
        <f t="shared" si="229"/>
        <v>14.102525043260025</v>
      </c>
      <c r="M4914" s="337">
        <f t="shared" si="230"/>
        <v>0.4</v>
      </c>
    </row>
    <row r="4915" spans="1:13">
      <c r="A4915" s="334" t="s">
        <v>1299</v>
      </c>
      <c r="B4915" s="334" t="s">
        <v>1071</v>
      </c>
      <c r="C4915" s="334" t="s">
        <v>159</v>
      </c>
      <c r="D4915" s="334" t="s">
        <v>1537</v>
      </c>
      <c r="E4915" s="334" t="s">
        <v>1041</v>
      </c>
      <c r="F4915" s="334" t="str">
        <f t="shared" si="231"/>
        <v>Khulna FR Non-PNP</v>
      </c>
      <c r="G4915" s="338">
        <v>1440407</v>
      </c>
      <c r="H4915" s="336">
        <v>249958.9674045743</v>
      </c>
      <c r="I4915" s="336">
        <v>5761.6279999999997</v>
      </c>
      <c r="J4915" s="336"/>
      <c r="K4915" s="336"/>
      <c r="L4915" s="337">
        <f t="shared" si="229"/>
        <v>17.353356891807266</v>
      </c>
      <c r="M4915" s="337">
        <f t="shared" si="230"/>
        <v>0.4</v>
      </c>
    </row>
    <row r="4916" spans="1:13">
      <c r="A4916" s="334" t="s">
        <v>1260</v>
      </c>
      <c r="B4916" s="334" t="s">
        <v>52</v>
      </c>
      <c r="C4916" s="334" t="s">
        <v>52</v>
      </c>
      <c r="D4916" s="334" t="s">
        <v>1537</v>
      </c>
      <c r="E4916" s="334" t="s">
        <v>1041</v>
      </c>
      <c r="F4916" s="334" t="str">
        <f t="shared" si="231"/>
        <v>Dhaka FR Non-PNP</v>
      </c>
      <c r="G4916" s="338">
        <v>2099412</v>
      </c>
      <c r="H4916" s="336">
        <v>331282.38544600981</v>
      </c>
      <c r="I4916" s="336">
        <v>0</v>
      </c>
      <c r="J4916" s="336"/>
      <c r="K4916" s="336"/>
      <c r="L4916" s="337">
        <f t="shared" si="229"/>
        <v>15.779770023511814</v>
      </c>
      <c r="M4916" s="337">
        <f t="shared" si="230"/>
        <v>0</v>
      </c>
    </row>
    <row r="4917" spans="1:13">
      <c r="A4917" s="334" t="s">
        <v>1267</v>
      </c>
      <c r="B4917" s="334" t="s">
        <v>1150</v>
      </c>
      <c r="C4917" s="334" t="s">
        <v>389</v>
      </c>
      <c r="D4917" s="334" t="s">
        <v>1537</v>
      </c>
      <c r="E4917" s="334" t="s">
        <v>1041</v>
      </c>
      <c r="F4917" s="334" t="str">
        <f t="shared" si="231"/>
        <v>Rangpur FR Non-PNP</v>
      </c>
      <c r="G4917" s="338">
        <v>2032439</v>
      </c>
      <c r="H4917" s="336">
        <v>289898.11175655149</v>
      </c>
      <c r="I4917" s="336">
        <v>8129.7560000000003</v>
      </c>
      <c r="J4917" s="336"/>
      <c r="K4917" s="336"/>
      <c r="L4917" s="337">
        <f t="shared" si="229"/>
        <v>14.263557811897504</v>
      </c>
      <c r="M4917" s="337">
        <f t="shared" si="230"/>
        <v>0.4</v>
      </c>
    </row>
    <row r="4918" spans="1:13">
      <c r="A4918" s="334" t="s">
        <v>1070</v>
      </c>
      <c r="B4918" s="334" t="s">
        <v>1071</v>
      </c>
      <c r="C4918" s="334" t="s">
        <v>159</v>
      </c>
      <c r="D4918" s="334" t="s">
        <v>1537</v>
      </c>
      <c r="E4918" s="334" t="s">
        <v>1041</v>
      </c>
      <c r="F4918" s="334" t="str">
        <f t="shared" si="231"/>
        <v>Khulna FR Non-PNP</v>
      </c>
      <c r="G4918" s="338">
        <v>658290</v>
      </c>
      <c r="H4918" s="336">
        <v>95294.060294161434</v>
      </c>
      <c r="I4918" s="336">
        <v>2633.16</v>
      </c>
      <c r="J4918" s="336"/>
      <c r="K4918" s="336"/>
      <c r="L4918" s="337">
        <f t="shared" si="229"/>
        <v>14.475999983922197</v>
      </c>
      <c r="M4918" s="337">
        <f t="shared" si="230"/>
        <v>0.4</v>
      </c>
    </row>
    <row r="4919" spans="1:13">
      <c r="A4919" s="334" t="s">
        <v>1256</v>
      </c>
      <c r="B4919" s="334" t="s">
        <v>52</v>
      </c>
      <c r="C4919" s="334" t="s">
        <v>52</v>
      </c>
      <c r="D4919" s="334" t="s">
        <v>1537</v>
      </c>
      <c r="E4919" s="334" t="s">
        <v>1041</v>
      </c>
      <c r="F4919" s="334" t="str">
        <f t="shared" si="231"/>
        <v>Dhaka FR Non-PNP</v>
      </c>
      <c r="G4919" s="338">
        <v>1660704</v>
      </c>
      <c r="H4919" s="336">
        <v>224478.06545419976</v>
      </c>
      <c r="I4919" s="336">
        <v>6642.8159999999998</v>
      </c>
      <c r="J4919" s="336"/>
      <c r="K4919" s="336"/>
      <c r="L4919" s="337">
        <f t="shared" si="229"/>
        <v>13.5170424984946</v>
      </c>
      <c r="M4919" s="337">
        <f t="shared" si="230"/>
        <v>0.4</v>
      </c>
    </row>
    <row r="4920" spans="1:13">
      <c r="A4920" s="334" t="s">
        <v>1259</v>
      </c>
      <c r="B4920" s="334" t="s">
        <v>195</v>
      </c>
      <c r="C4920" s="334" t="s">
        <v>195</v>
      </c>
      <c r="D4920" s="334" t="s">
        <v>1537</v>
      </c>
      <c r="E4920" s="334" t="s">
        <v>1041</v>
      </c>
      <c r="F4920" s="334" t="str">
        <f t="shared" si="231"/>
        <v>Chattogram FR Non-PNP</v>
      </c>
      <c r="G4920" s="338">
        <v>1629992</v>
      </c>
      <c r="H4920" s="336">
        <v>244328.40263533068</v>
      </c>
      <c r="I4920" s="336">
        <v>6519.9679999999998</v>
      </c>
      <c r="J4920" s="336"/>
      <c r="K4920" s="336"/>
      <c r="L4920" s="337">
        <f t="shared" si="229"/>
        <v>14.989546122639293</v>
      </c>
      <c r="M4920" s="337">
        <f t="shared" si="230"/>
        <v>0.4</v>
      </c>
    </row>
    <row r="4921" spans="1:13">
      <c r="A4921" s="334" t="s">
        <v>1281</v>
      </c>
      <c r="B4921" s="334" t="s">
        <v>323</v>
      </c>
      <c r="C4921" s="334" t="s">
        <v>389</v>
      </c>
      <c r="D4921" s="334" t="s">
        <v>1537</v>
      </c>
      <c r="E4921" s="334" t="s">
        <v>1041</v>
      </c>
      <c r="F4921" s="334" t="str">
        <f t="shared" si="231"/>
        <v>Rangpur FR Non-PNP</v>
      </c>
      <c r="G4921" s="338">
        <v>1329221</v>
      </c>
      <c r="H4921" s="336">
        <v>196000.11136142618</v>
      </c>
      <c r="I4921" s="336">
        <v>5316.884</v>
      </c>
      <c r="J4921" s="336"/>
      <c r="K4921" s="336"/>
      <c r="L4921" s="337">
        <f t="shared" si="229"/>
        <v>14.745487120759165</v>
      </c>
      <c r="M4921" s="337">
        <f t="shared" si="230"/>
        <v>0.4</v>
      </c>
    </row>
    <row r="4922" spans="1:13">
      <c r="A4922" s="334" t="s">
        <v>1121</v>
      </c>
      <c r="B4922" s="334" t="s">
        <v>52</v>
      </c>
      <c r="C4922" s="334" t="s">
        <v>52</v>
      </c>
      <c r="D4922" s="334" t="s">
        <v>1537</v>
      </c>
      <c r="E4922" s="334" t="s">
        <v>1041</v>
      </c>
      <c r="F4922" s="334" t="str">
        <f t="shared" si="231"/>
        <v>Dhaka FR Non-PNP</v>
      </c>
      <c r="G4922" s="338">
        <v>1487248</v>
      </c>
      <c r="H4922" s="336">
        <v>230372.73720211335</v>
      </c>
      <c r="I4922" s="336">
        <v>0</v>
      </c>
      <c r="J4922" s="336"/>
      <c r="K4922" s="336"/>
      <c r="L4922" s="337">
        <f t="shared" si="229"/>
        <v>15.489867002820871</v>
      </c>
      <c r="M4922" s="337">
        <f t="shared" si="230"/>
        <v>0</v>
      </c>
    </row>
    <row r="4923" spans="1:13">
      <c r="A4923" s="334" t="s">
        <v>1135</v>
      </c>
      <c r="B4923" s="334" t="s">
        <v>79</v>
      </c>
      <c r="C4923" s="334" t="s">
        <v>52</v>
      </c>
      <c r="D4923" s="334" t="s">
        <v>1537</v>
      </c>
      <c r="E4923" s="334" t="s">
        <v>1041</v>
      </c>
      <c r="F4923" s="334" t="str">
        <f t="shared" si="231"/>
        <v>Dhaka FR Non-PNP</v>
      </c>
      <c r="G4923" s="338">
        <v>2340852</v>
      </c>
      <c r="H4923" s="336">
        <v>356850.89956776577</v>
      </c>
      <c r="I4923" s="336">
        <v>29854.733858134627</v>
      </c>
      <c r="J4923" s="336"/>
      <c r="K4923" s="336"/>
      <c r="L4923" s="337">
        <f t="shared" si="229"/>
        <v>15.244487885939211</v>
      </c>
      <c r="M4923" s="337">
        <f t="shared" si="230"/>
        <v>1.2753789585217103</v>
      </c>
    </row>
    <row r="4924" spans="1:13">
      <c r="A4924" s="334" t="s">
        <v>1210</v>
      </c>
      <c r="B4924" s="334" t="s">
        <v>512</v>
      </c>
      <c r="C4924" s="334" t="s">
        <v>159</v>
      </c>
      <c r="D4924" s="334" t="s">
        <v>1537</v>
      </c>
      <c r="E4924" s="334" t="s">
        <v>1041</v>
      </c>
      <c r="F4924" s="334" t="str">
        <f t="shared" si="231"/>
        <v>Khulna FR Non-PNP</v>
      </c>
      <c r="G4924" s="338">
        <v>1585526</v>
      </c>
      <c r="H4924" s="336">
        <v>245030.85826763016</v>
      </c>
      <c r="I4924" s="336">
        <v>6342.1040000000003</v>
      </c>
      <c r="J4924" s="336"/>
      <c r="K4924" s="336"/>
      <c r="L4924" s="337">
        <f t="shared" si="229"/>
        <v>15.454231483282529</v>
      </c>
      <c r="M4924" s="337">
        <f t="shared" si="230"/>
        <v>0.4</v>
      </c>
    </row>
    <row r="4925" spans="1:13">
      <c r="A4925" s="334" t="s">
        <v>1167</v>
      </c>
      <c r="B4925" s="334" t="s">
        <v>150</v>
      </c>
      <c r="C4925" s="334" t="s">
        <v>107</v>
      </c>
      <c r="D4925" s="334" t="s">
        <v>1537</v>
      </c>
      <c r="E4925" s="334" t="s">
        <v>1041</v>
      </c>
      <c r="F4925" s="334" t="str">
        <f t="shared" si="231"/>
        <v>Rajshahi FR Non-PNP</v>
      </c>
      <c r="G4925" s="338">
        <v>1061637</v>
      </c>
      <c r="H4925" s="336">
        <v>160994.34313786431</v>
      </c>
      <c r="I4925" s="336">
        <v>4246.5479999999998</v>
      </c>
      <c r="J4925" s="336"/>
      <c r="K4925" s="336"/>
      <c r="L4925" s="337">
        <f t="shared" si="229"/>
        <v>15.164726091673925</v>
      </c>
      <c r="M4925" s="337">
        <f t="shared" si="230"/>
        <v>0.4</v>
      </c>
    </row>
    <row r="4926" spans="1:13">
      <c r="A4926" s="334" t="s">
        <v>1082</v>
      </c>
      <c r="B4926" s="334" t="s">
        <v>226</v>
      </c>
      <c r="C4926" s="334" t="s">
        <v>107</v>
      </c>
      <c r="D4926" s="334" t="s">
        <v>1537</v>
      </c>
      <c r="E4926" s="334" t="s">
        <v>1041</v>
      </c>
      <c r="F4926" s="334" t="str">
        <f t="shared" si="231"/>
        <v>Rajshahi FR Non-PNP</v>
      </c>
      <c r="G4926" s="338">
        <v>845361</v>
      </c>
      <c r="H4926" s="336">
        <v>129683.6328759233</v>
      </c>
      <c r="I4926" s="336">
        <v>3381.444</v>
      </c>
      <c r="J4926" s="336"/>
      <c r="K4926" s="336"/>
      <c r="L4926" s="337">
        <f t="shared" si="229"/>
        <v>15.340621684218139</v>
      </c>
      <c r="M4926" s="337">
        <f t="shared" si="230"/>
        <v>0.4</v>
      </c>
    </row>
    <row r="4927" spans="1:13">
      <c r="A4927" s="334" t="s">
        <v>1203</v>
      </c>
      <c r="B4927" s="334" t="s">
        <v>79</v>
      </c>
      <c r="C4927" s="334" t="s">
        <v>52</v>
      </c>
      <c r="D4927" s="334" t="s">
        <v>1537</v>
      </c>
      <c r="E4927" s="334" t="s">
        <v>1041</v>
      </c>
      <c r="F4927" s="334" t="str">
        <f t="shared" si="231"/>
        <v>Dhaka FR Non-PNP</v>
      </c>
      <c r="G4927" s="338">
        <v>1620244</v>
      </c>
      <c r="H4927" s="336">
        <v>246320.23115013295</v>
      </c>
      <c r="I4927" s="336">
        <v>6480.9760000000006</v>
      </c>
      <c r="J4927" s="336"/>
      <c r="K4927" s="336"/>
      <c r="L4927" s="337">
        <f t="shared" si="229"/>
        <v>15.202662756358484</v>
      </c>
      <c r="M4927" s="337">
        <f t="shared" si="230"/>
        <v>0.4</v>
      </c>
    </row>
    <row r="4928" spans="1:13">
      <c r="A4928" s="334" t="s">
        <v>1244</v>
      </c>
      <c r="B4928" s="334" t="s">
        <v>1163</v>
      </c>
      <c r="C4928" s="334" t="s">
        <v>159</v>
      </c>
      <c r="D4928" s="334" t="s">
        <v>1537</v>
      </c>
      <c r="E4928" s="334" t="s">
        <v>1041</v>
      </c>
      <c r="F4928" s="334" t="str">
        <f t="shared" si="231"/>
        <v>Khulna FR Non-PNP</v>
      </c>
      <c r="G4928" s="338">
        <v>1377959</v>
      </c>
      <c r="H4928" s="336">
        <v>171777.02747052914</v>
      </c>
      <c r="I4928" s="336">
        <v>5511.8360000000002</v>
      </c>
      <c r="J4928" s="336"/>
      <c r="K4928" s="336"/>
      <c r="L4928" s="337">
        <f t="shared" si="229"/>
        <v>12.4660477902847</v>
      </c>
      <c r="M4928" s="337">
        <f t="shared" si="230"/>
        <v>0.4</v>
      </c>
    </row>
    <row r="4929" spans="1:13">
      <c r="A4929" s="334" t="s">
        <v>1173</v>
      </c>
      <c r="B4929" s="334" t="s">
        <v>79</v>
      </c>
      <c r="C4929" s="334" t="s">
        <v>52</v>
      </c>
      <c r="D4929" s="334" t="s">
        <v>1537</v>
      </c>
      <c r="E4929" s="334" t="s">
        <v>1041</v>
      </c>
      <c r="F4929" s="334" t="str">
        <f t="shared" si="231"/>
        <v>Dhaka FR Non-PNP</v>
      </c>
      <c r="G4929" s="338">
        <v>1786718</v>
      </c>
      <c r="H4929" s="336">
        <v>243171.88081954699</v>
      </c>
      <c r="I4929" s="336">
        <v>7146.8720000000003</v>
      </c>
      <c r="J4929" s="336"/>
      <c r="K4929" s="336"/>
      <c r="L4929" s="337">
        <f t="shared" si="229"/>
        <v>13.609975430904427</v>
      </c>
      <c r="M4929" s="337">
        <f t="shared" si="230"/>
        <v>0.4</v>
      </c>
    </row>
    <row r="4930" spans="1:13">
      <c r="A4930" s="334" t="s">
        <v>1204</v>
      </c>
      <c r="B4930" s="334" t="s">
        <v>542</v>
      </c>
      <c r="C4930" s="334" t="s">
        <v>52</v>
      </c>
      <c r="D4930" s="334" t="s">
        <v>1537</v>
      </c>
      <c r="E4930" s="334" t="s">
        <v>1041</v>
      </c>
      <c r="F4930" s="334" t="str">
        <f t="shared" si="231"/>
        <v>Dhaka FR Non-PNP</v>
      </c>
      <c r="G4930" s="338">
        <v>900089</v>
      </c>
      <c r="H4930" s="336">
        <v>129588.12047672553</v>
      </c>
      <c r="I4930" s="336">
        <v>3600.3560000000002</v>
      </c>
      <c r="J4930" s="336"/>
      <c r="K4930" s="336"/>
      <c r="L4930" s="337">
        <f t="shared" si="229"/>
        <v>14.397256324288547</v>
      </c>
      <c r="M4930" s="337">
        <f t="shared" si="230"/>
        <v>0.4</v>
      </c>
    </row>
    <row r="4931" spans="1:13">
      <c r="A4931" s="334" t="s">
        <v>1054</v>
      </c>
      <c r="B4931" s="334" t="s">
        <v>487</v>
      </c>
      <c r="C4931" s="334" t="s">
        <v>52</v>
      </c>
      <c r="D4931" s="334" t="s">
        <v>1537</v>
      </c>
      <c r="E4931" s="334" t="s">
        <v>1041</v>
      </c>
      <c r="F4931" s="334" t="str">
        <f t="shared" si="231"/>
        <v>Dhaka FR Non-PNP</v>
      </c>
      <c r="G4931" s="338">
        <v>1130014</v>
      </c>
      <c r="H4931" s="336">
        <v>181507.91407407186</v>
      </c>
      <c r="I4931" s="336">
        <v>4520.0560000000005</v>
      </c>
      <c r="J4931" s="336"/>
      <c r="K4931" s="336"/>
      <c r="L4931" s="337">
        <f t="shared" ref="L4931:L4994" si="232">(H4931/G4931)*100</f>
        <v>16.062448259408455</v>
      </c>
      <c r="M4931" s="337">
        <f t="shared" ref="M4931:M4994" si="233">(I4931/G4931)*100</f>
        <v>0.4</v>
      </c>
    </row>
    <row r="4932" spans="1:13">
      <c r="A4932" s="334" t="s">
        <v>1175</v>
      </c>
      <c r="B4932" s="334" t="s">
        <v>79</v>
      </c>
      <c r="C4932" s="334" t="s">
        <v>52</v>
      </c>
      <c r="D4932" s="334" t="s">
        <v>1537</v>
      </c>
      <c r="E4932" s="334" t="s">
        <v>1041</v>
      </c>
      <c r="F4932" s="334" t="str">
        <f t="shared" ref="F4932:F4995" si="234">CONCATENATE(C4932," ",E4932," ",D4932)</f>
        <v>Dhaka FR Non-PNP</v>
      </c>
      <c r="G4932" s="338">
        <v>2024048</v>
      </c>
      <c r="H4932" s="336">
        <v>290089.01228469861</v>
      </c>
      <c r="I4932" s="336">
        <v>2781.7680103929888</v>
      </c>
      <c r="J4932" s="336"/>
      <c r="K4932" s="336"/>
      <c r="L4932" s="337">
        <f t="shared" si="232"/>
        <v>14.3321211890577</v>
      </c>
      <c r="M4932" s="337">
        <f t="shared" si="233"/>
        <v>0.1374358715995366</v>
      </c>
    </row>
    <row r="4933" spans="1:13">
      <c r="A4933" s="334" t="s">
        <v>1223</v>
      </c>
      <c r="B4933" s="334" t="s">
        <v>79</v>
      </c>
      <c r="C4933" s="334" t="s">
        <v>52</v>
      </c>
      <c r="D4933" s="334" t="s">
        <v>1537</v>
      </c>
      <c r="E4933" s="334" t="s">
        <v>1041</v>
      </c>
      <c r="F4933" s="334" t="str">
        <f t="shared" si="234"/>
        <v>Dhaka FR Non-PNP</v>
      </c>
      <c r="G4933" s="338">
        <v>1760635</v>
      </c>
      <c r="H4933" s="336">
        <v>247498.89562114197</v>
      </c>
      <c r="I4933" s="336">
        <v>7042.54</v>
      </c>
      <c r="J4933" s="336"/>
      <c r="K4933" s="336"/>
      <c r="L4933" s="337">
        <f t="shared" si="232"/>
        <v>14.057365417655673</v>
      </c>
      <c r="M4933" s="337">
        <f t="shared" si="233"/>
        <v>0.4</v>
      </c>
    </row>
    <row r="4934" spans="1:13">
      <c r="A4934" s="334" t="s">
        <v>1234</v>
      </c>
      <c r="B4934" s="334" t="s">
        <v>908</v>
      </c>
      <c r="C4934" s="334" t="s">
        <v>131</v>
      </c>
      <c r="D4934" s="334" t="s">
        <v>1537</v>
      </c>
      <c r="E4934" s="334" t="s">
        <v>1041</v>
      </c>
      <c r="F4934" s="334" t="str">
        <f t="shared" si="234"/>
        <v>Sylhet FR Non-PNP</v>
      </c>
      <c r="G4934" s="338">
        <v>1462677</v>
      </c>
      <c r="H4934" s="336">
        <v>223145.24556257227</v>
      </c>
      <c r="I4934" s="336">
        <v>5850.7080000000005</v>
      </c>
      <c r="J4934" s="336"/>
      <c r="K4934" s="336"/>
      <c r="L4934" s="337">
        <f t="shared" si="232"/>
        <v>15.255948207469746</v>
      </c>
      <c r="M4934" s="337">
        <f t="shared" si="233"/>
        <v>0.4</v>
      </c>
    </row>
    <row r="4935" spans="1:13">
      <c r="A4935" s="334" t="s">
        <v>1066</v>
      </c>
      <c r="B4935" s="334" t="s">
        <v>18</v>
      </c>
      <c r="C4935" s="334" t="s">
        <v>18</v>
      </c>
      <c r="D4935" s="334" t="s">
        <v>1537</v>
      </c>
      <c r="E4935" s="334" t="s">
        <v>1041</v>
      </c>
      <c r="F4935" s="334" t="str">
        <f t="shared" si="234"/>
        <v>Mymensingh FR Non-PNP</v>
      </c>
      <c r="G4935" s="338">
        <v>860146</v>
      </c>
      <c r="H4935" s="336">
        <v>107989.68286840407</v>
      </c>
      <c r="I4935" s="336">
        <v>3440.5840000000003</v>
      </c>
      <c r="J4935" s="336"/>
      <c r="K4935" s="336"/>
      <c r="L4935" s="337">
        <f t="shared" si="232"/>
        <v>12.554808470701959</v>
      </c>
      <c r="M4935" s="337">
        <f t="shared" si="233"/>
        <v>0.4</v>
      </c>
    </row>
    <row r="4936" spans="1:13">
      <c r="A4936" s="334" t="s">
        <v>1075</v>
      </c>
      <c r="B4936" s="334" t="s">
        <v>103</v>
      </c>
      <c r="C4936" s="334" t="s">
        <v>52</v>
      </c>
      <c r="D4936" s="334" t="s">
        <v>1537</v>
      </c>
      <c r="E4936" s="334" t="s">
        <v>1041</v>
      </c>
      <c r="F4936" s="334" t="str">
        <f t="shared" si="234"/>
        <v>Dhaka FR Non-PNP</v>
      </c>
      <c r="G4936" s="338">
        <v>1068858</v>
      </c>
      <c r="H4936" s="336">
        <v>161149.25156535854</v>
      </c>
      <c r="I4936" s="336">
        <v>-7.2759576141834259E-12</v>
      </c>
      <c r="J4936" s="336"/>
      <c r="K4936" s="336"/>
      <c r="L4936" s="337">
        <f t="shared" si="232"/>
        <v>15.076768996944265</v>
      </c>
      <c r="M4936" s="337">
        <f t="shared" si="233"/>
        <v>-6.8072256690630799E-16</v>
      </c>
    </row>
    <row r="4937" spans="1:13">
      <c r="A4937" s="334" t="s">
        <v>1085</v>
      </c>
      <c r="B4937" s="334" t="s">
        <v>908</v>
      </c>
      <c r="C4937" s="334" t="s">
        <v>131</v>
      </c>
      <c r="D4937" s="334" t="s">
        <v>1537</v>
      </c>
      <c r="E4937" s="334" t="s">
        <v>1041</v>
      </c>
      <c r="F4937" s="334" t="str">
        <f t="shared" si="234"/>
        <v>Sylhet FR Non-PNP</v>
      </c>
      <c r="G4937" s="338">
        <v>1650059</v>
      </c>
      <c r="H4937" s="336">
        <v>215951.30050556705</v>
      </c>
      <c r="I4937" s="336">
        <v>6600.2359999999999</v>
      </c>
      <c r="J4937" s="336"/>
      <c r="K4937" s="336"/>
      <c r="L4937" s="337">
        <f t="shared" si="232"/>
        <v>13.087489629496099</v>
      </c>
      <c r="M4937" s="337">
        <f t="shared" si="233"/>
        <v>0.4</v>
      </c>
    </row>
    <row r="4938" spans="1:13">
      <c r="A4938" s="334" t="s">
        <v>1076</v>
      </c>
      <c r="B4938" s="334" t="s">
        <v>52</v>
      </c>
      <c r="C4938" s="334" t="s">
        <v>52</v>
      </c>
      <c r="D4938" s="334" t="s">
        <v>1537</v>
      </c>
      <c r="E4938" s="334" t="s">
        <v>1041</v>
      </c>
      <c r="F4938" s="334" t="str">
        <f t="shared" si="234"/>
        <v>Dhaka FR Non-PNP</v>
      </c>
      <c r="G4938" s="338">
        <v>2172459</v>
      </c>
      <c r="H4938" s="336">
        <v>281012.60555119521</v>
      </c>
      <c r="I4938" s="336">
        <v>8689.8359999999993</v>
      </c>
      <c r="J4938" s="336"/>
      <c r="K4938" s="336"/>
      <c r="L4938" s="337">
        <f t="shared" si="232"/>
        <v>12.935231714439499</v>
      </c>
      <c r="M4938" s="337">
        <f t="shared" si="233"/>
        <v>0.4</v>
      </c>
    </row>
    <row r="4939" spans="1:13">
      <c r="A4939" s="334" t="s">
        <v>1253</v>
      </c>
      <c r="B4939" s="334" t="s">
        <v>52</v>
      </c>
      <c r="C4939" s="334" t="s">
        <v>52</v>
      </c>
      <c r="D4939" s="334" t="s">
        <v>1537</v>
      </c>
      <c r="E4939" s="334" t="s">
        <v>1041</v>
      </c>
      <c r="F4939" s="334" t="str">
        <f t="shared" si="234"/>
        <v>Dhaka FR Non-PNP</v>
      </c>
      <c r="G4939" s="338">
        <v>2476467</v>
      </c>
      <c r="H4939" s="336">
        <v>382488.62539517932</v>
      </c>
      <c r="I4939" s="336">
        <v>9905.8680000000004</v>
      </c>
      <c r="J4939" s="336"/>
      <c r="K4939" s="336"/>
      <c r="L4939" s="337">
        <f t="shared" si="232"/>
        <v>15.444931242579827</v>
      </c>
      <c r="M4939" s="337">
        <f t="shared" si="233"/>
        <v>0.4</v>
      </c>
    </row>
    <row r="4940" spans="1:13">
      <c r="A4940" s="334" t="s">
        <v>1199</v>
      </c>
      <c r="B4940" s="334" t="s">
        <v>52</v>
      </c>
      <c r="C4940" s="334" t="s">
        <v>52</v>
      </c>
      <c r="D4940" s="334" t="s">
        <v>1537</v>
      </c>
      <c r="E4940" s="334" t="s">
        <v>1041</v>
      </c>
      <c r="F4940" s="334" t="str">
        <f t="shared" si="234"/>
        <v>Dhaka FR Non-PNP</v>
      </c>
      <c r="G4940" s="338">
        <v>1914291</v>
      </c>
      <c r="H4940" s="336">
        <v>280541.45249962766</v>
      </c>
      <c r="I4940" s="336">
        <v>7657.1639999999998</v>
      </c>
      <c r="J4940" s="336"/>
      <c r="K4940" s="336"/>
      <c r="L4940" s="337">
        <f t="shared" si="232"/>
        <v>14.655110038109548</v>
      </c>
      <c r="M4940" s="337">
        <f t="shared" si="233"/>
        <v>0.4</v>
      </c>
    </row>
    <row r="4941" spans="1:13">
      <c r="A4941" s="334" t="s">
        <v>1212</v>
      </c>
      <c r="B4941" s="334" t="s">
        <v>325</v>
      </c>
      <c r="C4941" s="334" t="s">
        <v>389</v>
      </c>
      <c r="D4941" s="334" t="s">
        <v>1537</v>
      </c>
      <c r="E4941" s="334" t="s">
        <v>1041</v>
      </c>
      <c r="F4941" s="334" t="str">
        <f t="shared" si="234"/>
        <v>Rangpur FR Non-PNP</v>
      </c>
      <c r="G4941" s="338">
        <v>950266</v>
      </c>
      <c r="H4941" s="336">
        <v>137274.26228373876</v>
      </c>
      <c r="I4941" s="336">
        <v>3801.0640000000003</v>
      </c>
      <c r="J4941" s="336"/>
      <c r="K4941" s="336"/>
      <c r="L4941" s="337">
        <f t="shared" si="232"/>
        <v>14.445877499956724</v>
      </c>
      <c r="M4941" s="337">
        <f t="shared" si="233"/>
        <v>0.4</v>
      </c>
    </row>
    <row r="4942" spans="1:13">
      <c r="A4942" s="334" t="s">
        <v>1103</v>
      </c>
      <c r="B4942" s="334" t="s">
        <v>52</v>
      </c>
      <c r="C4942" s="334" t="s">
        <v>52</v>
      </c>
      <c r="D4942" s="334" t="s">
        <v>1537</v>
      </c>
      <c r="E4942" s="334" t="s">
        <v>1041</v>
      </c>
      <c r="F4942" s="334" t="str">
        <f t="shared" si="234"/>
        <v>Dhaka FR Non-PNP</v>
      </c>
      <c r="G4942" s="338">
        <v>1550749</v>
      </c>
      <c r="H4942" s="336">
        <v>221029.15082136801</v>
      </c>
      <c r="I4942" s="336">
        <v>6202.9960000000001</v>
      </c>
      <c r="J4942" s="336"/>
      <c r="K4942" s="336"/>
      <c r="L4942" s="337">
        <f t="shared" si="232"/>
        <v>14.253057768947006</v>
      </c>
      <c r="M4942" s="337">
        <f t="shared" si="233"/>
        <v>0.4</v>
      </c>
    </row>
    <row r="4943" spans="1:13">
      <c r="A4943" s="334" t="s">
        <v>1141</v>
      </c>
      <c r="B4943" s="334" t="s">
        <v>52</v>
      </c>
      <c r="C4943" s="334" t="s">
        <v>52</v>
      </c>
      <c r="D4943" s="334" t="s">
        <v>1537</v>
      </c>
      <c r="E4943" s="334" t="s">
        <v>1041</v>
      </c>
      <c r="F4943" s="334" t="str">
        <f t="shared" si="234"/>
        <v>Dhaka FR Non-PNP</v>
      </c>
      <c r="G4943" s="338">
        <v>1301662</v>
      </c>
      <c r="H4943" s="336">
        <v>202283.74889044403</v>
      </c>
      <c r="I4943" s="336">
        <v>5206.6480000000001</v>
      </c>
      <c r="J4943" s="336"/>
      <c r="K4943" s="336"/>
      <c r="L4943" s="337">
        <f t="shared" si="232"/>
        <v>15.540420546228132</v>
      </c>
      <c r="M4943" s="337">
        <f t="shared" si="233"/>
        <v>0.4</v>
      </c>
    </row>
    <row r="4944" spans="1:13">
      <c r="A4944" s="334" t="s">
        <v>1091</v>
      </c>
      <c r="B4944" s="334" t="s">
        <v>195</v>
      </c>
      <c r="C4944" s="334" t="s">
        <v>195</v>
      </c>
      <c r="D4944" s="334" t="s">
        <v>1537</v>
      </c>
      <c r="E4944" s="334" t="s">
        <v>1041</v>
      </c>
      <c r="F4944" s="334" t="str">
        <f t="shared" si="234"/>
        <v>Chattogram FR Non-PNP</v>
      </c>
      <c r="G4944" s="338">
        <v>1367094</v>
      </c>
      <c r="H4944" s="336">
        <v>134409.50935941859</v>
      </c>
      <c r="I4944" s="336">
        <v>5468.3760000000002</v>
      </c>
      <c r="J4944" s="336"/>
      <c r="K4944" s="336"/>
      <c r="L4944" s="337">
        <f t="shared" si="232"/>
        <v>9.8317679222802958</v>
      </c>
      <c r="M4944" s="337">
        <f t="shared" si="233"/>
        <v>0.4</v>
      </c>
    </row>
    <row r="4945" spans="1:13">
      <c r="A4945" s="334" t="s">
        <v>1216</v>
      </c>
      <c r="B4945" s="334" t="s">
        <v>1139</v>
      </c>
      <c r="C4945" s="334" t="s">
        <v>189</v>
      </c>
      <c r="D4945" s="334" t="s">
        <v>1537</v>
      </c>
      <c r="E4945" s="334" t="s">
        <v>1041</v>
      </c>
      <c r="F4945" s="334" t="str">
        <f t="shared" si="234"/>
        <v>Barishal FR Non-PNP</v>
      </c>
      <c r="G4945" s="338">
        <v>1576757</v>
      </c>
      <c r="H4945" s="336">
        <v>226075.6361811916</v>
      </c>
      <c r="I4945" s="336">
        <v>6307.0280000000002</v>
      </c>
      <c r="J4945" s="336"/>
      <c r="K4945" s="336"/>
      <c r="L4945" s="337">
        <f t="shared" si="232"/>
        <v>14.338013795479684</v>
      </c>
      <c r="M4945" s="337">
        <f t="shared" si="233"/>
        <v>0.4</v>
      </c>
    </row>
    <row r="4946" spans="1:13">
      <c r="A4946" s="334" t="s">
        <v>1194</v>
      </c>
      <c r="B4946" s="334" t="s">
        <v>1139</v>
      </c>
      <c r="C4946" s="334" t="s">
        <v>189</v>
      </c>
      <c r="D4946" s="334" t="s">
        <v>1537</v>
      </c>
      <c r="E4946" s="334" t="s">
        <v>1041</v>
      </c>
      <c r="F4946" s="334" t="str">
        <f t="shared" si="234"/>
        <v>Barishal FR Non-PNP</v>
      </c>
      <c r="G4946" s="338">
        <v>1325156</v>
      </c>
      <c r="H4946" s="336">
        <v>188796.25872952575</v>
      </c>
      <c r="I4946" s="336">
        <v>5300.6239999999998</v>
      </c>
      <c r="J4946" s="336"/>
      <c r="K4946" s="336"/>
      <c r="L4946" s="337">
        <f t="shared" si="232"/>
        <v>14.247096849693602</v>
      </c>
      <c r="M4946" s="337">
        <f t="shared" si="233"/>
        <v>0.4</v>
      </c>
    </row>
    <row r="4947" spans="1:13">
      <c r="A4947" s="334" t="s">
        <v>1192</v>
      </c>
      <c r="B4947" s="334" t="s">
        <v>1163</v>
      </c>
      <c r="C4947" s="334" t="s">
        <v>159</v>
      </c>
      <c r="D4947" s="334" t="s">
        <v>1537</v>
      </c>
      <c r="E4947" s="334" t="s">
        <v>1041</v>
      </c>
      <c r="F4947" s="334" t="str">
        <f t="shared" si="234"/>
        <v>Khulna FR Non-PNP</v>
      </c>
      <c r="G4947" s="338">
        <v>814757</v>
      </c>
      <c r="H4947" s="336">
        <v>108702.33877285221</v>
      </c>
      <c r="I4947" s="336">
        <v>3259.0280000000002</v>
      </c>
      <c r="J4947" s="336"/>
      <c r="K4947" s="336"/>
      <c r="L4947" s="337">
        <f t="shared" si="232"/>
        <v>13.341688230092188</v>
      </c>
      <c r="M4947" s="337">
        <f t="shared" si="233"/>
        <v>0.4</v>
      </c>
    </row>
    <row r="4948" spans="1:13">
      <c r="A4948" s="334" t="s">
        <v>1074</v>
      </c>
      <c r="B4948" s="334" t="s">
        <v>189</v>
      </c>
      <c r="C4948" s="334" t="s">
        <v>189</v>
      </c>
      <c r="D4948" s="334" t="s">
        <v>1537</v>
      </c>
      <c r="E4948" s="334" t="s">
        <v>1041</v>
      </c>
      <c r="F4948" s="334" t="str">
        <f t="shared" si="234"/>
        <v>Barishal FR Non-PNP</v>
      </c>
      <c r="G4948" s="338">
        <v>1401862</v>
      </c>
      <c r="H4948" s="336">
        <v>222451.31294521</v>
      </c>
      <c r="I4948" s="336">
        <v>5607.4480000000003</v>
      </c>
      <c r="J4948" s="336"/>
      <c r="K4948" s="336"/>
      <c r="L4948" s="337">
        <f t="shared" si="232"/>
        <v>15.868274690747732</v>
      </c>
      <c r="M4948" s="337">
        <f t="shared" si="233"/>
        <v>0.4</v>
      </c>
    </row>
    <row r="4949" spans="1:13">
      <c r="A4949" s="334" t="s">
        <v>1134</v>
      </c>
      <c r="B4949" s="334" t="s">
        <v>170</v>
      </c>
      <c r="C4949" s="334" t="s">
        <v>195</v>
      </c>
      <c r="D4949" s="334" t="s">
        <v>1537</v>
      </c>
      <c r="E4949" s="334" t="s">
        <v>1041</v>
      </c>
      <c r="F4949" s="334" t="str">
        <f t="shared" si="234"/>
        <v>Chattogram FR Non-PNP</v>
      </c>
      <c r="G4949" s="338">
        <v>2474509</v>
      </c>
      <c r="H4949" s="336">
        <v>384048.78926415392</v>
      </c>
      <c r="I4949" s="336">
        <v>9898.0360000000001</v>
      </c>
      <c r="J4949" s="336"/>
      <c r="K4949" s="336"/>
      <c r="L4949" s="337">
        <f t="shared" si="232"/>
        <v>15.52020175574847</v>
      </c>
      <c r="M4949" s="337">
        <f t="shared" si="233"/>
        <v>0.4</v>
      </c>
    </row>
    <row r="4950" spans="1:13">
      <c r="A4950" s="334" t="s">
        <v>1174</v>
      </c>
      <c r="B4950" s="334" t="s">
        <v>52</v>
      </c>
      <c r="C4950" s="334" t="s">
        <v>52</v>
      </c>
      <c r="D4950" s="334" t="s">
        <v>1537</v>
      </c>
      <c r="E4950" s="334" t="s">
        <v>1041</v>
      </c>
      <c r="F4950" s="334" t="str">
        <f t="shared" si="234"/>
        <v>Dhaka FR Non-PNP</v>
      </c>
      <c r="G4950" s="338">
        <v>2197145</v>
      </c>
      <c r="H4950" s="336">
        <v>328128.52834086563</v>
      </c>
      <c r="I4950" s="336">
        <v>8788.58</v>
      </c>
      <c r="J4950" s="336"/>
      <c r="K4950" s="336"/>
      <c r="L4950" s="337">
        <f t="shared" si="232"/>
        <v>14.934313772685263</v>
      </c>
      <c r="M4950" s="337">
        <f t="shared" si="233"/>
        <v>0.4</v>
      </c>
    </row>
    <row r="4951" spans="1:13">
      <c r="A4951" s="334" t="s">
        <v>1237</v>
      </c>
      <c r="B4951" s="334" t="s">
        <v>1150</v>
      </c>
      <c r="C4951" s="334" t="s">
        <v>389</v>
      </c>
      <c r="D4951" s="334" t="s">
        <v>1537</v>
      </c>
      <c r="E4951" s="334" t="s">
        <v>1041</v>
      </c>
      <c r="F4951" s="334" t="str">
        <f t="shared" si="234"/>
        <v>Rangpur FR Non-PNP</v>
      </c>
      <c r="G4951" s="338">
        <v>1176047</v>
      </c>
      <c r="H4951" s="336">
        <v>177495.58215091226</v>
      </c>
      <c r="I4951" s="336">
        <v>4704.1880000000001</v>
      </c>
      <c r="J4951" s="336"/>
      <c r="K4951" s="336"/>
      <c r="L4951" s="337">
        <f t="shared" si="232"/>
        <v>15.092558558536542</v>
      </c>
      <c r="M4951" s="337">
        <f t="shared" si="233"/>
        <v>0.4</v>
      </c>
    </row>
    <row r="4952" spans="1:13">
      <c r="A4952" s="334" t="s">
        <v>1197</v>
      </c>
      <c r="B4952" s="334" t="s">
        <v>153</v>
      </c>
      <c r="C4952" s="334" t="s">
        <v>18</v>
      </c>
      <c r="D4952" s="334" t="s">
        <v>1537</v>
      </c>
      <c r="E4952" s="334" t="s">
        <v>1041</v>
      </c>
      <c r="F4952" s="334" t="str">
        <f t="shared" si="234"/>
        <v>Mymensingh FR Non-PNP</v>
      </c>
      <c r="G4952" s="338">
        <v>732440</v>
      </c>
      <c r="H4952" s="336">
        <v>99452.039805670051</v>
      </c>
      <c r="I4952" s="336">
        <v>17293.682666447679</v>
      </c>
      <c r="J4952" s="336"/>
      <c r="K4952" s="336"/>
      <c r="L4952" s="337">
        <f t="shared" si="232"/>
        <v>13.578182486711546</v>
      </c>
      <c r="M4952" s="337">
        <f t="shared" si="233"/>
        <v>2.361105710563006</v>
      </c>
    </row>
    <row r="4953" spans="1:13">
      <c r="A4953" s="334" t="s">
        <v>1127</v>
      </c>
      <c r="B4953" s="334" t="s">
        <v>52</v>
      </c>
      <c r="C4953" s="334" t="s">
        <v>52</v>
      </c>
      <c r="D4953" s="334" t="s">
        <v>1537</v>
      </c>
      <c r="E4953" s="334" t="s">
        <v>1041</v>
      </c>
      <c r="F4953" s="334" t="str">
        <f t="shared" si="234"/>
        <v>Dhaka FR Non-PNP</v>
      </c>
      <c r="G4953" s="338">
        <v>1252460</v>
      </c>
      <c r="H4953" s="336">
        <v>167313.38722993949</v>
      </c>
      <c r="I4953" s="336">
        <v>12618.324164597725</v>
      </c>
      <c r="J4953" s="336"/>
      <c r="K4953" s="336"/>
      <c r="L4953" s="337">
        <f t="shared" si="232"/>
        <v>13.358780897588703</v>
      </c>
      <c r="M4953" s="337">
        <f t="shared" si="233"/>
        <v>1.007483206217981</v>
      </c>
    </row>
    <row r="4954" spans="1:13">
      <c r="A4954" s="334" t="s">
        <v>1055</v>
      </c>
      <c r="B4954" s="334" t="s">
        <v>211</v>
      </c>
      <c r="C4954" s="334" t="s">
        <v>189</v>
      </c>
      <c r="D4954" s="334" t="s">
        <v>1537</v>
      </c>
      <c r="E4954" s="334" t="s">
        <v>1041</v>
      </c>
      <c r="F4954" s="334" t="str">
        <f t="shared" si="234"/>
        <v>Barishal FR Non-PNP</v>
      </c>
      <c r="G4954" s="338">
        <v>1061877</v>
      </c>
      <c r="H4954" s="336">
        <v>157704.66033887785</v>
      </c>
      <c r="I4954" s="336">
        <v>4247.5079999999998</v>
      </c>
      <c r="J4954" s="336"/>
      <c r="K4954" s="336"/>
      <c r="L4954" s="337">
        <f t="shared" si="232"/>
        <v>14.85149978188414</v>
      </c>
      <c r="M4954" s="337">
        <f t="shared" si="233"/>
        <v>0.4</v>
      </c>
    </row>
    <row r="4955" spans="1:13">
      <c r="A4955" s="334" t="s">
        <v>1063</v>
      </c>
      <c r="B4955" s="334" t="s">
        <v>195</v>
      </c>
      <c r="C4955" s="334" t="s">
        <v>195</v>
      </c>
      <c r="D4955" s="334" t="s">
        <v>1537</v>
      </c>
      <c r="E4955" s="334" t="s">
        <v>1041</v>
      </c>
      <c r="F4955" s="334" t="str">
        <f t="shared" si="234"/>
        <v>Chattogram FR Non-PNP</v>
      </c>
      <c r="G4955" s="338">
        <v>1606674</v>
      </c>
      <c r="H4955" s="336">
        <v>257179.4852332607</v>
      </c>
      <c r="I4955" s="336">
        <v>6426.6959999999999</v>
      </c>
      <c r="J4955" s="336"/>
      <c r="K4955" s="336"/>
      <c r="L4955" s="337">
        <f t="shared" si="232"/>
        <v>16.006948841722757</v>
      </c>
      <c r="M4955" s="337">
        <f t="shared" si="233"/>
        <v>0.4</v>
      </c>
    </row>
    <row r="4956" spans="1:13">
      <c r="A4956" s="334" t="s">
        <v>1104</v>
      </c>
      <c r="B4956" s="334" t="s">
        <v>236</v>
      </c>
      <c r="C4956" s="334" t="s">
        <v>107</v>
      </c>
      <c r="D4956" s="334" t="s">
        <v>1537</v>
      </c>
      <c r="E4956" s="334" t="s">
        <v>1041</v>
      </c>
      <c r="F4956" s="334" t="str">
        <f t="shared" si="234"/>
        <v>Rajshahi FR Non-PNP</v>
      </c>
      <c r="G4956" s="338">
        <v>735496</v>
      </c>
      <c r="H4956" s="336">
        <v>99789.038603011606</v>
      </c>
      <c r="I4956" s="336">
        <v>2941.9839999999999</v>
      </c>
      <c r="J4956" s="336"/>
      <c r="K4956" s="336"/>
      <c r="L4956" s="337">
        <f t="shared" si="232"/>
        <v>13.567584134109717</v>
      </c>
      <c r="M4956" s="337">
        <f t="shared" si="233"/>
        <v>0.4</v>
      </c>
    </row>
    <row r="4957" spans="1:13">
      <c r="A4957" s="334" t="s">
        <v>1116</v>
      </c>
      <c r="B4957" s="334" t="s">
        <v>79</v>
      </c>
      <c r="C4957" s="334" t="s">
        <v>52</v>
      </c>
      <c r="D4957" s="334" t="s">
        <v>1537</v>
      </c>
      <c r="E4957" s="334" t="s">
        <v>1041</v>
      </c>
      <c r="F4957" s="334" t="str">
        <f t="shared" si="234"/>
        <v>Dhaka FR Non-PNP</v>
      </c>
      <c r="G4957" s="338">
        <v>1417274</v>
      </c>
      <c r="H4957" s="336">
        <v>234257.86504522036</v>
      </c>
      <c r="I4957" s="336">
        <v>5669.0960000000005</v>
      </c>
      <c r="J4957" s="336"/>
      <c r="K4957" s="336"/>
      <c r="L4957" s="337">
        <f t="shared" si="232"/>
        <v>16.528763319246693</v>
      </c>
      <c r="M4957" s="337">
        <f t="shared" si="233"/>
        <v>0.4</v>
      </c>
    </row>
    <row r="4958" spans="1:13">
      <c r="A4958" s="334" t="s">
        <v>1073</v>
      </c>
      <c r="B4958" s="334" t="s">
        <v>195</v>
      </c>
      <c r="C4958" s="334" t="s">
        <v>195</v>
      </c>
      <c r="D4958" s="334" t="s">
        <v>1537</v>
      </c>
      <c r="E4958" s="334" t="s">
        <v>1041</v>
      </c>
      <c r="F4958" s="334" t="str">
        <f t="shared" si="234"/>
        <v>Chattogram FR Non-PNP</v>
      </c>
      <c r="G4958" s="338">
        <v>787949</v>
      </c>
      <c r="H4958" s="336">
        <v>95544.125756269263</v>
      </c>
      <c r="I4958" s="336">
        <v>3151.7960000000003</v>
      </c>
      <c r="J4958" s="336"/>
      <c r="K4958" s="336"/>
      <c r="L4958" s="337">
        <f t="shared" si="232"/>
        <v>12.12567383882323</v>
      </c>
      <c r="M4958" s="337">
        <f t="shared" si="233"/>
        <v>0.4</v>
      </c>
    </row>
    <row r="4959" spans="1:13">
      <c r="A4959" s="334" t="s">
        <v>1052</v>
      </c>
      <c r="B4959" s="334" t="s">
        <v>52</v>
      </c>
      <c r="C4959" s="334" t="s">
        <v>52</v>
      </c>
      <c r="D4959" s="334" t="s">
        <v>1537</v>
      </c>
      <c r="E4959" s="334" t="s">
        <v>1041</v>
      </c>
      <c r="F4959" s="334" t="str">
        <f t="shared" si="234"/>
        <v>Dhaka FR Non-PNP</v>
      </c>
      <c r="G4959" s="338">
        <v>1876771</v>
      </c>
      <c r="H4959" s="336">
        <v>255467.37237229676</v>
      </c>
      <c r="I4959" s="336">
        <v>0</v>
      </c>
      <c r="J4959" s="336"/>
      <c r="K4959" s="336"/>
      <c r="L4959" s="337">
        <f t="shared" si="232"/>
        <v>13.612069473169436</v>
      </c>
      <c r="M4959" s="337">
        <f t="shared" si="233"/>
        <v>0</v>
      </c>
    </row>
    <row r="4960" spans="1:13">
      <c r="A4960" s="334" t="s">
        <v>1217</v>
      </c>
      <c r="B4960" s="334" t="s">
        <v>206</v>
      </c>
      <c r="C4960" s="334" t="s">
        <v>52</v>
      </c>
      <c r="D4960" s="334" t="s">
        <v>1537</v>
      </c>
      <c r="E4960" s="334" t="s">
        <v>1041</v>
      </c>
      <c r="F4960" s="334" t="str">
        <f t="shared" si="234"/>
        <v>Dhaka FR Non-PNP</v>
      </c>
      <c r="G4960" s="338">
        <v>822234</v>
      </c>
      <c r="H4960" s="336">
        <v>126368.04365718142</v>
      </c>
      <c r="I4960" s="336">
        <v>3288.9360000000001</v>
      </c>
      <c r="J4960" s="336"/>
      <c r="K4960" s="336"/>
      <c r="L4960" s="337">
        <f t="shared" si="232"/>
        <v>15.368866242113732</v>
      </c>
      <c r="M4960" s="337">
        <f t="shared" si="233"/>
        <v>0.4</v>
      </c>
    </row>
    <row r="4961" spans="1:13">
      <c r="A4961" s="334" t="s">
        <v>1143</v>
      </c>
      <c r="B4961" s="334" t="s">
        <v>79</v>
      </c>
      <c r="C4961" s="334" t="s">
        <v>52</v>
      </c>
      <c r="D4961" s="334" t="s">
        <v>1537</v>
      </c>
      <c r="E4961" s="334" t="s">
        <v>1041</v>
      </c>
      <c r="F4961" s="334" t="str">
        <f t="shared" si="234"/>
        <v>Dhaka FR Non-PNP</v>
      </c>
      <c r="G4961" s="338">
        <v>2282446</v>
      </c>
      <c r="H4961" s="336">
        <v>346333.85371851892</v>
      </c>
      <c r="I4961" s="336">
        <v>9129.7839999999997</v>
      </c>
      <c r="J4961" s="336"/>
      <c r="K4961" s="336"/>
      <c r="L4961" s="337">
        <f t="shared" si="232"/>
        <v>15.173802741380033</v>
      </c>
      <c r="M4961" s="337">
        <f t="shared" si="233"/>
        <v>0.4</v>
      </c>
    </row>
    <row r="4962" spans="1:13">
      <c r="A4962" s="334" t="s">
        <v>1118</v>
      </c>
      <c r="B4962" s="334" t="s">
        <v>48</v>
      </c>
      <c r="C4962" s="334" t="s">
        <v>18</v>
      </c>
      <c r="D4962" s="334" t="s">
        <v>1537</v>
      </c>
      <c r="E4962" s="334" t="s">
        <v>1041</v>
      </c>
      <c r="F4962" s="334" t="str">
        <f t="shared" si="234"/>
        <v>Mymensingh FR Non-PNP</v>
      </c>
      <c r="G4962" s="338">
        <v>1264882</v>
      </c>
      <c r="H4962" s="336">
        <v>195295.82527185496</v>
      </c>
      <c r="I4962" s="336">
        <v>5059.5280000000002</v>
      </c>
      <c r="J4962" s="336"/>
      <c r="K4962" s="336"/>
      <c r="L4962" s="337">
        <f t="shared" si="232"/>
        <v>15.439845398373523</v>
      </c>
      <c r="M4962" s="337">
        <f t="shared" si="233"/>
        <v>0.4</v>
      </c>
    </row>
    <row r="4963" spans="1:13">
      <c r="A4963" s="334" t="s">
        <v>1250</v>
      </c>
      <c r="B4963" s="334" t="s">
        <v>79</v>
      </c>
      <c r="C4963" s="334" t="s">
        <v>52</v>
      </c>
      <c r="D4963" s="334" t="s">
        <v>1537</v>
      </c>
      <c r="E4963" s="334" t="s">
        <v>1041</v>
      </c>
      <c r="F4963" s="334" t="str">
        <f t="shared" si="234"/>
        <v>Dhaka FR Non-PNP</v>
      </c>
      <c r="G4963" s="338">
        <v>1869897</v>
      </c>
      <c r="H4963" s="336">
        <v>293047.37144725339</v>
      </c>
      <c r="I4963" s="336">
        <v>7479.5879999999997</v>
      </c>
      <c r="J4963" s="336"/>
      <c r="K4963" s="336"/>
      <c r="L4963" s="337">
        <f t="shared" si="232"/>
        <v>15.671845638944465</v>
      </c>
      <c r="M4963" s="337">
        <f t="shared" si="233"/>
        <v>0.4</v>
      </c>
    </row>
    <row r="4964" spans="1:13">
      <c r="A4964" s="334" t="s">
        <v>1196</v>
      </c>
      <c r="B4964" s="334" t="s">
        <v>52</v>
      </c>
      <c r="C4964" s="334" t="s">
        <v>52</v>
      </c>
      <c r="D4964" s="334" t="s">
        <v>1537</v>
      </c>
      <c r="E4964" s="334" t="s">
        <v>1041</v>
      </c>
      <c r="F4964" s="334" t="str">
        <f t="shared" si="234"/>
        <v>Dhaka FR Non-PNP</v>
      </c>
      <c r="G4964" s="338">
        <v>1530569</v>
      </c>
      <c r="H4964" s="336">
        <v>221351.87921142046</v>
      </c>
      <c r="I4964" s="336">
        <v>6122.2759999999998</v>
      </c>
      <c r="J4964" s="336"/>
      <c r="K4964" s="336"/>
      <c r="L4964" s="337">
        <f t="shared" si="232"/>
        <v>14.46206471001441</v>
      </c>
      <c r="M4964" s="337">
        <f t="shared" si="233"/>
        <v>0.4</v>
      </c>
    </row>
    <row r="4965" spans="1:13">
      <c r="A4965" s="334" t="s">
        <v>1065</v>
      </c>
      <c r="B4965" s="334" t="s">
        <v>79</v>
      </c>
      <c r="C4965" s="334" t="s">
        <v>52</v>
      </c>
      <c r="D4965" s="334" t="s">
        <v>1537</v>
      </c>
      <c r="E4965" s="334" t="s">
        <v>1041</v>
      </c>
      <c r="F4965" s="334" t="str">
        <f t="shared" si="234"/>
        <v>Dhaka FR Non-PNP</v>
      </c>
      <c r="G4965" s="338">
        <v>1368445</v>
      </c>
      <c r="H4965" s="336">
        <v>207909.45170643003</v>
      </c>
      <c r="I4965" s="336">
        <v>5473.78</v>
      </c>
      <c r="J4965" s="336"/>
      <c r="K4965" s="336"/>
      <c r="L4965" s="337">
        <f t="shared" si="232"/>
        <v>15.19311712976627</v>
      </c>
      <c r="M4965" s="337">
        <f t="shared" si="233"/>
        <v>0.4</v>
      </c>
    </row>
    <row r="4966" spans="1:13">
      <c r="A4966" s="334" t="s">
        <v>1226</v>
      </c>
      <c r="B4966" s="334" t="s">
        <v>1150</v>
      </c>
      <c r="C4966" s="334" t="s">
        <v>389</v>
      </c>
      <c r="D4966" s="334" t="s">
        <v>1537</v>
      </c>
      <c r="E4966" s="334" t="s">
        <v>1041</v>
      </c>
      <c r="F4966" s="334" t="str">
        <f t="shared" si="234"/>
        <v>Rangpur FR Non-PNP</v>
      </c>
      <c r="G4966" s="338">
        <v>1167820</v>
      </c>
      <c r="H4966" s="336">
        <v>170974.93757897927</v>
      </c>
      <c r="I4966" s="336">
        <v>4671.28</v>
      </c>
      <c r="J4966" s="336"/>
      <c r="K4966" s="336"/>
      <c r="L4966" s="337">
        <f t="shared" si="232"/>
        <v>14.640521448423497</v>
      </c>
      <c r="M4966" s="337">
        <f t="shared" si="233"/>
        <v>0.4</v>
      </c>
    </row>
    <row r="4967" spans="1:13">
      <c r="A4967" s="334" t="s">
        <v>1215</v>
      </c>
      <c r="B4967" s="334" t="s">
        <v>173</v>
      </c>
      <c r="C4967" s="334" t="s">
        <v>52</v>
      </c>
      <c r="D4967" s="334" t="s">
        <v>1537</v>
      </c>
      <c r="E4967" s="334" t="s">
        <v>1041</v>
      </c>
      <c r="F4967" s="334" t="str">
        <f t="shared" si="234"/>
        <v>Dhaka FR Non-PNP</v>
      </c>
      <c r="G4967" s="338">
        <v>1337593</v>
      </c>
      <c r="H4967" s="336">
        <v>200835.7846697678</v>
      </c>
      <c r="I4967" s="336">
        <v>5350.3720000000003</v>
      </c>
      <c r="J4967" s="336"/>
      <c r="K4967" s="336"/>
      <c r="L4967" s="337">
        <f t="shared" si="232"/>
        <v>15.01471558760907</v>
      </c>
      <c r="M4967" s="337">
        <f t="shared" si="233"/>
        <v>0.4</v>
      </c>
    </row>
    <row r="4968" spans="1:13">
      <c r="A4968" s="334" t="s">
        <v>1238</v>
      </c>
      <c r="B4968" s="334" t="s">
        <v>512</v>
      </c>
      <c r="C4968" s="334" t="s">
        <v>159</v>
      </c>
      <c r="D4968" s="334" t="s">
        <v>1537</v>
      </c>
      <c r="E4968" s="334" t="s">
        <v>1041</v>
      </c>
      <c r="F4968" s="334" t="str">
        <f t="shared" si="234"/>
        <v>Khulna FR Non-PNP</v>
      </c>
      <c r="G4968" s="338">
        <v>1000597</v>
      </c>
      <c r="H4968" s="336">
        <v>149560.11894673758</v>
      </c>
      <c r="I4968" s="336">
        <v>4002.3879999999999</v>
      </c>
      <c r="J4968" s="336"/>
      <c r="K4968" s="336"/>
      <c r="L4968" s="337">
        <f t="shared" si="232"/>
        <v>14.947088482849496</v>
      </c>
      <c r="M4968" s="337">
        <f t="shared" si="233"/>
        <v>0.4</v>
      </c>
    </row>
    <row r="4969" spans="1:13">
      <c r="A4969" s="334" t="s">
        <v>1113</v>
      </c>
      <c r="B4969" s="334" t="s">
        <v>162</v>
      </c>
      <c r="C4969" s="334" t="s">
        <v>195</v>
      </c>
      <c r="D4969" s="334" t="s">
        <v>1537</v>
      </c>
      <c r="E4969" s="334" t="s">
        <v>1041</v>
      </c>
      <c r="F4969" s="334" t="str">
        <f t="shared" si="234"/>
        <v>Chattogram FR Non-PNP</v>
      </c>
      <c r="G4969" s="338">
        <v>1548934</v>
      </c>
      <c r="H4969" s="336">
        <v>227210.99695030431</v>
      </c>
      <c r="I4969" s="336">
        <v>6195.7359999999999</v>
      </c>
      <c r="J4969" s="336"/>
      <c r="K4969" s="336"/>
      <c r="L4969" s="337">
        <f t="shared" si="232"/>
        <v>14.668862388604312</v>
      </c>
      <c r="M4969" s="337">
        <f t="shared" si="233"/>
        <v>0.4</v>
      </c>
    </row>
    <row r="4970" spans="1:13">
      <c r="A4970" s="334" t="s">
        <v>1089</v>
      </c>
      <c r="B4970" s="334" t="s">
        <v>52</v>
      </c>
      <c r="C4970" s="334" t="s">
        <v>52</v>
      </c>
      <c r="D4970" s="334" t="s">
        <v>1537</v>
      </c>
      <c r="E4970" s="334" t="s">
        <v>1041</v>
      </c>
      <c r="F4970" s="334" t="str">
        <f t="shared" si="234"/>
        <v>Dhaka FR Non-PNP</v>
      </c>
      <c r="G4970" s="338">
        <v>1853973</v>
      </c>
      <c r="H4970" s="336">
        <v>278311.09665822762</v>
      </c>
      <c r="I4970" s="336">
        <v>7415.8919999999998</v>
      </c>
      <c r="J4970" s="336"/>
      <c r="K4970" s="336"/>
      <c r="L4970" s="337">
        <f t="shared" si="232"/>
        <v>15.011604627372007</v>
      </c>
      <c r="M4970" s="337">
        <f t="shared" si="233"/>
        <v>0.4</v>
      </c>
    </row>
    <row r="4971" spans="1:13">
      <c r="A4971" s="334" t="s">
        <v>1246</v>
      </c>
      <c r="B4971" s="334" t="s">
        <v>52</v>
      </c>
      <c r="C4971" s="334" t="s">
        <v>52</v>
      </c>
      <c r="D4971" s="334" t="s">
        <v>1537</v>
      </c>
      <c r="E4971" s="334" t="s">
        <v>1041</v>
      </c>
      <c r="F4971" s="334" t="str">
        <f t="shared" si="234"/>
        <v>Dhaka FR Non-PNP</v>
      </c>
      <c r="G4971" s="338">
        <v>2390331</v>
      </c>
      <c r="H4971" s="336">
        <v>352825.10005892103</v>
      </c>
      <c r="I4971" s="336">
        <v>9561.3240000000005</v>
      </c>
      <c r="J4971" s="336"/>
      <c r="K4971" s="336"/>
      <c r="L4971" s="337">
        <f t="shared" si="232"/>
        <v>14.760512249513605</v>
      </c>
      <c r="M4971" s="337">
        <f t="shared" si="233"/>
        <v>0.4</v>
      </c>
    </row>
    <row r="4972" spans="1:13">
      <c r="A4972" s="334" t="s">
        <v>1047</v>
      </c>
      <c r="B4972" s="334" t="s">
        <v>351</v>
      </c>
      <c r="C4972" s="334" t="s">
        <v>389</v>
      </c>
      <c r="D4972" s="334" t="s">
        <v>1537</v>
      </c>
      <c r="E4972" s="334" t="s">
        <v>1041</v>
      </c>
      <c r="F4972" s="334" t="str">
        <f t="shared" si="234"/>
        <v>Rangpur FR Non-PNP</v>
      </c>
      <c r="G4972" s="338">
        <v>1964215</v>
      </c>
      <c r="H4972" s="336">
        <v>258352.16486940719</v>
      </c>
      <c r="I4972" s="336">
        <v>7856.8600000000006</v>
      </c>
      <c r="J4972" s="336"/>
      <c r="K4972" s="336"/>
      <c r="L4972" s="337">
        <f t="shared" si="232"/>
        <v>13.152947354001837</v>
      </c>
      <c r="M4972" s="337">
        <f t="shared" si="233"/>
        <v>0.4</v>
      </c>
    </row>
    <row r="4973" spans="1:13">
      <c r="A4973" s="334" t="s">
        <v>1220</v>
      </c>
      <c r="B4973" s="334" t="s">
        <v>52</v>
      </c>
      <c r="C4973" s="334" t="s">
        <v>52</v>
      </c>
      <c r="D4973" s="334" t="s">
        <v>1537</v>
      </c>
      <c r="E4973" s="334" t="s">
        <v>1041</v>
      </c>
      <c r="F4973" s="334" t="str">
        <f t="shared" si="234"/>
        <v>Dhaka FR Non-PNP</v>
      </c>
      <c r="G4973" s="338">
        <v>2535320</v>
      </c>
      <c r="H4973" s="336">
        <v>400747.90338532202</v>
      </c>
      <c r="I4973" s="336">
        <v>101275.4728932994</v>
      </c>
      <c r="J4973" s="336"/>
      <c r="K4973" s="336"/>
      <c r="L4973" s="337">
        <f t="shared" si="232"/>
        <v>15.806600483778062</v>
      </c>
      <c r="M4973" s="337">
        <f t="shared" si="233"/>
        <v>3.9945834408792349</v>
      </c>
    </row>
    <row r="4974" spans="1:13">
      <c r="A4974" s="334" t="s">
        <v>1233</v>
      </c>
      <c r="B4974" s="334" t="s">
        <v>165</v>
      </c>
      <c r="C4974" s="334" t="s">
        <v>52</v>
      </c>
      <c r="D4974" s="334" t="s">
        <v>1537</v>
      </c>
      <c r="E4974" s="334" t="s">
        <v>1041</v>
      </c>
      <c r="F4974" s="334" t="str">
        <f t="shared" si="234"/>
        <v>Dhaka FR Non-PNP</v>
      </c>
      <c r="G4974" s="338">
        <v>1235859</v>
      </c>
      <c r="H4974" s="336">
        <v>168466.71491652558</v>
      </c>
      <c r="I4974" s="336">
        <v>-3.637978807091713E-12</v>
      </c>
      <c r="J4974" s="336"/>
      <c r="K4974" s="336"/>
      <c r="L4974" s="337">
        <f t="shared" si="232"/>
        <v>13.631548171476323</v>
      </c>
      <c r="M4974" s="337">
        <f t="shared" si="233"/>
        <v>-2.943684358079452E-16</v>
      </c>
    </row>
    <row r="4975" spans="1:13">
      <c r="A4975" s="334" t="s">
        <v>1114</v>
      </c>
      <c r="B4975" s="334" t="s">
        <v>79</v>
      </c>
      <c r="C4975" s="334" t="s">
        <v>52</v>
      </c>
      <c r="D4975" s="334" t="s">
        <v>1537</v>
      </c>
      <c r="E4975" s="334" t="s">
        <v>1041</v>
      </c>
      <c r="F4975" s="334" t="str">
        <f t="shared" si="234"/>
        <v>Dhaka FR Non-PNP</v>
      </c>
      <c r="G4975" s="338">
        <v>1604732</v>
      </c>
      <c r="H4975" s="336">
        <v>318188.98436717736</v>
      </c>
      <c r="I4975" s="336">
        <v>6418.9279999999999</v>
      </c>
      <c r="J4975" s="336"/>
      <c r="K4975" s="336"/>
      <c r="L4975" s="337">
        <f t="shared" si="232"/>
        <v>19.828169711028217</v>
      </c>
      <c r="M4975" s="337">
        <f t="shared" si="233"/>
        <v>0.4</v>
      </c>
    </row>
    <row r="4976" spans="1:13">
      <c r="A4976" s="334" t="s">
        <v>1106</v>
      </c>
      <c r="B4976" s="334" t="s">
        <v>52</v>
      </c>
      <c r="C4976" s="334" t="s">
        <v>52</v>
      </c>
      <c r="D4976" s="334" t="s">
        <v>1537</v>
      </c>
      <c r="E4976" s="334" t="s">
        <v>1041</v>
      </c>
      <c r="F4976" s="334" t="str">
        <f t="shared" si="234"/>
        <v>Dhaka FR Non-PNP</v>
      </c>
      <c r="G4976" s="338">
        <v>1767664</v>
      </c>
      <c r="H4976" s="336">
        <v>333081.58266259724</v>
      </c>
      <c r="I4976" s="336">
        <v>7070.6559999999999</v>
      </c>
      <c r="J4976" s="336"/>
      <c r="K4976" s="336"/>
      <c r="L4976" s="337">
        <f t="shared" si="232"/>
        <v>18.84303706262034</v>
      </c>
      <c r="M4976" s="337">
        <f t="shared" si="233"/>
        <v>0.4</v>
      </c>
    </row>
    <row r="4977" spans="1:13">
      <c r="A4977" s="334" t="s">
        <v>1282</v>
      </c>
      <c r="B4977" s="334" t="s">
        <v>1139</v>
      </c>
      <c r="C4977" s="334" t="s">
        <v>189</v>
      </c>
      <c r="D4977" s="334" t="s">
        <v>1537</v>
      </c>
      <c r="E4977" s="334" t="s">
        <v>1041</v>
      </c>
      <c r="F4977" s="334" t="str">
        <f t="shared" si="234"/>
        <v>Barishal FR Non-PNP</v>
      </c>
      <c r="G4977" s="338">
        <v>843295</v>
      </c>
      <c r="H4977" s="336">
        <v>163364.67601403096</v>
      </c>
      <c r="I4977" s="336">
        <v>3373.1800000000003</v>
      </c>
      <c r="J4977" s="336"/>
      <c r="K4977" s="336"/>
      <c r="L4977" s="337">
        <f t="shared" si="232"/>
        <v>19.372186010118757</v>
      </c>
      <c r="M4977" s="337">
        <f t="shared" si="233"/>
        <v>0.4</v>
      </c>
    </row>
    <row r="4978" spans="1:13">
      <c r="A4978" s="334" t="s">
        <v>1137</v>
      </c>
      <c r="B4978" s="334" t="s">
        <v>211</v>
      </c>
      <c r="C4978" s="334" t="s">
        <v>189</v>
      </c>
      <c r="D4978" s="334" t="s">
        <v>1537</v>
      </c>
      <c r="E4978" s="334" t="s">
        <v>1041</v>
      </c>
      <c r="F4978" s="334" t="str">
        <f t="shared" si="234"/>
        <v>Barishal FR Non-PNP</v>
      </c>
      <c r="G4978" s="338">
        <v>1055003</v>
      </c>
      <c r="H4978" s="336">
        <v>188904.24970166275</v>
      </c>
      <c r="I4978" s="336">
        <v>4220.0119999999997</v>
      </c>
      <c r="J4978" s="336"/>
      <c r="K4978" s="336"/>
      <c r="L4978" s="337">
        <f t="shared" si="232"/>
        <v>17.905565169166604</v>
      </c>
      <c r="M4978" s="337">
        <f t="shared" si="233"/>
        <v>0.4</v>
      </c>
    </row>
    <row r="4979" spans="1:13">
      <c r="A4979" s="334" t="s">
        <v>1147</v>
      </c>
      <c r="B4979" s="334" t="s">
        <v>323</v>
      </c>
      <c r="C4979" s="334" t="s">
        <v>389</v>
      </c>
      <c r="D4979" s="334" t="s">
        <v>1537</v>
      </c>
      <c r="E4979" s="334" t="s">
        <v>1041</v>
      </c>
      <c r="F4979" s="334" t="str">
        <f t="shared" si="234"/>
        <v>Rangpur FR Non-PNP</v>
      </c>
      <c r="G4979" s="338">
        <v>793719</v>
      </c>
      <c r="H4979" s="336">
        <v>138018.72168609817</v>
      </c>
      <c r="I4979" s="336">
        <v>3174.8760000000002</v>
      </c>
      <c r="J4979" s="336"/>
      <c r="K4979" s="336"/>
      <c r="L4979" s="337">
        <f t="shared" si="232"/>
        <v>17.388864533430368</v>
      </c>
      <c r="M4979" s="337">
        <f t="shared" si="233"/>
        <v>0.4</v>
      </c>
    </row>
    <row r="4980" spans="1:13">
      <c r="A4980" s="334" t="s">
        <v>1081</v>
      </c>
      <c r="B4980" s="334" t="s">
        <v>52</v>
      </c>
      <c r="C4980" s="334" t="s">
        <v>52</v>
      </c>
      <c r="D4980" s="334" t="s">
        <v>1537</v>
      </c>
      <c r="E4980" s="334" t="s">
        <v>1041</v>
      </c>
      <c r="F4980" s="334" t="str">
        <f t="shared" si="234"/>
        <v>Dhaka FR Non-PNP</v>
      </c>
      <c r="G4980" s="338">
        <v>1116483</v>
      </c>
      <c r="H4980" s="336">
        <v>172796.13414266298</v>
      </c>
      <c r="I4980" s="336">
        <v>4465.9319999999998</v>
      </c>
      <c r="J4980" s="336"/>
      <c r="K4980" s="336"/>
      <c r="L4980" s="337">
        <f t="shared" si="232"/>
        <v>15.476826260916019</v>
      </c>
      <c r="M4980" s="337">
        <f t="shared" si="233"/>
        <v>0.4</v>
      </c>
    </row>
    <row r="4981" spans="1:13">
      <c r="A4981" s="334" t="s">
        <v>1128</v>
      </c>
      <c r="B4981" s="334" t="s">
        <v>162</v>
      </c>
      <c r="C4981" s="334" t="s">
        <v>195</v>
      </c>
      <c r="D4981" s="334" t="s">
        <v>1537</v>
      </c>
      <c r="E4981" s="334" t="s">
        <v>1041</v>
      </c>
      <c r="F4981" s="334" t="str">
        <f t="shared" si="234"/>
        <v>Chattogram FR Non-PNP</v>
      </c>
      <c r="G4981" s="338">
        <v>1031992</v>
      </c>
      <c r="H4981" s="336">
        <v>133782.86460562536</v>
      </c>
      <c r="I4981" s="336">
        <v>4127.9679999999998</v>
      </c>
      <c r="J4981" s="336"/>
      <c r="K4981" s="336"/>
      <c r="L4981" s="337">
        <f t="shared" si="232"/>
        <v>12.96355636532312</v>
      </c>
      <c r="M4981" s="337">
        <f t="shared" si="233"/>
        <v>0.4</v>
      </c>
    </row>
    <row r="4982" spans="1:13">
      <c r="A4982" s="334" t="s">
        <v>1088</v>
      </c>
      <c r="B4982" s="334" t="s">
        <v>52</v>
      </c>
      <c r="C4982" s="334" t="s">
        <v>52</v>
      </c>
      <c r="D4982" s="334" t="s">
        <v>1537</v>
      </c>
      <c r="E4982" s="334" t="s">
        <v>1041</v>
      </c>
      <c r="F4982" s="334" t="str">
        <f t="shared" si="234"/>
        <v>Dhaka FR Non-PNP</v>
      </c>
      <c r="G4982" s="338">
        <v>1144585</v>
      </c>
      <c r="H4982" s="336">
        <v>168068.5533228064</v>
      </c>
      <c r="I4982" s="336">
        <v>-1.8189894035458565E-12</v>
      </c>
      <c r="J4982" s="336"/>
      <c r="K4982" s="336"/>
      <c r="L4982" s="337">
        <f t="shared" si="232"/>
        <v>14.683798348118</v>
      </c>
      <c r="M4982" s="337">
        <f t="shared" si="233"/>
        <v>-1.58921303664285E-16</v>
      </c>
    </row>
    <row r="4983" spans="1:13">
      <c r="A4983" s="334" t="s">
        <v>1160</v>
      </c>
      <c r="B4983" s="334" t="s">
        <v>329</v>
      </c>
      <c r="C4983" s="334" t="s">
        <v>107</v>
      </c>
      <c r="D4983" s="334" t="s">
        <v>1537</v>
      </c>
      <c r="E4983" s="334" t="s">
        <v>1041</v>
      </c>
      <c r="F4983" s="334" t="str">
        <f t="shared" si="234"/>
        <v>Rajshahi FR Non-PNP</v>
      </c>
      <c r="G4983" s="338">
        <v>862817</v>
      </c>
      <c r="H4983" s="336">
        <v>122688.15653709292</v>
      </c>
      <c r="I4983" s="336">
        <v>3451.268</v>
      </c>
      <c r="J4983" s="336"/>
      <c r="K4983" s="336"/>
      <c r="L4983" s="337">
        <f t="shared" si="232"/>
        <v>14.219487624501244</v>
      </c>
      <c r="M4983" s="337">
        <f t="shared" si="233"/>
        <v>0.4</v>
      </c>
    </row>
    <row r="4984" spans="1:13">
      <c r="A4984" s="334" t="s">
        <v>1164</v>
      </c>
      <c r="B4984" s="334" t="s">
        <v>1071</v>
      </c>
      <c r="C4984" s="334" t="s">
        <v>159</v>
      </c>
      <c r="D4984" s="334" t="s">
        <v>1537</v>
      </c>
      <c r="E4984" s="334" t="s">
        <v>1041</v>
      </c>
      <c r="F4984" s="334" t="str">
        <f t="shared" si="234"/>
        <v>Khulna FR Non-PNP</v>
      </c>
      <c r="G4984" s="338">
        <v>977585</v>
      </c>
      <c r="H4984" s="336">
        <v>132911.03463661773</v>
      </c>
      <c r="I4984" s="336">
        <v>0</v>
      </c>
      <c r="J4984" s="336"/>
      <c r="K4984" s="336"/>
      <c r="L4984" s="337">
        <f t="shared" si="232"/>
        <v>13.595854543248691</v>
      </c>
      <c r="M4984" s="337">
        <f t="shared" si="233"/>
        <v>0</v>
      </c>
    </row>
    <row r="4985" spans="1:13">
      <c r="A4985" s="334" t="s">
        <v>1130</v>
      </c>
      <c r="B4985" s="334" t="s">
        <v>908</v>
      </c>
      <c r="C4985" s="334" t="s">
        <v>131</v>
      </c>
      <c r="D4985" s="334" t="s">
        <v>1537</v>
      </c>
      <c r="E4985" s="334" t="s">
        <v>1041</v>
      </c>
      <c r="F4985" s="334" t="str">
        <f t="shared" si="234"/>
        <v>Sylhet FR Non-PNP</v>
      </c>
      <c r="G4985" s="338">
        <v>2499594</v>
      </c>
      <c r="H4985" s="336">
        <v>369808.92023932701</v>
      </c>
      <c r="I4985" s="336">
        <v>9998.3760000000002</v>
      </c>
      <c r="J4985" s="336"/>
      <c r="K4985" s="336"/>
      <c r="L4985" s="337">
        <f t="shared" si="232"/>
        <v>14.79475947851239</v>
      </c>
      <c r="M4985" s="337">
        <f t="shared" si="233"/>
        <v>0.4</v>
      </c>
    </row>
    <row r="4986" spans="1:13">
      <c r="A4986" s="334" t="s">
        <v>1140</v>
      </c>
      <c r="B4986" s="334" t="s">
        <v>52</v>
      </c>
      <c r="C4986" s="334" t="s">
        <v>52</v>
      </c>
      <c r="D4986" s="334" t="s">
        <v>1537</v>
      </c>
      <c r="E4986" s="334" t="s">
        <v>1041</v>
      </c>
      <c r="F4986" s="334" t="str">
        <f t="shared" si="234"/>
        <v>Dhaka FR Non-PNP</v>
      </c>
      <c r="G4986" s="338">
        <v>1267583</v>
      </c>
      <c r="H4986" s="336">
        <v>167343.7416372392</v>
      </c>
      <c r="I4986" s="336">
        <v>49566.700995474836</v>
      </c>
      <c r="J4986" s="336"/>
      <c r="K4986" s="336"/>
      <c r="L4986" s="337">
        <f t="shared" si="232"/>
        <v>13.201797565700959</v>
      </c>
      <c r="M4986" s="337">
        <f t="shared" si="233"/>
        <v>3.9103317885672837</v>
      </c>
    </row>
    <row r="4987" spans="1:13">
      <c r="A4987" s="334" t="s">
        <v>1184</v>
      </c>
      <c r="B4987" s="334" t="s">
        <v>52</v>
      </c>
      <c r="C4987" s="334" t="s">
        <v>52</v>
      </c>
      <c r="D4987" s="334" t="s">
        <v>1537</v>
      </c>
      <c r="E4987" s="334" t="s">
        <v>1041</v>
      </c>
      <c r="F4987" s="334" t="str">
        <f t="shared" si="234"/>
        <v>Dhaka FR Non-PNP</v>
      </c>
      <c r="G4987" s="338">
        <v>3170791</v>
      </c>
      <c r="H4987" s="336">
        <v>474597.20427474345</v>
      </c>
      <c r="I4987" s="336">
        <v>0</v>
      </c>
      <c r="J4987" s="336"/>
      <c r="K4987" s="336"/>
      <c r="L4987" s="337">
        <f t="shared" si="232"/>
        <v>14.967785775686366</v>
      </c>
      <c r="M4987" s="337">
        <f t="shared" si="233"/>
        <v>0</v>
      </c>
    </row>
    <row r="4988" spans="1:13">
      <c r="A4988" s="334" t="s">
        <v>1087</v>
      </c>
      <c r="B4988" s="334" t="s">
        <v>52</v>
      </c>
      <c r="C4988" s="334" t="s">
        <v>52</v>
      </c>
      <c r="D4988" s="334" t="s">
        <v>1537</v>
      </c>
      <c r="E4988" s="334" t="s">
        <v>1041</v>
      </c>
      <c r="F4988" s="334" t="str">
        <f t="shared" si="234"/>
        <v>Dhaka FR Non-PNP</v>
      </c>
      <c r="G4988" s="338">
        <v>1454414</v>
      </c>
      <c r="H4988" s="336">
        <v>232883.04915849821</v>
      </c>
      <c r="I4988" s="336">
        <v>108051.20645479541</v>
      </c>
      <c r="J4988" s="336"/>
      <c r="K4988" s="336"/>
      <c r="L4988" s="337">
        <f t="shared" si="232"/>
        <v>16.012156728311073</v>
      </c>
      <c r="M4988" s="337">
        <f t="shared" si="233"/>
        <v>7.4291918569812587</v>
      </c>
    </row>
    <row r="4989" spans="1:13">
      <c r="A4989" s="334" t="s">
        <v>1231</v>
      </c>
      <c r="B4989" s="334" t="s">
        <v>159</v>
      </c>
      <c r="C4989" s="334" t="s">
        <v>159</v>
      </c>
      <c r="D4989" s="334" t="s">
        <v>1537</v>
      </c>
      <c r="E4989" s="334" t="s">
        <v>1041</v>
      </c>
      <c r="F4989" s="334" t="str">
        <f t="shared" si="234"/>
        <v>Khulna FR Non-PNP</v>
      </c>
      <c r="G4989" s="338">
        <v>1952169</v>
      </c>
      <c r="H4989" s="336">
        <v>279103.59800987667</v>
      </c>
      <c r="I4989" s="336">
        <v>7808.6760000000004</v>
      </c>
      <c r="J4989" s="336"/>
      <c r="K4989" s="336"/>
      <c r="L4989" s="337">
        <f t="shared" si="232"/>
        <v>14.297102249337874</v>
      </c>
      <c r="M4989" s="337">
        <f t="shared" si="233"/>
        <v>0.4</v>
      </c>
    </row>
    <row r="4990" spans="1:13">
      <c r="A4990" s="334" t="s">
        <v>1138</v>
      </c>
      <c r="B4990" s="334" t="s">
        <v>1139</v>
      </c>
      <c r="C4990" s="334" t="s">
        <v>189</v>
      </c>
      <c r="D4990" s="334" t="s">
        <v>1537</v>
      </c>
      <c r="E4990" s="334" t="s">
        <v>1041</v>
      </c>
      <c r="F4990" s="334" t="str">
        <f t="shared" si="234"/>
        <v>Barishal FR Non-PNP</v>
      </c>
      <c r="G4990" s="338">
        <v>810898</v>
      </c>
      <c r="H4990" s="336">
        <v>146738.34310937006</v>
      </c>
      <c r="I4990" s="336">
        <v>3243.5920000000001</v>
      </c>
      <c r="J4990" s="336"/>
      <c r="K4990" s="336"/>
      <c r="L4990" s="337">
        <f t="shared" si="232"/>
        <v>18.095783083614716</v>
      </c>
      <c r="M4990" s="337">
        <f t="shared" si="233"/>
        <v>0.4</v>
      </c>
    </row>
    <row r="4991" spans="1:13">
      <c r="A4991" s="334" t="s">
        <v>1107</v>
      </c>
      <c r="B4991" s="334" t="s">
        <v>52</v>
      </c>
      <c r="C4991" s="334" t="s">
        <v>52</v>
      </c>
      <c r="D4991" s="334" t="s">
        <v>1537</v>
      </c>
      <c r="E4991" s="334" t="s">
        <v>1041</v>
      </c>
      <c r="F4991" s="334" t="str">
        <f t="shared" si="234"/>
        <v>Dhaka FR Non-PNP</v>
      </c>
      <c r="G4991" s="338">
        <v>2294594</v>
      </c>
      <c r="H4991" s="336">
        <v>361219.14184058114</v>
      </c>
      <c r="I4991" s="336">
        <v>0</v>
      </c>
      <c r="J4991" s="336"/>
      <c r="K4991" s="336"/>
      <c r="L4991" s="337">
        <f t="shared" si="232"/>
        <v>15.742181049919122</v>
      </c>
      <c r="M4991" s="337">
        <f t="shared" si="233"/>
        <v>0</v>
      </c>
    </row>
    <row r="4992" spans="1:13">
      <c r="A4992" s="334" t="s">
        <v>1110</v>
      </c>
      <c r="B4992" s="334" t="s">
        <v>542</v>
      </c>
      <c r="C4992" s="334" t="s">
        <v>52</v>
      </c>
      <c r="D4992" s="334" t="s">
        <v>1537</v>
      </c>
      <c r="E4992" s="334" t="s">
        <v>1041</v>
      </c>
      <c r="F4992" s="334" t="str">
        <f t="shared" si="234"/>
        <v>Dhaka FR Non-PNP</v>
      </c>
      <c r="G4992" s="338">
        <v>1036442</v>
      </c>
      <c r="H4992" s="336">
        <v>144146.01676823798</v>
      </c>
      <c r="I4992" s="336">
        <v>4145.768</v>
      </c>
      <c r="J4992" s="336"/>
      <c r="K4992" s="336"/>
      <c r="L4992" s="337">
        <f t="shared" si="232"/>
        <v>13.907774556438083</v>
      </c>
      <c r="M4992" s="337">
        <f t="shared" si="233"/>
        <v>0.4</v>
      </c>
    </row>
    <row r="4993" spans="1:13">
      <c r="A4993" s="334" t="s">
        <v>1193</v>
      </c>
      <c r="B4993" s="334" t="s">
        <v>52</v>
      </c>
      <c r="C4993" s="334" t="s">
        <v>52</v>
      </c>
      <c r="D4993" s="334" t="s">
        <v>1537</v>
      </c>
      <c r="E4993" s="334" t="s">
        <v>1041</v>
      </c>
      <c r="F4993" s="334" t="str">
        <f t="shared" si="234"/>
        <v>Dhaka FR Non-PNP</v>
      </c>
      <c r="G4993" s="338">
        <v>1243426</v>
      </c>
      <c r="H4993" s="336">
        <v>162138.91753702404</v>
      </c>
      <c r="I4993" s="336">
        <v>4973.7039999999997</v>
      </c>
      <c r="J4993" s="336"/>
      <c r="K4993" s="336"/>
      <c r="L4993" s="337">
        <f t="shared" si="232"/>
        <v>13.039691749812537</v>
      </c>
      <c r="M4993" s="337">
        <f t="shared" si="233"/>
        <v>0.4</v>
      </c>
    </row>
    <row r="4994" spans="1:13">
      <c r="A4994" s="334" t="s">
        <v>1224</v>
      </c>
      <c r="B4994" s="334" t="s">
        <v>52</v>
      </c>
      <c r="C4994" s="334" t="s">
        <v>52</v>
      </c>
      <c r="D4994" s="334" t="s">
        <v>1537</v>
      </c>
      <c r="E4994" s="334" t="s">
        <v>1041</v>
      </c>
      <c r="F4994" s="334" t="str">
        <f t="shared" si="234"/>
        <v>Dhaka FR Non-PNP</v>
      </c>
      <c r="G4994" s="338">
        <v>1565639</v>
      </c>
      <c r="H4994" s="336">
        <v>240248.25783504255</v>
      </c>
      <c r="I4994" s="336">
        <v>6262.5560000000005</v>
      </c>
      <c r="J4994" s="336"/>
      <c r="K4994" s="336"/>
      <c r="L4994" s="337">
        <f t="shared" si="232"/>
        <v>15.345060887921324</v>
      </c>
      <c r="M4994" s="337">
        <f t="shared" si="233"/>
        <v>0.4</v>
      </c>
    </row>
    <row r="4995" spans="1:13">
      <c r="A4995" s="334" t="s">
        <v>1145</v>
      </c>
      <c r="B4995" s="334" t="s">
        <v>52</v>
      </c>
      <c r="C4995" s="334" t="s">
        <v>52</v>
      </c>
      <c r="D4995" s="334" t="s">
        <v>1537</v>
      </c>
      <c r="E4995" s="334" t="s">
        <v>1041</v>
      </c>
      <c r="F4995" s="334" t="str">
        <f t="shared" si="234"/>
        <v>Dhaka FR Non-PNP</v>
      </c>
      <c r="G4995" s="338">
        <v>1335918</v>
      </c>
      <c r="H4995" s="336">
        <v>185420.83434091372</v>
      </c>
      <c r="I4995" s="336">
        <v>0</v>
      </c>
      <c r="J4995" s="336"/>
      <c r="K4995" s="336"/>
      <c r="L4995" s="337">
        <f t="shared" ref="L4995:L5058" si="235">(H4995/G4995)*100</f>
        <v>13.879656860743978</v>
      </c>
      <c r="M4995" s="337">
        <f t="shared" ref="M4995:M5058" si="236">(I4995/G4995)*100</f>
        <v>0</v>
      </c>
    </row>
    <row r="4996" spans="1:13">
      <c r="A4996" s="334" t="s">
        <v>1093</v>
      </c>
      <c r="B4996" s="334" t="s">
        <v>195</v>
      </c>
      <c r="C4996" s="334" t="s">
        <v>195</v>
      </c>
      <c r="D4996" s="334" t="s">
        <v>1537</v>
      </c>
      <c r="E4996" s="334" t="s">
        <v>1041</v>
      </c>
      <c r="F4996" s="334" t="str">
        <f t="shared" ref="F4996:F5059" si="237">CONCATENATE(C4996," ",E4996," ",D4996)</f>
        <v>Chattogram FR Non-PNP</v>
      </c>
      <c r="G4996" s="338">
        <v>1080618</v>
      </c>
      <c r="H4996" s="336">
        <v>155391.28078972665</v>
      </c>
      <c r="I4996" s="336">
        <v>174.92260141600855</v>
      </c>
      <c r="J4996" s="336"/>
      <c r="K4996" s="336"/>
      <c r="L4996" s="337">
        <f t="shared" si="235"/>
        <v>14.379853083117869</v>
      </c>
      <c r="M4996" s="337">
        <f t="shared" si="236"/>
        <v>1.6187274449991445E-2</v>
      </c>
    </row>
    <row r="4997" spans="1:13">
      <c r="A4997" s="334" t="s">
        <v>1258</v>
      </c>
      <c r="B4997" s="334" t="s">
        <v>52</v>
      </c>
      <c r="C4997" s="334" t="s">
        <v>52</v>
      </c>
      <c r="D4997" s="334" t="s">
        <v>1537</v>
      </c>
      <c r="E4997" s="334" t="s">
        <v>1041</v>
      </c>
      <c r="F4997" s="334" t="str">
        <f t="shared" si="237"/>
        <v>Dhaka FR Non-PNP</v>
      </c>
      <c r="G4997" s="338">
        <v>2063049</v>
      </c>
      <c r="H4997" s="336">
        <v>332996.09873165772</v>
      </c>
      <c r="I4997" s="336">
        <v>8252.1959999999999</v>
      </c>
      <c r="J4997" s="336"/>
      <c r="K4997" s="336"/>
      <c r="L4997" s="337">
        <f t="shared" si="235"/>
        <v>16.140968960584924</v>
      </c>
      <c r="M4997" s="337">
        <f t="shared" si="236"/>
        <v>0.4</v>
      </c>
    </row>
    <row r="4998" spans="1:13">
      <c r="A4998" s="334" t="s">
        <v>1156</v>
      </c>
      <c r="B4998" s="334" t="s">
        <v>52</v>
      </c>
      <c r="C4998" s="334" t="s">
        <v>52</v>
      </c>
      <c r="D4998" s="334" t="s">
        <v>1537</v>
      </c>
      <c r="E4998" s="334" t="s">
        <v>1041</v>
      </c>
      <c r="F4998" s="334" t="str">
        <f t="shared" si="237"/>
        <v>Dhaka FR Non-PNP</v>
      </c>
      <c r="G4998" s="338">
        <v>213515</v>
      </c>
      <c r="H4998" s="336">
        <v>28426.733963188861</v>
      </c>
      <c r="I4998" s="336">
        <v>-7.2759576141834259E-12</v>
      </c>
      <c r="J4998" s="336"/>
      <c r="K4998" s="336"/>
      <c r="L4998" s="337">
        <f t="shared" si="235"/>
        <v>13.313694102610524</v>
      </c>
      <c r="M4998" s="337">
        <f t="shared" si="236"/>
        <v>-3.4077032593416979E-15</v>
      </c>
    </row>
    <row r="4999" spans="1:13">
      <c r="A4999" s="334" t="s">
        <v>1170</v>
      </c>
      <c r="B4999" s="334" t="s">
        <v>362</v>
      </c>
      <c r="C4999" s="334" t="s">
        <v>52</v>
      </c>
      <c r="D4999" s="334" t="s">
        <v>1537</v>
      </c>
      <c r="E4999" s="334" t="s">
        <v>1041</v>
      </c>
      <c r="F4999" s="334" t="str">
        <f t="shared" si="237"/>
        <v>Dhaka FR Non-PNP</v>
      </c>
      <c r="G4999" s="338">
        <v>1480784</v>
      </c>
      <c r="H4999" s="336">
        <v>214421.88173689824</v>
      </c>
      <c r="I4999" s="336">
        <v>5923.1360000000004</v>
      </c>
      <c r="J4999" s="336"/>
      <c r="K4999" s="336"/>
      <c r="L4999" s="337">
        <f t="shared" si="235"/>
        <v>14.480294339815817</v>
      </c>
      <c r="M4999" s="337">
        <f t="shared" si="236"/>
        <v>0.4</v>
      </c>
    </row>
    <row r="5000" spans="1:13">
      <c r="A5000" s="334" t="s">
        <v>1172</v>
      </c>
      <c r="B5000" s="334" t="s">
        <v>79</v>
      </c>
      <c r="C5000" s="334" t="s">
        <v>52</v>
      </c>
      <c r="D5000" s="334" t="s">
        <v>1537</v>
      </c>
      <c r="E5000" s="334" t="s">
        <v>1041</v>
      </c>
      <c r="F5000" s="334" t="str">
        <f t="shared" si="237"/>
        <v>Dhaka FR Non-PNP</v>
      </c>
      <c r="G5000" s="338">
        <v>1001697</v>
      </c>
      <c r="H5000" s="336">
        <v>129761.45252662008</v>
      </c>
      <c r="I5000" s="336">
        <v>-6.5483618527650833E-11</v>
      </c>
      <c r="J5000" s="336"/>
      <c r="K5000" s="336"/>
      <c r="L5000" s="337">
        <f t="shared" si="235"/>
        <v>12.95416203968067</v>
      </c>
      <c r="M5000" s="337">
        <f t="shared" si="236"/>
        <v>-6.537268108784476E-15</v>
      </c>
    </row>
    <row r="5001" spans="1:13">
      <c r="A5001" s="334" t="s">
        <v>1169</v>
      </c>
      <c r="B5001" s="334" t="s">
        <v>186</v>
      </c>
      <c r="C5001" s="334" t="s">
        <v>195</v>
      </c>
      <c r="D5001" s="334" t="s">
        <v>1537</v>
      </c>
      <c r="E5001" s="334" t="s">
        <v>1041</v>
      </c>
      <c r="F5001" s="334" t="str">
        <f t="shared" si="237"/>
        <v>Chattogram FR Non-PNP</v>
      </c>
      <c r="G5001" s="338">
        <v>1933519</v>
      </c>
      <c r="H5001" s="336">
        <v>303817.2822119873</v>
      </c>
      <c r="I5001" s="336">
        <v>7734.076</v>
      </c>
      <c r="J5001" s="336"/>
      <c r="K5001" s="336"/>
      <c r="L5001" s="337">
        <f t="shared" si="235"/>
        <v>15.713178004042749</v>
      </c>
      <c r="M5001" s="337">
        <f t="shared" si="236"/>
        <v>0.4</v>
      </c>
    </row>
    <row r="5002" spans="1:13">
      <c r="A5002" s="334" t="s">
        <v>1148</v>
      </c>
      <c r="B5002" s="334" t="s">
        <v>389</v>
      </c>
      <c r="C5002" s="334" t="s">
        <v>389</v>
      </c>
      <c r="D5002" s="334" t="s">
        <v>1537</v>
      </c>
      <c r="E5002" s="334" t="s">
        <v>1041</v>
      </c>
      <c r="F5002" s="334" t="str">
        <f t="shared" si="237"/>
        <v>Rangpur FR Non-PNP</v>
      </c>
      <c r="G5002" s="338">
        <v>1235892</v>
      </c>
      <c r="H5002" s="336">
        <v>170694.48937122279</v>
      </c>
      <c r="I5002" s="336">
        <v>4943.5680000000002</v>
      </c>
      <c r="J5002" s="336"/>
      <c r="K5002" s="336"/>
      <c r="L5002" s="337">
        <f t="shared" si="235"/>
        <v>13.811440592804452</v>
      </c>
      <c r="M5002" s="337">
        <f t="shared" si="236"/>
        <v>0.4</v>
      </c>
    </row>
    <row r="5003" spans="1:13">
      <c r="A5003" s="334" t="s">
        <v>1278</v>
      </c>
      <c r="B5003" s="334" t="s">
        <v>195</v>
      </c>
      <c r="C5003" s="334" t="s">
        <v>195</v>
      </c>
      <c r="D5003" s="334" t="s">
        <v>1537</v>
      </c>
      <c r="E5003" s="334" t="s">
        <v>1041</v>
      </c>
      <c r="F5003" s="334" t="str">
        <f t="shared" si="237"/>
        <v>Chattogram FR Non-PNP</v>
      </c>
      <c r="G5003" s="338">
        <v>1143406</v>
      </c>
      <c r="H5003" s="336">
        <v>158000.73502617155</v>
      </c>
      <c r="I5003" s="336">
        <v>4573.6239999999998</v>
      </c>
      <c r="J5003" s="336"/>
      <c r="K5003" s="336"/>
      <c r="L5003" s="337">
        <f t="shared" si="235"/>
        <v>13.818428014735934</v>
      </c>
      <c r="M5003" s="337">
        <f t="shared" si="236"/>
        <v>0.4</v>
      </c>
    </row>
    <row r="5004" spans="1:13">
      <c r="A5004" s="334" t="s">
        <v>1165</v>
      </c>
      <c r="B5004" s="334" t="s">
        <v>131</v>
      </c>
      <c r="C5004" s="334" t="s">
        <v>131</v>
      </c>
      <c r="D5004" s="334" t="s">
        <v>1537</v>
      </c>
      <c r="E5004" s="334" t="s">
        <v>1041</v>
      </c>
      <c r="F5004" s="334" t="str">
        <f t="shared" si="237"/>
        <v>Sylhet FR Non-PNP</v>
      </c>
      <c r="G5004" s="338">
        <v>992987</v>
      </c>
      <c r="H5004" s="336">
        <v>149067.14709618106</v>
      </c>
      <c r="I5004" s="336">
        <v>3971.9479999999999</v>
      </c>
      <c r="J5004" s="336"/>
      <c r="K5004" s="336"/>
      <c r="L5004" s="337">
        <f t="shared" si="235"/>
        <v>15.011993822293853</v>
      </c>
      <c r="M5004" s="337">
        <f t="shared" si="236"/>
        <v>0.4</v>
      </c>
    </row>
    <row r="5005" spans="1:13">
      <c r="A5005" s="334" t="s">
        <v>1119</v>
      </c>
      <c r="B5005" s="334" t="s">
        <v>52</v>
      </c>
      <c r="C5005" s="334" t="s">
        <v>52</v>
      </c>
      <c r="D5005" s="334" t="s">
        <v>1537</v>
      </c>
      <c r="E5005" s="334" t="s">
        <v>1041</v>
      </c>
      <c r="F5005" s="334" t="str">
        <f t="shared" si="237"/>
        <v>Dhaka FR Non-PNP</v>
      </c>
      <c r="G5005" s="338">
        <v>2823343</v>
      </c>
      <c r="H5005" s="336">
        <v>405870.85165990167</v>
      </c>
      <c r="I5005" s="336">
        <v>-2.9103830456733704E-11</v>
      </c>
      <c r="J5005" s="336"/>
      <c r="K5005" s="336"/>
      <c r="L5005" s="337">
        <f t="shared" si="235"/>
        <v>14.375541748200686</v>
      </c>
      <c r="M5005" s="337">
        <f t="shared" si="236"/>
        <v>-1.0308287181803169E-15</v>
      </c>
    </row>
    <row r="5006" spans="1:13">
      <c r="A5006" s="334" t="s">
        <v>1080</v>
      </c>
      <c r="B5006" s="334" t="s">
        <v>170</v>
      </c>
      <c r="C5006" s="334" t="s">
        <v>195</v>
      </c>
      <c r="D5006" s="334" t="s">
        <v>1537</v>
      </c>
      <c r="E5006" s="334" t="s">
        <v>1041</v>
      </c>
      <c r="F5006" s="334" t="str">
        <f t="shared" si="237"/>
        <v>Chattogram FR Non-PNP</v>
      </c>
      <c r="G5006" s="338">
        <v>964754</v>
      </c>
      <c r="H5006" s="336">
        <v>128062.6697141788</v>
      </c>
      <c r="I5006" s="336">
        <v>3859.0160000000001</v>
      </c>
      <c r="J5006" s="336"/>
      <c r="K5006" s="336"/>
      <c r="L5006" s="337">
        <f t="shared" si="235"/>
        <v>13.274126846240472</v>
      </c>
      <c r="M5006" s="337">
        <f t="shared" si="236"/>
        <v>0.4</v>
      </c>
    </row>
    <row r="5007" spans="1:13">
      <c r="A5007" s="334" t="s">
        <v>1254</v>
      </c>
      <c r="B5007" s="334" t="s">
        <v>52</v>
      </c>
      <c r="C5007" s="334" t="s">
        <v>52</v>
      </c>
      <c r="D5007" s="334" t="s">
        <v>1537</v>
      </c>
      <c r="E5007" s="334" t="s">
        <v>1041</v>
      </c>
      <c r="F5007" s="334" t="str">
        <f t="shared" si="237"/>
        <v>Dhaka FR Non-PNP</v>
      </c>
      <c r="G5007" s="338">
        <v>1010332</v>
      </c>
      <c r="H5007" s="336">
        <v>151174.27630794773</v>
      </c>
      <c r="I5007" s="336">
        <v>17909.950358558723</v>
      </c>
      <c r="J5007" s="336"/>
      <c r="K5007" s="336"/>
      <c r="L5007" s="337">
        <f t="shared" si="235"/>
        <v>14.962831654144157</v>
      </c>
      <c r="M5007" s="337">
        <f t="shared" si="236"/>
        <v>1.7726797091014361</v>
      </c>
    </row>
    <row r="5008" spans="1:13">
      <c r="A5008" s="334" t="s">
        <v>1249</v>
      </c>
      <c r="B5008" s="334" t="s">
        <v>79</v>
      </c>
      <c r="C5008" s="334" t="s">
        <v>52</v>
      </c>
      <c r="D5008" s="334" t="s">
        <v>1537</v>
      </c>
      <c r="E5008" s="334" t="s">
        <v>1041</v>
      </c>
      <c r="F5008" s="334" t="str">
        <f t="shared" si="237"/>
        <v>Dhaka FR Non-PNP</v>
      </c>
      <c r="G5008" s="338">
        <v>3296624</v>
      </c>
      <c r="H5008" s="336">
        <v>468939.7827498382</v>
      </c>
      <c r="I5008" s="336">
        <v>13186.496000000001</v>
      </c>
      <c r="J5008" s="336"/>
      <c r="K5008" s="336"/>
      <c r="L5008" s="337">
        <f t="shared" si="235"/>
        <v>14.224848898443929</v>
      </c>
      <c r="M5008" s="337">
        <f t="shared" si="236"/>
        <v>0.4</v>
      </c>
    </row>
    <row r="5009" spans="1:13">
      <c r="A5009" s="334" t="s">
        <v>1168</v>
      </c>
      <c r="B5009" s="334" t="s">
        <v>162</v>
      </c>
      <c r="C5009" s="334" t="s">
        <v>195</v>
      </c>
      <c r="D5009" s="334" t="s">
        <v>1537</v>
      </c>
      <c r="E5009" s="334" t="s">
        <v>1041</v>
      </c>
      <c r="F5009" s="334" t="str">
        <f t="shared" si="237"/>
        <v>Chattogram FR Non-PNP</v>
      </c>
      <c r="G5009" s="338">
        <v>1728061</v>
      </c>
      <c r="H5009" s="336">
        <v>230944.90871514342</v>
      </c>
      <c r="I5009" s="336">
        <v>6912.2440000000006</v>
      </c>
      <c r="J5009" s="336"/>
      <c r="K5009" s="336"/>
      <c r="L5009" s="337">
        <f t="shared" si="235"/>
        <v>13.364395626956654</v>
      </c>
      <c r="M5009" s="337">
        <f t="shared" si="236"/>
        <v>0.4</v>
      </c>
    </row>
    <row r="5010" spans="1:13">
      <c r="A5010" s="334" t="s">
        <v>1261</v>
      </c>
      <c r="B5010" s="334" t="s">
        <v>401</v>
      </c>
      <c r="C5010" s="334" t="s">
        <v>195</v>
      </c>
      <c r="D5010" s="334" t="s">
        <v>1537</v>
      </c>
      <c r="E5010" s="334" t="s">
        <v>1041</v>
      </c>
      <c r="F5010" s="334" t="str">
        <f t="shared" si="237"/>
        <v>Chattogram FR Non-PNP</v>
      </c>
      <c r="G5010" s="338">
        <v>3612641</v>
      </c>
      <c r="H5010" s="336">
        <v>550805.50371835474</v>
      </c>
      <c r="I5010" s="336">
        <v>14450.564</v>
      </c>
      <c r="J5010" s="336"/>
      <c r="K5010" s="336"/>
      <c r="L5010" s="337">
        <f t="shared" si="235"/>
        <v>15.246616082759253</v>
      </c>
      <c r="M5010" s="337">
        <f t="shared" si="236"/>
        <v>0.4</v>
      </c>
    </row>
    <row r="5011" spans="1:13">
      <c r="A5011" s="334" t="s">
        <v>1222</v>
      </c>
      <c r="B5011" s="334" t="s">
        <v>189</v>
      </c>
      <c r="C5011" s="334" t="s">
        <v>189</v>
      </c>
      <c r="D5011" s="334" t="s">
        <v>1537</v>
      </c>
      <c r="E5011" s="334" t="s">
        <v>1041</v>
      </c>
      <c r="F5011" s="334" t="str">
        <f t="shared" si="237"/>
        <v>Barishal FR Non-PNP</v>
      </c>
      <c r="G5011" s="338">
        <v>711798</v>
      </c>
      <c r="H5011" s="336">
        <v>101941.1128267083</v>
      </c>
      <c r="I5011" s="336">
        <v>2847.192</v>
      </c>
      <c r="J5011" s="336"/>
      <c r="K5011" s="336"/>
      <c r="L5011" s="337">
        <f t="shared" si="235"/>
        <v>14.321635186767637</v>
      </c>
      <c r="M5011" s="337">
        <f t="shared" si="236"/>
        <v>0.4</v>
      </c>
    </row>
    <row r="5012" spans="1:13">
      <c r="A5012" s="334" t="s">
        <v>1157</v>
      </c>
      <c r="B5012" s="334" t="s">
        <v>336</v>
      </c>
      <c r="C5012" s="334" t="s">
        <v>389</v>
      </c>
      <c r="D5012" s="334" t="s">
        <v>1537</v>
      </c>
      <c r="E5012" s="334" t="s">
        <v>1041</v>
      </c>
      <c r="F5012" s="334" t="str">
        <f t="shared" si="237"/>
        <v>Rangpur FR Non-PNP</v>
      </c>
      <c r="G5012" s="338">
        <v>903761</v>
      </c>
      <c r="H5012" s="336">
        <v>130883.35258263144</v>
      </c>
      <c r="I5012" s="336">
        <v>3615.0439999999999</v>
      </c>
      <c r="J5012" s="336"/>
      <c r="K5012" s="336"/>
      <c r="L5012" s="337">
        <f t="shared" si="235"/>
        <v>14.482075745980568</v>
      </c>
      <c r="M5012" s="337">
        <f t="shared" si="236"/>
        <v>0.4</v>
      </c>
    </row>
    <row r="5013" spans="1:13">
      <c r="A5013" s="334" t="s">
        <v>1158</v>
      </c>
      <c r="B5013" s="334" t="s">
        <v>52</v>
      </c>
      <c r="C5013" s="334" t="s">
        <v>52</v>
      </c>
      <c r="D5013" s="334" t="s">
        <v>1537</v>
      </c>
      <c r="E5013" s="334" t="s">
        <v>1041</v>
      </c>
      <c r="F5013" s="334" t="str">
        <f t="shared" si="237"/>
        <v>Dhaka FR Non-PNP</v>
      </c>
      <c r="G5013" s="338">
        <v>1105842</v>
      </c>
      <c r="H5013" s="336">
        <v>151336.14298661481</v>
      </c>
      <c r="I5013" s="336">
        <v>-7.2759576141834259E-12</v>
      </c>
      <c r="J5013" s="336"/>
      <c r="K5013" s="336"/>
      <c r="L5013" s="337">
        <f t="shared" si="235"/>
        <v>13.685150589922864</v>
      </c>
      <c r="M5013" s="337">
        <f t="shared" si="236"/>
        <v>-6.5795634585984489E-16</v>
      </c>
    </row>
    <row r="5014" spans="1:13">
      <c r="A5014" s="334" t="s">
        <v>1045</v>
      </c>
      <c r="B5014" s="334" t="s">
        <v>162</v>
      </c>
      <c r="C5014" s="334" t="s">
        <v>195</v>
      </c>
      <c r="D5014" s="334" t="s">
        <v>1537</v>
      </c>
      <c r="E5014" s="334" t="s">
        <v>1041</v>
      </c>
      <c r="F5014" s="334" t="str">
        <f t="shared" si="237"/>
        <v>Chattogram FR Non-PNP</v>
      </c>
      <c r="G5014" s="338">
        <v>1486795</v>
      </c>
      <c r="H5014" s="336">
        <v>214186.66193614335</v>
      </c>
      <c r="I5014" s="336">
        <v>5947.18</v>
      </c>
      <c r="J5014" s="336"/>
      <c r="K5014" s="336"/>
      <c r="L5014" s="337">
        <f t="shared" si="235"/>
        <v>14.405931008386721</v>
      </c>
      <c r="M5014" s="337">
        <f t="shared" si="236"/>
        <v>0.4</v>
      </c>
    </row>
    <row r="5015" spans="1:13">
      <c r="A5015" s="334" t="s">
        <v>1166</v>
      </c>
      <c r="B5015" s="334" t="s">
        <v>606</v>
      </c>
      <c r="C5015" s="334" t="s">
        <v>107</v>
      </c>
      <c r="D5015" s="334" t="s">
        <v>1537</v>
      </c>
      <c r="E5015" s="334" t="s">
        <v>1041</v>
      </c>
      <c r="F5015" s="334" t="str">
        <f t="shared" si="237"/>
        <v>Rajshahi FR Non-PNP</v>
      </c>
      <c r="G5015" s="338">
        <v>1168006</v>
      </c>
      <c r="H5015" s="336">
        <v>176912.73580372139</v>
      </c>
      <c r="I5015" s="336">
        <v>4672.0240000000003</v>
      </c>
      <c r="J5015" s="336"/>
      <c r="K5015" s="336"/>
      <c r="L5015" s="337">
        <f t="shared" si="235"/>
        <v>15.146560531685743</v>
      </c>
      <c r="M5015" s="337">
        <f t="shared" si="236"/>
        <v>0.4</v>
      </c>
    </row>
    <row r="5016" spans="1:13">
      <c r="A5016" s="334" t="s">
        <v>1124</v>
      </c>
      <c r="B5016" s="334" t="s">
        <v>1566</v>
      </c>
      <c r="C5016" s="334" t="s">
        <v>389</v>
      </c>
      <c r="D5016" s="334" t="s">
        <v>1537</v>
      </c>
      <c r="E5016" s="334" t="s">
        <v>1041</v>
      </c>
      <c r="F5016" s="334" t="str">
        <f t="shared" si="237"/>
        <v>Rangpur FR Non-PNP</v>
      </c>
      <c r="G5016" s="338">
        <v>978163</v>
      </c>
      <c r="H5016" s="336">
        <v>130847.04896327243</v>
      </c>
      <c r="I5016" s="336">
        <v>3383.8114111170726</v>
      </c>
      <c r="J5016" s="336"/>
      <c r="K5016" s="336"/>
      <c r="L5016" s="337">
        <f t="shared" si="235"/>
        <v>13.376814392209932</v>
      </c>
      <c r="M5016" s="337">
        <f t="shared" si="236"/>
        <v>0.3459353309332977</v>
      </c>
    </row>
    <row r="5017" spans="1:13">
      <c r="A5017" s="334" t="s">
        <v>1228</v>
      </c>
      <c r="B5017" s="334" t="s">
        <v>211</v>
      </c>
      <c r="C5017" s="334" t="s">
        <v>189</v>
      </c>
      <c r="D5017" s="334" t="s">
        <v>1537</v>
      </c>
      <c r="E5017" s="334" t="s">
        <v>1041</v>
      </c>
      <c r="F5017" s="334" t="str">
        <f t="shared" si="237"/>
        <v>Barishal FR Non-PNP</v>
      </c>
      <c r="G5017" s="338">
        <v>1068192</v>
      </c>
      <c r="H5017" s="336">
        <v>151762.28698235159</v>
      </c>
      <c r="I5017" s="336">
        <v>4272.768</v>
      </c>
      <c r="J5017" s="336"/>
      <c r="K5017" s="336"/>
      <c r="L5017" s="337">
        <f t="shared" si="235"/>
        <v>14.207397825704703</v>
      </c>
      <c r="M5017" s="337">
        <f t="shared" si="236"/>
        <v>0.4</v>
      </c>
    </row>
    <row r="5018" spans="1:13">
      <c r="A5018" s="334" t="s">
        <v>1271</v>
      </c>
      <c r="B5018" s="334" t="s">
        <v>362</v>
      </c>
      <c r="C5018" s="334" t="s">
        <v>52</v>
      </c>
      <c r="D5018" s="334" t="s">
        <v>1537</v>
      </c>
      <c r="E5018" s="334" t="s">
        <v>1041</v>
      </c>
      <c r="F5018" s="334" t="str">
        <f t="shared" si="237"/>
        <v>Dhaka FR Non-PNP</v>
      </c>
      <c r="G5018" s="338">
        <v>2208548</v>
      </c>
      <c r="H5018" s="336">
        <v>352073.43372206832</v>
      </c>
      <c r="I5018" s="336">
        <v>-2.1827872842550278E-11</v>
      </c>
      <c r="J5018" s="336"/>
      <c r="K5018" s="336"/>
      <c r="L5018" s="337">
        <f t="shared" si="235"/>
        <v>15.941398317902456</v>
      </c>
      <c r="M5018" s="337">
        <f t="shared" si="236"/>
        <v>-9.8833590406684731E-16</v>
      </c>
    </row>
    <row r="5019" spans="1:13">
      <c r="A5019" s="334" t="s">
        <v>1079</v>
      </c>
      <c r="B5019" s="334" t="s">
        <v>189</v>
      </c>
      <c r="C5019" s="334" t="s">
        <v>189</v>
      </c>
      <c r="D5019" s="334" t="s">
        <v>1537</v>
      </c>
      <c r="E5019" s="334" t="s">
        <v>1041</v>
      </c>
      <c r="F5019" s="334" t="str">
        <f t="shared" si="237"/>
        <v>Barishal FR Non-PNP</v>
      </c>
      <c r="G5019" s="338">
        <v>1329491</v>
      </c>
      <c r="H5019" s="336">
        <v>181087.79519587176</v>
      </c>
      <c r="I5019" s="336">
        <v>-1.4551915228366852E-11</v>
      </c>
      <c r="J5019" s="336"/>
      <c r="K5019" s="336"/>
      <c r="L5019" s="337">
        <f t="shared" si="235"/>
        <v>13.620836485231699</v>
      </c>
      <c r="M5019" s="337">
        <f t="shared" si="236"/>
        <v>-1.0945478554098412E-15</v>
      </c>
    </row>
    <row r="5020" spans="1:13">
      <c r="A5020" s="334" t="s">
        <v>1235</v>
      </c>
      <c r="B5020" s="334" t="s">
        <v>52</v>
      </c>
      <c r="C5020" s="334" t="s">
        <v>52</v>
      </c>
      <c r="D5020" s="334" t="s">
        <v>1537</v>
      </c>
      <c r="E5020" s="334" t="s">
        <v>1041</v>
      </c>
      <c r="F5020" s="334" t="str">
        <f t="shared" si="237"/>
        <v>Dhaka FR Non-PNP</v>
      </c>
      <c r="G5020" s="338">
        <v>1369519</v>
      </c>
      <c r="H5020" s="336">
        <v>205616.72953730353</v>
      </c>
      <c r="I5020" s="336">
        <v>41636.772852472626</v>
      </c>
      <c r="J5020" s="336"/>
      <c r="K5020" s="336"/>
      <c r="L5020" s="337">
        <f t="shared" si="235"/>
        <v>15.013791669725176</v>
      </c>
      <c r="M5020" s="337">
        <f t="shared" si="236"/>
        <v>3.0402479156895685</v>
      </c>
    </row>
    <row r="5021" spans="1:13">
      <c r="A5021" s="334" t="s">
        <v>1154</v>
      </c>
      <c r="B5021" s="334" t="s">
        <v>542</v>
      </c>
      <c r="C5021" s="334" t="s">
        <v>52</v>
      </c>
      <c r="D5021" s="334" t="s">
        <v>1537</v>
      </c>
      <c r="E5021" s="334" t="s">
        <v>1041</v>
      </c>
      <c r="F5021" s="334" t="str">
        <f t="shared" si="237"/>
        <v>Dhaka FR Non-PNP</v>
      </c>
      <c r="G5021" s="338">
        <v>1173639</v>
      </c>
      <c r="H5021" s="336">
        <v>172881.63539906815</v>
      </c>
      <c r="I5021" s="336">
        <v>4694.5560000000005</v>
      </c>
      <c r="J5021" s="336"/>
      <c r="K5021" s="336"/>
      <c r="L5021" s="337">
        <f t="shared" si="235"/>
        <v>14.730392854963762</v>
      </c>
      <c r="M5021" s="337">
        <f t="shared" si="236"/>
        <v>0.4</v>
      </c>
    </row>
    <row r="5022" spans="1:13">
      <c r="A5022" s="334" t="s">
        <v>1153</v>
      </c>
      <c r="B5022" s="334" t="s">
        <v>52</v>
      </c>
      <c r="C5022" s="334" t="s">
        <v>52</v>
      </c>
      <c r="D5022" s="334" t="s">
        <v>1537</v>
      </c>
      <c r="E5022" s="334" t="s">
        <v>1041</v>
      </c>
      <c r="F5022" s="334" t="str">
        <f t="shared" si="237"/>
        <v>Dhaka FR Non-PNP</v>
      </c>
      <c r="G5022" s="338">
        <v>1508826</v>
      </c>
      <c r="H5022" s="336">
        <v>226445.13987900229</v>
      </c>
      <c r="I5022" s="336">
        <v>77115.185964773933</v>
      </c>
      <c r="J5022" s="336"/>
      <c r="K5022" s="336"/>
      <c r="L5022" s="337">
        <f t="shared" si="235"/>
        <v>15.008035378433451</v>
      </c>
      <c r="M5022" s="337">
        <f t="shared" si="236"/>
        <v>5.1109396288752933</v>
      </c>
    </row>
    <row r="5023" spans="1:13">
      <c r="A5023" s="334" t="s">
        <v>1214</v>
      </c>
      <c r="B5023" s="334" t="s">
        <v>162</v>
      </c>
      <c r="C5023" s="334" t="s">
        <v>195</v>
      </c>
      <c r="D5023" s="334" t="s">
        <v>1537</v>
      </c>
      <c r="E5023" s="334" t="s">
        <v>1041</v>
      </c>
      <c r="F5023" s="334" t="str">
        <f t="shared" si="237"/>
        <v>Chattogram FR Non-PNP</v>
      </c>
      <c r="G5023" s="338">
        <v>1822680</v>
      </c>
      <c r="H5023" s="336">
        <v>256497.37766897425</v>
      </c>
      <c r="I5023" s="336">
        <v>7290.72</v>
      </c>
      <c r="J5023" s="336"/>
      <c r="K5023" s="336"/>
      <c r="L5023" s="337">
        <f t="shared" si="235"/>
        <v>14.072540307073883</v>
      </c>
      <c r="M5023" s="337">
        <f t="shared" si="236"/>
        <v>0.4</v>
      </c>
    </row>
    <row r="5024" spans="1:13">
      <c r="A5024" s="334" t="s">
        <v>1057</v>
      </c>
      <c r="B5024" s="334" t="s">
        <v>1564</v>
      </c>
      <c r="C5024" s="334" t="s">
        <v>189</v>
      </c>
      <c r="D5024" s="334" t="s">
        <v>1537</v>
      </c>
      <c r="E5024" s="334" t="s">
        <v>1041</v>
      </c>
      <c r="F5024" s="334" t="str">
        <f t="shared" si="237"/>
        <v>Barishal FR Non-PNP</v>
      </c>
      <c r="G5024" s="338">
        <v>1107906</v>
      </c>
      <c r="H5024" s="336">
        <v>151803.91142093419</v>
      </c>
      <c r="I5024" s="336">
        <v>0</v>
      </c>
      <c r="J5024" s="336"/>
      <c r="K5024" s="336"/>
      <c r="L5024" s="337">
        <f t="shared" si="235"/>
        <v>13.701876460722678</v>
      </c>
      <c r="M5024" s="337">
        <f t="shared" si="236"/>
        <v>0</v>
      </c>
    </row>
    <row r="5025" spans="1:13">
      <c r="A5025" s="334" t="s">
        <v>1146</v>
      </c>
      <c r="B5025" s="334" t="s">
        <v>186</v>
      </c>
      <c r="C5025" s="334" t="s">
        <v>195</v>
      </c>
      <c r="D5025" s="334" t="s">
        <v>1537</v>
      </c>
      <c r="E5025" s="334" t="s">
        <v>1041</v>
      </c>
      <c r="F5025" s="334" t="str">
        <f t="shared" si="237"/>
        <v>Chattogram FR Non-PNP</v>
      </c>
      <c r="G5025" s="338">
        <v>1153493</v>
      </c>
      <c r="H5025" s="336">
        <v>186202.70138640856</v>
      </c>
      <c r="I5025" s="336">
        <v>0</v>
      </c>
      <c r="J5025" s="336"/>
      <c r="K5025" s="336"/>
      <c r="L5025" s="337">
        <f t="shared" si="235"/>
        <v>16.142508137145917</v>
      </c>
      <c r="M5025" s="337">
        <f t="shared" si="236"/>
        <v>0</v>
      </c>
    </row>
    <row r="5026" spans="1:13">
      <c r="A5026" s="334" t="s">
        <v>1117</v>
      </c>
      <c r="B5026" s="334" t="s">
        <v>52</v>
      </c>
      <c r="C5026" s="334" t="s">
        <v>52</v>
      </c>
      <c r="D5026" s="334" t="s">
        <v>1537</v>
      </c>
      <c r="E5026" s="334" t="s">
        <v>1041</v>
      </c>
      <c r="F5026" s="334" t="str">
        <f t="shared" si="237"/>
        <v>Dhaka FR Non-PNP</v>
      </c>
      <c r="G5026" s="338">
        <v>1109462</v>
      </c>
      <c r="H5026" s="336">
        <v>155086.04746479978</v>
      </c>
      <c r="I5026" s="336">
        <v>4437.848</v>
      </c>
      <c r="J5026" s="336"/>
      <c r="K5026" s="336"/>
      <c r="L5026" s="337">
        <f t="shared" si="235"/>
        <v>13.978491148394426</v>
      </c>
      <c r="M5026" s="337">
        <f t="shared" si="236"/>
        <v>0.4</v>
      </c>
    </row>
    <row r="5027" spans="1:13">
      <c r="A5027" s="334" t="s">
        <v>1288</v>
      </c>
      <c r="B5027" s="334" t="s">
        <v>52</v>
      </c>
      <c r="C5027" s="334" t="s">
        <v>52</v>
      </c>
      <c r="D5027" s="334" t="s">
        <v>1492</v>
      </c>
      <c r="E5027" s="334" t="s">
        <v>1041</v>
      </c>
      <c r="F5027" s="334" t="str">
        <f t="shared" si="237"/>
        <v>Dhaka FR PNP</v>
      </c>
      <c r="G5027" s="338">
        <v>7084416</v>
      </c>
      <c r="H5027" s="336">
        <v>1190808.7797255029</v>
      </c>
      <c r="I5027" s="336">
        <v>19173.2012</v>
      </c>
      <c r="J5027" s="336"/>
      <c r="K5027" s="336"/>
      <c r="L5027" s="337">
        <f t="shared" si="235"/>
        <v>16.808848883598916</v>
      </c>
      <c r="M5027" s="337">
        <f t="shared" si="236"/>
        <v>0.27063912113574357</v>
      </c>
    </row>
    <row r="5028" spans="1:13">
      <c r="A5028" s="334" t="s">
        <v>1061</v>
      </c>
      <c r="B5028" s="334" t="s">
        <v>52</v>
      </c>
      <c r="C5028" s="334" t="s">
        <v>52</v>
      </c>
      <c r="D5028" s="334" t="s">
        <v>1537</v>
      </c>
      <c r="E5028" s="334" t="s">
        <v>1041</v>
      </c>
      <c r="F5028" s="334" t="str">
        <f t="shared" si="237"/>
        <v>Dhaka FR Non-PNP</v>
      </c>
      <c r="G5028" s="338">
        <v>1526375</v>
      </c>
      <c r="H5028" s="336">
        <v>302320.80663976091</v>
      </c>
      <c r="I5028" s="336">
        <v>6105.5</v>
      </c>
      <c r="J5028" s="336"/>
      <c r="K5028" s="336"/>
      <c r="L5028" s="337">
        <f t="shared" si="235"/>
        <v>19.806456908673223</v>
      </c>
      <c r="M5028" s="337">
        <f t="shared" si="236"/>
        <v>0.4</v>
      </c>
    </row>
    <row r="5029" spans="1:13">
      <c r="A5029" s="334" t="s">
        <v>1213</v>
      </c>
      <c r="B5029" s="334" t="s">
        <v>522</v>
      </c>
      <c r="C5029" s="334" t="s">
        <v>52</v>
      </c>
      <c r="D5029" s="334" t="s">
        <v>1537</v>
      </c>
      <c r="E5029" s="334" t="s">
        <v>1041</v>
      </c>
      <c r="F5029" s="334" t="str">
        <f t="shared" si="237"/>
        <v>Dhaka FR Non-PNP</v>
      </c>
      <c r="G5029" s="338">
        <v>1105510</v>
      </c>
      <c r="H5029" s="336">
        <v>157079.49529313412</v>
      </c>
      <c r="I5029" s="336">
        <v>4422.04</v>
      </c>
      <c r="J5029" s="336"/>
      <c r="K5029" s="336"/>
      <c r="L5029" s="337">
        <f t="shared" si="235"/>
        <v>14.208781041612841</v>
      </c>
      <c r="M5029" s="337">
        <f t="shared" si="236"/>
        <v>0.4</v>
      </c>
    </row>
    <row r="5030" spans="1:13">
      <c r="A5030" s="334" t="s">
        <v>1149</v>
      </c>
      <c r="B5030" s="334" t="s">
        <v>1150</v>
      </c>
      <c r="C5030" s="334" t="s">
        <v>389</v>
      </c>
      <c r="D5030" s="334" t="s">
        <v>1537</v>
      </c>
      <c r="E5030" s="334" t="s">
        <v>1041</v>
      </c>
      <c r="F5030" s="334" t="str">
        <f t="shared" si="237"/>
        <v>Rangpur FR Non-PNP</v>
      </c>
      <c r="G5030" s="338">
        <v>1291213</v>
      </c>
      <c r="H5030" s="336">
        <v>197099.44409617549</v>
      </c>
      <c r="I5030" s="336">
        <v>5164.8519999999999</v>
      </c>
      <c r="J5030" s="336"/>
      <c r="K5030" s="336"/>
      <c r="L5030" s="337">
        <f t="shared" si="235"/>
        <v>15.264673148130903</v>
      </c>
      <c r="M5030" s="337">
        <f t="shared" si="236"/>
        <v>0.4</v>
      </c>
    </row>
    <row r="5031" spans="1:13">
      <c r="A5031" s="334" t="s">
        <v>1240</v>
      </c>
      <c r="B5031" s="334" t="s">
        <v>211</v>
      </c>
      <c r="C5031" s="334" t="s">
        <v>189</v>
      </c>
      <c r="D5031" s="334" t="s">
        <v>1537</v>
      </c>
      <c r="E5031" s="334" t="s">
        <v>1041</v>
      </c>
      <c r="F5031" s="334" t="str">
        <f t="shared" si="237"/>
        <v>Barishal FR Non-PNP</v>
      </c>
      <c r="G5031" s="338">
        <v>2203030</v>
      </c>
      <c r="H5031" s="336">
        <v>333588.14120873512</v>
      </c>
      <c r="I5031" s="336">
        <v>8812.1200000000008</v>
      </c>
      <c r="J5031" s="336"/>
      <c r="K5031" s="336"/>
      <c r="L5031" s="337">
        <f t="shared" si="235"/>
        <v>15.142242330278529</v>
      </c>
      <c r="M5031" s="337">
        <f t="shared" si="236"/>
        <v>0.4</v>
      </c>
    </row>
    <row r="5032" spans="1:13">
      <c r="A5032" s="334" t="s">
        <v>1069</v>
      </c>
      <c r="B5032" s="334" t="s">
        <v>136</v>
      </c>
      <c r="C5032" s="334" t="s">
        <v>131</v>
      </c>
      <c r="D5032" s="334" t="s">
        <v>1537</v>
      </c>
      <c r="E5032" s="334" t="s">
        <v>1041</v>
      </c>
      <c r="F5032" s="334" t="str">
        <f t="shared" si="237"/>
        <v>Sylhet FR Non-PNP</v>
      </c>
      <c r="G5032" s="338">
        <v>1221292</v>
      </c>
      <c r="H5032" s="336">
        <v>191812.51551526212</v>
      </c>
      <c r="I5032" s="336">
        <v>4885.1679999999997</v>
      </c>
      <c r="J5032" s="336"/>
      <c r="K5032" s="336"/>
      <c r="L5032" s="337">
        <f t="shared" si="235"/>
        <v>15.705704738527896</v>
      </c>
      <c r="M5032" s="337">
        <f t="shared" si="236"/>
        <v>0.4</v>
      </c>
    </row>
    <row r="5033" spans="1:13">
      <c r="A5033" s="334" t="s">
        <v>1242</v>
      </c>
      <c r="B5033" s="334" t="s">
        <v>1243</v>
      </c>
      <c r="C5033" s="334" t="s">
        <v>195</v>
      </c>
      <c r="D5033" s="334" t="s">
        <v>1537</v>
      </c>
      <c r="E5033" s="334" t="s">
        <v>1041</v>
      </c>
      <c r="F5033" s="334" t="str">
        <f t="shared" si="237"/>
        <v>Chattogram FR Non-PNP</v>
      </c>
      <c r="G5033" s="338">
        <v>1547629</v>
      </c>
      <c r="H5033" s="336">
        <v>258971.2056743603</v>
      </c>
      <c r="I5033" s="336">
        <v>6190.5160000000005</v>
      </c>
      <c r="J5033" s="336"/>
      <c r="K5033" s="336"/>
      <c r="L5033" s="337">
        <f t="shared" si="235"/>
        <v>16.733416450219032</v>
      </c>
      <c r="M5033" s="337">
        <f t="shared" si="236"/>
        <v>0.4</v>
      </c>
    </row>
    <row r="5034" spans="1:13">
      <c r="A5034" s="334" t="s">
        <v>1044</v>
      </c>
      <c r="B5034" s="334" t="s">
        <v>230</v>
      </c>
      <c r="C5034" s="334" t="s">
        <v>131</v>
      </c>
      <c r="D5034" s="334" t="s">
        <v>1537</v>
      </c>
      <c r="E5034" s="334" t="s">
        <v>1041</v>
      </c>
      <c r="F5034" s="334" t="str">
        <f t="shared" si="237"/>
        <v>Sylhet FR Non-PNP</v>
      </c>
      <c r="G5034" s="338">
        <v>1754167</v>
      </c>
      <c r="H5034" s="336">
        <v>270140.50880907115</v>
      </c>
      <c r="I5034" s="336">
        <v>7016.6680000000006</v>
      </c>
      <c r="J5034" s="336"/>
      <c r="K5034" s="336"/>
      <c r="L5034" s="337">
        <f t="shared" si="235"/>
        <v>15.399931067513592</v>
      </c>
      <c r="M5034" s="337">
        <f t="shared" si="236"/>
        <v>0.4</v>
      </c>
    </row>
    <row r="5035" spans="1:13">
      <c r="A5035" s="334" t="s">
        <v>1218</v>
      </c>
      <c r="B5035" s="334" t="s">
        <v>52</v>
      </c>
      <c r="C5035" s="334" t="s">
        <v>52</v>
      </c>
      <c r="D5035" s="334" t="s">
        <v>1537</v>
      </c>
      <c r="E5035" s="334" t="s">
        <v>1041</v>
      </c>
      <c r="F5035" s="334" t="str">
        <f t="shared" si="237"/>
        <v>Dhaka FR Non-PNP</v>
      </c>
      <c r="G5035" s="338">
        <v>1534726</v>
      </c>
      <c r="H5035" s="336">
        <v>270505.84949338366</v>
      </c>
      <c r="I5035" s="336">
        <v>6138.9040000000005</v>
      </c>
      <c r="J5035" s="336"/>
      <c r="K5035" s="336"/>
      <c r="L5035" s="337">
        <f t="shared" si="235"/>
        <v>17.625677123693979</v>
      </c>
      <c r="M5035" s="337">
        <f t="shared" si="236"/>
        <v>0.4</v>
      </c>
    </row>
    <row r="5036" spans="1:13">
      <c r="A5036" s="334" t="s">
        <v>1109</v>
      </c>
      <c r="B5036" s="334" t="s">
        <v>313</v>
      </c>
      <c r="C5036" s="334" t="s">
        <v>189</v>
      </c>
      <c r="D5036" s="334" t="s">
        <v>1537</v>
      </c>
      <c r="E5036" s="334" t="s">
        <v>1041</v>
      </c>
      <c r="F5036" s="334" t="str">
        <f t="shared" si="237"/>
        <v>Barishal FR Non-PNP</v>
      </c>
      <c r="G5036" s="338">
        <v>787889</v>
      </c>
      <c r="H5036" s="336">
        <v>134936.55701985196</v>
      </c>
      <c r="I5036" s="336">
        <v>3151.556</v>
      </c>
      <c r="J5036" s="336"/>
      <c r="K5036" s="336"/>
      <c r="L5036" s="337">
        <f t="shared" si="235"/>
        <v>17.126341022637956</v>
      </c>
      <c r="M5036" s="337">
        <f t="shared" si="236"/>
        <v>0.4</v>
      </c>
    </row>
    <row r="5037" spans="1:13">
      <c r="A5037" s="334" t="s">
        <v>1187</v>
      </c>
      <c r="B5037" s="334" t="s">
        <v>165</v>
      </c>
      <c r="C5037" s="334" t="s">
        <v>52</v>
      </c>
      <c r="D5037" s="334" t="s">
        <v>1537</v>
      </c>
      <c r="E5037" s="334" t="s">
        <v>1041</v>
      </c>
      <c r="F5037" s="334" t="str">
        <f t="shared" si="237"/>
        <v>Dhaka FR Non-PNP</v>
      </c>
      <c r="G5037" s="338">
        <v>765741</v>
      </c>
      <c r="H5037" s="336">
        <v>102156.56014187407</v>
      </c>
      <c r="I5037" s="336">
        <v>3062.9639999999999</v>
      </c>
      <c r="J5037" s="336"/>
      <c r="K5037" s="336"/>
      <c r="L5037" s="337">
        <f t="shared" si="235"/>
        <v>13.340876372281759</v>
      </c>
      <c r="M5037" s="337">
        <f t="shared" si="236"/>
        <v>0.4</v>
      </c>
    </row>
    <row r="5038" spans="1:13">
      <c r="A5038" s="334" t="s">
        <v>1122</v>
      </c>
      <c r="B5038" s="334" t="s">
        <v>52</v>
      </c>
      <c r="C5038" s="334" t="s">
        <v>52</v>
      </c>
      <c r="D5038" s="334" t="s">
        <v>1537</v>
      </c>
      <c r="E5038" s="334" t="s">
        <v>1041</v>
      </c>
      <c r="F5038" s="334" t="str">
        <f t="shared" si="237"/>
        <v>Dhaka FR Non-PNP</v>
      </c>
      <c r="G5038" s="338">
        <v>832084</v>
      </c>
      <c r="H5038" s="336">
        <v>127449.98936702283</v>
      </c>
      <c r="I5038" s="336">
        <v>3328.3360000000002</v>
      </c>
      <c r="J5038" s="336"/>
      <c r="K5038" s="336"/>
      <c r="L5038" s="337">
        <f t="shared" si="235"/>
        <v>15.316961913343224</v>
      </c>
      <c r="M5038" s="337">
        <f t="shared" si="236"/>
        <v>0.4</v>
      </c>
    </row>
    <row r="5039" spans="1:13">
      <c r="A5039" s="334" t="s">
        <v>1059</v>
      </c>
      <c r="B5039" s="334" t="s">
        <v>52</v>
      </c>
      <c r="C5039" s="334" t="s">
        <v>52</v>
      </c>
      <c r="D5039" s="334" t="s">
        <v>1537</v>
      </c>
      <c r="E5039" s="334" t="s">
        <v>1041</v>
      </c>
      <c r="F5039" s="334" t="str">
        <f t="shared" si="237"/>
        <v>Dhaka FR Non-PNP</v>
      </c>
      <c r="G5039" s="338">
        <v>1305576</v>
      </c>
      <c r="H5039" s="336">
        <v>204530.74524113387</v>
      </c>
      <c r="I5039" s="336">
        <v>5222.3040000000001</v>
      </c>
      <c r="J5039" s="336"/>
      <c r="K5039" s="336"/>
      <c r="L5039" s="337">
        <f t="shared" si="235"/>
        <v>15.665939419929126</v>
      </c>
      <c r="M5039" s="337">
        <f t="shared" si="236"/>
        <v>0.4</v>
      </c>
    </row>
    <row r="5040" spans="1:13">
      <c r="A5040" s="334" t="s">
        <v>1176</v>
      </c>
      <c r="B5040" s="334" t="s">
        <v>165</v>
      </c>
      <c r="C5040" s="334" t="s">
        <v>52</v>
      </c>
      <c r="D5040" s="334" t="s">
        <v>1537</v>
      </c>
      <c r="E5040" s="334" t="s">
        <v>1041</v>
      </c>
      <c r="F5040" s="334" t="str">
        <f t="shared" si="237"/>
        <v>Dhaka FR Non-PNP</v>
      </c>
      <c r="G5040" s="338">
        <v>908573</v>
      </c>
      <c r="H5040" s="336">
        <v>148183.70908622199</v>
      </c>
      <c r="I5040" s="336">
        <v>3634.2919999999999</v>
      </c>
      <c r="J5040" s="336"/>
      <c r="K5040" s="336"/>
      <c r="L5040" s="337">
        <f t="shared" si="235"/>
        <v>16.30949952136174</v>
      </c>
      <c r="M5040" s="337">
        <f t="shared" si="236"/>
        <v>0.4</v>
      </c>
    </row>
    <row r="5041" spans="1:13">
      <c r="A5041" s="334" t="s">
        <v>1270</v>
      </c>
      <c r="B5041" s="334" t="s">
        <v>52</v>
      </c>
      <c r="C5041" s="334" t="s">
        <v>52</v>
      </c>
      <c r="D5041" s="334" t="s">
        <v>1537</v>
      </c>
      <c r="E5041" s="334" t="s">
        <v>1041</v>
      </c>
      <c r="F5041" s="334" t="str">
        <f t="shared" si="237"/>
        <v>Dhaka FR Non-PNP</v>
      </c>
      <c r="G5041" s="338">
        <v>1059712</v>
      </c>
      <c r="H5041" s="336">
        <v>155019.65026063754</v>
      </c>
      <c r="I5041" s="336">
        <v>4238.848</v>
      </c>
      <c r="J5041" s="336"/>
      <c r="K5041" s="336"/>
      <c r="L5041" s="337">
        <f t="shared" si="235"/>
        <v>14.628469835260669</v>
      </c>
      <c r="M5041" s="337">
        <f t="shared" si="236"/>
        <v>0.4</v>
      </c>
    </row>
    <row r="5042" spans="1:13">
      <c r="A5042" s="334" t="s">
        <v>1230</v>
      </c>
      <c r="B5042" s="334" t="s">
        <v>159</v>
      </c>
      <c r="C5042" s="334" t="s">
        <v>159</v>
      </c>
      <c r="D5042" s="334" t="s">
        <v>1537</v>
      </c>
      <c r="E5042" s="334" t="s">
        <v>1041</v>
      </c>
      <c r="F5042" s="334" t="str">
        <f t="shared" si="237"/>
        <v>Khulna FR Non-PNP</v>
      </c>
      <c r="G5042" s="338">
        <v>1729205</v>
      </c>
      <c r="H5042" s="336">
        <v>233650.27823072395</v>
      </c>
      <c r="I5042" s="336">
        <v>0</v>
      </c>
      <c r="J5042" s="336"/>
      <c r="K5042" s="336"/>
      <c r="L5042" s="337">
        <f t="shared" si="235"/>
        <v>13.512005703819035</v>
      </c>
      <c r="M5042" s="337">
        <f t="shared" si="236"/>
        <v>0</v>
      </c>
    </row>
    <row r="5043" spans="1:13">
      <c r="A5043" s="334" t="s">
        <v>1255</v>
      </c>
      <c r="B5043" s="334" t="s">
        <v>170</v>
      </c>
      <c r="C5043" s="334" t="s">
        <v>195</v>
      </c>
      <c r="D5043" s="334" t="s">
        <v>1537</v>
      </c>
      <c r="E5043" s="334" t="s">
        <v>1041</v>
      </c>
      <c r="F5043" s="334" t="str">
        <f t="shared" si="237"/>
        <v>Chattogram FR Non-PNP</v>
      </c>
      <c r="G5043" s="338">
        <v>926717</v>
      </c>
      <c r="H5043" s="336">
        <v>137602.13659151256</v>
      </c>
      <c r="I5043" s="336">
        <v>3706.8679999999999</v>
      </c>
      <c r="J5043" s="336"/>
      <c r="K5043" s="336"/>
      <c r="L5043" s="337">
        <f t="shared" si="235"/>
        <v>14.848344919917574</v>
      </c>
      <c r="M5043" s="337">
        <f t="shared" si="236"/>
        <v>0.4</v>
      </c>
    </row>
    <row r="5044" spans="1:13">
      <c r="A5044" s="334" t="s">
        <v>1263</v>
      </c>
      <c r="B5044" s="334" t="s">
        <v>542</v>
      </c>
      <c r="C5044" s="334" t="s">
        <v>52</v>
      </c>
      <c r="D5044" s="334" t="s">
        <v>1537</v>
      </c>
      <c r="E5044" s="334" t="s">
        <v>1041</v>
      </c>
      <c r="F5044" s="334" t="str">
        <f t="shared" si="237"/>
        <v>Dhaka FR Non-PNP</v>
      </c>
      <c r="G5044" s="338">
        <v>1624928</v>
      </c>
      <c r="H5044" s="336">
        <v>255061.62705720108</v>
      </c>
      <c r="I5044" s="336">
        <v>6499.7120000000004</v>
      </c>
      <c r="J5044" s="336"/>
      <c r="K5044" s="336"/>
      <c r="L5044" s="337">
        <f t="shared" si="235"/>
        <v>15.696795615387332</v>
      </c>
      <c r="M5044" s="337">
        <f t="shared" si="236"/>
        <v>0.4</v>
      </c>
    </row>
    <row r="5045" spans="1:13">
      <c r="A5045" s="334" t="s">
        <v>1188</v>
      </c>
      <c r="B5045" s="334" t="s">
        <v>211</v>
      </c>
      <c r="C5045" s="334" t="s">
        <v>189</v>
      </c>
      <c r="D5045" s="334" t="s">
        <v>1537</v>
      </c>
      <c r="E5045" s="334" t="s">
        <v>1041</v>
      </c>
      <c r="F5045" s="334" t="str">
        <f t="shared" si="237"/>
        <v>Barishal FR Non-PNP</v>
      </c>
      <c r="G5045" s="338">
        <v>1059706</v>
      </c>
      <c r="H5045" s="336">
        <v>165176.13988273282</v>
      </c>
      <c r="I5045" s="336">
        <v>0</v>
      </c>
      <c r="J5045" s="336"/>
      <c r="K5045" s="336"/>
      <c r="L5045" s="337">
        <f t="shared" si="235"/>
        <v>15.586977886577296</v>
      </c>
      <c r="M5045" s="337">
        <f t="shared" si="236"/>
        <v>0</v>
      </c>
    </row>
    <row r="5046" spans="1:13">
      <c r="A5046" s="334" t="s">
        <v>1245</v>
      </c>
      <c r="B5046" s="334" t="s">
        <v>606</v>
      </c>
      <c r="C5046" s="334" t="s">
        <v>107</v>
      </c>
      <c r="D5046" s="334" t="s">
        <v>1537</v>
      </c>
      <c r="E5046" s="334" t="s">
        <v>1041</v>
      </c>
      <c r="F5046" s="334" t="str">
        <f t="shared" si="237"/>
        <v>Rajshahi FR Non-PNP</v>
      </c>
      <c r="G5046" s="338">
        <v>1036367</v>
      </c>
      <c r="H5046" s="336">
        <v>157883.21037283642</v>
      </c>
      <c r="I5046" s="336">
        <v>4145.4679999999998</v>
      </c>
      <c r="J5046" s="336"/>
      <c r="K5046" s="336"/>
      <c r="L5046" s="337">
        <f t="shared" si="235"/>
        <v>15.234295415893831</v>
      </c>
      <c r="M5046" s="337">
        <f t="shared" si="236"/>
        <v>0.4</v>
      </c>
    </row>
    <row r="5047" spans="1:13">
      <c r="A5047" s="334" t="s">
        <v>1195</v>
      </c>
      <c r="B5047" s="334" t="s">
        <v>351</v>
      </c>
      <c r="C5047" s="334" t="s">
        <v>389</v>
      </c>
      <c r="D5047" s="334" t="s">
        <v>1537</v>
      </c>
      <c r="E5047" s="334" t="s">
        <v>1041</v>
      </c>
      <c r="F5047" s="334" t="str">
        <f t="shared" si="237"/>
        <v>Rangpur FR Non-PNP</v>
      </c>
      <c r="G5047" s="338">
        <v>1049394</v>
      </c>
      <c r="H5047" s="336">
        <v>173014.35880284972</v>
      </c>
      <c r="I5047" s="336">
        <v>4197.576</v>
      </c>
      <c r="J5047" s="336"/>
      <c r="K5047" s="336"/>
      <c r="L5047" s="337">
        <f t="shared" si="235"/>
        <v>16.487073377859005</v>
      </c>
      <c r="M5047" s="337">
        <f t="shared" si="236"/>
        <v>0.4</v>
      </c>
    </row>
    <row r="5048" spans="1:13">
      <c r="A5048" s="334" t="s">
        <v>1056</v>
      </c>
      <c r="B5048" s="334" t="s">
        <v>131</v>
      </c>
      <c r="C5048" s="334" t="s">
        <v>131</v>
      </c>
      <c r="D5048" s="334" t="s">
        <v>1537</v>
      </c>
      <c r="E5048" s="334" t="s">
        <v>1041</v>
      </c>
      <c r="F5048" s="334" t="str">
        <f t="shared" si="237"/>
        <v>Sylhet FR Non-PNP</v>
      </c>
      <c r="G5048" s="338">
        <v>821884</v>
      </c>
      <c r="H5048" s="336">
        <v>126120.20707312941</v>
      </c>
      <c r="I5048" s="336">
        <v>3287.5360000000001</v>
      </c>
      <c r="J5048" s="336"/>
      <c r="K5048" s="336"/>
      <c r="L5048" s="337">
        <f t="shared" si="235"/>
        <v>15.34525639544381</v>
      </c>
      <c r="M5048" s="337">
        <f t="shared" si="236"/>
        <v>0.4</v>
      </c>
    </row>
    <row r="5049" spans="1:13">
      <c r="A5049" s="334" t="s">
        <v>1236</v>
      </c>
      <c r="B5049" s="334" t="s">
        <v>389</v>
      </c>
      <c r="C5049" s="334" t="s">
        <v>389</v>
      </c>
      <c r="D5049" s="334" t="s">
        <v>1537</v>
      </c>
      <c r="E5049" s="334" t="s">
        <v>1041</v>
      </c>
      <c r="F5049" s="334" t="str">
        <f t="shared" si="237"/>
        <v>Rangpur FR Non-PNP</v>
      </c>
      <c r="G5049" s="338">
        <v>1473164</v>
      </c>
      <c r="H5049" s="336">
        <v>206784.50623734191</v>
      </c>
      <c r="I5049" s="336">
        <v>5892.6559999999999</v>
      </c>
      <c r="J5049" s="336"/>
      <c r="K5049" s="336"/>
      <c r="L5049" s="337">
        <f t="shared" si="235"/>
        <v>14.036760756938257</v>
      </c>
      <c r="M5049" s="337">
        <f t="shared" si="236"/>
        <v>0.4</v>
      </c>
    </row>
    <row r="5050" spans="1:13">
      <c r="A5050" s="334" t="s">
        <v>1112</v>
      </c>
      <c r="B5050" s="334" t="s">
        <v>211</v>
      </c>
      <c r="C5050" s="334" t="s">
        <v>189</v>
      </c>
      <c r="D5050" s="334" t="s">
        <v>1537</v>
      </c>
      <c r="E5050" s="334" t="s">
        <v>1041</v>
      </c>
      <c r="F5050" s="334" t="str">
        <f t="shared" si="237"/>
        <v>Barishal FR Non-PNP</v>
      </c>
      <c r="G5050" s="338">
        <v>929450</v>
      </c>
      <c r="H5050" s="336">
        <v>128118.56477345884</v>
      </c>
      <c r="I5050" s="336">
        <v>3717.8</v>
      </c>
      <c r="J5050" s="336"/>
      <c r="K5050" s="336"/>
      <c r="L5050" s="337">
        <f t="shared" si="235"/>
        <v>13.784341790678234</v>
      </c>
      <c r="M5050" s="337">
        <f t="shared" si="236"/>
        <v>0.4</v>
      </c>
    </row>
    <row r="5051" spans="1:13">
      <c r="A5051" s="334" t="s">
        <v>1185</v>
      </c>
      <c r="B5051" s="334" t="s">
        <v>226</v>
      </c>
      <c r="C5051" s="334" t="s">
        <v>107</v>
      </c>
      <c r="D5051" s="334" t="s">
        <v>1537</v>
      </c>
      <c r="E5051" s="334" t="s">
        <v>1041</v>
      </c>
      <c r="F5051" s="334" t="str">
        <f t="shared" si="237"/>
        <v>Rajshahi FR Non-PNP</v>
      </c>
      <c r="G5051" s="338">
        <v>1110523</v>
      </c>
      <c r="H5051" s="336">
        <v>169204.35084992865</v>
      </c>
      <c r="I5051" s="336">
        <v>4442.0919999999996</v>
      </c>
      <c r="J5051" s="336"/>
      <c r="K5051" s="336"/>
      <c r="L5051" s="337">
        <f t="shared" si="235"/>
        <v>15.236456232777588</v>
      </c>
      <c r="M5051" s="337">
        <f t="shared" si="236"/>
        <v>0.4</v>
      </c>
    </row>
    <row r="5052" spans="1:13">
      <c r="A5052" s="334" t="s">
        <v>1206</v>
      </c>
      <c r="B5052" s="334" t="s">
        <v>52</v>
      </c>
      <c r="C5052" s="334" t="s">
        <v>52</v>
      </c>
      <c r="D5052" s="334" t="s">
        <v>1537</v>
      </c>
      <c r="E5052" s="334" t="s">
        <v>1041</v>
      </c>
      <c r="F5052" s="334" t="str">
        <f t="shared" si="237"/>
        <v>Dhaka FR Non-PNP</v>
      </c>
      <c r="G5052" s="338">
        <v>1712157</v>
      </c>
      <c r="H5052" s="336">
        <v>250455.69654575031</v>
      </c>
      <c r="I5052" s="336">
        <v>30724.759170631431</v>
      </c>
      <c r="J5052" s="336"/>
      <c r="K5052" s="336"/>
      <c r="L5052" s="337">
        <f t="shared" si="235"/>
        <v>14.628080050237818</v>
      </c>
      <c r="M5052" s="337">
        <f t="shared" si="236"/>
        <v>1.7945059460453352</v>
      </c>
    </row>
    <row r="5053" spans="1:13">
      <c r="A5053" s="334" t="s">
        <v>1136</v>
      </c>
      <c r="B5053" s="334" t="s">
        <v>401</v>
      </c>
      <c r="C5053" s="334" t="s">
        <v>195</v>
      </c>
      <c r="D5053" s="334" t="s">
        <v>1537</v>
      </c>
      <c r="E5053" s="334" t="s">
        <v>1041</v>
      </c>
      <c r="F5053" s="334" t="str">
        <f t="shared" si="237"/>
        <v>Chattogram FR Non-PNP</v>
      </c>
      <c r="G5053" s="338">
        <v>1962850</v>
      </c>
      <c r="H5053" s="336">
        <v>295863.03018932074</v>
      </c>
      <c r="I5053" s="336">
        <v>7851.4000000000005</v>
      </c>
      <c r="J5053" s="336"/>
      <c r="K5053" s="336"/>
      <c r="L5053" s="337">
        <f t="shared" si="235"/>
        <v>15.073134991941348</v>
      </c>
      <c r="M5053" s="337">
        <f t="shared" si="236"/>
        <v>0.4</v>
      </c>
    </row>
    <row r="5054" spans="1:13">
      <c r="A5054" s="334" t="s">
        <v>1190</v>
      </c>
      <c r="B5054" s="334" t="s">
        <v>52</v>
      </c>
      <c r="C5054" s="334" t="s">
        <v>52</v>
      </c>
      <c r="D5054" s="334" t="s">
        <v>1537</v>
      </c>
      <c r="E5054" s="334" t="s">
        <v>1041</v>
      </c>
      <c r="F5054" s="334" t="str">
        <f t="shared" si="237"/>
        <v>Dhaka FR Non-PNP</v>
      </c>
      <c r="G5054" s="338">
        <v>2241490</v>
      </c>
      <c r="H5054" s="336">
        <v>347742.11452705768</v>
      </c>
      <c r="I5054" s="336">
        <v>8965.9600000000009</v>
      </c>
      <c r="J5054" s="336"/>
      <c r="K5054" s="336"/>
      <c r="L5054" s="337">
        <f t="shared" si="235"/>
        <v>15.513882039494161</v>
      </c>
      <c r="M5054" s="337">
        <f t="shared" si="236"/>
        <v>0.4</v>
      </c>
    </row>
    <row r="5055" spans="1:13">
      <c r="A5055" s="334" t="s">
        <v>1300</v>
      </c>
      <c r="B5055" s="334" t="s">
        <v>52</v>
      </c>
      <c r="C5055" s="334" t="s">
        <v>52</v>
      </c>
      <c r="D5055" s="334" t="s">
        <v>1492</v>
      </c>
      <c r="E5055" s="334" t="s">
        <v>1041</v>
      </c>
      <c r="F5055" s="334" t="str">
        <f t="shared" si="237"/>
        <v>Dhaka FR PNP</v>
      </c>
      <c r="G5055" s="338">
        <v>4513918</v>
      </c>
      <c r="H5055" s="336">
        <v>672097.74218447448</v>
      </c>
      <c r="I5055" s="336">
        <v>18055.671999999999</v>
      </c>
      <c r="J5055" s="336"/>
      <c r="K5055" s="336"/>
      <c r="L5055" s="337">
        <f t="shared" si="235"/>
        <v>14.88945395517762</v>
      </c>
      <c r="M5055" s="337">
        <f t="shared" si="236"/>
        <v>0.4</v>
      </c>
    </row>
    <row r="5056" spans="1:13">
      <c r="A5056" s="334" t="s">
        <v>1283</v>
      </c>
      <c r="B5056" s="334" t="s">
        <v>162</v>
      </c>
      <c r="C5056" s="334" t="s">
        <v>195</v>
      </c>
      <c r="D5056" s="334" t="s">
        <v>1537</v>
      </c>
      <c r="E5056" s="334" t="s">
        <v>1041</v>
      </c>
      <c r="F5056" s="334" t="str">
        <f t="shared" si="237"/>
        <v>Chattogram FR Non-PNP</v>
      </c>
      <c r="G5056" s="338">
        <v>2023641</v>
      </c>
      <c r="H5056" s="336">
        <v>319518.47677731607</v>
      </c>
      <c r="I5056" s="336">
        <v>-2.1827872842550278E-11</v>
      </c>
      <c r="J5056" s="336"/>
      <c r="K5056" s="336"/>
      <c r="L5056" s="337">
        <f t="shared" si="235"/>
        <v>15.789286576883748</v>
      </c>
      <c r="M5056" s="337">
        <f t="shared" si="236"/>
        <v>-1.07864353620777E-15</v>
      </c>
    </row>
    <row r="5057" spans="1:13">
      <c r="A5057" s="334" t="s">
        <v>1042</v>
      </c>
      <c r="B5057" s="334" t="s">
        <v>52</v>
      </c>
      <c r="C5057" s="334" t="s">
        <v>52</v>
      </c>
      <c r="D5057" s="334" t="s">
        <v>1537</v>
      </c>
      <c r="E5057" s="334" t="s">
        <v>1041</v>
      </c>
      <c r="F5057" s="334" t="str">
        <f t="shared" si="237"/>
        <v>Dhaka FR Non-PNP</v>
      </c>
      <c r="G5057" s="338">
        <v>1321010</v>
      </c>
      <c r="H5057" s="336">
        <v>182175.06954737694</v>
      </c>
      <c r="I5057" s="336">
        <v>5284.04</v>
      </c>
      <c r="J5057" s="336"/>
      <c r="K5057" s="336"/>
      <c r="L5057" s="337">
        <f t="shared" si="235"/>
        <v>13.790589741741316</v>
      </c>
      <c r="M5057" s="337">
        <f t="shared" si="236"/>
        <v>0.4</v>
      </c>
    </row>
    <row r="5058" spans="1:13">
      <c r="A5058" s="334" t="s">
        <v>1105</v>
      </c>
      <c r="B5058" s="334" t="s">
        <v>52</v>
      </c>
      <c r="C5058" s="334" t="s">
        <v>52</v>
      </c>
      <c r="D5058" s="334" t="s">
        <v>1537</v>
      </c>
      <c r="E5058" s="334" t="s">
        <v>1041</v>
      </c>
      <c r="F5058" s="334" t="str">
        <f t="shared" si="237"/>
        <v>Dhaka FR Non-PNP</v>
      </c>
      <c r="G5058" s="338">
        <v>2016727</v>
      </c>
      <c r="H5058" s="336">
        <v>299343.0578250314</v>
      </c>
      <c r="I5058" s="336">
        <v>8066.9080000000004</v>
      </c>
      <c r="J5058" s="336"/>
      <c r="K5058" s="336"/>
      <c r="L5058" s="337">
        <f t="shared" si="235"/>
        <v>14.843013349106318</v>
      </c>
      <c r="M5058" s="337">
        <f t="shared" si="236"/>
        <v>0.4</v>
      </c>
    </row>
    <row r="5059" spans="1:13">
      <c r="A5059" s="334" t="s">
        <v>1269</v>
      </c>
      <c r="B5059" s="334" t="s">
        <v>336</v>
      </c>
      <c r="C5059" s="334" t="s">
        <v>389</v>
      </c>
      <c r="D5059" s="334" t="s">
        <v>1537</v>
      </c>
      <c r="E5059" s="334" t="s">
        <v>1041</v>
      </c>
      <c r="F5059" s="334" t="str">
        <f t="shared" si="237"/>
        <v>Rangpur FR Non-PNP</v>
      </c>
      <c r="G5059" s="338">
        <v>1185257</v>
      </c>
      <c r="H5059" s="336">
        <v>137278.20381161728</v>
      </c>
      <c r="I5059" s="336">
        <v>4741.0280000000002</v>
      </c>
      <c r="J5059" s="336"/>
      <c r="K5059" s="336"/>
      <c r="L5059" s="337">
        <f t="shared" ref="L5059:L5122" si="238">(H5059/G5059)*100</f>
        <v>11.582146640907185</v>
      </c>
      <c r="M5059" s="337">
        <f t="shared" ref="M5059:M5122" si="239">(I5059/G5059)*100</f>
        <v>0.4</v>
      </c>
    </row>
    <row r="5060" spans="1:13">
      <c r="A5060" s="334" t="s">
        <v>1284</v>
      </c>
      <c r="B5060" s="334" t="s">
        <v>522</v>
      </c>
      <c r="C5060" s="334" t="s">
        <v>52</v>
      </c>
      <c r="D5060" s="334" t="s">
        <v>1537</v>
      </c>
      <c r="E5060" s="334" t="s">
        <v>1041</v>
      </c>
      <c r="F5060" s="334" t="str">
        <f t="shared" ref="F5060:F5123" si="240">CONCATENATE(C5060," ",E5060," ",D5060)</f>
        <v>Dhaka FR Non-PNP</v>
      </c>
      <c r="G5060" s="338">
        <v>407770</v>
      </c>
      <c r="H5060" s="336">
        <v>47615.261073784546</v>
      </c>
      <c r="I5060" s="336">
        <v>1631.08</v>
      </c>
      <c r="J5060" s="336"/>
      <c r="K5060" s="336"/>
      <c r="L5060" s="337">
        <f t="shared" si="238"/>
        <v>11.6769897426943</v>
      </c>
      <c r="M5060" s="337">
        <f t="shared" si="239"/>
        <v>0.4</v>
      </c>
    </row>
    <row r="5061" spans="1:13">
      <c r="A5061" s="334" t="s">
        <v>1276</v>
      </c>
      <c r="B5061" s="334" t="s">
        <v>389</v>
      </c>
      <c r="C5061" s="334" t="s">
        <v>389</v>
      </c>
      <c r="D5061" s="334" t="s">
        <v>1537</v>
      </c>
      <c r="E5061" s="334" t="s">
        <v>1041</v>
      </c>
      <c r="F5061" s="334" t="str">
        <f t="shared" si="240"/>
        <v>Rangpur FR Non-PNP</v>
      </c>
      <c r="G5061" s="338">
        <v>1828206</v>
      </c>
      <c r="H5061" s="336">
        <v>244804.40067751301</v>
      </c>
      <c r="I5061" s="336">
        <v>7312.8240000000005</v>
      </c>
      <c r="J5061" s="336"/>
      <c r="K5061" s="336"/>
      <c r="L5061" s="337">
        <f t="shared" si="238"/>
        <v>13.390416653129517</v>
      </c>
      <c r="M5061" s="337">
        <f t="shared" si="239"/>
        <v>0.4</v>
      </c>
    </row>
    <row r="5062" spans="1:13">
      <c r="A5062" s="334" t="s">
        <v>1207</v>
      </c>
      <c r="B5062" s="334" t="s">
        <v>79</v>
      </c>
      <c r="C5062" s="334" t="s">
        <v>52</v>
      </c>
      <c r="D5062" s="334" t="s">
        <v>1537</v>
      </c>
      <c r="E5062" s="334" t="s">
        <v>1041</v>
      </c>
      <c r="F5062" s="334" t="str">
        <f t="shared" si="240"/>
        <v>Dhaka FR Non-PNP</v>
      </c>
      <c r="G5062" s="338">
        <v>1570704</v>
      </c>
      <c r="H5062" s="336">
        <v>233187.61072619542</v>
      </c>
      <c r="I5062" s="336">
        <v>6282.8159999999998</v>
      </c>
      <c r="J5062" s="336"/>
      <c r="K5062" s="336"/>
      <c r="L5062" s="337">
        <f t="shared" si="238"/>
        <v>14.84605697357334</v>
      </c>
      <c r="M5062" s="337">
        <f t="shared" si="239"/>
        <v>0.4</v>
      </c>
    </row>
    <row r="5063" spans="1:13">
      <c r="A5063" s="334" t="s">
        <v>1286</v>
      </c>
      <c r="B5063" s="334" t="s">
        <v>52</v>
      </c>
      <c r="C5063" s="334" t="s">
        <v>52</v>
      </c>
      <c r="D5063" s="334" t="s">
        <v>1537</v>
      </c>
      <c r="E5063" s="334" t="s">
        <v>1041</v>
      </c>
      <c r="F5063" s="334" t="str">
        <f t="shared" si="240"/>
        <v>Dhaka FR Non-PNP</v>
      </c>
      <c r="G5063" s="338">
        <v>2075062</v>
      </c>
      <c r="H5063" s="336">
        <v>433826.0289056254</v>
      </c>
      <c r="I5063" s="336">
        <v>8300.2479999999996</v>
      </c>
      <c r="J5063" s="336"/>
      <c r="K5063" s="336"/>
      <c r="L5063" s="337">
        <f t="shared" si="238"/>
        <v>20.906653820735254</v>
      </c>
      <c r="M5063" s="337">
        <f t="shared" si="239"/>
        <v>0.4</v>
      </c>
    </row>
    <row r="5064" spans="1:13">
      <c r="A5064" s="334" t="s">
        <v>1570</v>
      </c>
      <c r="B5064" s="334" t="s">
        <v>131</v>
      </c>
      <c r="C5064" s="334" t="s">
        <v>131</v>
      </c>
      <c r="D5064" s="334" t="s">
        <v>1537</v>
      </c>
      <c r="E5064" s="334" t="s">
        <v>1041</v>
      </c>
      <c r="F5064" s="334" t="str">
        <f t="shared" si="240"/>
        <v>Sylhet FR Non-PNP</v>
      </c>
      <c r="G5064" s="338">
        <v>74419</v>
      </c>
      <c r="H5064" s="336">
        <v>11874.109709881639</v>
      </c>
      <c r="I5064" s="336">
        <v>297.67599999999999</v>
      </c>
      <c r="J5064" s="336"/>
      <c r="K5064" s="336"/>
      <c r="L5064" s="337">
        <f t="shared" si="238"/>
        <v>15.955750157730739</v>
      </c>
      <c r="M5064" s="337">
        <f t="shared" si="239"/>
        <v>0.4</v>
      </c>
    </row>
    <row r="5065" spans="1:13">
      <c r="A5065" s="334" t="s">
        <v>1064</v>
      </c>
      <c r="B5065" s="334" t="s">
        <v>79</v>
      </c>
      <c r="C5065" s="334" t="s">
        <v>52</v>
      </c>
      <c r="D5065" s="334" t="s">
        <v>1537</v>
      </c>
      <c r="E5065" s="334" t="s">
        <v>1041</v>
      </c>
      <c r="F5065" s="334" t="str">
        <f t="shared" si="240"/>
        <v>Dhaka FR Non-PNP</v>
      </c>
      <c r="G5065" s="338">
        <v>912038</v>
      </c>
      <c r="H5065" s="336">
        <v>123256.91051393254</v>
      </c>
      <c r="I5065" s="336">
        <v>3648.152</v>
      </c>
      <c r="J5065" s="336"/>
      <c r="K5065" s="336"/>
      <c r="L5065" s="337">
        <f t="shared" si="238"/>
        <v>13.51444901571344</v>
      </c>
      <c r="M5065" s="337">
        <f t="shared" si="239"/>
        <v>0.4</v>
      </c>
    </row>
    <row r="5066" spans="1:13">
      <c r="A5066" s="334" t="s">
        <v>1126</v>
      </c>
      <c r="B5066" s="334" t="s">
        <v>79</v>
      </c>
      <c r="C5066" s="334" t="s">
        <v>52</v>
      </c>
      <c r="D5066" s="334" t="s">
        <v>1537</v>
      </c>
      <c r="E5066" s="334" t="s">
        <v>1041</v>
      </c>
      <c r="F5066" s="334" t="str">
        <f t="shared" si="240"/>
        <v>Dhaka FR Non-PNP</v>
      </c>
      <c r="G5066" s="338">
        <v>2300225</v>
      </c>
      <c r="H5066" s="336">
        <v>379362.54881403502</v>
      </c>
      <c r="I5066" s="336">
        <v>9200.9</v>
      </c>
      <c r="J5066" s="336"/>
      <c r="K5066" s="336"/>
      <c r="L5066" s="337">
        <f t="shared" si="238"/>
        <v>16.49241047349868</v>
      </c>
      <c r="M5066" s="337">
        <f t="shared" si="239"/>
        <v>0.4</v>
      </c>
    </row>
    <row r="5067" spans="1:13">
      <c r="A5067" s="334" t="s">
        <v>1191</v>
      </c>
      <c r="B5067" s="334" t="s">
        <v>170</v>
      </c>
      <c r="C5067" s="334" t="s">
        <v>195</v>
      </c>
      <c r="D5067" s="334" t="s">
        <v>1537</v>
      </c>
      <c r="E5067" s="334" t="s">
        <v>1041</v>
      </c>
      <c r="F5067" s="334" t="str">
        <f t="shared" si="240"/>
        <v>Chattogram FR Non-PNP</v>
      </c>
      <c r="G5067" s="338">
        <v>868212</v>
      </c>
      <c r="H5067" s="336">
        <v>116621.54945516978</v>
      </c>
      <c r="I5067" s="336">
        <v>3472.848</v>
      </c>
      <c r="J5067" s="336"/>
      <c r="K5067" s="336"/>
      <c r="L5067" s="337">
        <f t="shared" si="238"/>
        <v>13.432381659683323</v>
      </c>
      <c r="M5067" s="337">
        <f t="shared" si="239"/>
        <v>0.4</v>
      </c>
    </row>
    <row r="5068" spans="1:13">
      <c r="A5068" s="334" t="s">
        <v>1297</v>
      </c>
      <c r="B5068" s="334" t="s">
        <v>1571</v>
      </c>
      <c r="C5068" s="334" t="s">
        <v>195</v>
      </c>
      <c r="D5068" s="334" t="s">
        <v>1537</v>
      </c>
      <c r="E5068" s="334" t="s">
        <v>1041</v>
      </c>
      <c r="F5068" s="334" t="str">
        <f t="shared" si="240"/>
        <v>Chattogram FR Non-PNP</v>
      </c>
      <c r="G5068" s="338">
        <v>2082485</v>
      </c>
      <c r="H5068" s="336">
        <v>326949.18237499666</v>
      </c>
      <c r="I5068" s="336">
        <v>8329.94</v>
      </c>
      <c r="J5068" s="336"/>
      <c r="K5068" s="336"/>
      <c r="L5068" s="337">
        <f t="shared" si="238"/>
        <v>15.699953775177091</v>
      </c>
      <c r="M5068" s="337">
        <f t="shared" si="239"/>
        <v>0.4</v>
      </c>
    </row>
    <row r="5069" spans="1:13">
      <c r="A5069" s="334" t="s">
        <v>1086</v>
      </c>
      <c r="B5069" s="334" t="s">
        <v>195</v>
      </c>
      <c r="C5069" s="334" t="s">
        <v>195</v>
      </c>
      <c r="D5069" s="334" t="s">
        <v>1537</v>
      </c>
      <c r="E5069" s="334" t="s">
        <v>1041</v>
      </c>
      <c r="F5069" s="334" t="str">
        <f t="shared" si="240"/>
        <v>Chattogram FR Non-PNP</v>
      </c>
      <c r="G5069" s="338">
        <v>1195943</v>
      </c>
      <c r="H5069" s="336">
        <v>171916.67795745283</v>
      </c>
      <c r="I5069" s="336">
        <v>4783.7719999999999</v>
      </c>
      <c r="J5069" s="336"/>
      <c r="K5069" s="336"/>
      <c r="L5069" s="337">
        <f t="shared" si="238"/>
        <v>14.374989272687147</v>
      </c>
      <c r="M5069" s="337">
        <f t="shared" si="239"/>
        <v>0.4</v>
      </c>
    </row>
    <row r="5070" spans="1:13">
      <c r="A5070" s="334" t="s">
        <v>1182</v>
      </c>
      <c r="B5070" s="334" t="s">
        <v>189</v>
      </c>
      <c r="C5070" s="334" t="s">
        <v>189</v>
      </c>
      <c r="D5070" s="334" t="s">
        <v>1537</v>
      </c>
      <c r="E5070" s="334" t="s">
        <v>1041</v>
      </c>
      <c r="F5070" s="334" t="str">
        <f t="shared" si="240"/>
        <v>Barishal FR Non-PNP</v>
      </c>
      <c r="G5070" s="338">
        <v>763283</v>
      </c>
      <c r="H5070" s="336">
        <v>102245.35467767526</v>
      </c>
      <c r="I5070" s="336">
        <v>3053.1320000000001</v>
      </c>
      <c r="J5070" s="336"/>
      <c r="K5070" s="336"/>
      <c r="L5070" s="337">
        <f t="shared" si="238"/>
        <v>13.395471231204581</v>
      </c>
      <c r="M5070" s="337">
        <f t="shared" si="239"/>
        <v>0.4</v>
      </c>
    </row>
    <row r="5071" spans="1:13">
      <c r="A5071" s="334" t="s">
        <v>1090</v>
      </c>
      <c r="B5071" s="334" t="s">
        <v>189</v>
      </c>
      <c r="C5071" s="334" t="s">
        <v>189</v>
      </c>
      <c r="D5071" s="334" t="s">
        <v>1537</v>
      </c>
      <c r="E5071" s="334" t="s">
        <v>1041</v>
      </c>
      <c r="F5071" s="334" t="str">
        <f t="shared" si="240"/>
        <v>Barishal FR Non-PNP</v>
      </c>
      <c r="G5071" s="338">
        <v>653323</v>
      </c>
      <c r="H5071" s="336">
        <v>99950.400462583537</v>
      </c>
      <c r="I5071" s="336">
        <v>2613.2919999999999</v>
      </c>
      <c r="J5071" s="336"/>
      <c r="K5071" s="336"/>
      <c r="L5071" s="337">
        <f t="shared" si="238"/>
        <v>15.298772653432305</v>
      </c>
      <c r="M5071" s="337">
        <f t="shared" si="239"/>
        <v>0.4</v>
      </c>
    </row>
    <row r="5072" spans="1:13">
      <c r="A5072" s="334" t="s">
        <v>1078</v>
      </c>
      <c r="B5072" s="334" t="s">
        <v>52</v>
      </c>
      <c r="C5072" s="334" t="s">
        <v>52</v>
      </c>
      <c r="D5072" s="334" t="s">
        <v>1537</v>
      </c>
      <c r="E5072" s="334" t="s">
        <v>1041</v>
      </c>
      <c r="F5072" s="334" t="str">
        <f t="shared" si="240"/>
        <v>Dhaka FR Non-PNP</v>
      </c>
      <c r="G5072" s="338">
        <v>1201480</v>
      </c>
      <c r="H5072" s="336">
        <v>179314.76108680834</v>
      </c>
      <c r="I5072" s="336">
        <v>4805.92</v>
      </c>
      <c r="J5072" s="336"/>
      <c r="K5072" s="336"/>
      <c r="L5072" s="337">
        <f t="shared" si="238"/>
        <v>14.924489886374168</v>
      </c>
      <c r="M5072" s="337">
        <f t="shared" si="239"/>
        <v>0.4</v>
      </c>
    </row>
    <row r="5073" spans="1:13">
      <c r="A5073" s="334" t="s">
        <v>1083</v>
      </c>
      <c r="B5073" s="334" t="s">
        <v>79</v>
      </c>
      <c r="C5073" s="334" t="s">
        <v>52</v>
      </c>
      <c r="D5073" s="334" t="s">
        <v>1537</v>
      </c>
      <c r="E5073" s="334" t="s">
        <v>1041</v>
      </c>
      <c r="F5073" s="334" t="str">
        <f t="shared" si="240"/>
        <v>Dhaka FR Non-PNP</v>
      </c>
      <c r="G5073" s="338">
        <v>785039</v>
      </c>
      <c r="H5073" s="336">
        <v>108853.7672580478</v>
      </c>
      <c r="I5073" s="336">
        <v>3140.1559999999999</v>
      </c>
      <c r="J5073" s="336"/>
      <c r="K5073" s="336"/>
      <c r="L5073" s="337">
        <f t="shared" si="238"/>
        <v>13.866033057981554</v>
      </c>
      <c r="M5073" s="337">
        <f t="shared" si="239"/>
        <v>0.4</v>
      </c>
    </row>
    <row r="5074" spans="1:13">
      <c r="A5074" s="334" t="s">
        <v>1295</v>
      </c>
      <c r="B5074" s="334" t="s">
        <v>170</v>
      </c>
      <c r="C5074" s="334" t="s">
        <v>195</v>
      </c>
      <c r="D5074" s="334" t="s">
        <v>1537</v>
      </c>
      <c r="E5074" s="334" t="s">
        <v>1041</v>
      </c>
      <c r="F5074" s="334" t="str">
        <f t="shared" si="240"/>
        <v>Chattogram FR Non-PNP</v>
      </c>
      <c r="G5074" s="338">
        <v>2662346</v>
      </c>
      <c r="H5074" s="336">
        <v>383074.4012949437</v>
      </c>
      <c r="I5074" s="336">
        <v>10649.384</v>
      </c>
      <c r="J5074" s="336"/>
      <c r="K5074" s="336"/>
      <c r="L5074" s="337">
        <f t="shared" si="238"/>
        <v>14.388603182867429</v>
      </c>
      <c r="M5074" s="337">
        <f t="shared" si="239"/>
        <v>0.4</v>
      </c>
    </row>
    <row r="5075" spans="1:13">
      <c r="A5075" s="334" t="s">
        <v>1053</v>
      </c>
      <c r="B5075" s="334" t="s">
        <v>52</v>
      </c>
      <c r="C5075" s="334" t="s">
        <v>52</v>
      </c>
      <c r="D5075" s="334" t="s">
        <v>1537</v>
      </c>
      <c r="E5075" s="334" t="s">
        <v>1041</v>
      </c>
      <c r="F5075" s="334" t="str">
        <f t="shared" si="240"/>
        <v>Dhaka FR Non-PNP</v>
      </c>
      <c r="G5075" s="338">
        <v>885160</v>
      </c>
      <c r="H5075" s="336">
        <v>120499.10583951976</v>
      </c>
      <c r="I5075" s="336">
        <v>3540.64</v>
      </c>
      <c r="J5075" s="336"/>
      <c r="K5075" s="336"/>
      <c r="L5075" s="337">
        <f t="shared" si="238"/>
        <v>13.613257020145483</v>
      </c>
      <c r="M5075" s="337">
        <f t="shared" si="239"/>
        <v>0.4</v>
      </c>
    </row>
    <row r="5076" spans="1:13">
      <c r="A5076" s="334" t="s">
        <v>1060</v>
      </c>
      <c r="B5076" s="334" t="s">
        <v>52</v>
      </c>
      <c r="C5076" s="334" t="s">
        <v>52</v>
      </c>
      <c r="D5076" s="334" t="s">
        <v>1537</v>
      </c>
      <c r="E5076" s="334" t="s">
        <v>1041</v>
      </c>
      <c r="F5076" s="334" t="str">
        <f t="shared" si="240"/>
        <v>Dhaka FR Non-PNP</v>
      </c>
      <c r="G5076" s="338">
        <v>1404015</v>
      </c>
      <c r="H5076" s="336">
        <v>255547.114742292</v>
      </c>
      <c r="I5076" s="336">
        <v>5616.06</v>
      </c>
      <c r="J5076" s="336"/>
      <c r="K5076" s="336"/>
      <c r="L5076" s="337">
        <f t="shared" si="238"/>
        <v>18.20116699196889</v>
      </c>
      <c r="M5076" s="337">
        <f t="shared" si="239"/>
        <v>0.4</v>
      </c>
    </row>
    <row r="5077" spans="1:13">
      <c r="A5077" s="334" t="s">
        <v>1186</v>
      </c>
      <c r="B5077" s="334" t="s">
        <v>52</v>
      </c>
      <c r="C5077" s="334" t="s">
        <v>52</v>
      </c>
      <c r="D5077" s="334" t="s">
        <v>1537</v>
      </c>
      <c r="E5077" s="334" t="s">
        <v>1041</v>
      </c>
      <c r="F5077" s="334" t="str">
        <f t="shared" si="240"/>
        <v>Dhaka FR Non-PNP</v>
      </c>
      <c r="G5077" s="338">
        <v>1216971</v>
      </c>
      <c r="H5077" s="336">
        <v>185427.83125074723</v>
      </c>
      <c r="I5077" s="336">
        <v>4867.884</v>
      </c>
      <c r="J5077" s="336"/>
      <c r="K5077" s="336"/>
      <c r="L5077" s="337">
        <f t="shared" si="238"/>
        <v>15.236832369115389</v>
      </c>
      <c r="M5077" s="337">
        <f t="shared" si="239"/>
        <v>0.4</v>
      </c>
    </row>
    <row r="5078" spans="1:13">
      <c r="A5078" s="334" t="s">
        <v>1102</v>
      </c>
      <c r="B5078" s="334" t="s">
        <v>206</v>
      </c>
      <c r="C5078" s="334" t="s">
        <v>52</v>
      </c>
      <c r="D5078" s="334" t="s">
        <v>1537</v>
      </c>
      <c r="E5078" s="334" t="s">
        <v>1041</v>
      </c>
      <c r="F5078" s="334" t="str">
        <f t="shared" si="240"/>
        <v>Dhaka FR Non-PNP</v>
      </c>
      <c r="G5078" s="338">
        <v>655736</v>
      </c>
      <c r="H5078" s="336">
        <v>112214.94646273907</v>
      </c>
      <c r="I5078" s="336">
        <v>2622.944</v>
      </c>
      <c r="J5078" s="336"/>
      <c r="K5078" s="336"/>
      <c r="L5078" s="337">
        <f t="shared" si="238"/>
        <v>17.112823828909661</v>
      </c>
      <c r="M5078" s="337">
        <f t="shared" si="239"/>
        <v>0.4</v>
      </c>
    </row>
    <row r="5079" spans="1:13">
      <c r="A5079" s="334" t="s">
        <v>1257</v>
      </c>
      <c r="B5079" s="334" t="s">
        <v>52</v>
      </c>
      <c r="C5079" s="334" t="s">
        <v>52</v>
      </c>
      <c r="D5079" s="334" t="s">
        <v>1537</v>
      </c>
      <c r="E5079" s="334" t="s">
        <v>1041</v>
      </c>
      <c r="F5079" s="334" t="str">
        <f t="shared" si="240"/>
        <v>Dhaka FR Non-PNP</v>
      </c>
      <c r="G5079" s="338">
        <v>2107065</v>
      </c>
      <c r="H5079" s="336">
        <v>320620.48279031669</v>
      </c>
      <c r="I5079" s="336">
        <v>1.8189894035458565E-11</v>
      </c>
      <c r="J5079" s="336"/>
      <c r="K5079" s="336"/>
      <c r="L5079" s="337">
        <f t="shared" si="238"/>
        <v>15.216449553778203</v>
      </c>
      <c r="M5079" s="337">
        <f t="shared" si="239"/>
        <v>8.6328110596771164E-16</v>
      </c>
    </row>
    <row r="5080" spans="1:13">
      <c r="A5080" s="334" t="s">
        <v>1219</v>
      </c>
      <c r="B5080" s="334" t="s">
        <v>52</v>
      </c>
      <c r="C5080" s="334" t="s">
        <v>52</v>
      </c>
      <c r="D5080" s="334" t="s">
        <v>1537</v>
      </c>
      <c r="E5080" s="334" t="s">
        <v>1041</v>
      </c>
      <c r="F5080" s="334" t="str">
        <f t="shared" si="240"/>
        <v>Dhaka FR Non-PNP</v>
      </c>
      <c r="G5080" s="338">
        <v>1734026</v>
      </c>
      <c r="H5080" s="336">
        <v>269431.9724466452</v>
      </c>
      <c r="I5080" s="336">
        <v>19803.335940727527</v>
      </c>
      <c r="J5080" s="336"/>
      <c r="K5080" s="336"/>
      <c r="L5080" s="337">
        <f t="shared" si="238"/>
        <v>15.53794305544699</v>
      </c>
      <c r="M5080" s="337">
        <f t="shared" si="239"/>
        <v>1.1420437721653267</v>
      </c>
    </row>
    <row r="5081" spans="1:13">
      <c r="A5081" s="334" t="s">
        <v>1099</v>
      </c>
      <c r="B5081" s="334" t="s">
        <v>98</v>
      </c>
      <c r="C5081" s="334" t="s">
        <v>52</v>
      </c>
      <c r="D5081" s="334" t="s">
        <v>1537</v>
      </c>
      <c r="E5081" s="334" t="s">
        <v>1041</v>
      </c>
      <c r="F5081" s="334" t="str">
        <f t="shared" si="240"/>
        <v>Dhaka FR Non-PNP</v>
      </c>
      <c r="G5081" s="338">
        <v>938221</v>
      </c>
      <c r="H5081" s="336">
        <v>127853.81539628163</v>
      </c>
      <c r="I5081" s="336">
        <v>3752.884</v>
      </c>
      <c r="J5081" s="336"/>
      <c r="K5081" s="336"/>
      <c r="L5081" s="337">
        <f t="shared" si="238"/>
        <v>13.627260037483879</v>
      </c>
      <c r="M5081" s="337">
        <f t="shared" si="239"/>
        <v>0.4</v>
      </c>
    </row>
    <row r="5082" spans="1:13">
      <c r="A5082" s="334" t="s">
        <v>1208</v>
      </c>
      <c r="B5082" s="334" t="s">
        <v>52</v>
      </c>
      <c r="C5082" s="334" t="s">
        <v>52</v>
      </c>
      <c r="D5082" s="334" t="s">
        <v>1537</v>
      </c>
      <c r="E5082" s="334" t="s">
        <v>1041</v>
      </c>
      <c r="F5082" s="334" t="str">
        <f t="shared" si="240"/>
        <v>Dhaka FR Non-PNP</v>
      </c>
      <c r="G5082" s="338">
        <v>2041064</v>
      </c>
      <c r="H5082" s="336">
        <v>315409.49317771214</v>
      </c>
      <c r="I5082" s="336">
        <v>8164.2560000000003</v>
      </c>
      <c r="J5082" s="336"/>
      <c r="K5082" s="336"/>
      <c r="L5082" s="337">
        <f t="shared" si="238"/>
        <v>15.453189766597822</v>
      </c>
      <c r="M5082" s="337">
        <f t="shared" si="239"/>
        <v>0.4</v>
      </c>
    </row>
    <row r="5083" spans="1:13">
      <c r="A5083" s="334" t="s">
        <v>1094</v>
      </c>
      <c r="B5083" s="334" t="s">
        <v>52</v>
      </c>
      <c r="C5083" s="334" t="s">
        <v>52</v>
      </c>
      <c r="D5083" s="334" t="s">
        <v>1537</v>
      </c>
      <c r="E5083" s="334" t="s">
        <v>1041</v>
      </c>
      <c r="F5083" s="334" t="str">
        <f t="shared" si="240"/>
        <v>Dhaka FR Non-PNP</v>
      </c>
      <c r="G5083" s="338">
        <v>1702613</v>
      </c>
      <c r="H5083" s="336">
        <v>353245.0981196505</v>
      </c>
      <c r="I5083" s="336">
        <v>6810.4520000000002</v>
      </c>
      <c r="J5083" s="336"/>
      <c r="K5083" s="336"/>
      <c r="L5083" s="337">
        <f t="shared" si="238"/>
        <v>20.747233700180281</v>
      </c>
      <c r="M5083" s="337">
        <f t="shared" si="239"/>
        <v>0.4</v>
      </c>
    </row>
    <row r="5084" spans="1:13">
      <c r="A5084" s="334" t="s">
        <v>1151</v>
      </c>
      <c r="B5084" s="334" t="s">
        <v>52</v>
      </c>
      <c r="C5084" s="334" t="s">
        <v>52</v>
      </c>
      <c r="D5084" s="334" t="s">
        <v>1537</v>
      </c>
      <c r="E5084" s="334" t="s">
        <v>1041</v>
      </c>
      <c r="F5084" s="334" t="str">
        <f t="shared" si="240"/>
        <v>Dhaka FR Non-PNP</v>
      </c>
      <c r="G5084" s="338">
        <v>1304668</v>
      </c>
      <c r="H5084" s="336">
        <v>264440.54901294463</v>
      </c>
      <c r="I5084" s="336">
        <v>5218.6720000000005</v>
      </c>
      <c r="J5084" s="336"/>
      <c r="K5084" s="336"/>
      <c r="L5084" s="337">
        <f t="shared" si="238"/>
        <v>20.268800109525536</v>
      </c>
      <c r="M5084" s="337">
        <f t="shared" si="239"/>
        <v>0.4</v>
      </c>
    </row>
    <row r="5085" spans="1:13">
      <c r="A5085" s="334" t="s">
        <v>1209</v>
      </c>
      <c r="B5085" s="334" t="s">
        <v>206</v>
      </c>
      <c r="C5085" s="334" t="s">
        <v>52</v>
      </c>
      <c r="D5085" s="334" t="s">
        <v>1537</v>
      </c>
      <c r="E5085" s="334" t="s">
        <v>1041</v>
      </c>
      <c r="F5085" s="334" t="str">
        <f t="shared" si="240"/>
        <v>Dhaka FR Non-PNP</v>
      </c>
      <c r="G5085" s="338">
        <v>849276</v>
      </c>
      <c r="H5085" s="336">
        <v>175865.33319272919</v>
      </c>
      <c r="I5085" s="336">
        <v>3397.1040000000003</v>
      </c>
      <c r="J5085" s="336"/>
      <c r="K5085" s="336"/>
      <c r="L5085" s="337">
        <f t="shared" si="238"/>
        <v>20.70767726778211</v>
      </c>
      <c r="M5085" s="337">
        <f t="shared" si="239"/>
        <v>0.4</v>
      </c>
    </row>
    <row r="5086" spans="1:13">
      <c r="A5086" s="334" t="s">
        <v>1100</v>
      </c>
      <c r="B5086" s="334" t="s">
        <v>542</v>
      </c>
      <c r="C5086" s="334" t="s">
        <v>52</v>
      </c>
      <c r="D5086" s="334" t="s">
        <v>1537</v>
      </c>
      <c r="E5086" s="334" t="s">
        <v>1041</v>
      </c>
      <c r="F5086" s="334" t="str">
        <f t="shared" si="240"/>
        <v>Dhaka FR Non-PNP</v>
      </c>
      <c r="G5086" s="338">
        <v>699368</v>
      </c>
      <c r="H5086" s="336">
        <v>99667.015397683077</v>
      </c>
      <c r="I5086" s="336">
        <v>2797.4720000000002</v>
      </c>
      <c r="J5086" s="336"/>
      <c r="K5086" s="336"/>
      <c r="L5086" s="337">
        <f t="shared" si="238"/>
        <v>14.251011684504164</v>
      </c>
      <c r="M5086" s="337">
        <f t="shared" si="239"/>
        <v>0.4</v>
      </c>
    </row>
    <row r="5087" spans="1:13">
      <c r="A5087" s="334" t="s">
        <v>1050</v>
      </c>
      <c r="B5087" s="334" t="s">
        <v>226</v>
      </c>
      <c r="C5087" s="334" t="s">
        <v>107</v>
      </c>
      <c r="D5087" s="334" t="s">
        <v>1537</v>
      </c>
      <c r="E5087" s="334" t="s">
        <v>1041</v>
      </c>
      <c r="F5087" s="334" t="str">
        <f t="shared" si="240"/>
        <v>Rajshahi FR Non-PNP</v>
      </c>
      <c r="G5087" s="338">
        <v>655629</v>
      </c>
      <c r="H5087" s="336">
        <v>102487.80120145732</v>
      </c>
      <c r="I5087" s="336">
        <v>2622.5160000000001</v>
      </c>
      <c r="J5087" s="336"/>
      <c r="K5087" s="336"/>
      <c r="L5087" s="337">
        <f t="shared" si="238"/>
        <v>15.63198107488493</v>
      </c>
      <c r="M5087" s="337">
        <f t="shared" si="239"/>
        <v>0.4</v>
      </c>
    </row>
    <row r="5088" spans="1:13">
      <c r="A5088" s="334" t="s">
        <v>1095</v>
      </c>
      <c r="B5088" s="334" t="s">
        <v>1566</v>
      </c>
      <c r="C5088" s="334" t="s">
        <v>389</v>
      </c>
      <c r="D5088" s="334" t="s">
        <v>1537</v>
      </c>
      <c r="E5088" s="334" t="s">
        <v>1041</v>
      </c>
      <c r="F5088" s="334" t="str">
        <f t="shared" si="240"/>
        <v>Rangpur FR Non-PNP</v>
      </c>
      <c r="G5088" s="338">
        <v>826298</v>
      </c>
      <c r="H5088" s="336">
        <v>118302.14442944413</v>
      </c>
      <c r="I5088" s="336">
        <v>3305.192</v>
      </c>
      <c r="J5088" s="336"/>
      <c r="K5088" s="336"/>
      <c r="L5088" s="337">
        <f t="shared" si="238"/>
        <v>14.317128255114273</v>
      </c>
      <c r="M5088" s="337">
        <f t="shared" si="239"/>
        <v>0.4</v>
      </c>
    </row>
    <row r="5089" spans="1:13">
      <c r="A5089" s="334" t="s">
        <v>1097</v>
      </c>
      <c r="B5089" s="334" t="s">
        <v>1098</v>
      </c>
      <c r="C5089" s="334" t="s">
        <v>52</v>
      </c>
      <c r="D5089" s="334" t="s">
        <v>1537</v>
      </c>
      <c r="E5089" s="334" t="s">
        <v>1041</v>
      </c>
      <c r="F5089" s="334" t="str">
        <f t="shared" si="240"/>
        <v>Dhaka FR Non-PNP</v>
      </c>
      <c r="G5089" s="338">
        <v>1628751</v>
      </c>
      <c r="H5089" s="336">
        <v>260875.44348315056</v>
      </c>
      <c r="I5089" s="336">
        <v>6515.0039999999999</v>
      </c>
      <c r="J5089" s="336"/>
      <c r="K5089" s="336"/>
      <c r="L5089" s="337">
        <f t="shared" si="238"/>
        <v>16.016901508158739</v>
      </c>
      <c r="M5089" s="337">
        <f t="shared" si="239"/>
        <v>0.4</v>
      </c>
    </row>
    <row r="5090" spans="1:13">
      <c r="A5090" s="334" t="s">
        <v>1572</v>
      </c>
      <c r="B5090" s="334" t="s">
        <v>79</v>
      </c>
      <c r="C5090" s="334" t="s">
        <v>52</v>
      </c>
      <c r="D5090" s="334" t="s">
        <v>1537</v>
      </c>
      <c r="E5090" s="334" t="s">
        <v>1041</v>
      </c>
      <c r="F5090" s="334" t="str">
        <f t="shared" si="240"/>
        <v>Dhaka FR Non-PNP</v>
      </c>
      <c r="G5090" s="338">
        <v>850946</v>
      </c>
      <c r="H5090" s="336">
        <v>135009.03650391946</v>
      </c>
      <c r="I5090" s="336">
        <v>3403.7840000000001</v>
      </c>
      <c r="J5090" s="336"/>
      <c r="K5090" s="336"/>
      <c r="L5090" s="337">
        <f t="shared" si="238"/>
        <v>15.865758403461497</v>
      </c>
      <c r="M5090" s="337">
        <f t="shared" si="239"/>
        <v>0.4</v>
      </c>
    </row>
    <row r="5091" spans="1:13">
      <c r="A5091" s="334" t="s">
        <v>1181</v>
      </c>
      <c r="B5091" s="334" t="s">
        <v>52</v>
      </c>
      <c r="C5091" s="334" t="s">
        <v>52</v>
      </c>
      <c r="D5091" s="334" t="s">
        <v>1537</v>
      </c>
      <c r="E5091" s="334" t="s">
        <v>1041</v>
      </c>
      <c r="F5091" s="334" t="str">
        <f t="shared" si="240"/>
        <v>Dhaka FR Non-PNP</v>
      </c>
      <c r="G5091" s="338">
        <v>1217989</v>
      </c>
      <c r="H5091" s="336">
        <v>184594.00606309515</v>
      </c>
      <c r="I5091" s="336">
        <v>4871.9560000000001</v>
      </c>
      <c r="J5091" s="336"/>
      <c r="K5091" s="336"/>
      <c r="L5091" s="337">
        <f t="shared" si="238"/>
        <v>15.15563819238886</v>
      </c>
      <c r="M5091" s="337">
        <f t="shared" si="239"/>
        <v>0.4</v>
      </c>
    </row>
    <row r="5092" spans="1:13">
      <c r="A5092" s="334" t="s">
        <v>1058</v>
      </c>
      <c r="B5092" s="334" t="s">
        <v>52</v>
      </c>
      <c r="C5092" s="334" t="s">
        <v>52</v>
      </c>
      <c r="D5092" s="334" t="s">
        <v>1537</v>
      </c>
      <c r="E5092" s="334" t="s">
        <v>1041</v>
      </c>
      <c r="F5092" s="334" t="str">
        <f t="shared" si="240"/>
        <v>Dhaka FR Non-PNP</v>
      </c>
      <c r="G5092" s="338">
        <v>861640</v>
      </c>
      <c r="H5092" s="336">
        <v>126746.10049204956</v>
      </c>
      <c r="I5092" s="336">
        <v>24179.736697012297</v>
      </c>
      <c r="J5092" s="336"/>
      <c r="K5092" s="336"/>
      <c r="L5092" s="337">
        <f t="shared" si="238"/>
        <v>14.70986728703978</v>
      </c>
      <c r="M5092" s="337">
        <f t="shared" si="239"/>
        <v>2.8062458447857921</v>
      </c>
    </row>
    <row r="5093" spans="1:13">
      <c r="A5093" s="334" t="s">
        <v>1248</v>
      </c>
      <c r="B5093" s="334" t="s">
        <v>1139</v>
      </c>
      <c r="C5093" s="334" t="s">
        <v>189</v>
      </c>
      <c r="D5093" s="334" t="s">
        <v>1537</v>
      </c>
      <c r="E5093" s="334" t="s">
        <v>1041</v>
      </c>
      <c r="F5093" s="334" t="str">
        <f t="shared" si="240"/>
        <v>Barishal FR Non-PNP</v>
      </c>
      <c r="G5093" s="338">
        <v>708986</v>
      </c>
      <c r="H5093" s="336">
        <v>82466.062866140826</v>
      </c>
      <c r="I5093" s="336">
        <v>2835.944</v>
      </c>
      <c r="J5093" s="336"/>
      <c r="K5093" s="336"/>
      <c r="L5093" s="337">
        <f t="shared" si="238"/>
        <v>11.631550251505789</v>
      </c>
      <c r="M5093" s="337">
        <f t="shared" si="239"/>
        <v>0.4</v>
      </c>
    </row>
    <row r="5094" spans="1:13">
      <c r="A5094" s="334" t="s">
        <v>1573</v>
      </c>
      <c r="B5094" s="334" t="s">
        <v>79</v>
      </c>
      <c r="C5094" s="334" t="s">
        <v>52</v>
      </c>
      <c r="D5094" s="334" t="s">
        <v>1537</v>
      </c>
      <c r="E5094" s="334" t="s">
        <v>1041</v>
      </c>
      <c r="F5094" s="334" t="str">
        <f t="shared" si="240"/>
        <v>Dhaka FR Non-PNP</v>
      </c>
      <c r="G5094" s="338">
        <v>1478261</v>
      </c>
      <c r="H5094" s="336">
        <v>241209.16652147562</v>
      </c>
      <c r="I5094" s="336">
        <v>5913.0439999999999</v>
      </c>
      <c r="J5094" s="336"/>
      <c r="K5094" s="336"/>
      <c r="L5094" s="337">
        <f t="shared" si="238"/>
        <v>16.317089236709595</v>
      </c>
      <c r="M5094" s="337">
        <f t="shared" si="239"/>
        <v>0.4</v>
      </c>
    </row>
    <row r="5095" spans="1:13">
      <c r="A5095" s="334" t="s">
        <v>1183</v>
      </c>
      <c r="B5095" s="334" t="s">
        <v>189</v>
      </c>
      <c r="C5095" s="334" t="s">
        <v>189</v>
      </c>
      <c r="D5095" s="334" t="s">
        <v>1537</v>
      </c>
      <c r="E5095" s="334" t="s">
        <v>1041</v>
      </c>
      <c r="F5095" s="334" t="str">
        <f t="shared" si="240"/>
        <v>Barishal FR Non-PNP</v>
      </c>
      <c r="G5095" s="338">
        <v>634256</v>
      </c>
      <c r="H5095" s="336">
        <v>87543.113473277786</v>
      </c>
      <c r="I5095" s="336">
        <v>2537.0239999999999</v>
      </c>
      <c r="J5095" s="336"/>
      <c r="K5095" s="336"/>
      <c r="L5095" s="337">
        <f t="shared" si="238"/>
        <v>13.802488817335238</v>
      </c>
      <c r="M5095" s="337">
        <f t="shared" si="239"/>
        <v>0.4</v>
      </c>
    </row>
    <row r="5096" spans="1:13">
      <c r="A5096" s="334" t="s">
        <v>1293</v>
      </c>
      <c r="B5096" s="334" t="s">
        <v>389</v>
      </c>
      <c r="C5096" s="334" t="s">
        <v>389</v>
      </c>
      <c r="D5096" s="334" t="s">
        <v>1537</v>
      </c>
      <c r="E5096" s="334" t="s">
        <v>1041</v>
      </c>
      <c r="F5096" s="334" t="str">
        <f t="shared" si="240"/>
        <v>Rangpur FR Non-PNP</v>
      </c>
      <c r="G5096" s="338">
        <v>2384275</v>
      </c>
      <c r="H5096" s="336">
        <v>358161.66165992315</v>
      </c>
      <c r="I5096" s="336">
        <v>9537.1</v>
      </c>
      <c r="J5096" s="336"/>
      <c r="K5096" s="336"/>
      <c r="L5096" s="337">
        <f t="shared" si="238"/>
        <v>15.021826830374984</v>
      </c>
      <c r="M5096" s="337">
        <f t="shared" si="239"/>
        <v>0.4</v>
      </c>
    </row>
    <row r="5097" spans="1:13">
      <c r="A5097" s="334" t="s">
        <v>1115</v>
      </c>
      <c r="B5097" s="334" t="s">
        <v>1006</v>
      </c>
      <c r="C5097" s="334" t="s">
        <v>159</v>
      </c>
      <c r="D5097" s="334" t="s">
        <v>1537</v>
      </c>
      <c r="E5097" s="334" t="s">
        <v>1041</v>
      </c>
      <c r="F5097" s="334" t="str">
        <f t="shared" si="240"/>
        <v>Khulna FR Non-PNP</v>
      </c>
      <c r="G5097" s="338">
        <v>718683</v>
      </c>
      <c r="H5097" s="336">
        <v>110914.03636310415</v>
      </c>
      <c r="I5097" s="336">
        <v>5835.9231282305054</v>
      </c>
      <c r="J5097" s="336"/>
      <c r="K5097" s="336"/>
      <c r="L5097" s="337">
        <f t="shared" si="238"/>
        <v>15.432956722658551</v>
      </c>
      <c r="M5097" s="337">
        <f t="shared" si="239"/>
        <v>0.81203021752713023</v>
      </c>
    </row>
    <row r="5098" spans="1:13">
      <c r="A5098" s="334" t="s">
        <v>1178</v>
      </c>
      <c r="B5098" s="334" t="s">
        <v>336</v>
      </c>
      <c r="C5098" s="334" t="s">
        <v>389</v>
      </c>
      <c r="D5098" s="334" t="s">
        <v>1537</v>
      </c>
      <c r="E5098" s="334" t="s">
        <v>1041</v>
      </c>
      <c r="F5098" s="334" t="str">
        <f t="shared" si="240"/>
        <v>Rangpur FR Non-PNP</v>
      </c>
      <c r="G5098" s="338">
        <v>870670</v>
      </c>
      <c r="H5098" s="336">
        <v>140552.31057455685</v>
      </c>
      <c r="I5098" s="336">
        <v>3482.6800000000003</v>
      </c>
      <c r="J5098" s="336"/>
      <c r="K5098" s="336"/>
      <c r="L5098" s="337">
        <f t="shared" si="238"/>
        <v>16.14300602691684</v>
      </c>
      <c r="M5098" s="337">
        <f t="shared" si="239"/>
        <v>0.4</v>
      </c>
    </row>
    <row r="5099" spans="1:13">
      <c r="A5099" s="334" t="s">
        <v>1046</v>
      </c>
      <c r="B5099" s="334" t="s">
        <v>52</v>
      </c>
      <c r="C5099" s="334" t="s">
        <v>52</v>
      </c>
      <c r="D5099" s="334" t="s">
        <v>1537</v>
      </c>
      <c r="E5099" s="334" t="s">
        <v>1041</v>
      </c>
      <c r="F5099" s="334" t="str">
        <f t="shared" si="240"/>
        <v>Dhaka FR Non-PNP</v>
      </c>
      <c r="G5099" s="338">
        <v>1049434</v>
      </c>
      <c r="H5099" s="336">
        <v>167449.43245053335</v>
      </c>
      <c r="I5099" s="336">
        <v>4197.7359999999999</v>
      </c>
      <c r="J5099" s="336"/>
      <c r="K5099" s="336"/>
      <c r="L5099" s="337">
        <f t="shared" si="238"/>
        <v>15.956166128649668</v>
      </c>
      <c r="M5099" s="337">
        <f t="shared" si="239"/>
        <v>0.4</v>
      </c>
    </row>
    <row r="5100" spans="1:13">
      <c r="A5100" s="334" t="s">
        <v>1205</v>
      </c>
      <c r="B5100" s="334" t="s">
        <v>189</v>
      </c>
      <c r="C5100" s="334" t="s">
        <v>189</v>
      </c>
      <c r="D5100" s="334" t="s">
        <v>1537</v>
      </c>
      <c r="E5100" s="334" t="s">
        <v>1041</v>
      </c>
      <c r="F5100" s="334" t="str">
        <f t="shared" si="240"/>
        <v>Barishal FR Non-PNP</v>
      </c>
      <c r="G5100" s="338">
        <v>685369</v>
      </c>
      <c r="H5100" s="336">
        <v>104388.7186962571</v>
      </c>
      <c r="I5100" s="336">
        <v>2741.4760000000001</v>
      </c>
      <c r="J5100" s="336"/>
      <c r="K5100" s="336"/>
      <c r="L5100" s="337">
        <f t="shared" si="238"/>
        <v>15.231024265214375</v>
      </c>
      <c r="M5100" s="337">
        <f t="shared" si="239"/>
        <v>0.4</v>
      </c>
    </row>
    <row r="5101" spans="1:13">
      <c r="A5101" s="334" t="s">
        <v>1227</v>
      </c>
      <c r="B5101" s="334" t="s">
        <v>165</v>
      </c>
      <c r="C5101" s="334" t="s">
        <v>52</v>
      </c>
      <c r="D5101" s="334" t="s">
        <v>1537</v>
      </c>
      <c r="E5101" s="334" t="s">
        <v>1041</v>
      </c>
      <c r="F5101" s="334" t="str">
        <f t="shared" si="240"/>
        <v>Dhaka FR Non-PNP</v>
      </c>
      <c r="G5101" s="338">
        <v>1051864</v>
      </c>
      <c r="H5101" s="336">
        <v>144809.06024871656</v>
      </c>
      <c r="I5101" s="336">
        <v>1.8189894035458565E-12</v>
      </c>
      <c r="J5101" s="336"/>
      <c r="K5101" s="336"/>
      <c r="L5101" s="337">
        <f t="shared" si="238"/>
        <v>13.766899546777584</v>
      </c>
      <c r="M5101" s="337">
        <f t="shared" si="239"/>
        <v>1.72930093961373E-16</v>
      </c>
    </row>
    <row r="5102" spans="1:13">
      <c r="A5102" s="334" t="s">
        <v>1247</v>
      </c>
      <c r="B5102" s="334" t="s">
        <v>211</v>
      </c>
      <c r="C5102" s="334" t="s">
        <v>189</v>
      </c>
      <c r="D5102" s="334" t="s">
        <v>1537</v>
      </c>
      <c r="E5102" s="334" t="s">
        <v>1041</v>
      </c>
      <c r="F5102" s="334" t="str">
        <f t="shared" si="240"/>
        <v>Barishal FR Non-PNP</v>
      </c>
      <c r="G5102" s="338">
        <v>1147817</v>
      </c>
      <c r="H5102" s="336">
        <v>162943.31098350504</v>
      </c>
      <c r="I5102" s="336">
        <v>4591.268</v>
      </c>
      <c r="J5102" s="336"/>
      <c r="K5102" s="336"/>
      <c r="L5102" s="337">
        <f t="shared" si="238"/>
        <v>14.195931144381468</v>
      </c>
      <c r="M5102" s="337">
        <f t="shared" si="239"/>
        <v>0.4</v>
      </c>
    </row>
    <row r="5103" spans="1:13">
      <c r="A5103" s="334" t="s">
        <v>1241</v>
      </c>
      <c r="B5103" s="334" t="s">
        <v>362</v>
      </c>
      <c r="C5103" s="334" t="s">
        <v>52</v>
      </c>
      <c r="D5103" s="334" t="s">
        <v>1537</v>
      </c>
      <c r="E5103" s="334" t="s">
        <v>1041</v>
      </c>
      <c r="F5103" s="334" t="str">
        <f t="shared" si="240"/>
        <v>Dhaka FR Non-PNP</v>
      </c>
      <c r="G5103" s="338">
        <v>804360</v>
      </c>
      <c r="H5103" s="336">
        <v>106775.98837774279</v>
      </c>
      <c r="I5103" s="336">
        <v>3217.44</v>
      </c>
      <c r="J5103" s="336"/>
      <c r="K5103" s="336"/>
      <c r="L5103" s="337">
        <f t="shared" si="238"/>
        <v>13.274651695477496</v>
      </c>
      <c r="M5103" s="337">
        <f t="shared" si="239"/>
        <v>0.4</v>
      </c>
    </row>
    <row r="5104" spans="1:13">
      <c r="A5104" s="334" t="s">
        <v>1084</v>
      </c>
      <c r="B5104" s="334" t="s">
        <v>52</v>
      </c>
      <c r="C5104" s="334" t="s">
        <v>52</v>
      </c>
      <c r="D5104" s="334" t="s">
        <v>1537</v>
      </c>
      <c r="E5104" s="334" t="s">
        <v>1041</v>
      </c>
      <c r="F5104" s="334" t="str">
        <f t="shared" si="240"/>
        <v>Dhaka FR Non-PNP</v>
      </c>
      <c r="G5104" s="338">
        <v>1674254</v>
      </c>
      <c r="H5104" s="336">
        <v>269389.81116477231</v>
      </c>
      <c r="I5104" s="336">
        <v>6697.0160000000005</v>
      </c>
      <c r="J5104" s="336"/>
      <c r="K5104" s="336"/>
      <c r="L5104" s="337">
        <f t="shared" si="238"/>
        <v>16.090139916928514</v>
      </c>
      <c r="M5104" s="337">
        <f t="shared" si="239"/>
        <v>0.4</v>
      </c>
    </row>
    <row r="5105" spans="1:13">
      <c r="A5105" s="334" t="s">
        <v>1077</v>
      </c>
      <c r="B5105" s="334" t="s">
        <v>170</v>
      </c>
      <c r="C5105" s="334" t="s">
        <v>195</v>
      </c>
      <c r="D5105" s="334" t="s">
        <v>1537</v>
      </c>
      <c r="E5105" s="334" t="s">
        <v>1041</v>
      </c>
      <c r="F5105" s="334" t="str">
        <f t="shared" si="240"/>
        <v>Chattogram FR Non-PNP</v>
      </c>
      <c r="G5105" s="338">
        <v>895869</v>
      </c>
      <c r="H5105" s="336">
        <v>124034.00128276035</v>
      </c>
      <c r="I5105" s="336">
        <v>3583.4760000000001</v>
      </c>
      <c r="J5105" s="336"/>
      <c r="K5105" s="336"/>
      <c r="L5105" s="337">
        <f t="shared" si="238"/>
        <v>13.845104728789629</v>
      </c>
      <c r="M5105" s="337">
        <f t="shared" si="239"/>
        <v>0.4</v>
      </c>
    </row>
    <row r="5106" spans="1:13">
      <c r="A5106" s="334" t="s">
        <v>1575</v>
      </c>
      <c r="B5106" s="334" t="s">
        <v>908</v>
      </c>
      <c r="C5106" s="334" t="s">
        <v>131</v>
      </c>
      <c r="D5106" s="334" t="s">
        <v>1537</v>
      </c>
      <c r="E5106" s="334" t="s">
        <v>1041</v>
      </c>
      <c r="F5106" s="334" t="str">
        <f t="shared" si="240"/>
        <v>Sylhet FR Non-PNP</v>
      </c>
      <c r="G5106" s="338">
        <v>866295</v>
      </c>
      <c r="H5106" s="336">
        <v>123656.98420424775</v>
      </c>
      <c r="I5106" s="336">
        <v>3465.1800000000003</v>
      </c>
      <c r="J5106" s="336"/>
      <c r="K5106" s="336"/>
      <c r="L5106" s="337">
        <f t="shared" si="238"/>
        <v>14.274235012812927</v>
      </c>
      <c r="M5106" s="337">
        <f t="shared" si="239"/>
        <v>0.4</v>
      </c>
    </row>
    <row r="5107" spans="1:13">
      <c r="A5107" s="334" t="s">
        <v>1576</v>
      </c>
      <c r="B5107" s="334" t="s">
        <v>1068</v>
      </c>
      <c r="C5107" s="334" t="s">
        <v>159</v>
      </c>
      <c r="D5107" s="334" t="s">
        <v>1537</v>
      </c>
      <c r="E5107" s="334" t="s">
        <v>1041</v>
      </c>
      <c r="F5107" s="334" t="str">
        <f t="shared" si="240"/>
        <v>Khulna FR Non-PNP</v>
      </c>
      <c r="G5107" s="338">
        <v>940002</v>
      </c>
      <c r="H5107" s="336">
        <v>148123.30851423857</v>
      </c>
      <c r="I5107" s="336">
        <v>3760.0080000000003</v>
      </c>
      <c r="J5107" s="336"/>
      <c r="K5107" s="336"/>
      <c r="L5107" s="337">
        <f t="shared" si="238"/>
        <v>15.757765250950378</v>
      </c>
      <c r="M5107" s="337">
        <f t="shared" si="239"/>
        <v>0.4</v>
      </c>
    </row>
    <row r="5108" spans="1:13">
      <c r="A5108" s="334" t="s">
        <v>1577</v>
      </c>
      <c r="B5108" s="334" t="s">
        <v>52</v>
      </c>
      <c r="C5108" s="334" t="s">
        <v>52</v>
      </c>
      <c r="D5108" s="334" t="s">
        <v>1537</v>
      </c>
      <c r="E5108" s="334" t="s">
        <v>1041</v>
      </c>
      <c r="F5108" s="334" t="str">
        <f t="shared" si="240"/>
        <v>Dhaka FR Non-PNP</v>
      </c>
      <c r="G5108" s="338">
        <v>3061123</v>
      </c>
      <c r="H5108" s="336">
        <v>417718.01600402559</v>
      </c>
      <c r="I5108" s="336">
        <v>12244.492</v>
      </c>
      <c r="J5108" s="336"/>
      <c r="K5108" s="336"/>
      <c r="L5108" s="337">
        <f t="shared" si="238"/>
        <v>13.645907596788028</v>
      </c>
      <c r="M5108" s="337">
        <f t="shared" si="239"/>
        <v>0.4</v>
      </c>
    </row>
    <row r="5109" spans="1:13">
      <c r="A5109" s="334" t="s">
        <v>1578</v>
      </c>
      <c r="B5109" s="334" t="s">
        <v>1566</v>
      </c>
      <c r="C5109" s="334" t="s">
        <v>389</v>
      </c>
      <c r="D5109" s="334" t="s">
        <v>1537</v>
      </c>
      <c r="E5109" s="334" t="s">
        <v>1041</v>
      </c>
      <c r="F5109" s="334" t="str">
        <f t="shared" si="240"/>
        <v>Rangpur FR Non-PNP</v>
      </c>
      <c r="G5109" s="338">
        <v>4514</v>
      </c>
      <c r="H5109" s="336">
        <v>885.66822771518355</v>
      </c>
      <c r="I5109" s="336">
        <v>18.056000000000001</v>
      </c>
      <c r="J5109" s="336"/>
      <c r="K5109" s="336"/>
      <c r="L5109" s="337">
        <f t="shared" si="238"/>
        <v>19.620474694620814</v>
      </c>
      <c r="M5109" s="337">
        <f t="shared" si="239"/>
        <v>0.4</v>
      </c>
    </row>
    <row r="5110" spans="1:13">
      <c r="A5110" s="334" t="s">
        <v>1579</v>
      </c>
      <c r="B5110" s="334" t="s">
        <v>189</v>
      </c>
      <c r="C5110" s="334" t="s">
        <v>189</v>
      </c>
      <c r="D5110" s="334" t="s">
        <v>1537</v>
      </c>
      <c r="E5110" s="334" t="s">
        <v>1041</v>
      </c>
      <c r="F5110" s="334" t="str">
        <f t="shared" si="240"/>
        <v>Barishal FR Non-PNP</v>
      </c>
      <c r="G5110" s="338">
        <v>1306631</v>
      </c>
      <c r="H5110" s="336">
        <v>245428.85073932126</v>
      </c>
      <c r="I5110" s="336">
        <v>5226.5240000000003</v>
      </c>
      <c r="J5110" s="336"/>
      <c r="K5110" s="336"/>
      <c r="L5110" s="337">
        <f t="shared" si="238"/>
        <v>18.783332917963929</v>
      </c>
      <c r="M5110" s="337">
        <f t="shared" si="239"/>
        <v>0.4</v>
      </c>
    </row>
    <row r="5111" spans="1:13">
      <c r="A5111" s="334" t="s">
        <v>1580</v>
      </c>
      <c r="B5111" s="334" t="s">
        <v>1068</v>
      </c>
      <c r="C5111" s="334" t="s">
        <v>159</v>
      </c>
      <c r="D5111" s="334" t="s">
        <v>1537</v>
      </c>
      <c r="E5111" s="334" t="s">
        <v>1041</v>
      </c>
      <c r="F5111" s="334" t="str">
        <f t="shared" si="240"/>
        <v>Khulna FR Non-PNP</v>
      </c>
      <c r="G5111" s="338">
        <v>1270120</v>
      </c>
      <c r="H5111" s="336">
        <v>195587.55869913177</v>
      </c>
      <c r="I5111" s="336">
        <v>5080.4800000000005</v>
      </c>
      <c r="J5111" s="336"/>
      <c r="K5111" s="336"/>
      <c r="L5111" s="337">
        <f t="shared" si="238"/>
        <v>15.39914013629671</v>
      </c>
      <c r="M5111" s="337">
        <f t="shared" si="239"/>
        <v>0.4</v>
      </c>
    </row>
    <row r="5112" spans="1:13">
      <c r="A5112" s="334" t="s">
        <v>1581</v>
      </c>
      <c r="B5112" s="334" t="s">
        <v>189</v>
      </c>
      <c r="C5112" s="334" t="s">
        <v>189</v>
      </c>
      <c r="D5112" s="334" t="s">
        <v>1537</v>
      </c>
      <c r="E5112" s="334" t="s">
        <v>1041</v>
      </c>
      <c r="F5112" s="334" t="str">
        <f t="shared" si="240"/>
        <v>Barishal FR Non-PNP</v>
      </c>
      <c r="G5112" s="338">
        <v>1193209</v>
      </c>
      <c r="H5112" s="336">
        <v>170678.80555404705</v>
      </c>
      <c r="I5112" s="336">
        <v>4772.8360000000002</v>
      </c>
      <c r="J5112" s="336"/>
      <c r="K5112" s="336"/>
      <c r="L5112" s="337">
        <f t="shared" si="238"/>
        <v>14.304183554938577</v>
      </c>
      <c r="M5112" s="337">
        <f t="shared" si="239"/>
        <v>0.4</v>
      </c>
    </row>
    <row r="5113" spans="1:13">
      <c r="A5113" s="334" t="s">
        <v>1582</v>
      </c>
      <c r="B5113" s="334" t="s">
        <v>52</v>
      </c>
      <c r="C5113" s="334" t="s">
        <v>52</v>
      </c>
      <c r="D5113" s="334" t="s">
        <v>1537</v>
      </c>
      <c r="E5113" s="334" t="s">
        <v>1041</v>
      </c>
      <c r="F5113" s="334" t="str">
        <f t="shared" si="240"/>
        <v>Dhaka FR Non-PNP</v>
      </c>
      <c r="G5113" s="338">
        <v>1987162</v>
      </c>
      <c r="H5113" s="336">
        <v>339888.66926192265</v>
      </c>
      <c r="I5113" s="336">
        <v>7948.6480000000001</v>
      </c>
      <c r="J5113" s="336"/>
      <c r="K5113" s="336"/>
      <c r="L5113" s="337">
        <f t="shared" si="238"/>
        <v>17.104225486493938</v>
      </c>
      <c r="M5113" s="337">
        <f t="shared" si="239"/>
        <v>0.4</v>
      </c>
    </row>
    <row r="5114" spans="1:13">
      <c r="A5114" s="334" t="s">
        <v>1583</v>
      </c>
      <c r="B5114" s="334" t="s">
        <v>206</v>
      </c>
      <c r="C5114" s="334" t="s">
        <v>52</v>
      </c>
      <c r="D5114" s="334" t="s">
        <v>1537</v>
      </c>
      <c r="E5114" s="334" t="s">
        <v>1041</v>
      </c>
      <c r="F5114" s="334" t="str">
        <f t="shared" si="240"/>
        <v>Dhaka FR Non-PNP</v>
      </c>
      <c r="G5114" s="338">
        <v>1208773</v>
      </c>
      <c r="H5114" s="336">
        <v>179150.52866737006</v>
      </c>
      <c r="I5114" s="336">
        <v>4835.0920000000006</v>
      </c>
      <c r="J5114" s="336"/>
      <c r="K5114" s="336"/>
      <c r="L5114" s="337">
        <f t="shared" si="238"/>
        <v>14.820857900314621</v>
      </c>
      <c r="M5114" s="337">
        <f t="shared" si="239"/>
        <v>0.4</v>
      </c>
    </row>
    <row r="5115" spans="1:13">
      <c r="A5115" s="334" t="s">
        <v>1584</v>
      </c>
      <c r="B5115" s="334" t="s">
        <v>52</v>
      </c>
      <c r="C5115" s="334" t="s">
        <v>52</v>
      </c>
      <c r="D5115" s="334" t="s">
        <v>1537</v>
      </c>
      <c r="E5115" s="334" t="s">
        <v>1041</v>
      </c>
      <c r="F5115" s="334" t="str">
        <f t="shared" si="240"/>
        <v>Dhaka FR Non-PNP</v>
      </c>
      <c r="G5115" s="338">
        <v>701269</v>
      </c>
      <c r="H5115" s="336">
        <v>94387.145637456415</v>
      </c>
      <c r="I5115" s="336">
        <v>2805.076</v>
      </c>
      <c r="J5115" s="336"/>
      <c r="K5115" s="336"/>
      <c r="L5115" s="337">
        <f t="shared" si="238"/>
        <v>13.45947783767091</v>
      </c>
      <c r="M5115" s="337">
        <f t="shared" si="239"/>
        <v>0.4</v>
      </c>
    </row>
    <row r="5116" spans="1:13">
      <c r="A5116" s="334" t="s">
        <v>1585</v>
      </c>
      <c r="B5116" s="334" t="s">
        <v>606</v>
      </c>
      <c r="C5116" s="334" t="s">
        <v>107</v>
      </c>
      <c r="D5116" s="334" t="s">
        <v>1537</v>
      </c>
      <c r="E5116" s="334" t="s">
        <v>1041</v>
      </c>
      <c r="F5116" s="334" t="str">
        <f t="shared" si="240"/>
        <v>Rajshahi FR Non-PNP</v>
      </c>
      <c r="G5116" s="338">
        <v>1221889</v>
      </c>
      <c r="H5116" s="336">
        <v>216510.16509280412</v>
      </c>
      <c r="I5116" s="336">
        <v>4887.5560000000005</v>
      </c>
      <c r="J5116" s="336"/>
      <c r="K5116" s="336"/>
      <c r="L5116" s="337">
        <f t="shared" si="238"/>
        <v>17.719298978287235</v>
      </c>
      <c r="M5116" s="337">
        <f t="shared" si="239"/>
        <v>0.4</v>
      </c>
    </row>
    <row r="5117" spans="1:13">
      <c r="A5117" s="334" t="s">
        <v>1586</v>
      </c>
      <c r="B5117" s="334" t="s">
        <v>162</v>
      </c>
      <c r="C5117" s="334" t="s">
        <v>195</v>
      </c>
      <c r="D5117" s="334" t="s">
        <v>1537</v>
      </c>
      <c r="E5117" s="334" t="s">
        <v>1041</v>
      </c>
      <c r="F5117" s="334" t="str">
        <f t="shared" si="240"/>
        <v>Chattogram FR Non-PNP</v>
      </c>
      <c r="G5117" s="338">
        <v>1537705</v>
      </c>
      <c r="H5117" s="336">
        <v>273530.199896793</v>
      </c>
      <c r="I5117" s="336">
        <v>6150.82</v>
      </c>
      <c r="J5117" s="336"/>
      <c r="K5117" s="336"/>
      <c r="L5117" s="337">
        <f t="shared" si="238"/>
        <v>17.788210345729059</v>
      </c>
      <c r="M5117" s="337">
        <f t="shared" si="239"/>
        <v>0.4</v>
      </c>
    </row>
    <row r="5118" spans="1:13">
      <c r="A5118" s="334" t="s">
        <v>1587</v>
      </c>
      <c r="B5118" s="334" t="s">
        <v>189</v>
      </c>
      <c r="C5118" s="334" t="s">
        <v>189</v>
      </c>
      <c r="D5118" s="334" t="s">
        <v>1537</v>
      </c>
      <c r="E5118" s="334" t="s">
        <v>1041</v>
      </c>
      <c r="F5118" s="334" t="str">
        <f t="shared" si="240"/>
        <v>Barishal FR Non-PNP</v>
      </c>
      <c r="G5118" s="338">
        <v>1018586</v>
      </c>
      <c r="H5118" s="336">
        <v>138444.44893954898</v>
      </c>
      <c r="I5118" s="336">
        <v>4074.3440000000001</v>
      </c>
      <c r="J5118" s="336"/>
      <c r="K5118" s="336"/>
      <c r="L5118" s="337">
        <f t="shared" si="238"/>
        <v>13.591827193732192</v>
      </c>
      <c r="M5118" s="337">
        <f t="shared" si="239"/>
        <v>0.4</v>
      </c>
    </row>
    <row r="5119" spans="1:13">
      <c r="A5119" s="334" t="s">
        <v>1588</v>
      </c>
      <c r="B5119" s="334" t="s">
        <v>79</v>
      </c>
      <c r="C5119" s="334" t="s">
        <v>52</v>
      </c>
      <c r="D5119" s="334" t="s">
        <v>1537</v>
      </c>
      <c r="E5119" s="334" t="s">
        <v>1041</v>
      </c>
      <c r="F5119" s="334" t="str">
        <f t="shared" si="240"/>
        <v>Dhaka FR Non-PNP</v>
      </c>
      <c r="G5119" s="338">
        <v>1398426</v>
      </c>
      <c r="H5119" s="336">
        <v>205520.40966270913</v>
      </c>
      <c r="I5119" s="336">
        <v>5593.7039999999997</v>
      </c>
      <c r="J5119" s="336"/>
      <c r="K5119" s="336"/>
      <c r="L5119" s="337">
        <f t="shared" si="238"/>
        <v>14.696552385518372</v>
      </c>
      <c r="M5119" s="337">
        <f t="shared" si="239"/>
        <v>0.4</v>
      </c>
    </row>
    <row r="5120" spans="1:13">
      <c r="A5120" s="334" t="s">
        <v>1589</v>
      </c>
      <c r="B5120" s="334" t="s">
        <v>323</v>
      </c>
      <c r="C5120" s="334" t="s">
        <v>389</v>
      </c>
      <c r="D5120" s="334" t="s">
        <v>1537</v>
      </c>
      <c r="E5120" s="334" t="s">
        <v>1041</v>
      </c>
      <c r="F5120" s="334" t="str">
        <f t="shared" si="240"/>
        <v>Rangpur FR Non-PNP</v>
      </c>
      <c r="G5120" s="338">
        <v>1083399</v>
      </c>
      <c r="H5120" s="336">
        <v>172696.98002370022</v>
      </c>
      <c r="I5120" s="336">
        <v>4333.5960000000005</v>
      </c>
      <c r="J5120" s="336"/>
      <c r="K5120" s="336"/>
      <c r="L5120" s="337">
        <f t="shared" si="238"/>
        <v>15.940293467475991</v>
      </c>
      <c r="M5120" s="337">
        <f t="shared" si="239"/>
        <v>0.4</v>
      </c>
    </row>
    <row r="5121" spans="1:13">
      <c r="A5121" s="334" t="s">
        <v>1590</v>
      </c>
      <c r="B5121" s="334" t="s">
        <v>52</v>
      </c>
      <c r="C5121" s="334" t="s">
        <v>52</v>
      </c>
      <c r="D5121" s="334" t="s">
        <v>1492</v>
      </c>
      <c r="E5121" s="334" t="s">
        <v>1041</v>
      </c>
      <c r="F5121" s="334" t="str">
        <f t="shared" si="240"/>
        <v>Dhaka FR PNP</v>
      </c>
      <c r="G5121" s="338">
        <v>4019204</v>
      </c>
      <c r="H5121" s="336">
        <v>624863.11113247194</v>
      </c>
      <c r="I5121" s="336">
        <v>16076.816000000001</v>
      </c>
      <c r="J5121" s="336"/>
      <c r="K5121" s="336"/>
      <c r="L5121" s="337">
        <f t="shared" si="238"/>
        <v>15.546936934091226</v>
      </c>
      <c r="M5121" s="337">
        <f t="shared" si="239"/>
        <v>0.4</v>
      </c>
    </row>
    <row r="5122" spans="1:13">
      <c r="A5122" s="334" t="s">
        <v>1591</v>
      </c>
      <c r="B5122" s="334" t="s">
        <v>1006</v>
      </c>
      <c r="C5122" s="334" t="s">
        <v>159</v>
      </c>
      <c r="D5122" s="334" t="s">
        <v>1537</v>
      </c>
      <c r="E5122" s="334" t="s">
        <v>1041</v>
      </c>
      <c r="F5122" s="334" t="str">
        <f t="shared" si="240"/>
        <v>Khulna FR Non-PNP</v>
      </c>
      <c r="G5122" s="338">
        <v>1121370</v>
      </c>
      <c r="H5122" s="336">
        <v>179795.05368487284</v>
      </c>
      <c r="I5122" s="336">
        <v>4485.4800000000005</v>
      </c>
      <c r="J5122" s="336"/>
      <c r="K5122" s="336"/>
      <c r="L5122" s="337">
        <f t="shared" si="238"/>
        <v>16.033517365800122</v>
      </c>
      <c r="M5122" s="337">
        <f t="shared" si="239"/>
        <v>0.4</v>
      </c>
    </row>
    <row r="5123" spans="1:13">
      <c r="A5123" s="334" t="s">
        <v>1592</v>
      </c>
      <c r="B5123" s="334" t="s">
        <v>52</v>
      </c>
      <c r="C5123" s="334" t="s">
        <v>52</v>
      </c>
      <c r="D5123" s="334" t="s">
        <v>1537</v>
      </c>
      <c r="E5123" s="334" t="s">
        <v>1041</v>
      </c>
      <c r="F5123" s="334" t="str">
        <f t="shared" si="240"/>
        <v>Dhaka FR Non-PNP</v>
      </c>
      <c r="G5123" s="338">
        <v>1448774</v>
      </c>
      <c r="H5123" s="336">
        <v>220047.17210305191</v>
      </c>
      <c r="I5123" s="336">
        <v>5795.0960000000005</v>
      </c>
      <c r="J5123" s="336"/>
      <c r="K5123" s="336"/>
      <c r="L5123" s="337">
        <f t="shared" ref="L5123:L5186" si="241">(H5123/G5123)*100</f>
        <v>15.188509187979072</v>
      </c>
      <c r="M5123" s="337">
        <f t="shared" ref="M5123:M5186" si="242">(I5123/G5123)*100</f>
        <v>0.4</v>
      </c>
    </row>
    <row r="5124" spans="1:13">
      <c r="A5124" s="334" t="s">
        <v>1593</v>
      </c>
      <c r="B5124" s="334" t="s">
        <v>522</v>
      </c>
      <c r="C5124" s="334" t="s">
        <v>52</v>
      </c>
      <c r="D5124" s="334" t="s">
        <v>1537</v>
      </c>
      <c r="E5124" s="334" t="s">
        <v>1041</v>
      </c>
      <c r="F5124" s="334" t="str">
        <f t="shared" ref="F5124:F5187" si="243">CONCATENATE(C5124," ",E5124," ",D5124)</f>
        <v>Dhaka FR Non-PNP</v>
      </c>
      <c r="G5124" s="338">
        <v>1122564</v>
      </c>
      <c r="H5124" s="336">
        <v>168570.10872528641</v>
      </c>
      <c r="I5124" s="336">
        <v>4490.2560000000003</v>
      </c>
      <c r="J5124" s="336"/>
      <c r="K5124" s="336"/>
      <c r="L5124" s="337">
        <f t="shared" si="241"/>
        <v>15.016525447572379</v>
      </c>
      <c r="M5124" s="337">
        <f t="shared" si="242"/>
        <v>0.4</v>
      </c>
    </row>
    <row r="5125" spans="1:13">
      <c r="A5125" s="334" t="s">
        <v>1594</v>
      </c>
      <c r="B5125" s="334" t="s">
        <v>52</v>
      </c>
      <c r="C5125" s="334" t="s">
        <v>52</v>
      </c>
      <c r="D5125" s="334" t="s">
        <v>1537</v>
      </c>
      <c r="E5125" s="334" t="s">
        <v>1041</v>
      </c>
      <c r="F5125" s="334" t="str">
        <f t="shared" si="243"/>
        <v>Dhaka FR Non-PNP</v>
      </c>
      <c r="G5125" s="338">
        <v>2202764</v>
      </c>
      <c r="H5125" s="336">
        <v>379834.61453820666</v>
      </c>
      <c r="I5125" s="336">
        <v>8811.0560000000005</v>
      </c>
      <c r="J5125" s="336"/>
      <c r="K5125" s="336"/>
      <c r="L5125" s="337">
        <f t="shared" si="241"/>
        <v>17.243545588097803</v>
      </c>
      <c r="M5125" s="337">
        <f t="shared" si="242"/>
        <v>0.4</v>
      </c>
    </row>
    <row r="5126" spans="1:13">
      <c r="A5126" s="334" t="s">
        <v>1597</v>
      </c>
      <c r="B5126" s="334" t="s">
        <v>107</v>
      </c>
      <c r="C5126" s="334" t="s">
        <v>107</v>
      </c>
      <c r="D5126" s="334" t="s">
        <v>1537</v>
      </c>
      <c r="E5126" s="334" t="s">
        <v>1041</v>
      </c>
      <c r="F5126" s="334" t="str">
        <f t="shared" si="243"/>
        <v>Rajshahi FR Non-PNP</v>
      </c>
      <c r="G5126" s="338">
        <v>1666598</v>
      </c>
      <c r="H5126" s="336">
        <v>285977.91790472902</v>
      </c>
      <c r="I5126" s="336">
        <v>6666.3919999999998</v>
      </c>
      <c r="J5126" s="336"/>
      <c r="K5126" s="336"/>
      <c r="L5126" s="337">
        <f t="shared" si="241"/>
        <v>17.159382040823822</v>
      </c>
      <c r="M5126" s="337">
        <f t="shared" si="242"/>
        <v>0.4</v>
      </c>
    </row>
    <row r="5127" spans="1:13">
      <c r="A5127" s="334" t="s">
        <v>1598</v>
      </c>
      <c r="B5127" s="334" t="s">
        <v>336</v>
      </c>
      <c r="C5127" s="334" t="s">
        <v>389</v>
      </c>
      <c r="D5127" s="334" t="s">
        <v>1537</v>
      </c>
      <c r="E5127" s="334" t="s">
        <v>1041</v>
      </c>
      <c r="F5127" s="334" t="str">
        <f t="shared" si="243"/>
        <v>Rangpur FR Non-PNP</v>
      </c>
      <c r="G5127" s="338">
        <v>873055</v>
      </c>
      <c r="H5127" s="336">
        <v>157089.32859249724</v>
      </c>
      <c r="I5127" s="336">
        <v>3492.2200000000003</v>
      </c>
      <c r="J5127" s="336"/>
      <c r="K5127" s="336"/>
      <c r="L5127" s="337">
        <f t="shared" si="241"/>
        <v>17.993062131537791</v>
      </c>
      <c r="M5127" s="337">
        <f t="shared" si="242"/>
        <v>0.4</v>
      </c>
    </row>
    <row r="5128" spans="1:13">
      <c r="A5128" s="334" t="s">
        <v>1599</v>
      </c>
      <c r="B5128" s="334" t="s">
        <v>189</v>
      </c>
      <c r="C5128" s="334" t="s">
        <v>189</v>
      </c>
      <c r="D5128" s="334" t="s">
        <v>1537</v>
      </c>
      <c r="E5128" s="334" t="s">
        <v>1041</v>
      </c>
      <c r="F5128" s="334" t="str">
        <f t="shared" si="243"/>
        <v>Barishal FR Non-PNP</v>
      </c>
      <c r="G5128" s="338">
        <v>568363</v>
      </c>
      <c r="H5128" s="336">
        <v>100780.35009691912</v>
      </c>
      <c r="I5128" s="336">
        <v>2273.4520000000002</v>
      </c>
      <c r="J5128" s="336"/>
      <c r="K5128" s="336"/>
      <c r="L5128" s="337">
        <f t="shared" si="241"/>
        <v>17.731687336599872</v>
      </c>
      <c r="M5128" s="337">
        <f t="shared" si="242"/>
        <v>0.4</v>
      </c>
    </row>
    <row r="5129" spans="1:13">
      <c r="A5129" s="334" t="s">
        <v>1600</v>
      </c>
      <c r="B5129" s="334" t="s">
        <v>52</v>
      </c>
      <c r="C5129" s="334" t="s">
        <v>52</v>
      </c>
      <c r="D5129" s="334" t="s">
        <v>1537</v>
      </c>
      <c r="E5129" s="334" t="s">
        <v>1041</v>
      </c>
      <c r="F5129" s="334" t="str">
        <f t="shared" si="243"/>
        <v>Dhaka FR Non-PNP</v>
      </c>
      <c r="G5129" s="338">
        <v>2058432</v>
      </c>
      <c r="H5129" s="336">
        <v>344390.32728570251</v>
      </c>
      <c r="I5129" s="336">
        <v>8233.728000000001</v>
      </c>
      <c r="J5129" s="336"/>
      <c r="K5129" s="336"/>
      <c r="L5129" s="337">
        <f t="shared" si="241"/>
        <v>16.730711885828754</v>
      </c>
      <c r="M5129" s="337">
        <f t="shared" si="242"/>
        <v>0.4</v>
      </c>
    </row>
    <row r="5130" spans="1:13">
      <c r="A5130" s="334" t="s">
        <v>1601</v>
      </c>
      <c r="B5130" s="334" t="s">
        <v>52</v>
      </c>
      <c r="C5130" s="334" t="s">
        <v>52</v>
      </c>
      <c r="D5130" s="334" t="s">
        <v>1537</v>
      </c>
      <c r="E5130" s="334" t="s">
        <v>1041</v>
      </c>
      <c r="F5130" s="334" t="str">
        <f t="shared" si="243"/>
        <v>Dhaka FR Non-PNP</v>
      </c>
      <c r="G5130" s="338">
        <v>1576638</v>
      </c>
      <c r="H5130" s="336">
        <v>272119.42124939809</v>
      </c>
      <c r="I5130" s="336">
        <v>6306.5519999999997</v>
      </c>
      <c r="J5130" s="336"/>
      <c r="K5130" s="336"/>
      <c r="L5130" s="337">
        <f t="shared" si="241"/>
        <v>17.259473718722884</v>
      </c>
      <c r="M5130" s="337">
        <f t="shared" si="242"/>
        <v>0.4</v>
      </c>
    </row>
    <row r="5131" spans="1:13">
      <c r="A5131" s="334" t="s">
        <v>1602</v>
      </c>
      <c r="B5131" s="334" t="s">
        <v>52</v>
      </c>
      <c r="C5131" s="334" t="s">
        <v>52</v>
      </c>
      <c r="D5131" s="334" t="s">
        <v>1537</v>
      </c>
      <c r="E5131" s="334" t="s">
        <v>1041</v>
      </c>
      <c r="F5131" s="334" t="str">
        <f t="shared" si="243"/>
        <v>Dhaka FR Non-PNP</v>
      </c>
      <c r="G5131" s="338">
        <v>70046</v>
      </c>
      <c r="H5131" s="336">
        <v>12336.513434331686</v>
      </c>
      <c r="I5131" s="336">
        <v>280.18400000000003</v>
      </c>
      <c r="J5131" s="336"/>
      <c r="K5131" s="336"/>
      <c r="L5131" s="337">
        <f t="shared" si="241"/>
        <v>17.612017009296299</v>
      </c>
      <c r="M5131" s="337">
        <f t="shared" si="242"/>
        <v>0.4</v>
      </c>
    </row>
    <row r="5132" spans="1:13">
      <c r="A5132" s="334" t="s">
        <v>1603</v>
      </c>
      <c r="B5132" s="334" t="s">
        <v>136</v>
      </c>
      <c r="C5132" s="334" t="s">
        <v>131</v>
      </c>
      <c r="D5132" s="334" t="s">
        <v>1537</v>
      </c>
      <c r="E5132" s="334" t="s">
        <v>1041</v>
      </c>
      <c r="F5132" s="334" t="str">
        <f t="shared" si="243"/>
        <v>Sylhet FR Non-PNP</v>
      </c>
      <c r="G5132" s="338">
        <v>940132</v>
      </c>
      <c r="H5132" s="336">
        <v>159748.91899711717</v>
      </c>
      <c r="I5132" s="336">
        <v>3760.5280000000002</v>
      </c>
      <c r="J5132" s="336"/>
      <c r="K5132" s="336"/>
      <c r="L5132" s="337">
        <f t="shared" si="241"/>
        <v>16.99217971488229</v>
      </c>
      <c r="M5132" s="337">
        <f t="shared" si="242"/>
        <v>0.4</v>
      </c>
    </row>
    <row r="5133" spans="1:13">
      <c r="A5133" s="334" t="s">
        <v>1604</v>
      </c>
      <c r="B5133" s="334" t="s">
        <v>362</v>
      </c>
      <c r="C5133" s="334" t="s">
        <v>52</v>
      </c>
      <c r="D5133" s="334" t="s">
        <v>1537</v>
      </c>
      <c r="E5133" s="334" t="s">
        <v>1041</v>
      </c>
      <c r="F5133" s="334" t="str">
        <f t="shared" si="243"/>
        <v>Dhaka FR Non-PNP</v>
      </c>
      <c r="G5133" s="338">
        <v>970593</v>
      </c>
      <c r="H5133" s="336">
        <v>176728.12992001747</v>
      </c>
      <c r="I5133" s="336">
        <v>3882.3720000000003</v>
      </c>
      <c r="J5133" s="336"/>
      <c r="K5133" s="336"/>
      <c r="L5133" s="337">
        <f t="shared" si="241"/>
        <v>18.208263393617869</v>
      </c>
      <c r="M5133" s="337">
        <f t="shared" si="242"/>
        <v>0.4</v>
      </c>
    </row>
    <row r="5134" spans="1:13">
      <c r="A5134" s="334" t="s">
        <v>1605</v>
      </c>
      <c r="B5134" s="334" t="s">
        <v>107</v>
      </c>
      <c r="C5134" s="334" t="s">
        <v>107</v>
      </c>
      <c r="D5134" s="334" t="s">
        <v>1537</v>
      </c>
      <c r="E5134" s="334" t="s">
        <v>1041</v>
      </c>
      <c r="F5134" s="334" t="str">
        <f t="shared" si="243"/>
        <v>Rajshahi FR Non-PNP</v>
      </c>
      <c r="G5134" s="338">
        <v>1196933</v>
      </c>
      <c r="H5134" s="336">
        <v>195227.07641180896</v>
      </c>
      <c r="I5134" s="336">
        <v>4787.732</v>
      </c>
      <c r="J5134" s="336"/>
      <c r="K5134" s="336"/>
      <c r="L5134" s="337">
        <f t="shared" si="241"/>
        <v>16.310610235644681</v>
      </c>
      <c r="M5134" s="337">
        <f t="shared" si="242"/>
        <v>0.4</v>
      </c>
    </row>
    <row r="5135" spans="1:13">
      <c r="A5135" s="334" t="s">
        <v>1606</v>
      </c>
      <c r="B5135" s="334" t="s">
        <v>52</v>
      </c>
      <c r="C5135" s="334" t="s">
        <v>52</v>
      </c>
      <c r="D5135" s="334" t="s">
        <v>1537</v>
      </c>
      <c r="E5135" s="334" t="s">
        <v>1041</v>
      </c>
      <c r="F5135" s="334" t="str">
        <f t="shared" si="243"/>
        <v>Dhaka FR Non-PNP</v>
      </c>
      <c r="G5135" s="338">
        <v>1056835</v>
      </c>
      <c r="H5135" s="336">
        <v>178735.91692809842</v>
      </c>
      <c r="I5135" s="336">
        <v>4227.34</v>
      </c>
      <c r="J5135" s="336"/>
      <c r="K5135" s="336"/>
      <c r="L5135" s="337">
        <f t="shared" si="241"/>
        <v>16.912376759673784</v>
      </c>
      <c r="M5135" s="337">
        <f t="shared" si="242"/>
        <v>0.4</v>
      </c>
    </row>
    <row r="5136" spans="1:13">
      <c r="A5136" s="334" t="s">
        <v>1607</v>
      </c>
      <c r="B5136" s="334" t="s">
        <v>542</v>
      </c>
      <c r="C5136" s="334" t="s">
        <v>52</v>
      </c>
      <c r="D5136" s="334" t="s">
        <v>1537</v>
      </c>
      <c r="E5136" s="334" t="s">
        <v>1041</v>
      </c>
      <c r="F5136" s="334" t="str">
        <f t="shared" si="243"/>
        <v>Dhaka FR Non-PNP</v>
      </c>
      <c r="G5136" s="338">
        <v>1094037</v>
      </c>
      <c r="H5136" s="336">
        <v>181283.86933288939</v>
      </c>
      <c r="I5136" s="336">
        <v>4376.1480000000001</v>
      </c>
      <c r="J5136" s="336"/>
      <c r="K5136" s="336"/>
      <c r="L5136" s="337">
        <f t="shared" si="241"/>
        <v>16.570177181657421</v>
      </c>
      <c r="M5136" s="337">
        <f t="shared" si="242"/>
        <v>0.4</v>
      </c>
    </row>
    <row r="5137" spans="1:13">
      <c r="A5137" s="334" t="s">
        <v>1608</v>
      </c>
      <c r="B5137" s="334" t="s">
        <v>1139</v>
      </c>
      <c r="C5137" s="334" t="s">
        <v>189</v>
      </c>
      <c r="D5137" s="334" t="s">
        <v>1537</v>
      </c>
      <c r="E5137" s="334" t="s">
        <v>1041</v>
      </c>
      <c r="F5137" s="334" t="str">
        <f t="shared" si="243"/>
        <v>Barishal FR Non-PNP</v>
      </c>
      <c r="G5137" s="338">
        <v>844955</v>
      </c>
      <c r="H5137" s="336">
        <v>143325.7221719239</v>
      </c>
      <c r="I5137" s="336">
        <v>3379.82</v>
      </c>
      <c r="J5137" s="336"/>
      <c r="K5137" s="336"/>
      <c r="L5137" s="337">
        <f t="shared" si="241"/>
        <v>16.962527255525313</v>
      </c>
      <c r="M5137" s="337">
        <f t="shared" si="242"/>
        <v>0.4</v>
      </c>
    </row>
    <row r="5138" spans="1:13">
      <c r="A5138" s="334" t="s">
        <v>1609</v>
      </c>
      <c r="B5138" s="334" t="s">
        <v>189</v>
      </c>
      <c r="C5138" s="334" t="s">
        <v>189</v>
      </c>
      <c r="D5138" s="334" t="s">
        <v>1537</v>
      </c>
      <c r="E5138" s="334" t="s">
        <v>1041</v>
      </c>
      <c r="F5138" s="334" t="str">
        <f t="shared" si="243"/>
        <v>Barishal FR Non-PNP</v>
      </c>
      <c r="G5138" s="338">
        <v>743051</v>
      </c>
      <c r="H5138" s="336">
        <v>119198.80653184523</v>
      </c>
      <c r="I5138" s="336">
        <v>2972.2040000000002</v>
      </c>
      <c r="J5138" s="336"/>
      <c r="K5138" s="336"/>
      <c r="L5138" s="337">
        <f t="shared" si="241"/>
        <v>16.041806892372829</v>
      </c>
      <c r="M5138" s="337">
        <f t="shared" si="242"/>
        <v>0.4</v>
      </c>
    </row>
    <row r="5139" spans="1:13">
      <c r="A5139" s="334" t="s">
        <v>1610</v>
      </c>
      <c r="B5139" s="334" t="s">
        <v>195</v>
      </c>
      <c r="C5139" s="334" t="s">
        <v>195</v>
      </c>
      <c r="D5139" s="334" t="s">
        <v>1537</v>
      </c>
      <c r="E5139" s="334" t="s">
        <v>1041</v>
      </c>
      <c r="F5139" s="334" t="str">
        <f t="shared" si="243"/>
        <v>Chattogram FR Non-PNP</v>
      </c>
      <c r="G5139" s="338">
        <v>1237525</v>
      </c>
      <c r="H5139" s="336">
        <v>217449.66945244328</v>
      </c>
      <c r="I5139" s="336">
        <v>4950.1000000000004</v>
      </c>
      <c r="J5139" s="336"/>
      <c r="K5139" s="336"/>
      <c r="L5139" s="337">
        <f t="shared" si="241"/>
        <v>17.571335484329069</v>
      </c>
      <c r="M5139" s="337">
        <f t="shared" si="242"/>
        <v>0.4</v>
      </c>
    </row>
    <row r="5140" spans="1:13">
      <c r="A5140" s="334" t="s">
        <v>1611</v>
      </c>
      <c r="B5140" s="334" t="s">
        <v>52</v>
      </c>
      <c r="C5140" s="334" t="s">
        <v>52</v>
      </c>
      <c r="D5140" s="334" t="s">
        <v>1537</v>
      </c>
      <c r="E5140" s="334" t="s">
        <v>1041</v>
      </c>
      <c r="F5140" s="334" t="str">
        <f t="shared" si="243"/>
        <v>Dhaka FR Non-PNP</v>
      </c>
      <c r="G5140" s="338">
        <v>1612019</v>
      </c>
      <c r="H5140" s="336">
        <v>264005.55289510195</v>
      </c>
      <c r="I5140" s="336">
        <v>6448.076</v>
      </c>
      <c r="J5140" s="336"/>
      <c r="K5140" s="336"/>
      <c r="L5140" s="337">
        <f t="shared" si="241"/>
        <v>16.37732265532242</v>
      </c>
      <c r="M5140" s="337">
        <f t="shared" si="242"/>
        <v>0.4</v>
      </c>
    </row>
    <row r="5141" spans="1:13">
      <c r="A5141" s="334" t="s">
        <v>1612</v>
      </c>
      <c r="B5141" s="334" t="s">
        <v>189</v>
      </c>
      <c r="C5141" s="334" t="s">
        <v>189</v>
      </c>
      <c r="D5141" s="334" t="s">
        <v>1537</v>
      </c>
      <c r="E5141" s="334" t="s">
        <v>1041</v>
      </c>
      <c r="F5141" s="334" t="str">
        <f t="shared" si="243"/>
        <v>Barishal FR Non-PNP</v>
      </c>
      <c r="G5141" s="338">
        <v>1070862</v>
      </c>
      <c r="H5141" s="336">
        <v>169893.92946432056</v>
      </c>
      <c r="I5141" s="336">
        <v>4283.4480000000003</v>
      </c>
      <c r="J5141" s="336"/>
      <c r="K5141" s="336"/>
      <c r="L5141" s="337">
        <f t="shared" si="241"/>
        <v>15.86515624462541</v>
      </c>
      <c r="M5141" s="337">
        <f t="shared" si="242"/>
        <v>0.4</v>
      </c>
    </row>
    <row r="5142" spans="1:13">
      <c r="A5142" s="334" t="s">
        <v>1613</v>
      </c>
      <c r="B5142" s="334" t="s">
        <v>401</v>
      </c>
      <c r="C5142" s="334" t="s">
        <v>195</v>
      </c>
      <c r="D5142" s="334" t="s">
        <v>1537</v>
      </c>
      <c r="E5142" s="334" t="s">
        <v>1041</v>
      </c>
      <c r="F5142" s="334" t="str">
        <f t="shared" si="243"/>
        <v>Chattogram FR Non-PNP</v>
      </c>
      <c r="G5142" s="338">
        <v>1105190</v>
      </c>
      <c r="H5142" s="336">
        <v>162340.66333635672</v>
      </c>
      <c r="I5142" s="336">
        <v>4420.76</v>
      </c>
      <c r="J5142" s="336"/>
      <c r="K5142" s="336"/>
      <c r="L5142" s="337">
        <f t="shared" si="241"/>
        <v>14.688937045789116</v>
      </c>
      <c r="M5142" s="337">
        <f t="shared" si="242"/>
        <v>0.4</v>
      </c>
    </row>
    <row r="5143" spans="1:13">
      <c r="A5143" s="334" t="s">
        <v>1614</v>
      </c>
      <c r="B5143" s="334" t="s">
        <v>389</v>
      </c>
      <c r="C5143" s="334" t="s">
        <v>389</v>
      </c>
      <c r="D5143" s="334" t="s">
        <v>1537</v>
      </c>
      <c r="E5143" s="334" t="s">
        <v>1041</v>
      </c>
      <c r="F5143" s="334" t="str">
        <f t="shared" si="243"/>
        <v>Rangpur FR Non-PNP</v>
      </c>
      <c r="G5143" s="338">
        <v>927444</v>
      </c>
      <c r="H5143" s="336">
        <v>146912.14827412483</v>
      </c>
      <c r="I5143" s="336">
        <v>3709.7760000000003</v>
      </c>
      <c r="J5143" s="336"/>
      <c r="K5143" s="336"/>
      <c r="L5143" s="337">
        <f t="shared" si="241"/>
        <v>15.840541129612658</v>
      </c>
      <c r="M5143" s="337">
        <f t="shared" si="242"/>
        <v>0.4</v>
      </c>
    </row>
    <row r="5144" spans="1:13">
      <c r="A5144" s="334" t="s">
        <v>1615</v>
      </c>
      <c r="B5144" s="334" t="s">
        <v>150</v>
      </c>
      <c r="C5144" s="334" t="s">
        <v>107</v>
      </c>
      <c r="D5144" s="334" t="s">
        <v>1537</v>
      </c>
      <c r="E5144" s="334" t="s">
        <v>1041</v>
      </c>
      <c r="F5144" s="334" t="str">
        <f t="shared" si="243"/>
        <v>Rajshahi FR Non-PNP</v>
      </c>
      <c r="G5144" s="338">
        <v>1074568</v>
      </c>
      <c r="H5144" s="336">
        <v>178219.40887994782</v>
      </c>
      <c r="I5144" s="336">
        <v>4298.2719999999999</v>
      </c>
      <c r="J5144" s="336"/>
      <c r="K5144" s="336"/>
      <c r="L5144" s="337">
        <f t="shared" si="241"/>
        <v>16.585214605306302</v>
      </c>
      <c r="M5144" s="337">
        <f t="shared" si="242"/>
        <v>0.4</v>
      </c>
    </row>
    <row r="5145" spans="1:13">
      <c r="A5145" s="334" t="s">
        <v>1616</v>
      </c>
      <c r="B5145" s="334" t="s">
        <v>189</v>
      </c>
      <c r="C5145" s="334" t="s">
        <v>189</v>
      </c>
      <c r="D5145" s="334" t="s">
        <v>1537</v>
      </c>
      <c r="E5145" s="334" t="s">
        <v>1041</v>
      </c>
      <c r="F5145" s="334" t="str">
        <f t="shared" si="243"/>
        <v>Barishal FR Non-PNP</v>
      </c>
      <c r="G5145" s="338">
        <v>584848</v>
      </c>
      <c r="H5145" s="336">
        <v>101695.4151731406</v>
      </c>
      <c r="I5145" s="336">
        <v>2339.3919999999998</v>
      </c>
      <c r="J5145" s="336"/>
      <c r="K5145" s="336"/>
      <c r="L5145" s="337">
        <f t="shared" si="241"/>
        <v>17.388349652070385</v>
      </c>
      <c r="M5145" s="337">
        <f t="shared" si="242"/>
        <v>0.4</v>
      </c>
    </row>
    <row r="5146" spans="1:13">
      <c r="A5146" s="334" t="s">
        <v>1617</v>
      </c>
      <c r="B5146" s="334" t="s">
        <v>131</v>
      </c>
      <c r="C5146" s="334" t="s">
        <v>131</v>
      </c>
      <c r="D5146" s="334" t="s">
        <v>1492</v>
      </c>
      <c r="E5146" s="334" t="s">
        <v>1041</v>
      </c>
      <c r="F5146" s="334" t="str">
        <f t="shared" si="243"/>
        <v>Sylhet FR PNP</v>
      </c>
      <c r="G5146" s="338">
        <v>3107156</v>
      </c>
      <c r="H5146" s="336">
        <v>547862.64707157086</v>
      </c>
      <c r="I5146" s="336">
        <v>12428.624</v>
      </c>
      <c r="J5146" s="336"/>
      <c r="K5146" s="336"/>
      <c r="L5146" s="337">
        <f t="shared" si="241"/>
        <v>17.632286472631915</v>
      </c>
      <c r="M5146" s="337">
        <f t="shared" si="242"/>
        <v>0.4</v>
      </c>
    </row>
    <row r="5147" spans="1:13">
      <c r="A5147" s="334" t="s">
        <v>1618</v>
      </c>
      <c r="B5147" s="334" t="s">
        <v>79</v>
      </c>
      <c r="C5147" s="334" t="s">
        <v>52</v>
      </c>
      <c r="D5147" s="334" t="s">
        <v>1537</v>
      </c>
      <c r="E5147" s="334" t="s">
        <v>1041</v>
      </c>
      <c r="F5147" s="334" t="str">
        <f t="shared" si="243"/>
        <v>Dhaka FR Non-PNP</v>
      </c>
      <c r="G5147" s="338">
        <v>104348</v>
      </c>
      <c r="H5147" s="336">
        <v>16294.339352888543</v>
      </c>
      <c r="I5147" s="336">
        <v>417.392</v>
      </c>
      <c r="J5147" s="336"/>
      <c r="K5147" s="336"/>
      <c r="L5147" s="337">
        <f t="shared" si="241"/>
        <v>15.615382520880653</v>
      </c>
      <c r="M5147" s="337">
        <f t="shared" si="242"/>
        <v>0.4</v>
      </c>
    </row>
    <row r="5148" spans="1:13">
      <c r="A5148" s="334" t="s">
        <v>1619</v>
      </c>
      <c r="B5148" s="334" t="s">
        <v>283</v>
      </c>
      <c r="C5148" s="334" t="s">
        <v>195</v>
      </c>
      <c r="D5148" s="334" t="s">
        <v>1537</v>
      </c>
      <c r="E5148" s="334" t="s">
        <v>1041</v>
      </c>
      <c r="F5148" s="334" t="str">
        <f t="shared" si="243"/>
        <v>Chattogram FR Non-PNP</v>
      </c>
      <c r="G5148" s="338">
        <v>12973</v>
      </c>
      <c r="H5148" s="336">
        <v>2716.0953714895336</v>
      </c>
      <c r="I5148" s="336">
        <v>51.892000000000003</v>
      </c>
      <c r="J5148" s="336"/>
      <c r="K5148" s="336"/>
      <c r="L5148" s="337">
        <f t="shared" si="241"/>
        <v>20.936524870805005</v>
      </c>
      <c r="M5148" s="337">
        <f t="shared" si="242"/>
        <v>0.4</v>
      </c>
    </row>
    <row r="5149" spans="1:13">
      <c r="A5149" s="334" t="s">
        <v>1620</v>
      </c>
      <c r="B5149" s="334" t="s">
        <v>325</v>
      </c>
      <c r="C5149" s="334" t="s">
        <v>389</v>
      </c>
      <c r="D5149" s="334" t="s">
        <v>1537</v>
      </c>
      <c r="E5149" s="334" t="s">
        <v>1041</v>
      </c>
      <c r="F5149" s="334" t="str">
        <f t="shared" si="243"/>
        <v>Rangpur FR Non-PNP</v>
      </c>
      <c r="G5149" s="338">
        <v>19364</v>
      </c>
      <c r="H5149" s="336">
        <v>204.71652250828757</v>
      </c>
      <c r="I5149" s="336">
        <v>77.456000000000003</v>
      </c>
      <c r="J5149" s="336"/>
      <c r="K5149" s="336"/>
      <c r="L5149" s="337">
        <f t="shared" si="241"/>
        <v>1.0572016241907023</v>
      </c>
      <c r="M5149" s="337">
        <f t="shared" si="242"/>
        <v>0.4</v>
      </c>
    </row>
    <row r="5150" spans="1:13">
      <c r="A5150" s="334" t="s">
        <v>1621</v>
      </c>
      <c r="B5150" s="334" t="s">
        <v>323</v>
      </c>
      <c r="C5150" s="334" t="s">
        <v>389</v>
      </c>
      <c r="D5150" s="334" t="s">
        <v>1537</v>
      </c>
      <c r="E5150" s="334" t="s">
        <v>1041</v>
      </c>
      <c r="F5150" s="334" t="str">
        <f t="shared" si="243"/>
        <v>Rangpur FR Non-PNP</v>
      </c>
      <c r="G5150" s="338">
        <v>183569</v>
      </c>
      <c r="H5150" s="336">
        <v>31075.98015427668</v>
      </c>
      <c r="I5150" s="336">
        <v>734.27600000000007</v>
      </c>
      <c r="J5150" s="336"/>
      <c r="K5150" s="336"/>
      <c r="L5150" s="337">
        <f t="shared" si="241"/>
        <v>16.928773460811293</v>
      </c>
      <c r="M5150" s="337">
        <f t="shared" si="242"/>
        <v>0.4</v>
      </c>
    </row>
    <row r="5151" spans="1:13">
      <c r="A5151" s="334" t="s">
        <v>1623</v>
      </c>
      <c r="B5151" s="334" t="s">
        <v>487</v>
      </c>
      <c r="C5151" s="334" t="s">
        <v>52</v>
      </c>
      <c r="D5151" s="334" t="s">
        <v>1537</v>
      </c>
      <c r="E5151" s="334" t="s">
        <v>1041</v>
      </c>
      <c r="F5151" s="334" t="str">
        <f t="shared" si="243"/>
        <v>Dhaka FR Non-PNP</v>
      </c>
      <c r="G5151" s="338">
        <v>778110</v>
      </c>
      <c r="H5151" s="336">
        <v>128317.90076433345</v>
      </c>
      <c r="I5151" s="336">
        <v>3112.44</v>
      </c>
      <c r="J5151" s="336"/>
      <c r="K5151" s="336"/>
      <c r="L5151" s="337">
        <f t="shared" si="241"/>
        <v>16.49097181174043</v>
      </c>
      <c r="M5151" s="337">
        <f t="shared" si="242"/>
        <v>0.4</v>
      </c>
    </row>
    <row r="5152" spans="1:13">
      <c r="A5152" s="334" t="s">
        <v>1625</v>
      </c>
      <c r="B5152" s="334" t="s">
        <v>136</v>
      </c>
      <c r="C5152" s="334" t="s">
        <v>131</v>
      </c>
      <c r="D5152" s="334" t="s">
        <v>1537</v>
      </c>
      <c r="E5152" s="334" t="s">
        <v>1041</v>
      </c>
      <c r="F5152" s="334" t="str">
        <f t="shared" si="243"/>
        <v>Sylhet FR Non-PNP</v>
      </c>
      <c r="G5152" s="338">
        <v>7119</v>
      </c>
      <c r="H5152" s="336">
        <v>1176.8636126556121</v>
      </c>
      <c r="I5152" s="336">
        <v>28.475999999999999</v>
      </c>
      <c r="J5152" s="336"/>
      <c r="K5152" s="336"/>
      <c r="L5152" s="337">
        <f t="shared" si="241"/>
        <v>16.531305136333923</v>
      </c>
      <c r="M5152" s="337">
        <f t="shared" si="242"/>
        <v>0.4</v>
      </c>
    </row>
    <row r="5153" spans="1:13">
      <c r="A5153" s="334" t="s">
        <v>1626</v>
      </c>
      <c r="B5153" s="334" t="s">
        <v>52</v>
      </c>
      <c r="C5153" s="334" t="s">
        <v>52</v>
      </c>
      <c r="D5153" s="334" t="s">
        <v>1537</v>
      </c>
      <c r="E5153" s="334" t="s">
        <v>1041</v>
      </c>
      <c r="F5153" s="334" t="str">
        <f t="shared" si="243"/>
        <v>Dhaka FR Non-PNP</v>
      </c>
      <c r="G5153" s="338">
        <v>18252</v>
      </c>
      <c r="H5153" s="336">
        <v>4016.0468362092424</v>
      </c>
      <c r="I5153" s="336">
        <v>73.007999999999996</v>
      </c>
      <c r="J5153" s="336"/>
      <c r="K5153" s="336"/>
      <c r="L5153" s="337">
        <f t="shared" si="241"/>
        <v>22.003324765555789</v>
      </c>
      <c r="M5153" s="337">
        <f t="shared" si="242"/>
        <v>0.4</v>
      </c>
    </row>
    <row r="5154" spans="1:13">
      <c r="A5154" s="334" t="s">
        <v>1627</v>
      </c>
      <c r="B5154" s="334" t="s">
        <v>52</v>
      </c>
      <c r="C5154" s="334" t="s">
        <v>52</v>
      </c>
      <c r="D5154" s="334" t="s">
        <v>1537</v>
      </c>
      <c r="E5154" s="334" t="s">
        <v>1041</v>
      </c>
      <c r="F5154" s="334" t="str">
        <f t="shared" si="243"/>
        <v>Dhaka FR Non-PNP</v>
      </c>
      <c r="G5154" s="338">
        <v>200879</v>
      </c>
      <c r="H5154" s="336">
        <v>30795.172515193168</v>
      </c>
      <c r="I5154" s="336">
        <v>803.51599999999996</v>
      </c>
      <c r="J5154" s="336"/>
      <c r="K5154" s="336"/>
      <c r="L5154" s="337">
        <f t="shared" si="241"/>
        <v>15.330209984713767</v>
      </c>
      <c r="M5154" s="337">
        <f t="shared" si="242"/>
        <v>0.4</v>
      </c>
    </row>
    <row r="5155" spans="1:13">
      <c r="A5155" s="334" t="s">
        <v>1629</v>
      </c>
      <c r="B5155" s="334" t="s">
        <v>162</v>
      </c>
      <c r="C5155" s="334" t="s">
        <v>195</v>
      </c>
      <c r="D5155" s="334" t="s">
        <v>1537</v>
      </c>
      <c r="E5155" s="334" t="s">
        <v>1041</v>
      </c>
      <c r="F5155" s="334" t="str">
        <f t="shared" si="243"/>
        <v>Chattogram FR Non-PNP</v>
      </c>
      <c r="G5155" s="338">
        <v>1409</v>
      </c>
      <c r="H5155" s="336">
        <v>282.76010221102325</v>
      </c>
      <c r="I5155" s="336">
        <v>5.6360000000000001</v>
      </c>
      <c r="J5155" s="336"/>
      <c r="K5155" s="336"/>
      <c r="L5155" s="337">
        <f t="shared" si="241"/>
        <v>20.068140682116624</v>
      </c>
      <c r="M5155" s="337">
        <f t="shared" si="242"/>
        <v>0.4</v>
      </c>
    </row>
    <row r="5156" spans="1:13">
      <c r="A5156" s="334" t="s">
        <v>1631</v>
      </c>
      <c r="B5156" s="334" t="s">
        <v>351</v>
      </c>
      <c r="C5156" s="334" t="s">
        <v>389</v>
      </c>
      <c r="D5156" s="334" t="s">
        <v>1537</v>
      </c>
      <c r="E5156" s="334" t="s">
        <v>1041</v>
      </c>
      <c r="F5156" s="334" t="str">
        <f t="shared" si="243"/>
        <v>Rangpur FR Non-PNP</v>
      </c>
      <c r="G5156" s="338">
        <v>2258</v>
      </c>
      <c r="H5156" s="336">
        <v>40.509906512270007</v>
      </c>
      <c r="I5156" s="336">
        <v>9.032</v>
      </c>
      <c r="J5156" s="336"/>
      <c r="K5156" s="336"/>
      <c r="L5156" s="337">
        <f t="shared" si="241"/>
        <v>1.794061404440656</v>
      </c>
      <c r="M5156" s="337">
        <f t="shared" si="242"/>
        <v>0.4</v>
      </c>
    </row>
    <row r="5157" spans="1:13">
      <c r="A5157" s="334" t="s">
        <v>1632</v>
      </c>
      <c r="B5157" s="334" t="s">
        <v>189</v>
      </c>
      <c r="C5157" s="334" t="s">
        <v>189</v>
      </c>
      <c r="D5157" s="334" t="s">
        <v>1537</v>
      </c>
      <c r="E5157" s="334" t="s">
        <v>1041</v>
      </c>
      <c r="F5157" s="334" t="str">
        <f t="shared" si="243"/>
        <v>Barishal FR Non-PNP</v>
      </c>
      <c r="G5157" s="338">
        <v>2321</v>
      </c>
      <c r="H5157" s="336">
        <v>344.20088360164664</v>
      </c>
      <c r="I5157" s="336">
        <v>9.2840000000000007</v>
      </c>
      <c r="J5157" s="336"/>
      <c r="K5157" s="336"/>
      <c r="L5157" s="337">
        <f t="shared" si="241"/>
        <v>14.829852804896451</v>
      </c>
      <c r="M5157" s="337">
        <f t="shared" si="242"/>
        <v>0.4</v>
      </c>
    </row>
    <row r="5158" spans="1:13">
      <c r="A5158" s="334" t="s">
        <v>1633</v>
      </c>
      <c r="B5158" s="334" t="s">
        <v>362</v>
      </c>
      <c r="C5158" s="334" t="s">
        <v>52</v>
      </c>
      <c r="D5158" s="334" t="s">
        <v>1537</v>
      </c>
      <c r="E5158" s="334" t="s">
        <v>1041</v>
      </c>
      <c r="F5158" s="334" t="str">
        <f t="shared" si="243"/>
        <v>Dhaka FR Non-PNP</v>
      </c>
      <c r="G5158" s="338">
        <v>436855</v>
      </c>
      <c r="H5158" s="336">
        <v>74393.336778511555</v>
      </c>
      <c r="I5158" s="336">
        <v>1747.42</v>
      </c>
      <c r="J5158" s="336"/>
      <c r="K5158" s="336"/>
      <c r="L5158" s="337">
        <f t="shared" si="241"/>
        <v>17.029297313413274</v>
      </c>
      <c r="M5158" s="337">
        <f t="shared" si="242"/>
        <v>0.4</v>
      </c>
    </row>
    <row r="5159" spans="1:13">
      <c r="A5159" s="334" t="s">
        <v>1634</v>
      </c>
      <c r="B5159" s="334" t="s">
        <v>389</v>
      </c>
      <c r="C5159" s="334" t="s">
        <v>389</v>
      </c>
      <c r="D5159" s="334" t="s">
        <v>1537</v>
      </c>
      <c r="E5159" s="334" t="s">
        <v>1041</v>
      </c>
      <c r="F5159" s="334" t="str">
        <f t="shared" si="243"/>
        <v>Rangpur FR Non-PNP</v>
      </c>
      <c r="G5159" s="338">
        <v>46555</v>
      </c>
      <c r="H5159" s="336">
        <v>6387.6780302574371</v>
      </c>
      <c r="I5159" s="336">
        <v>186.22</v>
      </c>
      <c r="J5159" s="336"/>
      <c r="K5159" s="336"/>
      <c r="L5159" s="337">
        <f t="shared" si="241"/>
        <v>13.720713199994494</v>
      </c>
      <c r="M5159" s="337">
        <f t="shared" si="242"/>
        <v>0.4</v>
      </c>
    </row>
    <row r="5160" spans="1:13">
      <c r="A5160" s="334" t="s">
        <v>1635</v>
      </c>
      <c r="B5160" s="334" t="s">
        <v>336</v>
      </c>
      <c r="C5160" s="334" t="s">
        <v>389</v>
      </c>
      <c r="D5160" s="334" t="s">
        <v>1537</v>
      </c>
      <c r="E5160" s="334" t="s">
        <v>1041</v>
      </c>
      <c r="F5160" s="334" t="str">
        <f t="shared" si="243"/>
        <v>Rangpur FR Non-PNP</v>
      </c>
      <c r="G5160" s="338">
        <v>2712</v>
      </c>
      <c r="H5160" s="336">
        <v>690.18631945853235</v>
      </c>
      <c r="I5160" s="336">
        <v>10.848000000000001</v>
      </c>
      <c r="J5160" s="336"/>
      <c r="K5160" s="336"/>
      <c r="L5160" s="337">
        <f t="shared" si="241"/>
        <v>25.44934806263025</v>
      </c>
      <c r="M5160" s="337">
        <f t="shared" si="242"/>
        <v>0.4</v>
      </c>
    </row>
    <row r="5161" spans="1:13">
      <c r="A5161" s="334" t="s">
        <v>1636</v>
      </c>
      <c r="B5161" s="334" t="s">
        <v>455</v>
      </c>
      <c r="C5161" s="334" t="s">
        <v>195</v>
      </c>
      <c r="D5161" s="334" t="s">
        <v>1537</v>
      </c>
      <c r="E5161" s="334" t="s">
        <v>1041</v>
      </c>
      <c r="F5161" s="334" t="str">
        <f t="shared" si="243"/>
        <v>Chattogram FR Non-PNP</v>
      </c>
      <c r="G5161" s="338">
        <v>979</v>
      </c>
      <c r="H5161" s="336">
        <v>167.45960499024233</v>
      </c>
      <c r="I5161" s="336">
        <v>3.9159999999999999</v>
      </c>
      <c r="J5161" s="336"/>
      <c r="K5161" s="336"/>
      <c r="L5161" s="337">
        <f t="shared" si="241"/>
        <v>17.105169049054375</v>
      </c>
      <c r="M5161" s="337">
        <f t="shared" si="242"/>
        <v>0.4</v>
      </c>
    </row>
    <row r="5162" spans="1:13">
      <c r="A5162" s="334" t="s">
        <v>1637</v>
      </c>
      <c r="B5162" s="334" t="s">
        <v>52</v>
      </c>
      <c r="C5162" s="334" t="s">
        <v>52</v>
      </c>
      <c r="D5162" s="334" t="s">
        <v>1537</v>
      </c>
      <c r="E5162" s="334" t="s">
        <v>1041</v>
      </c>
      <c r="F5162" s="334" t="str">
        <f t="shared" si="243"/>
        <v>Dhaka FR Non-PNP</v>
      </c>
      <c r="G5162" s="338">
        <v>11686</v>
      </c>
      <c r="H5162" s="336">
        <v>866.64804008474175</v>
      </c>
      <c r="I5162" s="336">
        <v>46.744</v>
      </c>
      <c r="J5162" s="336"/>
      <c r="K5162" s="336"/>
      <c r="L5162" s="337">
        <f t="shared" si="241"/>
        <v>7.4161221982264394</v>
      </c>
      <c r="M5162" s="337">
        <f t="shared" si="242"/>
        <v>0.4</v>
      </c>
    </row>
    <row r="5163" spans="1:13">
      <c r="A5163" s="334" t="s">
        <v>1638</v>
      </c>
      <c r="B5163" s="334" t="s">
        <v>195</v>
      </c>
      <c r="C5163" s="334" t="s">
        <v>195</v>
      </c>
      <c r="D5163" s="334" t="s">
        <v>1537</v>
      </c>
      <c r="E5163" s="334" t="s">
        <v>1041</v>
      </c>
      <c r="F5163" s="334" t="str">
        <f t="shared" si="243"/>
        <v>Chattogram FR Non-PNP</v>
      </c>
      <c r="G5163" s="338">
        <v>12311</v>
      </c>
      <c r="H5163" s="336">
        <v>2613.1566976259833</v>
      </c>
      <c r="I5163" s="336">
        <v>49.244</v>
      </c>
      <c r="J5163" s="336"/>
      <c r="K5163" s="336"/>
      <c r="L5163" s="337">
        <f t="shared" si="241"/>
        <v>21.226193628673411</v>
      </c>
      <c r="M5163" s="337">
        <f t="shared" si="242"/>
        <v>0.4</v>
      </c>
    </row>
    <row r="5164" spans="1:13">
      <c r="A5164" s="334" t="s">
        <v>1639</v>
      </c>
      <c r="B5164" s="334" t="s">
        <v>236</v>
      </c>
      <c r="C5164" s="334" t="s">
        <v>107</v>
      </c>
      <c r="D5164" s="334" t="s">
        <v>1537</v>
      </c>
      <c r="E5164" s="334" t="s">
        <v>1041</v>
      </c>
      <c r="F5164" s="334" t="str">
        <f t="shared" si="243"/>
        <v>Rajshahi FR Non-PNP</v>
      </c>
      <c r="G5164" s="338">
        <v>943</v>
      </c>
      <c r="H5164" s="336">
        <v>159.79272068022308</v>
      </c>
      <c r="I5164" s="336">
        <v>3.7720000000000002</v>
      </c>
      <c r="J5164" s="336"/>
      <c r="K5164" s="336"/>
      <c r="L5164" s="337">
        <f t="shared" si="241"/>
        <v>16.945145353151972</v>
      </c>
      <c r="M5164" s="337">
        <f t="shared" si="242"/>
        <v>0.4</v>
      </c>
    </row>
    <row r="5165" spans="1:13">
      <c r="A5165" s="334" t="s">
        <v>1640</v>
      </c>
      <c r="B5165" s="334" t="s">
        <v>52</v>
      </c>
      <c r="C5165" s="334" t="s">
        <v>52</v>
      </c>
      <c r="D5165" s="334" t="s">
        <v>1537</v>
      </c>
      <c r="E5165" s="334" t="s">
        <v>1041</v>
      </c>
      <c r="F5165" s="334" t="str">
        <f t="shared" si="243"/>
        <v>Dhaka FR Non-PNP</v>
      </c>
      <c r="G5165" s="338">
        <v>1224</v>
      </c>
      <c r="H5165" s="336">
        <v>295.65797215140225</v>
      </c>
      <c r="I5165" s="336">
        <v>4.8959999999999999</v>
      </c>
      <c r="J5165" s="336"/>
      <c r="K5165" s="336"/>
      <c r="L5165" s="337">
        <f t="shared" si="241"/>
        <v>24.155063084264889</v>
      </c>
      <c r="M5165" s="337">
        <f t="shared" si="242"/>
        <v>0.4</v>
      </c>
    </row>
    <row r="5166" spans="1:13">
      <c r="A5166" s="334" t="s">
        <v>1641</v>
      </c>
      <c r="B5166" s="334" t="s">
        <v>52</v>
      </c>
      <c r="C5166" s="334" t="s">
        <v>52</v>
      </c>
      <c r="D5166" s="334" t="s">
        <v>1537</v>
      </c>
      <c r="E5166" s="334" t="s">
        <v>1041</v>
      </c>
      <c r="F5166" s="334" t="str">
        <f t="shared" si="243"/>
        <v>Dhaka FR Non-PNP</v>
      </c>
      <c r="G5166" s="338">
        <v>32625</v>
      </c>
      <c r="H5166" s="336">
        <v>4493.2280574429533</v>
      </c>
      <c r="I5166" s="336">
        <v>130.5</v>
      </c>
      <c r="J5166" s="336"/>
      <c r="K5166" s="336"/>
      <c r="L5166" s="337">
        <f t="shared" si="241"/>
        <v>13.772346536223612</v>
      </c>
      <c r="M5166" s="337">
        <f t="shared" si="242"/>
        <v>0.4</v>
      </c>
    </row>
    <row r="5167" spans="1:13">
      <c r="A5167" s="334" t="s">
        <v>1642</v>
      </c>
      <c r="B5167" s="334" t="s">
        <v>351</v>
      </c>
      <c r="C5167" s="334" t="s">
        <v>389</v>
      </c>
      <c r="D5167" s="334" t="s">
        <v>1537</v>
      </c>
      <c r="E5167" s="334" t="s">
        <v>1041</v>
      </c>
      <c r="F5167" s="334" t="str">
        <f t="shared" si="243"/>
        <v>Rangpur FR Non-PNP</v>
      </c>
      <c r="G5167" s="338">
        <v>3602</v>
      </c>
      <c r="H5167" s="336">
        <v>96.999963905232036</v>
      </c>
      <c r="I5167" s="336">
        <v>14.407999999999999</v>
      </c>
      <c r="J5167" s="336"/>
      <c r="K5167" s="336"/>
      <c r="L5167" s="337">
        <f t="shared" si="241"/>
        <v>2.6929473599453644</v>
      </c>
      <c r="M5167" s="337">
        <f t="shared" si="242"/>
        <v>0.4</v>
      </c>
    </row>
    <row r="5168" spans="1:13">
      <c r="A5168" s="334" t="s">
        <v>1643</v>
      </c>
      <c r="B5168" s="334" t="s">
        <v>211</v>
      </c>
      <c r="C5168" s="334" t="s">
        <v>189</v>
      </c>
      <c r="D5168" s="334" t="s">
        <v>1537</v>
      </c>
      <c r="E5168" s="334" t="s">
        <v>1041</v>
      </c>
      <c r="F5168" s="334" t="str">
        <f t="shared" si="243"/>
        <v>Barishal FR Non-PNP</v>
      </c>
      <c r="G5168" s="338">
        <v>15324</v>
      </c>
      <c r="H5168" s="336">
        <v>3109.0798493280849</v>
      </c>
      <c r="I5168" s="336">
        <v>61.295999999999999</v>
      </c>
      <c r="J5168" s="336"/>
      <c r="K5168" s="336"/>
      <c r="L5168" s="337">
        <f t="shared" si="241"/>
        <v>20.288957513234696</v>
      </c>
      <c r="M5168" s="337">
        <f t="shared" si="242"/>
        <v>0.4</v>
      </c>
    </row>
    <row r="5169" spans="1:13">
      <c r="A5169" s="334" t="s">
        <v>1644</v>
      </c>
      <c r="B5169" s="334" t="s">
        <v>79</v>
      </c>
      <c r="C5169" s="334" t="s">
        <v>52</v>
      </c>
      <c r="D5169" s="334" t="s">
        <v>1537</v>
      </c>
      <c r="E5169" s="334" t="s">
        <v>1041</v>
      </c>
      <c r="F5169" s="334" t="str">
        <f t="shared" si="243"/>
        <v>Dhaka FR Non-PNP</v>
      </c>
      <c r="G5169" s="338">
        <v>1500</v>
      </c>
      <c r="H5169" s="336">
        <v>319.33620975771657</v>
      </c>
      <c r="I5169" s="336">
        <v>6</v>
      </c>
      <c r="J5169" s="336"/>
      <c r="K5169" s="336"/>
      <c r="L5169" s="337">
        <f t="shared" si="241"/>
        <v>21.289080650514439</v>
      </c>
      <c r="M5169" s="337">
        <f t="shared" si="242"/>
        <v>0.4</v>
      </c>
    </row>
    <row r="5170" spans="1:13">
      <c r="A5170" s="334" t="s">
        <v>1645</v>
      </c>
      <c r="B5170" s="334" t="s">
        <v>131</v>
      </c>
      <c r="C5170" s="334" t="s">
        <v>131</v>
      </c>
      <c r="D5170" s="334" t="s">
        <v>1537</v>
      </c>
      <c r="E5170" s="334" t="s">
        <v>1041</v>
      </c>
      <c r="F5170" s="334" t="str">
        <f t="shared" si="243"/>
        <v>Sylhet FR Non-PNP</v>
      </c>
      <c r="G5170" s="338">
        <v>4914</v>
      </c>
      <c r="H5170" s="336">
        <v>755.21261191757139</v>
      </c>
      <c r="I5170" s="336">
        <v>19.655999999999999</v>
      </c>
      <c r="J5170" s="336"/>
      <c r="K5170" s="336"/>
      <c r="L5170" s="337">
        <f t="shared" si="241"/>
        <v>15.368592021114599</v>
      </c>
      <c r="M5170" s="337">
        <f t="shared" si="242"/>
        <v>0.4</v>
      </c>
    </row>
    <row r="5171" spans="1:13">
      <c r="A5171" s="334" t="s">
        <v>775</v>
      </c>
      <c r="B5171" s="334" t="s">
        <v>195</v>
      </c>
      <c r="C5171" s="334" t="s">
        <v>195</v>
      </c>
      <c r="D5171" s="334" t="s">
        <v>1492</v>
      </c>
      <c r="E5171" s="334" t="s">
        <v>1555</v>
      </c>
      <c r="F5171" s="334" t="str">
        <f t="shared" si="243"/>
        <v>Chattogram OWN PNP</v>
      </c>
      <c r="G5171" s="338">
        <v>12383280</v>
      </c>
      <c r="H5171" s="336">
        <v>1986138.9414206077</v>
      </c>
      <c r="I5171" s="336">
        <v>91035.541904650629</v>
      </c>
      <c r="J5171" s="336"/>
      <c r="K5171" s="336"/>
      <c r="L5171" s="337">
        <f t="shared" si="241"/>
        <v>16.038876141221127</v>
      </c>
      <c r="M5171" s="337">
        <f t="shared" si="242"/>
        <v>0.73514886124395662</v>
      </c>
    </row>
    <row r="5172" spans="1:13">
      <c r="A5172" s="334" t="s">
        <v>776</v>
      </c>
      <c r="B5172" s="334" t="s">
        <v>195</v>
      </c>
      <c r="C5172" s="334" t="s">
        <v>195</v>
      </c>
      <c r="D5172" s="334" t="s">
        <v>1492</v>
      </c>
      <c r="E5172" s="334" t="s">
        <v>1555</v>
      </c>
      <c r="F5172" s="334" t="str">
        <f t="shared" si="243"/>
        <v>Chattogram OWN PNP</v>
      </c>
      <c r="G5172" s="338">
        <v>17843970</v>
      </c>
      <c r="H5172" s="336">
        <v>3027560.2848736374</v>
      </c>
      <c r="I5172" s="336">
        <v>64181.913599999993</v>
      </c>
      <c r="J5172" s="336"/>
      <c r="K5172" s="336"/>
      <c r="L5172" s="337">
        <f t="shared" si="241"/>
        <v>16.966853703932685</v>
      </c>
      <c r="M5172" s="337">
        <f t="shared" si="242"/>
        <v>0.35968404788844627</v>
      </c>
    </row>
    <row r="5173" spans="1:13">
      <c r="A5173" s="334" t="s">
        <v>777</v>
      </c>
      <c r="B5173" s="334" t="s">
        <v>162</v>
      </c>
      <c r="C5173" s="334" t="s">
        <v>195</v>
      </c>
      <c r="D5173" s="334" t="s">
        <v>1492</v>
      </c>
      <c r="E5173" s="334" t="s">
        <v>1555</v>
      </c>
      <c r="F5173" s="334" t="str">
        <f t="shared" si="243"/>
        <v>Chattogram OWN PNP</v>
      </c>
      <c r="G5173" s="338">
        <v>12840689</v>
      </c>
      <c r="H5173" s="336">
        <v>2061233.3701701018</v>
      </c>
      <c r="I5173" s="336">
        <v>0</v>
      </c>
      <c r="J5173" s="336"/>
      <c r="K5173" s="336"/>
      <c r="L5173" s="337">
        <f t="shared" si="241"/>
        <v>16.052358017315907</v>
      </c>
      <c r="M5173" s="337">
        <f t="shared" si="242"/>
        <v>0</v>
      </c>
    </row>
    <row r="5174" spans="1:13">
      <c r="A5174" s="334" t="s">
        <v>778</v>
      </c>
      <c r="B5174" s="334" t="s">
        <v>162</v>
      </c>
      <c r="C5174" s="334" t="s">
        <v>195</v>
      </c>
      <c r="D5174" s="334" t="s">
        <v>1492</v>
      </c>
      <c r="E5174" s="334" t="s">
        <v>1555</v>
      </c>
      <c r="F5174" s="334" t="str">
        <f t="shared" si="243"/>
        <v>Chattogram OWN PNP</v>
      </c>
      <c r="G5174" s="338">
        <v>26671428</v>
      </c>
      <c r="H5174" s="336">
        <v>4847337.3339433819</v>
      </c>
      <c r="I5174" s="336">
        <v>90417.436799999996</v>
      </c>
      <c r="J5174" s="336"/>
      <c r="K5174" s="336"/>
      <c r="L5174" s="337">
        <f t="shared" si="241"/>
        <v>18.174269986381614</v>
      </c>
      <c r="M5174" s="337">
        <f t="shared" si="242"/>
        <v>0.33900485868248226</v>
      </c>
    </row>
    <row r="5175" spans="1:13">
      <c r="A5175" s="334" t="s">
        <v>779</v>
      </c>
      <c r="B5175" s="334" t="s">
        <v>195</v>
      </c>
      <c r="C5175" s="334" t="s">
        <v>195</v>
      </c>
      <c r="D5175" s="334" t="s">
        <v>1492</v>
      </c>
      <c r="E5175" s="334" t="s">
        <v>1555</v>
      </c>
      <c r="F5175" s="334" t="str">
        <f t="shared" si="243"/>
        <v>Chattogram OWN PNP</v>
      </c>
      <c r="G5175" s="338">
        <v>11604480</v>
      </c>
      <c r="H5175" s="336">
        <v>1864995.5620285082</v>
      </c>
      <c r="I5175" s="336">
        <v>43294.713599999995</v>
      </c>
      <c r="J5175" s="336"/>
      <c r="K5175" s="336"/>
      <c r="L5175" s="337">
        <f t="shared" si="241"/>
        <v>16.071341085757467</v>
      </c>
      <c r="M5175" s="337">
        <f t="shared" si="242"/>
        <v>0.37308620119126401</v>
      </c>
    </row>
    <row r="5176" spans="1:13">
      <c r="A5176" s="334" t="s">
        <v>780</v>
      </c>
      <c r="B5176" s="334" t="s">
        <v>162</v>
      </c>
      <c r="C5176" s="334" t="s">
        <v>195</v>
      </c>
      <c r="D5176" s="334" t="s">
        <v>1537</v>
      </c>
      <c r="E5176" s="334" t="s">
        <v>1555</v>
      </c>
      <c r="F5176" s="334" t="str">
        <f t="shared" si="243"/>
        <v>Chattogram OWN Non-PNP</v>
      </c>
      <c r="G5176" s="338">
        <v>3477109</v>
      </c>
      <c r="H5176" s="336">
        <v>625907.78979684087</v>
      </c>
      <c r="I5176" s="336">
        <v>13908.436</v>
      </c>
      <c r="J5176" s="336"/>
      <c r="K5176" s="336"/>
      <c r="L5176" s="337">
        <f t="shared" si="241"/>
        <v>18.000810149950457</v>
      </c>
      <c r="M5176" s="337">
        <f t="shared" si="242"/>
        <v>0.4</v>
      </c>
    </row>
    <row r="5177" spans="1:13">
      <c r="A5177" s="334" t="s">
        <v>781</v>
      </c>
      <c r="B5177" s="334" t="s">
        <v>455</v>
      </c>
      <c r="C5177" s="334" t="s">
        <v>195</v>
      </c>
      <c r="D5177" s="334" t="s">
        <v>1492</v>
      </c>
      <c r="E5177" s="334" t="s">
        <v>1555</v>
      </c>
      <c r="F5177" s="334" t="str">
        <f t="shared" si="243"/>
        <v>Chattogram OWN PNP</v>
      </c>
      <c r="G5177" s="338">
        <v>12415577</v>
      </c>
      <c r="H5177" s="336">
        <v>2187152.165337645</v>
      </c>
      <c r="I5177" s="336">
        <v>41252.284799999994</v>
      </c>
      <c r="J5177" s="336"/>
      <c r="K5177" s="336"/>
      <c r="L5177" s="337">
        <f t="shared" si="241"/>
        <v>17.616194280279078</v>
      </c>
      <c r="M5177" s="337">
        <f t="shared" si="242"/>
        <v>0.33226232498094926</v>
      </c>
    </row>
    <row r="5178" spans="1:13">
      <c r="A5178" s="334" t="s">
        <v>782</v>
      </c>
      <c r="B5178" s="334" t="s">
        <v>195</v>
      </c>
      <c r="C5178" s="334" t="s">
        <v>195</v>
      </c>
      <c r="D5178" s="334" t="s">
        <v>1492</v>
      </c>
      <c r="E5178" s="334" t="s">
        <v>1555</v>
      </c>
      <c r="F5178" s="334" t="str">
        <f t="shared" si="243"/>
        <v>Chattogram OWN PNP</v>
      </c>
      <c r="G5178" s="338">
        <v>7496002</v>
      </c>
      <c r="H5178" s="336">
        <v>1231317.7450341913</v>
      </c>
      <c r="I5178" s="336">
        <v>0</v>
      </c>
      <c r="J5178" s="336"/>
      <c r="K5178" s="336"/>
      <c r="L5178" s="337">
        <f t="shared" si="241"/>
        <v>16.426326260774626</v>
      </c>
      <c r="M5178" s="337">
        <f t="shared" si="242"/>
        <v>0</v>
      </c>
    </row>
    <row r="5179" spans="1:13">
      <c r="A5179" s="334" t="s">
        <v>783</v>
      </c>
      <c r="B5179" s="334" t="s">
        <v>283</v>
      </c>
      <c r="C5179" s="334" t="s">
        <v>195</v>
      </c>
      <c r="D5179" s="334" t="s">
        <v>1537</v>
      </c>
      <c r="E5179" s="334" t="s">
        <v>1555</v>
      </c>
      <c r="F5179" s="334" t="str">
        <f t="shared" si="243"/>
        <v>Chattogram OWN Non-PNP</v>
      </c>
      <c r="G5179" s="338">
        <v>3387319</v>
      </c>
      <c r="H5179" s="336">
        <v>692083.3762858694</v>
      </c>
      <c r="I5179" s="336">
        <v>13549.276</v>
      </c>
      <c r="J5179" s="336"/>
      <c r="K5179" s="336"/>
      <c r="L5179" s="337">
        <f t="shared" si="241"/>
        <v>20.431597268691533</v>
      </c>
      <c r="M5179" s="337">
        <f t="shared" si="242"/>
        <v>0.4</v>
      </c>
    </row>
    <row r="5180" spans="1:13">
      <c r="A5180" s="334" t="s">
        <v>903</v>
      </c>
      <c r="B5180" s="334" t="s">
        <v>76</v>
      </c>
      <c r="C5180" s="334" t="s">
        <v>195</v>
      </c>
      <c r="D5180" s="334" t="s">
        <v>1537</v>
      </c>
      <c r="E5180" s="334" t="s">
        <v>1555</v>
      </c>
      <c r="F5180" s="334" t="str">
        <f t="shared" si="243"/>
        <v>Chattogram OWN Non-PNP</v>
      </c>
      <c r="G5180" s="338">
        <v>5203425</v>
      </c>
      <c r="H5180" s="336">
        <v>895613.39352733083</v>
      </c>
      <c r="I5180" s="336">
        <v>20813.7</v>
      </c>
      <c r="J5180" s="336"/>
      <c r="K5180" s="336"/>
      <c r="L5180" s="337">
        <f t="shared" si="241"/>
        <v>17.211997742397187</v>
      </c>
      <c r="M5180" s="337">
        <f t="shared" si="242"/>
        <v>0.4</v>
      </c>
    </row>
    <row r="5181" spans="1:13">
      <c r="A5181" s="334" t="s">
        <v>1556</v>
      </c>
      <c r="B5181" s="334" t="s">
        <v>283</v>
      </c>
      <c r="C5181" s="334" t="s">
        <v>195</v>
      </c>
      <c r="D5181" s="334" t="s">
        <v>1492</v>
      </c>
      <c r="E5181" s="334" t="s">
        <v>1555</v>
      </c>
      <c r="F5181" s="334" t="str">
        <f t="shared" si="243"/>
        <v>Chattogram OWN PNP</v>
      </c>
      <c r="G5181" s="338">
        <v>10826263</v>
      </c>
      <c r="H5181" s="336">
        <v>1940139.5194400446</v>
      </c>
      <c r="I5181" s="336">
        <v>40304.111999999994</v>
      </c>
      <c r="J5181" s="336"/>
      <c r="K5181" s="336"/>
      <c r="L5181" s="337">
        <f t="shared" si="241"/>
        <v>17.920676039738222</v>
      </c>
      <c r="M5181" s="337">
        <f t="shared" si="242"/>
        <v>0.37228092463669132</v>
      </c>
    </row>
    <row r="5182" spans="1:13">
      <c r="A5182" s="334" t="s">
        <v>784</v>
      </c>
      <c r="B5182" s="334" t="s">
        <v>52</v>
      </c>
      <c r="C5182" s="334" t="s">
        <v>52</v>
      </c>
      <c r="D5182" s="334" t="s">
        <v>1492</v>
      </c>
      <c r="E5182" s="334" t="s">
        <v>1555</v>
      </c>
      <c r="F5182" s="334" t="str">
        <f t="shared" si="243"/>
        <v>Dhaka OWN PNP</v>
      </c>
      <c r="G5182" s="338">
        <v>4727130</v>
      </c>
      <c r="H5182" s="336">
        <v>787775.19527197373</v>
      </c>
      <c r="I5182" s="336">
        <v>17576.673599999998</v>
      </c>
      <c r="J5182" s="336"/>
      <c r="K5182" s="336"/>
      <c r="L5182" s="337">
        <f t="shared" si="241"/>
        <v>16.664978438756155</v>
      </c>
      <c r="M5182" s="337">
        <f t="shared" si="242"/>
        <v>0.37182547549993333</v>
      </c>
    </row>
    <row r="5183" spans="1:13">
      <c r="A5183" s="334" t="s">
        <v>785</v>
      </c>
      <c r="B5183" s="334" t="s">
        <v>52</v>
      </c>
      <c r="C5183" s="334" t="s">
        <v>1557</v>
      </c>
      <c r="D5183" s="334" t="s">
        <v>1492</v>
      </c>
      <c r="E5183" s="334" t="s">
        <v>1555</v>
      </c>
      <c r="F5183" s="334" t="str">
        <f t="shared" si="243"/>
        <v>DhakaGBUD OWN PNP</v>
      </c>
      <c r="G5183" s="338">
        <v>11334299</v>
      </c>
      <c r="H5183" s="336">
        <v>1911421.2499525636</v>
      </c>
      <c r="I5183" s="336">
        <v>37091.611199999999</v>
      </c>
      <c r="J5183" s="336"/>
      <c r="K5183" s="336"/>
      <c r="L5183" s="337">
        <f t="shared" si="241"/>
        <v>16.864044701419679</v>
      </c>
      <c r="M5183" s="337">
        <f t="shared" si="242"/>
        <v>0.32725103863944294</v>
      </c>
    </row>
    <row r="5184" spans="1:13">
      <c r="A5184" s="334" t="s">
        <v>786</v>
      </c>
      <c r="B5184" s="334" t="s">
        <v>52</v>
      </c>
      <c r="C5184" s="334" t="s">
        <v>52</v>
      </c>
      <c r="D5184" s="334" t="s">
        <v>1492</v>
      </c>
      <c r="E5184" s="334" t="s">
        <v>1555</v>
      </c>
      <c r="F5184" s="334" t="str">
        <f t="shared" si="243"/>
        <v>Dhaka OWN PNP</v>
      </c>
      <c r="G5184" s="338">
        <v>6425238</v>
      </c>
      <c r="H5184" s="336">
        <v>1104076.835683265</v>
      </c>
      <c r="I5184" s="336">
        <v>22398.100799999997</v>
      </c>
      <c r="J5184" s="336"/>
      <c r="K5184" s="336"/>
      <c r="L5184" s="337">
        <f t="shared" si="241"/>
        <v>17.183438740841428</v>
      </c>
      <c r="M5184" s="337">
        <f t="shared" si="242"/>
        <v>0.34859565980279639</v>
      </c>
    </row>
    <row r="5185" spans="1:13">
      <c r="A5185" s="334" t="s">
        <v>787</v>
      </c>
      <c r="B5185" s="334" t="s">
        <v>52</v>
      </c>
      <c r="C5185" s="334" t="s">
        <v>52</v>
      </c>
      <c r="D5185" s="334" t="s">
        <v>1492</v>
      </c>
      <c r="E5185" s="334" t="s">
        <v>1555</v>
      </c>
      <c r="F5185" s="334" t="str">
        <f t="shared" si="243"/>
        <v>Dhaka OWN PNP</v>
      </c>
      <c r="G5185" s="338">
        <v>17313917</v>
      </c>
      <c r="H5185" s="336">
        <v>2921136.664950951</v>
      </c>
      <c r="I5185" s="336">
        <v>60499.161599999992</v>
      </c>
      <c r="J5185" s="336"/>
      <c r="K5185" s="336"/>
      <c r="L5185" s="337">
        <f t="shared" si="241"/>
        <v>16.871610652580529</v>
      </c>
      <c r="M5185" s="337">
        <f t="shared" si="242"/>
        <v>0.34942504113887107</v>
      </c>
    </row>
    <row r="5186" spans="1:13">
      <c r="A5186" s="334" t="s">
        <v>788</v>
      </c>
      <c r="B5186" s="334" t="s">
        <v>52</v>
      </c>
      <c r="C5186" s="334" t="s">
        <v>1557</v>
      </c>
      <c r="D5186" s="334" t="s">
        <v>1492</v>
      </c>
      <c r="E5186" s="334" t="s">
        <v>1555</v>
      </c>
      <c r="F5186" s="334" t="str">
        <f t="shared" si="243"/>
        <v>DhakaGBUD OWN PNP</v>
      </c>
      <c r="G5186" s="338">
        <v>52945777</v>
      </c>
      <c r="H5186" s="336">
        <v>9344059.8119798526</v>
      </c>
      <c r="I5186" s="336">
        <v>231823.01787732262</v>
      </c>
      <c r="J5186" s="336"/>
      <c r="K5186" s="336"/>
      <c r="L5186" s="337">
        <f t="shared" si="241"/>
        <v>17.648357133336344</v>
      </c>
      <c r="M5186" s="337">
        <f t="shared" si="242"/>
        <v>0.43784987398961511</v>
      </c>
    </row>
    <row r="5187" spans="1:13">
      <c r="A5187" s="334" t="s">
        <v>789</v>
      </c>
      <c r="B5187" s="334" t="s">
        <v>52</v>
      </c>
      <c r="C5187" s="334" t="s">
        <v>52</v>
      </c>
      <c r="D5187" s="334" t="s">
        <v>1492</v>
      </c>
      <c r="E5187" s="334" t="s">
        <v>1555</v>
      </c>
      <c r="F5187" s="334" t="str">
        <f t="shared" si="243"/>
        <v>Dhaka OWN PNP</v>
      </c>
      <c r="G5187" s="338">
        <v>10775079</v>
      </c>
      <c r="H5187" s="336">
        <v>1783964.0876760038</v>
      </c>
      <c r="I5187" s="336">
        <v>36530.731199999995</v>
      </c>
      <c r="J5187" s="336"/>
      <c r="K5187" s="336"/>
      <c r="L5187" s="337">
        <f t="shared" ref="L5187:L5250" si="244">(H5187/G5187)*100</f>
        <v>16.556389866617256</v>
      </c>
      <c r="M5187" s="337">
        <f t="shared" ref="M5187:M5250" si="245">(I5187/G5187)*100</f>
        <v>0.33902982242635987</v>
      </c>
    </row>
    <row r="5188" spans="1:13">
      <c r="A5188" s="334" t="s">
        <v>790</v>
      </c>
      <c r="B5188" s="334" t="s">
        <v>103</v>
      </c>
      <c r="C5188" s="334" t="s">
        <v>52</v>
      </c>
      <c r="D5188" s="334" t="s">
        <v>1492</v>
      </c>
      <c r="E5188" s="334" t="s">
        <v>1555</v>
      </c>
      <c r="F5188" s="334" t="str">
        <f t="shared" ref="F5188:F5251" si="246">CONCATENATE(C5188," ",E5188," ",D5188)</f>
        <v>Dhaka OWN PNP</v>
      </c>
      <c r="G5188" s="338">
        <v>13091170</v>
      </c>
      <c r="H5188" s="336">
        <v>2355212.5220174543</v>
      </c>
      <c r="I5188" s="336">
        <v>39879.095999999998</v>
      </c>
      <c r="J5188" s="336"/>
      <c r="K5188" s="336"/>
      <c r="L5188" s="337">
        <f t="shared" si="244"/>
        <v>17.990848197811609</v>
      </c>
      <c r="M5188" s="337">
        <f t="shared" si="245"/>
        <v>0.30462591196967115</v>
      </c>
    </row>
    <row r="5189" spans="1:13">
      <c r="A5189" s="334" t="s">
        <v>791</v>
      </c>
      <c r="B5189" s="334" t="s">
        <v>52</v>
      </c>
      <c r="C5189" s="334" t="s">
        <v>1557</v>
      </c>
      <c r="D5189" s="334" t="s">
        <v>1492</v>
      </c>
      <c r="E5189" s="334" t="s">
        <v>1555</v>
      </c>
      <c r="F5189" s="334" t="str">
        <f t="shared" si="246"/>
        <v>DhakaGBUD OWN PNP</v>
      </c>
      <c r="G5189" s="338">
        <v>39789674</v>
      </c>
      <c r="H5189" s="336">
        <v>6926504.9119552933</v>
      </c>
      <c r="I5189" s="336">
        <v>125767.56479999999</v>
      </c>
      <c r="J5189" s="336"/>
      <c r="K5189" s="336"/>
      <c r="L5189" s="337">
        <f t="shared" si="244"/>
        <v>17.407795077575386</v>
      </c>
      <c r="M5189" s="337">
        <f t="shared" si="245"/>
        <v>0.31608091285191225</v>
      </c>
    </row>
    <row r="5190" spans="1:13">
      <c r="A5190" s="334" t="s">
        <v>792</v>
      </c>
      <c r="B5190" s="334" t="s">
        <v>52</v>
      </c>
      <c r="C5190" s="334" t="s">
        <v>52</v>
      </c>
      <c r="D5190" s="334" t="s">
        <v>1492</v>
      </c>
      <c r="E5190" s="334" t="s">
        <v>1555</v>
      </c>
      <c r="F5190" s="334" t="str">
        <f t="shared" si="246"/>
        <v>Dhaka OWN PNP</v>
      </c>
      <c r="G5190" s="338">
        <v>8869533</v>
      </c>
      <c r="H5190" s="336">
        <v>1351984.0562273602</v>
      </c>
      <c r="I5190" s="336">
        <v>190577.63845502914</v>
      </c>
      <c r="J5190" s="336"/>
      <c r="K5190" s="336"/>
      <c r="L5190" s="337">
        <f t="shared" si="244"/>
        <v>15.243012864683633</v>
      </c>
      <c r="M5190" s="337">
        <f t="shared" si="245"/>
        <v>2.1486772579236035</v>
      </c>
    </row>
    <row r="5191" spans="1:13">
      <c r="A5191" s="334" t="s">
        <v>793</v>
      </c>
      <c r="B5191" s="334" t="s">
        <v>52</v>
      </c>
      <c r="C5191" s="334" t="s">
        <v>52</v>
      </c>
      <c r="D5191" s="334" t="s">
        <v>1492</v>
      </c>
      <c r="E5191" s="334" t="s">
        <v>1555</v>
      </c>
      <c r="F5191" s="334" t="str">
        <f t="shared" si="246"/>
        <v>Dhaka OWN PNP</v>
      </c>
      <c r="G5191" s="338">
        <v>7606784</v>
      </c>
      <c r="H5191" s="336">
        <v>1319760.9309853257</v>
      </c>
      <c r="I5191" s="336">
        <v>74925.931967828379</v>
      </c>
      <c r="J5191" s="336"/>
      <c r="K5191" s="336"/>
      <c r="L5191" s="337">
        <f t="shared" si="244"/>
        <v>17.349788438653256</v>
      </c>
      <c r="M5191" s="337">
        <f t="shared" si="245"/>
        <v>0.98498829423615009</v>
      </c>
    </row>
    <row r="5192" spans="1:13">
      <c r="A5192" s="334" t="s">
        <v>794</v>
      </c>
      <c r="B5192" s="334" t="s">
        <v>52</v>
      </c>
      <c r="C5192" s="334" t="s">
        <v>52</v>
      </c>
      <c r="D5192" s="334" t="s">
        <v>1492</v>
      </c>
      <c r="E5192" s="334" t="s">
        <v>1555</v>
      </c>
      <c r="F5192" s="334" t="str">
        <f t="shared" si="246"/>
        <v>Dhaka OWN PNP</v>
      </c>
      <c r="G5192" s="338">
        <v>21596641</v>
      </c>
      <c r="H5192" s="336">
        <v>3837331.9237240339</v>
      </c>
      <c r="I5192" s="336">
        <v>86386.563999999998</v>
      </c>
      <c r="J5192" s="336"/>
      <c r="K5192" s="336"/>
      <c r="L5192" s="337">
        <f t="shared" si="244"/>
        <v>17.768188690658114</v>
      </c>
      <c r="M5192" s="337">
        <f t="shared" si="245"/>
        <v>0.4</v>
      </c>
    </row>
    <row r="5193" spans="1:13">
      <c r="A5193" s="334" t="s">
        <v>795</v>
      </c>
      <c r="B5193" s="334" t="s">
        <v>52</v>
      </c>
      <c r="C5193" s="334" t="s">
        <v>1557</v>
      </c>
      <c r="D5193" s="334" t="s">
        <v>1492</v>
      </c>
      <c r="E5193" s="334" t="s">
        <v>1555</v>
      </c>
      <c r="F5193" s="334" t="str">
        <f t="shared" si="246"/>
        <v>DhakaGBUD OWN PNP</v>
      </c>
      <c r="G5193" s="338">
        <v>22142416</v>
      </c>
      <c r="H5193" s="336">
        <v>3961236.2603425211</v>
      </c>
      <c r="I5193" s="336">
        <v>88569.664000000004</v>
      </c>
      <c r="J5193" s="336"/>
      <c r="K5193" s="336"/>
      <c r="L5193" s="337">
        <f t="shared" si="244"/>
        <v>17.889810490158442</v>
      </c>
      <c r="M5193" s="337">
        <f t="shared" si="245"/>
        <v>0.4</v>
      </c>
    </row>
    <row r="5194" spans="1:13">
      <c r="A5194" s="334" t="s">
        <v>796</v>
      </c>
      <c r="B5194" s="334" t="s">
        <v>52</v>
      </c>
      <c r="C5194" s="334" t="s">
        <v>1557</v>
      </c>
      <c r="D5194" s="334" t="s">
        <v>1492</v>
      </c>
      <c r="E5194" s="334" t="s">
        <v>1555</v>
      </c>
      <c r="F5194" s="334" t="str">
        <f t="shared" si="246"/>
        <v>DhakaGBUD OWN PNP</v>
      </c>
      <c r="G5194" s="338">
        <v>11557288</v>
      </c>
      <c r="H5194" s="336">
        <v>1839663.9940144364</v>
      </c>
      <c r="I5194" s="336">
        <v>129017.08509782521</v>
      </c>
      <c r="J5194" s="336"/>
      <c r="K5194" s="336"/>
      <c r="L5194" s="337">
        <f t="shared" si="244"/>
        <v>15.91778273600551</v>
      </c>
      <c r="M5194" s="337">
        <f t="shared" si="245"/>
        <v>1.1163266425291574</v>
      </c>
    </row>
    <row r="5195" spans="1:13">
      <c r="A5195" s="334" t="s">
        <v>797</v>
      </c>
      <c r="B5195" s="334" t="s">
        <v>52</v>
      </c>
      <c r="C5195" s="334" t="s">
        <v>52</v>
      </c>
      <c r="D5195" s="334" t="s">
        <v>1492</v>
      </c>
      <c r="E5195" s="334" t="s">
        <v>1555</v>
      </c>
      <c r="F5195" s="334" t="str">
        <f t="shared" si="246"/>
        <v>Dhaka OWN PNP</v>
      </c>
      <c r="G5195" s="338">
        <v>6731634</v>
      </c>
      <c r="H5195" s="336">
        <v>1051657.899606969</v>
      </c>
      <c r="I5195" s="336">
        <v>24879.964799999998</v>
      </c>
      <c r="J5195" s="336"/>
      <c r="K5195" s="336"/>
      <c r="L5195" s="337">
        <f t="shared" si="244"/>
        <v>15.622624456513364</v>
      </c>
      <c r="M5195" s="337">
        <f t="shared" si="245"/>
        <v>0.36959770540109577</v>
      </c>
    </row>
    <row r="5196" spans="1:13">
      <c r="A5196" s="334" t="s">
        <v>798</v>
      </c>
      <c r="B5196" s="334" t="s">
        <v>52</v>
      </c>
      <c r="C5196" s="334" t="s">
        <v>1557</v>
      </c>
      <c r="D5196" s="334" t="s">
        <v>1492</v>
      </c>
      <c r="E5196" s="334" t="s">
        <v>1555</v>
      </c>
      <c r="F5196" s="334" t="str">
        <f t="shared" si="246"/>
        <v>DhakaGBUD OWN PNP</v>
      </c>
      <c r="G5196" s="338">
        <v>17381937</v>
      </c>
      <c r="H5196" s="336">
        <v>3027010.3677774309</v>
      </c>
      <c r="I5196" s="336">
        <v>64197.203863785719</v>
      </c>
      <c r="J5196" s="336"/>
      <c r="K5196" s="336"/>
      <c r="L5196" s="337">
        <f t="shared" si="244"/>
        <v>17.414689558346868</v>
      </c>
      <c r="M5196" s="337">
        <f t="shared" si="245"/>
        <v>0.3693328532014914</v>
      </c>
    </row>
    <row r="5197" spans="1:13">
      <c r="A5197" s="334" t="s">
        <v>799</v>
      </c>
      <c r="B5197" s="334" t="s">
        <v>52</v>
      </c>
      <c r="C5197" s="334" t="s">
        <v>52</v>
      </c>
      <c r="D5197" s="334" t="s">
        <v>1492</v>
      </c>
      <c r="E5197" s="334" t="s">
        <v>1555</v>
      </c>
      <c r="F5197" s="334" t="str">
        <f t="shared" si="246"/>
        <v>Dhaka OWN PNP</v>
      </c>
      <c r="G5197" s="338">
        <v>8031243</v>
      </c>
      <c r="H5197" s="336">
        <v>1312841.2996268594</v>
      </c>
      <c r="I5197" s="336">
        <v>28524.273599999997</v>
      </c>
      <c r="J5197" s="336"/>
      <c r="K5197" s="336"/>
      <c r="L5197" s="337">
        <f t="shared" si="244"/>
        <v>16.346676344207982</v>
      </c>
      <c r="M5197" s="337">
        <f t="shared" si="245"/>
        <v>0.35516636216834674</v>
      </c>
    </row>
    <row r="5198" spans="1:13">
      <c r="A5198" s="334" t="s">
        <v>800</v>
      </c>
      <c r="B5198" s="334" t="s">
        <v>52</v>
      </c>
      <c r="C5198" s="334" t="s">
        <v>52</v>
      </c>
      <c r="D5198" s="334" t="s">
        <v>1537</v>
      </c>
      <c r="E5198" s="334" t="s">
        <v>1555</v>
      </c>
      <c r="F5198" s="334" t="str">
        <f t="shared" si="246"/>
        <v>Dhaka OWN Non-PNP</v>
      </c>
      <c r="G5198" s="338">
        <v>3213486</v>
      </c>
      <c r="H5198" s="336">
        <v>509521.02001682186</v>
      </c>
      <c r="I5198" s="336">
        <v>12853.944</v>
      </c>
      <c r="J5198" s="336"/>
      <c r="K5198" s="336"/>
      <c r="L5198" s="337">
        <f t="shared" si="244"/>
        <v>15.855709967830009</v>
      </c>
      <c r="M5198" s="337">
        <f t="shared" si="245"/>
        <v>0.4</v>
      </c>
    </row>
    <row r="5199" spans="1:13">
      <c r="A5199" s="334" t="s">
        <v>801</v>
      </c>
      <c r="B5199" s="334" t="s">
        <v>52</v>
      </c>
      <c r="C5199" s="334" t="s">
        <v>52</v>
      </c>
      <c r="D5199" s="334" t="s">
        <v>1492</v>
      </c>
      <c r="E5199" s="334" t="s">
        <v>1555</v>
      </c>
      <c r="F5199" s="334" t="str">
        <f t="shared" si="246"/>
        <v>Dhaka OWN PNP</v>
      </c>
      <c r="G5199" s="338">
        <v>16004707</v>
      </c>
      <c r="H5199" s="336">
        <v>2491961.7807977065</v>
      </c>
      <c r="I5199" s="336">
        <v>58977.830399999992</v>
      </c>
      <c r="J5199" s="336"/>
      <c r="K5199" s="336"/>
      <c r="L5199" s="337">
        <f t="shared" si="244"/>
        <v>15.570180577487026</v>
      </c>
      <c r="M5199" s="337">
        <f t="shared" si="245"/>
        <v>0.36850303101456333</v>
      </c>
    </row>
    <row r="5200" spans="1:13">
      <c r="A5200" s="334" t="s">
        <v>802</v>
      </c>
      <c r="B5200" s="334" t="s">
        <v>52</v>
      </c>
      <c r="C5200" s="334" t="s">
        <v>1557</v>
      </c>
      <c r="D5200" s="334" t="s">
        <v>1492</v>
      </c>
      <c r="E5200" s="334" t="s">
        <v>1555</v>
      </c>
      <c r="F5200" s="334" t="str">
        <f t="shared" si="246"/>
        <v>DhakaGBUD OWN PNP</v>
      </c>
      <c r="G5200" s="338">
        <v>9045570</v>
      </c>
      <c r="H5200" s="336">
        <v>1349351.9893484106</v>
      </c>
      <c r="I5200" s="336">
        <v>28876.689599999998</v>
      </c>
      <c r="J5200" s="336"/>
      <c r="K5200" s="336"/>
      <c r="L5200" s="337">
        <f t="shared" si="244"/>
        <v>14.917268777406074</v>
      </c>
      <c r="M5200" s="337">
        <f t="shared" si="245"/>
        <v>0.31923570985576361</v>
      </c>
    </row>
    <row r="5201" spans="1:13">
      <c r="A5201" s="334" t="s">
        <v>803</v>
      </c>
      <c r="B5201" s="334" t="s">
        <v>52</v>
      </c>
      <c r="C5201" s="334" t="s">
        <v>52</v>
      </c>
      <c r="D5201" s="334" t="s">
        <v>1492</v>
      </c>
      <c r="E5201" s="334" t="s">
        <v>1555</v>
      </c>
      <c r="F5201" s="334" t="str">
        <f t="shared" si="246"/>
        <v>Dhaka OWN PNP</v>
      </c>
      <c r="G5201" s="338">
        <v>9919184</v>
      </c>
      <c r="H5201" s="336">
        <v>1704719.1094958</v>
      </c>
      <c r="I5201" s="336">
        <v>35995.675199999998</v>
      </c>
      <c r="J5201" s="336"/>
      <c r="K5201" s="336"/>
      <c r="L5201" s="337">
        <f t="shared" si="244"/>
        <v>17.186082136351136</v>
      </c>
      <c r="M5201" s="337">
        <f t="shared" si="245"/>
        <v>0.36288947961848472</v>
      </c>
    </row>
    <row r="5202" spans="1:13">
      <c r="A5202" s="334" t="s">
        <v>804</v>
      </c>
      <c r="B5202" s="334" t="s">
        <v>52</v>
      </c>
      <c r="C5202" s="334" t="s">
        <v>52</v>
      </c>
      <c r="D5202" s="334" t="s">
        <v>1492</v>
      </c>
      <c r="E5202" s="334" t="s">
        <v>1555</v>
      </c>
      <c r="F5202" s="334" t="str">
        <f t="shared" si="246"/>
        <v>Dhaka OWN PNP</v>
      </c>
      <c r="G5202" s="338">
        <v>15303214</v>
      </c>
      <c r="H5202" s="336">
        <v>2522897.8050208711</v>
      </c>
      <c r="I5202" s="336">
        <v>61212.856</v>
      </c>
      <c r="J5202" s="336"/>
      <c r="K5202" s="336"/>
      <c r="L5202" s="337">
        <f t="shared" si="244"/>
        <v>16.486064986223621</v>
      </c>
      <c r="M5202" s="337">
        <f t="shared" si="245"/>
        <v>0.4</v>
      </c>
    </row>
    <row r="5203" spans="1:13">
      <c r="A5203" s="334" t="s">
        <v>805</v>
      </c>
      <c r="B5203" s="334" t="s">
        <v>52</v>
      </c>
      <c r="C5203" s="334" t="s">
        <v>52</v>
      </c>
      <c r="D5203" s="334" t="s">
        <v>1492</v>
      </c>
      <c r="E5203" s="334" t="s">
        <v>1555</v>
      </c>
      <c r="F5203" s="334" t="str">
        <f t="shared" si="246"/>
        <v>Dhaka OWN PNP</v>
      </c>
      <c r="G5203" s="338">
        <v>24441204</v>
      </c>
      <c r="H5203" s="336">
        <v>4027005.5111652566</v>
      </c>
      <c r="I5203" s="336">
        <v>354540.81707602501</v>
      </c>
      <c r="J5203" s="336"/>
      <c r="K5203" s="336"/>
      <c r="L5203" s="337">
        <f t="shared" si="244"/>
        <v>16.476297612692306</v>
      </c>
      <c r="M5203" s="337">
        <f t="shared" si="245"/>
        <v>1.4505865467021388</v>
      </c>
    </row>
    <row r="5204" spans="1:13">
      <c r="A5204" s="334" t="s">
        <v>806</v>
      </c>
      <c r="B5204" s="334" t="s">
        <v>52</v>
      </c>
      <c r="C5204" s="334" t="s">
        <v>52</v>
      </c>
      <c r="D5204" s="334" t="s">
        <v>1537</v>
      </c>
      <c r="E5204" s="334" t="s">
        <v>1555</v>
      </c>
      <c r="F5204" s="334" t="str">
        <f t="shared" si="246"/>
        <v>Dhaka OWN Non-PNP</v>
      </c>
      <c r="G5204" s="338">
        <v>3797827</v>
      </c>
      <c r="H5204" s="336">
        <v>610723.14050520502</v>
      </c>
      <c r="I5204" s="336">
        <v>15191.308000000001</v>
      </c>
      <c r="J5204" s="336"/>
      <c r="K5204" s="336"/>
      <c r="L5204" s="337">
        <f t="shared" si="244"/>
        <v>16.08085730353713</v>
      </c>
      <c r="M5204" s="337">
        <f t="shared" si="245"/>
        <v>0.4</v>
      </c>
    </row>
    <row r="5205" spans="1:13">
      <c r="A5205" s="334" t="s">
        <v>807</v>
      </c>
      <c r="B5205" s="334" t="s">
        <v>52</v>
      </c>
      <c r="C5205" s="334" t="s">
        <v>52</v>
      </c>
      <c r="D5205" s="334" t="s">
        <v>1492</v>
      </c>
      <c r="E5205" s="334" t="s">
        <v>1555</v>
      </c>
      <c r="F5205" s="334" t="str">
        <f t="shared" si="246"/>
        <v>Dhaka OWN PNP</v>
      </c>
      <c r="G5205" s="338">
        <v>12482049</v>
      </c>
      <c r="H5205" s="336">
        <v>2154421.4671387346</v>
      </c>
      <c r="I5205" s="336">
        <v>12161.931218784703</v>
      </c>
      <c r="J5205" s="336"/>
      <c r="K5205" s="336"/>
      <c r="L5205" s="337">
        <f t="shared" si="244"/>
        <v>17.260158705824139</v>
      </c>
      <c r="M5205" s="337">
        <f t="shared" si="245"/>
        <v>9.7435374743238892E-2</v>
      </c>
    </row>
    <row r="5206" spans="1:13">
      <c r="A5206" s="334" t="s">
        <v>808</v>
      </c>
      <c r="B5206" s="334" t="s">
        <v>52</v>
      </c>
      <c r="C5206" s="334" t="s">
        <v>52</v>
      </c>
      <c r="D5206" s="334" t="s">
        <v>1492</v>
      </c>
      <c r="E5206" s="334" t="s">
        <v>1555</v>
      </c>
      <c r="F5206" s="334" t="str">
        <f t="shared" si="246"/>
        <v>Dhaka OWN PNP</v>
      </c>
      <c r="G5206" s="338">
        <v>11735397</v>
      </c>
      <c r="H5206" s="336">
        <v>1851629.9137806841</v>
      </c>
      <c r="I5206" s="336">
        <v>120296.01067155099</v>
      </c>
      <c r="J5206" s="336"/>
      <c r="K5206" s="336"/>
      <c r="L5206" s="337">
        <f t="shared" si="244"/>
        <v>15.778161691340175</v>
      </c>
      <c r="M5206" s="337">
        <f t="shared" si="245"/>
        <v>1.0250698009752117</v>
      </c>
    </row>
    <row r="5207" spans="1:13">
      <c r="A5207" s="334" t="s">
        <v>809</v>
      </c>
      <c r="B5207" s="334" t="s">
        <v>52</v>
      </c>
      <c r="C5207" s="334" t="s">
        <v>1557</v>
      </c>
      <c r="D5207" s="334" t="s">
        <v>1492</v>
      </c>
      <c r="E5207" s="334" t="s">
        <v>1555</v>
      </c>
      <c r="F5207" s="334" t="str">
        <f t="shared" si="246"/>
        <v>DhakaGBUD OWN PNP</v>
      </c>
      <c r="G5207" s="338">
        <v>44697842</v>
      </c>
      <c r="H5207" s="336">
        <v>7551536.6840913333</v>
      </c>
      <c r="I5207" s="336">
        <v>138150.864</v>
      </c>
      <c r="J5207" s="336"/>
      <c r="K5207" s="336"/>
      <c r="L5207" s="337">
        <f t="shared" si="244"/>
        <v>16.894633714288339</v>
      </c>
      <c r="M5207" s="337">
        <f t="shared" si="245"/>
        <v>0.30907725701835892</v>
      </c>
    </row>
    <row r="5208" spans="1:13">
      <c r="A5208" s="334" t="s">
        <v>810</v>
      </c>
      <c r="B5208" s="334" t="s">
        <v>52</v>
      </c>
      <c r="C5208" s="334" t="s">
        <v>52</v>
      </c>
      <c r="D5208" s="334" t="s">
        <v>1492</v>
      </c>
      <c r="E5208" s="334" t="s">
        <v>1555</v>
      </c>
      <c r="F5208" s="334" t="str">
        <f t="shared" si="246"/>
        <v>Dhaka OWN PNP</v>
      </c>
      <c r="G5208" s="338">
        <v>13313530</v>
      </c>
      <c r="H5208" s="336">
        <v>2220141.2258858108</v>
      </c>
      <c r="I5208" s="336">
        <v>42116.529599999994</v>
      </c>
      <c r="J5208" s="336"/>
      <c r="K5208" s="336"/>
      <c r="L5208" s="337">
        <f t="shared" si="244"/>
        <v>16.675826966145049</v>
      </c>
      <c r="M5208" s="337">
        <f t="shared" si="245"/>
        <v>0.31634382166112213</v>
      </c>
    </row>
    <row r="5209" spans="1:13">
      <c r="A5209" s="334" t="s">
        <v>811</v>
      </c>
      <c r="B5209" s="334" t="s">
        <v>52</v>
      </c>
      <c r="C5209" s="334" t="s">
        <v>52</v>
      </c>
      <c r="D5209" s="334" t="s">
        <v>1492</v>
      </c>
      <c r="E5209" s="334" t="s">
        <v>1555</v>
      </c>
      <c r="F5209" s="334" t="str">
        <f t="shared" si="246"/>
        <v>Dhaka OWN PNP</v>
      </c>
      <c r="G5209" s="338">
        <v>11884943</v>
      </c>
      <c r="H5209" s="336">
        <v>1973870.8079955755</v>
      </c>
      <c r="I5209" s="336">
        <v>41284.833599999998</v>
      </c>
      <c r="J5209" s="336"/>
      <c r="K5209" s="336"/>
      <c r="L5209" s="337">
        <f t="shared" si="244"/>
        <v>16.608163859057427</v>
      </c>
      <c r="M5209" s="337">
        <f t="shared" si="245"/>
        <v>0.34737090114777996</v>
      </c>
    </row>
    <row r="5210" spans="1:13">
      <c r="A5210" s="334" t="s">
        <v>812</v>
      </c>
      <c r="B5210" s="334" t="s">
        <v>52</v>
      </c>
      <c r="C5210" s="334" t="s">
        <v>1557</v>
      </c>
      <c r="D5210" s="334" t="s">
        <v>1492</v>
      </c>
      <c r="E5210" s="334" t="s">
        <v>1555</v>
      </c>
      <c r="F5210" s="334" t="str">
        <f t="shared" si="246"/>
        <v>DhakaGBUD OWN PNP</v>
      </c>
      <c r="G5210" s="338">
        <v>22162376</v>
      </c>
      <c r="H5210" s="336">
        <v>3972311.835030694</v>
      </c>
      <c r="I5210" s="336">
        <v>66554.8272</v>
      </c>
      <c r="J5210" s="336"/>
      <c r="K5210" s="336"/>
      <c r="L5210" s="337">
        <f t="shared" si="244"/>
        <v>17.9236731433069</v>
      </c>
      <c r="M5210" s="337">
        <f t="shared" si="245"/>
        <v>0.3003054690525962</v>
      </c>
    </row>
    <row r="5211" spans="1:13">
      <c r="A5211" s="334" t="s">
        <v>813</v>
      </c>
      <c r="B5211" s="334" t="s">
        <v>52</v>
      </c>
      <c r="C5211" s="334" t="s">
        <v>1557</v>
      </c>
      <c r="D5211" s="334" t="s">
        <v>1492</v>
      </c>
      <c r="E5211" s="334" t="s">
        <v>1555</v>
      </c>
      <c r="F5211" s="334" t="str">
        <f t="shared" si="246"/>
        <v>DhakaGBUD OWN PNP</v>
      </c>
      <c r="G5211" s="338">
        <v>58687597</v>
      </c>
      <c r="H5211" s="336">
        <v>10517821.794166414</v>
      </c>
      <c r="I5211" s="336">
        <v>149973.6912</v>
      </c>
      <c r="J5211" s="336"/>
      <c r="K5211" s="336"/>
      <c r="L5211" s="337">
        <f t="shared" si="244"/>
        <v>17.921711454920217</v>
      </c>
      <c r="M5211" s="337">
        <f t="shared" si="245"/>
        <v>0.2555458033151366</v>
      </c>
    </row>
    <row r="5212" spans="1:13">
      <c r="A5212" s="334" t="s">
        <v>814</v>
      </c>
      <c r="B5212" s="334" t="s">
        <v>52</v>
      </c>
      <c r="C5212" s="334" t="s">
        <v>52</v>
      </c>
      <c r="D5212" s="334" t="s">
        <v>1492</v>
      </c>
      <c r="E5212" s="334" t="s">
        <v>1555</v>
      </c>
      <c r="F5212" s="334" t="str">
        <f t="shared" si="246"/>
        <v>Dhaka OWN PNP</v>
      </c>
      <c r="G5212" s="338">
        <v>18919443</v>
      </c>
      <c r="H5212" s="336">
        <v>3375885.2525017657</v>
      </c>
      <c r="I5212" s="336">
        <v>254572.65760066418</v>
      </c>
      <c r="J5212" s="336"/>
      <c r="K5212" s="336"/>
      <c r="L5212" s="337">
        <f t="shared" si="244"/>
        <v>17.843470616454013</v>
      </c>
      <c r="M5212" s="337">
        <f t="shared" si="245"/>
        <v>1.3455610590685159</v>
      </c>
    </row>
    <row r="5213" spans="1:13">
      <c r="A5213" s="334" t="s">
        <v>815</v>
      </c>
      <c r="B5213" s="334" t="s">
        <v>52</v>
      </c>
      <c r="C5213" s="334" t="s">
        <v>1557</v>
      </c>
      <c r="D5213" s="334" t="s">
        <v>1492</v>
      </c>
      <c r="E5213" s="334" t="s">
        <v>1555</v>
      </c>
      <c r="F5213" s="334" t="str">
        <f t="shared" si="246"/>
        <v>DhakaGBUD OWN PNP</v>
      </c>
      <c r="G5213" s="338">
        <v>13640446</v>
      </c>
      <c r="H5213" s="336">
        <v>2406719.4976434293</v>
      </c>
      <c r="I5213" s="336">
        <v>43143.988799999999</v>
      </c>
      <c r="J5213" s="336"/>
      <c r="K5213" s="336"/>
      <c r="L5213" s="337">
        <f t="shared" si="244"/>
        <v>17.643994174702421</v>
      </c>
      <c r="M5213" s="337">
        <f t="shared" si="245"/>
        <v>0.3162945610429454</v>
      </c>
    </row>
    <row r="5214" spans="1:13">
      <c r="A5214" s="334" t="s">
        <v>816</v>
      </c>
      <c r="B5214" s="334" t="s">
        <v>52</v>
      </c>
      <c r="C5214" s="334" t="s">
        <v>52</v>
      </c>
      <c r="D5214" s="334" t="s">
        <v>1492</v>
      </c>
      <c r="E5214" s="334" t="s">
        <v>1555</v>
      </c>
      <c r="F5214" s="334" t="str">
        <f t="shared" si="246"/>
        <v>Dhaka OWN PNP</v>
      </c>
      <c r="G5214" s="338">
        <v>9039590</v>
      </c>
      <c r="H5214" s="336">
        <v>1452284.9618771137</v>
      </c>
      <c r="I5214" s="336">
        <v>30974.803199999998</v>
      </c>
      <c r="J5214" s="336"/>
      <c r="K5214" s="336"/>
      <c r="L5214" s="337">
        <f t="shared" si="244"/>
        <v>16.065827785077794</v>
      </c>
      <c r="M5214" s="337">
        <f t="shared" si="245"/>
        <v>0.3426571691857706</v>
      </c>
    </row>
    <row r="5215" spans="1:13">
      <c r="A5215" s="334" t="s">
        <v>817</v>
      </c>
      <c r="B5215" s="334" t="s">
        <v>52</v>
      </c>
      <c r="C5215" s="334" t="s">
        <v>52</v>
      </c>
      <c r="D5215" s="334" t="s">
        <v>1537</v>
      </c>
      <c r="E5215" s="334" t="s">
        <v>1555</v>
      </c>
      <c r="F5215" s="334" t="str">
        <f t="shared" si="246"/>
        <v>Dhaka OWN Non-PNP</v>
      </c>
      <c r="G5215" s="338">
        <v>2466771</v>
      </c>
      <c r="H5215" s="336">
        <v>403949.07604948996</v>
      </c>
      <c r="I5215" s="336">
        <v>9867.0840000000007</v>
      </c>
      <c r="J5215" s="336"/>
      <c r="K5215" s="336"/>
      <c r="L5215" s="337">
        <f t="shared" si="244"/>
        <v>16.375621249377829</v>
      </c>
      <c r="M5215" s="337">
        <f t="shared" si="245"/>
        <v>0.4</v>
      </c>
    </row>
    <row r="5216" spans="1:13">
      <c r="A5216" s="334" t="s">
        <v>818</v>
      </c>
      <c r="B5216" s="334" t="s">
        <v>52</v>
      </c>
      <c r="C5216" s="334" t="s">
        <v>52</v>
      </c>
      <c r="D5216" s="334" t="s">
        <v>1492</v>
      </c>
      <c r="E5216" s="334" t="s">
        <v>1555</v>
      </c>
      <c r="F5216" s="334" t="str">
        <f t="shared" si="246"/>
        <v>Dhaka OWN PNP</v>
      </c>
      <c r="G5216" s="338">
        <v>9330127</v>
      </c>
      <c r="H5216" s="336">
        <v>1549861.3090954751</v>
      </c>
      <c r="I5216" s="336">
        <v>36597.695999999996</v>
      </c>
      <c r="J5216" s="336"/>
      <c r="K5216" s="336"/>
      <c r="L5216" s="337">
        <f t="shared" si="244"/>
        <v>16.611363479784092</v>
      </c>
      <c r="M5216" s="337">
        <f t="shared" si="245"/>
        <v>0.39225292431710734</v>
      </c>
    </row>
    <row r="5217" spans="1:13">
      <c r="A5217" s="334" t="s">
        <v>819</v>
      </c>
      <c r="B5217" s="334" t="s">
        <v>52</v>
      </c>
      <c r="C5217" s="334" t="s">
        <v>52</v>
      </c>
      <c r="D5217" s="334" t="s">
        <v>1492</v>
      </c>
      <c r="E5217" s="334" t="s">
        <v>1555</v>
      </c>
      <c r="F5217" s="334" t="str">
        <f t="shared" si="246"/>
        <v>Dhaka OWN PNP</v>
      </c>
      <c r="G5217" s="338">
        <v>12730854</v>
      </c>
      <c r="H5217" s="336">
        <v>1947118.5894063332</v>
      </c>
      <c r="I5217" s="336">
        <v>47020.819199999998</v>
      </c>
      <c r="J5217" s="336"/>
      <c r="K5217" s="336"/>
      <c r="L5217" s="337">
        <f t="shared" si="244"/>
        <v>15.29448526710253</v>
      </c>
      <c r="M5217" s="337">
        <f t="shared" si="245"/>
        <v>0.36934536520487943</v>
      </c>
    </row>
    <row r="5218" spans="1:13">
      <c r="A5218" s="334" t="s">
        <v>820</v>
      </c>
      <c r="B5218" s="334" t="s">
        <v>52</v>
      </c>
      <c r="C5218" s="334" t="s">
        <v>52</v>
      </c>
      <c r="D5218" s="334" t="s">
        <v>1492</v>
      </c>
      <c r="E5218" s="334" t="s">
        <v>1555</v>
      </c>
      <c r="F5218" s="334" t="str">
        <f t="shared" si="246"/>
        <v>Dhaka OWN PNP</v>
      </c>
      <c r="G5218" s="338">
        <v>15236998</v>
      </c>
      <c r="H5218" s="336">
        <v>2464369.4885941506</v>
      </c>
      <c r="I5218" s="336">
        <v>56868.801599999992</v>
      </c>
      <c r="J5218" s="336"/>
      <c r="K5218" s="336"/>
      <c r="L5218" s="337">
        <f t="shared" si="244"/>
        <v>16.173589368418572</v>
      </c>
      <c r="M5218" s="337">
        <f t="shared" si="245"/>
        <v>0.37322838527641727</v>
      </c>
    </row>
    <row r="5219" spans="1:13">
      <c r="A5219" s="334" t="s">
        <v>821</v>
      </c>
      <c r="B5219" s="334" t="s">
        <v>52</v>
      </c>
      <c r="C5219" s="334" t="s">
        <v>52</v>
      </c>
      <c r="D5219" s="334" t="s">
        <v>1492</v>
      </c>
      <c r="E5219" s="334" t="s">
        <v>1555</v>
      </c>
      <c r="F5219" s="334" t="str">
        <f t="shared" si="246"/>
        <v>Dhaka OWN PNP</v>
      </c>
      <c r="G5219" s="338">
        <v>21240530</v>
      </c>
      <c r="H5219" s="336">
        <v>3677063.8981518117</v>
      </c>
      <c r="I5219" s="336">
        <v>44265.917715774034</v>
      </c>
      <c r="J5219" s="336"/>
      <c r="K5219" s="336"/>
      <c r="L5219" s="337">
        <f t="shared" si="244"/>
        <v>17.311544948039487</v>
      </c>
      <c r="M5219" s="337">
        <f t="shared" si="245"/>
        <v>0.20840307523293458</v>
      </c>
    </row>
    <row r="5220" spans="1:13">
      <c r="A5220" s="334" t="s">
        <v>822</v>
      </c>
      <c r="B5220" s="334" t="s">
        <v>52</v>
      </c>
      <c r="C5220" s="334" t="s">
        <v>1557</v>
      </c>
      <c r="D5220" s="334" t="s">
        <v>1492</v>
      </c>
      <c r="E5220" s="334" t="s">
        <v>1555</v>
      </c>
      <c r="F5220" s="334" t="str">
        <f t="shared" si="246"/>
        <v>DhakaGBUD OWN PNP</v>
      </c>
      <c r="G5220" s="338">
        <v>7665161</v>
      </c>
      <c r="H5220" s="336">
        <v>1275512.4721003904</v>
      </c>
      <c r="I5220" s="336">
        <v>29806.588799999998</v>
      </c>
      <c r="J5220" s="336"/>
      <c r="K5220" s="336"/>
      <c r="L5220" s="337">
        <f t="shared" si="244"/>
        <v>16.640387228662128</v>
      </c>
      <c r="M5220" s="337">
        <f t="shared" si="245"/>
        <v>0.38885796136571688</v>
      </c>
    </row>
    <row r="5221" spans="1:13">
      <c r="A5221" s="334" t="s">
        <v>823</v>
      </c>
      <c r="B5221" s="334" t="s">
        <v>52</v>
      </c>
      <c r="C5221" s="334" t="s">
        <v>1557</v>
      </c>
      <c r="D5221" s="334" t="s">
        <v>1492</v>
      </c>
      <c r="E5221" s="334" t="s">
        <v>1555</v>
      </c>
      <c r="F5221" s="334" t="str">
        <f t="shared" si="246"/>
        <v>DhakaGBUD OWN PNP</v>
      </c>
      <c r="G5221" s="338">
        <v>27509839</v>
      </c>
      <c r="H5221" s="336">
        <v>4881324.7017596243</v>
      </c>
      <c r="I5221" s="336">
        <v>77444.260799999989</v>
      </c>
      <c r="J5221" s="336"/>
      <c r="K5221" s="336"/>
      <c r="L5221" s="337">
        <f t="shared" si="244"/>
        <v>17.743923189661796</v>
      </c>
      <c r="M5221" s="337">
        <f t="shared" si="245"/>
        <v>0.28151477295087041</v>
      </c>
    </row>
    <row r="5222" spans="1:13">
      <c r="A5222" s="334" t="s">
        <v>824</v>
      </c>
      <c r="B5222" s="334" t="s">
        <v>52</v>
      </c>
      <c r="C5222" s="334" t="s">
        <v>1557</v>
      </c>
      <c r="D5222" s="334" t="s">
        <v>1492</v>
      </c>
      <c r="E5222" s="334" t="s">
        <v>1555</v>
      </c>
      <c r="F5222" s="334" t="str">
        <f t="shared" si="246"/>
        <v>DhakaGBUD OWN PNP</v>
      </c>
      <c r="G5222" s="338">
        <v>23857297</v>
      </c>
      <c r="H5222" s="336">
        <v>4189420.2239709119</v>
      </c>
      <c r="I5222" s="336">
        <v>66250.007999999987</v>
      </c>
      <c r="J5222" s="336"/>
      <c r="K5222" s="336"/>
      <c r="L5222" s="337">
        <f t="shared" si="244"/>
        <v>17.560330593909747</v>
      </c>
      <c r="M5222" s="337">
        <f t="shared" si="245"/>
        <v>0.27769285011625577</v>
      </c>
    </row>
    <row r="5223" spans="1:13">
      <c r="A5223" s="334" t="s">
        <v>825</v>
      </c>
      <c r="B5223" s="334" t="s">
        <v>52</v>
      </c>
      <c r="C5223" s="334" t="s">
        <v>52</v>
      </c>
      <c r="D5223" s="334" t="s">
        <v>1537</v>
      </c>
      <c r="E5223" s="334" t="s">
        <v>1555</v>
      </c>
      <c r="F5223" s="334" t="str">
        <f t="shared" si="246"/>
        <v>Dhaka OWN Non-PNP</v>
      </c>
      <c r="G5223" s="338">
        <v>1570664</v>
      </c>
      <c r="H5223" s="336">
        <v>227984.27209999738</v>
      </c>
      <c r="I5223" s="336">
        <v>6282.6559999999999</v>
      </c>
      <c r="J5223" s="336"/>
      <c r="K5223" s="336"/>
      <c r="L5223" s="337">
        <f t="shared" si="244"/>
        <v>14.515152324112437</v>
      </c>
      <c r="M5223" s="337">
        <f t="shared" si="245"/>
        <v>0.4</v>
      </c>
    </row>
    <row r="5224" spans="1:13">
      <c r="A5224" s="334" t="s">
        <v>826</v>
      </c>
      <c r="B5224" s="334" t="s">
        <v>52</v>
      </c>
      <c r="C5224" s="334" t="s">
        <v>52</v>
      </c>
      <c r="D5224" s="334" t="s">
        <v>1492</v>
      </c>
      <c r="E5224" s="334" t="s">
        <v>1555</v>
      </c>
      <c r="F5224" s="334" t="str">
        <f t="shared" si="246"/>
        <v>Dhaka OWN PNP</v>
      </c>
      <c r="G5224" s="338">
        <v>14388810</v>
      </c>
      <c r="H5224" s="336">
        <v>2143778.6095391391</v>
      </c>
      <c r="I5224" s="336">
        <v>57555.24</v>
      </c>
      <c r="J5224" s="336"/>
      <c r="K5224" s="336"/>
      <c r="L5224" s="337">
        <f t="shared" si="244"/>
        <v>14.898929164671291</v>
      </c>
      <c r="M5224" s="337">
        <f t="shared" si="245"/>
        <v>0.4</v>
      </c>
    </row>
    <row r="5225" spans="1:13">
      <c r="A5225" s="334" t="s">
        <v>827</v>
      </c>
      <c r="B5225" s="334" t="s">
        <v>52</v>
      </c>
      <c r="C5225" s="334" t="s">
        <v>1557</v>
      </c>
      <c r="D5225" s="334" t="s">
        <v>1492</v>
      </c>
      <c r="E5225" s="334" t="s">
        <v>1555</v>
      </c>
      <c r="F5225" s="334" t="str">
        <f t="shared" si="246"/>
        <v>DhakaGBUD OWN PNP</v>
      </c>
      <c r="G5225" s="338">
        <v>30394955</v>
      </c>
      <c r="H5225" s="336">
        <v>5527846.6384675503</v>
      </c>
      <c r="I5225" s="336">
        <v>96251.193599999999</v>
      </c>
      <c r="J5225" s="336"/>
      <c r="K5225" s="336"/>
      <c r="L5225" s="337">
        <f t="shared" si="244"/>
        <v>18.186724206262355</v>
      </c>
      <c r="M5225" s="337">
        <f t="shared" si="245"/>
        <v>0.3166683207788924</v>
      </c>
    </row>
    <row r="5226" spans="1:13">
      <c r="A5226" s="334" t="s">
        <v>828</v>
      </c>
      <c r="B5226" s="334" t="s">
        <v>52</v>
      </c>
      <c r="C5226" s="334" t="s">
        <v>52</v>
      </c>
      <c r="D5226" s="334" t="s">
        <v>1492</v>
      </c>
      <c r="E5226" s="334" t="s">
        <v>1555</v>
      </c>
      <c r="F5226" s="334" t="str">
        <f t="shared" si="246"/>
        <v>Dhaka OWN PNP</v>
      </c>
      <c r="G5226" s="338">
        <v>12097576</v>
      </c>
      <c r="H5226" s="336">
        <v>2298242.1578967916</v>
      </c>
      <c r="I5226" s="336">
        <v>48523.127999999997</v>
      </c>
      <c r="J5226" s="336"/>
      <c r="K5226" s="336"/>
      <c r="L5226" s="337">
        <f t="shared" si="244"/>
        <v>18.997542630827795</v>
      </c>
      <c r="M5226" s="337">
        <f t="shared" si="245"/>
        <v>0.40109793895901125</v>
      </c>
    </row>
    <row r="5227" spans="1:13">
      <c r="A5227" s="334" t="s">
        <v>829</v>
      </c>
      <c r="B5227" s="334" t="s">
        <v>52</v>
      </c>
      <c r="C5227" s="334" t="s">
        <v>52</v>
      </c>
      <c r="D5227" s="334" t="s">
        <v>1492</v>
      </c>
      <c r="E5227" s="334" t="s">
        <v>1555</v>
      </c>
      <c r="F5227" s="334" t="str">
        <f t="shared" si="246"/>
        <v>Dhaka OWN PNP</v>
      </c>
      <c r="G5227" s="338">
        <v>6232600</v>
      </c>
      <c r="H5227" s="336">
        <v>951065.06550198013</v>
      </c>
      <c r="I5227" s="336">
        <v>22738.468799999999</v>
      </c>
      <c r="J5227" s="336"/>
      <c r="K5227" s="336"/>
      <c r="L5227" s="337">
        <f t="shared" si="244"/>
        <v>15.259523561627253</v>
      </c>
      <c r="M5227" s="337">
        <f t="shared" si="245"/>
        <v>0.36483119083528542</v>
      </c>
    </row>
    <row r="5228" spans="1:13">
      <c r="A5228" s="334" t="s">
        <v>830</v>
      </c>
      <c r="B5228" s="334" t="s">
        <v>52</v>
      </c>
      <c r="C5228" s="334" t="s">
        <v>52</v>
      </c>
      <c r="D5228" s="334" t="s">
        <v>1492</v>
      </c>
      <c r="E5228" s="334" t="s">
        <v>1555</v>
      </c>
      <c r="F5228" s="334" t="str">
        <f t="shared" si="246"/>
        <v>Dhaka OWN PNP</v>
      </c>
      <c r="G5228" s="338">
        <v>8866690</v>
      </c>
      <c r="H5228" s="336">
        <v>1432798.844275733</v>
      </c>
      <c r="I5228" s="336">
        <v>35466.76</v>
      </c>
      <c r="J5228" s="336"/>
      <c r="K5228" s="336"/>
      <c r="L5228" s="337">
        <f t="shared" si="244"/>
        <v>16.159342937169711</v>
      </c>
      <c r="M5228" s="337">
        <f t="shared" si="245"/>
        <v>0.4</v>
      </c>
    </row>
    <row r="5229" spans="1:13">
      <c r="A5229" s="334" t="s">
        <v>831</v>
      </c>
      <c r="B5229" s="334" t="s">
        <v>52</v>
      </c>
      <c r="C5229" s="334" t="s">
        <v>52</v>
      </c>
      <c r="D5229" s="334" t="s">
        <v>1492</v>
      </c>
      <c r="E5229" s="334" t="s">
        <v>1555</v>
      </c>
      <c r="F5229" s="334" t="str">
        <f t="shared" si="246"/>
        <v>Dhaka OWN PNP</v>
      </c>
      <c r="G5229" s="338">
        <v>11654550</v>
      </c>
      <c r="H5229" s="336">
        <v>2062567.0007541873</v>
      </c>
      <c r="I5229" s="336">
        <v>48683.327999999994</v>
      </c>
      <c r="J5229" s="336"/>
      <c r="K5229" s="336"/>
      <c r="L5229" s="337">
        <f t="shared" si="244"/>
        <v>17.69752586547046</v>
      </c>
      <c r="M5229" s="337">
        <f t="shared" si="245"/>
        <v>0.41771950010939929</v>
      </c>
    </row>
    <row r="5230" spans="1:13">
      <c r="A5230" s="334" t="s">
        <v>832</v>
      </c>
      <c r="B5230" s="334" t="s">
        <v>52</v>
      </c>
      <c r="C5230" s="334" t="s">
        <v>52</v>
      </c>
      <c r="D5230" s="334" t="s">
        <v>1537</v>
      </c>
      <c r="E5230" s="334" t="s">
        <v>1555</v>
      </c>
      <c r="F5230" s="334" t="str">
        <f t="shared" si="246"/>
        <v>Dhaka OWN Non-PNP</v>
      </c>
      <c r="G5230" s="338">
        <v>3891375</v>
      </c>
      <c r="H5230" s="336">
        <v>713058.49769814289</v>
      </c>
      <c r="I5230" s="336">
        <v>15565.5</v>
      </c>
      <c r="J5230" s="336"/>
      <c r="K5230" s="336"/>
      <c r="L5230" s="337">
        <f t="shared" si="244"/>
        <v>18.32407562103737</v>
      </c>
      <c r="M5230" s="337">
        <f t="shared" si="245"/>
        <v>0.4</v>
      </c>
    </row>
    <row r="5231" spans="1:13">
      <c r="A5231" s="334" t="s">
        <v>833</v>
      </c>
      <c r="B5231" s="334" t="s">
        <v>542</v>
      </c>
      <c r="C5231" s="334" t="s">
        <v>52</v>
      </c>
      <c r="D5231" s="334" t="s">
        <v>1537</v>
      </c>
      <c r="E5231" s="334" t="s">
        <v>1555</v>
      </c>
      <c r="F5231" s="334" t="str">
        <f t="shared" si="246"/>
        <v>Dhaka OWN Non-PNP</v>
      </c>
      <c r="G5231" s="338">
        <v>5634992</v>
      </c>
      <c r="H5231" s="336">
        <v>945491.59747089643</v>
      </c>
      <c r="I5231" s="336">
        <v>22539.968000000001</v>
      </c>
      <c r="J5231" s="336"/>
      <c r="K5231" s="336"/>
      <c r="L5231" s="337">
        <f t="shared" si="244"/>
        <v>16.778934157686408</v>
      </c>
      <c r="M5231" s="337">
        <f t="shared" si="245"/>
        <v>0.4</v>
      </c>
    </row>
    <row r="5232" spans="1:13">
      <c r="A5232" s="334" t="s">
        <v>834</v>
      </c>
      <c r="B5232" s="334" t="s">
        <v>52</v>
      </c>
      <c r="C5232" s="334" t="s">
        <v>52</v>
      </c>
      <c r="D5232" s="334" t="s">
        <v>1492</v>
      </c>
      <c r="E5232" s="334" t="s">
        <v>1555</v>
      </c>
      <c r="F5232" s="334" t="str">
        <f t="shared" si="246"/>
        <v>Dhaka OWN PNP</v>
      </c>
      <c r="G5232" s="338">
        <v>11777346</v>
      </c>
      <c r="H5232" s="336">
        <v>2056738.5582498016</v>
      </c>
      <c r="I5232" s="336">
        <v>92796.67326611426</v>
      </c>
      <c r="J5232" s="336"/>
      <c r="K5232" s="336"/>
      <c r="L5232" s="337">
        <f t="shared" si="244"/>
        <v>17.463514770219042</v>
      </c>
      <c r="M5232" s="337">
        <f t="shared" si="245"/>
        <v>0.7879251680821322</v>
      </c>
    </row>
    <row r="5233" spans="1:13">
      <c r="A5233" s="334" t="s">
        <v>1558</v>
      </c>
      <c r="B5233" s="334" t="s">
        <v>52</v>
      </c>
      <c r="C5233" s="334" t="s">
        <v>52</v>
      </c>
      <c r="D5233" s="334" t="s">
        <v>1492</v>
      </c>
      <c r="E5233" s="334" t="s">
        <v>1555</v>
      </c>
      <c r="F5233" s="334" t="str">
        <f t="shared" si="246"/>
        <v>Dhaka OWN PNP</v>
      </c>
      <c r="G5233" s="338">
        <v>28596351</v>
      </c>
      <c r="H5233" s="336">
        <v>4857056.9119566865</v>
      </c>
      <c r="I5233" s="336">
        <v>90158.236799999999</v>
      </c>
      <c r="J5233" s="336"/>
      <c r="K5233" s="336"/>
      <c r="L5233" s="337">
        <f t="shared" si="244"/>
        <v>16.984883532716065</v>
      </c>
      <c r="M5233" s="337">
        <f t="shared" si="245"/>
        <v>0.3152788158181441</v>
      </c>
    </row>
    <row r="5234" spans="1:13">
      <c r="A5234" s="334" t="s">
        <v>909</v>
      </c>
      <c r="B5234" s="334" t="s">
        <v>52</v>
      </c>
      <c r="C5234" s="334" t="s">
        <v>52</v>
      </c>
      <c r="D5234" s="334" t="s">
        <v>1492</v>
      </c>
      <c r="E5234" s="334" t="s">
        <v>1555</v>
      </c>
      <c r="F5234" s="334" t="str">
        <f t="shared" si="246"/>
        <v>Dhaka OWN PNP</v>
      </c>
      <c r="G5234" s="338">
        <v>12946953</v>
      </c>
      <c r="H5234" s="336">
        <v>2050730.6841186245</v>
      </c>
      <c r="I5234" s="336">
        <v>48040.430399999997</v>
      </c>
      <c r="J5234" s="336"/>
      <c r="K5234" s="336"/>
      <c r="L5234" s="337">
        <f t="shared" si="244"/>
        <v>15.839485044231061</v>
      </c>
      <c r="M5234" s="337">
        <f t="shared" si="245"/>
        <v>0.37105588009781143</v>
      </c>
    </row>
    <row r="5235" spans="1:13">
      <c r="A5235" s="334" t="s">
        <v>1559</v>
      </c>
      <c r="B5235" s="334" t="s">
        <v>52</v>
      </c>
      <c r="C5235" s="334" t="s">
        <v>52</v>
      </c>
      <c r="D5235" s="334" t="s">
        <v>1492</v>
      </c>
      <c r="E5235" s="334" t="s">
        <v>1555</v>
      </c>
      <c r="F5235" s="334" t="str">
        <f t="shared" si="246"/>
        <v>Dhaka OWN PNP</v>
      </c>
      <c r="G5235" s="338">
        <v>9920451</v>
      </c>
      <c r="H5235" s="336">
        <v>1714159.0314543124</v>
      </c>
      <c r="I5235" s="336">
        <v>39681.804000000004</v>
      </c>
      <c r="J5235" s="336"/>
      <c r="K5235" s="336"/>
      <c r="L5235" s="337">
        <f t="shared" si="244"/>
        <v>17.279043376700436</v>
      </c>
      <c r="M5235" s="337">
        <f t="shared" si="245"/>
        <v>0.4</v>
      </c>
    </row>
    <row r="5236" spans="1:13">
      <c r="A5236" s="334" t="s">
        <v>1560</v>
      </c>
      <c r="B5236" s="334" t="s">
        <v>52</v>
      </c>
      <c r="C5236" s="334" t="s">
        <v>1557</v>
      </c>
      <c r="D5236" s="334" t="s">
        <v>1492</v>
      </c>
      <c r="E5236" s="334" t="s">
        <v>1555</v>
      </c>
      <c r="F5236" s="334" t="str">
        <f t="shared" si="246"/>
        <v>DhakaGBUD OWN PNP</v>
      </c>
      <c r="G5236" s="338">
        <v>52692347</v>
      </c>
      <c r="H5236" s="336">
        <v>9419095.4519390017</v>
      </c>
      <c r="I5236" s="336">
        <v>210769.38800000001</v>
      </c>
      <c r="J5236" s="336"/>
      <c r="K5236" s="336"/>
      <c r="L5236" s="337">
        <f t="shared" si="244"/>
        <v>17.87564226725183</v>
      </c>
      <c r="M5236" s="337">
        <f t="shared" si="245"/>
        <v>0.4</v>
      </c>
    </row>
    <row r="5237" spans="1:13">
      <c r="A5237" s="334" t="s">
        <v>1561</v>
      </c>
      <c r="B5237" s="334" t="s">
        <v>52</v>
      </c>
      <c r="C5237" s="334" t="s">
        <v>52</v>
      </c>
      <c r="D5237" s="334" t="s">
        <v>1537</v>
      </c>
      <c r="E5237" s="334" t="s">
        <v>1555</v>
      </c>
      <c r="F5237" s="334" t="str">
        <f t="shared" si="246"/>
        <v>Dhaka OWN Non-PNP</v>
      </c>
      <c r="G5237" s="338">
        <v>3939064</v>
      </c>
      <c r="H5237" s="336">
        <v>696728.00944790628</v>
      </c>
      <c r="I5237" s="336">
        <v>15756.256000000001</v>
      </c>
      <c r="J5237" s="336"/>
      <c r="K5237" s="336"/>
      <c r="L5237" s="337">
        <f t="shared" si="244"/>
        <v>17.687653956572074</v>
      </c>
      <c r="M5237" s="337">
        <f t="shared" si="245"/>
        <v>0.4</v>
      </c>
    </row>
    <row r="5238" spans="1:13">
      <c r="A5238" s="334" t="s">
        <v>1704</v>
      </c>
      <c r="B5238" s="334" t="s">
        <v>52</v>
      </c>
      <c r="C5238" s="334" t="s">
        <v>52</v>
      </c>
      <c r="D5238" s="334" t="s">
        <v>1492</v>
      </c>
      <c r="E5238" s="334" t="s">
        <v>1555</v>
      </c>
      <c r="F5238" s="334" t="str">
        <f t="shared" si="246"/>
        <v>Dhaka OWN PNP</v>
      </c>
      <c r="G5238" s="338">
        <v>21482313</v>
      </c>
      <c r="H5238" s="336">
        <v>3586504.469202396</v>
      </c>
      <c r="I5238" s="336">
        <v>85929.252000000008</v>
      </c>
      <c r="J5238" s="336"/>
      <c r="K5238" s="336"/>
      <c r="L5238" s="337">
        <f t="shared" si="244"/>
        <v>16.695150420731679</v>
      </c>
      <c r="M5238" s="337">
        <f t="shared" si="245"/>
        <v>0.4</v>
      </c>
    </row>
    <row r="5239" spans="1:13">
      <c r="A5239" s="334" t="s">
        <v>1705</v>
      </c>
      <c r="B5239" s="334" t="s">
        <v>52</v>
      </c>
      <c r="C5239" s="334" t="s">
        <v>52</v>
      </c>
      <c r="D5239" s="334" t="s">
        <v>1492</v>
      </c>
      <c r="E5239" s="334" t="s">
        <v>1555</v>
      </c>
      <c r="F5239" s="334" t="str">
        <f t="shared" si="246"/>
        <v>Dhaka OWN PNP</v>
      </c>
      <c r="G5239" s="338">
        <v>15384166</v>
      </c>
      <c r="H5239" s="336">
        <v>2710121.5755481347</v>
      </c>
      <c r="I5239" s="336">
        <v>46969.084799999997</v>
      </c>
      <c r="J5239" s="336"/>
      <c r="K5239" s="336"/>
      <c r="L5239" s="337">
        <f t="shared" si="244"/>
        <v>17.616304813326472</v>
      </c>
      <c r="M5239" s="337">
        <f t="shared" si="245"/>
        <v>0.30530796924578163</v>
      </c>
    </row>
    <row r="5240" spans="1:13">
      <c r="A5240" s="334" t="s">
        <v>774</v>
      </c>
      <c r="B5240" s="334" t="s">
        <v>189</v>
      </c>
      <c r="C5240" s="334" t="s">
        <v>189</v>
      </c>
      <c r="D5240" s="334" t="s">
        <v>1492</v>
      </c>
      <c r="E5240" s="334" t="s">
        <v>1555</v>
      </c>
      <c r="F5240" s="334" t="str">
        <f t="shared" si="246"/>
        <v>Barishal OWN PNP</v>
      </c>
      <c r="G5240" s="338">
        <v>9832835</v>
      </c>
      <c r="H5240" s="336">
        <v>1658413.2338633779</v>
      </c>
      <c r="I5240" s="336">
        <v>161263.473723717</v>
      </c>
      <c r="J5240" s="336"/>
      <c r="K5240" s="336"/>
      <c r="L5240" s="337">
        <f t="shared" si="244"/>
        <v>16.866074065753956</v>
      </c>
      <c r="M5240" s="337">
        <f t="shared" si="245"/>
        <v>1.6400506438246649</v>
      </c>
    </row>
    <row r="5241" spans="1:13">
      <c r="A5241" s="334" t="s">
        <v>840</v>
      </c>
      <c r="B5241" s="334" t="s">
        <v>159</v>
      </c>
      <c r="C5241" s="334" t="s">
        <v>159</v>
      </c>
      <c r="D5241" s="334" t="s">
        <v>1537</v>
      </c>
      <c r="E5241" s="334" t="s">
        <v>1555</v>
      </c>
      <c r="F5241" s="334" t="str">
        <f t="shared" si="246"/>
        <v>Khulna OWN Non-PNP</v>
      </c>
      <c r="G5241" s="338">
        <v>7896370</v>
      </c>
      <c r="H5241" s="336">
        <v>1274713.004247379</v>
      </c>
      <c r="I5241" s="336">
        <v>31585.48</v>
      </c>
      <c r="J5241" s="336"/>
      <c r="K5241" s="336"/>
      <c r="L5241" s="337">
        <f t="shared" si="244"/>
        <v>16.143025266639977</v>
      </c>
      <c r="M5241" s="337">
        <f t="shared" si="245"/>
        <v>0.4</v>
      </c>
    </row>
    <row r="5242" spans="1:13">
      <c r="A5242" s="334" t="s">
        <v>841</v>
      </c>
      <c r="B5242" s="334" t="s">
        <v>159</v>
      </c>
      <c r="C5242" s="334" t="s">
        <v>159</v>
      </c>
      <c r="D5242" s="334" t="s">
        <v>1492</v>
      </c>
      <c r="E5242" s="334" t="s">
        <v>1555</v>
      </c>
      <c r="F5242" s="334" t="str">
        <f t="shared" si="246"/>
        <v>Khulna OWN PNP</v>
      </c>
      <c r="G5242" s="338">
        <v>6609194</v>
      </c>
      <c r="H5242" s="336">
        <v>1023216.4253813525</v>
      </c>
      <c r="I5242" s="336">
        <v>25802.769599999996</v>
      </c>
      <c r="J5242" s="336"/>
      <c r="K5242" s="336"/>
      <c r="L5242" s="337">
        <f t="shared" si="244"/>
        <v>15.481712677542111</v>
      </c>
      <c r="M5242" s="337">
        <f t="shared" si="245"/>
        <v>0.39040720547770269</v>
      </c>
    </row>
    <row r="5243" spans="1:13">
      <c r="A5243" s="334" t="s">
        <v>919</v>
      </c>
      <c r="B5243" s="334" t="s">
        <v>159</v>
      </c>
      <c r="C5243" s="334" t="s">
        <v>159</v>
      </c>
      <c r="D5243" s="334" t="s">
        <v>1492</v>
      </c>
      <c r="E5243" s="334" t="s">
        <v>1555</v>
      </c>
      <c r="F5243" s="334" t="str">
        <f t="shared" si="246"/>
        <v>Khulna OWN PNP</v>
      </c>
      <c r="G5243" s="338">
        <v>5926662</v>
      </c>
      <c r="H5243" s="336">
        <v>886350.94160676806</v>
      </c>
      <c r="I5243" s="336">
        <v>24738.326399999998</v>
      </c>
      <c r="J5243" s="336"/>
      <c r="K5243" s="336"/>
      <c r="L5243" s="337">
        <f t="shared" si="244"/>
        <v>14.955314502611555</v>
      </c>
      <c r="M5243" s="337">
        <f t="shared" si="245"/>
        <v>0.41740741078198823</v>
      </c>
    </row>
    <row r="5244" spans="1:13">
      <c r="A5244" s="334" t="s">
        <v>842</v>
      </c>
      <c r="B5244" s="334" t="s">
        <v>150</v>
      </c>
      <c r="C5244" s="334" t="s">
        <v>107</v>
      </c>
      <c r="D5244" s="334" t="s">
        <v>1492</v>
      </c>
      <c r="E5244" s="334" t="s">
        <v>1555</v>
      </c>
      <c r="F5244" s="334" t="str">
        <f t="shared" si="246"/>
        <v>Rajshahi OWN PNP</v>
      </c>
      <c r="G5244" s="338">
        <v>13240129</v>
      </c>
      <c r="H5244" s="336">
        <v>2075025.5980697218</v>
      </c>
      <c r="I5244" s="336">
        <v>45557.841599999992</v>
      </c>
      <c r="J5244" s="336"/>
      <c r="K5244" s="336"/>
      <c r="L5244" s="337">
        <f t="shared" si="244"/>
        <v>15.672246079095769</v>
      </c>
      <c r="M5244" s="337">
        <f t="shared" si="245"/>
        <v>0.34408910668468556</v>
      </c>
    </row>
    <row r="5245" spans="1:13">
      <c r="A5245" s="334" t="s">
        <v>843</v>
      </c>
      <c r="B5245" s="334" t="s">
        <v>1562</v>
      </c>
      <c r="C5245" s="334" t="s">
        <v>107</v>
      </c>
      <c r="D5245" s="334" t="s">
        <v>1537</v>
      </c>
      <c r="E5245" s="334" t="s">
        <v>1555</v>
      </c>
      <c r="F5245" s="334" t="str">
        <f t="shared" si="246"/>
        <v>Rajshahi OWN Non-PNP</v>
      </c>
      <c r="G5245" s="338">
        <v>3806135</v>
      </c>
      <c r="H5245" s="336">
        <v>695037.0836510649</v>
      </c>
      <c r="I5245" s="336">
        <v>72302.460682754434</v>
      </c>
      <c r="J5245" s="336"/>
      <c r="K5245" s="336"/>
      <c r="L5245" s="337">
        <f t="shared" si="244"/>
        <v>18.26096771793604</v>
      </c>
      <c r="M5245" s="337">
        <f t="shared" si="245"/>
        <v>1.8996294320289331</v>
      </c>
    </row>
    <row r="5246" spans="1:13">
      <c r="A5246" s="334" t="s">
        <v>844</v>
      </c>
      <c r="B5246" s="334" t="s">
        <v>1563</v>
      </c>
      <c r="C5246" s="334" t="s">
        <v>107</v>
      </c>
      <c r="D5246" s="334" t="s">
        <v>1537</v>
      </c>
      <c r="E5246" s="334" t="s">
        <v>1555</v>
      </c>
      <c r="F5246" s="334" t="str">
        <f t="shared" si="246"/>
        <v>Rajshahi OWN Non-PNP</v>
      </c>
      <c r="G5246" s="338">
        <v>4306482</v>
      </c>
      <c r="H5246" s="336">
        <v>771686.44722431945</v>
      </c>
      <c r="I5246" s="336">
        <v>17225.928</v>
      </c>
      <c r="J5246" s="336"/>
      <c r="K5246" s="336"/>
      <c r="L5246" s="337">
        <f t="shared" si="244"/>
        <v>17.919184318530053</v>
      </c>
      <c r="M5246" s="337">
        <f t="shared" si="245"/>
        <v>0.4</v>
      </c>
    </row>
    <row r="5247" spans="1:13">
      <c r="A5247" s="334" t="s">
        <v>913</v>
      </c>
      <c r="B5247" s="334" t="s">
        <v>107</v>
      </c>
      <c r="C5247" s="334" t="s">
        <v>107</v>
      </c>
      <c r="D5247" s="334" t="s">
        <v>1492</v>
      </c>
      <c r="E5247" s="334" t="s">
        <v>1555</v>
      </c>
      <c r="F5247" s="334" t="str">
        <f t="shared" si="246"/>
        <v>Rajshahi OWN PNP</v>
      </c>
      <c r="G5247" s="338">
        <v>8754107</v>
      </c>
      <c r="H5247" s="336">
        <v>1358136.4434197156</v>
      </c>
      <c r="I5247" s="336">
        <v>34041.518399999994</v>
      </c>
      <c r="J5247" s="336"/>
      <c r="K5247" s="336"/>
      <c r="L5247" s="337">
        <f t="shared" si="244"/>
        <v>15.514277394824116</v>
      </c>
      <c r="M5247" s="337">
        <f t="shared" si="245"/>
        <v>0.38886340320034918</v>
      </c>
    </row>
    <row r="5248" spans="1:13">
      <c r="A5248" s="334" t="s">
        <v>845</v>
      </c>
      <c r="B5248" s="334" t="s">
        <v>131</v>
      </c>
      <c r="C5248" s="334" t="s">
        <v>131</v>
      </c>
      <c r="D5248" s="334" t="s">
        <v>1492</v>
      </c>
      <c r="E5248" s="334" t="s">
        <v>1555</v>
      </c>
      <c r="F5248" s="334" t="str">
        <f t="shared" si="246"/>
        <v>Sylhet OWN PNP</v>
      </c>
      <c r="G5248" s="338">
        <v>16077797</v>
      </c>
      <c r="H5248" s="336">
        <v>2553087.4454147085</v>
      </c>
      <c r="I5248" s="336">
        <v>62441.589415395676</v>
      </c>
      <c r="J5248" s="336"/>
      <c r="K5248" s="336"/>
      <c r="L5248" s="337">
        <f t="shared" si="244"/>
        <v>15.879585029060314</v>
      </c>
      <c r="M5248" s="337">
        <f t="shared" si="245"/>
        <v>0.3883715500039942</v>
      </c>
    </row>
    <row r="5249" spans="1:13">
      <c r="A5249" s="334" t="s">
        <v>846</v>
      </c>
      <c r="B5249" s="334" t="s">
        <v>131</v>
      </c>
      <c r="C5249" s="334" t="s">
        <v>131</v>
      </c>
      <c r="D5249" s="334" t="s">
        <v>1492</v>
      </c>
      <c r="E5249" s="334" t="s">
        <v>1555</v>
      </c>
      <c r="F5249" s="334" t="str">
        <f t="shared" si="246"/>
        <v>Sylhet OWN PNP</v>
      </c>
      <c r="G5249" s="338">
        <v>8209038</v>
      </c>
      <c r="H5249" s="336">
        <v>1280644.3283982256</v>
      </c>
      <c r="I5249" s="336">
        <v>147868.52557806688</v>
      </c>
      <c r="J5249" s="336"/>
      <c r="K5249" s="336"/>
      <c r="L5249" s="337">
        <f t="shared" si="244"/>
        <v>15.600419055170967</v>
      </c>
      <c r="M5249" s="337">
        <f t="shared" si="245"/>
        <v>1.8012893298589541</v>
      </c>
    </row>
    <row r="5250" spans="1:13">
      <c r="A5250" s="334" t="s">
        <v>847</v>
      </c>
      <c r="B5250" s="334" t="s">
        <v>131</v>
      </c>
      <c r="C5250" s="334" t="s">
        <v>131</v>
      </c>
      <c r="D5250" s="334" t="s">
        <v>1492</v>
      </c>
      <c r="E5250" s="334" t="s">
        <v>1555</v>
      </c>
      <c r="F5250" s="334" t="str">
        <f t="shared" si="246"/>
        <v>Sylhet OWN PNP</v>
      </c>
      <c r="G5250" s="338">
        <v>6753245</v>
      </c>
      <c r="H5250" s="336">
        <v>995367.01799927652</v>
      </c>
      <c r="I5250" s="336">
        <v>-2.9103830456733704E-11</v>
      </c>
      <c r="J5250" s="336"/>
      <c r="K5250" s="336"/>
      <c r="L5250" s="337">
        <f t="shared" si="244"/>
        <v>14.73909236225365</v>
      </c>
      <c r="M5250" s="337">
        <f t="shared" si="245"/>
        <v>-4.30960678262579E-16</v>
      </c>
    </row>
    <row r="5251" spans="1:13">
      <c r="A5251" s="334" t="s">
        <v>848</v>
      </c>
      <c r="B5251" s="334" t="s">
        <v>131</v>
      </c>
      <c r="C5251" s="334" t="s">
        <v>131</v>
      </c>
      <c r="D5251" s="334" t="s">
        <v>1492</v>
      </c>
      <c r="E5251" s="334" t="s">
        <v>1555</v>
      </c>
      <c r="F5251" s="334" t="str">
        <f t="shared" si="246"/>
        <v>Sylhet OWN PNP</v>
      </c>
      <c r="G5251" s="338">
        <v>15818980</v>
      </c>
      <c r="H5251" s="336">
        <v>2652613.6651339936</v>
      </c>
      <c r="I5251" s="336">
        <v>19553.292696093486</v>
      </c>
      <c r="J5251" s="336"/>
      <c r="K5251" s="336"/>
      <c r="L5251" s="337">
        <f t="shared" ref="L5251:L5314" si="247">(H5251/G5251)*100</f>
        <v>16.768550596397453</v>
      </c>
      <c r="M5251" s="337">
        <f t="shared" ref="M5251:M5314" si="248">(I5251/G5251)*100</f>
        <v>0.12360653276060457</v>
      </c>
    </row>
    <row r="5252" spans="1:13">
      <c r="A5252" s="334" t="s">
        <v>849</v>
      </c>
      <c r="B5252" s="334" t="s">
        <v>131</v>
      </c>
      <c r="C5252" s="334" t="s">
        <v>131</v>
      </c>
      <c r="D5252" s="334" t="s">
        <v>1492</v>
      </c>
      <c r="E5252" s="334" t="s">
        <v>1555</v>
      </c>
      <c r="F5252" s="334" t="str">
        <f t="shared" ref="F5252:F5315" si="249">CONCATENATE(C5252," ",E5252," ",D5252)</f>
        <v>Sylhet OWN PNP</v>
      </c>
      <c r="G5252" s="338">
        <v>6603046</v>
      </c>
      <c r="H5252" s="336">
        <v>1060776.3897651115</v>
      </c>
      <c r="I5252" s="336">
        <v>-1.4551915228366852E-11</v>
      </c>
      <c r="J5252" s="336"/>
      <c r="K5252" s="336"/>
      <c r="L5252" s="337">
        <f t="shared" si="247"/>
        <v>16.064955321606295</v>
      </c>
      <c r="M5252" s="337">
        <f t="shared" si="248"/>
        <v>-2.203818545011931E-16</v>
      </c>
    </row>
    <row r="5253" spans="1:13">
      <c r="A5253" s="334" t="s">
        <v>850</v>
      </c>
      <c r="B5253" s="334" t="s">
        <v>131</v>
      </c>
      <c r="C5253" s="334" t="s">
        <v>131</v>
      </c>
      <c r="D5253" s="334" t="s">
        <v>1492</v>
      </c>
      <c r="E5253" s="334" t="s">
        <v>1555</v>
      </c>
      <c r="F5253" s="334" t="str">
        <f t="shared" si="249"/>
        <v>Sylhet OWN PNP</v>
      </c>
      <c r="G5253" s="338">
        <v>11628386</v>
      </c>
      <c r="H5253" s="336">
        <v>1825469.0153885102</v>
      </c>
      <c r="I5253" s="336">
        <v>145531.93246692017</v>
      </c>
      <c r="J5253" s="336"/>
      <c r="K5253" s="336"/>
      <c r="L5253" s="337">
        <f t="shared" si="247"/>
        <v>15.698386821597685</v>
      </c>
      <c r="M5253" s="337">
        <f t="shared" si="248"/>
        <v>1.2515230614714732</v>
      </c>
    </row>
    <row r="5254" spans="1:13">
      <c r="A5254" s="334" t="s">
        <v>851</v>
      </c>
      <c r="B5254" s="334" t="s">
        <v>908</v>
      </c>
      <c r="C5254" s="334" t="s">
        <v>131</v>
      </c>
      <c r="D5254" s="334" t="s">
        <v>1492</v>
      </c>
      <c r="E5254" s="334" t="s">
        <v>1555</v>
      </c>
      <c r="F5254" s="334" t="str">
        <f t="shared" si="249"/>
        <v>Sylhet OWN PNP</v>
      </c>
      <c r="G5254" s="338">
        <v>6832474</v>
      </c>
      <c r="H5254" s="336">
        <v>1083787.7380054332</v>
      </c>
      <c r="I5254" s="336">
        <v>36769.635261476986</v>
      </c>
      <c r="J5254" s="336"/>
      <c r="K5254" s="336"/>
      <c r="L5254" s="337">
        <f t="shared" si="247"/>
        <v>15.862303142396639</v>
      </c>
      <c r="M5254" s="337">
        <f t="shared" si="248"/>
        <v>0.53815990022760407</v>
      </c>
    </row>
    <row r="5255" spans="1:13">
      <c r="A5255" s="334" t="s">
        <v>75</v>
      </c>
      <c r="B5255" s="334" t="s">
        <v>76</v>
      </c>
      <c r="C5255" s="334" t="s">
        <v>195</v>
      </c>
      <c r="D5255" s="334" t="s">
        <v>1537</v>
      </c>
      <c r="E5255" s="334" t="s">
        <v>1041</v>
      </c>
      <c r="F5255" s="334" t="str">
        <f t="shared" si="249"/>
        <v>Chattogram FR Non-PNP</v>
      </c>
      <c r="G5255" s="338">
        <v>1943974</v>
      </c>
      <c r="H5255" s="336">
        <v>361153.38747792237</v>
      </c>
      <c r="I5255" s="336">
        <v>7775.8959999999997</v>
      </c>
      <c r="J5255" s="336"/>
      <c r="K5255" s="336"/>
      <c r="L5255" s="337">
        <f t="shared" si="247"/>
        <v>18.578097622597955</v>
      </c>
      <c r="M5255" s="337">
        <f t="shared" si="248"/>
        <v>0.4</v>
      </c>
    </row>
    <row r="5256" spans="1:13">
      <c r="A5256" s="334" t="s">
        <v>120</v>
      </c>
      <c r="B5256" s="334" t="s">
        <v>52</v>
      </c>
      <c r="C5256" s="334" t="s">
        <v>52</v>
      </c>
      <c r="D5256" s="334" t="s">
        <v>1537</v>
      </c>
      <c r="E5256" s="334" t="s">
        <v>1041</v>
      </c>
      <c r="F5256" s="334" t="str">
        <f t="shared" si="249"/>
        <v>Dhaka FR Non-PNP</v>
      </c>
      <c r="G5256" s="338">
        <v>3584999</v>
      </c>
      <c r="H5256" s="336">
        <v>604216.47034193773</v>
      </c>
      <c r="I5256" s="336">
        <v>14339.996000000001</v>
      </c>
      <c r="J5256" s="336"/>
      <c r="K5256" s="336"/>
      <c r="L5256" s="337">
        <f t="shared" si="247"/>
        <v>16.854020610380584</v>
      </c>
      <c r="M5256" s="337">
        <f t="shared" si="248"/>
        <v>0.4</v>
      </c>
    </row>
    <row r="5257" spans="1:13">
      <c r="A5257" s="334" t="s">
        <v>89</v>
      </c>
      <c r="B5257" s="334" t="s">
        <v>52</v>
      </c>
      <c r="C5257" s="334" t="s">
        <v>52</v>
      </c>
      <c r="D5257" s="334" t="s">
        <v>1537</v>
      </c>
      <c r="E5257" s="334" t="s">
        <v>1041</v>
      </c>
      <c r="F5257" s="334" t="str">
        <f t="shared" si="249"/>
        <v>Dhaka FR Non-PNP</v>
      </c>
      <c r="G5257" s="338">
        <v>2739044</v>
      </c>
      <c r="H5257" s="336">
        <v>430540.47908321739</v>
      </c>
      <c r="I5257" s="336">
        <v>10956.175999999999</v>
      </c>
      <c r="J5257" s="336"/>
      <c r="K5257" s="336"/>
      <c r="L5257" s="337">
        <f t="shared" si="247"/>
        <v>15.718640484899746</v>
      </c>
      <c r="M5257" s="337">
        <f t="shared" si="248"/>
        <v>0.4</v>
      </c>
    </row>
    <row r="5258" spans="1:13">
      <c r="A5258" s="334" t="s">
        <v>87</v>
      </c>
      <c r="B5258" s="334" t="s">
        <v>52</v>
      </c>
      <c r="C5258" s="334" t="s">
        <v>52</v>
      </c>
      <c r="D5258" s="334" t="s">
        <v>1537</v>
      </c>
      <c r="E5258" s="334" t="s">
        <v>1041</v>
      </c>
      <c r="F5258" s="334" t="str">
        <f t="shared" si="249"/>
        <v>Dhaka FR Non-PNP</v>
      </c>
      <c r="G5258" s="338">
        <v>4531027</v>
      </c>
      <c r="H5258" s="336">
        <v>733674.82076525793</v>
      </c>
      <c r="I5258" s="336">
        <v>18124.108</v>
      </c>
      <c r="J5258" s="336"/>
      <c r="K5258" s="336"/>
      <c r="L5258" s="337">
        <f t="shared" si="247"/>
        <v>16.192241201945119</v>
      </c>
      <c r="M5258" s="337">
        <f t="shared" si="248"/>
        <v>0.4</v>
      </c>
    </row>
    <row r="5259" spans="1:13">
      <c r="A5259" s="334" t="s">
        <v>555</v>
      </c>
      <c r="B5259" s="334" t="s">
        <v>52</v>
      </c>
      <c r="C5259" s="334" t="s">
        <v>52</v>
      </c>
      <c r="D5259" s="334" t="s">
        <v>1537</v>
      </c>
      <c r="E5259" s="334" t="s">
        <v>1041</v>
      </c>
      <c r="F5259" s="334" t="str">
        <f t="shared" si="249"/>
        <v>Dhaka FR Non-PNP</v>
      </c>
      <c r="G5259" s="338">
        <v>1585587</v>
      </c>
      <c r="H5259" s="336">
        <v>262947.27696887258</v>
      </c>
      <c r="I5259" s="336">
        <v>-7.2759576141834259E-12</v>
      </c>
      <c r="J5259" s="336"/>
      <c r="K5259" s="336"/>
      <c r="L5259" s="337">
        <f t="shared" si="247"/>
        <v>16.583591879150912</v>
      </c>
      <c r="M5259" s="337">
        <f t="shared" si="248"/>
        <v>-4.5888100836998705E-16</v>
      </c>
    </row>
    <row r="5260" spans="1:13">
      <c r="A5260" s="334" t="s">
        <v>53</v>
      </c>
      <c r="B5260" s="334" t="s">
        <v>52</v>
      </c>
      <c r="C5260" s="334" t="s">
        <v>52</v>
      </c>
      <c r="D5260" s="334" t="s">
        <v>1492</v>
      </c>
      <c r="E5260" s="334" t="s">
        <v>1041</v>
      </c>
      <c r="F5260" s="334" t="str">
        <f t="shared" si="249"/>
        <v>Dhaka FR PNP</v>
      </c>
      <c r="G5260" s="338">
        <v>5943797</v>
      </c>
      <c r="H5260" s="336">
        <v>943253.93210699561</v>
      </c>
      <c r="I5260" s="336">
        <v>63069.734824446554</v>
      </c>
      <c r="J5260" s="336"/>
      <c r="K5260" s="336"/>
      <c r="L5260" s="337">
        <f t="shared" si="247"/>
        <v>15.869551603242767</v>
      </c>
      <c r="M5260" s="337">
        <f t="shared" si="248"/>
        <v>1.0611017641491887</v>
      </c>
    </row>
    <row r="5261" spans="1:13">
      <c r="A5261" s="334" t="s">
        <v>434</v>
      </c>
      <c r="B5261" s="334" t="s">
        <v>52</v>
      </c>
      <c r="C5261" s="334" t="s">
        <v>52</v>
      </c>
      <c r="D5261" s="334" t="s">
        <v>1537</v>
      </c>
      <c r="E5261" s="334" t="s">
        <v>1041</v>
      </c>
      <c r="F5261" s="334" t="str">
        <f t="shared" si="249"/>
        <v>Dhaka FR Non-PNP</v>
      </c>
      <c r="G5261" s="338">
        <v>3175689</v>
      </c>
      <c r="H5261" s="336">
        <v>488601.00920399837</v>
      </c>
      <c r="I5261" s="336">
        <v>12702.755999999999</v>
      </c>
      <c r="J5261" s="336"/>
      <c r="K5261" s="336"/>
      <c r="L5261" s="337">
        <f t="shared" si="247"/>
        <v>15.385669352508963</v>
      </c>
      <c r="M5261" s="337">
        <f t="shared" si="248"/>
        <v>0.4</v>
      </c>
    </row>
    <row r="5262" spans="1:13">
      <c r="A5262" s="334" t="s">
        <v>565</v>
      </c>
      <c r="B5262" s="334" t="s">
        <v>52</v>
      </c>
      <c r="C5262" s="334" t="s">
        <v>52</v>
      </c>
      <c r="D5262" s="334" t="s">
        <v>1537</v>
      </c>
      <c r="E5262" s="334" t="s">
        <v>1041</v>
      </c>
      <c r="F5262" s="334" t="str">
        <f t="shared" si="249"/>
        <v>Dhaka FR Non-PNP</v>
      </c>
      <c r="G5262" s="338">
        <v>3169437</v>
      </c>
      <c r="H5262" s="336">
        <v>518391.05209318787</v>
      </c>
      <c r="I5262" s="336">
        <v>12677.748</v>
      </c>
      <c r="J5262" s="336"/>
      <c r="K5262" s="336"/>
      <c r="L5262" s="337">
        <f t="shared" si="247"/>
        <v>16.355934889798657</v>
      </c>
      <c r="M5262" s="337">
        <f t="shared" si="248"/>
        <v>0.4</v>
      </c>
    </row>
    <row r="5263" spans="1:13">
      <c r="A5263" s="334" t="s">
        <v>500</v>
      </c>
      <c r="B5263" s="334" t="s">
        <v>52</v>
      </c>
      <c r="C5263" s="334" t="s">
        <v>52</v>
      </c>
      <c r="D5263" s="334" t="s">
        <v>1537</v>
      </c>
      <c r="E5263" s="334" t="s">
        <v>1041</v>
      </c>
      <c r="F5263" s="334" t="str">
        <f t="shared" si="249"/>
        <v>Dhaka FR Non-PNP</v>
      </c>
      <c r="G5263" s="338">
        <v>1627102</v>
      </c>
      <c r="H5263" s="336">
        <v>266895.10004037368</v>
      </c>
      <c r="I5263" s="336">
        <v>6508.4080000000004</v>
      </c>
      <c r="J5263" s="336"/>
      <c r="K5263" s="336"/>
      <c r="L5263" s="337">
        <f t="shared" si="247"/>
        <v>16.403095813315556</v>
      </c>
      <c r="M5263" s="337">
        <f t="shared" si="248"/>
        <v>0.4</v>
      </c>
    </row>
    <row r="5264" spans="1:13">
      <c r="A5264" s="334" t="s">
        <v>492</v>
      </c>
      <c r="B5264" s="334" t="s">
        <v>189</v>
      </c>
      <c r="C5264" s="334" t="s">
        <v>189</v>
      </c>
      <c r="D5264" s="334" t="s">
        <v>1537</v>
      </c>
      <c r="E5264" s="334" t="s">
        <v>1041</v>
      </c>
      <c r="F5264" s="334" t="str">
        <f t="shared" si="249"/>
        <v>Barishal FR Non-PNP</v>
      </c>
      <c r="G5264" s="338">
        <v>2492074</v>
      </c>
      <c r="H5264" s="336">
        <v>331923.00420853647</v>
      </c>
      <c r="I5264" s="336">
        <v>9968.2960000000003</v>
      </c>
      <c r="J5264" s="336"/>
      <c r="K5264" s="336"/>
      <c r="L5264" s="337">
        <f t="shared" si="247"/>
        <v>13.31914719260088</v>
      </c>
      <c r="M5264" s="337">
        <f t="shared" si="248"/>
        <v>0.4</v>
      </c>
    </row>
    <row r="5265" spans="1:13">
      <c r="A5265" s="334" t="s">
        <v>613</v>
      </c>
      <c r="B5265" s="334" t="s">
        <v>153</v>
      </c>
      <c r="C5265" s="334" t="s">
        <v>18</v>
      </c>
      <c r="D5265" s="334" t="s">
        <v>1537</v>
      </c>
      <c r="E5265" s="334" t="s">
        <v>1041</v>
      </c>
      <c r="F5265" s="334" t="str">
        <f t="shared" si="249"/>
        <v>Mymensingh FR Non-PNP</v>
      </c>
      <c r="G5265" s="338">
        <v>3958751</v>
      </c>
      <c r="H5265" s="336">
        <v>687581.50547114853</v>
      </c>
      <c r="I5265" s="336">
        <v>15835.004000000001</v>
      </c>
      <c r="J5265" s="336"/>
      <c r="K5265" s="336"/>
      <c r="L5265" s="337">
        <f t="shared" si="247"/>
        <v>17.368647471668424</v>
      </c>
      <c r="M5265" s="337">
        <f t="shared" si="248"/>
        <v>0.4</v>
      </c>
    </row>
    <row r="5266" spans="1:13">
      <c r="A5266" s="334" t="s">
        <v>498</v>
      </c>
      <c r="B5266" s="334" t="s">
        <v>455</v>
      </c>
      <c r="C5266" s="334" t="s">
        <v>195</v>
      </c>
      <c r="D5266" s="334" t="s">
        <v>1537</v>
      </c>
      <c r="E5266" s="334" t="s">
        <v>1041</v>
      </c>
      <c r="F5266" s="334" t="str">
        <f t="shared" si="249"/>
        <v>Chattogram FR Non-PNP</v>
      </c>
      <c r="G5266" s="338">
        <v>5004940</v>
      </c>
      <c r="H5266" s="336">
        <v>897929.94429183961</v>
      </c>
      <c r="I5266" s="336">
        <v>20019.760000000002</v>
      </c>
      <c r="J5266" s="336"/>
      <c r="K5266" s="336"/>
      <c r="L5266" s="337">
        <f t="shared" si="247"/>
        <v>17.940873303013415</v>
      </c>
      <c r="M5266" s="337">
        <f t="shared" si="248"/>
        <v>0.4</v>
      </c>
    </row>
    <row r="5267" spans="1:13">
      <c r="A5267" s="334" t="s">
        <v>528</v>
      </c>
      <c r="B5267" s="334" t="s">
        <v>18</v>
      </c>
      <c r="C5267" s="334" t="s">
        <v>18</v>
      </c>
      <c r="D5267" s="334" t="s">
        <v>1537</v>
      </c>
      <c r="E5267" s="334" t="s">
        <v>1041</v>
      </c>
      <c r="F5267" s="334" t="str">
        <f t="shared" si="249"/>
        <v>Mymensingh FR Non-PNP</v>
      </c>
      <c r="G5267" s="338">
        <v>4597427</v>
      </c>
      <c r="H5267" s="336">
        <v>660914.43741489167</v>
      </c>
      <c r="I5267" s="336">
        <v>18389.707999999999</v>
      </c>
      <c r="J5267" s="336"/>
      <c r="K5267" s="336"/>
      <c r="L5267" s="337">
        <f t="shared" si="247"/>
        <v>14.375746203580647</v>
      </c>
      <c r="M5267" s="337">
        <f t="shared" si="248"/>
        <v>0.4</v>
      </c>
    </row>
    <row r="5268" spans="1:13">
      <c r="A5268" s="334" t="s">
        <v>561</v>
      </c>
      <c r="B5268" s="334" t="s">
        <v>79</v>
      </c>
      <c r="C5268" s="334" t="s">
        <v>52</v>
      </c>
      <c r="D5268" s="334" t="s">
        <v>1537</v>
      </c>
      <c r="E5268" s="334" t="s">
        <v>1041</v>
      </c>
      <c r="F5268" s="334" t="str">
        <f t="shared" si="249"/>
        <v>Dhaka FR Non-PNP</v>
      </c>
      <c r="G5268" s="338">
        <v>2951608</v>
      </c>
      <c r="H5268" s="336">
        <v>484533.82184518623</v>
      </c>
      <c r="I5268" s="336">
        <v>-1.4551915228366852E-11</v>
      </c>
      <c r="J5268" s="336"/>
      <c r="K5268" s="336"/>
      <c r="L5268" s="337">
        <f t="shared" si="247"/>
        <v>16.415927245257034</v>
      </c>
      <c r="M5268" s="337">
        <f t="shared" si="248"/>
        <v>-4.9301652619070183E-16</v>
      </c>
    </row>
    <row r="5269" spans="1:13">
      <c r="A5269" s="334" t="s">
        <v>91</v>
      </c>
      <c r="B5269" s="334" t="s">
        <v>52</v>
      </c>
      <c r="C5269" s="334" t="s">
        <v>52</v>
      </c>
      <c r="D5269" s="334" t="s">
        <v>1537</v>
      </c>
      <c r="E5269" s="334" t="s">
        <v>1041</v>
      </c>
      <c r="F5269" s="334" t="str">
        <f t="shared" si="249"/>
        <v>Dhaka FR Non-PNP</v>
      </c>
      <c r="G5269" s="338">
        <v>4555085</v>
      </c>
      <c r="H5269" s="336">
        <v>728603.30086444982</v>
      </c>
      <c r="I5269" s="336">
        <v>18220.34</v>
      </c>
      <c r="J5269" s="336"/>
      <c r="K5269" s="336"/>
      <c r="L5269" s="337">
        <f t="shared" si="247"/>
        <v>15.99538320063072</v>
      </c>
      <c r="M5269" s="337">
        <f t="shared" si="248"/>
        <v>0.4</v>
      </c>
    </row>
    <row r="5270" spans="1:13">
      <c r="A5270" s="334" t="s">
        <v>49</v>
      </c>
      <c r="B5270" s="334" t="s">
        <v>52</v>
      </c>
      <c r="C5270" s="334" t="s">
        <v>52</v>
      </c>
      <c r="D5270" s="334" t="s">
        <v>1537</v>
      </c>
      <c r="E5270" s="334" t="s">
        <v>1041</v>
      </c>
      <c r="F5270" s="334" t="str">
        <f t="shared" si="249"/>
        <v>Dhaka FR Non-PNP</v>
      </c>
      <c r="G5270" s="338">
        <v>3209092</v>
      </c>
      <c r="H5270" s="336">
        <v>501085.34920354374</v>
      </c>
      <c r="I5270" s="336">
        <v>12836.368</v>
      </c>
      <c r="J5270" s="336"/>
      <c r="K5270" s="336"/>
      <c r="L5270" s="337">
        <f t="shared" si="247"/>
        <v>15.614552315843353</v>
      </c>
      <c r="M5270" s="337">
        <f t="shared" si="248"/>
        <v>0.4</v>
      </c>
    </row>
    <row r="5271" spans="1:13">
      <c r="A5271" s="334" t="s">
        <v>69</v>
      </c>
      <c r="B5271" s="334" t="s">
        <v>52</v>
      </c>
      <c r="C5271" s="334" t="s">
        <v>52</v>
      </c>
      <c r="D5271" s="334" t="s">
        <v>1537</v>
      </c>
      <c r="E5271" s="334" t="s">
        <v>1041</v>
      </c>
      <c r="F5271" s="334" t="str">
        <f t="shared" si="249"/>
        <v>Dhaka FR Non-PNP</v>
      </c>
      <c r="G5271" s="338">
        <v>2847243</v>
      </c>
      <c r="H5271" s="336">
        <v>469297.9129472702</v>
      </c>
      <c r="I5271" s="336">
        <v>11388.972</v>
      </c>
      <c r="J5271" s="336"/>
      <c r="K5271" s="336"/>
      <c r="L5271" s="337">
        <f t="shared" si="247"/>
        <v>16.482538123625915</v>
      </c>
      <c r="M5271" s="337">
        <f t="shared" si="248"/>
        <v>0.4</v>
      </c>
    </row>
    <row r="5272" spans="1:13">
      <c r="A5272" s="334" t="s">
        <v>472</v>
      </c>
      <c r="B5272" s="334" t="s">
        <v>52</v>
      </c>
      <c r="C5272" s="334" t="s">
        <v>52</v>
      </c>
      <c r="D5272" s="334" t="s">
        <v>1492</v>
      </c>
      <c r="E5272" s="334" t="s">
        <v>1041</v>
      </c>
      <c r="F5272" s="334" t="str">
        <f t="shared" si="249"/>
        <v>Dhaka FR PNP</v>
      </c>
      <c r="G5272" s="338">
        <v>2978644</v>
      </c>
      <c r="H5272" s="336">
        <v>507213.40382164216</v>
      </c>
      <c r="I5272" s="336">
        <v>11914.576000000001</v>
      </c>
      <c r="J5272" s="336"/>
      <c r="K5272" s="336"/>
      <c r="L5272" s="337">
        <f t="shared" si="247"/>
        <v>17.028332483561048</v>
      </c>
      <c r="M5272" s="337">
        <f t="shared" si="248"/>
        <v>0.4</v>
      </c>
    </row>
    <row r="5273" spans="1:13">
      <c r="A5273" s="334" t="s">
        <v>125</v>
      </c>
      <c r="B5273" s="334" t="s">
        <v>52</v>
      </c>
      <c r="C5273" s="334" t="s">
        <v>52</v>
      </c>
      <c r="D5273" s="334" t="s">
        <v>1537</v>
      </c>
      <c r="E5273" s="334" t="s">
        <v>1041</v>
      </c>
      <c r="F5273" s="334" t="str">
        <f t="shared" si="249"/>
        <v>Dhaka FR Non-PNP</v>
      </c>
      <c r="G5273" s="338">
        <v>2756034</v>
      </c>
      <c r="H5273" s="336">
        <v>488870.65336951101</v>
      </c>
      <c r="I5273" s="336">
        <v>11024.136</v>
      </c>
      <c r="J5273" s="336"/>
      <c r="K5273" s="336"/>
      <c r="L5273" s="337">
        <f t="shared" si="247"/>
        <v>17.738193845558907</v>
      </c>
      <c r="M5273" s="337">
        <f t="shared" si="248"/>
        <v>0.4</v>
      </c>
    </row>
    <row r="5274" spans="1:13">
      <c r="A5274" s="334" t="s">
        <v>85</v>
      </c>
      <c r="B5274" s="334" t="s">
        <v>79</v>
      </c>
      <c r="C5274" s="334" t="s">
        <v>52</v>
      </c>
      <c r="D5274" s="334" t="s">
        <v>1537</v>
      </c>
      <c r="E5274" s="334" t="s">
        <v>1041</v>
      </c>
      <c r="F5274" s="334" t="str">
        <f t="shared" si="249"/>
        <v>Dhaka FR Non-PNP</v>
      </c>
      <c r="G5274" s="338">
        <v>4665899</v>
      </c>
      <c r="H5274" s="336">
        <v>575722.67541252845</v>
      </c>
      <c r="I5274" s="336">
        <v>0</v>
      </c>
      <c r="J5274" s="336"/>
      <c r="K5274" s="336"/>
      <c r="L5274" s="337">
        <f t="shared" si="247"/>
        <v>12.338944229451354</v>
      </c>
      <c r="M5274" s="337">
        <f t="shared" si="248"/>
        <v>0</v>
      </c>
    </row>
    <row r="5275" spans="1:13">
      <c r="A5275" s="334" t="s">
        <v>71</v>
      </c>
      <c r="B5275" s="334" t="s">
        <v>52</v>
      </c>
      <c r="C5275" s="334" t="s">
        <v>52</v>
      </c>
      <c r="D5275" s="334" t="s">
        <v>1537</v>
      </c>
      <c r="E5275" s="334" t="s">
        <v>1041</v>
      </c>
      <c r="F5275" s="334" t="str">
        <f t="shared" si="249"/>
        <v>Dhaka FR Non-PNP</v>
      </c>
      <c r="G5275" s="338">
        <v>4325830</v>
      </c>
      <c r="H5275" s="336">
        <v>715558.29699203209</v>
      </c>
      <c r="I5275" s="336">
        <v>17303.32</v>
      </c>
      <c r="J5275" s="336"/>
      <c r="K5275" s="336"/>
      <c r="L5275" s="337">
        <f t="shared" si="247"/>
        <v>16.541526065333869</v>
      </c>
      <c r="M5275" s="337">
        <f t="shared" si="248"/>
        <v>0.4</v>
      </c>
    </row>
    <row r="5276" spans="1:13">
      <c r="A5276" s="334" t="s">
        <v>145</v>
      </c>
      <c r="B5276" s="334" t="s">
        <v>52</v>
      </c>
      <c r="C5276" s="334" t="s">
        <v>52</v>
      </c>
      <c r="D5276" s="334" t="s">
        <v>1537</v>
      </c>
      <c r="E5276" s="334" t="s">
        <v>1041</v>
      </c>
      <c r="F5276" s="334" t="str">
        <f t="shared" si="249"/>
        <v>Dhaka FR Non-PNP</v>
      </c>
      <c r="G5276" s="338">
        <v>2129516</v>
      </c>
      <c r="H5276" s="336">
        <v>357069.46404149756</v>
      </c>
      <c r="I5276" s="336">
        <v>8518.0640000000003</v>
      </c>
      <c r="J5276" s="336"/>
      <c r="K5276" s="336"/>
      <c r="L5276" s="337">
        <f t="shared" si="247"/>
        <v>16.767634713310329</v>
      </c>
      <c r="M5276" s="337">
        <f t="shared" si="248"/>
        <v>0.4</v>
      </c>
    </row>
    <row r="5277" spans="1:13">
      <c r="A5277" s="334" t="s">
        <v>247</v>
      </c>
      <c r="B5277" s="334" t="s">
        <v>52</v>
      </c>
      <c r="C5277" s="334" t="s">
        <v>52</v>
      </c>
      <c r="D5277" s="334" t="s">
        <v>1537</v>
      </c>
      <c r="E5277" s="334" t="s">
        <v>1041</v>
      </c>
      <c r="F5277" s="334" t="str">
        <f t="shared" si="249"/>
        <v>Dhaka FR Non-PNP</v>
      </c>
      <c r="G5277" s="338">
        <v>1243591</v>
      </c>
      <c r="H5277" s="336">
        <v>155180.91637712828</v>
      </c>
      <c r="I5277" s="336">
        <v>4974.3640000000005</v>
      </c>
      <c r="J5277" s="336"/>
      <c r="K5277" s="336"/>
      <c r="L5277" s="337">
        <f t="shared" si="247"/>
        <v>12.47845283353838</v>
      </c>
      <c r="M5277" s="337">
        <f t="shared" si="248"/>
        <v>0.4</v>
      </c>
    </row>
    <row r="5278" spans="1:13">
      <c r="A5278" s="334" t="s">
        <v>426</v>
      </c>
      <c r="B5278" s="334" t="s">
        <v>52</v>
      </c>
      <c r="C5278" s="334" t="s">
        <v>52</v>
      </c>
      <c r="D5278" s="334" t="s">
        <v>1537</v>
      </c>
      <c r="E5278" s="334" t="s">
        <v>1041</v>
      </c>
      <c r="F5278" s="334" t="str">
        <f t="shared" si="249"/>
        <v>Dhaka FR Non-PNP</v>
      </c>
      <c r="G5278" s="338">
        <v>1350417</v>
      </c>
      <c r="H5278" s="336">
        <v>204500.95934689496</v>
      </c>
      <c r="I5278" s="336">
        <v>5401.6679999999997</v>
      </c>
      <c r="J5278" s="336"/>
      <c r="K5278" s="336"/>
      <c r="L5278" s="337">
        <f t="shared" si="247"/>
        <v>15.143541539161234</v>
      </c>
      <c r="M5278" s="337">
        <f t="shared" si="248"/>
        <v>0.4</v>
      </c>
    </row>
    <row r="5279" spans="1:13">
      <c r="A5279" s="334" t="s">
        <v>490</v>
      </c>
      <c r="B5279" s="334" t="s">
        <v>362</v>
      </c>
      <c r="C5279" s="334" t="s">
        <v>52</v>
      </c>
      <c r="D5279" s="334" t="s">
        <v>1537</v>
      </c>
      <c r="E5279" s="334" t="s">
        <v>1041</v>
      </c>
      <c r="F5279" s="334" t="str">
        <f t="shared" si="249"/>
        <v>Dhaka FR Non-PNP</v>
      </c>
      <c r="G5279" s="338">
        <v>2681218</v>
      </c>
      <c r="H5279" s="336">
        <v>435426.18709560903</v>
      </c>
      <c r="I5279" s="336">
        <v>10724.871999999999</v>
      </c>
      <c r="J5279" s="336"/>
      <c r="K5279" s="336"/>
      <c r="L5279" s="337">
        <f t="shared" si="247"/>
        <v>16.239865132026154</v>
      </c>
      <c r="M5279" s="337">
        <f t="shared" si="248"/>
        <v>0.4</v>
      </c>
    </row>
    <row r="5280" spans="1:13">
      <c r="A5280" s="334" t="s">
        <v>73</v>
      </c>
      <c r="B5280" s="334" t="s">
        <v>52</v>
      </c>
      <c r="C5280" s="334" t="s">
        <v>52</v>
      </c>
      <c r="D5280" s="334" t="s">
        <v>1537</v>
      </c>
      <c r="E5280" s="334" t="s">
        <v>1041</v>
      </c>
      <c r="F5280" s="334" t="str">
        <f t="shared" si="249"/>
        <v>Dhaka FR Non-PNP</v>
      </c>
      <c r="G5280" s="338">
        <v>3178337</v>
      </c>
      <c r="H5280" s="336">
        <v>539946.12424831023</v>
      </c>
      <c r="I5280" s="336">
        <v>7789.0033729099669</v>
      </c>
      <c r="J5280" s="336"/>
      <c r="K5280" s="336"/>
      <c r="L5280" s="337">
        <f t="shared" si="247"/>
        <v>16.988322013943463</v>
      </c>
      <c r="M5280" s="337">
        <f t="shared" si="248"/>
        <v>0.2450653713847829</v>
      </c>
    </row>
    <row r="5281" spans="1:13">
      <c r="A5281" s="334" t="s">
        <v>261</v>
      </c>
      <c r="B5281" s="334" t="s">
        <v>52</v>
      </c>
      <c r="C5281" s="334" t="s">
        <v>52</v>
      </c>
      <c r="D5281" s="334" t="s">
        <v>1537</v>
      </c>
      <c r="E5281" s="334" t="s">
        <v>1041</v>
      </c>
      <c r="F5281" s="334" t="str">
        <f t="shared" si="249"/>
        <v>Dhaka FR Non-PNP</v>
      </c>
      <c r="G5281" s="338">
        <v>1132595</v>
      </c>
      <c r="H5281" s="336">
        <v>158642.99833385408</v>
      </c>
      <c r="I5281" s="336">
        <v>4530.38</v>
      </c>
      <c r="J5281" s="336"/>
      <c r="K5281" s="336"/>
      <c r="L5281" s="337">
        <f t="shared" si="247"/>
        <v>14.007036790190144</v>
      </c>
      <c r="M5281" s="337">
        <f t="shared" si="248"/>
        <v>0.4</v>
      </c>
    </row>
    <row r="5282" spans="1:13">
      <c r="A5282" s="334" t="s">
        <v>43</v>
      </c>
      <c r="B5282" s="334" t="s">
        <v>48</v>
      </c>
      <c r="C5282" s="334" t="s">
        <v>18</v>
      </c>
      <c r="D5282" s="334" t="s">
        <v>1537</v>
      </c>
      <c r="E5282" s="334" t="s">
        <v>1041</v>
      </c>
      <c r="F5282" s="334" t="str">
        <f t="shared" si="249"/>
        <v>Mymensingh FR Non-PNP</v>
      </c>
      <c r="G5282" s="338">
        <v>3485656</v>
      </c>
      <c r="H5282" s="336">
        <v>526476.34963530698</v>
      </c>
      <c r="I5282" s="336">
        <v>45805.016945207695</v>
      </c>
      <c r="J5282" s="336"/>
      <c r="K5282" s="336"/>
      <c r="L5282" s="337">
        <f t="shared" si="247"/>
        <v>15.104082262716314</v>
      </c>
      <c r="M5282" s="337">
        <f t="shared" si="248"/>
        <v>1.3141003284663688</v>
      </c>
    </row>
    <row r="5283" spans="1:13">
      <c r="A5283" s="334" t="s">
        <v>57</v>
      </c>
      <c r="B5283" s="334" t="s">
        <v>52</v>
      </c>
      <c r="C5283" s="334" t="s">
        <v>52</v>
      </c>
      <c r="D5283" s="334" t="s">
        <v>1537</v>
      </c>
      <c r="E5283" s="334" t="s">
        <v>1041</v>
      </c>
      <c r="F5283" s="334" t="str">
        <f t="shared" si="249"/>
        <v>Dhaka FR Non-PNP</v>
      </c>
      <c r="G5283" s="338">
        <v>1159103</v>
      </c>
      <c r="H5283" s="336">
        <v>185559.09361859103</v>
      </c>
      <c r="I5283" s="336">
        <v>4636.4120000000003</v>
      </c>
      <c r="J5283" s="336"/>
      <c r="K5283" s="336"/>
      <c r="L5283" s="337">
        <f t="shared" si="247"/>
        <v>16.008852847295799</v>
      </c>
      <c r="M5283" s="337">
        <f t="shared" si="248"/>
        <v>0.4</v>
      </c>
    </row>
    <row r="5284" spans="1:13">
      <c r="A5284" s="334" t="s">
        <v>275</v>
      </c>
      <c r="B5284" s="334" t="s">
        <v>52</v>
      </c>
      <c r="C5284" s="334" t="s">
        <v>52</v>
      </c>
      <c r="D5284" s="334" t="s">
        <v>1537</v>
      </c>
      <c r="E5284" s="334" t="s">
        <v>1041</v>
      </c>
      <c r="F5284" s="334" t="str">
        <f t="shared" si="249"/>
        <v>Dhaka FR Non-PNP</v>
      </c>
      <c r="G5284" s="338">
        <v>1809370</v>
      </c>
      <c r="H5284" s="336">
        <v>305035.03340325272</v>
      </c>
      <c r="I5284" s="336">
        <v>7237.4800000000005</v>
      </c>
      <c r="J5284" s="336"/>
      <c r="K5284" s="336"/>
      <c r="L5284" s="337">
        <f t="shared" si="247"/>
        <v>16.858632198127122</v>
      </c>
      <c r="M5284" s="337">
        <f t="shared" si="248"/>
        <v>0.4</v>
      </c>
    </row>
    <row r="5285" spans="1:13">
      <c r="A5285" s="334" t="s">
        <v>440</v>
      </c>
      <c r="B5285" s="334" t="s">
        <v>52</v>
      </c>
      <c r="C5285" s="334" t="s">
        <v>52</v>
      </c>
      <c r="D5285" s="334" t="s">
        <v>1537</v>
      </c>
      <c r="E5285" s="334" t="s">
        <v>1041</v>
      </c>
      <c r="F5285" s="334" t="str">
        <f t="shared" si="249"/>
        <v>Dhaka FR Non-PNP</v>
      </c>
      <c r="G5285" s="338">
        <v>2405273</v>
      </c>
      <c r="H5285" s="336">
        <v>414394.26232288248</v>
      </c>
      <c r="I5285" s="336">
        <v>9621.0920000000006</v>
      </c>
      <c r="J5285" s="336"/>
      <c r="K5285" s="336"/>
      <c r="L5285" s="337">
        <f t="shared" si="247"/>
        <v>17.228574981837092</v>
      </c>
      <c r="M5285" s="337">
        <f t="shared" si="248"/>
        <v>0.4</v>
      </c>
    </row>
    <row r="5286" spans="1:13">
      <c r="A5286" s="334" t="s">
        <v>393</v>
      </c>
      <c r="B5286" s="334" t="s">
        <v>52</v>
      </c>
      <c r="C5286" s="334" t="s">
        <v>52</v>
      </c>
      <c r="D5286" s="334" t="s">
        <v>1537</v>
      </c>
      <c r="E5286" s="334" t="s">
        <v>1041</v>
      </c>
      <c r="F5286" s="334" t="str">
        <f t="shared" si="249"/>
        <v>Dhaka FR Non-PNP</v>
      </c>
      <c r="G5286" s="338">
        <v>1640775</v>
      </c>
      <c r="H5286" s="336">
        <v>280621.3775198987</v>
      </c>
      <c r="I5286" s="336">
        <v>6563.1</v>
      </c>
      <c r="J5286" s="336"/>
      <c r="K5286" s="336"/>
      <c r="L5286" s="337">
        <f t="shared" si="247"/>
        <v>17.102977405183449</v>
      </c>
      <c r="M5286" s="337">
        <f t="shared" si="248"/>
        <v>0.4</v>
      </c>
    </row>
    <row r="5287" spans="1:13">
      <c r="A5287" s="334" t="s">
        <v>563</v>
      </c>
      <c r="B5287" s="334" t="s">
        <v>52</v>
      </c>
      <c r="C5287" s="334" t="s">
        <v>52</v>
      </c>
      <c r="D5287" s="334" t="s">
        <v>1537</v>
      </c>
      <c r="E5287" s="334" t="s">
        <v>1041</v>
      </c>
      <c r="F5287" s="334" t="str">
        <f t="shared" si="249"/>
        <v>Dhaka FR Non-PNP</v>
      </c>
      <c r="G5287" s="338">
        <v>3374899</v>
      </c>
      <c r="H5287" s="336">
        <v>553832.81989497808</v>
      </c>
      <c r="I5287" s="336">
        <v>13499.596</v>
      </c>
      <c r="J5287" s="336"/>
      <c r="K5287" s="336"/>
      <c r="L5287" s="337">
        <f t="shared" si="247"/>
        <v>16.410352425212668</v>
      </c>
      <c r="M5287" s="337">
        <f t="shared" si="248"/>
        <v>0.4</v>
      </c>
    </row>
    <row r="5288" spans="1:13">
      <c r="A5288" s="334" t="s">
        <v>137</v>
      </c>
      <c r="B5288" s="334" t="s">
        <v>52</v>
      </c>
      <c r="C5288" s="334" t="s">
        <v>52</v>
      </c>
      <c r="D5288" s="334" t="s">
        <v>1537</v>
      </c>
      <c r="E5288" s="334" t="s">
        <v>1041</v>
      </c>
      <c r="F5288" s="334" t="str">
        <f t="shared" si="249"/>
        <v>Dhaka FR Non-PNP</v>
      </c>
      <c r="G5288" s="338">
        <v>1260238</v>
      </c>
      <c r="H5288" s="336">
        <v>196377.61937778693</v>
      </c>
      <c r="I5288" s="336">
        <v>5040.9520000000002</v>
      </c>
      <c r="J5288" s="336"/>
      <c r="K5288" s="336"/>
      <c r="L5288" s="337">
        <f t="shared" si="247"/>
        <v>15.582581970848913</v>
      </c>
      <c r="M5288" s="337">
        <f t="shared" si="248"/>
        <v>0.4</v>
      </c>
    </row>
    <row r="5289" spans="1:13">
      <c r="A5289" s="334" t="s">
        <v>504</v>
      </c>
      <c r="B5289" s="334" t="s">
        <v>79</v>
      </c>
      <c r="C5289" s="334" t="s">
        <v>52</v>
      </c>
      <c r="D5289" s="334" t="s">
        <v>1537</v>
      </c>
      <c r="E5289" s="334" t="s">
        <v>1041</v>
      </c>
      <c r="F5289" s="334" t="str">
        <f t="shared" si="249"/>
        <v>Dhaka FR Non-PNP</v>
      </c>
      <c r="G5289" s="338">
        <v>7997219</v>
      </c>
      <c r="H5289" s="336">
        <v>1346656.6953272587</v>
      </c>
      <c r="I5289" s="336">
        <v>31988.876</v>
      </c>
      <c r="J5289" s="336"/>
      <c r="K5289" s="336"/>
      <c r="L5289" s="337">
        <f t="shared" si="247"/>
        <v>16.83906237064733</v>
      </c>
      <c r="M5289" s="337">
        <f t="shared" si="248"/>
        <v>0.4</v>
      </c>
    </row>
    <row r="5290" spans="1:13">
      <c r="A5290" s="334" t="s">
        <v>62</v>
      </c>
      <c r="B5290" s="334" t="s">
        <v>52</v>
      </c>
      <c r="C5290" s="334" t="s">
        <v>52</v>
      </c>
      <c r="D5290" s="334" t="s">
        <v>1537</v>
      </c>
      <c r="E5290" s="334" t="s">
        <v>1041</v>
      </c>
      <c r="F5290" s="334" t="str">
        <f t="shared" si="249"/>
        <v>Dhaka FR Non-PNP</v>
      </c>
      <c r="G5290" s="338">
        <v>2102653</v>
      </c>
      <c r="H5290" s="336">
        <v>357400.60529964941</v>
      </c>
      <c r="I5290" s="336">
        <v>8410.612000000001</v>
      </c>
      <c r="J5290" s="336"/>
      <c r="K5290" s="336"/>
      <c r="L5290" s="337">
        <f t="shared" si="247"/>
        <v>16.997602804630599</v>
      </c>
      <c r="M5290" s="337">
        <f t="shared" si="248"/>
        <v>0.4</v>
      </c>
    </row>
    <row r="5291" spans="1:13">
      <c r="A5291" s="334" t="s">
        <v>553</v>
      </c>
      <c r="B5291" s="334" t="s">
        <v>52</v>
      </c>
      <c r="C5291" s="334" t="s">
        <v>52</v>
      </c>
      <c r="D5291" s="334" t="s">
        <v>1537</v>
      </c>
      <c r="E5291" s="334" t="s">
        <v>1041</v>
      </c>
      <c r="F5291" s="334" t="str">
        <f t="shared" si="249"/>
        <v>Dhaka FR Non-PNP</v>
      </c>
      <c r="G5291" s="338">
        <v>2182061</v>
      </c>
      <c r="H5291" s="336">
        <v>335952.74162935209</v>
      </c>
      <c r="I5291" s="336">
        <v>8728.2440000000006</v>
      </c>
      <c r="J5291" s="336"/>
      <c r="K5291" s="336"/>
      <c r="L5291" s="337">
        <f t="shared" si="247"/>
        <v>15.39612053143116</v>
      </c>
      <c r="M5291" s="337">
        <f t="shared" si="248"/>
        <v>0.4</v>
      </c>
    </row>
    <row r="5292" spans="1:13">
      <c r="A5292" s="334" t="s">
        <v>273</v>
      </c>
      <c r="B5292" s="334" t="s">
        <v>52</v>
      </c>
      <c r="C5292" s="334" t="s">
        <v>52</v>
      </c>
      <c r="D5292" s="334" t="s">
        <v>1537</v>
      </c>
      <c r="E5292" s="334" t="s">
        <v>1041</v>
      </c>
      <c r="F5292" s="334" t="str">
        <f t="shared" si="249"/>
        <v>Dhaka FR Non-PNP</v>
      </c>
      <c r="G5292" s="338">
        <v>1880048</v>
      </c>
      <c r="H5292" s="336">
        <v>301180.46984281251</v>
      </c>
      <c r="I5292" s="336">
        <v>-7.2759576141834259E-12</v>
      </c>
      <c r="J5292" s="336"/>
      <c r="K5292" s="336"/>
      <c r="L5292" s="337">
        <f t="shared" si="247"/>
        <v>16.019828740692393</v>
      </c>
      <c r="M5292" s="337">
        <f t="shared" si="248"/>
        <v>-3.8700914094658359E-16</v>
      </c>
    </row>
    <row r="5293" spans="1:13">
      <c r="A5293" s="334" t="s">
        <v>559</v>
      </c>
      <c r="B5293" s="334" t="s">
        <v>52</v>
      </c>
      <c r="C5293" s="334" t="s">
        <v>52</v>
      </c>
      <c r="D5293" s="334" t="s">
        <v>1537</v>
      </c>
      <c r="E5293" s="334" t="s">
        <v>1041</v>
      </c>
      <c r="F5293" s="334" t="str">
        <f t="shared" si="249"/>
        <v>Dhaka FR Non-PNP</v>
      </c>
      <c r="G5293" s="338">
        <v>2224952</v>
      </c>
      <c r="H5293" s="336">
        <v>336688.85026481911</v>
      </c>
      <c r="I5293" s="336">
        <v>8899.8080000000009</v>
      </c>
      <c r="J5293" s="336"/>
      <c r="K5293" s="336"/>
      <c r="L5293" s="337">
        <f t="shared" si="247"/>
        <v>15.132409609951994</v>
      </c>
      <c r="M5293" s="337">
        <f t="shared" si="248"/>
        <v>0.4</v>
      </c>
    </row>
    <row r="5294" spans="1:13">
      <c r="A5294" s="334" t="s">
        <v>93</v>
      </c>
      <c r="B5294" s="334" t="s">
        <v>52</v>
      </c>
      <c r="C5294" s="334" t="s">
        <v>52</v>
      </c>
      <c r="D5294" s="334" t="s">
        <v>1537</v>
      </c>
      <c r="E5294" s="334" t="s">
        <v>1041</v>
      </c>
      <c r="F5294" s="334" t="str">
        <f t="shared" si="249"/>
        <v>Dhaka FR Non-PNP</v>
      </c>
      <c r="G5294" s="338">
        <v>5994875</v>
      </c>
      <c r="H5294" s="336">
        <v>986033.62011425057</v>
      </c>
      <c r="I5294" s="336">
        <v>23979.5</v>
      </c>
      <c r="J5294" s="336"/>
      <c r="K5294" s="336"/>
      <c r="L5294" s="337">
        <f t="shared" si="247"/>
        <v>16.447942953176682</v>
      </c>
      <c r="M5294" s="337">
        <f t="shared" si="248"/>
        <v>0.4</v>
      </c>
    </row>
    <row r="5295" spans="1:13">
      <c r="A5295" s="334" t="s">
        <v>518</v>
      </c>
      <c r="B5295" s="334" t="s">
        <v>103</v>
      </c>
      <c r="C5295" s="334" t="s">
        <v>52</v>
      </c>
      <c r="D5295" s="334" t="s">
        <v>1492</v>
      </c>
      <c r="E5295" s="334" t="s">
        <v>1041</v>
      </c>
      <c r="F5295" s="334" t="str">
        <f t="shared" si="249"/>
        <v>Dhaka FR PNP</v>
      </c>
      <c r="G5295" s="338">
        <v>5463596</v>
      </c>
      <c r="H5295" s="336">
        <v>948565.25702584558</v>
      </c>
      <c r="I5295" s="336">
        <v>21522.297599999998</v>
      </c>
      <c r="J5295" s="336"/>
      <c r="K5295" s="336"/>
      <c r="L5295" s="337">
        <f t="shared" si="247"/>
        <v>17.361555594993582</v>
      </c>
      <c r="M5295" s="337">
        <f t="shared" si="248"/>
        <v>0.39392183463052538</v>
      </c>
    </row>
    <row r="5296" spans="1:13">
      <c r="A5296" s="334" t="s">
        <v>411</v>
      </c>
      <c r="B5296" s="334" t="s">
        <v>52</v>
      </c>
      <c r="C5296" s="334" t="s">
        <v>52</v>
      </c>
      <c r="D5296" s="334" t="s">
        <v>1537</v>
      </c>
      <c r="E5296" s="334" t="s">
        <v>1041</v>
      </c>
      <c r="F5296" s="334" t="str">
        <f t="shared" si="249"/>
        <v>Dhaka FR Non-PNP</v>
      </c>
      <c r="G5296" s="338">
        <v>1328933</v>
      </c>
      <c r="H5296" s="336">
        <v>197150.3625797478</v>
      </c>
      <c r="I5296" s="336">
        <v>-1.4551915228366852E-11</v>
      </c>
      <c r="J5296" s="336"/>
      <c r="K5296" s="336"/>
      <c r="L5296" s="337">
        <f t="shared" si="247"/>
        <v>14.835237185000885</v>
      </c>
      <c r="M5296" s="337">
        <f t="shared" si="248"/>
        <v>-1.0950074404328023E-15</v>
      </c>
    </row>
    <row r="5297" spans="1:13">
      <c r="A5297" s="334" t="s">
        <v>77</v>
      </c>
      <c r="B5297" s="334" t="s">
        <v>79</v>
      </c>
      <c r="C5297" s="334" t="s">
        <v>52</v>
      </c>
      <c r="D5297" s="334" t="s">
        <v>1492</v>
      </c>
      <c r="E5297" s="334" t="s">
        <v>1041</v>
      </c>
      <c r="F5297" s="334" t="str">
        <f t="shared" si="249"/>
        <v>Dhaka FR PNP</v>
      </c>
      <c r="G5297" s="338">
        <v>6906408</v>
      </c>
      <c r="H5297" s="336">
        <v>1094688.3328905883</v>
      </c>
      <c r="I5297" s="336">
        <v>28533.484799999998</v>
      </c>
      <c r="J5297" s="336"/>
      <c r="K5297" s="336"/>
      <c r="L5297" s="337">
        <f t="shared" si="247"/>
        <v>15.850328171903374</v>
      </c>
      <c r="M5297" s="337">
        <f t="shared" si="248"/>
        <v>0.41314507917864102</v>
      </c>
    </row>
    <row r="5298" spans="1:13">
      <c r="A5298" s="334" t="s">
        <v>597</v>
      </c>
      <c r="B5298" s="334" t="s">
        <v>52</v>
      </c>
      <c r="C5298" s="334" t="s">
        <v>52</v>
      </c>
      <c r="D5298" s="334" t="s">
        <v>1537</v>
      </c>
      <c r="E5298" s="334" t="s">
        <v>1041</v>
      </c>
      <c r="F5298" s="334" t="str">
        <f t="shared" si="249"/>
        <v>Dhaka FR Non-PNP</v>
      </c>
      <c r="G5298" s="338">
        <v>2628126</v>
      </c>
      <c r="H5298" s="336">
        <v>410307.29924405663</v>
      </c>
      <c r="I5298" s="336">
        <v>10512.5</v>
      </c>
      <c r="J5298" s="336"/>
      <c r="K5298" s="336"/>
      <c r="L5298" s="337">
        <f t="shared" si="247"/>
        <v>15.612162401804808</v>
      </c>
      <c r="M5298" s="337">
        <f t="shared" si="248"/>
        <v>0.39999984780029568</v>
      </c>
    </row>
    <row r="5299" spans="1:13">
      <c r="A5299" s="334" t="s">
        <v>502</v>
      </c>
      <c r="B5299" s="334" t="s">
        <v>79</v>
      </c>
      <c r="C5299" s="334" t="s">
        <v>52</v>
      </c>
      <c r="D5299" s="334" t="s">
        <v>1537</v>
      </c>
      <c r="E5299" s="334" t="s">
        <v>1041</v>
      </c>
      <c r="F5299" s="334" t="str">
        <f t="shared" si="249"/>
        <v>Dhaka FR Non-PNP</v>
      </c>
      <c r="G5299" s="338">
        <v>5294055</v>
      </c>
      <c r="H5299" s="336">
        <v>886185.8590168535</v>
      </c>
      <c r="I5299" s="336">
        <v>21176.22</v>
      </c>
      <c r="J5299" s="336"/>
      <c r="K5299" s="336"/>
      <c r="L5299" s="337">
        <f t="shared" si="247"/>
        <v>16.739264307168199</v>
      </c>
      <c r="M5299" s="337">
        <f t="shared" si="248"/>
        <v>0.4</v>
      </c>
    </row>
    <row r="5300" spans="1:13">
      <c r="A5300" s="334" t="s">
        <v>218</v>
      </c>
      <c r="B5300" s="334" t="s">
        <v>79</v>
      </c>
      <c r="C5300" s="334" t="s">
        <v>52</v>
      </c>
      <c r="D5300" s="334" t="s">
        <v>1537</v>
      </c>
      <c r="E5300" s="334" t="s">
        <v>1041</v>
      </c>
      <c r="F5300" s="334" t="str">
        <f t="shared" si="249"/>
        <v>Dhaka FR Non-PNP</v>
      </c>
      <c r="G5300" s="338">
        <v>4231503</v>
      </c>
      <c r="H5300" s="336">
        <v>707485.21761415876</v>
      </c>
      <c r="I5300" s="336">
        <v>16926.011999999999</v>
      </c>
      <c r="J5300" s="336"/>
      <c r="K5300" s="336"/>
      <c r="L5300" s="337">
        <f t="shared" si="247"/>
        <v>16.71947810539562</v>
      </c>
      <c r="M5300" s="337">
        <f t="shared" si="248"/>
        <v>0.4</v>
      </c>
    </row>
    <row r="5301" spans="1:13">
      <c r="A5301" s="334" t="s">
        <v>569</v>
      </c>
      <c r="B5301" s="334" t="s">
        <v>79</v>
      </c>
      <c r="C5301" s="334" t="s">
        <v>52</v>
      </c>
      <c r="D5301" s="334" t="s">
        <v>1492</v>
      </c>
      <c r="E5301" s="334" t="s">
        <v>1041</v>
      </c>
      <c r="F5301" s="334" t="str">
        <f t="shared" si="249"/>
        <v>Dhaka FR PNP</v>
      </c>
      <c r="G5301" s="338">
        <v>3763660</v>
      </c>
      <c r="H5301" s="336">
        <v>650119.37445376453</v>
      </c>
      <c r="I5301" s="336">
        <v>15054.64</v>
      </c>
      <c r="J5301" s="336"/>
      <c r="K5301" s="336"/>
      <c r="L5301" s="337">
        <f t="shared" si="247"/>
        <v>17.273594704456951</v>
      </c>
      <c r="M5301" s="337">
        <f t="shared" si="248"/>
        <v>0.4</v>
      </c>
    </row>
    <row r="5302" spans="1:13">
      <c r="A5302" s="334" t="s">
        <v>620</v>
      </c>
      <c r="B5302" s="334" t="s">
        <v>52</v>
      </c>
      <c r="C5302" s="334" t="s">
        <v>52</v>
      </c>
      <c r="D5302" s="334" t="s">
        <v>1537</v>
      </c>
      <c r="E5302" s="334" t="s">
        <v>1041</v>
      </c>
      <c r="F5302" s="334" t="str">
        <f t="shared" si="249"/>
        <v>Dhaka FR Non-PNP</v>
      </c>
      <c r="G5302" s="338">
        <v>3006809</v>
      </c>
      <c r="H5302" s="336">
        <v>510663.85281328834</v>
      </c>
      <c r="I5302" s="336">
        <v>12027.236000000001</v>
      </c>
      <c r="J5302" s="336"/>
      <c r="K5302" s="336"/>
      <c r="L5302" s="337">
        <f t="shared" si="247"/>
        <v>16.983581358619332</v>
      </c>
      <c r="M5302" s="337">
        <f t="shared" si="248"/>
        <v>0.4</v>
      </c>
    </row>
    <row r="5303" spans="1:13">
      <c r="A5303" s="334" t="s">
        <v>243</v>
      </c>
      <c r="B5303" s="334" t="s">
        <v>131</v>
      </c>
      <c r="C5303" s="334" t="s">
        <v>131</v>
      </c>
      <c r="D5303" s="334" t="s">
        <v>1537</v>
      </c>
      <c r="E5303" s="334" t="s">
        <v>1041</v>
      </c>
      <c r="F5303" s="334" t="str">
        <f t="shared" si="249"/>
        <v>Sylhet FR Non-PNP</v>
      </c>
      <c r="G5303" s="338">
        <v>2777315</v>
      </c>
      <c r="H5303" s="336">
        <v>401674.36437910498</v>
      </c>
      <c r="I5303" s="336">
        <v>11109.26</v>
      </c>
      <c r="J5303" s="336"/>
      <c r="K5303" s="336"/>
      <c r="L5303" s="337">
        <f t="shared" si="247"/>
        <v>14.462686601235545</v>
      </c>
      <c r="M5303" s="337">
        <f t="shared" si="248"/>
        <v>0.4</v>
      </c>
    </row>
    <row r="5304" spans="1:13">
      <c r="A5304" s="334" t="s">
        <v>267</v>
      </c>
      <c r="B5304" s="334" t="s">
        <v>52</v>
      </c>
      <c r="C5304" s="334" t="s">
        <v>52</v>
      </c>
      <c r="D5304" s="334" t="s">
        <v>1537</v>
      </c>
      <c r="E5304" s="334" t="s">
        <v>1041</v>
      </c>
      <c r="F5304" s="334" t="str">
        <f t="shared" si="249"/>
        <v>Dhaka FR Non-PNP</v>
      </c>
      <c r="G5304" s="338">
        <v>1455483</v>
      </c>
      <c r="H5304" s="336">
        <v>229549.27483472615</v>
      </c>
      <c r="I5304" s="336">
        <v>7.2759576141834259E-12</v>
      </c>
      <c r="J5304" s="336"/>
      <c r="K5304" s="336"/>
      <c r="L5304" s="337">
        <f t="shared" si="247"/>
        <v>15.771347026019964</v>
      </c>
      <c r="M5304" s="337">
        <f t="shared" si="248"/>
        <v>4.9989986926562702E-16</v>
      </c>
    </row>
    <row r="5305" spans="1:13">
      <c r="A5305" s="334" t="s">
        <v>279</v>
      </c>
      <c r="B5305" s="334" t="s">
        <v>52</v>
      </c>
      <c r="C5305" s="334" t="s">
        <v>52</v>
      </c>
      <c r="D5305" s="334" t="s">
        <v>1537</v>
      </c>
      <c r="E5305" s="334" t="s">
        <v>1041</v>
      </c>
      <c r="F5305" s="334" t="str">
        <f t="shared" si="249"/>
        <v>Dhaka FR Non-PNP</v>
      </c>
      <c r="G5305" s="338">
        <v>2480047</v>
      </c>
      <c r="H5305" s="336">
        <v>381264.13286940148</v>
      </c>
      <c r="I5305" s="336">
        <v>9920.1880000000001</v>
      </c>
      <c r="J5305" s="336"/>
      <c r="K5305" s="336"/>
      <c r="L5305" s="337">
        <f t="shared" si="247"/>
        <v>15.37326239661593</v>
      </c>
      <c r="M5305" s="337">
        <f t="shared" si="248"/>
        <v>0.4</v>
      </c>
    </row>
    <row r="5306" spans="1:13">
      <c r="A5306" s="334" t="s">
        <v>114</v>
      </c>
      <c r="B5306" s="334" t="s">
        <v>52</v>
      </c>
      <c r="C5306" s="334" t="s">
        <v>52</v>
      </c>
      <c r="D5306" s="334" t="s">
        <v>1492</v>
      </c>
      <c r="E5306" s="334" t="s">
        <v>1041</v>
      </c>
      <c r="F5306" s="334" t="str">
        <f t="shared" si="249"/>
        <v>Dhaka FR PNP</v>
      </c>
      <c r="G5306" s="338">
        <v>13250864</v>
      </c>
      <c r="H5306" s="336">
        <v>2444097.3745902199</v>
      </c>
      <c r="I5306" s="336">
        <v>55432.219199999992</v>
      </c>
      <c r="J5306" s="336"/>
      <c r="K5306" s="336"/>
      <c r="L5306" s="337">
        <f t="shared" si="247"/>
        <v>18.444815180279718</v>
      </c>
      <c r="M5306" s="337">
        <f t="shared" si="248"/>
        <v>0.41832909310668343</v>
      </c>
    </row>
    <row r="5307" spans="1:13">
      <c r="A5307" s="334" t="s">
        <v>474</v>
      </c>
      <c r="B5307" s="334" t="s">
        <v>186</v>
      </c>
      <c r="C5307" s="334" t="s">
        <v>195</v>
      </c>
      <c r="D5307" s="334" t="s">
        <v>1537</v>
      </c>
      <c r="E5307" s="334" t="s">
        <v>1041</v>
      </c>
      <c r="F5307" s="334" t="str">
        <f t="shared" si="249"/>
        <v>Chattogram FR Non-PNP</v>
      </c>
      <c r="G5307" s="338">
        <v>4560800</v>
      </c>
      <c r="H5307" s="336">
        <v>731457.29638261127</v>
      </c>
      <c r="I5307" s="336">
        <v>18243.2</v>
      </c>
      <c r="J5307" s="336"/>
      <c r="K5307" s="336"/>
      <c r="L5307" s="337">
        <f t="shared" si="247"/>
        <v>16.037916514265287</v>
      </c>
      <c r="M5307" s="337">
        <f t="shared" si="248"/>
        <v>0.4</v>
      </c>
    </row>
    <row r="5308" spans="1:13">
      <c r="A5308" s="334" t="s">
        <v>428</v>
      </c>
      <c r="B5308" s="334" t="s">
        <v>52</v>
      </c>
      <c r="C5308" s="334" t="s">
        <v>52</v>
      </c>
      <c r="D5308" s="334" t="s">
        <v>1537</v>
      </c>
      <c r="E5308" s="334" t="s">
        <v>1041</v>
      </c>
      <c r="F5308" s="334" t="str">
        <f t="shared" si="249"/>
        <v>Dhaka FR Non-PNP</v>
      </c>
      <c r="G5308" s="338">
        <v>1761898</v>
      </c>
      <c r="H5308" s="336">
        <v>264774.130202798</v>
      </c>
      <c r="I5308" s="336">
        <v>7047.5920000000006</v>
      </c>
      <c r="J5308" s="336"/>
      <c r="K5308" s="336"/>
      <c r="L5308" s="337">
        <f t="shared" si="247"/>
        <v>15.027778577579292</v>
      </c>
      <c r="M5308" s="337">
        <f t="shared" si="248"/>
        <v>0.4</v>
      </c>
    </row>
    <row r="5309" spans="1:13">
      <c r="A5309" s="334" t="s">
        <v>607</v>
      </c>
      <c r="B5309" s="334" t="s">
        <v>79</v>
      </c>
      <c r="C5309" s="334" t="s">
        <v>52</v>
      </c>
      <c r="D5309" s="334" t="s">
        <v>1537</v>
      </c>
      <c r="E5309" s="334" t="s">
        <v>1041</v>
      </c>
      <c r="F5309" s="334" t="str">
        <f t="shared" si="249"/>
        <v>Dhaka FR Non-PNP</v>
      </c>
      <c r="G5309" s="338">
        <v>3144893</v>
      </c>
      <c r="H5309" s="336">
        <v>531937.24856722518</v>
      </c>
      <c r="I5309" s="336">
        <v>12579.572</v>
      </c>
      <c r="J5309" s="336"/>
      <c r="K5309" s="336"/>
      <c r="L5309" s="337">
        <f t="shared" si="247"/>
        <v>16.914319455931416</v>
      </c>
      <c r="M5309" s="337">
        <f t="shared" si="248"/>
        <v>0.4</v>
      </c>
    </row>
    <row r="5310" spans="1:13">
      <c r="A5310" s="334" t="s">
        <v>604</v>
      </c>
      <c r="B5310" s="334" t="s">
        <v>606</v>
      </c>
      <c r="C5310" s="334" t="s">
        <v>107</v>
      </c>
      <c r="D5310" s="334" t="s">
        <v>1537</v>
      </c>
      <c r="E5310" s="334" t="s">
        <v>1041</v>
      </c>
      <c r="F5310" s="334" t="str">
        <f t="shared" si="249"/>
        <v>Rajshahi FR Non-PNP</v>
      </c>
      <c r="G5310" s="338">
        <v>3112767</v>
      </c>
      <c r="H5310" s="336">
        <v>537982.89184932527</v>
      </c>
      <c r="I5310" s="336">
        <v>12451.068000000001</v>
      </c>
      <c r="J5310" s="336"/>
      <c r="K5310" s="336"/>
      <c r="L5310" s="337">
        <f t="shared" si="247"/>
        <v>17.283108303619425</v>
      </c>
      <c r="M5310" s="337">
        <f t="shared" si="248"/>
        <v>0.4</v>
      </c>
    </row>
    <row r="5311" spans="1:13">
      <c r="A5311" s="334" t="s">
        <v>398</v>
      </c>
      <c r="B5311" s="334" t="s">
        <v>401</v>
      </c>
      <c r="C5311" s="334" t="s">
        <v>195</v>
      </c>
      <c r="D5311" s="334" t="s">
        <v>1492</v>
      </c>
      <c r="E5311" s="334" t="s">
        <v>1041</v>
      </c>
      <c r="F5311" s="334" t="str">
        <f t="shared" si="249"/>
        <v>Chattogram FR PNP</v>
      </c>
      <c r="G5311" s="338">
        <v>7896351</v>
      </c>
      <c r="H5311" s="336">
        <v>1412561.9711442261</v>
      </c>
      <c r="I5311" s="336">
        <v>31585.404000000002</v>
      </c>
      <c r="J5311" s="336"/>
      <c r="K5311" s="336"/>
      <c r="L5311" s="337">
        <f t="shared" si="247"/>
        <v>17.888794091653551</v>
      </c>
      <c r="M5311" s="337">
        <f t="shared" si="248"/>
        <v>0.4</v>
      </c>
    </row>
    <row r="5312" spans="1:13">
      <c r="A5312" s="334" t="s">
        <v>204</v>
      </c>
      <c r="B5312" s="334" t="s">
        <v>206</v>
      </c>
      <c r="C5312" s="334" t="s">
        <v>52</v>
      </c>
      <c r="D5312" s="334" t="s">
        <v>1537</v>
      </c>
      <c r="E5312" s="334" t="s">
        <v>1041</v>
      </c>
      <c r="F5312" s="334" t="str">
        <f t="shared" si="249"/>
        <v>Dhaka FR Non-PNP</v>
      </c>
      <c r="G5312" s="338">
        <v>4354707</v>
      </c>
      <c r="H5312" s="336">
        <v>747140.30392038496</v>
      </c>
      <c r="I5312" s="336">
        <v>17418.828000000001</v>
      </c>
      <c r="J5312" s="336"/>
      <c r="K5312" s="336"/>
      <c r="L5312" s="337">
        <f t="shared" si="247"/>
        <v>17.157074033233119</v>
      </c>
      <c r="M5312" s="337">
        <f t="shared" si="248"/>
        <v>0.4</v>
      </c>
    </row>
    <row r="5313" spans="1:13">
      <c r="A5313" s="334" t="s">
        <v>241</v>
      </c>
      <c r="B5313" s="334" t="s">
        <v>18</v>
      </c>
      <c r="C5313" s="334" t="s">
        <v>18</v>
      </c>
      <c r="D5313" s="334" t="s">
        <v>1537</v>
      </c>
      <c r="E5313" s="334" t="s">
        <v>1041</v>
      </c>
      <c r="F5313" s="334" t="str">
        <f t="shared" si="249"/>
        <v>Mymensingh FR Non-PNP</v>
      </c>
      <c r="G5313" s="338">
        <v>3696086</v>
      </c>
      <c r="H5313" s="336">
        <v>518644.19484015531</v>
      </c>
      <c r="I5313" s="336">
        <v>41591.130953778498</v>
      </c>
      <c r="J5313" s="336"/>
      <c r="K5313" s="336"/>
      <c r="L5313" s="337">
        <f t="shared" si="247"/>
        <v>14.03225452113818</v>
      </c>
      <c r="M5313" s="337">
        <f t="shared" si="248"/>
        <v>1.125274978822963</v>
      </c>
    </row>
    <row r="5314" spans="1:13">
      <c r="A5314" s="334" t="s">
        <v>510</v>
      </c>
      <c r="B5314" s="334" t="s">
        <v>512</v>
      </c>
      <c r="C5314" s="334" t="s">
        <v>159</v>
      </c>
      <c r="D5314" s="334" t="s">
        <v>1537</v>
      </c>
      <c r="E5314" s="334" t="s">
        <v>1041</v>
      </c>
      <c r="F5314" s="334" t="str">
        <f t="shared" si="249"/>
        <v>Khulna FR Non-PNP</v>
      </c>
      <c r="G5314" s="338">
        <v>7049356</v>
      </c>
      <c r="H5314" s="336">
        <v>1269024.656607378</v>
      </c>
      <c r="I5314" s="336">
        <v>28197.423999999999</v>
      </c>
      <c r="J5314" s="336"/>
      <c r="K5314" s="336"/>
      <c r="L5314" s="337">
        <f t="shared" si="247"/>
        <v>18.001994176593978</v>
      </c>
      <c r="M5314" s="337">
        <f t="shared" si="248"/>
        <v>0.4</v>
      </c>
    </row>
    <row r="5315" spans="1:13">
      <c r="A5315" s="334" t="s">
        <v>470</v>
      </c>
      <c r="B5315" s="334" t="s">
        <v>362</v>
      </c>
      <c r="C5315" s="334" t="s">
        <v>52</v>
      </c>
      <c r="D5315" s="334" t="s">
        <v>1537</v>
      </c>
      <c r="E5315" s="334" t="s">
        <v>1041</v>
      </c>
      <c r="F5315" s="334" t="str">
        <f t="shared" si="249"/>
        <v>Dhaka FR Non-PNP</v>
      </c>
      <c r="G5315" s="338">
        <v>2243917</v>
      </c>
      <c r="H5315" s="336">
        <v>383389.88678275188</v>
      </c>
      <c r="I5315" s="336">
        <v>8975.6679999999997</v>
      </c>
      <c r="J5315" s="336"/>
      <c r="K5315" s="336"/>
      <c r="L5315" s="337">
        <f t="shared" ref="L5315:L5378" si="250">(H5315/G5315)*100</f>
        <v>17.085742778487433</v>
      </c>
      <c r="M5315" s="337">
        <f t="shared" ref="M5315:M5378" si="251">(I5315/G5315)*100</f>
        <v>0.4</v>
      </c>
    </row>
    <row r="5316" spans="1:13">
      <c r="A5316" s="334" t="s">
        <v>404</v>
      </c>
      <c r="B5316" s="334" t="s">
        <v>389</v>
      </c>
      <c r="C5316" s="334" t="s">
        <v>389</v>
      </c>
      <c r="D5316" s="334" t="s">
        <v>1492</v>
      </c>
      <c r="E5316" s="334" t="s">
        <v>1041</v>
      </c>
      <c r="F5316" s="334" t="str">
        <f t="shared" ref="F5316:F5379" si="252">CONCATENATE(C5316," ",E5316," ",D5316)</f>
        <v>Rangpur FR PNP</v>
      </c>
      <c r="G5316" s="338">
        <v>20885955</v>
      </c>
      <c r="H5316" s="336">
        <v>3396652.2002872229</v>
      </c>
      <c r="I5316" s="336">
        <v>71714.846399999995</v>
      </c>
      <c r="J5316" s="336"/>
      <c r="K5316" s="336"/>
      <c r="L5316" s="337">
        <f t="shared" si="250"/>
        <v>16.262853196261425</v>
      </c>
      <c r="M5316" s="337">
        <f t="shared" si="251"/>
        <v>0.34336398024414011</v>
      </c>
    </row>
    <row r="5317" spans="1:13">
      <c r="A5317" s="334" t="s">
        <v>464</v>
      </c>
      <c r="B5317" s="334" t="s">
        <v>52</v>
      </c>
      <c r="C5317" s="334" t="s">
        <v>52</v>
      </c>
      <c r="D5317" s="334" t="s">
        <v>1537</v>
      </c>
      <c r="E5317" s="334" t="s">
        <v>1041</v>
      </c>
      <c r="F5317" s="334" t="str">
        <f t="shared" si="252"/>
        <v>Dhaka FR Non-PNP</v>
      </c>
      <c r="G5317" s="338">
        <v>3033739</v>
      </c>
      <c r="H5317" s="336">
        <v>463300.19431418285</v>
      </c>
      <c r="I5317" s="336">
        <v>12134.956</v>
      </c>
      <c r="J5317" s="336"/>
      <c r="K5317" s="336"/>
      <c r="L5317" s="337">
        <f t="shared" si="250"/>
        <v>15.271590414145148</v>
      </c>
      <c r="M5317" s="337">
        <f t="shared" si="251"/>
        <v>0.4</v>
      </c>
    </row>
    <row r="5318" spans="1:13">
      <c r="A5318" s="334" t="s">
        <v>540</v>
      </c>
      <c r="B5318" s="334" t="s">
        <v>542</v>
      </c>
      <c r="C5318" s="334" t="s">
        <v>52</v>
      </c>
      <c r="D5318" s="334" t="s">
        <v>1537</v>
      </c>
      <c r="E5318" s="334" t="s">
        <v>1041</v>
      </c>
      <c r="F5318" s="334" t="str">
        <f t="shared" si="252"/>
        <v>Dhaka FR Non-PNP</v>
      </c>
      <c r="G5318" s="338">
        <v>5496230</v>
      </c>
      <c r="H5318" s="336">
        <v>1036836.8027191582</v>
      </c>
      <c r="I5318" s="336">
        <v>21984.920000000002</v>
      </c>
      <c r="J5318" s="336"/>
      <c r="K5318" s="336"/>
      <c r="L5318" s="337">
        <f t="shared" si="250"/>
        <v>18.864508994695605</v>
      </c>
      <c r="M5318" s="337">
        <f t="shared" si="251"/>
        <v>0.4</v>
      </c>
    </row>
    <row r="5319" spans="1:13">
      <c r="A5319" s="334" t="s">
        <v>496</v>
      </c>
      <c r="B5319" s="334" t="s">
        <v>195</v>
      </c>
      <c r="C5319" s="334" t="s">
        <v>195</v>
      </c>
      <c r="D5319" s="334" t="s">
        <v>1537</v>
      </c>
      <c r="E5319" s="334" t="s">
        <v>1041</v>
      </c>
      <c r="F5319" s="334" t="str">
        <f t="shared" si="252"/>
        <v>Chattogram FR Non-PNP</v>
      </c>
      <c r="G5319" s="338">
        <v>4613365</v>
      </c>
      <c r="H5319" s="336">
        <v>770852.55334182363</v>
      </c>
      <c r="I5319" s="336">
        <v>18453.46</v>
      </c>
      <c r="J5319" s="336"/>
      <c r="K5319" s="336"/>
      <c r="L5319" s="337">
        <f t="shared" si="250"/>
        <v>16.709116953499748</v>
      </c>
      <c r="M5319" s="337">
        <f t="shared" si="251"/>
        <v>0.4</v>
      </c>
    </row>
    <row r="5320" spans="1:13">
      <c r="A5320" s="334" t="s">
        <v>220</v>
      </c>
      <c r="B5320" s="334" t="s">
        <v>79</v>
      </c>
      <c r="C5320" s="334" t="s">
        <v>52</v>
      </c>
      <c r="D5320" s="334" t="s">
        <v>1537</v>
      </c>
      <c r="E5320" s="334" t="s">
        <v>1041</v>
      </c>
      <c r="F5320" s="334" t="str">
        <f t="shared" si="252"/>
        <v>Dhaka FR Non-PNP</v>
      </c>
      <c r="G5320" s="338">
        <v>4438336</v>
      </c>
      <c r="H5320" s="336">
        <v>715651.84424482728</v>
      </c>
      <c r="I5320" s="336">
        <v>17753.344000000001</v>
      </c>
      <c r="J5320" s="336"/>
      <c r="K5320" s="336"/>
      <c r="L5320" s="337">
        <f t="shared" si="250"/>
        <v>16.124327771597898</v>
      </c>
      <c r="M5320" s="337">
        <f t="shared" si="251"/>
        <v>0.4</v>
      </c>
    </row>
    <row r="5321" spans="1:13">
      <c r="A5321" s="334" t="s">
        <v>83</v>
      </c>
      <c r="B5321" s="334" t="s">
        <v>76</v>
      </c>
      <c r="C5321" s="334" t="s">
        <v>195</v>
      </c>
      <c r="D5321" s="334" t="s">
        <v>1537</v>
      </c>
      <c r="E5321" s="334" t="s">
        <v>1041</v>
      </c>
      <c r="F5321" s="334" t="str">
        <f t="shared" si="252"/>
        <v>Chattogram FR Non-PNP</v>
      </c>
      <c r="G5321" s="338">
        <v>1572591</v>
      </c>
      <c r="H5321" s="336">
        <v>246831.56404608258</v>
      </c>
      <c r="I5321" s="336">
        <v>14693.680834525865</v>
      </c>
      <c r="J5321" s="336"/>
      <c r="K5321" s="336"/>
      <c r="L5321" s="337">
        <f t="shared" si="250"/>
        <v>15.69585251639381</v>
      </c>
      <c r="M5321" s="337">
        <f t="shared" si="251"/>
        <v>0.93436124424760569</v>
      </c>
    </row>
    <row r="5322" spans="1:13">
      <c r="A5322" s="334" t="s">
        <v>624</v>
      </c>
      <c r="B5322" s="334" t="s">
        <v>79</v>
      </c>
      <c r="C5322" s="334" t="s">
        <v>52</v>
      </c>
      <c r="D5322" s="334" t="s">
        <v>1537</v>
      </c>
      <c r="E5322" s="334" t="s">
        <v>1041</v>
      </c>
      <c r="F5322" s="334" t="str">
        <f t="shared" si="252"/>
        <v>Dhaka FR Non-PNP</v>
      </c>
      <c r="G5322" s="338">
        <v>3775603</v>
      </c>
      <c r="H5322" s="336">
        <v>619660.44351130072</v>
      </c>
      <c r="I5322" s="336">
        <v>15102.412</v>
      </c>
      <c r="J5322" s="336"/>
      <c r="K5322" s="336"/>
      <c r="L5322" s="337">
        <f t="shared" si="250"/>
        <v>16.412224577406594</v>
      </c>
      <c r="M5322" s="337">
        <f t="shared" si="251"/>
        <v>0.4</v>
      </c>
    </row>
    <row r="5323" spans="1:13">
      <c r="A5323" s="334" t="s">
        <v>534</v>
      </c>
      <c r="B5323" s="334" t="s">
        <v>98</v>
      </c>
      <c r="C5323" s="334" t="s">
        <v>52</v>
      </c>
      <c r="D5323" s="334" t="s">
        <v>1537</v>
      </c>
      <c r="E5323" s="334" t="s">
        <v>1041</v>
      </c>
      <c r="F5323" s="334" t="str">
        <f t="shared" si="252"/>
        <v>Dhaka FR Non-PNP</v>
      </c>
      <c r="G5323" s="338">
        <v>5487430</v>
      </c>
      <c r="H5323" s="336">
        <v>912562.07418877282</v>
      </c>
      <c r="I5323" s="336">
        <v>21949.72</v>
      </c>
      <c r="J5323" s="336"/>
      <c r="K5323" s="336"/>
      <c r="L5323" s="337">
        <f t="shared" si="250"/>
        <v>16.630044924286466</v>
      </c>
      <c r="M5323" s="337">
        <f t="shared" si="251"/>
        <v>0.4</v>
      </c>
    </row>
    <row r="5324" spans="1:13">
      <c r="A5324" s="334" t="s">
        <v>200</v>
      </c>
      <c r="B5324" s="334" t="s">
        <v>195</v>
      </c>
      <c r="C5324" s="334" t="s">
        <v>195</v>
      </c>
      <c r="D5324" s="334" t="s">
        <v>1537</v>
      </c>
      <c r="E5324" s="334" t="s">
        <v>1041</v>
      </c>
      <c r="F5324" s="334" t="str">
        <f t="shared" si="252"/>
        <v>Chattogram FR Non-PNP</v>
      </c>
      <c r="G5324" s="338">
        <v>3541529</v>
      </c>
      <c r="H5324" s="336">
        <v>603785.49101807841</v>
      </c>
      <c r="I5324" s="336">
        <v>14166.116</v>
      </c>
      <c r="J5324" s="336"/>
      <c r="K5324" s="336"/>
      <c r="L5324" s="337">
        <f t="shared" si="250"/>
        <v>17.048723616779036</v>
      </c>
      <c r="M5324" s="337">
        <f t="shared" si="251"/>
        <v>0.4</v>
      </c>
    </row>
    <row r="5325" spans="1:13">
      <c r="A5325" s="334" t="s">
        <v>557</v>
      </c>
      <c r="B5325" s="334" t="s">
        <v>52</v>
      </c>
      <c r="C5325" s="334" t="s">
        <v>52</v>
      </c>
      <c r="D5325" s="334" t="s">
        <v>1537</v>
      </c>
      <c r="E5325" s="334" t="s">
        <v>1041</v>
      </c>
      <c r="F5325" s="334" t="str">
        <f t="shared" si="252"/>
        <v>Dhaka FR Non-PNP</v>
      </c>
      <c r="G5325" s="338">
        <v>2300973</v>
      </c>
      <c r="H5325" s="336">
        <v>390630.15783735196</v>
      </c>
      <c r="I5325" s="336">
        <v>9203.8919999999998</v>
      </c>
      <c r="J5325" s="336"/>
      <c r="K5325" s="336"/>
      <c r="L5325" s="337">
        <f t="shared" si="250"/>
        <v>16.976738007675536</v>
      </c>
      <c r="M5325" s="337">
        <f t="shared" si="251"/>
        <v>0.4</v>
      </c>
    </row>
    <row r="5326" spans="1:13">
      <c r="A5326" s="334" t="s">
        <v>520</v>
      </c>
      <c r="B5326" s="334" t="s">
        <v>522</v>
      </c>
      <c r="C5326" s="334" t="s">
        <v>52</v>
      </c>
      <c r="D5326" s="334" t="s">
        <v>1537</v>
      </c>
      <c r="E5326" s="334" t="s">
        <v>1041</v>
      </c>
      <c r="F5326" s="334" t="str">
        <f t="shared" si="252"/>
        <v>Dhaka FR Non-PNP</v>
      </c>
      <c r="G5326" s="338">
        <v>4362551</v>
      </c>
      <c r="H5326" s="336">
        <v>543580.44904089696</v>
      </c>
      <c r="I5326" s="336">
        <v>17450.204000000002</v>
      </c>
      <c r="J5326" s="336"/>
      <c r="K5326" s="336"/>
      <c r="L5326" s="337">
        <f t="shared" si="250"/>
        <v>12.460151160201839</v>
      </c>
      <c r="M5326" s="337">
        <f t="shared" si="251"/>
        <v>0.4</v>
      </c>
    </row>
    <row r="5327" spans="1:13">
      <c r="A5327" s="334" t="s">
        <v>55</v>
      </c>
      <c r="B5327" s="334" t="s">
        <v>52</v>
      </c>
      <c r="C5327" s="334" t="s">
        <v>52</v>
      </c>
      <c r="D5327" s="334" t="s">
        <v>1492</v>
      </c>
      <c r="E5327" s="334" t="s">
        <v>1041</v>
      </c>
      <c r="F5327" s="334" t="str">
        <f t="shared" si="252"/>
        <v>Dhaka FR PNP</v>
      </c>
      <c r="G5327" s="338">
        <v>8526064</v>
      </c>
      <c r="H5327" s="336">
        <v>1459930.5223816985</v>
      </c>
      <c r="I5327" s="336">
        <v>34104.256000000001</v>
      </c>
      <c r="J5327" s="336"/>
      <c r="K5327" s="336"/>
      <c r="L5327" s="337">
        <f t="shared" si="250"/>
        <v>17.123147590514197</v>
      </c>
      <c r="M5327" s="337">
        <f t="shared" si="251"/>
        <v>0.4</v>
      </c>
    </row>
    <row r="5328" spans="1:13">
      <c r="A5328" s="334" t="s">
        <v>64</v>
      </c>
      <c r="B5328" s="334" t="s">
        <v>52</v>
      </c>
      <c r="C5328" s="334" t="s">
        <v>52</v>
      </c>
      <c r="D5328" s="334" t="s">
        <v>1537</v>
      </c>
      <c r="E5328" s="334" t="s">
        <v>1041</v>
      </c>
      <c r="F5328" s="334" t="str">
        <f t="shared" si="252"/>
        <v>Dhaka FR Non-PNP</v>
      </c>
      <c r="G5328" s="338">
        <v>2284786</v>
      </c>
      <c r="H5328" s="336">
        <v>337099.92311378324</v>
      </c>
      <c r="I5328" s="336">
        <v>9139.1440000000002</v>
      </c>
      <c r="J5328" s="336"/>
      <c r="K5328" s="336"/>
      <c r="L5328" s="337">
        <f t="shared" si="250"/>
        <v>14.754113650634382</v>
      </c>
      <c r="M5328" s="337">
        <f t="shared" si="251"/>
        <v>0.4</v>
      </c>
    </row>
    <row r="5329" spans="1:13">
      <c r="A5329" s="334" t="s">
        <v>245</v>
      </c>
      <c r="B5329" s="334" t="s">
        <v>189</v>
      </c>
      <c r="C5329" s="334" t="s">
        <v>189</v>
      </c>
      <c r="D5329" s="334" t="s">
        <v>1537</v>
      </c>
      <c r="E5329" s="334" t="s">
        <v>1041</v>
      </c>
      <c r="F5329" s="334" t="str">
        <f t="shared" si="252"/>
        <v>Barishal FR Non-PNP</v>
      </c>
      <c r="G5329" s="338">
        <v>2529129</v>
      </c>
      <c r="H5329" s="336">
        <v>419794.65471255447</v>
      </c>
      <c r="I5329" s="336">
        <v>11636.805414048518</v>
      </c>
      <c r="J5329" s="336"/>
      <c r="K5329" s="336"/>
      <c r="L5329" s="337">
        <f t="shared" si="250"/>
        <v>16.598388406149091</v>
      </c>
      <c r="M5329" s="337">
        <f t="shared" si="251"/>
        <v>0.46011118507788723</v>
      </c>
    </row>
    <row r="5330" spans="1:13">
      <c r="A5330" s="334" t="s">
        <v>513</v>
      </c>
      <c r="B5330" s="334" t="s">
        <v>908</v>
      </c>
      <c r="C5330" s="334" t="s">
        <v>131</v>
      </c>
      <c r="D5330" s="334" t="s">
        <v>1537</v>
      </c>
      <c r="E5330" s="334" t="s">
        <v>1041</v>
      </c>
      <c r="F5330" s="334" t="str">
        <f t="shared" si="252"/>
        <v>Sylhet FR Non-PNP</v>
      </c>
      <c r="G5330" s="338">
        <v>4902978</v>
      </c>
      <c r="H5330" s="336">
        <v>806425.65986860252</v>
      </c>
      <c r="I5330" s="336">
        <v>19611.912</v>
      </c>
      <c r="J5330" s="336"/>
      <c r="K5330" s="336"/>
      <c r="L5330" s="337">
        <f t="shared" si="250"/>
        <v>16.447670372345186</v>
      </c>
      <c r="M5330" s="337">
        <f t="shared" si="251"/>
        <v>0.4</v>
      </c>
    </row>
    <row r="5331" spans="1:13">
      <c r="A5331" s="334" t="s">
        <v>212</v>
      </c>
      <c r="B5331" s="334" t="s">
        <v>136</v>
      </c>
      <c r="C5331" s="334" t="s">
        <v>131</v>
      </c>
      <c r="D5331" s="334" t="s">
        <v>1537</v>
      </c>
      <c r="E5331" s="334" t="s">
        <v>1041</v>
      </c>
      <c r="F5331" s="334" t="str">
        <f t="shared" si="252"/>
        <v>Sylhet FR Non-PNP</v>
      </c>
      <c r="G5331" s="338">
        <v>5216535</v>
      </c>
      <c r="H5331" s="336">
        <v>892603.36313524633</v>
      </c>
      <c r="I5331" s="336">
        <v>20866.14</v>
      </c>
      <c r="J5331" s="336"/>
      <c r="K5331" s="336"/>
      <c r="L5331" s="337">
        <f t="shared" si="250"/>
        <v>17.111039476112904</v>
      </c>
      <c r="M5331" s="337">
        <f t="shared" si="251"/>
        <v>0.4</v>
      </c>
    </row>
    <row r="5332" spans="1:13">
      <c r="A5332" s="334" t="s">
        <v>543</v>
      </c>
      <c r="B5332" s="334" t="s">
        <v>52</v>
      </c>
      <c r="C5332" s="334" t="s">
        <v>52</v>
      </c>
      <c r="D5332" s="334" t="s">
        <v>1492</v>
      </c>
      <c r="E5332" s="334" t="s">
        <v>1041</v>
      </c>
      <c r="F5332" s="334" t="str">
        <f t="shared" si="252"/>
        <v>Dhaka FR PNP</v>
      </c>
      <c r="G5332" s="338">
        <v>8531179</v>
      </c>
      <c r="H5332" s="336">
        <v>1324969.1307610564</v>
      </c>
      <c r="I5332" s="336">
        <v>30020.884799999996</v>
      </c>
      <c r="J5332" s="336"/>
      <c r="K5332" s="336"/>
      <c r="L5332" s="337">
        <f t="shared" si="250"/>
        <v>15.530902947424458</v>
      </c>
      <c r="M5332" s="337">
        <f t="shared" si="251"/>
        <v>0.35189608376520992</v>
      </c>
    </row>
    <row r="5333" spans="1:13">
      <c r="A5333" s="334" t="s">
        <v>341</v>
      </c>
      <c r="B5333" s="334" t="s">
        <v>79</v>
      </c>
      <c r="C5333" s="334" t="s">
        <v>52</v>
      </c>
      <c r="D5333" s="334" t="s">
        <v>1537</v>
      </c>
      <c r="E5333" s="334" t="s">
        <v>1041</v>
      </c>
      <c r="F5333" s="334" t="str">
        <f t="shared" si="252"/>
        <v>Dhaka FR Non-PNP</v>
      </c>
      <c r="G5333" s="338">
        <v>826538</v>
      </c>
      <c r="H5333" s="336">
        <v>128999.14705768485</v>
      </c>
      <c r="I5333" s="336">
        <v>3306.152</v>
      </c>
      <c r="J5333" s="336"/>
      <c r="K5333" s="336"/>
      <c r="L5333" s="337">
        <f t="shared" si="250"/>
        <v>15.607164710840257</v>
      </c>
      <c r="M5333" s="337">
        <f t="shared" si="251"/>
        <v>0.4</v>
      </c>
    </row>
    <row r="5334" spans="1:13">
      <c r="A5334" s="334" t="s">
        <v>609</v>
      </c>
      <c r="B5334" s="334" t="s">
        <v>52</v>
      </c>
      <c r="C5334" s="334" t="s">
        <v>52</v>
      </c>
      <c r="D5334" s="334" t="s">
        <v>1537</v>
      </c>
      <c r="E5334" s="334" t="s">
        <v>1041</v>
      </c>
      <c r="F5334" s="334" t="str">
        <f t="shared" si="252"/>
        <v>Dhaka FR Non-PNP</v>
      </c>
      <c r="G5334" s="338">
        <v>1649694</v>
      </c>
      <c r="H5334" s="336">
        <v>287297.8423392949</v>
      </c>
      <c r="I5334" s="336">
        <v>6598.7759999999998</v>
      </c>
      <c r="J5334" s="336"/>
      <c r="K5334" s="336"/>
      <c r="L5334" s="337">
        <f t="shared" si="250"/>
        <v>17.415220176547585</v>
      </c>
      <c r="M5334" s="337">
        <f t="shared" si="251"/>
        <v>0.4</v>
      </c>
    </row>
    <row r="5335" spans="1:13">
      <c r="A5335" s="334" t="s">
        <v>545</v>
      </c>
      <c r="B5335" s="334" t="s">
        <v>52</v>
      </c>
      <c r="C5335" s="334" t="s">
        <v>52</v>
      </c>
      <c r="D5335" s="334" t="s">
        <v>1492</v>
      </c>
      <c r="E5335" s="334" t="s">
        <v>1041</v>
      </c>
      <c r="F5335" s="334" t="str">
        <f t="shared" si="252"/>
        <v>Dhaka FR PNP</v>
      </c>
      <c r="G5335" s="338">
        <v>12838115</v>
      </c>
      <c r="H5335" s="336">
        <v>2118170.6256385637</v>
      </c>
      <c r="I5335" s="336">
        <v>51352.46</v>
      </c>
      <c r="J5335" s="336"/>
      <c r="K5335" s="336"/>
      <c r="L5335" s="337">
        <f t="shared" si="250"/>
        <v>16.499078140666008</v>
      </c>
      <c r="M5335" s="337">
        <f t="shared" si="251"/>
        <v>0.4</v>
      </c>
    </row>
    <row r="5336" spans="1:13">
      <c r="A5336" s="334" t="s">
        <v>536</v>
      </c>
      <c r="B5336" s="334" t="s">
        <v>156</v>
      </c>
      <c r="C5336" s="334" t="s">
        <v>159</v>
      </c>
      <c r="D5336" s="334" t="s">
        <v>1537</v>
      </c>
      <c r="E5336" s="334" t="s">
        <v>1041</v>
      </c>
      <c r="F5336" s="334" t="str">
        <f t="shared" si="252"/>
        <v>Khulna FR Non-PNP</v>
      </c>
      <c r="G5336" s="338">
        <v>5568767</v>
      </c>
      <c r="H5336" s="336">
        <v>968071.82130037236</v>
      </c>
      <c r="I5336" s="336">
        <v>22275.067999999999</v>
      </c>
      <c r="J5336" s="336"/>
      <c r="K5336" s="336"/>
      <c r="L5336" s="337">
        <f t="shared" si="250"/>
        <v>17.383952700846926</v>
      </c>
      <c r="M5336" s="337">
        <f t="shared" si="251"/>
        <v>0.4</v>
      </c>
    </row>
    <row r="5337" spans="1:13">
      <c r="A5337" s="334" t="s">
        <v>438</v>
      </c>
      <c r="B5337" s="334" t="s">
        <v>52</v>
      </c>
      <c r="C5337" s="334" t="s">
        <v>52</v>
      </c>
      <c r="D5337" s="334" t="s">
        <v>1537</v>
      </c>
      <c r="E5337" s="334" t="s">
        <v>1041</v>
      </c>
      <c r="F5337" s="334" t="str">
        <f t="shared" si="252"/>
        <v>Dhaka FR Non-PNP</v>
      </c>
      <c r="G5337" s="338">
        <v>1608362</v>
      </c>
      <c r="H5337" s="336">
        <v>229647.77421147213</v>
      </c>
      <c r="I5337" s="336">
        <v>6433.4480000000003</v>
      </c>
      <c r="J5337" s="336"/>
      <c r="K5337" s="336"/>
      <c r="L5337" s="337">
        <f t="shared" si="250"/>
        <v>14.278363590502147</v>
      </c>
      <c r="M5337" s="337">
        <f t="shared" si="251"/>
        <v>0.4</v>
      </c>
    </row>
    <row r="5338" spans="1:13">
      <c r="A5338" s="334" t="s">
        <v>324</v>
      </c>
      <c r="B5338" s="334" t="s">
        <v>325</v>
      </c>
      <c r="C5338" s="334" t="s">
        <v>389</v>
      </c>
      <c r="D5338" s="334" t="s">
        <v>1537</v>
      </c>
      <c r="E5338" s="334" t="s">
        <v>1041</v>
      </c>
      <c r="F5338" s="334" t="str">
        <f t="shared" si="252"/>
        <v>Rangpur FR Non-PNP</v>
      </c>
      <c r="G5338" s="338">
        <v>3917777</v>
      </c>
      <c r="H5338" s="336">
        <v>645449.51701896463</v>
      </c>
      <c r="I5338" s="336">
        <v>15671.108</v>
      </c>
      <c r="J5338" s="336"/>
      <c r="K5338" s="336"/>
      <c r="L5338" s="337">
        <f t="shared" si="250"/>
        <v>16.474891680127904</v>
      </c>
      <c r="M5338" s="337">
        <f t="shared" si="251"/>
        <v>0.4</v>
      </c>
    </row>
    <row r="5339" spans="1:13">
      <c r="A5339" s="334" t="s">
        <v>141</v>
      </c>
      <c r="B5339" s="334" t="s">
        <v>48</v>
      </c>
      <c r="C5339" s="334" t="s">
        <v>18</v>
      </c>
      <c r="D5339" s="334" t="s">
        <v>1537</v>
      </c>
      <c r="E5339" s="334" t="s">
        <v>1041</v>
      </c>
      <c r="F5339" s="334" t="str">
        <f t="shared" si="252"/>
        <v>Mymensingh FR Non-PNP</v>
      </c>
      <c r="G5339" s="338">
        <v>2160076</v>
      </c>
      <c r="H5339" s="336">
        <v>341585.56159699045</v>
      </c>
      <c r="I5339" s="336">
        <v>8640.3040000000001</v>
      </c>
      <c r="J5339" s="336"/>
      <c r="K5339" s="336"/>
      <c r="L5339" s="337">
        <f t="shared" si="250"/>
        <v>15.813589966139638</v>
      </c>
      <c r="M5339" s="337">
        <f t="shared" si="251"/>
        <v>0.4</v>
      </c>
    </row>
    <row r="5340" spans="1:13">
      <c r="A5340" s="334" t="s">
        <v>139</v>
      </c>
      <c r="B5340" s="334" t="s">
        <v>52</v>
      </c>
      <c r="C5340" s="334" t="s">
        <v>52</v>
      </c>
      <c r="D5340" s="334" t="s">
        <v>1537</v>
      </c>
      <c r="E5340" s="334" t="s">
        <v>1041</v>
      </c>
      <c r="F5340" s="334" t="str">
        <f t="shared" si="252"/>
        <v>Dhaka FR Non-PNP</v>
      </c>
      <c r="G5340" s="338">
        <v>1266642</v>
      </c>
      <c r="H5340" s="336">
        <v>195730.22897895309</v>
      </c>
      <c r="I5340" s="336">
        <v>18150.713016133472</v>
      </c>
      <c r="J5340" s="336"/>
      <c r="K5340" s="336"/>
      <c r="L5340" s="337">
        <f t="shared" si="250"/>
        <v>15.452687419093406</v>
      </c>
      <c r="M5340" s="337">
        <f t="shared" si="251"/>
        <v>1.4329789329687057</v>
      </c>
    </row>
    <row r="5341" spans="1:13">
      <c r="A5341" s="334" t="s">
        <v>365</v>
      </c>
      <c r="B5341" s="334" t="s">
        <v>159</v>
      </c>
      <c r="C5341" s="334" t="s">
        <v>159</v>
      </c>
      <c r="D5341" s="334" t="s">
        <v>1537</v>
      </c>
      <c r="E5341" s="334" t="s">
        <v>1041</v>
      </c>
      <c r="F5341" s="334" t="str">
        <f t="shared" si="252"/>
        <v>Khulna FR Non-PNP</v>
      </c>
      <c r="G5341" s="338">
        <v>2098588</v>
      </c>
      <c r="H5341" s="336">
        <v>361354.85172189545</v>
      </c>
      <c r="I5341" s="336">
        <v>8394.3520000000008</v>
      </c>
      <c r="J5341" s="336"/>
      <c r="K5341" s="336"/>
      <c r="L5341" s="337">
        <f t="shared" si="250"/>
        <v>17.218951586585622</v>
      </c>
      <c r="M5341" s="337">
        <f t="shared" si="251"/>
        <v>0.4</v>
      </c>
    </row>
    <row r="5342" spans="1:13">
      <c r="A5342" s="334" t="s">
        <v>271</v>
      </c>
      <c r="B5342" s="334" t="s">
        <v>52</v>
      </c>
      <c r="C5342" s="334" t="s">
        <v>52</v>
      </c>
      <c r="D5342" s="334" t="s">
        <v>1537</v>
      </c>
      <c r="E5342" s="334" t="s">
        <v>1041</v>
      </c>
      <c r="F5342" s="334" t="str">
        <f t="shared" si="252"/>
        <v>Dhaka FR Non-PNP</v>
      </c>
      <c r="G5342" s="338">
        <v>1536224</v>
      </c>
      <c r="H5342" s="336">
        <v>220151.93661436942</v>
      </c>
      <c r="I5342" s="336">
        <v>6144.8959999999997</v>
      </c>
      <c r="J5342" s="336"/>
      <c r="K5342" s="336"/>
      <c r="L5342" s="337">
        <f t="shared" si="250"/>
        <v>14.330718476886798</v>
      </c>
      <c r="M5342" s="337">
        <f t="shared" si="251"/>
        <v>0.4</v>
      </c>
    </row>
    <row r="5343" spans="1:13">
      <c r="A5343" s="334" t="s">
        <v>532</v>
      </c>
      <c r="B5343" s="334" t="s">
        <v>351</v>
      </c>
      <c r="C5343" s="334" t="s">
        <v>389</v>
      </c>
      <c r="D5343" s="334" t="s">
        <v>1537</v>
      </c>
      <c r="E5343" s="334" t="s">
        <v>1041</v>
      </c>
      <c r="F5343" s="334" t="str">
        <f t="shared" si="252"/>
        <v>Rangpur FR Non-PNP</v>
      </c>
      <c r="G5343" s="338">
        <v>6681511</v>
      </c>
      <c r="H5343" s="336">
        <v>1215077.8697963643</v>
      </c>
      <c r="I5343" s="336">
        <v>26726.044000000002</v>
      </c>
      <c r="J5343" s="336"/>
      <c r="K5343" s="336"/>
      <c r="L5343" s="337">
        <f t="shared" si="250"/>
        <v>18.185674913898435</v>
      </c>
      <c r="M5343" s="337">
        <f t="shared" si="251"/>
        <v>0.4</v>
      </c>
    </row>
    <row r="5344" spans="1:13">
      <c r="A5344" s="334" t="s">
        <v>632</v>
      </c>
      <c r="B5344" s="334" t="s">
        <v>52</v>
      </c>
      <c r="C5344" s="334" t="s">
        <v>52</v>
      </c>
      <c r="D5344" s="334" t="s">
        <v>1537</v>
      </c>
      <c r="E5344" s="334" t="s">
        <v>1041</v>
      </c>
      <c r="F5344" s="334" t="str">
        <f t="shared" si="252"/>
        <v>Dhaka FR Non-PNP</v>
      </c>
      <c r="G5344" s="338">
        <v>5737641</v>
      </c>
      <c r="H5344" s="336">
        <v>1055271.7093983518</v>
      </c>
      <c r="I5344" s="336">
        <v>22950.564000000002</v>
      </c>
      <c r="J5344" s="336"/>
      <c r="K5344" s="336"/>
      <c r="L5344" s="337">
        <f t="shared" si="250"/>
        <v>18.392083251607268</v>
      </c>
      <c r="M5344" s="337">
        <f t="shared" si="251"/>
        <v>0.4</v>
      </c>
    </row>
    <row r="5345" spans="1:13">
      <c r="A5345" s="334" t="s">
        <v>385</v>
      </c>
      <c r="B5345" s="334" t="s">
        <v>329</v>
      </c>
      <c r="C5345" s="334" t="s">
        <v>107</v>
      </c>
      <c r="D5345" s="334" t="s">
        <v>1537</v>
      </c>
      <c r="E5345" s="334" t="s">
        <v>1041</v>
      </c>
      <c r="F5345" s="334" t="str">
        <f t="shared" si="252"/>
        <v>Rajshahi FR Non-PNP</v>
      </c>
      <c r="G5345" s="338">
        <v>2774988</v>
      </c>
      <c r="H5345" s="336">
        <v>475215.11961399304</v>
      </c>
      <c r="I5345" s="336">
        <v>11099.952000000001</v>
      </c>
      <c r="J5345" s="336"/>
      <c r="K5345" s="336"/>
      <c r="L5345" s="337">
        <f t="shared" si="250"/>
        <v>17.124943229087584</v>
      </c>
      <c r="M5345" s="337">
        <f t="shared" si="251"/>
        <v>0.4</v>
      </c>
    </row>
    <row r="5346" spans="1:13">
      <c r="A5346" s="334" t="s">
        <v>436</v>
      </c>
      <c r="B5346" s="334" t="s">
        <v>52</v>
      </c>
      <c r="C5346" s="334" t="s">
        <v>52</v>
      </c>
      <c r="D5346" s="334" t="s">
        <v>1537</v>
      </c>
      <c r="E5346" s="334" t="s">
        <v>1041</v>
      </c>
      <c r="F5346" s="334" t="str">
        <f t="shared" si="252"/>
        <v>Dhaka FR Non-PNP</v>
      </c>
      <c r="G5346" s="338">
        <v>2071946</v>
      </c>
      <c r="H5346" s="336">
        <v>323199.22311976488</v>
      </c>
      <c r="I5346" s="336">
        <v>8287.7839999999997</v>
      </c>
      <c r="J5346" s="336"/>
      <c r="K5346" s="336"/>
      <c r="L5346" s="337">
        <f t="shared" si="250"/>
        <v>15.598824637310283</v>
      </c>
      <c r="M5346" s="337">
        <f t="shared" si="251"/>
        <v>0.4</v>
      </c>
    </row>
    <row r="5347" spans="1:13">
      <c r="A5347" s="334" t="s">
        <v>615</v>
      </c>
      <c r="B5347" s="334" t="s">
        <v>103</v>
      </c>
      <c r="C5347" s="334" t="s">
        <v>52</v>
      </c>
      <c r="D5347" s="334" t="s">
        <v>1537</v>
      </c>
      <c r="E5347" s="334" t="s">
        <v>1041</v>
      </c>
      <c r="F5347" s="334" t="str">
        <f t="shared" si="252"/>
        <v>Dhaka FR Non-PNP</v>
      </c>
      <c r="G5347" s="338">
        <v>1385942</v>
      </c>
      <c r="H5347" s="336">
        <v>217454.74107614983</v>
      </c>
      <c r="I5347" s="336">
        <v>5543.768</v>
      </c>
      <c r="J5347" s="336"/>
      <c r="K5347" s="336"/>
      <c r="L5347" s="337">
        <f t="shared" si="250"/>
        <v>15.690031839438435</v>
      </c>
      <c r="M5347" s="337">
        <f t="shared" si="251"/>
        <v>0.4</v>
      </c>
    </row>
    <row r="5348" spans="1:13">
      <c r="A5348" s="334" t="s">
        <v>347</v>
      </c>
      <c r="B5348" s="334" t="s">
        <v>52</v>
      </c>
      <c r="C5348" s="334" t="s">
        <v>52</v>
      </c>
      <c r="D5348" s="334" t="s">
        <v>1537</v>
      </c>
      <c r="E5348" s="334" t="s">
        <v>1041</v>
      </c>
      <c r="F5348" s="334" t="str">
        <f t="shared" si="252"/>
        <v>Dhaka FR Non-PNP</v>
      </c>
      <c r="G5348" s="338">
        <v>1694915</v>
      </c>
      <c r="H5348" s="336">
        <v>289367.72511599911</v>
      </c>
      <c r="I5348" s="336">
        <v>6779.66</v>
      </c>
      <c r="J5348" s="336"/>
      <c r="K5348" s="336"/>
      <c r="L5348" s="337">
        <f t="shared" si="250"/>
        <v>17.072698342748698</v>
      </c>
      <c r="M5348" s="337">
        <f t="shared" si="251"/>
        <v>0.4</v>
      </c>
    </row>
    <row r="5349" spans="1:13">
      <c r="A5349" s="334" t="s">
        <v>284</v>
      </c>
      <c r="B5349" s="334" t="s">
        <v>103</v>
      </c>
      <c r="C5349" s="334" t="s">
        <v>52</v>
      </c>
      <c r="D5349" s="334" t="s">
        <v>1537</v>
      </c>
      <c r="E5349" s="334" t="s">
        <v>1041</v>
      </c>
      <c r="F5349" s="334" t="str">
        <f t="shared" si="252"/>
        <v>Dhaka FR Non-PNP</v>
      </c>
      <c r="G5349" s="338">
        <v>2979619</v>
      </c>
      <c r="H5349" s="336">
        <v>466347.37184920529</v>
      </c>
      <c r="I5349" s="336">
        <v>11918.476000000001</v>
      </c>
      <c r="J5349" s="336"/>
      <c r="K5349" s="336"/>
      <c r="L5349" s="337">
        <f t="shared" si="250"/>
        <v>15.651241714098523</v>
      </c>
      <c r="M5349" s="337">
        <f t="shared" si="251"/>
        <v>0.4</v>
      </c>
    </row>
    <row r="5350" spans="1:13">
      <c r="A5350" s="334" t="s">
        <v>174</v>
      </c>
      <c r="B5350" s="334" t="s">
        <v>176</v>
      </c>
      <c r="C5350" s="334" t="s">
        <v>159</v>
      </c>
      <c r="D5350" s="334" t="s">
        <v>1537</v>
      </c>
      <c r="E5350" s="334" t="s">
        <v>1041</v>
      </c>
      <c r="F5350" s="334" t="str">
        <f t="shared" si="252"/>
        <v>Khulna FR Non-PNP</v>
      </c>
      <c r="G5350" s="338">
        <v>2326158</v>
      </c>
      <c r="H5350" s="336">
        <v>413350.98763403954</v>
      </c>
      <c r="I5350" s="336">
        <v>9304.6319999999996</v>
      </c>
      <c r="J5350" s="336"/>
      <c r="K5350" s="336"/>
      <c r="L5350" s="337">
        <f t="shared" si="250"/>
        <v>17.769686652155166</v>
      </c>
      <c r="M5350" s="337">
        <f t="shared" si="251"/>
        <v>0.4</v>
      </c>
    </row>
    <row r="5351" spans="1:13">
      <c r="A5351" s="334" t="s">
        <v>314</v>
      </c>
      <c r="B5351" s="334" t="s">
        <v>52</v>
      </c>
      <c r="C5351" s="334" t="s">
        <v>52</v>
      </c>
      <c r="D5351" s="334" t="s">
        <v>1537</v>
      </c>
      <c r="E5351" s="334" t="s">
        <v>1041</v>
      </c>
      <c r="F5351" s="334" t="str">
        <f t="shared" si="252"/>
        <v>Dhaka FR Non-PNP</v>
      </c>
      <c r="G5351" s="338">
        <v>2176822</v>
      </c>
      <c r="H5351" s="336">
        <v>348612.65275258134</v>
      </c>
      <c r="I5351" s="336">
        <v>0</v>
      </c>
      <c r="J5351" s="336"/>
      <c r="K5351" s="336"/>
      <c r="L5351" s="337">
        <f t="shared" si="250"/>
        <v>16.014752366182506</v>
      </c>
      <c r="M5351" s="337">
        <f t="shared" si="251"/>
        <v>0</v>
      </c>
    </row>
    <row r="5352" spans="1:13">
      <c r="A5352" s="334" t="s">
        <v>587</v>
      </c>
      <c r="B5352" s="334" t="s">
        <v>79</v>
      </c>
      <c r="C5352" s="334" t="s">
        <v>52</v>
      </c>
      <c r="D5352" s="334" t="s">
        <v>1537</v>
      </c>
      <c r="E5352" s="334" t="s">
        <v>1041</v>
      </c>
      <c r="F5352" s="334" t="str">
        <f t="shared" si="252"/>
        <v>Dhaka FR Non-PNP</v>
      </c>
      <c r="G5352" s="338">
        <v>2201705</v>
      </c>
      <c r="H5352" s="336">
        <v>378814.89210550167</v>
      </c>
      <c r="I5352" s="336">
        <v>8806.82</v>
      </c>
      <c r="J5352" s="336"/>
      <c r="K5352" s="336"/>
      <c r="L5352" s="337">
        <f t="shared" si="250"/>
        <v>17.205524450619027</v>
      </c>
      <c r="M5352" s="337">
        <f t="shared" si="251"/>
        <v>0.4</v>
      </c>
    </row>
    <row r="5353" spans="1:13">
      <c r="A5353" s="334" t="s">
        <v>356</v>
      </c>
      <c r="B5353" s="334" t="s">
        <v>230</v>
      </c>
      <c r="C5353" s="334" t="s">
        <v>131</v>
      </c>
      <c r="D5353" s="334" t="s">
        <v>1537</v>
      </c>
      <c r="E5353" s="334" t="s">
        <v>1041</v>
      </c>
      <c r="F5353" s="334" t="str">
        <f t="shared" si="252"/>
        <v>Sylhet FR Non-PNP</v>
      </c>
      <c r="G5353" s="338">
        <v>2663642</v>
      </c>
      <c r="H5353" s="336">
        <v>421215.49702003034</v>
      </c>
      <c r="I5353" s="336">
        <v>10654.568000000001</v>
      </c>
      <c r="J5353" s="336"/>
      <c r="K5353" s="336"/>
      <c r="L5353" s="337">
        <f t="shared" si="250"/>
        <v>15.813517620612316</v>
      </c>
      <c r="M5353" s="337">
        <f t="shared" si="251"/>
        <v>0.4</v>
      </c>
    </row>
    <row r="5354" spans="1:13">
      <c r="A5354" s="334" t="s">
        <v>108</v>
      </c>
      <c r="B5354" s="334" t="s">
        <v>52</v>
      </c>
      <c r="C5354" s="334" t="s">
        <v>52</v>
      </c>
      <c r="D5354" s="334" t="s">
        <v>1492</v>
      </c>
      <c r="E5354" s="334" t="s">
        <v>1041</v>
      </c>
      <c r="F5354" s="334" t="str">
        <f t="shared" si="252"/>
        <v>Dhaka FR PNP</v>
      </c>
      <c r="G5354" s="338">
        <v>6055430</v>
      </c>
      <c r="H5354" s="336">
        <v>995090.10447081586</v>
      </c>
      <c r="I5354" s="336">
        <v>24020.083199999997</v>
      </c>
      <c r="J5354" s="336"/>
      <c r="K5354" s="336"/>
      <c r="L5354" s="337">
        <f t="shared" si="250"/>
        <v>16.433021345648712</v>
      </c>
      <c r="M5354" s="337">
        <f t="shared" si="251"/>
        <v>0.39667014894070274</v>
      </c>
    </row>
    <row r="5355" spans="1:13">
      <c r="A5355" s="334" t="s">
        <v>368</v>
      </c>
      <c r="B5355" s="334" t="s">
        <v>79</v>
      </c>
      <c r="C5355" s="334" t="s">
        <v>52</v>
      </c>
      <c r="D5355" s="334" t="s">
        <v>1537</v>
      </c>
      <c r="E5355" s="334" t="s">
        <v>1041</v>
      </c>
      <c r="F5355" s="334" t="str">
        <f t="shared" si="252"/>
        <v>Dhaka FR Non-PNP</v>
      </c>
      <c r="G5355" s="338">
        <v>2971711</v>
      </c>
      <c r="H5355" s="336">
        <v>477614.92785240698</v>
      </c>
      <c r="I5355" s="336">
        <v>38770.216380226542</v>
      </c>
      <c r="J5355" s="336"/>
      <c r="K5355" s="336"/>
      <c r="L5355" s="337">
        <f t="shared" si="250"/>
        <v>16.072051685120357</v>
      </c>
      <c r="M5355" s="337">
        <f t="shared" si="251"/>
        <v>1.3046428936133609</v>
      </c>
    </row>
    <row r="5356" spans="1:13">
      <c r="A5356" s="334" t="s">
        <v>628</v>
      </c>
      <c r="B5356" s="334" t="s">
        <v>52</v>
      </c>
      <c r="C5356" s="334" t="s">
        <v>52</v>
      </c>
      <c r="D5356" s="334" t="s">
        <v>1537</v>
      </c>
      <c r="E5356" s="334" t="s">
        <v>1041</v>
      </c>
      <c r="F5356" s="334" t="str">
        <f t="shared" si="252"/>
        <v>Dhaka FR Non-PNP</v>
      </c>
      <c r="G5356" s="338">
        <v>3620340</v>
      </c>
      <c r="H5356" s="336">
        <v>626115.97164482414</v>
      </c>
      <c r="I5356" s="336">
        <v>14481.36</v>
      </c>
      <c r="J5356" s="336"/>
      <c r="K5356" s="336"/>
      <c r="L5356" s="337">
        <f t="shared" si="250"/>
        <v>17.294396980527356</v>
      </c>
      <c r="M5356" s="337">
        <f t="shared" si="251"/>
        <v>0.4</v>
      </c>
    </row>
    <row r="5357" spans="1:13">
      <c r="A5357" s="334" t="s">
        <v>585</v>
      </c>
      <c r="B5357" s="334" t="s">
        <v>52</v>
      </c>
      <c r="C5357" s="334" t="s">
        <v>52</v>
      </c>
      <c r="D5357" s="334" t="s">
        <v>1537</v>
      </c>
      <c r="E5357" s="334" t="s">
        <v>1041</v>
      </c>
      <c r="F5357" s="334" t="str">
        <f t="shared" si="252"/>
        <v>Dhaka FR Non-PNP</v>
      </c>
      <c r="G5357" s="338">
        <v>2474859</v>
      </c>
      <c r="H5357" s="336">
        <v>373564.11339567899</v>
      </c>
      <c r="I5357" s="336">
        <v>9899.4359999999997</v>
      </c>
      <c r="J5357" s="336"/>
      <c r="K5357" s="336"/>
      <c r="L5357" s="337">
        <f t="shared" si="250"/>
        <v>15.09435945222249</v>
      </c>
      <c r="M5357" s="337">
        <f t="shared" si="251"/>
        <v>0.4</v>
      </c>
    </row>
    <row r="5358" spans="1:13">
      <c r="A5358" s="334" t="s">
        <v>224</v>
      </c>
      <c r="B5358" s="334" t="s">
        <v>226</v>
      </c>
      <c r="C5358" s="334" t="s">
        <v>107</v>
      </c>
      <c r="D5358" s="334" t="s">
        <v>1537</v>
      </c>
      <c r="E5358" s="334" t="s">
        <v>1041</v>
      </c>
      <c r="F5358" s="334" t="str">
        <f t="shared" si="252"/>
        <v>Rajshahi FR Non-PNP</v>
      </c>
      <c r="G5358" s="338">
        <v>3187749</v>
      </c>
      <c r="H5358" s="336">
        <v>486825.02725560789</v>
      </c>
      <c r="I5358" s="336">
        <v>12750.996000000001</v>
      </c>
      <c r="J5358" s="336"/>
      <c r="K5358" s="336"/>
      <c r="L5358" s="337">
        <f t="shared" si="250"/>
        <v>15.271749038447128</v>
      </c>
      <c r="M5358" s="337">
        <f t="shared" si="251"/>
        <v>0.4</v>
      </c>
    </row>
    <row r="5359" spans="1:13">
      <c r="A5359" s="334" t="s">
        <v>622</v>
      </c>
      <c r="B5359" s="334" t="s">
        <v>52</v>
      </c>
      <c r="C5359" s="334" t="s">
        <v>52</v>
      </c>
      <c r="D5359" s="334" t="s">
        <v>1537</v>
      </c>
      <c r="E5359" s="334" t="s">
        <v>1041</v>
      </c>
      <c r="F5359" s="334" t="str">
        <f t="shared" si="252"/>
        <v>Dhaka FR Non-PNP</v>
      </c>
      <c r="G5359" s="338">
        <v>2434985</v>
      </c>
      <c r="H5359" s="336">
        <v>418062.89813801512</v>
      </c>
      <c r="I5359" s="336">
        <v>9739.94</v>
      </c>
      <c r="J5359" s="336"/>
      <c r="K5359" s="336"/>
      <c r="L5359" s="337">
        <f t="shared" si="250"/>
        <v>17.169013285010589</v>
      </c>
      <c r="M5359" s="337">
        <f t="shared" si="251"/>
        <v>0.4</v>
      </c>
    </row>
    <row r="5360" spans="1:13">
      <c r="A5360" s="334" t="s">
        <v>207</v>
      </c>
      <c r="B5360" s="334" t="s">
        <v>192</v>
      </c>
      <c r="C5360" s="334" t="s">
        <v>52</v>
      </c>
      <c r="D5360" s="334" t="s">
        <v>1537</v>
      </c>
      <c r="E5360" s="334" t="s">
        <v>1041</v>
      </c>
      <c r="F5360" s="334" t="str">
        <f t="shared" si="252"/>
        <v>Dhaka FR Non-PNP</v>
      </c>
      <c r="G5360" s="338">
        <v>4082427</v>
      </c>
      <c r="H5360" s="336">
        <v>790128.82419368287</v>
      </c>
      <c r="I5360" s="336">
        <v>16329.708000000001</v>
      </c>
      <c r="J5360" s="336"/>
      <c r="K5360" s="336"/>
      <c r="L5360" s="337">
        <f t="shared" si="250"/>
        <v>19.354389538225249</v>
      </c>
      <c r="M5360" s="337">
        <f t="shared" si="251"/>
        <v>0.4</v>
      </c>
    </row>
    <row r="5361" spans="1:13">
      <c r="A5361" s="334" t="s">
        <v>309</v>
      </c>
      <c r="B5361" s="334" t="s">
        <v>79</v>
      </c>
      <c r="C5361" s="334" t="s">
        <v>52</v>
      </c>
      <c r="D5361" s="334" t="s">
        <v>1537</v>
      </c>
      <c r="E5361" s="334" t="s">
        <v>1041</v>
      </c>
      <c r="F5361" s="334" t="str">
        <f t="shared" si="252"/>
        <v>Dhaka FR Non-PNP</v>
      </c>
      <c r="G5361" s="338">
        <v>2862819</v>
      </c>
      <c r="H5361" s="336">
        <v>480453.72940161492</v>
      </c>
      <c r="I5361" s="336">
        <v>-2.1827872842550278E-11</v>
      </c>
      <c r="J5361" s="336"/>
      <c r="K5361" s="336"/>
      <c r="L5361" s="337">
        <f t="shared" si="250"/>
        <v>16.782539496964876</v>
      </c>
      <c r="M5361" s="337">
        <f t="shared" si="251"/>
        <v>-7.6246080672757444E-16</v>
      </c>
    </row>
    <row r="5362" spans="1:13">
      <c r="A5362" s="334" t="s">
        <v>1131</v>
      </c>
      <c r="B5362" s="334" t="s">
        <v>186</v>
      </c>
      <c r="C5362" s="334" t="s">
        <v>195</v>
      </c>
      <c r="D5362" s="334" t="s">
        <v>1537</v>
      </c>
      <c r="E5362" s="334" t="s">
        <v>1041</v>
      </c>
      <c r="F5362" s="334" t="str">
        <f t="shared" si="252"/>
        <v>Chattogram FR Non-PNP</v>
      </c>
      <c r="G5362" s="338">
        <v>2070079</v>
      </c>
      <c r="H5362" s="336">
        <v>340099.14752529468</v>
      </c>
      <c r="I5362" s="336">
        <v>8280.3160000000007</v>
      </c>
      <c r="J5362" s="336"/>
      <c r="K5362" s="336"/>
      <c r="L5362" s="337">
        <f t="shared" si="250"/>
        <v>16.429283497165795</v>
      </c>
      <c r="M5362" s="337">
        <f t="shared" si="251"/>
        <v>0.4</v>
      </c>
    </row>
    <row r="5363" spans="1:13">
      <c r="A5363" s="334" t="s">
        <v>420</v>
      </c>
      <c r="B5363" s="334" t="s">
        <v>362</v>
      </c>
      <c r="C5363" s="334" t="s">
        <v>52</v>
      </c>
      <c r="D5363" s="334" t="s">
        <v>1537</v>
      </c>
      <c r="E5363" s="334" t="s">
        <v>1041</v>
      </c>
      <c r="F5363" s="334" t="str">
        <f t="shared" si="252"/>
        <v>Dhaka FR Non-PNP</v>
      </c>
      <c r="G5363" s="338">
        <v>1463806</v>
      </c>
      <c r="H5363" s="336">
        <v>247500.81015222959</v>
      </c>
      <c r="I5363" s="336">
        <v>5855.2240000000002</v>
      </c>
      <c r="J5363" s="336"/>
      <c r="K5363" s="336"/>
      <c r="L5363" s="337">
        <f t="shared" si="250"/>
        <v>16.908033588619638</v>
      </c>
      <c r="M5363" s="337">
        <f t="shared" si="251"/>
        <v>0.4</v>
      </c>
    </row>
    <row r="5364" spans="1:13">
      <c r="A5364" s="334" t="s">
        <v>95</v>
      </c>
      <c r="B5364" s="334" t="s">
        <v>98</v>
      </c>
      <c r="C5364" s="334" t="s">
        <v>52</v>
      </c>
      <c r="D5364" s="334" t="s">
        <v>1537</v>
      </c>
      <c r="E5364" s="334" t="s">
        <v>1041</v>
      </c>
      <c r="F5364" s="334" t="str">
        <f t="shared" si="252"/>
        <v>Dhaka FR Non-PNP</v>
      </c>
      <c r="G5364" s="338">
        <v>1541009</v>
      </c>
      <c r="H5364" s="336">
        <v>237342.56580401928</v>
      </c>
      <c r="I5364" s="336">
        <v>6164.0360000000001</v>
      </c>
      <c r="J5364" s="336"/>
      <c r="K5364" s="336"/>
      <c r="L5364" s="337">
        <f t="shared" si="250"/>
        <v>15.401763766728116</v>
      </c>
      <c r="M5364" s="337">
        <f t="shared" si="251"/>
        <v>0.4</v>
      </c>
    </row>
    <row r="5365" spans="1:13">
      <c r="A5365" s="334" t="s">
        <v>998</v>
      </c>
      <c r="B5365" s="334" t="s">
        <v>48</v>
      </c>
      <c r="C5365" s="334" t="s">
        <v>18</v>
      </c>
      <c r="D5365" s="334" t="s">
        <v>1537</v>
      </c>
      <c r="E5365" s="334" t="s">
        <v>1041</v>
      </c>
      <c r="F5365" s="334" t="str">
        <f t="shared" si="252"/>
        <v>Mymensingh FR Non-PNP</v>
      </c>
      <c r="G5365" s="338">
        <v>1219889</v>
      </c>
      <c r="H5365" s="336">
        <v>138722.17942442384</v>
      </c>
      <c r="I5365" s="336">
        <v>4879.5560000000005</v>
      </c>
      <c r="J5365" s="336"/>
      <c r="K5365" s="336"/>
      <c r="L5365" s="337">
        <f t="shared" si="250"/>
        <v>11.371705083366097</v>
      </c>
      <c r="M5365" s="337">
        <f t="shared" si="251"/>
        <v>0.4</v>
      </c>
    </row>
    <row r="5366" spans="1:13">
      <c r="A5366" s="334" t="s">
        <v>402</v>
      </c>
      <c r="B5366" s="334" t="s">
        <v>159</v>
      </c>
      <c r="C5366" s="334" t="s">
        <v>159</v>
      </c>
      <c r="D5366" s="334" t="s">
        <v>1492</v>
      </c>
      <c r="E5366" s="334" t="s">
        <v>1041</v>
      </c>
      <c r="F5366" s="334" t="str">
        <f t="shared" si="252"/>
        <v>Khulna FR PNP</v>
      </c>
      <c r="G5366" s="338">
        <v>11798043</v>
      </c>
      <c r="H5366" s="336">
        <v>1828102.1651926234</v>
      </c>
      <c r="I5366" s="336">
        <v>44558.567999999999</v>
      </c>
      <c r="J5366" s="336"/>
      <c r="K5366" s="336"/>
      <c r="L5366" s="337">
        <f t="shared" si="250"/>
        <v>15.494961030338875</v>
      </c>
      <c r="M5366" s="337">
        <f t="shared" si="251"/>
        <v>0.37767761992391452</v>
      </c>
    </row>
    <row r="5367" spans="1:13">
      <c r="A5367" s="334" t="s">
        <v>143</v>
      </c>
      <c r="B5367" s="334" t="s">
        <v>131</v>
      </c>
      <c r="C5367" s="334" t="s">
        <v>131</v>
      </c>
      <c r="D5367" s="334" t="s">
        <v>1537</v>
      </c>
      <c r="E5367" s="334" t="s">
        <v>1041</v>
      </c>
      <c r="F5367" s="334" t="str">
        <f t="shared" si="252"/>
        <v>Sylhet FR Non-PNP</v>
      </c>
      <c r="G5367" s="338">
        <v>2225361</v>
      </c>
      <c r="H5367" s="336">
        <v>323539.38798544341</v>
      </c>
      <c r="I5367" s="336">
        <v>8901.4439999999995</v>
      </c>
      <c r="J5367" s="336"/>
      <c r="K5367" s="336"/>
      <c r="L5367" s="337">
        <f t="shared" si="250"/>
        <v>14.538737219958623</v>
      </c>
      <c r="M5367" s="337">
        <f t="shared" si="251"/>
        <v>0.4</v>
      </c>
    </row>
    <row r="5368" spans="1:13">
      <c r="A5368" s="334" t="s">
        <v>468</v>
      </c>
      <c r="B5368" s="334" t="s">
        <v>52</v>
      </c>
      <c r="C5368" s="334" t="s">
        <v>52</v>
      </c>
      <c r="D5368" s="334" t="s">
        <v>1537</v>
      </c>
      <c r="E5368" s="334" t="s">
        <v>1041</v>
      </c>
      <c r="F5368" s="334" t="str">
        <f t="shared" si="252"/>
        <v>Dhaka FR Non-PNP</v>
      </c>
      <c r="G5368" s="338">
        <v>2350405</v>
      </c>
      <c r="H5368" s="336">
        <v>334696.78121463966</v>
      </c>
      <c r="I5368" s="336">
        <v>73458.070724167876</v>
      </c>
      <c r="J5368" s="336"/>
      <c r="K5368" s="336"/>
      <c r="L5368" s="337">
        <f t="shared" si="250"/>
        <v>14.239962100771555</v>
      </c>
      <c r="M5368" s="337">
        <f t="shared" si="251"/>
        <v>3.1253367281029383</v>
      </c>
    </row>
    <row r="5369" spans="1:13">
      <c r="A5369" s="334" t="s">
        <v>358</v>
      </c>
      <c r="B5369" s="334" t="s">
        <v>18</v>
      </c>
      <c r="C5369" s="334" t="s">
        <v>18</v>
      </c>
      <c r="D5369" s="334" t="s">
        <v>1537</v>
      </c>
      <c r="E5369" s="334" t="s">
        <v>1041</v>
      </c>
      <c r="F5369" s="334" t="str">
        <f t="shared" si="252"/>
        <v>Mymensingh FR Non-PNP</v>
      </c>
      <c r="G5369" s="338">
        <v>2649687</v>
      </c>
      <c r="H5369" s="336">
        <v>478507.14396738855</v>
      </c>
      <c r="I5369" s="336">
        <v>10598.748</v>
      </c>
      <c r="J5369" s="336"/>
      <c r="K5369" s="336"/>
      <c r="L5369" s="337">
        <f t="shared" si="250"/>
        <v>18.059006364426764</v>
      </c>
      <c r="M5369" s="337">
        <f t="shared" si="251"/>
        <v>0.4</v>
      </c>
    </row>
    <row r="5370" spans="1:13">
      <c r="A5370" s="334" t="s">
        <v>320</v>
      </c>
      <c r="B5370" s="334" t="s">
        <v>52</v>
      </c>
      <c r="C5370" s="334" t="s">
        <v>52</v>
      </c>
      <c r="D5370" s="334" t="s">
        <v>1537</v>
      </c>
      <c r="E5370" s="334" t="s">
        <v>1041</v>
      </c>
      <c r="F5370" s="334" t="str">
        <f t="shared" si="252"/>
        <v>Dhaka FR Non-PNP</v>
      </c>
      <c r="G5370" s="338">
        <v>3366689</v>
      </c>
      <c r="H5370" s="336">
        <v>545200.49388835707</v>
      </c>
      <c r="I5370" s="336">
        <v>13466.755999999999</v>
      </c>
      <c r="J5370" s="336"/>
      <c r="K5370" s="336"/>
      <c r="L5370" s="337">
        <f t="shared" si="250"/>
        <v>16.19396665056847</v>
      </c>
      <c r="M5370" s="337">
        <f t="shared" si="251"/>
        <v>0.4</v>
      </c>
    </row>
    <row r="5371" spans="1:13">
      <c r="A5371" s="334" t="s">
        <v>257</v>
      </c>
      <c r="B5371" s="334" t="s">
        <v>18</v>
      </c>
      <c r="C5371" s="334" t="s">
        <v>18</v>
      </c>
      <c r="D5371" s="334" t="s">
        <v>1537</v>
      </c>
      <c r="E5371" s="334" t="s">
        <v>1041</v>
      </c>
      <c r="F5371" s="334" t="str">
        <f t="shared" si="252"/>
        <v>Mymensingh FR Non-PNP</v>
      </c>
      <c r="G5371" s="338">
        <v>950485</v>
      </c>
      <c r="H5371" s="336">
        <v>164513.78814126443</v>
      </c>
      <c r="I5371" s="336">
        <v>3801.94</v>
      </c>
      <c r="J5371" s="336"/>
      <c r="K5371" s="336"/>
      <c r="L5371" s="337">
        <f t="shared" si="250"/>
        <v>17.308404461013531</v>
      </c>
      <c r="M5371" s="337">
        <f t="shared" si="251"/>
        <v>0.4</v>
      </c>
    </row>
    <row r="5372" spans="1:13">
      <c r="A5372" s="334" t="s">
        <v>222</v>
      </c>
      <c r="B5372" s="334" t="s">
        <v>52</v>
      </c>
      <c r="C5372" s="334" t="s">
        <v>52</v>
      </c>
      <c r="D5372" s="334" t="s">
        <v>1537</v>
      </c>
      <c r="E5372" s="334" t="s">
        <v>1041</v>
      </c>
      <c r="F5372" s="334" t="str">
        <f t="shared" si="252"/>
        <v>Dhaka FR Non-PNP</v>
      </c>
      <c r="G5372" s="338">
        <v>3139577</v>
      </c>
      <c r="H5372" s="336">
        <v>505993.82241104043</v>
      </c>
      <c r="I5372" s="336">
        <v>-7.2759576141834259E-12</v>
      </c>
      <c r="J5372" s="336"/>
      <c r="K5372" s="336"/>
      <c r="L5372" s="337">
        <f t="shared" si="250"/>
        <v>16.116624067861384</v>
      </c>
      <c r="M5372" s="337">
        <f t="shared" si="251"/>
        <v>-2.3174961512915358E-16</v>
      </c>
    </row>
    <row r="5373" spans="1:13">
      <c r="A5373" s="334" t="s">
        <v>530</v>
      </c>
      <c r="B5373" s="334" t="s">
        <v>162</v>
      </c>
      <c r="C5373" s="334" t="s">
        <v>195</v>
      </c>
      <c r="D5373" s="334" t="s">
        <v>1537</v>
      </c>
      <c r="E5373" s="334" t="s">
        <v>1041</v>
      </c>
      <c r="F5373" s="334" t="str">
        <f t="shared" si="252"/>
        <v>Chattogram FR Non-PNP</v>
      </c>
      <c r="G5373" s="338">
        <v>4765624</v>
      </c>
      <c r="H5373" s="336">
        <v>832429.63916063984</v>
      </c>
      <c r="I5373" s="336">
        <v>19062.495999999999</v>
      </c>
      <c r="J5373" s="336"/>
      <c r="K5373" s="336"/>
      <c r="L5373" s="337">
        <f t="shared" si="250"/>
        <v>17.467379700132447</v>
      </c>
      <c r="M5373" s="337">
        <f t="shared" si="251"/>
        <v>0.4</v>
      </c>
    </row>
    <row r="5374" spans="1:13">
      <c r="A5374" s="334" t="s">
        <v>132</v>
      </c>
      <c r="B5374" s="334" t="s">
        <v>131</v>
      </c>
      <c r="C5374" s="334" t="s">
        <v>131</v>
      </c>
      <c r="D5374" s="334" t="s">
        <v>1537</v>
      </c>
      <c r="E5374" s="334" t="s">
        <v>1041</v>
      </c>
      <c r="F5374" s="334" t="str">
        <f t="shared" si="252"/>
        <v>Sylhet FR Non-PNP</v>
      </c>
      <c r="G5374" s="338">
        <v>1867131</v>
      </c>
      <c r="H5374" s="336">
        <v>263412.74406645662</v>
      </c>
      <c r="I5374" s="336">
        <v>92267.649931055494</v>
      </c>
      <c r="J5374" s="336"/>
      <c r="K5374" s="336"/>
      <c r="L5374" s="337">
        <f t="shared" si="250"/>
        <v>14.107887666503133</v>
      </c>
      <c r="M5374" s="337">
        <f t="shared" si="251"/>
        <v>4.9416805746921613</v>
      </c>
    </row>
    <row r="5375" spans="1:13">
      <c r="A5375" s="334" t="s">
        <v>516</v>
      </c>
      <c r="B5375" s="334" t="s">
        <v>103</v>
      </c>
      <c r="C5375" s="334" t="s">
        <v>52</v>
      </c>
      <c r="D5375" s="334" t="s">
        <v>1537</v>
      </c>
      <c r="E5375" s="334" t="s">
        <v>1041</v>
      </c>
      <c r="F5375" s="334" t="str">
        <f t="shared" si="252"/>
        <v>Dhaka FR Non-PNP</v>
      </c>
      <c r="G5375" s="338">
        <v>5838480</v>
      </c>
      <c r="H5375" s="336">
        <v>1000960.4045561749</v>
      </c>
      <c r="I5375" s="336">
        <v>23353.920000000002</v>
      </c>
      <c r="J5375" s="336"/>
      <c r="K5375" s="336"/>
      <c r="L5375" s="337">
        <f t="shared" si="250"/>
        <v>17.14419514250584</v>
      </c>
      <c r="M5375" s="337">
        <f t="shared" si="251"/>
        <v>0.4</v>
      </c>
    </row>
    <row r="5376" spans="1:13">
      <c r="A5376" s="334" t="s">
        <v>550</v>
      </c>
      <c r="B5376" s="334" t="s">
        <v>552</v>
      </c>
      <c r="C5376" s="334" t="s">
        <v>18</v>
      </c>
      <c r="D5376" s="334" t="s">
        <v>1537</v>
      </c>
      <c r="E5376" s="334" t="s">
        <v>1041</v>
      </c>
      <c r="F5376" s="334" t="str">
        <f t="shared" si="252"/>
        <v>Mymensingh FR Non-PNP</v>
      </c>
      <c r="G5376" s="338">
        <v>1529615</v>
      </c>
      <c r="H5376" s="336">
        <v>227813.38340416009</v>
      </c>
      <c r="I5376" s="336">
        <v>6118.46</v>
      </c>
      <c r="J5376" s="336"/>
      <c r="K5376" s="336"/>
      <c r="L5376" s="337">
        <f t="shared" si="250"/>
        <v>14.893511334823476</v>
      </c>
      <c r="M5376" s="337">
        <f t="shared" si="251"/>
        <v>0.4</v>
      </c>
    </row>
    <row r="5377" spans="1:13">
      <c r="A5377" s="334" t="s">
        <v>190</v>
      </c>
      <c r="B5377" s="334" t="s">
        <v>192</v>
      </c>
      <c r="C5377" s="334" t="s">
        <v>52</v>
      </c>
      <c r="D5377" s="334" t="s">
        <v>1537</v>
      </c>
      <c r="E5377" s="334" t="s">
        <v>1041</v>
      </c>
      <c r="F5377" s="334" t="str">
        <f t="shared" si="252"/>
        <v>Dhaka FR Non-PNP</v>
      </c>
      <c r="G5377" s="338">
        <v>1970969</v>
      </c>
      <c r="H5377" s="336">
        <v>373393.64270947903</v>
      </c>
      <c r="I5377" s="336">
        <v>1.4551915228366852E-11</v>
      </c>
      <c r="J5377" s="336"/>
      <c r="K5377" s="336"/>
      <c r="L5377" s="337">
        <f t="shared" si="250"/>
        <v>18.94467354430633</v>
      </c>
      <c r="M5377" s="337">
        <f t="shared" si="251"/>
        <v>7.3831273999575086E-16</v>
      </c>
    </row>
    <row r="5378" spans="1:13">
      <c r="A5378" s="334" t="s">
        <v>611</v>
      </c>
      <c r="B5378" s="334" t="s">
        <v>52</v>
      </c>
      <c r="C5378" s="334" t="s">
        <v>52</v>
      </c>
      <c r="D5378" s="334" t="s">
        <v>1537</v>
      </c>
      <c r="E5378" s="334" t="s">
        <v>1041</v>
      </c>
      <c r="F5378" s="334" t="str">
        <f t="shared" si="252"/>
        <v>Dhaka FR Non-PNP</v>
      </c>
      <c r="G5378" s="338">
        <v>2205409</v>
      </c>
      <c r="H5378" s="336">
        <v>395485.53601297352</v>
      </c>
      <c r="I5378" s="336">
        <v>8821.6360000000004</v>
      </c>
      <c r="J5378" s="336"/>
      <c r="K5378" s="336"/>
      <c r="L5378" s="337">
        <f t="shared" si="250"/>
        <v>17.93252571350591</v>
      </c>
      <c r="M5378" s="337">
        <f t="shared" si="251"/>
        <v>0.4</v>
      </c>
    </row>
    <row r="5379" spans="1:13">
      <c r="A5379" s="334" t="s">
        <v>583</v>
      </c>
      <c r="B5379" s="334" t="s">
        <v>512</v>
      </c>
      <c r="C5379" s="334" t="s">
        <v>159</v>
      </c>
      <c r="D5379" s="334" t="s">
        <v>1537</v>
      </c>
      <c r="E5379" s="334" t="s">
        <v>1041</v>
      </c>
      <c r="F5379" s="334" t="str">
        <f t="shared" si="252"/>
        <v>Khulna FR Non-PNP</v>
      </c>
      <c r="G5379" s="338">
        <v>1686145</v>
      </c>
      <c r="H5379" s="336">
        <v>288317.18155708589</v>
      </c>
      <c r="I5379" s="336">
        <v>6744.58</v>
      </c>
      <c r="J5379" s="336"/>
      <c r="K5379" s="336"/>
      <c r="L5379" s="337">
        <f t="shared" ref="L5379:L5442" si="253">(H5379/G5379)*100</f>
        <v>17.099192629168066</v>
      </c>
      <c r="M5379" s="337">
        <f t="shared" ref="M5379:M5442" si="254">(I5379/G5379)*100</f>
        <v>0.4</v>
      </c>
    </row>
    <row r="5380" spans="1:13">
      <c r="A5380" s="334" t="s">
        <v>637</v>
      </c>
      <c r="B5380" s="334" t="s">
        <v>79</v>
      </c>
      <c r="C5380" s="334" t="s">
        <v>52</v>
      </c>
      <c r="D5380" s="334" t="s">
        <v>1537</v>
      </c>
      <c r="E5380" s="334" t="s">
        <v>1041</v>
      </c>
      <c r="F5380" s="334" t="str">
        <f t="shared" ref="F5380:F5443" si="255">CONCATENATE(C5380," ",E5380," ",D5380)</f>
        <v>Dhaka FR Non-PNP</v>
      </c>
      <c r="G5380" s="338">
        <v>2899639</v>
      </c>
      <c r="H5380" s="336">
        <v>457447.52423931618</v>
      </c>
      <c r="I5380" s="336">
        <v>11598.556</v>
      </c>
      <c r="J5380" s="336"/>
      <c r="K5380" s="336"/>
      <c r="L5380" s="337">
        <f t="shared" si="253"/>
        <v>15.77601640201819</v>
      </c>
      <c r="M5380" s="337">
        <f t="shared" si="254"/>
        <v>0.4</v>
      </c>
    </row>
    <row r="5381" spans="1:13">
      <c r="A5381" s="334" t="s">
        <v>488</v>
      </c>
      <c r="B5381" s="334" t="s">
        <v>48</v>
      </c>
      <c r="C5381" s="334" t="s">
        <v>18</v>
      </c>
      <c r="D5381" s="334" t="s">
        <v>1537</v>
      </c>
      <c r="E5381" s="334" t="s">
        <v>1041</v>
      </c>
      <c r="F5381" s="334" t="str">
        <f t="shared" si="255"/>
        <v>Mymensingh FR Non-PNP</v>
      </c>
      <c r="G5381" s="338">
        <v>3221791</v>
      </c>
      <c r="H5381" s="336">
        <v>459924.49914121215</v>
      </c>
      <c r="I5381" s="336">
        <v>12887.164000000001</v>
      </c>
      <c r="J5381" s="336"/>
      <c r="K5381" s="336"/>
      <c r="L5381" s="337">
        <f t="shared" si="253"/>
        <v>14.275429385121882</v>
      </c>
      <c r="M5381" s="337">
        <f t="shared" si="254"/>
        <v>0.4</v>
      </c>
    </row>
    <row r="5382" spans="1:13">
      <c r="A5382" s="334" t="s">
        <v>506</v>
      </c>
      <c r="B5382" s="334" t="s">
        <v>186</v>
      </c>
      <c r="C5382" s="334" t="s">
        <v>195</v>
      </c>
      <c r="D5382" s="334" t="s">
        <v>1537</v>
      </c>
      <c r="E5382" s="334" t="s">
        <v>1041</v>
      </c>
      <c r="F5382" s="334" t="str">
        <f t="shared" si="255"/>
        <v>Chattogram FR Non-PNP</v>
      </c>
      <c r="G5382" s="338">
        <v>5460641</v>
      </c>
      <c r="H5382" s="336">
        <v>918994.82155585918</v>
      </c>
      <c r="I5382" s="336">
        <v>21842.564000000002</v>
      </c>
      <c r="J5382" s="336"/>
      <c r="K5382" s="336"/>
      <c r="L5382" s="337">
        <f t="shared" si="253"/>
        <v>16.829431225305953</v>
      </c>
      <c r="M5382" s="337">
        <f t="shared" si="254"/>
        <v>0.4</v>
      </c>
    </row>
    <row r="5383" spans="1:13">
      <c r="A5383" s="334" t="s">
        <v>595</v>
      </c>
      <c r="B5383" s="334" t="s">
        <v>362</v>
      </c>
      <c r="C5383" s="334" t="s">
        <v>52</v>
      </c>
      <c r="D5383" s="334" t="s">
        <v>1537</v>
      </c>
      <c r="E5383" s="334" t="s">
        <v>1041</v>
      </c>
      <c r="F5383" s="334" t="str">
        <f t="shared" si="255"/>
        <v>Dhaka FR Non-PNP</v>
      </c>
      <c r="G5383" s="338">
        <v>2020869</v>
      </c>
      <c r="H5383" s="336">
        <v>344658.92147250701</v>
      </c>
      <c r="I5383" s="336">
        <v>32210.749752085452</v>
      </c>
      <c r="J5383" s="336"/>
      <c r="K5383" s="336"/>
      <c r="L5383" s="337">
        <f t="shared" si="253"/>
        <v>17.054985824044358</v>
      </c>
      <c r="M5383" s="337">
        <f t="shared" si="254"/>
        <v>1.5939058767334968</v>
      </c>
    </row>
    <row r="5384" spans="1:13">
      <c r="A5384" s="334" t="s">
        <v>179</v>
      </c>
      <c r="B5384" s="334" t="s">
        <v>52</v>
      </c>
      <c r="C5384" s="334" t="s">
        <v>52</v>
      </c>
      <c r="D5384" s="334" t="s">
        <v>1492</v>
      </c>
      <c r="E5384" s="334" t="s">
        <v>1041</v>
      </c>
      <c r="F5384" s="334" t="str">
        <f t="shared" si="255"/>
        <v>Dhaka FR PNP</v>
      </c>
      <c r="G5384" s="338">
        <v>4713046</v>
      </c>
      <c r="H5384" s="336">
        <v>638462.15987319639</v>
      </c>
      <c r="I5384" s="336">
        <v>15435.355199999998</v>
      </c>
      <c r="J5384" s="336"/>
      <c r="K5384" s="336"/>
      <c r="L5384" s="337">
        <f t="shared" si="253"/>
        <v>13.546699095939152</v>
      </c>
      <c r="M5384" s="337">
        <f t="shared" si="254"/>
        <v>0.32750274875314178</v>
      </c>
    </row>
    <row r="5385" spans="1:13">
      <c r="A5385" s="334" t="s">
        <v>526</v>
      </c>
      <c r="B5385" s="334" t="s">
        <v>455</v>
      </c>
      <c r="C5385" s="334" t="s">
        <v>195</v>
      </c>
      <c r="D5385" s="334" t="s">
        <v>1537</v>
      </c>
      <c r="E5385" s="334" t="s">
        <v>1041</v>
      </c>
      <c r="F5385" s="334" t="str">
        <f t="shared" si="255"/>
        <v>Chattogram FR Non-PNP</v>
      </c>
      <c r="G5385" s="338">
        <v>4093781</v>
      </c>
      <c r="H5385" s="336">
        <v>655330.68181180221</v>
      </c>
      <c r="I5385" s="336">
        <v>0</v>
      </c>
      <c r="J5385" s="336"/>
      <c r="K5385" s="336"/>
      <c r="L5385" s="337">
        <f t="shared" si="253"/>
        <v>16.007956503090963</v>
      </c>
      <c r="M5385" s="337">
        <f t="shared" si="254"/>
        <v>0</v>
      </c>
    </row>
    <row r="5386" spans="1:13">
      <c r="A5386" s="334" t="s">
        <v>626</v>
      </c>
      <c r="B5386" s="334" t="s">
        <v>52</v>
      </c>
      <c r="C5386" s="334" t="s">
        <v>52</v>
      </c>
      <c r="D5386" s="334" t="s">
        <v>1537</v>
      </c>
      <c r="E5386" s="334" t="s">
        <v>1041</v>
      </c>
      <c r="F5386" s="334" t="str">
        <f t="shared" si="255"/>
        <v>Dhaka FR Non-PNP</v>
      </c>
      <c r="G5386" s="338">
        <v>2914205</v>
      </c>
      <c r="H5386" s="336">
        <v>457129.65337439475</v>
      </c>
      <c r="I5386" s="336">
        <v>11656.82</v>
      </c>
      <c r="J5386" s="336"/>
      <c r="K5386" s="336"/>
      <c r="L5386" s="337">
        <f t="shared" si="253"/>
        <v>15.686255887090811</v>
      </c>
      <c r="M5386" s="337">
        <f t="shared" si="254"/>
        <v>0.4</v>
      </c>
    </row>
    <row r="5387" spans="1:13">
      <c r="A5387" s="334" t="s">
        <v>379</v>
      </c>
      <c r="B5387" s="334" t="s">
        <v>79</v>
      </c>
      <c r="C5387" s="334" t="s">
        <v>52</v>
      </c>
      <c r="D5387" s="334" t="s">
        <v>1537</v>
      </c>
      <c r="E5387" s="334" t="s">
        <v>1041</v>
      </c>
      <c r="F5387" s="334" t="str">
        <f t="shared" si="255"/>
        <v>Dhaka FR Non-PNP</v>
      </c>
      <c r="G5387" s="338">
        <v>2029503</v>
      </c>
      <c r="H5387" s="336">
        <v>352982.34956446936</v>
      </c>
      <c r="I5387" s="336">
        <v>-2.1827872842550278E-11</v>
      </c>
      <c r="J5387" s="336"/>
      <c r="K5387" s="336"/>
      <c r="L5387" s="337">
        <f t="shared" si="253"/>
        <v>17.392551258336123</v>
      </c>
      <c r="M5387" s="337">
        <f t="shared" si="254"/>
        <v>-1.0755279909687385E-15</v>
      </c>
    </row>
    <row r="5388" spans="1:13">
      <c r="A5388" s="334" t="s">
        <v>370</v>
      </c>
      <c r="B5388" s="334" t="s">
        <v>103</v>
      </c>
      <c r="C5388" s="334" t="s">
        <v>52</v>
      </c>
      <c r="D5388" s="334" t="s">
        <v>1537</v>
      </c>
      <c r="E5388" s="334" t="s">
        <v>1041</v>
      </c>
      <c r="F5388" s="334" t="str">
        <f t="shared" si="255"/>
        <v>Dhaka FR Non-PNP</v>
      </c>
      <c r="G5388" s="338">
        <v>5995885</v>
      </c>
      <c r="H5388" s="336">
        <v>1137497.0460716914</v>
      </c>
      <c r="I5388" s="336">
        <v>23983.54</v>
      </c>
      <c r="J5388" s="336"/>
      <c r="K5388" s="336"/>
      <c r="L5388" s="337">
        <f t="shared" si="253"/>
        <v>18.971295247852343</v>
      </c>
      <c r="M5388" s="337">
        <f t="shared" si="254"/>
        <v>0.4</v>
      </c>
    </row>
    <row r="5389" spans="1:13">
      <c r="A5389" s="334" t="s">
        <v>296</v>
      </c>
      <c r="B5389" s="334" t="s">
        <v>211</v>
      </c>
      <c r="C5389" s="334" t="s">
        <v>189</v>
      </c>
      <c r="D5389" s="334" t="s">
        <v>1537</v>
      </c>
      <c r="E5389" s="334" t="s">
        <v>1041</v>
      </c>
      <c r="F5389" s="334" t="str">
        <f t="shared" si="255"/>
        <v>Barishal FR Non-PNP</v>
      </c>
      <c r="G5389" s="338">
        <v>1440481</v>
      </c>
      <c r="H5389" s="336">
        <v>232398.83269557293</v>
      </c>
      <c r="I5389" s="336">
        <v>5761.924</v>
      </c>
      <c r="J5389" s="336"/>
      <c r="K5389" s="336"/>
      <c r="L5389" s="337">
        <f t="shared" si="253"/>
        <v>16.133418816046373</v>
      </c>
      <c r="M5389" s="337">
        <f t="shared" si="254"/>
        <v>0.4</v>
      </c>
    </row>
    <row r="5390" spans="1:13">
      <c r="A5390" s="334" t="s">
        <v>227</v>
      </c>
      <c r="B5390" s="334" t="s">
        <v>230</v>
      </c>
      <c r="C5390" s="334" t="s">
        <v>131</v>
      </c>
      <c r="D5390" s="334" t="s">
        <v>1537</v>
      </c>
      <c r="E5390" s="334" t="s">
        <v>1041</v>
      </c>
      <c r="F5390" s="334" t="str">
        <f t="shared" si="255"/>
        <v>Sylhet FR Non-PNP</v>
      </c>
      <c r="G5390" s="338">
        <v>2339816</v>
      </c>
      <c r="H5390" s="336">
        <v>302377.35046030785</v>
      </c>
      <c r="I5390" s="336">
        <v>9359.264000000001</v>
      </c>
      <c r="J5390" s="336"/>
      <c r="K5390" s="336"/>
      <c r="L5390" s="337">
        <f t="shared" si="253"/>
        <v>12.923125171394153</v>
      </c>
      <c r="M5390" s="337">
        <f t="shared" si="254"/>
        <v>0.4</v>
      </c>
    </row>
    <row r="5391" spans="1:13">
      <c r="A5391" s="334" t="s">
        <v>589</v>
      </c>
      <c r="B5391" s="334" t="s">
        <v>52</v>
      </c>
      <c r="C5391" s="334" t="s">
        <v>52</v>
      </c>
      <c r="D5391" s="334" t="s">
        <v>1537</v>
      </c>
      <c r="E5391" s="334" t="s">
        <v>1041</v>
      </c>
      <c r="F5391" s="334" t="str">
        <f t="shared" si="255"/>
        <v>Dhaka FR Non-PNP</v>
      </c>
      <c r="G5391" s="338">
        <v>1976511</v>
      </c>
      <c r="H5391" s="336">
        <v>303103.93530143786</v>
      </c>
      <c r="I5391" s="336">
        <v>7906.0439999999999</v>
      </c>
      <c r="J5391" s="336"/>
      <c r="K5391" s="336"/>
      <c r="L5391" s="337">
        <f t="shared" si="253"/>
        <v>15.335302222018388</v>
      </c>
      <c r="M5391" s="337">
        <f t="shared" si="254"/>
        <v>0.4</v>
      </c>
    </row>
    <row r="5392" spans="1:13">
      <c r="A5392" s="334" t="s">
        <v>523</v>
      </c>
      <c r="B5392" s="334" t="s">
        <v>1564</v>
      </c>
      <c r="C5392" s="334" t="s">
        <v>189</v>
      </c>
      <c r="D5392" s="334" t="s">
        <v>1537</v>
      </c>
      <c r="E5392" s="334" t="s">
        <v>1041</v>
      </c>
      <c r="F5392" s="334" t="str">
        <f t="shared" si="255"/>
        <v>Barishal FR Non-PNP</v>
      </c>
      <c r="G5392" s="338">
        <v>2672961</v>
      </c>
      <c r="H5392" s="336">
        <v>411796.21097874118</v>
      </c>
      <c r="I5392" s="336">
        <v>10691.844000000001</v>
      </c>
      <c r="J5392" s="336"/>
      <c r="K5392" s="336"/>
      <c r="L5392" s="337">
        <f t="shared" si="253"/>
        <v>15.405993988641853</v>
      </c>
      <c r="M5392" s="337">
        <f t="shared" si="254"/>
        <v>0.4</v>
      </c>
    </row>
    <row r="5393" spans="1:13">
      <c r="A5393" s="334" t="s">
        <v>311</v>
      </c>
      <c r="B5393" s="334" t="s">
        <v>313</v>
      </c>
      <c r="C5393" s="334" t="s">
        <v>189</v>
      </c>
      <c r="D5393" s="334" t="s">
        <v>1537</v>
      </c>
      <c r="E5393" s="334" t="s">
        <v>1041</v>
      </c>
      <c r="F5393" s="334" t="str">
        <f t="shared" si="255"/>
        <v>Barishal FR Non-PNP</v>
      </c>
      <c r="G5393" s="338">
        <v>2440446</v>
      </c>
      <c r="H5393" s="336">
        <v>419081.00473343348</v>
      </c>
      <c r="I5393" s="336">
        <v>9761.7839999999997</v>
      </c>
      <c r="J5393" s="336"/>
      <c r="K5393" s="336"/>
      <c r="L5393" s="337">
        <f t="shared" si="253"/>
        <v>17.172312140216725</v>
      </c>
      <c r="M5393" s="337">
        <f t="shared" si="254"/>
        <v>0.4</v>
      </c>
    </row>
    <row r="5394" spans="1:13">
      <c r="A5394" s="334" t="s">
        <v>449</v>
      </c>
      <c r="B5394" s="334" t="s">
        <v>195</v>
      </c>
      <c r="C5394" s="334" t="s">
        <v>195</v>
      </c>
      <c r="D5394" s="334" t="s">
        <v>1537</v>
      </c>
      <c r="E5394" s="334" t="s">
        <v>1041</v>
      </c>
      <c r="F5394" s="334" t="str">
        <f t="shared" si="255"/>
        <v>Chattogram FR Non-PNP</v>
      </c>
      <c r="G5394" s="338">
        <v>1362457</v>
      </c>
      <c r="H5394" s="336">
        <v>183909.26997682857</v>
      </c>
      <c r="I5394" s="336">
        <v>5449.8280000000004</v>
      </c>
      <c r="J5394" s="336"/>
      <c r="K5394" s="336"/>
      <c r="L5394" s="337">
        <f t="shared" si="253"/>
        <v>13.498354074794916</v>
      </c>
      <c r="M5394" s="337">
        <f t="shared" si="254"/>
        <v>0.4</v>
      </c>
    </row>
    <row r="5395" spans="1:13">
      <c r="A5395" s="334" t="s">
        <v>305</v>
      </c>
      <c r="B5395" s="334" t="s">
        <v>79</v>
      </c>
      <c r="C5395" s="334" t="s">
        <v>52</v>
      </c>
      <c r="D5395" s="334" t="s">
        <v>1537</v>
      </c>
      <c r="E5395" s="334" t="s">
        <v>1041</v>
      </c>
      <c r="F5395" s="334" t="str">
        <f t="shared" si="255"/>
        <v>Dhaka FR Non-PNP</v>
      </c>
      <c r="G5395" s="338">
        <v>2001957</v>
      </c>
      <c r="H5395" s="336">
        <v>313118.31149794342</v>
      </c>
      <c r="I5395" s="336">
        <v>18455.108963215338</v>
      </c>
      <c r="J5395" s="336"/>
      <c r="K5395" s="336"/>
      <c r="L5395" s="337">
        <f t="shared" si="253"/>
        <v>15.640611236801959</v>
      </c>
      <c r="M5395" s="337">
        <f t="shared" si="254"/>
        <v>0.92185341459458614</v>
      </c>
    </row>
    <row r="5396" spans="1:13">
      <c r="A5396" s="334" t="s">
        <v>1277</v>
      </c>
      <c r="B5396" s="334" t="s">
        <v>170</v>
      </c>
      <c r="C5396" s="334" t="s">
        <v>195</v>
      </c>
      <c r="D5396" s="334" t="s">
        <v>1537</v>
      </c>
      <c r="E5396" s="334" t="s">
        <v>1041</v>
      </c>
      <c r="F5396" s="334" t="str">
        <f t="shared" si="255"/>
        <v>Chattogram FR Non-PNP</v>
      </c>
      <c r="G5396" s="338">
        <v>3824578</v>
      </c>
      <c r="H5396" s="336">
        <v>645751.10487453023</v>
      </c>
      <c r="I5396" s="336">
        <v>15298.312</v>
      </c>
      <c r="J5396" s="336"/>
      <c r="K5396" s="336"/>
      <c r="L5396" s="337">
        <f t="shared" si="253"/>
        <v>16.884244611419359</v>
      </c>
      <c r="M5396" s="337">
        <f t="shared" si="254"/>
        <v>0.4</v>
      </c>
    </row>
    <row r="5397" spans="1:13">
      <c r="A5397" s="334" t="s">
        <v>101</v>
      </c>
      <c r="B5397" s="334" t="s">
        <v>103</v>
      </c>
      <c r="C5397" s="334" t="s">
        <v>52</v>
      </c>
      <c r="D5397" s="334" t="s">
        <v>1537</v>
      </c>
      <c r="E5397" s="334" t="s">
        <v>1041</v>
      </c>
      <c r="F5397" s="334" t="str">
        <f t="shared" si="255"/>
        <v>Dhaka FR Non-PNP</v>
      </c>
      <c r="G5397" s="338">
        <v>4565058</v>
      </c>
      <c r="H5397" s="336">
        <v>739199.25523031247</v>
      </c>
      <c r="I5397" s="336">
        <v>18260.232</v>
      </c>
      <c r="J5397" s="336"/>
      <c r="K5397" s="336"/>
      <c r="L5397" s="337">
        <f t="shared" si="253"/>
        <v>16.192549037280852</v>
      </c>
      <c r="M5397" s="337">
        <f t="shared" si="254"/>
        <v>0.4</v>
      </c>
    </row>
    <row r="5398" spans="1:13">
      <c r="A5398" s="334" t="s">
        <v>289</v>
      </c>
      <c r="B5398" s="334" t="s">
        <v>79</v>
      </c>
      <c r="C5398" s="334" t="s">
        <v>52</v>
      </c>
      <c r="D5398" s="334" t="s">
        <v>1537</v>
      </c>
      <c r="E5398" s="334" t="s">
        <v>1041</v>
      </c>
      <c r="F5398" s="334" t="str">
        <f t="shared" si="255"/>
        <v>Dhaka FR Non-PNP</v>
      </c>
      <c r="G5398" s="338">
        <v>2289737</v>
      </c>
      <c r="H5398" s="336">
        <v>351296.10925088369</v>
      </c>
      <c r="I5398" s="336">
        <v>9158.9480000000003</v>
      </c>
      <c r="J5398" s="336"/>
      <c r="K5398" s="336"/>
      <c r="L5398" s="337">
        <f t="shared" si="253"/>
        <v>15.342203460523358</v>
      </c>
      <c r="M5398" s="337">
        <f t="shared" si="254"/>
        <v>0.4</v>
      </c>
    </row>
    <row r="5399" spans="1:13">
      <c r="A5399" s="334" t="s">
        <v>354</v>
      </c>
      <c r="B5399" s="334" t="s">
        <v>1565</v>
      </c>
      <c r="C5399" s="334" t="s">
        <v>189</v>
      </c>
      <c r="D5399" s="334" t="s">
        <v>1537</v>
      </c>
      <c r="E5399" s="334" t="s">
        <v>1041</v>
      </c>
      <c r="F5399" s="334" t="str">
        <f t="shared" si="255"/>
        <v>Barishal FR Non-PNP</v>
      </c>
      <c r="G5399" s="338">
        <v>2690593</v>
      </c>
      <c r="H5399" s="336">
        <v>445056.53165412083</v>
      </c>
      <c r="I5399" s="336">
        <v>10762.371999999999</v>
      </c>
      <c r="J5399" s="336"/>
      <c r="K5399" s="336"/>
      <c r="L5399" s="337">
        <f t="shared" si="253"/>
        <v>16.541206033544309</v>
      </c>
      <c r="M5399" s="337">
        <f t="shared" si="254"/>
        <v>0.4</v>
      </c>
    </row>
    <row r="5400" spans="1:13">
      <c r="A5400" s="334" t="s">
        <v>233</v>
      </c>
      <c r="B5400" s="334" t="s">
        <v>236</v>
      </c>
      <c r="C5400" s="334" t="s">
        <v>107</v>
      </c>
      <c r="D5400" s="334" t="s">
        <v>1537</v>
      </c>
      <c r="E5400" s="334" t="s">
        <v>1041</v>
      </c>
      <c r="F5400" s="334" t="str">
        <f t="shared" si="255"/>
        <v>Rajshahi FR Non-PNP</v>
      </c>
      <c r="G5400" s="338">
        <v>1522432</v>
      </c>
      <c r="H5400" s="336">
        <v>213746.88516413324</v>
      </c>
      <c r="I5400" s="336">
        <v>6089.7280000000001</v>
      </c>
      <c r="J5400" s="336"/>
      <c r="K5400" s="336"/>
      <c r="L5400" s="337">
        <f t="shared" si="253"/>
        <v>14.03983134643342</v>
      </c>
      <c r="M5400" s="337">
        <f t="shared" si="254"/>
        <v>0.4</v>
      </c>
    </row>
    <row r="5401" spans="1:13">
      <c r="A5401" s="334" t="s">
        <v>318</v>
      </c>
      <c r="B5401" s="334" t="s">
        <v>1566</v>
      </c>
      <c r="C5401" s="334" t="s">
        <v>389</v>
      </c>
      <c r="D5401" s="334" t="s">
        <v>1537</v>
      </c>
      <c r="E5401" s="334" t="s">
        <v>1041</v>
      </c>
      <c r="F5401" s="334" t="str">
        <f t="shared" si="255"/>
        <v>Rangpur FR Non-PNP</v>
      </c>
      <c r="G5401" s="338">
        <v>3275387</v>
      </c>
      <c r="H5401" s="336">
        <v>562051.6992876092</v>
      </c>
      <c r="I5401" s="336">
        <v>13101.548000000001</v>
      </c>
      <c r="J5401" s="336"/>
      <c r="K5401" s="336"/>
      <c r="L5401" s="337">
        <f t="shared" si="253"/>
        <v>17.159856202873407</v>
      </c>
      <c r="M5401" s="337">
        <f t="shared" si="254"/>
        <v>0.4</v>
      </c>
    </row>
    <row r="5402" spans="1:13">
      <c r="A5402" s="334" t="s">
        <v>363</v>
      </c>
      <c r="B5402" s="334" t="s">
        <v>150</v>
      </c>
      <c r="C5402" s="334" t="s">
        <v>107</v>
      </c>
      <c r="D5402" s="334" t="s">
        <v>1537</v>
      </c>
      <c r="E5402" s="334" t="s">
        <v>1041</v>
      </c>
      <c r="F5402" s="334" t="str">
        <f t="shared" si="255"/>
        <v>Rajshahi FR Non-PNP</v>
      </c>
      <c r="G5402" s="338">
        <v>1867982</v>
      </c>
      <c r="H5402" s="336">
        <v>310889.18796854961</v>
      </c>
      <c r="I5402" s="336">
        <v>7471.9279999999999</v>
      </c>
      <c r="J5402" s="336"/>
      <c r="K5402" s="336"/>
      <c r="L5402" s="337">
        <f t="shared" si="253"/>
        <v>16.643050520216448</v>
      </c>
      <c r="M5402" s="337">
        <f t="shared" si="254"/>
        <v>0.4</v>
      </c>
    </row>
    <row r="5403" spans="1:13">
      <c r="A5403" s="334" t="s">
        <v>1567</v>
      </c>
      <c r="B5403" s="334" t="s">
        <v>362</v>
      </c>
      <c r="C5403" s="334" t="s">
        <v>52</v>
      </c>
      <c r="D5403" s="334" t="s">
        <v>1537</v>
      </c>
      <c r="E5403" s="334" t="s">
        <v>1041</v>
      </c>
      <c r="F5403" s="334" t="str">
        <f t="shared" si="255"/>
        <v>Dhaka FR Non-PNP</v>
      </c>
      <c r="G5403" s="338">
        <v>1144935</v>
      </c>
      <c r="H5403" s="336">
        <v>175029.64051664289</v>
      </c>
      <c r="I5403" s="336">
        <v>4579.74</v>
      </c>
      <c r="J5403" s="336"/>
      <c r="K5403" s="336"/>
      <c r="L5403" s="337">
        <f t="shared" si="253"/>
        <v>15.287299324122582</v>
      </c>
      <c r="M5403" s="337">
        <f t="shared" si="254"/>
        <v>0.4</v>
      </c>
    </row>
    <row r="5404" spans="1:13">
      <c r="A5404" s="334" t="s">
        <v>456</v>
      </c>
      <c r="B5404" s="334" t="s">
        <v>156</v>
      </c>
      <c r="C5404" s="334" t="s">
        <v>159</v>
      </c>
      <c r="D5404" s="334" t="s">
        <v>1537</v>
      </c>
      <c r="E5404" s="334" t="s">
        <v>1041</v>
      </c>
      <c r="F5404" s="334" t="str">
        <f t="shared" si="255"/>
        <v>Khulna FR Non-PNP</v>
      </c>
      <c r="G5404" s="338">
        <v>1951923</v>
      </c>
      <c r="H5404" s="336">
        <v>329456.43466036563</v>
      </c>
      <c r="I5404" s="336">
        <v>7807.692</v>
      </c>
      <c r="J5404" s="336"/>
      <c r="K5404" s="336"/>
      <c r="L5404" s="337">
        <f t="shared" si="253"/>
        <v>16.878556923626885</v>
      </c>
      <c r="M5404" s="337">
        <f t="shared" si="254"/>
        <v>0.4</v>
      </c>
    </row>
    <row r="5405" spans="1:13">
      <c r="A5405" s="334" t="s">
        <v>171</v>
      </c>
      <c r="B5405" s="334" t="s">
        <v>173</v>
      </c>
      <c r="C5405" s="334" t="s">
        <v>52</v>
      </c>
      <c r="D5405" s="334" t="s">
        <v>1537</v>
      </c>
      <c r="E5405" s="334" t="s">
        <v>1041</v>
      </c>
      <c r="F5405" s="334" t="str">
        <f t="shared" si="255"/>
        <v>Dhaka FR Non-PNP</v>
      </c>
      <c r="G5405" s="338">
        <v>2910084</v>
      </c>
      <c r="H5405" s="336">
        <v>379015.27602802269</v>
      </c>
      <c r="I5405" s="336">
        <v>11640.336000000001</v>
      </c>
      <c r="J5405" s="336"/>
      <c r="K5405" s="336"/>
      <c r="L5405" s="337">
        <f t="shared" si="253"/>
        <v>13.02420397583103</v>
      </c>
      <c r="M5405" s="337">
        <f t="shared" si="254"/>
        <v>0.4</v>
      </c>
    </row>
    <row r="5406" spans="1:13">
      <c r="A5406" s="334" t="s">
        <v>104</v>
      </c>
      <c r="B5406" s="334" t="s">
        <v>107</v>
      </c>
      <c r="C5406" s="334" t="s">
        <v>107</v>
      </c>
      <c r="D5406" s="334" t="s">
        <v>1537</v>
      </c>
      <c r="E5406" s="334" t="s">
        <v>1041</v>
      </c>
      <c r="F5406" s="334" t="str">
        <f t="shared" si="255"/>
        <v>Rajshahi FR Non-PNP</v>
      </c>
      <c r="G5406" s="338">
        <v>5187591</v>
      </c>
      <c r="H5406" s="336">
        <v>856993.58343881322</v>
      </c>
      <c r="I5406" s="336">
        <v>20750.364000000001</v>
      </c>
      <c r="J5406" s="336"/>
      <c r="K5406" s="336"/>
      <c r="L5406" s="337">
        <f t="shared" si="253"/>
        <v>16.520068437138033</v>
      </c>
      <c r="M5406" s="337">
        <f t="shared" si="254"/>
        <v>0.4</v>
      </c>
    </row>
    <row r="5407" spans="1:13">
      <c r="A5407" s="334" t="s">
        <v>209</v>
      </c>
      <c r="B5407" s="334" t="s">
        <v>211</v>
      </c>
      <c r="C5407" s="334" t="s">
        <v>189</v>
      </c>
      <c r="D5407" s="334" t="s">
        <v>1537</v>
      </c>
      <c r="E5407" s="334" t="s">
        <v>1041</v>
      </c>
      <c r="F5407" s="334" t="str">
        <f t="shared" si="255"/>
        <v>Barishal FR Non-PNP</v>
      </c>
      <c r="G5407" s="338">
        <v>3727863</v>
      </c>
      <c r="H5407" s="336">
        <v>527677.73411232803</v>
      </c>
      <c r="I5407" s="336">
        <v>-6.5483618527650833E-11</v>
      </c>
      <c r="J5407" s="336"/>
      <c r="K5407" s="336"/>
      <c r="L5407" s="337">
        <f t="shared" si="253"/>
        <v>14.154965837326319</v>
      </c>
      <c r="M5407" s="337">
        <f t="shared" si="254"/>
        <v>-1.7565993848929221E-15</v>
      </c>
    </row>
    <row r="5408" spans="1:13">
      <c r="A5408" s="334" t="s">
        <v>345</v>
      </c>
      <c r="B5408" s="334" t="s">
        <v>336</v>
      </c>
      <c r="C5408" s="334" t="s">
        <v>389</v>
      </c>
      <c r="D5408" s="334" t="s">
        <v>1537</v>
      </c>
      <c r="E5408" s="334" t="s">
        <v>1041</v>
      </c>
      <c r="F5408" s="334" t="str">
        <f t="shared" si="255"/>
        <v>Rangpur FR Non-PNP</v>
      </c>
      <c r="G5408" s="338">
        <v>1709934</v>
      </c>
      <c r="H5408" s="336">
        <v>271024.56608000759</v>
      </c>
      <c r="I5408" s="336">
        <v>6839.7359999999999</v>
      </c>
      <c r="J5408" s="336"/>
      <c r="K5408" s="336"/>
      <c r="L5408" s="337">
        <f t="shared" si="253"/>
        <v>15.850001583687298</v>
      </c>
      <c r="M5408" s="337">
        <f t="shared" si="254"/>
        <v>0.4</v>
      </c>
    </row>
    <row r="5409" spans="1:13">
      <c r="A5409" s="334" t="s">
        <v>99</v>
      </c>
      <c r="B5409" s="334" t="s">
        <v>52</v>
      </c>
      <c r="C5409" s="334" t="s">
        <v>52</v>
      </c>
      <c r="D5409" s="334" t="s">
        <v>1537</v>
      </c>
      <c r="E5409" s="334" t="s">
        <v>1041</v>
      </c>
      <c r="F5409" s="334" t="str">
        <f t="shared" si="255"/>
        <v>Dhaka FR Non-PNP</v>
      </c>
      <c r="G5409" s="338">
        <v>2234868</v>
      </c>
      <c r="H5409" s="336">
        <v>397194.66942920757</v>
      </c>
      <c r="I5409" s="336">
        <v>8939.4719999999998</v>
      </c>
      <c r="J5409" s="336"/>
      <c r="K5409" s="336"/>
      <c r="L5409" s="337">
        <f t="shared" si="253"/>
        <v>17.772623234535892</v>
      </c>
      <c r="M5409" s="337">
        <f t="shared" si="254"/>
        <v>0.4</v>
      </c>
    </row>
    <row r="5410" spans="1:13">
      <c r="A5410" s="334" t="s">
        <v>460</v>
      </c>
      <c r="B5410" s="334" t="s">
        <v>52</v>
      </c>
      <c r="C5410" s="334" t="s">
        <v>52</v>
      </c>
      <c r="D5410" s="334" t="s">
        <v>1537</v>
      </c>
      <c r="E5410" s="334" t="s">
        <v>1041</v>
      </c>
      <c r="F5410" s="334" t="str">
        <f t="shared" si="255"/>
        <v>Dhaka FR Non-PNP</v>
      </c>
      <c r="G5410" s="338">
        <v>2141371</v>
      </c>
      <c r="H5410" s="336">
        <v>339071.96499395999</v>
      </c>
      <c r="I5410" s="336">
        <v>8565.4840000000004</v>
      </c>
      <c r="J5410" s="336"/>
      <c r="K5410" s="336"/>
      <c r="L5410" s="337">
        <f t="shared" si="253"/>
        <v>15.83434000899237</v>
      </c>
      <c r="M5410" s="337">
        <f t="shared" si="254"/>
        <v>0.4</v>
      </c>
    </row>
    <row r="5411" spans="1:13">
      <c r="A5411" s="334" t="s">
        <v>337</v>
      </c>
      <c r="B5411" s="334" t="s">
        <v>186</v>
      </c>
      <c r="C5411" s="334" t="s">
        <v>195</v>
      </c>
      <c r="D5411" s="334" t="s">
        <v>1537</v>
      </c>
      <c r="E5411" s="334" t="s">
        <v>1041</v>
      </c>
      <c r="F5411" s="334" t="str">
        <f t="shared" si="255"/>
        <v>Chattogram FR Non-PNP</v>
      </c>
      <c r="G5411" s="338">
        <v>1374448</v>
      </c>
      <c r="H5411" s="336">
        <v>224693.07872983033</v>
      </c>
      <c r="I5411" s="336">
        <v>5497.7920000000004</v>
      </c>
      <c r="J5411" s="336"/>
      <c r="K5411" s="336"/>
      <c r="L5411" s="337">
        <f t="shared" si="253"/>
        <v>16.347877746544821</v>
      </c>
      <c r="M5411" s="337">
        <f t="shared" si="254"/>
        <v>0.4</v>
      </c>
    </row>
    <row r="5412" spans="1:13">
      <c r="A5412" s="334" t="s">
        <v>349</v>
      </c>
      <c r="B5412" s="334" t="s">
        <v>351</v>
      </c>
      <c r="C5412" s="334" t="s">
        <v>389</v>
      </c>
      <c r="D5412" s="334" t="s">
        <v>1537</v>
      </c>
      <c r="E5412" s="334" t="s">
        <v>1041</v>
      </c>
      <c r="F5412" s="334" t="str">
        <f t="shared" si="255"/>
        <v>Rangpur FR Non-PNP</v>
      </c>
      <c r="G5412" s="338">
        <v>1460552</v>
      </c>
      <c r="H5412" s="336">
        <v>222049.89588445079</v>
      </c>
      <c r="I5412" s="336">
        <v>5842.2080000000005</v>
      </c>
      <c r="J5412" s="336"/>
      <c r="K5412" s="336"/>
      <c r="L5412" s="337">
        <f t="shared" si="253"/>
        <v>15.203148938514396</v>
      </c>
      <c r="M5412" s="337">
        <f t="shared" si="254"/>
        <v>0.4</v>
      </c>
    </row>
    <row r="5413" spans="1:13">
      <c r="A5413" s="334" t="s">
        <v>265</v>
      </c>
      <c r="B5413" s="334" t="s">
        <v>18</v>
      </c>
      <c r="C5413" s="334" t="s">
        <v>18</v>
      </c>
      <c r="D5413" s="334" t="s">
        <v>1537</v>
      </c>
      <c r="E5413" s="334" t="s">
        <v>1041</v>
      </c>
      <c r="F5413" s="334" t="str">
        <f t="shared" si="255"/>
        <v>Mymensingh FR Non-PNP</v>
      </c>
      <c r="G5413" s="338">
        <v>1839120</v>
      </c>
      <c r="H5413" s="336">
        <v>294422.07866095559</v>
      </c>
      <c r="I5413" s="336">
        <v>14647.968867743795</v>
      </c>
      <c r="J5413" s="336"/>
      <c r="K5413" s="336"/>
      <c r="L5413" s="337">
        <f t="shared" si="253"/>
        <v>16.008856336778223</v>
      </c>
      <c r="M5413" s="337">
        <f t="shared" si="254"/>
        <v>0.796466183160631</v>
      </c>
    </row>
    <row r="5414" spans="1:13">
      <c r="A5414" s="334" t="s">
        <v>352</v>
      </c>
      <c r="B5414" s="334" t="s">
        <v>189</v>
      </c>
      <c r="C5414" s="334" t="s">
        <v>189</v>
      </c>
      <c r="D5414" s="334" t="s">
        <v>1537</v>
      </c>
      <c r="E5414" s="334" t="s">
        <v>1041</v>
      </c>
      <c r="F5414" s="334" t="str">
        <f t="shared" si="255"/>
        <v>Barishal FR Non-PNP</v>
      </c>
      <c r="G5414" s="338">
        <v>3346694</v>
      </c>
      <c r="H5414" s="336">
        <v>465761.0252073789</v>
      </c>
      <c r="I5414" s="336">
        <v>13386.776</v>
      </c>
      <c r="J5414" s="336"/>
      <c r="K5414" s="336"/>
      <c r="L5414" s="337">
        <f t="shared" si="253"/>
        <v>13.917048442653524</v>
      </c>
      <c r="M5414" s="337">
        <f t="shared" si="254"/>
        <v>0.4</v>
      </c>
    </row>
    <row r="5415" spans="1:13">
      <c r="A5415" s="334" t="s">
        <v>599</v>
      </c>
      <c r="B5415" s="334" t="s">
        <v>601</v>
      </c>
      <c r="C5415" s="334" t="s">
        <v>159</v>
      </c>
      <c r="D5415" s="334" t="s">
        <v>1537</v>
      </c>
      <c r="E5415" s="334" t="s">
        <v>1041</v>
      </c>
      <c r="F5415" s="334" t="str">
        <f t="shared" si="255"/>
        <v>Khulna FR Non-PNP</v>
      </c>
      <c r="G5415" s="338">
        <v>3167937</v>
      </c>
      <c r="H5415" s="336">
        <v>517613.21589438821</v>
      </c>
      <c r="I5415" s="336">
        <v>12671.748</v>
      </c>
      <c r="J5415" s="336"/>
      <c r="K5415" s="336"/>
      <c r="L5415" s="337">
        <f t="shared" si="253"/>
        <v>16.3391259325671</v>
      </c>
      <c r="M5415" s="337">
        <f t="shared" si="254"/>
        <v>0.4</v>
      </c>
    </row>
    <row r="5416" spans="1:13">
      <c r="A5416" s="334" t="s">
        <v>1239</v>
      </c>
      <c r="B5416" s="334" t="s">
        <v>522</v>
      </c>
      <c r="C5416" s="334" t="s">
        <v>52</v>
      </c>
      <c r="D5416" s="334" t="s">
        <v>1537</v>
      </c>
      <c r="E5416" s="334" t="s">
        <v>1041</v>
      </c>
      <c r="F5416" s="334" t="str">
        <f t="shared" si="255"/>
        <v>Dhaka FR Non-PNP</v>
      </c>
      <c r="G5416" s="338">
        <v>1711562</v>
      </c>
      <c r="H5416" s="336">
        <v>240268.31399530082</v>
      </c>
      <c r="I5416" s="336">
        <v>6846.2480000000005</v>
      </c>
      <c r="J5416" s="336"/>
      <c r="K5416" s="336"/>
      <c r="L5416" s="337">
        <f t="shared" si="253"/>
        <v>14.037955621549253</v>
      </c>
      <c r="M5416" s="337">
        <f t="shared" si="254"/>
        <v>0.4</v>
      </c>
    </row>
    <row r="5417" spans="1:13">
      <c r="A5417" s="334" t="s">
        <v>422</v>
      </c>
      <c r="B5417" s="334" t="s">
        <v>186</v>
      </c>
      <c r="C5417" s="334" t="s">
        <v>195</v>
      </c>
      <c r="D5417" s="334" t="s">
        <v>1537</v>
      </c>
      <c r="E5417" s="334" t="s">
        <v>1041</v>
      </c>
      <c r="F5417" s="334" t="str">
        <f t="shared" si="255"/>
        <v>Chattogram FR Non-PNP</v>
      </c>
      <c r="G5417" s="338">
        <v>1455588</v>
      </c>
      <c r="H5417" s="336">
        <v>253859.7567763408</v>
      </c>
      <c r="I5417" s="336">
        <v>5822.3519999999999</v>
      </c>
      <c r="J5417" s="336"/>
      <c r="K5417" s="336"/>
      <c r="L5417" s="337">
        <f t="shared" si="253"/>
        <v>17.440357901847282</v>
      </c>
      <c r="M5417" s="337">
        <f t="shared" si="254"/>
        <v>0.4</v>
      </c>
    </row>
    <row r="5418" spans="1:13">
      <c r="A5418" s="334" t="s">
        <v>255</v>
      </c>
      <c r="B5418" s="334" t="s">
        <v>79</v>
      </c>
      <c r="C5418" s="334" t="s">
        <v>52</v>
      </c>
      <c r="D5418" s="334" t="s">
        <v>1537</v>
      </c>
      <c r="E5418" s="334" t="s">
        <v>1041</v>
      </c>
      <c r="F5418" s="334" t="str">
        <f t="shared" si="255"/>
        <v>Dhaka FR Non-PNP</v>
      </c>
      <c r="G5418" s="338">
        <v>2651597</v>
      </c>
      <c r="H5418" s="336">
        <v>422706.10536361311</v>
      </c>
      <c r="I5418" s="336">
        <v>10606.388000000001</v>
      </c>
      <c r="J5418" s="336"/>
      <c r="K5418" s="336"/>
      <c r="L5418" s="337">
        <f t="shared" si="253"/>
        <v>15.941566737464747</v>
      </c>
      <c r="M5418" s="337">
        <f t="shared" si="254"/>
        <v>0.4</v>
      </c>
    </row>
    <row r="5419" spans="1:13">
      <c r="A5419" s="334" t="s">
        <v>835</v>
      </c>
      <c r="B5419" s="334" t="s">
        <v>313</v>
      </c>
      <c r="C5419" s="334" t="s">
        <v>189</v>
      </c>
      <c r="D5419" s="334" t="s">
        <v>1537</v>
      </c>
      <c r="E5419" s="334" t="s">
        <v>1041</v>
      </c>
      <c r="F5419" s="334" t="str">
        <f t="shared" si="255"/>
        <v>Barishal FR Non-PNP</v>
      </c>
      <c r="G5419" s="338">
        <v>3435967</v>
      </c>
      <c r="H5419" s="336">
        <v>567569.40966798249</v>
      </c>
      <c r="I5419" s="336">
        <v>13743.868</v>
      </c>
      <c r="J5419" s="336"/>
      <c r="K5419" s="336"/>
      <c r="L5419" s="337">
        <f t="shared" si="253"/>
        <v>16.518476739386102</v>
      </c>
      <c r="M5419" s="337">
        <f t="shared" si="254"/>
        <v>0.4</v>
      </c>
    </row>
    <row r="5420" spans="1:13">
      <c r="A5420" s="334" t="s">
        <v>395</v>
      </c>
      <c r="B5420" s="334" t="s">
        <v>52</v>
      </c>
      <c r="C5420" s="334" t="s">
        <v>52</v>
      </c>
      <c r="D5420" s="334" t="s">
        <v>1537</v>
      </c>
      <c r="E5420" s="334" t="s">
        <v>1041</v>
      </c>
      <c r="F5420" s="334" t="str">
        <f t="shared" si="255"/>
        <v>Dhaka FR Non-PNP</v>
      </c>
      <c r="G5420" s="338">
        <v>2488537</v>
      </c>
      <c r="H5420" s="336">
        <v>410861.71035207401</v>
      </c>
      <c r="I5420" s="336">
        <v>9954.148000000001</v>
      </c>
      <c r="J5420" s="336"/>
      <c r="K5420" s="336"/>
      <c r="L5420" s="337">
        <f t="shared" si="253"/>
        <v>16.510170849461915</v>
      </c>
      <c r="M5420" s="337">
        <f t="shared" si="254"/>
        <v>0.4</v>
      </c>
    </row>
    <row r="5421" spans="1:13">
      <c r="A5421" s="334" t="s">
        <v>122</v>
      </c>
      <c r="B5421" s="334" t="s">
        <v>52</v>
      </c>
      <c r="C5421" s="334" t="s">
        <v>52</v>
      </c>
      <c r="D5421" s="334" t="s">
        <v>1537</v>
      </c>
      <c r="E5421" s="334" t="s">
        <v>1041</v>
      </c>
      <c r="F5421" s="334" t="str">
        <f t="shared" si="255"/>
        <v>Dhaka FR Non-PNP</v>
      </c>
      <c r="G5421" s="338">
        <v>3078645</v>
      </c>
      <c r="H5421" s="336">
        <v>500710.83702398435</v>
      </c>
      <c r="I5421" s="336">
        <v>12314.58</v>
      </c>
      <c r="J5421" s="336"/>
      <c r="K5421" s="336"/>
      <c r="L5421" s="337">
        <f t="shared" si="253"/>
        <v>16.264000462020935</v>
      </c>
      <c r="M5421" s="337">
        <f t="shared" si="254"/>
        <v>0.4</v>
      </c>
    </row>
    <row r="5422" spans="1:13">
      <c r="A5422" s="334" t="s">
        <v>291</v>
      </c>
      <c r="B5422" s="334" t="s">
        <v>18</v>
      </c>
      <c r="C5422" s="334" t="s">
        <v>18</v>
      </c>
      <c r="D5422" s="334" t="s">
        <v>1537</v>
      </c>
      <c r="E5422" s="334" t="s">
        <v>1041</v>
      </c>
      <c r="F5422" s="334" t="str">
        <f t="shared" si="255"/>
        <v>Mymensingh FR Non-PNP</v>
      </c>
      <c r="G5422" s="338">
        <v>1237657</v>
      </c>
      <c r="H5422" s="336">
        <v>199999.35822712543</v>
      </c>
      <c r="I5422" s="336">
        <v>23960.353025057288</v>
      </c>
      <c r="J5422" s="336"/>
      <c r="K5422" s="336"/>
      <c r="L5422" s="337">
        <f t="shared" si="253"/>
        <v>16.159514164839322</v>
      </c>
      <c r="M5422" s="337">
        <f t="shared" si="254"/>
        <v>1.9359445326982587</v>
      </c>
    </row>
    <row r="5423" spans="1:13">
      <c r="A5423" s="334" t="s">
        <v>316</v>
      </c>
      <c r="B5423" s="334" t="s">
        <v>52</v>
      </c>
      <c r="C5423" s="334" t="s">
        <v>52</v>
      </c>
      <c r="D5423" s="334" t="s">
        <v>1537</v>
      </c>
      <c r="E5423" s="334" t="s">
        <v>1041</v>
      </c>
      <c r="F5423" s="334" t="str">
        <f t="shared" si="255"/>
        <v>Dhaka FR Non-PNP</v>
      </c>
      <c r="G5423" s="338">
        <v>2331909</v>
      </c>
      <c r="H5423" s="336">
        <v>403263.27746644581</v>
      </c>
      <c r="I5423" s="336">
        <v>9327.6360000000004</v>
      </c>
      <c r="J5423" s="336"/>
      <c r="K5423" s="336"/>
      <c r="L5423" s="337">
        <f t="shared" si="253"/>
        <v>17.293268196419579</v>
      </c>
      <c r="M5423" s="337">
        <f t="shared" si="254"/>
        <v>0.4</v>
      </c>
    </row>
    <row r="5424" spans="1:13">
      <c r="A5424" s="334" t="s">
        <v>1264</v>
      </c>
      <c r="B5424" s="334" t="s">
        <v>136</v>
      </c>
      <c r="C5424" s="334" t="s">
        <v>131</v>
      </c>
      <c r="D5424" s="334" t="s">
        <v>1537</v>
      </c>
      <c r="E5424" s="334" t="s">
        <v>1041</v>
      </c>
      <c r="F5424" s="334" t="str">
        <f t="shared" si="255"/>
        <v>Sylhet FR Non-PNP</v>
      </c>
      <c r="G5424" s="338">
        <v>1157345</v>
      </c>
      <c r="H5424" s="336">
        <v>187186.12984288856</v>
      </c>
      <c r="I5424" s="336">
        <v>4629.38</v>
      </c>
      <c r="J5424" s="336"/>
      <c r="K5424" s="336"/>
      <c r="L5424" s="337">
        <f t="shared" si="253"/>
        <v>16.173753707225465</v>
      </c>
      <c r="M5424" s="337">
        <f t="shared" si="254"/>
        <v>0.4</v>
      </c>
    </row>
    <row r="5425" spans="1:13">
      <c r="A5425" s="334" t="s">
        <v>1275</v>
      </c>
      <c r="B5425" s="334" t="s">
        <v>165</v>
      </c>
      <c r="C5425" s="334" t="s">
        <v>52</v>
      </c>
      <c r="D5425" s="334" t="s">
        <v>1537</v>
      </c>
      <c r="E5425" s="334" t="s">
        <v>1041</v>
      </c>
      <c r="F5425" s="334" t="str">
        <f t="shared" si="255"/>
        <v>Dhaka FR Non-PNP</v>
      </c>
      <c r="G5425" s="338">
        <v>2096735</v>
      </c>
      <c r="H5425" s="336">
        <v>365550.81407768017</v>
      </c>
      <c r="I5425" s="336">
        <v>8386.94</v>
      </c>
      <c r="J5425" s="336"/>
      <c r="K5425" s="336"/>
      <c r="L5425" s="337">
        <f t="shared" si="253"/>
        <v>17.434287789238038</v>
      </c>
      <c r="M5425" s="337">
        <f t="shared" si="254"/>
        <v>0.4</v>
      </c>
    </row>
    <row r="5426" spans="1:13">
      <c r="A5426" s="334" t="s">
        <v>330</v>
      </c>
      <c r="B5426" s="334" t="s">
        <v>18</v>
      </c>
      <c r="C5426" s="334" t="s">
        <v>18</v>
      </c>
      <c r="D5426" s="334" t="s">
        <v>1537</v>
      </c>
      <c r="E5426" s="334" t="s">
        <v>1041</v>
      </c>
      <c r="F5426" s="334" t="str">
        <f t="shared" si="255"/>
        <v>Mymensingh FR Non-PNP</v>
      </c>
      <c r="G5426" s="338">
        <v>606067</v>
      </c>
      <c r="H5426" s="336">
        <v>106408.97793907727</v>
      </c>
      <c r="I5426" s="336">
        <v>2424.268</v>
      </c>
      <c r="J5426" s="336"/>
      <c r="K5426" s="336"/>
      <c r="L5426" s="337">
        <f t="shared" si="253"/>
        <v>17.557296130473574</v>
      </c>
      <c r="M5426" s="337">
        <f t="shared" si="254"/>
        <v>0.4</v>
      </c>
    </row>
    <row r="5427" spans="1:13">
      <c r="A5427" s="334" t="s">
        <v>184</v>
      </c>
      <c r="B5427" s="334" t="s">
        <v>186</v>
      </c>
      <c r="C5427" s="334" t="s">
        <v>195</v>
      </c>
      <c r="D5427" s="334" t="s">
        <v>1537</v>
      </c>
      <c r="E5427" s="334" t="s">
        <v>1041</v>
      </c>
      <c r="F5427" s="334" t="str">
        <f t="shared" si="255"/>
        <v>Chattogram FR Non-PNP</v>
      </c>
      <c r="G5427" s="338">
        <v>1586294</v>
      </c>
      <c r="H5427" s="336">
        <v>247393.53890239762</v>
      </c>
      <c r="I5427" s="336">
        <v>6345.1760000000004</v>
      </c>
      <c r="J5427" s="336"/>
      <c r="K5427" s="336"/>
      <c r="L5427" s="337">
        <f t="shared" si="253"/>
        <v>15.595692784716933</v>
      </c>
      <c r="M5427" s="337">
        <f t="shared" si="254"/>
        <v>0.4</v>
      </c>
    </row>
    <row r="5428" spans="1:13">
      <c r="A5428" s="334" t="s">
        <v>177</v>
      </c>
      <c r="B5428" s="334" t="s">
        <v>52</v>
      </c>
      <c r="C5428" s="334" t="s">
        <v>52</v>
      </c>
      <c r="D5428" s="334" t="s">
        <v>1537</v>
      </c>
      <c r="E5428" s="334" t="s">
        <v>1041</v>
      </c>
      <c r="F5428" s="334" t="str">
        <f t="shared" si="255"/>
        <v>Dhaka FR Non-PNP</v>
      </c>
      <c r="G5428" s="338">
        <v>3053968</v>
      </c>
      <c r="H5428" s="336">
        <v>509029.42666165862</v>
      </c>
      <c r="I5428" s="336">
        <v>12215.871999999999</v>
      </c>
      <c r="J5428" s="336"/>
      <c r="K5428" s="336"/>
      <c r="L5428" s="337">
        <f t="shared" si="253"/>
        <v>16.667804857865526</v>
      </c>
      <c r="M5428" s="337">
        <f t="shared" si="254"/>
        <v>0.4</v>
      </c>
    </row>
    <row r="5429" spans="1:13">
      <c r="A5429" s="334" t="s">
        <v>377</v>
      </c>
      <c r="B5429" s="334" t="s">
        <v>362</v>
      </c>
      <c r="C5429" s="334" t="s">
        <v>52</v>
      </c>
      <c r="D5429" s="334" t="s">
        <v>1537</v>
      </c>
      <c r="E5429" s="334" t="s">
        <v>1041</v>
      </c>
      <c r="F5429" s="334" t="str">
        <f t="shared" si="255"/>
        <v>Dhaka FR Non-PNP</v>
      </c>
      <c r="G5429" s="338">
        <v>1991957</v>
      </c>
      <c r="H5429" s="336">
        <v>354471.23644097499</v>
      </c>
      <c r="I5429" s="336">
        <v>7967.8280000000004</v>
      </c>
      <c r="J5429" s="336"/>
      <c r="K5429" s="336"/>
      <c r="L5429" s="337">
        <f t="shared" si="253"/>
        <v>17.795124916902072</v>
      </c>
      <c r="M5429" s="337">
        <f t="shared" si="254"/>
        <v>0.4</v>
      </c>
    </row>
    <row r="5430" spans="1:13">
      <c r="A5430" s="334" t="s">
        <v>451</v>
      </c>
      <c r="B5430" s="334" t="s">
        <v>362</v>
      </c>
      <c r="C5430" s="334" t="s">
        <v>52</v>
      </c>
      <c r="D5430" s="334" t="s">
        <v>1537</v>
      </c>
      <c r="E5430" s="334" t="s">
        <v>1041</v>
      </c>
      <c r="F5430" s="334" t="str">
        <f t="shared" si="255"/>
        <v>Dhaka FR Non-PNP</v>
      </c>
      <c r="G5430" s="338">
        <v>1726640</v>
      </c>
      <c r="H5430" s="336">
        <v>283406.45743560622</v>
      </c>
      <c r="I5430" s="336">
        <v>6906.56</v>
      </c>
      <c r="J5430" s="336"/>
      <c r="K5430" s="336"/>
      <c r="L5430" s="337">
        <f t="shared" si="253"/>
        <v>16.413754890168548</v>
      </c>
      <c r="M5430" s="337">
        <f t="shared" si="254"/>
        <v>0.4</v>
      </c>
    </row>
    <row r="5431" spans="1:13">
      <c r="A5431" s="334" t="s">
        <v>166</v>
      </c>
      <c r="B5431" s="334" t="s">
        <v>150</v>
      </c>
      <c r="C5431" s="334" t="s">
        <v>107</v>
      </c>
      <c r="D5431" s="334" t="s">
        <v>1537</v>
      </c>
      <c r="E5431" s="334" t="s">
        <v>1041</v>
      </c>
      <c r="F5431" s="334" t="str">
        <f t="shared" si="255"/>
        <v>Rajshahi FR Non-PNP</v>
      </c>
      <c r="G5431" s="338">
        <v>947183</v>
      </c>
      <c r="H5431" s="336">
        <v>154687.54369217146</v>
      </c>
      <c r="I5431" s="336">
        <v>479603.56138392328</v>
      </c>
      <c r="J5431" s="336"/>
      <c r="K5431" s="336"/>
      <c r="L5431" s="337">
        <f t="shared" si="253"/>
        <v>16.331326015370994</v>
      </c>
      <c r="M5431" s="337">
        <f t="shared" si="254"/>
        <v>50.634730710319268</v>
      </c>
    </row>
    <row r="5432" spans="1:13">
      <c r="A5432" s="334" t="s">
        <v>67</v>
      </c>
      <c r="B5432" s="334" t="s">
        <v>52</v>
      </c>
      <c r="C5432" s="334" t="s">
        <v>52</v>
      </c>
      <c r="D5432" s="334" t="s">
        <v>1537</v>
      </c>
      <c r="E5432" s="334" t="s">
        <v>1041</v>
      </c>
      <c r="F5432" s="334" t="str">
        <f t="shared" si="255"/>
        <v>Dhaka FR Non-PNP</v>
      </c>
      <c r="G5432" s="338">
        <v>2746654</v>
      </c>
      <c r="H5432" s="336">
        <v>454719.47846523294</v>
      </c>
      <c r="I5432" s="336">
        <v>10986.616</v>
      </c>
      <c r="J5432" s="336"/>
      <c r="K5432" s="336"/>
      <c r="L5432" s="337">
        <f t="shared" si="253"/>
        <v>16.555397165614341</v>
      </c>
      <c r="M5432" s="337">
        <f t="shared" si="254"/>
        <v>0.4</v>
      </c>
    </row>
    <row r="5433" spans="1:13">
      <c r="A5433" s="334" t="s">
        <v>151</v>
      </c>
      <c r="B5433" s="334" t="s">
        <v>153</v>
      </c>
      <c r="C5433" s="334" t="s">
        <v>18</v>
      </c>
      <c r="D5433" s="334" t="s">
        <v>1537</v>
      </c>
      <c r="E5433" s="334" t="s">
        <v>1041</v>
      </c>
      <c r="F5433" s="334" t="str">
        <f t="shared" si="255"/>
        <v>Mymensingh FR Non-PNP</v>
      </c>
      <c r="G5433" s="338">
        <v>991300</v>
      </c>
      <c r="H5433" s="336">
        <v>143371.60979029059</v>
      </c>
      <c r="I5433" s="336">
        <v>3965.2000000000003</v>
      </c>
      <c r="J5433" s="336"/>
      <c r="K5433" s="336"/>
      <c r="L5433" s="337">
        <f t="shared" si="253"/>
        <v>14.462988983182749</v>
      </c>
      <c r="M5433" s="337">
        <f t="shared" si="254"/>
        <v>0.4</v>
      </c>
    </row>
    <row r="5434" spans="1:13">
      <c r="A5434" s="334" t="s">
        <v>547</v>
      </c>
      <c r="B5434" s="334" t="s">
        <v>52</v>
      </c>
      <c r="C5434" s="334" t="s">
        <v>52</v>
      </c>
      <c r="D5434" s="334" t="s">
        <v>1537</v>
      </c>
      <c r="E5434" s="334" t="s">
        <v>1041</v>
      </c>
      <c r="F5434" s="334" t="str">
        <f t="shared" si="255"/>
        <v>Dhaka FR Non-PNP</v>
      </c>
      <c r="G5434" s="338">
        <v>2268811</v>
      </c>
      <c r="H5434" s="336">
        <v>365557.27505278663</v>
      </c>
      <c r="I5434" s="336">
        <v>9075.2440000000006</v>
      </c>
      <c r="J5434" s="336"/>
      <c r="K5434" s="336"/>
      <c r="L5434" s="337">
        <f t="shared" si="253"/>
        <v>16.11228414587141</v>
      </c>
      <c r="M5434" s="337">
        <f t="shared" si="254"/>
        <v>0.4</v>
      </c>
    </row>
    <row r="5435" spans="1:13">
      <c r="A5435" s="334" t="s">
        <v>1142</v>
      </c>
      <c r="B5435" s="334" t="s">
        <v>300</v>
      </c>
      <c r="C5435" s="334" t="s">
        <v>18</v>
      </c>
      <c r="D5435" s="334" t="s">
        <v>1537</v>
      </c>
      <c r="E5435" s="334" t="s">
        <v>1041</v>
      </c>
      <c r="F5435" s="334" t="str">
        <f t="shared" si="255"/>
        <v>Mymensingh FR Non-PNP</v>
      </c>
      <c r="G5435" s="338">
        <v>1822607</v>
      </c>
      <c r="H5435" s="336">
        <v>297141.51609640894</v>
      </c>
      <c r="I5435" s="336">
        <v>7290.4279999999999</v>
      </c>
      <c r="J5435" s="336"/>
      <c r="K5435" s="336"/>
      <c r="L5435" s="337">
        <f t="shared" si="253"/>
        <v>16.303104075448463</v>
      </c>
      <c r="M5435" s="337">
        <f t="shared" si="254"/>
        <v>0.4</v>
      </c>
    </row>
    <row r="5436" spans="1:13">
      <c r="A5436" s="334" t="s">
        <v>181</v>
      </c>
      <c r="B5436" s="334" t="s">
        <v>908</v>
      </c>
      <c r="C5436" s="334" t="s">
        <v>131</v>
      </c>
      <c r="D5436" s="334" t="s">
        <v>1537</v>
      </c>
      <c r="E5436" s="334" t="s">
        <v>1041</v>
      </c>
      <c r="F5436" s="334" t="str">
        <f t="shared" si="255"/>
        <v>Sylhet FR Non-PNP</v>
      </c>
      <c r="G5436" s="338">
        <v>1736461</v>
      </c>
      <c r="H5436" s="336">
        <v>236318.10142558173</v>
      </c>
      <c r="I5436" s="336">
        <v>7.2759576141834259E-12</v>
      </c>
      <c r="J5436" s="336"/>
      <c r="K5436" s="336"/>
      <c r="L5436" s="337">
        <f t="shared" si="253"/>
        <v>13.609179902432691</v>
      </c>
      <c r="M5436" s="337">
        <f t="shared" si="254"/>
        <v>4.1901071283394365E-16</v>
      </c>
    </row>
    <row r="5437" spans="1:13">
      <c r="A5437" s="334" t="s">
        <v>307</v>
      </c>
      <c r="B5437" s="334" t="s">
        <v>79</v>
      </c>
      <c r="C5437" s="334" t="s">
        <v>52</v>
      </c>
      <c r="D5437" s="334" t="s">
        <v>1537</v>
      </c>
      <c r="E5437" s="334" t="s">
        <v>1041</v>
      </c>
      <c r="F5437" s="334" t="str">
        <f t="shared" si="255"/>
        <v>Dhaka FR Non-PNP</v>
      </c>
      <c r="G5437" s="338">
        <v>3277512</v>
      </c>
      <c r="H5437" s="336">
        <v>543072.6492561067</v>
      </c>
      <c r="I5437" s="336">
        <v>13110.048000000001</v>
      </c>
      <c r="J5437" s="336"/>
      <c r="K5437" s="336"/>
      <c r="L5437" s="337">
        <f t="shared" si="253"/>
        <v>16.569661659701222</v>
      </c>
      <c r="M5437" s="337">
        <f t="shared" si="254"/>
        <v>0.4</v>
      </c>
    </row>
    <row r="5438" spans="1:13">
      <c r="A5438" s="334" t="s">
        <v>303</v>
      </c>
      <c r="B5438" s="334" t="s">
        <v>211</v>
      </c>
      <c r="C5438" s="334" t="s">
        <v>189</v>
      </c>
      <c r="D5438" s="334" t="s">
        <v>1537</v>
      </c>
      <c r="E5438" s="334" t="s">
        <v>1041</v>
      </c>
      <c r="F5438" s="334" t="str">
        <f t="shared" si="255"/>
        <v>Barishal FR Non-PNP</v>
      </c>
      <c r="G5438" s="338">
        <v>1321296</v>
      </c>
      <c r="H5438" s="336">
        <v>206479.85464837146</v>
      </c>
      <c r="I5438" s="336">
        <v>5285.1840000000002</v>
      </c>
      <c r="J5438" s="336"/>
      <c r="K5438" s="336"/>
      <c r="L5438" s="337">
        <f t="shared" si="253"/>
        <v>15.627070289198747</v>
      </c>
      <c r="M5438" s="337">
        <f t="shared" si="254"/>
        <v>0.4</v>
      </c>
    </row>
    <row r="5439" spans="1:13">
      <c r="A5439" s="334" t="s">
        <v>1678</v>
      </c>
      <c r="B5439" s="334" t="s">
        <v>103</v>
      </c>
      <c r="C5439" s="334" t="s">
        <v>52</v>
      </c>
      <c r="D5439" s="334" t="s">
        <v>1537</v>
      </c>
      <c r="E5439" s="334" t="s">
        <v>1041</v>
      </c>
      <c r="F5439" s="334" t="str">
        <f t="shared" si="255"/>
        <v>Dhaka FR Non-PNP</v>
      </c>
      <c r="G5439" s="338">
        <v>2165045</v>
      </c>
      <c r="H5439" s="336">
        <v>410859.71582206566</v>
      </c>
      <c r="I5439" s="336">
        <v>8660.18</v>
      </c>
      <c r="J5439" s="336"/>
      <c r="K5439" s="336"/>
      <c r="L5439" s="337">
        <f t="shared" si="253"/>
        <v>18.976959639271502</v>
      </c>
      <c r="M5439" s="337">
        <f t="shared" si="254"/>
        <v>0.4</v>
      </c>
    </row>
    <row r="5440" spans="1:13">
      <c r="A5440" s="334" t="s">
        <v>343</v>
      </c>
      <c r="B5440" s="334" t="s">
        <v>79</v>
      </c>
      <c r="C5440" s="334" t="s">
        <v>52</v>
      </c>
      <c r="D5440" s="334" t="s">
        <v>1537</v>
      </c>
      <c r="E5440" s="334" t="s">
        <v>1041</v>
      </c>
      <c r="F5440" s="334" t="str">
        <f t="shared" si="255"/>
        <v>Dhaka FR Non-PNP</v>
      </c>
      <c r="G5440" s="338">
        <v>2152375</v>
      </c>
      <c r="H5440" s="336">
        <v>364096.18781369255</v>
      </c>
      <c r="I5440" s="336">
        <v>16745.956201679997</v>
      </c>
      <c r="J5440" s="336"/>
      <c r="K5440" s="336"/>
      <c r="L5440" s="337">
        <f t="shared" si="253"/>
        <v>16.916020108656372</v>
      </c>
      <c r="M5440" s="337">
        <f t="shared" si="254"/>
        <v>0.77802224062628478</v>
      </c>
    </row>
    <row r="5441" spans="1:13">
      <c r="A5441" s="334" t="s">
        <v>602</v>
      </c>
      <c r="B5441" s="334" t="s">
        <v>52</v>
      </c>
      <c r="C5441" s="334" t="s">
        <v>52</v>
      </c>
      <c r="D5441" s="334" t="s">
        <v>1537</v>
      </c>
      <c r="E5441" s="334" t="s">
        <v>1041</v>
      </c>
      <c r="F5441" s="334" t="str">
        <f t="shared" si="255"/>
        <v>Dhaka FR Non-PNP</v>
      </c>
      <c r="G5441" s="338">
        <v>2348700</v>
      </c>
      <c r="H5441" s="336">
        <v>383911.14366888814</v>
      </c>
      <c r="I5441" s="336">
        <v>810.28718569295597</v>
      </c>
      <c r="J5441" s="336"/>
      <c r="K5441" s="336"/>
      <c r="L5441" s="337">
        <f t="shared" si="253"/>
        <v>16.345686706215702</v>
      </c>
      <c r="M5441" s="337">
        <f t="shared" si="254"/>
        <v>3.4499390543405117E-2</v>
      </c>
    </row>
    <row r="5442" spans="1:13">
      <c r="A5442" s="334" t="s">
        <v>381</v>
      </c>
      <c r="B5442" s="334" t="s">
        <v>351</v>
      </c>
      <c r="C5442" s="334" t="s">
        <v>389</v>
      </c>
      <c r="D5442" s="334" t="s">
        <v>1537</v>
      </c>
      <c r="E5442" s="334" t="s">
        <v>1041</v>
      </c>
      <c r="F5442" s="334" t="str">
        <f t="shared" si="255"/>
        <v>Rangpur FR Non-PNP</v>
      </c>
      <c r="G5442" s="338">
        <v>2534550</v>
      </c>
      <c r="H5442" s="336">
        <v>417097.66188552254</v>
      </c>
      <c r="I5442" s="336">
        <v>10138.200000000001</v>
      </c>
      <c r="J5442" s="336"/>
      <c r="K5442" s="336"/>
      <c r="L5442" s="337">
        <f t="shared" si="253"/>
        <v>16.456477950149832</v>
      </c>
      <c r="M5442" s="337">
        <f t="shared" si="254"/>
        <v>0.4</v>
      </c>
    </row>
    <row r="5443" spans="1:13">
      <c r="A5443" s="334" t="s">
        <v>196</v>
      </c>
      <c r="B5443" s="334" t="s">
        <v>195</v>
      </c>
      <c r="C5443" s="334" t="s">
        <v>195</v>
      </c>
      <c r="D5443" s="334" t="s">
        <v>1537</v>
      </c>
      <c r="E5443" s="334" t="s">
        <v>1041</v>
      </c>
      <c r="F5443" s="334" t="str">
        <f t="shared" si="255"/>
        <v>Chattogram FR Non-PNP</v>
      </c>
      <c r="G5443" s="338">
        <v>3462063</v>
      </c>
      <c r="H5443" s="336">
        <v>581338.52224100742</v>
      </c>
      <c r="I5443" s="336">
        <v>469.69305175120826</v>
      </c>
      <c r="J5443" s="336"/>
      <c r="K5443" s="336"/>
      <c r="L5443" s="337">
        <f t="shared" ref="L5443:L5506" si="256">(H5443/G5443)*100</f>
        <v>16.791679476687957</v>
      </c>
      <c r="M5443" s="337">
        <f t="shared" ref="M5443:M5506" si="257">(I5443/G5443)*100</f>
        <v>1.3566854553230494E-2</v>
      </c>
    </row>
    <row r="5444" spans="1:13">
      <c r="A5444" s="334" t="s">
        <v>634</v>
      </c>
      <c r="B5444" s="334" t="s">
        <v>150</v>
      </c>
      <c r="C5444" s="334" t="s">
        <v>107</v>
      </c>
      <c r="D5444" s="334" t="s">
        <v>1537</v>
      </c>
      <c r="E5444" s="334" t="s">
        <v>1041</v>
      </c>
      <c r="F5444" s="334" t="str">
        <f t="shared" ref="F5444:F5507" si="258">CONCATENATE(C5444," ",E5444," ",D5444)</f>
        <v>Rajshahi FR Non-PNP</v>
      </c>
      <c r="G5444" s="338">
        <v>1729541</v>
      </c>
      <c r="H5444" s="336">
        <v>238389.10810073564</v>
      </c>
      <c r="I5444" s="336">
        <v>6918.1639999999998</v>
      </c>
      <c r="J5444" s="336"/>
      <c r="K5444" s="336"/>
      <c r="L5444" s="337">
        <f t="shared" si="256"/>
        <v>13.783374207418941</v>
      </c>
      <c r="M5444" s="337">
        <f t="shared" si="257"/>
        <v>0.4</v>
      </c>
    </row>
    <row r="5445" spans="1:13">
      <c r="A5445" s="334" t="s">
        <v>263</v>
      </c>
      <c r="B5445" s="334" t="s">
        <v>131</v>
      </c>
      <c r="C5445" s="334" t="s">
        <v>131</v>
      </c>
      <c r="D5445" s="334" t="s">
        <v>1537</v>
      </c>
      <c r="E5445" s="334" t="s">
        <v>1041</v>
      </c>
      <c r="F5445" s="334" t="str">
        <f t="shared" si="258"/>
        <v>Sylhet FR Non-PNP</v>
      </c>
      <c r="G5445" s="338">
        <v>1369008</v>
      </c>
      <c r="H5445" s="336">
        <v>209297.4068912045</v>
      </c>
      <c r="I5445" s="336">
        <v>12972.068245157054</v>
      </c>
      <c r="J5445" s="336"/>
      <c r="K5445" s="336"/>
      <c r="L5445" s="337">
        <f t="shared" si="256"/>
        <v>15.288253019062306</v>
      </c>
      <c r="M5445" s="337">
        <f t="shared" si="257"/>
        <v>0.94755240620632264</v>
      </c>
    </row>
    <row r="5446" spans="1:13">
      <c r="A5446" s="334" t="s">
        <v>116</v>
      </c>
      <c r="B5446" s="334" t="s">
        <v>52</v>
      </c>
      <c r="C5446" s="334" t="s">
        <v>52</v>
      </c>
      <c r="D5446" s="334" t="s">
        <v>1537</v>
      </c>
      <c r="E5446" s="334" t="s">
        <v>1041</v>
      </c>
      <c r="F5446" s="334" t="str">
        <f t="shared" si="258"/>
        <v>Dhaka FR Non-PNP</v>
      </c>
      <c r="G5446" s="338">
        <v>2862760</v>
      </c>
      <c r="H5446" s="336">
        <v>406743.88961141981</v>
      </c>
      <c r="I5446" s="336">
        <v>11451.04</v>
      </c>
      <c r="J5446" s="336"/>
      <c r="K5446" s="336"/>
      <c r="L5446" s="337">
        <f t="shared" si="256"/>
        <v>14.208103005890113</v>
      </c>
      <c r="M5446" s="337">
        <f t="shared" si="257"/>
        <v>0.4</v>
      </c>
    </row>
    <row r="5447" spans="1:13">
      <c r="A5447" s="334" t="s">
        <v>301</v>
      </c>
      <c r="B5447" s="334" t="s">
        <v>1566</v>
      </c>
      <c r="C5447" s="334" t="s">
        <v>389</v>
      </c>
      <c r="D5447" s="334" t="s">
        <v>1537</v>
      </c>
      <c r="E5447" s="334" t="s">
        <v>1041</v>
      </c>
      <c r="F5447" s="334" t="str">
        <f t="shared" si="258"/>
        <v>Rangpur FR Non-PNP</v>
      </c>
      <c r="G5447" s="338">
        <v>1573589</v>
      </c>
      <c r="H5447" s="336">
        <v>263626.88868821808</v>
      </c>
      <c r="I5447" s="336">
        <v>6294.3559999999998</v>
      </c>
      <c r="J5447" s="336"/>
      <c r="K5447" s="336"/>
      <c r="L5447" s="337">
        <f t="shared" si="256"/>
        <v>16.75322391604276</v>
      </c>
      <c r="M5447" s="337">
        <f t="shared" si="257"/>
        <v>0.4</v>
      </c>
    </row>
    <row r="5448" spans="1:13">
      <c r="A5448" s="334" t="s">
        <v>418</v>
      </c>
      <c r="B5448" s="334" t="s">
        <v>52</v>
      </c>
      <c r="C5448" s="334" t="s">
        <v>52</v>
      </c>
      <c r="D5448" s="334" t="s">
        <v>1537</v>
      </c>
      <c r="E5448" s="334" t="s">
        <v>1041</v>
      </c>
      <c r="F5448" s="334" t="str">
        <f t="shared" si="258"/>
        <v>Dhaka FR Non-PNP</v>
      </c>
      <c r="G5448" s="338">
        <v>1212434</v>
      </c>
      <c r="H5448" s="336">
        <v>183422.27718337759</v>
      </c>
      <c r="I5448" s="336">
        <v>2994.3321844681595</v>
      </c>
      <c r="J5448" s="336"/>
      <c r="K5448" s="336"/>
      <c r="L5448" s="337">
        <f t="shared" si="256"/>
        <v>15.128433975241339</v>
      </c>
      <c r="M5448" s="337">
        <f t="shared" si="257"/>
        <v>0.24696867495205177</v>
      </c>
    </row>
    <row r="5449" spans="1:13">
      <c r="A5449" s="334" t="s">
        <v>160</v>
      </c>
      <c r="B5449" s="334" t="s">
        <v>162</v>
      </c>
      <c r="C5449" s="334" t="s">
        <v>195</v>
      </c>
      <c r="D5449" s="334" t="s">
        <v>1537</v>
      </c>
      <c r="E5449" s="334" t="s">
        <v>1041</v>
      </c>
      <c r="F5449" s="334" t="str">
        <f t="shared" si="258"/>
        <v>Chattogram FR Non-PNP</v>
      </c>
      <c r="G5449" s="338">
        <v>1378903</v>
      </c>
      <c r="H5449" s="336">
        <v>204733.24214314975</v>
      </c>
      <c r="I5449" s="336">
        <v>5515.6120000000001</v>
      </c>
      <c r="J5449" s="336"/>
      <c r="K5449" s="336"/>
      <c r="L5449" s="337">
        <f t="shared" si="256"/>
        <v>14.847544906577891</v>
      </c>
      <c r="M5449" s="337">
        <f t="shared" si="257"/>
        <v>0.4</v>
      </c>
    </row>
    <row r="5450" spans="1:13">
      <c r="A5450" s="334" t="s">
        <v>360</v>
      </c>
      <c r="B5450" s="334" t="s">
        <v>362</v>
      </c>
      <c r="C5450" s="334" t="s">
        <v>52</v>
      </c>
      <c r="D5450" s="334" t="s">
        <v>1537</v>
      </c>
      <c r="E5450" s="334" t="s">
        <v>1041</v>
      </c>
      <c r="F5450" s="334" t="str">
        <f t="shared" si="258"/>
        <v>Dhaka FR Non-PNP</v>
      </c>
      <c r="G5450" s="338">
        <v>2171691</v>
      </c>
      <c r="H5450" s="336">
        <v>395734.74595805968</v>
      </c>
      <c r="I5450" s="336">
        <v>8686.764000000001</v>
      </c>
      <c r="J5450" s="336"/>
      <c r="K5450" s="336"/>
      <c r="L5450" s="337">
        <f t="shared" si="256"/>
        <v>18.222424182724875</v>
      </c>
      <c r="M5450" s="337">
        <f t="shared" si="257"/>
        <v>0.4</v>
      </c>
    </row>
    <row r="5451" spans="1:13">
      <c r="A5451" s="334" t="s">
        <v>293</v>
      </c>
      <c r="B5451" s="334" t="s">
        <v>295</v>
      </c>
      <c r="C5451" s="334" t="s">
        <v>195</v>
      </c>
      <c r="D5451" s="334" t="s">
        <v>1537</v>
      </c>
      <c r="E5451" s="334" t="s">
        <v>1041</v>
      </c>
      <c r="F5451" s="334" t="str">
        <f t="shared" si="258"/>
        <v>Chattogram FR Non-PNP</v>
      </c>
      <c r="G5451" s="338">
        <v>1565745</v>
      </c>
      <c r="H5451" s="336">
        <v>236655.71295961167</v>
      </c>
      <c r="I5451" s="336">
        <v>6262.9800000000005</v>
      </c>
      <c r="J5451" s="336"/>
      <c r="K5451" s="336"/>
      <c r="L5451" s="337">
        <f t="shared" si="256"/>
        <v>15.114575678645735</v>
      </c>
      <c r="M5451" s="337">
        <f t="shared" si="257"/>
        <v>0.4</v>
      </c>
    </row>
    <row r="5452" spans="1:13">
      <c r="A5452" s="334" t="s">
        <v>618</v>
      </c>
      <c r="B5452" s="334" t="s">
        <v>98</v>
      </c>
      <c r="C5452" s="334" t="s">
        <v>52</v>
      </c>
      <c r="D5452" s="334" t="s">
        <v>1537</v>
      </c>
      <c r="E5452" s="334" t="s">
        <v>1041</v>
      </c>
      <c r="F5452" s="334" t="str">
        <f t="shared" si="258"/>
        <v>Dhaka FR Non-PNP</v>
      </c>
      <c r="G5452" s="338">
        <v>3714071</v>
      </c>
      <c r="H5452" s="336">
        <v>640188.34746079508</v>
      </c>
      <c r="I5452" s="336">
        <v>14856.284</v>
      </c>
      <c r="J5452" s="336"/>
      <c r="K5452" s="336"/>
      <c r="L5452" s="337">
        <f t="shared" si="256"/>
        <v>17.236836545687876</v>
      </c>
      <c r="M5452" s="337">
        <f t="shared" si="257"/>
        <v>0.4</v>
      </c>
    </row>
    <row r="5453" spans="1:13">
      <c r="A5453" s="334" t="s">
        <v>339</v>
      </c>
      <c r="B5453" s="334" t="s">
        <v>325</v>
      </c>
      <c r="C5453" s="334" t="s">
        <v>389</v>
      </c>
      <c r="D5453" s="334" t="s">
        <v>1537</v>
      </c>
      <c r="E5453" s="334" t="s">
        <v>1041</v>
      </c>
      <c r="F5453" s="334" t="str">
        <f t="shared" si="258"/>
        <v>Rangpur FR Non-PNP</v>
      </c>
      <c r="G5453" s="338">
        <v>1432516</v>
      </c>
      <c r="H5453" s="336">
        <v>184799.01132618129</v>
      </c>
      <c r="I5453" s="336">
        <v>5730.0640000000003</v>
      </c>
      <c r="J5453" s="336"/>
      <c r="K5453" s="336"/>
      <c r="L5453" s="337">
        <f t="shared" si="256"/>
        <v>12.900310455602682</v>
      </c>
      <c r="M5453" s="337">
        <f t="shared" si="257"/>
        <v>0.4</v>
      </c>
    </row>
    <row r="5454" spans="1:13">
      <c r="A5454" s="334" t="s">
        <v>462</v>
      </c>
      <c r="B5454" s="334" t="s">
        <v>283</v>
      </c>
      <c r="C5454" s="334" t="s">
        <v>195</v>
      </c>
      <c r="D5454" s="334" t="s">
        <v>1537</v>
      </c>
      <c r="E5454" s="334" t="s">
        <v>1041</v>
      </c>
      <c r="F5454" s="334" t="str">
        <f t="shared" si="258"/>
        <v>Chattogram FR Non-PNP</v>
      </c>
      <c r="G5454" s="338">
        <v>2975290</v>
      </c>
      <c r="H5454" s="336">
        <v>516486.17415512574</v>
      </c>
      <c r="I5454" s="336">
        <v>11901.16</v>
      </c>
      <c r="J5454" s="336"/>
      <c r="K5454" s="336"/>
      <c r="L5454" s="337">
        <f t="shared" si="256"/>
        <v>17.359187647426829</v>
      </c>
      <c r="M5454" s="337">
        <f t="shared" si="257"/>
        <v>0.4</v>
      </c>
    </row>
    <row r="5455" spans="1:13">
      <c r="A5455" s="334" t="s">
        <v>937</v>
      </c>
      <c r="B5455" s="334" t="s">
        <v>1139</v>
      </c>
      <c r="C5455" s="334" t="s">
        <v>189</v>
      </c>
      <c r="D5455" s="334" t="s">
        <v>1537</v>
      </c>
      <c r="E5455" s="334" t="s">
        <v>1041</v>
      </c>
      <c r="F5455" s="334" t="str">
        <f t="shared" si="258"/>
        <v>Barishal FR Non-PNP</v>
      </c>
      <c r="G5455" s="338">
        <v>1148244</v>
      </c>
      <c r="H5455" s="336">
        <v>198129.96595826498</v>
      </c>
      <c r="I5455" s="336">
        <v>-7.2759576141834259E-12</v>
      </c>
      <c r="J5455" s="336"/>
      <c r="K5455" s="336"/>
      <c r="L5455" s="337">
        <f t="shared" si="256"/>
        <v>17.255040388477099</v>
      </c>
      <c r="M5455" s="337">
        <f t="shared" si="257"/>
        <v>-6.3365953701333742E-16</v>
      </c>
    </row>
    <row r="5456" spans="1:13">
      <c r="A5456" s="334" t="s">
        <v>413</v>
      </c>
      <c r="B5456" s="334" t="s">
        <v>52</v>
      </c>
      <c r="C5456" s="334" t="s">
        <v>52</v>
      </c>
      <c r="D5456" s="334" t="s">
        <v>1537</v>
      </c>
      <c r="E5456" s="334" t="s">
        <v>1041</v>
      </c>
      <c r="F5456" s="334" t="str">
        <f t="shared" si="258"/>
        <v>Dhaka FR Non-PNP</v>
      </c>
      <c r="G5456" s="338">
        <v>1839167</v>
      </c>
      <c r="H5456" s="336">
        <v>310448.12588204059</v>
      </c>
      <c r="I5456" s="336">
        <v>7356.6680000000006</v>
      </c>
      <c r="J5456" s="336"/>
      <c r="K5456" s="336"/>
      <c r="L5456" s="337">
        <f t="shared" si="256"/>
        <v>16.879822543686384</v>
      </c>
      <c r="M5456" s="337">
        <f t="shared" si="257"/>
        <v>0.4</v>
      </c>
    </row>
    <row r="5457" spans="1:13">
      <c r="A5457" s="334" t="s">
        <v>424</v>
      </c>
      <c r="B5457" s="334" t="s">
        <v>52</v>
      </c>
      <c r="C5457" s="334" t="s">
        <v>52</v>
      </c>
      <c r="D5457" s="334" t="s">
        <v>1537</v>
      </c>
      <c r="E5457" s="334" t="s">
        <v>1041</v>
      </c>
      <c r="F5457" s="334" t="str">
        <f t="shared" si="258"/>
        <v>Dhaka FR Non-PNP</v>
      </c>
      <c r="G5457" s="338">
        <v>1403038</v>
      </c>
      <c r="H5457" s="336">
        <v>235800.11764476966</v>
      </c>
      <c r="I5457" s="336">
        <v>-3.637978807091713E-12</v>
      </c>
      <c r="J5457" s="336"/>
      <c r="K5457" s="336"/>
      <c r="L5457" s="337">
        <f t="shared" si="256"/>
        <v>16.806395667456595</v>
      </c>
      <c r="M5457" s="337">
        <f t="shared" si="257"/>
        <v>-2.592929633475154E-16</v>
      </c>
    </row>
    <row r="5458" spans="1:13">
      <c r="A5458" s="334" t="s">
        <v>168</v>
      </c>
      <c r="B5458" s="334" t="s">
        <v>170</v>
      </c>
      <c r="C5458" s="334" t="s">
        <v>195</v>
      </c>
      <c r="D5458" s="334" t="s">
        <v>1537</v>
      </c>
      <c r="E5458" s="334" t="s">
        <v>1041</v>
      </c>
      <c r="F5458" s="334" t="str">
        <f t="shared" si="258"/>
        <v>Chattogram FR Non-PNP</v>
      </c>
      <c r="G5458" s="338">
        <v>1570697</v>
      </c>
      <c r="H5458" s="336">
        <v>282190.39132164902</v>
      </c>
      <c r="I5458" s="336">
        <v>6282.7880000000005</v>
      </c>
      <c r="J5458" s="336"/>
      <c r="K5458" s="336"/>
      <c r="L5458" s="337">
        <f t="shared" si="256"/>
        <v>17.965934315889633</v>
      </c>
      <c r="M5458" s="337">
        <f t="shared" si="257"/>
        <v>0.4</v>
      </c>
    </row>
    <row r="5459" spans="1:13">
      <c r="A5459" s="334" t="s">
        <v>453</v>
      </c>
      <c r="B5459" s="334" t="s">
        <v>455</v>
      </c>
      <c r="C5459" s="334" t="s">
        <v>195</v>
      </c>
      <c r="D5459" s="334" t="s">
        <v>1537</v>
      </c>
      <c r="E5459" s="334" t="s">
        <v>1041</v>
      </c>
      <c r="F5459" s="334" t="str">
        <f t="shared" si="258"/>
        <v>Chattogram FR Non-PNP</v>
      </c>
      <c r="G5459" s="338">
        <v>3362471</v>
      </c>
      <c r="H5459" s="336">
        <v>556877.11619745102</v>
      </c>
      <c r="I5459" s="336">
        <v>13449.884</v>
      </c>
      <c r="J5459" s="336"/>
      <c r="K5459" s="336"/>
      <c r="L5459" s="337">
        <f t="shared" si="256"/>
        <v>16.561544060824644</v>
      </c>
      <c r="M5459" s="337">
        <f t="shared" si="257"/>
        <v>0.4</v>
      </c>
    </row>
    <row r="5460" spans="1:13">
      <c r="A5460" s="334" t="s">
        <v>458</v>
      </c>
      <c r="B5460" s="334" t="s">
        <v>162</v>
      </c>
      <c r="C5460" s="334" t="s">
        <v>195</v>
      </c>
      <c r="D5460" s="334" t="s">
        <v>1537</v>
      </c>
      <c r="E5460" s="334" t="s">
        <v>1041</v>
      </c>
      <c r="F5460" s="334" t="str">
        <f t="shared" si="258"/>
        <v>Chattogram FR Non-PNP</v>
      </c>
      <c r="G5460" s="338">
        <v>4007542</v>
      </c>
      <c r="H5460" s="336">
        <v>714482.10394124477</v>
      </c>
      <c r="I5460" s="336">
        <v>16030.168</v>
      </c>
      <c r="J5460" s="336"/>
      <c r="K5460" s="336"/>
      <c r="L5460" s="337">
        <f t="shared" si="256"/>
        <v>17.828437080415995</v>
      </c>
      <c r="M5460" s="337">
        <f t="shared" si="257"/>
        <v>0.4</v>
      </c>
    </row>
    <row r="5461" spans="1:13">
      <c r="A5461" s="334" t="s">
        <v>483</v>
      </c>
      <c r="B5461" s="334" t="s">
        <v>52</v>
      </c>
      <c r="C5461" s="334" t="s">
        <v>52</v>
      </c>
      <c r="D5461" s="334" t="s">
        <v>1537</v>
      </c>
      <c r="E5461" s="334" t="s">
        <v>1041</v>
      </c>
      <c r="F5461" s="334" t="str">
        <f t="shared" si="258"/>
        <v>Dhaka FR Non-PNP</v>
      </c>
      <c r="G5461" s="338">
        <v>3179899</v>
      </c>
      <c r="H5461" s="336">
        <v>530188.68771980715</v>
      </c>
      <c r="I5461" s="336">
        <v>12719.596</v>
      </c>
      <c r="J5461" s="336"/>
      <c r="K5461" s="336"/>
      <c r="L5461" s="337">
        <f t="shared" si="256"/>
        <v>16.673129798141613</v>
      </c>
      <c r="M5461" s="337">
        <f t="shared" si="257"/>
        <v>0.4</v>
      </c>
    </row>
    <row r="5462" spans="1:13">
      <c r="A5462" s="334" t="s">
        <v>577</v>
      </c>
      <c r="B5462" s="334" t="s">
        <v>79</v>
      </c>
      <c r="C5462" s="334" t="s">
        <v>52</v>
      </c>
      <c r="D5462" s="334" t="s">
        <v>1537</v>
      </c>
      <c r="E5462" s="334" t="s">
        <v>1041</v>
      </c>
      <c r="F5462" s="334" t="str">
        <f t="shared" si="258"/>
        <v>Dhaka FR Non-PNP</v>
      </c>
      <c r="G5462" s="338">
        <v>1984089</v>
      </c>
      <c r="H5462" s="336">
        <v>299257.65675691125</v>
      </c>
      <c r="I5462" s="336">
        <v>7936.3559999999998</v>
      </c>
      <c r="J5462" s="336"/>
      <c r="K5462" s="336"/>
      <c r="L5462" s="337">
        <f t="shared" si="256"/>
        <v>15.082874647100573</v>
      </c>
      <c r="M5462" s="337">
        <f t="shared" si="257"/>
        <v>0.4</v>
      </c>
    </row>
    <row r="5463" spans="1:13">
      <c r="A5463" s="334" t="s">
        <v>446</v>
      </c>
      <c r="B5463" s="334" t="s">
        <v>107</v>
      </c>
      <c r="C5463" s="334" t="s">
        <v>107</v>
      </c>
      <c r="D5463" s="334" t="s">
        <v>1537</v>
      </c>
      <c r="E5463" s="334" t="s">
        <v>1041</v>
      </c>
      <c r="F5463" s="334" t="str">
        <f t="shared" si="258"/>
        <v>Rajshahi FR Non-PNP</v>
      </c>
      <c r="G5463" s="338">
        <v>1804957</v>
      </c>
      <c r="H5463" s="336">
        <v>265105.08962009603</v>
      </c>
      <c r="I5463" s="336">
        <v>7219.8280000000004</v>
      </c>
      <c r="J5463" s="336"/>
      <c r="K5463" s="336"/>
      <c r="L5463" s="337">
        <f t="shared" si="256"/>
        <v>14.687612481632307</v>
      </c>
      <c r="M5463" s="337">
        <f t="shared" si="257"/>
        <v>0.4</v>
      </c>
    </row>
    <row r="5464" spans="1:13">
      <c r="A5464" s="334" t="s">
        <v>259</v>
      </c>
      <c r="B5464" s="334" t="s">
        <v>1565</v>
      </c>
      <c r="C5464" s="334" t="s">
        <v>189</v>
      </c>
      <c r="D5464" s="334" t="s">
        <v>1537</v>
      </c>
      <c r="E5464" s="334" t="s">
        <v>1041</v>
      </c>
      <c r="F5464" s="334" t="str">
        <f t="shared" si="258"/>
        <v>Barishal FR Non-PNP</v>
      </c>
      <c r="G5464" s="338">
        <v>1046706</v>
      </c>
      <c r="H5464" s="336">
        <v>178253.59183936566</v>
      </c>
      <c r="I5464" s="336">
        <v>4186.8240000000005</v>
      </c>
      <c r="J5464" s="336"/>
      <c r="K5464" s="336"/>
      <c r="L5464" s="337">
        <f t="shared" si="256"/>
        <v>17.029957967124069</v>
      </c>
      <c r="M5464" s="337">
        <f t="shared" si="257"/>
        <v>0.4</v>
      </c>
    </row>
    <row r="5465" spans="1:13">
      <c r="A5465" s="334" t="s">
        <v>485</v>
      </c>
      <c r="B5465" s="334" t="s">
        <v>487</v>
      </c>
      <c r="C5465" s="334" t="s">
        <v>52</v>
      </c>
      <c r="D5465" s="334" t="s">
        <v>1537</v>
      </c>
      <c r="E5465" s="334" t="s">
        <v>1041</v>
      </c>
      <c r="F5465" s="334" t="str">
        <f t="shared" si="258"/>
        <v>Dhaka FR Non-PNP</v>
      </c>
      <c r="G5465" s="338">
        <v>1808268</v>
      </c>
      <c r="H5465" s="336">
        <v>258976.66090954744</v>
      </c>
      <c r="I5465" s="336">
        <v>7233.0720000000001</v>
      </c>
      <c r="J5465" s="336"/>
      <c r="K5465" s="336"/>
      <c r="L5465" s="337">
        <f t="shared" si="256"/>
        <v>14.321807437257499</v>
      </c>
      <c r="M5465" s="337">
        <f t="shared" si="257"/>
        <v>0.4</v>
      </c>
    </row>
    <row r="5466" spans="1:13">
      <c r="A5466" s="334" t="s">
        <v>322</v>
      </c>
      <c r="B5466" s="334" t="s">
        <v>323</v>
      </c>
      <c r="C5466" s="334" t="s">
        <v>389</v>
      </c>
      <c r="D5466" s="334" t="s">
        <v>1537</v>
      </c>
      <c r="E5466" s="334" t="s">
        <v>1041</v>
      </c>
      <c r="F5466" s="334" t="str">
        <f t="shared" si="258"/>
        <v>Rangpur FR Non-PNP</v>
      </c>
      <c r="G5466" s="338">
        <v>2250388</v>
      </c>
      <c r="H5466" s="336">
        <v>402925.12693065155</v>
      </c>
      <c r="I5466" s="336">
        <v>9001.5519999999997</v>
      </c>
      <c r="J5466" s="336"/>
      <c r="K5466" s="336"/>
      <c r="L5466" s="337">
        <f t="shared" si="256"/>
        <v>17.904695853810612</v>
      </c>
      <c r="M5466" s="337">
        <f t="shared" si="257"/>
        <v>0.4</v>
      </c>
    </row>
    <row r="5467" spans="1:13">
      <c r="A5467" s="334" t="s">
        <v>593</v>
      </c>
      <c r="B5467" s="334" t="s">
        <v>52</v>
      </c>
      <c r="C5467" s="334" t="s">
        <v>52</v>
      </c>
      <c r="D5467" s="334" t="s">
        <v>1537</v>
      </c>
      <c r="E5467" s="334" t="s">
        <v>1041</v>
      </c>
      <c r="F5467" s="334" t="str">
        <f t="shared" si="258"/>
        <v>Dhaka FR Non-PNP</v>
      </c>
      <c r="G5467" s="338">
        <v>2064599</v>
      </c>
      <c r="H5467" s="336">
        <v>308350.30188608612</v>
      </c>
      <c r="I5467" s="336">
        <v>8258.3960000000006</v>
      </c>
      <c r="J5467" s="336"/>
      <c r="K5467" s="336"/>
      <c r="L5467" s="337">
        <f t="shared" si="256"/>
        <v>14.935118242626588</v>
      </c>
      <c r="M5467" s="337">
        <f t="shared" si="257"/>
        <v>0.4</v>
      </c>
    </row>
    <row r="5468" spans="1:13">
      <c r="A5468" s="334" t="s">
        <v>281</v>
      </c>
      <c r="B5468" s="334" t="s">
        <v>283</v>
      </c>
      <c r="C5468" s="334" t="s">
        <v>195</v>
      </c>
      <c r="D5468" s="334" t="s">
        <v>1537</v>
      </c>
      <c r="E5468" s="334" t="s">
        <v>1041</v>
      </c>
      <c r="F5468" s="334" t="str">
        <f t="shared" si="258"/>
        <v>Chattogram FR Non-PNP</v>
      </c>
      <c r="G5468" s="338">
        <v>1751032</v>
      </c>
      <c r="H5468" s="336">
        <v>313973.41717230552</v>
      </c>
      <c r="I5468" s="336">
        <v>7004.1279999999997</v>
      </c>
      <c r="J5468" s="336"/>
      <c r="K5468" s="336"/>
      <c r="L5468" s="337">
        <f t="shared" si="256"/>
        <v>17.93076409639033</v>
      </c>
      <c r="M5468" s="337">
        <f t="shared" si="257"/>
        <v>0.4</v>
      </c>
    </row>
    <row r="5469" spans="1:13">
      <c r="A5469" s="334" t="s">
        <v>836</v>
      </c>
      <c r="B5469" s="334" t="s">
        <v>48</v>
      </c>
      <c r="C5469" s="334" t="s">
        <v>18</v>
      </c>
      <c r="D5469" s="334" t="s">
        <v>1537</v>
      </c>
      <c r="E5469" s="334" t="s">
        <v>1041</v>
      </c>
      <c r="F5469" s="334" t="str">
        <f t="shared" si="258"/>
        <v>Mymensingh FR Non-PNP</v>
      </c>
      <c r="G5469" s="338">
        <v>736905</v>
      </c>
      <c r="H5469" s="336">
        <v>91212.370488939327</v>
      </c>
      <c r="I5469" s="336">
        <v>2947.62</v>
      </c>
      <c r="J5469" s="336"/>
      <c r="K5469" s="336"/>
      <c r="L5469" s="337">
        <f t="shared" si="256"/>
        <v>12.377765178542598</v>
      </c>
      <c r="M5469" s="337">
        <f t="shared" si="257"/>
        <v>0.4</v>
      </c>
    </row>
    <row r="5470" spans="1:13">
      <c r="A5470" s="334" t="s">
        <v>479</v>
      </c>
      <c r="B5470" s="334" t="s">
        <v>226</v>
      </c>
      <c r="C5470" s="334" t="s">
        <v>107</v>
      </c>
      <c r="D5470" s="334" t="s">
        <v>1537</v>
      </c>
      <c r="E5470" s="334" t="s">
        <v>1041</v>
      </c>
      <c r="F5470" s="334" t="str">
        <f t="shared" si="258"/>
        <v>Rajshahi FR Non-PNP</v>
      </c>
      <c r="G5470" s="338">
        <v>2132058</v>
      </c>
      <c r="H5470" s="336">
        <v>351890.00921817945</v>
      </c>
      <c r="I5470" s="336">
        <v>8528.232</v>
      </c>
      <c r="J5470" s="336"/>
      <c r="K5470" s="336"/>
      <c r="L5470" s="337">
        <f t="shared" si="256"/>
        <v>16.50471090458981</v>
      </c>
      <c r="M5470" s="337">
        <f t="shared" si="257"/>
        <v>0.4</v>
      </c>
    </row>
    <row r="5471" spans="1:13">
      <c r="A5471" s="334" t="s">
        <v>581</v>
      </c>
      <c r="B5471" s="334" t="s">
        <v>103</v>
      </c>
      <c r="C5471" s="334" t="s">
        <v>52</v>
      </c>
      <c r="D5471" s="334" t="s">
        <v>1537</v>
      </c>
      <c r="E5471" s="334" t="s">
        <v>1041</v>
      </c>
      <c r="F5471" s="334" t="str">
        <f t="shared" si="258"/>
        <v>Dhaka FR Non-PNP</v>
      </c>
      <c r="G5471" s="338">
        <v>2100038</v>
      </c>
      <c r="H5471" s="336">
        <v>294099.55050083529</v>
      </c>
      <c r="I5471" s="336">
        <v>8400.152</v>
      </c>
      <c r="J5471" s="336"/>
      <c r="K5471" s="336"/>
      <c r="L5471" s="337">
        <f t="shared" si="256"/>
        <v>14.00448708551156</v>
      </c>
      <c r="M5471" s="337">
        <f t="shared" si="257"/>
        <v>0.4</v>
      </c>
    </row>
    <row r="5472" spans="1:13">
      <c r="A5472" s="334" t="s">
        <v>630</v>
      </c>
      <c r="B5472" s="334" t="s">
        <v>52</v>
      </c>
      <c r="C5472" s="334" t="s">
        <v>52</v>
      </c>
      <c r="D5472" s="334" t="s">
        <v>1537</v>
      </c>
      <c r="E5472" s="334" t="s">
        <v>1041</v>
      </c>
      <c r="F5472" s="334" t="str">
        <f t="shared" si="258"/>
        <v>Dhaka FR Non-PNP</v>
      </c>
      <c r="G5472" s="338">
        <v>3901823</v>
      </c>
      <c r="H5472" s="336">
        <v>701651.4200867184</v>
      </c>
      <c r="I5472" s="336">
        <v>15607.291999999999</v>
      </c>
      <c r="J5472" s="336"/>
      <c r="K5472" s="336"/>
      <c r="L5472" s="337">
        <f t="shared" si="256"/>
        <v>17.982656314412989</v>
      </c>
      <c r="M5472" s="337">
        <f t="shared" si="257"/>
        <v>0.4</v>
      </c>
    </row>
    <row r="5473" spans="1:13">
      <c r="A5473" s="334" t="s">
        <v>163</v>
      </c>
      <c r="B5473" s="334" t="s">
        <v>165</v>
      </c>
      <c r="C5473" s="334" t="s">
        <v>52</v>
      </c>
      <c r="D5473" s="334" t="s">
        <v>1537</v>
      </c>
      <c r="E5473" s="334" t="s">
        <v>1041</v>
      </c>
      <c r="F5473" s="334" t="str">
        <f t="shared" si="258"/>
        <v>Dhaka FR Non-PNP</v>
      </c>
      <c r="G5473" s="338">
        <v>1580782</v>
      </c>
      <c r="H5473" s="336">
        <v>262778.57135029178</v>
      </c>
      <c r="I5473" s="336">
        <v>-7.2759576141834259E-12</v>
      </c>
      <c r="J5473" s="336"/>
      <c r="K5473" s="336"/>
      <c r="L5473" s="337">
        <f t="shared" si="256"/>
        <v>16.623327653673421</v>
      </c>
      <c r="M5473" s="337">
        <f t="shared" si="257"/>
        <v>-4.6027583905835371E-16</v>
      </c>
    </row>
    <row r="5474" spans="1:13">
      <c r="A5474" s="334" t="s">
        <v>481</v>
      </c>
      <c r="B5474" s="334" t="s">
        <v>206</v>
      </c>
      <c r="C5474" s="334" t="s">
        <v>52</v>
      </c>
      <c r="D5474" s="334" t="s">
        <v>1537</v>
      </c>
      <c r="E5474" s="334" t="s">
        <v>1041</v>
      </c>
      <c r="F5474" s="334" t="str">
        <f t="shared" si="258"/>
        <v>Dhaka FR Non-PNP</v>
      </c>
      <c r="G5474" s="338">
        <v>2380261</v>
      </c>
      <c r="H5474" s="336">
        <v>320228.94976550707</v>
      </c>
      <c r="I5474" s="336">
        <v>9521.0439999999999</v>
      </c>
      <c r="J5474" s="336"/>
      <c r="K5474" s="336"/>
      <c r="L5474" s="337">
        <f t="shared" si="256"/>
        <v>13.453522524021821</v>
      </c>
      <c r="M5474" s="337">
        <f t="shared" si="257"/>
        <v>0.4</v>
      </c>
    </row>
    <row r="5475" spans="1:13">
      <c r="A5475" s="334" t="s">
        <v>269</v>
      </c>
      <c r="B5475" s="334" t="s">
        <v>79</v>
      </c>
      <c r="C5475" s="334" t="s">
        <v>52</v>
      </c>
      <c r="D5475" s="334" t="s">
        <v>1537</v>
      </c>
      <c r="E5475" s="334" t="s">
        <v>1041</v>
      </c>
      <c r="F5475" s="334" t="str">
        <f t="shared" si="258"/>
        <v>Dhaka FR Non-PNP</v>
      </c>
      <c r="G5475" s="338">
        <v>2081646</v>
      </c>
      <c r="H5475" s="336">
        <v>332711.29538260907</v>
      </c>
      <c r="I5475" s="336">
        <v>8326.5840000000007</v>
      </c>
      <c r="J5475" s="336"/>
      <c r="K5475" s="336"/>
      <c r="L5475" s="337">
        <f t="shared" si="256"/>
        <v>15.983087200350543</v>
      </c>
      <c r="M5475" s="337">
        <f t="shared" si="257"/>
        <v>0.4</v>
      </c>
    </row>
    <row r="5476" spans="1:13">
      <c r="A5476" s="334" t="s">
        <v>375</v>
      </c>
      <c r="B5476" s="334" t="s">
        <v>52</v>
      </c>
      <c r="C5476" s="334" t="s">
        <v>52</v>
      </c>
      <c r="D5476" s="334" t="s">
        <v>1537</v>
      </c>
      <c r="E5476" s="334" t="s">
        <v>1041</v>
      </c>
      <c r="F5476" s="334" t="str">
        <f t="shared" si="258"/>
        <v>Dhaka FR Non-PNP</v>
      </c>
      <c r="G5476" s="338">
        <v>768580</v>
      </c>
      <c r="H5476" s="336">
        <v>144226.91498770041</v>
      </c>
      <c r="I5476" s="336">
        <v>3074.32</v>
      </c>
      <c r="J5476" s="336"/>
      <c r="K5476" s="336"/>
      <c r="L5476" s="337">
        <f t="shared" si="256"/>
        <v>18.765374455190145</v>
      </c>
      <c r="M5476" s="337">
        <f t="shared" si="257"/>
        <v>0.4</v>
      </c>
    </row>
    <row r="5477" spans="1:13">
      <c r="A5477" s="334" t="s">
        <v>430</v>
      </c>
      <c r="B5477" s="334" t="s">
        <v>52</v>
      </c>
      <c r="C5477" s="334" t="s">
        <v>52</v>
      </c>
      <c r="D5477" s="334" t="s">
        <v>1537</v>
      </c>
      <c r="E5477" s="334" t="s">
        <v>1041</v>
      </c>
      <c r="F5477" s="334" t="str">
        <f t="shared" si="258"/>
        <v>Dhaka FR Non-PNP</v>
      </c>
      <c r="G5477" s="338">
        <v>3163014</v>
      </c>
      <c r="H5477" s="336">
        <v>507039.04556904733</v>
      </c>
      <c r="I5477" s="336">
        <v>12652.056</v>
      </c>
      <c r="J5477" s="336"/>
      <c r="K5477" s="336"/>
      <c r="L5477" s="337">
        <f t="shared" si="256"/>
        <v>16.030249805060848</v>
      </c>
      <c r="M5477" s="337">
        <f t="shared" si="257"/>
        <v>0.4</v>
      </c>
    </row>
    <row r="5478" spans="1:13">
      <c r="A5478" s="334" t="s">
        <v>332</v>
      </c>
      <c r="B5478" s="334" t="s">
        <v>48</v>
      </c>
      <c r="C5478" s="334" t="s">
        <v>18</v>
      </c>
      <c r="D5478" s="334" t="s">
        <v>1537</v>
      </c>
      <c r="E5478" s="334" t="s">
        <v>1041</v>
      </c>
      <c r="F5478" s="334" t="str">
        <f t="shared" si="258"/>
        <v>Mymensingh FR Non-PNP</v>
      </c>
      <c r="G5478" s="338">
        <v>974317</v>
      </c>
      <c r="H5478" s="336">
        <v>110672.69129783382</v>
      </c>
      <c r="I5478" s="336">
        <v>1.4551915228366852E-11</v>
      </c>
      <c r="J5478" s="336"/>
      <c r="K5478" s="336"/>
      <c r="L5478" s="337">
        <f t="shared" si="256"/>
        <v>11.359002388117402</v>
      </c>
      <c r="M5478" s="337">
        <f t="shared" si="257"/>
        <v>1.4935503771736357E-15</v>
      </c>
    </row>
    <row r="5479" spans="1:13">
      <c r="A5479" s="334" t="s">
        <v>198</v>
      </c>
      <c r="B5479" s="334" t="s">
        <v>165</v>
      </c>
      <c r="C5479" s="334" t="s">
        <v>52</v>
      </c>
      <c r="D5479" s="334" t="s">
        <v>1537</v>
      </c>
      <c r="E5479" s="334" t="s">
        <v>1041</v>
      </c>
      <c r="F5479" s="334" t="str">
        <f t="shared" si="258"/>
        <v>Dhaka FR Non-PNP</v>
      </c>
      <c r="G5479" s="338">
        <v>2162710</v>
      </c>
      <c r="H5479" s="336">
        <v>293413.8287607021</v>
      </c>
      <c r="I5479" s="336">
        <v>8650.84</v>
      </c>
      <c r="J5479" s="336"/>
      <c r="K5479" s="336"/>
      <c r="L5479" s="337">
        <f t="shared" si="256"/>
        <v>13.566952053705863</v>
      </c>
      <c r="M5479" s="337">
        <f t="shared" si="257"/>
        <v>0.4</v>
      </c>
    </row>
    <row r="5480" spans="1:13">
      <c r="A5480" s="334" t="s">
        <v>298</v>
      </c>
      <c r="B5480" s="334" t="s">
        <v>300</v>
      </c>
      <c r="C5480" s="334" t="s">
        <v>18</v>
      </c>
      <c r="D5480" s="334" t="s">
        <v>1537</v>
      </c>
      <c r="E5480" s="334" t="s">
        <v>1041</v>
      </c>
      <c r="F5480" s="334" t="str">
        <f t="shared" si="258"/>
        <v>Mymensingh FR Non-PNP</v>
      </c>
      <c r="G5480" s="338">
        <v>1481680</v>
      </c>
      <c r="H5480" s="336">
        <v>215236.73862646747</v>
      </c>
      <c r="I5480" s="336">
        <v>5926.72</v>
      </c>
      <c r="J5480" s="336"/>
      <c r="K5480" s="336"/>
      <c r="L5480" s="337">
        <f t="shared" si="256"/>
        <v>14.526533301824109</v>
      </c>
      <c r="M5480" s="337">
        <f t="shared" si="257"/>
        <v>0.4</v>
      </c>
    </row>
    <row r="5481" spans="1:13">
      <c r="A5481" s="334" t="s">
        <v>574</v>
      </c>
      <c r="B5481" s="334" t="s">
        <v>576</v>
      </c>
      <c r="C5481" s="334" t="s">
        <v>389</v>
      </c>
      <c r="D5481" s="334" t="s">
        <v>1537</v>
      </c>
      <c r="E5481" s="334" t="s">
        <v>1041</v>
      </c>
      <c r="F5481" s="334" t="str">
        <f t="shared" si="258"/>
        <v>Rangpur FR Non-PNP</v>
      </c>
      <c r="G5481" s="338">
        <v>903184</v>
      </c>
      <c r="H5481" s="336">
        <v>136146.80971899262</v>
      </c>
      <c r="I5481" s="336">
        <v>3612.7359999999999</v>
      </c>
      <c r="J5481" s="336"/>
      <c r="K5481" s="336"/>
      <c r="L5481" s="337">
        <f t="shared" si="256"/>
        <v>15.074094505548441</v>
      </c>
      <c r="M5481" s="337">
        <f t="shared" si="257"/>
        <v>0.4</v>
      </c>
    </row>
    <row r="5482" spans="1:13">
      <c r="A5482" s="334" t="s">
        <v>1201</v>
      </c>
      <c r="B5482" s="334" t="s">
        <v>189</v>
      </c>
      <c r="C5482" s="334" t="s">
        <v>189</v>
      </c>
      <c r="D5482" s="334" t="s">
        <v>1537</v>
      </c>
      <c r="E5482" s="334" t="s">
        <v>1041</v>
      </c>
      <c r="F5482" s="334" t="str">
        <f t="shared" si="258"/>
        <v>Barishal FR Non-PNP</v>
      </c>
      <c r="G5482" s="338">
        <v>1803369</v>
      </c>
      <c r="H5482" s="336">
        <v>310663.91773071769</v>
      </c>
      <c r="I5482" s="336">
        <v>7213.4760000000006</v>
      </c>
      <c r="J5482" s="336"/>
      <c r="K5482" s="336"/>
      <c r="L5482" s="337">
        <f t="shared" si="256"/>
        <v>17.226863594234885</v>
      </c>
      <c r="M5482" s="337">
        <f t="shared" si="257"/>
        <v>0.4</v>
      </c>
    </row>
    <row r="5483" spans="1:13">
      <c r="A5483" s="334" t="s">
        <v>202</v>
      </c>
      <c r="B5483" s="334" t="s">
        <v>159</v>
      </c>
      <c r="C5483" s="334" t="s">
        <v>159</v>
      </c>
      <c r="D5483" s="334" t="s">
        <v>1537</v>
      </c>
      <c r="E5483" s="334" t="s">
        <v>1041</v>
      </c>
      <c r="F5483" s="334" t="str">
        <f t="shared" si="258"/>
        <v>Khulna FR Non-PNP</v>
      </c>
      <c r="G5483" s="338">
        <v>2384431</v>
      </c>
      <c r="H5483" s="336">
        <v>343576.12155522784</v>
      </c>
      <c r="I5483" s="336">
        <v>9537.7240000000002</v>
      </c>
      <c r="J5483" s="336"/>
      <c r="K5483" s="336"/>
      <c r="L5483" s="337">
        <f t="shared" si="256"/>
        <v>14.409145056209546</v>
      </c>
      <c r="M5483" s="337">
        <f t="shared" si="257"/>
        <v>0.4</v>
      </c>
    </row>
    <row r="5484" spans="1:13">
      <c r="A5484" s="334" t="s">
        <v>931</v>
      </c>
      <c r="B5484" s="334" t="s">
        <v>226</v>
      </c>
      <c r="C5484" s="334" t="s">
        <v>107</v>
      </c>
      <c r="D5484" s="334" t="s">
        <v>1537</v>
      </c>
      <c r="E5484" s="334" t="s">
        <v>1041</v>
      </c>
      <c r="F5484" s="334" t="str">
        <f t="shared" si="258"/>
        <v>Rajshahi FR Non-PNP</v>
      </c>
      <c r="G5484" s="338">
        <v>3453645</v>
      </c>
      <c r="H5484" s="336">
        <v>511154.05679619609</v>
      </c>
      <c r="I5484" s="336">
        <v>13814.58</v>
      </c>
      <c r="J5484" s="336"/>
      <c r="K5484" s="336"/>
      <c r="L5484" s="337">
        <f t="shared" si="256"/>
        <v>14.800422649004055</v>
      </c>
      <c r="M5484" s="337">
        <f t="shared" si="257"/>
        <v>0.4</v>
      </c>
    </row>
    <row r="5485" spans="1:13">
      <c r="A5485" s="334" t="s">
        <v>591</v>
      </c>
      <c r="B5485" s="334" t="s">
        <v>389</v>
      </c>
      <c r="C5485" s="334" t="s">
        <v>389</v>
      </c>
      <c r="D5485" s="334" t="s">
        <v>1537</v>
      </c>
      <c r="E5485" s="334" t="s">
        <v>1041</v>
      </c>
      <c r="F5485" s="334" t="str">
        <f t="shared" si="258"/>
        <v>Rangpur FR Non-PNP</v>
      </c>
      <c r="G5485" s="338">
        <v>2125739</v>
      </c>
      <c r="H5485" s="336">
        <v>290980.29471934377</v>
      </c>
      <c r="I5485" s="336">
        <v>8502.9560000000001</v>
      </c>
      <c r="J5485" s="336"/>
      <c r="K5485" s="336"/>
      <c r="L5485" s="337">
        <f t="shared" si="256"/>
        <v>13.688429986905437</v>
      </c>
      <c r="M5485" s="337">
        <f t="shared" si="257"/>
        <v>0.4</v>
      </c>
    </row>
    <row r="5486" spans="1:13">
      <c r="A5486" s="334" t="s">
        <v>837</v>
      </c>
      <c r="B5486" s="334" t="s">
        <v>153</v>
      </c>
      <c r="C5486" s="334" t="s">
        <v>18</v>
      </c>
      <c r="D5486" s="334" t="s">
        <v>1537</v>
      </c>
      <c r="E5486" s="334" t="s">
        <v>1041</v>
      </c>
      <c r="F5486" s="334" t="str">
        <f t="shared" si="258"/>
        <v>Mymensingh FR Non-PNP</v>
      </c>
      <c r="G5486" s="338">
        <v>1784134</v>
      </c>
      <c r="H5486" s="336">
        <v>282314.36826192006</v>
      </c>
      <c r="I5486" s="336">
        <v>7136.5360000000001</v>
      </c>
      <c r="J5486" s="336"/>
      <c r="K5486" s="336"/>
      <c r="L5486" s="337">
        <f t="shared" si="256"/>
        <v>15.823607882699397</v>
      </c>
      <c r="M5486" s="337">
        <f t="shared" si="257"/>
        <v>0.4</v>
      </c>
    </row>
    <row r="5487" spans="1:13">
      <c r="A5487" s="334" t="s">
        <v>476</v>
      </c>
      <c r="B5487" s="334" t="s">
        <v>156</v>
      </c>
      <c r="C5487" s="334" t="s">
        <v>159</v>
      </c>
      <c r="D5487" s="334" t="s">
        <v>1537</v>
      </c>
      <c r="E5487" s="334" t="s">
        <v>1041</v>
      </c>
      <c r="F5487" s="334" t="str">
        <f t="shared" si="258"/>
        <v>Khulna FR Non-PNP</v>
      </c>
      <c r="G5487" s="338">
        <v>1356809</v>
      </c>
      <c r="H5487" s="336">
        <v>210077.03762433655</v>
      </c>
      <c r="I5487" s="336">
        <v>5427.2359999999999</v>
      </c>
      <c r="J5487" s="336"/>
      <c r="K5487" s="336"/>
      <c r="L5487" s="337">
        <f t="shared" si="256"/>
        <v>15.48316952675996</v>
      </c>
      <c r="M5487" s="337">
        <f t="shared" si="257"/>
        <v>0.4</v>
      </c>
    </row>
    <row r="5488" spans="1:13">
      <c r="A5488" s="334" t="s">
        <v>383</v>
      </c>
      <c r="B5488" s="334" t="s">
        <v>103</v>
      </c>
      <c r="C5488" s="334" t="s">
        <v>52</v>
      </c>
      <c r="D5488" s="334" t="s">
        <v>1537</v>
      </c>
      <c r="E5488" s="334" t="s">
        <v>1041</v>
      </c>
      <c r="F5488" s="334" t="str">
        <f t="shared" si="258"/>
        <v>Dhaka FR Non-PNP</v>
      </c>
      <c r="G5488" s="338">
        <v>3215711</v>
      </c>
      <c r="H5488" s="336">
        <v>512657.69435501768</v>
      </c>
      <c r="I5488" s="336">
        <v>12862.844000000001</v>
      </c>
      <c r="J5488" s="336"/>
      <c r="K5488" s="336"/>
      <c r="L5488" s="337">
        <f t="shared" si="256"/>
        <v>15.942281329230696</v>
      </c>
      <c r="M5488" s="337">
        <f t="shared" si="257"/>
        <v>0.4</v>
      </c>
    </row>
    <row r="5489" spans="1:13">
      <c r="A5489" s="334" t="s">
        <v>134</v>
      </c>
      <c r="B5489" s="334" t="s">
        <v>136</v>
      </c>
      <c r="C5489" s="334" t="s">
        <v>131</v>
      </c>
      <c r="D5489" s="334" t="s">
        <v>1537</v>
      </c>
      <c r="E5489" s="334" t="s">
        <v>1041</v>
      </c>
      <c r="F5489" s="334" t="str">
        <f t="shared" si="258"/>
        <v>Sylhet FR Non-PNP</v>
      </c>
      <c r="G5489" s="338">
        <v>1502949</v>
      </c>
      <c r="H5489" s="336">
        <v>236024.41034391761</v>
      </c>
      <c r="I5489" s="336">
        <v>6011.7960000000003</v>
      </c>
      <c r="J5489" s="336"/>
      <c r="K5489" s="336"/>
      <c r="L5489" s="337">
        <f t="shared" si="256"/>
        <v>15.704086455622754</v>
      </c>
      <c r="M5489" s="337">
        <f t="shared" si="257"/>
        <v>0.4</v>
      </c>
    </row>
    <row r="5490" spans="1:13">
      <c r="A5490" s="334" t="s">
        <v>432</v>
      </c>
      <c r="B5490" s="334" t="s">
        <v>136</v>
      </c>
      <c r="C5490" s="334" t="s">
        <v>131</v>
      </c>
      <c r="D5490" s="334" t="s">
        <v>1537</v>
      </c>
      <c r="E5490" s="334" t="s">
        <v>1041</v>
      </c>
      <c r="F5490" s="334" t="str">
        <f t="shared" si="258"/>
        <v>Sylhet FR Non-PNP</v>
      </c>
      <c r="G5490" s="338">
        <v>1478657</v>
      </c>
      <c r="H5490" s="336">
        <v>226714.16282203342</v>
      </c>
      <c r="I5490" s="336">
        <v>5914.6279999999997</v>
      </c>
      <c r="J5490" s="336"/>
      <c r="K5490" s="336"/>
      <c r="L5490" s="337">
        <f t="shared" si="256"/>
        <v>15.332437666208826</v>
      </c>
      <c r="M5490" s="337">
        <f t="shared" si="257"/>
        <v>0.4</v>
      </c>
    </row>
    <row r="5491" spans="1:13">
      <c r="A5491" s="334" t="s">
        <v>934</v>
      </c>
      <c r="B5491" s="334" t="s">
        <v>283</v>
      </c>
      <c r="C5491" s="334" t="s">
        <v>195</v>
      </c>
      <c r="D5491" s="334" t="s">
        <v>1537</v>
      </c>
      <c r="E5491" s="334" t="s">
        <v>1041</v>
      </c>
      <c r="F5491" s="334" t="str">
        <f t="shared" si="258"/>
        <v>Chattogram FR Non-PNP</v>
      </c>
      <c r="G5491" s="338">
        <v>1849640</v>
      </c>
      <c r="H5491" s="336">
        <v>326603.75072555209</v>
      </c>
      <c r="I5491" s="336">
        <v>7398.56</v>
      </c>
      <c r="J5491" s="336"/>
      <c r="K5491" s="336"/>
      <c r="L5491" s="337">
        <f t="shared" si="256"/>
        <v>17.657692887564721</v>
      </c>
      <c r="M5491" s="337">
        <f t="shared" si="257"/>
        <v>0.4</v>
      </c>
    </row>
    <row r="5492" spans="1:13">
      <c r="A5492" s="334" t="s">
        <v>838</v>
      </c>
      <c r="B5492" s="334" t="s">
        <v>313</v>
      </c>
      <c r="C5492" s="334" t="s">
        <v>189</v>
      </c>
      <c r="D5492" s="334" t="s">
        <v>1537</v>
      </c>
      <c r="E5492" s="334" t="s">
        <v>1041</v>
      </c>
      <c r="F5492" s="334" t="str">
        <f t="shared" si="258"/>
        <v>Barishal FR Non-PNP</v>
      </c>
      <c r="G5492" s="338">
        <v>1523836</v>
      </c>
      <c r="H5492" s="336">
        <v>237582.71672748911</v>
      </c>
      <c r="I5492" s="336">
        <v>6095.3440000000001</v>
      </c>
      <c r="J5492" s="336"/>
      <c r="K5492" s="336"/>
      <c r="L5492" s="337">
        <f t="shared" si="256"/>
        <v>15.59109488996776</v>
      </c>
      <c r="M5492" s="337">
        <f t="shared" si="257"/>
        <v>0.4</v>
      </c>
    </row>
    <row r="5493" spans="1:13">
      <c r="A5493" s="334" t="s">
        <v>406</v>
      </c>
      <c r="B5493" s="334" t="s">
        <v>52</v>
      </c>
      <c r="C5493" s="334" t="s">
        <v>52</v>
      </c>
      <c r="D5493" s="334" t="s">
        <v>1537</v>
      </c>
      <c r="E5493" s="334" t="s">
        <v>1041</v>
      </c>
      <c r="F5493" s="334" t="str">
        <f t="shared" si="258"/>
        <v>Dhaka FR Non-PNP</v>
      </c>
      <c r="G5493" s="338">
        <v>482138</v>
      </c>
      <c r="H5493" s="336">
        <v>61763.63499459008</v>
      </c>
      <c r="I5493" s="336">
        <v>1928.5520000000001</v>
      </c>
      <c r="J5493" s="336"/>
      <c r="K5493" s="336"/>
      <c r="L5493" s="337">
        <f t="shared" si="256"/>
        <v>12.810364458845825</v>
      </c>
      <c r="M5493" s="337">
        <f t="shared" si="257"/>
        <v>0.4</v>
      </c>
    </row>
    <row r="5494" spans="1:13">
      <c r="A5494" s="334" t="s">
        <v>932</v>
      </c>
      <c r="B5494" s="334" t="s">
        <v>52</v>
      </c>
      <c r="C5494" s="334" t="s">
        <v>52</v>
      </c>
      <c r="D5494" s="334" t="s">
        <v>1537</v>
      </c>
      <c r="E5494" s="334" t="s">
        <v>1041</v>
      </c>
      <c r="F5494" s="334" t="str">
        <f t="shared" si="258"/>
        <v>Dhaka FR Non-PNP</v>
      </c>
      <c r="G5494" s="338">
        <v>2396776</v>
      </c>
      <c r="H5494" s="336">
        <v>375057.85176893568</v>
      </c>
      <c r="I5494" s="336">
        <v>9587.1039999999994</v>
      </c>
      <c r="J5494" s="336"/>
      <c r="K5494" s="336"/>
      <c r="L5494" s="337">
        <f t="shared" si="256"/>
        <v>15.648431550087938</v>
      </c>
      <c r="M5494" s="337">
        <f t="shared" si="257"/>
        <v>0.4</v>
      </c>
    </row>
    <row r="5495" spans="1:13">
      <c r="A5495" s="334" t="s">
        <v>951</v>
      </c>
      <c r="B5495" s="334" t="s">
        <v>176</v>
      </c>
      <c r="C5495" s="334" t="s">
        <v>159</v>
      </c>
      <c r="D5495" s="334" t="s">
        <v>1537</v>
      </c>
      <c r="E5495" s="334" t="s">
        <v>1041</v>
      </c>
      <c r="F5495" s="334" t="str">
        <f t="shared" si="258"/>
        <v>Khulna FR Non-PNP</v>
      </c>
      <c r="G5495" s="338">
        <v>1214350</v>
      </c>
      <c r="H5495" s="336">
        <v>182632.92796835001</v>
      </c>
      <c r="I5495" s="336">
        <v>4857.4000000000005</v>
      </c>
      <c r="J5495" s="336"/>
      <c r="K5495" s="336"/>
      <c r="L5495" s="337">
        <f t="shared" si="256"/>
        <v>15.039562561728498</v>
      </c>
      <c r="M5495" s="337">
        <f t="shared" si="257"/>
        <v>0.4</v>
      </c>
    </row>
    <row r="5496" spans="1:13">
      <c r="A5496" s="334" t="s">
        <v>947</v>
      </c>
      <c r="B5496" s="334" t="s">
        <v>351</v>
      </c>
      <c r="C5496" s="334" t="s">
        <v>389</v>
      </c>
      <c r="D5496" s="334" t="s">
        <v>1537</v>
      </c>
      <c r="E5496" s="334" t="s">
        <v>1041</v>
      </c>
      <c r="F5496" s="334" t="str">
        <f t="shared" si="258"/>
        <v>Rangpur FR Non-PNP</v>
      </c>
      <c r="G5496" s="338">
        <v>1662594</v>
      </c>
      <c r="H5496" s="336">
        <v>273235.88120387599</v>
      </c>
      <c r="I5496" s="336">
        <v>1.4551915228366852E-11</v>
      </c>
      <c r="J5496" s="336"/>
      <c r="K5496" s="336"/>
      <c r="L5496" s="337">
        <f t="shared" si="256"/>
        <v>16.434311756440596</v>
      </c>
      <c r="M5496" s="337">
        <f t="shared" si="257"/>
        <v>8.7525368360326408E-16</v>
      </c>
    </row>
    <row r="5497" spans="1:13">
      <c r="A5497" s="334" t="s">
        <v>918</v>
      </c>
      <c r="B5497" s="334" t="s">
        <v>52</v>
      </c>
      <c r="C5497" s="334" t="s">
        <v>52</v>
      </c>
      <c r="D5497" s="334" t="s">
        <v>1492</v>
      </c>
      <c r="E5497" s="334" t="s">
        <v>1041</v>
      </c>
      <c r="F5497" s="334" t="str">
        <f t="shared" si="258"/>
        <v>Dhaka FR PNP</v>
      </c>
      <c r="G5497" s="338">
        <v>4163187</v>
      </c>
      <c r="H5497" s="336">
        <v>682319.54766063509</v>
      </c>
      <c r="I5497" s="336">
        <v>68838.990090915497</v>
      </c>
      <c r="J5497" s="336"/>
      <c r="K5497" s="336"/>
      <c r="L5497" s="337">
        <f t="shared" si="256"/>
        <v>16.389356223024215</v>
      </c>
      <c r="M5497" s="337">
        <f t="shared" si="257"/>
        <v>1.653516647004218</v>
      </c>
    </row>
    <row r="5498" spans="1:13">
      <c r="A5498" s="334" t="s">
        <v>929</v>
      </c>
      <c r="B5498" s="334" t="s">
        <v>136</v>
      </c>
      <c r="C5498" s="334" t="s">
        <v>131</v>
      </c>
      <c r="D5498" s="334" t="s">
        <v>1537</v>
      </c>
      <c r="E5498" s="334" t="s">
        <v>1041</v>
      </c>
      <c r="F5498" s="334" t="str">
        <f t="shared" si="258"/>
        <v>Sylhet FR Non-PNP</v>
      </c>
      <c r="G5498" s="338">
        <v>2490973</v>
      </c>
      <c r="H5498" s="336">
        <v>412836.98296835204</v>
      </c>
      <c r="I5498" s="336">
        <v>9963.8919999999998</v>
      </c>
      <c r="J5498" s="336"/>
      <c r="K5498" s="336"/>
      <c r="L5498" s="337">
        <f t="shared" si="256"/>
        <v>16.573322270789447</v>
      </c>
      <c r="M5498" s="337">
        <f t="shared" si="257"/>
        <v>0.4</v>
      </c>
    </row>
    <row r="5499" spans="1:13">
      <c r="A5499" s="334" t="s">
        <v>925</v>
      </c>
      <c r="B5499" s="334" t="s">
        <v>52</v>
      </c>
      <c r="C5499" s="334" t="s">
        <v>52</v>
      </c>
      <c r="D5499" s="334" t="s">
        <v>1537</v>
      </c>
      <c r="E5499" s="334" t="s">
        <v>1041</v>
      </c>
      <c r="F5499" s="334" t="str">
        <f t="shared" si="258"/>
        <v>Dhaka FR Non-PNP</v>
      </c>
      <c r="G5499" s="338">
        <v>2951797</v>
      </c>
      <c r="H5499" s="336">
        <v>495498.96575400309</v>
      </c>
      <c r="I5499" s="336">
        <v>11807.188</v>
      </c>
      <c r="J5499" s="336"/>
      <c r="K5499" s="336"/>
      <c r="L5499" s="337">
        <f t="shared" si="256"/>
        <v>16.786349662730977</v>
      </c>
      <c r="M5499" s="337">
        <f t="shared" si="257"/>
        <v>0.4</v>
      </c>
    </row>
    <row r="5500" spans="1:13">
      <c r="A5500" s="334" t="s">
        <v>945</v>
      </c>
      <c r="B5500" s="334" t="s">
        <v>192</v>
      </c>
      <c r="C5500" s="334" t="s">
        <v>52</v>
      </c>
      <c r="D5500" s="334" t="s">
        <v>1537</v>
      </c>
      <c r="E5500" s="334" t="s">
        <v>1041</v>
      </c>
      <c r="F5500" s="334" t="str">
        <f t="shared" si="258"/>
        <v>Dhaka FR Non-PNP</v>
      </c>
      <c r="G5500" s="338">
        <v>1997178</v>
      </c>
      <c r="H5500" s="336">
        <v>372463.69630214566</v>
      </c>
      <c r="I5500" s="336">
        <v>7988.7120000000004</v>
      </c>
      <c r="J5500" s="336"/>
      <c r="K5500" s="336"/>
      <c r="L5500" s="337">
        <f t="shared" si="256"/>
        <v>18.649499258561114</v>
      </c>
      <c r="M5500" s="337">
        <f t="shared" si="257"/>
        <v>0.4</v>
      </c>
    </row>
    <row r="5501" spans="1:13">
      <c r="A5501" s="334" t="s">
        <v>946</v>
      </c>
      <c r="B5501" s="334" t="s">
        <v>336</v>
      </c>
      <c r="C5501" s="334" t="s">
        <v>389</v>
      </c>
      <c r="D5501" s="334" t="s">
        <v>1537</v>
      </c>
      <c r="E5501" s="334" t="s">
        <v>1041</v>
      </c>
      <c r="F5501" s="334" t="str">
        <f t="shared" si="258"/>
        <v>Rangpur FR Non-PNP</v>
      </c>
      <c r="G5501" s="338">
        <v>1011510</v>
      </c>
      <c r="H5501" s="336">
        <v>157134.62865556483</v>
      </c>
      <c r="I5501" s="336">
        <v>1.0913936421275139E-11</v>
      </c>
      <c r="J5501" s="336"/>
      <c r="K5501" s="336"/>
      <c r="L5501" s="337">
        <f t="shared" si="256"/>
        <v>15.534658941143917</v>
      </c>
      <c r="M5501" s="337">
        <f t="shared" si="257"/>
        <v>1.0789746439753577E-15</v>
      </c>
    </row>
    <row r="5502" spans="1:13">
      <c r="A5502" s="334" t="s">
        <v>960</v>
      </c>
      <c r="B5502" s="334" t="s">
        <v>226</v>
      </c>
      <c r="C5502" s="334" t="s">
        <v>107</v>
      </c>
      <c r="D5502" s="334" t="s">
        <v>1537</v>
      </c>
      <c r="E5502" s="334" t="s">
        <v>1041</v>
      </c>
      <c r="F5502" s="334" t="str">
        <f t="shared" si="258"/>
        <v>Rajshahi FR Non-PNP</v>
      </c>
      <c r="G5502" s="338">
        <v>1212185</v>
      </c>
      <c r="H5502" s="336">
        <v>190783.04779430525</v>
      </c>
      <c r="I5502" s="336">
        <v>4848.74</v>
      </c>
      <c r="J5502" s="336"/>
      <c r="K5502" s="336"/>
      <c r="L5502" s="337">
        <f t="shared" si="256"/>
        <v>15.738773190091054</v>
      </c>
      <c r="M5502" s="337">
        <f t="shared" si="257"/>
        <v>0.4</v>
      </c>
    </row>
    <row r="5503" spans="1:13">
      <c r="A5503" s="334" t="s">
        <v>1287</v>
      </c>
      <c r="B5503" s="334" t="s">
        <v>1150</v>
      </c>
      <c r="C5503" s="334" t="s">
        <v>389</v>
      </c>
      <c r="D5503" s="334" t="s">
        <v>1537</v>
      </c>
      <c r="E5503" s="334" t="s">
        <v>1041</v>
      </c>
      <c r="F5503" s="334" t="str">
        <f t="shared" si="258"/>
        <v>Rangpur FR Non-PNP</v>
      </c>
      <c r="G5503" s="338">
        <v>3828353</v>
      </c>
      <c r="H5503" s="336">
        <v>682578.66898785369</v>
      </c>
      <c r="I5503" s="336">
        <v>15313.412</v>
      </c>
      <c r="J5503" s="336"/>
      <c r="K5503" s="336"/>
      <c r="L5503" s="337">
        <f t="shared" si="256"/>
        <v>17.829564540883606</v>
      </c>
      <c r="M5503" s="337">
        <f t="shared" si="257"/>
        <v>0.4</v>
      </c>
    </row>
    <row r="5504" spans="1:13">
      <c r="A5504" s="334" t="s">
        <v>966</v>
      </c>
      <c r="B5504" s="334" t="s">
        <v>1563</v>
      </c>
      <c r="C5504" s="334" t="s">
        <v>107</v>
      </c>
      <c r="D5504" s="334" t="s">
        <v>1537</v>
      </c>
      <c r="E5504" s="334" t="s">
        <v>1041</v>
      </c>
      <c r="F5504" s="334" t="str">
        <f t="shared" si="258"/>
        <v>Rajshahi FR Non-PNP</v>
      </c>
      <c r="G5504" s="338">
        <v>745550</v>
      </c>
      <c r="H5504" s="336">
        <v>117374.76469242838</v>
      </c>
      <c r="I5504" s="336">
        <v>2982.2000000000003</v>
      </c>
      <c r="J5504" s="336"/>
      <c r="K5504" s="336"/>
      <c r="L5504" s="337">
        <f t="shared" si="256"/>
        <v>15.743379343092801</v>
      </c>
      <c r="M5504" s="337">
        <f t="shared" si="257"/>
        <v>0.4</v>
      </c>
    </row>
    <row r="5505" spans="1:13">
      <c r="A5505" s="334" t="s">
        <v>1706</v>
      </c>
      <c r="B5505" s="334" t="s">
        <v>236</v>
      </c>
      <c r="C5505" s="334" t="s">
        <v>107</v>
      </c>
      <c r="D5505" s="334" t="s">
        <v>1537</v>
      </c>
      <c r="E5505" s="334" t="s">
        <v>1041</v>
      </c>
      <c r="F5505" s="334" t="str">
        <f t="shared" si="258"/>
        <v>Rajshahi FR Non-PNP</v>
      </c>
      <c r="G5505" s="338">
        <v>15</v>
      </c>
      <c r="H5505" s="336">
        <v>3.4800000000000004</v>
      </c>
      <c r="I5505" s="336"/>
      <c r="J5505" s="336"/>
      <c r="K5505" s="336"/>
      <c r="L5505" s="337">
        <f t="shared" si="256"/>
        <v>23.200000000000003</v>
      </c>
      <c r="M5505" s="337">
        <f t="shared" si="257"/>
        <v>0</v>
      </c>
    </row>
    <row r="5506" spans="1:13">
      <c r="A5506" s="334" t="s">
        <v>1272</v>
      </c>
      <c r="B5506" s="334" t="s">
        <v>351</v>
      </c>
      <c r="C5506" s="334" t="s">
        <v>389</v>
      </c>
      <c r="D5506" s="334" t="s">
        <v>1537</v>
      </c>
      <c r="E5506" s="334" t="s">
        <v>1041</v>
      </c>
      <c r="F5506" s="334" t="str">
        <f t="shared" si="258"/>
        <v>Rangpur FR Non-PNP</v>
      </c>
      <c r="G5506" s="338">
        <v>1665168</v>
      </c>
      <c r="H5506" s="336">
        <v>259862.92831659323</v>
      </c>
      <c r="I5506" s="336">
        <v>6660.6720000000005</v>
      </c>
      <c r="J5506" s="336"/>
      <c r="K5506" s="336"/>
      <c r="L5506" s="337">
        <f t="shared" si="256"/>
        <v>15.605808441946593</v>
      </c>
      <c r="M5506" s="337">
        <f t="shared" si="257"/>
        <v>0.4</v>
      </c>
    </row>
    <row r="5507" spans="1:13">
      <c r="A5507" s="334" t="s">
        <v>973</v>
      </c>
      <c r="B5507" s="334" t="s">
        <v>189</v>
      </c>
      <c r="C5507" s="334" t="s">
        <v>189</v>
      </c>
      <c r="D5507" s="334" t="s">
        <v>1537</v>
      </c>
      <c r="E5507" s="334" t="s">
        <v>1041</v>
      </c>
      <c r="F5507" s="334" t="str">
        <f t="shared" si="258"/>
        <v>Barishal FR Non-PNP</v>
      </c>
      <c r="G5507" s="338">
        <v>3621767</v>
      </c>
      <c r="H5507" s="336">
        <v>554971.56516361609</v>
      </c>
      <c r="I5507" s="336">
        <v>14487.068000000001</v>
      </c>
      <c r="J5507" s="336"/>
      <c r="K5507" s="336"/>
      <c r="L5507" s="337">
        <f t="shared" ref="L5507:L5570" si="259">(H5507/G5507)*100</f>
        <v>15.323226622905784</v>
      </c>
      <c r="M5507" s="337">
        <f t="shared" ref="M5507:M5570" si="260">(I5507/G5507)*100</f>
        <v>0.4</v>
      </c>
    </row>
    <row r="5508" spans="1:13">
      <c r="A5508" s="334" t="s">
        <v>956</v>
      </c>
      <c r="B5508" s="334" t="s">
        <v>165</v>
      </c>
      <c r="C5508" s="334" t="s">
        <v>52</v>
      </c>
      <c r="D5508" s="334" t="s">
        <v>1537</v>
      </c>
      <c r="E5508" s="334" t="s">
        <v>1041</v>
      </c>
      <c r="F5508" s="334" t="str">
        <f t="shared" ref="F5508:F5571" si="261">CONCATENATE(C5508," ",E5508," ",D5508)</f>
        <v>Dhaka FR Non-PNP</v>
      </c>
      <c r="G5508" s="338">
        <v>3334266</v>
      </c>
      <c r="H5508" s="336">
        <v>449314.96272627154</v>
      </c>
      <c r="I5508" s="336">
        <v>0</v>
      </c>
      <c r="J5508" s="336"/>
      <c r="K5508" s="336"/>
      <c r="L5508" s="337">
        <f t="shared" si="259"/>
        <v>13.475678386975471</v>
      </c>
      <c r="M5508" s="337">
        <f t="shared" si="260"/>
        <v>0</v>
      </c>
    </row>
    <row r="5509" spans="1:13">
      <c r="A5509" s="334" t="s">
        <v>949</v>
      </c>
      <c r="B5509" s="334" t="s">
        <v>159</v>
      </c>
      <c r="C5509" s="334" t="s">
        <v>159</v>
      </c>
      <c r="D5509" s="334" t="s">
        <v>1537</v>
      </c>
      <c r="E5509" s="334" t="s">
        <v>1041</v>
      </c>
      <c r="F5509" s="334" t="str">
        <f t="shared" si="261"/>
        <v>Khulna FR Non-PNP</v>
      </c>
      <c r="G5509" s="338">
        <v>1825400</v>
      </c>
      <c r="H5509" s="336">
        <v>269248.33824869088</v>
      </c>
      <c r="I5509" s="336">
        <v>7301.6</v>
      </c>
      <c r="J5509" s="336"/>
      <c r="K5509" s="336"/>
      <c r="L5509" s="337">
        <f t="shared" si="259"/>
        <v>14.750100703883581</v>
      </c>
      <c r="M5509" s="337">
        <f t="shared" si="260"/>
        <v>0.4</v>
      </c>
    </row>
    <row r="5510" spans="1:13">
      <c r="A5510" s="334" t="s">
        <v>1268</v>
      </c>
      <c r="B5510" s="334" t="s">
        <v>576</v>
      </c>
      <c r="C5510" s="334" t="s">
        <v>389</v>
      </c>
      <c r="D5510" s="334" t="s">
        <v>1537</v>
      </c>
      <c r="E5510" s="334" t="s">
        <v>1041</v>
      </c>
      <c r="F5510" s="334" t="str">
        <f t="shared" si="261"/>
        <v>Rangpur FR Non-PNP</v>
      </c>
      <c r="G5510" s="338">
        <v>3268830</v>
      </c>
      <c r="H5510" s="336">
        <v>598300.9061194798</v>
      </c>
      <c r="I5510" s="336">
        <v>13075.32</v>
      </c>
      <c r="J5510" s="336"/>
      <c r="K5510" s="336"/>
      <c r="L5510" s="337">
        <f t="shared" si="259"/>
        <v>18.303212651605612</v>
      </c>
      <c r="M5510" s="337">
        <f t="shared" si="260"/>
        <v>0.4</v>
      </c>
    </row>
    <row r="5511" spans="1:13">
      <c r="A5511" s="334" t="s">
        <v>1221</v>
      </c>
      <c r="B5511" s="334" t="s">
        <v>351</v>
      </c>
      <c r="C5511" s="334" t="s">
        <v>389</v>
      </c>
      <c r="D5511" s="334" t="s">
        <v>1537</v>
      </c>
      <c r="E5511" s="334" t="s">
        <v>1041</v>
      </c>
      <c r="F5511" s="334" t="str">
        <f t="shared" si="261"/>
        <v>Rangpur FR Non-PNP</v>
      </c>
      <c r="G5511" s="338">
        <v>675429</v>
      </c>
      <c r="H5511" s="336">
        <v>93675.977595793738</v>
      </c>
      <c r="I5511" s="336">
        <v>2701.7159999999999</v>
      </c>
      <c r="J5511" s="336"/>
      <c r="K5511" s="336"/>
      <c r="L5511" s="337">
        <f t="shared" si="259"/>
        <v>13.869108018132733</v>
      </c>
      <c r="M5511" s="337">
        <f t="shared" si="260"/>
        <v>0.4</v>
      </c>
    </row>
    <row r="5512" spans="1:13">
      <c r="A5512" s="334" t="s">
        <v>962</v>
      </c>
      <c r="B5512" s="334" t="s">
        <v>189</v>
      </c>
      <c r="C5512" s="334" t="s">
        <v>189</v>
      </c>
      <c r="D5512" s="334" t="s">
        <v>1537</v>
      </c>
      <c r="E5512" s="334" t="s">
        <v>1041</v>
      </c>
      <c r="F5512" s="334" t="str">
        <f t="shared" si="261"/>
        <v>Barishal FR Non-PNP</v>
      </c>
      <c r="G5512" s="338">
        <v>2038030</v>
      </c>
      <c r="H5512" s="336">
        <v>325604.15733391413</v>
      </c>
      <c r="I5512" s="336">
        <v>8152.12</v>
      </c>
      <c r="J5512" s="336"/>
      <c r="K5512" s="336"/>
      <c r="L5512" s="337">
        <f t="shared" si="259"/>
        <v>15.976416310550587</v>
      </c>
      <c r="M5512" s="337">
        <f t="shared" si="260"/>
        <v>0.4</v>
      </c>
    </row>
    <row r="5513" spans="1:13">
      <c r="A5513" s="334" t="s">
        <v>953</v>
      </c>
      <c r="B5513" s="334" t="s">
        <v>18</v>
      </c>
      <c r="C5513" s="334" t="s">
        <v>18</v>
      </c>
      <c r="D5513" s="334" t="s">
        <v>1537</v>
      </c>
      <c r="E5513" s="334" t="s">
        <v>1041</v>
      </c>
      <c r="F5513" s="334" t="str">
        <f t="shared" si="261"/>
        <v>Mymensingh FR Non-PNP</v>
      </c>
      <c r="G5513" s="338">
        <v>1414698</v>
      </c>
      <c r="H5513" s="336">
        <v>216176.75281342224</v>
      </c>
      <c r="I5513" s="336">
        <v>36734.875320030296</v>
      </c>
      <c r="J5513" s="336"/>
      <c r="K5513" s="336"/>
      <c r="L5513" s="337">
        <f t="shared" si="259"/>
        <v>15.280770370313823</v>
      </c>
      <c r="M5513" s="337">
        <f t="shared" si="260"/>
        <v>2.5966584613840054</v>
      </c>
    </row>
    <row r="5514" spans="1:13">
      <c r="A5514" s="334" t="s">
        <v>1568</v>
      </c>
      <c r="B5514" s="334" t="s">
        <v>76</v>
      </c>
      <c r="C5514" s="334" t="s">
        <v>195</v>
      </c>
      <c r="D5514" s="334" t="s">
        <v>1537</v>
      </c>
      <c r="E5514" s="334" t="s">
        <v>1041</v>
      </c>
      <c r="F5514" s="334" t="str">
        <f t="shared" si="261"/>
        <v>Chattogram FR Non-PNP</v>
      </c>
      <c r="G5514" s="338">
        <v>1493234</v>
      </c>
      <c r="H5514" s="336">
        <v>225057.11227236845</v>
      </c>
      <c r="I5514" s="336">
        <v>5972.9359999999997</v>
      </c>
      <c r="J5514" s="336"/>
      <c r="K5514" s="336"/>
      <c r="L5514" s="337">
        <f t="shared" si="259"/>
        <v>15.071791311500304</v>
      </c>
      <c r="M5514" s="337">
        <f t="shared" si="260"/>
        <v>0.4</v>
      </c>
    </row>
    <row r="5515" spans="1:13">
      <c r="A5515" s="334" t="s">
        <v>954</v>
      </c>
      <c r="B5515" s="334" t="s">
        <v>48</v>
      </c>
      <c r="C5515" s="334" t="s">
        <v>18</v>
      </c>
      <c r="D5515" s="334" t="s">
        <v>1537</v>
      </c>
      <c r="E5515" s="334" t="s">
        <v>1041</v>
      </c>
      <c r="F5515" s="334" t="str">
        <f t="shared" si="261"/>
        <v>Mymensingh FR Non-PNP</v>
      </c>
      <c r="G5515" s="338">
        <v>925505</v>
      </c>
      <c r="H5515" s="336">
        <v>136089.97013595197</v>
      </c>
      <c r="I5515" s="336">
        <v>3702.02</v>
      </c>
      <c r="J5515" s="336"/>
      <c r="K5515" s="336"/>
      <c r="L5515" s="337">
        <f t="shared" si="259"/>
        <v>14.704401395557232</v>
      </c>
      <c r="M5515" s="337">
        <f t="shared" si="260"/>
        <v>0.4</v>
      </c>
    </row>
    <row r="5516" spans="1:13">
      <c r="A5516" s="334" t="s">
        <v>965</v>
      </c>
      <c r="B5516" s="334" t="s">
        <v>156</v>
      </c>
      <c r="C5516" s="334" t="s">
        <v>159</v>
      </c>
      <c r="D5516" s="334" t="s">
        <v>1537</v>
      </c>
      <c r="E5516" s="334" t="s">
        <v>1041</v>
      </c>
      <c r="F5516" s="334" t="str">
        <f t="shared" si="261"/>
        <v>Khulna FR Non-PNP</v>
      </c>
      <c r="G5516" s="338">
        <v>1789284</v>
      </c>
      <c r="H5516" s="336">
        <v>294201.99472332594</v>
      </c>
      <c r="I5516" s="336">
        <v>7157.1360000000004</v>
      </c>
      <c r="J5516" s="336"/>
      <c r="K5516" s="336"/>
      <c r="L5516" s="337">
        <f t="shared" si="259"/>
        <v>16.442442604043066</v>
      </c>
      <c r="M5516" s="337">
        <f t="shared" si="260"/>
        <v>0.4</v>
      </c>
    </row>
    <row r="5517" spans="1:13">
      <c r="A5517" s="334" t="s">
        <v>959</v>
      </c>
      <c r="B5517" s="334" t="s">
        <v>98</v>
      </c>
      <c r="C5517" s="334" t="s">
        <v>52</v>
      </c>
      <c r="D5517" s="334" t="s">
        <v>1537</v>
      </c>
      <c r="E5517" s="334" t="s">
        <v>1041</v>
      </c>
      <c r="F5517" s="334" t="str">
        <f t="shared" si="261"/>
        <v>Dhaka FR Non-PNP</v>
      </c>
      <c r="G5517" s="338">
        <v>1666443</v>
      </c>
      <c r="H5517" s="336">
        <v>280336.5704666524</v>
      </c>
      <c r="I5517" s="336">
        <v>6665.7719999999999</v>
      </c>
      <c r="J5517" s="336"/>
      <c r="K5517" s="336"/>
      <c r="L5517" s="337">
        <f t="shared" si="259"/>
        <v>16.822451801030841</v>
      </c>
      <c r="M5517" s="337">
        <f t="shared" si="260"/>
        <v>0.4</v>
      </c>
    </row>
    <row r="5518" spans="1:13">
      <c r="A5518" s="334" t="s">
        <v>958</v>
      </c>
      <c r="B5518" s="334" t="s">
        <v>283</v>
      </c>
      <c r="C5518" s="334" t="s">
        <v>195</v>
      </c>
      <c r="D5518" s="334" t="s">
        <v>1537</v>
      </c>
      <c r="E5518" s="334" t="s">
        <v>1041</v>
      </c>
      <c r="F5518" s="334" t="str">
        <f t="shared" si="261"/>
        <v>Chattogram FR Non-PNP</v>
      </c>
      <c r="G5518" s="338">
        <v>3038110</v>
      </c>
      <c r="H5518" s="336">
        <v>503531.89647562715</v>
      </c>
      <c r="I5518" s="336">
        <v>12152.44</v>
      </c>
      <c r="J5518" s="336"/>
      <c r="K5518" s="336"/>
      <c r="L5518" s="337">
        <f t="shared" si="259"/>
        <v>16.57385336527075</v>
      </c>
      <c r="M5518" s="337">
        <f t="shared" si="260"/>
        <v>0.4</v>
      </c>
    </row>
    <row r="5519" spans="1:13">
      <c r="A5519" s="334" t="s">
        <v>961</v>
      </c>
      <c r="B5519" s="334" t="s">
        <v>107</v>
      </c>
      <c r="C5519" s="334" t="s">
        <v>107</v>
      </c>
      <c r="D5519" s="334" t="s">
        <v>1537</v>
      </c>
      <c r="E5519" s="334" t="s">
        <v>1041</v>
      </c>
      <c r="F5519" s="334" t="str">
        <f t="shared" si="261"/>
        <v>Rajshahi FR Non-PNP</v>
      </c>
      <c r="G5519" s="338">
        <v>792430</v>
      </c>
      <c r="H5519" s="336">
        <v>122344.11460358558</v>
      </c>
      <c r="I5519" s="336">
        <v>3169.7200000000003</v>
      </c>
      <c r="J5519" s="336"/>
      <c r="K5519" s="336"/>
      <c r="L5519" s="337">
        <f t="shared" si="259"/>
        <v>15.439106874245748</v>
      </c>
      <c r="M5519" s="337">
        <f t="shared" si="260"/>
        <v>0.4</v>
      </c>
    </row>
    <row r="5520" spans="1:13">
      <c r="A5520" s="334" t="s">
        <v>963</v>
      </c>
      <c r="B5520" s="334" t="s">
        <v>52</v>
      </c>
      <c r="C5520" s="334" t="s">
        <v>52</v>
      </c>
      <c r="D5520" s="334" t="s">
        <v>1537</v>
      </c>
      <c r="E5520" s="334" t="s">
        <v>1041</v>
      </c>
      <c r="F5520" s="334" t="str">
        <f t="shared" si="261"/>
        <v>Dhaka FR Non-PNP</v>
      </c>
      <c r="G5520" s="338">
        <v>617028</v>
      </c>
      <c r="H5520" s="336">
        <v>80678.763449063597</v>
      </c>
      <c r="I5520" s="336">
        <v>2468.1120000000001</v>
      </c>
      <c r="J5520" s="336"/>
      <c r="K5520" s="336"/>
      <c r="L5520" s="337">
        <f t="shared" si="259"/>
        <v>13.075381254831806</v>
      </c>
      <c r="M5520" s="337">
        <f t="shared" si="260"/>
        <v>0.4</v>
      </c>
    </row>
    <row r="5521" spans="1:13">
      <c r="A5521" s="334" t="s">
        <v>985</v>
      </c>
      <c r="B5521" s="334" t="s">
        <v>52</v>
      </c>
      <c r="C5521" s="334" t="s">
        <v>52</v>
      </c>
      <c r="D5521" s="334" t="s">
        <v>1537</v>
      </c>
      <c r="E5521" s="334" t="s">
        <v>1041</v>
      </c>
      <c r="F5521" s="334" t="str">
        <f t="shared" si="261"/>
        <v>Dhaka FR Non-PNP</v>
      </c>
      <c r="G5521" s="338">
        <v>1400284</v>
      </c>
      <c r="H5521" s="336">
        <v>198816.04518959514</v>
      </c>
      <c r="I5521" s="336">
        <v>5601.1360000000004</v>
      </c>
      <c r="J5521" s="336"/>
      <c r="K5521" s="336"/>
      <c r="L5521" s="337">
        <f t="shared" si="259"/>
        <v>14.198265865324117</v>
      </c>
      <c r="M5521" s="337">
        <f t="shared" si="260"/>
        <v>0.4</v>
      </c>
    </row>
    <row r="5522" spans="1:13">
      <c r="A5522" s="334" t="s">
        <v>1569</v>
      </c>
      <c r="B5522" s="334" t="s">
        <v>173</v>
      </c>
      <c r="C5522" s="334" t="s">
        <v>52</v>
      </c>
      <c r="D5522" s="334" t="s">
        <v>1537</v>
      </c>
      <c r="E5522" s="334" t="s">
        <v>1041</v>
      </c>
      <c r="F5522" s="334" t="str">
        <f t="shared" si="261"/>
        <v>Dhaka FR Non-PNP</v>
      </c>
      <c r="G5522" s="338">
        <v>1610134</v>
      </c>
      <c r="H5522" s="336">
        <v>265663.22464884107</v>
      </c>
      <c r="I5522" s="336">
        <v>6440.5360000000001</v>
      </c>
      <c r="J5522" s="336"/>
      <c r="K5522" s="336"/>
      <c r="L5522" s="337">
        <f t="shared" si="259"/>
        <v>16.499448160764327</v>
      </c>
      <c r="M5522" s="337">
        <f t="shared" si="260"/>
        <v>0.4</v>
      </c>
    </row>
    <row r="5523" spans="1:13">
      <c r="A5523" s="334" t="s">
        <v>983</v>
      </c>
      <c r="B5523" s="334" t="s">
        <v>189</v>
      </c>
      <c r="C5523" s="334" t="s">
        <v>189</v>
      </c>
      <c r="D5523" s="334" t="s">
        <v>1537</v>
      </c>
      <c r="E5523" s="334" t="s">
        <v>1041</v>
      </c>
      <c r="F5523" s="334" t="str">
        <f t="shared" si="261"/>
        <v>Barishal FR Non-PNP</v>
      </c>
      <c r="G5523" s="338">
        <v>2843060</v>
      </c>
      <c r="H5523" s="336">
        <v>454158.17964888038</v>
      </c>
      <c r="I5523" s="336">
        <v>11372.24</v>
      </c>
      <c r="J5523" s="336"/>
      <c r="K5523" s="336"/>
      <c r="L5523" s="337">
        <f t="shared" si="259"/>
        <v>15.974273481702122</v>
      </c>
      <c r="M5523" s="337">
        <f t="shared" si="260"/>
        <v>0.4</v>
      </c>
    </row>
    <row r="5524" spans="1:13">
      <c r="A5524" s="334" t="s">
        <v>1290</v>
      </c>
      <c r="B5524" s="334" t="s">
        <v>156</v>
      </c>
      <c r="C5524" s="334" t="s">
        <v>159</v>
      </c>
      <c r="D5524" s="334" t="s">
        <v>1537</v>
      </c>
      <c r="E5524" s="334" t="s">
        <v>1041</v>
      </c>
      <c r="F5524" s="334" t="str">
        <f t="shared" si="261"/>
        <v>Khulna FR Non-PNP</v>
      </c>
      <c r="G5524" s="338">
        <v>770039</v>
      </c>
      <c r="H5524" s="336">
        <v>138184.35490497688</v>
      </c>
      <c r="I5524" s="336">
        <v>3080.1559999999999</v>
      </c>
      <c r="J5524" s="336"/>
      <c r="K5524" s="336"/>
      <c r="L5524" s="337">
        <f t="shared" si="259"/>
        <v>17.945111209299384</v>
      </c>
      <c r="M5524" s="337">
        <f t="shared" si="260"/>
        <v>0.4</v>
      </c>
    </row>
    <row r="5525" spans="1:13">
      <c r="A5525" s="334" t="s">
        <v>980</v>
      </c>
      <c r="B5525" s="334" t="s">
        <v>52</v>
      </c>
      <c r="C5525" s="334" t="s">
        <v>52</v>
      </c>
      <c r="D5525" s="334" t="s">
        <v>1537</v>
      </c>
      <c r="E5525" s="334" t="s">
        <v>1041</v>
      </c>
      <c r="F5525" s="334" t="str">
        <f t="shared" si="261"/>
        <v>Dhaka FR Non-PNP</v>
      </c>
      <c r="G5525" s="338">
        <v>2161928</v>
      </c>
      <c r="H5525" s="336">
        <v>329047.07433142193</v>
      </c>
      <c r="I5525" s="336">
        <v>8647.7119999999995</v>
      </c>
      <c r="J5525" s="336"/>
      <c r="K5525" s="336"/>
      <c r="L5525" s="337">
        <f t="shared" si="259"/>
        <v>15.220075522007297</v>
      </c>
      <c r="M5525" s="337">
        <f t="shared" si="260"/>
        <v>0.4</v>
      </c>
    </row>
    <row r="5526" spans="1:13">
      <c r="A5526" s="334" t="s">
        <v>967</v>
      </c>
      <c r="B5526" s="334" t="s">
        <v>1006</v>
      </c>
      <c r="C5526" s="334" t="s">
        <v>159</v>
      </c>
      <c r="D5526" s="334" t="s">
        <v>1537</v>
      </c>
      <c r="E5526" s="334" t="s">
        <v>1041</v>
      </c>
      <c r="F5526" s="334" t="str">
        <f t="shared" si="261"/>
        <v>Khulna FR Non-PNP</v>
      </c>
      <c r="G5526" s="338">
        <v>4265322</v>
      </c>
      <c r="H5526" s="336">
        <v>813391.63031547726</v>
      </c>
      <c r="I5526" s="336">
        <v>17061.288</v>
      </c>
      <c r="J5526" s="336"/>
      <c r="K5526" s="336"/>
      <c r="L5526" s="337">
        <f t="shared" si="259"/>
        <v>19.069876326229938</v>
      </c>
      <c r="M5526" s="337">
        <f t="shared" si="260"/>
        <v>0.4</v>
      </c>
    </row>
    <row r="5527" spans="1:13">
      <c r="A5527" s="334" t="s">
        <v>996</v>
      </c>
      <c r="B5527" s="334" t="s">
        <v>48</v>
      </c>
      <c r="C5527" s="334" t="s">
        <v>18</v>
      </c>
      <c r="D5527" s="334" t="s">
        <v>1537</v>
      </c>
      <c r="E5527" s="334" t="s">
        <v>1041</v>
      </c>
      <c r="F5527" s="334" t="str">
        <f t="shared" si="261"/>
        <v>Mymensingh FR Non-PNP</v>
      </c>
      <c r="G5527" s="338">
        <v>1174585</v>
      </c>
      <c r="H5527" s="336">
        <v>197536.53091904853</v>
      </c>
      <c r="I5527" s="336">
        <v>4698.34</v>
      </c>
      <c r="J5527" s="336"/>
      <c r="K5527" s="336"/>
      <c r="L5527" s="337">
        <f t="shared" si="259"/>
        <v>16.81755947156217</v>
      </c>
      <c r="M5527" s="337">
        <f t="shared" si="260"/>
        <v>0.4</v>
      </c>
    </row>
    <row r="5528" spans="1:13">
      <c r="A5528" s="334" t="s">
        <v>1280</v>
      </c>
      <c r="B5528" s="334" t="s">
        <v>52</v>
      </c>
      <c r="C5528" s="334" t="s">
        <v>52</v>
      </c>
      <c r="D5528" s="334" t="s">
        <v>1537</v>
      </c>
      <c r="E5528" s="334" t="s">
        <v>1041</v>
      </c>
      <c r="F5528" s="334" t="str">
        <f t="shared" si="261"/>
        <v>Dhaka FR Non-PNP</v>
      </c>
      <c r="G5528" s="338">
        <v>2031122</v>
      </c>
      <c r="H5528" s="336">
        <v>305961.83407980902</v>
      </c>
      <c r="I5528" s="336">
        <v>-7.2759576141834259E-12</v>
      </c>
      <c r="J5528" s="336"/>
      <c r="K5528" s="336"/>
      <c r="L5528" s="337">
        <f t="shared" si="259"/>
        <v>15.063685690953523</v>
      </c>
      <c r="M5528" s="337">
        <f t="shared" si="260"/>
        <v>-3.5822356383237575E-16</v>
      </c>
    </row>
    <row r="5529" spans="1:13">
      <c r="A5529" s="334" t="s">
        <v>1120</v>
      </c>
      <c r="B5529" s="334" t="s">
        <v>606</v>
      </c>
      <c r="C5529" s="334" t="s">
        <v>107</v>
      </c>
      <c r="D5529" s="334" t="s">
        <v>1537</v>
      </c>
      <c r="E5529" s="334" t="s">
        <v>1041</v>
      </c>
      <c r="F5529" s="334" t="str">
        <f t="shared" si="261"/>
        <v>Rajshahi FR Non-PNP</v>
      </c>
      <c r="G5529" s="338">
        <v>928821</v>
      </c>
      <c r="H5529" s="336">
        <v>150323.72306535955</v>
      </c>
      <c r="I5529" s="336">
        <v>3715.2840000000001</v>
      </c>
      <c r="J5529" s="336"/>
      <c r="K5529" s="336"/>
      <c r="L5529" s="337">
        <f t="shared" si="259"/>
        <v>16.184358780148116</v>
      </c>
      <c r="M5529" s="337">
        <f t="shared" si="260"/>
        <v>0.4</v>
      </c>
    </row>
    <row r="5530" spans="1:13">
      <c r="A5530" s="334" t="s">
        <v>1162</v>
      </c>
      <c r="B5530" s="334" t="s">
        <v>1163</v>
      </c>
      <c r="C5530" s="334" t="s">
        <v>159</v>
      </c>
      <c r="D5530" s="334" t="s">
        <v>1537</v>
      </c>
      <c r="E5530" s="334" t="s">
        <v>1041</v>
      </c>
      <c r="F5530" s="334" t="str">
        <f t="shared" si="261"/>
        <v>Khulna FR Non-PNP</v>
      </c>
      <c r="G5530" s="338">
        <v>1290674</v>
      </c>
      <c r="H5530" s="336">
        <v>173288.24630081144</v>
      </c>
      <c r="I5530" s="336">
        <v>5162.6959999999999</v>
      </c>
      <c r="J5530" s="336"/>
      <c r="K5530" s="336"/>
      <c r="L5530" s="337">
        <f t="shared" si="259"/>
        <v>13.426182467517858</v>
      </c>
      <c r="M5530" s="337">
        <f t="shared" si="260"/>
        <v>0.4</v>
      </c>
    </row>
    <row r="5531" spans="1:13">
      <c r="A5531" s="334" t="s">
        <v>1291</v>
      </c>
      <c r="B5531" s="334" t="s">
        <v>1139</v>
      </c>
      <c r="C5531" s="334" t="s">
        <v>189</v>
      </c>
      <c r="D5531" s="334" t="s">
        <v>1537</v>
      </c>
      <c r="E5531" s="334" t="s">
        <v>1041</v>
      </c>
      <c r="F5531" s="334" t="str">
        <f t="shared" si="261"/>
        <v>Barishal FR Non-PNP</v>
      </c>
      <c r="G5531" s="338">
        <v>2545505</v>
      </c>
      <c r="H5531" s="336">
        <v>398415.40755377995</v>
      </c>
      <c r="I5531" s="336">
        <v>10182.02</v>
      </c>
      <c r="J5531" s="336"/>
      <c r="K5531" s="336"/>
      <c r="L5531" s="337">
        <f t="shared" si="259"/>
        <v>15.651723628662287</v>
      </c>
      <c r="M5531" s="337">
        <f t="shared" si="260"/>
        <v>0.4</v>
      </c>
    </row>
    <row r="5532" spans="1:13">
      <c r="A5532" s="334" t="s">
        <v>1285</v>
      </c>
      <c r="B5532" s="334" t="s">
        <v>156</v>
      </c>
      <c r="C5532" s="334" t="s">
        <v>159</v>
      </c>
      <c r="D5532" s="334" t="s">
        <v>1537</v>
      </c>
      <c r="E5532" s="334" t="s">
        <v>1041</v>
      </c>
      <c r="F5532" s="334" t="str">
        <f t="shared" si="261"/>
        <v>Khulna FR Non-PNP</v>
      </c>
      <c r="G5532" s="338">
        <v>2676638</v>
      </c>
      <c r="H5532" s="336">
        <v>451964.05932500999</v>
      </c>
      <c r="I5532" s="336">
        <v>10706.552</v>
      </c>
      <c r="J5532" s="336"/>
      <c r="K5532" s="336"/>
      <c r="L5532" s="337">
        <f t="shared" si="259"/>
        <v>16.885513069941098</v>
      </c>
      <c r="M5532" s="337">
        <f t="shared" si="260"/>
        <v>0.4</v>
      </c>
    </row>
    <row r="5533" spans="1:13">
      <c r="A5533" s="334" t="s">
        <v>1132</v>
      </c>
      <c r="B5533" s="334" t="s">
        <v>195</v>
      </c>
      <c r="C5533" s="334" t="s">
        <v>195</v>
      </c>
      <c r="D5533" s="334" t="s">
        <v>1537</v>
      </c>
      <c r="E5533" s="334" t="s">
        <v>1041</v>
      </c>
      <c r="F5533" s="334" t="str">
        <f t="shared" si="261"/>
        <v>Chattogram FR Non-PNP</v>
      </c>
      <c r="G5533" s="338">
        <v>1817076</v>
      </c>
      <c r="H5533" s="336">
        <v>252775.76192360237</v>
      </c>
      <c r="I5533" s="336">
        <v>7268.3040000000001</v>
      </c>
      <c r="J5533" s="336"/>
      <c r="K5533" s="336"/>
      <c r="L5533" s="337">
        <f t="shared" si="259"/>
        <v>13.911127653637074</v>
      </c>
      <c r="M5533" s="337">
        <f t="shared" si="260"/>
        <v>0.4</v>
      </c>
    </row>
    <row r="5534" spans="1:13">
      <c r="A5534" s="334" t="s">
        <v>1274</v>
      </c>
      <c r="B5534" s="334" t="s">
        <v>52</v>
      </c>
      <c r="C5534" s="334" t="s">
        <v>52</v>
      </c>
      <c r="D5534" s="334" t="s">
        <v>1537</v>
      </c>
      <c r="E5534" s="334" t="s">
        <v>1041</v>
      </c>
      <c r="F5534" s="334" t="str">
        <f t="shared" si="261"/>
        <v>Dhaka FR Non-PNP</v>
      </c>
      <c r="G5534" s="338">
        <v>3780693</v>
      </c>
      <c r="H5534" s="336">
        <v>653352.91097141919</v>
      </c>
      <c r="I5534" s="336">
        <v>15122.772000000001</v>
      </c>
      <c r="J5534" s="336"/>
      <c r="K5534" s="336"/>
      <c r="L5534" s="337">
        <f t="shared" si="259"/>
        <v>17.281300305828037</v>
      </c>
      <c r="M5534" s="337">
        <f t="shared" si="260"/>
        <v>0.4</v>
      </c>
    </row>
    <row r="5535" spans="1:13">
      <c r="A5535" s="334" t="s">
        <v>1273</v>
      </c>
      <c r="B5535" s="334" t="s">
        <v>52</v>
      </c>
      <c r="C5535" s="334" t="s">
        <v>52</v>
      </c>
      <c r="D5535" s="334" t="s">
        <v>1537</v>
      </c>
      <c r="E5535" s="334" t="s">
        <v>1041</v>
      </c>
      <c r="F5535" s="334" t="str">
        <f t="shared" si="261"/>
        <v>Dhaka FR Non-PNP</v>
      </c>
      <c r="G5535" s="338">
        <v>3183183</v>
      </c>
      <c r="H5535" s="336">
        <v>526232.7797239701</v>
      </c>
      <c r="I5535" s="336">
        <v>12732.732</v>
      </c>
      <c r="J5535" s="336"/>
      <c r="K5535" s="336"/>
      <c r="L5535" s="337">
        <f t="shared" si="259"/>
        <v>16.531653370980244</v>
      </c>
      <c r="M5535" s="337">
        <f t="shared" si="260"/>
        <v>0.4</v>
      </c>
    </row>
    <row r="5536" spans="1:13">
      <c r="A5536" s="334" t="s">
        <v>1067</v>
      </c>
      <c r="B5536" s="334" t="s">
        <v>1068</v>
      </c>
      <c r="C5536" s="334" t="s">
        <v>159</v>
      </c>
      <c r="D5536" s="334" t="s">
        <v>1537</v>
      </c>
      <c r="E5536" s="334" t="s">
        <v>1041</v>
      </c>
      <c r="F5536" s="334" t="str">
        <f t="shared" si="261"/>
        <v>Khulna FR Non-PNP</v>
      </c>
      <c r="G5536" s="338">
        <v>1446380</v>
      </c>
      <c r="H5536" s="336">
        <v>232365.56426127692</v>
      </c>
      <c r="I5536" s="336">
        <v>5785.52</v>
      </c>
      <c r="J5536" s="336"/>
      <c r="K5536" s="336"/>
      <c r="L5536" s="337">
        <f t="shared" si="259"/>
        <v>16.06531922878337</v>
      </c>
      <c r="M5536" s="337">
        <f t="shared" si="260"/>
        <v>0.4</v>
      </c>
    </row>
    <row r="5537" spans="1:13">
      <c r="A5537" s="334" t="s">
        <v>1108</v>
      </c>
      <c r="B5537" s="334" t="s">
        <v>52</v>
      </c>
      <c r="C5537" s="334" t="s">
        <v>52</v>
      </c>
      <c r="D5537" s="334" t="s">
        <v>1537</v>
      </c>
      <c r="E5537" s="334" t="s">
        <v>1041</v>
      </c>
      <c r="F5537" s="334" t="str">
        <f t="shared" si="261"/>
        <v>Dhaka FR Non-PNP</v>
      </c>
      <c r="G5537" s="338">
        <v>1804806</v>
      </c>
      <c r="H5537" s="336">
        <v>316820.17544396763</v>
      </c>
      <c r="I5537" s="336">
        <v>7219.2240000000002</v>
      </c>
      <c r="J5537" s="336"/>
      <c r="K5537" s="336"/>
      <c r="L5537" s="337">
        <f t="shared" si="259"/>
        <v>17.554251007807355</v>
      </c>
      <c r="M5537" s="337">
        <f t="shared" si="260"/>
        <v>0.4</v>
      </c>
    </row>
    <row r="5538" spans="1:13">
      <c r="A5538" s="334" t="s">
        <v>1072</v>
      </c>
      <c r="B5538" s="334" t="s">
        <v>52</v>
      </c>
      <c r="C5538" s="334" t="s">
        <v>52</v>
      </c>
      <c r="D5538" s="334" t="s">
        <v>1537</v>
      </c>
      <c r="E5538" s="334" t="s">
        <v>1041</v>
      </c>
      <c r="F5538" s="334" t="str">
        <f t="shared" si="261"/>
        <v>Dhaka FR Non-PNP</v>
      </c>
      <c r="G5538" s="338">
        <v>1211586</v>
      </c>
      <c r="H5538" s="336">
        <v>115823.6503881009</v>
      </c>
      <c r="I5538" s="336">
        <v>4846.3440000000001</v>
      </c>
      <c r="J5538" s="336"/>
      <c r="K5538" s="336"/>
      <c r="L5538" s="337">
        <f t="shared" si="259"/>
        <v>9.5596722302916088</v>
      </c>
      <c r="M5538" s="337">
        <f t="shared" si="260"/>
        <v>0.4</v>
      </c>
    </row>
    <row r="5539" spans="1:13">
      <c r="A5539" s="334" t="s">
        <v>1198</v>
      </c>
      <c r="B5539" s="334" t="s">
        <v>325</v>
      </c>
      <c r="C5539" s="334" t="s">
        <v>389</v>
      </c>
      <c r="D5539" s="334" t="s">
        <v>1537</v>
      </c>
      <c r="E5539" s="334" t="s">
        <v>1041</v>
      </c>
      <c r="F5539" s="334" t="str">
        <f t="shared" si="261"/>
        <v>Rangpur FR Non-PNP</v>
      </c>
      <c r="G5539" s="338">
        <v>945707</v>
      </c>
      <c r="H5539" s="336">
        <v>105339.33945400408</v>
      </c>
      <c r="I5539" s="336">
        <v>3782.828</v>
      </c>
      <c r="J5539" s="336"/>
      <c r="K5539" s="336"/>
      <c r="L5539" s="337">
        <f t="shared" si="259"/>
        <v>11.138686660245096</v>
      </c>
      <c r="M5539" s="337">
        <f t="shared" si="260"/>
        <v>0.4</v>
      </c>
    </row>
    <row r="5540" spans="1:13">
      <c r="A5540" s="334" t="s">
        <v>1200</v>
      </c>
      <c r="B5540" s="334" t="s">
        <v>103</v>
      </c>
      <c r="C5540" s="334" t="s">
        <v>52</v>
      </c>
      <c r="D5540" s="334" t="s">
        <v>1537</v>
      </c>
      <c r="E5540" s="334" t="s">
        <v>1041</v>
      </c>
      <c r="F5540" s="334" t="str">
        <f t="shared" si="261"/>
        <v>Dhaka FR Non-PNP</v>
      </c>
      <c r="G5540" s="338">
        <v>1686553</v>
      </c>
      <c r="H5540" s="336">
        <v>279713.59184568009</v>
      </c>
      <c r="I5540" s="336">
        <v>6746.2120000000004</v>
      </c>
      <c r="J5540" s="336"/>
      <c r="K5540" s="336"/>
      <c r="L5540" s="337">
        <f t="shared" si="259"/>
        <v>16.584927473117066</v>
      </c>
      <c r="M5540" s="337">
        <f t="shared" si="260"/>
        <v>0.4</v>
      </c>
    </row>
    <row r="5541" spans="1:13">
      <c r="A5541" s="334" t="s">
        <v>1049</v>
      </c>
      <c r="B5541" s="334" t="s">
        <v>79</v>
      </c>
      <c r="C5541" s="334" t="s">
        <v>52</v>
      </c>
      <c r="D5541" s="334" t="s">
        <v>1537</v>
      </c>
      <c r="E5541" s="334" t="s">
        <v>1041</v>
      </c>
      <c r="F5541" s="334" t="str">
        <f t="shared" si="261"/>
        <v>Dhaka FR Non-PNP</v>
      </c>
      <c r="G5541" s="338">
        <v>1703381</v>
      </c>
      <c r="H5541" s="336">
        <v>251662.16826343298</v>
      </c>
      <c r="I5541" s="336">
        <v>47585.148105568325</v>
      </c>
      <c r="J5541" s="336"/>
      <c r="K5541" s="336"/>
      <c r="L5541" s="337">
        <f t="shared" si="259"/>
        <v>14.774273533838464</v>
      </c>
      <c r="M5541" s="337">
        <f t="shared" si="260"/>
        <v>2.7935704405278869</v>
      </c>
    </row>
    <row r="5542" spans="1:13">
      <c r="A5542" s="334" t="s">
        <v>1144</v>
      </c>
      <c r="B5542" s="334" t="s">
        <v>211</v>
      </c>
      <c r="C5542" s="334" t="s">
        <v>189</v>
      </c>
      <c r="D5542" s="334" t="s">
        <v>1537</v>
      </c>
      <c r="E5542" s="334" t="s">
        <v>1041</v>
      </c>
      <c r="F5542" s="334" t="str">
        <f t="shared" si="261"/>
        <v>Barishal FR Non-PNP</v>
      </c>
      <c r="G5542" s="338">
        <v>1831880</v>
      </c>
      <c r="H5542" s="336">
        <v>272436.7933883543</v>
      </c>
      <c r="I5542" s="336">
        <v>7327.52</v>
      </c>
      <c r="J5542" s="336"/>
      <c r="K5542" s="336"/>
      <c r="L5542" s="337">
        <f t="shared" si="259"/>
        <v>14.871978152955123</v>
      </c>
      <c r="M5542" s="337">
        <f t="shared" si="260"/>
        <v>0.4</v>
      </c>
    </row>
    <row r="5543" spans="1:13">
      <c r="A5543" s="334" t="s">
        <v>1133</v>
      </c>
      <c r="B5543" s="334" t="s">
        <v>389</v>
      </c>
      <c r="C5543" s="334" t="s">
        <v>389</v>
      </c>
      <c r="D5543" s="334" t="s">
        <v>1537</v>
      </c>
      <c r="E5543" s="334" t="s">
        <v>1041</v>
      </c>
      <c r="F5543" s="334" t="str">
        <f t="shared" si="261"/>
        <v>Rangpur FR Non-PNP</v>
      </c>
      <c r="G5543" s="338">
        <v>1260159</v>
      </c>
      <c r="H5543" s="336">
        <v>186358.16395374195</v>
      </c>
      <c r="I5543" s="336">
        <v>5040.6360000000004</v>
      </c>
      <c r="J5543" s="336"/>
      <c r="K5543" s="336"/>
      <c r="L5543" s="337">
        <f t="shared" si="259"/>
        <v>14.788464309165903</v>
      </c>
      <c r="M5543" s="337">
        <f t="shared" si="260"/>
        <v>0.4</v>
      </c>
    </row>
    <row r="5544" spans="1:13">
      <c r="A5544" s="334" t="s">
        <v>1292</v>
      </c>
      <c r="B5544" s="334" t="s">
        <v>52</v>
      </c>
      <c r="C5544" s="334" t="s">
        <v>52</v>
      </c>
      <c r="D5544" s="334" t="s">
        <v>1537</v>
      </c>
      <c r="E5544" s="334" t="s">
        <v>1041</v>
      </c>
      <c r="F5544" s="334" t="str">
        <f t="shared" si="261"/>
        <v>Dhaka FR Non-PNP</v>
      </c>
      <c r="G5544" s="338">
        <v>2588255</v>
      </c>
      <c r="H5544" s="336">
        <v>405114.92617282138</v>
      </c>
      <c r="I5544" s="336">
        <v>10353.02</v>
      </c>
      <c r="J5544" s="336"/>
      <c r="K5544" s="336"/>
      <c r="L5544" s="337">
        <f t="shared" si="259"/>
        <v>15.65204843312662</v>
      </c>
      <c r="M5544" s="337">
        <f t="shared" si="260"/>
        <v>0.4</v>
      </c>
    </row>
    <row r="5545" spans="1:13">
      <c r="A5545" s="334" t="s">
        <v>1252</v>
      </c>
      <c r="B5545" s="334" t="s">
        <v>192</v>
      </c>
      <c r="C5545" s="334" t="s">
        <v>52</v>
      </c>
      <c r="D5545" s="334" t="s">
        <v>1537</v>
      </c>
      <c r="E5545" s="334" t="s">
        <v>1041</v>
      </c>
      <c r="F5545" s="334" t="str">
        <f t="shared" si="261"/>
        <v>Dhaka FR Non-PNP</v>
      </c>
      <c r="G5545" s="338">
        <v>1431082</v>
      </c>
      <c r="H5545" s="336">
        <v>259462.34948525127</v>
      </c>
      <c r="I5545" s="336">
        <v>-3.637978807091713E-12</v>
      </c>
      <c r="J5545" s="336"/>
      <c r="K5545" s="336"/>
      <c r="L5545" s="337">
        <f t="shared" si="259"/>
        <v>18.130501919893568</v>
      </c>
      <c r="M5545" s="337">
        <f t="shared" si="260"/>
        <v>-2.5421176474106397E-16</v>
      </c>
    </row>
    <row r="5546" spans="1:13">
      <c r="A5546" s="334" t="s">
        <v>1294</v>
      </c>
      <c r="B5546" s="334" t="s">
        <v>52</v>
      </c>
      <c r="C5546" s="334" t="s">
        <v>52</v>
      </c>
      <c r="D5546" s="334" t="s">
        <v>1537</v>
      </c>
      <c r="E5546" s="334" t="s">
        <v>1041</v>
      </c>
      <c r="F5546" s="334" t="str">
        <f t="shared" si="261"/>
        <v>Dhaka FR Non-PNP</v>
      </c>
      <c r="G5546" s="338">
        <v>872016</v>
      </c>
      <c r="H5546" s="336">
        <v>119111.38306937288</v>
      </c>
      <c r="I5546" s="336">
        <v>3488.0639999999999</v>
      </c>
      <c r="J5546" s="336"/>
      <c r="K5546" s="336"/>
      <c r="L5546" s="337">
        <f t="shared" si="259"/>
        <v>13.659311649026264</v>
      </c>
      <c r="M5546" s="337">
        <f t="shared" si="260"/>
        <v>0.4</v>
      </c>
    </row>
    <row r="5547" spans="1:13">
      <c r="A5547" s="334" t="s">
        <v>1262</v>
      </c>
      <c r="B5547" s="334" t="s">
        <v>79</v>
      </c>
      <c r="C5547" s="334" t="s">
        <v>52</v>
      </c>
      <c r="D5547" s="334" t="s">
        <v>1537</v>
      </c>
      <c r="E5547" s="334" t="s">
        <v>1041</v>
      </c>
      <c r="F5547" s="334" t="str">
        <f t="shared" si="261"/>
        <v>Dhaka FR Non-PNP</v>
      </c>
      <c r="G5547" s="338">
        <v>1464163</v>
      </c>
      <c r="H5547" s="336">
        <v>249134.11513196226</v>
      </c>
      <c r="I5547" s="336">
        <v>5856.652</v>
      </c>
      <c r="J5547" s="336"/>
      <c r="K5547" s="336"/>
      <c r="L5547" s="337">
        <f t="shared" si="259"/>
        <v>17.015463109774135</v>
      </c>
      <c r="M5547" s="337">
        <f t="shared" si="260"/>
        <v>0.4</v>
      </c>
    </row>
    <row r="5548" spans="1:13">
      <c r="A5548" s="334" t="s">
        <v>1111</v>
      </c>
      <c r="B5548" s="334" t="s">
        <v>52</v>
      </c>
      <c r="C5548" s="334" t="s">
        <v>52</v>
      </c>
      <c r="D5548" s="334" t="s">
        <v>1537</v>
      </c>
      <c r="E5548" s="334" t="s">
        <v>1041</v>
      </c>
      <c r="F5548" s="334" t="str">
        <f t="shared" si="261"/>
        <v>Dhaka FR Non-PNP</v>
      </c>
      <c r="G5548" s="338">
        <v>1822080</v>
      </c>
      <c r="H5548" s="336">
        <v>317917.67023723281</v>
      </c>
      <c r="I5548" s="336">
        <v>7288.32</v>
      </c>
      <c r="J5548" s="336"/>
      <c r="K5548" s="336"/>
      <c r="L5548" s="337">
        <f t="shared" si="259"/>
        <v>17.448063215513741</v>
      </c>
      <c r="M5548" s="337">
        <f t="shared" si="260"/>
        <v>0.4</v>
      </c>
    </row>
    <row r="5549" spans="1:13">
      <c r="A5549" s="334" t="s">
        <v>1266</v>
      </c>
      <c r="B5549" s="334" t="s">
        <v>76</v>
      </c>
      <c r="C5549" s="334" t="s">
        <v>195</v>
      </c>
      <c r="D5549" s="334" t="s">
        <v>1537</v>
      </c>
      <c r="E5549" s="334" t="s">
        <v>1041</v>
      </c>
      <c r="F5549" s="334" t="str">
        <f t="shared" si="261"/>
        <v>Chattogram FR Non-PNP</v>
      </c>
      <c r="G5549" s="338">
        <v>4543478</v>
      </c>
      <c r="H5549" s="336">
        <v>846249.75110424776</v>
      </c>
      <c r="I5549" s="336">
        <v>18173.912</v>
      </c>
      <c r="J5549" s="336"/>
      <c r="K5549" s="336"/>
      <c r="L5549" s="337">
        <f t="shared" si="259"/>
        <v>18.625593677448151</v>
      </c>
      <c r="M5549" s="337">
        <f t="shared" si="260"/>
        <v>0.4</v>
      </c>
    </row>
    <row r="5550" spans="1:13">
      <c r="A5550" s="334" t="s">
        <v>1152</v>
      </c>
      <c r="B5550" s="334" t="s">
        <v>52</v>
      </c>
      <c r="C5550" s="334" t="s">
        <v>52</v>
      </c>
      <c r="D5550" s="334" t="s">
        <v>1537</v>
      </c>
      <c r="E5550" s="334" t="s">
        <v>1041</v>
      </c>
      <c r="F5550" s="334" t="str">
        <f t="shared" si="261"/>
        <v>Dhaka FR Non-PNP</v>
      </c>
      <c r="G5550" s="338">
        <v>1984211</v>
      </c>
      <c r="H5550" s="336">
        <v>318773.5297035618</v>
      </c>
      <c r="I5550" s="336">
        <v>8340.9490270676688</v>
      </c>
      <c r="J5550" s="336"/>
      <c r="K5550" s="336"/>
      <c r="L5550" s="337">
        <f t="shared" si="259"/>
        <v>16.065505619289571</v>
      </c>
      <c r="M5550" s="337">
        <f t="shared" si="260"/>
        <v>0.42036603098499448</v>
      </c>
    </row>
    <row r="5551" spans="1:13">
      <c r="A5551" s="334" t="s">
        <v>1180</v>
      </c>
      <c r="B5551" s="334" t="s">
        <v>52</v>
      </c>
      <c r="C5551" s="334" t="s">
        <v>52</v>
      </c>
      <c r="D5551" s="334" t="s">
        <v>1537</v>
      </c>
      <c r="E5551" s="334" t="s">
        <v>1041</v>
      </c>
      <c r="F5551" s="334" t="str">
        <f t="shared" si="261"/>
        <v>Dhaka FR Non-PNP</v>
      </c>
      <c r="G5551" s="338">
        <v>3159007</v>
      </c>
      <c r="H5551" s="336">
        <v>521040.51073608582</v>
      </c>
      <c r="I5551" s="336">
        <v>1.4551915228366852E-11</v>
      </c>
      <c r="J5551" s="336"/>
      <c r="K5551" s="336"/>
      <c r="L5551" s="337">
        <f t="shared" si="259"/>
        <v>16.493806779664808</v>
      </c>
      <c r="M5551" s="337">
        <f t="shared" si="260"/>
        <v>4.6064840085402959E-16</v>
      </c>
    </row>
    <row r="5552" spans="1:13">
      <c r="A5552" s="334" t="s">
        <v>1101</v>
      </c>
      <c r="B5552" s="334" t="s">
        <v>18</v>
      </c>
      <c r="C5552" s="334" t="s">
        <v>18</v>
      </c>
      <c r="D5552" s="334" t="s">
        <v>1537</v>
      </c>
      <c r="E5552" s="334" t="s">
        <v>1041</v>
      </c>
      <c r="F5552" s="334" t="str">
        <f t="shared" si="261"/>
        <v>Mymensingh FR Non-PNP</v>
      </c>
      <c r="G5552" s="338">
        <v>1592157</v>
      </c>
      <c r="H5552" s="336">
        <v>287707.42454576539</v>
      </c>
      <c r="I5552" s="336">
        <v>6368.6279999999997</v>
      </c>
      <c r="J5552" s="336"/>
      <c r="K5552" s="336"/>
      <c r="L5552" s="337">
        <f t="shared" si="259"/>
        <v>18.070292348415727</v>
      </c>
      <c r="M5552" s="337">
        <f t="shared" si="260"/>
        <v>0.4</v>
      </c>
    </row>
    <row r="5553" spans="1:13">
      <c r="A5553" s="334" t="s">
        <v>1062</v>
      </c>
      <c r="B5553" s="334" t="s">
        <v>195</v>
      </c>
      <c r="C5553" s="334" t="s">
        <v>195</v>
      </c>
      <c r="D5553" s="334" t="s">
        <v>1537</v>
      </c>
      <c r="E5553" s="334" t="s">
        <v>1041</v>
      </c>
      <c r="F5553" s="334" t="str">
        <f t="shared" si="261"/>
        <v>Chattogram FR Non-PNP</v>
      </c>
      <c r="G5553" s="338">
        <v>1831834</v>
      </c>
      <c r="H5553" s="336">
        <v>277739.84226583818</v>
      </c>
      <c r="I5553" s="336">
        <v>7327.3360000000002</v>
      </c>
      <c r="J5553" s="336"/>
      <c r="K5553" s="336"/>
      <c r="L5553" s="337">
        <f t="shared" si="259"/>
        <v>15.161845574753945</v>
      </c>
      <c r="M5553" s="337">
        <f t="shared" si="260"/>
        <v>0.4</v>
      </c>
    </row>
    <row r="5554" spans="1:13">
      <c r="A5554" s="334" t="s">
        <v>1299</v>
      </c>
      <c r="B5554" s="334" t="s">
        <v>1071</v>
      </c>
      <c r="C5554" s="334" t="s">
        <v>159</v>
      </c>
      <c r="D5554" s="334" t="s">
        <v>1537</v>
      </c>
      <c r="E5554" s="334" t="s">
        <v>1041</v>
      </c>
      <c r="F5554" s="334" t="str">
        <f t="shared" si="261"/>
        <v>Khulna FR Non-PNP</v>
      </c>
      <c r="G5554" s="338">
        <v>1439812</v>
      </c>
      <c r="H5554" s="336">
        <v>264858.08438363456</v>
      </c>
      <c r="I5554" s="336">
        <v>5759.2480000000005</v>
      </c>
      <c r="J5554" s="336"/>
      <c r="K5554" s="336"/>
      <c r="L5554" s="337">
        <f t="shared" si="259"/>
        <v>18.395324138403801</v>
      </c>
      <c r="M5554" s="337">
        <f t="shared" si="260"/>
        <v>0.4</v>
      </c>
    </row>
    <row r="5555" spans="1:13">
      <c r="A5555" s="334" t="s">
        <v>1260</v>
      </c>
      <c r="B5555" s="334" t="s">
        <v>52</v>
      </c>
      <c r="C5555" s="334" t="s">
        <v>52</v>
      </c>
      <c r="D5555" s="334" t="s">
        <v>1537</v>
      </c>
      <c r="E5555" s="334" t="s">
        <v>1041</v>
      </c>
      <c r="F5555" s="334" t="str">
        <f t="shared" si="261"/>
        <v>Dhaka FR Non-PNP</v>
      </c>
      <c r="G5555" s="338">
        <v>2680451</v>
      </c>
      <c r="H5555" s="336">
        <v>418517.73114032531</v>
      </c>
      <c r="I5555" s="336">
        <v>10721.804</v>
      </c>
      <c r="J5555" s="336"/>
      <c r="K5555" s="336"/>
      <c r="L5555" s="337">
        <f t="shared" si="259"/>
        <v>15.613705721176224</v>
      </c>
      <c r="M5555" s="337">
        <f t="shared" si="260"/>
        <v>0.4</v>
      </c>
    </row>
    <row r="5556" spans="1:13">
      <c r="A5556" s="334" t="s">
        <v>1267</v>
      </c>
      <c r="B5556" s="334" t="s">
        <v>1150</v>
      </c>
      <c r="C5556" s="334" t="s">
        <v>389</v>
      </c>
      <c r="D5556" s="334" t="s">
        <v>1537</v>
      </c>
      <c r="E5556" s="334" t="s">
        <v>1041</v>
      </c>
      <c r="F5556" s="334" t="str">
        <f t="shared" si="261"/>
        <v>Rangpur FR Non-PNP</v>
      </c>
      <c r="G5556" s="338">
        <v>1913952</v>
      </c>
      <c r="H5556" s="336">
        <v>300905.83894289087</v>
      </c>
      <c r="I5556" s="336">
        <v>7655.808</v>
      </c>
      <c r="J5556" s="336"/>
      <c r="K5556" s="336"/>
      <c r="L5556" s="337">
        <f t="shared" si="259"/>
        <v>15.721702474403271</v>
      </c>
      <c r="M5556" s="337">
        <f t="shared" si="260"/>
        <v>0.4</v>
      </c>
    </row>
    <row r="5557" spans="1:13">
      <c r="A5557" s="334" t="s">
        <v>1070</v>
      </c>
      <c r="B5557" s="334" t="s">
        <v>1071</v>
      </c>
      <c r="C5557" s="334" t="s">
        <v>159</v>
      </c>
      <c r="D5557" s="334" t="s">
        <v>1537</v>
      </c>
      <c r="E5557" s="334" t="s">
        <v>1041</v>
      </c>
      <c r="F5557" s="334" t="str">
        <f t="shared" si="261"/>
        <v>Khulna FR Non-PNP</v>
      </c>
      <c r="G5557" s="338">
        <v>919196</v>
      </c>
      <c r="H5557" s="336">
        <v>140107.76775762386</v>
      </c>
      <c r="I5557" s="336">
        <v>3676.7840000000001</v>
      </c>
      <c r="J5557" s="336"/>
      <c r="K5557" s="336"/>
      <c r="L5557" s="337">
        <f t="shared" si="259"/>
        <v>15.242425745719505</v>
      </c>
      <c r="M5557" s="337">
        <f t="shared" si="260"/>
        <v>0.4</v>
      </c>
    </row>
    <row r="5558" spans="1:13">
      <c r="A5558" s="334" t="s">
        <v>1256</v>
      </c>
      <c r="B5558" s="334" t="s">
        <v>52</v>
      </c>
      <c r="C5558" s="334" t="s">
        <v>52</v>
      </c>
      <c r="D5558" s="334" t="s">
        <v>1537</v>
      </c>
      <c r="E5558" s="334" t="s">
        <v>1041</v>
      </c>
      <c r="F5558" s="334" t="str">
        <f t="shared" si="261"/>
        <v>Dhaka FR Non-PNP</v>
      </c>
      <c r="G5558" s="338">
        <v>1410513</v>
      </c>
      <c r="H5558" s="336">
        <v>213224.17825043044</v>
      </c>
      <c r="I5558" s="336">
        <v>5642.0519999999997</v>
      </c>
      <c r="J5558" s="336"/>
      <c r="K5558" s="336"/>
      <c r="L5558" s="337">
        <f t="shared" si="259"/>
        <v>15.116782209765557</v>
      </c>
      <c r="M5558" s="337">
        <f t="shared" si="260"/>
        <v>0.4</v>
      </c>
    </row>
    <row r="5559" spans="1:13">
      <c r="A5559" s="334" t="s">
        <v>1259</v>
      </c>
      <c r="B5559" s="334" t="s">
        <v>195</v>
      </c>
      <c r="C5559" s="334" t="s">
        <v>195</v>
      </c>
      <c r="D5559" s="334" t="s">
        <v>1537</v>
      </c>
      <c r="E5559" s="334" t="s">
        <v>1041</v>
      </c>
      <c r="F5559" s="334" t="str">
        <f t="shared" si="261"/>
        <v>Chattogram FR Non-PNP</v>
      </c>
      <c r="G5559" s="338">
        <v>1852039</v>
      </c>
      <c r="H5559" s="336">
        <v>268348.74394249957</v>
      </c>
      <c r="I5559" s="336">
        <v>7408.1559999999999</v>
      </c>
      <c r="J5559" s="336"/>
      <c r="K5559" s="336"/>
      <c r="L5559" s="337">
        <f t="shared" si="259"/>
        <v>14.489367877377287</v>
      </c>
      <c r="M5559" s="337">
        <f t="shared" si="260"/>
        <v>0.4</v>
      </c>
    </row>
    <row r="5560" spans="1:13">
      <c r="A5560" s="334" t="s">
        <v>1281</v>
      </c>
      <c r="B5560" s="334" t="s">
        <v>323</v>
      </c>
      <c r="C5560" s="334" t="s">
        <v>389</v>
      </c>
      <c r="D5560" s="334" t="s">
        <v>1537</v>
      </c>
      <c r="E5560" s="334" t="s">
        <v>1041</v>
      </c>
      <c r="F5560" s="334" t="str">
        <f t="shared" si="261"/>
        <v>Rangpur FR Non-PNP</v>
      </c>
      <c r="G5560" s="338">
        <v>1631585</v>
      </c>
      <c r="H5560" s="336">
        <v>260597.75451454896</v>
      </c>
      <c r="I5560" s="336">
        <v>6526.34</v>
      </c>
      <c r="J5560" s="336"/>
      <c r="K5560" s="336"/>
      <c r="L5560" s="337">
        <f t="shared" si="259"/>
        <v>15.972061186793759</v>
      </c>
      <c r="M5560" s="337">
        <f t="shared" si="260"/>
        <v>0.4</v>
      </c>
    </row>
    <row r="5561" spans="1:13">
      <c r="A5561" s="334" t="s">
        <v>1121</v>
      </c>
      <c r="B5561" s="334" t="s">
        <v>52</v>
      </c>
      <c r="C5561" s="334" t="s">
        <v>52</v>
      </c>
      <c r="D5561" s="334" t="s">
        <v>1537</v>
      </c>
      <c r="E5561" s="334" t="s">
        <v>1041</v>
      </c>
      <c r="F5561" s="334" t="str">
        <f t="shared" si="261"/>
        <v>Dhaka FR Non-PNP</v>
      </c>
      <c r="G5561" s="338">
        <v>1565984</v>
      </c>
      <c r="H5561" s="336">
        <v>248502.86190622314</v>
      </c>
      <c r="I5561" s="336">
        <v>6263.9359999999997</v>
      </c>
      <c r="J5561" s="336"/>
      <c r="K5561" s="336"/>
      <c r="L5561" s="337">
        <f t="shared" si="259"/>
        <v>15.868799547519204</v>
      </c>
      <c r="M5561" s="337">
        <f t="shared" si="260"/>
        <v>0.4</v>
      </c>
    </row>
    <row r="5562" spans="1:13">
      <c r="A5562" s="334" t="s">
        <v>1135</v>
      </c>
      <c r="B5562" s="334" t="s">
        <v>79</v>
      </c>
      <c r="C5562" s="334" t="s">
        <v>52</v>
      </c>
      <c r="D5562" s="334" t="s">
        <v>1537</v>
      </c>
      <c r="E5562" s="334" t="s">
        <v>1041</v>
      </c>
      <c r="F5562" s="334" t="str">
        <f t="shared" si="261"/>
        <v>Dhaka FR Non-PNP</v>
      </c>
      <c r="G5562" s="338">
        <v>2235362</v>
      </c>
      <c r="H5562" s="336">
        <v>341217.96028571023</v>
      </c>
      <c r="I5562" s="336">
        <v>8941.4480000000003</v>
      </c>
      <c r="J5562" s="336"/>
      <c r="K5562" s="336"/>
      <c r="L5562" s="337">
        <f t="shared" si="259"/>
        <v>15.264550452486453</v>
      </c>
      <c r="M5562" s="337">
        <f t="shared" si="260"/>
        <v>0.4</v>
      </c>
    </row>
    <row r="5563" spans="1:13">
      <c r="A5563" s="334" t="s">
        <v>1210</v>
      </c>
      <c r="B5563" s="334" t="s">
        <v>512</v>
      </c>
      <c r="C5563" s="334" t="s">
        <v>159</v>
      </c>
      <c r="D5563" s="334" t="s">
        <v>1537</v>
      </c>
      <c r="E5563" s="334" t="s">
        <v>1041</v>
      </c>
      <c r="F5563" s="334" t="str">
        <f t="shared" si="261"/>
        <v>Khulna FR Non-PNP</v>
      </c>
      <c r="G5563" s="338">
        <v>1872140</v>
      </c>
      <c r="H5563" s="336">
        <v>297137.6312475559</v>
      </c>
      <c r="I5563" s="336">
        <v>7488.56</v>
      </c>
      <c r="J5563" s="336"/>
      <c r="K5563" s="336"/>
      <c r="L5563" s="337">
        <f t="shared" si="259"/>
        <v>15.871549737068591</v>
      </c>
      <c r="M5563" s="337">
        <f t="shared" si="260"/>
        <v>0.4</v>
      </c>
    </row>
    <row r="5564" spans="1:13">
      <c r="A5564" s="334" t="s">
        <v>1167</v>
      </c>
      <c r="B5564" s="334" t="s">
        <v>150</v>
      </c>
      <c r="C5564" s="334" t="s">
        <v>107</v>
      </c>
      <c r="D5564" s="334" t="s">
        <v>1537</v>
      </c>
      <c r="E5564" s="334" t="s">
        <v>1041</v>
      </c>
      <c r="F5564" s="334" t="str">
        <f t="shared" si="261"/>
        <v>Rajshahi FR Non-PNP</v>
      </c>
      <c r="G5564" s="338">
        <v>1200597</v>
      </c>
      <c r="H5564" s="336">
        <v>182277.17712538425</v>
      </c>
      <c r="I5564" s="336">
        <v>36928.418979532085</v>
      </c>
      <c r="J5564" s="336"/>
      <c r="K5564" s="336"/>
      <c r="L5564" s="337">
        <f t="shared" si="259"/>
        <v>15.182211610172628</v>
      </c>
      <c r="M5564" s="337">
        <f t="shared" si="260"/>
        <v>3.0758380188799479</v>
      </c>
    </row>
    <row r="5565" spans="1:13">
      <c r="A5565" s="334" t="s">
        <v>1082</v>
      </c>
      <c r="B5565" s="334" t="s">
        <v>226</v>
      </c>
      <c r="C5565" s="334" t="s">
        <v>107</v>
      </c>
      <c r="D5565" s="334" t="s">
        <v>1537</v>
      </c>
      <c r="E5565" s="334" t="s">
        <v>1041</v>
      </c>
      <c r="F5565" s="334" t="str">
        <f t="shared" si="261"/>
        <v>Rajshahi FR Non-PNP</v>
      </c>
      <c r="G5565" s="338">
        <v>1110169</v>
      </c>
      <c r="H5565" s="336">
        <v>169850.54955751399</v>
      </c>
      <c r="I5565" s="336">
        <v>4440.6760000000004</v>
      </c>
      <c r="J5565" s="336"/>
      <c r="K5565" s="336"/>
      <c r="L5565" s="337">
        <f t="shared" si="259"/>
        <v>15.299521924816311</v>
      </c>
      <c r="M5565" s="337">
        <f t="shared" si="260"/>
        <v>0.4</v>
      </c>
    </row>
    <row r="5566" spans="1:13">
      <c r="A5566" s="334" t="s">
        <v>1203</v>
      </c>
      <c r="B5566" s="334" t="s">
        <v>79</v>
      </c>
      <c r="C5566" s="334" t="s">
        <v>52</v>
      </c>
      <c r="D5566" s="334" t="s">
        <v>1537</v>
      </c>
      <c r="E5566" s="334" t="s">
        <v>1041</v>
      </c>
      <c r="F5566" s="334" t="str">
        <f t="shared" si="261"/>
        <v>Dhaka FR Non-PNP</v>
      </c>
      <c r="G5566" s="338">
        <v>1822116</v>
      </c>
      <c r="H5566" s="336">
        <v>287511.91724171024</v>
      </c>
      <c r="I5566" s="336">
        <v>7288.4639999999999</v>
      </c>
      <c r="J5566" s="336"/>
      <c r="K5566" s="336"/>
      <c r="L5566" s="337">
        <f t="shared" si="259"/>
        <v>15.779012820353383</v>
      </c>
      <c r="M5566" s="337">
        <f t="shared" si="260"/>
        <v>0.4</v>
      </c>
    </row>
    <row r="5567" spans="1:13">
      <c r="A5567" s="334" t="s">
        <v>1244</v>
      </c>
      <c r="B5567" s="334" t="s">
        <v>1163</v>
      </c>
      <c r="C5567" s="334" t="s">
        <v>159</v>
      </c>
      <c r="D5567" s="334" t="s">
        <v>1537</v>
      </c>
      <c r="E5567" s="334" t="s">
        <v>1041</v>
      </c>
      <c r="F5567" s="334" t="str">
        <f t="shared" si="261"/>
        <v>Khulna FR Non-PNP</v>
      </c>
      <c r="G5567" s="338">
        <v>1474413</v>
      </c>
      <c r="H5567" s="336">
        <v>206882.97697542864</v>
      </c>
      <c r="I5567" s="336">
        <v>5897.652</v>
      </c>
      <c r="J5567" s="336"/>
      <c r="K5567" s="336"/>
      <c r="L5567" s="337">
        <f t="shared" si="259"/>
        <v>14.031548621412632</v>
      </c>
      <c r="M5567" s="337">
        <f t="shared" si="260"/>
        <v>0.4</v>
      </c>
    </row>
    <row r="5568" spans="1:13">
      <c r="A5568" s="334" t="s">
        <v>1173</v>
      </c>
      <c r="B5568" s="334" t="s">
        <v>79</v>
      </c>
      <c r="C5568" s="334" t="s">
        <v>52</v>
      </c>
      <c r="D5568" s="334" t="s">
        <v>1537</v>
      </c>
      <c r="E5568" s="334" t="s">
        <v>1041</v>
      </c>
      <c r="F5568" s="334" t="str">
        <f t="shared" si="261"/>
        <v>Dhaka FR Non-PNP</v>
      </c>
      <c r="G5568" s="338">
        <v>1597788</v>
      </c>
      <c r="H5568" s="336">
        <v>246622.23532293082</v>
      </c>
      <c r="I5568" s="336">
        <v>0</v>
      </c>
      <c r="J5568" s="336"/>
      <c r="K5568" s="336"/>
      <c r="L5568" s="337">
        <f t="shared" si="259"/>
        <v>15.435228911653537</v>
      </c>
      <c r="M5568" s="337">
        <f t="shared" si="260"/>
        <v>0</v>
      </c>
    </row>
    <row r="5569" spans="1:13">
      <c r="A5569" s="334" t="s">
        <v>1204</v>
      </c>
      <c r="B5569" s="334" t="s">
        <v>542</v>
      </c>
      <c r="C5569" s="334" t="s">
        <v>52</v>
      </c>
      <c r="D5569" s="334" t="s">
        <v>1537</v>
      </c>
      <c r="E5569" s="334" t="s">
        <v>1041</v>
      </c>
      <c r="F5569" s="334" t="str">
        <f t="shared" si="261"/>
        <v>Dhaka FR Non-PNP</v>
      </c>
      <c r="G5569" s="338">
        <v>1202582</v>
      </c>
      <c r="H5569" s="336">
        <v>198263.46524329062</v>
      </c>
      <c r="I5569" s="336">
        <v>4810.3280000000004</v>
      </c>
      <c r="J5569" s="336"/>
      <c r="K5569" s="336"/>
      <c r="L5569" s="337">
        <f t="shared" si="259"/>
        <v>16.486482023121134</v>
      </c>
      <c r="M5569" s="337">
        <f t="shared" si="260"/>
        <v>0.4</v>
      </c>
    </row>
    <row r="5570" spans="1:13">
      <c r="A5570" s="334" t="s">
        <v>1054</v>
      </c>
      <c r="B5570" s="334" t="s">
        <v>487</v>
      </c>
      <c r="C5570" s="334" t="s">
        <v>52</v>
      </c>
      <c r="D5570" s="334" t="s">
        <v>1537</v>
      </c>
      <c r="E5570" s="334" t="s">
        <v>1041</v>
      </c>
      <c r="F5570" s="334" t="str">
        <f t="shared" si="261"/>
        <v>Dhaka FR Non-PNP</v>
      </c>
      <c r="G5570" s="338">
        <v>864828</v>
      </c>
      <c r="H5570" s="336">
        <v>136561.5032178736</v>
      </c>
      <c r="I5570" s="336">
        <v>3459.3119999999999</v>
      </c>
      <c r="J5570" s="336"/>
      <c r="K5570" s="336"/>
      <c r="L5570" s="337">
        <f t="shared" si="259"/>
        <v>15.790596883758806</v>
      </c>
      <c r="M5570" s="337">
        <f t="shared" si="260"/>
        <v>0.4</v>
      </c>
    </row>
    <row r="5571" spans="1:13">
      <c r="A5571" s="334" t="s">
        <v>1175</v>
      </c>
      <c r="B5571" s="334" t="s">
        <v>79</v>
      </c>
      <c r="C5571" s="334" t="s">
        <v>52</v>
      </c>
      <c r="D5571" s="334" t="s">
        <v>1537</v>
      </c>
      <c r="E5571" s="334" t="s">
        <v>1041</v>
      </c>
      <c r="F5571" s="334" t="str">
        <f t="shared" si="261"/>
        <v>Dhaka FR Non-PNP</v>
      </c>
      <c r="G5571" s="338">
        <v>1861908</v>
      </c>
      <c r="H5571" s="336">
        <v>297961.0620134818</v>
      </c>
      <c r="I5571" s="336">
        <v>7447.6320000000005</v>
      </c>
      <c r="J5571" s="336"/>
      <c r="K5571" s="336"/>
      <c r="L5571" s="337">
        <f t="shared" ref="L5571:L5634" si="262">(H5571/G5571)*100</f>
        <v>16.002995959708095</v>
      </c>
      <c r="M5571" s="337">
        <f t="shared" ref="M5571:M5634" si="263">(I5571/G5571)*100</f>
        <v>0.4</v>
      </c>
    </row>
    <row r="5572" spans="1:13">
      <c r="A5572" s="334" t="s">
        <v>1223</v>
      </c>
      <c r="B5572" s="334" t="s">
        <v>79</v>
      </c>
      <c r="C5572" s="334" t="s">
        <v>52</v>
      </c>
      <c r="D5572" s="334" t="s">
        <v>1537</v>
      </c>
      <c r="E5572" s="334" t="s">
        <v>1041</v>
      </c>
      <c r="F5572" s="334" t="str">
        <f t="shared" ref="F5572:F5635" si="264">CONCATENATE(C5572," ",E5572," ",D5572)</f>
        <v>Dhaka FR Non-PNP</v>
      </c>
      <c r="G5572" s="338">
        <v>1847331</v>
      </c>
      <c r="H5572" s="336">
        <v>290356.19653977995</v>
      </c>
      <c r="I5572" s="336">
        <v>7389.3240000000005</v>
      </c>
      <c r="J5572" s="336"/>
      <c r="K5572" s="336"/>
      <c r="L5572" s="337">
        <f t="shared" si="262"/>
        <v>15.717605374444535</v>
      </c>
      <c r="M5572" s="337">
        <f t="shared" si="263"/>
        <v>0.4</v>
      </c>
    </row>
    <row r="5573" spans="1:13">
      <c r="A5573" s="334" t="s">
        <v>1234</v>
      </c>
      <c r="B5573" s="334" t="s">
        <v>908</v>
      </c>
      <c r="C5573" s="334" t="s">
        <v>131</v>
      </c>
      <c r="D5573" s="334" t="s">
        <v>1537</v>
      </c>
      <c r="E5573" s="334" t="s">
        <v>1041</v>
      </c>
      <c r="F5573" s="334" t="str">
        <f t="shared" si="264"/>
        <v>Sylhet FR Non-PNP</v>
      </c>
      <c r="G5573" s="338">
        <v>1588328</v>
      </c>
      <c r="H5573" s="336">
        <v>268556.40106175392</v>
      </c>
      <c r="I5573" s="336">
        <v>6353.3119999999999</v>
      </c>
      <c r="J5573" s="336"/>
      <c r="K5573" s="336"/>
      <c r="L5573" s="337">
        <f t="shared" si="262"/>
        <v>16.908119800302828</v>
      </c>
      <c r="M5573" s="337">
        <f t="shared" si="263"/>
        <v>0.4</v>
      </c>
    </row>
    <row r="5574" spans="1:13">
      <c r="A5574" s="334" t="s">
        <v>1066</v>
      </c>
      <c r="B5574" s="334" t="s">
        <v>18</v>
      </c>
      <c r="C5574" s="334" t="s">
        <v>18</v>
      </c>
      <c r="D5574" s="334" t="s">
        <v>1537</v>
      </c>
      <c r="E5574" s="334" t="s">
        <v>1041</v>
      </c>
      <c r="F5574" s="334" t="str">
        <f t="shared" si="264"/>
        <v>Mymensingh FR Non-PNP</v>
      </c>
      <c r="G5574" s="338">
        <v>942240</v>
      </c>
      <c r="H5574" s="336">
        <v>146439.67938754993</v>
      </c>
      <c r="I5574" s="336">
        <v>25355.968728940265</v>
      </c>
      <c r="J5574" s="336"/>
      <c r="K5574" s="336"/>
      <c r="L5574" s="337">
        <f t="shared" si="262"/>
        <v>15.541653866058533</v>
      </c>
      <c r="M5574" s="337">
        <f t="shared" si="263"/>
        <v>2.6910308126316296</v>
      </c>
    </row>
    <row r="5575" spans="1:13">
      <c r="A5575" s="334" t="s">
        <v>1075</v>
      </c>
      <c r="B5575" s="334" t="s">
        <v>103</v>
      </c>
      <c r="C5575" s="334" t="s">
        <v>52</v>
      </c>
      <c r="D5575" s="334" t="s">
        <v>1537</v>
      </c>
      <c r="E5575" s="334" t="s">
        <v>1041</v>
      </c>
      <c r="F5575" s="334" t="str">
        <f t="shared" si="264"/>
        <v>Dhaka FR Non-PNP</v>
      </c>
      <c r="G5575" s="338">
        <v>1053453</v>
      </c>
      <c r="H5575" s="336">
        <v>178156.23978194484</v>
      </c>
      <c r="I5575" s="336">
        <v>11504.876603471213</v>
      </c>
      <c r="J5575" s="336"/>
      <c r="K5575" s="336"/>
      <c r="L5575" s="337">
        <f t="shared" si="262"/>
        <v>16.911645776503065</v>
      </c>
      <c r="M5575" s="337">
        <f t="shared" si="263"/>
        <v>1.0921110484730894</v>
      </c>
    </row>
    <row r="5576" spans="1:13">
      <c r="A5576" s="334" t="s">
        <v>1085</v>
      </c>
      <c r="B5576" s="334" t="s">
        <v>908</v>
      </c>
      <c r="C5576" s="334" t="s">
        <v>131</v>
      </c>
      <c r="D5576" s="334" t="s">
        <v>1537</v>
      </c>
      <c r="E5576" s="334" t="s">
        <v>1041</v>
      </c>
      <c r="F5576" s="334" t="str">
        <f t="shared" si="264"/>
        <v>Sylhet FR Non-PNP</v>
      </c>
      <c r="G5576" s="338">
        <v>1513359</v>
      </c>
      <c r="H5576" s="336">
        <v>226522.85407627991</v>
      </c>
      <c r="I5576" s="336">
        <v>6053.4359999999997</v>
      </c>
      <c r="J5576" s="336"/>
      <c r="K5576" s="336"/>
      <c r="L5576" s="337">
        <f t="shared" si="262"/>
        <v>14.968216667445061</v>
      </c>
      <c r="M5576" s="337">
        <f t="shared" si="263"/>
        <v>0.4</v>
      </c>
    </row>
    <row r="5577" spans="1:13">
      <c r="A5577" s="334" t="s">
        <v>1076</v>
      </c>
      <c r="B5577" s="334" t="s">
        <v>52</v>
      </c>
      <c r="C5577" s="334" t="s">
        <v>52</v>
      </c>
      <c r="D5577" s="334" t="s">
        <v>1537</v>
      </c>
      <c r="E5577" s="334" t="s">
        <v>1041</v>
      </c>
      <c r="F5577" s="334" t="str">
        <f t="shared" si="264"/>
        <v>Dhaka FR Non-PNP</v>
      </c>
      <c r="G5577" s="338">
        <v>1720827</v>
      </c>
      <c r="H5577" s="336">
        <v>276678.07756060536</v>
      </c>
      <c r="I5577" s="336">
        <v>-2.1827872842550278E-11</v>
      </c>
      <c r="J5577" s="336"/>
      <c r="K5577" s="336"/>
      <c r="L5577" s="337">
        <f t="shared" si="262"/>
        <v>16.078204117009168</v>
      </c>
      <c r="M5577" s="337">
        <f t="shared" si="263"/>
        <v>-1.2684524849127935E-15</v>
      </c>
    </row>
    <row r="5578" spans="1:13">
      <c r="A5578" s="334" t="s">
        <v>1253</v>
      </c>
      <c r="B5578" s="334" t="s">
        <v>52</v>
      </c>
      <c r="C5578" s="334" t="s">
        <v>52</v>
      </c>
      <c r="D5578" s="334" t="s">
        <v>1537</v>
      </c>
      <c r="E5578" s="334" t="s">
        <v>1041</v>
      </c>
      <c r="F5578" s="334" t="str">
        <f t="shared" si="264"/>
        <v>Dhaka FR Non-PNP</v>
      </c>
      <c r="G5578" s="338">
        <v>2247084</v>
      </c>
      <c r="H5578" s="336">
        <v>396797.05255414534</v>
      </c>
      <c r="I5578" s="336">
        <v>8988.3359999999993</v>
      </c>
      <c r="J5578" s="336"/>
      <c r="K5578" s="336"/>
      <c r="L5578" s="337">
        <f t="shared" si="262"/>
        <v>17.658309727368685</v>
      </c>
      <c r="M5578" s="337">
        <f t="shared" si="263"/>
        <v>0.4</v>
      </c>
    </row>
    <row r="5579" spans="1:13">
      <c r="A5579" s="334" t="s">
        <v>1199</v>
      </c>
      <c r="B5579" s="334" t="s">
        <v>52</v>
      </c>
      <c r="C5579" s="334" t="s">
        <v>52</v>
      </c>
      <c r="D5579" s="334" t="s">
        <v>1537</v>
      </c>
      <c r="E5579" s="334" t="s">
        <v>1041</v>
      </c>
      <c r="F5579" s="334" t="str">
        <f t="shared" si="264"/>
        <v>Dhaka FR Non-PNP</v>
      </c>
      <c r="G5579" s="338">
        <v>2036555</v>
      </c>
      <c r="H5579" s="336">
        <v>326842.65815111517</v>
      </c>
      <c r="I5579" s="336">
        <v>8146.22</v>
      </c>
      <c r="J5579" s="336"/>
      <c r="K5579" s="336"/>
      <c r="L5579" s="337">
        <f t="shared" si="262"/>
        <v>16.048800948224585</v>
      </c>
      <c r="M5579" s="337">
        <f t="shared" si="263"/>
        <v>0.4</v>
      </c>
    </row>
    <row r="5580" spans="1:13">
      <c r="A5580" s="334" t="s">
        <v>1212</v>
      </c>
      <c r="B5580" s="334" t="s">
        <v>325</v>
      </c>
      <c r="C5580" s="334" t="s">
        <v>389</v>
      </c>
      <c r="D5580" s="334" t="s">
        <v>1537</v>
      </c>
      <c r="E5580" s="334" t="s">
        <v>1041</v>
      </c>
      <c r="F5580" s="334" t="str">
        <f t="shared" si="264"/>
        <v>Rangpur FR Non-PNP</v>
      </c>
      <c r="G5580" s="338">
        <v>1136021</v>
      </c>
      <c r="H5580" s="336">
        <v>176271.64938242579</v>
      </c>
      <c r="I5580" s="336">
        <v>4544.0839999999998</v>
      </c>
      <c r="J5580" s="336"/>
      <c r="K5580" s="336"/>
      <c r="L5580" s="337">
        <f t="shared" si="262"/>
        <v>15.516583705972495</v>
      </c>
      <c r="M5580" s="337">
        <f t="shared" si="263"/>
        <v>0.4</v>
      </c>
    </row>
    <row r="5581" spans="1:13">
      <c r="A5581" s="334" t="s">
        <v>1103</v>
      </c>
      <c r="B5581" s="334" t="s">
        <v>52</v>
      </c>
      <c r="C5581" s="334" t="s">
        <v>52</v>
      </c>
      <c r="D5581" s="334" t="s">
        <v>1537</v>
      </c>
      <c r="E5581" s="334" t="s">
        <v>1041</v>
      </c>
      <c r="F5581" s="334" t="str">
        <f t="shared" si="264"/>
        <v>Dhaka FR Non-PNP</v>
      </c>
      <c r="G5581" s="338">
        <v>1640400</v>
      </c>
      <c r="H5581" s="336">
        <v>246400.93243229657</v>
      </c>
      <c r="I5581" s="336">
        <v>6561.6</v>
      </c>
      <c r="J5581" s="336"/>
      <c r="K5581" s="336"/>
      <c r="L5581" s="337">
        <f t="shared" si="262"/>
        <v>15.020783493800083</v>
      </c>
      <c r="M5581" s="337">
        <f t="shared" si="263"/>
        <v>0.4</v>
      </c>
    </row>
    <row r="5582" spans="1:13">
      <c r="A5582" s="334" t="s">
        <v>1141</v>
      </c>
      <c r="B5582" s="334" t="s">
        <v>52</v>
      </c>
      <c r="C5582" s="334" t="s">
        <v>52</v>
      </c>
      <c r="D5582" s="334" t="s">
        <v>1537</v>
      </c>
      <c r="E5582" s="334" t="s">
        <v>1041</v>
      </c>
      <c r="F5582" s="334" t="str">
        <f t="shared" si="264"/>
        <v>Dhaka FR Non-PNP</v>
      </c>
      <c r="G5582" s="338">
        <v>1500267</v>
      </c>
      <c r="H5582" s="336">
        <v>239151.28247534888</v>
      </c>
      <c r="I5582" s="336">
        <v>6001.0680000000002</v>
      </c>
      <c r="J5582" s="336"/>
      <c r="K5582" s="336"/>
      <c r="L5582" s="337">
        <f t="shared" si="262"/>
        <v>15.940581408199266</v>
      </c>
      <c r="M5582" s="337">
        <f t="shared" si="263"/>
        <v>0.4</v>
      </c>
    </row>
    <row r="5583" spans="1:13">
      <c r="A5583" s="334" t="s">
        <v>1091</v>
      </c>
      <c r="B5583" s="334" t="s">
        <v>195</v>
      </c>
      <c r="C5583" s="334" t="s">
        <v>195</v>
      </c>
      <c r="D5583" s="334" t="s">
        <v>1537</v>
      </c>
      <c r="E5583" s="334" t="s">
        <v>1041</v>
      </c>
      <c r="F5583" s="334" t="str">
        <f t="shared" si="264"/>
        <v>Chattogram FR Non-PNP</v>
      </c>
      <c r="G5583" s="338">
        <v>1542384</v>
      </c>
      <c r="H5583" s="336">
        <v>210722.3174207994</v>
      </c>
      <c r="I5583" s="336">
        <v>52119</v>
      </c>
      <c r="J5583" s="336"/>
      <c r="K5583" s="336"/>
      <c r="L5583" s="337">
        <f t="shared" si="262"/>
        <v>13.662117697071508</v>
      </c>
      <c r="M5583" s="337">
        <f t="shared" si="263"/>
        <v>3.3791195966763139</v>
      </c>
    </row>
    <row r="5584" spans="1:13">
      <c r="A5584" s="334" t="s">
        <v>1216</v>
      </c>
      <c r="B5584" s="334" t="s">
        <v>1139</v>
      </c>
      <c r="C5584" s="334" t="s">
        <v>189</v>
      </c>
      <c r="D5584" s="334" t="s">
        <v>1537</v>
      </c>
      <c r="E5584" s="334" t="s">
        <v>1041</v>
      </c>
      <c r="F5584" s="334" t="str">
        <f t="shared" si="264"/>
        <v>Barishal FR Non-PNP</v>
      </c>
      <c r="G5584" s="338">
        <v>2013110</v>
      </c>
      <c r="H5584" s="336">
        <v>313303.17985652713</v>
      </c>
      <c r="I5584" s="336">
        <v>8052.4400000000005</v>
      </c>
      <c r="J5584" s="336"/>
      <c r="K5584" s="336"/>
      <c r="L5584" s="337">
        <f t="shared" si="262"/>
        <v>15.563142593128401</v>
      </c>
      <c r="M5584" s="337">
        <f t="shared" si="263"/>
        <v>0.4</v>
      </c>
    </row>
    <row r="5585" spans="1:13">
      <c r="A5585" s="334" t="s">
        <v>1194</v>
      </c>
      <c r="B5585" s="334" t="s">
        <v>1139</v>
      </c>
      <c r="C5585" s="334" t="s">
        <v>189</v>
      </c>
      <c r="D5585" s="334" t="s">
        <v>1537</v>
      </c>
      <c r="E5585" s="334" t="s">
        <v>1041</v>
      </c>
      <c r="F5585" s="334" t="str">
        <f t="shared" si="264"/>
        <v>Barishal FR Non-PNP</v>
      </c>
      <c r="G5585" s="338">
        <v>1043537</v>
      </c>
      <c r="H5585" s="336">
        <v>170917.02485495067</v>
      </c>
      <c r="I5585" s="336">
        <v>4174.1480000000001</v>
      </c>
      <c r="J5585" s="336"/>
      <c r="K5585" s="336"/>
      <c r="L5585" s="337">
        <f t="shared" si="262"/>
        <v>16.37862623509762</v>
      </c>
      <c r="M5585" s="337">
        <f t="shared" si="263"/>
        <v>0.4</v>
      </c>
    </row>
    <row r="5586" spans="1:13">
      <c r="A5586" s="334" t="s">
        <v>1192</v>
      </c>
      <c r="B5586" s="334" t="s">
        <v>1163</v>
      </c>
      <c r="C5586" s="334" t="s">
        <v>159</v>
      </c>
      <c r="D5586" s="334" t="s">
        <v>1537</v>
      </c>
      <c r="E5586" s="334" t="s">
        <v>1041</v>
      </c>
      <c r="F5586" s="334" t="str">
        <f t="shared" si="264"/>
        <v>Khulna FR Non-PNP</v>
      </c>
      <c r="G5586" s="338">
        <v>786661</v>
      </c>
      <c r="H5586" s="336">
        <v>118976.76205713092</v>
      </c>
      <c r="I5586" s="336">
        <v>3146.6440000000002</v>
      </c>
      <c r="J5586" s="336"/>
      <c r="K5586" s="336"/>
      <c r="L5586" s="337">
        <f t="shared" si="262"/>
        <v>15.124273614318101</v>
      </c>
      <c r="M5586" s="337">
        <f t="shared" si="263"/>
        <v>0.4</v>
      </c>
    </row>
    <row r="5587" spans="1:13">
      <c r="A5587" s="334" t="s">
        <v>1074</v>
      </c>
      <c r="B5587" s="334" t="s">
        <v>189</v>
      </c>
      <c r="C5587" s="334" t="s">
        <v>189</v>
      </c>
      <c r="D5587" s="334" t="s">
        <v>1537</v>
      </c>
      <c r="E5587" s="334" t="s">
        <v>1041</v>
      </c>
      <c r="F5587" s="334" t="str">
        <f t="shared" si="264"/>
        <v>Barishal FR Non-PNP</v>
      </c>
      <c r="G5587" s="338">
        <v>1744341</v>
      </c>
      <c r="H5587" s="336">
        <v>286756.2735415746</v>
      </c>
      <c r="I5587" s="336">
        <v>6977.3640000000005</v>
      </c>
      <c r="J5587" s="336"/>
      <c r="K5587" s="336"/>
      <c r="L5587" s="337">
        <f t="shared" si="262"/>
        <v>16.439232554963425</v>
      </c>
      <c r="M5587" s="337">
        <f t="shared" si="263"/>
        <v>0.4</v>
      </c>
    </row>
    <row r="5588" spans="1:13">
      <c r="A5588" s="334" t="s">
        <v>1134</v>
      </c>
      <c r="B5588" s="334" t="s">
        <v>170</v>
      </c>
      <c r="C5588" s="334" t="s">
        <v>195</v>
      </c>
      <c r="D5588" s="334" t="s">
        <v>1537</v>
      </c>
      <c r="E5588" s="334" t="s">
        <v>1041</v>
      </c>
      <c r="F5588" s="334" t="str">
        <f t="shared" si="264"/>
        <v>Chattogram FR Non-PNP</v>
      </c>
      <c r="G5588" s="338">
        <v>2716952</v>
      </c>
      <c r="H5588" s="336">
        <v>453261.79126105213</v>
      </c>
      <c r="I5588" s="336">
        <v>10867.808000000001</v>
      </c>
      <c r="J5588" s="336"/>
      <c r="K5588" s="336"/>
      <c r="L5588" s="337">
        <f t="shared" si="262"/>
        <v>16.68273091541743</v>
      </c>
      <c r="M5588" s="337">
        <f t="shared" si="263"/>
        <v>0.4</v>
      </c>
    </row>
    <row r="5589" spans="1:13">
      <c r="A5589" s="334" t="s">
        <v>1174</v>
      </c>
      <c r="B5589" s="334" t="s">
        <v>52</v>
      </c>
      <c r="C5589" s="334" t="s">
        <v>52</v>
      </c>
      <c r="D5589" s="334" t="s">
        <v>1537</v>
      </c>
      <c r="E5589" s="334" t="s">
        <v>1041</v>
      </c>
      <c r="F5589" s="334" t="str">
        <f t="shared" si="264"/>
        <v>Dhaka FR Non-PNP</v>
      </c>
      <c r="G5589" s="338">
        <v>2139880</v>
      </c>
      <c r="H5589" s="336">
        <v>365791.24888861633</v>
      </c>
      <c r="I5589" s="336">
        <v>8559.52</v>
      </c>
      <c r="J5589" s="336"/>
      <c r="K5589" s="336"/>
      <c r="L5589" s="337">
        <f t="shared" si="262"/>
        <v>17.094007555966517</v>
      </c>
      <c r="M5589" s="337">
        <f t="shared" si="263"/>
        <v>0.4</v>
      </c>
    </row>
    <row r="5590" spans="1:13">
      <c r="A5590" s="334" t="s">
        <v>1237</v>
      </c>
      <c r="B5590" s="334" t="s">
        <v>1150</v>
      </c>
      <c r="C5590" s="334" t="s">
        <v>389</v>
      </c>
      <c r="D5590" s="334" t="s">
        <v>1537</v>
      </c>
      <c r="E5590" s="334" t="s">
        <v>1041</v>
      </c>
      <c r="F5590" s="334" t="str">
        <f t="shared" si="264"/>
        <v>Rangpur FR Non-PNP</v>
      </c>
      <c r="G5590" s="338">
        <v>1356690</v>
      </c>
      <c r="H5590" s="336">
        <v>210729.95214428494</v>
      </c>
      <c r="I5590" s="336">
        <v>13028.612237910391</v>
      </c>
      <c r="J5590" s="336"/>
      <c r="K5590" s="336"/>
      <c r="L5590" s="337">
        <f t="shared" si="262"/>
        <v>15.532653159106719</v>
      </c>
      <c r="M5590" s="337">
        <f t="shared" si="263"/>
        <v>0.96032345177677958</v>
      </c>
    </row>
    <row r="5591" spans="1:13">
      <c r="A5591" s="334" t="s">
        <v>1197</v>
      </c>
      <c r="B5591" s="334" t="s">
        <v>153</v>
      </c>
      <c r="C5591" s="334" t="s">
        <v>18</v>
      </c>
      <c r="D5591" s="334" t="s">
        <v>1537</v>
      </c>
      <c r="E5591" s="334" t="s">
        <v>1041</v>
      </c>
      <c r="F5591" s="334" t="str">
        <f t="shared" si="264"/>
        <v>Mymensingh FR Non-PNP</v>
      </c>
      <c r="G5591" s="338">
        <v>1016545</v>
      </c>
      <c r="H5591" s="336">
        <v>158123.39494988197</v>
      </c>
      <c r="I5591" s="336">
        <v>4066.1800000000003</v>
      </c>
      <c r="J5591" s="336"/>
      <c r="K5591" s="336"/>
      <c r="L5591" s="337">
        <f t="shared" si="262"/>
        <v>15.554982312625803</v>
      </c>
      <c r="M5591" s="337">
        <f t="shared" si="263"/>
        <v>0.4</v>
      </c>
    </row>
    <row r="5592" spans="1:13">
      <c r="A5592" s="334" t="s">
        <v>1127</v>
      </c>
      <c r="B5592" s="334" t="s">
        <v>52</v>
      </c>
      <c r="C5592" s="334" t="s">
        <v>52</v>
      </c>
      <c r="D5592" s="334" t="s">
        <v>1537</v>
      </c>
      <c r="E5592" s="334" t="s">
        <v>1041</v>
      </c>
      <c r="F5592" s="334" t="str">
        <f t="shared" si="264"/>
        <v>Dhaka FR Non-PNP</v>
      </c>
      <c r="G5592" s="338">
        <v>1168565</v>
      </c>
      <c r="H5592" s="336">
        <v>182807.07720006045</v>
      </c>
      <c r="I5592" s="336">
        <v>4674.26</v>
      </c>
      <c r="J5592" s="336"/>
      <c r="K5592" s="336"/>
      <c r="L5592" s="337">
        <f t="shared" si="262"/>
        <v>15.643723472811564</v>
      </c>
      <c r="M5592" s="337">
        <f t="shared" si="263"/>
        <v>0.4</v>
      </c>
    </row>
    <row r="5593" spans="1:13">
      <c r="A5593" s="334" t="s">
        <v>1055</v>
      </c>
      <c r="B5593" s="334" t="s">
        <v>211</v>
      </c>
      <c r="C5593" s="334" t="s">
        <v>189</v>
      </c>
      <c r="D5593" s="334" t="s">
        <v>1537</v>
      </c>
      <c r="E5593" s="334" t="s">
        <v>1041</v>
      </c>
      <c r="F5593" s="334" t="str">
        <f t="shared" si="264"/>
        <v>Barishal FR Non-PNP</v>
      </c>
      <c r="G5593" s="338">
        <v>1247830</v>
      </c>
      <c r="H5593" s="336">
        <v>211734.03509045392</v>
      </c>
      <c r="I5593" s="336">
        <v>0</v>
      </c>
      <c r="J5593" s="336"/>
      <c r="K5593" s="336"/>
      <c r="L5593" s="337">
        <f t="shared" si="262"/>
        <v>16.968179566964565</v>
      </c>
      <c r="M5593" s="337">
        <f t="shared" si="263"/>
        <v>0</v>
      </c>
    </row>
    <row r="5594" spans="1:13">
      <c r="A5594" s="334" t="s">
        <v>1063</v>
      </c>
      <c r="B5594" s="334" t="s">
        <v>195</v>
      </c>
      <c r="C5594" s="334" t="s">
        <v>195</v>
      </c>
      <c r="D5594" s="334" t="s">
        <v>1537</v>
      </c>
      <c r="E5594" s="334" t="s">
        <v>1041</v>
      </c>
      <c r="F5594" s="334" t="str">
        <f t="shared" si="264"/>
        <v>Chattogram FR Non-PNP</v>
      </c>
      <c r="G5594" s="338">
        <v>1811864</v>
      </c>
      <c r="H5594" s="336">
        <v>295351.76482536248</v>
      </c>
      <c r="I5594" s="336">
        <v>104064</v>
      </c>
      <c r="J5594" s="336"/>
      <c r="K5594" s="336"/>
      <c r="L5594" s="337">
        <f t="shared" si="262"/>
        <v>16.300989744559331</v>
      </c>
      <c r="M5594" s="337">
        <f t="shared" si="263"/>
        <v>5.7434774353925011</v>
      </c>
    </row>
    <row r="5595" spans="1:13">
      <c r="A5595" s="334" t="s">
        <v>1104</v>
      </c>
      <c r="B5595" s="334" t="s">
        <v>236</v>
      </c>
      <c r="C5595" s="334" t="s">
        <v>107</v>
      </c>
      <c r="D5595" s="334" t="s">
        <v>1537</v>
      </c>
      <c r="E5595" s="334" t="s">
        <v>1041</v>
      </c>
      <c r="F5595" s="334" t="str">
        <f t="shared" si="264"/>
        <v>Rajshahi FR Non-PNP</v>
      </c>
      <c r="G5595" s="338">
        <v>789181</v>
      </c>
      <c r="H5595" s="336">
        <v>99635.150939827712</v>
      </c>
      <c r="I5595" s="336">
        <v>3156.7240000000002</v>
      </c>
      <c r="J5595" s="336"/>
      <c r="K5595" s="336"/>
      <c r="L5595" s="337">
        <f t="shared" si="262"/>
        <v>12.625133010022759</v>
      </c>
      <c r="M5595" s="337">
        <f t="shared" si="263"/>
        <v>0.4</v>
      </c>
    </row>
    <row r="5596" spans="1:13">
      <c r="A5596" s="334" t="s">
        <v>1116</v>
      </c>
      <c r="B5596" s="334" t="s">
        <v>79</v>
      </c>
      <c r="C5596" s="334" t="s">
        <v>52</v>
      </c>
      <c r="D5596" s="334" t="s">
        <v>1537</v>
      </c>
      <c r="E5596" s="334" t="s">
        <v>1041</v>
      </c>
      <c r="F5596" s="334" t="str">
        <f t="shared" si="264"/>
        <v>Dhaka FR Non-PNP</v>
      </c>
      <c r="G5596" s="338">
        <v>1451681</v>
      </c>
      <c r="H5596" s="336">
        <v>247441.54624907285</v>
      </c>
      <c r="I5596" s="336">
        <v>5806.7240000000002</v>
      </c>
      <c r="J5596" s="336"/>
      <c r="K5596" s="336"/>
      <c r="L5596" s="337">
        <f t="shared" si="262"/>
        <v>17.045173578015614</v>
      </c>
      <c r="M5596" s="337">
        <f t="shared" si="263"/>
        <v>0.4</v>
      </c>
    </row>
    <row r="5597" spans="1:13">
      <c r="A5597" s="334" t="s">
        <v>1073</v>
      </c>
      <c r="B5597" s="334" t="s">
        <v>195</v>
      </c>
      <c r="C5597" s="334" t="s">
        <v>195</v>
      </c>
      <c r="D5597" s="334" t="s">
        <v>1537</v>
      </c>
      <c r="E5597" s="334" t="s">
        <v>1041</v>
      </c>
      <c r="F5597" s="334" t="str">
        <f t="shared" si="264"/>
        <v>Chattogram FR Non-PNP</v>
      </c>
      <c r="G5597" s="338">
        <v>803997</v>
      </c>
      <c r="H5597" s="336">
        <v>98338.393091384016</v>
      </c>
      <c r="I5597" s="336">
        <v>3215.9880000000003</v>
      </c>
      <c r="J5597" s="336"/>
      <c r="K5597" s="336"/>
      <c r="L5597" s="337">
        <f t="shared" si="262"/>
        <v>12.231189058091513</v>
      </c>
      <c r="M5597" s="337">
        <f t="shared" si="263"/>
        <v>0.4</v>
      </c>
    </row>
    <row r="5598" spans="1:13">
      <c r="A5598" s="334" t="s">
        <v>1052</v>
      </c>
      <c r="B5598" s="334" t="s">
        <v>52</v>
      </c>
      <c r="C5598" s="334" t="s">
        <v>52</v>
      </c>
      <c r="D5598" s="334" t="s">
        <v>1537</v>
      </c>
      <c r="E5598" s="334" t="s">
        <v>1041</v>
      </c>
      <c r="F5598" s="334" t="str">
        <f t="shared" si="264"/>
        <v>Dhaka FR Non-PNP</v>
      </c>
      <c r="G5598" s="338">
        <v>1876490</v>
      </c>
      <c r="H5598" s="336">
        <v>283974.98234699981</v>
      </c>
      <c r="I5598" s="336">
        <v>7505.96</v>
      </c>
      <c r="J5598" s="336"/>
      <c r="K5598" s="336"/>
      <c r="L5598" s="337">
        <f t="shared" si="262"/>
        <v>15.133306457641652</v>
      </c>
      <c r="M5598" s="337">
        <f t="shared" si="263"/>
        <v>0.4</v>
      </c>
    </row>
    <row r="5599" spans="1:13">
      <c r="A5599" s="334" t="s">
        <v>1217</v>
      </c>
      <c r="B5599" s="334" t="s">
        <v>206</v>
      </c>
      <c r="C5599" s="334" t="s">
        <v>52</v>
      </c>
      <c r="D5599" s="334" t="s">
        <v>1537</v>
      </c>
      <c r="E5599" s="334" t="s">
        <v>1041</v>
      </c>
      <c r="F5599" s="334" t="str">
        <f t="shared" si="264"/>
        <v>Dhaka FR Non-PNP</v>
      </c>
      <c r="G5599" s="338">
        <v>1453094</v>
      </c>
      <c r="H5599" s="336">
        <v>241798.39874815682</v>
      </c>
      <c r="I5599" s="336">
        <v>5812.3760000000002</v>
      </c>
      <c r="J5599" s="336"/>
      <c r="K5599" s="336"/>
      <c r="L5599" s="337">
        <f t="shared" si="262"/>
        <v>16.6402447982138</v>
      </c>
      <c r="M5599" s="337">
        <f t="shared" si="263"/>
        <v>0.4</v>
      </c>
    </row>
    <row r="5600" spans="1:13">
      <c r="A5600" s="334" t="s">
        <v>1143</v>
      </c>
      <c r="B5600" s="334" t="s">
        <v>79</v>
      </c>
      <c r="C5600" s="334" t="s">
        <v>52</v>
      </c>
      <c r="D5600" s="334" t="s">
        <v>1537</v>
      </c>
      <c r="E5600" s="334" t="s">
        <v>1041</v>
      </c>
      <c r="F5600" s="334" t="str">
        <f t="shared" si="264"/>
        <v>Dhaka FR Non-PNP</v>
      </c>
      <c r="G5600" s="338">
        <v>2372657</v>
      </c>
      <c r="H5600" s="336">
        <v>364257.6385535103</v>
      </c>
      <c r="I5600" s="336">
        <v>9490.6280000000006</v>
      </c>
      <c r="J5600" s="336"/>
      <c r="K5600" s="336"/>
      <c r="L5600" s="337">
        <f t="shared" si="262"/>
        <v>15.352309185588576</v>
      </c>
      <c r="M5600" s="337">
        <f t="shared" si="263"/>
        <v>0.4</v>
      </c>
    </row>
    <row r="5601" spans="1:13">
      <c r="A5601" s="334" t="s">
        <v>1118</v>
      </c>
      <c r="B5601" s="334" t="s">
        <v>48</v>
      </c>
      <c r="C5601" s="334" t="s">
        <v>18</v>
      </c>
      <c r="D5601" s="334" t="s">
        <v>1537</v>
      </c>
      <c r="E5601" s="334" t="s">
        <v>1041</v>
      </c>
      <c r="F5601" s="334" t="str">
        <f t="shared" si="264"/>
        <v>Mymensingh FR Non-PNP</v>
      </c>
      <c r="G5601" s="338">
        <v>1324484</v>
      </c>
      <c r="H5601" s="336">
        <v>210494.67794628988</v>
      </c>
      <c r="I5601" s="336">
        <v>1831.7583658675139</v>
      </c>
      <c r="J5601" s="336"/>
      <c r="K5601" s="336"/>
      <c r="L5601" s="337">
        <f t="shared" si="262"/>
        <v>15.892579898759809</v>
      </c>
      <c r="M5601" s="337">
        <f t="shared" si="263"/>
        <v>0.13829977303368815</v>
      </c>
    </row>
    <row r="5602" spans="1:13">
      <c r="A5602" s="334" t="s">
        <v>1250</v>
      </c>
      <c r="B5602" s="334" t="s">
        <v>79</v>
      </c>
      <c r="C5602" s="334" t="s">
        <v>52</v>
      </c>
      <c r="D5602" s="334" t="s">
        <v>1537</v>
      </c>
      <c r="E5602" s="334" t="s">
        <v>1041</v>
      </c>
      <c r="F5602" s="334" t="str">
        <f t="shared" si="264"/>
        <v>Dhaka FR Non-PNP</v>
      </c>
      <c r="G5602" s="338">
        <v>2088156</v>
      </c>
      <c r="H5602" s="336">
        <v>343837.8388230108</v>
      </c>
      <c r="I5602" s="336">
        <v>8352.6239999999998</v>
      </c>
      <c r="J5602" s="336"/>
      <c r="K5602" s="336"/>
      <c r="L5602" s="337">
        <f t="shared" si="262"/>
        <v>16.46609921974272</v>
      </c>
      <c r="M5602" s="337">
        <f t="shared" si="263"/>
        <v>0.4</v>
      </c>
    </row>
    <row r="5603" spans="1:13">
      <c r="A5603" s="334" t="s">
        <v>1196</v>
      </c>
      <c r="B5603" s="334" t="s">
        <v>52</v>
      </c>
      <c r="C5603" s="334" t="s">
        <v>52</v>
      </c>
      <c r="D5603" s="334" t="s">
        <v>1537</v>
      </c>
      <c r="E5603" s="334" t="s">
        <v>1041</v>
      </c>
      <c r="F5603" s="334" t="str">
        <f t="shared" si="264"/>
        <v>Dhaka FR Non-PNP</v>
      </c>
      <c r="G5603" s="338">
        <v>1377130</v>
      </c>
      <c r="H5603" s="336">
        <v>228105.15391997239</v>
      </c>
      <c r="I5603" s="336">
        <v>5508.52</v>
      </c>
      <c r="J5603" s="336"/>
      <c r="K5603" s="336"/>
      <c r="L5603" s="337">
        <f t="shared" si="262"/>
        <v>16.563806896950354</v>
      </c>
      <c r="M5603" s="337">
        <f t="shared" si="263"/>
        <v>0.4</v>
      </c>
    </row>
    <row r="5604" spans="1:13">
      <c r="A5604" s="334" t="s">
        <v>1065</v>
      </c>
      <c r="B5604" s="334" t="s">
        <v>79</v>
      </c>
      <c r="C5604" s="334" t="s">
        <v>52</v>
      </c>
      <c r="D5604" s="334" t="s">
        <v>1537</v>
      </c>
      <c r="E5604" s="334" t="s">
        <v>1041</v>
      </c>
      <c r="F5604" s="334" t="str">
        <f t="shared" si="264"/>
        <v>Dhaka FR Non-PNP</v>
      </c>
      <c r="G5604" s="338">
        <v>1565310</v>
      </c>
      <c r="H5604" s="336">
        <v>242513.06295605507</v>
      </c>
      <c r="I5604" s="336">
        <v>6261.24</v>
      </c>
      <c r="J5604" s="336"/>
      <c r="K5604" s="336"/>
      <c r="L5604" s="337">
        <f t="shared" si="262"/>
        <v>15.492973465706797</v>
      </c>
      <c r="M5604" s="337">
        <f t="shared" si="263"/>
        <v>0.4</v>
      </c>
    </row>
    <row r="5605" spans="1:13">
      <c r="A5605" s="334" t="s">
        <v>1226</v>
      </c>
      <c r="B5605" s="334" t="s">
        <v>1150</v>
      </c>
      <c r="C5605" s="334" t="s">
        <v>389</v>
      </c>
      <c r="D5605" s="334" t="s">
        <v>1537</v>
      </c>
      <c r="E5605" s="334" t="s">
        <v>1041</v>
      </c>
      <c r="F5605" s="334" t="str">
        <f t="shared" si="264"/>
        <v>Rangpur FR Non-PNP</v>
      </c>
      <c r="G5605" s="338">
        <v>1124646</v>
      </c>
      <c r="H5605" s="336">
        <v>185301.97552763243</v>
      </c>
      <c r="I5605" s="336">
        <v>4498.5839999999998</v>
      </c>
      <c r="J5605" s="336"/>
      <c r="K5605" s="336"/>
      <c r="L5605" s="337">
        <f t="shared" si="262"/>
        <v>16.476471309872835</v>
      </c>
      <c r="M5605" s="337">
        <f t="shared" si="263"/>
        <v>0.4</v>
      </c>
    </row>
    <row r="5606" spans="1:13">
      <c r="A5606" s="334" t="s">
        <v>1215</v>
      </c>
      <c r="B5606" s="334" t="s">
        <v>173</v>
      </c>
      <c r="C5606" s="334" t="s">
        <v>52</v>
      </c>
      <c r="D5606" s="334" t="s">
        <v>1537</v>
      </c>
      <c r="E5606" s="334" t="s">
        <v>1041</v>
      </c>
      <c r="F5606" s="334" t="str">
        <f t="shared" si="264"/>
        <v>Dhaka FR Non-PNP</v>
      </c>
      <c r="G5606" s="338">
        <v>1513960</v>
      </c>
      <c r="H5606" s="336">
        <v>246511.48147288509</v>
      </c>
      <c r="I5606" s="336">
        <v>0</v>
      </c>
      <c r="J5606" s="336"/>
      <c r="K5606" s="336"/>
      <c r="L5606" s="337">
        <f t="shared" si="262"/>
        <v>16.282562384269404</v>
      </c>
      <c r="M5606" s="337">
        <f t="shared" si="263"/>
        <v>0</v>
      </c>
    </row>
    <row r="5607" spans="1:13">
      <c r="A5607" s="334" t="s">
        <v>1238</v>
      </c>
      <c r="B5607" s="334" t="s">
        <v>512</v>
      </c>
      <c r="C5607" s="334" t="s">
        <v>159</v>
      </c>
      <c r="D5607" s="334" t="s">
        <v>1537</v>
      </c>
      <c r="E5607" s="334" t="s">
        <v>1041</v>
      </c>
      <c r="F5607" s="334" t="str">
        <f t="shared" si="264"/>
        <v>Khulna FR Non-PNP</v>
      </c>
      <c r="G5607" s="338">
        <v>1347062</v>
      </c>
      <c r="H5607" s="336">
        <v>235333.2791593099</v>
      </c>
      <c r="I5607" s="336">
        <v>22148.507543555985</v>
      </c>
      <c r="J5607" s="336"/>
      <c r="K5607" s="336"/>
      <c r="L5607" s="337">
        <f t="shared" si="262"/>
        <v>17.470114898891804</v>
      </c>
      <c r="M5607" s="337">
        <f t="shared" si="263"/>
        <v>1.6442084732221667</v>
      </c>
    </row>
    <row r="5608" spans="1:13">
      <c r="A5608" s="334" t="s">
        <v>1113</v>
      </c>
      <c r="B5608" s="334" t="s">
        <v>162</v>
      </c>
      <c r="C5608" s="334" t="s">
        <v>195</v>
      </c>
      <c r="D5608" s="334" t="s">
        <v>1537</v>
      </c>
      <c r="E5608" s="334" t="s">
        <v>1041</v>
      </c>
      <c r="F5608" s="334" t="str">
        <f t="shared" si="264"/>
        <v>Chattogram FR Non-PNP</v>
      </c>
      <c r="G5608" s="338">
        <v>1507269</v>
      </c>
      <c r="H5608" s="336">
        <v>248456.41361586723</v>
      </c>
      <c r="I5608" s="336">
        <v>6029.076</v>
      </c>
      <c r="J5608" s="336"/>
      <c r="K5608" s="336"/>
      <c r="L5608" s="337">
        <f t="shared" si="262"/>
        <v>16.483880025122737</v>
      </c>
      <c r="M5608" s="337">
        <f t="shared" si="263"/>
        <v>0.4</v>
      </c>
    </row>
    <row r="5609" spans="1:13">
      <c r="A5609" s="334" t="s">
        <v>1089</v>
      </c>
      <c r="B5609" s="334" t="s">
        <v>52</v>
      </c>
      <c r="C5609" s="334" t="s">
        <v>52</v>
      </c>
      <c r="D5609" s="334" t="s">
        <v>1537</v>
      </c>
      <c r="E5609" s="334" t="s">
        <v>1041</v>
      </c>
      <c r="F5609" s="334" t="str">
        <f t="shared" si="264"/>
        <v>Dhaka FR Non-PNP</v>
      </c>
      <c r="G5609" s="338">
        <v>2183504</v>
      </c>
      <c r="H5609" s="336">
        <v>348943.11394228099</v>
      </c>
      <c r="I5609" s="336">
        <v>8734.0159999999996</v>
      </c>
      <c r="J5609" s="336"/>
      <c r="K5609" s="336"/>
      <c r="L5609" s="337">
        <f t="shared" si="262"/>
        <v>15.980878163826628</v>
      </c>
      <c r="M5609" s="337">
        <f t="shared" si="263"/>
        <v>0.4</v>
      </c>
    </row>
    <row r="5610" spans="1:13">
      <c r="A5610" s="334" t="s">
        <v>1246</v>
      </c>
      <c r="B5610" s="334" t="s">
        <v>52</v>
      </c>
      <c r="C5610" s="334" t="s">
        <v>52</v>
      </c>
      <c r="D5610" s="334" t="s">
        <v>1537</v>
      </c>
      <c r="E5610" s="334" t="s">
        <v>1041</v>
      </c>
      <c r="F5610" s="334" t="str">
        <f t="shared" si="264"/>
        <v>Dhaka FR Non-PNP</v>
      </c>
      <c r="G5610" s="338">
        <v>2936813</v>
      </c>
      <c r="H5610" s="336">
        <v>469606.47221748275</v>
      </c>
      <c r="I5610" s="336">
        <v>11747.252</v>
      </c>
      <c r="J5610" s="336"/>
      <c r="K5610" s="336"/>
      <c r="L5610" s="337">
        <f t="shared" si="262"/>
        <v>15.990343008474927</v>
      </c>
      <c r="M5610" s="337">
        <f t="shared" si="263"/>
        <v>0.4</v>
      </c>
    </row>
    <row r="5611" spans="1:13">
      <c r="A5611" s="334" t="s">
        <v>1047</v>
      </c>
      <c r="B5611" s="334" t="s">
        <v>351</v>
      </c>
      <c r="C5611" s="334" t="s">
        <v>389</v>
      </c>
      <c r="D5611" s="334" t="s">
        <v>1537</v>
      </c>
      <c r="E5611" s="334" t="s">
        <v>1041</v>
      </c>
      <c r="F5611" s="334" t="str">
        <f t="shared" si="264"/>
        <v>Rangpur FR Non-PNP</v>
      </c>
      <c r="G5611" s="338">
        <v>1433108</v>
      </c>
      <c r="H5611" s="336">
        <v>222706.44073898657</v>
      </c>
      <c r="I5611" s="336">
        <v>5732.4319999999998</v>
      </c>
      <c r="J5611" s="336"/>
      <c r="K5611" s="336"/>
      <c r="L5611" s="337">
        <f t="shared" si="262"/>
        <v>15.540101704755438</v>
      </c>
      <c r="M5611" s="337">
        <f t="shared" si="263"/>
        <v>0.4</v>
      </c>
    </row>
    <row r="5612" spans="1:13">
      <c r="A5612" s="334" t="s">
        <v>1220</v>
      </c>
      <c r="B5612" s="334" t="s">
        <v>52</v>
      </c>
      <c r="C5612" s="334" t="s">
        <v>52</v>
      </c>
      <c r="D5612" s="334" t="s">
        <v>1537</v>
      </c>
      <c r="E5612" s="334" t="s">
        <v>1041</v>
      </c>
      <c r="F5612" s="334" t="str">
        <f t="shared" si="264"/>
        <v>Dhaka FR Non-PNP</v>
      </c>
      <c r="G5612" s="338">
        <v>3279251</v>
      </c>
      <c r="H5612" s="336">
        <v>578491.26935319032</v>
      </c>
      <c r="I5612" s="336">
        <v>13117.004000000001</v>
      </c>
      <c r="J5612" s="336"/>
      <c r="K5612" s="336"/>
      <c r="L5612" s="337">
        <f t="shared" si="262"/>
        <v>17.640957320839128</v>
      </c>
      <c r="M5612" s="337">
        <f t="shared" si="263"/>
        <v>0.4</v>
      </c>
    </row>
    <row r="5613" spans="1:13">
      <c r="A5613" s="334" t="s">
        <v>1233</v>
      </c>
      <c r="B5613" s="334" t="s">
        <v>165</v>
      </c>
      <c r="C5613" s="334" t="s">
        <v>52</v>
      </c>
      <c r="D5613" s="334" t="s">
        <v>1537</v>
      </c>
      <c r="E5613" s="334" t="s">
        <v>1041</v>
      </c>
      <c r="F5613" s="334" t="str">
        <f t="shared" si="264"/>
        <v>Dhaka FR Non-PNP</v>
      </c>
      <c r="G5613" s="338">
        <v>1319317</v>
      </c>
      <c r="H5613" s="336">
        <v>187197.41195736363</v>
      </c>
      <c r="I5613" s="336">
        <v>5277.268</v>
      </c>
      <c r="J5613" s="336"/>
      <c r="K5613" s="336"/>
      <c r="L5613" s="337">
        <f t="shared" si="262"/>
        <v>14.188963831843571</v>
      </c>
      <c r="M5613" s="337">
        <f t="shared" si="263"/>
        <v>0.4</v>
      </c>
    </row>
    <row r="5614" spans="1:13">
      <c r="A5614" s="334" t="s">
        <v>1114</v>
      </c>
      <c r="B5614" s="334" t="s">
        <v>79</v>
      </c>
      <c r="C5614" s="334" t="s">
        <v>52</v>
      </c>
      <c r="D5614" s="334" t="s">
        <v>1537</v>
      </c>
      <c r="E5614" s="334" t="s">
        <v>1041</v>
      </c>
      <c r="F5614" s="334" t="str">
        <f t="shared" si="264"/>
        <v>Dhaka FR Non-PNP</v>
      </c>
      <c r="G5614" s="338">
        <v>1854748</v>
      </c>
      <c r="H5614" s="336">
        <v>303453.29466214153</v>
      </c>
      <c r="I5614" s="336">
        <v>7418.9920000000002</v>
      </c>
      <c r="J5614" s="336"/>
      <c r="K5614" s="336"/>
      <c r="L5614" s="337">
        <f t="shared" si="262"/>
        <v>16.360890787435356</v>
      </c>
      <c r="M5614" s="337">
        <f t="shared" si="263"/>
        <v>0.4</v>
      </c>
    </row>
    <row r="5615" spans="1:13">
      <c r="A5615" s="334" t="s">
        <v>1106</v>
      </c>
      <c r="B5615" s="334" t="s">
        <v>52</v>
      </c>
      <c r="C5615" s="334" t="s">
        <v>52</v>
      </c>
      <c r="D5615" s="334" t="s">
        <v>1537</v>
      </c>
      <c r="E5615" s="334" t="s">
        <v>1041</v>
      </c>
      <c r="F5615" s="334" t="str">
        <f t="shared" si="264"/>
        <v>Dhaka FR Non-PNP</v>
      </c>
      <c r="G5615" s="338">
        <v>1702376</v>
      </c>
      <c r="H5615" s="336">
        <v>266805.80467593303</v>
      </c>
      <c r="I5615" s="336">
        <v>7.2759576141834259E-12</v>
      </c>
      <c r="J5615" s="336"/>
      <c r="K5615" s="336"/>
      <c r="L5615" s="337">
        <f t="shared" si="262"/>
        <v>15.672554399024246</v>
      </c>
      <c r="M5615" s="337">
        <f t="shared" si="263"/>
        <v>4.2740015215107743E-16</v>
      </c>
    </row>
    <row r="5616" spans="1:13">
      <c r="A5616" s="334" t="s">
        <v>1282</v>
      </c>
      <c r="B5616" s="334" t="s">
        <v>1139</v>
      </c>
      <c r="C5616" s="334" t="s">
        <v>189</v>
      </c>
      <c r="D5616" s="334" t="s">
        <v>1537</v>
      </c>
      <c r="E5616" s="334" t="s">
        <v>1041</v>
      </c>
      <c r="F5616" s="334" t="str">
        <f t="shared" si="264"/>
        <v>Barishal FR Non-PNP</v>
      </c>
      <c r="G5616" s="338">
        <v>1203570</v>
      </c>
      <c r="H5616" s="336">
        <v>195166.54945876505</v>
      </c>
      <c r="I5616" s="336">
        <v>4814.28</v>
      </c>
      <c r="J5616" s="336"/>
      <c r="K5616" s="336"/>
      <c r="L5616" s="337">
        <f t="shared" si="262"/>
        <v>16.215637599704632</v>
      </c>
      <c r="M5616" s="337">
        <f t="shared" si="263"/>
        <v>0.4</v>
      </c>
    </row>
    <row r="5617" spans="1:13">
      <c r="A5617" s="334" t="s">
        <v>1137</v>
      </c>
      <c r="B5617" s="334" t="s">
        <v>211</v>
      </c>
      <c r="C5617" s="334" t="s">
        <v>189</v>
      </c>
      <c r="D5617" s="334" t="s">
        <v>1537</v>
      </c>
      <c r="E5617" s="334" t="s">
        <v>1041</v>
      </c>
      <c r="F5617" s="334" t="str">
        <f t="shared" si="264"/>
        <v>Barishal FR Non-PNP</v>
      </c>
      <c r="G5617" s="338">
        <v>1272804</v>
      </c>
      <c r="H5617" s="336">
        <v>205467.14004290782</v>
      </c>
      <c r="I5617" s="336">
        <v>0</v>
      </c>
      <c r="J5617" s="336"/>
      <c r="K5617" s="336"/>
      <c r="L5617" s="337">
        <f t="shared" si="262"/>
        <v>16.142873532995484</v>
      </c>
      <c r="M5617" s="337">
        <f t="shared" si="263"/>
        <v>0</v>
      </c>
    </row>
    <row r="5618" spans="1:13">
      <c r="A5618" s="334" t="s">
        <v>1147</v>
      </c>
      <c r="B5618" s="334" t="s">
        <v>323</v>
      </c>
      <c r="C5618" s="334" t="s">
        <v>389</v>
      </c>
      <c r="D5618" s="334" t="s">
        <v>1537</v>
      </c>
      <c r="E5618" s="334" t="s">
        <v>1041</v>
      </c>
      <c r="F5618" s="334" t="str">
        <f t="shared" si="264"/>
        <v>Rangpur FR Non-PNP</v>
      </c>
      <c r="G5618" s="338">
        <v>837603</v>
      </c>
      <c r="H5618" s="336">
        <v>146034.91036073805</v>
      </c>
      <c r="I5618" s="336">
        <v>3350.4120000000003</v>
      </c>
      <c r="J5618" s="336"/>
      <c r="K5618" s="336"/>
      <c r="L5618" s="337">
        <f t="shared" si="262"/>
        <v>17.43485999462013</v>
      </c>
      <c r="M5618" s="337">
        <f t="shared" si="263"/>
        <v>0.4</v>
      </c>
    </row>
    <row r="5619" spans="1:13">
      <c r="A5619" s="334" t="s">
        <v>1081</v>
      </c>
      <c r="B5619" s="334" t="s">
        <v>52</v>
      </c>
      <c r="C5619" s="334" t="s">
        <v>52</v>
      </c>
      <c r="D5619" s="334" t="s">
        <v>1537</v>
      </c>
      <c r="E5619" s="334" t="s">
        <v>1041</v>
      </c>
      <c r="F5619" s="334" t="str">
        <f t="shared" si="264"/>
        <v>Dhaka FR Non-PNP</v>
      </c>
      <c r="G5619" s="338">
        <v>1173880</v>
      </c>
      <c r="H5619" s="336">
        <v>208572.84164230115</v>
      </c>
      <c r="I5619" s="336">
        <v>4695.5200000000004</v>
      </c>
      <c r="J5619" s="336"/>
      <c r="K5619" s="336"/>
      <c r="L5619" s="337">
        <f t="shared" si="262"/>
        <v>17.767816271024394</v>
      </c>
      <c r="M5619" s="337">
        <f t="shared" si="263"/>
        <v>0.4</v>
      </c>
    </row>
    <row r="5620" spans="1:13">
      <c r="A5620" s="334" t="s">
        <v>1128</v>
      </c>
      <c r="B5620" s="334" t="s">
        <v>162</v>
      </c>
      <c r="C5620" s="334" t="s">
        <v>195</v>
      </c>
      <c r="D5620" s="334" t="s">
        <v>1537</v>
      </c>
      <c r="E5620" s="334" t="s">
        <v>1041</v>
      </c>
      <c r="F5620" s="334" t="str">
        <f t="shared" si="264"/>
        <v>Chattogram FR Non-PNP</v>
      </c>
      <c r="G5620" s="338">
        <v>1125475</v>
      </c>
      <c r="H5620" s="336">
        <v>169359.25714147993</v>
      </c>
      <c r="I5620" s="336">
        <v>4501.9000000000005</v>
      </c>
      <c r="J5620" s="336"/>
      <c r="K5620" s="336"/>
      <c r="L5620" s="337">
        <f t="shared" si="262"/>
        <v>15.047802673669333</v>
      </c>
      <c r="M5620" s="337">
        <f t="shared" si="263"/>
        <v>0.4</v>
      </c>
    </row>
    <row r="5621" spans="1:13">
      <c r="A5621" s="334" t="s">
        <v>1088</v>
      </c>
      <c r="B5621" s="334" t="s">
        <v>52</v>
      </c>
      <c r="C5621" s="334" t="s">
        <v>52</v>
      </c>
      <c r="D5621" s="334" t="s">
        <v>1537</v>
      </c>
      <c r="E5621" s="334" t="s">
        <v>1041</v>
      </c>
      <c r="F5621" s="334" t="str">
        <f t="shared" si="264"/>
        <v>Dhaka FR Non-PNP</v>
      </c>
      <c r="G5621" s="338">
        <v>1560350</v>
      </c>
      <c r="H5621" s="336">
        <v>231104.7302821413</v>
      </c>
      <c r="I5621" s="336">
        <v>6241.4000000000005</v>
      </c>
      <c r="J5621" s="336"/>
      <c r="K5621" s="336"/>
      <c r="L5621" s="337">
        <f t="shared" si="262"/>
        <v>14.811082787973294</v>
      </c>
      <c r="M5621" s="337">
        <f t="shared" si="263"/>
        <v>0.4</v>
      </c>
    </row>
    <row r="5622" spans="1:13">
      <c r="A5622" s="334" t="s">
        <v>1160</v>
      </c>
      <c r="B5622" s="334" t="s">
        <v>329</v>
      </c>
      <c r="C5622" s="334" t="s">
        <v>107</v>
      </c>
      <c r="D5622" s="334" t="s">
        <v>1537</v>
      </c>
      <c r="E5622" s="334" t="s">
        <v>1041</v>
      </c>
      <c r="F5622" s="334" t="str">
        <f t="shared" si="264"/>
        <v>Rajshahi FR Non-PNP</v>
      </c>
      <c r="G5622" s="338">
        <v>1138350</v>
      </c>
      <c r="H5622" s="336">
        <v>173294.97872426076</v>
      </c>
      <c r="I5622" s="336">
        <v>4553.4000000000005</v>
      </c>
      <c r="J5622" s="336"/>
      <c r="K5622" s="336"/>
      <c r="L5622" s="337">
        <f t="shared" si="262"/>
        <v>15.223347715927504</v>
      </c>
      <c r="M5622" s="337">
        <f t="shared" si="263"/>
        <v>0.4</v>
      </c>
    </row>
    <row r="5623" spans="1:13">
      <c r="A5623" s="334" t="s">
        <v>1164</v>
      </c>
      <c r="B5623" s="334" t="s">
        <v>1071</v>
      </c>
      <c r="C5623" s="334" t="s">
        <v>159</v>
      </c>
      <c r="D5623" s="334" t="s">
        <v>1537</v>
      </c>
      <c r="E5623" s="334" t="s">
        <v>1041</v>
      </c>
      <c r="F5623" s="334" t="str">
        <f t="shared" si="264"/>
        <v>Khulna FR Non-PNP</v>
      </c>
      <c r="G5623" s="338">
        <v>1229629</v>
      </c>
      <c r="H5623" s="336">
        <v>204473.82867697146</v>
      </c>
      <c r="I5623" s="336">
        <v>4918.5160000000005</v>
      </c>
      <c r="J5623" s="336"/>
      <c r="K5623" s="336"/>
      <c r="L5623" s="337">
        <f t="shared" si="262"/>
        <v>16.62890422045767</v>
      </c>
      <c r="M5623" s="337">
        <f t="shared" si="263"/>
        <v>0.4</v>
      </c>
    </row>
    <row r="5624" spans="1:13">
      <c r="A5624" s="334" t="s">
        <v>1130</v>
      </c>
      <c r="B5624" s="334" t="s">
        <v>908</v>
      </c>
      <c r="C5624" s="334" t="s">
        <v>131</v>
      </c>
      <c r="D5624" s="334" t="s">
        <v>1537</v>
      </c>
      <c r="E5624" s="334" t="s">
        <v>1041</v>
      </c>
      <c r="F5624" s="334" t="str">
        <f t="shared" si="264"/>
        <v>Sylhet FR Non-PNP</v>
      </c>
      <c r="G5624" s="338">
        <v>2854601</v>
      </c>
      <c r="H5624" s="336">
        <v>393372.34389175434</v>
      </c>
      <c r="I5624" s="336">
        <v>11418.404</v>
      </c>
      <c r="J5624" s="336"/>
      <c r="K5624" s="336"/>
      <c r="L5624" s="337">
        <f t="shared" si="262"/>
        <v>13.780291672698016</v>
      </c>
      <c r="M5624" s="337">
        <f t="shared" si="263"/>
        <v>0.4</v>
      </c>
    </row>
    <row r="5625" spans="1:13">
      <c r="A5625" s="334" t="s">
        <v>1140</v>
      </c>
      <c r="B5625" s="334" t="s">
        <v>52</v>
      </c>
      <c r="C5625" s="334" t="s">
        <v>52</v>
      </c>
      <c r="D5625" s="334" t="s">
        <v>1537</v>
      </c>
      <c r="E5625" s="334" t="s">
        <v>1041</v>
      </c>
      <c r="F5625" s="334" t="str">
        <f t="shared" si="264"/>
        <v>Dhaka FR Non-PNP</v>
      </c>
      <c r="G5625" s="338">
        <v>1344230</v>
      </c>
      <c r="H5625" s="336">
        <v>198903.85010845543</v>
      </c>
      <c r="I5625" s="336">
        <v>37973.279354686099</v>
      </c>
      <c r="J5625" s="336"/>
      <c r="K5625" s="336"/>
      <c r="L5625" s="337">
        <f t="shared" si="262"/>
        <v>14.796861408275031</v>
      </c>
      <c r="M5625" s="337">
        <f t="shared" si="263"/>
        <v>2.8249093796958928</v>
      </c>
    </row>
    <row r="5626" spans="1:13">
      <c r="A5626" s="334" t="s">
        <v>1184</v>
      </c>
      <c r="B5626" s="334" t="s">
        <v>52</v>
      </c>
      <c r="C5626" s="334" t="s">
        <v>52</v>
      </c>
      <c r="D5626" s="334" t="s">
        <v>1537</v>
      </c>
      <c r="E5626" s="334" t="s">
        <v>1041</v>
      </c>
      <c r="F5626" s="334" t="str">
        <f t="shared" si="264"/>
        <v>Dhaka FR Non-PNP</v>
      </c>
      <c r="G5626" s="338">
        <v>2628327</v>
      </c>
      <c r="H5626" s="336">
        <v>407120.9587264008</v>
      </c>
      <c r="I5626" s="336">
        <v>10513.308000000001</v>
      </c>
      <c r="J5626" s="336"/>
      <c r="K5626" s="336"/>
      <c r="L5626" s="337">
        <f t="shared" si="262"/>
        <v>15.489737720093459</v>
      </c>
      <c r="M5626" s="337">
        <f t="shared" si="263"/>
        <v>0.4</v>
      </c>
    </row>
    <row r="5627" spans="1:13">
      <c r="A5627" s="334" t="s">
        <v>1087</v>
      </c>
      <c r="B5627" s="334" t="s">
        <v>52</v>
      </c>
      <c r="C5627" s="334" t="s">
        <v>52</v>
      </c>
      <c r="D5627" s="334" t="s">
        <v>1537</v>
      </c>
      <c r="E5627" s="334" t="s">
        <v>1041</v>
      </c>
      <c r="F5627" s="334" t="str">
        <f t="shared" si="264"/>
        <v>Dhaka FR Non-PNP</v>
      </c>
      <c r="G5627" s="338">
        <v>1718017</v>
      </c>
      <c r="H5627" s="336">
        <v>275990.31067838293</v>
      </c>
      <c r="I5627" s="336">
        <v>6872.0680000000002</v>
      </c>
      <c r="J5627" s="336"/>
      <c r="K5627" s="336"/>
      <c r="L5627" s="337">
        <f t="shared" si="262"/>
        <v>16.064469133796869</v>
      </c>
      <c r="M5627" s="337">
        <f t="shared" si="263"/>
        <v>0.4</v>
      </c>
    </row>
    <row r="5628" spans="1:13">
      <c r="A5628" s="334" t="s">
        <v>1231</v>
      </c>
      <c r="B5628" s="334" t="s">
        <v>159</v>
      </c>
      <c r="C5628" s="334" t="s">
        <v>159</v>
      </c>
      <c r="D5628" s="334" t="s">
        <v>1537</v>
      </c>
      <c r="E5628" s="334" t="s">
        <v>1041</v>
      </c>
      <c r="F5628" s="334" t="str">
        <f t="shared" si="264"/>
        <v>Khulna FR Non-PNP</v>
      </c>
      <c r="G5628" s="338">
        <v>1384990</v>
      </c>
      <c r="H5628" s="336">
        <v>218041.86717631697</v>
      </c>
      <c r="I5628" s="336">
        <v>5539.96</v>
      </c>
      <c r="J5628" s="336"/>
      <c r="K5628" s="336"/>
      <c r="L5628" s="337">
        <f t="shared" si="262"/>
        <v>15.743208772360592</v>
      </c>
      <c r="M5628" s="337">
        <f t="shared" si="263"/>
        <v>0.4</v>
      </c>
    </row>
    <row r="5629" spans="1:13">
      <c r="A5629" s="334" t="s">
        <v>1138</v>
      </c>
      <c r="B5629" s="334" t="s">
        <v>1139</v>
      </c>
      <c r="C5629" s="334" t="s">
        <v>189</v>
      </c>
      <c r="D5629" s="334" t="s">
        <v>1537</v>
      </c>
      <c r="E5629" s="334" t="s">
        <v>1041</v>
      </c>
      <c r="F5629" s="334" t="str">
        <f t="shared" si="264"/>
        <v>Barishal FR Non-PNP</v>
      </c>
      <c r="G5629" s="338">
        <v>983715</v>
      </c>
      <c r="H5629" s="336">
        <v>168965.47174454568</v>
      </c>
      <c r="I5629" s="336">
        <v>3934.86</v>
      </c>
      <c r="J5629" s="336"/>
      <c r="K5629" s="336"/>
      <c r="L5629" s="337">
        <f t="shared" si="262"/>
        <v>17.176262611075941</v>
      </c>
      <c r="M5629" s="337">
        <f t="shared" si="263"/>
        <v>0.4</v>
      </c>
    </row>
    <row r="5630" spans="1:13">
      <c r="A5630" s="334" t="s">
        <v>1107</v>
      </c>
      <c r="B5630" s="334" t="s">
        <v>52</v>
      </c>
      <c r="C5630" s="334" t="s">
        <v>52</v>
      </c>
      <c r="D5630" s="334" t="s">
        <v>1537</v>
      </c>
      <c r="E5630" s="334" t="s">
        <v>1041</v>
      </c>
      <c r="F5630" s="334" t="str">
        <f t="shared" si="264"/>
        <v>Dhaka FR Non-PNP</v>
      </c>
      <c r="G5630" s="338">
        <v>2539700</v>
      </c>
      <c r="H5630" s="336">
        <v>399418.92071266536</v>
      </c>
      <c r="I5630" s="336">
        <v>10158.800000000001</v>
      </c>
      <c r="J5630" s="336"/>
      <c r="K5630" s="336"/>
      <c r="L5630" s="337">
        <f t="shared" si="262"/>
        <v>15.727011879854524</v>
      </c>
      <c r="M5630" s="337">
        <f t="shared" si="263"/>
        <v>0.4</v>
      </c>
    </row>
    <row r="5631" spans="1:13">
      <c r="A5631" s="334" t="s">
        <v>1110</v>
      </c>
      <c r="B5631" s="334" t="s">
        <v>542</v>
      </c>
      <c r="C5631" s="334" t="s">
        <v>52</v>
      </c>
      <c r="D5631" s="334" t="s">
        <v>1537</v>
      </c>
      <c r="E5631" s="334" t="s">
        <v>1041</v>
      </c>
      <c r="F5631" s="334" t="str">
        <f t="shared" si="264"/>
        <v>Dhaka FR Non-PNP</v>
      </c>
      <c r="G5631" s="338">
        <v>1336518</v>
      </c>
      <c r="H5631" s="336">
        <v>213723.78015594612</v>
      </c>
      <c r="I5631" s="336">
        <v>5346.0720000000001</v>
      </c>
      <c r="J5631" s="336"/>
      <c r="K5631" s="336"/>
      <c r="L5631" s="337">
        <f t="shared" si="262"/>
        <v>15.991088796106459</v>
      </c>
      <c r="M5631" s="337">
        <f t="shared" si="263"/>
        <v>0.4</v>
      </c>
    </row>
    <row r="5632" spans="1:13">
      <c r="A5632" s="334" t="s">
        <v>1193</v>
      </c>
      <c r="B5632" s="334" t="s">
        <v>52</v>
      </c>
      <c r="C5632" s="334" t="s">
        <v>52</v>
      </c>
      <c r="D5632" s="334" t="s">
        <v>1537</v>
      </c>
      <c r="E5632" s="334" t="s">
        <v>1041</v>
      </c>
      <c r="F5632" s="334" t="str">
        <f t="shared" si="264"/>
        <v>Dhaka FR Non-PNP</v>
      </c>
      <c r="G5632" s="338">
        <v>1195609</v>
      </c>
      <c r="H5632" s="336">
        <v>181464.97294938262</v>
      </c>
      <c r="I5632" s="336">
        <v>15377.637225563318</v>
      </c>
      <c r="J5632" s="336"/>
      <c r="K5632" s="336"/>
      <c r="L5632" s="337">
        <f t="shared" si="262"/>
        <v>15.177618514864191</v>
      </c>
      <c r="M5632" s="337">
        <f t="shared" si="263"/>
        <v>1.2861761015150703</v>
      </c>
    </row>
    <row r="5633" spans="1:13">
      <c r="A5633" s="334" t="s">
        <v>1224</v>
      </c>
      <c r="B5633" s="334" t="s">
        <v>52</v>
      </c>
      <c r="C5633" s="334" t="s">
        <v>52</v>
      </c>
      <c r="D5633" s="334" t="s">
        <v>1537</v>
      </c>
      <c r="E5633" s="334" t="s">
        <v>1041</v>
      </c>
      <c r="F5633" s="334" t="str">
        <f t="shared" si="264"/>
        <v>Dhaka FR Non-PNP</v>
      </c>
      <c r="G5633" s="338">
        <v>1588261</v>
      </c>
      <c r="H5633" s="336">
        <v>235569.54764683312</v>
      </c>
      <c r="I5633" s="336">
        <v>6353.0439999999999</v>
      </c>
      <c r="J5633" s="336"/>
      <c r="K5633" s="336"/>
      <c r="L5633" s="337">
        <f t="shared" si="262"/>
        <v>14.831916646371921</v>
      </c>
      <c r="M5633" s="337">
        <f t="shared" si="263"/>
        <v>0.4</v>
      </c>
    </row>
    <row r="5634" spans="1:13">
      <c r="A5634" s="334" t="s">
        <v>1145</v>
      </c>
      <c r="B5634" s="334" t="s">
        <v>52</v>
      </c>
      <c r="C5634" s="334" t="s">
        <v>52</v>
      </c>
      <c r="D5634" s="334" t="s">
        <v>1537</v>
      </c>
      <c r="E5634" s="334" t="s">
        <v>1041</v>
      </c>
      <c r="F5634" s="334" t="str">
        <f t="shared" si="264"/>
        <v>Dhaka FR Non-PNP</v>
      </c>
      <c r="G5634" s="338">
        <v>1573590</v>
      </c>
      <c r="H5634" s="336">
        <v>225908.15658159534</v>
      </c>
      <c r="I5634" s="336">
        <v>-3.637978807091713E-12</v>
      </c>
      <c r="J5634" s="336"/>
      <c r="K5634" s="336"/>
      <c r="L5634" s="337">
        <f t="shared" si="262"/>
        <v>14.356227262603049</v>
      </c>
      <c r="M5634" s="337">
        <f t="shared" si="263"/>
        <v>-2.3118975127521861E-16</v>
      </c>
    </row>
    <row r="5635" spans="1:13">
      <c r="A5635" s="334" t="s">
        <v>1093</v>
      </c>
      <c r="B5635" s="334" t="s">
        <v>195</v>
      </c>
      <c r="C5635" s="334" t="s">
        <v>195</v>
      </c>
      <c r="D5635" s="334" t="s">
        <v>1537</v>
      </c>
      <c r="E5635" s="334" t="s">
        <v>1041</v>
      </c>
      <c r="F5635" s="334" t="str">
        <f t="shared" si="264"/>
        <v>Chattogram FR Non-PNP</v>
      </c>
      <c r="G5635" s="338">
        <v>1106955</v>
      </c>
      <c r="H5635" s="336">
        <v>192202.24932308384</v>
      </c>
      <c r="I5635" s="336">
        <v>4427.82</v>
      </c>
      <c r="J5635" s="336"/>
      <c r="K5635" s="336"/>
      <c r="L5635" s="337">
        <f t="shared" ref="L5635:L5698" si="265">(H5635/G5635)*100</f>
        <v>17.363149299030571</v>
      </c>
      <c r="M5635" s="337">
        <f t="shared" ref="M5635:M5698" si="266">(I5635/G5635)*100</f>
        <v>0.4</v>
      </c>
    </row>
    <row r="5636" spans="1:13">
      <c r="A5636" s="334" t="s">
        <v>1258</v>
      </c>
      <c r="B5636" s="334" t="s">
        <v>52</v>
      </c>
      <c r="C5636" s="334" t="s">
        <v>52</v>
      </c>
      <c r="D5636" s="334" t="s">
        <v>1537</v>
      </c>
      <c r="E5636" s="334" t="s">
        <v>1041</v>
      </c>
      <c r="F5636" s="334" t="str">
        <f t="shared" ref="F5636:F5699" si="267">CONCATENATE(C5636," ",E5636," ",D5636)</f>
        <v>Dhaka FR Non-PNP</v>
      </c>
      <c r="G5636" s="338">
        <v>2067242</v>
      </c>
      <c r="H5636" s="336">
        <v>341868.37720815215</v>
      </c>
      <c r="I5636" s="336">
        <v>8864.8895999999986</v>
      </c>
      <c r="J5636" s="336"/>
      <c r="K5636" s="336"/>
      <c r="L5636" s="337">
        <f t="shared" si="265"/>
        <v>16.537414449210694</v>
      </c>
      <c r="M5636" s="337">
        <f t="shared" si="266"/>
        <v>0.42882689109451133</v>
      </c>
    </row>
    <row r="5637" spans="1:13">
      <c r="A5637" s="334" t="s">
        <v>1156</v>
      </c>
      <c r="B5637" s="334" t="s">
        <v>52</v>
      </c>
      <c r="C5637" s="334" t="s">
        <v>52</v>
      </c>
      <c r="D5637" s="334" t="s">
        <v>1537</v>
      </c>
      <c r="E5637" s="334" t="s">
        <v>1041</v>
      </c>
      <c r="F5637" s="334" t="str">
        <f t="shared" si="267"/>
        <v>Dhaka FR Non-PNP</v>
      </c>
      <c r="G5637" s="338">
        <v>1201855</v>
      </c>
      <c r="H5637" s="336">
        <v>180663.20837861119</v>
      </c>
      <c r="I5637" s="336">
        <v>4807.42</v>
      </c>
      <c r="J5637" s="336"/>
      <c r="K5637" s="336"/>
      <c r="L5637" s="337">
        <f t="shared" si="265"/>
        <v>15.03203035129955</v>
      </c>
      <c r="M5637" s="337">
        <f t="shared" si="266"/>
        <v>0.4</v>
      </c>
    </row>
    <row r="5638" spans="1:13">
      <c r="A5638" s="334" t="s">
        <v>1170</v>
      </c>
      <c r="B5638" s="334" t="s">
        <v>362</v>
      </c>
      <c r="C5638" s="334" t="s">
        <v>52</v>
      </c>
      <c r="D5638" s="334" t="s">
        <v>1537</v>
      </c>
      <c r="E5638" s="334" t="s">
        <v>1041</v>
      </c>
      <c r="F5638" s="334" t="str">
        <f t="shared" si="267"/>
        <v>Dhaka FR Non-PNP</v>
      </c>
      <c r="G5638" s="338">
        <v>1467328</v>
      </c>
      <c r="H5638" s="336">
        <v>248965.84169074651</v>
      </c>
      <c r="I5638" s="336">
        <v>5869.3119999999999</v>
      </c>
      <c r="J5638" s="336"/>
      <c r="K5638" s="336"/>
      <c r="L5638" s="337">
        <f t="shared" si="265"/>
        <v>16.967293044959717</v>
      </c>
      <c r="M5638" s="337">
        <f t="shared" si="266"/>
        <v>0.4</v>
      </c>
    </row>
    <row r="5639" spans="1:13">
      <c r="A5639" s="334" t="s">
        <v>1172</v>
      </c>
      <c r="B5639" s="334" t="s">
        <v>79</v>
      </c>
      <c r="C5639" s="334" t="s">
        <v>52</v>
      </c>
      <c r="D5639" s="334" t="s">
        <v>1537</v>
      </c>
      <c r="E5639" s="334" t="s">
        <v>1041</v>
      </c>
      <c r="F5639" s="334" t="str">
        <f t="shared" si="267"/>
        <v>Dhaka FR Non-PNP</v>
      </c>
      <c r="G5639" s="338">
        <v>1423120</v>
      </c>
      <c r="H5639" s="336">
        <v>202240.31730460117</v>
      </c>
      <c r="I5639" s="336">
        <v>5692.4800000000005</v>
      </c>
      <c r="J5639" s="336"/>
      <c r="K5639" s="336"/>
      <c r="L5639" s="337">
        <f t="shared" si="265"/>
        <v>14.211051584167263</v>
      </c>
      <c r="M5639" s="337">
        <f t="shared" si="266"/>
        <v>0.4</v>
      </c>
    </row>
    <row r="5640" spans="1:13">
      <c r="A5640" s="334" t="s">
        <v>1169</v>
      </c>
      <c r="B5640" s="334" t="s">
        <v>186</v>
      </c>
      <c r="C5640" s="334" t="s">
        <v>195</v>
      </c>
      <c r="D5640" s="334" t="s">
        <v>1537</v>
      </c>
      <c r="E5640" s="334" t="s">
        <v>1041</v>
      </c>
      <c r="F5640" s="334" t="str">
        <f t="shared" si="267"/>
        <v>Chattogram FR Non-PNP</v>
      </c>
      <c r="G5640" s="338">
        <v>1993627</v>
      </c>
      <c r="H5640" s="336">
        <v>340401.29490968311</v>
      </c>
      <c r="I5640" s="336">
        <v>7974.5079999999998</v>
      </c>
      <c r="J5640" s="336"/>
      <c r="K5640" s="336"/>
      <c r="L5640" s="337">
        <f t="shared" si="265"/>
        <v>17.07447255227197</v>
      </c>
      <c r="M5640" s="337">
        <f t="shared" si="266"/>
        <v>0.4</v>
      </c>
    </row>
    <row r="5641" spans="1:13">
      <c r="A5641" s="334" t="s">
        <v>1148</v>
      </c>
      <c r="B5641" s="334" t="s">
        <v>389</v>
      </c>
      <c r="C5641" s="334" t="s">
        <v>389</v>
      </c>
      <c r="D5641" s="334" t="s">
        <v>1537</v>
      </c>
      <c r="E5641" s="334" t="s">
        <v>1041</v>
      </c>
      <c r="F5641" s="334" t="str">
        <f t="shared" si="267"/>
        <v>Rangpur FR Non-PNP</v>
      </c>
      <c r="G5641" s="338">
        <v>1369845</v>
      </c>
      <c r="H5641" s="336">
        <v>216537.64148128728</v>
      </c>
      <c r="I5641" s="336">
        <v>5479.38</v>
      </c>
      <c r="J5641" s="336"/>
      <c r="K5641" s="336"/>
      <c r="L5641" s="337">
        <f t="shared" si="265"/>
        <v>15.807455696176376</v>
      </c>
      <c r="M5641" s="337">
        <f t="shared" si="266"/>
        <v>0.4</v>
      </c>
    </row>
    <row r="5642" spans="1:13">
      <c r="A5642" s="334" t="s">
        <v>1278</v>
      </c>
      <c r="B5642" s="334" t="s">
        <v>195</v>
      </c>
      <c r="C5642" s="334" t="s">
        <v>195</v>
      </c>
      <c r="D5642" s="334" t="s">
        <v>1537</v>
      </c>
      <c r="E5642" s="334" t="s">
        <v>1041</v>
      </c>
      <c r="F5642" s="334" t="str">
        <f t="shared" si="267"/>
        <v>Chattogram FR Non-PNP</v>
      </c>
      <c r="G5642" s="338">
        <v>1308014</v>
      </c>
      <c r="H5642" s="336">
        <v>219694.69100204209</v>
      </c>
      <c r="I5642" s="336">
        <v>5232.0560000000005</v>
      </c>
      <c r="J5642" s="336"/>
      <c r="K5642" s="336"/>
      <c r="L5642" s="337">
        <f t="shared" si="265"/>
        <v>16.796050424692861</v>
      </c>
      <c r="M5642" s="337">
        <f t="shared" si="266"/>
        <v>0.4</v>
      </c>
    </row>
    <row r="5643" spans="1:13">
      <c r="A5643" s="334" t="s">
        <v>1165</v>
      </c>
      <c r="B5643" s="334" t="s">
        <v>131</v>
      </c>
      <c r="C5643" s="334" t="s">
        <v>131</v>
      </c>
      <c r="D5643" s="334" t="s">
        <v>1537</v>
      </c>
      <c r="E5643" s="334" t="s">
        <v>1041</v>
      </c>
      <c r="F5643" s="334" t="str">
        <f t="shared" si="267"/>
        <v>Sylhet FR Non-PNP</v>
      </c>
      <c r="G5643" s="338">
        <v>1015012</v>
      </c>
      <c r="H5643" s="336">
        <v>141914.1810928591</v>
      </c>
      <c r="I5643" s="336">
        <v>4060.0480000000002</v>
      </c>
      <c r="J5643" s="336"/>
      <c r="K5643" s="336"/>
      <c r="L5643" s="337">
        <f t="shared" si="265"/>
        <v>13.981527419661946</v>
      </c>
      <c r="M5643" s="337">
        <f t="shared" si="266"/>
        <v>0.4</v>
      </c>
    </row>
    <row r="5644" spans="1:13">
      <c r="A5644" s="334" t="s">
        <v>1119</v>
      </c>
      <c r="B5644" s="334" t="s">
        <v>52</v>
      </c>
      <c r="C5644" s="334" t="s">
        <v>52</v>
      </c>
      <c r="D5644" s="334" t="s">
        <v>1537</v>
      </c>
      <c r="E5644" s="334" t="s">
        <v>1041</v>
      </c>
      <c r="F5644" s="334" t="str">
        <f t="shared" si="267"/>
        <v>Dhaka FR Non-PNP</v>
      </c>
      <c r="G5644" s="338">
        <v>2725269</v>
      </c>
      <c r="H5644" s="336">
        <v>440171.47532444028</v>
      </c>
      <c r="I5644" s="336">
        <v>10901.076000000001</v>
      </c>
      <c r="J5644" s="336"/>
      <c r="K5644" s="336"/>
      <c r="L5644" s="337">
        <f t="shared" si="265"/>
        <v>16.15148725958576</v>
      </c>
      <c r="M5644" s="337">
        <f t="shared" si="266"/>
        <v>0.4</v>
      </c>
    </row>
    <row r="5645" spans="1:13">
      <c r="A5645" s="334" t="s">
        <v>1080</v>
      </c>
      <c r="B5645" s="334" t="s">
        <v>170</v>
      </c>
      <c r="C5645" s="334" t="s">
        <v>195</v>
      </c>
      <c r="D5645" s="334" t="s">
        <v>1537</v>
      </c>
      <c r="E5645" s="334" t="s">
        <v>1041</v>
      </c>
      <c r="F5645" s="334" t="str">
        <f t="shared" si="267"/>
        <v>Chattogram FR Non-PNP</v>
      </c>
      <c r="G5645" s="338">
        <v>1071581</v>
      </c>
      <c r="H5645" s="336">
        <v>186717.52849308131</v>
      </c>
      <c r="I5645" s="336">
        <v>4286.3240000000005</v>
      </c>
      <c r="J5645" s="336"/>
      <c r="K5645" s="336"/>
      <c r="L5645" s="337">
        <f t="shared" si="265"/>
        <v>17.424490401853085</v>
      </c>
      <c r="M5645" s="337">
        <f t="shared" si="266"/>
        <v>0.4</v>
      </c>
    </row>
    <row r="5646" spans="1:13">
      <c r="A5646" s="334" t="s">
        <v>1254</v>
      </c>
      <c r="B5646" s="334" t="s">
        <v>52</v>
      </c>
      <c r="C5646" s="334" t="s">
        <v>52</v>
      </c>
      <c r="D5646" s="334" t="s">
        <v>1537</v>
      </c>
      <c r="E5646" s="334" t="s">
        <v>1041</v>
      </c>
      <c r="F5646" s="334" t="str">
        <f t="shared" si="267"/>
        <v>Dhaka FR Non-PNP</v>
      </c>
      <c r="G5646" s="338">
        <v>1321015</v>
      </c>
      <c r="H5646" s="336">
        <v>198138.93449969756</v>
      </c>
      <c r="I5646" s="336">
        <v>16994.426127626957</v>
      </c>
      <c r="J5646" s="336"/>
      <c r="K5646" s="336"/>
      <c r="L5646" s="337">
        <f t="shared" si="265"/>
        <v>14.998992025048736</v>
      </c>
      <c r="M5646" s="337">
        <f t="shared" si="266"/>
        <v>1.2864673094269905</v>
      </c>
    </row>
    <row r="5647" spans="1:13">
      <c r="A5647" s="334" t="s">
        <v>1249</v>
      </c>
      <c r="B5647" s="334" t="s">
        <v>79</v>
      </c>
      <c r="C5647" s="334" t="s">
        <v>52</v>
      </c>
      <c r="D5647" s="334" t="s">
        <v>1537</v>
      </c>
      <c r="E5647" s="334" t="s">
        <v>1041</v>
      </c>
      <c r="F5647" s="334" t="str">
        <f t="shared" si="267"/>
        <v>Dhaka FR Non-PNP</v>
      </c>
      <c r="G5647" s="338">
        <v>2957301</v>
      </c>
      <c r="H5647" s="336">
        <v>476629.27212742134</v>
      </c>
      <c r="I5647" s="336">
        <v>11829.204</v>
      </c>
      <c r="J5647" s="336"/>
      <c r="K5647" s="336"/>
      <c r="L5647" s="337">
        <f t="shared" si="265"/>
        <v>16.117036180200166</v>
      </c>
      <c r="M5647" s="337">
        <f t="shared" si="266"/>
        <v>0.4</v>
      </c>
    </row>
    <row r="5648" spans="1:13">
      <c r="A5648" s="334" t="s">
        <v>1168</v>
      </c>
      <c r="B5648" s="334" t="s">
        <v>162</v>
      </c>
      <c r="C5648" s="334" t="s">
        <v>195</v>
      </c>
      <c r="D5648" s="334" t="s">
        <v>1537</v>
      </c>
      <c r="E5648" s="334" t="s">
        <v>1041</v>
      </c>
      <c r="F5648" s="334" t="str">
        <f t="shared" si="267"/>
        <v>Chattogram FR Non-PNP</v>
      </c>
      <c r="G5648" s="338">
        <v>1614436</v>
      </c>
      <c r="H5648" s="336">
        <v>237435.70139218122</v>
      </c>
      <c r="I5648" s="336">
        <v>-2.9103830456733704E-11</v>
      </c>
      <c r="J5648" s="336"/>
      <c r="K5648" s="336"/>
      <c r="L5648" s="337">
        <f t="shared" si="265"/>
        <v>14.707037094823283</v>
      </c>
      <c r="M5648" s="337">
        <f t="shared" si="266"/>
        <v>-1.8027243233385345E-15</v>
      </c>
    </row>
    <row r="5649" spans="1:13">
      <c r="A5649" s="334" t="s">
        <v>1261</v>
      </c>
      <c r="B5649" s="334" t="s">
        <v>401</v>
      </c>
      <c r="C5649" s="334" t="s">
        <v>195</v>
      </c>
      <c r="D5649" s="334" t="s">
        <v>1537</v>
      </c>
      <c r="E5649" s="334" t="s">
        <v>1041</v>
      </c>
      <c r="F5649" s="334" t="str">
        <f t="shared" si="267"/>
        <v>Chattogram FR Non-PNP</v>
      </c>
      <c r="G5649" s="338">
        <v>3715658</v>
      </c>
      <c r="H5649" s="336">
        <v>605323.59689803375</v>
      </c>
      <c r="I5649" s="336">
        <v>14862.632</v>
      </c>
      <c r="J5649" s="336"/>
      <c r="K5649" s="336"/>
      <c r="L5649" s="337">
        <f t="shared" si="265"/>
        <v>16.291154807520869</v>
      </c>
      <c r="M5649" s="337">
        <f t="shared" si="266"/>
        <v>0.4</v>
      </c>
    </row>
    <row r="5650" spans="1:13">
      <c r="A5650" s="334" t="s">
        <v>1222</v>
      </c>
      <c r="B5650" s="334" t="s">
        <v>189</v>
      </c>
      <c r="C5650" s="334" t="s">
        <v>189</v>
      </c>
      <c r="D5650" s="334" t="s">
        <v>1537</v>
      </c>
      <c r="E5650" s="334" t="s">
        <v>1041</v>
      </c>
      <c r="F5650" s="334" t="str">
        <f t="shared" si="267"/>
        <v>Barishal FR Non-PNP</v>
      </c>
      <c r="G5650" s="338">
        <v>843533</v>
      </c>
      <c r="H5650" s="336">
        <v>125661.4842113862</v>
      </c>
      <c r="I5650" s="336">
        <v>3.637978807091713E-12</v>
      </c>
      <c r="J5650" s="336"/>
      <c r="K5650" s="336"/>
      <c r="L5650" s="337">
        <f t="shared" si="265"/>
        <v>14.897044242653957</v>
      </c>
      <c r="M5650" s="337">
        <f t="shared" si="266"/>
        <v>4.3127877713043982E-16</v>
      </c>
    </row>
    <row r="5651" spans="1:13">
      <c r="A5651" s="334" t="s">
        <v>1157</v>
      </c>
      <c r="B5651" s="334" t="s">
        <v>336</v>
      </c>
      <c r="C5651" s="334" t="s">
        <v>389</v>
      </c>
      <c r="D5651" s="334" t="s">
        <v>1537</v>
      </c>
      <c r="E5651" s="334" t="s">
        <v>1041</v>
      </c>
      <c r="F5651" s="334" t="str">
        <f t="shared" si="267"/>
        <v>Rangpur FR Non-PNP</v>
      </c>
      <c r="G5651" s="338">
        <v>1002445</v>
      </c>
      <c r="H5651" s="336">
        <v>161950.41306675394</v>
      </c>
      <c r="I5651" s="336">
        <v>4009.78</v>
      </c>
      <c r="J5651" s="336"/>
      <c r="K5651" s="336"/>
      <c r="L5651" s="337">
        <f t="shared" si="265"/>
        <v>16.155541008908614</v>
      </c>
      <c r="M5651" s="337">
        <f t="shared" si="266"/>
        <v>0.4</v>
      </c>
    </row>
    <row r="5652" spans="1:13">
      <c r="A5652" s="334" t="s">
        <v>1158</v>
      </c>
      <c r="B5652" s="334" t="s">
        <v>52</v>
      </c>
      <c r="C5652" s="334" t="s">
        <v>52</v>
      </c>
      <c r="D5652" s="334" t="s">
        <v>1537</v>
      </c>
      <c r="E5652" s="334" t="s">
        <v>1041</v>
      </c>
      <c r="F5652" s="334" t="str">
        <f t="shared" si="267"/>
        <v>Dhaka FR Non-PNP</v>
      </c>
      <c r="G5652" s="338">
        <v>1065122</v>
      </c>
      <c r="H5652" s="336">
        <v>166518.15788964424</v>
      </c>
      <c r="I5652" s="336">
        <v>4260.4880000000003</v>
      </c>
      <c r="J5652" s="336"/>
      <c r="K5652" s="336"/>
      <c r="L5652" s="337">
        <f t="shared" si="265"/>
        <v>15.633716878408693</v>
      </c>
      <c r="M5652" s="337">
        <f t="shared" si="266"/>
        <v>0.4</v>
      </c>
    </row>
    <row r="5653" spans="1:13">
      <c r="A5653" s="334" t="s">
        <v>1045</v>
      </c>
      <c r="B5653" s="334" t="s">
        <v>162</v>
      </c>
      <c r="C5653" s="334" t="s">
        <v>195</v>
      </c>
      <c r="D5653" s="334" t="s">
        <v>1537</v>
      </c>
      <c r="E5653" s="334" t="s">
        <v>1041</v>
      </c>
      <c r="F5653" s="334" t="str">
        <f t="shared" si="267"/>
        <v>Chattogram FR Non-PNP</v>
      </c>
      <c r="G5653" s="338">
        <v>1562968</v>
      </c>
      <c r="H5653" s="336">
        <v>245934.60904632683</v>
      </c>
      <c r="I5653" s="336">
        <v>6251.8720000000003</v>
      </c>
      <c r="J5653" s="336"/>
      <c r="K5653" s="336"/>
      <c r="L5653" s="337">
        <f t="shared" si="265"/>
        <v>15.735102001213514</v>
      </c>
      <c r="M5653" s="337">
        <f t="shared" si="266"/>
        <v>0.4</v>
      </c>
    </row>
    <row r="5654" spans="1:13">
      <c r="A5654" s="334" t="s">
        <v>1166</v>
      </c>
      <c r="B5654" s="334" t="s">
        <v>606</v>
      </c>
      <c r="C5654" s="334" t="s">
        <v>107</v>
      </c>
      <c r="D5654" s="334" t="s">
        <v>1537</v>
      </c>
      <c r="E5654" s="334" t="s">
        <v>1041</v>
      </c>
      <c r="F5654" s="334" t="str">
        <f t="shared" si="267"/>
        <v>Rajshahi FR Non-PNP</v>
      </c>
      <c r="G5654" s="338">
        <v>1510568</v>
      </c>
      <c r="H5654" s="336">
        <v>242870.61803904935</v>
      </c>
      <c r="I5654" s="336">
        <v>6042.2719999999999</v>
      </c>
      <c r="J5654" s="336"/>
      <c r="K5654" s="336"/>
      <c r="L5654" s="337">
        <f t="shared" si="265"/>
        <v>16.078098969331361</v>
      </c>
      <c r="M5654" s="337">
        <f t="shared" si="266"/>
        <v>0.4</v>
      </c>
    </row>
    <row r="5655" spans="1:13">
      <c r="A5655" s="334" t="s">
        <v>1124</v>
      </c>
      <c r="B5655" s="334" t="s">
        <v>1566</v>
      </c>
      <c r="C5655" s="334" t="s">
        <v>389</v>
      </c>
      <c r="D5655" s="334" t="s">
        <v>1537</v>
      </c>
      <c r="E5655" s="334" t="s">
        <v>1041</v>
      </c>
      <c r="F5655" s="334" t="str">
        <f t="shared" si="267"/>
        <v>Rangpur FR Non-PNP</v>
      </c>
      <c r="G5655" s="338">
        <v>1080286</v>
      </c>
      <c r="H5655" s="336">
        <v>155715.70234155469</v>
      </c>
      <c r="I5655" s="336">
        <v>4321.1440000000002</v>
      </c>
      <c r="J5655" s="336"/>
      <c r="K5655" s="336"/>
      <c r="L5655" s="337">
        <f t="shared" si="265"/>
        <v>14.414303466077936</v>
      </c>
      <c r="M5655" s="337">
        <f t="shared" si="266"/>
        <v>0.4</v>
      </c>
    </row>
    <row r="5656" spans="1:13">
      <c r="A5656" s="334" t="s">
        <v>1228</v>
      </c>
      <c r="B5656" s="334" t="s">
        <v>211</v>
      </c>
      <c r="C5656" s="334" t="s">
        <v>189</v>
      </c>
      <c r="D5656" s="334" t="s">
        <v>1537</v>
      </c>
      <c r="E5656" s="334" t="s">
        <v>1041</v>
      </c>
      <c r="F5656" s="334" t="str">
        <f t="shared" si="267"/>
        <v>Barishal FR Non-PNP</v>
      </c>
      <c r="G5656" s="338">
        <v>1072413</v>
      </c>
      <c r="H5656" s="336">
        <v>169233.17221089738</v>
      </c>
      <c r="I5656" s="336">
        <v>4289.652</v>
      </c>
      <c r="J5656" s="336"/>
      <c r="K5656" s="336"/>
      <c r="L5656" s="337">
        <f t="shared" si="265"/>
        <v>15.780596860621548</v>
      </c>
      <c r="M5656" s="337">
        <f t="shared" si="266"/>
        <v>0.4</v>
      </c>
    </row>
    <row r="5657" spans="1:13">
      <c r="A5657" s="334" t="s">
        <v>1271</v>
      </c>
      <c r="B5657" s="334" t="s">
        <v>362</v>
      </c>
      <c r="C5657" s="334" t="s">
        <v>52</v>
      </c>
      <c r="D5657" s="334" t="s">
        <v>1537</v>
      </c>
      <c r="E5657" s="334" t="s">
        <v>1041</v>
      </c>
      <c r="F5657" s="334" t="str">
        <f t="shared" si="267"/>
        <v>Dhaka FR Non-PNP</v>
      </c>
      <c r="G5657" s="338">
        <v>2265978</v>
      </c>
      <c r="H5657" s="336">
        <v>371979.70328317129</v>
      </c>
      <c r="I5657" s="336">
        <v>9063.9120000000003</v>
      </c>
      <c r="J5657" s="336"/>
      <c r="K5657" s="336"/>
      <c r="L5657" s="337">
        <f t="shared" si="265"/>
        <v>16.415856786039903</v>
      </c>
      <c r="M5657" s="337">
        <f t="shared" si="266"/>
        <v>0.4</v>
      </c>
    </row>
    <row r="5658" spans="1:13">
      <c r="A5658" s="334" t="s">
        <v>1079</v>
      </c>
      <c r="B5658" s="334" t="s">
        <v>189</v>
      </c>
      <c r="C5658" s="334" t="s">
        <v>189</v>
      </c>
      <c r="D5658" s="334" t="s">
        <v>1537</v>
      </c>
      <c r="E5658" s="334" t="s">
        <v>1041</v>
      </c>
      <c r="F5658" s="334" t="str">
        <f t="shared" si="267"/>
        <v>Barishal FR Non-PNP</v>
      </c>
      <c r="G5658" s="338">
        <v>1601198</v>
      </c>
      <c r="H5658" s="336">
        <v>240110.16297307442</v>
      </c>
      <c r="I5658" s="336">
        <v>6404.7920000000004</v>
      </c>
      <c r="J5658" s="336"/>
      <c r="K5658" s="336"/>
      <c r="L5658" s="337">
        <f t="shared" si="265"/>
        <v>14.995657187498013</v>
      </c>
      <c r="M5658" s="337">
        <f t="shared" si="266"/>
        <v>0.4</v>
      </c>
    </row>
    <row r="5659" spans="1:13">
      <c r="A5659" s="334" t="s">
        <v>1235</v>
      </c>
      <c r="B5659" s="334" t="s">
        <v>52</v>
      </c>
      <c r="C5659" s="334" t="s">
        <v>52</v>
      </c>
      <c r="D5659" s="334" t="s">
        <v>1537</v>
      </c>
      <c r="E5659" s="334" t="s">
        <v>1041</v>
      </c>
      <c r="F5659" s="334" t="str">
        <f t="shared" si="267"/>
        <v>Dhaka FR Non-PNP</v>
      </c>
      <c r="G5659" s="338">
        <v>1516628</v>
      </c>
      <c r="H5659" s="336">
        <v>215631.64624991125</v>
      </c>
      <c r="I5659" s="336">
        <v>6066.5119999999997</v>
      </c>
      <c r="J5659" s="336"/>
      <c r="K5659" s="336"/>
      <c r="L5659" s="337">
        <f t="shared" si="265"/>
        <v>14.217833657951143</v>
      </c>
      <c r="M5659" s="337">
        <f t="shared" si="266"/>
        <v>0.4</v>
      </c>
    </row>
    <row r="5660" spans="1:13">
      <c r="A5660" s="334" t="s">
        <v>1154</v>
      </c>
      <c r="B5660" s="334" t="s">
        <v>542</v>
      </c>
      <c r="C5660" s="334" t="s">
        <v>52</v>
      </c>
      <c r="D5660" s="334" t="s">
        <v>1537</v>
      </c>
      <c r="E5660" s="334" t="s">
        <v>1041</v>
      </c>
      <c r="F5660" s="334" t="str">
        <f t="shared" si="267"/>
        <v>Dhaka FR Non-PNP</v>
      </c>
      <c r="G5660" s="338">
        <v>1313870</v>
      </c>
      <c r="H5660" s="336">
        <v>221341.06570133698</v>
      </c>
      <c r="I5660" s="336">
        <v>5255.4800000000005</v>
      </c>
      <c r="J5660" s="336"/>
      <c r="K5660" s="336"/>
      <c r="L5660" s="337">
        <f t="shared" si="265"/>
        <v>16.846496662633058</v>
      </c>
      <c r="M5660" s="337">
        <f t="shared" si="266"/>
        <v>0.4</v>
      </c>
    </row>
    <row r="5661" spans="1:13">
      <c r="A5661" s="334" t="s">
        <v>1153</v>
      </c>
      <c r="B5661" s="334" t="s">
        <v>52</v>
      </c>
      <c r="C5661" s="334" t="s">
        <v>52</v>
      </c>
      <c r="D5661" s="334" t="s">
        <v>1537</v>
      </c>
      <c r="E5661" s="334" t="s">
        <v>1041</v>
      </c>
      <c r="F5661" s="334" t="str">
        <f t="shared" si="267"/>
        <v>Dhaka FR Non-PNP</v>
      </c>
      <c r="G5661" s="338">
        <v>1461506</v>
      </c>
      <c r="H5661" s="336">
        <v>222497.62044771912</v>
      </c>
      <c r="I5661" s="336">
        <v>0</v>
      </c>
      <c r="J5661" s="336"/>
      <c r="K5661" s="336"/>
      <c r="L5661" s="337">
        <f t="shared" si="265"/>
        <v>15.223859528987163</v>
      </c>
      <c r="M5661" s="337">
        <f t="shared" si="266"/>
        <v>0</v>
      </c>
    </row>
    <row r="5662" spans="1:13">
      <c r="A5662" s="334" t="s">
        <v>1214</v>
      </c>
      <c r="B5662" s="334" t="s">
        <v>162</v>
      </c>
      <c r="C5662" s="334" t="s">
        <v>195</v>
      </c>
      <c r="D5662" s="334" t="s">
        <v>1537</v>
      </c>
      <c r="E5662" s="334" t="s">
        <v>1041</v>
      </c>
      <c r="F5662" s="334" t="str">
        <f t="shared" si="267"/>
        <v>Chattogram FR Non-PNP</v>
      </c>
      <c r="G5662" s="338">
        <v>2198611</v>
      </c>
      <c r="H5662" s="336">
        <v>342620.96129287314</v>
      </c>
      <c r="I5662" s="336">
        <v>8794.4439999999995</v>
      </c>
      <c r="J5662" s="336"/>
      <c r="K5662" s="336"/>
      <c r="L5662" s="337">
        <f t="shared" si="265"/>
        <v>15.583518925943384</v>
      </c>
      <c r="M5662" s="337">
        <f t="shared" si="266"/>
        <v>0.4</v>
      </c>
    </row>
    <row r="5663" spans="1:13">
      <c r="A5663" s="334" t="s">
        <v>1057</v>
      </c>
      <c r="B5663" s="334" t="s">
        <v>1564</v>
      </c>
      <c r="C5663" s="334" t="s">
        <v>189</v>
      </c>
      <c r="D5663" s="334" t="s">
        <v>1537</v>
      </c>
      <c r="E5663" s="334" t="s">
        <v>1041</v>
      </c>
      <c r="F5663" s="334" t="str">
        <f t="shared" si="267"/>
        <v>Barishal FR Non-PNP</v>
      </c>
      <c r="G5663" s="338">
        <v>1605599</v>
      </c>
      <c r="H5663" s="336">
        <v>265442.58023934212</v>
      </c>
      <c r="I5663" s="336">
        <v>6422.3959999999997</v>
      </c>
      <c r="J5663" s="336"/>
      <c r="K5663" s="336"/>
      <c r="L5663" s="337">
        <f t="shared" si="265"/>
        <v>16.532308517839269</v>
      </c>
      <c r="M5663" s="337">
        <f t="shared" si="266"/>
        <v>0.4</v>
      </c>
    </row>
    <row r="5664" spans="1:13">
      <c r="A5664" s="334" t="s">
        <v>1146</v>
      </c>
      <c r="B5664" s="334" t="s">
        <v>186</v>
      </c>
      <c r="C5664" s="334" t="s">
        <v>195</v>
      </c>
      <c r="D5664" s="334" t="s">
        <v>1537</v>
      </c>
      <c r="E5664" s="334" t="s">
        <v>1041</v>
      </c>
      <c r="F5664" s="334" t="str">
        <f t="shared" si="267"/>
        <v>Chattogram FR Non-PNP</v>
      </c>
      <c r="G5664" s="338">
        <v>1047971</v>
      </c>
      <c r="H5664" s="336">
        <v>188208.68738703057</v>
      </c>
      <c r="I5664" s="336">
        <v>4191.884</v>
      </c>
      <c r="J5664" s="336"/>
      <c r="K5664" s="336"/>
      <c r="L5664" s="337">
        <f t="shared" si="265"/>
        <v>17.959341182821909</v>
      </c>
      <c r="M5664" s="337">
        <f t="shared" si="266"/>
        <v>0.4</v>
      </c>
    </row>
    <row r="5665" spans="1:13">
      <c r="A5665" s="334" t="s">
        <v>1117</v>
      </c>
      <c r="B5665" s="334" t="s">
        <v>52</v>
      </c>
      <c r="C5665" s="334" t="s">
        <v>52</v>
      </c>
      <c r="D5665" s="334" t="s">
        <v>1537</v>
      </c>
      <c r="E5665" s="334" t="s">
        <v>1041</v>
      </c>
      <c r="F5665" s="334" t="str">
        <f t="shared" si="267"/>
        <v>Dhaka FR Non-PNP</v>
      </c>
      <c r="G5665" s="338">
        <v>1084170</v>
      </c>
      <c r="H5665" s="336">
        <v>171176.59842112768</v>
      </c>
      <c r="I5665" s="336">
        <v>0</v>
      </c>
      <c r="J5665" s="336"/>
      <c r="K5665" s="336"/>
      <c r="L5665" s="337">
        <f t="shared" si="265"/>
        <v>15.788723025090871</v>
      </c>
      <c r="M5665" s="337">
        <f t="shared" si="266"/>
        <v>0</v>
      </c>
    </row>
    <row r="5666" spans="1:13">
      <c r="A5666" s="334" t="s">
        <v>1288</v>
      </c>
      <c r="B5666" s="334" t="s">
        <v>52</v>
      </c>
      <c r="C5666" s="334" t="s">
        <v>52</v>
      </c>
      <c r="D5666" s="334" t="s">
        <v>1492</v>
      </c>
      <c r="E5666" s="334" t="s">
        <v>1041</v>
      </c>
      <c r="F5666" s="334" t="str">
        <f t="shared" si="267"/>
        <v>Dhaka FR PNP</v>
      </c>
      <c r="G5666" s="338">
        <v>9196129</v>
      </c>
      <c r="H5666" s="336">
        <v>1521413.5868615678</v>
      </c>
      <c r="I5666" s="336">
        <v>28515.359999999997</v>
      </c>
      <c r="J5666" s="336"/>
      <c r="K5666" s="336"/>
      <c r="L5666" s="337">
        <f t="shared" si="265"/>
        <v>16.544065300318948</v>
      </c>
      <c r="M5666" s="337">
        <f t="shared" si="266"/>
        <v>0.31008003476245272</v>
      </c>
    </row>
    <row r="5667" spans="1:13">
      <c r="A5667" s="334" t="s">
        <v>1061</v>
      </c>
      <c r="B5667" s="334" t="s">
        <v>52</v>
      </c>
      <c r="C5667" s="334" t="s">
        <v>52</v>
      </c>
      <c r="D5667" s="334" t="s">
        <v>1537</v>
      </c>
      <c r="E5667" s="334" t="s">
        <v>1041</v>
      </c>
      <c r="F5667" s="334" t="str">
        <f t="shared" si="267"/>
        <v>Dhaka FR Non-PNP</v>
      </c>
      <c r="G5667" s="338">
        <v>1613478</v>
      </c>
      <c r="H5667" s="336">
        <v>278113.68724987842</v>
      </c>
      <c r="I5667" s="336">
        <v>6453.9120000000003</v>
      </c>
      <c r="J5667" s="336"/>
      <c r="K5667" s="336"/>
      <c r="L5667" s="337">
        <f t="shared" si="265"/>
        <v>17.23690606564691</v>
      </c>
      <c r="M5667" s="337">
        <f t="shared" si="266"/>
        <v>0.4</v>
      </c>
    </row>
    <row r="5668" spans="1:13">
      <c r="A5668" s="334" t="s">
        <v>1213</v>
      </c>
      <c r="B5668" s="334" t="s">
        <v>522</v>
      </c>
      <c r="C5668" s="334" t="s">
        <v>52</v>
      </c>
      <c r="D5668" s="334" t="s">
        <v>1537</v>
      </c>
      <c r="E5668" s="334" t="s">
        <v>1041</v>
      </c>
      <c r="F5668" s="334" t="str">
        <f t="shared" si="267"/>
        <v>Dhaka FR Non-PNP</v>
      </c>
      <c r="G5668" s="338">
        <v>1013893</v>
      </c>
      <c r="H5668" s="336">
        <v>158322.79318492016</v>
      </c>
      <c r="I5668" s="336">
        <v>4055.5720000000001</v>
      </c>
      <c r="J5668" s="336"/>
      <c r="K5668" s="336"/>
      <c r="L5668" s="337">
        <f t="shared" si="265"/>
        <v>15.615335462905863</v>
      </c>
      <c r="M5668" s="337">
        <f t="shared" si="266"/>
        <v>0.4</v>
      </c>
    </row>
    <row r="5669" spans="1:13">
      <c r="A5669" s="334" t="s">
        <v>1149</v>
      </c>
      <c r="B5669" s="334" t="s">
        <v>1150</v>
      </c>
      <c r="C5669" s="334" t="s">
        <v>389</v>
      </c>
      <c r="D5669" s="334" t="s">
        <v>1537</v>
      </c>
      <c r="E5669" s="334" t="s">
        <v>1041</v>
      </c>
      <c r="F5669" s="334" t="str">
        <f t="shared" si="267"/>
        <v>Rangpur FR Non-PNP</v>
      </c>
      <c r="G5669" s="338">
        <v>1322476</v>
      </c>
      <c r="H5669" s="336">
        <v>230723.45195933495</v>
      </c>
      <c r="I5669" s="336">
        <v>5289.9040000000005</v>
      </c>
      <c r="J5669" s="336"/>
      <c r="K5669" s="336"/>
      <c r="L5669" s="337">
        <f t="shared" si="265"/>
        <v>17.446324315854124</v>
      </c>
      <c r="M5669" s="337">
        <f t="shared" si="266"/>
        <v>0.4</v>
      </c>
    </row>
    <row r="5670" spans="1:13">
      <c r="A5670" s="334" t="s">
        <v>1240</v>
      </c>
      <c r="B5670" s="334" t="s">
        <v>211</v>
      </c>
      <c r="C5670" s="334" t="s">
        <v>189</v>
      </c>
      <c r="D5670" s="334" t="s">
        <v>1537</v>
      </c>
      <c r="E5670" s="334" t="s">
        <v>1041</v>
      </c>
      <c r="F5670" s="334" t="str">
        <f t="shared" si="267"/>
        <v>Barishal FR Non-PNP</v>
      </c>
      <c r="G5670" s="338">
        <v>2662690</v>
      </c>
      <c r="H5670" s="336">
        <v>405034.13797413191</v>
      </c>
      <c r="I5670" s="336">
        <v>10650.76</v>
      </c>
      <c r="J5670" s="336"/>
      <c r="K5670" s="336"/>
      <c r="L5670" s="337">
        <f t="shared" si="265"/>
        <v>15.211464270122768</v>
      </c>
      <c r="M5670" s="337">
        <f t="shared" si="266"/>
        <v>0.4</v>
      </c>
    </row>
    <row r="5671" spans="1:13">
      <c r="A5671" s="334" t="s">
        <v>1069</v>
      </c>
      <c r="B5671" s="334" t="s">
        <v>136</v>
      </c>
      <c r="C5671" s="334" t="s">
        <v>131</v>
      </c>
      <c r="D5671" s="334" t="s">
        <v>1537</v>
      </c>
      <c r="E5671" s="334" t="s">
        <v>1041</v>
      </c>
      <c r="F5671" s="334" t="str">
        <f t="shared" si="267"/>
        <v>Sylhet FR Non-PNP</v>
      </c>
      <c r="G5671" s="338">
        <v>1331441</v>
      </c>
      <c r="H5671" s="336">
        <v>206506.13391681624</v>
      </c>
      <c r="I5671" s="336">
        <v>5325.7640000000001</v>
      </c>
      <c r="J5671" s="336"/>
      <c r="K5671" s="336"/>
      <c r="L5671" s="337">
        <f t="shared" si="265"/>
        <v>15.509972572334505</v>
      </c>
      <c r="M5671" s="337">
        <f t="shared" si="266"/>
        <v>0.4</v>
      </c>
    </row>
    <row r="5672" spans="1:13">
      <c r="A5672" s="334" t="s">
        <v>1242</v>
      </c>
      <c r="B5672" s="334" t="s">
        <v>1243</v>
      </c>
      <c r="C5672" s="334" t="s">
        <v>195</v>
      </c>
      <c r="D5672" s="334" t="s">
        <v>1537</v>
      </c>
      <c r="E5672" s="334" t="s">
        <v>1041</v>
      </c>
      <c r="F5672" s="334" t="str">
        <f t="shared" si="267"/>
        <v>Chattogram FR Non-PNP</v>
      </c>
      <c r="G5672" s="338">
        <v>1984109</v>
      </c>
      <c r="H5672" s="336">
        <v>364363.7298472448</v>
      </c>
      <c r="I5672" s="336">
        <v>7936.4360000000006</v>
      </c>
      <c r="J5672" s="336"/>
      <c r="K5672" s="336"/>
      <c r="L5672" s="337">
        <f t="shared" si="265"/>
        <v>18.364098436489364</v>
      </c>
      <c r="M5672" s="337">
        <f t="shared" si="266"/>
        <v>0.4</v>
      </c>
    </row>
    <row r="5673" spans="1:13">
      <c r="A5673" s="334" t="s">
        <v>1044</v>
      </c>
      <c r="B5673" s="334" t="s">
        <v>230</v>
      </c>
      <c r="C5673" s="334" t="s">
        <v>131</v>
      </c>
      <c r="D5673" s="334" t="s">
        <v>1537</v>
      </c>
      <c r="E5673" s="334" t="s">
        <v>1041</v>
      </c>
      <c r="F5673" s="334" t="str">
        <f t="shared" si="267"/>
        <v>Sylhet FR Non-PNP</v>
      </c>
      <c r="G5673" s="338">
        <v>1895064</v>
      </c>
      <c r="H5673" s="336">
        <v>255430.00209126566</v>
      </c>
      <c r="I5673" s="336">
        <v>7580.2560000000003</v>
      </c>
      <c r="J5673" s="336"/>
      <c r="K5673" s="336"/>
      <c r="L5673" s="337">
        <f t="shared" si="265"/>
        <v>13.478700565852428</v>
      </c>
      <c r="M5673" s="337">
        <f t="shared" si="266"/>
        <v>0.4</v>
      </c>
    </row>
    <row r="5674" spans="1:13">
      <c r="A5674" s="334" t="s">
        <v>1218</v>
      </c>
      <c r="B5674" s="334" t="s">
        <v>52</v>
      </c>
      <c r="C5674" s="334" t="s">
        <v>52</v>
      </c>
      <c r="D5674" s="334" t="s">
        <v>1537</v>
      </c>
      <c r="E5674" s="334" t="s">
        <v>1041</v>
      </c>
      <c r="F5674" s="334" t="str">
        <f t="shared" si="267"/>
        <v>Dhaka FR Non-PNP</v>
      </c>
      <c r="G5674" s="338">
        <v>1765141</v>
      </c>
      <c r="H5674" s="336">
        <v>300060.34438209125</v>
      </c>
      <c r="I5674" s="336">
        <v>55785.159307740993</v>
      </c>
      <c r="J5674" s="336"/>
      <c r="K5674" s="336"/>
      <c r="L5674" s="337">
        <f t="shared" si="265"/>
        <v>16.999228071983556</v>
      </c>
      <c r="M5674" s="337">
        <f t="shared" si="266"/>
        <v>3.1603797831301295</v>
      </c>
    </row>
    <row r="5675" spans="1:13">
      <c r="A5675" s="334" t="s">
        <v>1109</v>
      </c>
      <c r="B5675" s="334" t="s">
        <v>313</v>
      </c>
      <c r="C5675" s="334" t="s">
        <v>189</v>
      </c>
      <c r="D5675" s="334" t="s">
        <v>1537</v>
      </c>
      <c r="E5675" s="334" t="s">
        <v>1041</v>
      </c>
      <c r="F5675" s="334" t="str">
        <f t="shared" si="267"/>
        <v>Barishal FR Non-PNP</v>
      </c>
      <c r="G5675" s="338">
        <v>869001</v>
      </c>
      <c r="H5675" s="336">
        <v>152226.43356156792</v>
      </c>
      <c r="I5675" s="336">
        <v>3476.0039999999999</v>
      </c>
      <c r="J5675" s="336"/>
      <c r="K5675" s="336"/>
      <c r="L5675" s="337">
        <f t="shared" si="265"/>
        <v>17.51740602848189</v>
      </c>
      <c r="M5675" s="337">
        <f t="shared" si="266"/>
        <v>0.4</v>
      </c>
    </row>
    <row r="5676" spans="1:13">
      <c r="A5676" s="334" t="s">
        <v>1187</v>
      </c>
      <c r="B5676" s="334" t="s">
        <v>165</v>
      </c>
      <c r="C5676" s="334" t="s">
        <v>52</v>
      </c>
      <c r="D5676" s="334" t="s">
        <v>1537</v>
      </c>
      <c r="E5676" s="334" t="s">
        <v>1041</v>
      </c>
      <c r="F5676" s="334" t="str">
        <f t="shared" si="267"/>
        <v>Dhaka FR Non-PNP</v>
      </c>
      <c r="G5676" s="338">
        <v>1075678</v>
      </c>
      <c r="H5676" s="336">
        <v>176229.6440575484</v>
      </c>
      <c r="I5676" s="336">
        <v>4302.7120000000004</v>
      </c>
      <c r="J5676" s="336"/>
      <c r="K5676" s="336"/>
      <c r="L5676" s="337">
        <f t="shared" si="265"/>
        <v>16.383122463929578</v>
      </c>
      <c r="M5676" s="337">
        <f t="shared" si="266"/>
        <v>0.4</v>
      </c>
    </row>
    <row r="5677" spans="1:13">
      <c r="A5677" s="334" t="s">
        <v>1122</v>
      </c>
      <c r="B5677" s="334" t="s">
        <v>52</v>
      </c>
      <c r="C5677" s="334" t="s">
        <v>52</v>
      </c>
      <c r="D5677" s="334" t="s">
        <v>1537</v>
      </c>
      <c r="E5677" s="334" t="s">
        <v>1041</v>
      </c>
      <c r="F5677" s="334" t="str">
        <f t="shared" si="267"/>
        <v>Dhaka FR Non-PNP</v>
      </c>
      <c r="G5677" s="338">
        <v>814947</v>
      </c>
      <c r="H5677" s="336">
        <v>119596.69951991565</v>
      </c>
      <c r="I5677" s="336">
        <v>3259.788</v>
      </c>
      <c r="J5677" s="336"/>
      <c r="K5677" s="336"/>
      <c r="L5677" s="337">
        <f t="shared" si="265"/>
        <v>14.675396009791514</v>
      </c>
      <c r="M5677" s="337">
        <f t="shared" si="266"/>
        <v>0.4</v>
      </c>
    </row>
    <row r="5678" spans="1:13">
      <c r="A5678" s="334" t="s">
        <v>1059</v>
      </c>
      <c r="B5678" s="334" t="s">
        <v>52</v>
      </c>
      <c r="C5678" s="334" t="s">
        <v>52</v>
      </c>
      <c r="D5678" s="334" t="s">
        <v>1537</v>
      </c>
      <c r="E5678" s="334" t="s">
        <v>1041</v>
      </c>
      <c r="F5678" s="334" t="str">
        <f t="shared" si="267"/>
        <v>Dhaka FR Non-PNP</v>
      </c>
      <c r="G5678" s="338">
        <v>1349728</v>
      </c>
      <c r="H5678" s="336">
        <v>226561.3899999999</v>
      </c>
      <c r="I5678" s="336">
        <v>5398.9120000000003</v>
      </c>
      <c r="J5678" s="336"/>
      <c r="K5678" s="336"/>
      <c r="L5678" s="337">
        <f t="shared" si="265"/>
        <v>16.785707194338407</v>
      </c>
      <c r="M5678" s="337">
        <f t="shared" si="266"/>
        <v>0.4</v>
      </c>
    </row>
    <row r="5679" spans="1:13">
      <c r="A5679" s="334" t="s">
        <v>1176</v>
      </c>
      <c r="B5679" s="334" t="s">
        <v>165</v>
      </c>
      <c r="C5679" s="334" t="s">
        <v>52</v>
      </c>
      <c r="D5679" s="334" t="s">
        <v>1537</v>
      </c>
      <c r="E5679" s="334" t="s">
        <v>1041</v>
      </c>
      <c r="F5679" s="334" t="str">
        <f t="shared" si="267"/>
        <v>Dhaka FR Non-PNP</v>
      </c>
      <c r="G5679" s="338">
        <v>1130687</v>
      </c>
      <c r="H5679" s="336">
        <v>187038.08947634281</v>
      </c>
      <c r="I5679" s="336">
        <v>4522.7480000000005</v>
      </c>
      <c r="J5679" s="336"/>
      <c r="K5679" s="336"/>
      <c r="L5679" s="337">
        <f t="shared" si="265"/>
        <v>16.541986374331959</v>
      </c>
      <c r="M5679" s="337">
        <f t="shared" si="266"/>
        <v>0.4</v>
      </c>
    </row>
    <row r="5680" spans="1:13">
      <c r="A5680" s="334" t="s">
        <v>1270</v>
      </c>
      <c r="B5680" s="334" t="s">
        <v>52</v>
      </c>
      <c r="C5680" s="334" t="s">
        <v>52</v>
      </c>
      <c r="D5680" s="334" t="s">
        <v>1537</v>
      </c>
      <c r="E5680" s="334" t="s">
        <v>1041</v>
      </c>
      <c r="F5680" s="334" t="str">
        <f t="shared" si="267"/>
        <v>Dhaka FR Non-PNP</v>
      </c>
      <c r="G5680" s="338">
        <v>1019882</v>
      </c>
      <c r="H5680" s="336">
        <v>166012.51511047943</v>
      </c>
      <c r="I5680" s="336">
        <v>4079.5280000000002</v>
      </c>
      <c r="J5680" s="336"/>
      <c r="K5680" s="336"/>
      <c r="L5680" s="337">
        <f t="shared" si="265"/>
        <v>16.277619872738164</v>
      </c>
      <c r="M5680" s="337">
        <f t="shared" si="266"/>
        <v>0.4</v>
      </c>
    </row>
    <row r="5681" spans="1:13">
      <c r="A5681" s="334" t="s">
        <v>1230</v>
      </c>
      <c r="B5681" s="334" t="s">
        <v>159</v>
      </c>
      <c r="C5681" s="334" t="s">
        <v>159</v>
      </c>
      <c r="D5681" s="334" t="s">
        <v>1537</v>
      </c>
      <c r="E5681" s="334" t="s">
        <v>1041</v>
      </c>
      <c r="F5681" s="334" t="str">
        <f t="shared" si="267"/>
        <v>Khulna FR Non-PNP</v>
      </c>
      <c r="G5681" s="338">
        <v>1737217</v>
      </c>
      <c r="H5681" s="336">
        <v>228647.47749458248</v>
      </c>
      <c r="I5681" s="336">
        <v>6948.8680000000004</v>
      </c>
      <c r="J5681" s="336"/>
      <c r="K5681" s="336"/>
      <c r="L5681" s="337">
        <f t="shared" si="265"/>
        <v>13.161710799202545</v>
      </c>
      <c r="M5681" s="337">
        <f t="shared" si="266"/>
        <v>0.4</v>
      </c>
    </row>
    <row r="5682" spans="1:13">
      <c r="A5682" s="334" t="s">
        <v>1255</v>
      </c>
      <c r="B5682" s="334" t="s">
        <v>170</v>
      </c>
      <c r="C5682" s="334" t="s">
        <v>195</v>
      </c>
      <c r="D5682" s="334" t="s">
        <v>1537</v>
      </c>
      <c r="E5682" s="334" t="s">
        <v>1041</v>
      </c>
      <c r="F5682" s="334" t="str">
        <f t="shared" si="267"/>
        <v>Chattogram FR Non-PNP</v>
      </c>
      <c r="G5682" s="338">
        <v>1030353</v>
      </c>
      <c r="H5682" s="336">
        <v>160376.53108699367</v>
      </c>
      <c r="I5682" s="336">
        <v>4121.4120000000003</v>
      </c>
      <c r="J5682" s="336"/>
      <c r="K5682" s="336"/>
      <c r="L5682" s="337">
        <f t="shared" si="265"/>
        <v>15.565202516709679</v>
      </c>
      <c r="M5682" s="337">
        <f t="shared" si="266"/>
        <v>0.4</v>
      </c>
    </row>
    <row r="5683" spans="1:13">
      <c r="A5683" s="334" t="s">
        <v>1263</v>
      </c>
      <c r="B5683" s="334" t="s">
        <v>542</v>
      </c>
      <c r="C5683" s="334" t="s">
        <v>52</v>
      </c>
      <c r="D5683" s="334" t="s">
        <v>1537</v>
      </c>
      <c r="E5683" s="334" t="s">
        <v>1041</v>
      </c>
      <c r="F5683" s="334" t="str">
        <f t="shared" si="267"/>
        <v>Dhaka FR Non-PNP</v>
      </c>
      <c r="G5683" s="338">
        <v>2015200</v>
      </c>
      <c r="H5683" s="336">
        <v>355037.73742532596</v>
      </c>
      <c r="I5683" s="336">
        <v>8060.8</v>
      </c>
      <c r="J5683" s="336"/>
      <c r="K5683" s="336"/>
      <c r="L5683" s="337">
        <f t="shared" si="265"/>
        <v>17.617990146155517</v>
      </c>
      <c r="M5683" s="337">
        <f t="shared" si="266"/>
        <v>0.4</v>
      </c>
    </row>
    <row r="5684" spans="1:13">
      <c r="A5684" s="334" t="s">
        <v>1188</v>
      </c>
      <c r="B5684" s="334" t="s">
        <v>211</v>
      </c>
      <c r="C5684" s="334" t="s">
        <v>189</v>
      </c>
      <c r="D5684" s="334" t="s">
        <v>1537</v>
      </c>
      <c r="E5684" s="334" t="s">
        <v>1041</v>
      </c>
      <c r="F5684" s="334" t="str">
        <f t="shared" si="267"/>
        <v>Barishal FR Non-PNP</v>
      </c>
      <c r="G5684" s="338">
        <v>1395464</v>
      </c>
      <c r="H5684" s="336">
        <v>242704.22</v>
      </c>
      <c r="I5684" s="336">
        <v>5581.8559999999998</v>
      </c>
      <c r="J5684" s="336"/>
      <c r="K5684" s="336"/>
      <c r="L5684" s="337">
        <f t="shared" si="265"/>
        <v>17.392366983311643</v>
      </c>
      <c r="M5684" s="337">
        <f t="shared" si="266"/>
        <v>0.4</v>
      </c>
    </row>
    <row r="5685" spans="1:13">
      <c r="A5685" s="334" t="s">
        <v>1245</v>
      </c>
      <c r="B5685" s="334" t="s">
        <v>606</v>
      </c>
      <c r="C5685" s="334" t="s">
        <v>107</v>
      </c>
      <c r="D5685" s="334" t="s">
        <v>1537</v>
      </c>
      <c r="E5685" s="334" t="s">
        <v>1041</v>
      </c>
      <c r="F5685" s="334" t="str">
        <f t="shared" si="267"/>
        <v>Rajshahi FR Non-PNP</v>
      </c>
      <c r="G5685" s="338">
        <v>1137344</v>
      </c>
      <c r="H5685" s="336">
        <v>194645.89369125909</v>
      </c>
      <c r="I5685" s="336">
        <v>4549.3760000000002</v>
      </c>
      <c r="J5685" s="336"/>
      <c r="K5685" s="336"/>
      <c r="L5685" s="337">
        <f t="shared" si="265"/>
        <v>17.114073990917355</v>
      </c>
      <c r="M5685" s="337">
        <f t="shared" si="266"/>
        <v>0.4</v>
      </c>
    </row>
    <row r="5686" spans="1:13">
      <c r="A5686" s="334" t="s">
        <v>1195</v>
      </c>
      <c r="B5686" s="334" t="s">
        <v>351</v>
      </c>
      <c r="C5686" s="334" t="s">
        <v>389</v>
      </c>
      <c r="D5686" s="334" t="s">
        <v>1537</v>
      </c>
      <c r="E5686" s="334" t="s">
        <v>1041</v>
      </c>
      <c r="F5686" s="334" t="str">
        <f t="shared" si="267"/>
        <v>Rangpur FR Non-PNP</v>
      </c>
      <c r="G5686" s="338">
        <v>1274989</v>
      </c>
      <c r="H5686" s="336">
        <v>209875.65543370578</v>
      </c>
      <c r="I5686" s="336">
        <v>5099.9560000000001</v>
      </c>
      <c r="J5686" s="336"/>
      <c r="K5686" s="336"/>
      <c r="L5686" s="337">
        <f t="shared" si="265"/>
        <v>16.460977736569159</v>
      </c>
      <c r="M5686" s="337">
        <f t="shared" si="266"/>
        <v>0.4</v>
      </c>
    </row>
    <row r="5687" spans="1:13">
      <c r="A5687" s="334" t="s">
        <v>1056</v>
      </c>
      <c r="B5687" s="334" t="s">
        <v>131</v>
      </c>
      <c r="C5687" s="334" t="s">
        <v>131</v>
      </c>
      <c r="D5687" s="334" t="s">
        <v>1537</v>
      </c>
      <c r="E5687" s="334" t="s">
        <v>1041</v>
      </c>
      <c r="F5687" s="334" t="str">
        <f t="shared" si="267"/>
        <v>Sylhet FR Non-PNP</v>
      </c>
      <c r="G5687" s="338">
        <v>1354022</v>
      </c>
      <c r="H5687" s="336">
        <v>159580.34610818827</v>
      </c>
      <c r="I5687" s="336">
        <v>5416.0879999999997</v>
      </c>
      <c r="J5687" s="336"/>
      <c r="K5687" s="336"/>
      <c r="L5687" s="337">
        <f t="shared" si="265"/>
        <v>11.785653859995501</v>
      </c>
      <c r="M5687" s="337">
        <f t="shared" si="266"/>
        <v>0.4</v>
      </c>
    </row>
    <row r="5688" spans="1:13">
      <c r="A5688" s="334" t="s">
        <v>1236</v>
      </c>
      <c r="B5688" s="334" t="s">
        <v>389</v>
      </c>
      <c r="C5688" s="334" t="s">
        <v>389</v>
      </c>
      <c r="D5688" s="334" t="s">
        <v>1537</v>
      </c>
      <c r="E5688" s="334" t="s">
        <v>1041</v>
      </c>
      <c r="F5688" s="334" t="str">
        <f t="shared" si="267"/>
        <v>Rangpur FR Non-PNP</v>
      </c>
      <c r="G5688" s="338">
        <v>1462347</v>
      </c>
      <c r="H5688" s="336">
        <v>211055.99031448536</v>
      </c>
      <c r="I5688" s="336">
        <v>5849.3879999999999</v>
      </c>
      <c r="J5688" s="336"/>
      <c r="K5688" s="336"/>
      <c r="L5688" s="337">
        <f t="shared" si="265"/>
        <v>14.432688706202109</v>
      </c>
      <c r="M5688" s="337">
        <f t="shared" si="266"/>
        <v>0.4</v>
      </c>
    </row>
    <row r="5689" spans="1:13">
      <c r="A5689" s="334" t="s">
        <v>1112</v>
      </c>
      <c r="B5689" s="334" t="s">
        <v>211</v>
      </c>
      <c r="C5689" s="334" t="s">
        <v>189</v>
      </c>
      <c r="D5689" s="334" t="s">
        <v>1537</v>
      </c>
      <c r="E5689" s="334" t="s">
        <v>1041</v>
      </c>
      <c r="F5689" s="334" t="str">
        <f t="shared" si="267"/>
        <v>Barishal FR Non-PNP</v>
      </c>
      <c r="G5689" s="338">
        <v>1026286</v>
      </c>
      <c r="H5689" s="336">
        <v>159952.98557637905</v>
      </c>
      <c r="I5689" s="336">
        <v>4105.1440000000002</v>
      </c>
      <c r="J5689" s="336"/>
      <c r="K5689" s="336"/>
      <c r="L5689" s="337">
        <f t="shared" si="265"/>
        <v>15.585615079654117</v>
      </c>
      <c r="M5689" s="337">
        <f t="shared" si="266"/>
        <v>0.4</v>
      </c>
    </row>
    <row r="5690" spans="1:13">
      <c r="A5690" s="334" t="s">
        <v>1185</v>
      </c>
      <c r="B5690" s="334" t="s">
        <v>226</v>
      </c>
      <c r="C5690" s="334" t="s">
        <v>107</v>
      </c>
      <c r="D5690" s="334" t="s">
        <v>1537</v>
      </c>
      <c r="E5690" s="334" t="s">
        <v>1041</v>
      </c>
      <c r="F5690" s="334" t="str">
        <f t="shared" si="267"/>
        <v>Rajshahi FR Non-PNP</v>
      </c>
      <c r="G5690" s="338">
        <v>1376250</v>
      </c>
      <c r="H5690" s="336">
        <v>212264.2196571418</v>
      </c>
      <c r="I5690" s="336">
        <v>5505</v>
      </c>
      <c r="J5690" s="336"/>
      <c r="K5690" s="336"/>
      <c r="L5690" s="337">
        <f t="shared" si="265"/>
        <v>15.423376541844998</v>
      </c>
      <c r="M5690" s="337">
        <f t="shared" si="266"/>
        <v>0.4</v>
      </c>
    </row>
    <row r="5691" spans="1:13">
      <c r="A5691" s="334" t="s">
        <v>1206</v>
      </c>
      <c r="B5691" s="334" t="s">
        <v>52</v>
      </c>
      <c r="C5691" s="334" t="s">
        <v>52</v>
      </c>
      <c r="D5691" s="334" t="s">
        <v>1537</v>
      </c>
      <c r="E5691" s="334" t="s">
        <v>1041</v>
      </c>
      <c r="F5691" s="334" t="str">
        <f t="shared" si="267"/>
        <v>Dhaka FR Non-PNP</v>
      </c>
      <c r="G5691" s="338">
        <v>1721666</v>
      </c>
      <c r="H5691" s="336">
        <v>257293.14832829495</v>
      </c>
      <c r="I5691" s="336">
        <v>6886.6639999999998</v>
      </c>
      <c r="J5691" s="336"/>
      <c r="K5691" s="336"/>
      <c r="L5691" s="337">
        <f t="shared" si="265"/>
        <v>14.94442872939902</v>
      </c>
      <c r="M5691" s="337">
        <f t="shared" si="266"/>
        <v>0.4</v>
      </c>
    </row>
    <row r="5692" spans="1:13">
      <c r="A5692" s="334" t="s">
        <v>1136</v>
      </c>
      <c r="B5692" s="334" t="s">
        <v>401</v>
      </c>
      <c r="C5692" s="334" t="s">
        <v>195</v>
      </c>
      <c r="D5692" s="334" t="s">
        <v>1537</v>
      </c>
      <c r="E5692" s="334" t="s">
        <v>1041</v>
      </c>
      <c r="F5692" s="334" t="str">
        <f t="shared" si="267"/>
        <v>Chattogram FR Non-PNP</v>
      </c>
      <c r="G5692" s="338">
        <v>2235343</v>
      </c>
      <c r="H5692" s="336">
        <v>366692.10480490356</v>
      </c>
      <c r="I5692" s="336">
        <v>8941.3719999999994</v>
      </c>
      <c r="J5692" s="336"/>
      <c r="K5692" s="336"/>
      <c r="L5692" s="337">
        <f t="shared" si="265"/>
        <v>16.404288058025259</v>
      </c>
      <c r="M5692" s="337">
        <f t="shared" si="266"/>
        <v>0.4</v>
      </c>
    </row>
    <row r="5693" spans="1:13">
      <c r="A5693" s="334" t="s">
        <v>1190</v>
      </c>
      <c r="B5693" s="334" t="s">
        <v>52</v>
      </c>
      <c r="C5693" s="334" t="s">
        <v>52</v>
      </c>
      <c r="D5693" s="334" t="s">
        <v>1537</v>
      </c>
      <c r="E5693" s="334" t="s">
        <v>1041</v>
      </c>
      <c r="F5693" s="334" t="str">
        <f t="shared" si="267"/>
        <v>Dhaka FR Non-PNP</v>
      </c>
      <c r="G5693" s="338">
        <v>2479400</v>
      </c>
      <c r="H5693" s="336">
        <v>415836.9846534626</v>
      </c>
      <c r="I5693" s="336">
        <v>9917.6</v>
      </c>
      <c r="J5693" s="336"/>
      <c r="K5693" s="336"/>
      <c r="L5693" s="337">
        <f t="shared" si="265"/>
        <v>16.771678012965339</v>
      </c>
      <c r="M5693" s="337">
        <f t="shared" si="266"/>
        <v>0.4</v>
      </c>
    </row>
    <row r="5694" spans="1:13">
      <c r="A5694" s="334" t="s">
        <v>1300</v>
      </c>
      <c r="B5694" s="334" t="s">
        <v>52</v>
      </c>
      <c r="C5694" s="334" t="s">
        <v>52</v>
      </c>
      <c r="D5694" s="334" t="s">
        <v>1492</v>
      </c>
      <c r="E5694" s="334" t="s">
        <v>1041</v>
      </c>
      <c r="F5694" s="334" t="str">
        <f t="shared" si="267"/>
        <v>Dhaka FR PNP</v>
      </c>
      <c r="G5694" s="338">
        <v>3729339</v>
      </c>
      <c r="H5694" s="336">
        <v>599450.10351515189</v>
      </c>
      <c r="I5694" s="336">
        <v>14684.999999999998</v>
      </c>
      <c r="J5694" s="336"/>
      <c r="K5694" s="336"/>
      <c r="L5694" s="337">
        <f t="shared" si="265"/>
        <v>16.073896835743597</v>
      </c>
      <c r="M5694" s="337">
        <f t="shared" si="266"/>
        <v>0.39376951250610359</v>
      </c>
    </row>
    <row r="5695" spans="1:13">
      <c r="A5695" s="334" t="s">
        <v>1283</v>
      </c>
      <c r="B5695" s="334" t="s">
        <v>162</v>
      </c>
      <c r="C5695" s="334" t="s">
        <v>195</v>
      </c>
      <c r="D5695" s="334" t="s">
        <v>1537</v>
      </c>
      <c r="E5695" s="334" t="s">
        <v>1041</v>
      </c>
      <c r="F5695" s="334" t="str">
        <f t="shared" si="267"/>
        <v>Chattogram FR Non-PNP</v>
      </c>
      <c r="G5695" s="338">
        <v>2255958</v>
      </c>
      <c r="H5695" s="336">
        <v>382195.61515845195</v>
      </c>
      <c r="I5695" s="336">
        <v>9023.8320000000003</v>
      </c>
      <c r="J5695" s="336"/>
      <c r="K5695" s="336"/>
      <c r="L5695" s="337">
        <f t="shared" si="265"/>
        <v>16.941610400479618</v>
      </c>
      <c r="M5695" s="337">
        <f t="shared" si="266"/>
        <v>0.4</v>
      </c>
    </row>
    <row r="5696" spans="1:13">
      <c r="A5696" s="334" t="s">
        <v>1042</v>
      </c>
      <c r="B5696" s="334" t="s">
        <v>52</v>
      </c>
      <c r="C5696" s="334" t="s">
        <v>52</v>
      </c>
      <c r="D5696" s="334" t="s">
        <v>1537</v>
      </c>
      <c r="E5696" s="334" t="s">
        <v>1041</v>
      </c>
      <c r="F5696" s="334" t="str">
        <f t="shared" si="267"/>
        <v>Dhaka FR Non-PNP</v>
      </c>
      <c r="G5696" s="338">
        <v>1299635</v>
      </c>
      <c r="H5696" s="336">
        <v>187536.00204856062</v>
      </c>
      <c r="I5696" s="336">
        <v>3421.4738493942386</v>
      </c>
      <c r="J5696" s="336"/>
      <c r="K5696" s="336"/>
      <c r="L5696" s="337">
        <f t="shared" si="265"/>
        <v>14.429897782728277</v>
      </c>
      <c r="M5696" s="337">
        <f t="shared" si="266"/>
        <v>0.26326421259770927</v>
      </c>
    </row>
    <row r="5697" spans="1:13">
      <c r="A5697" s="334" t="s">
        <v>1105</v>
      </c>
      <c r="B5697" s="334" t="s">
        <v>52</v>
      </c>
      <c r="C5697" s="334" t="s">
        <v>52</v>
      </c>
      <c r="D5697" s="334" t="s">
        <v>1537</v>
      </c>
      <c r="E5697" s="334" t="s">
        <v>1041</v>
      </c>
      <c r="F5697" s="334" t="str">
        <f t="shared" si="267"/>
        <v>Dhaka FR Non-PNP</v>
      </c>
      <c r="G5697" s="338">
        <v>1725808</v>
      </c>
      <c r="H5697" s="336">
        <v>283737.10827452567</v>
      </c>
      <c r="I5697" s="336">
        <v>6903.232</v>
      </c>
      <c r="J5697" s="336"/>
      <c r="K5697" s="336"/>
      <c r="L5697" s="337">
        <f t="shared" si="265"/>
        <v>16.440827037221155</v>
      </c>
      <c r="M5697" s="337">
        <f t="shared" si="266"/>
        <v>0.4</v>
      </c>
    </row>
    <row r="5698" spans="1:13">
      <c r="A5698" s="334" t="s">
        <v>1269</v>
      </c>
      <c r="B5698" s="334" t="s">
        <v>336</v>
      </c>
      <c r="C5698" s="334" t="s">
        <v>389</v>
      </c>
      <c r="D5698" s="334" t="s">
        <v>1537</v>
      </c>
      <c r="E5698" s="334" t="s">
        <v>1041</v>
      </c>
      <c r="F5698" s="334" t="str">
        <f t="shared" si="267"/>
        <v>Rangpur FR Non-PNP</v>
      </c>
      <c r="G5698" s="338">
        <v>1347702</v>
      </c>
      <c r="H5698" s="336">
        <v>202075.89035446206</v>
      </c>
      <c r="I5698" s="336">
        <v>5390.808</v>
      </c>
      <c r="J5698" s="336"/>
      <c r="K5698" s="336"/>
      <c r="L5698" s="337">
        <f t="shared" si="265"/>
        <v>14.994107774156456</v>
      </c>
      <c r="M5698" s="337">
        <f t="shared" si="266"/>
        <v>0.4</v>
      </c>
    </row>
    <row r="5699" spans="1:13">
      <c r="A5699" s="334" t="s">
        <v>1284</v>
      </c>
      <c r="B5699" s="334" t="s">
        <v>522</v>
      </c>
      <c r="C5699" s="334" t="s">
        <v>52</v>
      </c>
      <c r="D5699" s="334" t="s">
        <v>1537</v>
      </c>
      <c r="E5699" s="334" t="s">
        <v>1041</v>
      </c>
      <c r="F5699" s="334" t="str">
        <f t="shared" si="267"/>
        <v>Dhaka FR Non-PNP</v>
      </c>
      <c r="G5699" s="338">
        <v>352022</v>
      </c>
      <c r="H5699" s="336">
        <v>41495.377776953334</v>
      </c>
      <c r="I5699" s="336">
        <v>1408.088</v>
      </c>
      <c r="J5699" s="336"/>
      <c r="K5699" s="336"/>
      <c r="L5699" s="337">
        <f t="shared" ref="L5699:L5762" si="268">(H5699/G5699)*100</f>
        <v>11.787722863046438</v>
      </c>
      <c r="M5699" s="337">
        <f t="shared" ref="M5699:M5762" si="269">(I5699/G5699)*100</f>
        <v>0.4</v>
      </c>
    </row>
    <row r="5700" spans="1:13">
      <c r="A5700" s="334" t="s">
        <v>1276</v>
      </c>
      <c r="B5700" s="334" t="s">
        <v>389</v>
      </c>
      <c r="C5700" s="334" t="s">
        <v>389</v>
      </c>
      <c r="D5700" s="334" t="s">
        <v>1537</v>
      </c>
      <c r="E5700" s="334" t="s">
        <v>1041</v>
      </c>
      <c r="F5700" s="334" t="str">
        <f t="shared" ref="F5700:F5763" si="270">CONCATENATE(C5700," ",E5700," ",D5700)</f>
        <v>Rangpur FR Non-PNP</v>
      </c>
      <c r="G5700" s="338">
        <v>1866229</v>
      </c>
      <c r="H5700" s="336">
        <v>317427.52872660814</v>
      </c>
      <c r="I5700" s="336">
        <v>7464.9160000000002</v>
      </c>
      <c r="J5700" s="336"/>
      <c r="K5700" s="336"/>
      <c r="L5700" s="337">
        <f t="shared" si="268"/>
        <v>17.009034192835294</v>
      </c>
      <c r="M5700" s="337">
        <f t="shared" si="269"/>
        <v>0.4</v>
      </c>
    </row>
    <row r="5701" spans="1:13">
      <c r="A5701" s="334" t="s">
        <v>1207</v>
      </c>
      <c r="B5701" s="334" t="s">
        <v>79</v>
      </c>
      <c r="C5701" s="334" t="s">
        <v>52</v>
      </c>
      <c r="D5701" s="334" t="s">
        <v>1537</v>
      </c>
      <c r="E5701" s="334" t="s">
        <v>1041</v>
      </c>
      <c r="F5701" s="334" t="str">
        <f t="shared" si="270"/>
        <v>Dhaka FR Non-PNP</v>
      </c>
      <c r="G5701" s="338">
        <v>1953305</v>
      </c>
      <c r="H5701" s="336">
        <v>313752.14191066334</v>
      </c>
      <c r="I5701" s="336">
        <v>7813.22</v>
      </c>
      <c r="J5701" s="336"/>
      <c r="K5701" s="336"/>
      <c r="L5701" s="337">
        <f t="shared" si="268"/>
        <v>16.06262933390655</v>
      </c>
      <c r="M5701" s="337">
        <f t="shared" si="269"/>
        <v>0.4</v>
      </c>
    </row>
    <row r="5702" spans="1:13">
      <c r="A5702" s="334" t="s">
        <v>1286</v>
      </c>
      <c r="B5702" s="334" t="s">
        <v>52</v>
      </c>
      <c r="C5702" s="334" t="s">
        <v>52</v>
      </c>
      <c r="D5702" s="334" t="s">
        <v>1537</v>
      </c>
      <c r="E5702" s="334" t="s">
        <v>1041</v>
      </c>
      <c r="F5702" s="334" t="str">
        <f t="shared" si="270"/>
        <v>Dhaka FR Non-PNP</v>
      </c>
      <c r="G5702" s="338">
        <v>2227040</v>
      </c>
      <c r="H5702" s="336">
        <v>372990.16645455686</v>
      </c>
      <c r="I5702" s="336">
        <v>8908.16</v>
      </c>
      <c r="J5702" s="336"/>
      <c r="K5702" s="336"/>
      <c r="L5702" s="337">
        <f t="shared" si="268"/>
        <v>16.748247290329623</v>
      </c>
      <c r="M5702" s="337">
        <f t="shared" si="269"/>
        <v>0.4</v>
      </c>
    </row>
    <row r="5703" spans="1:13">
      <c r="A5703" s="334" t="s">
        <v>1570</v>
      </c>
      <c r="B5703" s="334" t="s">
        <v>131</v>
      </c>
      <c r="C5703" s="334" t="s">
        <v>131</v>
      </c>
      <c r="D5703" s="334" t="s">
        <v>1537</v>
      </c>
      <c r="E5703" s="334" t="s">
        <v>1041</v>
      </c>
      <c r="F5703" s="334" t="str">
        <f t="shared" si="270"/>
        <v>Sylhet FR Non-PNP</v>
      </c>
      <c r="G5703" s="338">
        <v>859469</v>
      </c>
      <c r="H5703" s="336">
        <v>110707.11270052195</v>
      </c>
      <c r="I5703" s="336">
        <v>3437.8760000000002</v>
      </c>
      <c r="J5703" s="336"/>
      <c r="K5703" s="336"/>
      <c r="L5703" s="337">
        <f t="shared" si="268"/>
        <v>12.880873271813403</v>
      </c>
      <c r="M5703" s="337">
        <f t="shared" si="269"/>
        <v>0.4</v>
      </c>
    </row>
    <row r="5704" spans="1:13">
      <c r="A5704" s="334" t="s">
        <v>1064</v>
      </c>
      <c r="B5704" s="334" t="s">
        <v>79</v>
      </c>
      <c r="C5704" s="334" t="s">
        <v>52</v>
      </c>
      <c r="D5704" s="334" t="s">
        <v>1537</v>
      </c>
      <c r="E5704" s="334" t="s">
        <v>1041</v>
      </c>
      <c r="F5704" s="334" t="str">
        <f t="shared" si="270"/>
        <v>Dhaka FR Non-PNP</v>
      </c>
      <c r="G5704" s="338">
        <v>1033740</v>
      </c>
      <c r="H5704" s="336">
        <v>155412.5838369095</v>
      </c>
      <c r="I5704" s="336">
        <v>4134.96</v>
      </c>
      <c r="J5704" s="336"/>
      <c r="K5704" s="336"/>
      <c r="L5704" s="337">
        <f t="shared" si="268"/>
        <v>15.034010857363505</v>
      </c>
      <c r="M5704" s="337">
        <f t="shared" si="269"/>
        <v>0.4</v>
      </c>
    </row>
    <row r="5705" spans="1:13">
      <c r="A5705" s="334" t="s">
        <v>1126</v>
      </c>
      <c r="B5705" s="334" t="s">
        <v>79</v>
      </c>
      <c r="C5705" s="334" t="s">
        <v>52</v>
      </c>
      <c r="D5705" s="334" t="s">
        <v>1537</v>
      </c>
      <c r="E5705" s="334" t="s">
        <v>1041</v>
      </c>
      <c r="F5705" s="334" t="str">
        <f t="shared" si="270"/>
        <v>Dhaka FR Non-PNP</v>
      </c>
      <c r="G5705" s="338">
        <v>2305308</v>
      </c>
      <c r="H5705" s="336">
        <v>386053.45870754158</v>
      </c>
      <c r="I5705" s="336">
        <v>9221.232</v>
      </c>
      <c r="J5705" s="336"/>
      <c r="K5705" s="336"/>
      <c r="L5705" s="337">
        <f t="shared" si="268"/>
        <v>16.746285472810644</v>
      </c>
      <c r="M5705" s="337">
        <f t="shared" si="269"/>
        <v>0.4</v>
      </c>
    </row>
    <row r="5706" spans="1:13">
      <c r="A5706" s="334" t="s">
        <v>1191</v>
      </c>
      <c r="B5706" s="334" t="s">
        <v>170</v>
      </c>
      <c r="C5706" s="334" t="s">
        <v>195</v>
      </c>
      <c r="D5706" s="334" t="s">
        <v>1537</v>
      </c>
      <c r="E5706" s="334" t="s">
        <v>1041</v>
      </c>
      <c r="F5706" s="334" t="str">
        <f t="shared" si="270"/>
        <v>Chattogram FR Non-PNP</v>
      </c>
      <c r="G5706" s="338">
        <v>774625</v>
      </c>
      <c r="H5706" s="336">
        <v>130419.72917556028</v>
      </c>
      <c r="I5706" s="336">
        <v>3098.5</v>
      </c>
      <c r="J5706" s="336"/>
      <c r="K5706" s="336"/>
      <c r="L5706" s="337">
        <f t="shared" si="268"/>
        <v>16.836498844674555</v>
      </c>
      <c r="M5706" s="337">
        <f t="shared" si="269"/>
        <v>0.4</v>
      </c>
    </row>
    <row r="5707" spans="1:13">
      <c r="A5707" s="334" t="s">
        <v>1297</v>
      </c>
      <c r="B5707" s="334" t="s">
        <v>1571</v>
      </c>
      <c r="C5707" s="334" t="s">
        <v>195</v>
      </c>
      <c r="D5707" s="334" t="s">
        <v>1537</v>
      </c>
      <c r="E5707" s="334" t="s">
        <v>1041</v>
      </c>
      <c r="F5707" s="334" t="str">
        <f t="shared" si="270"/>
        <v>Chattogram FR Non-PNP</v>
      </c>
      <c r="G5707" s="338">
        <v>2063464</v>
      </c>
      <c r="H5707" s="336">
        <v>399509.45539173961</v>
      </c>
      <c r="I5707" s="336">
        <v>8253.8559999999998</v>
      </c>
      <c r="J5707" s="336"/>
      <c r="K5707" s="336"/>
      <c r="L5707" s="337">
        <f t="shared" si="268"/>
        <v>19.361106149258703</v>
      </c>
      <c r="M5707" s="337">
        <f t="shared" si="269"/>
        <v>0.4</v>
      </c>
    </row>
    <row r="5708" spans="1:13">
      <c r="A5708" s="334" t="s">
        <v>1086</v>
      </c>
      <c r="B5708" s="334" t="s">
        <v>195</v>
      </c>
      <c r="C5708" s="334" t="s">
        <v>195</v>
      </c>
      <c r="D5708" s="334" t="s">
        <v>1537</v>
      </c>
      <c r="E5708" s="334" t="s">
        <v>1041</v>
      </c>
      <c r="F5708" s="334" t="str">
        <f t="shared" si="270"/>
        <v>Chattogram FR Non-PNP</v>
      </c>
      <c r="G5708" s="338">
        <v>978229</v>
      </c>
      <c r="H5708" s="336">
        <v>144599.89011690381</v>
      </c>
      <c r="I5708" s="336">
        <v>3912.9160000000002</v>
      </c>
      <c r="J5708" s="336"/>
      <c r="K5708" s="336"/>
      <c r="L5708" s="337">
        <f t="shared" si="268"/>
        <v>14.78180365915382</v>
      </c>
      <c r="M5708" s="337">
        <f t="shared" si="269"/>
        <v>0.4</v>
      </c>
    </row>
    <row r="5709" spans="1:13">
      <c r="A5709" s="334" t="s">
        <v>1182</v>
      </c>
      <c r="B5709" s="334" t="s">
        <v>189</v>
      </c>
      <c r="C5709" s="334" t="s">
        <v>189</v>
      </c>
      <c r="D5709" s="334" t="s">
        <v>1537</v>
      </c>
      <c r="E5709" s="334" t="s">
        <v>1041</v>
      </c>
      <c r="F5709" s="334" t="str">
        <f t="shared" si="270"/>
        <v>Barishal FR Non-PNP</v>
      </c>
      <c r="G5709" s="338">
        <v>810840</v>
      </c>
      <c r="H5709" s="336">
        <v>112371.24116793209</v>
      </c>
      <c r="I5709" s="336">
        <v>3243.36</v>
      </c>
      <c r="J5709" s="336"/>
      <c r="K5709" s="336"/>
      <c r="L5709" s="337">
        <f t="shared" si="268"/>
        <v>13.858620833694946</v>
      </c>
      <c r="M5709" s="337">
        <f t="shared" si="269"/>
        <v>0.4</v>
      </c>
    </row>
    <row r="5710" spans="1:13">
      <c r="A5710" s="334" t="s">
        <v>1090</v>
      </c>
      <c r="B5710" s="334" t="s">
        <v>189</v>
      </c>
      <c r="C5710" s="334" t="s">
        <v>189</v>
      </c>
      <c r="D5710" s="334" t="s">
        <v>1537</v>
      </c>
      <c r="E5710" s="334" t="s">
        <v>1041</v>
      </c>
      <c r="F5710" s="334" t="str">
        <f t="shared" si="270"/>
        <v>Barishal FR Non-PNP</v>
      </c>
      <c r="G5710" s="338">
        <v>829235</v>
      </c>
      <c r="H5710" s="336">
        <v>131526.30400263122</v>
      </c>
      <c r="I5710" s="336">
        <v>3316.94</v>
      </c>
      <c r="J5710" s="336"/>
      <c r="K5710" s="336"/>
      <c r="L5710" s="337">
        <f t="shared" si="268"/>
        <v>15.861161673425652</v>
      </c>
      <c r="M5710" s="337">
        <f t="shared" si="269"/>
        <v>0.4</v>
      </c>
    </row>
    <row r="5711" spans="1:13">
      <c r="A5711" s="334" t="s">
        <v>1078</v>
      </c>
      <c r="B5711" s="334" t="s">
        <v>52</v>
      </c>
      <c r="C5711" s="334" t="s">
        <v>52</v>
      </c>
      <c r="D5711" s="334" t="s">
        <v>1537</v>
      </c>
      <c r="E5711" s="334" t="s">
        <v>1041</v>
      </c>
      <c r="F5711" s="334" t="str">
        <f t="shared" si="270"/>
        <v>Dhaka FR Non-PNP</v>
      </c>
      <c r="G5711" s="338">
        <v>1009538</v>
      </c>
      <c r="H5711" s="336">
        <v>170489.14954190367</v>
      </c>
      <c r="I5711" s="336">
        <v>4038.152</v>
      </c>
      <c r="J5711" s="336"/>
      <c r="K5711" s="336"/>
      <c r="L5711" s="337">
        <f t="shared" si="268"/>
        <v>16.887838748209941</v>
      </c>
      <c r="M5711" s="337">
        <f t="shared" si="269"/>
        <v>0.4</v>
      </c>
    </row>
    <row r="5712" spans="1:13">
      <c r="A5712" s="334" t="s">
        <v>1083</v>
      </c>
      <c r="B5712" s="334" t="s">
        <v>79</v>
      </c>
      <c r="C5712" s="334" t="s">
        <v>52</v>
      </c>
      <c r="D5712" s="334" t="s">
        <v>1537</v>
      </c>
      <c r="E5712" s="334" t="s">
        <v>1041</v>
      </c>
      <c r="F5712" s="334" t="str">
        <f t="shared" si="270"/>
        <v>Dhaka FR Non-PNP</v>
      </c>
      <c r="G5712" s="338">
        <v>1000205</v>
      </c>
      <c r="H5712" s="336">
        <v>167832.35954381825</v>
      </c>
      <c r="I5712" s="336">
        <v>4000.82</v>
      </c>
      <c r="J5712" s="336"/>
      <c r="K5712" s="336"/>
      <c r="L5712" s="337">
        <f t="shared" si="268"/>
        <v>16.77979609618211</v>
      </c>
      <c r="M5712" s="337">
        <f t="shared" si="269"/>
        <v>0.4</v>
      </c>
    </row>
    <row r="5713" spans="1:13">
      <c r="A5713" s="334" t="s">
        <v>1295</v>
      </c>
      <c r="B5713" s="334" t="s">
        <v>170</v>
      </c>
      <c r="C5713" s="334" t="s">
        <v>195</v>
      </c>
      <c r="D5713" s="334" t="s">
        <v>1537</v>
      </c>
      <c r="E5713" s="334" t="s">
        <v>1041</v>
      </c>
      <c r="F5713" s="334" t="str">
        <f t="shared" si="270"/>
        <v>Chattogram FR Non-PNP</v>
      </c>
      <c r="G5713" s="338">
        <v>2028287</v>
      </c>
      <c r="H5713" s="336">
        <v>344993.60374486924</v>
      </c>
      <c r="I5713" s="336">
        <v>8113.1480000000001</v>
      </c>
      <c r="J5713" s="336"/>
      <c r="K5713" s="336"/>
      <c r="L5713" s="337">
        <f t="shared" si="268"/>
        <v>17.009111814297938</v>
      </c>
      <c r="M5713" s="337">
        <f t="shared" si="269"/>
        <v>0.4</v>
      </c>
    </row>
    <row r="5714" spans="1:13">
      <c r="A5714" s="334" t="s">
        <v>1053</v>
      </c>
      <c r="B5714" s="334" t="s">
        <v>52</v>
      </c>
      <c r="C5714" s="334" t="s">
        <v>52</v>
      </c>
      <c r="D5714" s="334" t="s">
        <v>1537</v>
      </c>
      <c r="E5714" s="334" t="s">
        <v>1041</v>
      </c>
      <c r="F5714" s="334" t="str">
        <f t="shared" si="270"/>
        <v>Dhaka FR Non-PNP</v>
      </c>
      <c r="G5714" s="338">
        <v>1111293</v>
      </c>
      <c r="H5714" s="336">
        <v>175287.84532937157</v>
      </c>
      <c r="I5714" s="336">
        <v>4445.1720000000005</v>
      </c>
      <c r="J5714" s="336"/>
      <c r="K5714" s="336"/>
      <c r="L5714" s="337">
        <f t="shared" si="268"/>
        <v>15.773323986506851</v>
      </c>
      <c r="M5714" s="337">
        <f t="shared" si="269"/>
        <v>0.4</v>
      </c>
    </row>
    <row r="5715" spans="1:13">
      <c r="A5715" s="334" t="s">
        <v>1060</v>
      </c>
      <c r="B5715" s="334" t="s">
        <v>52</v>
      </c>
      <c r="C5715" s="334" t="s">
        <v>52</v>
      </c>
      <c r="D5715" s="334" t="s">
        <v>1537</v>
      </c>
      <c r="E5715" s="334" t="s">
        <v>1041</v>
      </c>
      <c r="F5715" s="334" t="str">
        <f t="shared" si="270"/>
        <v>Dhaka FR Non-PNP</v>
      </c>
      <c r="G5715" s="338">
        <v>1921894</v>
      </c>
      <c r="H5715" s="336">
        <v>279956.06173329806</v>
      </c>
      <c r="I5715" s="336">
        <v>7687.576</v>
      </c>
      <c r="J5715" s="336"/>
      <c r="K5715" s="336"/>
      <c r="L5715" s="337">
        <f t="shared" si="268"/>
        <v>14.566675463542634</v>
      </c>
      <c r="M5715" s="337">
        <f t="shared" si="269"/>
        <v>0.4</v>
      </c>
    </row>
    <row r="5716" spans="1:13">
      <c r="A5716" s="334" t="s">
        <v>1186</v>
      </c>
      <c r="B5716" s="334" t="s">
        <v>52</v>
      </c>
      <c r="C5716" s="334" t="s">
        <v>52</v>
      </c>
      <c r="D5716" s="334" t="s">
        <v>1537</v>
      </c>
      <c r="E5716" s="334" t="s">
        <v>1041</v>
      </c>
      <c r="F5716" s="334" t="str">
        <f t="shared" si="270"/>
        <v>Dhaka FR Non-PNP</v>
      </c>
      <c r="G5716" s="338">
        <v>1122465</v>
      </c>
      <c r="H5716" s="336">
        <v>183968.31807465447</v>
      </c>
      <c r="I5716" s="336">
        <v>4489.8599999999997</v>
      </c>
      <c r="J5716" s="336"/>
      <c r="K5716" s="336"/>
      <c r="L5716" s="337">
        <f t="shared" si="268"/>
        <v>16.389670775895414</v>
      </c>
      <c r="M5716" s="337">
        <f t="shared" si="269"/>
        <v>0.4</v>
      </c>
    </row>
    <row r="5717" spans="1:13">
      <c r="A5717" s="334" t="s">
        <v>1102</v>
      </c>
      <c r="B5717" s="334" t="s">
        <v>206</v>
      </c>
      <c r="C5717" s="334" t="s">
        <v>52</v>
      </c>
      <c r="D5717" s="334" t="s">
        <v>1537</v>
      </c>
      <c r="E5717" s="334" t="s">
        <v>1041</v>
      </c>
      <c r="F5717" s="334" t="str">
        <f t="shared" si="270"/>
        <v>Dhaka FR Non-PNP</v>
      </c>
      <c r="G5717" s="338">
        <v>853623</v>
      </c>
      <c r="H5717" s="336">
        <v>153546.20139895045</v>
      </c>
      <c r="I5717" s="336">
        <v>3414.4920000000002</v>
      </c>
      <c r="J5717" s="336"/>
      <c r="K5717" s="336"/>
      <c r="L5717" s="337">
        <f t="shared" si="268"/>
        <v>17.987589532961323</v>
      </c>
      <c r="M5717" s="337">
        <f t="shared" si="269"/>
        <v>0.4</v>
      </c>
    </row>
    <row r="5718" spans="1:13">
      <c r="A5718" s="334" t="s">
        <v>1257</v>
      </c>
      <c r="B5718" s="334" t="s">
        <v>52</v>
      </c>
      <c r="C5718" s="334" t="s">
        <v>52</v>
      </c>
      <c r="D5718" s="334" t="s">
        <v>1537</v>
      </c>
      <c r="E5718" s="334" t="s">
        <v>1041</v>
      </c>
      <c r="F5718" s="334" t="str">
        <f t="shared" si="270"/>
        <v>Dhaka FR Non-PNP</v>
      </c>
      <c r="G5718" s="338">
        <v>2501296</v>
      </c>
      <c r="H5718" s="336">
        <v>410731.92617761175</v>
      </c>
      <c r="I5718" s="336">
        <v>10005.184000000001</v>
      </c>
      <c r="J5718" s="336"/>
      <c r="K5718" s="336"/>
      <c r="L5718" s="337">
        <f t="shared" si="268"/>
        <v>16.420764522775862</v>
      </c>
      <c r="M5718" s="337">
        <f t="shared" si="269"/>
        <v>0.4</v>
      </c>
    </row>
    <row r="5719" spans="1:13">
      <c r="A5719" s="334" t="s">
        <v>1219</v>
      </c>
      <c r="B5719" s="334" t="s">
        <v>52</v>
      </c>
      <c r="C5719" s="334" t="s">
        <v>52</v>
      </c>
      <c r="D5719" s="334" t="s">
        <v>1537</v>
      </c>
      <c r="E5719" s="334" t="s">
        <v>1041</v>
      </c>
      <c r="F5719" s="334" t="str">
        <f t="shared" si="270"/>
        <v>Dhaka FR Non-PNP</v>
      </c>
      <c r="G5719" s="338">
        <v>2116809</v>
      </c>
      <c r="H5719" s="336">
        <v>354975.6592865875</v>
      </c>
      <c r="I5719" s="336">
        <v>0</v>
      </c>
      <c r="J5719" s="336"/>
      <c r="K5719" s="336"/>
      <c r="L5719" s="337">
        <f t="shared" si="268"/>
        <v>16.76937594684204</v>
      </c>
      <c r="M5719" s="337">
        <f t="shared" si="269"/>
        <v>0</v>
      </c>
    </row>
    <row r="5720" spans="1:13">
      <c r="A5720" s="334" t="s">
        <v>1708</v>
      </c>
      <c r="B5720" s="334" t="s">
        <v>325</v>
      </c>
      <c r="C5720" s="334" t="s">
        <v>389</v>
      </c>
      <c r="D5720" s="334" t="s">
        <v>1537</v>
      </c>
      <c r="E5720" s="334" t="s">
        <v>1041</v>
      </c>
      <c r="F5720" s="334" t="str">
        <f t="shared" si="270"/>
        <v>Rangpur FR Non-PNP</v>
      </c>
      <c r="G5720" s="338">
        <v>336925</v>
      </c>
      <c r="H5720" s="336">
        <v>65355.18465079397</v>
      </c>
      <c r="I5720" s="336">
        <v>1347.7</v>
      </c>
      <c r="J5720" s="336"/>
      <c r="K5720" s="336"/>
      <c r="L5720" s="337">
        <f t="shared" si="268"/>
        <v>19.397546828164717</v>
      </c>
      <c r="M5720" s="337">
        <f t="shared" si="269"/>
        <v>0.4</v>
      </c>
    </row>
    <row r="5721" spans="1:13">
      <c r="A5721" s="334" t="s">
        <v>1099</v>
      </c>
      <c r="B5721" s="334" t="s">
        <v>98</v>
      </c>
      <c r="C5721" s="334" t="s">
        <v>52</v>
      </c>
      <c r="D5721" s="334" t="s">
        <v>1537</v>
      </c>
      <c r="E5721" s="334" t="s">
        <v>1041</v>
      </c>
      <c r="F5721" s="334" t="str">
        <f t="shared" si="270"/>
        <v>Dhaka FR Non-PNP</v>
      </c>
      <c r="G5721" s="338">
        <v>1231043</v>
      </c>
      <c r="H5721" s="336">
        <v>181855.14626709637</v>
      </c>
      <c r="I5721" s="336">
        <v>4924.1720000000005</v>
      </c>
      <c r="J5721" s="336"/>
      <c r="K5721" s="336"/>
      <c r="L5721" s="337">
        <f t="shared" si="268"/>
        <v>14.772444688536174</v>
      </c>
      <c r="M5721" s="337">
        <f t="shared" si="269"/>
        <v>0.4</v>
      </c>
    </row>
    <row r="5722" spans="1:13">
      <c r="A5722" s="334" t="s">
        <v>1208</v>
      </c>
      <c r="B5722" s="334" t="s">
        <v>52</v>
      </c>
      <c r="C5722" s="334" t="s">
        <v>52</v>
      </c>
      <c r="D5722" s="334" t="s">
        <v>1537</v>
      </c>
      <c r="E5722" s="334" t="s">
        <v>1041</v>
      </c>
      <c r="F5722" s="334" t="str">
        <f t="shared" si="270"/>
        <v>Dhaka FR Non-PNP</v>
      </c>
      <c r="G5722" s="338">
        <v>1910955</v>
      </c>
      <c r="H5722" s="336">
        <v>309535.20899968798</v>
      </c>
      <c r="I5722" s="336">
        <v>7643.82</v>
      </c>
      <c r="J5722" s="336"/>
      <c r="K5722" s="336"/>
      <c r="L5722" s="337">
        <f t="shared" si="268"/>
        <v>16.197932918341248</v>
      </c>
      <c r="M5722" s="337">
        <f t="shared" si="269"/>
        <v>0.4</v>
      </c>
    </row>
    <row r="5723" spans="1:13">
      <c r="A5723" s="334" t="s">
        <v>1094</v>
      </c>
      <c r="B5723" s="334" t="s">
        <v>52</v>
      </c>
      <c r="C5723" s="334" t="s">
        <v>52</v>
      </c>
      <c r="D5723" s="334" t="s">
        <v>1537</v>
      </c>
      <c r="E5723" s="334" t="s">
        <v>1041</v>
      </c>
      <c r="F5723" s="334" t="str">
        <f t="shared" si="270"/>
        <v>Dhaka FR Non-PNP</v>
      </c>
      <c r="G5723" s="338">
        <v>1750456</v>
      </c>
      <c r="H5723" s="336">
        <v>272949.50288338377</v>
      </c>
      <c r="I5723" s="336">
        <v>7001.8240000000005</v>
      </c>
      <c r="J5723" s="336"/>
      <c r="K5723" s="336"/>
      <c r="L5723" s="337">
        <f t="shared" si="268"/>
        <v>15.593051346813846</v>
      </c>
      <c r="M5723" s="337">
        <f t="shared" si="269"/>
        <v>0.4</v>
      </c>
    </row>
    <row r="5724" spans="1:13">
      <c r="A5724" s="334" t="s">
        <v>1151</v>
      </c>
      <c r="B5724" s="334" t="s">
        <v>52</v>
      </c>
      <c r="C5724" s="334" t="s">
        <v>52</v>
      </c>
      <c r="D5724" s="334" t="s">
        <v>1537</v>
      </c>
      <c r="E5724" s="334" t="s">
        <v>1041</v>
      </c>
      <c r="F5724" s="334" t="str">
        <f t="shared" si="270"/>
        <v>Dhaka FR Non-PNP</v>
      </c>
      <c r="G5724" s="338">
        <v>1503662</v>
      </c>
      <c r="H5724" s="336">
        <v>246990.02980200469</v>
      </c>
      <c r="I5724" s="336">
        <v>6014.6480000000001</v>
      </c>
      <c r="J5724" s="336"/>
      <c r="K5724" s="336"/>
      <c r="L5724" s="337">
        <f t="shared" si="268"/>
        <v>16.425900887433791</v>
      </c>
      <c r="M5724" s="337">
        <f t="shared" si="269"/>
        <v>0.4</v>
      </c>
    </row>
    <row r="5725" spans="1:13">
      <c r="A5725" s="334" t="s">
        <v>1209</v>
      </c>
      <c r="B5725" s="334" t="s">
        <v>206</v>
      </c>
      <c r="C5725" s="334" t="s">
        <v>52</v>
      </c>
      <c r="D5725" s="334" t="s">
        <v>1537</v>
      </c>
      <c r="E5725" s="334" t="s">
        <v>1041</v>
      </c>
      <c r="F5725" s="334" t="str">
        <f t="shared" si="270"/>
        <v>Dhaka FR Non-PNP</v>
      </c>
      <c r="G5725" s="338">
        <v>1019855</v>
      </c>
      <c r="H5725" s="336">
        <v>170207.36157358822</v>
      </c>
      <c r="I5725" s="336">
        <v>4079.42</v>
      </c>
      <c r="J5725" s="336"/>
      <c r="K5725" s="336"/>
      <c r="L5725" s="337">
        <f t="shared" si="268"/>
        <v>16.689368741006145</v>
      </c>
      <c r="M5725" s="337">
        <f t="shared" si="269"/>
        <v>0.4</v>
      </c>
    </row>
    <row r="5726" spans="1:13">
      <c r="A5726" s="334" t="s">
        <v>1100</v>
      </c>
      <c r="B5726" s="334" t="s">
        <v>542</v>
      </c>
      <c r="C5726" s="334" t="s">
        <v>52</v>
      </c>
      <c r="D5726" s="334" t="s">
        <v>1537</v>
      </c>
      <c r="E5726" s="334" t="s">
        <v>1041</v>
      </c>
      <c r="F5726" s="334" t="str">
        <f t="shared" si="270"/>
        <v>Dhaka FR Non-PNP</v>
      </c>
      <c r="G5726" s="338">
        <v>869742</v>
      </c>
      <c r="H5726" s="336">
        <v>145054.33172821649</v>
      </c>
      <c r="I5726" s="336">
        <v>3478.9679999999998</v>
      </c>
      <c r="J5726" s="336"/>
      <c r="K5726" s="336"/>
      <c r="L5726" s="337">
        <f t="shared" si="268"/>
        <v>16.677857540306952</v>
      </c>
      <c r="M5726" s="337">
        <f t="shared" si="269"/>
        <v>0.4</v>
      </c>
    </row>
    <row r="5727" spans="1:13">
      <c r="A5727" s="334" t="s">
        <v>1050</v>
      </c>
      <c r="B5727" s="334" t="s">
        <v>226</v>
      </c>
      <c r="C5727" s="334" t="s">
        <v>107</v>
      </c>
      <c r="D5727" s="334" t="s">
        <v>1537</v>
      </c>
      <c r="E5727" s="334" t="s">
        <v>1041</v>
      </c>
      <c r="F5727" s="334" t="str">
        <f t="shared" si="270"/>
        <v>Rajshahi FR Non-PNP</v>
      </c>
      <c r="G5727" s="338">
        <v>1005959</v>
      </c>
      <c r="H5727" s="336">
        <v>157630.97298361364</v>
      </c>
      <c r="I5727" s="336">
        <v>4023.8360000000002</v>
      </c>
      <c r="J5727" s="336"/>
      <c r="K5727" s="336"/>
      <c r="L5727" s="337">
        <f t="shared" si="268"/>
        <v>15.669721428369709</v>
      </c>
      <c r="M5727" s="337">
        <f t="shared" si="269"/>
        <v>0.4</v>
      </c>
    </row>
    <row r="5728" spans="1:13">
      <c r="A5728" s="334" t="s">
        <v>1095</v>
      </c>
      <c r="B5728" s="334" t="s">
        <v>1566</v>
      </c>
      <c r="C5728" s="334" t="s">
        <v>389</v>
      </c>
      <c r="D5728" s="334" t="s">
        <v>1537</v>
      </c>
      <c r="E5728" s="334" t="s">
        <v>1041</v>
      </c>
      <c r="F5728" s="334" t="str">
        <f t="shared" si="270"/>
        <v>Rangpur FR Non-PNP</v>
      </c>
      <c r="G5728" s="338">
        <v>1100482</v>
      </c>
      <c r="H5728" s="336">
        <v>164733.90440223337</v>
      </c>
      <c r="I5728" s="336">
        <v>4401.9279999999999</v>
      </c>
      <c r="J5728" s="336"/>
      <c r="K5728" s="336"/>
      <c r="L5728" s="337">
        <f t="shared" si="268"/>
        <v>14.969250237826095</v>
      </c>
      <c r="M5728" s="337">
        <f t="shared" si="269"/>
        <v>0.4</v>
      </c>
    </row>
    <row r="5729" spans="1:13">
      <c r="A5729" s="334" t="s">
        <v>1097</v>
      </c>
      <c r="B5729" s="334" t="s">
        <v>1098</v>
      </c>
      <c r="C5729" s="334" t="s">
        <v>52</v>
      </c>
      <c r="D5729" s="334" t="s">
        <v>1537</v>
      </c>
      <c r="E5729" s="334" t="s">
        <v>1041</v>
      </c>
      <c r="F5729" s="334" t="str">
        <f t="shared" si="270"/>
        <v>Dhaka FR Non-PNP</v>
      </c>
      <c r="G5729" s="338">
        <v>1801764</v>
      </c>
      <c r="H5729" s="336">
        <v>266297.47752162884</v>
      </c>
      <c r="I5729" s="336">
        <v>7207.0560000000005</v>
      </c>
      <c r="J5729" s="336"/>
      <c r="K5729" s="336"/>
      <c r="L5729" s="337">
        <f t="shared" si="268"/>
        <v>14.779820083075743</v>
      </c>
      <c r="M5729" s="337">
        <f t="shared" si="269"/>
        <v>0.4</v>
      </c>
    </row>
    <row r="5730" spans="1:13">
      <c r="A5730" s="334" t="s">
        <v>1572</v>
      </c>
      <c r="B5730" s="334" t="s">
        <v>79</v>
      </c>
      <c r="C5730" s="334" t="s">
        <v>52</v>
      </c>
      <c r="D5730" s="334" t="s">
        <v>1537</v>
      </c>
      <c r="E5730" s="334" t="s">
        <v>1041</v>
      </c>
      <c r="F5730" s="334" t="str">
        <f t="shared" si="270"/>
        <v>Dhaka FR Non-PNP</v>
      </c>
      <c r="G5730" s="338">
        <v>1161331</v>
      </c>
      <c r="H5730" s="336">
        <v>164197.05478308798</v>
      </c>
      <c r="I5730" s="336">
        <v>4645.3240000000005</v>
      </c>
      <c r="J5730" s="336"/>
      <c r="K5730" s="336"/>
      <c r="L5730" s="337">
        <f t="shared" si="268"/>
        <v>14.138695581456792</v>
      </c>
      <c r="M5730" s="337">
        <f t="shared" si="269"/>
        <v>0.4</v>
      </c>
    </row>
    <row r="5731" spans="1:13">
      <c r="A5731" s="334" t="s">
        <v>1181</v>
      </c>
      <c r="B5731" s="334" t="s">
        <v>52</v>
      </c>
      <c r="C5731" s="334" t="s">
        <v>52</v>
      </c>
      <c r="D5731" s="334" t="s">
        <v>1537</v>
      </c>
      <c r="E5731" s="334" t="s">
        <v>1041</v>
      </c>
      <c r="F5731" s="334" t="str">
        <f t="shared" si="270"/>
        <v>Dhaka FR Non-PNP</v>
      </c>
      <c r="G5731" s="338">
        <v>983561</v>
      </c>
      <c r="H5731" s="336">
        <v>157452.64973146911</v>
      </c>
      <c r="I5731" s="336">
        <v>3934.2440000000001</v>
      </c>
      <c r="J5731" s="336"/>
      <c r="K5731" s="336"/>
      <c r="L5731" s="337">
        <f t="shared" si="268"/>
        <v>16.00842751303367</v>
      </c>
      <c r="M5731" s="337">
        <f t="shared" si="269"/>
        <v>0.4</v>
      </c>
    </row>
    <row r="5732" spans="1:13">
      <c r="A5732" s="334" t="s">
        <v>1058</v>
      </c>
      <c r="B5732" s="334" t="s">
        <v>52</v>
      </c>
      <c r="C5732" s="334" t="s">
        <v>52</v>
      </c>
      <c r="D5732" s="334" t="s">
        <v>1537</v>
      </c>
      <c r="E5732" s="334" t="s">
        <v>1041</v>
      </c>
      <c r="F5732" s="334" t="str">
        <f t="shared" si="270"/>
        <v>Dhaka FR Non-PNP</v>
      </c>
      <c r="G5732" s="338">
        <v>1383741</v>
      </c>
      <c r="H5732" s="336">
        <v>218154.30643279949</v>
      </c>
      <c r="I5732" s="336">
        <v>2919.6153652464709</v>
      </c>
      <c r="J5732" s="336"/>
      <c r="K5732" s="336"/>
      <c r="L5732" s="337">
        <f t="shared" si="268"/>
        <v>15.765544739427357</v>
      </c>
      <c r="M5732" s="337">
        <f t="shared" si="269"/>
        <v>0.21099435264594102</v>
      </c>
    </row>
    <row r="5733" spans="1:13">
      <c r="A5733" s="334" t="s">
        <v>1248</v>
      </c>
      <c r="B5733" s="334" t="s">
        <v>1139</v>
      </c>
      <c r="C5733" s="334" t="s">
        <v>189</v>
      </c>
      <c r="D5733" s="334" t="s">
        <v>1537</v>
      </c>
      <c r="E5733" s="334" t="s">
        <v>1041</v>
      </c>
      <c r="F5733" s="334" t="str">
        <f t="shared" si="270"/>
        <v>Barishal FR Non-PNP</v>
      </c>
      <c r="G5733" s="338">
        <v>1303723</v>
      </c>
      <c r="H5733" s="336">
        <v>175671.67631345836</v>
      </c>
      <c r="I5733" s="336">
        <v>5214.8919999999998</v>
      </c>
      <c r="J5733" s="336"/>
      <c r="K5733" s="336"/>
      <c r="L5733" s="337">
        <f t="shared" si="268"/>
        <v>13.474616641223507</v>
      </c>
      <c r="M5733" s="337">
        <f t="shared" si="269"/>
        <v>0.4</v>
      </c>
    </row>
    <row r="5734" spans="1:13">
      <c r="A5734" s="334" t="s">
        <v>1573</v>
      </c>
      <c r="B5734" s="334" t="s">
        <v>79</v>
      </c>
      <c r="C5734" s="334" t="s">
        <v>52</v>
      </c>
      <c r="D5734" s="334" t="s">
        <v>1537</v>
      </c>
      <c r="E5734" s="334" t="s">
        <v>1041</v>
      </c>
      <c r="F5734" s="334" t="str">
        <f t="shared" si="270"/>
        <v>Dhaka FR Non-PNP</v>
      </c>
      <c r="G5734" s="338">
        <v>2125529</v>
      </c>
      <c r="H5734" s="336">
        <v>333412.24862783373</v>
      </c>
      <c r="I5734" s="336">
        <v>8502.116</v>
      </c>
      <c r="J5734" s="336"/>
      <c r="K5734" s="336"/>
      <c r="L5734" s="337">
        <f t="shared" si="268"/>
        <v>15.68608325870095</v>
      </c>
      <c r="M5734" s="337">
        <f t="shared" si="269"/>
        <v>0.4</v>
      </c>
    </row>
    <row r="5735" spans="1:13">
      <c r="A5735" s="334" t="s">
        <v>1183</v>
      </c>
      <c r="B5735" s="334" t="s">
        <v>189</v>
      </c>
      <c r="C5735" s="334" t="s">
        <v>189</v>
      </c>
      <c r="D5735" s="334" t="s">
        <v>1537</v>
      </c>
      <c r="E5735" s="334" t="s">
        <v>1041</v>
      </c>
      <c r="F5735" s="334" t="str">
        <f t="shared" si="270"/>
        <v>Barishal FR Non-PNP</v>
      </c>
      <c r="G5735" s="338">
        <v>724624</v>
      </c>
      <c r="H5735" s="336">
        <v>109891.11770570776</v>
      </c>
      <c r="I5735" s="336">
        <v>2898.4960000000001</v>
      </c>
      <c r="J5735" s="336"/>
      <c r="K5735" s="336"/>
      <c r="L5735" s="337">
        <f t="shared" si="268"/>
        <v>15.165260563507111</v>
      </c>
      <c r="M5735" s="337">
        <f t="shared" si="269"/>
        <v>0.4</v>
      </c>
    </row>
    <row r="5736" spans="1:13">
      <c r="A5736" s="334" t="s">
        <v>1574</v>
      </c>
      <c r="B5736" s="334" t="s">
        <v>351</v>
      </c>
      <c r="C5736" s="334" t="s">
        <v>389</v>
      </c>
      <c r="D5736" s="334" t="s">
        <v>1537</v>
      </c>
      <c r="E5736" s="334" t="s">
        <v>1041</v>
      </c>
      <c r="F5736" s="334" t="str">
        <f t="shared" si="270"/>
        <v>Rangpur FR Non-PNP</v>
      </c>
      <c r="G5736" s="338">
        <v>1225223</v>
      </c>
      <c r="H5736" s="336">
        <v>201788.86156358558</v>
      </c>
      <c r="I5736" s="336">
        <v>4900.8919999999998</v>
      </c>
      <c r="J5736" s="336"/>
      <c r="K5736" s="336"/>
      <c r="L5736" s="337">
        <f t="shared" si="268"/>
        <v>16.469561995129506</v>
      </c>
      <c r="M5736" s="337">
        <f t="shared" si="269"/>
        <v>0.4</v>
      </c>
    </row>
    <row r="5737" spans="1:13">
      <c r="A5737" s="334" t="s">
        <v>1293</v>
      </c>
      <c r="B5737" s="334" t="s">
        <v>389</v>
      </c>
      <c r="C5737" s="334" t="s">
        <v>389</v>
      </c>
      <c r="D5737" s="334" t="s">
        <v>1537</v>
      </c>
      <c r="E5737" s="334" t="s">
        <v>1041</v>
      </c>
      <c r="F5737" s="334" t="str">
        <f t="shared" si="270"/>
        <v>Rangpur FR Non-PNP</v>
      </c>
      <c r="G5737" s="338">
        <v>2089370</v>
      </c>
      <c r="H5737" s="336">
        <v>342507.21248257149</v>
      </c>
      <c r="I5737" s="336">
        <v>8357.48</v>
      </c>
      <c r="J5737" s="336"/>
      <c r="K5737" s="336"/>
      <c r="L5737" s="337">
        <f t="shared" si="268"/>
        <v>16.392846287760019</v>
      </c>
      <c r="M5737" s="337">
        <f t="shared" si="269"/>
        <v>0.4</v>
      </c>
    </row>
    <row r="5738" spans="1:13">
      <c r="A5738" s="334" t="s">
        <v>1115</v>
      </c>
      <c r="B5738" s="334" t="s">
        <v>1006</v>
      </c>
      <c r="C5738" s="334" t="s">
        <v>159</v>
      </c>
      <c r="D5738" s="334" t="s">
        <v>1537</v>
      </c>
      <c r="E5738" s="334" t="s">
        <v>1041</v>
      </c>
      <c r="F5738" s="334" t="str">
        <f t="shared" si="270"/>
        <v>Khulna FR Non-PNP</v>
      </c>
      <c r="G5738" s="338">
        <v>983520</v>
      </c>
      <c r="H5738" s="336">
        <v>145371.34439079268</v>
      </c>
      <c r="I5738" s="336">
        <v>1.0913936421275139E-11</v>
      </c>
      <c r="J5738" s="336"/>
      <c r="K5738" s="336"/>
      <c r="L5738" s="337">
        <f t="shared" si="268"/>
        <v>14.780720716486972</v>
      </c>
      <c r="M5738" s="337">
        <f t="shared" si="269"/>
        <v>1.1096811881075259E-15</v>
      </c>
    </row>
    <row r="5739" spans="1:13">
      <c r="A5739" s="334" t="s">
        <v>1178</v>
      </c>
      <c r="B5739" s="334" t="s">
        <v>336</v>
      </c>
      <c r="C5739" s="334" t="s">
        <v>389</v>
      </c>
      <c r="D5739" s="334" t="s">
        <v>1537</v>
      </c>
      <c r="E5739" s="334" t="s">
        <v>1041</v>
      </c>
      <c r="F5739" s="334" t="str">
        <f t="shared" si="270"/>
        <v>Rangpur FR Non-PNP</v>
      </c>
      <c r="G5739" s="338">
        <v>1086813</v>
      </c>
      <c r="H5739" s="336">
        <v>187884.16989565664</v>
      </c>
      <c r="I5739" s="336">
        <v>4347.2520000000004</v>
      </c>
      <c r="J5739" s="336"/>
      <c r="K5739" s="336"/>
      <c r="L5739" s="337">
        <f t="shared" si="268"/>
        <v>17.287626288575556</v>
      </c>
      <c r="M5739" s="337">
        <f t="shared" si="269"/>
        <v>0.4</v>
      </c>
    </row>
    <row r="5740" spans="1:13">
      <c r="A5740" s="334" t="s">
        <v>1046</v>
      </c>
      <c r="B5740" s="334" t="s">
        <v>52</v>
      </c>
      <c r="C5740" s="334" t="s">
        <v>52</v>
      </c>
      <c r="D5740" s="334" t="s">
        <v>1537</v>
      </c>
      <c r="E5740" s="334" t="s">
        <v>1041</v>
      </c>
      <c r="F5740" s="334" t="str">
        <f t="shared" si="270"/>
        <v>Dhaka FR Non-PNP</v>
      </c>
      <c r="G5740" s="338">
        <v>1038120</v>
      </c>
      <c r="H5740" s="336">
        <v>179974.7820343709</v>
      </c>
      <c r="I5740" s="336">
        <v>4152.4800000000005</v>
      </c>
      <c r="J5740" s="336"/>
      <c r="K5740" s="336"/>
      <c r="L5740" s="337">
        <f t="shared" si="268"/>
        <v>17.336606753975541</v>
      </c>
      <c r="M5740" s="337">
        <f t="shared" si="269"/>
        <v>0.4</v>
      </c>
    </row>
    <row r="5741" spans="1:13">
      <c r="A5741" s="334" t="s">
        <v>1205</v>
      </c>
      <c r="B5741" s="334" t="s">
        <v>189</v>
      </c>
      <c r="C5741" s="334" t="s">
        <v>189</v>
      </c>
      <c r="D5741" s="334" t="s">
        <v>1537</v>
      </c>
      <c r="E5741" s="334" t="s">
        <v>1041</v>
      </c>
      <c r="F5741" s="334" t="str">
        <f t="shared" si="270"/>
        <v>Barishal FR Non-PNP</v>
      </c>
      <c r="G5741" s="338">
        <v>775207</v>
      </c>
      <c r="H5741" s="336">
        <v>125715.16270942241</v>
      </c>
      <c r="I5741" s="336">
        <v>3100.828</v>
      </c>
      <c r="J5741" s="336"/>
      <c r="K5741" s="336"/>
      <c r="L5741" s="337">
        <f t="shared" si="268"/>
        <v>16.216979814349251</v>
      </c>
      <c r="M5741" s="337">
        <f t="shared" si="269"/>
        <v>0.4</v>
      </c>
    </row>
    <row r="5742" spans="1:13">
      <c r="A5742" s="334" t="s">
        <v>1227</v>
      </c>
      <c r="B5742" s="334" t="s">
        <v>165</v>
      </c>
      <c r="C5742" s="334" t="s">
        <v>52</v>
      </c>
      <c r="D5742" s="334" t="s">
        <v>1537</v>
      </c>
      <c r="E5742" s="334" t="s">
        <v>1041</v>
      </c>
      <c r="F5742" s="334" t="str">
        <f t="shared" si="270"/>
        <v>Dhaka FR Non-PNP</v>
      </c>
      <c r="G5742" s="338">
        <v>1818757</v>
      </c>
      <c r="H5742" s="336">
        <v>278662.93516979273</v>
      </c>
      <c r="I5742" s="336">
        <v>7275.0280000000002</v>
      </c>
      <c r="J5742" s="336"/>
      <c r="K5742" s="336"/>
      <c r="L5742" s="337">
        <f t="shared" si="268"/>
        <v>15.321614441609995</v>
      </c>
      <c r="M5742" s="337">
        <f t="shared" si="269"/>
        <v>0.4</v>
      </c>
    </row>
    <row r="5743" spans="1:13">
      <c r="A5743" s="334" t="s">
        <v>1247</v>
      </c>
      <c r="B5743" s="334" t="s">
        <v>211</v>
      </c>
      <c r="C5743" s="334" t="s">
        <v>189</v>
      </c>
      <c r="D5743" s="334" t="s">
        <v>1537</v>
      </c>
      <c r="E5743" s="334" t="s">
        <v>1041</v>
      </c>
      <c r="F5743" s="334" t="str">
        <f t="shared" si="270"/>
        <v>Barishal FR Non-PNP</v>
      </c>
      <c r="G5743" s="338">
        <v>1643187</v>
      </c>
      <c r="H5743" s="336">
        <v>214839.03296274578</v>
      </c>
      <c r="I5743" s="336">
        <v>6572.7480000000005</v>
      </c>
      <c r="J5743" s="336"/>
      <c r="K5743" s="336"/>
      <c r="L5743" s="337">
        <f t="shared" si="268"/>
        <v>13.074533389245763</v>
      </c>
      <c r="M5743" s="337">
        <f t="shared" si="269"/>
        <v>0.4</v>
      </c>
    </row>
    <row r="5744" spans="1:13">
      <c r="A5744" s="334" t="s">
        <v>1241</v>
      </c>
      <c r="B5744" s="334" t="s">
        <v>362</v>
      </c>
      <c r="C5744" s="334" t="s">
        <v>52</v>
      </c>
      <c r="D5744" s="334" t="s">
        <v>1537</v>
      </c>
      <c r="E5744" s="334" t="s">
        <v>1041</v>
      </c>
      <c r="F5744" s="334" t="str">
        <f t="shared" si="270"/>
        <v>Dhaka FR Non-PNP</v>
      </c>
      <c r="G5744" s="338">
        <v>704229</v>
      </c>
      <c r="H5744" s="336">
        <v>98240.187665092875</v>
      </c>
      <c r="I5744" s="336">
        <v>2816.9160000000002</v>
      </c>
      <c r="J5744" s="336"/>
      <c r="K5744" s="336"/>
      <c r="L5744" s="337">
        <f t="shared" si="268"/>
        <v>13.950034387265061</v>
      </c>
      <c r="M5744" s="337">
        <f t="shared" si="269"/>
        <v>0.4</v>
      </c>
    </row>
    <row r="5745" spans="1:13">
      <c r="A5745" s="334" t="s">
        <v>1084</v>
      </c>
      <c r="B5745" s="334" t="s">
        <v>52</v>
      </c>
      <c r="C5745" s="334" t="s">
        <v>52</v>
      </c>
      <c r="D5745" s="334" t="s">
        <v>1537</v>
      </c>
      <c r="E5745" s="334" t="s">
        <v>1041</v>
      </c>
      <c r="F5745" s="334" t="str">
        <f t="shared" si="270"/>
        <v>Dhaka FR Non-PNP</v>
      </c>
      <c r="G5745" s="338">
        <v>1864746</v>
      </c>
      <c r="H5745" s="336">
        <v>310420.69813276723</v>
      </c>
      <c r="I5745" s="336">
        <v>7458.9840000000004</v>
      </c>
      <c r="J5745" s="336"/>
      <c r="K5745" s="336"/>
      <c r="L5745" s="337">
        <f t="shared" si="268"/>
        <v>16.646808634139298</v>
      </c>
      <c r="M5745" s="337">
        <f t="shared" si="269"/>
        <v>0.4</v>
      </c>
    </row>
    <row r="5746" spans="1:13">
      <c r="A5746" s="334" t="s">
        <v>1077</v>
      </c>
      <c r="B5746" s="334" t="s">
        <v>170</v>
      </c>
      <c r="C5746" s="334" t="s">
        <v>195</v>
      </c>
      <c r="D5746" s="334" t="s">
        <v>1537</v>
      </c>
      <c r="E5746" s="334" t="s">
        <v>1041</v>
      </c>
      <c r="F5746" s="334" t="str">
        <f t="shared" si="270"/>
        <v>Chattogram FR Non-PNP</v>
      </c>
      <c r="G5746" s="338">
        <v>1153591</v>
      </c>
      <c r="H5746" s="336">
        <v>191383.10120024483</v>
      </c>
      <c r="I5746" s="336">
        <v>4614.3640000000005</v>
      </c>
      <c r="J5746" s="336"/>
      <c r="K5746" s="336"/>
      <c r="L5746" s="337">
        <f t="shared" si="268"/>
        <v>16.590204084484434</v>
      </c>
      <c r="M5746" s="337">
        <f t="shared" si="269"/>
        <v>0.4</v>
      </c>
    </row>
    <row r="5747" spans="1:13">
      <c r="A5747" s="334" t="s">
        <v>1575</v>
      </c>
      <c r="B5747" s="334" t="s">
        <v>908</v>
      </c>
      <c r="C5747" s="334" t="s">
        <v>131</v>
      </c>
      <c r="D5747" s="334" t="s">
        <v>1537</v>
      </c>
      <c r="E5747" s="334" t="s">
        <v>1041</v>
      </c>
      <c r="F5747" s="334" t="str">
        <f t="shared" si="270"/>
        <v>Sylhet FR Non-PNP</v>
      </c>
      <c r="G5747" s="338">
        <v>1328209</v>
      </c>
      <c r="H5747" s="336">
        <v>170350.23781800462</v>
      </c>
      <c r="I5747" s="336">
        <v>5312.8360000000002</v>
      </c>
      <c r="J5747" s="336"/>
      <c r="K5747" s="336"/>
      <c r="L5747" s="337">
        <f t="shared" si="268"/>
        <v>12.825559668546488</v>
      </c>
      <c r="M5747" s="337">
        <f t="shared" si="269"/>
        <v>0.4</v>
      </c>
    </row>
    <row r="5748" spans="1:13">
      <c r="A5748" s="334" t="s">
        <v>1576</v>
      </c>
      <c r="B5748" s="334" t="s">
        <v>1068</v>
      </c>
      <c r="C5748" s="334" t="s">
        <v>159</v>
      </c>
      <c r="D5748" s="334" t="s">
        <v>1537</v>
      </c>
      <c r="E5748" s="334" t="s">
        <v>1041</v>
      </c>
      <c r="F5748" s="334" t="str">
        <f t="shared" si="270"/>
        <v>Khulna FR Non-PNP</v>
      </c>
      <c r="G5748" s="338">
        <v>1158984</v>
      </c>
      <c r="H5748" s="336">
        <v>150071.08893938566</v>
      </c>
      <c r="I5748" s="336">
        <v>4635.9359999999997</v>
      </c>
      <c r="J5748" s="336"/>
      <c r="K5748" s="336"/>
      <c r="L5748" s="337">
        <f t="shared" si="268"/>
        <v>12.948503943055787</v>
      </c>
      <c r="M5748" s="337">
        <f t="shared" si="269"/>
        <v>0.4</v>
      </c>
    </row>
    <row r="5749" spans="1:13">
      <c r="A5749" s="334" t="s">
        <v>1577</v>
      </c>
      <c r="B5749" s="334" t="s">
        <v>52</v>
      </c>
      <c r="C5749" s="334" t="s">
        <v>52</v>
      </c>
      <c r="D5749" s="334" t="s">
        <v>1537</v>
      </c>
      <c r="E5749" s="334" t="s">
        <v>1041</v>
      </c>
      <c r="F5749" s="334" t="str">
        <f t="shared" si="270"/>
        <v>Dhaka FR Non-PNP</v>
      </c>
      <c r="G5749" s="338">
        <v>1983680</v>
      </c>
      <c r="H5749" s="336">
        <v>325332.70277201384</v>
      </c>
      <c r="I5749" s="336">
        <v>-2.1827872842550278E-11</v>
      </c>
      <c r="J5749" s="336"/>
      <c r="K5749" s="336"/>
      <c r="L5749" s="337">
        <f t="shared" si="268"/>
        <v>16.400462915995213</v>
      </c>
      <c r="M5749" s="337">
        <f t="shared" si="269"/>
        <v>-1.1003726832226105E-15</v>
      </c>
    </row>
    <row r="5750" spans="1:13">
      <c r="A5750" s="334" t="s">
        <v>1578</v>
      </c>
      <c r="B5750" s="334" t="s">
        <v>1566</v>
      </c>
      <c r="C5750" s="334" t="s">
        <v>389</v>
      </c>
      <c r="D5750" s="334" t="s">
        <v>1537</v>
      </c>
      <c r="E5750" s="334" t="s">
        <v>1041</v>
      </c>
      <c r="F5750" s="334" t="str">
        <f t="shared" si="270"/>
        <v>Rangpur FR Non-PNP</v>
      </c>
      <c r="G5750" s="338">
        <v>698572</v>
      </c>
      <c r="H5750" s="336">
        <v>88587.62249941373</v>
      </c>
      <c r="I5750" s="336">
        <v>2794.288</v>
      </c>
      <c r="J5750" s="336"/>
      <c r="K5750" s="336"/>
      <c r="L5750" s="337">
        <f t="shared" si="268"/>
        <v>12.681244381311267</v>
      </c>
      <c r="M5750" s="337">
        <f t="shared" si="269"/>
        <v>0.4</v>
      </c>
    </row>
    <row r="5751" spans="1:13">
      <c r="A5751" s="334" t="s">
        <v>1579</v>
      </c>
      <c r="B5751" s="334" t="s">
        <v>189</v>
      </c>
      <c r="C5751" s="334" t="s">
        <v>189</v>
      </c>
      <c r="D5751" s="334" t="s">
        <v>1537</v>
      </c>
      <c r="E5751" s="334" t="s">
        <v>1041</v>
      </c>
      <c r="F5751" s="334" t="str">
        <f t="shared" si="270"/>
        <v>Barishal FR Non-PNP</v>
      </c>
      <c r="G5751" s="338">
        <v>1300152</v>
      </c>
      <c r="H5751" s="336">
        <v>226966.76112056663</v>
      </c>
      <c r="I5751" s="336">
        <v>5200.6080000000002</v>
      </c>
      <c r="J5751" s="336"/>
      <c r="K5751" s="336"/>
      <c r="L5751" s="337">
        <f t="shared" si="268"/>
        <v>17.456940505461411</v>
      </c>
      <c r="M5751" s="337">
        <f t="shared" si="269"/>
        <v>0.4</v>
      </c>
    </row>
    <row r="5752" spans="1:13">
      <c r="A5752" s="334" t="s">
        <v>1580</v>
      </c>
      <c r="B5752" s="334" t="s">
        <v>1068</v>
      </c>
      <c r="C5752" s="334" t="s">
        <v>159</v>
      </c>
      <c r="D5752" s="334" t="s">
        <v>1537</v>
      </c>
      <c r="E5752" s="334" t="s">
        <v>1041</v>
      </c>
      <c r="F5752" s="334" t="str">
        <f t="shared" si="270"/>
        <v>Khulna FR Non-PNP</v>
      </c>
      <c r="G5752" s="338">
        <v>1632211</v>
      </c>
      <c r="H5752" s="336">
        <v>231837.5623367482</v>
      </c>
      <c r="I5752" s="336">
        <v>6528.8440000000001</v>
      </c>
      <c r="J5752" s="336"/>
      <c r="K5752" s="336"/>
      <c r="L5752" s="337">
        <f t="shared" si="268"/>
        <v>14.203896575672397</v>
      </c>
      <c r="M5752" s="337">
        <f t="shared" si="269"/>
        <v>0.4</v>
      </c>
    </row>
    <row r="5753" spans="1:13">
      <c r="A5753" s="334" t="s">
        <v>1581</v>
      </c>
      <c r="B5753" s="334" t="s">
        <v>189</v>
      </c>
      <c r="C5753" s="334" t="s">
        <v>189</v>
      </c>
      <c r="D5753" s="334" t="s">
        <v>1537</v>
      </c>
      <c r="E5753" s="334" t="s">
        <v>1041</v>
      </c>
      <c r="F5753" s="334" t="str">
        <f t="shared" si="270"/>
        <v>Barishal FR Non-PNP</v>
      </c>
      <c r="G5753" s="338">
        <v>1162449</v>
      </c>
      <c r="H5753" s="336">
        <v>171078.34313562087</v>
      </c>
      <c r="I5753" s="336">
        <v>4649.7960000000003</v>
      </c>
      <c r="J5753" s="336"/>
      <c r="K5753" s="336"/>
      <c r="L5753" s="337">
        <f t="shared" si="268"/>
        <v>14.717062265580758</v>
      </c>
      <c r="M5753" s="337">
        <f t="shared" si="269"/>
        <v>0.4</v>
      </c>
    </row>
    <row r="5754" spans="1:13">
      <c r="A5754" s="334" t="s">
        <v>1582</v>
      </c>
      <c r="B5754" s="334" t="s">
        <v>52</v>
      </c>
      <c r="C5754" s="334" t="s">
        <v>52</v>
      </c>
      <c r="D5754" s="334" t="s">
        <v>1537</v>
      </c>
      <c r="E5754" s="334" t="s">
        <v>1041</v>
      </c>
      <c r="F5754" s="334" t="str">
        <f t="shared" si="270"/>
        <v>Dhaka FR Non-PNP</v>
      </c>
      <c r="G5754" s="338">
        <v>1979908</v>
      </c>
      <c r="H5754" s="336">
        <v>323142.97691655409</v>
      </c>
      <c r="I5754" s="336">
        <v>7919.6320000000005</v>
      </c>
      <c r="J5754" s="336"/>
      <c r="K5754" s="336"/>
      <c r="L5754" s="337">
        <f t="shared" si="268"/>
        <v>16.321110724162644</v>
      </c>
      <c r="M5754" s="337">
        <f t="shared" si="269"/>
        <v>0.4</v>
      </c>
    </row>
    <row r="5755" spans="1:13">
      <c r="A5755" s="334" t="s">
        <v>1583</v>
      </c>
      <c r="B5755" s="334" t="s">
        <v>206</v>
      </c>
      <c r="C5755" s="334" t="s">
        <v>52</v>
      </c>
      <c r="D5755" s="334" t="s">
        <v>1537</v>
      </c>
      <c r="E5755" s="334" t="s">
        <v>1041</v>
      </c>
      <c r="F5755" s="334" t="str">
        <f t="shared" si="270"/>
        <v>Dhaka FR Non-PNP</v>
      </c>
      <c r="G5755" s="338">
        <v>1578600</v>
      </c>
      <c r="H5755" s="336">
        <v>265161.90609195572</v>
      </c>
      <c r="I5755" s="336">
        <v>30464.163439329706</v>
      </c>
      <c r="J5755" s="336"/>
      <c r="K5755" s="336"/>
      <c r="L5755" s="337">
        <f t="shared" si="268"/>
        <v>16.797282788037229</v>
      </c>
      <c r="M5755" s="337">
        <f t="shared" si="269"/>
        <v>1.9298215785715005</v>
      </c>
    </row>
    <row r="5756" spans="1:13">
      <c r="A5756" s="334" t="s">
        <v>1584</v>
      </c>
      <c r="B5756" s="334" t="s">
        <v>52</v>
      </c>
      <c r="C5756" s="334" t="s">
        <v>52</v>
      </c>
      <c r="D5756" s="334" t="s">
        <v>1537</v>
      </c>
      <c r="E5756" s="334" t="s">
        <v>1041</v>
      </c>
      <c r="F5756" s="334" t="str">
        <f t="shared" si="270"/>
        <v>Dhaka FR Non-PNP</v>
      </c>
      <c r="G5756" s="338">
        <v>669780</v>
      </c>
      <c r="H5756" s="336">
        <v>100250.64026925169</v>
      </c>
      <c r="I5756" s="336">
        <v>2679.12</v>
      </c>
      <c r="J5756" s="336"/>
      <c r="K5756" s="336"/>
      <c r="L5756" s="337">
        <f t="shared" si="268"/>
        <v>14.967696895883975</v>
      </c>
      <c r="M5756" s="337">
        <f t="shared" si="269"/>
        <v>0.4</v>
      </c>
    </row>
    <row r="5757" spans="1:13">
      <c r="A5757" s="334" t="s">
        <v>1709</v>
      </c>
      <c r="B5757" s="334" t="s">
        <v>159</v>
      </c>
      <c r="C5757" s="334" t="s">
        <v>159</v>
      </c>
      <c r="D5757" s="334" t="s">
        <v>1537</v>
      </c>
      <c r="E5757" s="334" t="s">
        <v>1041</v>
      </c>
      <c r="F5757" s="334" t="str">
        <f t="shared" si="270"/>
        <v>Khulna FR Non-PNP</v>
      </c>
      <c r="G5757" s="338">
        <v>306</v>
      </c>
      <c r="H5757" s="336">
        <v>46.327329678935037</v>
      </c>
      <c r="I5757" s="336">
        <v>1.224</v>
      </c>
      <c r="J5757" s="336"/>
      <c r="K5757" s="336"/>
      <c r="L5757" s="337">
        <f t="shared" si="268"/>
        <v>15.139650221874195</v>
      </c>
      <c r="M5757" s="337">
        <f t="shared" si="269"/>
        <v>0.4</v>
      </c>
    </row>
    <row r="5758" spans="1:13">
      <c r="A5758" s="334" t="s">
        <v>1585</v>
      </c>
      <c r="B5758" s="334" t="s">
        <v>606</v>
      </c>
      <c r="C5758" s="334" t="s">
        <v>107</v>
      </c>
      <c r="D5758" s="334" t="s">
        <v>1537</v>
      </c>
      <c r="E5758" s="334" t="s">
        <v>1041</v>
      </c>
      <c r="F5758" s="334" t="str">
        <f t="shared" si="270"/>
        <v>Rajshahi FR Non-PNP</v>
      </c>
      <c r="G5758" s="338">
        <v>1371047</v>
      </c>
      <c r="H5758" s="336">
        <v>230424.00135933587</v>
      </c>
      <c r="I5758" s="336">
        <v>5484.1880000000001</v>
      </c>
      <c r="J5758" s="336"/>
      <c r="K5758" s="336"/>
      <c r="L5758" s="337">
        <f t="shared" si="268"/>
        <v>16.806426137056999</v>
      </c>
      <c r="M5758" s="337">
        <f t="shared" si="269"/>
        <v>0.4</v>
      </c>
    </row>
    <row r="5759" spans="1:13">
      <c r="A5759" s="334" t="s">
        <v>1586</v>
      </c>
      <c r="B5759" s="334" t="s">
        <v>162</v>
      </c>
      <c r="C5759" s="334" t="s">
        <v>195</v>
      </c>
      <c r="D5759" s="334" t="s">
        <v>1537</v>
      </c>
      <c r="E5759" s="334" t="s">
        <v>1041</v>
      </c>
      <c r="F5759" s="334" t="str">
        <f t="shared" si="270"/>
        <v>Chattogram FR Non-PNP</v>
      </c>
      <c r="G5759" s="338">
        <v>1759242</v>
      </c>
      <c r="H5759" s="336">
        <v>307577.15484456788</v>
      </c>
      <c r="I5759" s="336">
        <v>7036.9679999999998</v>
      </c>
      <c r="J5759" s="336"/>
      <c r="K5759" s="336"/>
      <c r="L5759" s="337">
        <f t="shared" si="268"/>
        <v>17.483504534598872</v>
      </c>
      <c r="M5759" s="337">
        <f t="shared" si="269"/>
        <v>0.4</v>
      </c>
    </row>
    <row r="5760" spans="1:13">
      <c r="A5760" s="334" t="s">
        <v>1587</v>
      </c>
      <c r="B5760" s="334" t="s">
        <v>189</v>
      </c>
      <c r="C5760" s="334" t="s">
        <v>189</v>
      </c>
      <c r="D5760" s="334" t="s">
        <v>1537</v>
      </c>
      <c r="E5760" s="334" t="s">
        <v>1041</v>
      </c>
      <c r="F5760" s="334" t="str">
        <f t="shared" si="270"/>
        <v>Barishal FR Non-PNP</v>
      </c>
      <c r="G5760" s="338">
        <v>957137</v>
      </c>
      <c r="H5760" s="336">
        <v>158182.82316855027</v>
      </c>
      <c r="I5760" s="336">
        <v>9229.4330793079571</v>
      </c>
      <c r="J5760" s="336"/>
      <c r="K5760" s="336"/>
      <c r="L5760" s="337">
        <f t="shared" si="268"/>
        <v>16.526664747946246</v>
      </c>
      <c r="M5760" s="337">
        <f t="shared" si="269"/>
        <v>0.9642750284763788</v>
      </c>
    </row>
    <row r="5761" spans="1:13">
      <c r="A5761" s="334" t="s">
        <v>1588</v>
      </c>
      <c r="B5761" s="334" t="s">
        <v>79</v>
      </c>
      <c r="C5761" s="334" t="s">
        <v>52</v>
      </c>
      <c r="D5761" s="334" t="s">
        <v>1537</v>
      </c>
      <c r="E5761" s="334" t="s">
        <v>1041</v>
      </c>
      <c r="F5761" s="334" t="str">
        <f t="shared" si="270"/>
        <v>Dhaka FR Non-PNP</v>
      </c>
      <c r="G5761" s="338">
        <v>1233492</v>
      </c>
      <c r="H5761" s="336">
        <v>190411.86682771894</v>
      </c>
      <c r="I5761" s="336">
        <v>4933.9679999999998</v>
      </c>
      <c r="J5761" s="336"/>
      <c r="K5761" s="336"/>
      <c r="L5761" s="337">
        <f t="shared" si="268"/>
        <v>15.436814087786457</v>
      </c>
      <c r="M5761" s="337">
        <f t="shared" si="269"/>
        <v>0.4</v>
      </c>
    </row>
    <row r="5762" spans="1:13">
      <c r="A5762" s="334" t="s">
        <v>1589</v>
      </c>
      <c r="B5762" s="334" t="s">
        <v>323</v>
      </c>
      <c r="C5762" s="334" t="s">
        <v>389</v>
      </c>
      <c r="D5762" s="334" t="s">
        <v>1537</v>
      </c>
      <c r="E5762" s="334" t="s">
        <v>1041</v>
      </c>
      <c r="F5762" s="334" t="str">
        <f t="shared" si="270"/>
        <v>Rangpur FR Non-PNP</v>
      </c>
      <c r="G5762" s="338">
        <v>1122474</v>
      </c>
      <c r="H5762" s="336">
        <v>175184.86889929473</v>
      </c>
      <c r="I5762" s="336">
        <v>4489.8959999999997</v>
      </c>
      <c r="J5762" s="336"/>
      <c r="K5762" s="336"/>
      <c r="L5762" s="337">
        <f t="shared" si="268"/>
        <v>15.607031334293243</v>
      </c>
      <c r="M5762" s="337">
        <f t="shared" si="269"/>
        <v>0.4</v>
      </c>
    </row>
    <row r="5763" spans="1:13">
      <c r="A5763" s="334" t="s">
        <v>1590</v>
      </c>
      <c r="B5763" s="334" t="s">
        <v>52</v>
      </c>
      <c r="C5763" s="334" t="s">
        <v>52</v>
      </c>
      <c r="D5763" s="334" t="s">
        <v>1492</v>
      </c>
      <c r="E5763" s="334" t="s">
        <v>1041</v>
      </c>
      <c r="F5763" s="334" t="str">
        <f t="shared" si="270"/>
        <v>Dhaka FR PNP</v>
      </c>
      <c r="G5763" s="338">
        <v>4085858</v>
      </c>
      <c r="H5763" s="336">
        <v>645996.86000706267</v>
      </c>
      <c r="I5763" s="336">
        <v>14824.564799999998</v>
      </c>
      <c r="J5763" s="336"/>
      <c r="K5763" s="336"/>
      <c r="L5763" s="337">
        <f t="shared" ref="L5763:L5826" si="271">(H5763/G5763)*100</f>
        <v>15.810555824677772</v>
      </c>
      <c r="M5763" s="337">
        <f t="shared" ref="M5763:M5826" si="272">(I5763/G5763)*100</f>
        <v>0.36282623625196952</v>
      </c>
    </row>
    <row r="5764" spans="1:13">
      <c r="A5764" s="334" t="s">
        <v>1591</v>
      </c>
      <c r="B5764" s="334" t="s">
        <v>1006</v>
      </c>
      <c r="C5764" s="334" t="s">
        <v>159</v>
      </c>
      <c r="D5764" s="334" t="s">
        <v>1537</v>
      </c>
      <c r="E5764" s="334" t="s">
        <v>1041</v>
      </c>
      <c r="F5764" s="334" t="str">
        <f t="shared" ref="F5764:F5827" si="273">CONCATENATE(C5764," ",E5764," ",D5764)</f>
        <v>Khulna FR Non-PNP</v>
      </c>
      <c r="G5764" s="338">
        <v>1232105</v>
      </c>
      <c r="H5764" s="336">
        <v>205061.63464087964</v>
      </c>
      <c r="I5764" s="336">
        <v>4928.42</v>
      </c>
      <c r="J5764" s="336"/>
      <c r="K5764" s="336"/>
      <c r="L5764" s="337">
        <f t="shared" si="271"/>
        <v>16.643194747272322</v>
      </c>
      <c r="M5764" s="337">
        <f t="shared" si="272"/>
        <v>0.4</v>
      </c>
    </row>
    <row r="5765" spans="1:13">
      <c r="A5765" s="334" t="s">
        <v>1592</v>
      </c>
      <c r="B5765" s="334" t="s">
        <v>52</v>
      </c>
      <c r="C5765" s="334" t="s">
        <v>52</v>
      </c>
      <c r="D5765" s="334" t="s">
        <v>1537</v>
      </c>
      <c r="E5765" s="334" t="s">
        <v>1041</v>
      </c>
      <c r="F5765" s="334" t="str">
        <f t="shared" si="273"/>
        <v>Dhaka FR Non-PNP</v>
      </c>
      <c r="G5765" s="338">
        <v>2040756</v>
      </c>
      <c r="H5765" s="336">
        <v>298428.58973645582</v>
      </c>
      <c r="I5765" s="336">
        <v>8163.0240000000003</v>
      </c>
      <c r="J5765" s="336"/>
      <c r="K5765" s="336"/>
      <c r="L5765" s="337">
        <f t="shared" si="271"/>
        <v>14.623433165770717</v>
      </c>
      <c r="M5765" s="337">
        <f t="shared" si="272"/>
        <v>0.4</v>
      </c>
    </row>
    <row r="5766" spans="1:13">
      <c r="A5766" s="334" t="s">
        <v>1593</v>
      </c>
      <c r="B5766" s="334" t="s">
        <v>522</v>
      </c>
      <c r="C5766" s="334" t="s">
        <v>52</v>
      </c>
      <c r="D5766" s="334" t="s">
        <v>1537</v>
      </c>
      <c r="E5766" s="334" t="s">
        <v>1041</v>
      </c>
      <c r="F5766" s="334" t="str">
        <f t="shared" si="273"/>
        <v>Dhaka FR Non-PNP</v>
      </c>
      <c r="G5766" s="338">
        <v>1111443</v>
      </c>
      <c r="H5766" s="336">
        <v>187635.37847111659</v>
      </c>
      <c r="I5766" s="336">
        <v>4445.7719999999999</v>
      </c>
      <c r="J5766" s="336"/>
      <c r="K5766" s="336"/>
      <c r="L5766" s="337">
        <f t="shared" si="271"/>
        <v>16.882141366774238</v>
      </c>
      <c r="M5766" s="337">
        <f t="shared" si="272"/>
        <v>0.4</v>
      </c>
    </row>
    <row r="5767" spans="1:13">
      <c r="A5767" s="334" t="s">
        <v>1594</v>
      </c>
      <c r="B5767" s="334" t="s">
        <v>52</v>
      </c>
      <c r="C5767" s="334" t="s">
        <v>52</v>
      </c>
      <c r="D5767" s="334" t="s">
        <v>1537</v>
      </c>
      <c r="E5767" s="334" t="s">
        <v>1041</v>
      </c>
      <c r="F5767" s="334" t="str">
        <f t="shared" si="273"/>
        <v>Dhaka FR Non-PNP</v>
      </c>
      <c r="G5767" s="338">
        <v>2029038</v>
      </c>
      <c r="H5767" s="336">
        <v>338560.85840023705</v>
      </c>
      <c r="I5767" s="336">
        <v>8116.152</v>
      </c>
      <c r="J5767" s="336"/>
      <c r="K5767" s="336"/>
      <c r="L5767" s="337">
        <f t="shared" si="271"/>
        <v>16.685782050421778</v>
      </c>
      <c r="M5767" s="337">
        <f t="shared" si="272"/>
        <v>0.4</v>
      </c>
    </row>
    <row r="5768" spans="1:13">
      <c r="A5768" s="334" t="s">
        <v>1595</v>
      </c>
      <c r="B5768" s="334" t="s">
        <v>576</v>
      </c>
      <c r="C5768" s="334" t="s">
        <v>389</v>
      </c>
      <c r="D5768" s="334" t="s">
        <v>1537</v>
      </c>
      <c r="E5768" s="334" t="s">
        <v>1041</v>
      </c>
      <c r="F5768" s="334" t="str">
        <f t="shared" si="273"/>
        <v>Rangpur FR Non-PNP</v>
      </c>
      <c r="G5768" s="338">
        <v>979653</v>
      </c>
      <c r="H5768" s="336">
        <v>154740.38734102971</v>
      </c>
      <c r="I5768" s="336">
        <v>3918.6120000000001</v>
      </c>
      <c r="J5768" s="336"/>
      <c r="K5768" s="336"/>
      <c r="L5768" s="337">
        <f t="shared" si="271"/>
        <v>15.795428314008095</v>
      </c>
      <c r="M5768" s="337">
        <f t="shared" si="272"/>
        <v>0.4</v>
      </c>
    </row>
    <row r="5769" spans="1:13">
      <c r="A5769" s="334" t="s">
        <v>1596</v>
      </c>
      <c r="B5769" s="334" t="s">
        <v>1150</v>
      </c>
      <c r="C5769" s="334" t="s">
        <v>389</v>
      </c>
      <c r="D5769" s="334" t="s">
        <v>1537</v>
      </c>
      <c r="E5769" s="334" t="s">
        <v>1041</v>
      </c>
      <c r="F5769" s="334" t="str">
        <f t="shared" si="273"/>
        <v>Rangpur FR Non-PNP</v>
      </c>
      <c r="G5769" s="338">
        <v>1069949</v>
      </c>
      <c r="H5769" s="336">
        <v>168812.61120184229</v>
      </c>
      <c r="I5769" s="336">
        <v>4279.7960000000003</v>
      </c>
      <c r="J5769" s="336"/>
      <c r="K5769" s="336"/>
      <c r="L5769" s="337">
        <f t="shared" si="271"/>
        <v>15.777631569527358</v>
      </c>
      <c r="M5769" s="337">
        <f t="shared" si="272"/>
        <v>0.4</v>
      </c>
    </row>
    <row r="5770" spans="1:13">
      <c r="A5770" s="334" t="s">
        <v>1597</v>
      </c>
      <c r="B5770" s="334" t="s">
        <v>107</v>
      </c>
      <c r="C5770" s="334" t="s">
        <v>107</v>
      </c>
      <c r="D5770" s="334" t="s">
        <v>1537</v>
      </c>
      <c r="E5770" s="334" t="s">
        <v>1041</v>
      </c>
      <c r="F5770" s="334" t="str">
        <f t="shared" si="273"/>
        <v>Rajshahi FR Non-PNP</v>
      </c>
      <c r="G5770" s="338">
        <v>1620114</v>
      </c>
      <c r="H5770" s="336">
        <v>261616.55205926354</v>
      </c>
      <c r="I5770" s="336">
        <v>6480.4560000000001</v>
      </c>
      <c r="J5770" s="336"/>
      <c r="K5770" s="336"/>
      <c r="L5770" s="337">
        <f t="shared" si="271"/>
        <v>16.148033537100694</v>
      </c>
      <c r="M5770" s="337">
        <f t="shared" si="272"/>
        <v>0.4</v>
      </c>
    </row>
    <row r="5771" spans="1:13">
      <c r="A5771" s="334" t="s">
        <v>1598</v>
      </c>
      <c r="B5771" s="334" t="s">
        <v>336</v>
      </c>
      <c r="C5771" s="334" t="s">
        <v>389</v>
      </c>
      <c r="D5771" s="334" t="s">
        <v>1537</v>
      </c>
      <c r="E5771" s="334" t="s">
        <v>1041</v>
      </c>
      <c r="F5771" s="334" t="str">
        <f t="shared" si="273"/>
        <v>Rangpur FR Non-PNP</v>
      </c>
      <c r="G5771" s="338">
        <v>702015</v>
      </c>
      <c r="H5771" s="336">
        <v>108318.77203108039</v>
      </c>
      <c r="I5771" s="336">
        <v>2808.06</v>
      </c>
      <c r="J5771" s="336"/>
      <c r="K5771" s="336"/>
      <c r="L5771" s="337">
        <f t="shared" si="271"/>
        <v>15.429694811518328</v>
      </c>
      <c r="M5771" s="337">
        <f t="shared" si="272"/>
        <v>0.4</v>
      </c>
    </row>
    <row r="5772" spans="1:13">
      <c r="A5772" s="334" t="s">
        <v>1599</v>
      </c>
      <c r="B5772" s="334" t="s">
        <v>189</v>
      </c>
      <c r="C5772" s="334" t="s">
        <v>189</v>
      </c>
      <c r="D5772" s="334" t="s">
        <v>1537</v>
      </c>
      <c r="E5772" s="334" t="s">
        <v>1041</v>
      </c>
      <c r="F5772" s="334" t="str">
        <f t="shared" si="273"/>
        <v>Barishal FR Non-PNP</v>
      </c>
      <c r="G5772" s="338">
        <v>376860</v>
      </c>
      <c r="H5772" s="336">
        <v>53889.953193460868</v>
      </c>
      <c r="I5772" s="336">
        <v>1507.44</v>
      </c>
      <c r="J5772" s="336"/>
      <c r="K5772" s="336"/>
      <c r="L5772" s="337">
        <f t="shared" si="271"/>
        <v>14.299727536342639</v>
      </c>
      <c r="M5772" s="337">
        <f t="shared" si="272"/>
        <v>0.4</v>
      </c>
    </row>
    <row r="5773" spans="1:13">
      <c r="A5773" s="334" t="s">
        <v>1600</v>
      </c>
      <c r="B5773" s="334" t="s">
        <v>52</v>
      </c>
      <c r="C5773" s="334" t="s">
        <v>52</v>
      </c>
      <c r="D5773" s="334" t="s">
        <v>1537</v>
      </c>
      <c r="E5773" s="334" t="s">
        <v>1041</v>
      </c>
      <c r="F5773" s="334" t="str">
        <f t="shared" si="273"/>
        <v>Dhaka FR Non-PNP</v>
      </c>
      <c r="G5773" s="338">
        <v>1466136</v>
      </c>
      <c r="H5773" s="336">
        <v>244805.16053008355</v>
      </c>
      <c r="I5773" s="336">
        <v>5864.5439999999999</v>
      </c>
      <c r="J5773" s="336"/>
      <c r="K5773" s="336"/>
      <c r="L5773" s="337">
        <f t="shared" si="271"/>
        <v>16.697302332804291</v>
      </c>
      <c r="M5773" s="337">
        <f t="shared" si="272"/>
        <v>0.4</v>
      </c>
    </row>
    <row r="5774" spans="1:13">
      <c r="A5774" s="334" t="s">
        <v>1601</v>
      </c>
      <c r="B5774" s="334" t="s">
        <v>52</v>
      </c>
      <c r="C5774" s="334" t="s">
        <v>52</v>
      </c>
      <c r="D5774" s="334" t="s">
        <v>1537</v>
      </c>
      <c r="E5774" s="334" t="s">
        <v>1041</v>
      </c>
      <c r="F5774" s="334" t="str">
        <f t="shared" si="273"/>
        <v>Dhaka FR Non-PNP</v>
      </c>
      <c r="G5774" s="338">
        <v>1340310</v>
      </c>
      <c r="H5774" s="336">
        <v>223755.07155346192</v>
      </c>
      <c r="I5774" s="336">
        <v>5361.24</v>
      </c>
      <c r="J5774" s="336"/>
      <c r="K5774" s="336"/>
      <c r="L5774" s="337">
        <f t="shared" si="271"/>
        <v>16.694277559181227</v>
      </c>
      <c r="M5774" s="337">
        <f t="shared" si="272"/>
        <v>0.4</v>
      </c>
    </row>
    <row r="5775" spans="1:13">
      <c r="A5775" s="334" t="s">
        <v>1602</v>
      </c>
      <c r="B5775" s="334" t="s">
        <v>52</v>
      </c>
      <c r="C5775" s="334" t="s">
        <v>52</v>
      </c>
      <c r="D5775" s="334" t="s">
        <v>1537</v>
      </c>
      <c r="E5775" s="334" t="s">
        <v>1041</v>
      </c>
      <c r="F5775" s="334" t="str">
        <f t="shared" si="273"/>
        <v>Dhaka FR Non-PNP</v>
      </c>
      <c r="G5775" s="338">
        <v>2151777</v>
      </c>
      <c r="H5775" s="336">
        <v>372284.34310683527</v>
      </c>
      <c r="I5775" s="336">
        <v>8607.1080000000002</v>
      </c>
      <c r="J5775" s="336"/>
      <c r="K5775" s="336"/>
      <c r="L5775" s="337">
        <f t="shared" si="271"/>
        <v>17.30125115691985</v>
      </c>
      <c r="M5775" s="337">
        <f t="shared" si="272"/>
        <v>0.4</v>
      </c>
    </row>
    <row r="5776" spans="1:13">
      <c r="A5776" s="334" t="s">
        <v>1603</v>
      </c>
      <c r="B5776" s="334" t="s">
        <v>136</v>
      </c>
      <c r="C5776" s="334" t="s">
        <v>131</v>
      </c>
      <c r="D5776" s="334" t="s">
        <v>1537</v>
      </c>
      <c r="E5776" s="334" t="s">
        <v>1041</v>
      </c>
      <c r="F5776" s="334" t="str">
        <f t="shared" si="273"/>
        <v>Sylhet FR Non-PNP</v>
      </c>
      <c r="G5776" s="338">
        <v>1331164</v>
      </c>
      <c r="H5776" s="336">
        <v>191248.2181506941</v>
      </c>
      <c r="I5776" s="336">
        <v>5324.6559999999999</v>
      </c>
      <c r="J5776" s="336"/>
      <c r="K5776" s="336"/>
      <c r="L5776" s="337">
        <f t="shared" si="271"/>
        <v>14.366991456401623</v>
      </c>
      <c r="M5776" s="337">
        <f t="shared" si="272"/>
        <v>0.4</v>
      </c>
    </row>
    <row r="5777" spans="1:13">
      <c r="A5777" s="334" t="s">
        <v>1604</v>
      </c>
      <c r="B5777" s="334" t="s">
        <v>362</v>
      </c>
      <c r="C5777" s="334" t="s">
        <v>52</v>
      </c>
      <c r="D5777" s="334" t="s">
        <v>1537</v>
      </c>
      <c r="E5777" s="334" t="s">
        <v>1041</v>
      </c>
      <c r="F5777" s="334" t="str">
        <f t="shared" si="273"/>
        <v>Dhaka FR Non-PNP</v>
      </c>
      <c r="G5777" s="338">
        <v>808360</v>
      </c>
      <c r="H5777" s="336">
        <v>142683.52338326114</v>
      </c>
      <c r="I5777" s="336">
        <v>3233.44</v>
      </c>
      <c r="J5777" s="336"/>
      <c r="K5777" s="336"/>
      <c r="L5777" s="337">
        <f t="shared" si="271"/>
        <v>17.650987602461914</v>
      </c>
      <c r="M5777" s="337">
        <f t="shared" si="272"/>
        <v>0.4</v>
      </c>
    </row>
    <row r="5778" spans="1:13">
      <c r="A5778" s="334" t="s">
        <v>1605</v>
      </c>
      <c r="B5778" s="334" t="s">
        <v>107</v>
      </c>
      <c r="C5778" s="334" t="s">
        <v>107</v>
      </c>
      <c r="D5778" s="334" t="s">
        <v>1537</v>
      </c>
      <c r="E5778" s="334" t="s">
        <v>1041</v>
      </c>
      <c r="F5778" s="334" t="str">
        <f t="shared" si="273"/>
        <v>Rajshahi FR Non-PNP</v>
      </c>
      <c r="G5778" s="338">
        <v>1161616</v>
      </c>
      <c r="H5778" s="336">
        <v>156910.26621622944</v>
      </c>
      <c r="I5778" s="336">
        <v>4646.4639999999999</v>
      </c>
      <c r="J5778" s="336"/>
      <c r="K5778" s="336"/>
      <c r="L5778" s="337">
        <f t="shared" si="271"/>
        <v>13.50792914493511</v>
      </c>
      <c r="M5778" s="337">
        <f t="shared" si="272"/>
        <v>0.4</v>
      </c>
    </row>
    <row r="5779" spans="1:13">
      <c r="A5779" s="334" t="s">
        <v>1606</v>
      </c>
      <c r="B5779" s="334" t="s">
        <v>52</v>
      </c>
      <c r="C5779" s="334" t="s">
        <v>52</v>
      </c>
      <c r="D5779" s="334" t="s">
        <v>1537</v>
      </c>
      <c r="E5779" s="334" t="s">
        <v>1041</v>
      </c>
      <c r="F5779" s="334" t="str">
        <f t="shared" si="273"/>
        <v>Dhaka FR Non-PNP</v>
      </c>
      <c r="G5779" s="338">
        <v>1124726</v>
      </c>
      <c r="H5779" s="336">
        <v>160106.77953156485</v>
      </c>
      <c r="I5779" s="336">
        <v>4498.9040000000005</v>
      </c>
      <c r="J5779" s="336"/>
      <c r="K5779" s="336"/>
      <c r="L5779" s="337">
        <f t="shared" si="271"/>
        <v>14.235180793505695</v>
      </c>
      <c r="M5779" s="337">
        <f t="shared" si="272"/>
        <v>0.4</v>
      </c>
    </row>
    <row r="5780" spans="1:13">
      <c r="A5780" s="334" t="s">
        <v>1607</v>
      </c>
      <c r="B5780" s="334" t="s">
        <v>542</v>
      </c>
      <c r="C5780" s="334" t="s">
        <v>52</v>
      </c>
      <c r="D5780" s="334" t="s">
        <v>1537</v>
      </c>
      <c r="E5780" s="334" t="s">
        <v>1041</v>
      </c>
      <c r="F5780" s="334" t="str">
        <f t="shared" si="273"/>
        <v>Dhaka FR Non-PNP</v>
      </c>
      <c r="G5780" s="338">
        <v>1589843</v>
      </c>
      <c r="H5780" s="336">
        <v>264735.6395843486</v>
      </c>
      <c r="I5780" s="336">
        <v>6359.3720000000003</v>
      </c>
      <c r="J5780" s="336"/>
      <c r="K5780" s="336"/>
      <c r="L5780" s="337">
        <f t="shared" si="271"/>
        <v>16.651684448360534</v>
      </c>
      <c r="M5780" s="337">
        <f t="shared" si="272"/>
        <v>0.4</v>
      </c>
    </row>
    <row r="5781" spans="1:13">
      <c r="A5781" s="334" t="s">
        <v>1608</v>
      </c>
      <c r="B5781" s="334" t="s">
        <v>1139</v>
      </c>
      <c r="C5781" s="334" t="s">
        <v>189</v>
      </c>
      <c r="D5781" s="334" t="s">
        <v>1537</v>
      </c>
      <c r="E5781" s="334" t="s">
        <v>1041</v>
      </c>
      <c r="F5781" s="334" t="str">
        <f t="shared" si="273"/>
        <v>Barishal FR Non-PNP</v>
      </c>
      <c r="G5781" s="338">
        <v>634969</v>
      </c>
      <c r="H5781" s="336">
        <v>113762.70829599886</v>
      </c>
      <c r="I5781" s="336">
        <v>1979.2737712154703</v>
      </c>
      <c r="J5781" s="336"/>
      <c r="K5781" s="336"/>
      <c r="L5781" s="337">
        <f t="shared" si="271"/>
        <v>17.916261785378321</v>
      </c>
      <c r="M5781" s="337">
        <f t="shared" si="272"/>
        <v>0.31171187431441066</v>
      </c>
    </row>
    <row r="5782" spans="1:13">
      <c r="A5782" s="334" t="s">
        <v>1609</v>
      </c>
      <c r="B5782" s="334" t="s">
        <v>189</v>
      </c>
      <c r="C5782" s="334" t="s">
        <v>189</v>
      </c>
      <c r="D5782" s="334" t="s">
        <v>1537</v>
      </c>
      <c r="E5782" s="334" t="s">
        <v>1041</v>
      </c>
      <c r="F5782" s="334" t="str">
        <f t="shared" si="273"/>
        <v>Barishal FR Non-PNP</v>
      </c>
      <c r="G5782" s="338">
        <v>882479</v>
      </c>
      <c r="H5782" s="336">
        <v>143171.50541224339</v>
      </c>
      <c r="I5782" s="336">
        <v>3529.9160000000002</v>
      </c>
      <c r="J5782" s="336"/>
      <c r="K5782" s="336"/>
      <c r="L5782" s="337">
        <f t="shared" si="271"/>
        <v>16.223786108478887</v>
      </c>
      <c r="M5782" s="337">
        <f t="shared" si="272"/>
        <v>0.4</v>
      </c>
    </row>
    <row r="5783" spans="1:13">
      <c r="A5783" s="334" t="s">
        <v>1610</v>
      </c>
      <c r="B5783" s="334" t="s">
        <v>195</v>
      </c>
      <c r="C5783" s="334" t="s">
        <v>195</v>
      </c>
      <c r="D5783" s="334" t="s">
        <v>1537</v>
      </c>
      <c r="E5783" s="334" t="s">
        <v>1041</v>
      </c>
      <c r="F5783" s="334" t="str">
        <f t="shared" si="273"/>
        <v>Chattogram FR Non-PNP</v>
      </c>
      <c r="G5783" s="338">
        <v>783619</v>
      </c>
      <c r="H5783" s="336">
        <v>120361.99820552861</v>
      </c>
      <c r="I5783" s="336">
        <v>3134.4760000000001</v>
      </c>
      <c r="J5783" s="336"/>
      <c r="K5783" s="336"/>
      <c r="L5783" s="337">
        <f t="shared" si="271"/>
        <v>15.359760062674413</v>
      </c>
      <c r="M5783" s="337">
        <f t="shared" si="272"/>
        <v>0.4</v>
      </c>
    </row>
    <row r="5784" spans="1:13">
      <c r="A5784" s="334" t="s">
        <v>1611</v>
      </c>
      <c r="B5784" s="334" t="s">
        <v>52</v>
      </c>
      <c r="C5784" s="334" t="s">
        <v>52</v>
      </c>
      <c r="D5784" s="334" t="s">
        <v>1537</v>
      </c>
      <c r="E5784" s="334" t="s">
        <v>1041</v>
      </c>
      <c r="F5784" s="334" t="str">
        <f t="shared" si="273"/>
        <v>Dhaka FR Non-PNP</v>
      </c>
      <c r="G5784" s="338">
        <v>1750656</v>
      </c>
      <c r="H5784" s="336">
        <v>306921.33805086446</v>
      </c>
      <c r="I5784" s="336">
        <v>7002.6239999999998</v>
      </c>
      <c r="J5784" s="336"/>
      <c r="K5784" s="336"/>
      <c r="L5784" s="337">
        <f t="shared" si="271"/>
        <v>17.531790257530002</v>
      </c>
      <c r="M5784" s="337">
        <f t="shared" si="272"/>
        <v>0.4</v>
      </c>
    </row>
    <row r="5785" spans="1:13">
      <c r="A5785" s="334" t="s">
        <v>1612</v>
      </c>
      <c r="B5785" s="334" t="s">
        <v>189</v>
      </c>
      <c r="C5785" s="334" t="s">
        <v>189</v>
      </c>
      <c r="D5785" s="334" t="s">
        <v>1537</v>
      </c>
      <c r="E5785" s="334" t="s">
        <v>1041</v>
      </c>
      <c r="F5785" s="334" t="str">
        <f t="shared" si="273"/>
        <v>Barishal FR Non-PNP</v>
      </c>
      <c r="G5785" s="338">
        <v>1148745</v>
      </c>
      <c r="H5785" s="336">
        <v>179095.44296071748</v>
      </c>
      <c r="I5785" s="336">
        <v>4594.9800000000005</v>
      </c>
      <c r="J5785" s="336"/>
      <c r="K5785" s="336"/>
      <c r="L5785" s="337">
        <f t="shared" si="271"/>
        <v>15.590530793232396</v>
      </c>
      <c r="M5785" s="337">
        <f t="shared" si="272"/>
        <v>0.4</v>
      </c>
    </row>
    <row r="5786" spans="1:13">
      <c r="A5786" s="334" t="s">
        <v>1613</v>
      </c>
      <c r="B5786" s="334" t="s">
        <v>401</v>
      </c>
      <c r="C5786" s="334" t="s">
        <v>195</v>
      </c>
      <c r="D5786" s="334" t="s">
        <v>1537</v>
      </c>
      <c r="E5786" s="334" t="s">
        <v>1041</v>
      </c>
      <c r="F5786" s="334" t="str">
        <f t="shared" si="273"/>
        <v>Chattogram FR Non-PNP</v>
      </c>
      <c r="G5786" s="338">
        <v>1027726</v>
      </c>
      <c r="H5786" s="336">
        <v>152448.67966718361</v>
      </c>
      <c r="I5786" s="336">
        <v>4110.9040000000005</v>
      </c>
      <c r="J5786" s="336"/>
      <c r="K5786" s="336"/>
      <c r="L5786" s="337">
        <f t="shared" si="271"/>
        <v>14.833591800458839</v>
      </c>
      <c r="M5786" s="337">
        <f t="shared" si="272"/>
        <v>0.4</v>
      </c>
    </row>
    <row r="5787" spans="1:13">
      <c r="A5787" s="334" t="s">
        <v>1614</v>
      </c>
      <c r="B5787" s="334" t="s">
        <v>389</v>
      </c>
      <c r="C5787" s="334" t="s">
        <v>389</v>
      </c>
      <c r="D5787" s="334" t="s">
        <v>1537</v>
      </c>
      <c r="E5787" s="334" t="s">
        <v>1041</v>
      </c>
      <c r="F5787" s="334" t="str">
        <f t="shared" si="273"/>
        <v>Rangpur FR Non-PNP</v>
      </c>
      <c r="G5787" s="338">
        <v>1080132</v>
      </c>
      <c r="H5787" s="336">
        <v>154583.76139319455</v>
      </c>
      <c r="I5787" s="336">
        <v>4320.5280000000002</v>
      </c>
      <c r="J5787" s="336"/>
      <c r="K5787" s="336"/>
      <c r="L5787" s="337">
        <f t="shared" si="271"/>
        <v>14.311562049193483</v>
      </c>
      <c r="M5787" s="337">
        <f t="shared" si="272"/>
        <v>0.4</v>
      </c>
    </row>
    <row r="5788" spans="1:13">
      <c r="A5788" s="334" t="s">
        <v>1615</v>
      </c>
      <c r="B5788" s="334" t="s">
        <v>150</v>
      </c>
      <c r="C5788" s="334" t="s">
        <v>107</v>
      </c>
      <c r="D5788" s="334" t="s">
        <v>1537</v>
      </c>
      <c r="E5788" s="334" t="s">
        <v>1041</v>
      </c>
      <c r="F5788" s="334" t="str">
        <f t="shared" si="273"/>
        <v>Rajshahi FR Non-PNP</v>
      </c>
      <c r="G5788" s="338">
        <v>2147977</v>
      </c>
      <c r="H5788" s="336">
        <v>355097.21346829535</v>
      </c>
      <c r="I5788" s="336">
        <v>8591.9079999999994</v>
      </c>
      <c r="J5788" s="336"/>
      <c r="K5788" s="336"/>
      <c r="L5788" s="337">
        <f t="shared" si="271"/>
        <v>16.531704644337221</v>
      </c>
      <c r="M5788" s="337">
        <f t="shared" si="272"/>
        <v>0.4</v>
      </c>
    </row>
    <row r="5789" spans="1:13">
      <c r="A5789" s="334" t="s">
        <v>1616</v>
      </c>
      <c r="B5789" s="334" t="s">
        <v>189</v>
      </c>
      <c r="C5789" s="334" t="s">
        <v>189</v>
      </c>
      <c r="D5789" s="334" t="s">
        <v>1537</v>
      </c>
      <c r="E5789" s="334" t="s">
        <v>1041</v>
      </c>
      <c r="F5789" s="334" t="str">
        <f t="shared" si="273"/>
        <v>Barishal FR Non-PNP</v>
      </c>
      <c r="G5789" s="338">
        <v>507210</v>
      </c>
      <c r="H5789" s="336">
        <v>74323.889524519953</v>
      </c>
      <c r="I5789" s="336">
        <v>2028.8400000000001</v>
      </c>
      <c r="J5789" s="336"/>
      <c r="K5789" s="336"/>
      <c r="L5789" s="337">
        <f t="shared" si="271"/>
        <v>14.653474798312327</v>
      </c>
      <c r="M5789" s="337">
        <f t="shared" si="272"/>
        <v>0.4</v>
      </c>
    </row>
    <row r="5790" spans="1:13">
      <c r="A5790" s="334" t="s">
        <v>1617</v>
      </c>
      <c r="B5790" s="334" t="s">
        <v>131</v>
      </c>
      <c r="C5790" s="334" t="s">
        <v>131</v>
      </c>
      <c r="D5790" s="334" t="s">
        <v>1492</v>
      </c>
      <c r="E5790" s="334" t="s">
        <v>1041</v>
      </c>
      <c r="F5790" s="334" t="str">
        <f t="shared" si="273"/>
        <v>Sylhet FR PNP</v>
      </c>
      <c r="G5790" s="338">
        <v>3530242</v>
      </c>
      <c r="H5790" s="336">
        <v>609667.4268445943</v>
      </c>
      <c r="I5790" s="336">
        <v>14120.968000000001</v>
      </c>
      <c r="J5790" s="336"/>
      <c r="K5790" s="336"/>
      <c r="L5790" s="337">
        <f t="shared" si="271"/>
        <v>17.269847983356222</v>
      </c>
      <c r="M5790" s="337">
        <f t="shared" si="272"/>
        <v>0.4</v>
      </c>
    </row>
    <row r="5791" spans="1:13">
      <c r="A5791" s="334" t="s">
        <v>1618</v>
      </c>
      <c r="B5791" s="334" t="s">
        <v>79</v>
      </c>
      <c r="C5791" s="334" t="s">
        <v>52</v>
      </c>
      <c r="D5791" s="334" t="s">
        <v>1537</v>
      </c>
      <c r="E5791" s="334" t="s">
        <v>1041</v>
      </c>
      <c r="F5791" s="334" t="str">
        <f t="shared" si="273"/>
        <v>Dhaka FR Non-PNP</v>
      </c>
      <c r="G5791" s="338">
        <v>981648</v>
      </c>
      <c r="H5791" s="336">
        <v>151666.85395269742</v>
      </c>
      <c r="I5791" s="336">
        <v>3926.5920000000001</v>
      </c>
      <c r="J5791" s="336"/>
      <c r="K5791" s="336"/>
      <c r="L5791" s="337">
        <f t="shared" si="271"/>
        <v>15.450227979142975</v>
      </c>
      <c r="M5791" s="337">
        <f t="shared" si="272"/>
        <v>0.4</v>
      </c>
    </row>
    <row r="5792" spans="1:13">
      <c r="A5792" s="334" t="s">
        <v>1619</v>
      </c>
      <c r="B5792" s="334" t="s">
        <v>283</v>
      </c>
      <c r="C5792" s="334" t="s">
        <v>195</v>
      </c>
      <c r="D5792" s="334" t="s">
        <v>1537</v>
      </c>
      <c r="E5792" s="334" t="s">
        <v>1041</v>
      </c>
      <c r="F5792" s="334" t="str">
        <f t="shared" si="273"/>
        <v>Chattogram FR Non-PNP</v>
      </c>
      <c r="G5792" s="338">
        <v>607535</v>
      </c>
      <c r="H5792" s="336">
        <v>101852.24252834996</v>
      </c>
      <c r="I5792" s="336">
        <v>2430.14</v>
      </c>
      <c r="J5792" s="336"/>
      <c r="K5792" s="336"/>
      <c r="L5792" s="337">
        <f t="shared" si="271"/>
        <v>16.764835363946105</v>
      </c>
      <c r="M5792" s="337">
        <f t="shared" si="272"/>
        <v>0.4</v>
      </c>
    </row>
    <row r="5793" spans="1:13">
      <c r="A5793" s="334" t="s">
        <v>1620</v>
      </c>
      <c r="B5793" s="334" t="s">
        <v>325</v>
      </c>
      <c r="C5793" s="334" t="s">
        <v>389</v>
      </c>
      <c r="D5793" s="334" t="s">
        <v>1537</v>
      </c>
      <c r="E5793" s="334" t="s">
        <v>1041</v>
      </c>
      <c r="F5793" s="334" t="str">
        <f t="shared" si="273"/>
        <v>Rangpur FR Non-PNP</v>
      </c>
      <c r="G5793" s="338">
        <v>921022</v>
      </c>
      <c r="H5793" s="336">
        <v>133311.14772987022</v>
      </c>
      <c r="I5793" s="336">
        <v>3684.0880000000002</v>
      </c>
      <c r="J5793" s="336"/>
      <c r="K5793" s="336"/>
      <c r="L5793" s="337">
        <f t="shared" si="271"/>
        <v>14.474263126165306</v>
      </c>
      <c r="M5793" s="337">
        <f t="shared" si="272"/>
        <v>0.4</v>
      </c>
    </row>
    <row r="5794" spans="1:13">
      <c r="A5794" s="334" t="s">
        <v>1621</v>
      </c>
      <c r="B5794" s="334" t="s">
        <v>323</v>
      </c>
      <c r="C5794" s="334" t="s">
        <v>389</v>
      </c>
      <c r="D5794" s="334" t="s">
        <v>1537</v>
      </c>
      <c r="E5794" s="334" t="s">
        <v>1041</v>
      </c>
      <c r="F5794" s="334" t="str">
        <f t="shared" si="273"/>
        <v>Rangpur FR Non-PNP</v>
      </c>
      <c r="G5794" s="338">
        <v>1357679</v>
      </c>
      <c r="H5794" s="336">
        <v>226305.07995983388</v>
      </c>
      <c r="I5794" s="336">
        <v>5430.7160000000003</v>
      </c>
      <c r="J5794" s="336"/>
      <c r="K5794" s="336"/>
      <c r="L5794" s="337">
        <f t="shared" si="271"/>
        <v>16.668526209791406</v>
      </c>
      <c r="M5794" s="337">
        <f t="shared" si="272"/>
        <v>0.4</v>
      </c>
    </row>
    <row r="5795" spans="1:13">
      <c r="A5795" s="334" t="s">
        <v>1622</v>
      </c>
      <c r="B5795" s="334" t="s">
        <v>1163</v>
      </c>
      <c r="C5795" s="334" t="s">
        <v>159</v>
      </c>
      <c r="D5795" s="334" t="s">
        <v>1537</v>
      </c>
      <c r="E5795" s="334" t="s">
        <v>1041</v>
      </c>
      <c r="F5795" s="334" t="str">
        <f t="shared" si="273"/>
        <v>Khulna FR Non-PNP</v>
      </c>
      <c r="G5795" s="338">
        <v>2191897</v>
      </c>
      <c r="H5795" s="336">
        <v>409036.48413683899</v>
      </c>
      <c r="I5795" s="336">
        <v>8767.5879999999997</v>
      </c>
      <c r="J5795" s="336"/>
      <c r="K5795" s="336"/>
      <c r="L5795" s="337">
        <f t="shared" si="271"/>
        <v>18.661300423187722</v>
      </c>
      <c r="M5795" s="337">
        <f t="shared" si="272"/>
        <v>0.4</v>
      </c>
    </row>
    <row r="5796" spans="1:13">
      <c r="A5796" s="334" t="s">
        <v>1623</v>
      </c>
      <c r="B5796" s="334" t="s">
        <v>487</v>
      </c>
      <c r="C5796" s="334" t="s">
        <v>52</v>
      </c>
      <c r="D5796" s="334" t="s">
        <v>1537</v>
      </c>
      <c r="E5796" s="334" t="s">
        <v>1041</v>
      </c>
      <c r="F5796" s="334" t="str">
        <f t="shared" si="273"/>
        <v>Dhaka FR Non-PNP</v>
      </c>
      <c r="G5796" s="338">
        <v>3068150</v>
      </c>
      <c r="H5796" s="336">
        <v>473052.11837098206</v>
      </c>
      <c r="I5796" s="336">
        <v>29445.285871969914</v>
      </c>
      <c r="J5796" s="336"/>
      <c r="K5796" s="336"/>
      <c r="L5796" s="337">
        <f t="shared" si="271"/>
        <v>15.418154861104641</v>
      </c>
      <c r="M5796" s="337">
        <f t="shared" si="272"/>
        <v>0.95970815872659132</v>
      </c>
    </row>
    <row r="5797" spans="1:13">
      <c r="A5797" s="334" t="s">
        <v>1624</v>
      </c>
      <c r="B5797" s="334" t="s">
        <v>230</v>
      </c>
      <c r="C5797" s="334" t="s">
        <v>131</v>
      </c>
      <c r="D5797" s="334" t="s">
        <v>1537</v>
      </c>
      <c r="E5797" s="334" t="s">
        <v>1041</v>
      </c>
      <c r="F5797" s="334" t="str">
        <f t="shared" si="273"/>
        <v>Sylhet FR Non-PNP</v>
      </c>
      <c r="G5797" s="338">
        <v>2793752</v>
      </c>
      <c r="H5797" s="336">
        <v>514812.12102248677</v>
      </c>
      <c r="I5797" s="336">
        <v>11175.008</v>
      </c>
      <c r="J5797" s="336"/>
      <c r="K5797" s="336"/>
      <c r="L5797" s="337">
        <f t="shared" si="271"/>
        <v>18.427266307907313</v>
      </c>
      <c r="M5797" s="337">
        <f t="shared" si="272"/>
        <v>0.4</v>
      </c>
    </row>
    <row r="5798" spans="1:13">
      <c r="A5798" s="334" t="s">
        <v>1625</v>
      </c>
      <c r="B5798" s="334" t="s">
        <v>136</v>
      </c>
      <c r="C5798" s="334" t="s">
        <v>131</v>
      </c>
      <c r="D5798" s="334" t="s">
        <v>1537</v>
      </c>
      <c r="E5798" s="334" t="s">
        <v>1041</v>
      </c>
      <c r="F5798" s="334" t="str">
        <f t="shared" si="273"/>
        <v>Sylhet FR Non-PNP</v>
      </c>
      <c r="G5798" s="338">
        <v>1280201</v>
      </c>
      <c r="H5798" s="336">
        <v>193390.61348670686</v>
      </c>
      <c r="I5798" s="336">
        <v>5120.8040000000001</v>
      </c>
      <c r="J5798" s="336"/>
      <c r="K5798" s="336"/>
      <c r="L5798" s="337">
        <f t="shared" si="271"/>
        <v>15.106269522263055</v>
      </c>
      <c r="M5798" s="337">
        <f t="shared" si="272"/>
        <v>0.4</v>
      </c>
    </row>
    <row r="5799" spans="1:13">
      <c r="A5799" s="334" t="s">
        <v>1626</v>
      </c>
      <c r="B5799" s="334" t="s">
        <v>52</v>
      </c>
      <c r="C5799" s="334" t="s">
        <v>52</v>
      </c>
      <c r="D5799" s="334" t="s">
        <v>1537</v>
      </c>
      <c r="E5799" s="334" t="s">
        <v>1041</v>
      </c>
      <c r="F5799" s="334" t="str">
        <f t="shared" si="273"/>
        <v>Dhaka FR Non-PNP</v>
      </c>
      <c r="G5799" s="338">
        <v>1314008</v>
      </c>
      <c r="H5799" s="336">
        <v>214153.06927904711</v>
      </c>
      <c r="I5799" s="336">
        <v>5256.0320000000002</v>
      </c>
      <c r="J5799" s="336"/>
      <c r="K5799" s="336"/>
      <c r="L5799" s="337">
        <f t="shared" si="271"/>
        <v>16.297699045899805</v>
      </c>
      <c r="M5799" s="337">
        <f t="shared" si="272"/>
        <v>0.4</v>
      </c>
    </row>
    <row r="5800" spans="1:13">
      <c r="A5800" s="334" t="s">
        <v>1627</v>
      </c>
      <c r="B5800" s="334" t="s">
        <v>52</v>
      </c>
      <c r="C5800" s="334" t="s">
        <v>52</v>
      </c>
      <c r="D5800" s="334" t="s">
        <v>1537</v>
      </c>
      <c r="E5800" s="334" t="s">
        <v>1041</v>
      </c>
      <c r="F5800" s="334" t="str">
        <f t="shared" si="273"/>
        <v>Dhaka FR Non-PNP</v>
      </c>
      <c r="G5800" s="338">
        <v>1115017</v>
      </c>
      <c r="H5800" s="336">
        <v>167163.4588044236</v>
      </c>
      <c r="I5800" s="336">
        <v>4460.0680000000002</v>
      </c>
      <c r="J5800" s="336"/>
      <c r="K5800" s="336"/>
      <c r="L5800" s="337">
        <f t="shared" si="271"/>
        <v>14.992009880066725</v>
      </c>
      <c r="M5800" s="337">
        <f t="shared" si="272"/>
        <v>0.4</v>
      </c>
    </row>
    <row r="5801" spans="1:13">
      <c r="A5801" s="334" t="s">
        <v>1628</v>
      </c>
      <c r="B5801" s="334" t="s">
        <v>52</v>
      </c>
      <c r="C5801" s="334" t="s">
        <v>52</v>
      </c>
      <c r="D5801" s="334" t="s">
        <v>1537</v>
      </c>
      <c r="E5801" s="334" t="s">
        <v>1041</v>
      </c>
      <c r="F5801" s="334" t="str">
        <f t="shared" si="273"/>
        <v>Dhaka FR Non-PNP</v>
      </c>
      <c r="G5801" s="338">
        <v>2364533</v>
      </c>
      <c r="H5801" s="336">
        <v>421291.39569328172</v>
      </c>
      <c r="I5801" s="336">
        <v>9458.1319999999996</v>
      </c>
      <c r="J5801" s="336"/>
      <c r="K5801" s="336"/>
      <c r="L5801" s="337">
        <f t="shared" si="271"/>
        <v>17.817107889519061</v>
      </c>
      <c r="M5801" s="337">
        <f t="shared" si="272"/>
        <v>0.4</v>
      </c>
    </row>
    <row r="5802" spans="1:13">
      <c r="A5802" s="334" t="s">
        <v>1629</v>
      </c>
      <c r="B5802" s="334" t="s">
        <v>162</v>
      </c>
      <c r="C5802" s="334" t="s">
        <v>195</v>
      </c>
      <c r="D5802" s="334" t="s">
        <v>1537</v>
      </c>
      <c r="E5802" s="334" t="s">
        <v>1041</v>
      </c>
      <c r="F5802" s="334" t="str">
        <f t="shared" si="273"/>
        <v>Chattogram FR Non-PNP</v>
      </c>
      <c r="G5802" s="338">
        <v>714000</v>
      </c>
      <c r="H5802" s="336">
        <v>124465.66091859849</v>
      </c>
      <c r="I5802" s="336">
        <v>1153.1287870194792</v>
      </c>
      <c r="J5802" s="336"/>
      <c r="K5802" s="336"/>
      <c r="L5802" s="337">
        <f t="shared" si="271"/>
        <v>17.432165394761693</v>
      </c>
      <c r="M5802" s="337">
        <f t="shared" si="272"/>
        <v>0.16150263123522116</v>
      </c>
    </row>
    <row r="5803" spans="1:13">
      <c r="A5803" s="334" t="s">
        <v>1630</v>
      </c>
      <c r="B5803" s="334" t="s">
        <v>52</v>
      </c>
      <c r="C5803" s="334" t="s">
        <v>52</v>
      </c>
      <c r="D5803" s="334" t="s">
        <v>1537</v>
      </c>
      <c r="E5803" s="334" t="s">
        <v>1041</v>
      </c>
      <c r="F5803" s="334" t="str">
        <f t="shared" si="273"/>
        <v>Dhaka FR Non-PNP</v>
      </c>
      <c r="G5803" s="338">
        <v>1901533</v>
      </c>
      <c r="H5803" s="336">
        <v>308045.8745417287</v>
      </c>
      <c r="I5803" s="336">
        <v>7606.1320000000005</v>
      </c>
      <c r="J5803" s="336"/>
      <c r="K5803" s="336"/>
      <c r="L5803" s="337">
        <f t="shared" si="271"/>
        <v>16.199870028115669</v>
      </c>
      <c r="M5803" s="337">
        <f t="shared" si="272"/>
        <v>0.4</v>
      </c>
    </row>
    <row r="5804" spans="1:13">
      <c r="A5804" s="334" t="s">
        <v>1631</v>
      </c>
      <c r="B5804" s="334" t="s">
        <v>351</v>
      </c>
      <c r="C5804" s="334" t="s">
        <v>389</v>
      </c>
      <c r="D5804" s="334" t="s">
        <v>1537</v>
      </c>
      <c r="E5804" s="334" t="s">
        <v>1041</v>
      </c>
      <c r="F5804" s="334" t="str">
        <f t="shared" si="273"/>
        <v>Rangpur FR Non-PNP</v>
      </c>
      <c r="G5804" s="338">
        <v>753924</v>
      </c>
      <c r="H5804" s="336">
        <v>103052.19410462597</v>
      </c>
      <c r="I5804" s="336">
        <v>3015.6959999999999</v>
      </c>
      <c r="J5804" s="336"/>
      <c r="K5804" s="336"/>
      <c r="L5804" s="337">
        <f t="shared" si="271"/>
        <v>13.668777503385748</v>
      </c>
      <c r="M5804" s="337">
        <f t="shared" si="272"/>
        <v>0.4</v>
      </c>
    </row>
    <row r="5805" spans="1:13">
      <c r="A5805" s="334" t="s">
        <v>1632</v>
      </c>
      <c r="B5805" s="334" t="s">
        <v>189</v>
      </c>
      <c r="C5805" s="334" t="s">
        <v>189</v>
      </c>
      <c r="D5805" s="334" t="s">
        <v>1537</v>
      </c>
      <c r="E5805" s="334" t="s">
        <v>1041</v>
      </c>
      <c r="F5805" s="334" t="str">
        <f t="shared" si="273"/>
        <v>Barishal FR Non-PNP</v>
      </c>
      <c r="G5805" s="338">
        <v>1425820</v>
      </c>
      <c r="H5805" s="336">
        <v>234576.47406306467</v>
      </c>
      <c r="I5805" s="336">
        <v>5703.28</v>
      </c>
      <c r="J5805" s="336"/>
      <c r="K5805" s="336"/>
      <c r="L5805" s="337">
        <f t="shared" si="271"/>
        <v>16.452039813094547</v>
      </c>
      <c r="M5805" s="337">
        <f t="shared" si="272"/>
        <v>0.4</v>
      </c>
    </row>
    <row r="5806" spans="1:13">
      <c r="A5806" s="334" t="s">
        <v>1633</v>
      </c>
      <c r="B5806" s="334" t="s">
        <v>362</v>
      </c>
      <c r="C5806" s="334" t="s">
        <v>52</v>
      </c>
      <c r="D5806" s="334" t="s">
        <v>1537</v>
      </c>
      <c r="E5806" s="334" t="s">
        <v>1041</v>
      </c>
      <c r="F5806" s="334" t="str">
        <f t="shared" si="273"/>
        <v>Dhaka FR Non-PNP</v>
      </c>
      <c r="G5806" s="338">
        <v>1512035</v>
      </c>
      <c r="H5806" s="336">
        <v>223339.4302548611</v>
      </c>
      <c r="I5806" s="336">
        <v>6048.14</v>
      </c>
      <c r="J5806" s="336"/>
      <c r="K5806" s="336"/>
      <c r="L5806" s="337">
        <f t="shared" si="271"/>
        <v>14.770784423301119</v>
      </c>
      <c r="M5806" s="337">
        <f t="shared" si="272"/>
        <v>0.4</v>
      </c>
    </row>
    <row r="5807" spans="1:13">
      <c r="A5807" s="334" t="s">
        <v>1634</v>
      </c>
      <c r="B5807" s="334" t="s">
        <v>389</v>
      </c>
      <c r="C5807" s="334" t="s">
        <v>389</v>
      </c>
      <c r="D5807" s="334" t="s">
        <v>1537</v>
      </c>
      <c r="E5807" s="334" t="s">
        <v>1041</v>
      </c>
      <c r="F5807" s="334" t="str">
        <f t="shared" si="273"/>
        <v>Rangpur FR Non-PNP</v>
      </c>
      <c r="G5807" s="338">
        <v>726618</v>
      </c>
      <c r="H5807" s="336">
        <v>118789.12059470544</v>
      </c>
      <c r="I5807" s="336">
        <v>2906.4720000000002</v>
      </c>
      <c r="J5807" s="336"/>
      <c r="K5807" s="336"/>
      <c r="L5807" s="337">
        <f t="shared" si="271"/>
        <v>16.348221568238806</v>
      </c>
      <c r="M5807" s="337">
        <f t="shared" si="272"/>
        <v>0.4</v>
      </c>
    </row>
    <row r="5808" spans="1:13">
      <c r="A5808" s="334" t="s">
        <v>1635</v>
      </c>
      <c r="B5808" s="334" t="s">
        <v>336</v>
      </c>
      <c r="C5808" s="334" t="s">
        <v>389</v>
      </c>
      <c r="D5808" s="334" t="s">
        <v>1537</v>
      </c>
      <c r="E5808" s="334" t="s">
        <v>1041</v>
      </c>
      <c r="F5808" s="334" t="str">
        <f t="shared" si="273"/>
        <v>Rangpur FR Non-PNP</v>
      </c>
      <c r="G5808" s="338">
        <v>629488</v>
      </c>
      <c r="H5808" s="336">
        <v>80463.945919829639</v>
      </c>
      <c r="I5808" s="336">
        <v>2517.9520000000002</v>
      </c>
      <c r="J5808" s="336"/>
      <c r="K5808" s="336"/>
      <c r="L5808" s="337">
        <f t="shared" si="271"/>
        <v>12.782443179191603</v>
      </c>
      <c r="M5808" s="337">
        <f t="shared" si="272"/>
        <v>0.4</v>
      </c>
    </row>
    <row r="5809" spans="1:13">
      <c r="A5809" s="334" t="s">
        <v>1636</v>
      </c>
      <c r="B5809" s="334" t="s">
        <v>455</v>
      </c>
      <c r="C5809" s="334" t="s">
        <v>195</v>
      </c>
      <c r="D5809" s="334" t="s">
        <v>1537</v>
      </c>
      <c r="E5809" s="334" t="s">
        <v>1041</v>
      </c>
      <c r="F5809" s="334" t="str">
        <f t="shared" si="273"/>
        <v>Chattogram FR Non-PNP</v>
      </c>
      <c r="G5809" s="338">
        <v>950978</v>
      </c>
      <c r="H5809" s="336">
        <v>143628.98974596409</v>
      </c>
      <c r="I5809" s="336">
        <v>3803.9120000000003</v>
      </c>
      <c r="J5809" s="336"/>
      <c r="K5809" s="336"/>
      <c r="L5809" s="337">
        <f t="shared" si="271"/>
        <v>15.103292583631175</v>
      </c>
      <c r="M5809" s="337">
        <f t="shared" si="272"/>
        <v>0.4</v>
      </c>
    </row>
    <row r="5810" spans="1:13">
      <c r="A5810" s="334" t="s">
        <v>1637</v>
      </c>
      <c r="B5810" s="334" t="s">
        <v>52</v>
      </c>
      <c r="C5810" s="334" t="s">
        <v>52</v>
      </c>
      <c r="D5810" s="334" t="s">
        <v>1537</v>
      </c>
      <c r="E5810" s="334" t="s">
        <v>1041</v>
      </c>
      <c r="F5810" s="334" t="str">
        <f t="shared" si="273"/>
        <v>Dhaka FR Non-PNP</v>
      </c>
      <c r="G5810" s="338">
        <v>2526790</v>
      </c>
      <c r="H5810" s="336">
        <v>445369.88370489707</v>
      </c>
      <c r="I5810" s="336">
        <v>10107.16</v>
      </c>
      <c r="J5810" s="336"/>
      <c r="K5810" s="336"/>
      <c r="L5810" s="337">
        <f t="shared" si="271"/>
        <v>17.625916031997001</v>
      </c>
      <c r="M5810" s="337">
        <f t="shared" si="272"/>
        <v>0.4</v>
      </c>
    </row>
    <row r="5811" spans="1:13">
      <c r="A5811" s="334" t="s">
        <v>1638</v>
      </c>
      <c r="B5811" s="334" t="s">
        <v>195</v>
      </c>
      <c r="C5811" s="334" t="s">
        <v>195</v>
      </c>
      <c r="D5811" s="334" t="s">
        <v>1537</v>
      </c>
      <c r="E5811" s="334" t="s">
        <v>1041</v>
      </c>
      <c r="F5811" s="334" t="str">
        <f t="shared" si="273"/>
        <v>Chattogram FR Non-PNP</v>
      </c>
      <c r="G5811" s="338">
        <v>630848</v>
      </c>
      <c r="H5811" s="336">
        <v>100912.76365594243</v>
      </c>
      <c r="I5811" s="336">
        <v>2523.3919999999998</v>
      </c>
      <c r="J5811" s="336"/>
      <c r="K5811" s="336"/>
      <c r="L5811" s="337">
        <f t="shared" si="271"/>
        <v>15.996367374699203</v>
      </c>
      <c r="M5811" s="337">
        <f t="shared" si="272"/>
        <v>0.4</v>
      </c>
    </row>
    <row r="5812" spans="1:13">
      <c r="A5812" s="334" t="s">
        <v>1639</v>
      </c>
      <c r="B5812" s="334" t="s">
        <v>236</v>
      </c>
      <c r="C5812" s="334" t="s">
        <v>107</v>
      </c>
      <c r="D5812" s="334" t="s">
        <v>1537</v>
      </c>
      <c r="E5812" s="334" t="s">
        <v>1041</v>
      </c>
      <c r="F5812" s="334" t="str">
        <f t="shared" si="273"/>
        <v>Rajshahi FR Non-PNP</v>
      </c>
      <c r="G5812" s="338">
        <v>890553</v>
      </c>
      <c r="H5812" s="336">
        <v>131868.46431463046</v>
      </c>
      <c r="I5812" s="336">
        <v>3562.212</v>
      </c>
      <c r="J5812" s="336"/>
      <c r="K5812" s="336"/>
      <c r="L5812" s="337">
        <f t="shared" si="271"/>
        <v>14.807480780439846</v>
      </c>
      <c r="M5812" s="337">
        <f t="shared" si="272"/>
        <v>0.4</v>
      </c>
    </row>
    <row r="5813" spans="1:13">
      <c r="A5813" s="334" t="s">
        <v>1640</v>
      </c>
      <c r="B5813" s="334" t="s">
        <v>52</v>
      </c>
      <c r="C5813" s="334" t="s">
        <v>52</v>
      </c>
      <c r="D5813" s="334" t="s">
        <v>1537</v>
      </c>
      <c r="E5813" s="334" t="s">
        <v>1041</v>
      </c>
      <c r="F5813" s="334" t="str">
        <f t="shared" si="273"/>
        <v>Dhaka FR Non-PNP</v>
      </c>
      <c r="G5813" s="338">
        <v>1351995</v>
      </c>
      <c r="H5813" s="336">
        <v>216078.13265200693</v>
      </c>
      <c r="I5813" s="336">
        <v>5407.9800000000005</v>
      </c>
      <c r="J5813" s="336"/>
      <c r="K5813" s="336"/>
      <c r="L5813" s="337">
        <f t="shared" si="271"/>
        <v>15.982169508911417</v>
      </c>
      <c r="M5813" s="337">
        <f t="shared" si="272"/>
        <v>0.4</v>
      </c>
    </row>
    <row r="5814" spans="1:13">
      <c r="A5814" s="334" t="s">
        <v>1641</v>
      </c>
      <c r="B5814" s="334" t="s">
        <v>52</v>
      </c>
      <c r="C5814" s="334" t="s">
        <v>52</v>
      </c>
      <c r="D5814" s="334" t="s">
        <v>1537</v>
      </c>
      <c r="E5814" s="334" t="s">
        <v>1041</v>
      </c>
      <c r="F5814" s="334" t="str">
        <f t="shared" si="273"/>
        <v>Dhaka FR Non-PNP</v>
      </c>
      <c r="G5814" s="338">
        <v>2443455</v>
      </c>
      <c r="H5814" s="336">
        <v>402550.29408943473</v>
      </c>
      <c r="I5814" s="336">
        <v>69272.525192163332</v>
      </c>
      <c r="J5814" s="336"/>
      <c r="K5814" s="336"/>
      <c r="L5814" s="337">
        <f t="shared" si="271"/>
        <v>16.474635059349762</v>
      </c>
      <c r="M5814" s="337">
        <f t="shared" si="272"/>
        <v>2.8350235708111398</v>
      </c>
    </row>
    <row r="5815" spans="1:13">
      <c r="A5815" s="334" t="s">
        <v>1642</v>
      </c>
      <c r="B5815" s="334" t="s">
        <v>351</v>
      </c>
      <c r="C5815" s="334" t="s">
        <v>389</v>
      </c>
      <c r="D5815" s="334" t="s">
        <v>1537</v>
      </c>
      <c r="E5815" s="334" t="s">
        <v>1041</v>
      </c>
      <c r="F5815" s="334" t="str">
        <f t="shared" si="273"/>
        <v>Rangpur FR Non-PNP</v>
      </c>
      <c r="G5815" s="338">
        <v>1233747</v>
      </c>
      <c r="H5815" s="336">
        <v>187649.01916734371</v>
      </c>
      <c r="I5815" s="336">
        <v>4934.9880000000003</v>
      </c>
      <c r="J5815" s="336"/>
      <c r="K5815" s="336"/>
      <c r="L5815" s="337">
        <f t="shared" si="271"/>
        <v>15.209683927688877</v>
      </c>
      <c r="M5815" s="337">
        <f t="shared" si="272"/>
        <v>0.4</v>
      </c>
    </row>
    <row r="5816" spans="1:13">
      <c r="A5816" s="334" t="s">
        <v>1643</v>
      </c>
      <c r="B5816" s="334" t="s">
        <v>211</v>
      </c>
      <c r="C5816" s="334" t="s">
        <v>189</v>
      </c>
      <c r="D5816" s="334" t="s">
        <v>1537</v>
      </c>
      <c r="E5816" s="334" t="s">
        <v>1041</v>
      </c>
      <c r="F5816" s="334" t="str">
        <f t="shared" si="273"/>
        <v>Barishal FR Non-PNP</v>
      </c>
      <c r="G5816" s="338">
        <v>1415751</v>
      </c>
      <c r="H5816" s="336">
        <v>209093.19523093448</v>
      </c>
      <c r="I5816" s="336">
        <v>5663.0039999999999</v>
      </c>
      <c r="J5816" s="336"/>
      <c r="K5816" s="336"/>
      <c r="L5816" s="337">
        <f t="shared" si="271"/>
        <v>14.769065692408798</v>
      </c>
      <c r="M5816" s="337">
        <f t="shared" si="272"/>
        <v>0.4</v>
      </c>
    </row>
    <row r="5817" spans="1:13">
      <c r="A5817" s="334" t="s">
        <v>1644</v>
      </c>
      <c r="B5817" s="334" t="s">
        <v>79</v>
      </c>
      <c r="C5817" s="334" t="s">
        <v>52</v>
      </c>
      <c r="D5817" s="334" t="s">
        <v>1537</v>
      </c>
      <c r="E5817" s="334" t="s">
        <v>1041</v>
      </c>
      <c r="F5817" s="334" t="str">
        <f t="shared" si="273"/>
        <v>Dhaka FR Non-PNP</v>
      </c>
      <c r="G5817" s="338">
        <v>977334</v>
      </c>
      <c r="H5817" s="336">
        <v>130610.74516169781</v>
      </c>
      <c r="I5817" s="336">
        <v>3909.3360000000002</v>
      </c>
      <c r="J5817" s="336"/>
      <c r="K5817" s="336"/>
      <c r="L5817" s="337">
        <f t="shared" si="271"/>
        <v>13.363982544523962</v>
      </c>
      <c r="M5817" s="337">
        <f t="shared" si="272"/>
        <v>0.4</v>
      </c>
    </row>
    <row r="5818" spans="1:13">
      <c r="A5818" s="334" t="s">
        <v>1645</v>
      </c>
      <c r="B5818" s="334" t="s">
        <v>131</v>
      </c>
      <c r="C5818" s="334" t="s">
        <v>131</v>
      </c>
      <c r="D5818" s="334" t="s">
        <v>1537</v>
      </c>
      <c r="E5818" s="334" t="s">
        <v>1041</v>
      </c>
      <c r="F5818" s="334" t="str">
        <f t="shared" si="273"/>
        <v>Sylhet FR Non-PNP</v>
      </c>
      <c r="G5818" s="338">
        <v>1084519</v>
      </c>
      <c r="H5818" s="336">
        <v>170990.83602207396</v>
      </c>
      <c r="I5818" s="336">
        <v>4338.076</v>
      </c>
      <c r="J5818" s="336"/>
      <c r="K5818" s="336"/>
      <c r="L5818" s="337">
        <f t="shared" si="271"/>
        <v>15.766513636190233</v>
      </c>
      <c r="M5818" s="337">
        <f t="shared" si="272"/>
        <v>0.4</v>
      </c>
    </row>
    <row r="5819" spans="1:13">
      <c r="A5819" s="334" t="s">
        <v>1646</v>
      </c>
      <c r="B5819" s="334" t="s">
        <v>389</v>
      </c>
      <c r="C5819" s="334" t="s">
        <v>389</v>
      </c>
      <c r="D5819" s="334" t="s">
        <v>1537</v>
      </c>
      <c r="E5819" s="334" t="s">
        <v>1041</v>
      </c>
      <c r="F5819" s="334" t="str">
        <f t="shared" si="273"/>
        <v>Rangpur FR Non-PNP</v>
      </c>
      <c r="G5819" s="338">
        <v>1528320</v>
      </c>
      <c r="H5819" s="336">
        <v>256147.14821677803</v>
      </c>
      <c r="I5819" s="336">
        <v>79268.258302715316</v>
      </c>
      <c r="J5819" s="336"/>
      <c r="K5819" s="336"/>
      <c r="L5819" s="337">
        <f t="shared" si="271"/>
        <v>16.760046863011542</v>
      </c>
      <c r="M5819" s="337">
        <f t="shared" si="272"/>
        <v>5.1866270350918207</v>
      </c>
    </row>
    <row r="5820" spans="1:13">
      <c r="A5820" s="334" t="s">
        <v>1647</v>
      </c>
      <c r="B5820" s="334" t="s">
        <v>162</v>
      </c>
      <c r="C5820" s="334" t="s">
        <v>195</v>
      </c>
      <c r="D5820" s="334" t="s">
        <v>1537</v>
      </c>
      <c r="E5820" s="334" t="s">
        <v>1041</v>
      </c>
      <c r="F5820" s="334" t="str">
        <f t="shared" si="273"/>
        <v>Chattogram FR Non-PNP</v>
      </c>
      <c r="G5820" s="338">
        <v>606776</v>
      </c>
      <c r="H5820" s="336">
        <v>95904.765867021139</v>
      </c>
      <c r="I5820" s="336">
        <v>2427.1040000000003</v>
      </c>
      <c r="J5820" s="336"/>
      <c r="K5820" s="336"/>
      <c r="L5820" s="337">
        <f t="shared" si="271"/>
        <v>15.805629403111055</v>
      </c>
      <c r="M5820" s="337">
        <f t="shared" si="272"/>
        <v>0.4</v>
      </c>
    </row>
    <row r="5821" spans="1:13">
      <c r="A5821" s="334" t="s">
        <v>1648</v>
      </c>
      <c r="B5821" s="334" t="s">
        <v>52</v>
      </c>
      <c r="C5821" s="334" t="s">
        <v>52</v>
      </c>
      <c r="D5821" s="334" t="s">
        <v>1537</v>
      </c>
      <c r="E5821" s="334" t="s">
        <v>1041</v>
      </c>
      <c r="F5821" s="334" t="str">
        <f t="shared" si="273"/>
        <v>Dhaka FR Non-PNP</v>
      </c>
      <c r="G5821" s="338">
        <v>3951033</v>
      </c>
      <c r="H5821" s="336">
        <v>690415.48259908624</v>
      </c>
      <c r="I5821" s="336">
        <v>15804.132</v>
      </c>
      <c r="J5821" s="336"/>
      <c r="K5821" s="336"/>
      <c r="L5821" s="337">
        <f t="shared" si="271"/>
        <v>17.474303115136884</v>
      </c>
      <c r="M5821" s="337">
        <f t="shared" si="272"/>
        <v>0.4</v>
      </c>
    </row>
    <row r="5822" spans="1:13">
      <c r="A5822" s="334" t="s">
        <v>1649</v>
      </c>
      <c r="B5822" s="334" t="s">
        <v>79</v>
      </c>
      <c r="C5822" s="334" t="s">
        <v>52</v>
      </c>
      <c r="D5822" s="334" t="s">
        <v>1537</v>
      </c>
      <c r="E5822" s="334" t="s">
        <v>1041</v>
      </c>
      <c r="F5822" s="334" t="str">
        <f t="shared" si="273"/>
        <v>Dhaka FR Non-PNP</v>
      </c>
      <c r="G5822" s="338">
        <v>1232931</v>
      </c>
      <c r="H5822" s="336">
        <v>173214.1087533634</v>
      </c>
      <c r="I5822" s="336">
        <v>4931.7240000000002</v>
      </c>
      <c r="J5822" s="336"/>
      <c r="K5822" s="336"/>
      <c r="L5822" s="337">
        <f t="shared" si="271"/>
        <v>14.048970198118418</v>
      </c>
      <c r="M5822" s="337">
        <f t="shared" si="272"/>
        <v>0.4</v>
      </c>
    </row>
    <row r="5823" spans="1:13">
      <c r="A5823" s="334" t="s">
        <v>1650</v>
      </c>
      <c r="B5823" s="334" t="s">
        <v>131</v>
      </c>
      <c r="C5823" s="334" t="s">
        <v>131</v>
      </c>
      <c r="D5823" s="334" t="s">
        <v>1537</v>
      </c>
      <c r="E5823" s="334" t="s">
        <v>1041</v>
      </c>
      <c r="F5823" s="334" t="str">
        <f t="shared" si="273"/>
        <v>Sylhet FR Non-PNP</v>
      </c>
      <c r="G5823" s="338">
        <v>1314956</v>
      </c>
      <c r="H5823" s="336">
        <v>191579.59443824919</v>
      </c>
      <c r="I5823" s="336">
        <v>5259.8240000000005</v>
      </c>
      <c r="J5823" s="336"/>
      <c r="K5823" s="336"/>
      <c r="L5823" s="337">
        <f t="shared" si="271"/>
        <v>14.569277940725712</v>
      </c>
      <c r="M5823" s="337">
        <f t="shared" si="272"/>
        <v>0.4</v>
      </c>
    </row>
    <row r="5824" spans="1:13">
      <c r="A5824" s="334" t="s">
        <v>1651</v>
      </c>
      <c r="B5824" s="334" t="s">
        <v>389</v>
      </c>
      <c r="C5824" s="334" t="s">
        <v>389</v>
      </c>
      <c r="D5824" s="334" t="s">
        <v>1537</v>
      </c>
      <c r="E5824" s="334" t="s">
        <v>1041</v>
      </c>
      <c r="F5824" s="334" t="str">
        <f t="shared" si="273"/>
        <v>Rangpur FR Non-PNP</v>
      </c>
      <c r="G5824" s="338">
        <v>843369</v>
      </c>
      <c r="H5824" s="336">
        <v>121657.44728839755</v>
      </c>
      <c r="I5824" s="336">
        <v>3373.4760000000001</v>
      </c>
      <c r="J5824" s="336"/>
      <c r="K5824" s="336"/>
      <c r="L5824" s="337">
        <f t="shared" si="271"/>
        <v>14.425174186909592</v>
      </c>
      <c r="M5824" s="337">
        <f t="shared" si="272"/>
        <v>0.4</v>
      </c>
    </row>
    <row r="5825" spans="1:13">
      <c r="A5825" s="334" t="s">
        <v>1652</v>
      </c>
      <c r="B5825" s="334" t="s">
        <v>189</v>
      </c>
      <c r="C5825" s="334" t="s">
        <v>189</v>
      </c>
      <c r="D5825" s="334" t="s">
        <v>1537</v>
      </c>
      <c r="E5825" s="334" t="s">
        <v>1041</v>
      </c>
      <c r="F5825" s="334" t="str">
        <f t="shared" si="273"/>
        <v>Barishal FR Non-PNP</v>
      </c>
      <c r="G5825" s="338">
        <v>833135</v>
      </c>
      <c r="H5825" s="336">
        <v>108666.54173609622</v>
      </c>
      <c r="I5825" s="336">
        <v>3332.54</v>
      </c>
      <c r="J5825" s="336"/>
      <c r="K5825" s="336"/>
      <c r="L5825" s="337">
        <f t="shared" si="271"/>
        <v>13.043089263576277</v>
      </c>
      <c r="M5825" s="337">
        <f t="shared" si="272"/>
        <v>0.4</v>
      </c>
    </row>
    <row r="5826" spans="1:13">
      <c r="A5826" s="334" t="s">
        <v>1653</v>
      </c>
      <c r="B5826" s="334" t="s">
        <v>107</v>
      </c>
      <c r="C5826" s="334" t="s">
        <v>107</v>
      </c>
      <c r="D5826" s="334" t="s">
        <v>1537</v>
      </c>
      <c r="E5826" s="334" t="s">
        <v>1041</v>
      </c>
      <c r="F5826" s="334" t="str">
        <f t="shared" si="273"/>
        <v>Rajshahi FR Non-PNP</v>
      </c>
      <c r="G5826" s="338">
        <v>1028628</v>
      </c>
      <c r="H5826" s="336">
        <v>181104.90696191683</v>
      </c>
      <c r="I5826" s="336">
        <v>4114.5119999999997</v>
      </c>
      <c r="J5826" s="336"/>
      <c r="K5826" s="336"/>
      <c r="L5826" s="337">
        <f t="shared" si="271"/>
        <v>17.60645315526282</v>
      </c>
      <c r="M5826" s="337">
        <f t="shared" si="272"/>
        <v>0.4</v>
      </c>
    </row>
    <row r="5827" spans="1:13">
      <c r="A5827" s="334" t="s">
        <v>1654</v>
      </c>
      <c r="B5827" s="334" t="s">
        <v>1564</v>
      </c>
      <c r="C5827" s="334" t="s">
        <v>189</v>
      </c>
      <c r="D5827" s="334" t="s">
        <v>1537</v>
      </c>
      <c r="E5827" s="334" t="s">
        <v>1041</v>
      </c>
      <c r="F5827" s="334" t="str">
        <f t="shared" si="273"/>
        <v>Barishal FR Non-PNP</v>
      </c>
      <c r="G5827" s="338">
        <v>602515</v>
      </c>
      <c r="H5827" s="336">
        <v>96914.208452480932</v>
      </c>
      <c r="I5827" s="336">
        <v>2410.06</v>
      </c>
      <c r="J5827" s="336"/>
      <c r="K5827" s="336"/>
      <c r="L5827" s="337">
        <f t="shared" ref="L5827:L5890" si="274">(H5827/G5827)*100</f>
        <v>16.084945346170791</v>
      </c>
      <c r="M5827" s="337">
        <f t="shared" ref="M5827:M5890" si="275">(I5827/G5827)*100</f>
        <v>0.4</v>
      </c>
    </row>
    <row r="5828" spans="1:13">
      <c r="A5828" s="334" t="s">
        <v>1655</v>
      </c>
      <c r="B5828" s="334" t="s">
        <v>52</v>
      </c>
      <c r="C5828" s="334" t="s">
        <v>52</v>
      </c>
      <c r="D5828" s="334" t="s">
        <v>1492</v>
      </c>
      <c r="E5828" s="334" t="s">
        <v>1041</v>
      </c>
      <c r="F5828" s="334" t="str">
        <f t="shared" ref="F5828:F5891" si="276">CONCATENATE(C5828," ",E5828," ",D5828)</f>
        <v>Dhaka FR PNP</v>
      </c>
      <c r="G5828" s="338">
        <v>8281395</v>
      </c>
      <c r="H5828" s="336">
        <v>1417859.9498438062</v>
      </c>
      <c r="I5828" s="336">
        <v>29893.142399999997</v>
      </c>
      <c r="J5828" s="336"/>
      <c r="K5828" s="336"/>
      <c r="L5828" s="337">
        <f t="shared" si="274"/>
        <v>17.12102791671942</v>
      </c>
      <c r="M5828" s="337">
        <f t="shared" si="275"/>
        <v>0.3609674746827074</v>
      </c>
    </row>
    <row r="5829" spans="1:13">
      <c r="A5829" s="334" t="s">
        <v>1656</v>
      </c>
      <c r="B5829" s="334" t="s">
        <v>189</v>
      </c>
      <c r="C5829" s="334" t="s">
        <v>189</v>
      </c>
      <c r="D5829" s="334" t="s">
        <v>1537</v>
      </c>
      <c r="E5829" s="334" t="s">
        <v>1041</v>
      </c>
      <c r="F5829" s="334" t="str">
        <f t="shared" si="276"/>
        <v>Barishal FR Non-PNP</v>
      </c>
      <c r="G5829" s="338">
        <v>979664</v>
      </c>
      <c r="H5829" s="336">
        <v>121049.09686840422</v>
      </c>
      <c r="I5829" s="336">
        <v>3918.6559999999999</v>
      </c>
      <c r="J5829" s="336"/>
      <c r="K5829" s="336"/>
      <c r="L5829" s="337">
        <f t="shared" si="274"/>
        <v>12.35618506634971</v>
      </c>
      <c r="M5829" s="337">
        <f t="shared" si="275"/>
        <v>0.4</v>
      </c>
    </row>
    <row r="5830" spans="1:13">
      <c r="A5830" s="334" t="s">
        <v>1657</v>
      </c>
      <c r="B5830" s="334" t="s">
        <v>189</v>
      </c>
      <c r="C5830" s="334" t="s">
        <v>189</v>
      </c>
      <c r="D5830" s="334" t="s">
        <v>1537</v>
      </c>
      <c r="E5830" s="334" t="s">
        <v>1041</v>
      </c>
      <c r="F5830" s="334" t="str">
        <f t="shared" si="276"/>
        <v>Barishal FR Non-PNP</v>
      </c>
      <c r="G5830" s="338">
        <v>1216434</v>
      </c>
      <c r="H5830" s="336">
        <v>204512.11777446989</v>
      </c>
      <c r="I5830" s="336">
        <v>22609.596438720626</v>
      </c>
      <c r="J5830" s="336"/>
      <c r="K5830" s="336"/>
      <c r="L5830" s="337">
        <f t="shared" si="274"/>
        <v>16.812430248946502</v>
      </c>
      <c r="M5830" s="337">
        <f t="shared" si="275"/>
        <v>1.8586784353874213</v>
      </c>
    </row>
    <row r="5831" spans="1:13">
      <c r="A5831" s="334" t="s">
        <v>1658</v>
      </c>
      <c r="B5831" s="334" t="s">
        <v>52</v>
      </c>
      <c r="C5831" s="334" t="s">
        <v>52</v>
      </c>
      <c r="D5831" s="334" t="s">
        <v>1537</v>
      </c>
      <c r="E5831" s="334" t="s">
        <v>1041</v>
      </c>
      <c r="F5831" s="334" t="str">
        <f t="shared" si="276"/>
        <v>Dhaka FR Non-PNP</v>
      </c>
      <c r="G5831" s="338">
        <v>1327774</v>
      </c>
      <c r="H5831" s="336">
        <v>203260.25155263557</v>
      </c>
      <c r="I5831" s="336">
        <v>60267.82356210197</v>
      </c>
      <c r="J5831" s="336"/>
      <c r="K5831" s="336"/>
      <c r="L5831" s="337">
        <f t="shared" si="274"/>
        <v>15.308347019344826</v>
      </c>
      <c r="M5831" s="337">
        <f t="shared" si="275"/>
        <v>4.5390121784356348</v>
      </c>
    </row>
    <row r="5832" spans="1:13">
      <c r="A5832" s="334" t="s">
        <v>1659</v>
      </c>
      <c r="B5832" s="334" t="s">
        <v>162</v>
      </c>
      <c r="C5832" s="334" t="s">
        <v>195</v>
      </c>
      <c r="D5832" s="334" t="s">
        <v>1537</v>
      </c>
      <c r="E5832" s="334" t="s">
        <v>1041</v>
      </c>
      <c r="F5832" s="334" t="str">
        <f t="shared" si="276"/>
        <v>Chattogram FR Non-PNP</v>
      </c>
      <c r="G5832" s="338">
        <v>534029</v>
      </c>
      <c r="H5832" s="336">
        <v>84067.222038898821</v>
      </c>
      <c r="I5832" s="336">
        <v>2136.116</v>
      </c>
      <c r="J5832" s="336"/>
      <c r="K5832" s="336"/>
      <c r="L5832" s="337">
        <f t="shared" si="274"/>
        <v>15.742070568995095</v>
      </c>
      <c r="M5832" s="337">
        <f t="shared" si="275"/>
        <v>0.4</v>
      </c>
    </row>
    <row r="5833" spans="1:13">
      <c r="A5833" s="334" t="s">
        <v>1660</v>
      </c>
      <c r="B5833" s="334" t="s">
        <v>576</v>
      </c>
      <c r="C5833" s="334" t="s">
        <v>389</v>
      </c>
      <c r="D5833" s="334" t="s">
        <v>1537</v>
      </c>
      <c r="E5833" s="334" t="s">
        <v>1041</v>
      </c>
      <c r="F5833" s="334" t="str">
        <f t="shared" si="276"/>
        <v>Rangpur FR Non-PNP</v>
      </c>
      <c r="G5833" s="338">
        <v>789930</v>
      </c>
      <c r="H5833" s="336">
        <v>120385.31579990772</v>
      </c>
      <c r="I5833" s="336">
        <v>3159.7200000000003</v>
      </c>
      <c r="J5833" s="336"/>
      <c r="K5833" s="336"/>
      <c r="L5833" s="337">
        <f t="shared" si="274"/>
        <v>15.23999794917369</v>
      </c>
      <c r="M5833" s="337">
        <f t="shared" si="275"/>
        <v>0.4</v>
      </c>
    </row>
    <row r="5834" spans="1:13">
      <c r="A5834" s="334" t="s">
        <v>1661</v>
      </c>
      <c r="B5834" s="334" t="s">
        <v>52</v>
      </c>
      <c r="C5834" s="334" t="s">
        <v>52</v>
      </c>
      <c r="D5834" s="334" t="s">
        <v>1537</v>
      </c>
      <c r="E5834" s="334" t="s">
        <v>1041</v>
      </c>
      <c r="F5834" s="334" t="str">
        <f t="shared" si="276"/>
        <v>Dhaka FR Non-PNP</v>
      </c>
      <c r="G5834" s="338">
        <v>791675</v>
      </c>
      <c r="H5834" s="336">
        <v>120350.24586806337</v>
      </c>
      <c r="I5834" s="336">
        <v>3166.7000000000003</v>
      </c>
      <c r="J5834" s="336"/>
      <c r="K5834" s="336"/>
      <c r="L5834" s="337">
        <f t="shared" si="274"/>
        <v>15.201976299373273</v>
      </c>
      <c r="M5834" s="337">
        <f t="shared" si="275"/>
        <v>0.4</v>
      </c>
    </row>
    <row r="5835" spans="1:13">
      <c r="A5835" s="334" t="s">
        <v>1662</v>
      </c>
      <c r="B5835" s="334" t="s">
        <v>131</v>
      </c>
      <c r="C5835" s="334" t="s">
        <v>131</v>
      </c>
      <c r="D5835" s="334" t="s">
        <v>1537</v>
      </c>
      <c r="E5835" s="334" t="s">
        <v>1041</v>
      </c>
      <c r="F5835" s="334" t="str">
        <f t="shared" si="276"/>
        <v>Sylhet FR Non-PNP</v>
      </c>
      <c r="G5835" s="338">
        <v>1555027</v>
      </c>
      <c r="H5835" s="336">
        <v>164808.73100960304</v>
      </c>
      <c r="I5835" s="336">
        <v>6220.1080000000002</v>
      </c>
      <c r="J5835" s="336"/>
      <c r="K5835" s="336"/>
      <c r="L5835" s="337">
        <f t="shared" si="274"/>
        <v>10.598448194764659</v>
      </c>
      <c r="M5835" s="337">
        <f t="shared" si="275"/>
        <v>0.4</v>
      </c>
    </row>
    <row r="5836" spans="1:13">
      <c r="A5836" s="334" t="s">
        <v>1663</v>
      </c>
      <c r="B5836" s="334" t="s">
        <v>362</v>
      </c>
      <c r="C5836" s="334" t="s">
        <v>52</v>
      </c>
      <c r="D5836" s="334" t="s">
        <v>1537</v>
      </c>
      <c r="E5836" s="334" t="s">
        <v>1041</v>
      </c>
      <c r="F5836" s="334" t="str">
        <f t="shared" si="276"/>
        <v>Dhaka FR Non-PNP</v>
      </c>
      <c r="G5836" s="338">
        <v>813481</v>
      </c>
      <c r="H5836" s="336">
        <v>131178.18928565606</v>
      </c>
      <c r="I5836" s="336">
        <v>3253.924</v>
      </c>
      <c r="J5836" s="336"/>
      <c r="K5836" s="336"/>
      <c r="L5836" s="337">
        <f t="shared" si="274"/>
        <v>16.125538185360945</v>
      </c>
      <c r="M5836" s="337">
        <f t="shared" si="275"/>
        <v>0.4</v>
      </c>
    </row>
    <row r="5837" spans="1:13">
      <c r="A5837" s="334" t="s">
        <v>1679</v>
      </c>
      <c r="B5837" s="334" t="s">
        <v>401</v>
      </c>
      <c r="C5837" s="334" t="s">
        <v>195</v>
      </c>
      <c r="D5837" s="334" t="s">
        <v>1537</v>
      </c>
      <c r="E5837" s="334" t="s">
        <v>1041</v>
      </c>
      <c r="F5837" s="334" t="str">
        <f t="shared" si="276"/>
        <v>Chattogram FR Non-PNP</v>
      </c>
      <c r="G5837" s="338">
        <v>1537803</v>
      </c>
      <c r="H5837" s="336">
        <v>219301.11262429238</v>
      </c>
      <c r="I5837" s="336">
        <v>6151.2120000000004</v>
      </c>
      <c r="J5837" s="336"/>
      <c r="K5837" s="336"/>
      <c r="L5837" s="337">
        <f t="shared" si="274"/>
        <v>14.260676603199004</v>
      </c>
      <c r="M5837" s="337">
        <f t="shared" si="275"/>
        <v>0.4</v>
      </c>
    </row>
    <row r="5838" spans="1:13">
      <c r="A5838" s="334" t="s">
        <v>1680</v>
      </c>
      <c r="B5838" s="334" t="s">
        <v>159</v>
      </c>
      <c r="C5838" s="334" t="s">
        <v>159</v>
      </c>
      <c r="D5838" s="334" t="s">
        <v>1537</v>
      </c>
      <c r="E5838" s="334" t="s">
        <v>1041</v>
      </c>
      <c r="F5838" s="334" t="str">
        <f t="shared" si="276"/>
        <v>Khulna FR Non-PNP</v>
      </c>
      <c r="G5838" s="338">
        <v>1020689</v>
      </c>
      <c r="H5838" s="336">
        <v>163625.18320617112</v>
      </c>
      <c r="I5838" s="336">
        <v>4082.7559999999999</v>
      </c>
      <c r="J5838" s="336"/>
      <c r="K5838" s="336"/>
      <c r="L5838" s="337">
        <f t="shared" si="274"/>
        <v>16.030855942032403</v>
      </c>
      <c r="M5838" s="337">
        <f t="shared" si="275"/>
        <v>0.4</v>
      </c>
    </row>
    <row r="5839" spans="1:13">
      <c r="A5839" s="334" t="s">
        <v>1664</v>
      </c>
      <c r="B5839" s="334" t="s">
        <v>131</v>
      </c>
      <c r="C5839" s="334" t="s">
        <v>131</v>
      </c>
      <c r="D5839" s="334" t="s">
        <v>1537</v>
      </c>
      <c r="E5839" s="334" t="s">
        <v>1041</v>
      </c>
      <c r="F5839" s="334" t="str">
        <f t="shared" si="276"/>
        <v>Sylhet FR Non-PNP</v>
      </c>
      <c r="G5839" s="338">
        <v>902828</v>
      </c>
      <c r="H5839" s="336">
        <v>146142.77262317014</v>
      </c>
      <c r="I5839" s="336">
        <v>3611.3119999999999</v>
      </c>
      <c r="J5839" s="336"/>
      <c r="K5839" s="336"/>
      <c r="L5839" s="337">
        <f t="shared" si="274"/>
        <v>16.187221998339677</v>
      </c>
      <c r="M5839" s="337">
        <f t="shared" si="275"/>
        <v>0.4</v>
      </c>
    </row>
    <row r="5840" spans="1:13">
      <c r="A5840" s="334" t="s">
        <v>1665</v>
      </c>
      <c r="B5840" s="334" t="s">
        <v>52</v>
      </c>
      <c r="C5840" s="334" t="s">
        <v>52</v>
      </c>
      <c r="D5840" s="334" t="s">
        <v>1537</v>
      </c>
      <c r="E5840" s="334" t="s">
        <v>1041</v>
      </c>
      <c r="F5840" s="334" t="str">
        <f t="shared" si="276"/>
        <v>Dhaka FR Non-PNP</v>
      </c>
      <c r="G5840" s="338">
        <v>1001377</v>
      </c>
      <c r="H5840" s="336">
        <v>154018.48934124698</v>
      </c>
      <c r="I5840" s="336">
        <v>4005.5080000000003</v>
      </c>
      <c r="J5840" s="336"/>
      <c r="K5840" s="336"/>
      <c r="L5840" s="337">
        <f t="shared" si="274"/>
        <v>15.380669751876363</v>
      </c>
      <c r="M5840" s="337">
        <f t="shared" si="275"/>
        <v>0.4</v>
      </c>
    </row>
    <row r="5841" spans="1:13">
      <c r="A5841" s="334" t="s">
        <v>1666</v>
      </c>
      <c r="B5841" s="334" t="s">
        <v>52</v>
      </c>
      <c r="C5841" s="334" t="s">
        <v>52</v>
      </c>
      <c r="D5841" s="334" t="s">
        <v>1537</v>
      </c>
      <c r="E5841" s="334" t="s">
        <v>1041</v>
      </c>
      <c r="F5841" s="334" t="str">
        <f t="shared" si="276"/>
        <v>Dhaka FR Non-PNP</v>
      </c>
      <c r="G5841" s="338">
        <v>1516980</v>
      </c>
      <c r="H5841" s="336">
        <v>217498.4458076708</v>
      </c>
      <c r="I5841" s="336">
        <v>6067.92</v>
      </c>
      <c r="J5841" s="336"/>
      <c r="K5841" s="336"/>
      <c r="L5841" s="337">
        <f t="shared" si="274"/>
        <v>14.337594813884877</v>
      </c>
      <c r="M5841" s="337">
        <f t="shared" si="275"/>
        <v>0.4</v>
      </c>
    </row>
    <row r="5842" spans="1:13">
      <c r="A5842" s="334" t="s">
        <v>1667</v>
      </c>
      <c r="B5842" s="334" t="s">
        <v>52</v>
      </c>
      <c r="C5842" s="334" t="s">
        <v>52</v>
      </c>
      <c r="D5842" s="334" t="s">
        <v>1537</v>
      </c>
      <c r="E5842" s="334" t="s">
        <v>1041</v>
      </c>
      <c r="F5842" s="334" t="str">
        <f t="shared" si="276"/>
        <v>Dhaka FR Non-PNP</v>
      </c>
      <c r="G5842" s="338">
        <v>1150280</v>
      </c>
      <c r="H5842" s="336">
        <v>180207.1993602032</v>
      </c>
      <c r="I5842" s="336">
        <v>4601.12</v>
      </c>
      <c r="J5842" s="336"/>
      <c r="K5842" s="336"/>
      <c r="L5842" s="337">
        <f t="shared" si="274"/>
        <v>15.666376826529472</v>
      </c>
      <c r="M5842" s="337">
        <f t="shared" si="275"/>
        <v>0.4</v>
      </c>
    </row>
    <row r="5843" spans="1:13">
      <c r="A5843" s="334" t="s">
        <v>1710</v>
      </c>
      <c r="B5843" s="334" t="s">
        <v>79</v>
      </c>
      <c r="C5843" s="334" t="s">
        <v>52</v>
      </c>
      <c r="D5843" s="334" t="s">
        <v>1537</v>
      </c>
      <c r="E5843" s="334" t="s">
        <v>1041</v>
      </c>
      <c r="F5843" s="334" t="str">
        <f t="shared" si="276"/>
        <v>Dhaka FR Non-PNP</v>
      </c>
      <c r="G5843" s="338">
        <v>911809</v>
      </c>
      <c r="H5843" s="336">
        <v>146103.65536915287</v>
      </c>
      <c r="I5843" s="336">
        <v>3647.2359999999999</v>
      </c>
      <c r="J5843" s="336"/>
      <c r="K5843" s="336"/>
      <c r="L5843" s="337">
        <f t="shared" si="274"/>
        <v>16.023493447547992</v>
      </c>
      <c r="M5843" s="337">
        <f t="shared" si="275"/>
        <v>0.4</v>
      </c>
    </row>
    <row r="5844" spans="1:13">
      <c r="A5844" s="334" t="s">
        <v>1668</v>
      </c>
      <c r="B5844" s="334" t="s">
        <v>189</v>
      </c>
      <c r="C5844" s="334" t="s">
        <v>189</v>
      </c>
      <c r="D5844" s="334" t="s">
        <v>1537</v>
      </c>
      <c r="E5844" s="334" t="s">
        <v>1041</v>
      </c>
      <c r="F5844" s="334" t="str">
        <f t="shared" si="276"/>
        <v>Barishal FR Non-PNP</v>
      </c>
      <c r="G5844" s="338">
        <v>730186</v>
      </c>
      <c r="H5844" s="336">
        <v>113242.79437904393</v>
      </c>
      <c r="I5844" s="336">
        <v>2920.7440000000001</v>
      </c>
      <c r="J5844" s="336"/>
      <c r="K5844" s="336"/>
      <c r="L5844" s="337">
        <f t="shared" si="274"/>
        <v>15.508760011701666</v>
      </c>
      <c r="M5844" s="337">
        <f t="shared" si="275"/>
        <v>0.4</v>
      </c>
    </row>
    <row r="5845" spans="1:13">
      <c r="A5845" s="334" t="s">
        <v>1669</v>
      </c>
      <c r="B5845" s="334" t="s">
        <v>159</v>
      </c>
      <c r="C5845" s="334" t="s">
        <v>159</v>
      </c>
      <c r="D5845" s="334" t="s">
        <v>1537</v>
      </c>
      <c r="E5845" s="334" t="s">
        <v>1041</v>
      </c>
      <c r="F5845" s="334" t="str">
        <f t="shared" si="276"/>
        <v>Khulna FR Non-PNP</v>
      </c>
      <c r="G5845" s="338">
        <v>905460</v>
      </c>
      <c r="H5845" s="336">
        <v>113083.20612169628</v>
      </c>
      <c r="I5845" s="336">
        <v>3621.84</v>
      </c>
      <c r="J5845" s="336"/>
      <c r="K5845" s="336"/>
      <c r="L5845" s="337">
        <f t="shared" si="274"/>
        <v>12.48903387468207</v>
      </c>
      <c r="M5845" s="337">
        <f t="shared" si="275"/>
        <v>0.4</v>
      </c>
    </row>
    <row r="5846" spans="1:13">
      <c r="A5846" s="334" t="s">
        <v>1670</v>
      </c>
      <c r="B5846" s="334" t="s">
        <v>401</v>
      </c>
      <c r="C5846" s="334" t="s">
        <v>195</v>
      </c>
      <c r="D5846" s="334" t="s">
        <v>1537</v>
      </c>
      <c r="E5846" s="334" t="s">
        <v>1041</v>
      </c>
      <c r="F5846" s="334" t="str">
        <f t="shared" si="276"/>
        <v>Chattogram FR Non-PNP</v>
      </c>
      <c r="G5846" s="338">
        <v>900057</v>
      </c>
      <c r="H5846" s="336">
        <v>146447.46030763217</v>
      </c>
      <c r="I5846" s="336">
        <v>3600.2280000000001</v>
      </c>
      <c r="J5846" s="336"/>
      <c r="K5846" s="336"/>
      <c r="L5846" s="337">
        <f t="shared" si="274"/>
        <v>16.270909543243615</v>
      </c>
      <c r="M5846" s="337">
        <f t="shared" si="275"/>
        <v>0.4</v>
      </c>
    </row>
    <row r="5847" spans="1:13">
      <c r="A5847" s="334" t="s">
        <v>1671</v>
      </c>
      <c r="B5847" s="334" t="s">
        <v>542</v>
      </c>
      <c r="C5847" s="334" t="s">
        <v>52</v>
      </c>
      <c r="D5847" s="334" t="s">
        <v>1537</v>
      </c>
      <c r="E5847" s="334" t="s">
        <v>1041</v>
      </c>
      <c r="F5847" s="334" t="str">
        <f t="shared" si="276"/>
        <v>Dhaka FR Non-PNP</v>
      </c>
      <c r="G5847" s="338">
        <v>655964</v>
      </c>
      <c r="H5847" s="336">
        <v>99403.606976843439</v>
      </c>
      <c r="I5847" s="336">
        <v>2623.8560000000002</v>
      </c>
      <c r="J5847" s="336"/>
      <c r="K5847" s="336"/>
      <c r="L5847" s="337">
        <f t="shared" si="274"/>
        <v>15.153820480520796</v>
      </c>
      <c r="M5847" s="337">
        <f t="shared" si="275"/>
        <v>0.4</v>
      </c>
    </row>
    <row r="5848" spans="1:13">
      <c r="A5848" s="334" t="s">
        <v>1681</v>
      </c>
      <c r="B5848" s="334" t="s">
        <v>52</v>
      </c>
      <c r="C5848" s="334" t="s">
        <v>52</v>
      </c>
      <c r="D5848" s="334" t="s">
        <v>1537</v>
      </c>
      <c r="E5848" s="334" t="s">
        <v>1041</v>
      </c>
      <c r="F5848" s="334" t="str">
        <f t="shared" si="276"/>
        <v>Dhaka FR Non-PNP</v>
      </c>
      <c r="G5848" s="338">
        <v>1040590</v>
      </c>
      <c r="H5848" s="336">
        <v>153206.11564131483</v>
      </c>
      <c r="I5848" s="336">
        <v>4162.3599999999997</v>
      </c>
      <c r="J5848" s="336"/>
      <c r="K5848" s="336"/>
      <c r="L5848" s="337">
        <f t="shared" si="274"/>
        <v>14.723004799326809</v>
      </c>
      <c r="M5848" s="337">
        <f t="shared" si="275"/>
        <v>0.4</v>
      </c>
    </row>
    <row r="5849" spans="1:13">
      <c r="A5849" s="334" t="s">
        <v>1672</v>
      </c>
      <c r="B5849" s="334" t="s">
        <v>189</v>
      </c>
      <c r="C5849" s="334" t="s">
        <v>189</v>
      </c>
      <c r="D5849" s="334" t="s">
        <v>1537</v>
      </c>
      <c r="E5849" s="334" t="s">
        <v>1041</v>
      </c>
      <c r="F5849" s="334" t="str">
        <f t="shared" si="276"/>
        <v>Barishal FR Non-PNP</v>
      </c>
      <c r="G5849" s="338">
        <v>1336751</v>
      </c>
      <c r="H5849" s="336">
        <v>208567.39575005235</v>
      </c>
      <c r="I5849" s="336">
        <v>5347.0039999999999</v>
      </c>
      <c r="J5849" s="336"/>
      <c r="K5849" s="336"/>
      <c r="L5849" s="337">
        <f t="shared" si="274"/>
        <v>15.602561415705122</v>
      </c>
      <c r="M5849" s="337">
        <f t="shared" si="275"/>
        <v>0.4</v>
      </c>
    </row>
    <row r="5850" spans="1:13">
      <c r="A5850" s="334" t="s">
        <v>1673</v>
      </c>
      <c r="B5850" s="334" t="s">
        <v>162</v>
      </c>
      <c r="C5850" s="334" t="s">
        <v>195</v>
      </c>
      <c r="D5850" s="334" t="s">
        <v>1537</v>
      </c>
      <c r="E5850" s="334" t="s">
        <v>1041</v>
      </c>
      <c r="F5850" s="334" t="str">
        <f t="shared" si="276"/>
        <v>Chattogram FR Non-PNP</v>
      </c>
      <c r="G5850" s="338">
        <v>1520887</v>
      </c>
      <c r="H5850" s="336">
        <v>219201.34863291512</v>
      </c>
      <c r="I5850" s="336">
        <v>6083.5479999999998</v>
      </c>
      <c r="J5850" s="336"/>
      <c r="K5850" s="336"/>
      <c r="L5850" s="337">
        <f t="shared" si="274"/>
        <v>14.412730770459287</v>
      </c>
      <c r="M5850" s="337">
        <f t="shared" si="275"/>
        <v>0.4</v>
      </c>
    </row>
    <row r="5851" spans="1:13">
      <c r="A5851" s="334" t="s">
        <v>1674</v>
      </c>
      <c r="B5851" s="334" t="s">
        <v>189</v>
      </c>
      <c r="C5851" s="334" t="s">
        <v>189</v>
      </c>
      <c r="D5851" s="334" t="s">
        <v>1537</v>
      </c>
      <c r="E5851" s="334" t="s">
        <v>1041</v>
      </c>
      <c r="F5851" s="334" t="str">
        <f t="shared" si="276"/>
        <v>Barishal FR Non-PNP</v>
      </c>
      <c r="G5851" s="338">
        <v>839177</v>
      </c>
      <c r="H5851" s="336">
        <v>124192.90919747998</v>
      </c>
      <c r="I5851" s="336">
        <v>3356.7080000000001</v>
      </c>
      <c r="J5851" s="336"/>
      <c r="K5851" s="336"/>
      <c r="L5851" s="337">
        <f t="shared" si="274"/>
        <v>14.799370001499085</v>
      </c>
      <c r="M5851" s="337">
        <f t="shared" si="275"/>
        <v>0.4</v>
      </c>
    </row>
    <row r="5852" spans="1:13">
      <c r="A5852" s="334" t="s">
        <v>1682</v>
      </c>
      <c r="B5852" s="334" t="s">
        <v>389</v>
      </c>
      <c r="C5852" s="334" t="s">
        <v>389</v>
      </c>
      <c r="D5852" s="334" t="s">
        <v>1537</v>
      </c>
      <c r="E5852" s="334" t="s">
        <v>1041</v>
      </c>
      <c r="F5852" s="334" t="str">
        <f t="shared" si="276"/>
        <v>Rangpur FR Non-PNP</v>
      </c>
      <c r="G5852" s="338">
        <v>877038</v>
      </c>
      <c r="H5852" s="336">
        <v>144862.39428972025</v>
      </c>
      <c r="I5852" s="336">
        <v>3508.152</v>
      </c>
      <c r="J5852" s="336"/>
      <c r="K5852" s="336"/>
      <c r="L5852" s="337">
        <f t="shared" si="274"/>
        <v>16.517231213438897</v>
      </c>
      <c r="M5852" s="337">
        <f t="shared" si="275"/>
        <v>0.4</v>
      </c>
    </row>
    <row r="5853" spans="1:13">
      <c r="A5853" s="334" t="s">
        <v>1675</v>
      </c>
      <c r="B5853" s="334" t="s">
        <v>189</v>
      </c>
      <c r="C5853" s="334" t="s">
        <v>189</v>
      </c>
      <c r="D5853" s="334" t="s">
        <v>1537</v>
      </c>
      <c r="E5853" s="334" t="s">
        <v>1041</v>
      </c>
      <c r="F5853" s="334" t="str">
        <f t="shared" si="276"/>
        <v>Barishal FR Non-PNP</v>
      </c>
      <c r="G5853" s="338">
        <v>964293</v>
      </c>
      <c r="H5853" s="336">
        <v>138484.16844897915</v>
      </c>
      <c r="I5853" s="336">
        <v>3857.172</v>
      </c>
      <c r="J5853" s="336"/>
      <c r="K5853" s="336"/>
      <c r="L5853" s="337">
        <f t="shared" si="274"/>
        <v>14.361212665546589</v>
      </c>
      <c r="M5853" s="337">
        <f t="shared" si="275"/>
        <v>0.4</v>
      </c>
    </row>
    <row r="5854" spans="1:13">
      <c r="A5854" s="334" t="s">
        <v>1676</v>
      </c>
      <c r="B5854" s="334" t="s">
        <v>52</v>
      </c>
      <c r="C5854" s="334" t="s">
        <v>52</v>
      </c>
      <c r="D5854" s="334" t="s">
        <v>1537</v>
      </c>
      <c r="E5854" s="334" t="s">
        <v>1041</v>
      </c>
      <c r="F5854" s="334" t="str">
        <f t="shared" si="276"/>
        <v>Dhaka FR Non-PNP</v>
      </c>
      <c r="G5854" s="338">
        <v>1839273</v>
      </c>
      <c r="H5854" s="336">
        <v>294609.16838943941</v>
      </c>
      <c r="I5854" s="336">
        <v>7357.0920000000006</v>
      </c>
      <c r="J5854" s="336"/>
      <c r="K5854" s="336"/>
      <c r="L5854" s="337">
        <f t="shared" si="274"/>
        <v>16.017696578454608</v>
      </c>
      <c r="M5854" s="337">
        <f t="shared" si="275"/>
        <v>0.4</v>
      </c>
    </row>
    <row r="5855" spans="1:13">
      <c r="A5855" s="334" t="s">
        <v>1677</v>
      </c>
      <c r="B5855" s="334" t="s">
        <v>1566</v>
      </c>
      <c r="C5855" s="334" t="s">
        <v>389</v>
      </c>
      <c r="D5855" s="334" t="s">
        <v>1537</v>
      </c>
      <c r="E5855" s="334" t="s">
        <v>1041</v>
      </c>
      <c r="F5855" s="334" t="str">
        <f t="shared" si="276"/>
        <v>Rangpur FR Non-PNP</v>
      </c>
      <c r="G5855" s="338">
        <v>350385</v>
      </c>
      <c r="H5855" s="336">
        <v>51771.192898084802</v>
      </c>
      <c r="I5855" s="336">
        <v>1401.54</v>
      </c>
      <c r="J5855" s="336"/>
      <c r="K5855" s="336"/>
      <c r="L5855" s="337">
        <f t="shared" si="274"/>
        <v>14.775516331488165</v>
      </c>
      <c r="M5855" s="337">
        <f t="shared" si="275"/>
        <v>0.4</v>
      </c>
    </row>
    <row r="5856" spans="1:13">
      <c r="A5856" s="334" t="s">
        <v>1683</v>
      </c>
      <c r="B5856" s="334" t="s">
        <v>107</v>
      </c>
      <c r="C5856" s="334" t="s">
        <v>107</v>
      </c>
      <c r="D5856" s="334" t="s">
        <v>1537</v>
      </c>
      <c r="E5856" s="334" t="s">
        <v>1041</v>
      </c>
      <c r="F5856" s="334" t="str">
        <f t="shared" si="276"/>
        <v>Rajshahi FR Non-PNP</v>
      </c>
      <c r="G5856" s="338">
        <v>2292482</v>
      </c>
      <c r="H5856" s="336">
        <v>312933.22983343882</v>
      </c>
      <c r="I5856" s="336">
        <v>9169.9279999999999</v>
      </c>
      <c r="J5856" s="336"/>
      <c r="K5856" s="336"/>
      <c r="L5856" s="337">
        <f t="shared" si="274"/>
        <v>13.650411642640545</v>
      </c>
      <c r="M5856" s="337">
        <f t="shared" si="275"/>
        <v>0.4</v>
      </c>
    </row>
    <row r="5857" spans="1:13">
      <c r="A5857" s="334" t="s">
        <v>1684</v>
      </c>
      <c r="B5857" s="334" t="s">
        <v>401</v>
      </c>
      <c r="C5857" s="334" t="s">
        <v>195</v>
      </c>
      <c r="D5857" s="334" t="s">
        <v>1537</v>
      </c>
      <c r="E5857" s="334" t="s">
        <v>1041</v>
      </c>
      <c r="F5857" s="334" t="str">
        <f t="shared" si="276"/>
        <v>Chattogram FR Non-PNP</v>
      </c>
      <c r="G5857" s="338">
        <v>1778128</v>
      </c>
      <c r="H5857" s="336">
        <v>296323.81672010373</v>
      </c>
      <c r="I5857" s="336">
        <v>7112.5119999999997</v>
      </c>
      <c r="J5857" s="336"/>
      <c r="K5857" s="336"/>
      <c r="L5857" s="337">
        <f t="shared" si="274"/>
        <v>16.664931698961137</v>
      </c>
      <c r="M5857" s="337">
        <f t="shared" si="275"/>
        <v>0.4</v>
      </c>
    </row>
    <row r="5858" spans="1:13">
      <c r="A5858" s="334" t="s">
        <v>1685</v>
      </c>
      <c r="B5858" s="334" t="s">
        <v>173</v>
      </c>
      <c r="C5858" s="334" t="s">
        <v>52</v>
      </c>
      <c r="D5858" s="334" t="s">
        <v>1537</v>
      </c>
      <c r="E5858" s="334" t="s">
        <v>1041</v>
      </c>
      <c r="F5858" s="334" t="str">
        <f t="shared" si="276"/>
        <v>Dhaka FR Non-PNP</v>
      </c>
      <c r="G5858" s="338">
        <v>1094270</v>
      </c>
      <c r="H5858" s="336">
        <v>198560.02141429784</v>
      </c>
      <c r="I5858" s="336">
        <v>4377.08</v>
      </c>
      <c r="J5858" s="336"/>
      <c r="K5858" s="336"/>
      <c r="L5858" s="337">
        <f t="shared" si="274"/>
        <v>18.145432243806177</v>
      </c>
      <c r="M5858" s="337">
        <f t="shared" si="275"/>
        <v>0.4</v>
      </c>
    </row>
    <row r="5859" spans="1:13">
      <c r="A5859" s="334" t="s">
        <v>1686</v>
      </c>
      <c r="B5859" s="334" t="s">
        <v>170</v>
      </c>
      <c r="C5859" s="334" t="s">
        <v>195</v>
      </c>
      <c r="D5859" s="334" t="s">
        <v>1537</v>
      </c>
      <c r="E5859" s="334" t="s">
        <v>1041</v>
      </c>
      <c r="F5859" s="334" t="str">
        <f t="shared" si="276"/>
        <v>Chattogram FR Non-PNP</v>
      </c>
      <c r="G5859" s="338">
        <v>850132</v>
      </c>
      <c r="H5859" s="336">
        <v>144545.57394544425</v>
      </c>
      <c r="I5859" s="336">
        <v>4468.2692030090639</v>
      </c>
      <c r="J5859" s="336"/>
      <c r="K5859" s="336"/>
      <c r="L5859" s="337">
        <f t="shared" si="274"/>
        <v>17.002721218051345</v>
      </c>
      <c r="M5859" s="337">
        <f t="shared" si="275"/>
        <v>0.52559710762670553</v>
      </c>
    </row>
    <row r="5860" spans="1:13">
      <c r="A5860" s="334" t="s">
        <v>1687</v>
      </c>
      <c r="B5860" s="334" t="s">
        <v>103</v>
      </c>
      <c r="C5860" s="334" t="s">
        <v>52</v>
      </c>
      <c r="D5860" s="334" t="s">
        <v>1537</v>
      </c>
      <c r="E5860" s="334" t="s">
        <v>1041</v>
      </c>
      <c r="F5860" s="334" t="str">
        <f t="shared" si="276"/>
        <v>Dhaka FR Non-PNP</v>
      </c>
      <c r="G5860" s="338">
        <v>1469603</v>
      </c>
      <c r="H5860" s="336">
        <v>231459.18631312615</v>
      </c>
      <c r="I5860" s="336">
        <v>5878.4120000000003</v>
      </c>
      <c r="J5860" s="336"/>
      <c r="K5860" s="336"/>
      <c r="L5860" s="337">
        <f t="shared" si="274"/>
        <v>15.749776389482475</v>
      </c>
      <c r="M5860" s="337">
        <f t="shared" si="275"/>
        <v>0.4</v>
      </c>
    </row>
    <row r="5861" spans="1:13">
      <c r="A5861" s="334" t="s">
        <v>1688</v>
      </c>
      <c r="B5861" s="334" t="s">
        <v>162</v>
      </c>
      <c r="C5861" s="334" t="s">
        <v>195</v>
      </c>
      <c r="D5861" s="334" t="s">
        <v>1537</v>
      </c>
      <c r="E5861" s="334" t="s">
        <v>1041</v>
      </c>
      <c r="F5861" s="334" t="str">
        <f t="shared" si="276"/>
        <v>Chattogram FR Non-PNP</v>
      </c>
      <c r="G5861" s="338">
        <v>2387781</v>
      </c>
      <c r="H5861" s="336">
        <v>422851.51108403073</v>
      </c>
      <c r="I5861" s="336">
        <v>9551.1239999999998</v>
      </c>
      <c r="J5861" s="336"/>
      <c r="K5861" s="336"/>
      <c r="L5861" s="337">
        <f t="shared" si="274"/>
        <v>17.708973774564367</v>
      </c>
      <c r="M5861" s="337">
        <f t="shared" si="275"/>
        <v>0.4</v>
      </c>
    </row>
    <row r="5862" spans="1:13">
      <c r="A5862" s="334" t="s">
        <v>1689</v>
      </c>
      <c r="B5862" s="334" t="s">
        <v>173</v>
      </c>
      <c r="C5862" s="334" t="s">
        <v>52</v>
      </c>
      <c r="D5862" s="334" t="s">
        <v>1537</v>
      </c>
      <c r="E5862" s="334" t="s">
        <v>1041</v>
      </c>
      <c r="F5862" s="334" t="str">
        <f t="shared" si="276"/>
        <v>Dhaka FR Non-PNP</v>
      </c>
      <c r="G5862" s="338">
        <v>1011772</v>
      </c>
      <c r="H5862" s="336">
        <v>175365.50986477904</v>
      </c>
      <c r="I5862" s="336">
        <v>4047.0880000000002</v>
      </c>
      <c r="J5862" s="336"/>
      <c r="K5862" s="336"/>
      <c r="L5862" s="337">
        <f t="shared" si="274"/>
        <v>17.33251264759047</v>
      </c>
      <c r="M5862" s="337">
        <f t="shared" si="275"/>
        <v>0.4</v>
      </c>
    </row>
    <row r="5863" spans="1:13">
      <c r="A5863" s="334" t="s">
        <v>1690</v>
      </c>
      <c r="B5863" s="334" t="s">
        <v>52</v>
      </c>
      <c r="C5863" s="334" t="s">
        <v>52</v>
      </c>
      <c r="D5863" s="334" t="s">
        <v>1492</v>
      </c>
      <c r="E5863" s="334" t="s">
        <v>1041</v>
      </c>
      <c r="F5863" s="334" t="str">
        <f t="shared" si="276"/>
        <v>Dhaka FR PNP</v>
      </c>
      <c r="G5863" s="338">
        <v>4581934</v>
      </c>
      <c r="H5863" s="336">
        <v>763079.52958505461</v>
      </c>
      <c r="I5863" s="336">
        <v>16070.855999999998</v>
      </c>
      <c r="J5863" s="336"/>
      <c r="K5863" s="336"/>
      <c r="L5863" s="337">
        <f t="shared" si="274"/>
        <v>16.654092564080027</v>
      </c>
      <c r="M5863" s="337">
        <f t="shared" si="275"/>
        <v>0.35074394349634885</v>
      </c>
    </row>
    <row r="5864" spans="1:13">
      <c r="A5864" s="334" t="s">
        <v>1691</v>
      </c>
      <c r="B5864" s="334" t="s">
        <v>79</v>
      </c>
      <c r="C5864" s="334" t="s">
        <v>52</v>
      </c>
      <c r="D5864" s="334" t="s">
        <v>1537</v>
      </c>
      <c r="E5864" s="334" t="s">
        <v>1041</v>
      </c>
      <c r="F5864" s="334" t="str">
        <f t="shared" si="276"/>
        <v>Dhaka FR Non-PNP</v>
      </c>
      <c r="G5864" s="338">
        <v>827645</v>
      </c>
      <c r="H5864" s="336">
        <v>94806.773841869624</v>
      </c>
      <c r="I5864" s="336">
        <v>3310.58</v>
      </c>
      <c r="J5864" s="336"/>
      <c r="K5864" s="336"/>
      <c r="L5864" s="337">
        <f t="shared" si="274"/>
        <v>11.455004723265365</v>
      </c>
      <c r="M5864" s="337">
        <f t="shared" si="275"/>
        <v>0.4</v>
      </c>
    </row>
    <row r="5865" spans="1:13">
      <c r="A5865" s="334" t="s">
        <v>1692</v>
      </c>
      <c r="B5865" s="334" t="s">
        <v>186</v>
      </c>
      <c r="C5865" s="334" t="s">
        <v>195</v>
      </c>
      <c r="D5865" s="334" t="s">
        <v>1537</v>
      </c>
      <c r="E5865" s="334" t="s">
        <v>1041</v>
      </c>
      <c r="F5865" s="334" t="str">
        <f t="shared" si="276"/>
        <v>Chattogram FR Non-PNP</v>
      </c>
      <c r="G5865" s="338">
        <v>1335104</v>
      </c>
      <c r="H5865" s="336">
        <v>216561.37461458609</v>
      </c>
      <c r="I5865" s="336">
        <v>5340.4160000000002</v>
      </c>
      <c r="J5865" s="336"/>
      <c r="K5865" s="336"/>
      <c r="L5865" s="337">
        <f t="shared" si="274"/>
        <v>16.220562189506293</v>
      </c>
      <c r="M5865" s="337">
        <f t="shared" si="275"/>
        <v>0.4</v>
      </c>
    </row>
    <row r="5866" spans="1:13">
      <c r="A5866" s="334" t="s">
        <v>1693</v>
      </c>
      <c r="B5866" s="334" t="s">
        <v>362</v>
      </c>
      <c r="C5866" s="334" t="s">
        <v>52</v>
      </c>
      <c r="D5866" s="334" t="s">
        <v>1537</v>
      </c>
      <c r="E5866" s="334" t="s">
        <v>1041</v>
      </c>
      <c r="F5866" s="334" t="str">
        <f t="shared" si="276"/>
        <v>Dhaka FR Non-PNP</v>
      </c>
      <c r="G5866" s="338">
        <v>547383</v>
      </c>
      <c r="H5866" s="336">
        <v>88258.05156219413</v>
      </c>
      <c r="I5866" s="336">
        <v>100771.25697460062</v>
      </c>
      <c r="J5866" s="336"/>
      <c r="K5866" s="336"/>
      <c r="L5866" s="337">
        <f t="shared" si="274"/>
        <v>16.123637665436107</v>
      </c>
      <c r="M5866" s="337">
        <f t="shared" si="275"/>
        <v>18.409643151979623</v>
      </c>
    </row>
    <row r="5867" spans="1:13">
      <c r="A5867" s="334" t="s">
        <v>1711</v>
      </c>
      <c r="B5867" s="334" t="s">
        <v>52</v>
      </c>
      <c r="C5867" s="334" t="s">
        <v>52</v>
      </c>
      <c r="D5867" s="334" t="s">
        <v>1537</v>
      </c>
      <c r="E5867" s="334" t="s">
        <v>1041</v>
      </c>
      <c r="F5867" s="334" t="str">
        <f t="shared" si="276"/>
        <v>Dhaka FR Non-PNP</v>
      </c>
      <c r="G5867" s="338">
        <v>772095</v>
      </c>
      <c r="H5867" s="336">
        <v>121809.62378794186</v>
      </c>
      <c r="I5867" s="336">
        <v>3088.38</v>
      </c>
      <c r="J5867" s="336"/>
      <c r="K5867" s="336"/>
      <c r="L5867" s="337">
        <f t="shared" si="274"/>
        <v>15.776507267621454</v>
      </c>
      <c r="M5867" s="337">
        <f t="shared" si="275"/>
        <v>0.4</v>
      </c>
    </row>
    <row r="5868" spans="1:13">
      <c r="A5868" s="334" t="s">
        <v>1694</v>
      </c>
      <c r="B5868" s="334" t="s">
        <v>52</v>
      </c>
      <c r="C5868" s="334" t="s">
        <v>52</v>
      </c>
      <c r="D5868" s="334" t="s">
        <v>1537</v>
      </c>
      <c r="E5868" s="334" t="s">
        <v>1041</v>
      </c>
      <c r="F5868" s="334" t="str">
        <f t="shared" si="276"/>
        <v>Dhaka FR Non-PNP</v>
      </c>
      <c r="G5868" s="338">
        <v>1829646</v>
      </c>
      <c r="H5868" s="336">
        <v>301115.1141402839</v>
      </c>
      <c r="I5868" s="336">
        <v>7318.5839999999998</v>
      </c>
      <c r="J5868" s="336"/>
      <c r="K5868" s="336"/>
      <c r="L5868" s="337">
        <f t="shared" si="274"/>
        <v>16.457561415721067</v>
      </c>
      <c r="M5868" s="337">
        <f t="shared" si="275"/>
        <v>0.4</v>
      </c>
    </row>
    <row r="5869" spans="1:13">
      <c r="A5869" s="334" t="s">
        <v>1695</v>
      </c>
      <c r="B5869" s="334" t="s">
        <v>52</v>
      </c>
      <c r="C5869" s="334" t="s">
        <v>52</v>
      </c>
      <c r="D5869" s="334" t="s">
        <v>1537</v>
      </c>
      <c r="E5869" s="334" t="s">
        <v>1041</v>
      </c>
      <c r="F5869" s="334" t="str">
        <f t="shared" si="276"/>
        <v>Dhaka FR Non-PNP</v>
      </c>
      <c r="G5869" s="338">
        <v>1848471</v>
      </c>
      <c r="H5869" s="336">
        <v>307844.68193862576</v>
      </c>
      <c r="I5869" s="336">
        <v>7393.884</v>
      </c>
      <c r="J5869" s="336"/>
      <c r="K5869" s="336"/>
      <c r="L5869" s="337">
        <f t="shared" si="274"/>
        <v>16.654017398088786</v>
      </c>
      <c r="M5869" s="337">
        <f t="shared" si="275"/>
        <v>0.4</v>
      </c>
    </row>
    <row r="5870" spans="1:13">
      <c r="A5870" s="334" t="s">
        <v>1696</v>
      </c>
      <c r="B5870" s="334" t="s">
        <v>52</v>
      </c>
      <c r="C5870" s="334" t="s">
        <v>52</v>
      </c>
      <c r="D5870" s="334" t="s">
        <v>1537</v>
      </c>
      <c r="E5870" s="334" t="s">
        <v>1041</v>
      </c>
      <c r="F5870" s="334" t="str">
        <f t="shared" si="276"/>
        <v>Dhaka FR Non-PNP</v>
      </c>
      <c r="G5870" s="338">
        <v>1587671</v>
      </c>
      <c r="H5870" s="336">
        <v>275771.00806273299</v>
      </c>
      <c r="I5870" s="336">
        <v>6350.6840000000002</v>
      </c>
      <c r="J5870" s="336"/>
      <c r="K5870" s="336"/>
      <c r="L5870" s="337">
        <f t="shared" si="274"/>
        <v>17.36953109697998</v>
      </c>
      <c r="M5870" s="337">
        <f t="shared" si="275"/>
        <v>0.4</v>
      </c>
    </row>
    <row r="5871" spans="1:13">
      <c r="A5871" s="334" t="s">
        <v>1697</v>
      </c>
      <c r="B5871" s="334" t="s">
        <v>159</v>
      </c>
      <c r="C5871" s="334" t="s">
        <v>159</v>
      </c>
      <c r="D5871" s="334" t="s">
        <v>1537</v>
      </c>
      <c r="E5871" s="334" t="s">
        <v>1041</v>
      </c>
      <c r="F5871" s="334" t="str">
        <f t="shared" si="276"/>
        <v>Khulna FR Non-PNP</v>
      </c>
      <c r="G5871" s="338">
        <v>1589223</v>
      </c>
      <c r="H5871" s="336">
        <v>272793.53319829295</v>
      </c>
      <c r="I5871" s="336">
        <v>6356.8919999999998</v>
      </c>
      <c r="J5871" s="336"/>
      <c r="K5871" s="336"/>
      <c r="L5871" s="337">
        <f t="shared" si="274"/>
        <v>17.165214271269228</v>
      </c>
      <c r="M5871" s="337">
        <f t="shared" si="275"/>
        <v>0.4</v>
      </c>
    </row>
    <row r="5872" spans="1:13">
      <c r="A5872" s="334" t="s">
        <v>1698</v>
      </c>
      <c r="B5872" s="334" t="s">
        <v>389</v>
      </c>
      <c r="C5872" s="334" t="s">
        <v>389</v>
      </c>
      <c r="D5872" s="334" t="s">
        <v>1537</v>
      </c>
      <c r="E5872" s="334" t="s">
        <v>1041</v>
      </c>
      <c r="F5872" s="334" t="str">
        <f t="shared" si="276"/>
        <v>Rangpur FR Non-PNP</v>
      </c>
      <c r="G5872" s="338">
        <v>1017383</v>
      </c>
      <c r="H5872" s="336">
        <v>177153.67627160938</v>
      </c>
      <c r="I5872" s="336">
        <v>4069.5320000000002</v>
      </c>
      <c r="J5872" s="336"/>
      <c r="K5872" s="336"/>
      <c r="L5872" s="337">
        <f t="shared" si="274"/>
        <v>17.412682959279778</v>
      </c>
      <c r="M5872" s="337">
        <f t="shared" si="275"/>
        <v>0.4</v>
      </c>
    </row>
    <row r="5873" spans="1:13">
      <c r="A5873" s="334" t="s">
        <v>1699</v>
      </c>
      <c r="B5873" s="334" t="s">
        <v>170</v>
      </c>
      <c r="C5873" s="334" t="s">
        <v>195</v>
      </c>
      <c r="D5873" s="334" t="s">
        <v>1537</v>
      </c>
      <c r="E5873" s="334" t="s">
        <v>1041</v>
      </c>
      <c r="F5873" s="334" t="str">
        <f t="shared" si="276"/>
        <v>Chattogram FR Non-PNP</v>
      </c>
      <c r="G5873" s="338">
        <v>959100</v>
      </c>
      <c r="H5873" s="336">
        <v>139469.50342530778</v>
      </c>
      <c r="I5873" s="336">
        <v>3322.9041261715333</v>
      </c>
      <c r="J5873" s="336"/>
      <c r="K5873" s="336"/>
      <c r="L5873" s="337">
        <f t="shared" si="274"/>
        <v>14.541706122959836</v>
      </c>
      <c r="M5873" s="337">
        <f t="shared" si="275"/>
        <v>0.34646065333870646</v>
      </c>
    </row>
    <row r="5874" spans="1:13">
      <c r="A5874" s="334" t="s">
        <v>1712</v>
      </c>
      <c r="B5874" s="334" t="s">
        <v>52</v>
      </c>
      <c r="C5874" s="334" t="s">
        <v>52</v>
      </c>
      <c r="D5874" s="334" t="s">
        <v>1492</v>
      </c>
      <c r="E5874" s="334" t="s">
        <v>1041</v>
      </c>
      <c r="F5874" s="334" t="str">
        <f t="shared" si="276"/>
        <v>Dhaka FR PNP</v>
      </c>
      <c r="G5874" s="338">
        <v>4796585</v>
      </c>
      <c r="H5874" s="336">
        <v>742710.74973761302</v>
      </c>
      <c r="I5874" s="336">
        <v>19551.383999999998</v>
      </c>
      <c r="J5874" s="336"/>
      <c r="K5874" s="336"/>
      <c r="L5874" s="337">
        <f t="shared" si="274"/>
        <v>15.484156952031769</v>
      </c>
      <c r="M5874" s="337">
        <f t="shared" si="275"/>
        <v>0.40761049788547471</v>
      </c>
    </row>
    <row r="5875" spans="1:13">
      <c r="A5875" s="334" t="s">
        <v>1700</v>
      </c>
      <c r="B5875" s="334" t="s">
        <v>52</v>
      </c>
      <c r="C5875" s="334" t="s">
        <v>52</v>
      </c>
      <c r="D5875" s="334" t="s">
        <v>1537</v>
      </c>
      <c r="E5875" s="334" t="s">
        <v>1041</v>
      </c>
      <c r="F5875" s="334" t="str">
        <f t="shared" si="276"/>
        <v>Dhaka FR Non-PNP</v>
      </c>
      <c r="G5875" s="338">
        <v>2209631</v>
      </c>
      <c r="H5875" s="336">
        <v>380848.70759339369</v>
      </c>
      <c r="I5875" s="336">
        <v>8838.5239999999994</v>
      </c>
      <c r="J5875" s="336"/>
      <c r="K5875" s="336"/>
      <c r="L5875" s="337">
        <f t="shared" si="274"/>
        <v>17.235851035462197</v>
      </c>
      <c r="M5875" s="337">
        <f t="shared" si="275"/>
        <v>0.4</v>
      </c>
    </row>
    <row r="5876" spans="1:13">
      <c r="A5876" s="334" t="s">
        <v>1701</v>
      </c>
      <c r="B5876" s="334" t="s">
        <v>52</v>
      </c>
      <c r="C5876" s="334" t="s">
        <v>52</v>
      </c>
      <c r="D5876" s="334" t="s">
        <v>1537</v>
      </c>
      <c r="E5876" s="334" t="s">
        <v>1041</v>
      </c>
      <c r="F5876" s="334" t="str">
        <f t="shared" si="276"/>
        <v>Dhaka FR Non-PNP</v>
      </c>
      <c r="G5876" s="338">
        <v>1164465</v>
      </c>
      <c r="H5876" s="336">
        <v>186322.34078383847</v>
      </c>
      <c r="I5876" s="336">
        <v>4657.8599999999997</v>
      </c>
      <c r="J5876" s="336"/>
      <c r="K5876" s="336"/>
      <c r="L5876" s="337">
        <f t="shared" si="274"/>
        <v>16.000681925505571</v>
      </c>
      <c r="M5876" s="337">
        <f t="shared" si="275"/>
        <v>0.4</v>
      </c>
    </row>
    <row r="5877" spans="1:13">
      <c r="A5877" s="334" t="s">
        <v>1702</v>
      </c>
      <c r="B5877" s="334" t="s">
        <v>1139</v>
      </c>
      <c r="C5877" s="334" t="s">
        <v>189</v>
      </c>
      <c r="D5877" s="334" t="s">
        <v>1537</v>
      </c>
      <c r="E5877" s="334" t="s">
        <v>1041</v>
      </c>
      <c r="F5877" s="334" t="str">
        <f t="shared" si="276"/>
        <v>Barishal FR Non-PNP</v>
      </c>
      <c r="G5877" s="338">
        <v>816660</v>
      </c>
      <c r="H5877" s="336">
        <v>91850.185599953154</v>
      </c>
      <c r="I5877" s="336">
        <v>3266.64</v>
      </c>
      <c r="J5877" s="336"/>
      <c r="K5877" s="336"/>
      <c r="L5877" s="337">
        <f t="shared" si="274"/>
        <v>11.247053314715199</v>
      </c>
      <c r="M5877" s="337">
        <f t="shared" si="275"/>
        <v>0.4</v>
      </c>
    </row>
    <row r="5878" spans="1:13">
      <c r="A5878" s="334" t="s">
        <v>1703</v>
      </c>
      <c r="B5878" s="334" t="s">
        <v>189</v>
      </c>
      <c r="C5878" s="334" t="s">
        <v>189</v>
      </c>
      <c r="D5878" s="334" t="s">
        <v>1537</v>
      </c>
      <c r="E5878" s="334" t="s">
        <v>1041</v>
      </c>
      <c r="F5878" s="334" t="str">
        <f t="shared" si="276"/>
        <v>Barishal FR Non-PNP</v>
      </c>
      <c r="G5878" s="338">
        <v>1017974</v>
      </c>
      <c r="H5878" s="336">
        <v>170586.29190605361</v>
      </c>
      <c r="I5878" s="336">
        <v>4071.8960000000002</v>
      </c>
      <c r="J5878" s="336"/>
      <c r="K5878" s="336"/>
      <c r="L5878" s="337">
        <f t="shared" si="274"/>
        <v>16.757431123589956</v>
      </c>
      <c r="M5878" s="337">
        <f t="shared" si="275"/>
        <v>0.4</v>
      </c>
    </row>
    <row r="5879" spans="1:13">
      <c r="A5879" s="334" t="s">
        <v>1713</v>
      </c>
      <c r="B5879" s="334" t="s">
        <v>107</v>
      </c>
      <c r="C5879" s="334" t="s">
        <v>107</v>
      </c>
      <c r="D5879" s="334" t="s">
        <v>1537</v>
      </c>
      <c r="E5879" s="334" t="s">
        <v>1041</v>
      </c>
      <c r="F5879" s="334" t="str">
        <f t="shared" si="276"/>
        <v>Rajshahi FR Non-PNP</v>
      </c>
      <c r="G5879" s="338">
        <v>1562555</v>
      </c>
      <c r="H5879" s="336">
        <v>255280.86967363543</v>
      </c>
      <c r="I5879" s="336">
        <v>6250.22</v>
      </c>
      <c r="J5879" s="336"/>
      <c r="K5879" s="336"/>
      <c r="L5879" s="337">
        <f t="shared" si="274"/>
        <v>16.337400582612162</v>
      </c>
      <c r="M5879" s="337">
        <f t="shared" si="275"/>
        <v>0.4</v>
      </c>
    </row>
    <row r="5880" spans="1:13">
      <c r="A5880" s="334" t="s">
        <v>1714</v>
      </c>
      <c r="B5880" s="334" t="s">
        <v>52</v>
      </c>
      <c r="C5880" s="334" t="s">
        <v>52</v>
      </c>
      <c r="D5880" s="334" t="s">
        <v>1537</v>
      </c>
      <c r="E5880" s="334" t="s">
        <v>1041</v>
      </c>
      <c r="F5880" s="334" t="str">
        <f t="shared" si="276"/>
        <v>Dhaka FR Non-PNP</v>
      </c>
      <c r="G5880" s="338">
        <v>2217394</v>
      </c>
      <c r="H5880" s="336">
        <v>387155.90110751759</v>
      </c>
      <c r="I5880" s="336">
        <v>8869.5760000000009</v>
      </c>
      <c r="J5880" s="336"/>
      <c r="K5880" s="336"/>
      <c r="L5880" s="337">
        <f t="shared" si="274"/>
        <v>17.459950784908663</v>
      </c>
      <c r="M5880" s="337">
        <f t="shared" si="275"/>
        <v>0.4</v>
      </c>
    </row>
    <row r="5881" spans="1:13">
      <c r="A5881" s="334" t="s">
        <v>1715</v>
      </c>
      <c r="B5881" s="334" t="s">
        <v>52</v>
      </c>
      <c r="C5881" s="334" t="s">
        <v>52</v>
      </c>
      <c r="D5881" s="334" t="s">
        <v>1537</v>
      </c>
      <c r="E5881" s="334" t="s">
        <v>1041</v>
      </c>
      <c r="F5881" s="334" t="str">
        <f t="shared" si="276"/>
        <v>Dhaka FR Non-PNP</v>
      </c>
      <c r="G5881" s="338">
        <v>1560386</v>
      </c>
      <c r="H5881" s="336">
        <v>247560.71389460537</v>
      </c>
      <c r="I5881" s="336">
        <v>6241.5439999999999</v>
      </c>
      <c r="J5881" s="336"/>
      <c r="K5881" s="336"/>
      <c r="L5881" s="337">
        <f t="shared" si="274"/>
        <v>15.865350874373737</v>
      </c>
      <c r="M5881" s="337">
        <f t="shared" si="275"/>
        <v>0.4</v>
      </c>
    </row>
    <row r="5882" spans="1:13">
      <c r="A5882" s="334" t="s">
        <v>1716</v>
      </c>
      <c r="B5882" s="334" t="s">
        <v>206</v>
      </c>
      <c r="C5882" s="334" t="s">
        <v>52</v>
      </c>
      <c r="D5882" s="334" t="s">
        <v>1537</v>
      </c>
      <c r="E5882" s="334" t="s">
        <v>1041</v>
      </c>
      <c r="F5882" s="334" t="str">
        <f t="shared" si="276"/>
        <v>Dhaka FR Non-PNP</v>
      </c>
      <c r="G5882" s="338">
        <v>1116982</v>
      </c>
      <c r="H5882" s="336">
        <v>151378.77989617668</v>
      </c>
      <c r="I5882" s="336">
        <v>4467.9279999999999</v>
      </c>
      <c r="J5882" s="336"/>
      <c r="K5882" s="336"/>
      <c r="L5882" s="337">
        <f t="shared" si="274"/>
        <v>13.552481588438908</v>
      </c>
      <c r="M5882" s="337">
        <f t="shared" si="275"/>
        <v>0.4</v>
      </c>
    </row>
    <row r="5883" spans="1:13">
      <c r="A5883" s="334" t="s">
        <v>1717</v>
      </c>
      <c r="B5883" s="334" t="s">
        <v>131</v>
      </c>
      <c r="C5883" s="334" t="s">
        <v>131</v>
      </c>
      <c r="D5883" s="334" t="s">
        <v>1537</v>
      </c>
      <c r="E5883" s="334" t="s">
        <v>1041</v>
      </c>
      <c r="F5883" s="334" t="str">
        <f t="shared" si="276"/>
        <v>Sylhet FR Non-PNP</v>
      </c>
      <c r="G5883" s="338">
        <v>1223201</v>
      </c>
      <c r="H5883" s="336">
        <v>166431.09089599398</v>
      </c>
      <c r="I5883" s="336">
        <v>4892.8040000000001</v>
      </c>
      <c r="J5883" s="336"/>
      <c r="K5883" s="336"/>
      <c r="L5883" s="337">
        <f t="shared" si="274"/>
        <v>13.606193168252315</v>
      </c>
      <c r="M5883" s="337">
        <f t="shared" si="275"/>
        <v>0.4</v>
      </c>
    </row>
    <row r="5884" spans="1:13">
      <c r="A5884" s="334" t="s">
        <v>1718</v>
      </c>
      <c r="B5884" s="334" t="s">
        <v>79</v>
      </c>
      <c r="C5884" s="334" t="s">
        <v>52</v>
      </c>
      <c r="D5884" s="334" t="s">
        <v>1537</v>
      </c>
      <c r="E5884" s="334" t="s">
        <v>1041</v>
      </c>
      <c r="F5884" s="334" t="str">
        <f t="shared" si="276"/>
        <v>Dhaka FR Non-PNP</v>
      </c>
      <c r="G5884" s="338">
        <v>1031551</v>
      </c>
      <c r="H5884" s="336">
        <v>158453.50112550257</v>
      </c>
      <c r="I5884" s="336">
        <v>4126.2039999999997</v>
      </c>
      <c r="J5884" s="336"/>
      <c r="K5884" s="336"/>
      <c r="L5884" s="337">
        <f t="shared" si="274"/>
        <v>15.36070452411006</v>
      </c>
      <c r="M5884" s="337">
        <f t="shared" si="275"/>
        <v>0.4</v>
      </c>
    </row>
    <row r="5885" spans="1:13">
      <c r="A5885" s="334" t="s">
        <v>1719</v>
      </c>
      <c r="B5885" s="334" t="s">
        <v>173</v>
      </c>
      <c r="C5885" s="334" t="s">
        <v>52</v>
      </c>
      <c r="D5885" s="334" t="s">
        <v>1537</v>
      </c>
      <c r="E5885" s="334" t="s">
        <v>1041</v>
      </c>
      <c r="F5885" s="334" t="str">
        <f t="shared" si="276"/>
        <v>Dhaka FR Non-PNP</v>
      </c>
      <c r="G5885" s="338">
        <v>1182486</v>
      </c>
      <c r="H5885" s="336">
        <v>199908.60794122532</v>
      </c>
      <c r="I5885" s="336">
        <v>4729.9440000000004</v>
      </c>
      <c r="J5885" s="336"/>
      <c r="K5885" s="336"/>
      <c r="L5885" s="337">
        <f t="shared" si="274"/>
        <v>16.905790676695144</v>
      </c>
      <c r="M5885" s="337">
        <f t="shared" si="275"/>
        <v>0.4</v>
      </c>
    </row>
    <row r="5886" spans="1:13">
      <c r="A5886" s="334" t="s">
        <v>1720</v>
      </c>
      <c r="B5886" s="334" t="s">
        <v>52</v>
      </c>
      <c r="C5886" s="334" t="s">
        <v>52</v>
      </c>
      <c r="D5886" s="334" t="s">
        <v>1537</v>
      </c>
      <c r="E5886" s="334" t="s">
        <v>1041</v>
      </c>
      <c r="F5886" s="334" t="str">
        <f t="shared" si="276"/>
        <v>Dhaka FR Non-PNP</v>
      </c>
      <c r="G5886" s="338">
        <v>1902735</v>
      </c>
      <c r="H5886" s="336">
        <v>350749.1294610856</v>
      </c>
      <c r="I5886" s="336">
        <v>7610.9400000000005</v>
      </c>
      <c r="J5886" s="336"/>
      <c r="K5886" s="336"/>
      <c r="L5886" s="337">
        <f t="shared" si="274"/>
        <v>18.433945318769329</v>
      </c>
      <c r="M5886" s="337">
        <f t="shared" si="275"/>
        <v>0.4</v>
      </c>
    </row>
    <row r="5887" spans="1:13">
      <c r="A5887" s="334" t="s">
        <v>1721</v>
      </c>
      <c r="B5887" s="334" t="s">
        <v>195</v>
      </c>
      <c r="C5887" s="334" t="s">
        <v>195</v>
      </c>
      <c r="D5887" s="334" t="s">
        <v>1537</v>
      </c>
      <c r="E5887" s="334" t="s">
        <v>1041</v>
      </c>
      <c r="F5887" s="334" t="str">
        <f t="shared" si="276"/>
        <v>Chattogram FR Non-PNP</v>
      </c>
      <c r="G5887" s="338">
        <v>2333568</v>
      </c>
      <c r="H5887" s="336">
        <v>436373.71550525032</v>
      </c>
      <c r="I5887" s="336">
        <v>9334.2720000000008</v>
      </c>
      <c r="J5887" s="336"/>
      <c r="K5887" s="336"/>
      <c r="L5887" s="337">
        <f t="shared" si="274"/>
        <v>18.699849993882772</v>
      </c>
      <c r="M5887" s="337">
        <f t="shared" si="275"/>
        <v>0.4</v>
      </c>
    </row>
    <row r="5888" spans="1:13">
      <c r="A5888" s="334" t="s">
        <v>1722</v>
      </c>
      <c r="B5888" s="334" t="s">
        <v>362</v>
      </c>
      <c r="C5888" s="334" t="s">
        <v>52</v>
      </c>
      <c r="D5888" s="334" t="s">
        <v>1537</v>
      </c>
      <c r="E5888" s="334" t="s">
        <v>1041</v>
      </c>
      <c r="F5888" s="334" t="str">
        <f t="shared" si="276"/>
        <v>Dhaka FR Non-PNP</v>
      </c>
      <c r="G5888" s="338">
        <v>1163003</v>
      </c>
      <c r="H5888" s="336">
        <v>213273.27097551725</v>
      </c>
      <c r="I5888" s="336">
        <v>4652.0119999999997</v>
      </c>
      <c r="J5888" s="336"/>
      <c r="K5888" s="336"/>
      <c r="L5888" s="337">
        <f t="shared" si="274"/>
        <v>18.338153123897122</v>
      </c>
      <c r="M5888" s="337">
        <f t="shared" si="275"/>
        <v>0.4</v>
      </c>
    </row>
    <row r="5889" spans="1:13">
      <c r="A5889" s="334" t="s">
        <v>1723</v>
      </c>
      <c r="B5889" s="334" t="s">
        <v>522</v>
      </c>
      <c r="C5889" s="334" t="s">
        <v>52</v>
      </c>
      <c r="D5889" s="334" t="s">
        <v>1537</v>
      </c>
      <c r="E5889" s="334" t="s">
        <v>1041</v>
      </c>
      <c r="F5889" s="334" t="str">
        <f t="shared" si="276"/>
        <v>Dhaka FR Non-PNP</v>
      </c>
      <c r="G5889" s="338">
        <v>1223917</v>
      </c>
      <c r="H5889" s="336">
        <v>204701.73844402429</v>
      </c>
      <c r="I5889" s="336">
        <v>4895.6679999999997</v>
      </c>
      <c r="J5889" s="336"/>
      <c r="K5889" s="336"/>
      <c r="L5889" s="337">
        <f t="shared" si="274"/>
        <v>16.72513237776943</v>
      </c>
      <c r="M5889" s="337">
        <f t="shared" si="275"/>
        <v>0.4</v>
      </c>
    </row>
    <row r="5890" spans="1:13">
      <c r="A5890" s="334" t="s">
        <v>1724</v>
      </c>
      <c r="B5890" s="334" t="s">
        <v>136</v>
      </c>
      <c r="C5890" s="334" t="s">
        <v>131</v>
      </c>
      <c r="D5890" s="334" t="s">
        <v>1537</v>
      </c>
      <c r="E5890" s="334" t="s">
        <v>1041</v>
      </c>
      <c r="F5890" s="334" t="str">
        <f t="shared" si="276"/>
        <v>Sylhet FR Non-PNP</v>
      </c>
      <c r="G5890" s="338">
        <v>1152826</v>
      </c>
      <c r="H5890" s="336">
        <v>189057.17400818426</v>
      </c>
      <c r="I5890" s="336">
        <v>4611.3040000000001</v>
      </c>
      <c r="J5890" s="336"/>
      <c r="K5890" s="336"/>
      <c r="L5890" s="337">
        <f t="shared" si="274"/>
        <v>16.399454384979542</v>
      </c>
      <c r="M5890" s="337">
        <f t="shared" si="275"/>
        <v>0.4</v>
      </c>
    </row>
    <row r="5891" spans="1:13">
      <c r="A5891" s="334" t="s">
        <v>1725</v>
      </c>
      <c r="B5891" s="334" t="s">
        <v>52</v>
      </c>
      <c r="C5891" s="334" t="s">
        <v>52</v>
      </c>
      <c r="D5891" s="334" t="s">
        <v>1537</v>
      </c>
      <c r="E5891" s="334" t="s">
        <v>1041</v>
      </c>
      <c r="F5891" s="334" t="str">
        <f t="shared" si="276"/>
        <v>Dhaka FR Non-PNP</v>
      </c>
      <c r="G5891" s="338">
        <v>2076159</v>
      </c>
      <c r="H5891" s="336">
        <v>346989.86596050806</v>
      </c>
      <c r="I5891" s="336">
        <v>8304.6360000000004</v>
      </c>
      <c r="J5891" s="336"/>
      <c r="K5891" s="336"/>
      <c r="L5891" s="337">
        <f t="shared" ref="L5891:L5954" si="277">(H5891/G5891)*100</f>
        <v>16.713068024197959</v>
      </c>
      <c r="M5891" s="337">
        <f t="shared" ref="M5891:M5954" si="278">(I5891/G5891)*100</f>
        <v>0.4</v>
      </c>
    </row>
    <row r="5892" spans="1:13">
      <c r="A5892" s="334" t="s">
        <v>1726</v>
      </c>
      <c r="B5892" s="334" t="s">
        <v>107</v>
      </c>
      <c r="C5892" s="334" t="s">
        <v>107</v>
      </c>
      <c r="D5892" s="334" t="s">
        <v>1537</v>
      </c>
      <c r="E5892" s="334" t="s">
        <v>1041</v>
      </c>
      <c r="F5892" s="334" t="str">
        <f t="shared" ref="F5892:F5955" si="279">CONCATENATE(C5892," ",E5892," ",D5892)</f>
        <v>Rajshahi FR Non-PNP</v>
      </c>
      <c r="G5892" s="338">
        <v>864758</v>
      </c>
      <c r="H5892" s="336">
        <v>143380.56678963892</v>
      </c>
      <c r="I5892" s="336">
        <v>3459.0320000000002</v>
      </c>
      <c r="J5892" s="336"/>
      <c r="K5892" s="336"/>
      <c r="L5892" s="337">
        <f t="shared" si="277"/>
        <v>16.580426754032796</v>
      </c>
      <c r="M5892" s="337">
        <f t="shared" si="278"/>
        <v>0.4</v>
      </c>
    </row>
    <row r="5893" spans="1:13">
      <c r="A5893" s="334" t="s">
        <v>1727</v>
      </c>
      <c r="B5893" s="334" t="s">
        <v>107</v>
      </c>
      <c r="C5893" s="334" t="s">
        <v>107</v>
      </c>
      <c r="D5893" s="334" t="s">
        <v>1537</v>
      </c>
      <c r="E5893" s="334" t="s">
        <v>1041</v>
      </c>
      <c r="F5893" s="334" t="str">
        <f t="shared" si="279"/>
        <v>Rajshahi FR Non-PNP</v>
      </c>
      <c r="G5893" s="338">
        <v>860674</v>
      </c>
      <c r="H5893" s="336">
        <v>142695.4620240423</v>
      </c>
      <c r="I5893" s="336">
        <v>3442.6959999999999</v>
      </c>
      <c r="J5893" s="336"/>
      <c r="K5893" s="336"/>
      <c r="L5893" s="337">
        <f t="shared" si="277"/>
        <v>16.579501881553561</v>
      </c>
      <c r="M5893" s="337">
        <f t="shared" si="278"/>
        <v>0.4</v>
      </c>
    </row>
    <row r="5894" spans="1:13">
      <c r="A5894" s="334" t="s">
        <v>1728</v>
      </c>
      <c r="B5894" s="334" t="s">
        <v>362</v>
      </c>
      <c r="C5894" s="334" t="s">
        <v>52</v>
      </c>
      <c r="D5894" s="334" t="s">
        <v>1537</v>
      </c>
      <c r="E5894" s="334" t="s">
        <v>1041</v>
      </c>
      <c r="F5894" s="334" t="str">
        <f t="shared" si="279"/>
        <v>Dhaka FR Non-PNP</v>
      </c>
      <c r="G5894" s="338">
        <v>840460</v>
      </c>
      <c r="H5894" s="336">
        <v>137531.44545638486</v>
      </c>
      <c r="I5894" s="336">
        <v>3361.84</v>
      </c>
      <c r="J5894" s="336"/>
      <c r="K5894" s="336"/>
      <c r="L5894" s="337">
        <f t="shared" si="277"/>
        <v>16.363829980770632</v>
      </c>
      <c r="M5894" s="337">
        <f t="shared" si="278"/>
        <v>0.4</v>
      </c>
    </row>
    <row r="5895" spans="1:13">
      <c r="A5895" s="334" t="s">
        <v>1729</v>
      </c>
      <c r="B5895" s="334" t="s">
        <v>52</v>
      </c>
      <c r="C5895" s="334" t="s">
        <v>52</v>
      </c>
      <c r="D5895" s="334" t="s">
        <v>1537</v>
      </c>
      <c r="E5895" s="334" t="s">
        <v>1041</v>
      </c>
      <c r="F5895" s="334" t="str">
        <f t="shared" si="279"/>
        <v>Dhaka FR Non-PNP</v>
      </c>
      <c r="G5895" s="338">
        <v>686793</v>
      </c>
      <c r="H5895" s="336">
        <v>104753.06048441591</v>
      </c>
      <c r="I5895" s="336">
        <v>2747.172</v>
      </c>
      <c r="J5895" s="336"/>
      <c r="K5895" s="336"/>
      <c r="L5895" s="337">
        <f t="shared" si="277"/>
        <v>15.252493907831896</v>
      </c>
      <c r="M5895" s="337">
        <f t="shared" si="278"/>
        <v>0.4</v>
      </c>
    </row>
    <row r="5896" spans="1:13">
      <c r="A5896" s="334" t="s">
        <v>1730</v>
      </c>
      <c r="B5896" s="334" t="s">
        <v>186</v>
      </c>
      <c r="C5896" s="334" t="s">
        <v>195</v>
      </c>
      <c r="D5896" s="334" t="s">
        <v>1537</v>
      </c>
      <c r="E5896" s="334" t="s">
        <v>1041</v>
      </c>
      <c r="F5896" s="334" t="str">
        <f t="shared" si="279"/>
        <v>Chattogram FR Non-PNP</v>
      </c>
      <c r="G5896" s="338">
        <v>1698121</v>
      </c>
      <c r="H5896" s="336">
        <v>313862.94615455711</v>
      </c>
      <c r="I5896" s="336">
        <v>6792.4840000000004</v>
      </c>
      <c r="J5896" s="336"/>
      <c r="K5896" s="336"/>
      <c r="L5896" s="337">
        <f t="shared" si="277"/>
        <v>18.482955346206609</v>
      </c>
      <c r="M5896" s="337">
        <f t="shared" si="278"/>
        <v>0.4</v>
      </c>
    </row>
    <row r="5897" spans="1:13">
      <c r="A5897" s="334" t="s">
        <v>1731</v>
      </c>
      <c r="B5897" s="334" t="s">
        <v>79</v>
      </c>
      <c r="C5897" s="334" t="s">
        <v>52</v>
      </c>
      <c r="D5897" s="334" t="s">
        <v>1537</v>
      </c>
      <c r="E5897" s="334" t="s">
        <v>1041</v>
      </c>
      <c r="F5897" s="334" t="str">
        <f t="shared" si="279"/>
        <v>Dhaka FR Non-PNP</v>
      </c>
      <c r="G5897" s="338">
        <v>1814448</v>
      </c>
      <c r="H5897" s="336">
        <v>272727.47306793253</v>
      </c>
      <c r="I5897" s="336">
        <v>7257.7920000000004</v>
      </c>
      <c r="J5897" s="336"/>
      <c r="K5897" s="336"/>
      <c r="L5897" s="337">
        <f t="shared" si="277"/>
        <v>15.030878430681538</v>
      </c>
      <c r="M5897" s="337">
        <f t="shared" si="278"/>
        <v>0.4</v>
      </c>
    </row>
    <row r="5898" spans="1:13">
      <c r="A5898" s="334" t="s">
        <v>1732</v>
      </c>
      <c r="B5898" s="334" t="s">
        <v>79</v>
      </c>
      <c r="C5898" s="334" t="s">
        <v>52</v>
      </c>
      <c r="D5898" s="334" t="s">
        <v>1537</v>
      </c>
      <c r="E5898" s="334" t="s">
        <v>1041</v>
      </c>
      <c r="F5898" s="334" t="str">
        <f t="shared" si="279"/>
        <v>Dhaka FR Non-PNP</v>
      </c>
      <c r="G5898" s="338">
        <v>1673699</v>
      </c>
      <c r="H5898" s="336">
        <v>243068.81659815783</v>
      </c>
      <c r="I5898" s="336">
        <v>6694.7960000000003</v>
      </c>
      <c r="J5898" s="336"/>
      <c r="K5898" s="336"/>
      <c r="L5898" s="337">
        <f t="shared" si="277"/>
        <v>14.522851277210409</v>
      </c>
      <c r="M5898" s="337">
        <f t="shared" si="278"/>
        <v>0.4</v>
      </c>
    </row>
    <row r="5899" spans="1:13">
      <c r="A5899" s="334" t="s">
        <v>1733</v>
      </c>
      <c r="B5899" s="334" t="s">
        <v>150</v>
      </c>
      <c r="C5899" s="334" t="s">
        <v>107</v>
      </c>
      <c r="D5899" s="334" t="s">
        <v>1537</v>
      </c>
      <c r="E5899" s="334" t="s">
        <v>1041</v>
      </c>
      <c r="F5899" s="334" t="str">
        <f t="shared" si="279"/>
        <v>Rajshahi FR Non-PNP</v>
      </c>
      <c r="G5899" s="338">
        <v>905177</v>
      </c>
      <c r="H5899" s="336">
        <v>153228.86005976127</v>
      </c>
      <c r="I5899" s="336">
        <v>3620.7080000000001</v>
      </c>
      <c r="J5899" s="336"/>
      <c r="K5899" s="336"/>
      <c r="L5899" s="337">
        <f t="shared" si="277"/>
        <v>16.928054961599916</v>
      </c>
      <c r="M5899" s="337">
        <f t="shared" si="278"/>
        <v>0.4</v>
      </c>
    </row>
    <row r="5900" spans="1:13">
      <c r="A5900" s="334" t="s">
        <v>1734</v>
      </c>
      <c r="B5900" s="334" t="s">
        <v>52</v>
      </c>
      <c r="C5900" s="334" t="s">
        <v>52</v>
      </c>
      <c r="D5900" s="334" t="s">
        <v>1537</v>
      </c>
      <c r="E5900" s="334" t="s">
        <v>1041</v>
      </c>
      <c r="F5900" s="334" t="str">
        <f t="shared" si="279"/>
        <v>Dhaka FR Non-PNP</v>
      </c>
      <c r="G5900" s="338">
        <v>5039</v>
      </c>
      <c r="H5900" s="336">
        <v>727.14929090046746</v>
      </c>
      <c r="I5900" s="336">
        <v>20.155999999999999</v>
      </c>
      <c r="J5900" s="336"/>
      <c r="K5900" s="336"/>
      <c r="L5900" s="337">
        <f t="shared" si="277"/>
        <v>14.430428475897351</v>
      </c>
      <c r="M5900" s="337">
        <f t="shared" si="278"/>
        <v>0.4</v>
      </c>
    </row>
    <row r="5901" spans="1:13">
      <c r="A5901" s="334" t="s">
        <v>1735</v>
      </c>
      <c r="B5901" s="334" t="s">
        <v>389</v>
      </c>
      <c r="C5901" s="334" t="s">
        <v>389</v>
      </c>
      <c r="D5901" s="334" t="s">
        <v>1537</v>
      </c>
      <c r="E5901" s="334" t="s">
        <v>1041</v>
      </c>
      <c r="F5901" s="334" t="str">
        <f t="shared" si="279"/>
        <v>Rangpur FR Non-PNP</v>
      </c>
      <c r="G5901" s="338">
        <v>1340414</v>
      </c>
      <c r="H5901" s="336">
        <v>183641.72882170079</v>
      </c>
      <c r="I5901" s="336">
        <v>40278.212692523834</v>
      </c>
      <c r="J5901" s="336"/>
      <c r="K5901" s="336"/>
      <c r="L5901" s="337">
        <f t="shared" si="277"/>
        <v>13.700373826422343</v>
      </c>
      <c r="M5901" s="337">
        <f t="shared" si="278"/>
        <v>3.00490838595567</v>
      </c>
    </row>
    <row r="5902" spans="1:13">
      <c r="A5902" s="334" t="s">
        <v>1736</v>
      </c>
      <c r="B5902" s="334" t="s">
        <v>173</v>
      </c>
      <c r="C5902" s="334" t="s">
        <v>52</v>
      </c>
      <c r="D5902" s="334" t="s">
        <v>1537</v>
      </c>
      <c r="E5902" s="334" t="s">
        <v>1041</v>
      </c>
      <c r="F5902" s="334" t="str">
        <f t="shared" si="279"/>
        <v>Dhaka FR Non-PNP</v>
      </c>
      <c r="G5902" s="338">
        <v>977186</v>
      </c>
      <c r="H5902" s="336">
        <v>174814.78545779767</v>
      </c>
      <c r="I5902" s="336">
        <v>3908.7440000000001</v>
      </c>
      <c r="J5902" s="336"/>
      <c r="K5902" s="336"/>
      <c r="L5902" s="337">
        <f t="shared" si="277"/>
        <v>17.889612157541929</v>
      </c>
      <c r="M5902" s="337">
        <f t="shared" si="278"/>
        <v>0.4</v>
      </c>
    </row>
    <row r="5903" spans="1:13">
      <c r="A5903" s="334" t="s">
        <v>1737</v>
      </c>
      <c r="B5903" s="334" t="s">
        <v>173</v>
      </c>
      <c r="C5903" s="334" t="s">
        <v>52</v>
      </c>
      <c r="D5903" s="334" t="s">
        <v>1537</v>
      </c>
      <c r="E5903" s="334" t="s">
        <v>1041</v>
      </c>
      <c r="F5903" s="334" t="str">
        <f t="shared" si="279"/>
        <v>Dhaka FR Non-PNP</v>
      </c>
      <c r="G5903" s="338">
        <v>1324</v>
      </c>
      <c r="H5903" s="336">
        <v>269.68833228844869</v>
      </c>
      <c r="I5903" s="336">
        <v>5.2960000000000003</v>
      </c>
      <c r="J5903" s="336"/>
      <c r="K5903" s="336"/>
      <c r="L5903" s="337">
        <f t="shared" si="277"/>
        <v>20.369209387345066</v>
      </c>
      <c r="M5903" s="337">
        <f t="shared" si="278"/>
        <v>0.4</v>
      </c>
    </row>
    <row r="5904" spans="1:13">
      <c r="A5904" s="334" t="s">
        <v>1738</v>
      </c>
      <c r="B5904" s="334" t="s">
        <v>52</v>
      </c>
      <c r="C5904" s="334" t="s">
        <v>52</v>
      </c>
      <c r="D5904" s="334" t="s">
        <v>1537</v>
      </c>
      <c r="E5904" s="334" t="s">
        <v>1041</v>
      </c>
      <c r="F5904" s="334" t="str">
        <f t="shared" si="279"/>
        <v>Dhaka FR Non-PNP</v>
      </c>
      <c r="G5904" s="338">
        <v>1135068</v>
      </c>
      <c r="H5904" s="336">
        <v>186261.9164097583</v>
      </c>
      <c r="I5904" s="336">
        <v>4540.2719999999999</v>
      </c>
      <c r="J5904" s="336"/>
      <c r="K5904" s="336"/>
      <c r="L5904" s="337">
        <f t="shared" si="277"/>
        <v>16.409758394189449</v>
      </c>
      <c r="M5904" s="337">
        <f t="shared" si="278"/>
        <v>0.4</v>
      </c>
    </row>
    <row r="5905" spans="1:13">
      <c r="A5905" s="334" t="s">
        <v>1739</v>
      </c>
      <c r="B5905" s="334" t="s">
        <v>52</v>
      </c>
      <c r="C5905" s="334" t="s">
        <v>52</v>
      </c>
      <c r="D5905" s="334" t="s">
        <v>1537</v>
      </c>
      <c r="E5905" s="334" t="s">
        <v>1041</v>
      </c>
      <c r="F5905" s="334" t="str">
        <f t="shared" si="279"/>
        <v>Dhaka FR Non-PNP</v>
      </c>
      <c r="G5905" s="338">
        <v>54381</v>
      </c>
      <c r="H5905" s="336">
        <v>10313.477757413073</v>
      </c>
      <c r="I5905" s="336">
        <v>217.524</v>
      </c>
      <c r="J5905" s="336"/>
      <c r="K5905" s="336"/>
      <c r="L5905" s="337">
        <f t="shared" si="277"/>
        <v>18.965222701702935</v>
      </c>
      <c r="M5905" s="337">
        <f t="shared" si="278"/>
        <v>0.4</v>
      </c>
    </row>
    <row r="5906" spans="1:13">
      <c r="A5906" s="334" t="s">
        <v>1740</v>
      </c>
      <c r="B5906" s="334" t="s">
        <v>52</v>
      </c>
      <c r="C5906" s="334" t="s">
        <v>52</v>
      </c>
      <c r="D5906" s="334" t="s">
        <v>1537</v>
      </c>
      <c r="E5906" s="334" t="s">
        <v>1041</v>
      </c>
      <c r="F5906" s="334" t="str">
        <f t="shared" si="279"/>
        <v>Dhaka FR Non-PNP</v>
      </c>
      <c r="G5906" s="338">
        <v>1101578</v>
      </c>
      <c r="H5906" s="336">
        <v>192055.3691671477</v>
      </c>
      <c r="I5906" s="336">
        <v>4406.3119999999999</v>
      </c>
      <c r="J5906" s="336"/>
      <c r="K5906" s="336"/>
      <c r="L5906" s="337">
        <f t="shared" si="277"/>
        <v>17.434568334439113</v>
      </c>
      <c r="M5906" s="337">
        <f t="shared" si="278"/>
        <v>0.4</v>
      </c>
    </row>
    <row r="5907" spans="1:13">
      <c r="A5907" s="334" t="s">
        <v>1741</v>
      </c>
      <c r="B5907" s="334" t="s">
        <v>52</v>
      </c>
      <c r="C5907" s="334" t="s">
        <v>52</v>
      </c>
      <c r="D5907" s="334" t="s">
        <v>1537</v>
      </c>
      <c r="E5907" s="334" t="s">
        <v>1041</v>
      </c>
      <c r="F5907" s="334" t="str">
        <f t="shared" si="279"/>
        <v>Dhaka FR Non-PNP</v>
      </c>
      <c r="G5907" s="338">
        <v>1752464</v>
      </c>
      <c r="H5907" s="336">
        <v>304580.14176075521</v>
      </c>
      <c r="I5907" s="336">
        <v>7009.8559999999998</v>
      </c>
      <c r="J5907" s="336"/>
      <c r="K5907" s="336"/>
      <c r="L5907" s="337">
        <f t="shared" si="277"/>
        <v>17.380108336648011</v>
      </c>
      <c r="M5907" s="337">
        <f t="shared" si="278"/>
        <v>0.4</v>
      </c>
    </row>
    <row r="5908" spans="1:13">
      <c r="A5908" s="334" t="s">
        <v>1742</v>
      </c>
      <c r="B5908" s="334" t="s">
        <v>389</v>
      </c>
      <c r="C5908" s="334" t="s">
        <v>389</v>
      </c>
      <c r="D5908" s="334" t="s">
        <v>1537</v>
      </c>
      <c r="E5908" s="334" t="s">
        <v>1041</v>
      </c>
      <c r="F5908" s="334" t="str">
        <f t="shared" si="279"/>
        <v>Rangpur FR Non-PNP</v>
      </c>
      <c r="G5908" s="338">
        <v>751777</v>
      </c>
      <c r="H5908" s="336">
        <v>131309.99721404602</v>
      </c>
      <c r="I5908" s="336">
        <v>3007.1080000000002</v>
      </c>
      <c r="J5908" s="336"/>
      <c r="K5908" s="336"/>
      <c r="L5908" s="337">
        <f t="shared" si="277"/>
        <v>17.466615394464849</v>
      </c>
      <c r="M5908" s="337">
        <f t="shared" si="278"/>
        <v>0.4</v>
      </c>
    </row>
    <row r="5909" spans="1:13">
      <c r="A5909" s="334" t="s">
        <v>1743</v>
      </c>
      <c r="B5909" s="334" t="s">
        <v>150</v>
      </c>
      <c r="C5909" s="334" t="s">
        <v>107</v>
      </c>
      <c r="D5909" s="334" t="s">
        <v>1537</v>
      </c>
      <c r="E5909" s="334" t="s">
        <v>1041</v>
      </c>
      <c r="F5909" s="334" t="str">
        <f t="shared" si="279"/>
        <v>Rajshahi FR Non-PNP</v>
      </c>
      <c r="G5909" s="338">
        <v>594039</v>
      </c>
      <c r="H5909" s="336">
        <v>99824.413773931388</v>
      </c>
      <c r="I5909" s="336">
        <v>2376.1559999999999</v>
      </c>
      <c r="J5909" s="336"/>
      <c r="K5909" s="336"/>
      <c r="L5909" s="337">
        <f t="shared" si="277"/>
        <v>16.804353548156161</v>
      </c>
      <c r="M5909" s="337">
        <f t="shared" si="278"/>
        <v>0.4</v>
      </c>
    </row>
    <row r="5910" spans="1:13">
      <c r="A5910" s="334" t="s">
        <v>1744</v>
      </c>
      <c r="B5910" s="334" t="s">
        <v>52</v>
      </c>
      <c r="C5910" s="334" t="s">
        <v>52</v>
      </c>
      <c r="D5910" s="334" t="s">
        <v>1537</v>
      </c>
      <c r="E5910" s="334" t="s">
        <v>1041</v>
      </c>
      <c r="F5910" s="334" t="str">
        <f t="shared" si="279"/>
        <v>Dhaka FR Non-PNP</v>
      </c>
      <c r="G5910" s="338">
        <v>1949755</v>
      </c>
      <c r="H5910" s="336">
        <v>376796.07647228742</v>
      </c>
      <c r="I5910" s="336">
        <v>7799.02</v>
      </c>
      <c r="J5910" s="336"/>
      <c r="K5910" s="336"/>
      <c r="L5910" s="337">
        <f t="shared" si="277"/>
        <v>19.325303767513734</v>
      </c>
      <c r="M5910" s="337">
        <f t="shared" si="278"/>
        <v>0.4</v>
      </c>
    </row>
    <row r="5911" spans="1:13">
      <c r="A5911" s="334" t="s">
        <v>1745</v>
      </c>
      <c r="B5911" s="334" t="s">
        <v>189</v>
      </c>
      <c r="C5911" s="334" t="s">
        <v>189</v>
      </c>
      <c r="D5911" s="334" t="s">
        <v>1537</v>
      </c>
      <c r="E5911" s="334" t="s">
        <v>1041</v>
      </c>
      <c r="F5911" s="334" t="str">
        <f t="shared" si="279"/>
        <v>Barishal FR Non-PNP</v>
      </c>
      <c r="G5911" s="338">
        <v>945447</v>
      </c>
      <c r="H5911" s="336">
        <v>162759.47202656226</v>
      </c>
      <c r="I5911" s="336">
        <v>3781.788</v>
      </c>
      <c r="J5911" s="336"/>
      <c r="K5911" s="336"/>
      <c r="L5911" s="337">
        <f t="shared" si="277"/>
        <v>17.215081546248733</v>
      </c>
      <c r="M5911" s="337">
        <f t="shared" si="278"/>
        <v>0.4</v>
      </c>
    </row>
    <row r="5912" spans="1:13">
      <c r="A5912" s="334" t="s">
        <v>1746</v>
      </c>
      <c r="B5912" s="334" t="s">
        <v>1747</v>
      </c>
      <c r="C5912" s="334" t="s">
        <v>189</v>
      </c>
      <c r="D5912" s="334" t="s">
        <v>1537</v>
      </c>
      <c r="E5912" s="334" t="s">
        <v>1041</v>
      </c>
      <c r="F5912" s="334" t="str">
        <f t="shared" si="279"/>
        <v>Barishal FR Non-PNP</v>
      </c>
      <c r="G5912" s="338">
        <v>1398</v>
      </c>
      <c r="H5912" s="336">
        <v>343.43858394421596</v>
      </c>
      <c r="I5912" s="336">
        <v>5.5920000000000005</v>
      </c>
      <c r="J5912" s="336"/>
      <c r="K5912" s="336"/>
      <c r="L5912" s="337">
        <f t="shared" si="277"/>
        <v>24.566422313606292</v>
      </c>
      <c r="M5912" s="337">
        <f t="shared" si="278"/>
        <v>0.4</v>
      </c>
    </row>
    <row r="5913" spans="1:13">
      <c r="A5913" s="334" t="s">
        <v>1748</v>
      </c>
      <c r="B5913" s="334" t="s">
        <v>103</v>
      </c>
      <c r="C5913" s="334" t="s">
        <v>52</v>
      </c>
      <c r="D5913" s="334" t="s">
        <v>1537</v>
      </c>
      <c r="E5913" s="334" t="s">
        <v>1041</v>
      </c>
      <c r="F5913" s="334" t="str">
        <f t="shared" si="279"/>
        <v>Dhaka FR Non-PNP</v>
      </c>
      <c r="G5913" s="338">
        <v>222278</v>
      </c>
      <c r="H5913" s="336">
        <v>40032.329483230344</v>
      </c>
      <c r="I5913" s="336">
        <v>889.11199999999997</v>
      </c>
      <c r="J5913" s="336"/>
      <c r="K5913" s="336"/>
      <c r="L5913" s="337">
        <f t="shared" si="277"/>
        <v>18.010027750488284</v>
      </c>
      <c r="M5913" s="337">
        <f t="shared" si="278"/>
        <v>0.4</v>
      </c>
    </row>
    <row r="5914" spans="1:13">
      <c r="A5914" s="334" t="s">
        <v>1749</v>
      </c>
      <c r="B5914" s="334" t="s">
        <v>52</v>
      </c>
      <c r="C5914" s="334" t="s">
        <v>52</v>
      </c>
      <c r="D5914" s="334" t="s">
        <v>1537</v>
      </c>
      <c r="E5914" s="334" t="s">
        <v>1041</v>
      </c>
      <c r="F5914" s="334" t="str">
        <f t="shared" si="279"/>
        <v>Dhaka FR Non-PNP</v>
      </c>
      <c r="G5914" s="338">
        <v>1383287</v>
      </c>
      <c r="H5914" s="336">
        <v>247053.54431868679</v>
      </c>
      <c r="I5914" s="336">
        <v>5533.1480000000001</v>
      </c>
      <c r="J5914" s="336"/>
      <c r="K5914" s="336"/>
      <c r="L5914" s="337">
        <f t="shared" si="277"/>
        <v>17.859890559131024</v>
      </c>
      <c r="M5914" s="337">
        <f t="shared" si="278"/>
        <v>0.4</v>
      </c>
    </row>
    <row r="5915" spans="1:13">
      <c r="A5915" s="334" t="s">
        <v>1750</v>
      </c>
      <c r="B5915" s="334" t="s">
        <v>389</v>
      </c>
      <c r="C5915" s="334" t="s">
        <v>389</v>
      </c>
      <c r="D5915" s="334" t="s">
        <v>1537</v>
      </c>
      <c r="E5915" s="334" t="s">
        <v>1041</v>
      </c>
      <c r="F5915" s="334" t="str">
        <f t="shared" si="279"/>
        <v>Rangpur FR Non-PNP</v>
      </c>
      <c r="G5915" s="338">
        <v>425123</v>
      </c>
      <c r="H5915" s="336">
        <v>56121.141682769456</v>
      </c>
      <c r="I5915" s="336">
        <v>1700.492</v>
      </c>
      <c r="J5915" s="336"/>
      <c r="K5915" s="336"/>
      <c r="L5915" s="337">
        <f t="shared" si="277"/>
        <v>13.20115394433363</v>
      </c>
      <c r="M5915" s="337">
        <f t="shared" si="278"/>
        <v>0.4</v>
      </c>
    </row>
    <row r="5916" spans="1:13">
      <c r="A5916" s="334" t="s">
        <v>1751</v>
      </c>
      <c r="B5916" s="334" t="s">
        <v>189</v>
      </c>
      <c r="C5916" s="334" t="s">
        <v>189</v>
      </c>
      <c r="D5916" s="334" t="s">
        <v>1537</v>
      </c>
      <c r="E5916" s="334" t="s">
        <v>1041</v>
      </c>
      <c r="F5916" s="334" t="str">
        <f t="shared" si="279"/>
        <v>Barishal FR Non-PNP</v>
      </c>
      <c r="G5916" s="338">
        <v>1377181</v>
      </c>
      <c r="H5916" s="336">
        <v>216338.86766289655</v>
      </c>
      <c r="I5916" s="336">
        <v>5508.7240000000002</v>
      </c>
      <c r="J5916" s="336"/>
      <c r="K5916" s="336"/>
      <c r="L5916" s="337">
        <f t="shared" si="277"/>
        <v>15.708818787283338</v>
      </c>
      <c r="M5916" s="337">
        <f t="shared" si="278"/>
        <v>0.4</v>
      </c>
    </row>
    <row r="5917" spans="1:13">
      <c r="A5917" s="334" t="s">
        <v>1752</v>
      </c>
      <c r="B5917" s="334" t="s">
        <v>131</v>
      </c>
      <c r="C5917" s="334" t="s">
        <v>131</v>
      </c>
      <c r="D5917" s="334" t="s">
        <v>1537</v>
      </c>
      <c r="E5917" s="334" t="s">
        <v>1041</v>
      </c>
      <c r="F5917" s="334" t="str">
        <f t="shared" si="279"/>
        <v>Sylhet FR Non-PNP</v>
      </c>
      <c r="G5917" s="338">
        <v>1247421</v>
      </c>
      <c r="H5917" s="336">
        <v>205952.02260645333</v>
      </c>
      <c r="I5917" s="336">
        <v>4989.6840000000002</v>
      </c>
      <c r="J5917" s="336"/>
      <c r="K5917" s="336"/>
      <c r="L5917" s="337">
        <f t="shared" si="277"/>
        <v>16.510225706193285</v>
      </c>
      <c r="M5917" s="337">
        <f t="shared" si="278"/>
        <v>0.4</v>
      </c>
    </row>
    <row r="5918" spans="1:13">
      <c r="A5918" s="334" t="s">
        <v>1753</v>
      </c>
      <c r="B5918" s="334" t="s">
        <v>79</v>
      </c>
      <c r="C5918" s="334" t="s">
        <v>52</v>
      </c>
      <c r="D5918" s="334" t="s">
        <v>1537</v>
      </c>
      <c r="E5918" s="334" t="s">
        <v>1041</v>
      </c>
      <c r="F5918" s="334" t="str">
        <f t="shared" si="279"/>
        <v>Dhaka FR Non-PNP</v>
      </c>
      <c r="G5918" s="338">
        <v>281656</v>
      </c>
      <c r="H5918" s="336">
        <v>49878.260022859387</v>
      </c>
      <c r="I5918" s="336">
        <v>1126.624</v>
      </c>
      <c r="J5918" s="336"/>
      <c r="K5918" s="336"/>
      <c r="L5918" s="337">
        <f t="shared" si="277"/>
        <v>17.708928630265071</v>
      </c>
      <c r="M5918" s="337">
        <f t="shared" si="278"/>
        <v>0.4</v>
      </c>
    </row>
    <row r="5919" spans="1:13">
      <c r="A5919" s="334" t="s">
        <v>1754</v>
      </c>
      <c r="B5919" s="334" t="s">
        <v>131</v>
      </c>
      <c r="C5919" s="334" t="s">
        <v>131</v>
      </c>
      <c r="D5919" s="334" t="s">
        <v>1537</v>
      </c>
      <c r="E5919" s="334" t="s">
        <v>1041</v>
      </c>
      <c r="F5919" s="334" t="str">
        <f t="shared" si="279"/>
        <v>Sylhet FR Non-PNP</v>
      </c>
      <c r="G5919" s="338">
        <v>272149</v>
      </c>
      <c r="H5919" s="336">
        <v>47233.235620087522</v>
      </c>
      <c r="I5919" s="336">
        <v>1088.596</v>
      </c>
      <c r="J5919" s="336"/>
      <c r="K5919" s="336"/>
      <c r="L5919" s="337">
        <f t="shared" si="277"/>
        <v>17.35565282991579</v>
      </c>
      <c r="M5919" s="337">
        <f t="shared" si="278"/>
        <v>0.4</v>
      </c>
    </row>
    <row r="5920" spans="1:13">
      <c r="A5920" s="334" t="s">
        <v>1755</v>
      </c>
      <c r="B5920" s="334" t="s">
        <v>52</v>
      </c>
      <c r="C5920" s="334" t="s">
        <v>52</v>
      </c>
      <c r="D5920" s="334" t="s">
        <v>1537</v>
      </c>
      <c r="E5920" s="334" t="s">
        <v>1041</v>
      </c>
      <c r="F5920" s="334" t="str">
        <f t="shared" si="279"/>
        <v>Dhaka FR Non-PNP</v>
      </c>
      <c r="G5920" s="338">
        <v>51479</v>
      </c>
      <c r="H5920" s="336">
        <v>8960.3759411421943</v>
      </c>
      <c r="I5920" s="336">
        <v>205.916</v>
      </c>
      <c r="J5920" s="336"/>
      <c r="K5920" s="336"/>
      <c r="L5920" s="337">
        <f t="shared" si="277"/>
        <v>17.405885780885789</v>
      </c>
      <c r="M5920" s="337">
        <f t="shared" si="278"/>
        <v>0.4</v>
      </c>
    </row>
    <row r="5921" spans="1:13">
      <c r="A5921" s="334" t="s">
        <v>1756</v>
      </c>
      <c r="B5921" s="334" t="s">
        <v>162</v>
      </c>
      <c r="C5921" s="334" t="s">
        <v>195</v>
      </c>
      <c r="D5921" s="334" t="s">
        <v>1537</v>
      </c>
      <c r="E5921" s="334" t="s">
        <v>1041</v>
      </c>
      <c r="F5921" s="334" t="str">
        <f t="shared" si="279"/>
        <v>Chattogram FR Non-PNP</v>
      </c>
      <c r="G5921" s="338">
        <v>9781</v>
      </c>
      <c r="H5921" s="336">
        <v>1808.9191814884039</v>
      </c>
      <c r="I5921" s="336">
        <v>39.124000000000002</v>
      </c>
      <c r="J5921" s="336"/>
      <c r="K5921" s="336"/>
      <c r="L5921" s="337">
        <f t="shared" si="277"/>
        <v>18.494215126146653</v>
      </c>
      <c r="M5921" s="337">
        <f t="shared" si="278"/>
        <v>0.4</v>
      </c>
    </row>
    <row r="5922" spans="1:13">
      <c r="A5922" s="334" t="s">
        <v>1757</v>
      </c>
      <c r="B5922" s="334" t="s">
        <v>389</v>
      </c>
      <c r="C5922" s="334" t="s">
        <v>389</v>
      </c>
      <c r="D5922" s="334" t="s">
        <v>1537</v>
      </c>
      <c r="E5922" s="334" t="s">
        <v>1041</v>
      </c>
      <c r="F5922" s="334" t="str">
        <f t="shared" si="279"/>
        <v>Rangpur FR Non-PNP</v>
      </c>
      <c r="G5922" s="338">
        <v>2993</v>
      </c>
      <c r="H5922" s="336">
        <v>434.0351063616497</v>
      </c>
      <c r="I5922" s="336">
        <v>11.972</v>
      </c>
      <c r="J5922" s="336"/>
      <c r="K5922" s="336"/>
      <c r="L5922" s="337">
        <f t="shared" si="277"/>
        <v>14.501674118331096</v>
      </c>
      <c r="M5922" s="337">
        <f t="shared" si="278"/>
        <v>0.4</v>
      </c>
    </row>
    <row r="5923" spans="1:13">
      <c r="A5923" s="334" t="s">
        <v>1758</v>
      </c>
      <c r="B5923" s="334" t="s">
        <v>153</v>
      </c>
      <c r="C5923" s="334" t="s">
        <v>18</v>
      </c>
      <c r="D5923" s="334" t="s">
        <v>1537</v>
      </c>
      <c r="E5923" s="334" t="s">
        <v>1041</v>
      </c>
      <c r="F5923" s="334" t="str">
        <f t="shared" si="279"/>
        <v>Mymensingh FR Non-PNP</v>
      </c>
      <c r="G5923" s="338">
        <v>950</v>
      </c>
      <c r="H5923" s="336">
        <v>80.017060533299528</v>
      </c>
      <c r="I5923" s="336">
        <v>3.8000000000000003</v>
      </c>
      <c r="J5923" s="336"/>
      <c r="K5923" s="336"/>
      <c r="L5923" s="337">
        <f t="shared" si="277"/>
        <v>8.4228484771894241</v>
      </c>
      <c r="M5923" s="337">
        <f t="shared" si="278"/>
        <v>0.4</v>
      </c>
    </row>
    <row r="5924" spans="1:13">
      <c r="A5924" s="334" t="s">
        <v>1759</v>
      </c>
      <c r="B5924" s="334" t="s">
        <v>52</v>
      </c>
      <c r="C5924" s="334" t="s">
        <v>52</v>
      </c>
      <c r="D5924" s="334" t="s">
        <v>1537</v>
      </c>
      <c r="E5924" s="334" t="s">
        <v>1041</v>
      </c>
      <c r="F5924" s="334" t="str">
        <f t="shared" si="279"/>
        <v>Dhaka FR Non-PNP</v>
      </c>
      <c r="G5924" s="338">
        <v>26151</v>
      </c>
      <c r="H5924" s="336">
        <v>5340.7185208411775</v>
      </c>
      <c r="I5924" s="336">
        <v>104.604</v>
      </c>
      <c r="J5924" s="336"/>
      <c r="K5924" s="336"/>
      <c r="L5924" s="337">
        <f t="shared" si="277"/>
        <v>20.42261680563335</v>
      </c>
      <c r="M5924" s="337">
        <f t="shared" si="278"/>
        <v>0.4</v>
      </c>
    </row>
    <row r="5925" spans="1:13">
      <c r="A5925" s="334" t="s">
        <v>1760</v>
      </c>
      <c r="B5925" s="334" t="s">
        <v>52</v>
      </c>
      <c r="C5925" s="334" t="s">
        <v>52</v>
      </c>
      <c r="D5925" s="334" t="s">
        <v>1537</v>
      </c>
      <c r="E5925" s="334" t="s">
        <v>1041</v>
      </c>
      <c r="F5925" s="334" t="str">
        <f t="shared" si="279"/>
        <v>Dhaka FR Non-PNP</v>
      </c>
      <c r="G5925" s="338">
        <v>13910</v>
      </c>
      <c r="H5925" s="336">
        <v>2690.4270375389569</v>
      </c>
      <c r="I5925" s="336">
        <v>55.64</v>
      </c>
      <c r="J5925" s="336"/>
      <c r="K5925" s="336"/>
      <c r="L5925" s="337">
        <f t="shared" si="277"/>
        <v>19.341675323788333</v>
      </c>
      <c r="M5925" s="337">
        <f t="shared" si="278"/>
        <v>0.4</v>
      </c>
    </row>
    <row r="5926" spans="1:13">
      <c r="A5926" s="334" t="s">
        <v>1762</v>
      </c>
      <c r="B5926" s="334" t="s">
        <v>159</v>
      </c>
      <c r="C5926" s="334" t="s">
        <v>159</v>
      </c>
      <c r="D5926" s="334" t="s">
        <v>1537</v>
      </c>
      <c r="E5926" s="334" t="s">
        <v>1041</v>
      </c>
      <c r="F5926" s="334" t="str">
        <f t="shared" si="279"/>
        <v>Khulna FR Non-PNP</v>
      </c>
      <c r="G5926" s="338">
        <v>2498</v>
      </c>
      <c r="H5926" s="336">
        <v>469.60083601260442</v>
      </c>
      <c r="I5926" s="336">
        <v>9.9920000000000009</v>
      </c>
      <c r="J5926" s="336"/>
      <c r="K5926" s="336"/>
      <c r="L5926" s="337">
        <f t="shared" si="277"/>
        <v>18.799072698663107</v>
      </c>
      <c r="M5926" s="337">
        <f t="shared" si="278"/>
        <v>0.4</v>
      </c>
    </row>
    <row r="5927" spans="1:13">
      <c r="A5927" s="334" t="s">
        <v>1763</v>
      </c>
      <c r="B5927" s="334" t="s">
        <v>156</v>
      </c>
      <c r="C5927" s="334" t="s">
        <v>159</v>
      </c>
      <c r="D5927" s="334" t="s">
        <v>1537</v>
      </c>
      <c r="E5927" s="334" t="s">
        <v>1041</v>
      </c>
      <c r="F5927" s="334" t="str">
        <f t="shared" si="279"/>
        <v>Khulna FR Non-PNP</v>
      </c>
      <c r="G5927" s="338">
        <v>34</v>
      </c>
      <c r="H5927" s="336">
        <v>31.999999999999996</v>
      </c>
      <c r="I5927" s="336">
        <v>0.13600000000000001</v>
      </c>
      <c r="J5927" s="336"/>
      <c r="K5927" s="336"/>
      <c r="L5927" s="337">
        <f t="shared" si="277"/>
        <v>94.117647058823522</v>
      </c>
      <c r="M5927" s="337">
        <f t="shared" si="278"/>
        <v>0.4</v>
      </c>
    </row>
    <row r="5928" spans="1:13">
      <c r="A5928" s="334" t="s">
        <v>1764</v>
      </c>
      <c r="B5928" s="334" t="s">
        <v>189</v>
      </c>
      <c r="C5928" s="334" t="s">
        <v>189</v>
      </c>
      <c r="D5928" s="334" t="s">
        <v>1537</v>
      </c>
      <c r="E5928" s="334" t="s">
        <v>1041</v>
      </c>
      <c r="F5928" s="334" t="str">
        <f t="shared" si="279"/>
        <v>Barishal FR Non-PNP</v>
      </c>
      <c r="G5928" s="338">
        <v>103176</v>
      </c>
      <c r="H5928" s="336">
        <v>18432.3660346201</v>
      </c>
      <c r="I5928" s="336">
        <v>412.70400000000001</v>
      </c>
      <c r="J5928" s="336"/>
      <c r="K5928" s="336"/>
      <c r="L5928" s="337">
        <f t="shared" si="277"/>
        <v>17.864974446208517</v>
      </c>
      <c r="M5928" s="337">
        <f t="shared" si="278"/>
        <v>0.4</v>
      </c>
    </row>
    <row r="5929" spans="1:13">
      <c r="A5929" s="334" t="s">
        <v>1765</v>
      </c>
      <c r="B5929" s="334" t="s">
        <v>1098</v>
      </c>
      <c r="C5929" s="334" t="s">
        <v>52</v>
      </c>
      <c r="D5929" s="334" t="s">
        <v>1537</v>
      </c>
      <c r="E5929" s="334" t="s">
        <v>1041</v>
      </c>
      <c r="F5929" s="334" t="str">
        <f t="shared" si="279"/>
        <v>Dhaka FR Non-PNP</v>
      </c>
      <c r="G5929" s="338">
        <v>523</v>
      </c>
      <c r="H5929" s="336">
        <v>110.93939393939388</v>
      </c>
      <c r="I5929" s="336">
        <v>2.0920000000000001</v>
      </c>
      <c r="J5929" s="336"/>
      <c r="K5929" s="336"/>
      <c r="L5929" s="337">
        <f t="shared" si="277"/>
        <v>21.2121212121212</v>
      </c>
      <c r="M5929" s="337">
        <f t="shared" si="278"/>
        <v>0.4</v>
      </c>
    </row>
    <row r="5930" spans="1:13">
      <c r="A5930" s="334" t="s">
        <v>1766</v>
      </c>
      <c r="B5930" s="334" t="s">
        <v>162</v>
      </c>
      <c r="C5930" s="334" t="s">
        <v>195</v>
      </c>
      <c r="D5930" s="334" t="s">
        <v>1537</v>
      </c>
      <c r="E5930" s="334" t="s">
        <v>1041</v>
      </c>
      <c r="F5930" s="334" t="str">
        <f t="shared" si="279"/>
        <v>Chattogram FR Non-PNP</v>
      </c>
      <c r="G5930" s="338">
        <v>734</v>
      </c>
      <c r="H5930" s="336">
        <v>164.40529137973263</v>
      </c>
      <c r="I5930" s="336">
        <v>2.9359999999999999</v>
      </c>
      <c r="J5930" s="336"/>
      <c r="K5930" s="336"/>
      <c r="L5930" s="337">
        <f t="shared" si="277"/>
        <v>22.398541059909078</v>
      </c>
      <c r="M5930" s="337">
        <f t="shared" si="278"/>
        <v>0.4</v>
      </c>
    </row>
    <row r="5931" spans="1:13">
      <c r="A5931" s="334" t="s">
        <v>1767</v>
      </c>
      <c r="B5931" s="334" t="s">
        <v>162</v>
      </c>
      <c r="C5931" s="334" t="s">
        <v>195</v>
      </c>
      <c r="D5931" s="334" t="s">
        <v>1537</v>
      </c>
      <c r="E5931" s="334" t="s">
        <v>1041</v>
      </c>
      <c r="F5931" s="334" t="str">
        <f t="shared" si="279"/>
        <v>Chattogram FR Non-PNP</v>
      </c>
      <c r="G5931" s="338">
        <v>9</v>
      </c>
      <c r="H5931" s="336">
        <v>0.92068965517241363</v>
      </c>
      <c r="I5931" s="336">
        <v>3.6000000000000004E-2</v>
      </c>
      <c r="J5931" s="336"/>
      <c r="K5931" s="336"/>
      <c r="L5931" s="337">
        <f t="shared" si="277"/>
        <v>10.229885057471263</v>
      </c>
      <c r="M5931" s="337">
        <f t="shared" si="278"/>
        <v>0.4</v>
      </c>
    </row>
    <row r="5932" spans="1:13">
      <c r="A5932" s="334" t="s">
        <v>1768</v>
      </c>
      <c r="B5932" s="334" t="s">
        <v>1098</v>
      </c>
      <c r="C5932" s="334" t="s">
        <v>52</v>
      </c>
      <c r="D5932" s="334" t="s">
        <v>1537</v>
      </c>
      <c r="E5932" s="334" t="s">
        <v>1041</v>
      </c>
      <c r="F5932" s="334" t="str">
        <f t="shared" si="279"/>
        <v>Dhaka FR Non-PNP</v>
      </c>
      <c r="G5932" s="338">
        <v>377</v>
      </c>
      <c r="H5932" s="336">
        <v>67.180502928005509</v>
      </c>
      <c r="I5932" s="336">
        <v>1.508</v>
      </c>
      <c r="J5932" s="336"/>
      <c r="K5932" s="336"/>
      <c r="L5932" s="337">
        <f t="shared" si="277"/>
        <v>17.819762049868835</v>
      </c>
      <c r="M5932" s="337">
        <f t="shared" si="278"/>
        <v>0.4</v>
      </c>
    </row>
    <row r="5933" spans="1:13">
      <c r="A5933" s="334" t="s">
        <v>1769</v>
      </c>
      <c r="B5933" s="334" t="s">
        <v>159</v>
      </c>
      <c r="C5933" s="334" t="s">
        <v>159</v>
      </c>
      <c r="D5933" s="334" t="s">
        <v>1537</v>
      </c>
      <c r="E5933" s="334" t="s">
        <v>1041</v>
      </c>
      <c r="F5933" s="334" t="str">
        <f t="shared" si="279"/>
        <v>Khulna FR Non-PNP</v>
      </c>
      <c r="G5933" s="338">
        <v>261</v>
      </c>
      <c r="H5933" s="336">
        <v>47.233526277456214</v>
      </c>
      <c r="I5933" s="336">
        <v>1.044</v>
      </c>
      <c r="J5933" s="336"/>
      <c r="K5933" s="336"/>
      <c r="L5933" s="337">
        <f t="shared" si="277"/>
        <v>18.097136504772497</v>
      </c>
      <c r="M5933" s="337">
        <f t="shared" si="278"/>
        <v>0.4</v>
      </c>
    </row>
    <row r="5934" spans="1:13">
      <c r="A5934" s="334" t="s">
        <v>1771</v>
      </c>
      <c r="B5934" s="334" t="s">
        <v>52</v>
      </c>
      <c r="C5934" s="334" t="s">
        <v>52</v>
      </c>
      <c r="D5934" s="334" t="s">
        <v>1537</v>
      </c>
      <c r="E5934" s="334" t="s">
        <v>1041</v>
      </c>
      <c r="F5934" s="334" t="str">
        <f t="shared" si="279"/>
        <v>Dhaka FR Non-PNP</v>
      </c>
      <c r="G5934" s="338">
        <v>12027</v>
      </c>
      <c r="H5934" s="336">
        <v>-287.49338623898632</v>
      </c>
      <c r="I5934" s="336">
        <v>48.108000000000004</v>
      </c>
      <c r="J5934" s="336"/>
      <c r="K5934" s="336"/>
      <c r="L5934" s="337">
        <f t="shared" si="277"/>
        <v>-2.3903998190653226</v>
      </c>
      <c r="M5934" s="337">
        <f t="shared" si="278"/>
        <v>0.4</v>
      </c>
    </row>
    <row r="5935" spans="1:13">
      <c r="A5935" s="334" t="s">
        <v>1772</v>
      </c>
      <c r="B5935" s="334" t="s">
        <v>189</v>
      </c>
      <c r="C5935" s="334" t="s">
        <v>189</v>
      </c>
      <c r="D5935" s="334" t="s">
        <v>1537</v>
      </c>
      <c r="E5935" s="334" t="s">
        <v>1041</v>
      </c>
      <c r="F5935" s="334" t="str">
        <f t="shared" si="279"/>
        <v>Barishal FR Non-PNP</v>
      </c>
      <c r="G5935" s="338">
        <v>17</v>
      </c>
      <c r="H5935" s="336">
        <v>3.9591719378953427</v>
      </c>
      <c r="I5935" s="336">
        <v>6.8000000000000005E-2</v>
      </c>
      <c r="J5935" s="336"/>
      <c r="K5935" s="336"/>
      <c r="L5935" s="337">
        <f t="shared" si="277"/>
        <v>23.289246693502015</v>
      </c>
      <c r="M5935" s="337">
        <f t="shared" si="278"/>
        <v>0.4</v>
      </c>
    </row>
    <row r="5936" spans="1:13">
      <c r="A5936" s="334" t="s">
        <v>1773</v>
      </c>
      <c r="B5936" s="334" t="s">
        <v>52</v>
      </c>
      <c r="C5936" s="334" t="s">
        <v>52</v>
      </c>
      <c r="D5936" s="334" t="s">
        <v>1537</v>
      </c>
      <c r="E5936" s="334" t="s">
        <v>1041</v>
      </c>
      <c r="F5936" s="334" t="str">
        <f t="shared" si="279"/>
        <v>Dhaka FR Non-PNP</v>
      </c>
      <c r="G5936" s="338">
        <v>10232</v>
      </c>
      <c r="H5936" s="336">
        <v>1968.0600093434746</v>
      </c>
      <c r="I5936" s="336">
        <v>40.928000000000004</v>
      </c>
      <c r="J5936" s="336"/>
      <c r="K5936" s="336"/>
      <c r="L5936" s="337">
        <f t="shared" si="277"/>
        <v>19.234362874740761</v>
      </c>
      <c r="M5936" s="337">
        <f t="shared" si="278"/>
        <v>0.4</v>
      </c>
    </row>
    <row r="5937" spans="1:13">
      <c r="A5937" s="334" t="s">
        <v>1774</v>
      </c>
      <c r="B5937" s="334" t="s">
        <v>79</v>
      </c>
      <c r="C5937" s="334" t="s">
        <v>52</v>
      </c>
      <c r="D5937" s="334" t="s">
        <v>1537</v>
      </c>
      <c r="E5937" s="334" t="s">
        <v>1041</v>
      </c>
      <c r="F5937" s="334" t="str">
        <f t="shared" si="279"/>
        <v>Dhaka FR Non-PNP</v>
      </c>
      <c r="G5937" s="338">
        <v>1129</v>
      </c>
      <c r="H5937" s="336">
        <v>97.454022632012766</v>
      </c>
      <c r="I5937" s="336">
        <v>4.516</v>
      </c>
      <c r="J5937" s="336"/>
      <c r="K5937" s="336"/>
      <c r="L5937" s="337">
        <f t="shared" si="277"/>
        <v>8.6318886299391284</v>
      </c>
      <c r="M5937" s="337">
        <f t="shared" si="278"/>
        <v>0.4</v>
      </c>
    </row>
    <row r="5938" spans="1:13">
      <c r="A5938" s="334" t="s">
        <v>1775</v>
      </c>
      <c r="B5938" s="334" t="s">
        <v>103</v>
      </c>
      <c r="C5938" s="334" t="s">
        <v>52</v>
      </c>
      <c r="D5938" s="334" t="s">
        <v>1537</v>
      </c>
      <c r="E5938" s="334" t="s">
        <v>1041</v>
      </c>
      <c r="F5938" s="334" t="str">
        <f t="shared" si="279"/>
        <v>Dhaka FR Non-PNP</v>
      </c>
      <c r="G5938" s="338">
        <v>795</v>
      </c>
      <c r="H5938" s="336">
        <v>115.12814064032601</v>
      </c>
      <c r="I5938" s="336">
        <v>3.18</v>
      </c>
      <c r="J5938" s="336"/>
      <c r="K5938" s="336"/>
      <c r="L5938" s="337">
        <f t="shared" si="277"/>
        <v>14.481527124569309</v>
      </c>
      <c r="M5938" s="337">
        <f t="shared" si="278"/>
        <v>0.4</v>
      </c>
    </row>
    <row r="5939" spans="1:13">
      <c r="A5939" s="334" t="s">
        <v>1776</v>
      </c>
      <c r="B5939" s="334" t="s">
        <v>389</v>
      </c>
      <c r="C5939" s="334" t="s">
        <v>389</v>
      </c>
      <c r="D5939" s="334" t="s">
        <v>1537</v>
      </c>
      <c r="E5939" s="334" t="s">
        <v>1041</v>
      </c>
      <c r="F5939" s="334" t="str">
        <f t="shared" si="279"/>
        <v>Rangpur FR Non-PNP</v>
      </c>
      <c r="G5939" s="338">
        <v>4857</v>
      </c>
      <c r="H5939" s="336">
        <v>513.52528644519657</v>
      </c>
      <c r="I5939" s="336">
        <v>19.428000000000001</v>
      </c>
      <c r="J5939" s="336"/>
      <c r="K5939" s="336"/>
      <c r="L5939" s="337">
        <f t="shared" si="277"/>
        <v>10.572890394177405</v>
      </c>
      <c r="M5939" s="337">
        <f t="shared" si="278"/>
        <v>0.4</v>
      </c>
    </row>
    <row r="5940" spans="1:13">
      <c r="A5940" s="334" t="s">
        <v>1777</v>
      </c>
      <c r="B5940" s="334" t="s">
        <v>512</v>
      </c>
      <c r="C5940" s="334" t="s">
        <v>159</v>
      </c>
      <c r="D5940" s="334" t="s">
        <v>1537</v>
      </c>
      <c r="E5940" s="334" t="s">
        <v>1041</v>
      </c>
      <c r="F5940" s="334" t="str">
        <f t="shared" si="279"/>
        <v>Khulna FR Non-PNP</v>
      </c>
      <c r="G5940" s="338">
        <v>70</v>
      </c>
      <c r="H5940" s="336">
        <v>18.64</v>
      </c>
      <c r="I5940" s="336">
        <v>0.28000000000000003</v>
      </c>
      <c r="J5940" s="336"/>
      <c r="K5940" s="336"/>
      <c r="L5940" s="337">
        <f t="shared" si="277"/>
        <v>26.62857142857143</v>
      </c>
      <c r="M5940" s="337">
        <f t="shared" si="278"/>
        <v>0.4</v>
      </c>
    </row>
    <row r="5941" spans="1:13">
      <c r="A5941" s="334" t="s">
        <v>775</v>
      </c>
      <c r="B5941" s="334" t="s">
        <v>195</v>
      </c>
      <c r="C5941" s="334" t="s">
        <v>195</v>
      </c>
      <c r="D5941" s="334" t="s">
        <v>1492</v>
      </c>
      <c r="E5941" s="334" t="s">
        <v>1555</v>
      </c>
      <c r="F5941" s="334" t="str">
        <f t="shared" si="279"/>
        <v>Chattogram OWN PNP</v>
      </c>
      <c r="G5941" s="338">
        <v>12128372</v>
      </c>
      <c r="H5941" s="336">
        <v>2081137.8472555222</v>
      </c>
      <c r="I5941" s="336">
        <v>48513.487999999998</v>
      </c>
      <c r="J5941" s="336"/>
      <c r="K5941" s="336"/>
      <c r="L5941" s="337">
        <f t="shared" si="277"/>
        <v>17.159251441624004</v>
      </c>
      <c r="M5941" s="337">
        <f t="shared" si="278"/>
        <v>0.4</v>
      </c>
    </row>
    <row r="5942" spans="1:13">
      <c r="A5942" s="334" t="s">
        <v>776</v>
      </c>
      <c r="B5942" s="334" t="s">
        <v>195</v>
      </c>
      <c r="C5942" s="334" t="s">
        <v>195</v>
      </c>
      <c r="D5942" s="334" t="s">
        <v>1492</v>
      </c>
      <c r="E5942" s="334" t="s">
        <v>1555</v>
      </c>
      <c r="F5942" s="334" t="str">
        <f t="shared" si="279"/>
        <v>Chattogram OWN PNP</v>
      </c>
      <c r="G5942" s="338">
        <v>16413695</v>
      </c>
      <c r="H5942" s="336">
        <v>2876172.5156704988</v>
      </c>
      <c r="I5942" s="336">
        <v>65654.78</v>
      </c>
      <c r="J5942" s="336"/>
      <c r="K5942" s="336"/>
      <c r="L5942" s="337">
        <f t="shared" si="277"/>
        <v>17.523004513429175</v>
      </c>
      <c r="M5942" s="337">
        <f t="shared" si="278"/>
        <v>0.4</v>
      </c>
    </row>
    <row r="5943" spans="1:13">
      <c r="A5943" s="334" t="s">
        <v>777</v>
      </c>
      <c r="B5943" s="334" t="s">
        <v>162</v>
      </c>
      <c r="C5943" s="334" t="s">
        <v>195</v>
      </c>
      <c r="D5943" s="334" t="s">
        <v>1492</v>
      </c>
      <c r="E5943" s="334" t="s">
        <v>1555</v>
      </c>
      <c r="F5943" s="334" t="str">
        <f t="shared" si="279"/>
        <v>Chattogram OWN PNP</v>
      </c>
      <c r="G5943" s="338">
        <v>12466587</v>
      </c>
      <c r="H5943" s="336">
        <v>2131736.9387442051</v>
      </c>
      <c r="I5943" s="336">
        <v>49866.347999999998</v>
      </c>
      <c r="J5943" s="336"/>
      <c r="K5943" s="336"/>
      <c r="L5943" s="337">
        <f t="shared" si="277"/>
        <v>17.099603433916638</v>
      </c>
      <c r="M5943" s="337">
        <f t="shared" si="278"/>
        <v>0.4</v>
      </c>
    </row>
    <row r="5944" spans="1:13">
      <c r="A5944" s="334" t="s">
        <v>778</v>
      </c>
      <c r="B5944" s="334" t="s">
        <v>162</v>
      </c>
      <c r="C5944" s="334" t="s">
        <v>195</v>
      </c>
      <c r="D5944" s="334" t="s">
        <v>1492</v>
      </c>
      <c r="E5944" s="334" t="s">
        <v>1555</v>
      </c>
      <c r="F5944" s="334" t="str">
        <f t="shared" si="279"/>
        <v>Chattogram OWN PNP</v>
      </c>
      <c r="G5944" s="338">
        <v>26980925</v>
      </c>
      <c r="H5944" s="336">
        <v>5039718.4315121062</v>
      </c>
      <c r="I5944" s="336">
        <v>107923.7</v>
      </c>
      <c r="J5944" s="336"/>
      <c r="K5944" s="336"/>
      <c r="L5944" s="337">
        <f t="shared" si="277"/>
        <v>18.678820060884146</v>
      </c>
      <c r="M5944" s="337">
        <f t="shared" si="278"/>
        <v>0.4</v>
      </c>
    </row>
    <row r="5945" spans="1:13">
      <c r="A5945" s="334" t="s">
        <v>779</v>
      </c>
      <c r="B5945" s="334" t="s">
        <v>195</v>
      </c>
      <c r="C5945" s="334" t="s">
        <v>195</v>
      </c>
      <c r="D5945" s="334" t="s">
        <v>1492</v>
      </c>
      <c r="E5945" s="334" t="s">
        <v>1555</v>
      </c>
      <c r="F5945" s="334" t="str">
        <f t="shared" si="279"/>
        <v>Chattogram OWN PNP</v>
      </c>
      <c r="G5945" s="338">
        <v>10773788</v>
      </c>
      <c r="H5945" s="336">
        <v>1871831.5150997718</v>
      </c>
      <c r="I5945" s="336">
        <v>5.8207660913467407E-11</v>
      </c>
      <c r="J5945" s="336"/>
      <c r="K5945" s="336"/>
      <c r="L5945" s="337">
        <f t="shared" si="277"/>
        <v>17.373940484997217</v>
      </c>
      <c r="M5945" s="337">
        <f t="shared" si="278"/>
        <v>5.4027108119695138E-16</v>
      </c>
    </row>
    <row r="5946" spans="1:13">
      <c r="A5946" s="334" t="s">
        <v>780</v>
      </c>
      <c r="B5946" s="334" t="s">
        <v>162</v>
      </c>
      <c r="C5946" s="334" t="s">
        <v>195</v>
      </c>
      <c r="D5946" s="334" t="s">
        <v>1537</v>
      </c>
      <c r="E5946" s="334" t="s">
        <v>1555</v>
      </c>
      <c r="F5946" s="334" t="str">
        <f t="shared" si="279"/>
        <v>Chattogram OWN Non-PNP</v>
      </c>
      <c r="G5946" s="338">
        <v>3152973</v>
      </c>
      <c r="H5946" s="336">
        <v>578166.92975910672</v>
      </c>
      <c r="I5946" s="336">
        <v>12611.892</v>
      </c>
      <c r="J5946" s="336"/>
      <c r="K5946" s="336"/>
      <c r="L5946" s="337">
        <f t="shared" si="277"/>
        <v>18.33719888369189</v>
      </c>
      <c r="M5946" s="337">
        <f t="shared" si="278"/>
        <v>0.4</v>
      </c>
    </row>
    <row r="5947" spans="1:13">
      <c r="A5947" s="334" t="s">
        <v>781</v>
      </c>
      <c r="B5947" s="334" t="s">
        <v>455</v>
      </c>
      <c r="C5947" s="334" t="s">
        <v>195</v>
      </c>
      <c r="D5947" s="334" t="s">
        <v>1492</v>
      </c>
      <c r="E5947" s="334" t="s">
        <v>1555</v>
      </c>
      <c r="F5947" s="334" t="str">
        <f t="shared" si="279"/>
        <v>Chattogram OWN PNP</v>
      </c>
      <c r="G5947" s="338">
        <v>10187475</v>
      </c>
      <c r="H5947" s="336">
        <v>1917122.4375645218</v>
      </c>
      <c r="I5947" s="336">
        <v>40749.9</v>
      </c>
      <c r="J5947" s="336"/>
      <c r="K5947" s="336"/>
      <c r="L5947" s="337">
        <f t="shared" si="277"/>
        <v>18.818425935420915</v>
      </c>
      <c r="M5947" s="337">
        <f t="shared" si="278"/>
        <v>0.4</v>
      </c>
    </row>
    <row r="5948" spans="1:13">
      <c r="A5948" s="334" t="s">
        <v>782</v>
      </c>
      <c r="B5948" s="334" t="s">
        <v>195</v>
      </c>
      <c r="C5948" s="334" t="s">
        <v>195</v>
      </c>
      <c r="D5948" s="334" t="s">
        <v>1492</v>
      </c>
      <c r="E5948" s="334" t="s">
        <v>1555</v>
      </c>
      <c r="F5948" s="334" t="str">
        <f t="shared" si="279"/>
        <v>Chattogram OWN PNP</v>
      </c>
      <c r="G5948" s="338">
        <v>6836911</v>
      </c>
      <c r="H5948" s="336">
        <v>1246604.6196832589</v>
      </c>
      <c r="I5948" s="336">
        <v>27347.644</v>
      </c>
      <c r="J5948" s="336"/>
      <c r="K5948" s="336"/>
      <c r="L5948" s="337">
        <f t="shared" si="277"/>
        <v>18.233448112506643</v>
      </c>
      <c r="M5948" s="337">
        <f t="shared" si="278"/>
        <v>0.4</v>
      </c>
    </row>
    <row r="5949" spans="1:13">
      <c r="A5949" s="334" t="s">
        <v>783</v>
      </c>
      <c r="B5949" s="334" t="s">
        <v>283</v>
      </c>
      <c r="C5949" s="334" t="s">
        <v>195</v>
      </c>
      <c r="D5949" s="334" t="s">
        <v>1537</v>
      </c>
      <c r="E5949" s="334" t="s">
        <v>1555</v>
      </c>
      <c r="F5949" s="334" t="str">
        <f t="shared" si="279"/>
        <v>Chattogram OWN Non-PNP</v>
      </c>
      <c r="G5949" s="338">
        <v>3302712</v>
      </c>
      <c r="H5949" s="336">
        <v>658303.70047572185</v>
      </c>
      <c r="I5949" s="336">
        <v>0</v>
      </c>
      <c r="J5949" s="336"/>
      <c r="K5949" s="336"/>
      <c r="L5949" s="337">
        <f t="shared" si="277"/>
        <v>19.932216326331869</v>
      </c>
      <c r="M5949" s="337">
        <f t="shared" si="278"/>
        <v>0</v>
      </c>
    </row>
    <row r="5950" spans="1:13">
      <c r="A5950" s="334" t="s">
        <v>903</v>
      </c>
      <c r="B5950" s="334" t="s">
        <v>76</v>
      </c>
      <c r="C5950" s="334" t="s">
        <v>195</v>
      </c>
      <c r="D5950" s="334" t="s">
        <v>1537</v>
      </c>
      <c r="E5950" s="334" t="s">
        <v>1555</v>
      </c>
      <c r="F5950" s="334" t="str">
        <f t="shared" si="279"/>
        <v>Chattogram OWN Non-PNP</v>
      </c>
      <c r="G5950" s="338">
        <v>4447090</v>
      </c>
      <c r="H5950" s="336">
        <v>865011.21801105631</v>
      </c>
      <c r="I5950" s="336">
        <v>1230.5702522372594</v>
      </c>
      <c r="J5950" s="336"/>
      <c r="K5950" s="336"/>
      <c r="L5950" s="337">
        <f t="shared" si="277"/>
        <v>19.45117409386939</v>
      </c>
      <c r="M5950" s="337">
        <f t="shared" si="278"/>
        <v>2.7671359298715774E-2</v>
      </c>
    </row>
    <row r="5951" spans="1:13">
      <c r="A5951" s="334" t="s">
        <v>1556</v>
      </c>
      <c r="B5951" s="334" t="s">
        <v>283</v>
      </c>
      <c r="C5951" s="334" t="s">
        <v>195</v>
      </c>
      <c r="D5951" s="334" t="s">
        <v>1492</v>
      </c>
      <c r="E5951" s="334" t="s">
        <v>1555</v>
      </c>
      <c r="F5951" s="334" t="str">
        <f t="shared" si="279"/>
        <v>Chattogram OWN PNP</v>
      </c>
      <c r="G5951" s="338">
        <v>9972074</v>
      </c>
      <c r="H5951" s="336">
        <v>1813245.6548376982</v>
      </c>
      <c r="I5951" s="336">
        <v>39888.296000000002</v>
      </c>
      <c r="J5951" s="336"/>
      <c r="K5951" s="336"/>
      <c r="L5951" s="337">
        <f t="shared" si="277"/>
        <v>18.183235050579231</v>
      </c>
      <c r="M5951" s="337">
        <f t="shared" si="278"/>
        <v>0.4</v>
      </c>
    </row>
    <row r="5952" spans="1:13">
      <c r="A5952" s="334" t="s">
        <v>784</v>
      </c>
      <c r="B5952" s="334" t="s">
        <v>52</v>
      </c>
      <c r="C5952" s="334" t="s">
        <v>52</v>
      </c>
      <c r="D5952" s="334" t="s">
        <v>1492</v>
      </c>
      <c r="E5952" s="334" t="s">
        <v>1555</v>
      </c>
      <c r="F5952" s="334" t="str">
        <f t="shared" si="279"/>
        <v>Dhaka OWN PNP</v>
      </c>
      <c r="G5952" s="338">
        <v>3869356</v>
      </c>
      <c r="H5952" s="336">
        <v>712933.8409983092</v>
      </c>
      <c r="I5952" s="336">
        <v>2.9103830456733704E-11</v>
      </c>
      <c r="J5952" s="336"/>
      <c r="K5952" s="336"/>
      <c r="L5952" s="337">
        <f t="shared" si="277"/>
        <v>18.425129168737879</v>
      </c>
      <c r="M5952" s="337">
        <f t="shared" si="278"/>
        <v>7.5216212870394205E-16</v>
      </c>
    </row>
    <row r="5953" spans="1:13">
      <c r="A5953" s="334" t="s">
        <v>785</v>
      </c>
      <c r="B5953" s="334" t="s">
        <v>52</v>
      </c>
      <c r="C5953" s="334" t="s">
        <v>1557</v>
      </c>
      <c r="D5953" s="334" t="s">
        <v>1492</v>
      </c>
      <c r="E5953" s="334" t="s">
        <v>1555</v>
      </c>
      <c r="F5953" s="334" t="str">
        <f t="shared" si="279"/>
        <v>DhakaGBUD OWN PNP</v>
      </c>
      <c r="G5953" s="338">
        <v>11060457</v>
      </c>
      <c r="H5953" s="336">
        <v>2065442.4581661532</v>
      </c>
      <c r="I5953" s="336">
        <v>44241.828000000001</v>
      </c>
      <c r="J5953" s="336"/>
      <c r="K5953" s="336"/>
      <c r="L5953" s="337">
        <f t="shared" si="277"/>
        <v>18.674114986081978</v>
      </c>
      <c r="M5953" s="337">
        <f t="shared" si="278"/>
        <v>0.4</v>
      </c>
    </row>
    <row r="5954" spans="1:13">
      <c r="A5954" s="334" t="s">
        <v>786</v>
      </c>
      <c r="B5954" s="334" t="s">
        <v>52</v>
      </c>
      <c r="C5954" s="334" t="s">
        <v>52</v>
      </c>
      <c r="D5954" s="334" t="s">
        <v>1492</v>
      </c>
      <c r="E5954" s="334" t="s">
        <v>1555</v>
      </c>
      <c r="F5954" s="334" t="str">
        <f t="shared" si="279"/>
        <v>Dhaka OWN PNP</v>
      </c>
      <c r="G5954" s="338">
        <v>6165424</v>
      </c>
      <c r="H5954" s="336">
        <v>1113048.694574533</v>
      </c>
      <c r="I5954" s="336">
        <v>24661.696</v>
      </c>
      <c r="J5954" s="336"/>
      <c r="K5954" s="336"/>
      <c r="L5954" s="337">
        <f t="shared" si="277"/>
        <v>18.053076229218508</v>
      </c>
      <c r="M5954" s="337">
        <f t="shared" si="278"/>
        <v>0.4</v>
      </c>
    </row>
    <row r="5955" spans="1:13">
      <c r="A5955" s="334" t="s">
        <v>787</v>
      </c>
      <c r="B5955" s="334" t="s">
        <v>52</v>
      </c>
      <c r="C5955" s="334" t="s">
        <v>52</v>
      </c>
      <c r="D5955" s="334" t="s">
        <v>1492</v>
      </c>
      <c r="E5955" s="334" t="s">
        <v>1555</v>
      </c>
      <c r="F5955" s="334" t="str">
        <f t="shared" si="279"/>
        <v>Dhaka OWN PNP</v>
      </c>
      <c r="G5955" s="338">
        <v>15921501</v>
      </c>
      <c r="H5955" s="336">
        <v>2816809.7069355175</v>
      </c>
      <c r="I5955" s="336">
        <v>63686.004000000001</v>
      </c>
      <c r="J5955" s="336"/>
      <c r="K5955" s="336"/>
      <c r="L5955" s="337">
        <f t="shared" ref="L5955:L6018" si="280">(H5955/G5955)*100</f>
        <v>17.691860251966933</v>
      </c>
      <c r="M5955" s="337">
        <f t="shared" ref="M5955:M6018" si="281">(I5955/G5955)*100</f>
        <v>0.4</v>
      </c>
    </row>
    <row r="5956" spans="1:13">
      <c r="A5956" s="334" t="s">
        <v>788</v>
      </c>
      <c r="B5956" s="334" t="s">
        <v>52</v>
      </c>
      <c r="C5956" s="334" t="s">
        <v>1557</v>
      </c>
      <c r="D5956" s="334" t="s">
        <v>1492</v>
      </c>
      <c r="E5956" s="334" t="s">
        <v>1555</v>
      </c>
      <c r="F5956" s="334" t="str">
        <f t="shared" ref="F5956:F6019" si="282">CONCATENATE(C5956," ",E5956," ",D5956)</f>
        <v>DhakaGBUD OWN PNP</v>
      </c>
      <c r="G5956" s="338">
        <v>51615931</v>
      </c>
      <c r="H5956" s="336">
        <v>9568049.1073011756</v>
      </c>
      <c r="I5956" s="336">
        <v>206463.72400000002</v>
      </c>
      <c r="J5956" s="336"/>
      <c r="K5956" s="336"/>
      <c r="L5956" s="337">
        <f t="shared" si="280"/>
        <v>18.537007706595809</v>
      </c>
      <c r="M5956" s="337">
        <f t="shared" si="281"/>
        <v>0.4</v>
      </c>
    </row>
    <row r="5957" spans="1:13">
      <c r="A5957" s="334" t="s">
        <v>789</v>
      </c>
      <c r="B5957" s="334" t="s">
        <v>52</v>
      </c>
      <c r="C5957" s="334" t="s">
        <v>52</v>
      </c>
      <c r="D5957" s="334" t="s">
        <v>1492</v>
      </c>
      <c r="E5957" s="334" t="s">
        <v>1555</v>
      </c>
      <c r="F5957" s="334" t="str">
        <f t="shared" si="282"/>
        <v>Dhaka OWN PNP</v>
      </c>
      <c r="G5957" s="338">
        <v>10258542</v>
      </c>
      <c r="H5957" s="336">
        <v>1834565.3922418698</v>
      </c>
      <c r="I5957" s="336">
        <v>41034.167999999998</v>
      </c>
      <c r="J5957" s="336"/>
      <c r="K5957" s="336"/>
      <c r="L5957" s="337">
        <f t="shared" si="280"/>
        <v>17.883295620779929</v>
      </c>
      <c r="M5957" s="337">
        <f t="shared" si="281"/>
        <v>0.4</v>
      </c>
    </row>
    <row r="5958" spans="1:13">
      <c r="A5958" s="334" t="s">
        <v>790</v>
      </c>
      <c r="B5958" s="334" t="s">
        <v>103</v>
      </c>
      <c r="C5958" s="334" t="s">
        <v>52</v>
      </c>
      <c r="D5958" s="334" t="s">
        <v>1492</v>
      </c>
      <c r="E5958" s="334" t="s">
        <v>1555</v>
      </c>
      <c r="F5958" s="334" t="str">
        <f t="shared" si="282"/>
        <v>Dhaka OWN PNP</v>
      </c>
      <c r="G5958" s="338">
        <v>11528959</v>
      </c>
      <c r="H5958" s="336">
        <v>2112074.7803166355</v>
      </c>
      <c r="I5958" s="336">
        <v>46115.836000000003</v>
      </c>
      <c r="J5958" s="336"/>
      <c r="K5958" s="336"/>
      <c r="L5958" s="337">
        <f t="shared" si="280"/>
        <v>18.31973537521155</v>
      </c>
      <c r="M5958" s="337">
        <f t="shared" si="281"/>
        <v>0.4</v>
      </c>
    </row>
    <row r="5959" spans="1:13">
      <c r="A5959" s="334" t="s">
        <v>791</v>
      </c>
      <c r="B5959" s="334" t="s">
        <v>52</v>
      </c>
      <c r="C5959" s="334" t="s">
        <v>1557</v>
      </c>
      <c r="D5959" s="334" t="s">
        <v>1492</v>
      </c>
      <c r="E5959" s="334" t="s">
        <v>1555</v>
      </c>
      <c r="F5959" s="334" t="str">
        <f t="shared" si="282"/>
        <v>DhakaGBUD OWN PNP</v>
      </c>
      <c r="G5959" s="338">
        <v>35777858</v>
      </c>
      <c r="H5959" s="336">
        <v>6652619.0944888629</v>
      </c>
      <c r="I5959" s="336">
        <v>215161.11901344243</v>
      </c>
      <c r="J5959" s="336"/>
      <c r="K5959" s="336"/>
      <c r="L5959" s="337">
        <f t="shared" si="280"/>
        <v>18.59423527950964</v>
      </c>
      <c r="M5959" s="337">
        <f t="shared" si="281"/>
        <v>0.60138066122751799</v>
      </c>
    </row>
    <row r="5960" spans="1:13">
      <c r="A5960" s="334" t="s">
        <v>792</v>
      </c>
      <c r="B5960" s="334" t="s">
        <v>52</v>
      </c>
      <c r="C5960" s="334" t="s">
        <v>52</v>
      </c>
      <c r="D5960" s="334" t="s">
        <v>1492</v>
      </c>
      <c r="E5960" s="334" t="s">
        <v>1555</v>
      </c>
      <c r="F5960" s="334" t="str">
        <f t="shared" si="282"/>
        <v>Dhaka OWN PNP</v>
      </c>
      <c r="G5960" s="338">
        <v>8373475</v>
      </c>
      <c r="H5960" s="336">
        <v>1426369.031818911</v>
      </c>
      <c r="I5960" s="336">
        <v>33493.9</v>
      </c>
      <c r="J5960" s="336"/>
      <c r="K5960" s="336"/>
      <c r="L5960" s="337">
        <f t="shared" si="280"/>
        <v>17.034373803216837</v>
      </c>
      <c r="M5960" s="337">
        <f t="shared" si="281"/>
        <v>0.4</v>
      </c>
    </row>
    <row r="5961" spans="1:13">
      <c r="A5961" s="334" t="s">
        <v>793</v>
      </c>
      <c r="B5961" s="334" t="s">
        <v>52</v>
      </c>
      <c r="C5961" s="334" t="s">
        <v>52</v>
      </c>
      <c r="D5961" s="334" t="s">
        <v>1492</v>
      </c>
      <c r="E5961" s="334" t="s">
        <v>1555</v>
      </c>
      <c r="F5961" s="334" t="str">
        <f t="shared" si="282"/>
        <v>Dhaka OWN PNP</v>
      </c>
      <c r="G5961" s="338">
        <v>6465027</v>
      </c>
      <c r="H5961" s="336">
        <v>1198581.2451434641</v>
      </c>
      <c r="I5961" s="336">
        <v>0</v>
      </c>
      <c r="J5961" s="336"/>
      <c r="K5961" s="336"/>
      <c r="L5961" s="337">
        <f t="shared" si="280"/>
        <v>18.539462327743784</v>
      </c>
      <c r="M5961" s="337">
        <f t="shared" si="281"/>
        <v>0</v>
      </c>
    </row>
    <row r="5962" spans="1:13">
      <c r="A5962" s="334" t="s">
        <v>794</v>
      </c>
      <c r="B5962" s="334" t="s">
        <v>52</v>
      </c>
      <c r="C5962" s="334" t="s">
        <v>52</v>
      </c>
      <c r="D5962" s="334" t="s">
        <v>1492</v>
      </c>
      <c r="E5962" s="334" t="s">
        <v>1555</v>
      </c>
      <c r="F5962" s="334" t="str">
        <f t="shared" si="282"/>
        <v>Dhaka OWN PNP</v>
      </c>
      <c r="G5962" s="338">
        <v>20812663</v>
      </c>
      <c r="H5962" s="336">
        <v>3894105.6800561934</v>
      </c>
      <c r="I5962" s="336">
        <v>0</v>
      </c>
      <c r="J5962" s="336"/>
      <c r="K5962" s="336"/>
      <c r="L5962" s="337">
        <f t="shared" si="280"/>
        <v>18.710271146254534</v>
      </c>
      <c r="M5962" s="337">
        <f t="shared" si="281"/>
        <v>0</v>
      </c>
    </row>
    <row r="5963" spans="1:13">
      <c r="A5963" s="334" t="s">
        <v>795</v>
      </c>
      <c r="B5963" s="334" t="s">
        <v>52</v>
      </c>
      <c r="C5963" s="334" t="s">
        <v>1557</v>
      </c>
      <c r="D5963" s="334" t="s">
        <v>1492</v>
      </c>
      <c r="E5963" s="334" t="s">
        <v>1555</v>
      </c>
      <c r="F5963" s="334" t="str">
        <f t="shared" si="282"/>
        <v>DhakaGBUD OWN PNP</v>
      </c>
      <c r="G5963" s="338">
        <v>21389669</v>
      </c>
      <c r="H5963" s="336">
        <v>4028330.5888689579</v>
      </c>
      <c r="I5963" s="336">
        <v>566688.65962009388</v>
      </c>
      <c r="J5963" s="336"/>
      <c r="K5963" s="336"/>
      <c r="L5963" s="337">
        <f t="shared" si="280"/>
        <v>18.833066509205722</v>
      </c>
      <c r="M5963" s="337">
        <f t="shared" si="281"/>
        <v>2.6493568442788615</v>
      </c>
    </row>
    <row r="5964" spans="1:13">
      <c r="A5964" s="334" t="s">
        <v>796</v>
      </c>
      <c r="B5964" s="334" t="s">
        <v>52</v>
      </c>
      <c r="C5964" s="334" t="s">
        <v>1557</v>
      </c>
      <c r="D5964" s="334" t="s">
        <v>1492</v>
      </c>
      <c r="E5964" s="334" t="s">
        <v>1555</v>
      </c>
      <c r="F5964" s="334" t="str">
        <f t="shared" si="282"/>
        <v>DhakaGBUD OWN PNP</v>
      </c>
      <c r="G5964" s="338">
        <v>10307397</v>
      </c>
      <c r="H5964" s="336">
        <v>1784280.3118605008</v>
      </c>
      <c r="I5964" s="336">
        <v>11742.299761734903</v>
      </c>
      <c r="J5964" s="336"/>
      <c r="K5964" s="336"/>
      <c r="L5964" s="337">
        <f t="shared" si="280"/>
        <v>17.310678067998165</v>
      </c>
      <c r="M5964" s="337">
        <f t="shared" si="281"/>
        <v>0.11392109726378932</v>
      </c>
    </row>
    <row r="5965" spans="1:13">
      <c r="A5965" s="334" t="s">
        <v>797</v>
      </c>
      <c r="B5965" s="334" t="s">
        <v>52</v>
      </c>
      <c r="C5965" s="334" t="s">
        <v>52</v>
      </c>
      <c r="D5965" s="334" t="s">
        <v>1492</v>
      </c>
      <c r="E5965" s="334" t="s">
        <v>1555</v>
      </c>
      <c r="F5965" s="334" t="str">
        <f t="shared" si="282"/>
        <v>Dhaka OWN PNP</v>
      </c>
      <c r="G5965" s="338">
        <v>6170206</v>
      </c>
      <c r="H5965" s="336">
        <v>1067158.9664661749</v>
      </c>
      <c r="I5965" s="336">
        <v>24680.824000000001</v>
      </c>
      <c r="J5965" s="336"/>
      <c r="K5965" s="336"/>
      <c r="L5965" s="337">
        <f t="shared" si="280"/>
        <v>17.295353939012326</v>
      </c>
      <c r="M5965" s="337">
        <f t="shared" si="281"/>
        <v>0.4</v>
      </c>
    </row>
    <row r="5966" spans="1:13">
      <c r="A5966" s="334" t="s">
        <v>798</v>
      </c>
      <c r="B5966" s="334" t="s">
        <v>52</v>
      </c>
      <c r="C5966" s="334" t="s">
        <v>1557</v>
      </c>
      <c r="D5966" s="334" t="s">
        <v>1492</v>
      </c>
      <c r="E5966" s="334" t="s">
        <v>1555</v>
      </c>
      <c r="F5966" s="334" t="str">
        <f t="shared" si="282"/>
        <v>DhakaGBUD OWN PNP</v>
      </c>
      <c r="G5966" s="338">
        <v>16488456</v>
      </c>
      <c r="H5966" s="336">
        <v>3113399.7547581829</v>
      </c>
      <c r="I5966" s="336">
        <v>65953.824000000008</v>
      </c>
      <c r="J5966" s="336"/>
      <c r="K5966" s="336"/>
      <c r="L5966" s="337">
        <f t="shared" si="280"/>
        <v>18.882300166602516</v>
      </c>
      <c r="M5966" s="337">
        <f t="shared" si="281"/>
        <v>0.4</v>
      </c>
    </row>
    <row r="5967" spans="1:13">
      <c r="A5967" s="334" t="s">
        <v>799</v>
      </c>
      <c r="B5967" s="334" t="s">
        <v>52</v>
      </c>
      <c r="C5967" s="334" t="s">
        <v>52</v>
      </c>
      <c r="D5967" s="334" t="s">
        <v>1492</v>
      </c>
      <c r="E5967" s="334" t="s">
        <v>1555</v>
      </c>
      <c r="F5967" s="334" t="str">
        <f t="shared" si="282"/>
        <v>Dhaka OWN PNP</v>
      </c>
      <c r="G5967" s="338">
        <v>7356544</v>
      </c>
      <c r="H5967" s="336">
        <v>1285395.9407090733</v>
      </c>
      <c r="I5967" s="336">
        <v>0</v>
      </c>
      <c r="J5967" s="336"/>
      <c r="K5967" s="336"/>
      <c r="L5967" s="337">
        <f t="shared" si="280"/>
        <v>17.472823389747596</v>
      </c>
      <c r="M5967" s="337">
        <f t="shared" si="281"/>
        <v>0</v>
      </c>
    </row>
    <row r="5968" spans="1:13">
      <c r="A5968" s="334" t="s">
        <v>800</v>
      </c>
      <c r="B5968" s="334" t="s">
        <v>52</v>
      </c>
      <c r="C5968" s="334" t="s">
        <v>52</v>
      </c>
      <c r="D5968" s="334" t="s">
        <v>1537</v>
      </c>
      <c r="E5968" s="334" t="s">
        <v>1555</v>
      </c>
      <c r="F5968" s="334" t="str">
        <f t="shared" si="282"/>
        <v>Dhaka OWN Non-PNP</v>
      </c>
      <c r="G5968" s="338">
        <v>2707927</v>
      </c>
      <c r="H5968" s="336">
        <v>495280.20727068046</v>
      </c>
      <c r="I5968" s="336">
        <v>10831.708000000001</v>
      </c>
      <c r="J5968" s="336"/>
      <c r="K5968" s="336"/>
      <c r="L5968" s="337">
        <f t="shared" si="280"/>
        <v>18.290013256290898</v>
      </c>
      <c r="M5968" s="337">
        <f t="shared" si="281"/>
        <v>0.4</v>
      </c>
    </row>
    <row r="5969" spans="1:13">
      <c r="A5969" s="334" t="s">
        <v>801</v>
      </c>
      <c r="B5969" s="334" t="s">
        <v>52</v>
      </c>
      <c r="C5969" s="334" t="s">
        <v>52</v>
      </c>
      <c r="D5969" s="334" t="s">
        <v>1492</v>
      </c>
      <c r="E5969" s="334" t="s">
        <v>1555</v>
      </c>
      <c r="F5969" s="334" t="str">
        <f t="shared" si="282"/>
        <v>Dhaka OWN PNP</v>
      </c>
      <c r="G5969" s="338">
        <v>13776334</v>
      </c>
      <c r="H5969" s="336">
        <v>2325543.2751633273</v>
      </c>
      <c r="I5969" s="336">
        <v>55105.336000000003</v>
      </c>
      <c r="J5969" s="336"/>
      <c r="K5969" s="336"/>
      <c r="L5969" s="337">
        <f t="shared" si="280"/>
        <v>16.880712061447749</v>
      </c>
      <c r="M5969" s="337">
        <f t="shared" si="281"/>
        <v>0.4</v>
      </c>
    </row>
    <row r="5970" spans="1:13">
      <c r="A5970" s="334" t="s">
        <v>802</v>
      </c>
      <c r="B5970" s="334" t="s">
        <v>52</v>
      </c>
      <c r="C5970" s="334" t="s">
        <v>1557</v>
      </c>
      <c r="D5970" s="334" t="s">
        <v>1492</v>
      </c>
      <c r="E5970" s="334" t="s">
        <v>1555</v>
      </c>
      <c r="F5970" s="334" t="str">
        <f t="shared" si="282"/>
        <v>DhakaGBUD OWN PNP</v>
      </c>
      <c r="G5970" s="338">
        <v>8478688</v>
      </c>
      <c r="H5970" s="336">
        <v>1406464.5368675524</v>
      </c>
      <c r="I5970" s="336">
        <v>33914.752</v>
      </c>
      <c r="J5970" s="336"/>
      <c r="K5970" s="336"/>
      <c r="L5970" s="337">
        <f t="shared" si="280"/>
        <v>16.588233189705203</v>
      </c>
      <c r="M5970" s="337">
        <f t="shared" si="281"/>
        <v>0.4</v>
      </c>
    </row>
    <row r="5971" spans="1:13">
      <c r="A5971" s="334" t="s">
        <v>803</v>
      </c>
      <c r="B5971" s="334" t="s">
        <v>52</v>
      </c>
      <c r="C5971" s="334" t="s">
        <v>52</v>
      </c>
      <c r="D5971" s="334" t="s">
        <v>1492</v>
      </c>
      <c r="E5971" s="334" t="s">
        <v>1555</v>
      </c>
      <c r="F5971" s="334" t="str">
        <f t="shared" si="282"/>
        <v>Dhaka OWN PNP</v>
      </c>
      <c r="G5971" s="338">
        <v>10082495</v>
      </c>
      <c r="H5971" s="336">
        <v>1825672.788084321</v>
      </c>
      <c r="I5971" s="336">
        <v>40329.980000000003</v>
      </c>
      <c r="J5971" s="336"/>
      <c r="K5971" s="336"/>
      <c r="L5971" s="337">
        <f t="shared" si="280"/>
        <v>18.107351286406004</v>
      </c>
      <c r="M5971" s="337">
        <f t="shared" si="281"/>
        <v>0.4</v>
      </c>
    </row>
    <row r="5972" spans="1:13">
      <c r="A5972" s="334" t="s">
        <v>804</v>
      </c>
      <c r="B5972" s="334" t="s">
        <v>52</v>
      </c>
      <c r="C5972" s="334" t="s">
        <v>52</v>
      </c>
      <c r="D5972" s="334" t="s">
        <v>1492</v>
      </c>
      <c r="E5972" s="334" t="s">
        <v>1555</v>
      </c>
      <c r="F5972" s="334" t="str">
        <f t="shared" si="282"/>
        <v>Dhaka OWN PNP</v>
      </c>
      <c r="G5972" s="338">
        <v>18735371</v>
      </c>
      <c r="H5972" s="336">
        <v>3471376.8226415082</v>
      </c>
      <c r="I5972" s="336">
        <v>0</v>
      </c>
      <c r="J5972" s="336"/>
      <c r="K5972" s="336"/>
      <c r="L5972" s="337">
        <f t="shared" si="280"/>
        <v>18.528465876878062</v>
      </c>
      <c r="M5972" s="337">
        <f t="shared" si="281"/>
        <v>0</v>
      </c>
    </row>
    <row r="5973" spans="1:13">
      <c r="A5973" s="334" t="s">
        <v>805</v>
      </c>
      <c r="B5973" s="334" t="s">
        <v>52</v>
      </c>
      <c r="C5973" s="334" t="s">
        <v>52</v>
      </c>
      <c r="D5973" s="334" t="s">
        <v>1492</v>
      </c>
      <c r="E5973" s="334" t="s">
        <v>1555</v>
      </c>
      <c r="F5973" s="334" t="str">
        <f t="shared" si="282"/>
        <v>Dhaka OWN PNP</v>
      </c>
      <c r="G5973" s="338">
        <v>20530724</v>
      </c>
      <c r="H5973" s="336">
        <v>3738068.0841581086</v>
      </c>
      <c r="I5973" s="336">
        <v>82122.896000000008</v>
      </c>
      <c r="J5973" s="336"/>
      <c r="K5973" s="336"/>
      <c r="L5973" s="337">
        <f t="shared" si="280"/>
        <v>18.20719076520686</v>
      </c>
      <c r="M5973" s="337">
        <f t="shared" si="281"/>
        <v>0.4</v>
      </c>
    </row>
    <row r="5974" spans="1:13">
      <c r="A5974" s="334" t="s">
        <v>806</v>
      </c>
      <c r="B5974" s="334" t="s">
        <v>52</v>
      </c>
      <c r="C5974" s="334" t="s">
        <v>52</v>
      </c>
      <c r="D5974" s="334" t="s">
        <v>1537</v>
      </c>
      <c r="E5974" s="334" t="s">
        <v>1555</v>
      </c>
      <c r="F5974" s="334" t="str">
        <f t="shared" si="282"/>
        <v>Dhaka OWN Non-PNP</v>
      </c>
      <c r="G5974" s="338">
        <v>3378066</v>
      </c>
      <c r="H5974" s="336">
        <v>567984.41682532441</v>
      </c>
      <c r="I5974" s="336">
        <v>13512.264000000001</v>
      </c>
      <c r="J5974" s="336"/>
      <c r="K5974" s="336"/>
      <c r="L5974" s="337">
        <f t="shared" si="280"/>
        <v>16.813893417870592</v>
      </c>
      <c r="M5974" s="337">
        <f t="shared" si="281"/>
        <v>0.4</v>
      </c>
    </row>
    <row r="5975" spans="1:13">
      <c r="A5975" s="334" t="s">
        <v>807</v>
      </c>
      <c r="B5975" s="334" t="s">
        <v>52</v>
      </c>
      <c r="C5975" s="334" t="s">
        <v>52</v>
      </c>
      <c r="D5975" s="334" t="s">
        <v>1492</v>
      </c>
      <c r="E5975" s="334" t="s">
        <v>1555</v>
      </c>
      <c r="F5975" s="334" t="str">
        <f t="shared" si="282"/>
        <v>Dhaka OWN PNP</v>
      </c>
      <c r="G5975" s="338">
        <v>12308194</v>
      </c>
      <c r="H5975" s="336">
        <v>2294758.2090970031</v>
      </c>
      <c r="I5975" s="336">
        <v>5.8207660913467407E-11</v>
      </c>
      <c r="J5975" s="336"/>
      <c r="K5975" s="336"/>
      <c r="L5975" s="337">
        <f t="shared" si="280"/>
        <v>18.644150466729752</v>
      </c>
      <c r="M5975" s="337">
        <f t="shared" si="281"/>
        <v>4.7291796760326827E-16</v>
      </c>
    </row>
    <row r="5976" spans="1:13">
      <c r="A5976" s="334" t="s">
        <v>808</v>
      </c>
      <c r="B5976" s="334" t="s">
        <v>52</v>
      </c>
      <c r="C5976" s="334" t="s">
        <v>52</v>
      </c>
      <c r="D5976" s="334" t="s">
        <v>1492</v>
      </c>
      <c r="E5976" s="334" t="s">
        <v>1555</v>
      </c>
      <c r="F5976" s="334" t="str">
        <f t="shared" si="282"/>
        <v>Dhaka OWN PNP</v>
      </c>
      <c r="G5976" s="338">
        <v>11251004</v>
      </c>
      <c r="H5976" s="336">
        <v>1950874.0699917525</v>
      </c>
      <c r="I5976" s="336">
        <v>45004.016000000003</v>
      </c>
      <c r="J5976" s="336"/>
      <c r="K5976" s="336"/>
      <c r="L5976" s="337">
        <f t="shared" si="280"/>
        <v>17.33955538538385</v>
      </c>
      <c r="M5976" s="337">
        <f t="shared" si="281"/>
        <v>0.4</v>
      </c>
    </row>
    <row r="5977" spans="1:13">
      <c r="A5977" s="334" t="s">
        <v>809</v>
      </c>
      <c r="B5977" s="334" t="s">
        <v>52</v>
      </c>
      <c r="C5977" s="334" t="s">
        <v>1557</v>
      </c>
      <c r="D5977" s="334" t="s">
        <v>1492</v>
      </c>
      <c r="E5977" s="334" t="s">
        <v>1555</v>
      </c>
      <c r="F5977" s="334" t="str">
        <f t="shared" si="282"/>
        <v>DhakaGBUD OWN PNP</v>
      </c>
      <c r="G5977" s="338">
        <v>41691658</v>
      </c>
      <c r="H5977" s="336">
        <v>7837812.627123015</v>
      </c>
      <c r="I5977" s="336">
        <v>225691.9845315495</v>
      </c>
      <c r="J5977" s="336"/>
      <c r="K5977" s="336"/>
      <c r="L5977" s="337">
        <f t="shared" si="280"/>
        <v>18.799474530667538</v>
      </c>
      <c r="M5977" s="337">
        <f t="shared" si="281"/>
        <v>0.54133607382932458</v>
      </c>
    </row>
    <row r="5978" spans="1:13">
      <c r="A5978" s="334" t="s">
        <v>810</v>
      </c>
      <c r="B5978" s="334" t="s">
        <v>52</v>
      </c>
      <c r="C5978" s="334" t="s">
        <v>52</v>
      </c>
      <c r="D5978" s="334" t="s">
        <v>1492</v>
      </c>
      <c r="E5978" s="334" t="s">
        <v>1555</v>
      </c>
      <c r="F5978" s="334" t="str">
        <f t="shared" si="282"/>
        <v>Dhaka OWN PNP</v>
      </c>
      <c r="G5978" s="338">
        <v>12907069</v>
      </c>
      <c r="H5978" s="336">
        <v>2356055.5280681681</v>
      </c>
      <c r="I5978" s="336">
        <v>51628.275999999998</v>
      </c>
      <c r="J5978" s="336"/>
      <c r="K5978" s="336"/>
      <c r="L5978" s="337">
        <f t="shared" si="280"/>
        <v>18.253993436218309</v>
      </c>
      <c r="M5978" s="337">
        <f t="shared" si="281"/>
        <v>0.4</v>
      </c>
    </row>
    <row r="5979" spans="1:13">
      <c r="A5979" s="334" t="s">
        <v>811</v>
      </c>
      <c r="B5979" s="334" t="s">
        <v>52</v>
      </c>
      <c r="C5979" s="334" t="s">
        <v>52</v>
      </c>
      <c r="D5979" s="334" t="s">
        <v>1492</v>
      </c>
      <c r="E5979" s="334" t="s">
        <v>1555</v>
      </c>
      <c r="F5979" s="334" t="str">
        <f t="shared" si="282"/>
        <v>Dhaka OWN PNP</v>
      </c>
      <c r="G5979" s="338">
        <v>10594755</v>
      </c>
      <c r="H5979" s="336">
        <v>1766992.2814753919</v>
      </c>
      <c r="I5979" s="336">
        <v>134545.08546825149</v>
      </c>
      <c r="J5979" s="336"/>
      <c r="K5979" s="336"/>
      <c r="L5979" s="337">
        <f t="shared" si="280"/>
        <v>16.677990963220875</v>
      </c>
      <c r="M5979" s="337">
        <f t="shared" si="281"/>
        <v>1.2699216307338064</v>
      </c>
    </row>
    <row r="5980" spans="1:13">
      <c r="A5980" s="334" t="s">
        <v>812</v>
      </c>
      <c r="B5980" s="334" t="s">
        <v>52</v>
      </c>
      <c r="C5980" s="334" t="s">
        <v>1557</v>
      </c>
      <c r="D5980" s="334" t="s">
        <v>1492</v>
      </c>
      <c r="E5980" s="334" t="s">
        <v>1555</v>
      </c>
      <c r="F5980" s="334" t="str">
        <f t="shared" si="282"/>
        <v>DhakaGBUD OWN PNP</v>
      </c>
      <c r="G5980" s="338">
        <v>21596147</v>
      </c>
      <c r="H5980" s="336">
        <v>4029879.6585675147</v>
      </c>
      <c r="I5980" s="336">
        <v>118000.93802378963</v>
      </c>
      <c r="J5980" s="336"/>
      <c r="K5980" s="336"/>
      <c r="L5980" s="337">
        <f t="shared" si="280"/>
        <v>18.66017886694101</v>
      </c>
      <c r="M5980" s="337">
        <f t="shared" si="281"/>
        <v>0.54639810529067812</v>
      </c>
    </row>
    <row r="5981" spans="1:13">
      <c r="A5981" s="334" t="s">
        <v>813</v>
      </c>
      <c r="B5981" s="334" t="s">
        <v>52</v>
      </c>
      <c r="C5981" s="334" t="s">
        <v>1557</v>
      </c>
      <c r="D5981" s="334" t="s">
        <v>1492</v>
      </c>
      <c r="E5981" s="334" t="s">
        <v>1555</v>
      </c>
      <c r="F5981" s="334" t="str">
        <f t="shared" si="282"/>
        <v>DhakaGBUD OWN PNP</v>
      </c>
      <c r="G5981" s="338">
        <v>56545089</v>
      </c>
      <c r="H5981" s="336">
        <v>11297908.078764344</v>
      </c>
      <c r="I5981" s="336">
        <v>3.4924596548080444E-10</v>
      </c>
      <c r="J5981" s="336"/>
      <c r="K5981" s="336"/>
      <c r="L5981" s="337">
        <f t="shared" si="280"/>
        <v>19.980352456009655</v>
      </c>
      <c r="M5981" s="337">
        <f t="shared" si="281"/>
        <v>6.1764155235621692E-16</v>
      </c>
    </row>
    <row r="5982" spans="1:13">
      <c r="A5982" s="334" t="s">
        <v>814</v>
      </c>
      <c r="B5982" s="334" t="s">
        <v>52</v>
      </c>
      <c r="C5982" s="334" t="s">
        <v>52</v>
      </c>
      <c r="D5982" s="334" t="s">
        <v>1492</v>
      </c>
      <c r="E5982" s="334" t="s">
        <v>1555</v>
      </c>
      <c r="F5982" s="334" t="str">
        <f t="shared" si="282"/>
        <v>Dhaka OWN PNP</v>
      </c>
      <c r="G5982" s="338">
        <v>18091540</v>
      </c>
      <c r="H5982" s="336">
        <v>3379388.2040066929</v>
      </c>
      <c r="I5982" s="336">
        <v>72366.16</v>
      </c>
      <c r="J5982" s="336"/>
      <c r="K5982" s="336"/>
      <c r="L5982" s="337">
        <f t="shared" si="280"/>
        <v>18.679383866750388</v>
      </c>
      <c r="M5982" s="337">
        <f t="shared" si="281"/>
        <v>0.4</v>
      </c>
    </row>
    <row r="5983" spans="1:13">
      <c r="A5983" s="334" t="s">
        <v>815</v>
      </c>
      <c r="B5983" s="334" t="s">
        <v>52</v>
      </c>
      <c r="C5983" s="334" t="s">
        <v>1557</v>
      </c>
      <c r="D5983" s="334" t="s">
        <v>1492</v>
      </c>
      <c r="E5983" s="334" t="s">
        <v>1555</v>
      </c>
      <c r="F5983" s="334" t="str">
        <f t="shared" si="282"/>
        <v>DhakaGBUD OWN PNP</v>
      </c>
      <c r="G5983" s="338">
        <v>13262068</v>
      </c>
      <c r="H5983" s="336">
        <v>2571638.3549046214</v>
      </c>
      <c r="I5983" s="336">
        <v>0</v>
      </c>
      <c r="J5983" s="336"/>
      <c r="K5983" s="336"/>
      <c r="L5983" s="337">
        <f t="shared" si="280"/>
        <v>19.39093024485036</v>
      </c>
      <c r="M5983" s="337">
        <f t="shared" si="281"/>
        <v>0</v>
      </c>
    </row>
    <row r="5984" spans="1:13">
      <c r="A5984" s="334" t="s">
        <v>816</v>
      </c>
      <c r="B5984" s="334" t="s">
        <v>52</v>
      </c>
      <c r="C5984" s="334" t="s">
        <v>52</v>
      </c>
      <c r="D5984" s="334" t="s">
        <v>1492</v>
      </c>
      <c r="E5984" s="334" t="s">
        <v>1555</v>
      </c>
      <c r="F5984" s="334" t="str">
        <f t="shared" si="282"/>
        <v>Dhaka OWN PNP</v>
      </c>
      <c r="G5984" s="338">
        <v>8406540</v>
      </c>
      <c r="H5984" s="336">
        <v>1466063.4313333659</v>
      </c>
      <c r="I5984" s="336">
        <v>33626.160000000003</v>
      </c>
      <c r="J5984" s="336"/>
      <c r="K5984" s="336"/>
      <c r="L5984" s="337">
        <f t="shared" si="280"/>
        <v>17.439558145602899</v>
      </c>
      <c r="M5984" s="337">
        <f t="shared" si="281"/>
        <v>0.4</v>
      </c>
    </row>
    <row r="5985" spans="1:13">
      <c r="A5985" s="334" t="s">
        <v>817</v>
      </c>
      <c r="B5985" s="334" t="s">
        <v>52</v>
      </c>
      <c r="C5985" s="334" t="s">
        <v>52</v>
      </c>
      <c r="D5985" s="334" t="s">
        <v>1537</v>
      </c>
      <c r="E5985" s="334" t="s">
        <v>1555</v>
      </c>
      <c r="F5985" s="334" t="str">
        <f t="shared" si="282"/>
        <v>Dhaka OWN Non-PNP</v>
      </c>
      <c r="G5985" s="338">
        <v>2115118</v>
      </c>
      <c r="H5985" s="336">
        <v>363235.36932630657</v>
      </c>
      <c r="I5985" s="336">
        <v>8460.4719999999998</v>
      </c>
      <c r="J5985" s="336"/>
      <c r="K5985" s="336"/>
      <c r="L5985" s="337">
        <f t="shared" si="280"/>
        <v>17.173291009121314</v>
      </c>
      <c r="M5985" s="337">
        <f t="shared" si="281"/>
        <v>0.4</v>
      </c>
    </row>
    <row r="5986" spans="1:13">
      <c r="A5986" s="334" t="s">
        <v>818</v>
      </c>
      <c r="B5986" s="334" t="s">
        <v>52</v>
      </c>
      <c r="C5986" s="334" t="s">
        <v>52</v>
      </c>
      <c r="D5986" s="334" t="s">
        <v>1492</v>
      </c>
      <c r="E5986" s="334" t="s">
        <v>1555</v>
      </c>
      <c r="F5986" s="334" t="str">
        <f t="shared" si="282"/>
        <v>Dhaka OWN PNP</v>
      </c>
      <c r="G5986" s="338">
        <v>8419625</v>
      </c>
      <c r="H5986" s="336">
        <v>1497956.4606515991</v>
      </c>
      <c r="I5986" s="336">
        <v>33678.5</v>
      </c>
      <c r="J5986" s="336"/>
      <c r="K5986" s="336"/>
      <c r="L5986" s="337">
        <f t="shared" si="280"/>
        <v>17.791249142944004</v>
      </c>
      <c r="M5986" s="337">
        <f t="shared" si="281"/>
        <v>0.4</v>
      </c>
    </row>
    <row r="5987" spans="1:13">
      <c r="A5987" s="334" t="s">
        <v>819</v>
      </c>
      <c r="B5987" s="334" t="s">
        <v>52</v>
      </c>
      <c r="C5987" s="334" t="s">
        <v>52</v>
      </c>
      <c r="D5987" s="334" t="s">
        <v>1492</v>
      </c>
      <c r="E5987" s="334" t="s">
        <v>1555</v>
      </c>
      <c r="F5987" s="334" t="str">
        <f t="shared" si="282"/>
        <v>Dhaka OWN PNP</v>
      </c>
      <c r="G5987" s="338">
        <v>11302988</v>
      </c>
      <c r="H5987" s="336">
        <v>1916949.9675621958</v>
      </c>
      <c r="I5987" s="336">
        <v>45211.951999999997</v>
      </c>
      <c r="J5987" s="336"/>
      <c r="K5987" s="336"/>
      <c r="L5987" s="337">
        <f t="shared" si="280"/>
        <v>16.959674446811725</v>
      </c>
      <c r="M5987" s="337">
        <f t="shared" si="281"/>
        <v>0.4</v>
      </c>
    </row>
    <row r="5988" spans="1:13">
      <c r="A5988" s="334" t="s">
        <v>820</v>
      </c>
      <c r="B5988" s="334" t="s">
        <v>52</v>
      </c>
      <c r="C5988" s="334" t="s">
        <v>52</v>
      </c>
      <c r="D5988" s="334" t="s">
        <v>1492</v>
      </c>
      <c r="E5988" s="334" t="s">
        <v>1555</v>
      </c>
      <c r="F5988" s="334" t="str">
        <f t="shared" si="282"/>
        <v>Dhaka OWN PNP</v>
      </c>
      <c r="G5988" s="338">
        <v>13726986</v>
      </c>
      <c r="H5988" s="336">
        <v>2393285.2997822193</v>
      </c>
      <c r="I5988" s="336">
        <v>54907.944000000003</v>
      </c>
      <c r="J5988" s="336"/>
      <c r="K5988" s="336"/>
      <c r="L5988" s="337">
        <f t="shared" si="280"/>
        <v>17.434892843791197</v>
      </c>
      <c r="M5988" s="337">
        <f t="shared" si="281"/>
        <v>0.4</v>
      </c>
    </row>
    <row r="5989" spans="1:13">
      <c r="A5989" s="334" t="s">
        <v>821</v>
      </c>
      <c r="B5989" s="334" t="s">
        <v>52</v>
      </c>
      <c r="C5989" s="334" t="s">
        <v>52</v>
      </c>
      <c r="D5989" s="334" t="s">
        <v>1492</v>
      </c>
      <c r="E5989" s="334" t="s">
        <v>1555</v>
      </c>
      <c r="F5989" s="334" t="str">
        <f t="shared" si="282"/>
        <v>Dhaka OWN PNP</v>
      </c>
      <c r="G5989" s="338">
        <v>16263003</v>
      </c>
      <c r="H5989" s="336">
        <v>2979921.649908009</v>
      </c>
      <c r="I5989" s="336">
        <v>65052.012000000002</v>
      </c>
      <c r="J5989" s="336"/>
      <c r="K5989" s="336"/>
      <c r="L5989" s="337">
        <f t="shared" si="280"/>
        <v>18.323317347405084</v>
      </c>
      <c r="M5989" s="337">
        <f t="shared" si="281"/>
        <v>0.4</v>
      </c>
    </row>
    <row r="5990" spans="1:13">
      <c r="A5990" s="334" t="s">
        <v>822</v>
      </c>
      <c r="B5990" s="334" t="s">
        <v>52</v>
      </c>
      <c r="C5990" s="334" t="s">
        <v>1557</v>
      </c>
      <c r="D5990" s="334" t="s">
        <v>1492</v>
      </c>
      <c r="E5990" s="334" t="s">
        <v>1555</v>
      </c>
      <c r="F5990" s="334" t="str">
        <f t="shared" si="282"/>
        <v>DhakaGBUD OWN PNP</v>
      </c>
      <c r="G5990" s="338">
        <v>6414931</v>
      </c>
      <c r="H5990" s="336">
        <v>1148796.2074786026</v>
      </c>
      <c r="I5990" s="336">
        <v>25659.724000000002</v>
      </c>
      <c r="J5990" s="336"/>
      <c r="K5990" s="336"/>
      <c r="L5990" s="337">
        <f t="shared" si="280"/>
        <v>17.908161560562423</v>
      </c>
      <c r="M5990" s="337">
        <f t="shared" si="281"/>
        <v>0.4</v>
      </c>
    </row>
    <row r="5991" spans="1:13">
      <c r="A5991" s="334" t="s">
        <v>823</v>
      </c>
      <c r="B5991" s="334" t="s">
        <v>52</v>
      </c>
      <c r="C5991" s="334" t="s">
        <v>1557</v>
      </c>
      <c r="D5991" s="334" t="s">
        <v>1492</v>
      </c>
      <c r="E5991" s="334" t="s">
        <v>1555</v>
      </c>
      <c r="F5991" s="334" t="str">
        <f t="shared" si="282"/>
        <v>DhakaGBUD OWN PNP</v>
      </c>
      <c r="G5991" s="338">
        <v>29532689</v>
      </c>
      <c r="H5991" s="336">
        <v>5609400.6808396345</v>
      </c>
      <c r="I5991" s="336">
        <v>118130.75600000001</v>
      </c>
      <c r="J5991" s="336"/>
      <c r="K5991" s="336"/>
      <c r="L5991" s="337">
        <f t="shared" si="280"/>
        <v>18.993870422160455</v>
      </c>
      <c r="M5991" s="337">
        <f t="shared" si="281"/>
        <v>0.4</v>
      </c>
    </row>
    <row r="5992" spans="1:13">
      <c r="A5992" s="334" t="s">
        <v>824</v>
      </c>
      <c r="B5992" s="334" t="s">
        <v>52</v>
      </c>
      <c r="C5992" s="334" t="s">
        <v>1557</v>
      </c>
      <c r="D5992" s="334" t="s">
        <v>1492</v>
      </c>
      <c r="E5992" s="334" t="s">
        <v>1555</v>
      </c>
      <c r="F5992" s="334" t="str">
        <f t="shared" si="282"/>
        <v>DhakaGBUD OWN PNP</v>
      </c>
      <c r="G5992" s="338">
        <v>23061193</v>
      </c>
      <c r="H5992" s="336">
        <v>4422313.9800208444</v>
      </c>
      <c r="I5992" s="336">
        <v>92244.771999999997</v>
      </c>
      <c r="J5992" s="336"/>
      <c r="K5992" s="336"/>
      <c r="L5992" s="337">
        <f t="shared" si="280"/>
        <v>19.176431939235947</v>
      </c>
      <c r="M5992" s="337">
        <f t="shared" si="281"/>
        <v>0.4</v>
      </c>
    </row>
    <row r="5993" spans="1:13">
      <c r="A5993" s="334" t="s">
        <v>825</v>
      </c>
      <c r="B5993" s="334" t="s">
        <v>52</v>
      </c>
      <c r="C5993" s="334" t="s">
        <v>52</v>
      </c>
      <c r="D5993" s="334" t="s">
        <v>1537</v>
      </c>
      <c r="E5993" s="334" t="s">
        <v>1555</v>
      </c>
      <c r="F5993" s="334" t="str">
        <f t="shared" si="282"/>
        <v>Dhaka OWN Non-PNP</v>
      </c>
      <c r="G5993" s="338">
        <v>1357761</v>
      </c>
      <c r="H5993" s="336">
        <v>215574.87352986136</v>
      </c>
      <c r="I5993" s="336">
        <v>5431.0439999999999</v>
      </c>
      <c r="J5993" s="336"/>
      <c r="K5993" s="336"/>
      <c r="L5993" s="337">
        <f t="shared" si="280"/>
        <v>15.877232703683591</v>
      </c>
      <c r="M5993" s="337">
        <f t="shared" si="281"/>
        <v>0.4</v>
      </c>
    </row>
    <row r="5994" spans="1:13">
      <c r="A5994" s="334" t="s">
        <v>826</v>
      </c>
      <c r="B5994" s="334" t="s">
        <v>52</v>
      </c>
      <c r="C5994" s="334" t="s">
        <v>52</v>
      </c>
      <c r="D5994" s="334" t="s">
        <v>1492</v>
      </c>
      <c r="E5994" s="334" t="s">
        <v>1555</v>
      </c>
      <c r="F5994" s="334" t="str">
        <f t="shared" si="282"/>
        <v>Dhaka OWN PNP</v>
      </c>
      <c r="G5994" s="338">
        <v>14030783</v>
      </c>
      <c r="H5994" s="336">
        <v>2504332.0317615462</v>
      </c>
      <c r="I5994" s="336">
        <v>0</v>
      </c>
      <c r="J5994" s="336"/>
      <c r="K5994" s="336"/>
      <c r="L5994" s="337">
        <f t="shared" si="280"/>
        <v>17.848840166379496</v>
      </c>
      <c r="M5994" s="337">
        <f t="shared" si="281"/>
        <v>0</v>
      </c>
    </row>
    <row r="5995" spans="1:13">
      <c r="A5995" s="334" t="s">
        <v>827</v>
      </c>
      <c r="B5995" s="334" t="s">
        <v>52</v>
      </c>
      <c r="C5995" s="334" t="s">
        <v>1557</v>
      </c>
      <c r="D5995" s="334" t="s">
        <v>1492</v>
      </c>
      <c r="E5995" s="334" t="s">
        <v>1555</v>
      </c>
      <c r="F5995" s="334" t="str">
        <f t="shared" si="282"/>
        <v>DhakaGBUD OWN PNP</v>
      </c>
      <c r="G5995" s="338">
        <v>28955106</v>
      </c>
      <c r="H5995" s="336">
        <v>5566855.307487132</v>
      </c>
      <c r="I5995" s="336">
        <v>153842.42254869337</v>
      </c>
      <c r="J5995" s="336"/>
      <c r="K5995" s="336"/>
      <c r="L5995" s="337">
        <f t="shared" si="280"/>
        <v>19.225815673018541</v>
      </c>
      <c r="M5995" s="337">
        <f t="shared" si="281"/>
        <v>0.53131362236661595</v>
      </c>
    </row>
    <row r="5996" spans="1:13">
      <c r="A5996" s="334" t="s">
        <v>828</v>
      </c>
      <c r="B5996" s="334" t="s">
        <v>52</v>
      </c>
      <c r="C5996" s="334" t="s">
        <v>52</v>
      </c>
      <c r="D5996" s="334" t="s">
        <v>1492</v>
      </c>
      <c r="E5996" s="334" t="s">
        <v>1555</v>
      </c>
      <c r="F5996" s="334" t="str">
        <f t="shared" si="282"/>
        <v>Dhaka OWN PNP</v>
      </c>
      <c r="G5996" s="338">
        <v>11495805</v>
      </c>
      <c r="H5996" s="336">
        <v>2205130.8966125124</v>
      </c>
      <c r="I5996" s="336">
        <v>45983.22</v>
      </c>
      <c r="J5996" s="336"/>
      <c r="K5996" s="336"/>
      <c r="L5996" s="337">
        <f t="shared" si="280"/>
        <v>19.182048552602556</v>
      </c>
      <c r="M5996" s="337">
        <f t="shared" si="281"/>
        <v>0.4</v>
      </c>
    </row>
    <row r="5997" spans="1:13">
      <c r="A5997" s="334" t="s">
        <v>829</v>
      </c>
      <c r="B5997" s="334" t="s">
        <v>52</v>
      </c>
      <c r="C5997" s="334" t="s">
        <v>52</v>
      </c>
      <c r="D5997" s="334" t="s">
        <v>1492</v>
      </c>
      <c r="E5997" s="334" t="s">
        <v>1555</v>
      </c>
      <c r="F5997" s="334" t="str">
        <f t="shared" si="282"/>
        <v>Dhaka OWN PNP</v>
      </c>
      <c r="G5997" s="338">
        <v>5868486</v>
      </c>
      <c r="H5997" s="336">
        <v>950974.16201005084</v>
      </c>
      <c r="I5997" s="336">
        <v>23473.944</v>
      </c>
      <c r="J5997" s="336"/>
      <c r="K5997" s="336"/>
      <c r="L5997" s="337">
        <f t="shared" si="280"/>
        <v>16.204761534918049</v>
      </c>
      <c r="M5997" s="337">
        <f t="shared" si="281"/>
        <v>0.4</v>
      </c>
    </row>
    <row r="5998" spans="1:13">
      <c r="A5998" s="334" t="s">
        <v>830</v>
      </c>
      <c r="B5998" s="334" t="s">
        <v>52</v>
      </c>
      <c r="C5998" s="334" t="s">
        <v>52</v>
      </c>
      <c r="D5998" s="334" t="s">
        <v>1492</v>
      </c>
      <c r="E5998" s="334" t="s">
        <v>1555</v>
      </c>
      <c r="F5998" s="334" t="str">
        <f t="shared" si="282"/>
        <v>Dhaka OWN PNP</v>
      </c>
      <c r="G5998" s="338">
        <v>7912560</v>
      </c>
      <c r="H5998" s="336">
        <v>1422578.2016153659</v>
      </c>
      <c r="I5998" s="336">
        <v>31650.240000000002</v>
      </c>
      <c r="J5998" s="336"/>
      <c r="K5998" s="336"/>
      <c r="L5998" s="337">
        <f t="shared" si="280"/>
        <v>17.978735094777999</v>
      </c>
      <c r="M5998" s="337">
        <f t="shared" si="281"/>
        <v>0.4</v>
      </c>
    </row>
    <row r="5999" spans="1:13">
      <c r="A5999" s="334" t="s">
        <v>831</v>
      </c>
      <c r="B5999" s="334" t="s">
        <v>52</v>
      </c>
      <c r="C5999" s="334" t="s">
        <v>52</v>
      </c>
      <c r="D5999" s="334" t="s">
        <v>1492</v>
      </c>
      <c r="E5999" s="334" t="s">
        <v>1555</v>
      </c>
      <c r="F5999" s="334" t="str">
        <f t="shared" si="282"/>
        <v>Dhaka OWN PNP</v>
      </c>
      <c r="G5999" s="338">
        <v>11293831</v>
      </c>
      <c r="H5999" s="336">
        <v>2156344.8044356876</v>
      </c>
      <c r="I5999" s="336">
        <v>0</v>
      </c>
      <c r="J5999" s="336"/>
      <c r="K5999" s="336"/>
      <c r="L5999" s="337">
        <f t="shared" si="280"/>
        <v>19.093120876659899</v>
      </c>
      <c r="M5999" s="337">
        <f t="shared" si="281"/>
        <v>0</v>
      </c>
    </row>
    <row r="6000" spans="1:13">
      <c r="A6000" s="334" t="s">
        <v>832</v>
      </c>
      <c r="B6000" s="334" t="s">
        <v>52</v>
      </c>
      <c r="C6000" s="334" t="s">
        <v>52</v>
      </c>
      <c r="D6000" s="334" t="s">
        <v>1537</v>
      </c>
      <c r="E6000" s="334" t="s">
        <v>1555</v>
      </c>
      <c r="F6000" s="334" t="str">
        <f t="shared" si="282"/>
        <v>Dhaka OWN Non-PNP</v>
      </c>
      <c r="G6000" s="338">
        <v>3359737</v>
      </c>
      <c r="H6000" s="336">
        <v>664523.3862852382</v>
      </c>
      <c r="I6000" s="336">
        <v>13438.948</v>
      </c>
      <c r="J6000" s="336"/>
      <c r="K6000" s="336"/>
      <c r="L6000" s="337">
        <f t="shared" si="280"/>
        <v>19.779029914699816</v>
      </c>
      <c r="M6000" s="337">
        <f t="shared" si="281"/>
        <v>0.4</v>
      </c>
    </row>
    <row r="6001" spans="1:13">
      <c r="A6001" s="334" t="s">
        <v>833</v>
      </c>
      <c r="B6001" s="334" t="s">
        <v>542</v>
      </c>
      <c r="C6001" s="334" t="s">
        <v>52</v>
      </c>
      <c r="D6001" s="334" t="s">
        <v>1537</v>
      </c>
      <c r="E6001" s="334" t="s">
        <v>1555</v>
      </c>
      <c r="F6001" s="334" t="str">
        <f t="shared" si="282"/>
        <v>Dhaka OWN Non-PNP</v>
      </c>
      <c r="G6001" s="338">
        <v>4394446</v>
      </c>
      <c r="H6001" s="336">
        <v>763983.16443028778</v>
      </c>
      <c r="I6001" s="336">
        <v>2.9103830456733704E-11</v>
      </c>
      <c r="J6001" s="336"/>
      <c r="K6001" s="336"/>
      <c r="L6001" s="337">
        <f t="shared" si="280"/>
        <v>17.385198599101862</v>
      </c>
      <c r="M6001" s="337">
        <f t="shared" si="281"/>
        <v>6.6228667861053942E-16</v>
      </c>
    </row>
    <row r="6002" spans="1:13">
      <c r="A6002" s="334" t="s">
        <v>834</v>
      </c>
      <c r="B6002" s="334" t="s">
        <v>52</v>
      </c>
      <c r="C6002" s="334" t="s">
        <v>52</v>
      </c>
      <c r="D6002" s="334" t="s">
        <v>1492</v>
      </c>
      <c r="E6002" s="334" t="s">
        <v>1555</v>
      </c>
      <c r="F6002" s="334" t="str">
        <f t="shared" si="282"/>
        <v>Dhaka OWN PNP</v>
      </c>
      <c r="G6002" s="338">
        <v>12072187</v>
      </c>
      <c r="H6002" s="336">
        <v>2151098.1731052501</v>
      </c>
      <c r="I6002" s="336">
        <v>48288.748</v>
      </c>
      <c r="J6002" s="336"/>
      <c r="K6002" s="336"/>
      <c r="L6002" s="337">
        <f t="shared" si="280"/>
        <v>17.818628663598819</v>
      </c>
      <c r="M6002" s="337">
        <f t="shared" si="281"/>
        <v>0.4</v>
      </c>
    </row>
    <row r="6003" spans="1:13">
      <c r="A6003" s="334" t="s">
        <v>1558</v>
      </c>
      <c r="B6003" s="334" t="s">
        <v>52</v>
      </c>
      <c r="C6003" s="334" t="s">
        <v>52</v>
      </c>
      <c r="D6003" s="334" t="s">
        <v>1492</v>
      </c>
      <c r="E6003" s="334" t="s">
        <v>1555</v>
      </c>
      <c r="F6003" s="334" t="str">
        <f t="shared" si="282"/>
        <v>Dhaka OWN PNP</v>
      </c>
      <c r="G6003" s="338">
        <v>26780154</v>
      </c>
      <c r="H6003" s="336">
        <v>4944525.9037739709</v>
      </c>
      <c r="I6003" s="336">
        <v>107120.61600000001</v>
      </c>
      <c r="J6003" s="336"/>
      <c r="K6003" s="336"/>
      <c r="L6003" s="337">
        <f t="shared" si="280"/>
        <v>18.463396079701301</v>
      </c>
      <c r="M6003" s="337">
        <f t="shared" si="281"/>
        <v>0.4</v>
      </c>
    </row>
    <row r="6004" spans="1:13">
      <c r="A6004" s="334" t="s">
        <v>909</v>
      </c>
      <c r="B6004" s="334" t="s">
        <v>52</v>
      </c>
      <c r="C6004" s="334" t="s">
        <v>52</v>
      </c>
      <c r="D6004" s="334" t="s">
        <v>1492</v>
      </c>
      <c r="E6004" s="334" t="s">
        <v>1555</v>
      </c>
      <c r="F6004" s="334" t="str">
        <f t="shared" si="282"/>
        <v>Dhaka OWN PNP</v>
      </c>
      <c r="G6004" s="338">
        <v>11748350</v>
      </c>
      <c r="H6004" s="336">
        <v>1992588.9986659398</v>
      </c>
      <c r="I6004" s="336">
        <v>46993.4</v>
      </c>
      <c r="J6004" s="336"/>
      <c r="K6004" s="336"/>
      <c r="L6004" s="337">
        <f t="shared" si="280"/>
        <v>16.960585943268118</v>
      </c>
      <c r="M6004" s="337">
        <f t="shared" si="281"/>
        <v>0.4</v>
      </c>
    </row>
    <row r="6005" spans="1:13">
      <c r="A6005" s="334" t="s">
        <v>1559</v>
      </c>
      <c r="B6005" s="334" t="s">
        <v>52</v>
      </c>
      <c r="C6005" s="334" t="s">
        <v>52</v>
      </c>
      <c r="D6005" s="334" t="s">
        <v>1492</v>
      </c>
      <c r="E6005" s="334" t="s">
        <v>1555</v>
      </c>
      <c r="F6005" s="334" t="str">
        <f t="shared" si="282"/>
        <v>Dhaka OWN PNP</v>
      </c>
      <c r="G6005" s="338">
        <v>8836437</v>
      </c>
      <c r="H6005" s="336">
        <v>1598327.3488102625</v>
      </c>
      <c r="I6005" s="336">
        <v>35345.748</v>
      </c>
      <c r="J6005" s="336"/>
      <c r="K6005" s="336"/>
      <c r="L6005" s="337">
        <f t="shared" si="280"/>
        <v>18.087916530274164</v>
      </c>
      <c r="M6005" s="337">
        <f t="shared" si="281"/>
        <v>0.4</v>
      </c>
    </row>
    <row r="6006" spans="1:13">
      <c r="A6006" s="334" t="s">
        <v>1560</v>
      </c>
      <c r="B6006" s="334" t="s">
        <v>52</v>
      </c>
      <c r="C6006" s="334" t="s">
        <v>1557</v>
      </c>
      <c r="D6006" s="334" t="s">
        <v>1492</v>
      </c>
      <c r="E6006" s="334" t="s">
        <v>1555</v>
      </c>
      <c r="F6006" s="334" t="str">
        <f t="shared" si="282"/>
        <v>DhakaGBUD OWN PNP</v>
      </c>
      <c r="G6006" s="338">
        <v>51510411</v>
      </c>
      <c r="H6006" s="336">
        <v>10074226.141341608</v>
      </c>
      <c r="I6006" s="336">
        <v>441039.66545961588</v>
      </c>
      <c r="J6006" s="336"/>
      <c r="K6006" s="336"/>
      <c r="L6006" s="337">
        <f t="shared" si="280"/>
        <v>19.557650474467401</v>
      </c>
      <c r="M6006" s="337">
        <f t="shared" si="281"/>
        <v>0.85621461156583645</v>
      </c>
    </row>
    <row r="6007" spans="1:13">
      <c r="A6007" s="334" t="s">
        <v>1561</v>
      </c>
      <c r="B6007" s="334" t="s">
        <v>52</v>
      </c>
      <c r="C6007" s="334" t="s">
        <v>52</v>
      </c>
      <c r="D6007" s="334" t="s">
        <v>1537</v>
      </c>
      <c r="E6007" s="334" t="s">
        <v>1555</v>
      </c>
      <c r="F6007" s="334" t="str">
        <f t="shared" si="282"/>
        <v>Dhaka OWN Non-PNP</v>
      </c>
      <c r="G6007" s="338">
        <v>3549206</v>
      </c>
      <c r="H6007" s="336">
        <v>654923.99354718812</v>
      </c>
      <c r="I6007" s="336">
        <v>14196.824000000001</v>
      </c>
      <c r="J6007" s="336"/>
      <c r="K6007" s="336"/>
      <c r="L6007" s="337">
        <f t="shared" si="280"/>
        <v>18.452690363624658</v>
      </c>
      <c r="M6007" s="337">
        <f t="shared" si="281"/>
        <v>0.4</v>
      </c>
    </row>
    <row r="6008" spans="1:13">
      <c r="A6008" s="334" t="s">
        <v>1704</v>
      </c>
      <c r="B6008" s="334" t="s">
        <v>52</v>
      </c>
      <c r="C6008" s="334" t="s">
        <v>52</v>
      </c>
      <c r="D6008" s="334" t="s">
        <v>1492</v>
      </c>
      <c r="E6008" s="334" t="s">
        <v>1555</v>
      </c>
      <c r="F6008" s="334" t="str">
        <f t="shared" si="282"/>
        <v>Dhaka OWN PNP</v>
      </c>
      <c r="G6008" s="338">
        <v>5652313</v>
      </c>
      <c r="H6008" s="336">
        <v>871216.70491859119</v>
      </c>
      <c r="I6008" s="336">
        <v>22609.252</v>
      </c>
      <c r="J6008" s="336"/>
      <c r="K6008" s="336"/>
      <c r="L6008" s="337">
        <f t="shared" si="280"/>
        <v>15.413454720546991</v>
      </c>
      <c r="M6008" s="337">
        <f t="shared" si="281"/>
        <v>0.4</v>
      </c>
    </row>
    <row r="6009" spans="1:13">
      <c r="A6009" s="334" t="s">
        <v>774</v>
      </c>
      <c r="B6009" s="334" t="s">
        <v>189</v>
      </c>
      <c r="C6009" s="334" t="s">
        <v>189</v>
      </c>
      <c r="D6009" s="334" t="s">
        <v>1492</v>
      </c>
      <c r="E6009" s="334" t="s">
        <v>1555</v>
      </c>
      <c r="F6009" s="334" t="str">
        <f t="shared" si="282"/>
        <v>Barishal OWN PNP</v>
      </c>
      <c r="G6009" s="338">
        <v>8558280</v>
      </c>
      <c r="H6009" s="336">
        <v>1419908.716871538</v>
      </c>
      <c r="I6009" s="336">
        <v>34233.120000000003</v>
      </c>
      <c r="J6009" s="336"/>
      <c r="K6009" s="336"/>
      <c r="L6009" s="337">
        <f t="shared" si="280"/>
        <v>16.591052371171987</v>
      </c>
      <c r="M6009" s="337">
        <f t="shared" si="281"/>
        <v>0.4</v>
      </c>
    </row>
    <row r="6010" spans="1:13">
      <c r="A6010" s="334" t="s">
        <v>840</v>
      </c>
      <c r="B6010" s="334" t="s">
        <v>159</v>
      </c>
      <c r="C6010" s="334" t="s">
        <v>159</v>
      </c>
      <c r="D6010" s="334" t="s">
        <v>1537</v>
      </c>
      <c r="E6010" s="334" t="s">
        <v>1555</v>
      </c>
      <c r="F6010" s="334" t="str">
        <f t="shared" si="282"/>
        <v>Khulna OWN Non-PNP</v>
      </c>
      <c r="G6010" s="338">
        <v>7009382</v>
      </c>
      <c r="H6010" s="336">
        <v>1157965.9265530899</v>
      </c>
      <c r="I6010" s="336">
        <v>28037.528000000002</v>
      </c>
      <c r="J6010" s="336"/>
      <c r="K6010" s="336"/>
      <c r="L6010" s="337">
        <f t="shared" si="280"/>
        <v>16.52022855300353</v>
      </c>
      <c r="M6010" s="337">
        <f t="shared" si="281"/>
        <v>0.4</v>
      </c>
    </row>
    <row r="6011" spans="1:13">
      <c r="A6011" s="334" t="s">
        <v>841</v>
      </c>
      <c r="B6011" s="334" t="s">
        <v>159</v>
      </c>
      <c r="C6011" s="334" t="s">
        <v>159</v>
      </c>
      <c r="D6011" s="334" t="s">
        <v>1492</v>
      </c>
      <c r="E6011" s="334" t="s">
        <v>1555</v>
      </c>
      <c r="F6011" s="334" t="str">
        <f t="shared" si="282"/>
        <v>Khulna OWN PNP</v>
      </c>
      <c r="G6011" s="338">
        <v>5751818</v>
      </c>
      <c r="H6011" s="336">
        <v>937658.40507847408</v>
      </c>
      <c r="I6011" s="336">
        <v>24719.302869429346</v>
      </c>
      <c r="J6011" s="336"/>
      <c r="K6011" s="336"/>
      <c r="L6011" s="337">
        <f t="shared" si="280"/>
        <v>16.301948446186476</v>
      </c>
      <c r="M6011" s="337">
        <f t="shared" si="281"/>
        <v>0.4297650389742747</v>
      </c>
    </row>
    <row r="6012" spans="1:13">
      <c r="A6012" s="334" t="s">
        <v>919</v>
      </c>
      <c r="B6012" s="334" t="s">
        <v>159</v>
      </c>
      <c r="C6012" s="334" t="s">
        <v>159</v>
      </c>
      <c r="D6012" s="334" t="s">
        <v>1492</v>
      </c>
      <c r="E6012" s="334" t="s">
        <v>1555</v>
      </c>
      <c r="F6012" s="334" t="str">
        <f t="shared" si="282"/>
        <v>Khulna OWN PNP</v>
      </c>
      <c r="G6012" s="338">
        <v>5414982</v>
      </c>
      <c r="H6012" s="336">
        <v>818035.01903744019</v>
      </c>
      <c r="I6012" s="336">
        <v>21659.928</v>
      </c>
      <c r="J6012" s="336"/>
      <c r="K6012" s="336"/>
      <c r="L6012" s="337">
        <f t="shared" si="280"/>
        <v>15.106883440008485</v>
      </c>
      <c r="M6012" s="337">
        <f t="shared" si="281"/>
        <v>0.4</v>
      </c>
    </row>
    <row r="6013" spans="1:13">
      <c r="A6013" s="334" t="s">
        <v>842</v>
      </c>
      <c r="B6013" s="334" t="s">
        <v>150</v>
      </c>
      <c r="C6013" s="334" t="s">
        <v>107</v>
      </c>
      <c r="D6013" s="334" t="s">
        <v>1492</v>
      </c>
      <c r="E6013" s="334" t="s">
        <v>1555</v>
      </c>
      <c r="F6013" s="334" t="str">
        <f t="shared" si="282"/>
        <v>Rajshahi OWN PNP</v>
      </c>
      <c r="G6013" s="338">
        <v>12150226</v>
      </c>
      <c r="H6013" s="336">
        <v>1911691.0589969563</v>
      </c>
      <c r="I6013" s="336">
        <v>48600.904000000002</v>
      </c>
      <c r="J6013" s="336"/>
      <c r="K6013" s="336"/>
      <c r="L6013" s="337">
        <f t="shared" si="280"/>
        <v>15.733790128652391</v>
      </c>
      <c r="M6013" s="337">
        <f t="shared" si="281"/>
        <v>0.4</v>
      </c>
    </row>
    <row r="6014" spans="1:13">
      <c r="A6014" s="334" t="s">
        <v>843</v>
      </c>
      <c r="B6014" s="334" t="s">
        <v>1562</v>
      </c>
      <c r="C6014" s="334" t="s">
        <v>107</v>
      </c>
      <c r="D6014" s="334" t="s">
        <v>1537</v>
      </c>
      <c r="E6014" s="334" t="s">
        <v>1555</v>
      </c>
      <c r="F6014" s="334" t="str">
        <f t="shared" si="282"/>
        <v>Rajshahi OWN Non-PNP</v>
      </c>
      <c r="G6014" s="338">
        <v>3228547</v>
      </c>
      <c r="H6014" s="336">
        <v>615161.96281838079</v>
      </c>
      <c r="I6014" s="336">
        <v>12914.188</v>
      </c>
      <c r="J6014" s="336"/>
      <c r="K6014" s="336"/>
      <c r="L6014" s="337">
        <f t="shared" si="280"/>
        <v>19.053833282228222</v>
      </c>
      <c r="M6014" s="337">
        <f t="shared" si="281"/>
        <v>0.4</v>
      </c>
    </row>
    <row r="6015" spans="1:13">
      <c r="A6015" s="334" t="s">
        <v>844</v>
      </c>
      <c r="B6015" s="334" t="s">
        <v>1563</v>
      </c>
      <c r="C6015" s="334" t="s">
        <v>107</v>
      </c>
      <c r="D6015" s="334" t="s">
        <v>1537</v>
      </c>
      <c r="E6015" s="334" t="s">
        <v>1555</v>
      </c>
      <c r="F6015" s="334" t="str">
        <f t="shared" si="282"/>
        <v>Rajshahi OWN Non-PNP</v>
      </c>
      <c r="G6015" s="338">
        <v>4269527</v>
      </c>
      <c r="H6015" s="336">
        <v>748491.8305775089</v>
      </c>
      <c r="I6015" s="336">
        <v>17078.108</v>
      </c>
      <c r="J6015" s="336"/>
      <c r="K6015" s="336"/>
      <c r="L6015" s="337">
        <f t="shared" si="280"/>
        <v>17.531024644591987</v>
      </c>
      <c r="M6015" s="337">
        <f t="shared" si="281"/>
        <v>0.4</v>
      </c>
    </row>
    <row r="6016" spans="1:13">
      <c r="A6016" s="334" t="s">
        <v>913</v>
      </c>
      <c r="B6016" s="334" t="s">
        <v>107</v>
      </c>
      <c r="C6016" s="334" t="s">
        <v>107</v>
      </c>
      <c r="D6016" s="334" t="s">
        <v>1492</v>
      </c>
      <c r="E6016" s="334" t="s">
        <v>1555</v>
      </c>
      <c r="F6016" s="334" t="str">
        <f t="shared" si="282"/>
        <v>Rajshahi OWN PNP</v>
      </c>
      <c r="G6016" s="338">
        <v>8137214</v>
      </c>
      <c r="H6016" s="336">
        <v>1307773.1273320001</v>
      </c>
      <c r="I6016" s="336">
        <v>32548.856</v>
      </c>
      <c r="J6016" s="336"/>
      <c r="K6016" s="336"/>
      <c r="L6016" s="337">
        <f t="shared" si="280"/>
        <v>16.071509577258261</v>
      </c>
      <c r="M6016" s="337">
        <f t="shared" si="281"/>
        <v>0.4</v>
      </c>
    </row>
    <row r="6017" spans="1:13">
      <c r="A6017" s="334" t="s">
        <v>845</v>
      </c>
      <c r="B6017" s="334" t="s">
        <v>131</v>
      </c>
      <c r="C6017" s="334" t="s">
        <v>131</v>
      </c>
      <c r="D6017" s="334" t="s">
        <v>1492</v>
      </c>
      <c r="E6017" s="334" t="s">
        <v>1555</v>
      </c>
      <c r="F6017" s="334" t="str">
        <f t="shared" si="282"/>
        <v>Sylhet OWN PNP</v>
      </c>
      <c r="G6017" s="338">
        <v>14470681</v>
      </c>
      <c r="H6017" s="336">
        <v>2368265.9937988091</v>
      </c>
      <c r="I6017" s="336">
        <v>57882.724000000002</v>
      </c>
      <c r="J6017" s="336"/>
      <c r="K6017" s="336"/>
      <c r="L6017" s="337">
        <f t="shared" si="280"/>
        <v>16.365960895681475</v>
      </c>
      <c r="M6017" s="337">
        <f t="shared" si="281"/>
        <v>0.4</v>
      </c>
    </row>
    <row r="6018" spans="1:13">
      <c r="A6018" s="334" t="s">
        <v>846</v>
      </c>
      <c r="B6018" s="334" t="s">
        <v>131</v>
      </c>
      <c r="C6018" s="334" t="s">
        <v>131</v>
      </c>
      <c r="D6018" s="334" t="s">
        <v>1492</v>
      </c>
      <c r="E6018" s="334" t="s">
        <v>1555</v>
      </c>
      <c r="F6018" s="334" t="str">
        <f t="shared" si="282"/>
        <v>Sylhet OWN PNP</v>
      </c>
      <c r="G6018" s="338">
        <v>6987788</v>
      </c>
      <c r="H6018" s="336">
        <v>1189319.798618007</v>
      </c>
      <c r="I6018" s="336">
        <v>27951.152000000002</v>
      </c>
      <c r="J6018" s="336"/>
      <c r="K6018" s="336"/>
      <c r="L6018" s="337">
        <f t="shared" si="280"/>
        <v>17.019975400198277</v>
      </c>
      <c r="M6018" s="337">
        <f t="shared" si="281"/>
        <v>0.4</v>
      </c>
    </row>
    <row r="6019" spans="1:13">
      <c r="A6019" s="334" t="s">
        <v>847</v>
      </c>
      <c r="B6019" s="334" t="s">
        <v>131</v>
      </c>
      <c r="C6019" s="334" t="s">
        <v>131</v>
      </c>
      <c r="D6019" s="334" t="s">
        <v>1492</v>
      </c>
      <c r="E6019" s="334" t="s">
        <v>1555</v>
      </c>
      <c r="F6019" s="334" t="str">
        <f t="shared" si="282"/>
        <v>Sylhet OWN PNP</v>
      </c>
      <c r="G6019" s="338">
        <v>5926203</v>
      </c>
      <c r="H6019" s="336">
        <v>926323.28041111236</v>
      </c>
      <c r="I6019" s="336">
        <v>23704.812000000002</v>
      </c>
      <c r="J6019" s="336"/>
      <c r="K6019" s="336"/>
      <c r="L6019" s="337">
        <f t="shared" ref="L6019:L6082" si="283">(H6019/G6019)*100</f>
        <v>15.630974511185533</v>
      </c>
      <c r="M6019" s="337">
        <f t="shared" ref="M6019:M6082" si="284">(I6019/G6019)*100</f>
        <v>0.4</v>
      </c>
    </row>
    <row r="6020" spans="1:13">
      <c r="A6020" s="334" t="s">
        <v>848</v>
      </c>
      <c r="B6020" s="334" t="s">
        <v>131</v>
      </c>
      <c r="C6020" s="334" t="s">
        <v>131</v>
      </c>
      <c r="D6020" s="334" t="s">
        <v>1492</v>
      </c>
      <c r="E6020" s="334" t="s">
        <v>1555</v>
      </c>
      <c r="F6020" s="334" t="str">
        <f t="shared" ref="F6020:F6083" si="285">CONCATENATE(C6020," ",E6020," ",D6020)</f>
        <v>Sylhet OWN PNP</v>
      </c>
      <c r="G6020" s="338">
        <v>14265325</v>
      </c>
      <c r="H6020" s="336">
        <v>2488490.8167738696</v>
      </c>
      <c r="I6020" s="336">
        <v>57061.3</v>
      </c>
      <c r="J6020" s="336"/>
      <c r="K6020" s="336"/>
      <c r="L6020" s="337">
        <f t="shared" si="283"/>
        <v>17.444333141893857</v>
      </c>
      <c r="M6020" s="337">
        <f t="shared" si="284"/>
        <v>0.4</v>
      </c>
    </row>
    <row r="6021" spans="1:13">
      <c r="A6021" s="334" t="s">
        <v>849</v>
      </c>
      <c r="B6021" s="334" t="s">
        <v>131</v>
      </c>
      <c r="C6021" s="334" t="s">
        <v>131</v>
      </c>
      <c r="D6021" s="334" t="s">
        <v>1492</v>
      </c>
      <c r="E6021" s="334" t="s">
        <v>1555</v>
      </c>
      <c r="F6021" s="334" t="str">
        <f t="shared" si="285"/>
        <v>Sylhet OWN PNP</v>
      </c>
      <c r="G6021" s="338">
        <v>5831181</v>
      </c>
      <c r="H6021" s="336">
        <v>974205.39789569564</v>
      </c>
      <c r="I6021" s="336">
        <v>23324.724000000002</v>
      </c>
      <c r="J6021" s="336"/>
      <c r="K6021" s="336"/>
      <c r="L6021" s="337">
        <f t="shared" si="283"/>
        <v>16.706828306233259</v>
      </c>
      <c r="M6021" s="337">
        <f t="shared" si="284"/>
        <v>0.4</v>
      </c>
    </row>
    <row r="6022" spans="1:13">
      <c r="A6022" s="334" t="s">
        <v>850</v>
      </c>
      <c r="B6022" s="334" t="s">
        <v>131</v>
      </c>
      <c r="C6022" s="334" t="s">
        <v>131</v>
      </c>
      <c r="D6022" s="334" t="s">
        <v>1492</v>
      </c>
      <c r="E6022" s="334" t="s">
        <v>1555</v>
      </c>
      <c r="F6022" s="334" t="str">
        <f t="shared" si="285"/>
        <v>Sylhet OWN PNP</v>
      </c>
      <c r="G6022" s="338">
        <v>10583126</v>
      </c>
      <c r="H6022" s="336">
        <v>1737937.7153240982</v>
      </c>
      <c r="I6022" s="336">
        <v>42332.504000000001</v>
      </c>
      <c r="J6022" s="336"/>
      <c r="K6022" s="336"/>
      <c r="L6022" s="337">
        <f t="shared" si="283"/>
        <v>16.421780439201974</v>
      </c>
      <c r="M6022" s="337">
        <f t="shared" si="284"/>
        <v>0.4</v>
      </c>
    </row>
    <row r="6023" spans="1:13">
      <c r="A6023" s="334" t="s">
        <v>851</v>
      </c>
      <c r="B6023" s="334" t="s">
        <v>908</v>
      </c>
      <c r="C6023" s="334" t="s">
        <v>131</v>
      </c>
      <c r="D6023" s="334" t="s">
        <v>1492</v>
      </c>
      <c r="E6023" s="334" t="s">
        <v>1555</v>
      </c>
      <c r="F6023" s="334" t="str">
        <f t="shared" si="285"/>
        <v>Sylhet OWN PNP</v>
      </c>
      <c r="G6023" s="338">
        <v>5901890</v>
      </c>
      <c r="H6023" s="336">
        <v>926554.50503522728</v>
      </c>
      <c r="I6023" s="336">
        <v>23607.56</v>
      </c>
      <c r="J6023" s="336"/>
      <c r="K6023" s="336"/>
      <c r="L6023" s="337">
        <f t="shared" si="283"/>
        <v>15.699284551816914</v>
      </c>
      <c r="M6023" s="337">
        <f t="shared" si="284"/>
        <v>0.4</v>
      </c>
    </row>
    <row r="6024" spans="1:13">
      <c r="A6024" s="334" t="s">
        <v>75</v>
      </c>
      <c r="B6024" s="334" t="s">
        <v>76</v>
      </c>
      <c r="C6024" s="334" t="s">
        <v>195</v>
      </c>
      <c r="D6024" s="334" t="s">
        <v>1537</v>
      </c>
      <c r="E6024" s="334" t="s">
        <v>1041</v>
      </c>
      <c r="F6024" s="334" t="str">
        <f t="shared" si="285"/>
        <v>Chattogram FR Non-PNP</v>
      </c>
      <c r="G6024" s="338">
        <v>1734976</v>
      </c>
      <c r="H6024" s="336">
        <v>333660.59389622486</v>
      </c>
      <c r="I6024" s="336">
        <v>73794.731569599346</v>
      </c>
      <c r="J6024" s="336"/>
      <c r="K6024" s="336"/>
      <c r="L6024" s="337">
        <f t="shared" si="283"/>
        <v>19.231424175102411</v>
      </c>
      <c r="M6024" s="337">
        <f t="shared" si="284"/>
        <v>4.2533574856135958</v>
      </c>
    </row>
    <row r="6025" spans="1:13">
      <c r="A6025" s="334" t="s">
        <v>120</v>
      </c>
      <c r="B6025" s="334" t="s">
        <v>52</v>
      </c>
      <c r="C6025" s="334" t="s">
        <v>52</v>
      </c>
      <c r="D6025" s="334" t="s">
        <v>1537</v>
      </c>
      <c r="E6025" s="334" t="s">
        <v>1041</v>
      </c>
      <c r="F6025" s="334" t="str">
        <f t="shared" si="285"/>
        <v>Dhaka FR Non-PNP</v>
      </c>
      <c r="G6025" s="338">
        <v>3397946</v>
      </c>
      <c r="H6025" s="336">
        <v>575915.12279365992</v>
      </c>
      <c r="I6025" s="336">
        <v>0</v>
      </c>
      <c r="J6025" s="336"/>
      <c r="K6025" s="336"/>
      <c r="L6025" s="337">
        <f t="shared" si="283"/>
        <v>16.948919223367877</v>
      </c>
      <c r="M6025" s="337">
        <f t="shared" si="284"/>
        <v>0</v>
      </c>
    </row>
    <row r="6026" spans="1:13">
      <c r="A6026" s="334" t="s">
        <v>89</v>
      </c>
      <c r="B6026" s="334" t="s">
        <v>52</v>
      </c>
      <c r="C6026" s="334" t="s">
        <v>52</v>
      </c>
      <c r="D6026" s="334" t="s">
        <v>1537</v>
      </c>
      <c r="E6026" s="334" t="s">
        <v>1041</v>
      </c>
      <c r="F6026" s="334" t="str">
        <f t="shared" si="285"/>
        <v>Dhaka FR Non-PNP</v>
      </c>
      <c r="G6026" s="338">
        <v>2404696</v>
      </c>
      <c r="H6026" s="336">
        <v>357850.51062699931</v>
      </c>
      <c r="I6026" s="336">
        <v>9618.7839999999997</v>
      </c>
      <c r="J6026" s="336"/>
      <c r="K6026" s="336"/>
      <c r="L6026" s="337">
        <f t="shared" si="283"/>
        <v>14.881320159679198</v>
      </c>
      <c r="M6026" s="337">
        <f t="shared" si="284"/>
        <v>0.4</v>
      </c>
    </row>
    <row r="6027" spans="1:13">
      <c r="A6027" s="334" t="s">
        <v>87</v>
      </c>
      <c r="B6027" s="334" t="s">
        <v>52</v>
      </c>
      <c r="C6027" s="334" t="s">
        <v>52</v>
      </c>
      <c r="D6027" s="334" t="s">
        <v>1537</v>
      </c>
      <c r="E6027" s="334" t="s">
        <v>1041</v>
      </c>
      <c r="F6027" s="334" t="str">
        <f t="shared" si="285"/>
        <v>Dhaka FR Non-PNP</v>
      </c>
      <c r="G6027" s="338">
        <v>4185538</v>
      </c>
      <c r="H6027" s="336">
        <v>719620.43388138001</v>
      </c>
      <c r="I6027" s="336">
        <v>16742.152000000002</v>
      </c>
      <c r="J6027" s="336"/>
      <c r="K6027" s="336"/>
      <c r="L6027" s="337">
        <f t="shared" si="283"/>
        <v>17.19302115716976</v>
      </c>
      <c r="M6027" s="337">
        <f t="shared" si="284"/>
        <v>0.4</v>
      </c>
    </row>
    <row r="6028" spans="1:13">
      <c r="A6028" s="334" t="s">
        <v>555</v>
      </c>
      <c r="B6028" s="334" t="s">
        <v>52</v>
      </c>
      <c r="C6028" s="334" t="s">
        <v>52</v>
      </c>
      <c r="D6028" s="334" t="s">
        <v>1537</v>
      </c>
      <c r="E6028" s="334" t="s">
        <v>1041</v>
      </c>
      <c r="F6028" s="334" t="str">
        <f t="shared" si="285"/>
        <v>Dhaka FR Non-PNP</v>
      </c>
      <c r="G6028" s="338">
        <v>1498329</v>
      </c>
      <c r="H6028" s="336">
        <v>266450.16672211996</v>
      </c>
      <c r="I6028" s="336">
        <v>5993.3159999999998</v>
      </c>
      <c r="J6028" s="336"/>
      <c r="K6028" s="336"/>
      <c r="L6028" s="337">
        <f t="shared" si="283"/>
        <v>17.783154882680638</v>
      </c>
      <c r="M6028" s="337">
        <f t="shared" si="284"/>
        <v>0.4</v>
      </c>
    </row>
    <row r="6029" spans="1:13">
      <c r="A6029" s="334" t="s">
        <v>53</v>
      </c>
      <c r="B6029" s="334" t="s">
        <v>52</v>
      </c>
      <c r="C6029" s="334" t="s">
        <v>52</v>
      </c>
      <c r="D6029" s="334" t="s">
        <v>1492</v>
      </c>
      <c r="E6029" s="334" t="s">
        <v>1041</v>
      </c>
      <c r="F6029" s="334" t="str">
        <f t="shared" si="285"/>
        <v>Dhaka FR PNP</v>
      </c>
      <c r="G6029" s="338">
        <v>5799613</v>
      </c>
      <c r="H6029" s="336">
        <v>987264.89601272799</v>
      </c>
      <c r="I6029" s="336">
        <v>23198.452000000001</v>
      </c>
      <c r="J6029" s="336"/>
      <c r="K6029" s="336"/>
      <c r="L6029" s="337">
        <f t="shared" si="283"/>
        <v>17.022944393233271</v>
      </c>
      <c r="M6029" s="337">
        <f t="shared" si="284"/>
        <v>0.4</v>
      </c>
    </row>
    <row r="6030" spans="1:13">
      <c r="A6030" s="334" t="s">
        <v>434</v>
      </c>
      <c r="B6030" s="334" t="s">
        <v>52</v>
      </c>
      <c r="C6030" s="334" t="s">
        <v>52</v>
      </c>
      <c r="D6030" s="334" t="s">
        <v>1537</v>
      </c>
      <c r="E6030" s="334" t="s">
        <v>1041</v>
      </c>
      <c r="F6030" s="334" t="str">
        <f t="shared" si="285"/>
        <v>Dhaka FR Non-PNP</v>
      </c>
      <c r="G6030" s="338">
        <v>2869280</v>
      </c>
      <c r="H6030" s="336">
        <v>465838.00619678287</v>
      </c>
      <c r="I6030" s="336">
        <v>1.4551915228366852E-11</v>
      </c>
      <c r="J6030" s="336"/>
      <c r="K6030" s="336"/>
      <c r="L6030" s="337">
        <f t="shared" si="283"/>
        <v>16.235362397423149</v>
      </c>
      <c r="M6030" s="337">
        <f t="shared" si="284"/>
        <v>5.0716260624152582E-16</v>
      </c>
    </row>
    <row r="6031" spans="1:13">
      <c r="A6031" s="334" t="s">
        <v>565</v>
      </c>
      <c r="B6031" s="334" t="s">
        <v>52</v>
      </c>
      <c r="C6031" s="334" t="s">
        <v>52</v>
      </c>
      <c r="D6031" s="334" t="s">
        <v>1537</v>
      </c>
      <c r="E6031" s="334" t="s">
        <v>1041</v>
      </c>
      <c r="F6031" s="334" t="str">
        <f t="shared" si="285"/>
        <v>Dhaka FR Non-PNP</v>
      </c>
      <c r="G6031" s="338">
        <v>3004506</v>
      </c>
      <c r="H6031" s="336">
        <v>510286.27729448816</v>
      </c>
      <c r="I6031" s="336">
        <v>12018.023999999999</v>
      </c>
      <c r="J6031" s="336"/>
      <c r="K6031" s="336"/>
      <c r="L6031" s="337">
        <f t="shared" si="283"/>
        <v>16.984032559578452</v>
      </c>
      <c r="M6031" s="337">
        <f t="shared" si="284"/>
        <v>0.4</v>
      </c>
    </row>
    <row r="6032" spans="1:13">
      <c r="A6032" s="334" t="s">
        <v>500</v>
      </c>
      <c r="B6032" s="334" t="s">
        <v>52</v>
      </c>
      <c r="C6032" s="334" t="s">
        <v>52</v>
      </c>
      <c r="D6032" s="334" t="s">
        <v>1537</v>
      </c>
      <c r="E6032" s="334" t="s">
        <v>1041</v>
      </c>
      <c r="F6032" s="334" t="str">
        <f t="shared" si="285"/>
        <v>Dhaka FR Non-PNP</v>
      </c>
      <c r="G6032" s="338">
        <v>1727669</v>
      </c>
      <c r="H6032" s="336">
        <v>298394.39859455568</v>
      </c>
      <c r="I6032" s="336">
        <v>6910.6760000000004</v>
      </c>
      <c r="J6032" s="336"/>
      <c r="K6032" s="336"/>
      <c r="L6032" s="337">
        <f t="shared" si="283"/>
        <v>17.271502735451968</v>
      </c>
      <c r="M6032" s="337">
        <f t="shared" si="284"/>
        <v>0.4</v>
      </c>
    </row>
    <row r="6033" spans="1:13">
      <c r="A6033" s="334" t="s">
        <v>492</v>
      </c>
      <c r="B6033" s="334" t="s">
        <v>189</v>
      </c>
      <c r="C6033" s="334" t="s">
        <v>189</v>
      </c>
      <c r="D6033" s="334" t="s">
        <v>1537</v>
      </c>
      <c r="E6033" s="334" t="s">
        <v>1041</v>
      </c>
      <c r="F6033" s="334" t="str">
        <f t="shared" si="285"/>
        <v>Barishal FR Non-PNP</v>
      </c>
      <c r="G6033" s="338">
        <v>2090848</v>
      </c>
      <c r="H6033" s="336">
        <v>329926.29964041407</v>
      </c>
      <c r="I6033" s="336">
        <v>8363.3919999999998</v>
      </c>
      <c r="J6033" s="336"/>
      <c r="K6033" s="336"/>
      <c r="L6033" s="337">
        <f t="shared" si="283"/>
        <v>15.779544932984802</v>
      </c>
      <c r="M6033" s="337">
        <f t="shared" si="284"/>
        <v>0.4</v>
      </c>
    </row>
    <row r="6034" spans="1:13">
      <c r="A6034" s="334" t="s">
        <v>613</v>
      </c>
      <c r="B6034" s="334" t="s">
        <v>153</v>
      </c>
      <c r="C6034" s="334" t="s">
        <v>18</v>
      </c>
      <c r="D6034" s="334" t="s">
        <v>1537</v>
      </c>
      <c r="E6034" s="334" t="s">
        <v>1041</v>
      </c>
      <c r="F6034" s="334" t="str">
        <f t="shared" si="285"/>
        <v>Mymensingh FR Non-PNP</v>
      </c>
      <c r="G6034" s="338">
        <v>4227197</v>
      </c>
      <c r="H6034" s="336">
        <v>653788.82588938763</v>
      </c>
      <c r="I6034" s="336">
        <v>16908.788</v>
      </c>
      <c r="J6034" s="336"/>
      <c r="K6034" s="336"/>
      <c r="L6034" s="337">
        <f t="shared" si="283"/>
        <v>15.46624928739748</v>
      </c>
      <c r="M6034" s="337">
        <f t="shared" si="284"/>
        <v>0.4</v>
      </c>
    </row>
    <row r="6035" spans="1:13">
      <c r="A6035" s="334" t="s">
        <v>498</v>
      </c>
      <c r="B6035" s="334" t="s">
        <v>455</v>
      </c>
      <c r="C6035" s="334" t="s">
        <v>195</v>
      </c>
      <c r="D6035" s="334" t="s">
        <v>1537</v>
      </c>
      <c r="E6035" s="334" t="s">
        <v>1041</v>
      </c>
      <c r="F6035" s="334" t="str">
        <f t="shared" si="285"/>
        <v>Chattogram FR Non-PNP</v>
      </c>
      <c r="G6035" s="338">
        <v>4380899</v>
      </c>
      <c r="H6035" s="336">
        <v>806475.46136551397</v>
      </c>
      <c r="I6035" s="336">
        <v>0</v>
      </c>
      <c r="J6035" s="336"/>
      <c r="K6035" s="336"/>
      <c r="L6035" s="337">
        <f t="shared" si="283"/>
        <v>18.408903317915204</v>
      </c>
      <c r="M6035" s="337">
        <f t="shared" si="284"/>
        <v>0</v>
      </c>
    </row>
    <row r="6036" spans="1:13">
      <c r="A6036" s="334" t="s">
        <v>528</v>
      </c>
      <c r="B6036" s="334" t="s">
        <v>18</v>
      </c>
      <c r="C6036" s="334" t="s">
        <v>18</v>
      </c>
      <c r="D6036" s="334" t="s">
        <v>1537</v>
      </c>
      <c r="E6036" s="334" t="s">
        <v>1041</v>
      </c>
      <c r="F6036" s="334" t="str">
        <f t="shared" si="285"/>
        <v>Mymensingh FR Non-PNP</v>
      </c>
      <c r="G6036" s="338">
        <v>4015547</v>
      </c>
      <c r="H6036" s="336">
        <v>641833.68344713177</v>
      </c>
      <c r="I6036" s="336">
        <v>16062.188</v>
      </c>
      <c r="J6036" s="336"/>
      <c r="K6036" s="336"/>
      <c r="L6036" s="337">
        <f t="shared" si="283"/>
        <v>15.983717372680031</v>
      </c>
      <c r="M6036" s="337">
        <f t="shared" si="284"/>
        <v>0.4</v>
      </c>
    </row>
    <row r="6037" spans="1:13">
      <c r="A6037" s="334" t="s">
        <v>561</v>
      </c>
      <c r="B6037" s="334" t="s">
        <v>79</v>
      </c>
      <c r="C6037" s="334" t="s">
        <v>52</v>
      </c>
      <c r="D6037" s="334" t="s">
        <v>1537</v>
      </c>
      <c r="E6037" s="334" t="s">
        <v>1041</v>
      </c>
      <c r="F6037" s="334" t="str">
        <f t="shared" si="285"/>
        <v>Dhaka FR Non-PNP</v>
      </c>
      <c r="G6037" s="338">
        <v>2878451</v>
      </c>
      <c r="H6037" s="336">
        <v>498301.36771675845</v>
      </c>
      <c r="I6037" s="336">
        <v>11513.804</v>
      </c>
      <c r="J6037" s="336"/>
      <c r="K6037" s="336"/>
      <c r="L6037" s="337">
        <f t="shared" si="283"/>
        <v>17.311441734348037</v>
      </c>
      <c r="M6037" s="337">
        <f t="shared" si="284"/>
        <v>0.4</v>
      </c>
    </row>
    <row r="6038" spans="1:13">
      <c r="A6038" s="334" t="s">
        <v>91</v>
      </c>
      <c r="B6038" s="334" t="s">
        <v>52</v>
      </c>
      <c r="C6038" s="334" t="s">
        <v>52</v>
      </c>
      <c r="D6038" s="334" t="s">
        <v>1537</v>
      </c>
      <c r="E6038" s="334" t="s">
        <v>1041</v>
      </c>
      <c r="F6038" s="334" t="str">
        <f t="shared" si="285"/>
        <v>Dhaka FR Non-PNP</v>
      </c>
      <c r="G6038" s="338">
        <v>3754700</v>
      </c>
      <c r="H6038" s="336">
        <v>642536.21469251602</v>
      </c>
      <c r="I6038" s="336">
        <v>15018.800000000001</v>
      </c>
      <c r="J6038" s="336"/>
      <c r="K6038" s="336"/>
      <c r="L6038" s="337">
        <f t="shared" si="283"/>
        <v>17.112850951940661</v>
      </c>
      <c r="M6038" s="337">
        <f t="shared" si="284"/>
        <v>0.4</v>
      </c>
    </row>
    <row r="6039" spans="1:13">
      <c r="A6039" s="334" t="s">
        <v>49</v>
      </c>
      <c r="B6039" s="334" t="s">
        <v>52</v>
      </c>
      <c r="C6039" s="334" t="s">
        <v>52</v>
      </c>
      <c r="D6039" s="334" t="s">
        <v>1537</v>
      </c>
      <c r="E6039" s="334" t="s">
        <v>1041</v>
      </c>
      <c r="F6039" s="334" t="str">
        <f t="shared" si="285"/>
        <v>Dhaka FR Non-PNP</v>
      </c>
      <c r="G6039" s="338">
        <v>3035051</v>
      </c>
      <c r="H6039" s="336">
        <v>485237.65864641167</v>
      </c>
      <c r="I6039" s="336">
        <v>12140.204</v>
      </c>
      <c r="J6039" s="336"/>
      <c r="K6039" s="336"/>
      <c r="L6039" s="337">
        <f t="shared" si="283"/>
        <v>15.987792582279891</v>
      </c>
      <c r="M6039" s="337">
        <f t="shared" si="284"/>
        <v>0.4</v>
      </c>
    </row>
    <row r="6040" spans="1:13">
      <c r="A6040" s="334" t="s">
        <v>69</v>
      </c>
      <c r="B6040" s="334" t="s">
        <v>52</v>
      </c>
      <c r="C6040" s="334" t="s">
        <v>52</v>
      </c>
      <c r="D6040" s="334" t="s">
        <v>1537</v>
      </c>
      <c r="E6040" s="334" t="s">
        <v>1041</v>
      </c>
      <c r="F6040" s="334" t="str">
        <f t="shared" si="285"/>
        <v>Dhaka FR Non-PNP</v>
      </c>
      <c r="G6040" s="338">
        <v>2596638</v>
      </c>
      <c r="H6040" s="336">
        <v>451278.9430444882</v>
      </c>
      <c r="I6040" s="336">
        <v>10386.552</v>
      </c>
      <c r="J6040" s="336"/>
      <c r="K6040" s="336"/>
      <c r="L6040" s="337">
        <f t="shared" si="283"/>
        <v>17.379355268023044</v>
      </c>
      <c r="M6040" s="337">
        <f t="shared" si="284"/>
        <v>0.4</v>
      </c>
    </row>
    <row r="6041" spans="1:13">
      <c r="A6041" s="334" t="s">
        <v>472</v>
      </c>
      <c r="B6041" s="334" t="s">
        <v>52</v>
      </c>
      <c r="C6041" s="334" t="s">
        <v>52</v>
      </c>
      <c r="D6041" s="334" t="s">
        <v>1492</v>
      </c>
      <c r="E6041" s="334" t="s">
        <v>1041</v>
      </c>
      <c r="F6041" s="334" t="str">
        <f t="shared" si="285"/>
        <v>Dhaka FR PNP</v>
      </c>
      <c r="G6041" s="338">
        <v>3092437</v>
      </c>
      <c r="H6041" s="336">
        <v>538237.90444007481</v>
      </c>
      <c r="I6041" s="336">
        <v>12369.748</v>
      </c>
      <c r="J6041" s="336"/>
      <c r="K6041" s="336"/>
      <c r="L6041" s="337">
        <f t="shared" si="283"/>
        <v>17.404975572342295</v>
      </c>
      <c r="M6041" s="337">
        <f t="shared" si="284"/>
        <v>0.4</v>
      </c>
    </row>
    <row r="6042" spans="1:13">
      <c r="A6042" s="334" t="s">
        <v>125</v>
      </c>
      <c r="B6042" s="334" t="s">
        <v>52</v>
      </c>
      <c r="C6042" s="334" t="s">
        <v>52</v>
      </c>
      <c r="D6042" s="334" t="s">
        <v>1537</v>
      </c>
      <c r="E6042" s="334" t="s">
        <v>1041</v>
      </c>
      <c r="F6042" s="334" t="str">
        <f t="shared" si="285"/>
        <v>Dhaka FR Non-PNP</v>
      </c>
      <c r="G6042" s="338">
        <v>2851691</v>
      </c>
      <c r="H6042" s="336">
        <v>539749.74086997809</v>
      </c>
      <c r="I6042" s="336">
        <v>11406.764000000001</v>
      </c>
      <c r="J6042" s="336"/>
      <c r="K6042" s="336"/>
      <c r="L6042" s="337">
        <f t="shared" si="283"/>
        <v>18.927357167027498</v>
      </c>
      <c r="M6042" s="337">
        <f t="shared" si="284"/>
        <v>0.4</v>
      </c>
    </row>
    <row r="6043" spans="1:13">
      <c r="A6043" s="334" t="s">
        <v>85</v>
      </c>
      <c r="B6043" s="334" t="s">
        <v>79</v>
      </c>
      <c r="C6043" s="334" t="s">
        <v>52</v>
      </c>
      <c r="D6043" s="334" t="s">
        <v>1537</v>
      </c>
      <c r="E6043" s="334" t="s">
        <v>1041</v>
      </c>
      <c r="F6043" s="334" t="str">
        <f t="shared" si="285"/>
        <v>Dhaka FR Non-PNP</v>
      </c>
      <c r="G6043" s="338">
        <v>2909004</v>
      </c>
      <c r="H6043" s="336">
        <v>540802.93815653992</v>
      </c>
      <c r="I6043" s="336">
        <v>11636.016</v>
      </c>
      <c r="J6043" s="336"/>
      <c r="K6043" s="336"/>
      <c r="L6043" s="337">
        <f t="shared" si="283"/>
        <v>18.590656394990859</v>
      </c>
      <c r="M6043" s="337">
        <f t="shared" si="284"/>
        <v>0.4</v>
      </c>
    </row>
    <row r="6044" spans="1:13">
      <c r="A6044" s="334" t="s">
        <v>71</v>
      </c>
      <c r="B6044" s="334" t="s">
        <v>52</v>
      </c>
      <c r="C6044" s="334" t="s">
        <v>52</v>
      </c>
      <c r="D6044" s="334" t="s">
        <v>1537</v>
      </c>
      <c r="E6044" s="334" t="s">
        <v>1041</v>
      </c>
      <c r="F6044" s="334" t="str">
        <f t="shared" si="285"/>
        <v>Dhaka FR Non-PNP</v>
      </c>
      <c r="G6044" s="338">
        <v>4044840</v>
      </c>
      <c r="H6044" s="336">
        <v>703927.4492074938</v>
      </c>
      <c r="I6044" s="336">
        <v>16179.36</v>
      </c>
      <c r="J6044" s="336"/>
      <c r="K6044" s="336"/>
      <c r="L6044" s="337">
        <f t="shared" si="283"/>
        <v>17.403097507132394</v>
      </c>
      <c r="M6044" s="337">
        <f t="shared" si="284"/>
        <v>0.4</v>
      </c>
    </row>
    <row r="6045" spans="1:13">
      <c r="A6045" s="334" t="s">
        <v>145</v>
      </c>
      <c r="B6045" s="334" t="s">
        <v>52</v>
      </c>
      <c r="C6045" s="334" t="s">
        <v>52</v>
      </c>
      <c r="D6045" s="334" t="s">
        <v>1537</v>
      </c>
      <c r="E6045" s="334" t="s">
        <v>1041</v>
      </c>
      <c r="F6045" s="334" t="str">
        <f t="shared" si="285"/>
        <v>Dhaka FR Non-PNP</v>
      </c>
      <c r="G6045" s="338">
        <v>2241199</v>
      </c>
      <c r="H6045" s="336">
        <v>410490.84964593023</v>
      </c>
      <c r="I6045" s="336">
        <v>8964.7960000000003</v>
      </c>
      <c r="J6045" s="336"/>
      <c r="K6045" s="336"/>
      <c r="L6045" s="337">
        <f t="shared" si="283"/>
        <v>18.315680564105651</v>
      </c>
      <c r="M6045" s="337">
        <f t="shared" si="284"/>
        <v>0.4</v>
      </c>
    </row>
    <row r="6046" spans="1:13">
      <c r="A6046" s="334" t="s">
        <v>247</v>
      </c>
      <c r="B6046" s="334" t="s">
        <v>52</v>
      </c>
      <c r="C6046" s="334" t="s">
        <v>52</v>
      </c>
      <c r="D6046" s="334" t="s">
        <v>1537</v>
      </c>
      <c r="E6046" s="334" t="s">
        <v>1041</v>
      </c>
      <c r="F6046" s="334" t="str">
        <f t="shared" si="285"/>
        <v>Dhaka FR Non-PNP</v>
      </c>
      <c r="G6046" s="338">
        <v>1038217</v>
      </c>
      <c r="H6046" s="336">
        <v>159527.22979900611</v>
      </c>
      <c r="I6046" s="336">
        <v>4152.8680000000004</v>
      </c>
      <c r="J6046" s="336"/>
      <c r="K6046" s="336"/>
      <c r="L6046" s="337">
        <f t="shared" si="283"/>
        <v>15.365499678680477</v>
      </c>
      <c r="M6046" s="337">
        <f t="shared" si="284"/>
        <v>0.4</v>
      </c>
    </row>
    <row r="6047" spans="1:13">
      <c r="A6047" s="334" t="s">
        <v>426</v>
      </c>
      <c r="B6047" s="334" t="s">
        <v>52</v>
      </c>
      <c r="C6047" s="334" t="s">
        <v>52</v>
      </c>
      <c r="D6047" s="334" t="s">
        <v>1537</v>
      </c>
      <c r="E6047" s="334" t="s">
        <v>1041</v>
      </c>
      <c r="F6047" s="334" t="str">
        <f t="shared" si="285"/>
        <v>Dhaka FR Non-PNP</v>
      </c>
      <c r="G6047" s="338">
        <v>1424805</v>
      </c>
      <c r="H6047" s="336">
        <v>231496.8379397869</v>
      </c>
      <c r="I6047" s="336">
        <v>5699.22</v>
      </c>
      <c r="J6047" s="336"/>
      <c r="K6047" s="336"/>
      <c r="L6047" s="337">
        <f t="shared" si="283"/>
        <v>16.247615494035106</v>
      </c>
      <c r="M6047" s="337">
        <f t="shared" si="284"/>
        <v>0.4</v>
      </c>
    </row>
    <row r="6048" spans="1:13">
      <c r="A6048" s="334" t="s">
        <v>490</v>
      </c>
      <c r="B6048" s="334" t="s">
        <v>362</v>
      </c>
      <c r="C6048" s="334" t="s">
        <v>52</v>
      </c>
      <c r="D6048" s="334" t="s">
        <v>1537</v>
      </c>
      <c r="E6048" s="334" t="s">
        <v>1041</v>
      </c>
      <c r="F6048" s="334" t="str">
        <f t="shared" si="285"/>
        <v>Dhaka FR Non-PNP</v>
      </c>
      <c r="G6048" s="338">
        <v>2583442</v>
      </c>
      <c r="H6048" s="336">
        <v>426793.63648576563</v>
      </c>
      <c r="I6048" s="336">
        <v>10333.768</v>
      </c>
      <c r="J6048" s="336"/>
      <c r="K6048" s="336"/>
      <c r="L6048" s="337">
        <f t="shared" si="283"/>
        <v>16.520349072507361</v>
      </c>
      <c r="M6048" s="337">
        <f t="shared" si="284"/>
        <v>0.4</v>
      </c>
    </row>
    <row r="6049" spans="1:13">
      <c r="A6049" s="334" t="s">
        <v>73</v>
      </c>
      <c r="B6049" s="334" t="s">
        <v>52</v>
      </c>
      <c r="C6049" s="334" t="s">
        <v>52</v>
      </c>
      <c r="D6049" s="334" t="s">
        <v>1537</v>
      </c>
      <c r="E6049" s="334" t="s">
        <v>1041</v>
      </c>
      <c r="F6049" s="334" t="str">
        <f t="shared" si="285"/>
        <v>Dhaka FR Non-PNP</v>
      </c>
      <c r="G6049" s="338">
        <v>2976537</v>
      </c>
      <c r="H6049" s="336">
        <v>532154.26424466725</v>
      </c>
      <c r="I6049" s="336">
        <v>11906.148000000001</v>
      </c>
      <c r="J6049" s="336"/>
      <c r="K6049" s="336"/>
      <c r="L6049" s="337">
        <f t="shared" si="283"/>
        <v>17.878301672200521</v>
      </c>
      <c r="M6049" s="337">
        <f t="shared" si="284"/>
        <v>0.4</v>
      </c>
    </row>
    <row r="6050" spans="1:13">
      <c r="A6050" s="334" t="s">
        <v>261</v>
      </c>
      <c r="B6050" s="334" t="s">
        <v>52</v>
      </c>
      <c r="C6050" s="334" t="s">
        <v>52</v>
      </c>
      <c r="D6050" s="334" t="s">
        <v>1537</v>
      </c>
      <c r="E6050" s="334" t="s">
        <v>1041</v>
      </c>
      <c r="F6050" s="334" t="str">
        <f t="shared" si="285"/>
        <v>Dhaka FR Non-PNP</v>
      </c>
      <c r="G6050" s="338">
        <v>1196014</v>
      </c>
      <c r="H6050" s="336">
        <v>169479.99875300401</v>
      </c>
      <c r="I6050" s="336">
        <v>4784.0560000000005</v>
      </c>
      <c r="J6050" s="336"/>
      <c r="K6050" s="336"/>
      <c r="L6050" s="337">
        <f t="shared" si="283"/>
        <v>14.170402583331299</v>
      </c>
      <c r="M6050" s="337">
        <f t="shared" si="284"/>
        <v>0.4</v>
      </c>
    </row>
    <row r="6051" spans="1:13">
      <c r="A6051" s="334" t="s">
        <v>43</v>
      </c>
      <c r="B6051" s="334" t="s">
        <v>48</v>
      </c>
      <c r="C6051" s="334" t="s">
        <v>18</v>
      </c>
      <c r="D6051" s="334" t="s">
        <v>1537</v>
      </c>
      <c r="E6051" s="334" t="s">
        <v>1041</v>
      </c>
      <c r="F6051" s="334" t="str">
        <f t="shared" si="285"/>
        <v>Mymensingh FR Non-PNP</v>
      </c>
      <c r="G6051" s="338">
        <v>2959954</v>
      </c>
      <c r="H6051" s="336">
        <v>502572.40716334718</v>
      </c>
      <c r="I6051" s="336">
        <v>11839.816000000001</v>
      </c>
      <c r="J6051" s="336"/>
      <c r="K6051" s="336"/>
      <c r="L6051" s="337">
        <f t="shared" si="283"/>
        <v>16.979061403094345</v>
      </c>
      <c r="M6051" s="337">
        <f t="shared" si="284"/>
        <v>0.4</v>
      </c>
    </row>
    <row r="6052" spans="1:13">
      <c r="A6052" s="334" t="s">
        <v>57</v>
      </c>
      <c r="B6052" s="334" t="s">
        <v>52</v>
      </c>
      <c r="C6052" s="334" t="s">
        <v>52</v>
      </c>
      <c r="D6052" s="334" t="s">
        <v>1537</v>
      </c>
      <c r="E6052" s="334" t="s">
        <v>1041</v>
      </c>
      <c r="F6052" s="334" t="str">
        <f t="shared" si="285"/>
        <v>Dhaka FR Non-PNP</v>
      </c>
      <c r="G6052" s="338">
        <v>1098904</v>
      </c>
      <c r="H6052" s="336">
        <v>170152.57649756552</v>
      </c>
      <c r="I6052" s="336">
        <v>4395.616</v>
      </c>
      <c r="J6052" s="336"/>
      <c r="K6052" s="336"/>
      <c r="L6052" s="337">
        <f t="shared" si="283"/>
        <v>15.483843583931399</v>
      </c>
      <c r="M6052" s="337">
        <f t="shared" si="284"/>
        <v>0.4</v>
      </c>
    </row>
    <row r="6053" spans="1:13">
      <c r="A6053" s="334" t="s">
        <v>275</v>
      </c>
      <c r="B6053" s="334" t="s">
        <v>52</v>
      </c>
      <c r="C6053" s="334" t="s">
        <v>52</v>
      </c>
      <c r="D6053" s="334" t="s">
        <v>1537</v>
      </c>
      <c r="E6053" s="334" t="s">
        <v>1041</v>
      </c>
      <c r="F6053" s="334" t="str">
        <f t="shared" si="285"/>
        <v>Dhaka FR Non-PNP</v>
      </c>
      <c r="G6053" s="338">
        <v>1655472</v>
      </c>
      <c r="H6053" s="336">
        <v>293215.5502299036</v>
      </c>
      <c r="I6053" s="336">
        <v>6621.8879999999999</v>
      </c>
      <c r="J6053" s="336"/>
      <c r="K6053" s="336"/>
      <c r="L6053" s="337">
        <f t="shared" si="283"/>
        <v>17.711900305768001</v>
      </c>
      <c r="M6053" s="337">
        <f t="shared" si="284"/>
        <v>0.4</v>
      </c>
    </row>
    <row r="6054" spans="1:13">
      <c r="A6054" s="334" t="s">
        <v>440</v>
      </c>
      <c r="B6054" s="334" t="s">
        <v>52</v>
      </c>
      <c r="C6054" s="334" t="s">
        <v>52</v>
      </c>
      <c r="D6054" s="334" t="s">
        <v>1537</v>
      </c>
      <c r="E6054" s="334" t="s">
        <v>1041</v>
      </c>
      <c r="F6054" s="334" t="str">
        <f t="shared" si="285"/>
        <v>Dhaka FR Non-PNP</v>
      </c>
      <c r="G6054" s="338">
        <v>2269255</v>
      </c>
      <c r="H6054" s="336">
        <v>414997.34464098216</v>
      </c>
      <c r="I6054" s="336">
        <v>9077.02</v>
      </c>
      <c r="J6054" s="336"/>
      <c r="K6054" s="336"/>
      <c r="L6054" s="337">
        <f t="shared" si="283"/>
        <v>18.287823300641936</v>
      </c>
      <c r="M6054" s="337">
        <f t="shared" si="284"/>
        <v>0.4</v>
      </c>
    </row>
    <row r="6055" spans="1:13">
      <c r="A6055" s="334" t="s">
        <v>393</v>
      </c>
      <c r="B6055" s="334" t="s">
        <v>52</v>
      </c>
      <c r="C6055" s="334" t="s">
        <v>52</v>
      </c>
      <c r="D6055" s="334" t="s">
        <v>1537</v>
      </c>
      <c r="E6055" s="334" t="s">
        <v>1041</v>
      </c>
      <c r="F6055" s="334" t="str">
        <f t="shared" si="285"/>
        <v>Dhaka FR Non-PNP</v>
      </c>
      <c r="G6055" s="338">
        <v>1542729</v>
      </c>
      <c r="H6055" s="336">
        <v>340017.55701713724</v>
      </c>
      <c r="I6055" s="336">
        <v>6170.9160000000002</v>
      </c>
      <c r="J6055" s="336"/>
      <c r="K6055" s="336"/>
      <c r="L6055" s="337">
        <f t="shared" si="283"/>
        <v>22.040005536755793</v>
      </c>
      <c r="M6055" s="337">
        <f t="shared" si="284"/>
        <v>0.4</v>
      </c>
    </row>
    <row r="6056" spans="1:13">
      <c r="A6056" s="334" t="s">
        <v>563</v>
      </c>
      <c r="B6056" s="334" t="s">
        <v>52</v>
      </c>
      <c r="C6056" s="334" t="s">
        <v>52</v>
      </c>
      <c r="D6056" s="334" t="s">
        <v>1537</v>
      </c>
      <c r="E6056" s="334" t="s">
        <v>1041</v>
      </c>
      <c r="F6056" s="334" t="str">
        <f t="shared" si="285"/>
        <v>Dhaka FR Non-PNP</v>
      </c>
      <c r="G6056" s="338">
        <v>3010903</v>
      </c>
      <c r="H6056" s="336">
        <v>549127.76477880182</v>
      </c>
      <c r="I6056" s="336">
        <v>-2.9103830456733704E-11</v>
      </c>
      <c r="J6056" s="336"/>
      <c r="K6056" s="336"/>
      <c r="L6056" s="337">
        <f t="shared" si="283"/>
        <v>18.237975942061297</v>
      </c>
      <c r="M6056" s="337">
        <f t="shared" si="284"/>
        <v>-9.6661468193208827E-16</v>
      </c>
    </row>
    <row r="6057" spans="1:13">
      <c r="A6057" s="334" t="s">
        <v>137</v>
      </c>
      <c r="B6057" s="334" t="s">
        <v>52</v>
      </c>
      <c r="C6057" s="334" t="s">
        <v>52</v>
      </c>
      <c r="D6057" s="334" t="s">
        <v>1537</v>
      </c>
      <c r="E6057" s="334" t="s">
        <v>1041</v>
      </c>
      <c r="F6057" s="334" t="str">
        <f t="shared" si="285"/>
        <v>Dhaka FR Non-PNP</v>
      </c>
      <c r="G6057" s="338">
        <v>1584768</v>
      </c>
      <c r="H6057" s="336">
        <v>274684.85876293929</v>
      </c>
      <c r="I6057" s="336">
        <v>-1.4551915228366852E-11</v>
      </c>
      <c r="J6057" s="336"/>
      <c r="K6057" s="336"/>
      <c r="L6057" s="337">
        <f t="shared" si="283"/>
        <v>17.332812043336265</v>
      </c>
      <c r="M6057" s="337">
        <f t="shared" si="284"/>
        <v>-9.182363114580084E-16</v>
      </c>
    </row>
    <row r="6058" spans="1:13">
      <c r="A6058" s="334" t="s">
        <v>504</v>
      </c>
      <c r="B6058" s="334" t="s">
        <v>79</v>
      </c>
      <c r="C6058" s="334" t="s">
        <v>52</v>
      </c>
      <c r="D6058" s="334" t="s">
        <v>1537</v>
      </c>
      <c r="E6058" s="334" t="s">
        <v>1041</v>
      </c>
      <c r="F6058" s="334" t="str">
        <f t="shared" si="285"/>
        <v>Dhaka FR Non-PNP</v>
      </c>
      <c r="G6058" s="338">
        <v>7142963</v>
      </c>
      <c r="H6058" s="336">
        <v>1289005.1177085997</v>
      </c>
      <c r="I6058" s="336">
        <v>28571.851999999999</v>
      </c>
      <c r="J6058" s="336"/>
      <c r="K6058" s="336"/>
      <c r="L6058" s="337">
        <f t="shared" si="283"/>
        <v>18.045804209102016</v>
      </c>
      <c r="M6058" s="337">
        <f t="shared" si="284"/>
        <v>0.4</v>
      </c>
    </row>
    <row r="6059" spans="1:13">
      <c r="A6059" s="334" t="s">
        <v>62</v>
      </c>
      <c r="B6059" s="334" t="s">
        <v>52</v>
      </c>
      <c r="C6059" s="334" t="s">
        <v>52</v>
      </c>
      <c r="D6059" s="334" t="s">
        <v>1537</v>
      </c>
      <c r="E6059" s="334" t="s">
        <v>1041</v>
      </c>
      <c r="F6059" s="334" t="str">
        <f t="shared" si="285"/>
        <v>Dhaka FR Non-PNP</v>
      </c>
      <c r="G6059" s="338">
        <v>1984033</v>
      </c>
      <c r="H6059" s="336">
        <v>344725.83777683409</v>
      </c>
      <c r="I6059" s="336">
        <v>7936.1320000000005</v>
      </c>
      <c r="J6059" s="336"/>
      <c r="K6059" s="336"/>
      <c r="L6059" s="337">
        <f t="shared" si="283"/>
        <v>17.375005243200796</v>
      </c>
      <c r="M6059" s="337">
        <f t="shared" si="284"/>
        <v>0.4</v>
      </c>
    </row>
    <row r="6060" spans="1:13">
      <c r="A6060" s="334" t="s">
        <v>553</v>
      </c>
      <c r="B6060" s="334" t="s">
        <v>52</v>
      </c>
      <c r="C6060" s="334" t="s">
        <v>52</v>
      </c>
      <c r="D6060" s="334" t="s">
        <v>1537</v>
      </c>
      <c r="E6060" s="334" t="s">
        <v>1041</v>
      </c>
      <c r="F6060" s="334" t="str">
        <f t="shared" si="285"/>
        <v>Dhaka FR Non-PNP</v>
      </c>
      <c r="G6060" s="338">
        <v>1956603</v>
      </c>
      <c r="H6060" s="336">
        <v>323930.38430623396</v>
      </c>
      <c r="I6060" s="336">
        <v>7826.4120000000003</v>
      </c>
      <c r="J6060" s="336"/>
      <c r="K6060" s="336"/>
      <c r="L6060" s="337">
        <f t="shared" si="283"/>
        <v>16.555754248881044</v>
      </c>
      <c r="M6060" s="337">
        <f t="shared" si="284"/>
        <v>0.4</v>
      </c>
    </row>
    <row r="6061" spans="1:13">
      <c r="A6061" s="334" t="s">
        <v>273</v>
      </c>
      <c r="B6061" s="334" t="s">
        <v>52</v>
      </c>
      <c r="C6061" s="334" t="s">
        <v>52</v>
      </c>
      <c r="D6061" s="334" t="s">
        <v>1537</v>
      </c>
      <c r="E6061" s="334" t="s">
        <v>1041</v>
      </c>
      <c r="F6061" s="334" t="str">
        <f t="shared" si="285"/>
        <v>Dhaka FR Non-PNP</v>
      </c>
      <c r="G6061" s="338">
        <v>1808476</v>
      </c>
      <c r="H6061" s="336">
        <v>313999.73859200109</v>
      </c>
      <c r="I6061" s="336">
        <v>7233.9040000000005</v>
      </c>
      <c r="J6061" s="336"/>
      <c r="K6061" s="336"/>
      <c r="L6061" s="337">
        <f t="shared" si="283"/>
        <v>17.362671033068789</v>
      </c>
      <c r="M6061" s="337">
        <f t="shared" si="284"/>
        <v>0.4</v>
      </c>
    </row>
    <row r="6062" spans="1:13">
      <c r="A6062" s="334" t="s">
        <v>559</v>
      </c>
      <c r="B6062" s="334" t="s">
        <v>52</v>
      </c>
      <c r="C6062" s="334" t="s">
        <v>52</v>
      </c>
      <c r="D6062" s="334" t="s">
        <v>1537</v>
      </c>
      <c r="E6062" s="334" t="s">
        <v>1041</v>
      </c>
      <c r="F6062" s="334" t="str">
        <f t="shared" si="285"/>
        <v>Dhaka FR Non-PNP</v>
      </c>
      <c r="G6062" s="338">
        <v>2261296</v>
      </c>
      <c r="H6062" s="336">
        <v>336884.46469586354</v>
      </c>
      <c r="I6062" s="336">
        <v>9045.1839999999993</v>
      </c>
      <c r="J6062" s="336"/>
      <c r="K6062" s="336"/>
      <c r="L6062" s="337">
        <f t="shared" si="283"/>
        <v>14.897849051865105</v>
      </c>
      <c r="M6062" s="337">
        <f t="shared" si="284"/>
        <v>0.4</v>
      </c>
    </row>
    <row r="6063" spans="1:13">
      <c r="A6063" s="334" t="s">
        <v>93</v>
      </c>
      <c r="B6063" s="334" t="s">
        <v>52</v>
      </c>
      <c r="C6063" s="334" t="s">
        <v>52</v>
      </c>
      <c r="D6063" s="334" t="s">
        <v>1537</v>
      </c>
      <c r="E6063" s="334" t="s">
        <v>1041</v>
      </c>
      <c r="F6063" s="334" t="str">
        <f t="shared" si="285"/>
        <v>Dhaka FR Non-PNP</v>
      </c>
      <c r="G6063" s="338">
        <v>5070779</v>
      </c>
      <c r="H6063" s="336">
        <v>959236.8756682073</v>
      </c>
      <c r="I6063" s="336">
        <v>-1.4551915228366852E-11</v>
      </c>
      <c r="J6063" s="336"/>
      <c r="K6063" s="336"/>
      <c r="L6063" s="337">
        <f t="shared" si="283"/>
        <v>18.916952911341774</v>
      </c>
      <c r="M6063" s="337">
        <f t="shared" si="284"/>
        <v>-2.8697593068770801E-16</v>
      </c>
    </row>
    <row r="6064" spans="1:13">
      <c r="A6064" s="334" t="s">
        <v>518</v>
      </c>
      <c r="B6064" s="334" t="s">
        <v>103</v>
      </c>
      <c r="C6064" s="334" t="s">
        <v>52</v>
      </c>
      <c r="D6064" s="334" t="s">
        <v>1492</v>
      </c>
      <c r="E6064" s="334" t="s">
        <v>1041</v>
      </c>
      <c r="F6064" s="334" t="str">
        <f t="shared" si="285"/>
        <v>Dhaka FR PNP</v>
      </c>
      <c r="G6064" s="338">
        <v>5038894</v>
      </c>
      <c r="H6064" s="336">
        <v>869149.06754958117</v>
      </c>
      <c r="I6064" s="336">
        <v>20155.576000000001</v>
      </c>
      <c r="J6064" s="336"/>
      <c r="K6064" s="336"/>
      <c r="L6064" s="337">
        <f t="shared" si="283"/>
        <v>17.248806336263101</v>
      </c>
      <c r="M6064" s="337">
        <f t="shared" si="284"/>
        <v>0.4</v>
      </c>
    </row>
    <row r="6065" spans="1:13">
      <c r="A6065" s="334" t="s">
        <v>411</v>
      </c>
      <c r="B6065" s="334" t="s">
        <v>52</v>
      </c>
      <c r="C6065" s="334" t="s">
        <v>52</v>
      </c>
      <c r="D6065" s="334" t="s">
        <v>1537</v>
      </c>
      <c r="E6065" s="334" t="s">
        <v>1041</v>
      </c>
      <c r="F6065" s="334" t="str">
        <f t="shared" si="285"/>
        <v>Dhaka FR Non-PNP</v>
      </c>
      <c r="G6065" s="338">
        <v>1338741</v>
      </c>
      <c r="H6065" s="336">
        <v>189015.11772986973</v>
      </c>
      <c r="I6065" s="336">
        <v>5354.9639999999999</v>
      </c>
      <c r="J6065" s="336"/>
      <c r="K6065" s="336"/>
      <c r="L6065" s="337">
        <f t="shared" si="283"/>
        <v>14.118871217798642</v>
      </c>
      <c r="M6065" s="337">
        <f t="shared" si="284"/>
        <v>0.4</v>
      </c>
    </row>
    <row r="6066" spans="1:13">
      <c r="A6066" s="334" t="s">
        <v>77</v>
      </c>
      <c r="B6066" s="334" t="s">
        <v>79</v>
      </c>
      <c r="C6066" s="334" t="s">
        <v>52</v>
      </c>
      <c r="D6066" s="334" t="s">
        <v>1492</v>
      </c>
      <c r="E6066" s="334" t="s">
        <v>1041</v>
      </c>
      <c r="F6066" s="334" t="str">
        <f t="shared" si="285"/>
        <v>Dhaka FR PNP</v>
      </c>
      <c r="G6066" s="338">
        <v>6352814</v>
      </c>
      <c r="H6066" s="336">
        <v>1068523.621140609</v>
      </c>
      <c r="I6066" s="336">
        <v>25411.256000000001</v>
      </c>
      <c r="J6066" s="336"/>
      <c r="K6066" s="336"/>
      <c r="L6066" s="337">
        <f t="shared" si="283"/>
        <v>16.819690001007569</v>
      </c>
      <c r="M6066" s="337">
        <f t="shared" si="284"/>
        <v>0.4</v>
      </c>
    </row>
    <row r="6067" spans="1:13">
      <c r="A6067" s="334" t="s">
        <v>597</v>
      </c>
      <c r="B6067" s="334" t="s">
        <v>52</v>
      </c>
      <c r="C6067" s="334" t="s">
        <v>52</v>
      </c>
      <c r="D6067" s="334" t="s">
        <v>1537</v>
      </c>
      <c r="E6067" s="334" t="s">
        <v>1041</v>
      </c>
      <c r="F6067" s="334" t="str">
        <f t="shared" si="285"/>
        <v>Dhaka FR Non-PNP</v>
      </c>
      <c r="G6067" s="338">
        <v>2280812</v>
      </c>
      <c r="H6067" s="336">
        <v>368807.39817723061</v>
      </c>
      <c r="I6067" s="336">
        <v>9123.2479999999996</v>
      </c>
      <c r="J6067" s="336"/>
      <c r="K6067" s="336"/>
      <c r="L6067" s="337">
        <f t="shared" si="283"/>
        <v>16.170004286948274</v>
      </c>
      <c r="M6067" s="337">
        <f t="shared" si="284"/>
        <v>0.4</v>
      </c>
    </row>
    <row r="6068" spans="1:13">
      <c r="A6068" s="334" t="s">
        <v>502</v>
      </c>
      <c r="B6068" s="334" t="s">
        <v>79</v>
      </c>
      <c r="C6068" s="334" t="s">
        <v>52</v>
      </c>
      <c r="D6068" s="334" t="s">
        <v>1537</v>
      </c>
      <c r="E6068" s="334" t="s">
        <v>1041</v>
      </c>
      <c r="F6068" s="334" t="str">
        <f t="shared" si="285"/>
        <v>Dhaka FR Non-PNP</v>
      </c>
      <c r="G6068" s="338">
        <v>4702935</v>
      </c>
      <c r="H6068" s="336">
        <v>801496.88655089773</v>
      </c>
      <c r="I6068" s="336">
        <v>18811.740000000002</v>
      </c>
      <c r="J6068" s="336"/>
      <c r="K6068" s="336"/>
      <c r="L6068" s="337">
        <f t="shared" si="283"/>
        <v>17.042482759189692</v>
      </c>
      <c r="M6068" s="337">
        <f t="shared" si="284"/>
        <v>0.4</v>
      </c>
    </row>
    <row r="6069" spans="1:13">
      <c r="A6069" s="334" t="s">
        <v>218</v>
      </c>
      <c r="B6069" s="334" t="s">
        <v>79</v>
      </c>
      <c r="C6069" s="334" t="s">
        <v>52</v>
      </c>
      <c r="D6069" s="334" t="s">
        <v>1537</v>
      </c>
      <c r="E6069" s="334" t="s">
        <v>1041</v>
      </c>
      <c r="F6069" s="334" t="str">
        <f t="shared" si="285"/>
        <v>Dhaka FR Non-PNP</v>
      </c>
      <c r="G6069" s="338">
        <v>4055700</v>
      </c>
      <c r="H6069" s="336">
        <v>721873.05434244988</v>
      </c>
      <c r="I6069" s="336">
        <v>16222.800000000001</v>
      </c>
      <c r="J6069" s="336"/>
      <c r="K6069" s="336"/>
      <c r="L6069" s="337">
        <f t="shared" si="283"/>
        <v>17.798975623010822</v>
      </c>
      <c r="M6069" s="337">
        <f t="shared" si="284"/>
        <v>0.4</v>
      </c>
    </row>
    <row r="6070" spans="1:13">
      <c r="A6070" s="334" t="s">
        <v>569</v>
      </c>
      <c r="B6070" s="334" t="s">
        <v>79</v>
      </c>
      <c r="C6070" s="334" t="s">
        <v>52</v>
      </c>
      <c r="D6070" s="334" t="s">
        <v>1492</v>
      </c>
      <c r="E6070" s="334" t="s">
        <v>1041</v>
      </c>
      <c r="F6070" s="334" t="str">
        <f t="shared" si="285"/>
        <v>Dhaka FR PNP</v>
      </c>
      <c r="G6070" s="338">
        <v>3468622</v>
      </c>
      <c r="H6070" s="336">
        <v>610498.51057443232</v>
      </c>
      <c r="I6070" s="336">
        <v>13874.488000000001</v>
      </c>
      <c r="J6070" s="336"/>
      <c r="K6070" s="336"/>
      <c r="L6070" s="337">
        <f t="shared" si="283"/>
        <v>17.600606539842978</v>
      </c>
      <c r="M6070" s="337">
        <f t="shared" si="284"/>
        <v>0.4</v>
      </c>
    </row>
    <row r="6071" spans="1:13">
      <c r="A6071" s="334" t="s">
        <v>620</v>
      </c>
      <c r="B6071" s="334" t="s">
        <v>52</v>
      </c>
      <c r="C6071" s="334" t="s">
        <v>52</v>
      </c>
      <c r="D6071" s="334" t="s">
        <v>1537</v>
      </c>
      <c r="E6071" s="334" t="s">
        <v>1041</v>
      </c>
      <c r="F6071" s="334" t="str">
        <f t="shared" si="285"/>
        <v>Dhaka FR Non-PNP</v>
      </c>
      <c r="G6071" s="338">
        <v>2734293</v>
      </c>
      <c r="H6071" s="336">
        <v>471116.83227956831</v>
      </c>
      <c r="I6071" s="336">
        <v>10937.172</v>
      </c>
      <c r="J6071" s="336"/>
      <c r="K6071" s="336"/>
      <c r="L6071" s="337">
        <f t="shared" si="283"/>
        <v>17.22993228156486</v>
      </c>
      <c r="M6071" s="337">
        <f t="shared" si="284"/>
        <v>0.4</v>
      </c>
    </row>
    <row r="6072" spans="1:13">
      <c r="A6072" s="334" t="s">
        <v>243</v>
      </c>
      <c r="B6072" s="334" t="s">
        <v>131</v>
      </c>
      <c r="C6072" s="334" t="s">
        <v>131</v>
      </c>
      <c r="D6072" s="334" t="s">
        <v>1537</v>
      </c>
      <c r="E6072" s="334" t="s">
        <v>1041</v>
      </c>
      <c r="F6072" s="334" t="str">
        <f t="shared" si="285"/>
        <v>Sylhet FR Non-PNP</v>
      </c>
      <c r="G6072" s="338">
        <v>2201636</v>
      </c>
      <c r="H6072" s="336">
        <v>367423.59221713734</v>
      </c>
      <c r="I6072" s="336">
        <v>-5.8207660913467407E-11</v>
      </c>
      <c r="J6072" s="336"/>
      <c r="K6072" s="336"/>
      <c r="L6072" s="337">
        <f t="shared" si="283"/>
        <v>16.688662077524956</v>
      </c>
      <c r="M6072" s="337">
        <f t="shared" si="284"/>
        <v>-2.643836715672682E-15</v>
      </c>
    </row>
    <row r="6073" spans="1:13">
      <c r="A6073" s="334" t="s">
        <v>267</v>
      </c>
      <c r="B6073" s="334" t="s">
        <v>52</v>
      </c>
      <c r="C6073" s="334" t="s">
        <v>52</v>
      </c>
      <c r="D6073" s="334" t="s">
        <v>1537</v>
      </c>
      <c r="E6073" s="334" t="s">
        <v>1041</v>
      </c>
      <c r="F6073" s="334" t="str">
        <f t="shared" si="285"/>
        <v>Dhaka FR Non-PNP</v>
      </c>
      <c r="G6073" s="338">
        <v>1428498</v>
      </c>
      <c r="H6073" s="336">
        <v>211344.99500024176</v>
      </c>
      <c r="I6073" s="336">
        <v>5713.9920000000002</v>
      </c>
      <c r="J6073" s="336"/>
      <c r="K6073" s="336"/>
      <c r="L6073" s="337">
        <f t="shared" si="283"/>
        <v>14.794910108396495</v>
      </c>
      <c r="M6073" s="337">
        <f t="shared" si="284"/>
        <v>0.4</v>
      </c>
    </row>
    <row r="6074" spans="1:13">
      <c r="A6074" s="334" t="s">
        <v>279</v>
      </c>
      <c r="B6074" s="334" t="s">
        <v>52</v>
      </c>
      <c r="C6074" s="334" t="s">
        <v>52</v>
      </c>
      <c r="D6074" s="334" t="s">
        <v>1537</v>
      </c>
      <c r="E6074" s="334" t="s">
        <v>1041</v>
      </c>
      <c r="F6074" s="334" t="str">
        <f t="shared" si="285"/>
        <v>Dhaka FR Non-PNP</v>
      </c>
      <c r="G6074" s="338">
        <v>2222879</v>
      </c>
      <c r="H6074" s="336">
        <v>377855.14879779069</v>
      </c>
      <c r="I6074" s="336">
        <v>8891.5159999999996</v>
      </c>
      <c r="J6074" s="336"/>
      <c r="K6074" s="336"/>
      <c r="L6074" s="337">
        <f t="shared" si="283"/>
        <v>16.998457801697288</v>
      </c>
      <c r="M6074" s="337">
        <f t="shared" si="284"/>
        <v>0.4</v>
      </c>
    </row>
    <row r="6075" spans="1:13">
      <c r="A6075" s="334" t="s">
        <v>114</v>
      </c>
      <c r="B6075" s="334" t="s">
        <v>52</v>
      </c>
      <c r="C6075" s="334" t="s">
        <v>52</v>
      </c>
      <c r="D6075" s="334" t="s">
        <v>1492</v>
      </c>
      <c r="E6075" s="334" t="s">
        <v>1041</v>
      </c>
      <c r="F6075" s="334" t="str">
        <f t="shared" si="285"/>
        <v>Dhaka FR PNP</v>
      </c>
      <c r="G6075" s="338">
        <v>11623434</v>
      </c>
      <c r="H6075" s="336">
        <v>2202202.4481526585</v>
      </c>
      <c r="I6075" s="336">
        <v>641408.58159177238</v>
      </c>
      <c r="J6075" s="336"/>
      <c r="K6075" s="336"/>
      <c r="L6075" s="337">
        <f t="shared" si="283"/>
        <v>18.946229213781905</v>
      </c>
      <c r="M6075" s="337">
        <f t="shared" si="284"/>
        <v>5.5182365348465208</v>
      </c>
    </row>
    <row r="6076" spans="1:13">
      <c r="A6076" s="334" t="s">
        <v>474</v>
      </c>
      <c r="B6076" s="334" t="s">
        <v>186</v>
      </c>
      <c r="C6076" s="334" t="s">
        <v>195</v>
      </c>
      <c r="D6076" s="334" t="s">
        <v>1537</v>
      </c>
      <c r="E6076" s="334" t="s">
        <v>1041</v>
      </c>
      <c r="F6076" s="334" t="str">
        <f t="shared" si="285"/>
        <v>Chattogram FR Non-PNP</v>
      </c>
      <c r="G6076" s="338">
        <v>3963662</v>
      </c>
      <c r="H6076" s="336">
        <v>688834.97925300547</v>
      </c>
      <c r="I6076" s="336">
        <v>9.822542779147625E-11</v>
      </c>
      <c r="J6076" s="336"/>
      <c r="K6076" s="336"/>
      <c r="L6076" s="337">
        <f t="shared" si="283"/>
        <v>17.378751751612661</v>
      </c>
      <c r="M6076" s="337">
        <f t="shared" si="284"/>
        <v>2.4781484342377392E-15</v>
      </c>
    </row>
    <row r="6077" spans="1:13">
      <c r="A6077" s="334" t="s">
        <v>428</v>
      </c>
      <c r="B6077" s="334" t="s">
        <v>52</v>
      </c>
      <c r="C6077" s="334" t="s">
        <v>52</v>
      </c>
      <c r="D6077" s="334" t="s">
        <v>1537</v>
      </c>
      <c r="E6077" s="334" t="s">
        <v>1041</v>
      </c>
      <c r="F6077" s="334" t="str">
        <f t="shared" si="285"/>
        <v>Dhaka FR Non-PNP</v>
      </c>
      <c r="G6077" s="338">
        <v>1767651</v>
      </c>
      <c r="H6077" s="336">
        <v>301954.8810199938</v>
      </c>
      <c r="I6077" s="336">
        <v>7070.6040000000003</v>
      </c>
      <c r="J6077" s="336"/>
      <c r="K6077" s="336"/>
      <c r="L6077" s="337">
        <f t="shared" si="283"/>
        <v>17.082267994077664</v>
      </c>
      <c r="M6077" s="337">
        <f t="shared" si="284"/>
        <v>0.4</v>
      </c>
    </row>
    <row r="6078" spans="1:13">
      <c r="A6078" s="334" t="s">
        <v>607</v>
      </c>
      <c r="B6078" s="334" t="s">
        <v>79</v>
      </c>
      <c r="C6078" s="334" t="s">
        <v>52</v>
      </c>
      <c r="D6078" s="334" t="s">
        <v>1537</v>
      </c>
      <c r="E6078" s="334" t="s">
        <v>1041</v>
      </c>
      <c r="F6078" s="334" t="str">
        <f t="shared" si="285"/>
        <v>Dhaka FR Non-PNP</v>
      </c>
      <c r="G6078" s="338">
        <v>2693162</v>
      </c>
      <c r="H6078" s="336">
        <v>493348.83891595999</v>
      </c>
      <c r="I6078" s="336">
        <v>10772.648000000001</v>
      </c>
      <c r="J6078" s="336"/>
      <c r="K6078" s="336"/>
      <c r="L6078" s="337">
        <f t="shared" si="283"/>
        <v>18.318572700638132</v>
      </c>
      <c r="M6078" s="337">
        <f t="shared" si="284"/>
        <v>0.4</v>
      </c>
    </row>
    <row r="6079" spans="1:13">
      <c r="A6079" s="334" t="s">
        <v>604</v>
      </c>
      <c r="B6079" s="334" t="s">
        <v>606</v>
      </c>
      <c r="C6079" s="334" t="s">
        <v>107</v>
      </c>
      <c r="D6079" s="334" t="s">
        <v>1537</v>
      </c>
      <c r="E6079" s="334" t="s">
        <v>1041</v>
      </c>
      <c r="F6079" s="334" t="str">
        <f t="shared" si="285"/>
        <v>Rajshahi FR Non-PNP</v>
      </c>
      <c r="G6079" s="338">
        <v>2585373</v>
      </c>
      <c r="H6079" s="336">
        <v>498547.65650301776</v>
      </c>
      <c r="I6079" s="336">
        <v>-8.7311491370201111E-11</v>
      </c>
      <c r="J6079" s="336"/>
      <c r="K6079" s="336"/>
      <c r="L6079" s="337">
        <f t="shared" si="283"/>
        <v>19.283393788943325</v>
      </c>
      <c r="M6079" s="337">
        <f t="shared" si="284"/>
        <v>-3.3771332558281189E-15</v>
      </c>
    </row>
    <row r="6080" spans="1:13">
      <c r="A6080" s="334" t="s">
        <v>398</v>
      </c>
      <c r="B6080" s="334" t="s">
        <v>401</v>
      </c>
      <c r="C6080" s="334" t="s">
        <v>195</v>
      </c>
      <c r="D6080" s="334" t="s">
        <v>1492</v>
      </c>
      <c r="E6080" s="334" t="s">
        <v>1041</v>
      </c>
      <c r="F6080" s="334" t="str">
        <f t="shared" si="285"/>
        <v>Chattogram FR PNP</v>
      </c>
      <c r="G6080" s="338">
        <v>7108962</v>
      </c>
      <c r="H6080" s="336">
        <v>1268960.0665119507</v>
      </c>
      <c r="I6080" s="336">
        <v>28435.848000000002</v>
      </c>
      <c r="J6080" s="336"/>
      <c r="K6080" s="336"/>
      <c r="L6080" s="337">
        <f t="shared" si="283"/>
        <v>17.850145584010026</v>
      </c>
      <c r="M6080" s="337">
        <f t="shared" si="284"/>
        <v>0.4</v>
      </c>
    </row>
    <row r="6081" spans="1:13">
      <c r="A6081" s="334" t="s">
        <v>204</v>
      </c>
      <c r="B6081" s="334" t="s">
        <v>206</v>
      </c>
      <c r="C6081" s="334" t="s">
        <v>52</v>
      </c>
      <c r="D6081" s="334" t="s">
        <v>1537</v>
      </c>
      <c r="E6081" s="334" t="s">
        <v>1041</v>
      </c>
      <c r="F6081" s="334" t="str">
        <f t="shared" si="285"/>
        <v>Dhaka FR Non-PNP</v>
      </c>
      <c r="G6081" s="338">
        <v>3853305</v>
      </c>
      <c r="H6081" s="336">
        <v>656008.44280819013</v>
      </c>
      <c r="I6081" s="336">
        <v>15413.220000000001</v>
      </c>
      <c r="J6081" s="336"/>
      <c r="K6081" s="336"/>
      <c r="L6081" s="337">
        <f t="shared" si="283"/>
        <v>17.024565737936399</v>
      </c>
      <c r="M6081" s="337">
        <f t="shared" si="284"/>
        <v>0.4</v>
      </c>
    </row>
    <row r="6082" spans="1:13">
      <c r="A6082" s="334" t="s">
        <v>241</v>
      </c>
      <c r="B6082" s="334" t="s">
        <v>18</v>
      </c>
      <c r="C6082" s="334" t="s">
        <v>18</v>
      </c>
      <c r="D6082" s="334" t="s">
        <v>1537</v>
      </c>
      <c r="E6082" s="334" t="s">
        <v>1041</v>
      </c>
      <c r="F6082" s="334" t="str">
        <f t="shared" si="285"/>
        <v>Mymensingh FR Non-PNP</v>
      </c>
      <c r="G6082" s="338">
        <v>3511925</v>
      </c>
      <c r="H6082" s="336">
        <v>493391.59923993243</v>
      </c>
      <c r="I6082" s="336">
        <v>14047.7</v>
      </c>
      <c r="J6082" s="336"/>
      <c r="K6082" s="336"/>
      <c r="L6082" s="337">
        <f t="shared" si="283"/>
        <v>14.049035763575032</v>
      </c>
      <c r="M6082" s="337">
        <f t="shared" si="284"/>
        <v>0.4</v>
      </c>
    </row>
    <row r="6083" spans="1:13">
      <c r="A6083" s="334" t="s">
        <v>510</v>
      </c>
      <c r="B6083" s="334" t="s">
        <v>512</v>
      </c>
      <c r="C6083" s="334" t="s">
        <v>159</v>
      </c>
      <c r="D6083" s="334" t="s">
        <v>1537</v>
      </c>
      <c r="E6083" s="334" t="s">
        <v>1041</v>
      </c>
      <c r="F6083" s="334" t="str">
        <f t="shared" si="285"/>
        <v>Khulna FR Non-PNP</v>
      </c>
      <c r="G6083" s="338">
        <v>6119621</v>
      </c>
      <c r="H6083" s="336">
        <v>1135336.0338942907</v>
      </c>
      <c r="I6083" s="336">
        <v>24478.484</v>
      </c>
      <c r="J6083" s="336"/>
      <c r="K6083" s="336"/>
      <c r="L6083" s="337">
        <f t="shared" ref="L6083:L6146" si="286">(H6083/G6083)*100</f>
        <v>18.552391298322078</v>
      </c>
      <c r="M6083" s="337">
        <f t="shared" ref="M6083:M6146" si="287">(I6083/G6083)*100</f>
        <v>0.4</v>
      </c>
    </row>
    <row r="6084" spans="1:13">
      <c r="A6084" s="334" t="s">
        <v>470</v>
      </c>
      <c r="B6084" s="334" t="s">
        <v>362</v>
      </c>
      <c r="C6084" s="334" t="s">
        <v>52</v>
      </c>
      <c r="D6084" s="334" t="s">
        <v>1537</v>
      </c>
      <c r="E6084" s="334" t="s">
        <v>1041</v>
      </c>
      <c r="F6084" s="334" t="str">
        <f t="shared" ref="F6084:F6147" si="288">CONCATENATE(C6084," ",E6084," ",D6084)</f>
        <v>Dhaka FR Non-PNP</v>
      </c>
      <c r="G6084" s="338">
        <v>1954801</v>
      </c>
      <c r="H6084" s="336">
        <v>336230.16845155653</v>
      </c>
      <c r="I6084" s="336">
        <v>2.9103830456733704E-11</v>
      </c>
      <c r="J6084" s="336"/>
      <c r="K6084" s="336"/>
      <c r="L6084" s="337">
        <f t="shared" si="286"/>
        <v>17.200224905325737</v>
      </c>
      <c r="M6084" s="337">
        <f t="shared" si="287"/>
        <v>1.4888385291768166E-15</v>
      </c>
    </row>
    <row r="6085" spans="1:13">
      <c r="A6085" s="334" t="s">
        <v>404</v>
      </c>
      <c r="B6085" s="334" t="s">
        <v>389</v>
      </c>
      <c r="C6085" s="334" t="s">
        <v>389</v>
      </c>
      <c r="D6085" s="334" t="s">
        <v>1492</v>
      </c>
      <c r="E6085" s="334" t="s">
        <v>1041</v>
      </c>
      <c r="F6085" s="334" t="str">
        <f t="shared" si="288"/>
        <v>Rangpur FR PNP</v>
      </c>
      <c r="G6085" s="338">
        <v>21487534</v>
      </c>
      <c r="H6085" s="336">
        <v>3454359.2341239145</v>
      </c>
      <c r="I6085" s="336">
        <v>85950.135999999999</v>
      </c>
      <c r="J6085" s="336"/>
      <c r="K6085" s="336"/>
      <c r="L6085" s="337">
        <f t="shared" si="286"/>
        <v>16.076108287362871</v>
      </c>
      <c r="M6085" s="337">
        <f t="shared" si="287"/>
        <v>0.4</v>
      </c>
    </row>
    <row r="6086" spans="1:13">
      <c r="A6086" s="334" t="s">
        <v>464</v>
      </c>
      <c r="B6086" s="334" t="s">
        <v>52</v>
      </c>
      <c r="C6086" s="334" t="s">
        <v>52</v>
      </c>
      <c r="D6086" s="334" t="s">
        <v>1537</v>
      </c>
      <c r="E6086" s="334" t="s">
        <v>1041</v>
      </c>
      <c r="F6086" s="334" t="str">
        <f t="shared" si="288"/>
        <v>Dhaka FR Non-PNP</v>
      </c>
      <c r="G6086" s="338">
        <v>2658774</v>
      </c>
      <c r="H6086" s="336">
        <v>432193.19782317482</v>
      </c>
      <c r="I6086" s="336">
        <v>10635.096</v>
      </c>
      <c r="J6086" s="336"/>
      <c r="K6086" s="336"/>
      <c r="L6086" s="337">
        <f t="shared" si="286"/>
        <v>16.25535671039264</v>
      </c>
      <c r="M6086" s="337">
        <f t="shared" si="287"/>
        <v>0.4</v>
      </c>
    </row>
    <row r="6087" spans="1:13">
      <c r="A6087" s="334" t="s">
        <v>540</v>
      </c>
      <c r="B6087" s="334" t="s">
        <v>542</v>
      </c>
      <c r="C6087" s="334" t="s">
        <v>52</v>
      </c>
      <c r="D6087" s="334" t="s">
        <v>1537</v>
      </c>
      <c r="E6087" s="334" t="s">
        <v>1041</v>
      </c>
      <c r="F6087" s="334" t="str">
        <f t="shared" si="288"/>
        <v>Dhaka FR Non-PNP</v>
      </c>
      <c r="G6087" s="338">
        <v>5078159</v>
      </c>
      <c r="H6087" s="336">
        <v>874938.25504595356</v>
      </c>
      <c r="I6087" s="336">
        <v>20312.635999999999</v>
      </c>
      <c r="J6087" s="336"/>
      <c r="K6087" s="336"/>
      <c r="L6087" s="337">
        <f t="shared" si="286"/>
        <v>17.229437972421767</v>
      </c>
      <c r="M6087" s="337">
        <f t="shared" si="287"/>
        <v>0.4</v>
      </c>
    </row>
    <row r="6088" spans="1:13">
      <c r="A6088" s="334" t="s">
        <v>496</v>
      </c>
      <c r="B6088" s="334" t="s">
        <v>195</v>
      </c>
      <c r="C6088" s="334" t="s">
        <v>195</v>
      </c>
      <c r="D6088" s="334" t="s">
        <v>1537</v>
      </c>
      <c r="E6088" s="334" t="s">
        <v>1041</v>
      </c>
      <c r="F6088" s="334" t="str">
        <f t="shared" si="288"/>
        <v>Chattogram FR Non-PNP</v>
      </c>
      <c r="G6088" s="338">
        <v>4276333</v>
      </c>
      <c r="H6088" s="336">
        <v>769683.30822061771</v>
      </c>
      <c r="I6088" s="336">
        <v>17105.332000000002</v>
      </c>
      <c r="J6088" s="336"/>
      <c r="K6088" s="336"/>
      <c r="L6088" s="337">
        <f t="shared" si="286"/>
        <v>17.998675692950425</v>
      </c>
      <c r="M6088" s="337">
        <f t="shared" si="287"/>
        <v>0.4</v>
      </c>
    </row>
    <row r="6089" spans="1:13">
      <c r="A6089" s="334" t="s">
        <v>220</v>
      </c>
      <c r="B6089" s="334" t="s">
        <v>79</v>
      </c>
      <c r="C6089" s="334" t="s">
        <v>52</v>
      </c>
      <c r="D6089" s="334" t="s">
        <v>1537</v>
      </c>
      <c r="E6089" s="334" t="s">
        <v>1041</v>
      </c>
      <c r="F6089" s="334" t="str">
        <f t="shared" si="288"/>
        <v>Dhaka FR Non-PNP</v>
      </c>
      <c r="G6089" s="338">
        <v>4123300</v>
      </c>
      <c r="H6089" s="336">
        <v>713603.07191965997</v>
      </c>
      <c r="I6089" s="336">
        <v>16493.2</v>
      </c>
      <c r="J6089" s="336"/>
      <c r="K6089" s="336"/>
      <c r="L6089" s="337">
        <f t="shared" si="286"/>
        <v>17.306600827484296</v>
      </c>
      <c r="M6089" s="337">
        <f t="shared" si="287"/>
        <v>0.4</v>
      </c>
    </row>
    <row r="6090" spans="1:13">
      <c r="A6090" s="334" t="s">
        <v>83</v>
      </c>
      <c r="B6090" s="334" t="s">
        <v>76</v>
      </c>
      <c r="C6090" s="334" t="s">
        <v>195</v>
      </c>
      <c r="D6090" s="334" t="s">
        <v>1537</v>
      </c>
      <c r="E6090" s="334" t="s">
        <v>1041</v>
      </c>
      <c r="F6090" s="334" t="str">
        <f t="shared" si="288"/>
        <v>Chattogram FR Non-PNP</v>
      </c>
      <c r="G6090" s="338">
        <v>1596117</v>
      </c>
      <c r="H6090" s="336">
        <v>254760.65056813424</v>
      </c>
      <c r="I6090" s="336">
        <v>6384.4679999999998</v>
      </c>
      <c r="J6090" s="336"/>
      <c r="K6090" s="336"/>
      <c r="L6090" s="337">
        <f t="shared" si="286"/>
        <v>15.961276683860534</v>
      </c>
      <c r="M6090" s="337">
        <f t="shared" si="287"/>
        <v>0.4</v>
      </c>
    </row>
    <row r="6091" spans="1:13">
      <c r="A6091" s="334" t="s">
        <v>624</v>
      </c>
      <c r="B6091" s="334" t="s">
        <v>79</v>
      </c>
      <c r="C6091" s="334" t="s">
        <v>52</v>
      </c>
      <c r="D6091" s="334" t="s">
        <v>1537</v>
      </c>
      <c r="E6091" s="334" t="s">
        <v>1041</v>
      </c>
      <c r="F6091" s="334" t="str">
        <f t="shared" si="288"/>
        <v>Dhaka FR Non-PNP</v>
      </c>
      <c r="G6091" s="338">
        <v>3612342</v>
      </c>
      <c r="H6091" s="336">
        <v>619810.2272805277</v>
      </c>
      <c r="I6091" s="336">
        <v>14449.368</v>
      </c>
      <c r="J6091" s="336"/>
      <c r="K6091" s="336"/>
      <c r="L6091" s="337">
        <f t="shared" si="286"/>
        <v>17.158126979132309</v>
      </c>
      <c r="M6091" s="337">
        <f t="shared" si="287"/>
        <v>0.4</v>
      </c>
    </row>
    <row r="6092" spans="1:13">
      <c r="A6092" s="334" t="s">
        <v>534</v>
      </c>
      <c r="B6092" s="334" t="s">
        <v>98</v>
      </c>
      <c r="C6092" s="334" t="s">
        <v>52</v>
      </c>
      <c r="D6092" s="334" t="s">
        <v>1537</v>
      </c>
      <c r="E6092" s="334" t="s">
        <v>1041</v>
      </c>
      <c r="F6092" s="334" t="str">
        <f t="shared" si="288"/>
        <v>Dhaka FR Non-PNP</v>
      </c>
      <c r="G6092" s="338">
        <v>4840007</v>
      </c>
      <c r="H6092" s="336">
        <v>844211.8995002486</v>
      </c>
      <c r="I6092" s="336">
        <v>19360.028000000002</v>
      </c>
      <c r="J6092" s="336"/>
      <c r="K6092" s="336"/>
      <c r="L6092" s="337">
        <f t="shared" si="286"/>
        <v>17.44236939120643</v>
      </c>
      <c r="M6092" s="337">
        <f t="shared" si="287"/>
        <v>0.4</v>
      </c>
    </row>
    <row r="6093" spans="1:13">
      <c r="A6093" s="334" t="s">
        <v>200</v>
      </c>
      <c r="B6093" s="334" t="s">
        <v>195</v>
      </c>
      <c r="C6093" s="334" t="s">
        <v>195</v>
      </c>
      <c r="D6093" s="334" t="s">
        <v>1537</v>
      </c>
      <c r="E6093" s="334" t="s">
        <v>1041</v>
      </c>
      <c r="F6093" s="334" t="str">
        <f t="shared" si="288"/>
        <v>Chattogram FR Non-PNP</v>
      </c>
      <c r="G6093" s="338">
        <v>2964178</v>
      </c>
      <c r="H6093" s="336">
        <v>528577.27430293174</v>
      </c>
      <c r="I6093" s="336">
        <v>11856.712</v>
      </c>
      <c r="J6093" s="336"/>
      <c r="K6093" s="336"/>
      <c r="L6093" s="337">
        <f t="shared" si="286"/>
        <v>17.832170480414188</v>
      </c>
      <c r="M6093" s="337">
        <f t="shared" si="287"/>
        <v>0.4</v>
      </c>
    </row>
    <row r="6094" spans="1:13">
      <c r="A6094" s="334" t="s">
        <v>557</v>
      </c>
      <c r="B6094" s="334" t="s">
        <v>52</v>
      </c>
      <c r="C6094" s="334" t="s">
        <v>52</v>
      </c>
      <c r="D6094" s="334" t="s">
        <v>1537</v>
      </c>
      <c r="E6094" s="334" t="s">
        <v>1041</v>
      </c>
      <c r="F6094" s="334" t="str">
        <f t="shared" si="288"/>
        <v>Dhaka FR Non-PNP</v>
      </c>
      <c r="G6094" s="338">
        <v>1977875</v>
      </c>
      <c r="H6094" s="336">
        <v>360186.05932367046</v>
      </c>
      <c r="I6094" s="336">
        <v>-1.4551915228366852E-11</v>
      </c>
      <c r="J6094" s="336"/>
      <c r="K6094" s="336"/>
      <c r="L6094" s="337">
        <f t="shared" si="286"/>
        <v>18.210759493075674</v>
      </c>
      <c r="M6094" s="337">
        <f t="shared" si="287"/>
        <v>-7.3573482795256787E-16</v>
      </c>
    </row>
    <row r="6095" spans="1:13">
      <c r="A6095" s="334" t="s">
        <v>520</v>
      </c>
      <c r="B6095" s="334" t="s">
        <v>522</v>
      </c>
      <c r="C6095" s="334" t="s">
        <v>52</v>
      </c>
      <c r="D6095" s="334" t="s">
        <v>1537</v>
      </c>
      <c r="E6095" s="334" t="s">
        <v>1041</v>
      </c>
      <c r="F6095" s="334" t="str">
        <f t="shared" si="288"/>
        <v>Dhaka FR Non-PNP</v>
      </c>
      <c r="G6095" s="338">
        <v>4544386</v>
      </c>
      <c r="H6095" s="336">
        <v>624961.77506760333</v>
      </c>
      <c r="I6095" s="336">
        <v>18177.544000000002</v>
      </c>
      <c r="J6095" s="336"/>
      <c r="K6095" s="336"/>
      <c r="L6095" s="337">
        <f t="shared" si="286"/>
        <v>13.752391963790119</v>
      </c>
      <c r="M6095" s="337">
        <f t="shared" si="287"/>
        <v>0.4</v>
      </c>
    </row>
    <row r="6096" spans="1:13">
      <c r="A6096" s="334" t="s">
        <v>55</v>
      </c>
      <c r="B6096" s="334" t="s">
        <v>52</v>
      </c>
      <c r="C6096" s="334" t="s">
        <v>52</v>
      </c>
      <c r="D6096" s="334" t="s">
        <v>1492</v>
      </c>
      <c r="E6096" s="334" t="s">
        <v>1041</v>
      </c>
      <c r="F6096" s="334" t="str">
        <f t="shared" si="288"/>
        <v>Dhaka FR PNP</v>
      </c>
      <c r="G6096" s="338">
        <v>8389799</v>
      </c>
      <c r="H6096" s="336">
        <v>1488875.7360223299</v>
      </c>
      <c r="I6096" s="336">
        <v>33559.196000000004</v>
      </c>
      <c r="J6096" s="336"/>
      <c r="K6096" s="336"/>
      <c r="L6096" s="337">
        <f t="shared" si="286"/>
        <v>17.746262288552202</v>
      </c>
      <c r="M6096" s="337">
        <f t="shared" si="287"/>
        <v>0.4</v>
      </c>
    </row>
    <row r="6097" spans="1:13">
      <c r="A6097" s="334" t="s">
        <v>64</v>
      </c>
      <c r="B6097" s="334" t="s">
        <v>52</v>
      </c>
      <c r="C6097" s="334" t="s">
        <v>52</v>
      </c>
      <c r="D6097" s="334" t="s">
        <v>1537</v>
      </c>
      <c r="E6097" s="334" t="s">
        <v>1041</v>
      </c>
      <c r="F6097" s="334" t="str">
        <f t="shared" si="288"/>
        <v>Dhaka FR Non-PNP</v>
      </c>
      <c r="G6097" s="338">
        <v>2044498</v>
      </c>
      <c r="H6097" s="336">
        <v>342692.79342419724</v>
      </c>
      <c r="I6097" s="336">
        <v>8177.9920000000002</v>
      </c>
      <c r="J6097" s="336"/>
      <c r="K6097" s="336"/>
      <c r="L6097" s="337">
        <f t="shared" si="286"/>
        <v>16.761708420560804</v>
      </c>
      <c r="M6097" s="337">
        <f t="shared" si="287"/>
        <v>0.4</v>
      </c>
    </row>
    <row r="6098" spans="1:13">
      <c r="A6098" s="334" t="s">
        <v>245</v>
      </c>
      <c r="B6098" s="334" t="s">
        <v>189</v>
      </c>
      <c r="C6098" s="334" t="s">
        <v>189</v>
      </c>
      <c r="D6098" s="334" t="s">
        <v>1537</v>
      </c>
      <c r="E6098" s="334" t="s">
        <v>1041</v>
      </c>
      <c r="F6098" s="334" t="str">
        <f t="shared" si="288"/>
        <v>Barishal FR Non-PNP</v>
      </c>
      <c r="G6098" s="338">
        <v>2812315</v>
      </c>
      <c r="H6098" s="336">
        <v>485066.61302727688</v>
      </c>
      <c r="I6098" s="336">
        <v>11249.26</v>
      </c>
      <c r="J6098" s="336"/>
      <c r="K6098" s="336"/>
      <c r="L6098" s="337">
        <f t="shared" si="286"/>
        <v>17.247947439290297</v>
      </c>
      <c r="M6098" s="337">
        <f t="shared" si="287"/>
        <v>0.4</v>
      </c>
    </row>
    <row r="6099" spans="1:13">
      <c r="A6099" s="334" t="s">
        <v>513</v>
      </c>
      <c r="B6099" s="334" t="s">
        <v>908</v>
      </c>
      <c r="C6099" s="334" t="s">
        <v>131</v>
      </c>
      <c r="D6099" s="334" t="s">
        <v>1537</v>
      </c>
      <c r="E6099" s="334" t="s">
        <v>1041</v>
      </c>
      <c r="F6099" s="334" t="str">
        <f t="shared" si="288"/>
        <v>Sylhet FR Non-PNP</v>
      </c>
      <c r="G6099" s="338">
        <v>4299941</v>
      </c>
      <c r="H6099" s="336">
        <v>746567.94525825628</v>
      </c>
      <c r="I6099" s="336">
        <v>17199.763999999999</v>
      </c>
      <c r="J6099" s="336"/>
      <c r="K6099" s="336"/>
      <c r="L6099" s="337">
        <f t="shared" si="286"/>
        <v>17.362283465244204</v>
      </c>
      <c r="M6099" s="337">
        <f t="shared" si="287"/>
        <v>0.4</v>
      </c>
    </row>
    <row r="6100" spans="1:13">
      <c r="A6100" s="334" t="s">
        <v>212</v>
      </c>
      <c r="B6100" s="334" t="s">
        <v>136</v>
      </c>
      <c r="C6100" s="334" t="s">
        <v>131</v>
      </c>
      <c r="D6100" s="334" t="s">
        <v>1537</v>
      </c>
      <c r="E6100" s="334" t="s">
        <v>1041</v>
      </c>
      <c r="F6100" s="334" t="str">
        <f t="shared" si="288"/>
        <v>Sylhet FR Non-PNP</v>
      </c>
      <c r="G6100" s="338">
        <v>4311731</v>
      </c>
      <c r="H6100" s="336">
        <v>786939.32325685583</v>
      </c>
      <c r="I6100" s="336">
        <v>17246.923999999999</v>
      </c>
      <c r="J6100" s="336"/>
      <c r="K6100" s="336"/>
      <c r="L6100" s="337">
        <f t="shared" si="286"/>
        <v>18.251122884448399</v>
      </c>
      <c r="M6100" s="337">
        <f t="shared" si="287"/>
        <v>0.4</v>
      </c>
    </row>
    <row r="6101" spans="1:13">
      <c r="A6101" s="334" t="s">
        <v>543</v>
      </c>
      <c r="B6101" s="334" t="s">
        <v>52</v>
      </c>
      <c r="C6101" s="334" t="s">
        <v>52</v>
      </c>
      <c r="D6101" s="334" t="s">
        <v>1492</v>
      </c>
      <c r="E6101" s="334" t="s">
        <v>1041</v>
      </c>
      <c r="F6101" s="334" t="str">
        <f t="shared" si="288"/>
        <v>Dhaka FR PNP</v>
      </c>
      <c r="G6101" s="338">
        <v>7594876</v>
      </c>
      <c r="H6101" s="336">
        <v>1304288.6023677827</v>
      </c>
      <c r="I6101" s="336">
        <v>0</v>
      </c>
      <c r="J6101" s="336"/>
      <c r="K6101" s="336"/>
      <c r="L6101" s="337">
        <f t="shared" si="286"/>
        <v>17.173270536184958</v>
      </c>
      <c r="M6101" s="337">
        <f t="shared" si="287"/>
        <v>0</v>
      </c>
    </row>
    <row r="6102" spans="1:13">
      <c r="A6102" s="334" t="s">
        <v>341</v>
      </c>
      <c r="B6102" s="334" t="s">
        <v>79</v>
      </c>
      <c r="C6102" s="334" t="s">
        <v>52</v>
      </c>
      <c r="D6102" s="334" t="s">
        <v>1537</v>
      </c>
      <c r="E6102" s="334" t="s">
        <v>1041</v>
      </c>
      <c r="F6102" s="334" t="str">
        <f t="shared" si="288"/>
        <v>Dhaka FR Non-PNP</v>
      </c>
      <c r="G6102" s="338">
        <v>1159820</v>
      </c>
      <c r="H6102" s="336">
        <v>186938.93831060358</v>
      </c>
      <c r="I6102" s="336">
        <v>4639.28</v>
      </c>
      <c r="J6102" s="336"/>
      <c r="K6102" s="336"/>
      <c r="L6102" s="337">
        <f t="shared" si="286"/>
        <v>16.11792677403421</v>
      </c>
      <c r="M6102" s="337">
        <f t="shared" si="287"/>
        <v>0.4</v>
      </c>
    </row>
    <row r="6103" spans="1:13">
      <c r="A6103" s="334" t="s">
        <v>609</v>
      </c>
      <c r="B6103" s="334" t="s">
        <v>52</v>
      </c>
      <c r="C6103" s="334" t="s">
        <v>52</v>
      </c>
      <c r="D6103" s="334" t="s">
        <v>1537</v>
      </c>
      <c r="E6103" s="334" t="s">
        <v>1041</v>
      </c>
      <c r="F6103" s="334" t="str">
        <f t="shared" si="288"/>
        <v>Dhaka FR Non-PNP</v>
      </c>
      <c r="G6103" s="338">
        <v>1488777</v>
      </c>
      <c r="H6103" s="336">
        <v>276654.23245423543</v>
      </c>
      <c r="I6103" s="336">
        <v>5955.1080000000002</v>
      </c>
      <c r="J6103" s="336"/>
      <c r="K6103" s="336"/>
      <c r="L6103" s="337">
        <f t="shared" si="286"/>
        <v>18.582650890914852</v>
      </c>
      <c r="M6103" s="337">
        <f t="shared" si="287"/>
        <v>0.4</v>
      </c>
    </row>
    <row r="6104" spans="1:13">
      <c r="A6104" s="334" t="s">
        <v>545</v>
      </c>
      <c r="B6104" s="334" t="s">
        <v>52</v>
      </c>
      <c r="C6104" s="334" t="s">
        <v>52</v>
      </c>
      <c r="D6104" s="334" t="s">
        <v>1492</v>
      </c>
      <c r="E6104" s="334" t="s">
        <v>1041</v>
      </c>
      <c r="F6104" s="334" t="str">
        <f t="shared" si="288"/>
        <v>Dhaka FR PNP</v>
      </c>
      <c r="G6104" s="338">
        <v>11000769</v>
      </c>
      <c r="H6104" s="336">
        <v>1951859.1819416971</v>
      </c>
      <c r="I6104" s="336">
        <v>91548.392048841692</v>
      </c>
      <c r="J6104" s="336"/>
      <c r="K6104" s="336"/>
      <c r="L6104" s="337">
        <f t="shared" si="286"/>
        <v>17.74293398890293</v>
      </c>
      <c r="M6104" s="337">
        <f t="shared" si="287"/>
        <v>0.83219993119428015</v>
      </c>
    </row>
    <row r="6105" spans="1:13">
      <c r="A6105" s="334" t="s">
        <v>536</v>
      </c>
      <c r="B6105" s="334" t="s">
        <v>156</v>
      </c>
      <c r="C6105" s="334" t="s">
        <v>159</v>
      </c>
      <c r="D6105" s="334" t="s">
        <v>1537</v>
      </c>
      <c r="E6105" s="334" t="s">
        <v>1041</v>
      </c>
      <c r="F6105" s="334" t="str">
        <f t="shared" si="288"/>
        <v>Khulna FR Non-PNP</v>
      </c>
      <c r="G6105" s="338">
        <v>5164899</v>
      </c>
      <c r="H6105" s="336">
        <v>871636.80922661559</v>
      </c>
      <c r="I6105" s="336">
        <v>20659.596000000001</v>
      </c>
      <c r="J6105" s="336"/>
      <c r="K6105" s="336"/>
      <c r="L6105" s="337">
        <f t="shared" si="286"/>
        <v>16.876163681547606</v>
      </c>
      <c r="M6105" s="337">
        <f t="shared" si="287"/>
        <v>0.4</v>
      </c>
    </row>
    <row r="6106" spans="1:13">
      <c r="A6106" s="334" t="s">
        <v>438</v>
      </c>
      <c r="B6106" s="334" t="s">
        <v>52</v>
      </c>
      <c r="C6106" s="334" t="s">
        <v>52</v>
      </c>
      <c r="D6106" s="334" t="s">
        <v>1537</v>
      </c>
      <c r="E6106" s="334" t="s">
        <v>1041</v>
      </c>
      <c r="F6106" s="334" t="str">
        <f t="shared" si="288"/>
        <v>Dhaka FR Non-PNP</v>
      </c>
      <c r="G6106" s="338">
        <v>1505590</v>
      </c>
      <c r="H6106" s="336">
        <v>222635.85146965884</v>
      </c>
      <c r="I6106" s="336">
        <v>6022.36</v>
      </c>
      <c r="J6106" s="336"/>
      <c r="K6106" s="336"/>
      <c r="L6106" s="337">
        <f t="shared" si="286"/>
        <v>14.787282823986533</v>
      </c>
      <c r="M6106" s="337">
        <f t="shared" si="287"/>
        <v>0.4</v>
      </c>
    </row>
    <row r="6107" spans="1:13">
      <c r="A6107" s="334" t="s">
        <v>324</v>
      </c>
      <c r="B6107" s="334" t="s">
        <v>325</v>
      </c>
      <c r="C6107" s="334" t="s">
        <v>389</v>
      </c>
      <c r="D6107" s="334" t="s">
        <v>1537</v>
      </c>
      <c r="E6107" s="334" t="s">
        <v>1041</v>
      </c>
      <c r="F6107" s="334" t="str">
        <f t="shared" si="288"/>
        <v>Rangpur FR Non-PNP</v>
      </c>
      <c r="G6107" s="338">
        <v>3465658</v>
      </c>
      <c r="H6107" s="336">
        <v>622620.24780165218</v>
      </c>
      <c r="I6107" s="336">
        <v>13862.632</v>
      </c>
      <c r="J6107" s="336"/>
      <c r="K6107" s="336"/>
      <c r="L6107" s="337">
        <f t="shared" si="286"/>
        <v>17.965426704009808</v>
      </c>
      <c r="M6107" s="337">
        <f t="shared" si="287"/>
        <v>0.4</v>
      </c>
    </row>
    <row r="6108" spans="1:13">
      <c r="A6108" s="334" t="s">
        <v>141</v>
      </c>
      <c r="B6108" s="334" t="s">
        <v>48</v>
      </c>
      <c r="C6108" s="334" t="s">
        <v>18</v>
      </c>
      <c r="D6108" s="334" t="s">
        <v>1537</v>
      </c>
      <c r="E6108" s="334" t="s">
        <v>1041</v>
      </c>
      <c r="F6108" s="334" t="str">
        <f t="shared" si="288"/>
        <v>Mymensingh FR Non-PNP</v>
      </c>
      <c r="G6108" s="338">
        <v>1706726</v>
      </c>
      <c r="H6108" s="336">
        <v>310477.55864731537</v>
      </c>
      <c r="I6108" s="336">
        <v>6826.9040000000005</v>
      </c>
      <c r="J6108" s="336"/>
      <c r="K6108" s="336"/>
      <c r="L6108" s="337">
        <f t="shared" si="286"/>
        <v>18.19141201618276</v>
      </c>
      <c r="M6108" s="337">
        <f t="shared" si="287"/>
        <v>0.4</v>
      </c>
    </row>
    <row r="6109" spans="1:13">
      <c r="A6109" s="334" t="s">
        <v>139</v>
      </c>
      <c r="B6109" s="334" t="s">
        <v>52</v>
      </c>
      <c r="C6109" s="334" t="s">
        <v>52</v>
      </c>
      <c r="D6109" s="334" t="s">
        <v>1537</v>
      </c>
      <c r="E6109" s="334" t="s">
        <v>1041</v>
      </c>
      <c r="F6109" s="334" t="str">
        <f t="shared" si="288"/>
        <v>Dhaka FR Non-PNP</v>
      </c>
      <c r="G6109" s="338">
        <v>1073505</v>
      </c>
      <c r="H6109" s="336">
        <v>173720.95454987316</v>
      </c>
      <c r="I6109" s="336">
        <v>4294.0200000000004</v>
      </c>
      <c r="J6109" s="336"/>
      <c r="K6109" s="336"/>
      <c r="L6109" s="337">
        <f t="shared" si="286"/>
        <v>16.182593891027349</v>
      </c>
      <c r="M6109" s="337">
        <f t="shared" si="287"/>
        <v>0.4</v>
      </c>
    </row>
    <row r="6110" spans="1:13">
      <c r="A6110" s="334" t="s">
        <v>365</v>
      </c>
      <c r="B6110" s="334" t="s">
        <v>159</v>
      </c>
      <c r="C6110" s="334" t="s">
        <v>159</v>
      </c>
      <c r="D6110" s="334" t="s">
        <v>1537</v>
      </c>
      <c r="E6110" s="334" t="s">
        <v>1041</v>
      </c>
      <c r="F6110" s="334" t="str">
        <f t="shared" si="288"/>
        <v>Khulna FR Non-PNP</v>
      </c>
      <c r="G6110" s="338">
        <v>1749115</v>
      </c>
      <c r="H6110" s="336">
        <v>299793.97982613329</v>
      </c>
      <c r="I6110" s="336">
        <v>6996.46</v>
      </c>
      <c r="J6110" s="336"/>
      <c r="K6110" s="336"/>
      <c r="L6110" s="337">
        <f t="shared" si="286"/>
        <v>17.13975237912506</v>
      </c>
      <c r="M6110" s="337">
        <f t="shared" si="287"/>
        <v>0.4</v>
      </c>
    </row>
    <row r="6111" spans="1:13">
      <c r="A6111" s="334" t="s">
        <v>271</v>
      </c>
      <c r="B6111" s="334" t="s">
        <v>52</v>
      </c>
      <c r="C6111" s="334" t="s">
        <v>52</v>
      </c>
      <c r="D6111" s="334" t="s">
        <v>1537</v>
      </c>
      <c r="E6111" s="334" t="s">
        <v>1041</v>
      </c>
      <c r="F6111" s="334" t="str">
        <f t="shared" si="288"/>
        <v>Dhaka FR Non-PNP</v>
      </c>
      <c r="G6111" s="338">
        <v>1411821</v>
      </c>
      <c r="H6111" s="336">
        <v>250715.8393315305</v>
      </c>
      <c r="I6111" s="336">
        <v>5647.2840000000006</v>
      </c>
      <c r="J6111" s="336"/>
      <c r="K6111" s="336"/>
      <c r="L6111" s="337">
        <f t="shared" si="286"/>
        <v>17.75833050588782</v>
      </c>
      <c r="M6111" s="337">
        <f t="shared" si="287"/>
        <v>0.4</v>
      </c>
    </row>
    <row r="6112" spans="1:13">
      <c r="A6112" s="334" t="s">
        <v>532</v>
      </c>
      <c r="B6112" s="334" t="s">
        <v>351</v>
      </c>
      <c r="C6112" s="334" t="s">
        <v>389</v>
      </c>
      <c r="D6112" s="334" t="s">
        <v>1537</v>
      </c>
      <c r="E6112" s="334" t="s">
        <v>1041</v>
      </c>
      <c r="F6112" s="334" t="str">
        <f t="shared" si="288"/>
        <v>Rangpur FR Non-PNP</v>
      </c>
      <c r="G6112" s="338">
        <v>5761877</v>
      </c>
      <c r="H6112" s="336">
        <v>1076881.57101745</v>
      </c>
      <c r="I6112" s="336">
        <v>23047.508000000002</v>
      </c>
      <c r="J6112" s="336"/>
      <c r="K6112" s="336"/>
      <c r="L6112" s="337">
        <f t="shared" si="286"/>
        <v>18.689770208865099</v>
      </c>
      <c r="M6112" s="337">
        <f t="shared" si="287"/>
        <v>0.4</v>
      </c>
    </row>
    <row r="6113" spans="1:13">
      <c r="A6113" s="334" t="s">
        <v>632</v>
      </c>
      <c r="B6113" s="334" t="s">
        <v>52</v>
      </c>
      <c r="C6113" s="334" t="s">
        <v>52</v>
      </c>
      <c r="D6113" s="334" t="s">
        <v>1537</v>
      </c>
      <c r="E6113" s="334" t="s">
        <v>1041</v>
      </c>
      <c r="F6113" s="334" t="str">
        <f t="shared" si="288"/>
        <v>Dhaka FR Non-PNP</v>
      </c>
      <c r="G6113" s="338">
        <v>5095762</v>
      </c>
      <c r="H6113" s="336">
        <v>974649.39381594618</v>
      </c>
      <c r="I6113" s="336">
        <v>20383.047999999999</v>
      </c>
      <c r="J6113" s="336"/>
      <c r="K6113" s="336"/>
      <c r="L6113" s="337">
        <f t="shared" si="286"/>
        <v>19.126666312436612</v>
      </c>
      <c r="M6113" s="337">
        <f t="shared" si="287"/>
        <v>0.4</v>
      </c>
    </row>
    <row r="6114" spans="1:13">
      <c r="A6114" s="334" t="s">
        <v>385</v>
      </c>
      <c r="B6114" s="334" t="s">
        <v>329</v>
      </c>
      <c r="C6114" s="334" t="s">
        <v>107</v>
      </c>
      <c r="D6114" s="334" t="s">
        <v>1537</v>
      </c>
      <c r="E6114" s="334" t="s">
        <v>1041</v>
      </c>
      <c r="F6114" s="334" t="str">
        <f t="shared" si="288"/>
        <v>Rajshahi FR Non-PNP</v>
      </c>
      <c r="G6114" s="338">
        <v>2506609</v>
      </c>
      <c r="H6114" s="336">
        <v>468384.66577041458</v>
      </c>
      <c r="I6114" s="336">
        <v>10026.436</v>
      </c>
      <c r="J6114" s="336"/>
      <c r="K6114" s="336"/>
      <c r="L6114" s="337">
        <f t="shared" si="286"/>
        <v>18.685988352009211</v>
      </c>
      <c r="M6114" s="337">
        <f t="shared" si="287"/>
        <v>0.4</v>
      </c>
    </row>
    <row r="6115" spans="1:13">
      <c r="A6115" s="334" t="s">
        <v>436</v>
      </c>
      <c r="B6115" s="334" t="s">
        <v>52</v>
      </c>
      <c r="C6115" s="334" t="s">
        <v>52</v>
      </c>
      <c r="D6115" s="334" t="s">
        <v>1537</v>
      </c>
      <c r="E6115" s="334" t="s">
        <v>1041</v>
      </c>
      <c r="F6115" s="334" t="str">
        <f t="shared" si="288"/>
        <v>Dhaka FR Non-PNP</v>
      </c>
      <c r="G6115" s="338">
        <v>2221285</v>
      </c>
      <c r="H6115" s="336">
        <v>375285.82971581083</v>
      </c>
      <c r="I6115" s="336">
        <v>8885.14</v>
      </c>
      <c r="J6115" s="336"/>
      <c r="K6115" s="336"/>
      <c r="L6115" s="337">
        <f t="shared" si="286"/>
        <v>16.894987798315427</v>
      </c>
      <c r="M6115" s="337">
        <f t="shared" si="287"/>
        <v>0.4</v>
      </c>
    </row>
    <row r="6116" spans="1:13">
      <c r="A6116" s="334" t="s">
        <v>615</v>
      </c>
      <c r="B6116" s="334" t="s">
        <v>103</v>
      </c>
      <c r="C6116" s="334" t="s">
        <v>52</v>
      </c>
      <c r="D6116" s="334" t="s">
        <v>1537</v>
      </c>
      <c r="E6116" s="334" t="s">
        <v>1041</v>
      </c>
      <c r="F6116" s="334" t="str">
        <f t="shared" si="288"/>
        <v>Dhaka FR Non-PNP</v>
      </c>
      <c r="G6116" s="338">
        <v>1301706</v>
      </c>
      <c r="H6116" s="336">
        <v>222894.39202161494</v>
      </c>
      <c r="I6116" s="336">
        <v>-1.4551915228366852E-11</v>
      </c>
      <c r="J6116" s="336"/>
      <c r="K6116" s="336"/>
      <c r="L6116" s="337">
        <f t="shared" si="286"/>
        <v>17.1232514885554</v>
      </c>
      <c r="M6116" s="337">
        <f t="shared" si="287"/>
        <v>-1.1179110512179287E-15</v>
      </c>
    </row>
    <row r="6117" spans="1:13">
      <c r="A6117" s="334" t="s">
        <v>347</v>
      </c>
      <c r="B6117" s="334" t="s">
        <v>52</v>
      </c>
      <c r="C6117" s="334" t="s">
        <v>52</v>
      </c>
      <c r="D6117" s="334" t="s">
        <v>1537</v>
      </c>
      <c r="E6117" s="334" t="s">
        <v>1041</v>
      </c>
      <c r="F6117" s="334" t="str">
        <f t="shared" si="288"/>
        <v>Dhaka FR Non-PNP</v>
      </c>
      <c r="G6117" s="338">
        <v>1470818</v>
      </c>
      <c r="H6117" s="336">
        <v>263202.15291679889</v>
      </c>
      <c r="I6117" s="336">
        <v>5883.2719999999999</v>
      </c>
      <c r="J6117" s="336"/>
      <c r="K6117" s="336"/>
      <c r="L6117" s="337">
        <f t="shared" si="286"/>
        <v>17.894950491277566</v>
      </c>
      <c r="M6117" s="337">
        <f t="shared" si="287"/>
        <v>0.4</v>
      </c>
    </row>
    <row r="6118" spans="1:13">
      <c r="A6118" s="334" t="s">
        <v>284</v>
      </c>
      <c r="B6118" s="334" t="s">
        <v>103</v>
      </c>
      <c r="C6118" s="334" t="s">
        <v>52</v>
      </c>
      <c r="D6118" s="334" t="s">
        <v>1537</v>
      </c>
      <c r="E6118" s="334" t="s">
        <v>1041</v>
      </c>
      <c r="F6118" s="334" t="str">
        <f t="shared" si="288"/>
        <v>Dhaka FR Non-PNP</v>
      </c>
      <c r="G6118" s="338">
        <v>2797316</v>
      </c>
      <c r="H6118" s="336">
        <v>456915.35335213441</v>
      </c>
      <c r="I6118" s="336">
        <v>11189.264000000001</v>
      </c>
      <c r="J6118" s="336"/>
      <c r="K6118" s="336"/>
      <c r="L6118" s="337">
        <f t="shared" si="286"/>
        <v>16.334062842815555</v>
      </c>
      <c r="M6118" s="337">
        <f t="shared" si="287"/>
        <v>0.4</v>
      </c>
    </row>
    <row r="6119" spans="1:13">
      <c r="A6119" s="334" t="s">
        <v>174</v>
      </c>
      <c r="B6119" s="334" t="s">
        <v>176</v>
      </c>
      <c r="C6119" s="334" t="s">
        <v>159</v>
      </c>
      <c r="D6119" s="334" t="s">
        <v>1537</v>
      </c>
      <c r="E6119" s="334" t="s">
        <v>1041</v>
      </c>
      <c r="F6119" s="334" t="str">
        <f t="shared" si="288"/>
        <v>Khulna FR Non-PNP</v>
      </c>
      <c r="G6119" s="338">
        <v>1986820</v>
      </c>
      <c r="H6119" s="336">
        <v>358340.92204836552</v>
      </c>
      <c r="I6119" s="336">
        <v>7947.28</v>
      </c>
      <c r="J6119" s="336"/>
      <c r="K6119" s="336"/>
      <c r="L6119" s="337">
        <f t="shared" si="286"/>
        <v>18.03590270121931</v>
      </c>
      <c r="M6119" s="337">
        <f t="shared" si="287"/>
        <v>0.4</v>
      </c>
    </row>
    <row r="6120" spans="1:13">
      <c r="A6120" s="334" t="s">
        <v>314</v>
      </c>
      <c r="B6120" s="334" t="s">
        <v>52</v>
      </c>
      <c r="C6120" s="334" t="s">
        <v>52</v>
      </c>
      <c r="D6120" s="334" t="s">
        <v>1537</v>
      </c>
      <c r="E6120" s="334" t="s">
        <v>1041</v>
      </c>
      <c r="F6120" s="334" t="str">
        <f t="shared" si="288"/>
        <v>Dhaka FR Non-PNP</v>
      </c>
      <c r="G6120" s="338">
        <v>1899411</v>
      </c>
      <c r="H6120" s="336">
        <v>326627.61511179537</v>
      </c>
      <c r="I6120" s="336">
        <v>7597.6440000000002</v>
      </c>
      <c r="J6120" s="336"/>
      <c r="K6120" s="336"/>
      <c r="L6120" s="337">
        <f t="shared" si="286"/>
        <v>17.196257951111971</v>
      </c>
      <c r="M6120" s="337">
        <f t="shared" si="287"/>
        <v>0.4</v>
      </c>
    </row>
    <row r="6121" spans="1:13">
      <c r="A6121" s="334" t="s">
        <v>587</v>
      </c>
      <c r="B6121" s="334" t="s">
        <v>79</v>
      </c>
      <c r="C6121" s="334" t="s">
        <v>52</v>
      </c>
      <c r="D6121" s="334" t="s">
        <v>1537</v>
      </c>
      <c r="E6121" s="334" t="s">
        <v>1041</v>
      </c>
      <c r="F6121" s="334" t="str">
        <f t="shared" si="288"/>
        <v>Dhaka FR Non-PNP</v>
      </c>
      <c r="G6121" s="338">
        <v>2084116</v>
      </c>
      <c r="H6121" s="336">
        <v>386403.32651919161</v>
      </c>
      <c r="I6121" s="336">
        <v>0</v>
      </c>
      <c r="J6121" s="336"/>
      <c r="K6121" s="336"/>
      <c r="L6121" s="337">
        <f t="shared" si="286"/>
        <v>18.540394417546413</v>
      </c>
      <c r="M6121" s="337">
        <f t="shared" si="287"/>
        <v>0</v>
      </c>
    </row>
    <row r="6122" spans="1:13">
      <c r="A6122" s="334" t="s">
        <v>356</v>
      </c>
      <c r="B6122" s="334" t="s">
        <v>230</v>
      </c>
      <c r="C6122" s="334" t="s">
        <v>131</v>
      </c>
      <c r="D6122" s="334" t="s">
        <v>1537</v>
      </c>
      <c r="E6122" s="334" t="s">
        <v>1041</v>
      </c>
      <c r="F6122" s="334" t="str">
        <f t="shared" si="288"/>
        <v>Sylhet FR Non-PNP</v>
      </c>
      <c r="G6122" s="338">
        <v>2366579</v>
      </c>
      <c r="H6122" s="336">
        <v>396860.525436091</v>
      </c>
      <c r="I6122" s="336">
        <v>9466.3160000000007</v>
      </c>
      <c r="J6122" s="336"/>
      <c r="K6122" s="336"/>
      <c r="L6122" s="337">
        <f t="shared" si="286"/>
        <v>16.769375771359883</v>
      </c>
      <c r="M6122" s="337">
        <f t="shared" si="287"/>
        <v>0.4</v>
      </c>
    </row>
    <row r="6123" spans="1:13">
      <c r="A6123" s="334" t="s">
        <v>108</v>
      </c>
      <c r="B6123" s="334" t="s">
        <v>52</v>
      </c>
      <c r="C6123" s="334" t="s">
        <v>52</v>
      </c>
      <c r="D6123" s="334" t="s">
        <v>1492</v>
      </c>
      <c r="E6123" s="334" t="s">
        <v>1041</v>
      </c>
      <c r="F6123" s="334" t="str">
        <f t="shared" si="288"/>
        <v>Dhaka FR PNP</v>
      </c>
      <c r="G6123" s="338">
        <v>5583349</v>
      </c>
      <c r="H6123" s="336">
        <v>977509.3768751024</v>
      </c>
      <c r="I6123" s="336">
        <v>22333.396000000001</v>
      </c>
      <c r="J6123" s="336"/>
      <c r="K6123" s="336"/>
      <c r="L6123" s="337">
        <f t="shared" si="286"/>
        <v>17.50758150484776</v>
      </c>
      <c r="M6123" s="337">
        <f t="shared" si="287"/>
        <v>0.4</v>
      </c>
    </row>
    <row r="6124" spans="1:13">
      <c r="A6124" s="334" t="s">
        <v>368</v>
      </c>
      <c r="B6124" s="334" t="s">
        <v>79</v>
      </c>
      <c r="C6124" s="334" t="s">
        <v>52</v>
      </c>
      <c r="D6124" s="334" t="s">
        <v>1537</v>
      </c>
      <c r="E6124" s="334" t="s">
        <v>1041</v>
      </c>
      <c r="F6124" s="334" t="str">
        <f t="shared" si="288"/>
        <v>Dhaka FR Non-PNP</v>
      </c>
      <c r="G6124" s="338">
        <v>2667152</v>
      </c>
      <c r="H6124" s="336">
        <v>450031.33232420759</v>
      </c>
      <c r="I6124" s="336">
        <v>10668.608</v>
      </c>
      <c r="J6124" s="336"/>
      <c r="K6124" s="336"/>
      <c r="L6124" s="337">
        <f t="shared" si="286"/>
        <v>16.873104057219372</v>
      </c>
      <c r="M6124" s="337">
        <f t="shared" si="287"/>
        <v>0.4</v>
      </c>
    </row>
    <row r="6125" spans="1:13">
      <c r="A6125" s="334" t="s">
        <v>628</v>
      </c>
      <c r="B6125" s="334" t="s">
        <v>52</v>
      </c>
      <c r="C6125" s="334" t="s">
        <v>52</v>
      </c>
      <c r="D6125" s="334" t="s">
        <v>1537</v>
      </c>
      <c r="E6125" s="334" t="s">
        <v>1041</v>
      </c>
      <c r="F6125" s="334" t="str">
        <f t="shared" si="288"/>
        <v>Dhaka FR Non-PNP</v>
      </c>
      <c r="G6125" s="338">
        <v>2860031</v>
      </c>
      <c r="H6125" s="336">
        <v>519248.34281540726</v>
      </c>
      <c r="I6125" s="336">
        <v>360537.01864843362</v>
      </c>
      <c r="J6125" s="336"/>
      <c r="K6125" s="336"/>
      <c r="L6125" s="337">
        <f t="shared" si="286"/>
        <v>18.155339673430369</v>
      </c>
      <c r="M6125" s="337">
        <f t="shared" si="287"/>
        <v>12.606052824197835</v>
      </c>
    </row>
    <row r="6126" spans="1:13">
      <c r="A6126" s="334" t="s">
        <v>585</v>
      </c>
      <c r="B6126" s="334" t="s">
        <v>52</v>
      </c>
      <c r="C6126" s="334" t="s">
        <v>52</v>
      </c>
      <c r="D6126" s="334" t="s">
        <v>1537</v>
      </c>
      <c r="E6126" s="334" t="s">
        <v>1041</v>
      </c>
      <c r="F6126" s="334" t="str">
        <f t="shared" si="288"/>
        <v>Dhaka FR Non-PNP</v>
      </c>
      <c r="G6126" s="338">
        <v>1799002</v>
      </c>
      <c r="H6126" s="336">
        <v>292583.74627962196</v>
      </c>
      <c r="I6126" s="336">
        <v>2.9103830456733704E-11</v>
      </c>
      <c r="J6126" s="336"/>
      <c r="K6126" s="336"/>
      <c r="L6126" s="337">
        <f t="shared" si="286"/>
        <v>16.263669872497193</v>
      </c>
      <c r="M6126" s="337">
        <f t="shared" si="287"/>
        <v>1.6177764369763739E-15</v>
      </c>
    </row>
    <row r="6127" spans="1:13">
      <c r="A6127" s="334" t="s">
        <v>224</v>
      </c>
      <c r="B6127" s="334" t="s">
        <v>226</v>
      </c>
      <c r="C6127" s="334" t="s">
        <v>107</v>
      </c>
      <c r="D6127" s="334" t="s">
        <v>1537</v>
      </c>
      <c r="E6127" s="334" t="s">
        <v>1041</v>
      </c>
      <c r="F6127" s="334" t="str">
        <f t="shared" si="288"/>
        <v>Rajshahi FR Non-PNP</v>
      </c>
      <c r="G6127" s="338">
        <v>2647413</v>
      </c>
      <c r="H6127" s="336">
        <v>403202.23248190869</v>
      </c>
      <c r="I6127" s="336">
        <v>10589.652</v>
      </c>
      <c r="J6127" s="336"/>
      <c r="K6127" s="336"/>
      <c r="L6127" s="337">
        <f t="shared" si="286"/>
        <v>15.230046557975982</v>
      </c>
      <c r="M6127" s="337">
        <f t="shared" si="287"/>
        <v>0.4</v>
      </c>
    </row>
    <row r="6128" spans="1:13">
      <c r="A6128" s="334" t="s">
        <v>622</v>
      </c>
      <c r="B6128" s="334" t="s">
        <v>52</v>
      </c>
      <c r="C6128" s="334" t="s">
        <v>52</v>
      </c>
      <c r="D6128" s="334" t="s">
        <v>1537</v>
      </c>
      <c r="E6128" s="334" t="s">
        <v>1041</v>
      </c>
      <c r="F6128" s="334" t="str">
        <f t="shared" si="288"/>
        <v>Dhaka FR Non-PNP</v>
      </c>
      <c r="G6128" s="338">
        <v>1627777</v>
      </c>
      <c r="H6128" s="336">
        <v>289997.08135693317</v>
      </c>
      <c r="I6128" s="336">
        <v>6511.1080000000002</v>
      </c>
      <c r="J6128" s="336"/>
      <c r="K6128" s="336"/>
      <c r="L6128" s="337">
        <f t="shared" si="286"/>
        <v>17.815528868938017</v>
      </c>
      <c r="M6128" s="337">
        <f t="shared" si="287"/>
        <v>0.4</v>
      </c>
    </row>
    <row r="6129" spans="1:13">
      <c r="A6129" s="334" t="s">
        <v>207</v>
      </c>
      <c r="B6129" s="334" t="s">
        <v>192</v>
      </c>
      <c r="C6129" s="334" t="s">
        <v>52</v>
      </c>
      <c r="D6129" s="334" t="s">
        <v>1537</v>
      </c>
      <c r="E6129" s="334" t="s">
        <v>1041</v>
      </c>
      <c r="F6129" s="334" t="str">
        <f t="shared" si="288"/>
        <v>Dhaka FR Non-PNP</v>
      </c>
      <c r="G6129" s="338">
        <v>4002856</v>
      </c>
      <c r="H6129" s="336">
        <v>814508.3067332455</v>
      </c>
      <c r="I6129" s="336">
        <v>16011.424000000001</v>
      </c>
      <c r="J6129" s="336"/>
      <c r="K6129" s="336"/>
      <c r="L6129" s="337">
        <f t="shared" si="286"/>
        <v>20.348179068476245</v>
      </c>
      <c r="M6129" s="337">
        <f t="shared" si="287"/>
        <v>0.4</v>
      </c>
    </row>
    <row r="6130" spans="1:13">
      <c r="A6130" s="334" t="s">
        <v>309</v>
      </c>
      <c r="B6130" s="334" t="s">
        <v>79</v>
      </c>
      <c r="C6130" s="334" t="s">
        <v>52</v>
      </c>
      <c r="D6130" s="334" t="s">
        <v>1537</v>
      </c>
      <c r="E6130" s="334" t="s">
        <v>1041</v>
      </c>
      <c r="F6130" s="334" t="str">
        <f t="shared" si="288"/>
        <v>Dhaka FR Non-PNP</v>
      </c>
      <c r="G6130" s="338">
        <v>2476341</v>
      </c>
      <c r="H6130" s="336">
        <v>448459.62293870776</v>
      </c>
      <c r="I6130" s="336">
        <v>9905.3639999999996</v>
      </c>
      <c r="J6130" s="336"/>
      <c r="K6130" s="336"/>
      <c r="L6130" s="337">
        <f t="shared" si="286"/>
        <v>18.109768522942023</v>
      </c>
      <c r="M6130" s="337">
        <f t="shared" si="287"/>
        <v>0.4</v>
      </c>
    </row>
    <row r="6131" spans="1:13">
      <c r="A6131" s="334" t="s">
        <v>1131</v>
      </c>
      <c r="B6131" s="334" t="s">
        <v>186</v>
      </c>
      <c r="C6131" s="334" t="s">
        <v>195</v>
      </c>
      <c r="D6131" s="334" t="s">
        <v>1537</v>
      </c>
      <c r="E6131" s="334" t="s">
        <v>1041</v>
      </c>
      <c r="F6131" s="334" t="str">
        <f t="shared" si="288"/>
        <v>Chattogram FR Non-PNP</v>
      </c>
      <c r="G6131" s="338">
        <v>1631831</v>
      </c>
      <c r="H6131" s="336">
        <v>271779.75783988764</v>
      </c>
      <c r="I6131" s="336">
        <v>6527.3240000000005</v>
      </c>
      <c r="J6131" s="336"/>
      <c r="K6131" s="336"/>
      <c r="L6131" s="337">
        <f t="shared" si="286"/>
        <v>16.654896116073761</v>
      </c>
      <c r="M6131" s="337">
        <f t="shared" si="287"/>
        <v>0.4</v>
      </c>
    </row>
    <row r="6132" spans="1:13">
      <c r="A6132" s="334" t="s">
        <v>420</v>
      </c>
      <c r="B6132" s="334" t="s">
        <v>362</v>
      </c>
      <c r="C6132" s="334" t="s">
        <v>52</v>
      </c>
      <c r="D6132" s="334" t="s">
        <v>1537</v>
      </c>
      <c r="E6132" s="334" t="s">
        <v>1041</v>
      </c>
      <c r="F6132" s="334" t="str">
        <f t="shared" si="288"/>
        <v>Dhaka FR Non-PNP</v>
      </c>
      <c r="G6132" s="338">
        <v>1232595</v>
      </c>
      <c r="H6132" s="336">
        <v>224766.85428394159</v>
      </c>
      <c r="I6132" s="336">
        <v>4930.38</v>
      </c>
      <c r="J6132" s="336"/>
      <c r="K6132" s="336"/>
      <c r="L6132" s="337">
        <f t="shared" si="286"/>
        <v>18.235256047926658</v>
      </c>
      <c r="M6132" s="337">
        <f t="shared" si="287"/>
        <v>0.4</v>
      </c>
    </row>
    <row r="6133" spans="1:13">
      <c r="A6133" s="334" t="s">
        <v>95</v>
      </c>
      <c r="B6133" s="334" t="s">
        <v>98</v>
      </c>
      <c r="C6133" s="334" t="s">
        <v>52</v>
      </c>
      <c r="D6133" s="334" t="s">
        <v>1537</v>
      </c>
      <c r="E6133" s="334" t="s">
        <v>1041</v>
      </c>
      <c r="F6133" s="334" t="str">
        <f t="shared" si="288"/>
        <v>Dhaka FR Non-PNP</v>
      </c>
      <c r="G6133" s="338">
        <v>1216740</v>
      </c>
      <c r="H6133" s="336">
        <v>193494.6219828001</v>
      </c>
      <c r="I6133" s="336">
        <v>130547.65211243182</v>
      </c>
      <c r="J6133" s="336"/>
      <c r="K6133" s="336"/>
      <c r="L6133" s="337">
        <f t="shared" si="286"/>
        <v>15.902709040781113</v>
      </c>
      <c r="M6133" s="337">
        <f t="shared" si="287"/>
        <v>10.729297311868748</v>
      </c>
    </row>
    <row r="6134" spans="1:13">
      <c r="A6134" s="334" t="s">
        <v>998</v>
      </c>
      <c r="B6134" s="334" t="s">
        <v>48</v>
      </c>
      <c r="C6134" s="334" t="s">
        <v>18</v>
      </c>
      <c r="D6134" s="334" t="s">
        <v>1537</v>
      </c>
      <c r="E6134" s="334" t="s">
        <v>1041</v>
      </c>
      <c r="F6134" s="334" t="str">
        <f t="shared" si="288"/>
        <v>Mymensingh FR Non-PNP</v>
      </c>
      <c r="G6134" s="338">
        <v>1036440</v>
      </c>
      <c r="H6134" s="336">
        <v>134370.58619419436</v>
      </c>
      <c r="I6134" s="336">
        <v>4145.76</v>
      </c>
      <c r="J6134" s="336"/>
      <c r="K6134" s="336"/>
      <c r="L6134" s="337">
        <f t="shared" si="286"/>
        <v>12.964627590038436</v>
      </c>
      <c r="M6134" s="337">
        <f t="shared" si="287"/>
        <v>0.4</v>
      </c>
    </row>
    <row r="6135" spans="1:13">
      <c r="A6135" s="334" t="s">
        <v>402</v>
      </c>
      <c r="B6135" s="334" t="s">
        <v>159</v>
      </c>
      <c r="C6135" s="334" t="s">
        <v>159</v>
      </c>
      <c r="D6135" s="334" t="s">
        <v>1492</v>
      </c>
      <c r="E6135" s="334" t="s">
        <v>1041</v>
      </c>
      <c r="F6135" s="334" t="str">
        <f t="shared" si="288"/>
        <v>Khulna FR PNP</v>
      </c>
      <c r="G6135" s="338">
        <v>10780881</v>
      </c>
      <c r="H6135" s="336">
        <v>1721351.1758363347</v>
      </c>
      <c r="I6135" s="336">
        <v>0</v>
      </c>
      <c r="J6135" s="336"/>
      <c r="K6135" s="336"/>
      <c r="L6135" s="337">
        <f t="shared" si="286"/>
        <v>15.966702311585991</v>
      </c>
      <c r="M6135" s="337">
        <f t="shared" si="287"/>
        <v>0</v>
      </c>
    </row>
    <row r="6136" spans="1:13">
      <c r="A6136" s="334" t="s">
        <v>143</v>
      </c>
      <c r="B6136" s="334" t="s">
        <v>131</v>
      </c>
      <c r="C6136" s="334" t="s">
        <v>131</v>
      </c>
      <c r="D6136" s="334" t="s">
        <v>1537</v>
      </c>
      <c r="E6136" s="334" t="s">
        <v>1041</v>
      </c>
      <c r="F6136" s="334" t="str">
        <f t="shared" si="288"/>
        <v>Sylhet FR Non-PNP</v>
      </c>
      <c r="G6136" s="338">
        <v>1850914</v>
      </c>
      <c r="H6136" s="336">
        <v>270324.61388465518</v>
      </c>
      <c r="I6136" s="336">
        <v>7403.6559999999999</v>
      </c>
      <c r="J6136" s="336"/>
      <c r="K6136" s="336"/>
      <c r="L6136" s="337">
        <f t="shared" si="286"/>
        <v>14.604925668326846</v>
      </c>
      <c r="M6136" s="337">
        <f t="shared" si="287"/>
        <v>0.4</v>
      </c>
    </row>
    <row r="6137" spans="1:13">
      <c r="A6137" s="334" t="s">
        <v>468</v>
      </c>
      <c r="B6137" s="334" t="s">
        <v>52</v>
      </c>
      <c r="C6137" s="334" t="s">
        <v>52</v>
      </c>
      <c r="D6137" s="334" t="s">
        <v>1537</v>
      </c>
      <c r="E6137" s="334" t="s">
        <v>1041</v>
      </c>
      <c r="F6137" s="334" t="str">
        <f t="shared" si="288"/>
        <v>Dhaka FR Non-PNP</v>
      </c>
      <c r="G6137" s="338">
        <v>2229309</v>
      </c>
      <c r="H6137" s="336">
        <v>323027.0748746004</v>
      </c>
      <c r="I6137" s="336">
        <v>8917.2360000000008</v>
      </c>
      <c r="J6137" s="336"/>
      <c r="K6137" s="336"/>
      <c r="L6137" s="337">
        <f t="shared" si="286"/>
        <v>14.490009006136001</v>
      </c>
      <c r="M6137" s="337">
        <f t="shared" si="287"/>
        <v>0.4</v>
      </c>
    </row>
    <row r="6138" spans="1:13">
      <c r="A6138" s="334" t="s">
        <v>358</v>
      </c>
      <c r="B6138" s="334" t="s">
        <v>18</v>
      </c>
      <c r="C6138" s="334" t="s">
        <v>18</v>
      </c>
      <c r="D6138" s="334" t="s">
        <v>1537</v>
      </c>
      <c r="E6138" s="334" t="s">
        <v>1041</v>
      </c>
      <c r="F6138" s="334" t="str">
        <f t="shared" si="288"/>
        <v>Mymensingh FR Non-PNP</v>
      </c>
      <c r="G6138" s="338">
        <v>2413559</v>
      </c>
      <c r="H6138" s="336">
        <v>447078.4158905748</v>
      </c>
      <c r="I6138" s="336">
        <v>9654.2360000000008</v>
      </c>
      <c r="J6138" s="336"/>
      <c r="K6138" s="336"/>
      <c r="L6138" s="337">
        <f t="shared" si="286"/>
        <v>18.523616613083615</v>
      </c>
      <c r="M6138" s="337">
        <f t="shared" si="287"/>
        <v>0.4</v>
      </c>
    </row>
    <row r="6139" spans="1:13">
      <c r="A6139" s="334" t="s">
        <v>320</v>
      </c>
      <c r="B6139" s="334" t="s">
        <v>52</v>
      </c>
      <c r="C6139" s="334" t="s">
        <v>52</v>
      </c>
      <c r="D6139" s="334" t="s">
        <v>1537</v>
      </c>
      <c r="E6139" s="334" t="s">
        <v>1041</v>
      </c>
      <c r="F6139" s="334" t="str">
        <f t="shared" si="288"/>
        <v>Dhaka FR Non-PNP</v>
      </c>
      <c r="G6139" s="338">
        <v>3390421</v>
      </c>
      <c r="H6139" s="336">
        <v>609239.2336868986</v>
      </c>
      <c r="I6139" s="336">
        <v>13561.684000000001</v>
      </c>
      <c r="J6139" s="336"/>
      <c r="K6139" s="336"/>
      <c r="L6139" s="337">
        <f t="shared" si="286"/>
        <v>17.969427209390769</v>
      </c>
      <c r="M6139" s="337">
        <f t="shared" si="287"/>
        <v>0.4</v>
      </c>
    </row>
    <row r="6140" spans="1:13">
      <c r="A6140" s="334" t="s">
        <v>257</v>
      </c>
      <c r="B6140" s="334" t="s">
        <v>18</v>
      </c>
      <c r="C6140" s="334" t="s">
        <v>18</v>
      </c>
      <c r="D6140" s="334" t="s">
        <v>1537</v>
      </c>
      <c r="E6140" s="334" t="s">
        <v>1041</v>
      </c>
      <c r="F6140" s="334" t="str">
        <f t="shared" si="288"/>
        <v>Mymensingh FR Non-PNP</v>
      </c>
      <c r="G6140" s="338">
        <v>852902</v>
      </c>
      <c r="H6140" s="336">
        <v>152929.1331730691</v>
      </c>
      <c r="I6140" s="336">
        <v>3411.6080000000002</v>
      </c>
      <c r="J6140" s="336"/>
      <c r="K6140" s="336"/>
      <c r="L6140" s="337">
        <f t="shared" si="286"/>
        <v>17.930446073882944</v>
      </c>
      <c r="M6140" s="337">
        <f t="shared" si="287"/>
        <v>0.4</v>
      </c>
    </row>
    <row r="6141" spans="1:13">
      <c r="A6141" s="334" t="s">
        <v>222</v>
      </c>
      <c r="B6141" s="334" t="s">
        <v>52</v>
      </c>
      <c r="C6141" s="334" t="s">
        <v>52</v>
      </c>
      <c r="D6141" s="334" t="s">
        <v>1537</v>
      </c>
      <c r="E6141" s="334" t="s">
        <v>1041</v>
      </c>
      <c r="F6141" s="334" t="str">
        <f t="shared" si="288"/>
        <v>Dhaka FR Non-PNP</v>
      </c>
      <c r="G6141" s="338">
        <v>3520707</v>
      </c>
      <c r="H6141" s="336">
        <v>705184.83801458334</v>
      </c>
      <c r="I6141" s="336">
        <v>14082.828</v>
      </c>
      <c r="J6141" s="336"/>
      <c r="K6141" s="336"/>
      <c r="L6141" s="337">
        <f t="shared" si="286"/>
        <v>20.0296371727208</v>
      </c>
      <c r="M6141" s="337">
        <f t="shared" si="287"/>
        <v>0.4</v>
      </c>
    </row>
    <row r="6142" spans="1:13">
      <c r="A6142" s="334" t="s">
        <v>530</v>
      </c>
      <c r="B6142" s="334" t="s">
        <v>162</v>
      </c>
      <c r="C6142" s="334" t="s">
        <v>195</v>
      </c>
      <c r="D6142" s="334" t="s">
        <v>1537</v>
      </c>
      <c r="E6142" s="334" t="s">
        <v>1041</v>
      </c>
      <c r="F6142" s="334" t="str">
        <f t="shared" si="288"/>
        <v>Chattogram FR Non-PNP</v>
      </c>
      <c r="G6142" s="338">
        <v>4194606</v>
      </c>
      <c r="H6142" s="336">
        <v>762524.2830964491</v>
      </c>
      <c r="I6142" s="336">
        <v>16778.423999999999</v>
      </c>
      <c r="J6142" s="336"/>
      <c r="K6142" s="336"/>
      <c r="L6142" s="337">
        <f t="shared" si="286"/>
        <v>18.178686701360011</v>
      </c>
      <c r="M6142" s="337">
        <f t="shared" si="287"/>
        <v>0.4</v>
      </c>
    </row>
    <row r="6143" spans="1:13">
      <c r="A6143" s="334" t="s">
        <v>132</v>
      </c>
      <c r="B6143" s="334" t="s">
        <v>131</v>
      </c>
      <c r="C6143" s="334" t="s">
        <v>131</v>
      </c>
      <c r="D6143" s="334" t="s">
        <v>1537</v>
      </c>
      <c r="E6143" s="334" t="s">
        <v>1041</v>
      </c>
      <c r="F6143" s="334" t="str">
        <f t="shared" si="288"/>
        <v>Sylhet FR Non-PNP</v>
      </c>
      <c r="G6143" s="338">
        <v>1702910</v>
      </c>
      <c r="H6143" s="336">
        <v>245798.62572048779</v>
      </c>
      <c r="I6143" s="336">
        <v>6811.64</v>
      </c>
      <c r="J6143" s="336"/>
      <c r="K6143" s="336"/>
      <c r="L6143" s="337">
        <f t="shared" si="286"/>
        <v>14.434035017733631</v>
      </c>
      <c r="M6143" s="337">
        <f t="shared" si="287"/>
        <v>0.4</v>
      </c>
    </row>
    <row r="6144" spans="1:13">
      <c r="A6144" s="334" t="s">
        <v>516</v>
      </c>
      <c r="B6144" s="334" t="s">
        <v>103</v>
      </c>
      <c r="C6144" s="334" t="s">
        <v>52</v>
      </c>
      <c r="D6144" s="334" t="s">
        <v>1537</v>
      </c>
      <c r="E6144" s="334" t="s">
        <v>1041</v>
      </c>
      <c r="F6144" s="334" t="str">
        <f t="shared" si="288"/>
        <v>Dhaka FR Non-PNP</v>
      </c>
      <c r="G6144" s="338">
        <v>5431932</v>
      </c>
      <c r="H6144" s="336">
        <v>985321.56149775605</v>
      </c>
      <c r="I6144" s="336">
        <v>21727.727999999999</v>
      </c>
      <c r="J6144" s="336"/>
      <c r="K6144" s="336"/>
      <c r="L6144" s="337">
        <f t="shared" si="286"/>
        <v>18.139431080833781</v>
      </c>
      <c r="M6144" s="337">
        <f t="shared" si="287"/>
        <v>0.4</v>
      </c>
    </row>
    <row r="6145" spans="1:13">
      <c r="A6145" s="334" t="s">
        <v>550</v>
      </c>
      <c r="B6145" s="334" t="s">
        <v>552</v>
      </c>
      <c r="C6145" s="334" t="s">
        <v>18</v>
      </c>
      <c r="D6145" s="334" t="s">
        <v>1537</v>
      </c>
      <c r="E6145" s="334" t="s">
        <v>1041</v>
      </c>
      <c r="F6145" s="334" t="str">
        <f t="shared" si="288"/>
        <v>Mymensingh FR Non-PNP</v>
      </c>
      <c r="G6145" s="338">
        <v>1588898</v>
      </c>
      <c r="H6145" s="336">
        <v>214106.42191064078</v>
      </c>
      <c r="I6145" s="336">
        <v>6355.5920000000006</v>
      </c>
      <c r="J6145" s="336"/>
      <c r="K6145" s="336"/>
      <c r="L6145" s="337">
        <f t="shared" si="286"/>
        <v>13.475152080916509</v>
      </c>
      <c r="M6145" s="337">
        <f t="shared" si="287"/>
        <v>0.4</v>
      </c>
    </row>
    <row r="6146" spans="1:13">
      <c r="A6146" s="334" t="s">
        <v>190</v>
      </c>
      <c r="B6146" s="334" t="s">
        <v>192</v>
      </c>
      <c r="C6146" s="334" t="s">
        <v>52</v>
      </c>
      <c r="D6146" s="334" t="s">
        <v>1537</v>
      </c>
      <c r="E6146" s="334" t="s">
        <v>1041</v>
      </c>
      <c r="F6146" s="334" t="str">
        <f t="shared" si="288"/>
        <v>Dhaka FR Non-PNP</v>
      </c>
      <c r="G6146" s="338">
        <v>1908164</v>
      </c>
      <c r="H6146" s="336">
        <v>377692.63107890653</v>
      </c>
      <c r="I6146" s="336">
        <v>7632.6559999999999</v>
      </c>
      <c r="J6146" s="336"/>
      <c r="K6146" s="336"/>
      <c r="L6146" s="337">
        <f t="shared" si="286"/>
        <v>19.793509943532449</v>
      </c>
      <c r="M6146" s="337">
        <f t="shared" si="287"/>
        <v>0.4</v>
      </c>
    </row>
    <row r="6147" spans="1:13">
      <c r="A6147" s="334" t="s">
        <v>611</v>
      </c>
      <c r="B6147" s="334" t="s">
        <v>52</v>
      </c>
      <c r="C6147" s="334" t="s">
        <v>52</v>
      </c>
      <c r="D6147" s="334" t="s">
        <v>1537</v>
      </c>
      <c r="E6147" s="334" t="s">
        <v>1041</v>
      </c>
      <c r="F6147" s="334" t="str">
        <f t="shared" si="288"/>
        <v>Dhaka FR Non-PNP</v>
      </c>
      <c r="G6147" s="338">
        <v>1715458</v>
      </c>
      <c r="H6147" s="336">
        <v>320589.39624467987</v>
      </c>
      <c r="I6147" s="336">
        <v>196305.04341549802</v>
      </c>
      <c r="J6147" s="336"/>
      <c r="K6147" s="336"/>
      <c r="L6147" s="337">
        <f t="shared" ref="L6147:L6210" si="289">(H6147/G6147)*100</f>
        <v>18.688268453362301</v>
      </c>
      <c r="M6147" s="337">
        <f t="shared" ref="M6147:M6210" si="290">(I6147/G6147)*100</f>
        <v>11.443302221068544</v>
      </c>
    </row>
    <row r="6148" spans="1:13">
      <c r="A6148" s="334" t="s">
        <v>583</v>
      </c>
      <c r="B6148" s="334" t="s">
        <v>512</v>
      </c>
      <c r="C6148" s="334" t="s">
        <v>159</v>
      </c>
      <c r="D6148" s="334" t="s">
        <v>1537</v>
      </c>
      <c r="E6148" s="334" t="s">
        <v>1041</v>
      </c>
      <c r="F6148" s="334" t="str">
        <f t="shared" ref="F6148:F6211" si="291">CONCATENATE(C6148," ",E6148," ",D6148)</f>
        <v>Khulna FR Non-PNP</v>
      </c>
      <c r="G6148" s="338">
        <v>1402113</v>
      </c>
      <c r="H6148" s="336">
        <v>257749.81046995937</v>
      </c>
      <c r="I6148" s="336">
        <v>1.4551915228366852E-11</v>
      </c>
      <c r="J6148" s="336"/>
      <c r="K6148" s="336"/>
      <c r="L6148" s="337">
        <f t="shared" si="289"/>
        <v>18.382955615557332</v>
      </c>
      <c r="M6148" s="337">
        <f t="shared" si="290"/>
        <v>1.0378560949343492E-15</v>
      </c>
    </row>
    <row r="6149" spans="1:13">
      <c r="A6149" s="334" t="s">
        <v>637</v>
      </c>
      <c r="B6149" s="334" t="s">
        <v>79</v>
      </c>
      <c r="C6149" s="334" t="s">
        <v>52</v>
      </c>
      <c r="D6149" s="334" t="s">
        <v>1537</v>
      </c>
      <c r="E6149" s="334" t="s">
        <v>1041</v>
      </c>
      <c r="F6149" s="334" t="str">
        <f t="shared" si="291"/>
        <v>Dhaka FR Non-PNP</v>
      </c>
      <c r="G6149" s="338">
        <v>2644661</v>
      </c>
      <c r="H6149" s="336">
        <v>462046.87966862542</v>
      </c>
      <c r="I6149" s="336">
        <v>10578.644</v>
      </c>
      <c r="J6149" s="336"/>
      <c r="K6149" s="336"/>
      <c r="L6149" s="337">
        <f t="shared" si="289"/>
        <v>17.470930288177783</v>
      </c>
      <c r="M6149" s="337">
        <f t="shared" si="290"/>
        <v>0.4</v>
      </c>
    </row>
    <row r="6150" spans="1:13">
      <c r="A6150" s="334" t="s">
        <v>488</v>
      </c>
      <c r="B6150" s="334" t="s">
        <v>48</v>
      </c>
      <c r="C6150" s="334" t="s">
        <v>18</v>
      </c>
      <c r="D6150" s="334" t="s">
        <v>1537</v>
      </c>
      <c r="E6150" s="334" t="s">
        <v>1041</v>
      </c>
      <c r="F6150" s="334" t="str">
        <f t="shared" si="291"/>
        <v>Mymensingh FR Non-PNP</v>
      </c>
      <c r="G6150" s="338">
        <v>2657607</v>
      </c>
      <c r="H6150" s="336">
        <v>456915.03922665265</v>
      </c>
      <c r="I6150" s="336">
        <v>10630.428</v>
      </c>
      <c r="J6150" s="336"/>
      <c r="K6150" s="336"/>
      <c r="L6150" s="337">
        <f t="shared" si="289"/>
        <v>17.192724102045663</v>
      </c>
      <c r="M6150" s="337">
        <f t="shared" si="290"/>
        <v>0.4</v>
      </c>
    </row>
    <row r="6151" spans="1:13">
      <c r="A6151" s="334" t="s">
        <v>506</v>
      </c>
      <c r="B6151" s="334" t="s">
        <v>186</v>
      </c>
      <c r="C6151" s="334" t="s">
        <v>195</v>
      </c>
      <c r="D6151" s="334" t="s">
        <v>1537</v>
      </c>
      <c r="E6151" s="334" t="s">
        <v>1041</v>
      </c>
      <c r="F6151" s="334" t="str">
        <f t="shared" si="291"/>
        <v>Chattogram FR Non-PNP</v>
      </c>
      <c r="G6151" s="338">
        <v>4806123</v>
      </c>
      <c r="H6151" s="336">
        <v>833539.06688228308</v>
      </c>
      <c r="I6151" s="336">
        <v>19224.492000000002</v>
      </c>
      <c r="J6151" s="336"/>
      <c r="K6151" s="336"/>
      <c r="L6151" s="337">
        <f t="shared" si="289"/>
        <v>17.343273713183851</v>
      </c>
      <c r="M6151" s="337">
        <f t="shared" si="290"/>
        <v>0.4</v>
      </c>
    </row>
    <row r="6152" spans="1:13">
      <c r="A6152" s="334" t="s">
        <v>595</v>
      </c>
      <c r="B6152" s="334" t="s">
        <v>362</v>
      </c>
      <c r="C6152" s="334" t="s">
        <v>52</v>
      </c>
      <c r="D6152" s="334" t="s">
        <v>1537</v>
      </c>
      <c r="E6152" s="334" t="s">
        <v>1041</v>
      </c>
      <c r="F6152" s="334" t="str">
        <f t="shared" si="291"/>
        <v>Dhaka FR Non-PNP</v>
      </c>
      <c r="G6152" s="338">
        <v>1890338</v>
      </c>
      <c r="H6152" s="336">
        <v>327465.95488125045</v>
      </c>
      <c r="I6152" s="336">
        <v>7561.3519999999999</v>
      </c>
      <c r="J6152" s="336"/>
      <c r="K6152" s="336"/>
      <c r="L6152" s="337">
        <f t="shared" si="289"/>
        <v>17.323142997773438</v>
      </c>
      <c r="M6152" s="337">
        <f t="shared" si="290"/>
        <v>0.4</v>
      </c>
    </row>
    <row r="6153" spans="1:13">
      <c r="A6153" s="334" t="s">
        <v>179</v>
      </c>
      <c r="B6153" s="334" t="s">
        <v>52</v>
      </c>
      <c r="C6153" s="334" t="s">
        <v>52</v>
      </c>
      <c r="D6153" s="334" t="s">
        <v>1492</v>
      </c>
      <c r="E6153" s="334" t="s">
        <v>1041</v>
      </c>
      <c r="F6153" s="334" t="str">
        <f t="shared" si="291"/>
        <v>Dhaka FR PNP</v>
      </c>
      <c r="G6153" s="338">
        <v>4481079</v>
      </c>
      <c r="H6153" s="336">
        <v>674457.41731299565</v>
      </c>
      <c r="I6153" s="336">
        <v>29246.386064400314</v>
      </c>
      <c r="J6153" s="336"/>
      <c r="K6153" s="336"/>
      <c r="L6153" s="337">
        <f t="shared" si="289"/>
        <v>15.051228003634742</v>
      </c>
      <c r="M6153" s="337">
        <f t="shared" si="290"/>
        <v>0.65266392456817468</v>
      </c>
    </row>
    <row r="6154" spans="1:13">
      <c r="A6154" s="334" t="s">
        <v>526</v>
      </c>
      <c r="B6154" s="334" t="s">
        <v>455</v>
      </c>
      <c r="C6154" s="334" t="s">
        <v>195</v>
      </c>
      <c r="D6154" s="334" t="s">
        <v>1537</v>
      </c>
      <c r="E6154" s="334" t="s">
        <v>1041</v>
      </c>
      <c r="F6154" s="334" t="str">
        <f t="shared" si="291"/>
        <v>Chattogram FR Non-PNP</v>
      </c>
      <c r="G6154" s="338">
        <v>3658161</v>
      </c>
      <c r="H6154" s="336">
        <v>591216.80487181002</v>
      </c>
      <c r="I6154" s="336">
        <v>14632.644</v>
      </c>
      <c r="J6154" s="336"/>
      <c r="K6154" s="336"/>
      <c r="L6154" s="337">
        <f t="shared" si="289"/>
        <v>16.161585148160786</v>
      </c>
      <c r="M6154" s="337">
        <f t="shared" si="290"/>
        <v>0.4</v>
      </c>
    </row>
    <row r="6155" spans="1:13">
      <c r="A6155" s="334" t="s">
        <v>626</v>
      </c>
      <c r="B6155" s="334" t="s">
        <v>52</v>
      </c>
      <c r="C6155" s="334" t="s">
        <v>52</v>
      </c>
      <c r="D6155" s="334" t="s">
        <v>1537</v>
      </c>
      <c r="E6155" s="334" t="s">
        <v>1041</v>
      </c>
      <c r="F6155" s="334" t="str">
        <f t="shared" si="291"/>
        <v>Dhaka FR Non-PNP</v>
      </c>
      <c r="G6155" s="338">
        <v>2747565</v>
      </c>
      <c r="H6155" s="336">
        <v>476635.50914980826</v>
      </c>
      <c r="I6155" s="336">
        <v>10990.26</v>
      </c>
      <c r="J6155" s="336"/>
      <c r="K6155" s="336"/>
      <c r="L6155" s="337">
        <f t="shared" si="289"/>
        <v>17.347560809291437</v>
      </c>
      <c r="M6155" s="337">
        <f t="shared" si="290"/>
        <v>0.4</v>
      </c>
    </row>
    <row r="6156" spans="1:13">
      <c r="A6156" s="334" t="s">
        <v>379</v>
      </c>
      <c r="B6156" s="334" t="s">
        <v>79</v>
      </c>
      <c r="C6156" s="334" t="s">
        <v>52</v>
      </c>
      <c r="D6156" s="334" t="s">
        <v>1537</v>
      </c>
      <c r="E6156" s="334" t="s">
        <v>1041</v>
      </c>
      <c r="F6156" s="334" t="str">
        <f t="shared" si="291"/>
        <v>Dhaka FR Non-PNP</v>
      </c>
      <c r="G6156" s="338">
        <v>2010101</v>
      </c>
      <c r="H6156" s="336">
        <v>358874.31952533778</v>
      </c>
      <c r="I6156" s="336">
        <v>8040.4040000000005</v>
      </c>
      <c r="J6156" s="336"/>
      <c r="K6156" s="336"/>
      <c r="L6156" s="337">
        <f t="shared" si="289"/>
        <v>17.85354663896679</v>
      </c>
      <c r="M6156" s="337">
        <f t="shared" si="290"/>
        <v>0.4</v>
      </c>
    </row>
    <row r="6157" spans="1:13">
      <c r="A6157" s="334" t="s">
        <v>370</v>
      </c>
      <c r="B6157" s="334" t="s">
        <v>103</v>
      </c>
      <c r="C6157" s="334" t="s">
        <v>52</v>
      </c>
      <c r="D6157" s="334" t="s">
        <v>1537</v>
      </c>
      <c r="E6157" s="334" t="s">
        <v>1041</v>
      </c>
      <c r="F6157" s="334" t="str">
        <f t="shared" si="291"/>
        <v>Dhaka FR Non-PNP</v>
      </c>
      <c r="G6157" s="338">
        <v>5830216</v>
      </c>
      <c r="H6157" s="336">
        <v>1019370.6170148004</v>
      </c>
      <c r="I6157" s="336">
        <v>23320.864000000001</v>
      </c>
      <c r="J6157" s="336"/>
      <c r="K6157" s="336"/>
      <c r="L6157" s="337">
        <f t="shared" si="289"/>
        <v>17.484268456173844</v>
      </c>
      <c r="M6157" s="337">
        <f t="shared" si="290"/>
        <v>0.4</v>
      </c>
    </row>
    <row r="6158" spans="1:13">
      <c r="A6158" s="334" t="s">
        <v>296</v>
      </c>
      <c r="B6158" s="334" t="s">
        <v>211</v>
      </c>
      <c r="C6158" s="334" t="s">
        <v>189</v>
      </c>
      <c r="D6158" s="334" t="s">
        <v>1537</v>
      </c>
      <c r="E6158" s="334" t="s">
        <v>1041</v>
      </c>
      <c r="F6158" s="334" t="str">
        <f t="shared" si="291"/>
        <v>Barishal FR Non-PNP</v>
      </c>
      <c r="G6158" s="338">
        <v>1135327</v>
      </c>
      <c r="H6158" s="336">
        <v>204034.92859623133</v>
      </c>
      <c r="I6158" s="336">
        <v>4541.308</v>
      </c>
      <c r="J6158" s="336"/>
      <c r="K6158" s="336"/>
      <c r="L6158" s="337">
        <f t="shared" si="289"/>
        <v>17.971468008444379</v>
      </c>
      <c r="M6158" s="337">
        <f t="shared" si="290"/>
        <v>0.4</v>
      </c>
    </row>
    <row r="6159" spans="1:13">
      <c r="A6159" s="334" t="s">
        <v>227</v>
      </c>
      <c r="B6159" s="334" t="s">
        <v>230</v>
      </c>
      <c r="C6159" s="334" t="s">
        <v>131</v>
      </c>
      <c r="D6159" s="334" t="s">
        <v>1537</v>
      </c>
      <c r="E6159" s="334" t="s">
        <v>1041</v>
      </c>
      <c r="F6159" s="334" t="str">
        <f t="shared" si="291"/>
        <v>Sylhet FR Non-PNP</v>
      </c>
      <c r="G6159" s="338">
        <v>1930640</v>
      </c>
      <c r="H6159" s="336">
        <v>286552.18610582646</v>
      </c>
      <c r="I6159" s="336">
        <v>7722.56</v>
      </c>
      <c r="J6159" s="336"/>
      <c r="K6159" s="336"/>
      <c r="L6159" s="337">
        <f t="shared" si="289"/>
        <v>14.842341716002283</v>
      </c>
      <c r="M6159" s="337">
        <f t="shared" si="290"/>
        <v>0.4</v>
      </c>
    </row>
    <row r="6160" spans="1:13">
      <c r="A6160" s="334" t="s">
        <v>589</v>
      </c>
      <c r="B6160" s="334" t="s">
        <v>52</v>
      </c>
      <c r="C6160" s="334" t="s">
        <v>52</v>
      </c>
      <c r="D6160" s="334" t="s">
        <v>1537</v>
      </c>
      <c r="E6160" s="334" t="s">
        <v>1041</v>
      </c>
      <c r="F6160" s="334" t="str">
        <f t="shared" si="291"/>
        <v>Dhaka FR Non-PNP</v>
      </c>
      <c r="G6160" s="338">
        <v>1646930</v>
      </c>
      <c r="H6160" s="336">
        <v>276344.588257458</v>
      </c>
      <c r="I6160" s="336">
        <v>6587.72</v>
      </c>
      <c r="J6160" s="336"/>
      <c r="K6160" s="336"/>
      <c r="L6160" s="337">
        <f t="shared" si="289"/>
        <v>16.77937667402124</v>
      </c>
      <c r="M6160" s="337">
        <f t="shared" si="290"/>
        <v>0.4</v>
      </c>
    </row>
    <row r="6161" spans="1:13">
      <c r="A6161" s="334" t="s">
        <v>523</v>
      </c>
      <c r="B6161" s="334" t="s">
        <v>1564</v>
      </c>
      <c r="C6161" s="334" t="s">
        <v>189</v>
      </c>
      <c r="D6161" s="334" t="s">
        <v>1537</v>
      </c>
      <c r="E6161" s="334" t="s">
        <v>1041</v>
      </c>
      <c r="F6161" s="334" t="str">
        <f t="shared" si="291"/>
        <v>Barishal FR Non-PNP</v>
      </c>
      <c r="G6161" s="338">
        <v>1966666</v>
      </c>
      <c r="H6161" s="336">
        <v>342353.5663684812</v>
      </c>
      <c r="I6161" s="336">
        <v>7866.6639999999998</v>
      </c>
      <c r="J6161" s="336"/>
      <c r="K6161" s="336"/>
      <c r="L6161" s="337">
        <f t="shared" si="289"/>
        <v>17.407814360368317</v>
      </c>
      <c r="M6161" s="337">
        <f t="shared" si="290"/>
        <v>0.4</v>
      </c>
    </row>
    <row r="6162" spans="1:13">
      <c r="A6162" s="334" t="s">
        <v>311</v>
      </c>
      <c r="B6162" s="334" t="s">
        <v>313</v>
      </c>
      <c r="C6162" s="334" t="s">
        <v>189</v>
      </c>
      <c r="D6162" s="334" t="s">
        <v>1537</v>
      </c>
      <c r="E6162" s="334" t="s">
        <v>1041</v>
      </c>
      <c r="F6162" s="334" t="str">
        <f t="shared" si="291"/>
        <v>Barishal FR Non-PNP</v>
      </c>
      <c r="G6162" s="338">
        <v>2161400</v>
      </c>
      <c r="H6162" s="336">
        <v>371137.94738546037</v>
      </c>
      <c r="I6162" s="336">
        <v>8645.6</v>
      </c>
      <c r="J6162" s="336"/>
      <c r="K6162" s="336"/>
      <c r="L6162" s="337">
        <f t="shared" si="289"/>
        <v>17.171182908552808</v>
      </c>
      <c r="M6162" s="337">
        <f t="shared" si="290"/>
        <v>0.4</v>
      </c>
    </row>
    <row r="6163" spans="1:13">
      <c r="A6163" s="334" t="s">
        <v>449</v>
      </c>
      <c r="B6163" s="334" t="s">
        <v>195</v>
      </c>
      <c r="C6163" s="334" t="s">
        <v>195</v>
      </c>
      <c r="D6163" s="334" t="s">
        <v>1537</v>
      </c>
      <c r="E6163" s="334" t="s">
        <v>1041</v>
      </c>
      <c r="F6163" s="334" t="str">
        <f t="shared" si="291"/>
        <v>Chattogram FR Non-PNP</v>
      </c>
      <c r="G6163" s="338">
        <v>1169441</v>
      </c>
      <c r="H6163" s="336">
        <v>187682.17033736533</v>
      </c>
      <c r="I6163" s="336">
        <v>4677.7640000000001</v>
      </c>
      <c r="J6163" s="336"/>
      <c r="K6163" s="336"/>
      <c r="L6163" s="337">
        <f t="shared" si="289"/>
        <v>16.048878937660415</v>
      </c>
      <c r="M6163" s="337">
        <f t="shared" si="290"/>
        <v>0.4</v>
      </c>
    </row>
    <row r="6164" spans="1:13">
      <c r="A6164" s="334" t="s">
        <v>305</v>
      </c>
      <c r="B6164" s="334" t="s">
        <v>79</v>
      </c>
      <c r="C6164" s="334" t="s">
        <v>52</v>
      </c>
      <c r="D6164" s="334" t="s">
        <v>1537</v>
      </c>
      <c r="E6164" s="334" t="s">
        <v>1041</v>
      </c>
      <c r="F6164" s="334" t="str">
        <f t="shared" si="291"/>
        <v>Dhaka FR Non-PNP</v>
      </c>
      <c r="G6164" s="338">
        <v>1931624</v>
      </c>
      <c r="H6164" s="336">
        <v>331453.88374121772</v>
      </c>
      <c r="I6164" s="336">
        <v>7726.4960000000001</v>
      </c>
      <c r="J6164" s="336"/>
      <c r="K6164" s="336"/>
      <c r="L6164" s="337">
        <f t="shared" si="289"/>
        <v>17.159337621670559</v>
      </c>
      <c r="M6164" s="337">
        <f t="shared" si="290"/>
        <v>0.4</v>
      </c>
    </row>
    <row r="6165" spans="1:13">
      <c r="A6165" s="334" t="s">
        <v>1277</v>
      </c>
      <c r="B6165" s="334" t="s">
        <v>170</v>
      </c>
      <c r="C6165" s="334" t="s">
        <v>195</v>
      </c>
      <c r="D6165" s="334" t="s">
        <v>1537</v>
      </c>
      <c r="E6165" s="334" t="s">
        <v>1041</v>
      </c>
      <c r="F6165" s="334" t="str">
        <f t="shared" si="291"/>
        <v>Chattogram FR Non-PNP</v>
      </c>
      <c r="G6165" s="338">
        <v>3193133</v>
      </c>
      <c r="H6165" s="336">
        <v>580320.20207958599</v>
      </c>
      <c r="I6165" s="336">
        <v>12772.532000000001</v>
      </c>
      <c r="J6165" s="336"/>
      <c r="K6165" s="336"/>
      <c r="L6165" s="337">
        <f t="shared" si="289"/>
        <v>18.17400659726939</v>
      </c>
      <c r="M6165" s="337">
        <f t="shared" si="290"/>
        <v>0.4</v>
      </c>
    </row>
    <row r="6166" spans="1:13">
      <c r="A6166" s="334" t="s">
        <v>101</v>
      </c>
      <c r="B6166" s="334" t="s">
        <v>103</v>
      </c>
      <c r="C6166" s="334" t="s">
        <v>52</v>
      </c>
      <c r="D6166" s="334" t="s">
        <v>1537</v>
      </c>
      <c r="E6166" s="334" t="s">
        <v>1041</v>
      </c>
      <c r="F6166" s="334" t="str">
        <f t="shared" si="291"/>
        <v>Dhaka FR Non-PNP</v>
      </c>
      <c r="G6166" s="338">
        <v>4192608</v>
      </c>
      <c r="H6166" s="336">
        <v>702640.53282278986</v>
      </c>
      <c r="I6166" s="336">
        <v>16770.432000000001</v>
      </c>
      <c r="J6166" s="336"/>
      <c r="K6166" s="336"/>
      <c r="L6166" s="337">
        <f t="shared" si="289"/>
        <v>16.759032392792026</v>
      </c>
      <c r="M6166" s="337">
        <f t="shared" si="290"/>
        <v>0.4</v>
      </c>
    </row>
    <row r="6167" spans="1:13">
      <c r="A6167" s="334" t="s">
        <v>289</v>
      </c>
      <c r="B6167" s="334" t="s">
        <v>79</v>
      </c>
      <c r="C6167" s="334" t="s">
        <v>52</v>
      </c>
      <c r="D6167" s="334" t="s">
        <v>1537</v>
      </c>
      <c r="E6167" s="334" t="s">
        <v>1041</v>
      </c>
      <c r="F6167" s="334" t="str">
        <f t="shared" si="291"/>
        <v>Dhaka FR Non-PNP</v>
      </c>
      <c r="G6167" s="338">
        <v>1987377</v>
      </c>
      <c r="H6167" s="336">
        <v>325594.55733219517</v>
      </c>
      <c r="I6167" s="336">
        <v>7949.5079999999998</v>
      </c>
      <c r="J6167" s="336"/>
      <c r="K6167" s="336"/>
      <c r="L6167" s="337">
        <f t="shared" si="289"/>
        <v>16.383129991551435</v>
      </c>
      <c r="M6167" s="337">
        <f t="shared" si="290"/>
        <v>0.4</v>
      </c>
    </row>
    <row r="6168" spans="1:13">
      <c r="A6168" s="334" t="s">
        <v>354</v>
      </c>
      <c r="B6168" s="334" t="s">
        <v>1565</v>
      </c>
      <c r="C6168" s="334" t="s">
        <v>189</v>
      </c>
      <c r="D6168" s="334" t="s">
        <v>1537</v>
      </c>
      <c r="E6168" s="334" t="s">
        <v>1041</v>
      </c>
      <c r="F6168" s="334" t="str">
        <f t="shared" si="291"/>
        <v>Barishal FR Non-PNP</v>
      </c>
      <c r="G6168" s="338">
        <v>2120669</v>
      </c>
      <c r="H6168" s="336">
        <v>377114.59336739214</v>
      </c>
      <c r="I6168" s="336">
        <v>8482.6759999999995</v>
      </c>
      <c r="J6168" s="336"/>
      <c r="K6168" s="336"/>
      <c r="L6168" s="337">
        <f t="shared" si="289"/>
        <v>17.782812563742485</v>
      </c>
      <c r="M6168" s="337">
        <f t="shared" si="290"/>
        <v>0.4</v>
      </c>
    </row>
    <row r="6169" spans="1:13">
      <c r="A6169" s="334" t="s">
        <v>233</v>
      </c>
      <c r="B6169" s="334" t="s">
        <v>236</v>
      </c>
      <c r="C6169" s="334" t="s">
        <v>107</v>
      </c>
      <c r="D6169" s="334" t="s">
        <v>1537</v>
      </c>
      <c r="E6169" s="334" t="s">
        <v>1041</v>
      </c>
      <c r="F6169" s="334" t="str">
        <f t="shared" si="291"/>
        <v>Rajshahi FR Non-PNP</v>
      </c>
      <c r="G6169" s="338">
        <v>1178737</v>
      </c>
      <c r="H6169" s="336">
        <v>205197.35863176815</v>
      </c>
      <c r="I6169" s="336">
        <v>4714.9480000000003</v>
      </c>
      <c r="J6169" s="336"/>
      <c r="K6169" s="336"/>
      <c r="L6169" s="337">
        <f t="shared" si="289"/>
        <v>17.40823938094487</v>
      </c>
      <c r="M6169" s="337">
        <f t="shared" si="290"/>
        <v>0.4</v>
      </c>
    </row>
    <row r="6170" spans="1:13">
      <c r="A6170" s="334" t="s">
        <v>318</v>
      </c>
      <c r="B6170" s="334" t="s">
        <v>1566</v>
      </c>
      <c r="C6170" s="334" t="s">
        <v>389</v>
      </c>
      <c r="D6170" s="334" t="s">
        <v>1537</v>
      </c>
      <c r="E6170" s="334" t="s">
        <v>1041</v>
      </c>
      <c r="F6170" s="334" t="str">
        <f t="shared" si="291"/>
        <v>Rangpur FR Non-PNP</v>
      </c>
      <c r="G6170" s="338">
        <v>2960090</v>
      </c>
      <c r="H6170" s="336">
        <v>558455.14386051102</v>
      </c>
      <c r="I6170" s="336">
        <v>11840.36</v>
      </c>
      <c r="J6170" s="336"/>
      <c r="K6170" s="336"/>
      <c r="L6170" s="337">
        <f t="shared" si="289"/>
        <v>18.866154200058478</v>
      </c>
      <c r="M6170" s="337">
        <f t="shared" si="290"/>
        <v>0.4</v>
      </c>
    </row>
    <row r="6171" spans="1:13">
      <c r="A6171" s="334" t="s">
        <v>363</v>
      </c>
      <c r="B6171" s="334" t="s">
        <v>150</v>
      </c>
      <c r="C6171" s="334" t="s">
        <v>107</v>
      </c>
      <c r="D6171" s="334" t="s">
        <v>1537</v>
      </c>
      <c r="E6171" s="334" t="s">
        <v>1041</v>
      </c>
      <c r="F6171" s="334" t="str">
        <f t="shared" si="291"/>
        <v>Rajshahi FR Non-PNP</v>
      </c>
      <c r="G6171" s="338">
        <v>1769786</v>
      </c>
      <c r="H6171" s="336">
        <v>329275.29058225284</v>
      </c>
      <c r="I6171" s="336">
        <v>7079.1440000000002</v>
      </c>
      <c r="J6171" s="336"/>
      <c r="K6171" s="336"/>
      <c r="L6171" s="337">
        <f t="shared" si="289"/>
        <v>18.605373224912665</v>
      </c>
      <c r="M6171" s="337">
        <f t="shared" si="290"/>
        <v>0.4</v>
      </c>
    </row>
    <row r="6172" spans="1:13">
      <c r="A6172" s="334" t="s">
        <v>1567</v>
      </c>
      <c r="B6172" s="334" t="s">
        <v>362</v>
      </c>
      <c r="C6172" s="334" t="s">
        <v>52</v>
      </c>
      <c r="D6172" s="334" t="s">
        <v>1537</v>
      </c>
      <c r="E6172" s="334" t="s">
        <v>1041</v>
      </c>
      <c r="F6172" s="334" t="str">
        <f t="shared" si="291"/>
        <v>Dhaka FR Non-PNP</v>
      </c>
      <c r="G6172" s="338">
        <v>1347427</v>
      </c>
      <c r="H6172" s="336">
        <v>230331.57194575036</v>
      </c>
      <c r="I6172" s="336">
        <v>5389.7080000000005</v>
      </c>
      <c r="J6172" s="336"/>
      <c r="K6172" s="336"/>
      <c r="L6172" s="337">
        <f t="shared" si="289"/>
        <v>17.094178159243533</v>
      </c>
      <c r="M6172" s="337">
        <f t="shared" si="290"/>
        <v>0.4</v>
      </c>
    </row>
    <row r="6173" spans="1:13">
      <c r="A6173" s="334" t="s">
        <v>456</v>
      </c>
      <c r="B6173" s="334" t="s">
        <v>156</v>
      </c>
      <c r="C6173" s="334" t="s">
        <v>159</v>
      </c>
      <c r="D6173" s="334" t="s">
        <v>1537</v>
      </c>
      <c r="E6173" s="334" t="s">
        <v>1041</v>
      </c>
      <c r="F6173" s="334" t="str">
        <f t="shared" si="291"/>
        <v>Khulna FR Non-PNP</v>
      </c>
      <c r="G6173" s="338">
        <v>1635416</v>
      </c>
      <c r="H6173" s="336">
        <v>295417.36174131278</v>
      </c>
      <c r="I6173" s="336">
        <v>6541.6639999999998</v>
      </c>
      <c r="J6173" s="336"/>
      <c r="K6173" s="336"/>
      <c r="L6173" s="337">
        <f t="shared" si="289"/>
        <v>18.063744132460048</v>
      </c>
      <c r="M6173" s="337">
        <f t="shared" si="290"/>
        <v>0.4</v>
      </c>
    </row>
    <row r="6174" spans="1:13">
      <c r="A6174" s="334" t="s">
        <v>171</v>
      </c>
      <c r="B6174" s="334" t="s">
        <v>173</v>
      </c>
      <c r="C6174" s="334" t="s">
        <v>52</v>
      </c>
      <c r="D6174" s="334" t="s">
        <v>1537</v>
      </c>
      <c r="E6174" s="334" t="s">
        <v>1041</v>
      </c>
      <c r="F6174" s="334" t="str">
        <f t="shared" si="291"/>
        <v>Dhaka FR Non-PNP</v>
      </c>
      <c r="G6174" s="338">
        <v>2662010</v>
      </c>
      <c r="H6174" s="336">
        <v>332785.64172293892</v>
      </c>
      <c r="I6174" s="336">
        <v>10648.04</v>
      </c>
      <c r="J6174" s="336"/>
      <c r="K6174" s="336"/>
      <c r="L6174" s="337">
        <f t="shared" si="289"/>
        <v>12.501291945670337</v>
      </c>
      <c r="M6174" s="337">
        <f t="shared" si="290"/>
        <v>0.4</v>
      </c>
    </row>
    <row r="6175" spans="1:13">
      <c r="A6175" s="334" t="s">
        <v>104</v>
      </c>
      <c r="B6175" s="334" t="s">
        <v>107</v>
      </c>
      <c r="C6175" s="334" t="s">
        <v>107</v>
      </c>
      <c r="D6175" s="334" t="s">
        <v>1537</v>
      </c>
      <c r="E6175" s="334" t="s">
        <v>1041</v>
      </c>
      <c r="F6175" s="334" t="str">
        <f t="shared" si="291"/>
        <v>Rajshahi FR Non-PNP</v>
      </c>
      <c r="G6175" s="338">
        <v>4991067</v>
      </c>
      <c r="H6175" s="336">
        <v>813520.85865143908</v>
      </c>
      <c r="I6175" s="336">
        <v>19964.268</v>
      </c>
      <c r="J6175" s="336"/>
      <c r="K6175" s="336"/>
      <c r="L6175" s="337">
        <f t="shared" si="289"/>
        <v>16.299537927490036</v>
      </c>
      <c r="M6175" s="337">
        <f t="shared" si="290"/>
        <v>0.4</v>
      </c>
    </row>
    <row r="6176" spans="1:13">
      <c r="A6176" s="334" t="s">
        <v>209</v>
      </c>
      <c r="B6176" s="334" t="s">
        <v>211</v>
      </c>
      <c r="C6176" s="334" t="s">
        <v>189</v>
      </c>
      <c r="D6176" s="334" t="s">
        <v>1537</v>
      </c>
      <c r="E6176" s="334" t="s">
        <v>1041</v>
      </c>
      <c r="F6176" s="334" t="str">
        <f t="shared" si="291"/>
        <v>Barishal FR Non-PNP</v>
      </c>
      <c r="G6176" s="338">
        <v>3215777</v>
      </c>
      <c r="H6176" s="336">
        <v>500432.28535610758</v>
      </c>
      <c r="I6176" s="336">
        <v>12863.108</v>
      </c>
      <c r="J6176" s="336"/>
      <c r="K6176" s="336"/>
      <c r="L6176" s="337">
        <f t="shared" si="289"/>
        <v>15.561784456947967</v>
      </c>
      <c r="M6176" s="337">
        <f t="shared" si="290"/>
        <v>0.4</v>
      </c>
    </row>
    <row r="6177" spans="1:13">
      <c r="A6177" s="334" t="s">
        <v>345</v>
      </c>
      <c r="B6177" s="334" t="s">
        <v>336</v>
      </c>
      <c r="C6177" s="334" t="s">
        <v>389</v>
      </c>
      <c r="D6177" s="334" t="s">
        <v>1537</v>
      </c>
      <c r="E6177" s="334" t="s">
        <v>1041</v>
      </c>
      <c r="F6177" s="334" t="str">
        <f t="shared" si="291"/>
        <v>Rangpur FR Non-PNP</v>
      </c>
      <c r="G6177" s="338">
        <v>1700605</v>
      </c>
      <c r="H6177" s="336">
        <v>268587.50611046853</v>
      </c>
      <c r="I6177" s="336">
        <v>6802.42</v>
      </c>
      <c r="J6177" s="336"/>
      <c r="K6177" s="336"/>
      <c r="L6177" s="337">
        <f t="shared" si="289"/>
        <v>15.793644385996075</v>
      </c>
      <c r="M6177" s="337">
        <f t="shared" si="290"/>
        <v>0.4</v>
      </c>
    </row>
    <row r="6178" spans="1:13">
      <c r="A6178" s="334" t="s">
        <v>99</v>
      </c>
      <c r="B6178" s="334" t="s">
        <v>52</v>
      </c>
      <c r="C6178" s="334" t="s">
        <v>52</v>
      </c>
      <c r="D6178" s="334" t="s">
        <v>1537</v>
      </c>
      <c r="E6178" s="334" t="s">
        <v>1041</v>
      </c>
      <c r="F6178" s="334" t="str">
        <f t="shared" si="291"/>
        <v>Dhaka FR Non-PNP</v>
      </c>
      <c r="G6178" s="338">
        <v>1923171</v>
      </c>
      <c r="H6178" s="336">
        <v>364750.08348454133</v>
      </c>
      <c r="I6178" s="336">
        <v>7692.6840000000002</v>
      </c>
      <c r="J6178" s="336"/>
      <c r="K6178" s="336"/>
      <c r="L6178" s="337">
        <f t="shared" si="289"/>
        <v>18.966076520732756</v>
      </c>
      <c r="M6178" s="337">
        <f t="shared" si="290"/>
        <v>0.4</v>
      </c>
    </row>
    <row r="6179" spans="1:13">
      <c r="A6179" s="334" t="s">
        <v>460</v>
      </c>
      <c r="B6179" s="334" t="s">
        <v>52</v>
      </c>
      <c r="C6179" s="334" t="s">
        <v>52</v>
      </c>
      <c r="D6179" s="334" t="s">
        <v>1537</v>
      </c>
      <c r="E6179" s="334" t="s">
        <v>1041</v>
      </c>
      <c r="F6179" s="334" t="str">
        <f t="shared" si="291"/>
        <v>Dhaka FR Non-PNP</v>
      </c>
      <c r="G6179" s="338">
        <v>2017592</v>
      </c>
      <c r="H6179" s="336">
        <v>343731.96318379906</v>
      </c>
      <c r="I6179" s="336">
        <v>8070.3680000000004</v>
      </c>
      <c r="J6179" s="336"/>
      <c r="K6179" s="336"/>
      <c r="L6179" s="337">
        <f t="shared" si="289"/>
        <v>17.036742968043047</v>
      </c>
      <c r="M6179" s="337">
        <f t="shared" si="290"/>
        <v>0.4</v>
      </c>
    </row>
    <row r="6180" spans="1:13">
      <c r="A6180" s="334" t="s">
        <v>337</v>
      </c>
      <c r="B6180" s="334" t="s">
        <v>186</v>
      </c>
      <c r="C6180" s="334" t="s">
        <v>195</v>
      </c>
      <c r="D6180" s="334" t="s">
        <v>1537</v>
      </c>
      <c r="E6180" s="334" t="s">
        <v>1041</v>
      </c>
      <c r="F6180" s="334" t="str">
        <f t="shared" si="291"/>
        <v>Chattogram FR Non-PNP</v>
      </c>
      <c r="G6180" s="338">
        <v>1474469</v>
      </c>
      <c r="H6180" s="336">
        <v>219702.03788753922</v>
      </c>
      <c r="I6180" s="336">
        <v>5897.8760000000002</v>
      </c>
      <c r="J6180" s="336"/>
      <c r="K6180" s="336"/>
      <c r="L6180" s="337">
        <f t="shared" si="289"/>
        <v>14.900417566428267</v>
      </c>
      <c r="M6180" s="337">
        <f t="shared" si="290"/>
        <v>0.4</v>
      </c>
    </row>
    <row r="6181" spans="1:13">
      <c r="A6181" s="334" t="s">
        <v>349</v>
      </c>
      <c r="B6181" s="334" t="s">
        <v>351</v>
      </c>
      <c r="C6181" s="334" t="s">
        <v>389</v>
      </c>
      <c r="D6181" s="334" t="s">
        <v>1537</v>
      </c>
      <c r="E6181" s="334" t="s">
        <v>1041</v>
      </c>
      <c r="F6181" s="334" t="str">
        <f t="shared" si="291"/>
        <v>Rangpur FR Non-PNP</v>
      </c>
      <c r="G6181" s="338">
        <v>1371400</v>
      </c>
      <c r="H6181" s="336">
        <v>239172.51499089444</v>
      </c>
      <c r="I6181" s="336">
        <v>5485.6</v>
      </c>
      <c r="J6181" s="336"/>
      <c r="K6181" s="336"/>
      <c r="L6181" s="337">
        <f t="shared" si="289"/>
        <v>17.440025885291995</v>
      </c>
      <c r="M6181" s="337">
        <f t="shared" si="290"/>
        <v>0.4</v>
      </c>
    </row>
    <row r="6182" spans="1:13">
      <c r="A6182" s="334" t="s">
        <v>265</v>
      </c>
      <c r="B6182" s="334" t="s">
        <v>18</v>
      </c>
      <c r="C6182" s="334" t="s">
        <v>18</v>
      </c>
      <c r="D6182" s="334" t="s">
        <v>1537</v>
      </c>
      <c r="E6182" s="334" t="s">
        <v>1041</v>
      </c>
      <c r="F6182" s="334" t="str">
        <f t="shared" si="291"/>
        <v>Mymensingh FR Non-PNP</v>
      </c>
      <c r="G6182" s="338">
        <v>1453632</v>
      </c>
      <c r="H6182" s="336">
        <v>246371.37189330146</v>
      </c>
      <c r="I6182" s="336">
        <v>5814.5280000000002</v>
      </c>
      <c r="J6182" s="336"/>
      <c r="K6182" s="336"/>
      <c r="L6182" s="337">
        <f t="shared" si="289"/>
        <v>16.948675585932442</v>
      </c>
      <c r="M6182" s="337">
        <f t="shared" si="290"/>
        <v>0.4</v>
      </c>
    </row>
    <row r="6183" spans="1:13">
      <c r="A6183" s="334" t="s">
        <v>352</v>
      </c>
      <c r="B6183" s="334" t="s">
        <v>189</v>
      </c>
      <c r="C6183" s="334" t="s">
        <v>189</v>
      </c>
      <c r="D6183" s="334" t="s">
        <v>1537</v>
      </c>
      <c r="E6183" s="334" t="s">
        <v>1041</v>
      </c>
      <c r="F6183" s="334" t="str">
        <f t="shared" si="291"/>
        <v>Barishal FR Non-PNP</v>
      </c>
      <c r="G6183" s="338">
        <v>2462645</v>
      </c>
      <c r="H6183" s="336">
        <v>361764.13500111882</v>
      </c>
      <c r="I6183" s="336">
        <v>9850.58</v>
      </c>
      <c r="J6183" s="336"/>
      <c r="K6183" s="336"/>
      <c r="L6183" s="337">
        <f t="shared" si="289"/>
        <v>14.690064341434466</v>
      </c>
      <c r="M6183" s="337">
        <f t="shared" si="290"/>
        <v>0.4</v>
      </c>
    </row>
    <row r="6184" spans="1:13">
      <c r="A6184" s="334" t="s">
        <v>599</v>
      </c>
      <c r="B6184" s="334" t="s">
        <v>601</v>
      </c>
      <c r="C6184" s="334" t="s">
        <v>159</v>
      </c>
      <c r="D6184" s="334" t="s">
        <v>1537</v>
      </c>
      <c r="E6184" s="334" t="s">
        <v>1041</v>
      </c>
      <c r="F6184" s="334" t="str">
        <f t="shared" si="291"/>
        <v>Khulna FR Non-PNP</v>
      </c>
      <c r="G6184" s="338">
        <v>2778574</v>
      </c>
      <c r="H6184" s="336">
        <v>595211.68357759621</v>
      </c>
      <c r="I6184" s="336">
        <v>11114.296</v>
      </c>
      <c r="J6184" s="336"/>
      <c r="K6184" s="336"/>
      <c r="L6184" s="337">
        <f t="shared" si="289"/>
        <v>21.421480355664315</v>
      </c>
      <c r="M6184" s="337">
        <f t="shared" si="290"/>
        <v>0.4</v>
      </c>
    </row>
    <row r="6185" spans="1:13">
      <c r="A6185" s="334" t="s">
        <v>1239</v>
      </c>
      <c r="B6185" s="334" t="s">
        <v>522</v>
      </c>
      <c r="C6185" s="334" t="s">
        <v>52</v>
      </c>
      <c r="D6185" s="334" t="s">
        <v>1537</v>
      </c>
      <c r="E6185" s="334" t="s">
        <v>1041</v>
      </c>
      <c r="F6185" s="334" t="str">
        <f t="shared" si="291"/>
        <v>Dhaka FR Non-PNP</v>
      </c>
      <c r="G6185" s="338">
        <v>2063660</v>
      </c>
      <c r="H6185" s="336">
        <v>238543.80588958497</v>
      </c>
      <c r="I6185" s="336">
        <v>8254.64</v>
      </c>
      <c r="J6185" s="336"/>
      <c r="K6185" s="336"/>
      <c r="L6185" s="337">
        <f t="shared" si="289"/>
        <v>11.559259078025692</v>
      </c>
      <c r="M6185" s="337">
        <f t="shared" si="290"/>
        <v>0.4</v>
      </c>
    </row>
    <row r="6186" spans="1:13">
      <c r="A6186" s="334" t="s">
        <v>422</v>
      </c>
      <c r="B6186" s="334" t="s">
        <v>186</v>
      </c>
      <c r="C6186" s="334" t="s">
        <v>195</v>
      </c>
      <c r="D6186" s="334" t="s">
        <v>1537</v>
      </c>
      <c r="E6186" s="334" t="s">
        <v>1041</v>
      </c>
      <c r="F6186" s="334" t="str">
        <f t="shared" si="291"/>
        <v>Chattogram FR Non-PNP</v>
      </c>
      <c r="G6186" s="338">
        <v>1122609</v>
      </c>
      <c r="H6186" s="336">
        <v>196550.98288061671</v>
      </c>
      <c r="I6186" s="336">
        <v>4490.4359999999997</v>
      </c>
      <c r="J6186" s="336"/>
      <c r="K6186" s="336"/>
      <c r="L6186" s="337">
        <f t="shared" si="289"/>
        <v>17.508409684994213</v>
      </c>
      <c r="M6186" s="337">
        <f t="shared" si="290"/>
        <v>0.4</v>
      </c>
    </row>
    <row r="6187" spans="1:13">
      <c r="A6187" s="334" t="s">
        <v>255</v>
      </c>
      <c r="B6187" s="334" t="s">
        <v>79</v>
      </c>
      <c r="C6187" s="334" t="s">
        <v>52</v>
      </c>
      <c r="D6187" s="334" t="s">
        <v>1537</v>
      </c>
      <c r="E6187" s="334" t="s">
        <v>1041</v>
      </c>
      <c r="F6187" s="334" t="str">
        <f t="shared" si="291"/>
        <v>Dhaka FR Non-PNP</v>
      </c>
      <c r="G6187" s="338">
        <v>2502868</v>
      </c>
      <c r="H6187" s="336">
        <v>421318.72517939145</v>
      </c>
      <c r="I6187" s="336">
        <v>10011.472</v>
      </c>
      <c r="J6187" s="336"/>
      <c r="K6187" s="336"/>
      <c r="L6187" s="337">
        <f t="shared" si="289"/>
        <v>16.833437687460602</v>
      </c>
      <c r="M6187" s="337">
        <f t="shared" si="290"/>
        <v>0.4</v>
      </c>
    </row>
    <row r="6188" spans="1:13">
      <c r="A6188" s="334" t="s">
        <v>835</v>
      </c>
      <c r="B6188" s="334" t="s">
        <v>313</v>
      </c>
      <c r="C6188" s="334" t="s">
        <v>189</v>
      </c>
      <c r="D6188" s="334" t="s">
        <v>1537</v>
      </c>
      <c r="E6188" s="334" t="s">
        <v>1041</v>
      </c>
      <c r="F6188" s="334" t="str">
        <f t="shared" si="291"/>
        <v>Barishal FR Non-PNP</v>
      </c>
      <c r="G6188" s="338">
        <v>2947583</v>
      </c>
      <c r="H6188" s="336">
        <v>555021.49533211731</v>
      </c>
      <c r="I6188" s="336">
        <v>11790.332</v>
      </c>
      <c r="J6188" s="336"/>
      <c r="K6188" s="336"/>
      <c r="L6188" s="337">
        <f t="shared" si="289"/>
        <v>18.829715578225187</v>
      </c>
      <c r="M6188" s="337">
        <f t="shared" si="290"/>
        <v>0.4</v>
      </c>
    </row>
    <row r="6189" spans="1:13">
      <c r="A6189" s="334" t="s">
        <v>395</v>
      </c>
      <c r="B6189" s="334" t="s">
        <v>52</v>
      </c>
      <c r="C6189" s="334" t="s">
        <v>52</v>
      </c>
      <c r="D6189" s="334" t="s">
        <v>1537</v>
      </c>
      <c r="E6189" s="334" t="s">
        <v>1041</v>
      </c>
      <c r="F6189" s="334" t="str">
        <f t="shared" si="291"/>
        <v>Dhaka FR Non-PNP</v>
      </c>
      <c r="G6189" s="338">
        <v>2220845</v>
      </c>
      <c r="H6189" s="336">
        <v>384382.81913652655</v>
      </c>
      <c r="I6189" s="336">
        <v>0</v>
      </c>
      <c r="J6189" s="336"/>
      <c r="K6189" s="336"/>
      <c r="L6189" s="337">
        <f t="shared" si="289"/>
        <v>17.307953465303815</v>
      </c>
      <c r="M6189" s="337">
        <f t="shared" si="290"/>
        <v>0</v>
      </c>
    </row>
    <row r="6190" spans="1:13">
      <c r="A6190" s="334" t="s">
        <v>122</v>
      </c>
      <c r="B6190" s="334" t="s">
        <v>52</v>
      </c>
      <c r="C6190" s="334" t="s">
        <v>52</v>
      </c>
      <c r="D6190" s="334" t="s">
        <v>1537</v>
      </c>
      <c r="E6190" s="334" t="s">
        <v>1041</v>
      </c>
      <c r="F6190" s="334" t="str">
        <f t="shared" si="291"/>
        <v>Dhaka FR Non-PNP</v>
      </c>
      <c r="G6190" s="338">
        <v>2972862</v>
      </c>
      <c r="H6190" s="336">
        <v>532623.68827050133</v>
      </c>
      <c r="I6190" s="336">
        <v>11891.448</v>
      </c>
      <c r="J6190" s="336"/>
      <c r="K6190" s="336"/>
      <c r="L6190" s="337">
        <f t="shared" si="289"/>
        <v>17.916192822623497</v>
      </c>
      <c r="M6190" s="337">
        <f t="shared" si="290"/>
        <v>0.4</v>
      </c>
    </row>
    <row r="6191" spans="1:13">
      <c r="A6191" s="334" t="s">
        <v>291</v>
      </c>
      <c r="B6191" s="334" t="s">
        <v>18</v>
      </c>
      <c r="C6191" s="334" t="s">
        <v>18</v>
      </c>
      <c r="D6191" s="334" t="s">
        <v>1537</v>
      </c>
      <c r="E6191" s="334" t="s">
        <v>1041</v>
      </c>
      <c r="F6191" s="334" t="str">
        <f t="shared" si="291"/>
        <v>Mymensingh FR Non-PNP</v>
      </c>
      <c r="G6191" s="338">
        <v>1046329</v>
      </c>
      <c r="H6191" s="336">
        <v>180637.43177794784</v>
      </c>
      <c r="I6191" s="336">
        <v>4185.3159999999998</v>
      </c>
      <c r="J6191" s="336"/>
      <c r="K6191" s="336"/>
      <c r="L6191" s="337">
        <f t="shared" si="289"/>
        <v>17.263922894036945</v>
      </c>
      <c r="M6191" s="337">
        <f t="shared" si="290"/>
        <v>0.4</v>
      </c>
    </row>
    <row r="6192" spans="1:13">
      <c r="A6192" s="334" t="s">
        <v>316</v>
      </c>
      <c r="B6192" s="334" t="s">
        <v>52</v>
      </c>
      <c r="C6192" s="334" t="s">
        <v>52</v>
      </c>
      <c r="D6192" s="334" t="s">
        <v>1537</v>
      </c>
      <c r="E6192" s="334" t="s">
        <v>1041</v>
      </c>
      <c r="F6192" s="334" t="str">
        <f t="shared" si="291"/>
        <v>Dhaka FR Non-PNP</v>
      </c>
      <c r="G6192" s="338">
        <v>2048923</v>
      </c>
      <c r="H6192" s="336">
        <v>384201.4161100054</v>
      </c>
      <c r="I6192" s="336">
        <v>8195.6920000000009</v>
      </c>
      <c r="J6192" s="336"/>
      <c r="K6192" s="336"/>
      <c r="L6192" s="337">
        <f t="shared" si="289"/>
        <v>18.751383829944093</v>
      </c>
      <c r="M6192" s="337">
        <f t="shared" si="290"/>
        <v>0.4</v>
      </c>
    </row>
    <row r="6193" spans="1:13">
      <c r="A6193" s="334" t="s">
        <v>1264</v>
      </c>
      <c r="B6193" s="334" t="s">
        <v>136</v>
      </c>
      <c r="C6193" s="334" t="s">
        <v>131</v>
      </c>
      <c r="D6193" s="334" t="s">
        <v>1537</v>
      </c>
      <c r="E6193" s="334" t="s">
        <v>1041</v>
      </c>
      <c r="F6193" s="334" t="str">
        <f t="shared" si="291"/>
        <v>Sylhet FR Non-PNP</v>
      </c>
      <c r="G6193" s="338">
        <v>1116922</v>
      </c>
      <c r="H6193" s="336">
        <v>172355.14811295873</v>
      </c>
      <c r="I6193" s="336">
        <v>4467.6880000000001</v>
      </c>
      <c r="J6193" s="336"/>
      <c r="K6193" s="336"/>
      <c r="L6193" s="337">
        <f t="shared" si="289"/>
        <v>15.431260921797469</v>
      </c>
      <c r="M6193" s="337">
        <f t="shared" si="290"/>
        <v>0.4</v>
      </c>
    </row>
    <row r="6194" spans="1:13">
      <c r="A6194" s="334" t="s">
        <v>1275</v>
      </c>
      <c r="B6194" s="334" t="s">
        <v>165</v>
      </c>
      <c r="C6194" s="334" t="s">
        <v>52</v>
      </c>
      <c r="D6194" s="334" t="s">
        <v>1537</v>
      </c>
      <c r="E6194" s="334" t="s">
        <v>1041</v>
      </c>
      <c r="F6194" s="334" t="str">
        <f t="shared" si="291"/>
        <v>Dhaka FR Non-PNP</v>
      </c>
      <c r="G6194" s="338">
        <v>1968171</v>
      </c>
      <c r="H6194" s="336">
        <v>364968.90473221062</v>
      </c>
      <c r="I6194" s="336">
        <v>7872.6840000000002</v>
      </c>
      <c r="J6194" s="336"/>
      <c r="K6194" s="336"/>
      <c r="L6194" s="337">
        <f t="shared" si="289"/>
        <v>18.54355666922288</v>
      </c>
      <c r="M6194" s="337">
        <f t="shared" si="290"/>
        <v>0.4</v>
      </c>
    </row>
    <row r="6195" spans="1:13">
      <c r="A6195" s="334" t="s">
        <v>330</v>
      </c>
      <c r="B6195" s="334" t="s">
        <v>18</v>
      </c>
      <c r="C6195" s="334" t="s">
        <v>18</v>
      </c>
      <c r="D6195" s="334" t="s">
        <v>1537</v>
      </c>
      <c r="E6195" s="334" t="s">
        <v>1041</v>
      </c>
      <c r="F6195" s="334" t="str">
        <f t="shared" si="291"/>
        <v>Mymensingh FR Non-PNP</v>
      </c>
      <c r="G6195" s="338">
        <v>667487</v>
      </c>
      <c r="H6195" s="336">
        <v>118315.6406792456</v>
      </c>
      <c r="I6195" s="336">
        <v>-1.8189894035458565E-12</v>
      </c>
      <c r="J6195" s="336"/>
      <c r="K6195" s="336"/>
      <c r="L6195" s="337">
        <f t="shared" si="289"/>
        <v>17.725534831276953</v>
      </c>
      <c r="M6195" s="337">
        <f t="shared" si="290"/>
        <v>-2.7251308318302176E-16</v>
      </c>
    </row>
    <row r="6196" spans="1:13">
      <c r="A6196" s="334" t="s">
        <v>184</v>
      </c>
      <c r="B6196" s="334" t="s">
        <v>186</v>
      </c>
      <c r="C6196" s="334" t="s">
        <v>195</v>
      </c>
      <c r="D6196" s="334" t="s">
        <v>1537</v>
      </c>
      <c r="E6196" s="334" t="s">
        <v>1041</v>
      </c>
      <c r="F6196" s="334" t="str">
        <f t="shared" si="291"/>
        <v>Chattogram FR Non-PNP</v>
      </c>
      <c r="G6196" s="338">
        <v>1440865</v>
      </c>
      <c r="H6196" s="336">
        <v>239794.10345243051</v>
      </c>
      <c r="I6196" s="336">
        <v>5763.46</v>
      </c>
      <c r="J6196" s="336"/>
      <c r="K6196" s="336"/>
      <c r="L6196" s="337">
        <f t="shared" si="289"/>
        <v>16.642371315316183</v>
      </c>
      <c r="M6196" s="337">
        <f t="shared" si="290"/>
        <v>0.4</v>
      </c>
    </row>
    <row r="6197" spans="1:13">
      <c r="A6197" s="334" t="s">
        <v>177</v>
      </c>
      <c r="B6197" s="334" t="s">
        <v>52</v>
      </c>
      <c r="C6197" s="334" t="s">
        <v>52</v>
      </c>
      <c r="D6197" s="334" t="s">
        <v>1537</v>
      </c>
      <c r="E6197" s="334" t="s">
        <v>1041</v>
      </c>
      <c r="F6197" s="334" t="str">
        <f t="shared" si="291"/>
        <v>Dhaka FR Non-PNP</v>
      </c>
      <c r="G6197" s="338">
        <v>2772151</v>
      </c>
      <c r="H6197" s="336">
        <v>503970.70150138863</v>
      </c>
      <c r="I6197" s="336">
        <v>11088.603999999999</v>
      </c>
      <c r="J6197" s="336"/>
      <c r="K6197" s="336"/>
      <c r="L6197" s="337">
        <f t="shared" si="289"/>
        <v>18.179770925226968</v>
      </c>
      <c r="M6197" s="337">
        <f t="shared" si="290"/>
        <v>0.4</v>
      </c>
    </row>
    <row r="6198" spans="1:13">
      <c r="A6198" s="334" t="s">
        <v>377</v>
      </c>
      <c r="B6198" s="334" t="s">
        <v>362</v>
      </c>
      <c r="C6198" s="334" t="s">
        <v>52</v>
      </c>
      <c r="D6198" s="334" t="s">
        <v>1537</v>
      </c>
      <c r="E6198" s="334" t="s">
        <v>1041</v>
      </c>
      <c r="F6198" s="334" t="str">
        <f t="shared" si="291"/>
        <v>Dhaka FR Non-PNP</v>
      </c>
      <c r="G6198" s="338">
        <v>1981415</v>
      </c>
      <c r="H6198" s="336">
        <v>360652.72926866647</v>
      </c>
      <c r="I6198" s="336">
        <v>7925.66</v>
      </c>
      <c r="J6198" s="336"/>
      <c r="K6198" s="336"/>
      <c r="L6198" s="337">
        <f t="shared" si="289"/>
        <v>18.201776471292813</v>
      </c>
      <c r="M6198" s="337">
        <f t="shared" si="290"/>
        <v>0.4</v>
      </c>
    </row>
    <row r="6199" spans="1:13">
      <c r="A6199" s="334" t="s">
        <v>451</v>
      </c>
      <c r="B6199" s="334" t="s">
        <v>362</v>
      </c>
      <c r="C6199" s="334" t="s">
        <v>52</v>
      </c>
      <c r="D6199" s="334" t="s">
        <v>1537</v>
      </c>
      <c r="E6199" s="334" t="s">
        <v>1041</v>
      </c>
      <c r="F6199" s="334" t="str">
        <f t="shared" si="291"/>
        <v>Dhaka FR Non-PNP</v>
      </c>
      <c r="G6199" s="338">
        <v>1515633</v>
      </c>
      <c r="H6199" s="336">
        <v>277284.12024832447</v>
      </c>
      <c r="I6199" s="336">
        <v>6062.5320000000002</v>
      </c>
      <c r="J6199" s="336"/>
      <c r="K6199" s="336"/>
      <c r="L6199" s="337">
        <f t="shared" si="289"/>
        <v>18.294938170937456</v>
      </c>
      <c r="M6199" s="337">
        <f t="shared" si="290"/>
        <v>0.4</v>
      </c>
    </row>
    <row r="6200" spans="1:13">
      <c r="A6200" s="334" t="s">
        <v>166</v>
      </c>
      <c r="B6200" s="334" t="s">
        <v>150</v>
      </c>
      <c r="C6200" s="334" t="s">
        <v>107</v>
      </c>
      <c r="D6200" s="334" t="s">
        <v>1537</v>
      </c>
      <c r="E6200" s="334" t="s">
        <v>1041</v>
      </c>
      <c r="F6200" s="334" t="str">
        <f t="shared" si="291"/>
        <v>Rajshahi FR Non-PNP</v>
      </c>
      <c r="G6200" s="338">
        <v>979819</v>
      </c>
      <c r="H6200" s="336">
        <v>166795.43097922805</v>
      </c>
      <c r="I6200" s="336">
        <v>3919.2760000000003</v>
      </c>
      <c r="J6200" s="336"/>
      <c r="K6200" s="336"/>
      <c r="L6200" s="337">
        <f t="shared" si="289"/>
        <v>17.023085996416487</v>
      </c>
      <c r="M6200" s="337">
        <f t="shared" si="290"/>
        <v>0.4</v>
      </c>
    </row>
    <row r="6201" spans="1:13">
      <c r="A6201" s="334" t="s">
        <v>67</v>
      </c>
      <c r="B6201" s="334" t="s">
        <v>52</v>
      </c>
      <c r="C6201" s="334" t="s">
        <v>52</v>
      </c>
      <c r="D6201" s="334" t="s">
        <v>1537</v>
      </c>
      <c r="E6201" s="334" t="s">
        <v>1041</v>
      </c>
      <c r="F6201" s="334" t="str">
        <f t="shared" si="291"/>
        <v>Dhaka FR Non-PNP</v>
      </c>
      <c r="G6201" s="338">
        <v>2462284</v>
      </c>
      <c r="H6201" s="336">
        <v>439881.24720103439</v>
      </c>
      <c r="I6201" s="336">
        <v>9849.1360000000004</v>
      </c>
      <c r="J6201" s="336"/>
      <c r="K6201" s="336"/>
      <c r="L6201" s="337">
        <f t="shared" si="289"/>
        <v>17.864764876879939</v>
      </c>
      <c r="M6201" s="337">
        <f t="shared" si="290"/>
        <v>0.4</v>
      </c>
    </row>
    <row r="6202" spans="1:13">
      <c r="A6202" s="334" t="s">
        <v>151</v>
      </c>
      <c r="B6202" s="334" t="s">
        <v>153</v>
      </c>
      <c r="C6202" s="334" t="s">
        <v>18</v>
      </c>
      <c r="D6202" s="334" t="s">
        <v>1537</v>
      </c>
      <c r="E6202" s="334" t="s">
        <v>1041</v>
      </c>
      <c r="F6202" s="334" t="str">
        <f t="shared" si="291"/>
        <v>Mymensingh FR Non-PNP</v>
      </c>
      <c r="G6202" s="338">
        <v>1086689</v>
      </c>
      <c r="H6202" s="336">
        <v>158059.13614760336</v>
      </c>
      <c r="I6202" s="336">
        <v>4346.7560000000003</v>
      </c>
      <c r="J6202" s="336"/>
      <c r="K6202" s="336"/>
      <c r="L6202" s="337">
        <f t="shared" si="289"/>
        <v>14.545020345987064</v>
      </c>
      <c r="M6202" s="337">
        <f t="shared" si="290"/>
        <v>0.4</v>
      </c>
    </row>
    <row r="6203" spans="1:13">
      <c r="A6203" s="334" t="s">
        <v>547</v>
      </c>
      <c r="B6203" s="334" t="s">
        <v>52</v>
      </c>
      <c r="C6203" s="334" t="s">
        <v>52</v>
      </c>
      <c r="D6203" s="334" t="s">
        <v>1537</v>
      </c>
      <c r="E6203" s="334" t="s">
        <v>1041</v>
      </c>
      <c r="F6203" s="334" t="str">
        <f t="shared" si="291"/>
        <v>Dhaka FR Non-PNP</v>
      </c>
      <c r="G6203" s="338">
        <v>2143435</v>
      </c>
      <c r="H6203" s="336">
        <v>356800.57719192957</v>
      </c>
      <c r="I6203" s="336">
        <v>8573.74</v>
      </c>
      <c r="J6203" s="336"/>
      <c r="K6203" s="336"/>
      <c r="L6203" s="337">
        <f t="shared" si="289"/>
        <v>16.646204675762483</v>
      </c>
      <c r="M6203" s="337">
        <f t="shared" si="290"/>
        <v>0.4</v>
      </c>
    </row>
    <row r="6204" spans="1:13">
      <c r="A6204" s="334" t="s">
        <v>1142</v>
      </c>
      <c r="B6204" s="334" t="s">
        <v>300</v>
      </c>
      <c r="C6204" s="334" t="s">
        <v>18</v>
      </c>
      <c r="D6204" s="334" t="s">
        <v>1537</v>
      </c>
      <c r="E6204" s="334" t="s">
        <v>1041</v>
      </c>
      <c r="F6204" s="334" t="str">
        <f t="shared" si="291"/>
        <v>Mymensingh FR Non-PNP</v>
      </c>
      <c r="G6204" s="338">
        <v>1642859</v>
      </c>
      <c r="H6204" s="336">
        <v>283122.73662224592</v>
      </c>
      <c r="I6204" s="336">
        <v>6571.4359999999997</v>
      </c>
      <c r="J6204" s="336"/>
      <c r="K6204" s="336"/>
      <c r="L6204" s="337">
        <f t="shared" si="289"/>
        <v>17.233538399962864</v>
      </c>
      <c r="M6204" s="337">
        <f t="shared" si="290"/>
        <v>0.4</v>
      </c>
    </row>
    <row r="6205" spans="1:13">
      <c r="A6205" s="334" t="s">
        <v>181</v>
      </c>
      <c r="B6205" s="334" t="s">
        <v>908</v>
      </c>
      <c r="C6205" s="334" t="s">
        <v>131</v>
      </c>
      <c r="D6205" s="334" t="s">
        <v>1537</v>
      </c>
      <c r="E6205" s="334" t="s">
        <v>1041</v>
      </c>
      <c r="F6205" s="334" t="str">
        <f t="shared" si="291"/>
        <v>Sylhet FR Non-PNP</v>
      </c>
      <c r="G6205" s="338">
        <v>1599277</v>
      </c>
      <c r="H6205" s="336">
        <v>238891.8613687316</v>
      </c>
      <c r="I6205" s="336">
        <v>6397.1080000000002</v>
      </c>
      <c r="J6205" s="336"/>
      <c r="K6205" s="336"/>
      <c r="L6205" s="337">
        <f t="shared" si="289"/>
        <v>14.937491214388226</v>
      </c>
      <c r="M6205" s="337">
        <f t="shared" si="290"/>
        <v>0.4</v>
      </c>
    </row>
    <row r="6206" spans="1:13">
      <c r="A6206" s="334" t="s">
        <v>307</v>
      </c>
      <c r="B6206" s="334" t="s">
        <v>79</v>
      </c>
      <c r="C6206" s="334" t="s">
        <v>52</v>
      </c>
      <c r="D6206" s="334" t="s">
        <v>1537</v>
      </c>
      <c r="E6206" s="334" t="s">
        <v>1041</v>
      </c>
      <c r="F6206" s="334" t="str">
        <f t="shared" si="291"/>
        <v>Dhaka FR Non-PNP</v>
      </c>
      <c r="G6206" s="338">
        <v>2820849</v>
      </c>
      <c r="H6206" s="336">
        <v>493588.94743792602</v>
      </c>
      <c r="I6206" s="336">
        <v>0</v>
      </c>
      <c r="J6206" s="336"/>
      <c r="K6206" s="336"/>
      <c r="L6206" s="337">
        <f t="shared" si="289"/>
        <v>17.497886183837775</v>
      </c>
      <c r="M6206" s="337">
        <f t="shared" si="290"/>
        <v>0</v>
      </c>
    </row>
    <row r="6207" spans="1:13">
      <c r="A6207" s="334" t="s">
        <v>303</v>
      </c>
      <c r="B6207" s="334" t="s">
        <v>211</v>
      </c>
      <c r="C6207" s="334" t="s">
        <v>189</v>
      </c>
      <c r="D6207" s="334" t="s">
        <v>1537</v>
      </c>
      <c r="E6207" s="334" t="s">
        <v>1041</v>
      </c>
      <c r="F6207" s="334" t="str">
        <f t="shared" si="291"/>
        <v>Barishal FR Non-PNP</v>
      </c>
      <c r="G6207" s="338">
        <v>1280808</v>
      </c>
      <c r="H6207" s="336">
        <v>185752.83097230789</v>
      </c>
      <c r="I6207" s="336">
        <v>5123.232</v>
      </c>
      <c r="J6207" s="336"/>
      <c r="K6207" s="336"/>
      <c r="L6207" s="337">
        <f t="shared" si="289"/>
        <v>14.502785036657166</v>
      </c>
      <c r="M6207" s="337">
        <f t="shared" si="290"/>
        <v>0.4</v>
      </c>
    </row>
    <row r="6208" spans="1:13">
      <c r="A6208" s="334" t="s">
        <v>1678</v>
      </c>
      <c r="B6208" s="334" t="s">
        <v>103</v>
      </c>
      <c r="C6208" s="334" t="s">
        <v>52</v>
      </c>
      <c r="D6208" s="334" t="s">
        <v>1537</v>
      </c>
      <c r="E6208" s="334" t="s">
        <v>1041</v>
      </c>
      <c r="F6208" s="334" t="str">
        <f t="shared" si="291"/>
        <v>Dhaka FR Non-PNP</v>
      </c>
      <c r="G6208" s="338">
        <v>2425704</v>
      </c>
      <c r="H6208" s="336">
        <v>516152.53330767551</v>
      </c>
      <c r="I6208" s="336">
        <v>9702.8160000000007</v>
      </c>
      <c r="J6208" s="336"/>
      <c r="K6208" s="336"/>
      <c r="L6208" s="337">
        <f t="shared" si="289"/>
        <v>21.278463213470214</v>
      </c>
      <c r="M6208" s="337">
        <f t="shared" si="290"/>
        <v>0.4</v>
      </c>
    </row>
    <row r="6209" spans="1:13">
      <c r="A6209" s="334" t="s">
        <v>343</v>
      </c>
      <c r="B6209" s="334" t="s">
        <v>79</v>
      </c>
      <c r="C6209" s="334" t="s">
        <v>52</v>
      </c>
      <c r="D6209" s="334" t="s">
        <v>1537</v>
      </c>
      <c r="E6209" s="334" t="s">
        <v>1041</v>
      </c>
      <c r="F6209" s="334" t="str">
        <f t="shared" si="291"/>
        <v>Dhaka FR Non-PNP</v>
      </c>
      <c r="G6209" s="338">
        <v>1982049</v>
      </c>
      <c r="H6209" s="336">
        <v>337848.30429935968</v>
      </c>
      <c r="I6209" s="336">
        <v>7928.1959999999999</v>
      </c>
      <c r="J6209" s="336"/>
      <c r="K6209" s="336"/>
      <c r="L6209" s="337">
        <f t="shared" si="289"/>
        <v>17.045406258844238</v>
      </c>
      <c r="M6209" s="337">
        <f t="shared" si="290"/>
        <v>0.4</v>
      </c>
    </row>
    <row r="6210" spans="1:13">
      <c r="A6210" s="334" t="s">
        <v>602</v>
      </c>
      <c r="B6210" s="334" t="s">
        <v>52</v>
      </c>
      <c r="C6210" s="334" t="s">
        <v>52</v>
      </c>
      <c r="D6210" s="334" t="s">
        <v>1537</v>
      </c>
      <c r="E6210" s="334" t="s">
        <v>1041</v>
      </c>
      <c r="F6210" s="334" t="str">
        <f t="shared" si="291"/>
        <v>Dhaka FR Non-PNP</v>
      </c>
      <c r="G6210" s="338">
        <v>2295957</v>
      </c>
      <c r="H6210" s="336">
        <v>406728.53670856461</v>
      </c>
      <c r="I6210" s="336">
        <v>9183.8279999999995</v>
      </c>
      <c r="J6210" s="336"/>
      <c r="K6210" s="336"/>
      <c r="L6210" s="337">
        <f t="shared" si="289"/>
        <v>17.714989292419876</v>
      </c>
      <c r="M6210" s="337">
        <f t="shared" si="290"/>
        <v>0.4</v>
      </c>
    </row>
    <row r="6211" spans="1:13">
      <c r="A6211" s="334" t="s">
        <v>381</v>
      </c>
      <c r="B6211" s="334" t="s">
        <v>351</v>
      </c>
      <c r="C6211" s="334" t="s">
        <v>389</v>
      </c>
      <c r="D6211" s="334" t="s">
        <v>1537</v>
      </c>
      <c r="E6211" s="334" t="s">
        <v>1041</v>
      </c>
      <c r="F6211" s="334" t="str">
        <f t="shared" si="291"/>
        <v>Rangpur FR Non-PNP</v>
      </c>
      <c r="G6211" s="338">
        <v>2106550</v>
      </c>
      <c r="H6211" s="336">
        <v>381005.15296486055</v>
      </c>
      <c r="I6211" s="336">
        <v>8426.2000000000007</v>
      </c>
      <c r="J6211" s="336"/>
      <c r="K6211" s="336"/>
      <c r="L6211" s="337">
        <f t="shared" ref="L6211:L6274" si="292">(H6211/G6211)*100</f>
        <v>18.086689277010304</v>
      </c>
      <c r="M6211" s="337">
        <f t="shared" ref="M6211:M6274" si="293">(I6211/G6211)*100</f>
        <v>0.4</v>
      </c>
    </row>
    <row r="6212" spans="1:13">
      <c r="A6212" s="334" t="s">
        <v>196</v>
      </c>
      <c r="B6212" s="334" t="s">
        <v>195</v>
      </c>
      <c r="C6212" s="334" t="s">
        <v>195</v>
      </c>
      <c r="D6212" s="334" t="s">
        <v>1537</v>
      </c>
      <c r="E6212" s="334" t="s">
        <v>1041</v>
      </c>
      <c r="F6212" s="334" t="str">
        <f t="shared" ref="F6212:F6275" si="294">CONCATENATE(C6212," ",E6212," ",D6212)</f>
        <v>Chattogram FR Non-PNP</v>
      </c>
      <c r="G6212" s="338">
        <v>3305478</v>
      </c>
      <c r="H6212" s="336">
        <v>687083.71194916463</v>
      </c>
      <c r="I6212" s="336">
        <v>13221.912</v>
      </c>
      <c r="J6212" s="336"/>
      <c r="K6212" s="336"/>
      <c r="L6212" s="337">
        <f t="shared" si="292"/>
        <v>20.786213429620908</v>
      </c>
      <c r="M6212" s="337">
        <f t="shared" si="293"/>
        <v>0.4</v>
      </c>
    </row>
    <row r="6213" spans="1:13">
      <c r="A6213" s="334" t="s">
        <v>634</v>
      </c>
      <c r="B6213" s="334" t="s">
        <v>150</v>
      </c>
      <c r="C6213" s="334" t="s">
        <v>107</v>
      </c>
      <c r="D6213" s="334" t="s">
        <v>1537</v>
      </c>
      <c r="E6213" s="334" t="s">
        <v>1041</v>
      </c>
      <c r="F6213" s="334" t="str">
        <f t="shared" si="294"/>
        <v>Rajshahi FR Non-PNP</v>
      </c>
      <c r="G6213" s="338">
        <v>1518039</v>
      </c>
      <c r="H6213" s="336">
        <v>256224.36194156844</v>
      </c>
      <c r="I6213" s="336">
        <v>6072.1559999999999</v>
      </c>
      <c r="J6213" s="336"/>
      <c r="K6213" s="336"/>
      <c r="L6213" s="337">
        <f t="shared" si="292"/>
        <v>16.878641585727934</v>
      </c>
      <c r="M6213" s="337">
        <f t="shared" si="293"/>
        <v>0.4</v>
      </c>
    </row>
    <row r="6214" spans="1:13">
      <c r="A6214" s="334" t="s">
        <v>263</v>
      </c>
      <c r="B6214" s="334" t="s">
        <v>131</v>
      </c>
      <c r="C6214" s="334" t="s">
        <v>131</v>
      </c>
      <c r="D6214" s="334" t="s">
        <v>1537</v>
      </c>
      <c r="E6214" s="334" t="s">
        <v>1041</v>
      </c>
      <c r="F6214" s="334" t="str">
        <f t="shared" si="294"/>
        <v>Sylhet FR Non-PNP</v>
      </c>
      <c r="G6214" s="338">
        <v>1233216</v>
      </c>
      <c r="H6214" s="336">
        <v>196838.8763888402</v>
      </c>
      <c r="I6214" s="336">
        <v>4932.8640000000005</v>
      </c>
      <c r="J6214" s="336"/>
      <c r="K6214" s="336"/>
      <c r="L6214" s="337">
        <f t="shared" si="292"/>
        <v>15.961427388944047</v>
      </c>
      <c r="M6214" s="337">
        <f t="shared" si="293"/>
        <v>0.4</v>
      </c>
    </row>
    <row r="6215" spans="1:13">
      <c r="A6215" s="334" t="s">
        <v>116</v>
      </c>
      <c r="B6215" s="334" t="s">
        <v>52</v>
      </c>
      <c r="C6215" s="334" t="s">
        <v>52</v>
      </c>
      <c r="D6215" s="334" t="s">
        <v>1537</v>
      </c>
      <c r="E6215" s="334" t="s">
        <v>1041</v>
      </c>
      <c r="F6215" s="334" t="str">
        <f t="shared" si="294"/>
        <v>Dhaka FR Non-PNP</v>
      </c>
      <c r="G6215" s="338">
        <v>2300899</v>
      </c>
      <c r="H6215" s="336">
        <v>364571.95470894268</v>
      </c>
      <c r="I6215" s="336">
        <v>-3.637978807091713E-12</v>
      </c>
      <c r="J6215" s="336"/>
      <c r="K6215" s="336"/>
      <c r="L6215" s="337">
        <f t="shared" si="292"/>
        <v>15.844761317595543</v>
      </c>
      <c r="M6215" s="337">
        <f t="shared" si="293"/>
        <v>-1.581111907602947E-16</v>
      </c>
    </row>
    <row r="6216" spans="1:13">
      <c r="A6216" s="334" t="s">
        <v>301</v>
      </c>
      <c r="B6216" s="334" t="s">
        <v>1566</v>
      </c>
      <c r="C6216" s="334" t="s">
        <v>389</v>
      </c>
      <c r="D6216" s="334" t="s">
        <v>1537</v>
      </c>
      <c r="E6216" s="334" t="s">
        <v>1041</v>
      </c>
      <c r="F6216" s="334" t="str">
        <f t="shared" si="294"/>
        <v>Rangpur FR Non-PNP</v>
      </c>
      <c r="G6216" s="338">
        <v>1384153</v>
      </c>
      <c r="H6216" s="336">
        <v>253276.87879108347</v>
      </c>
      <c r="I6216" s="336">
        <v>5536.6120000000001</v>
      </c>
      <c r="J6216" s="336"/>
      <c r="K6216" s="336"/>
      <c r="L6216" s="337">
        <f t="shared" si="292"/>
        <v>18.298329649329478</v>
      </c>
      <c r="M6216" s="337">
        <f t="shared" si="293"/>
        <v>0.4</v>
      </c>
    </row>
    <row r="6217" spans="1:13">
      <c r="A6217" s="334" t="s">
        <v>418</v>
      </c>
      <c r="B6217" s="334" t="s">
        <v>52</v>
      </c>
      <c r="C6217" s="334" t="s">
        <v>52</v>
      </c>
      <c r="D6217" s="334" t="s">
        <v>1537</v>
      </c>
      <c r="E6217" s="334" t="s">
        <v>1041</v>
      </c>
      <c r="F6217" s="334" t="str">
        <f t="shared" si="294"/>
        <v>Dhaka FR Non-PNP</v>
      </c>
      <c r="G6217" s="338">
        <v>1050548</v>
      </c>
      <c r="H6217" s="336">
        <v>187837.95830713064</v>
      </c>
      <c r="I6217" s="336">
        <v>4202.192</v>
      </c>
      <c r="J6217" s="336"/>
      <c r="K6217" s="336"/>
      <c r="L6217" s="337">
        <f t="shared" si="292"/>
        <v>17.87999770663793</v>
      </c>
      <c r="M6217" s="337">
        <f t="shared" si="293"/>
        <v>0.4</v>
      </c>
    </row>
    <row r="6218" spans="1:13">
      <c r="A6218" s="334" t="s">
        <v>160</v>
      </c>
      <c r="B6218" s="334" t="s">
        <v>162</v>
      </c>
      <c r="C6218" s="334" t="s">
        <v>195</v>
      </c>
      <c r="D6218" s="334" t="s">
        <v>1537</v>
      </c>
      <c r="E6218" s="334" t="s">
        <v>1041</v>
      </c>
      <c r="F6218" s="334" t="str">
        <f t="shared" si="294"/>
        <v>Chattogram FR Non-PNP</v>
      </c>
      <c r="G6218" s="338">
        <v>1289968</v>
      </c>
      <c r="H6218" s="336">
        <v>202979.97332734408</v>
      </c>
      <c r="I6218" s="336">
        <v>5159.8720000000003</v>
      </c>
      <c r="J6218" s="336"/>
      <c r="K6218" s="336"/>
      <c r="L6218" s="337">
        <f t="shared" si="292"/>
        <v>15.735271985610813</v>
      </c>
      <c r="M6218" s="337">
        <f t="shared" si="293"/>
        <v>0.4</v>
      </c>
    </row>
    <row r="6219" spans="1:13">
      <c r="A6219" s="334" t="s">
        <v>360</v>
      </c>
      <c r="B6219" s="334" t="s">
        <v>362</v>
      </c>
      <c r="C6219" s="334" t="s">
        <v>52</v>
      </c>
      <c r="D6219" s="334" t="s">
        <v>1537</v>
      </c>
      <c r="E6219" s="334" t="s">
        <v>1041</v>
      </c>
      <c r="F6219" s="334" t="str">
        <f t="shared" si="294"/>
        <v>Dhaka FR Non-PNP</v>
      </c>
      <c r="G6219" s="338">
        <v>2229235</v>
      </c>
      <c r="H6219" s="336">
        <v>403477.9405758502</v>
      </c>
      <c r="I6219" s="336">
        <v>8916.94</v>
      </c>
      <c r="J6219" s="336"/>
      <c r="K6219" s="336"/>
      <c r="L6219" s="337">
        <f t="shared" si="292"/>
        <v>18.099390175367343</v>
      </c>
      <c r="M6219" s="337">
        <f t="shared" si="293"/>
        <v>0.4</v>
      </c>
    </row>
    <row r="6220" spans="1:13">
      <c r="A6220" s="334" t="s">
        <v>293</v>
      </c>
      <c r="B6220" s="334" t="s">
        <v>295</v>
      </c>
      <c r="C6220" s="334" t="s">
        <v>195</v>
      </c>
      <c r="D6220" s="334" t="s">
        <v>1537</v>
      </c>
      <c r="E6220" s="334" t="s">
        <v>1041</v>
      </c>
      <c r="F6220" s="334" t="str">
        <f t="shared" si="294"/>
        <v>Chattogram FR Non-PNP</v>
      </c>
      <c r="G6220" s="338">
        <v>1532109</v>
      </c>
      <c r="H6220" s="336">
        <v>232743.97383463325</v>
      </c>
      <c r="I6220" s="336">
        <v>6128.4359999999997</v>
      </c>
      <c r="J6220" s="336"/>
      <c r="K6220" s="336"/>
      <c r="L6220" s="337">
        <f t="shared" si="292"/>
        <v>15.19108456608722</v>
      </c>
      <c r="M6220" s="337">
        <f t="shared" si="293"/>
        <v>0.4</v>
      </c>
    </row>
    <row r="6221" spans="1:13">
      <c r="A6221" s="334" t="s">
        <v>618</v>
      </c>
      <c r="B6221" s="334" t="s">
        <v>98</v>
      </c>
      <c r="C6221" s="334" t="s">
        <v>52</v>
      </c>
      <c r="D6221" s="334" t="s">
        <v>1537</v>
      </c>
      <c r="E6221" s="334" t="s">
        <v>1041</v>
      </c>
      <c r="F6221" s="334" t="str">
        <f t="shared" si="294"/>
        <v>Dhaka FR Non-PNP</v>
      </c>
      <c r="G6221" s="338">
        <v>3203583</v>
      </c>
      <c r="H6221" s="336">
        <v>575023.71503650292</v>
      </c>
      <c r="I6221" s="336">
        <v>0</v>
      </c>
      <c r="J6221" s="336"/>
      <c r="K6221" s="336"/>
      <c r="L6221" s="337">
        <f t="shared" si="292"/>
        <v>17.949393383486644</v>
      </c>
      <c r="M6221" s="337">
        <f t="shared" si="293"/>
        <v>0</v>
      </c>
    </row>
    <row r="6222" spans="1:13">
      <c r="A6222" s="334" t="s">
        <v>339</v>
      </c>
      <c r="B6222" s="334" t="s">
        <v>325</v>
      </c>
      <c r="C6222" s="334" t="s">
        <v>389</v>
      </c>
      <c r="D6222" s="334" t="s">
        <v>1537</v>
      </c>
      <c r="E6222" s="334" t="s">
        <v>1041</v>
      </c>
      <c r="F6222" s="334" t="str">
        <f t="shared" si="294"/>
        <v>Rangpur FR Non-PNP</v>
      </c>
      <c r="G6222" s="338">
        <v>1284351</v>
      </c>
      <c r="H6222" s="336">
        <v>176006.18796776637</v>
      </c>
      <c r="I6222" s="336">
        <v>5137.4040000000005</v>
      </c>
      <c r="J6222" s="336"/>
      <c r="K6222" s="336"/>
      <c r="L6222" s="337">
        <f t="shared" si="292"/>
        <v>13.703900878168534</v>
      </c>
      <c r="M6222" s="337">
        <f t="shared" si="293"/>
        <v>0.4</v>
      </c>
    </row>
    <row r="6223" spans="1:13">
      <c r="A6223" s="334" t="s">
        <v>462</v>
      </c>
      <c r="B6223" s="334" t="s">
        <v>283</v>
      </c>
      <c r="C6223" s="334" t="s">
        <v>195</v>
      </c>
      <c r="D6223" s="334" t="s">
        <v>1537</v>
      </c>
      <c r="E6223" s="334" t="s">
        <v>1041</v>
      </c>
      <c r="F6223" s="334" t="str">
        <f t="shared" si="294"/>
        <v>Chattogram FR Non-PNP</v>
      </c>
      <c r="G6223" s="338">
        <v>2781327</v>
      </c>
      <c r="H6223" s="336">
        <v>491690.29857114417</v>
      </c>
      <c r="I6223" s="336">
        <v>11125.308000000001</v>
      </c>
      <c r="J6223" s="336"/>
      <c r="K6223" s="336"/>
      <c r="L6223" s="337">
        <f t="shared" si="292"/>
        <v>17.678262878516051</v>
      </c>
      <c r="M6223" s="337">
        <f t="shared" si="293"/>
        <v>0.4</v>
      </c>
    </row>
    <row r="6224" spans="1:13">
      <c r="A6224" s="334" t="s">
        <v>937</v>
      </c>
      <c r="B6224" s="334" t="s">
        <v>1139</v>
      </c>
      <c r="C6224" s="334" t="s">
        <v>189</v>
      </c>
      <c r="D6224" s="334" t="s">
        <v>1537</v>
      </c>
      <c r="E6224" s="334" t="s">
        <v>1041</v>
      </c>
      <c r="F6224" s="334" t="str">
        <f t="shared" si="294"/>
        <v>Barishal FR Non-PNP</v>
      </c>
      <c r="G6224" s="338">
        <v>995495</v>
      </c>
      <c r="H6224" s="336">
        <v>166889.92275292144</v>
      </c>
      <c r="I6224" s="336">
        <v>3981.98</v>
      </c>
      <c r="J6224" s="336"/>
      <c r="K6224" s="336"/>
      <c r="L6224" s="337">
        <f t="shared" si="292"/>
        <v>16.764516421772228</v>
      </c>
      <c r="M6224" s="337">
        <f t="shared" si="293"/>
        <v>0.4</v>
      </c>
    </row>
    <row r="6225" spans="1:13">
      <c r="A6225" s="334" t="s">
        <v>413</v>
      </c>
      <c r="B6225" s="334" t="s">
        <v>52</v>
      </c>
      <c r="C6225" s="334" t="s">
        <v>52</v>
      </c>
      <c r="D6225" s="334" t="s">
        <v>1537</v>
      </c>
      <c r="E6225" s="334" t="s">
        <v>1041</v>
      </c>
      <c r="F6225" s="334" t="str">
        <f t="shared" si="294"/>
        <v>Dhaka FR Non-PNP</v>
      </c>
      <c r="G6225" s="338">
        <v>1939080</v>
      </c>
      <c r="H6225" s="336">
        <v>398940.30480731226</v>
      </c>
      <c r="I6225" s="336">
        <v>7756.32</v>
      </c>
      <c r="J6225" s="336"/>
      <c r="K6225" s="336"/>
      <c r="L6225" s="337">
        <f t="shared" si="292"/>
        <v>20.573689832668702</v>
      </c>
      <c r="M6225" s="337">
        <f t="shared" si="293"/>
        <v>0.4</v>
      </c>
    </row>
    <row r="6226" spans="1:13">
      <c r="A6226" s="334" t="s">
        <v>424</v>
      </c>
      <c r="B6226" s="334" t="s">
        <v>52</v>
      </c>
      <c r="C6226" s="334" t="s">
        <v>52</v>
      </c>
      <c r="D6226" s="334" t="s">
        <v>1537</v>
      </c>
      <c r="E6226" s="334" t="s">
        <v>1041</v>
      </c>
      <c r="F6226" s="334" t="str">
        <f t="shared" si="294"/>
        <v>Dhaka FR Non-PNP</v>
      </c>
      <c r="G6226" s="338">
        <v>1293316</v>
      </c>
      <c r="H6226" s="336">
        <v>267156.90887734672</v>
      </c>
      <c r="I6226" s="336">
        <v>5173.2640000000001</v>
      </c>
      <c r="J6226" s="336"/>
      <c r="K6226" s="336"/>
      <c r="L6226" s="337">
        <f t="shared" si="292"/>
        <v>20.65673886949104</v>
      </c>
      <c r="M6226" s="337">
        <f t="shared" si="293"/>
        <v>0.4</v>
      </c>
    </row>
    <row r="6227" spans="1:13">
      <c r="A6227" s="334" t="s">
        <v>168</v>
      </c>
      <c r="B6227" s="334" t="s">
        <v>170</v>
      </c>
      <c r="C6227" s="334" t="s">
        <v>195</v>
      </c>
      <c r="D6227" s="334" t="s">
        <v>1537</v>
      </c>
      <c r="E6227" s="334" t="s">
        <v>1041</v>
      </c>
      <c r="F6227" s="334" t="str">
        <f t="shared" si="294"/>
        <v>Chattogram FR Non-PNP</v>
      </c>
      <c r="G6227" s="338">
        <v>1769850</v>
      </c>
      <c r="H6227" s="336">
        <v>387526.97473372734</v>
      </c>
      <c r="I6227" s="336">
        <v>7079.4000000000005</v>
      </c>
      <c r="J6227" s="336"/>
      <c r="K6227" s="336"/>
      <c r="L6227" s="337">
        <f t="shared" si="292"/>
        <v>21.896034959670445</v>
      </c>
      <c r="M6227" s="337">
        <f t="shared" si="293"/>
        <v>0.4</v>
      </c>
    </row>
    <row r="6228" spans="1:13">
      <c r="A6228" s="334" t="s">
        <v>453</v>
      </c>
      <c r="B6228" s="334" t="s">
        <v>455</v>
      </c>
      <c r="C6228" s="334" t="s">
        <v>195</v>
      </c>
      <c r="D6228" s="334" t="s">
        <v>1537</v>
      </c>
      <c r="E6228" s="334" t="s">
        <v>1041</v>
      </c>
      <c r="F6228" s="334" t="str">
        <f t="shared" si="294"/>
        <v>Chattogram FR Non-PNP</v>
      </c>
      <c r="G6228" s="338">
        <v>3402488</v>
      </c>
      <c r="H6228" s="336">
        <v>669952.51623578742</v>
      </c>
      <c r="I6228" s="336">
        <v>13609.952000000001</v>
      </c>
      <c r="J6228" s="336"/>
      <c r="K6228" s="336"/>
      <c r="L6228" s="337">
        <f t="shared" si="292"/>
        <v>19.690077268039957</v>
      </c>
      <c r="M6228" s="337">
        <f t="shared" si="293"/>
        <v>0.4</v>
      </c>
    </row>
    <row r="6229" spans="1:13">
      <c r="A6229" s="334" t="s">
        <v>458</v>
      </c>
      <c r="B6229" s="334" t="s">
        <v>162</v>
      </c>
      <c r="C6229" s="334" t="s">
        <v>195</v>
      </c>
      <c r="D6229" s="334" t="s">
        <v>1537</v>
      </c>
      <c r="E6229" s="334" t="s">
        <v>1041</v>
      </c>
      <c r="F6229" s="334" t="str">
        <f t="shared" si="294"/>
        <v>Chattogram FR Non-PNP</v>
      </c>
      <c r="G6229" s="338">
        <v>3702812</v>
      </c>
      <c r="H6229" s="336">
        <v>658669.78972584882</v>
      </c>
      <c r="I6229" s="336">
        <v>14811.248</v>
      </c>
      <c r="J6229" s="336"/>
      <c r="K6229" s="336"/>
      <c r="L6229" s="337">
        <f t="shared" si="292"/>
        <v>17.788367049848841</v>
      </c>
      <c r="M6229" s="337">
        <f t="shared" si="293"/>
        <v>0.4</v>
      </c>
    </row>
    <row r="6230" spans="1:13">
      <c r="A6230" s="334" t="s">
        <v>483</v>
      </c>
      <c r="B6230" s="334" t="s">
        <v>52</v>
      </c>
      <c r="C6230" s="334" t="s">
        <v>52</v>
      </c>
      <c r="D6230" s="334" t="s">
        <v>1537</v>
      </c>
      <c r="E6230" s="334" t="s">
        <v>1041</v>
      </c>
      <c r="F6230" s="334" t="str">
        <f t="shared" si="294"/>
        <v>Dhaka FR Non-PNP</v>
      </c>
      <c r="G6230" s="338">
        <v>2886111</v>
      </c>
      <c r="H6230" s="336">
        <v>522258.04474176909</v>
      </c>
      <c r="I6230" s="336">
        <v>11544.444</v>
      </c>
      <c r="J6230" s="336"/>
      <c r="K6230" s="336"/>
      <c r="L6230" s="337">
        <f t="shared" si="292"/>
        <v>18.095563363355364</v>
      </c>
      <c r="M6230" s="337">
        <f t="shared" si="293"/>
        <v>0.4</v>
      </c>
    </row>
    <row r="6231" spans="1:13">
      <c r="A6231" s="334" t="s">
        <v>577</v>
      </c>
      <c r="B6231" s="334" t="s">
        <v>79</v>
      </c>
      <c r="C6231" s="334" t="s">
        <v>52</v>
      </c>
      <c r="D6231" s="334" t="s">
        <v>1537</v>
      </c>
      <c r="E6231" s="334" t="s">
        <v>1041</v>
      </c>
      <c r="F6231" s="334" t="str">
        <f t="shared" si="294"/>
        <v>Dhaka FR Non-PNP</v>
      </c>
      <c r="G6231" s="338">
        <v>1876407</v>
      </c>
      <c r="H6231" s="336">
        <v>296487.97680159833</v>
      </c>
      <c r="I6231" s="336">
        <v>7505.6280000000006</v>
      </c>
      <c r="J6231" s="336"/>
      <c r="K6231" s="336"/>
      <c r="L6231" s="337">
        <f t="shared" si="292"/>
        <v>15.800835149389142</v>
      </c>
      <c r="M6231" s="337">
        <f t="shared" si="293"/>
        <v>0.4</v>
      </c>
    </row>
    <row r="6232" spans="1:13">
      <c r="A6232" s="334" t="s">
        <v>446</v>
      </c>
      <c r="B6232" s="334" t="s">
        <v>107</v>
      </c>
      <c r="C6232" s="334" t="s">
        <v>107</v>
      </c>
      <c r="D6232" s="334" t="s">
        <v>1537</v>
      </c>
      <c r="E6232" s="334" t="s">
        <v>1041</v>
      </c>
      <c r="F6232" s="334" t="str">
        <f t="shared" si="294"/>
        <v>Rajshahi FR Non-PNP</v>
      </c>
      <c r="G6232" s="338">
        <v>1507379</v>
      </c>
      <c r="H6232" s="336">
        <v>251128.74385120944</v>
      </c>
      <c r="I6232" s="336">
        <v>6029.5160000000005</v>
      </c>
      <c r="J6232" s="336"/>
      <c r="K6232" s="336"/>
      <c r="L6232" s="337">
        <f t="shared" si="292"/>
        <v>16.65996035842409</v>
      </c>
      <c r="M6232" s="337">
        <f t="shared" si="293"/>
        <v>0.4</v>
      </c>
    </row>
    <row r="6233" spans="1:13">
      <c r="A6233" s="334" t="s">
        <v>259</v>
      </c>
      <c r="B6233" s="334" t="s">
        <v>1565</v>
      </c>
      <c r="C6233" s="334" t="s">
        <v>189</v>
      </c>
      <c r="D6233" s="334" t="s">
        <v>1537</v>
      </c>
      <c r="E6233" s="334" t="s">
        <v>1041</v>
      </c>
      <c r="F6233" s="334" t="str">
        <f t="shared" si="294"/>
        <v>Barishal FR Non-PNP</v>
      </c>
      <c r="G6233" s="338">
        <v>1017242</v>
      </c>
      <c r="H6233" s="336">
        <v>162589.48831202337</v>
      </c>
      <c r="I6233" s="336">
        <v>4068.9680000000003</v>
      </c>
      <c r="J6233" s="336"/>
      <c r="K6233" s="336"/>
      <c r="L6233" s="337">
        <f t="shared" si="292"/>
        <v>15.983363674722767</v>
      </c>
      <c r="M6233" s="337">
        <f t="shared" si="293"/>
        <v>0.4</v>
      </c>
    </row>
    <row r="6234" spans="1:13">
      <c r="A6234" s="334" t="s">
        <v>485</v>
      </c>
      <c r="B6234" s="334" t="s">
        <v>487</v>
      </c>
      <c r="C6234" s="334" t="s">
        <v>52</v>
      </c>
      <c r="D6234" s="334" t="s">
        <v>1537</v>
      </c>
      <c r="E6234" s="334" t="s">
        <v>1041</v>
      </c>
      <c r="F6234" s="334" t="str">
        <f t="shared" si="294"/>
        <v>Dhaka FR Non-PNP</v>
      </c>
      <c r="G6234" s="338">
        <v>1849411</v>
      </c>
      <c r="H6234" s="336">
        <v>267805.79806218384</v>
      </c>
      <c r="I6234" s="336">
        <v>7397.6440000000002</v>
      </c>
      <c r="J6234" s="336"/>
      <c r="K6234" s="336"/>
      <c r="L6234" s="337">
        <f t="shared" si="292"/>
        <v>14.480599394195441</v>
      </c>
      <c r="M6234" s="337">
        <f t="shared" si="293"/>
        <v>0.4</v>
      </c>
    </row>
    <row r="6235" spans="1:13">
      <c r="A6235" s="334" t="s">
        <v>322</v>
      </c>
      <c r="B6235" s="334" t="s">
        <v>323</v>
      </c>
      <c r="C6235" s="334" t="s">
        <v>389</v>
      </c>
      <c r="D6235" s="334" t="s">
        <v>1537</v>
      </c>
      <c r="E6235" s="334" t="s">
        <v>1041</v>
      </c>
      <c r="F6235" s="334" t="str">
        <f t="shared" si="294"/>
        <v>Rangpur FR Non-PNP</v>
      </c>
      <c r="G6235" s="338">
        <v>1986838</v>
      </c>
      <c r="H6235" s="336">
        <v>382160.22357681068</v>
      </c>
      <c r="I6235" s="336">
        <v>7947.3519999999999</v>
      </c>
      <c r="J6235" s="336"/>
      <c r="K6235" s="336"/>
      <c r="L6235" s="337">
        <f t="shared" si="292"/>
        <v>19.234594042232466</v>
      </c>
      <c r="M6235" s="337">
        <f t="shared" si="293"/>
        <v>0.4</v>
      </c>
    </row>
    <row r="6236" spans="1:13">
      <c r="A6236" s="334" t="s">
        <v>593</v>
      </c>
      <c r="B6236" s="334" t="s">
        <v>52</v>
      </c>
      <c r="C6236" s="334" t="s">
        <v>52</v>
      </c>
      <c r="D6236" s="334" t="s">
        <v>1537</v>
      </c>
      <c r="E6236" s="334" t="s">
        <v>1041</v>
      </c>
      <c r="F6236" s="334" t="str">
        <f t="shared" si="294"/>
        <v>Dhaka FR Non-PNP</v>
      </c>
      <c r="G6236" s="338">
        <v>1657123</v>
      </c>
      <c r="H6236" s="336">
        <v>266571.37414612353</v>
      </c>
      <c r="I6236" s="336">
        <v>6628.4920000000002</v>
      </c>
      <c r="J6236" s="336"/>
      <c r="K6236" s="336"/>
      <c r="L6236" s="337">
        <f t="shared" si="292"/>
        <v>16.086396371670876</v>
      </c>
      <c r="M6236" s="337">
        <f t="shared" si="293"/>
        <v>0.4</v>
      </c>
    </row>
    <row r="6237" spans="1:13">
      <c r="A6237" s="334" t="s">
        <v>281</v>
      </c>
      <c r="B6237" s="334" t="s">
        <v>283</v>
      </c>
      <c r="C6237" s="334" t="s">
        <v>195</v>
      </c>
      <c r="D6237" s="334" t="s">
        <v>1537</v>
      </c>
      <c r="E6237" s="334" t="s">
        <v>1041</v>
      </c>
      <c r="F6237" s="334" t="str">
        <f t="shared" si="294"/>
        <v>Chattogram FR Non-PNP</v>
      </c>
      <c r="G6237" s="338">
        <v>1768546</v>
      </c>
      <c r="H6237" s="336">
        <v>328287.8788275902</v>
      </c>
      <c r="I6237" s="336">
        <v>7074.1840000000002</v>
      </c>
      <c r="J6237" s="336"/>
      <c r="K6237" s="336"/>
      <c r="L6237" s="337">
        <f t="shared" si="292"/>
        <v>18.562586374772845</v>
      </c>
      <c r="M6237" s="337">
        <f t="shared" si="293"/>
        <v>0.4</v>
      </c>
    </row>
    <row r="6238" spans="1:13">
      <c r="A6238" s="334" t="s">
        <v>836</v>
      </c>
      <c r="B6238" s="334" t="s">
        <v>48</v>
      </c>
      <c r="C6238" s="334" t="s">
        <v>18</v>
      </c>
      <c r="D6238" s="334" t="s">
        <v>1537</v>
      </c>
      <c r="E6238" s="334" t="s">
        <v>1041</v>
      </c>
      <c r="F6238" s="334" t="str">
        <f t="shared" si="294"/>
        <v>Mymensingh FR Non-PNP</v>
      </c>
      <c r="G6238" s="338">
        <v>612121</v>
      </c>
      <c r="H6238" s="336">
        <v>88215.480672155812</v>
      </c>
      <c r="I6238" s="336">
        <v>2448.4839999999999</v>
      </c>
      <c r="J6238" s="336"/>
      <c r="K6238" s="336"/>
      <c r="L6238" s="337">
        <f t="shared" si="292"/>
        <v>14.411444905852896</v>
      </c>
      <c r="M6238" s="337">
        <f t="shared" si="293"/>
        <v>0.4</v>
      </c>
    </row>
    <row r="6239" spans="1:13">
      <c r="A6239" s="334" t="s">
        <v>479</v>
      </c>
      <c r="B6239" s="334" t="s">
        <v>226</v>
      </c>
      <c r="C6239" s="334" t="s">
        <v>107</v>
      </c>
      <c r="D6239" s="334" t="s">
        <v>1537</v>
      </c>
      <c r="E6239" s="334" t="s">
        <v>1041</v>
      </c>
      <c r="F6239" s="334" t="str">
        <f t="shared" si="294"/>
        <v>Rajshahi FR Non-PNP</v>
      </c>
      <c r="G6239" s="338">
        <v>1847858</v>
      </c>
      <c r="H6239" s="336">
        <v>387289.8703989975</v>
      </c>
      <c r="I6239" s="336">
        <v>7391.4319999999998</v>
      </c>
      <c r="J6239" s="336"/>
      <c r="K6239" s="336"/>
      <c r="L6239" s="337">
        <f t="shared" si="292"/>
        <v>20.958854543963739</v>
      </c>
      <c r="M6239" s="337">
        <f t="shared" si="293"/>
        <v>0.4</v>
      </c>
    </row>
    <row r="6240" spans="1:13">
      <c r="A6240" s="334" t="s">
        <v>581</v>
      </c>
      <c r="B6240" s="334" t="s">
        <v>103</v>
      </c>
      <c r="C6240" s="334" t="s">
        <v>52</v>
      </c>
      <c r="D6240" s="334" t="s">
        <v>1537</v>
      </c>
      <c r="E6240" s="334" t="s">
        <v>1041</v>
      </c>
      <c r="F6240" s="334" t="str">
        <f t="shared" si="294"/>
        <v>Dhaka FR Non-PNP</v>
      </c>
      <c r="G6240" s="338">
        <v>2054820</v>
      </c>
      <c r="H6240" s="336">
        <v>335098.76922412543</v>
      </c>
      <c r="I6240" s="336">
        <v>8219.2800000000007</v>
      </c>
      <c r="J6240" s="336"/>
      <c r="K6240" s="336"/>
      <c r="L6240" s="337">
        <f t="shared" si="292"/>
        <v>16.307937883811011</v>
      </c>
      <c r="M6240" s="337">
        <f t="shared" si="293"/>
        <v>0.4</v>
      </c>
    </row>
    <row r="6241" spans="1:13">
      <c r="A6241" s="334" t="s">
        <v>630</v>
      </c>
      <c r="B6241" s="334" t="s">
        <v>52</v>
      </c>
      <c r="C6241" s="334" t="s">
        <v>52</v>
      </c>
      <c r="D6241" s="334" t="s">
        <v>1537</v>
      </c>
      <c r="E6241" s="334" t="s">
        <v>1041</v>
      </c>
      <c r="F6241" s="334" t="str">
        <f t="shared" si="294"/>
        <v>Dhaka FR Non-PNP</v>
      </c>
      <c r="G6241" s="338">
        <v>3317751</v>
      </c>
      <c r="H6241" s="336">
        <v>641621.81235716026</v>
      </c>
      <c r="I6241" s="336">
        <v>-2.9103830456733704E-11</v>
      </c>
      <c r="J6241" s="336"/>
      <c r="K6241" s="336"/>
      <c r="L6241" s="337">
        <f t="shared" si="292"/>
        <v>19.339058668271374</v>
      </c>
      <c r="M6241" s="337">
        <f t="shared" si="293"/>
        <v>-8.7721563362451568E-16</v>
      </c>
    </row>
    <row r="6242" spans="1:13">
      <c r="A6242" s="334" t="s">
        <v>163</v>
      </c>
      <c r="B6242" s="334" t="s">
        <v>165</v>
      </c>
      <c r="C6242" s="334" t="s">
        <v>52</v>
      </c>
      <c r="D6242" s="334" t="s">
        <v>1537</v>
      </c>
      <c r="E6242" s="334" t="s">
        <v>1041</v>
      </c>
      <c r="F6242" s="334" t="str">
        <f t="shared" si="294"/>
        <v>Dhaka FR Non-PNP</v>
      </c>
      <c r="G6242" s="338">
        <v>1292370</v>
      </c>
      <c r="H6242" s="336">
        <v>217033.23030722592</v>
      </c>
      <c r="I6242" s="336">
        <v>5169.4800000000005</v>
      </c>
      <c r="J6242" s="336"/>
      <c r="K6242" s="336"/>
      <c r="L6242" s="337">
        <f t="shared" si="292"/>
        <v>16.793428376333861</v>
      </c>
      <c r="M6242" s="337">
        <f t="shared" si="293"/>
        <v>0.4</v>
      </c>
    </row>
    <row r="6243" spans="1:13">
      <c r="A6243" s="334" t="s">
        <v>481</v>
      </c>
      <c r="B6243" s="334" t="s">
        <v>206</v>
      </c>
      <c r="C6243" s="334" t="s">
        <v>52</v>
      </c>
      <c r="D6243" s="334" t="s">
        <v>1537</v>
      </c>
      <c r="E6243" s="334" t="s">
        <v>1041</v>
      </c>
      <c r="F6243" s="334" t="str">
        <f t="shared" si="294"/>
        <v>Dhaka FR Non-PNP</v>
      </c>
      <c r="G6243" s="338">
        <v>2045398</v>
      </c>
      <c r="H6243" s="336">
        <v>342455.65061173774</v>
      </c>
      <c r="I6243" s="336">
        <v>8181.5920000000006</v>
      </c>
      <c r="J6243" s="336"/>
      <c r="K6243" s="336"/>
      <c r="L6243" s="337">
        <f t="shared" si="292"/>
        <v>16.742739095850183</v>
      </c>
      <c r="M6243" s="337">
        <f t="shared" si="293"/>
        <v>0.4</v>
      </c>
    </row>
    <row r="6244" spans="1:13">
      <c r="A6244" s="334" t="s">
        <v>269</v>
      </c>
      <c r="B6244" s="334" t="s">
        <v>79</v>
      </c>
      <c r="C6244" s="334" t="s">
        <v>52</v>
      </c>
      <c r="D6244" s="334" t="s">
        <v>1537</v>
      </c>
      <c r="E6244" s="334" t="s">
        <v>1041</v>
      </c>
      <c r="F6244" s="334" t="str">
        <f t="shared" si="294"/>
        <v>Dhaka FR Non-PNP</v>
      </c>
      <c r="G6244" s="338">
        <v>1575442</v>
      </c>
      <c r="H6244" s="336">
        <v>265720.37414552813</v>
      </c>
      <c r="I6244" s="336">
        <v>6301.768</v>
      </c>
      <c r="J6244" s="336"/>
      <c r="K6244" s="336"/>
      <c r="L6244" s="337">
        <f t="shared" si="292"/>
        <v>16.866401565118114</v>
      </c>
      <c r="M6244" s="337">
        <f t="shared" si="293"/>
        <v>0.4</v>
      </c>
    </row>
    <row r="6245" spans="1:13">
      <c r="A6245" s="334" t="s">
        <v>375</v>
      </c>
      <c r="B6245" s="334" t="s">
        <v>52</v>
      </c>
      <c r="C6245" s="334" t="s">
        <v>52</v>
      </c>
      <c r="D6245" s="334" t="s">
        <v>1537</v>
      </c>
      <c r="E6245" s="334" t="s">
        <v>1041</v>
      </c>
      <c r="F6245" s="334" t="str">
        <f t="shared" si="294"/>
        <v>Dhaka FR Non-PNP</v>
      </c>
      <c r="G6245" s="338">
        <v>579367</v>
      </c>
      <c r="H6245" s="336">
        <v>117134.71189536477</v>
      </c>
      <c r="I6245" s="336">
        <v>2317.4679999999998</v>
      </c>
      <c r="J6245" s="336"/>
      <c r="K6245" s="336"/>
      <c r="L6245" s="337">
        <f t="shared" si="292"/>
        <v>20.217705167081448</v>
      </c>
      <c r="M6245" s="337">
        <f t="shared" si="293"/>
        <v>0.4</v>
      </c>
    </row>
    <row r="6246" spans="1:13">
      <c r="A6246" s="334" t="s">
        <v>430</v>
      </c>
      <c r="B6246" s="334" t="s">
        <v>52</v>
      </c>
      <c r="C6246" s="334" t="s">
        <v>52</v>
      </c>
      <c r="D6246" s="334" t="s">
        <v>1537</v>
      </c>
      <c r="E6246" s="334" t="s">
        <v>1041</v>
      </c>
      <c r="F6246" s="334" t="str">
        <f t="shared" si="294"/>
        <v>Dhaka FR Non-PNP</v>
      </c>
      <c r="G6246" s="338">
        <v>2549131</v>
      </c>
      <c r="H6246" s="336">
        <v>438131.99844165629</v>
      </c>
      <c r="I6246" s="336">
        <v>10196.523999999999</v>
      </c>
      <c r="J6246" s="336"/>
      <c r="K6246" s="336"/>
      <c r="L6246" s="337">
        <f t="shared" si="292"/>
        <v>17.187504229545532</v>
      </c>
      <c r="M6246" s="337">
        <f t="shared" si="293"/>
        <v>0.4</v>
      </c>
    </row>
    <row r="6247" spans="1:13">
      <c r="A6247" s="334" t="s">
        <v>332</v>
      </c>
      <c r="B6247" s="334" t="s">
        <v>48</v>
      </c>
      <c r="C6247" s="334" t="s">
        <v>18</v>
      </c>
      <c r="D6247" s="334" t="s">
        <v>1537</v>
      </c>
      <c r="E6247" s="334" t="s">
        <v>1041</v>
      </c>
      <c r="F6247" s="334" t="str">
        <f t="shared" si="294"/>
        <v>Mymensingh FR Non-PNP</v>
      </c>
      <c r="G6247" s="338">
        <v>637420</v>
      </c>
      <c r="H6247" s="336">
        <v>86620.097444543077</v>
      </c>
      <c r="I6247" s="336">
        <v>2549.6799999999998</v>
      </c>
      <c r="J6247" s="336"/>
      <c r="K6247" s="336"/>
      <c r="L6247" s="337">
        <f t="shared" si="292"/>
        <v>13.589171573615996</v>
      </c>
      <c r="M6247" s="337">
        <f t="shared" si="293"/>
        <v>0.4</v>
      </c>
    </row>
    <row r="6248" spans="1:13">
      <c r="A6248" s="334" t="s">
        <v>198</v>
      </c>
      <c r="B6248" s="334" t="s">
        <v>165</v>
      </c>
      <c r="C6248" s="334" t="s">
        <v>52</v>
      </c>
      <c r="D6248" s="334" t="s">
        <v>1537</v>
      </c>
      <c r="E6248" s="334" t="s">
        <v>1041</v>
      </c>
      <c r="F6248" s="334" t="str">
        <f t="shared" si="294"/>
        <v>Dhaka FR Non-PNP</v>
      </c>
      <c r="G6248" s="338">
        <v>1868188</v>
      </c>
      <c r="H6248" s="336">
        <v>259102.27826095108</v>
      </c>
      <c r="I6248" s="336">
        <v>7472.7520000000004</v>
      </c>
      <c r="J6248" s="336"/>
      <c r="K6248" s="336"/>
      <c r="L6248" s="337">
        <f t="shared" si="292"/>
        <v>13.869175814262327</v>
      </c>
      <c r="M6248" s="337">
        <f t="shared" si="293"/>
        <v>0.4</v>
      </c>
    </row>
    <row r="6249" spans="1:13">
      <c r="A6249" s="334" t="s">
        <v>298</v>
      </c>
      <c r="B6249" s="334" t="s">
        <v>300</v>
      </c>
      <c r="C6249" s="334" t="s">
        <v>18</v>
      </c>
      <c r="D6249" s="334" t="s">
        <v>1537</v>
      </c>
      <c r="E6249" s="334" t="s">
        <v>1041</v>
      </c>
      <c r="F6249" s="334" t="str">
        <f t="shared" si="294"/>
        <v>Mymensingh FR Non-PNP</v>
      </c>
      <c r="G6249" s="338">
        <v>1190603</v>
      </c>
      <c r="H6249" s="336">
        <v>181575.4398629058</v>
      </c>
      <c r="I6249" s="336">
        <v>316.99909715750255</v>
      </c>
      <c r="J6249" s="336"/>
      <c r="K6249" s="336"/>
      <c r="L6249" s="337">
        <f t="shared" si="292"/>
        <v>15.250712442594702</v>
      </c>
      <c r="M6249" s="337">
        <f t="shared" si="293"/>
        <v>2.6625088056850398E-2</v>
      </c>
    </row>
    <row r="6250" spans="1:13">
      <c r="A6250" s="334" t="s">
        <v>574</v>
      </c>
      <c r="B6250" s="334" t="s">
        <v>576</v>
      </c>
      <c r="C6250" s="334" t="s">
        <v>389</v>
      </c>
      <c r="D6250" s="334" t="s">
        <v>1537</v>
      </c>
      <c r="E6250" s="334" t="s">
        <v>1041</v>
      </c>
      <c r="F6250" s="334" t="str">
        <f t="shared" si="294"/>
        <v>Rangpur FR Non-PNP</v>
      </c>
      <c r="G6250" s="338">
        <v>873956</v>
      </c>
      <c r="H6250" s="336">
        <v>146590.44435939853</v>
      </c>
      <c r="I6250" s="336">
        <v>3495.8240000000001</v>
      </c>
      <c r="J6250" s="336"/>
      <c r="K6250" s="336"/>
      <c r="L6250" s="337">
        <f t="shared" si="292"/>
        <v>16.773206472568244</v>
      </c>
      <c r="M6250" s="337">
        <f t="shared" si="293"/>
        <v>0.4</v>
      </c>
    </row>
    <row r="6251" spans="1:13">
      <c r="A6251" s="334" t="s">
        <v>1201</v>
      </c>
      <c r="B6251" s="334" t="s">
        <v>189</v>
      </c>
      <c r="C6251" s="334" t="s">
        <v>189</v>
      </c>
      <c r="D6251" s="334" t="s">
        <v>1537</v>
      </c>
      <c r="E6251" s="334" t="s">
        <v>1041</v>
      </c>
      <c r="F6251" s="334" t="str">
        <f t="shared" si="294"/>
        <v>Barishal FR Non-PNP</v>
      </c>
      <c r="G6251" s="338">
        <v>1538742</v>
      </c>
      <c r="H6251" s="336">
        <v>263487.39136374532</v>
      </c>
      <c r="I6251" s="336">
        <v>6154.9679999999998</v>
      </c>
      <c r="J6251" s="336"/>
      <c r="K6251" s="336"/>
      <c r="L6251" s="337">
        <f t="shared" si="292"/>
        <v>17.123558813871679</v>
      </c>
      <c r="M6251" s="337">
        <f t="shared" si="293"/>
        <v>0.4</v>
      </c>
    </row>
    <row r="6252" spans="1:13">
      <c r="A6252" s="334" t="s">
        <v>202</v>
      </c>
      <c r="B6252" s="334" t="s">
        <v>159</v>
      </c>
      <c r="C6252" s="334" t="s">
        <v>159</v>
      </c>
      <c r="D6252" s="334" t="s">
        <v>1537</v>
      </c>
      <c r="E6252" s="334" t="s">
        <v>1041</v>
      </c>
      <c r="F6252" s="334" t="str">
        <f t="shared" si="294"/>
        <v>Khulna FR Non-PNP</v>
      </c>
      <c r="G6252" s="338">
        <v>2651689</v>
      </c>
      <c r="H6252" s="336">
        <v>392283.51921276585</v>
      </c>
      <c r="I6252" s="336">
        <v>10606.755999999999</v>
      </c>
      <c r="J6252" s="336"/>
      <c r="K6252" s="336"/>
      <c r="L6252" s="337">
        <f t="shared" si="292"/>
        <v>14.793722763595801</v>
      </c>
      <c r="M6252" s="337">
        <f t="shared" si="293"/>
        <v>0.4</v>
      </c>
    </row>
    <row r="6253" spans="1:13">
      <c r="A6253" s="334" t="s">
        <v>931</v>
      </c>
      <c r="B6253" s="334" t="s">
        <v>226</v>
      </c>
      <c r="C6253" s="334" t="s">
        <v>107</v>
      </c>
      <c r="D6253" s="334" t="s">
        <v>1537</v>
      </c>
      <c r="E6253" s="334" t="s">
        <v>1041</v>
      </c>
      <c r="F6253" s="334" t="str">
        <f t="shared" si="294"/>
        <v>Rajshahi FR Non-PNP</v>
      </c>
      <c r="G6253" s="338">
        <v>2893017</v>
      </c>
      <c r="H6253" s="336">
        <v>448394.24794946553</v>
      </c>
      <c r="I6253" s="336">
        <v>11572.068000000001</v>
      </c>
      <c r="J6253" s="336"/>
      <c r="K6253" s="336"/>
      <c r="L6253" s="337">
        <f t="shared" si="292"/>
        <v>15.499191603418353</v>
      </c>
      <c r="M6253" s="337">
        <f t="shared" si="293"/>
        <v>0.4</v>
      </c>
    </row>
    <row r="6254" spans="1:13">
      <c r="A6254" s="334" t="s">
        <v>591</v>
      </c>
      <c r="B6254" s="334" t="s">
        <v>389</v>
      </c>
      <c r="C6254" s="334" t="s">
        <v>389</v>
      </c>
      <c r="D6254" s="334" t="s">
        <v>1537</v>
      </c>
      <c r="E6254" s="334" t="s">
        <v>1041</v>
      </c>
      <c r="F6254" s="334" t="str">
        <f t="shared" si="294"/>
        <v>Rangpur FR Non-PNP</v>
      </c>
      <c r="G6254" s="338">
        <v>1857958</v>
      </c>
      <c r="H6254" s="336">
        <v>288489.17291676783</v>
      </c>
      <c r="I6254" s="336">
        <v>7431.8320000000003</v>
      </c>
      <c r="J6254" s="336"/>
      <c r="K6254" s="336"/>
      <c r="L6254" s="337">
        <f t="shared" si="292"/>
        <v>15.527217133905493</v>
      </c>
      <c r="M6254" s="337">
        <f t="shared" si="293"/>
        <v>0.4</v>
      </c>
    </row>
    <row r="6255" spans="1:13">
      <c r="A6255" s="334" t="s">
        <v>837</v>
      </c>
      <c r="B6255" s="334" t="s">
        <v>153</v>
      </c>
      <c r="C6255" s="334" t="s">
        <v>18</v>
      </c>
      <c r="D6255" s="334" t="s">
        <v>1537</v>
      </c>
      <c r="E6255" s="334" t="s">
        <v>1041</v>
      </c>
      <c r="F6255" s="334" t="str">
        <f t="shared" si="294"/>
        <v>Mymensingh FR Non-PNP</v>
      </c>
      <c r="G6255" s="338">
        <v>1821956</v>
      </c>
      <c r="H6255" s="336">
        <v>313984.792144006</v>
      </c>
      <c r="I6255" s="336">
        <v>7287.8240000000005</v>
      </c>
      <c r="J6255" s="336"/>
      <c r="K6255" s="336"/>
      <c r="L6255" s="337">
        <f t="shared" si="292"/>
        <v>17.23339049592888</v>
      </c>
      <c r="M6255" s="337">
        <f t="shared" si="293"/>
        <v>0.4</v>
      </c>
    </row>
    <row r="6256" spans="1:13">
      <c r="A6256" s="334" t="s">
        <v>476</v>
      </c>
      <c r="B6256" s="334" t="s">
        <v>156</v>
      </c>
      <c r="C6256" s="334" t="s">
        <v>159</v>
      </c>
      <c r="D6256" s="334" t="s">
        <v>1537</v>
      </c>
      <c r="E6256" s="334" t="s">
        <v>1041</v>
      </c>
      <c r="F6256" s="334" t="str">
        <f t="shared" si="294"/>
        <v>Khulna FR Non-PNP</v>
      </c>
      <c r="G6256" s="338">
        <v>1175103</v>
      </c>
      <c r="H6256" s="336">
        <v>173168.64834366302</v>
      </c>
      <c r="I6256" s="336">
        <v>4700.4120000000003</v>
      </c>
      <c r="J6256" s="336"/>
      <c r="K6256" s="336"/>
      <c r="L6256" s="337">
        <f t="shared" si="292"/>
        <v>14.73646551354758</v>
      </c>
      <c r="M6256" s="337">
        <f t="shared" si="293"/>
        <v>0.4</v>
      </c>
    </row>
    <row r="6257" spans="1:13">
      <c r="A6257" s="334" t="s">
        <v>383</v>
      </c>
      <c r="B6257" s="334" t="s">
        <v>103</v>
      </c>
      <c r="C6257" s="334" t="s">
        <v>52</v>
      </c>
      <c r="D6257" s="334" t="s">
        <v>1537</v>
      </c>
      <c r="E6257" s="334" t="s">
        <v>1041</v>
      </c>
      <c r="F6257" s="334" t="str">
        <f t="shared" si="294"/>
        <v>Dhaka FR Non-PNP</v>
      </c>
      <c r="G6257" s="338">
        <v>3158716</v>
      </c>
      <c r="H6257" s="336">
        <v>558484.84997204063</v>
      </c>
      <c r="I6257" s="336">
        <v>12634.864</v>
      </c>
      <c r="J6257" s="336"/>
      <c r="K6257" s="336"/>
      <c r="L6257" s="337">
        <f t="shared" si="292"/>
        <v>17.680755407325023</v>
      </c>
      <c r="M6257" s="337">
        <f t="shared" si="293"/>
        <v>0.4</v>
      </c>
    </row>
    <row r="6258" spans="1:13">
      <c r="A6258" s="334" t="s">
        <v>134</v>
      </c>
      <c r="B6258" s="334" t="s">
        <v>136</v>
      </c>
      <c r="C6258" s="334" t="s">
        <v>131</v>
      </c>
      <c r="D6258" s="334" t="s">
        <v>1537</v>
      </c>
      <c r="E6258" s="334" t="s">
        <v>1041</v>
      </c>
      <c r="F6258" s="334" t="str">
        <f t="shared" si="294"/>
        <v>Sylhet FR Non-PNP</v>
      </c>
      <c r="G6258" s="338">
        <v>1395130</v>
      </c>
      <c r="H6258" s="336">
        <v>229095.37149475378</v>
      </c>
      <c r="I6258" s="336">
        <v>5580.52</v>
      </c>
      <c r="J6258" s="336"/>
      <c r="K6258" s="336"/>
      <c r="L6258" s="337">
        <f t="shared" si="292"/>
        <v>16.421076996032898</v>
      </c>
      <c r="M6258" s="337">
        <f t="shared" si="293"/>
        <v>0.4</v>
      </c>
    </row>
    <row r="6259" spans="1:13">
      <c r="A6259" s="334" t="s">
        <v>432</v>
      </c>
      <c r="B6259" s="334" t="s">
        <v>136</v>
      </c>
      <c r="C6259" s="334" t="s">
        <v>131</v>
      </c>
      <c r="D6259" s="334" t="s">
        <v>1537</v>
      </c>
      <c r="E6259" s="334" t="s">
        <v>1041</v>
      </c>
      <c r="F6259" s="334" t="str">
        <f t="shared" si="294"/>
        <v>Sylhet FR Non-PNP</v>
      </c>
      <c r="G6259" s="338">
        <v>1201406</v>
      </c>
      <c r="H6259" s="336">
        <v>191467.41975446881</v>
      </c>
      <c r="I6259" s="336">
        <v>4805.6239999999998</v>
      </c>
      <c r="J6259" s="336"/>
      <c r="K6259" s="336"/>
      <c r="L6259" s="337">
        <f t="shared" si="292"/>
        <v>15.936945525032236</v>
      </c>
      <c r="M6259" s="337">
        <f t="shared" si="293"/>
        <v>0.4</v>
      </c>
    </row>
    <row r="6260" spans="1:13">
      <c r="A6260" s="334" t="s">
        <v>934</v>
      </c>
      <c r="B6260" s="334" t="s">
        <v>283</v>
      </c>
      <c r="C6260" s="334" t="s">
        <v>195</v>
      </c>
      <c r="D6260" s="334" t="s">
        <v>1537</v>
      </c>
      <c r="E6260" s="334" t="s">
        <v>1041</v>
      </c>
      <c r="F6260" s="334" t="str">
        <f t="shared" si="294"/>
        <v>Chattogram FR Non-PNP</v>
      </c>
      <c r="G6260" s="338">
        <v>1782378</v>
      </c>
      <c r="H6260" s="336">
        <v>314949.94625279511</v>
      </c>
      <c r="I6260" s="336">
        <v>7129.5119999999997</v>
      </c>
      <c r="J6260" s="336"/>
      <c r="K6260" s="336"/>
      <c r="L6260" s="337">
        <f t="shared" si="292"/>
        <v>17.670210598021022</v>
      </c>
      <c r="M6260" s="337">
        <f t="shared" si="293"/>
        <v>0.4</v>
      </c>
    </row>
    <row r="6261" spans="1:13">
      <c r="A6261" s="334" t="s">
        <v>838</v>
      </c>
      <c r="B6261" s="334" t="s">
        <v>313</v>
      </c>
      <c r="C6261" s="334" t="s">
        <v>189</v>
      </c>
      <c r="D6261" s="334" t="s">
        <v>1537</v>
      </c>
      <c r="E6261" s="334" t="s">
        <v>1041</v>
      </c>
      <c r="F6261" s="334" t="str">
        <f t="shared" si="294"/>
        <v>Barishal FR Non-PNP</v>
      </c>
      <c r="G6261" s="338">
        <v>1130607</v>
      </c>
      <c r="H6261" s="336">
        <v>201761.40209740362</v>
      </c>
      <c r="I6261" s="336">
        <v>4522.4279999999999</v>
      </c>
      <c r="J6261" s="336"/>
      <c r="K6261" s="336"/>
      <c r="L6261" s="337">
        <f t="shared" si="292"/>
        <v>17.84540535282407</v>
      </c>
      <c r="M6261" s="337">
        <f t="shared" si="293"/>
        <v>0.4</v>
      </c>
    </row>
    <row r="6262" spans="1:13">
      <c r="A6262" s="334" t="s">
        <v>406</v>
      </c>
      <c r="B6262" s="334" t="s">
        <v>52</v>
      </c>
      <c r="C6262" s="334" t="s">
        <v>52</v>
      </c>
      <c r="D6262" s="334" t="s">
        <v>1537</v>
      </c>
      <c r="E6262" s="334" t="s">
        <v>1041</v>
      </c>
      <c r="F6262" s="334" t="str">
        <f t="shared" si="294"/>
        <v>Dhaka FR Non-PNP</v>
      </c>
      <c r="G6262" s="338">
        <v>435572</v>
      </c>
      <c r="H6262" s="336">
        <v>62870.388960532371</v>
      </c>
      <c r="I6262" s="336">
        <v>1742.288</v>
      </c>
      <c r="J6262" s="336"/>
      <c r="K6262" s="336"/>
      <c r="L6262" s="337">
        <f t="shared" si="292"/>
        <v>14.433983121167653</v>
      </c>
      <c r="M6262" s="337">
        <f t="shared" si="293"/>
        <v>0.4</v>
      </c>
    </row>
    <row r="6263" spans="1:13">
      <c r="A6263" s="334" t="s">
        <v>932</v>
      </c>
      <c r="B6263" s="334" t="s">
        <v>52</v>
      </c>
      <c r="C6263" s="334" t="s">
        <v>52</v>
      </c>
      <c r="D6263" s="334" t="s">
        <v>1537</v>
      </c>
      <c r="E6263" s="334" t="s">
        <v>1041</v>
      </c>
      <c r="F6263" s="334" t="str">
        <f t="shared" si="294"/>
        <v>Dhaka FR Non-PNP</v>
      </c>
      <c r="G6263" s="338">
        <v>2122883</v>
      </c>
      <c r="H6263" s="336">
        <v>369635.28514628491</v>
      </c>
      <c r="I6263" s="336">
        <v>8491.5320000000011</v>
      </c>
      <c r="J6263" s="336"/>
      <c r="K6263" s="336"/>
      <c r="L6263" s="337">
        <f t="shared" si="292"/>
        <v>17.4119480511307</v>
      </c>
      <c r="M6263" s="337">
        <f t="shared" si="293"/>
        <v>0.4</v>
      </c>
    </row>
    <row r="6264" spans="1:13">
      <c r="A6264" s="334" t="s">
        <v>951</v>
      </c>
      <c r="B6264" s="334" t="s">
        <v>176</v>
      </c>
      <c r="C6264" s="334" t="s">
        <v>159</v>
      </c>
      <c r="D6264" s="334" t="s">
        <v>1537</v>
      </c>
      <c r="E6264" s="334" t="s">
        <v>1041</v>
      </c>
      <c r="F6264" s="334" t="str">
        <f t="shared" si="294"/>
        <v>Khulna FR Non-PNP</v>
      </c>
      <c r="G6264" s="338">
        <v>1017871</v>
      </c>
      <c r="H6264" s="336">
        <v>134113.03775189345</v>
      </c>
      <c r="I6264" s="336">
        <v>4071.4839999999999</v>
      </c>
      <c r="J6264" s="336"/>
      <c r="K6264" s="336"/>
      <c r="L6264" s="337">
        <f t="shared" si="292"/>
        <v>13.175838367719825</v>
      </c>
      <c r="M6264" s="337">
        <f t="shared" si="293"/>
        <v>0.4</v>
      </c>
    </row>
    <row r="6265" spans="1:13">
      <c r="A6265" s="334" t="s">
        <v>947</v>
      </c>
      <c r="B6265" s="334" t="s">
        <v>351</v>
      </c>
      <c r="C6265" s="334" t="s">
        <v>389</v>
      </c>
      <c r="D6265" s="334" t="s">
        <v>1537</v>
      </c>
      <c r="E6265" s="334" t="s">
        <v>1041</v>
      </c>
      <c r="F6265" s="334" t="str">
        <f t="shared" si="294"/>
        <v>Rangpur FR Non-PNP</v>
      </c>
      <c r="G6265" s="338">
        <v>1658016</v>
      </c>
      <c r="H6265" s="336">
        <v>276449.52130903804</v>
      </c>
      <c r="I6265" s="336">
        <v>6632.0640000000003</v>
      </c>
      <c r="J6265" s="336"/>
      <c r="K6265" s="336"/>
      <c r="L6265" s="337">
        <f t="shared" si="292"/>
        <v>16.673513482924051</v>
      </c>
      <c r="M6265" s="337">
        <f t="shared" si="293"/>
        <v>0.4</v>
      </c>
    </row>
    <row r="6266" spans="1:13">
      <c r="A6266" s="334" t="s">
        <v>918</v>
      </c>
      <c r="B6266" s="334" t="s">
        <v>52</v>
      </c>
      <c r="C6266" s="334" t="s">
        <v>52</v>
      </c>
      <c r="D6266" s="334" t="s">
        <v>1492</v>
      </c>
      <c r="E6266" s="334" t="s">
        <v>1041</v>
      </c>
      <c r="F6266" s="334" t="str">
        <f t="shared" si="294"/>
        <v>Dhaka FR PNP</v>
      </c>
      <c r="G6266" s="338">
        <v>4029079</v>
      </c>
      <c r="H6266" s="336">
        <v>700587.84343052597</v>
      </c>
      <c r="I6266" s="336">
        <v>16116.316000000001</v>
      </c>
      <c r="J6266" s="336"/>
      <c r="K6266" s="336"/>
      <c r="L6266" s="337">
        <f t="shared" si="292"/>
        <v>17.388287582113083</v>
      </c>
      <c r="M6266" s="337">
        <f t="shared" si="293"/>
        <v>0.4</v>
      </c>
    </row>
    <row r="6267" spans="1:13">
      <c r="A6267" s="334" t="s">
        <v>929</v>
      </c>
      <c r="B6267" s="334" t="s">
        <v>136</v>
      </c>
      <c r="C6267" s="334" t="s">
        <v>131</v>
      </c>
      <c r="D6267" s="334" t="s">
        <v>1537</v>
      </c>
      <c r="E6267" s="334" t="s">
        <v>1041</v>
      </c>
      <c r="F6267" s="334" t="str">
        <f t="shared" si="294"/>
        <v>Sylhet FR Non-PNP</v>
      </c>
      <c r="G6267" s="338">
        <v>1840712</v>
      </c>
      <c r="H6267" s="336">
        <v>323578.59907704662</v>
      </c>
      <c r="I6267" s="336">
        <v>7362.848</v>
      </c>
      <c r="J6267" s="336"/>
      <c r="K6267" s="336"/>
      <c r="L6267" s="337">
        <f t="shared" si="292"/>
        <v>17.578991122839781</v>
      </c>
      <c r="M6267" s="337">
        <f t="shared" si="293"/>
        <v>0.4</v>
      </c>
    </row>
    <row r="6268" spans="1:13">
      <c r="A6268" s="334" t="s">
        <v>925</v>
      </c>
      <c r="B6268" s="334" t="s">
        <v>52</v>
      </c>
      <c r="C6268" s="334" t="s">
        <v>52</v>
      </c>
      <c r="D6268" s="334" t="s">
        <v>1537</v>
      </c>
      <c r="E6268" s="334" t="s">
        <v>1041</v>
      </c>
      <c r="F6268" s="334" t="str">
        <f t="shared" si="294"/>
        <v>Dhaka FR Non-PNP</v>
      </c>
      <c r="G6268" s="338">
        <v>2752576</v>
      </c>
      <c r="H6268" s="336">
        <v>495157.14969140611</v>
      </c>
      <c r="I6268" s="336">
        <v>-2.9103830456733704E-11</v>
      </c>
      <c r="J6268" s="336"/>
      <c r="K6268" s="336"/>
      <c r="L6268" s="337">
        <f t="shared" si="292"/>
        <v>17.98886387483601</v>
      </c>
      <c r="M6268" s="337">
        <f t="shared" si="293"/>
        <v>-1.0573306770361183E-15</v>
      </c>
    </row>
    <row r="6269" spans="1:13">
      <c r="A6269" s="334" t="s">
        <v>945</v>
      </c>
      <c r="B6269" s="334" t="s">
        <v>192</v>
      </c>
      <c r="C6269" s="334" t="s">
        <v>52</v>
      </c>
      <c r="D6269" s="334" t="s">
        <v>1537</v>
      </c>
      <c r="E6269" s="334" t="s">
        <v>1041</v>
      </c>
      <c r="F6269" s="334" t="str">
        <f t="shared" si="294"/>
        <v>Dhaka FR Non-PNP</v>
      </c>
      <c r="G6269" s="338">
        <v>1874015</v>
      </c>
      <c r="H6269" s="336">
        <v>353994.74188399926</v>
      </c>
      <c r="I6269" s="336">
        <v>7496.06</v>
      </c>
      <c r="J6269" s="336"/>
      <c r="K6269" s="336"/>
      <c r="L6269" s="337">
        <f t="shared" si="292"/>
        <v>18.88964292623054</v>
      </c>
      <c r="M6269" s="337">
        <f t="shared" si="293"/>
        <v>0.4</v>
      </c>
    </row>
    <row r="6270" spans="1:13">
      <c r="A6270" s="334" t="s">
        <v>946</v>
      </c>
      <c r="B6270" s="334" t="s">
        <v>336</v>
      </c>
      <c r="C6270" s="334" t="s">
        <v>389</v>
      </c>
      <c r="D6270" s="334" t="s">
        <v>1537</v>
      </c>
      <c r="E6270" s="334" t="s">
        <v>1041</v>
      </c>
      <c r="F6270" s="334" t="str">
        <f t="shared" si="294"/>
        <v>Rangpur FR Non-PNP</v>
      </c>
      <c r="G6270" s="338">
        <v>1035020</v>
      </c>
      <c r="H6270" s="336">
        <v>174223.86544874019</v>
      </c>
      <c r="I6270" s="336">
        <v>4140.08</v>
      </c>
      <c r="J6270" s="336"/>
      <c r="K6270" s="336"/>
      <c r="L6270" s="337">
        <f t="shared" si="292"/>
        <v>16.83289844145429</v>
      </c>
      <c r="M6270" s="337">
        <f t="shared" si="293"/>
        <v>0.4</v>
      </c>
    </row>
    <row r="6271" spans="1:13">
      <c r="A6271" s="334" t="s">
        <v>960</v>
      </c>
      <c r="B6271" s="334" t="s">
        <v>226</v>
      </c>
      <c r="C6271" s="334" t="s">
        <v>107</v>
      </c>
      <c r="D6271" s="334" t="s">
        <v>1537</v>
      </c>
      <c r="E6271" s="334" t="s">
        <v>1041</v>
      </c>
      <c r="F6271" s="334" t="str">
        <f t="shared" si="294"/>
        <v>Rajshahi FR Non-PNP</v>
      </c>
      <c r="G6271" s="338">
        <v>1060225</v>
      </c>
      <c r="H6271" s="336">
        <v>164686.52023598616</v>
      </c>
      <c r="I6271" s="336">
        <v>215478.86670855887</v>
      </c>
      <c r="J6271" s="336"/>
      <c r="K6271" s="336"/>
      <c r="L6271" s="337">
        <f t="shared" si="292"/>
        <v>15.533167038693311</v>
      </c>
      <c r="M6271" s="337">
        <f t="shared" si="293"/>
        <v>20.323880941173698</v>
      </c>
    </row>
    <row r="6272" spans="1:13">
      <c r="A6272" s="334" t="s">
        <v>1287</v>
      </c>
      <c r="B6272" s="334" t="s">
        <v>1150</v>
      </c>
      <c r="C6272" s="334" t="s">
        <v>389</v>
      </c>
      <c r="D6272" s="334" t="s">
        <v>1537</v>
      </c>
      <c r="E6272" s="334" t="s">
        <v>1041</v>
      </c>
      <c r="F6272" s="334" t="str">
        <f t="shared" si="294"/>
        <v>Rangpur FR Non-PNP</v>
      </c>
      <c r="G6272" s="338">
        <v>3648660</v>
      </c>
      <c r="H6272" s="336">
        <v>689710.2914261634</v>
      </c>
      <c r="I6272" s="336">
        <v>14594.64</v>
      </c>
      <c r="J6272" s="336"/>
      <c r="K6272" s="336"/>
      <c r="L6272" s="337">
        <f t="shared" si="292"/>
        <v>18.903112140516338</v>
      </c>
      <c r="M6272" s="337">
        <f t="shared" si="293"/>
        <v>0.4</v>
      </c>
    </row>
    <row r="6273" spans="1:13">
      <c r="A6273" s="334" t="s">
        <v>966</v>
      </c>
      <c r="B6273" s="334" t="s">
        <v>1563</v>
      </c>
      <c r="C6273" s="334" t="s">
        <v>107</v>
      </c>
      <c r="D6273" s="334" t="s">
        <v>1537</v>
      </c>
      <c r="E6273" s="334" t="s">
        <v>1041</v>
      </c>
      <c r="F6273" s="334" t="str">
        <f t="shared" si="294"/>
        <v>Rajshahi FR Non-PNP</v>
      </c>
      <c r="G6273" s="338">
        <v>645363</v>
      </c>
      <c r="H6273" s="336">
        <v>118876.37406388867</v>
      </c>
      <c r="I6273" s="336">
        <v>2581.4520000000002</v>
      </c>
      <c r="J6273" s="336"/>
      <c r="K6273" s="336"/>
      <c r="L6273" s="337">
        <f t="shared" si="292"/>
        <v>18.420078942221458</v>
      </c>
      <c r="M6273" s="337">
        <f t="shared" si="293"/>
        <v>0.4</v>
      </c>
    </row>
    <row r="6274" spans="1:13">
      <c r="A6274" s="334" t="s">
        <v>1272</v>
      </c>
      <c r="B6274" s="334" t="s">
        <v>351</v>
      </c>
      <c r="C6274" s="334" t="s">
        <v>389</v>
      </c>
      <c r="D6274" s="334" t="s">
        <v>1537</v>
      </c>
      <c r="E6274" s="334" t="s">
        <v>1041</v>
      </c>
      <c r="F6274" s="334" t="str">
        <f t="shared" si="294"/>
        <v>Rangpur FR Non-PNP</v>
      </c>
      <c r="G6274" s="338">
        <v>1346267</v>
      </c>
      <c r="H6274" s="336">
        <v>220031.71338546486</v>
      </c>
      <c r="I6274" s="336">
        <v>5385.0680000000002</v>
      </c>
      <c r="J6274" s="336"/>
      <c r="K6274" s="336"/>
      <c r="L6274" s="337">
        <f t="shared" si="292"/>
        <v>16.343839177924206</v>
      </c>
      <c r="M6274" s="337">
        <f t="shared" si="293"/>
        <v>0.4</v>
      </c>
    </row>
    <row r="6275" spans="1:13">
      <c r="A6275" s="334" t="s">
        <v>973</v>
      </c>
      <c r="B6275" s="334" t="s">
        <v>189</v>
      </c>
      <c r="C6275" s="334" t="s">
        <v>189</v>
      </c>
      <c r="D6275" s="334" t="s">
        <v>1537</v>
      </c>
      <c r="E6275" s="334" t="s">
        <v>1041</v>
      </c>
      <c r="F6275" s="334" t="str">
        <f t="shared" si="294"/>
        <v>Barishal FR Non-PNP</v>
      </c>
      <c r="G6275" s="338">
        <v>3127249</v>
      </c>
      <c r="H6275" s="336">
        <v>492468.06496010441</v>
      </c>
      <c r="I6275" s="336">
        <v>12508.996000000001</v>
      </c>
      <c r="J6275" s="336"/>
      <c r="K6275" s="336"/>
      <c r="L6275" s="337">
        <f t="shared" ref="L6275:L6338" si="295">(H6275/G6275)*100</f>
        <v>15.747644813703815</v>
      </c>
      <c r="M6275" s="337">
        <f t="shared" ref="M6275:M6338" si="296">(I6275/G6275)*100</f>
        <v>0.4</v>
      </c>
    </row>
    <row r="6276" spans="1:13">
      <c r="A6276" s="334" t="s">
        <v>956</v>
      </c>
      <c r="B6276" s="334" t="s">
        <v>165</v>
      </c>
      <c r="C6276" s="334" t="s">
        <v>52</v>
      </c>
      <c r="D6276" s="334" t="s">
        <v>1537</v>
      </c>
      <c r="E6276" s="334" t="s">
        <v>1041</v>
      </c>
      <c r="F6276" s="334" t="str">
        <f t="shared" ref="F6276:F6339" si="297">CONCATENATE(C6276," ",E6276," ",D6276)</f>
        <v>Dhaka FR Non-PNP</v>
      </c>
      <c r="G6276" s="338">
        <v>2476018</v>
      </c>
      <c r="H6276" s="336">
        <v>383079.32431310078</v>
      </c>
      <c r="I6276" s="336">
        <v>9904.0720000000001</v>
      </c>
      <c r="J6276" s="336"/>
      <c r="K6276" s="336"/>
      <c r="L6276" s="337">
        <f t="shared" si="295"/>
        <v>15.471588829851028</v>
      </c>
      <c r="M6276" s="337">
        <f t="shared" si="296"/>
        <v>0.4</v>
      </c>
    </row>
    <row r="6277" spans="1:13">
      <c r="A6277" s="334" t="s">
        <v>949</v>
      </c>
      <c r="B6277" s="334" t="s">
        <v>159</v>
      </c>
      <c r="C6277" s="334" t="s">
        <v>159</v>
      </c>
      <c r="D6277" s="334" t="s">
        <v>1537</v>
      </c>
      <c r="E6277" s="334" t="s">
        <v>1041</v>
      </c>
      <c r="F6277" s="334" t="str">
        <f t="shared" si="297"/>
        <v>Khulna FR Non-PNP</v>
      </c>
      <c r="G6277" s="338">
        <v>1806801</v>
      </c>
      <c r="H6277" s="336">
        <v>263299.68523025711</v>
      </c>
      <c r="I6277" s="336">
        <v>7227.2039999999997</v>
      </c>
      <c r="J6277" s="336"/>
      <c r="K6277" s="336"/>
      <c r="L6277" s="337">
        <f t="shared" si="295"/>
        <v>14.572699773259872</v>
      </c>
      <c r="M6277" s="337">
        <f t="shared" si="296"/>
        <v>0.4</v>
      </c>
    </row>
    <row r="6278" spans="1:13">
      <c r="A6278" s="334" t="s">
        <v>1268</v>
      </c>
      <c r="B6278" s="334" t="s">
        <v>576</v>
      </c>
      <c r="C6278" s="334" t="s">
        <v>389</v>
      </c>
      <c r="D6278" s="334" t="s">
        <v>1537</v>
      </c>
      <c r="E6278" s="334" t="s">
        <v>1041</v>
      </c>
      <c r="F6278" s="334" t="str">
        <f t="shared" si="297"/>
        <v>Rangpur FR Non-PNP</v>
      </c>
      <c r="G6278" s="338">
        <v>2879313</v>
      </c>
      <c r="H6278" s="336">
        <v>567697.91692646826</v>
      </c>
      <c r="I6278" s="336">
        <v>11517.252</v>
      </c>
      <c r="J6278" s="336"/>
      <c r="K6278" s="336"/>
      <c r="L6278" s="337">
        <f t="shared" si="295"/>
        <v>19.716436418217409</v>
      </c>
      <c r="M6278" s="337">
        <f t="shared" si="296"/>
        <v>0.4</v>
      </c>
    </row>
    <row r="6279" spans="1:13">
      <c r="A6279" s="334" t="s">
        <v>1221</v>
      </c>
      <c r="B6279" s="334" t="s">
        <v>351</v>
      </c>
      <c r="C6279" s="334" t="s">
        <v>389</v>
      </c>
      <c r="D6279" s="334" t="s">
        <v>1537</v>
      </c>
      <c r="E6279" s="334" t="s">
        <v>1041</v>
      </c>
      <c r="F6279" s="334" t="str">
        <f t="shared" si="297"/>
        <v>Rangpur FR Non-PNP</v>
      </c>
      <c r="G6279" s="338">
        <v>647300</v>
      </c>
      <c r="H6279" s="336">
        <v>98083.848062777775</v>
      </c>
      <c r="I6279" s="336">
        <v>2589.2000000000003</v>
      </c>
      <c r="J6279" s="336"/>
      <c r="K6279" s="336"/>
      <c r="L6279" s="337">
        <f t="shared" si="295"/>
        <v>15.152765033644025</v>
      </c>
      <c r="M6279" s="337">
        <f t="shared" si="296"/>
        <v>0.4</v>
      </c>
    </row>
    <row r="6280" spans="1:13">
      <c r="A6280" s="334" t="s">
        <v>962</v>
      </c>
      <c r="B6280" s="334" t="s">
        <v>189</v>
      </c>
      <c r="C6280" s="334" t="s">
        <v>189</v>
      </c>
      <c r="D6280" s="334" t="s">
        <v>1537</v>
      </c>
      <c r="E6280" s="334" t="s">
        <v>1041</v>
      </c>
      <c r="F6280" s="334" t="str">
        <f t="shared" si="297"/>
        <v>Barishal FR Non-PNP</v>
      </c>
      <c r="G6280" s="338">
        <v>1795501</v>
      </c>
      <c r="H6280" s="336">
        <v>293186.73871412437</v>
      </c>
      <c r="I6280" s="336">
        <v>7.2759576141834259E-12</v>
      </c>
      <c r="J6280" s="336"/>
      <c r="K6280" s="336"/>
      <c r="L6280" s="337">
        <f t="shared" si="295"/>
        <v>16.328965492869365</v>
      </c>
      <c r="M6280" s="337">
        <f t="shared" si="296"/>
        <v>4.0523272413568276E-16</v>
      </c>
    </row>
    <row r="6281" spans="1:13">
      <c r="A6281" s="334" t="s">
        <v>953</v>
      </c>
      <c r="B6281" s="334" t="s">
        <v>18</v>
      </c>
      <c r="C6281" s="334" t="s">
        <v>18</v>
      </c>
      <c r="D6281" s="334" t="s">
        <v>1537</v>
      </c>
      <c r="E6281" s="334" t="s">
        <v>1041</v>
      </c>
      <c r="F6281" s="334" t="str">
        <f t="shared" si="297"/>
        <v>Mymensingh FR Non-PNP</v>
      </c>
      <c r="G6281" s="338">
        <v>1408372</v>
      </c>
      <c r="H6281" s="336">
        <v>226182.5260304416</v>
      </c>
      <c r="I6281" s="336">
        <v>5633.4880000000003</v>
      </c>
      <c r="J6281" s="336"/>
      <c r="K6281" s="336"/>
      <c r="L6281" s="337">
        <f t="shared" si="295"/>
        <v>16.059856772957826</v>
      </c>
      <c r="M6281" s="337">
        <f t="shared" si="296"/>
        <v>0.4</v>
      </c>
    </row>
    <row r="6282" spans="1:13">
      <c r="A6282" s="334" t="s">
        <v>1568</v>
      </c>
      <c r="B6282" s="334" t="s">
        <v>76</v>
      </c>
      <c r="C6282" s="334" t="s">
        <v>195</v>
      </c>
      <c r="D6282" s="334" t="s">
        <v>1537</v>
      </c>
      <c r="E6282" s="334" t="s">
        <v>1041</v>
      </c>
      <c r="F6282" s="334" t="str">
        <f t="shared" si="297"/>
        <v>Chattogram FR Non-PNP</v>
      </c>
      <c r="G6282" s="338">
        <v>1284864</v>
      </c>
      <c r="H6282" s="336">
        <v>216794.39495622032</v>
      </c>
      <c r="I6282" s="336">
        <v>5139.4560000000001</v>
      </c>
      <c r="J6282" s="336"/>
      <c r="K6282" s="336"/>
      <c r="L6282" s="337">
        <f t="shared" si="295"/>
        <v>16.872944915276662</v>
      </c>
      <c r="M6282" s="337">
        <f t="shared" si="296"/>
        <v>0.4</v>
      </c>
    </row>
    <row r="6283" spans="1:13">
      <c r="A6283" s="334" t="s">
        <v>954</v>
      </c>
      <c r="B6283" s="334" t="s">
        <v>48</v>
      </c>
      <c r="C6283" s="334" t="s">
        <v>18</v>
      </c>
      <c r="D6283" s="334" t="s">
        <v>1537</v>
      </c>
      <c r="E6283" s="334" t="s">
        <v>1041</v>
      </c>
      <c r="F6283" s="334" t="str">
        <f t="shared" si="297"/>
        <v>Mymensingh FR Non-PNP</v>
      </c>
      <c r="G6283" s="338">
        <v>667493</v>
      </c>
      <c r="H6283" s="336">
        <v>105873.14068386868</v>
      </c>
      <c r="I6283" s="336">
        <v>2669.9720000000002</v>
      </c>
      <c r="J6283" s="336"/>
      <c r="K6283" s="336"/>
      <c r="L6283" s="337">
        <f t="shared" si="295"/>
        <v>15.861311007586398</v>
      </c>
      <c r="M6283" s="337">
        <f t="shared" si="296"/>
        <v>0.4</v>
      </c>
    </row>
    <row r="6284" spans="1:13">
      <c r="A6284" s="334" t="s">
        <v>965</v>
      </c>
      <c r="B6284" s="334" t="s">
        <v>156</v>
      </c>
      <c r="C6284" s="334" t="s">
        <v>159</v>
      </c>
      <c r="D6284" s="334" t="s">
        <v>1537</v>
      </c>
      <c r="E6284" s="334" t="s">
        <v>1041</v>
      </c>
      <c r="F6284" s="334" t="str">
        <f t="shared" si="297"/>
        <v>Khulna FR Non-PNP</v>
      </c>
      <c r="G6284" s="338">
        <v>1549817</v>
      </c>
      <c r="H6284" s="336">
        <v>274169.40334991558</v>
      </c>
      <c r="I6284" s="336">
        <v>6199.268</v>
      </c>
      <c r="J6284" s="336"/>
      <c r="K6284" s="336"/>
      <c r="L6284" s="337">
        <f t="shared" si="295"/>
        <v>17.690437216130395</v>
      </c>
      <c r="M6284" s="337">
        <f t="shared" si="296"/>
        <v>0.4</v>
      </c>
    </row>
    <row r="6285" spans="1:13">
      <c r="A6285" s="334" t="s">
        <v>959</v>
      </c>
      <c r="B6285" s="334" t="s">
        <v>98</v>
      </c>
      <c r="C6285" s="334" t="s">
        <v>52</v>
      </c>
      <c r="D6285" s="334" t="s">
        <v>1537</v>
      </c>
      <c r="E6285" s="334" t="s">
        <v>1041</v>
      </c>
      <c r="F6285" s="334" t="str">
        <f t="shared" si="297"/>
        <v>Dhaka FR Non-PNP</v>
      </c>
      <c r="G6285" s="338">
        <v>1553518</v>
      </c>
      <c r="H6285" s="336">
        <v>273904.6188151816</v>
      </c>
      <c r="I6285" s="336">
        <v>6214.0720000000001</v>
      </c>
      <c r="J6285" s="336"/>
      <c r="K6285" s="336"/>
      <c r="L6285" s="337">
        <f t="shared" si="295"/>
        <v>17.631248483453788</v>
      </c>
      <c r="M6285" s="337">
        <f t="shared" si="296"/>
        <v>0.4</v>
      </c>
    </row>
    <row r="6286" spans="1:13">
      <c r="A6286" s="334" t="s">
        <v>958</v>
      </c>
      <c r="B6286" s="334" t="s">
        <v>283</v>
      </c>
      <c r="C6286" s="334" t="s">
        <v>195</v>
      </c>
      <c r="D6286" s="334" t="s">
        <v>1537</v>
      </c>
      <c r="E6286" s="334" t="s">
        <v>1041</v>
      </c>
      <c r="F6286" s="334" t="str">
        <f t="shared" si="297"/>
        <v>Chattogram FR Non-PNP</v>
      </c>
      <c r="G6286" s="338">
        <v>2706146</v>
      </c>
      <c r="H6286" s="336">
        <v>458694.67204365565</v>
      </c>
      <c r="I6286" s="336">
        <v>10824.584000000001</v>
      </c>
      <c r="J6286" s="336"/>
      <c r="K6286" s="336"/>
      <c r="L6286" s="337">
        <f t="shared" si="295"/>
        <v>16.950108088907829</v>
      </c>
      <c r="M6286" s="337">
        <f t="shared" si="296"/>
        <v>0.4</v>
      </c>
    </row>
    <row r="6287" spans="1:13">
      <c r="A6287" s="334" t="s">
        <v>961</v>
      </c>
      <c r="B6287" s="334" t="s">
        <v>107</v>
      </c>
      <c r="C6287" s="334" t="s">
        <v>107</v>
      </c>
      <c r="D6287" s="334" t="s">
        <v>1537</v>
      </c>
      <c r="E6287" s="334" t="s">
        <v>1041</v>
      </c>
      <c r="F6287" s="334" t="str">
        <f t="shared" si="297"/>
        <v>Rajshahi FR Non-PNP</v>
      </c>
      <c r="G6287" s="338">
        <v>723205</v>
      </c>
      <c r="H6287" s="336">
        <v>135620.97426761192</v>
      </c>
      <c r="I6287" s="336">
        <v>2892.82</v>
      </c>
      <c r="J6287" s="336"/>
      <c r="K6287" s="336"/>
      <c r="L6287" s="337">
        <f t="shared" si="295"/>
        <v>18.752770551587989</v>
      </c>
      <c r="M6287" s="337">
        <f t="shared" si="296"/>
        <v>0.4</v>
      </c>
    </row>
    <row r="6288" spans="1:13">
      <c r="A6288" s="334" t="s">
        <v>963</v>
      </c>
      <c r="B6288" s="334" t="s">
        <v>52</v>
      </c>
      <c r="C6288" s="334" t="s">
        <v>52</v>
      </c>
      <c r="D6288" s="334" t="s">
        <v>1537</v>
      </c>
      <c r="E6288" s="334" t="s">
        <v>1041</v>
      </c>
      <c r="F6288" s="334" t="str">
        <f t="shared" si="297"/>
        <v>Dhaka FR Non-PNP</v>
      </c>
      <c r="G6288" s="338">
        <v>580217</v>
      </c>
      <c r="H6288" s="336">
        <v>90308.667341174252</v>
      </c>
      <c r="I6288" s="336">
        <v>12636.952286343563</v>
      </c>
      <c r="J6288" s="336"/>
      <c r="K6288" s="336"/>
      <c r="L6288" s="337">
        <f t="shared" si="295"/>
        <v>15.564636565487438</v>
      </c>
      <c r="M6288" s="337">
        <f t="shared" si="296"/>
        <v>2.1779700157602351</v>
      </c>
    </row>
    <row r="6289" spans="1:13">
      <c r="A6289" s="334" t="s">
        <v>985</v>
      </c>
      <c r="B6289" s="334" t="s">
        <v>52</v>
      </c>
      <c r="C6289" s="334" t="s">
        <v>52</v>
      </c>
      <c r="D6289" s="334" t="s">
        <v>1537</v>
      </c>
      <c r="E6289" s="334" t="s">
        <v>1041</v>
      </c>
      <c r="F6289" s="334" t="str">
        <f t="shared" si="297"/>
        <v>Dhaka FR Non-PNP</v>
      </c>
      <c r="G6289" s="338">
        <v>1380101</v>
      </c>
      <c r="H6289" s="336">
        <v>205012.6681682693</v>
      </c>
      <c r="I6289" s="336">
        <v>5520.4040000000005</v>
      </c>
      <c r="J6289" s="336"/>
      <c r="K6289" s="336"/>
      <c r="L6289" s="337">
        <f t="shared" si="295"/>
        <v>14.854903240289611</v>
      </c>
      <c r="M6289" s="337">
        <f t="shared" si="296"/>
        <v>0.4</v>
      </c>
    </row>
    <row r="6290" spans="1:13">
      <c r="A6290" s="334" t="s">
        <v>1569</v>
      </c>
      <c r="B6290" s="334" t="s">
        <v>173</v>
      </c>
      <c r="C6290" s="334" t="s">
        <v>52</v>
      </c>
      <c r="D6290" s="334" t="s">
        <v>1537</v>
      </c>
      <c r="E6290" s="334" t="s">
        <v>1041</v>
      </c>
      <c r="F6290" s="334" t="str">
        <f t="shared" si="297"/>
        <v>Dhaka FR Non-PNP</v>
      </c>
      <c r="G6290" s="338">
        <v>1571163</v>
      </c>
      <c r="H6290" s="336">
        <v>249927.20706520195</v>
      </c>
      <c r="I6290" s="336">
        <v>7.2759576141834259E-12</v>
      </c>
      <c r="J6290" s="336"/>
      <c r="K6290" s="336"/>
      <c r="L6290" s="337">
        <f t="shared" si="295"/>
        <v>15.907146939254677</v>
      </c>
      <c r="M6290" s="337">
        <f t="shared" si="296"/>
        <v>4.6309374738225286E-16</v>
      </c>
    </row>
    <row r="6291" spans="1:13">
      <c r="A6291" s="334" t="s">
        <v>983</v>
      </c>
      <c r="B6291" s="334" t="s">
        <v>189</v>
      </c>
      <c r="C6291" s="334" t="s">
        <v>189</v>
      </c>
      <c r="D6291" s="334" t="s">
        <v>1537</v>
      </c>
      <c r="E6291" s="334" t="s">
        <v>1041</v>
      </c>
      <c r="F6291" s="334" t="str">
        <f t="shared" si="297"/>
        <v>Barishal FR Non-PNP</v>
      </c>
      <c r="G6291" s="338">
        <v>2376287</v>
      </c>
      <c r="H6291" s="336">
        <v>397251.48191346612</v>
      </c>
      <c r="I6291" s="336">
        <v>9505.148000000001</v>
      </c>
      <c r="J6291" s="336"/>
      <c r="K6291" s="336"/>
      <c r="L6291" s="337">
        <f t="shared" si="295"/>
        <v>16.717319158564017</v>
      </c>
      <c r="M6291" s="337">
        <f t="shared" si="296"/>
        <v>0.4</v>
      </c>
    </row>
    <row r="6292" spans="1:13">
      <c r="A6292" s="334" t="s">
        <v>1290</v>
      </c>
      <c r="B6292" s="334" t="s">
        <v>156</v>
      </c>
      <c r="C6292" s="334" t="s">
        <v>159</v>
      </c>
      <c r="D6292" s="334" t="s">
        <v>1537</v>
      </c>
      <c r="E6292" s="334" t="s">
        <v>1041</v>
      </c>
      <c r="F6292" s="334" t="str">
        <f t="shared" si="297"/>
        <v>Khulna FR Non-PNP</v>
      </c>
      <c r="G6292" s="338">
        <v>573020</v>
      </c>
      <c r="H6292" s="336">
        <v>101792.0074400153</v>
      </c>
      <c r="I6292" s="336">
        <v>2292.08</v>
      </c>
      <c r="J6292" s="336"/>
      <c r="K6292" s="336"/>
      <c r="L6292" s="337">
        <f t="shared" si="295"/>
        <v>17.764128204951884</v>
      </c>
      <c r="M6292" s="337">
        <f t="shared" si="296"/>
        <v>0.4</v>
      </c>
    </row>
    <row r="6293" spans="1:13">
      <c r="A6293" s="334" t="s">
        <v>980</v>
      </c>
      <c r="B6293" s="334" t="s">
        <v>52</v>
      </c>
      <c r="C6293" s="334" t="s">
        <v>52</v>
      </c>
      <c r="D6293" s="334" t="s">
        <v>1537</v>
      </c>
      <c r="E6293" s="334" t="s">
        <v>1041</v>
      </c>
      <c r="F6293" s="334" t="str">
        <f t="shared" si="297"/>
        <v>Dhaka FR Non-PNP</v>
      </c>
      <c r="G6293" s="338">
        <v>1643735</v>
      </c>
      <c r="H6293" s="336">
        <v>275580.54635903146</v>
      </c>
      <c r="I6293" s="336">
        <v>6574.9400000000005</v>
      </c>
      <c r="J6293" s="336"/>
      <c r="K6293" s="336"/>
      <c r="L6293" s="337">
        <f t="shared" si="295"/>
        <v>16.765509425730514</v>
      </c>
      <c r="M6293" s="337">
        <f t="shared" si="296"/>
        <v>0.4</v>
      </c>
    </row>
    <row r="6294" spans="1:13">
      <c r="A6294" s="334" t="s">
        <v>967</v>
      </c>
      <c r="B6294" s="334" t="s">
        <v>1006</v>
      </c>
      <c r="C6294" s="334" t="s">
        <v>159</v>
      </c>
      <c r="D6294" s="334" t="s">
        <v>1537</v>
      </c>
      <c r="E6294" s="334" t="s">
        <v>1041</v>
      </c>
      <c r="F6294" s="334" t="str">
        <f t="shared" si="297"/>
        <v>Khulna FR Non-PNP</v>
      </c>
      <c r="G6294" s="338">
        <v>4090535</v>
      </c>
      <c r="H6294" s="336">
        <v>823355.43860268418</v>
      </c>
      <c r="I6294" s="336">
        <v>16362.140000000001</v>
      </c>
      <c r="J6294" s="336"/>
      <c r="K6294" s="336"/>
      <c r="L6294" s="337">
        <f t="shared" si="295"/>
        <v>20.12830689879647</v>
      </c>
      <c r="M6294" s="337">
        <f t="shared" si="296"/>
        <v>0.4</v>
      </c>
    </row>
    <row r="6295" spans="1:13">
      <c r="A6295" s="334" t="s">
        <v>996</v>
      </c>
      <c r="B6295" s="334" t="s">
        <v>48</v>
      </c>
      <c r="C6295" s="334" t="s">
        <v>18</v>
      </c>
      <c r="D6295" s="334" t="s">
        <v>1537</v>
      </c>
      <c r="E6295" s="334" t="s">
        <v>1041</v>
      </c>
      <c r="F6295" s="334" t="str">
        <f t="shared" si="297"/>
        <v>Mymensingh FR Non-PNP</v>
      </c>
      <c r="G6295" s="338">
        <v>1003691</v>
      </c>
      <c r="H6295" s="336">
        <v>169250.36511707655</v>
      </c>
      <c r="I6295" s="336">
        <v>4014.7640000000001</v>
      </c>
      <c r="J6295" s="336"/>
      <c r="K6295" s="336"/>
      <c r="L6295" s="337">
        <f t="shared" si="295"/>
        <v>16.862795931922928</v>
      </c>
      <c r="M6295" s="337">
        <f t="shared" si="296"/>
        <v>0.4</v>
      </c>
    </row>
    <row r="6296" spans="1:13">
      <c r="A6296" s="334" t="s">
        <v>1280</v>
      </c>
      <c r="B6296" s="334" t="s">
        <v>52</v>
      </c>
      <c r="C6296" s="334" t="s">
        <v>52</v>
      </c>
      <c r="D6296" s="334" t="s">
        <v>1537</v>
      </c>
      <c r="E6296" s="334" t="s">
        <v>1041</v>
      </c>
      <c r="F6296" s="334" t="str">
        <f t="shared" si="297"/>
        <v>Dhaka FR Non-PNP</v>
      </c>
      <c r="G6296" s="338">
        <v>1730997</v>
      </c>
      <c r="H6296" s="336">
        <v>270467.9234295311</v>
      </c>
      <c r="I6296" s="336">
        <v>6923.9880000000003</v>
      </c>
      <c r="J6296" s="336"/>
      <c r="K6296" s="336"/>
      <c r="L6296" s="337">
        <f t="shared" si="295"/>
        <v>15.624979328648813</v>
      </c>
      <c r="M6296" s="337">
        <f t="shared" si="296"/>
        <v>0.4</v>
      </c>
    </row>
    <row r="6297" spans="1:13">
      <c r="A6297" s="334" t="s">
        <v>1120</v>
      </c>
      <c r="B6297" s="334" t="s">
        <v>606</v>
      </c>
      <c r="C6297" s="334" t="s">
        <v>107</v>
      </c>
      <c r="D6297" s="334" t="s">
        <v>1537</v>
      </c>
      <c r="E6297" s="334" t="s">
        <v>1041</v>
      </c>
      <c r="F6297" s="334" t="str">
        <f t="shared" si="297"/>
        <v>Rajshahi FR Non-PNP</v>
      </c>
      <c r="G6297" s="338">
        <v>815206</v>
      </c>
      <c r="H6297" s="336">
        <v>125491.45557455752</v>
      </c>
      <c r="I6297" s="336">
        <v>3260.8240000000001</v>
      </c>
      <c r="J6297" s="336"/>
      <c r="K6297" s="336"/>
      <c r="L6297" s="337">
        <f t="shared" si="295"/>
        <v>15.393833653647976</v>
      </c>
      <c r="M6297" s="337">
        <f t="shared" si="296"/>
        <v>0.4</v>
      </c>
    </row>
    <row r="6298" spans="1:13">
      <c r="A6298" s="334" t="s">
        <v>1162</v>
      </c>
      <c r="B6298" s="334" t="s">
        <v>1163</v>
      </c>
      <c r="C6298" s="334" t="s">
        <v>159</v>
      </c>
      <c r="D6298" s="334" t="s">
        <v>1537</v>
      </c>
      <c r="E6298" s="334" t="s">
        <v>1041</v>
      </c>
      <c r="F6298" s="334" t="str">
        <f t="shared" si="297"/>
        <v>Khulna FR Non-PNP</v>
      </c>
      <c r="G6298" s="338">
        <v>1120253</v>
      </c>
      <c r="H6298" s="336">
        <v>159676.14579141047</v>
      </c>
      <c r="I6298" s="336">
        <v>18410.184742365454</v>
      </c>
      <c r="J6298" s="336"/>
      <c r="K6298" s="336"/>
      <c r="L6298" s="337">
        <f t="shared" si="295"/>
        <v>14.253578949702476</v>
      </c>
      <c r="M6298" s="337">
        <f t="shared" si="296"/>
        <v>1.643395263602548</v>
      </c>
    </row>
    <row r="6299" spans="1:13">
      <c r="A6299" s="334" t="s">
        <v>1291</v>
      </c>
      <c r="B6299" s="334" t="s">
        <v>1139</v>
      </c>
      <c r="C6299" s="334" t="s">
        <v>189</v>
      </c>
      <c r="D6299" s="334" t="s">
        <v>1537</v>
      </c>
      <c r="E6299" s="334" t="s">
        <v>1041</v>
      </c>
      <c r="F6299" s="334" t="str">
        <f t="shared" si="297"/>
        <v>Barishal FR Non-PNP</v>
      </c>
      <c r="G6299" s="338">
        <v>2048316</v>
      </c>
      <c r="H6299" s="336">
        <v>346299.18376821798</v>
      </c>
      <c r="I6299" s="336">
        <v>8193.264000000001</v>
      </c>
      <c r="J6299" s="336"/>
      <c r="K6299" s="336"/>
      <c r="L6299" s="337">
        <f t="shared" si="295"/>
        <v>16.906531207500112</v>
      </c>
      <c r="M6299" s="337">
        <f t="shared" si="296"/>
        <v>0.4</v>
      </c>
    </row>
    <row r="6300" spans="1:13">
      <c r="A6300" s="334" t="s">
        <v>1285</v>
      </c>
      <c r="B6300" s="334" t="s">
        <v>156</v>
      </c>
      <c r="C6300" s="334" t="s">
        <v>159</v>
      </c>
      <c r="D6300" s="334" t="s">
        <v>1537</v>
      </c>
      <c r="E6300" s="334" t="s">
        <v>1041</v>
      </c>
      <c r="F6300" s="334" t="str">
        <f t="shared" si="297"/>
        <v>Khulna FR Non-PNP</v>
      </c>
      <c r="G6300" s="338">
        <v>2126207</v>
      </c>
      <c r="H6300" s="336">
        <v>382375.2311780288</v>
      </c>
      <c r="I6300" s="336">
        <v>8504.8279999999995</v>
      </c>
      <c r="J6300" s="336"/>
      <c r="K6300" s="336"/>
      <c r="L6300" s="337">
        <f t="shared" si="295"/>
        <v>17.983913663064264</v>
      </c>
      <c r="M6300" s="337">
        <f t="shared" si="296"/>
        <v>0.4</v>
      </c>
    </row>
    <row r="6301" spans="1:13">
      <c r="A6301" s="334" t="s">
        <v>1132</v>
      </c>
      <c r="B6301" s="334" t="s">
        <v>195</v>
      </c>
      <c r="C6301" s="334" t="s">
        <v>195</v>
      </c>
      <c r="D6301" s="334" t="s">
        <v>1537</v>
      </c>
      <c r="E6301" s="334" t="s">
        <v>1041</v>
      </c>
      <c r="F6301" s="334" t="str">
        <f t="shared" si="297"/>
        <v>Chattogram FR Non-PNP</v>
      </c>
      <c r="G6301" s="338">
        <v>1464367</v>
      </c>
      <c r="H6301" s="336">
        <v>234328.64764749017</v>
      </c>
      <c r="I6301" s="336">
        <v>62232.677540330485</v>
      </c>
      <c r="J6301" s="336"/>
      <c r="K6301" s="336"/>
      <c r="L6301" s="337">
        <f t="shared" si="295"/>
        <v>16.002043725889081</v>
      </c>
      <c r="M6301" s="337">
        <f t="shared" si="296"/>
        <v>4.2498005991893075</v>
      </c>
    </row>
    <row r="6302" spans="1:13">
      <c r="A6302" s="334" t="s">
        <v>1274</v>
      </c>
      <c r="B6302" s="334" t="s">
        <v>52</v>
      </c>
      <c r="C6302" s="334" t="s">
        <v>52</v>
      </c>
      <c r="D6302" s="334" t="s">
        <v>1537</v>
      </c>
      <c r="E6302" s="334" t="s">
        <v>1041</v>
      </c>
      <c r="F6302" s="334" t="str">
        <f t="shared" si="297"/>
        <v>Dhaka FR Non-PNP</v>
      </c>
      <c r="G6302" s="338">
        <v>3343192</v>
      </c>
      <c r="H6302" s="336">
        <v>585842.21855943592</v>
      </c>
      <c r="I6302" s="336">
        <v>13372.768</v>
      </c>
      <c r="J6302" s="336"/>
      <c r="K6302" s="336"/>
      <c r="L6302" s="337">
        <f t="shared" si="295"/>
        <v>17.52343923290783</v>
      </c>
      <c r="M6302" s="337">
        <f t="shared" si="296"/>
        <v>0.4</v>
      </c>
    </row>
    <row r="6303" spans="1:13">
      <c r="A6303" s="334" t="s">
        <v>1273</v>
      </c>
      <c r="B6303" s="334" t="s">
        <v>52</v>
      </c>
      <c r="C6303" s="334" t="s">
        <v>52</v>
      </c>
      <c r="D6303" s="334" t="s">
        <v>1537</v>
      </c>
      <c r="E6303" s="334" t="s">
        <v>1041</v>
      </c>
      <c r="F6303" s="334" t="str">
        <f t="shared" si="297"/>
        <v>Dhaka FR Non-PNP</v>
      </c>
      <c r="G6303" s="338">
        <v>2867145</v>
      </c>
      <c r="H6303" s="336">
        <v>504200.52569561341</v>
      </c>
      <c r="I6303" s="336">
        <v>11468.58</v>
      </c>
      <c r="J6303" s="336"/>
      <c r="K6303" s="336"/>
      <c r="L6303" s="337">
        <f t="shared" si="295"/>
        <v>17.585456113855887</v>
      </c>
      <c r="M6303" s="337">
        <f t="shared" si="296"/>
        <v>0.4</v>
      </c>
    </row>
    <row r="6304" spans="1:13">
      <c r="A6304" s="334" t="s">
        <v>1067</v>
      </c>
      <c r="B6304" s="334" t="s">
        <v>1068</v>
      </c>
      <c r="C6304" s="334" t="s">
        <v>159</v>
      </c>
      <c r="D6304" s="334" t="s">
        <v>1537</v>
      </c>
      <c r="E6304" s="334" t="s">
        <v>1041</v>
      </c>
      <c r="F6304" s="334" t="str">
        <f t="shared" si="297"/>
        <v>Khulna FR Non-PNP</v>
      </c>
      <c r="G6304" s="338">
        <v>1149846</v>
      </c>
      <c r="H6304" s="336">
        <v>199731.98675457324</v>
      </c>
      <c r="I6304" s="336">
        <v>4599.384</v>
      </c>
      <c r="J6304" s="336"/>
      <c r="K6304" s="336"/>
      <c r="L6304" s="337">
        <f t="shared" si="295"/>
        <v>17.370324961305535</v>
      </c>
      <c r="M6304" s="337">
        <f t="shared" si="296"/>
        <v>0.4</v>
      </c>
    </row>
    <row r="6305" spans="1:13">
      <c r="A6305" s="334" t="s">
        <v>1108</v>
      </c>
      <c r="B6305" s="334" t="s">
        <v>52</v>
      </c>
      <c r="C6305" s="334" t="s">
        <v>52</v>
      </c>
      <c r="D6305" s="334" t="s">
        <v>1537</v>
      </c>
      <c r="E6305" s="334" t="s">
        <v>1041</v>
      </c>
      <c r="F6305" s="334" t="str">
        <f t="shared" si="297"/>
        <v>Dhaka FR Non-PNP</v>
      </c>
      <c r="G6305" s="338">
        <v>1637874</v>
      </c>
      <c r="H6305" s="336">
        <v>298212.9584848645</v>
      </c>
      <c r="I6305" s="336">
        <v>6551.4960000000001</v>
      </c>
      <c r="J6305" s="336"/>
      <c r="K6305" s="336"/>
      <c r="L6305" s="337">
        <f t="shared" si="295"/>
        <v>18.207319884488339</v>
      </c>
      <c r="M6305" s="337">
        <f t="shared" si="296"/>
        <v>0.4</v>
      </c>
    </row>
    <row r="6306" spans="1:13">
      <c r="A6306" s="334" t="s">
        <v>1072</v>
      </c>
      <c r="B6306" s="334" t="s">
        <v>52</v>
      </c>
      <c r="C6306" s="334" t="s">
        <v>52</v>
      </c>
      <c r="D6306" s="334" t="s">
        <v>1537</v>
      </c>
      <c r="E6306" s="334" t="s">
        <v>1041</v>
      </c>
      <c r="F6306" s="334" t="str">
        <f t="shared" si="297"/>
        <v>Dhaka FR Non-PNP</v>
      </c>
      <c r="G6306" s="338">
        <v>734270</v>
      </c>
      <c r="H6306" s="336">
        <v>112654.25421745915</v>
      </c>
      <c r="I6306" s="336">
        <v>2937.08</v>
      </c>
      <c r="J6306" s="336"/>
      <c r="K6306" s="336"/>
      <c r="L6306" s="337">
        <f t="shared" si="295"/>
        <v>15.342347395026238</v>
      </c>
      <c r="M6306" s="337">
        <f t="shared" si="296"/>
        <v>0.4</v>
      </c>
    </row>
    <row r="6307" spans="1:13">
      <c r="A6307" s="334" t="s">
        <v>1198</v>
      </c>
      <c r="B6307" s="334" t="s">
        <v>325</v>
      </c>
      <c r="C6307" s="334" t="s">
        <v>389</v>
      </c>
      <c r="D6307" s="334" t="s">
        <v>1537</v>
      </c>
      <c r="E6307" s="334" t="s">
        <v>1041</v>
      </c>
      <c r="F6307" s="334" t="str">
        <f t="shared" si="297"/>
        <v>Rangpur FR Non-PNP</v>
      </c>
      <c r="G6307" s="338">
        <v>1109068</v>
      </c>
      <c r="H6307" s="336">
        <v>106530.21905131554</v>
      </c>
      <c r="I6307" s="336">
        <v>4436.2719999999999</v>
      </c>
      <c r="J6307" s="336"/>
      <c r="K6307" s="336"/>
      <c r="L6307" s="337">
        <f t="shared" si="295"/>
        <v>9.6053820912077104</v>
      </c>
      <c r="M6307" s="337">
        <f t="shared" si="296"/>
        <v>0.4</v>
      </c>
    </row>
    <row r="6308" spans="1:13">
      <c r="A6308" s="334" t="s">
        <v>1200</v>
      </c>
      <c r="B6308" s="334" t="s">
        <v>103</v>
      </c>
      <c r="C6308" s="334" t="s">
        <v>52</v>
      </c>
      <c r="D6308" s="334" t="s">
        <v>1537</v>
      </c>
      <c r="E6308" s="334" t="s">
        <v>1041</v>
      </c>
      <c r="F6308" s="334" t="str">
        <f t="shared" si="297"/>
        <v>Dhaka FR Non-PNP</v>
      </c>
      <c r="G6308" s="338">
        <v>1407020</v>
      </c>
      <c r="H6308" s="336">
        <v>251957.16471653522</v>
      </c>
      <c r="I6308" s="336">
        <v>5628.08</v>
      </c>
      <c r="J6308" s="336"/>
      <c r="K6308" s="336"/>
      <c r="L6308" s="337">
        <f t="shared" si="295"/>
        <v>17.907148776601272</v>
      </c>
      <c r="M6308" s="337">
        <f t="shared" si="296"/>
        <v>0.4</v>
      </c>
    </row>
    <row r="6309" spans="1:13">
      <c r="A6309" s="334" t="s">
        <v>1049</v>
      </c>
      <c r="B6309" s="334" t="s">
        <v>79</v>
      </c>
      <c r="C6309" s="334" t="s">
        <v>52</v>
      </c>
      <c r="D6309" s="334" t="s">
        <v>1537</v>
      </c>
      <c r="E6309" s="334" t="s">
        <v>1041</v>
      </c>
      <c r="F6309" s="334" t="str">
        <f t="shared" si="297"/>
        <v>Dhaka FR Non-PNP</v>
      </c>
      <c r="G6309" s="338">
        <v>1570265</v>
      </c>
      <c r="H6309" s="336">
        <v>244031.45893768634</v>
      </c>
      <c r="I6309" s="336">
        <v>6281.06</v>
      </c>
      <c r="J6309" s="336"/>
      <c r="K6309" s="336"/>
      <c r="L6309" s="337">
        <f t="shared" si="295"/>
        <v>15.540781902270403</v>
      </c>
      <c r="M6309" s="337">
        <f t="shared" si="296"/>
        <v>0.4</v>
      </c>
    </row>
    <row r="6310" spans="1:13">
      <c r="A6310" s="334" t="s">
        <v>1144</v>
      </c>
      <c r="B6310" s="334" t="s">
        <v>211</v>
      </c>
      <c r="C6310" s="334" t="s">
        <v>189</v>
      </c>
      <c r="D6310" s="334" t="s">
        <v>1537</v>
      </c>
      <c r="E6310" s="334" t="s">
        <v>1041</v>
      </c>
      <c r="F6310" s="334" t="str">
        <f t="shared" si="297"/>
        <v>Barishal FR Non-PNP</v>
      </c>
      <c r="G6310" s="338">
        <v>1431442</v>
      </c>
      <c r="H6310" s="336">
        <v>219079.51733470615</v>
      </c>
      <c r="I6310" s="336">
        <v>5725.768</v>
      </c>
      <c r="J6310" s="336"/>
      <c r="K6310" s="336"/>
      <c r="L6310" s="337">
        <f t="shared" si="295"/>
        <v>15.304812722744348</v>
      </c>
      <c r="M6310" s="337">
        <f t="shared" si="296"/>
        <v>0.4</v>
      </c>
    </row>
    <row r="6311" spans="1:13">
      <c r="A6311" s="334" t="s">
        <v>1133</v>
      </c>
      <c r="B6311" s="334" t="s">
        <v>389</v>
      </c>
      <c r="C6311" s="334" t="s">
        <v>389</v>
      </c>
      <c r="D6311" s="334" t="s">
        <v>1537</v>
      </c>
      <c r="E6311" s="334" t="s">
        <v>1041</v>
      </c>
      <c r="F6311" s="334" t="str">
        <f t="shared" si="297"/>
        <v>Rangpur FR Non-PNP</v>
      </c>
      <c r="G6311" s="338">
        <v>1382046</v>
      </c>
      <c r="H6311" s="336">
        <v>217999.71749450295</v>
      </c>
      <c r="I6311" s="336">
        <v>5528.1840000000002</v>
      </c>
      <c r="J6311" s="336"/>
      <c r="K6311" s="336"/>
      <c r="L6311" s="337">
        <f t="shared" si="295"/>
        <v>15.773694760847537</v>
      </c>
      <c r="M6311" s="337">
        <f t="shared" si="296"/>
        <v>0.4</v>
      </c>
    </row>
    <row r="6312" spans="1:13">
      <c r="A6312" s="334" t="s">
        <v>1292</v>
      </c>
      <c r="B6312" s="334" t="s">
        <v>52</v>
      </c>
      <c r="C6312" s="334" t="s">
        <v>52</v>
      </c>
      <c r="D6312" s="334" t="s">
        <v>1537</v>
      </c>
      <c r="E6312" s="334" t="s">
        <v>1041</v>
      </c>
      <c r="F6312" s="334" t="str">
        <f t="shared" si="297"/>
        <v>Dhaka FR Non-PNP</v>
      </c>
      <c r="G6312" s="338">
        <v>2212685</v>
      </c>
      <c r="H6312" s="336">
        <v>382600.0097698872</v>
      </c>
      <c r="I6312" s="336">
        <v>8850.74</v>
      </c>
      <c r="J6312" s="336"/>
      <c r="K6312" s="336"/>
      <c r="L6312" s="337">
        <f t="shared" si="295"/>
        <v>17.29120999012002</v>
      </c>
      <c r="M6312" s="337">
        <f t="shared" si="296"/>
        <v>0.4</v>
      </c>
    </row>
    <row r="6313" spans="1:13">
      <c r="A6313" s="334" t="s">
        <v>1252</v>
      </c>
      <c r="B6313" s="334" t="s">
        <v>192</v>
      </c>
      <c r="C6313" s="334" t="s">
        <v>52</v>
      </c>
      <c r="D6313" s="334" t="s">
        <v>1537</v>
      </c>
      <c r="E6313" s="334" t="s">
        <v>1041</v>
      </c>
      <c r="F6313" s="334" t="str">
        <f t="shared" si="297"/>
        <v>Dhaka FR Non-PNP</v>
      </c>
      <c r="G6313" s="338">
        <v>1328098</v>
      </c>
      <c r="H6313" s="336">
        <v>262349.05306503054</v>
      </c>
      <c r="I6313" s="336">
        <v>5312.3919999999998</v>
      </c>
      <c r="J6313" s="336"/>
      <c r="K6313" s="336"/>
      <c r="L6313" s="337">
        <f t="shared" si="295"/>
        <v>19.753742048028876</v>
      </c>
      <c r="M6313" s="337">
        <f t="shared" si="296"/>
        <v>0.4</v>
      </c>
    </row>
    <row r="6314" spans="1:13">
      <c r="A6314" s="334" t="s">
        <v>1294</v>
      </c>
      <c r="B6314" s="334" t="s">
        <v>52</v>
      </c>
      <c r="C6314" s="334" t="s">
        <v>52</v>
      </c>
      <c r="D6314" s="334" t="s">
        <v>1537</v>
      </c>
      <c r="E6314" s="334" t="s">
        <v>1041</v>
      </c>
      <c r="F6314" s="334" t="str">
        <f t="shared" si="297"/>
        <v>Dhaka FR Non-PNP</v>
      </c>
      <c r="G6314" s="338">
        <v>833706</v>
      </c>
      <c r="H6314" s="336">
        <v>137825.48089873322</v>
      </c>
      <c r="I6314" s="336">
        <v>3334.8240000000001</v>
      </c>
      <c r="J6314" s="336"/>
      <c r="K6314" s="336"/>
      <c r="L6314" s="337">
        <f t="shared" si="295"/>
        <v>16.531664747372961</v>
      </c>
      <c r="M6314" s="337">
        <f t="shared" si="296"/>
        <v>0.4</v>
      </c>
    </row>
    <row r="6315" spans="1:13">
      <c r="A6315" s="334" t="s">
        <v>1262</v>
      </c>
      <c r="B6315" s="334" t="s">
        <v>79</v>
      </c>
      <c r="C6315" s="334" t="s">
        <v>52</v>
      </c>
      <c r="D6315" s="334" t="s">
        <v>1537</v>
      </c>
      <c r="E6315" s="334" t="s">
        <v>1041</v>
      </c>
      <c r="F6315" s="334" t="str">
        <f t="shared" si="297"/>
        <v>Dhaka FR Non-PNP</v>
      </c>
      <c r="G6315" s="338">
        <v>1724501</v>
      </c>
      <c r="H6315" s="336">
        <v>313604.9516667694</v>
      </c>
      <c r="I6315" s="336">
        <v>6898.0039999999999</v>
      </c>
      <c r="J6315" s="336"/>
      <c r="K6315" s="336"/>
      <c r="L6315" s="337">
        <f t="shared" si="295"/>
        <v>18.18525774509666</v>
      </c>
      <c r="M6315" s="337">
        <f t="shared" si="296"/>
        <v>0.4</v>
      </c>
    </row>
    <row r="6316" spans="1:13">
      <c r="A6316" s="334" t="s">
        <v>1111</v>
      </c>
      <c r="B6316" s="334" t="s">
        <v>52</v>
      </c>
      <c r="C6316" s="334" t="s">
        <v>52</v>
      </c>
      <c r="D6316" s="334" t="s">
        <v>1537</v>
      </c>
      <c r="E6316" s="334" t="s">
        <v>1041</v>
      </c>
      <c r="F6316" s="334" t="str">
        <f t="shared" si="297"/>
        <v>Dhaka FR Non-PNP</v>
      </c>
      <c r="G6316" s="338">
        <v>1808993</v>
      </c>
      <c r="H6316" s="336">
        <v>312679.84200512443</v>
      </c>
      <c r="I6316" s="336">
        <v>7235.9719999999998</v>
      </c>
      <c r="J6316" s="336"/>
      <c r="K6316" s="336"/>
      <c r="L6316" s="337">
        <f t="shared" si="295"/>
        <v>17.284745822959206</v>
      </c>
      <c r="M6316" s="337">
        <f t="shared" si="296"/>
        <v>0.4</v>
      </c>
    </row>
    <row r="6317" spans="1:13">
      <c r="A6317" s="334" t="s">
        <v>1266</v>
      </c>
      <c r="B6317" s="334" t="s">
        <v>76</v>
      </c>
      <c r="C6317" s="334" t="s">
        <v>195</v>
      </c>
      <c r="D6317" s="334" t="s">
        <v>1537</v>
      </c>
      <c r="E6317" s="334" t="s">
        <v>1041</v>
      </c>
      <c r="F6317" s="334" t="str">
        <f t="shared" si="297"/>
        <v>Chattogram FR Non-PNP</v>
      </c>
      <c r="G6317" s="338">
        <v>3974903</v>
      </c>
      <c r="H6317" s="336">
        <v>772769.80170436401</v>
      </c>
      <c r="I6317" s="336">
        <v>15899.612000000001</v>
      </c>
      <c r="J6317" s="336"/>
      <c r="K6317" s="336"/>
      <c r="L6317" s="337">
        <f t="shared" si="295"/>
        <v>19.441224143189505</v>
      </c>
      <c r="M6317" s="337">
        <f t="shared" si="296"/>
        <v>0.4</v>
      </c>
    </row>
    <row r="6318" spans="1:13">
      <c r="A6318" s="334" t="s">
        <v>1152</v>
      </c>
      <c r="B6318" s="334" t="s">
        <v>52</v>
      </c>
      <c r="C6318" s="334" t="s">
        <v>52</v>
      </c>
      <c r="D6318" s="334" t="s">
        <v>1537</v>
      </c>
      <c r="E6318" s="334" t="s">
        <v>1041</v>
      </c>
      <c r="F6318" s="334" t="str">
        <f t="shared" si="297"/>
        <v>Dhaka FR Non-PNP</v>
      </c>
      <c r="G6318" s="338">
        <v>1849112</v>
      </c>
      <c r="H6318" s="336">
        <v>308051.63970113685</v>
      </c>
      <c r="I6318" s="336">
        <v>7396.4480000000003</v>
      </c>
      <c r="J6318" s="336"/>
      <c r="K6318" s="336"/>
      <c r="L6318" s="337">
        <f t="shared" si="295"/>
        <v>16.659436513371652</v>
      </c>
      <c r="M6318" s="337">
        <f t="shared" si="296"/>
        <v>0.4</v>
      </c>
    </row>
    <row r="6319" spans="1:13">
      <c r="A6319" s="334" t="s">
        <v>1180</v>
      </c>
      <c r="B6319" s="334" t="s">
        <v>52</v>
      </c>
      <c r="C6319" s="334" t="s">
        <v>52</v>
      </c>
      <c r="D6319" s="334" t="s">
        <v>1537</v>
      </c>
      <c r="E6319" s="334" t="s">
        <v>1041</v>
      </c>
      <c r="F6319" s="334" t="str">
        <f t="shared" si="297"/>
        <v>Dhaka FR Non-PNP</v>
      </c>
      <c r="G6319" s="338">
        <v>2794682</v>
      </c>
      <c r="H6319" s="336">
        <v>493979.06247389066</v>
      </c>
      <c r="I6319" s="336">
        <v>11178.728000000001</v>
      </c>
      <c r="J6319" s="336"/>
      <c r="K6319" s="336"/>
      <c r="L6319" s="337">
        <f t="shared" si="295"/>
        <v>17.675680541610483</v>
      </c>
      <c r="M6319" s="337">
        <f t="shared" si="296"/>
        <v>0.4</v>
      </c>
    </row>
    <row r="6320" spans="1:13">
      <c r="A6320" s="334" t="s">
        <v>1101</v>
      </c>
      <c r="B6320" s="334" t="s">
        <v>18</v>
      </c>
      <c r="C6320" s="334" t="s">
        <v>18</v>
      </c>
      <c r="D6320" s="334" t="s">
        <v>1537</v>
      </c>
      <c r="E6320" s="334" t="s">
        <v>1041</v>
      </c>
      <c r="F6320" s="334" t="str">
        <f t="shared" si="297"/>
        <v>Mymensingh FR Non-PNP</v>
      </c>
      <c r="G6320" s="338">
        <v>1340057</v>
      </c>
      <c r="H6320" s="336">
        <v>230147.02326000546</v>
      </c>
      <c r="I6320" s="336">
        <v>5360.2280000000001</v>
      </c>
      <c r="J6320" s="336"/>
      <c r="K6320" s="336"/>
      <c r="L6320" s="337">
        <f t="shared" si="295"/>
        <v>17.174420435847541</v>
      </c>
      <c r="M6320" s="337">
        <f t="shared" si="296"/>
        <v>0.4</v>
      </c>
    </row>
    <row r="6321" spans="1:13">
      <c r="A6321" s="334" t="s">
        <v>1062</v>
      </c>
      <c r="B6321" s="334" t="s">
        <v>195</v>
      </c>
      <c r="C6321" s="334" t="s">
        <v>195</v>
      </c>
      <c r="D6321" s="334" t="s">
        <v>1537</v>
      </c>
      <c r="E6321" s="334" t="s">
        <v>1041</v>
      </c>
      <c r="F6321" s="334" t="str">
        <f t="shared" si="297"/>
        <v>Chattogram FR Non-PNP</v>
      </c>
      <c r="G6321" s="338">
        <v>1711686</v>
      </c>
      <c r="H6321" s="336">
        <v>265787.57330803393</v>
      </c>
      <c r="I6321" s="336">
        <v>6846.7440000000006</v>
      </c>
      <c r="J6321" s="336"/>
      <c r="K6321" s="336"/>
      <c r="L6321" s="337">
        <f t="shared" si="295"/>
        <v>15.527823053295636</v>
      </c>
      <c r="M6321" s="337">
        <f t="shared" si="296"/>
        <v>0.4</v>
      </c>
    </row>
    <row r="6322" spans="1:13">
      <c r="A6322" s="334" t="s">
        <v>1299</v>
      </c>
      <c r="B6322" s="334" t="s">
        <v>1071</v>
      </c>
      <c r="C6322" s="334" t="s">
        <v>159</v>
      </c>
      <c r="D6322" s="334" t="s">
        <v>1537</v>
      </c>
      <c r="E6322" s="334" t="s">
        <v>1041</v>
      </c>
      <c r="F6322" s="334" t="str">
        <f t="shared" si="297"/>
        <v>Khulna FR Non-PNP</v>
      </c>
      <c r="G6322" s="338">
        <v>1244701</v>
      </c>
      <c r="H6322" s="336">
        <v>243585.87093361199</v>
      </c>
      <c r="I6322" s="336">
        <v>4978.8040000000001</v>
      </c>
      <c r="J6322" s="336"/>
      <c r="K6322" s="336"/>
      <c r="L6322" s="337">
        <f t="shared" si="295"/>
        <v>19.569830098442274</v>
      </c>
      <c r="M6322" s="337">
        <f t="shared" si="296"/>
        <v>0.4</v>
      </c>
    </row>
    <row r="6323" spans="1:13">
      <c r="A6323" s="334" t="s">
        <v>1260</v>
      </c>
      <c r="B6323" s="334" t="s">
        <v>52</v>
      </c>
      <c r="C6323" s="334" t="s">
        <v>52</v>
      </c>
      <c r="D6323" s="334" t="s">
        <v>1537</v>
      </c>
      <c r="E6323" s="334" t="s">
        <v>1041</v>
      </c>
      <c r="F6323" s="334" t="str">
        <f t="shared" si="297"/>
        <v>Dhaka FR Non-PNP</v>
      </c>
      <c r="G6323" s="338">
        <v>2183038</v>
      </c>
      <c r="H6323" s="336">
        <v>374256.77278562682</v>
      </c>
      <c r="I6323" s="336">
        <v>8732.152</v>
      </c>
      <c r="J6323" s="336"/>
      <c r="K6323" s="336"/>
      <c r="L6323" s="337">
        <f t="shared" si="295"/>
        <v>17.143850578213794</v>
      </c>
      <c r="M6323" s="337">
        <f t="shared" si="296"/>
        <v>0.4</v>
      </c>
    </row>
    <row r="6324" spans="1:13">
      <c r="A6324" s="334" t="s">
        <v>1267</v>
      </c>
      <c r="B6324" s="334" t="s">
        <v>1150</v>
      </c>
      <c r="C6324" s="334" t="s">
        <v>389</v>
      </c>
      <c r="D6324" s="334" t="s">
        <v>1537</v>
      </c>
      <c r="E6324" s="334" t="s">
        <v>1041</v>
      </c>
      <c r="F6324" s="334" t="str">
        <f t="shared" si="297"/>
        <v>Rangpur FR Non-PNP</v>
      </c>
      <c r="G6324" s="338">
        <v>1806693</v>
      </c>
      <c r="H6324" s="336">
        <v>313212.29328880878</v>
      </c>
      <c r="I6324" s="336">
        <v>7226.7719999999999</v>
      </c>
      <c r="J6324" s="336"/>
      <c r="K6324" s="336"/>
      <c r="L6324" s="337">
        <f t="shared" si="295"/>
        <v>17.33622111165587</v>
      </c>
      <c r="M6324" s="337">
        <f t="shared" si="296"/>
        <v>0.4</v>
      </c>
    </row>
    <row r="6325" spans="1:13">
      <c r="A6325" s="334" t="s">
        <v>1070</v>
      </c>
      <c r="B6325" s="334" t="s">
        <v>1071</v>
      </c>
      <c r="C6325" s="334" t="s">
        <v>159</v>
      </c>
      <c r="D6325" s="334" t="s">
        <v>1537</v>
      </c>
      <c r="E6325" s="334" t="s">
        <v>1041</v>
      </c>
      <c r="F6325" s="334" t="str">
        <f t="shared" si="297"/>
        <v>Khulna FR Non-PNP</v>
      </c>
      <c r="G6325" s="338">
        <v>775028</v>
      </c>
      <c r="H6325" s="336">
        <v>131212.90465241723</v>
      </c>
      <c r="I6325" s="336">
        <v>7.2759576141834259E-12</v>
      </c>
      <c r="J6325" s="336"/>
      <c r="K6325" s="336"/>
      <c r="L6325" s="337">
        <f t="shared" si="295"/>
        <v>16.930085706892815</v>
      </c>
      <c r="M6325" s="337">
        <f t="shared" si="296"/>
        <v>9.387993226287858E-16</v>
      </c>
    </row>
    <row r="6326" spans="1:13">
      <c r="A6326" s="334" t="s">
        <v>1256</v>
      </c>
      <c r="B6326" s="334" t="s">
        <v>52</v>
      </c>
      <c r="C6326" s="334" t="s">
        <v>52</v>
      </c>
      <c r="D6326" s="334" t="s">
        <v>1537</v>
      </c>
      <c r="E6326" s="334" t="s">
        <v>1041</v>
      </c>
      <c r="F6326" s="334" t="str">
        <f t="shared" si="297"/>
        <v>Dhaka FR Non-PNP</v>
      </c>
      <c r="G6326" s="338">
        <v>1272226</v>
      </c>
      <c r="H6326" s="336">
        <v>222605.98212506855</v>
      </c>
      <c r="I6326" s="336">
        <v>5088.9040000000005</v>
      </c>
      <c r="J6326" s="336"/>
      <c r="K6326" s="336"/>
      <c r="L6326" s="337">
        <f t="shared" si="295"/>
        <v>17.497361484914517</v>
      </c>
      <c r="M6326" s="337">
        <f t="shared" si="296"/>
        <v>0.4</v>
      </c>
    </row>
    <row r="6327" spans="1:13">
      <c r="A6327" s="334" t="s">
        <v>1259</v>
      </c>
      <c r="B6327" s="334" t="s">
        <v>195</v>
      </c>
      <c r="C6327" s="334" t="s">
        <v>195</v>
      </c>
      <c r="D6327" s="334" t="s">
        <v>1537</v>
      </c>
      <c r="E6327" s="334" t="s">
        <v>1041</v>
      </c>
      <c r="F6327" s="334" t="str">
        <f t="shared" si="297"/>
        <v>Chattogram FR Non-PNP</v>
      </c>
      <c r="G6327" s="338">
        <v>1385430</v>
      </c>
      <c r="H6327" s="336">
        <v>244284.91667093543</v>
      </c>
      <c r="I6327" s="336">
        <v>5541.72</v>
      </c>
      <c r="J6327" s="336"/>
      <c r="K6327" s="336"/>
      <c r="L6327" s="337">
        <f t="shared" si="295"/>
        <v>17.632425793503494</v>
      </c>
      <c r="M6327" s="337">
        <f t="shared" si="296"/>
        <v>0.4</v>
      </c>
    </row>
    <row r="6328" spans="1:13">
      <c r="A6328" s="334" t="s">
        <v>1281</v>
      </c>
      <c r="B6328" s="334" t="s">
        <v>323</v>
      </c>
      <c r="C6328" s="334" t="s">
        <v>389</v>
      </c>
      <c r="D6328" s="334" t="s">
        <v>1537</v>
      </c>
      <c r="E6328" s="334" t="s">
        <v>1041</v>
      </c>
      <c r="F6328" s="334" t="str">
        <f t="shared" si="297"/>
        <v>Rangpur FR Non-PNP</v>
      </c>
      <c r="G6328" s="338">
        <v>1389700</v>
      </c>
      <c r="H6328" s="336">
        <v>245430.93100329846</v>
      </c>
      <c r="I6328" s="336">
        <v>5558.8</v>
      </c>
      <c r="J6328" s="336"/>
      <c r="K6328" s="336"/>
      <c r="L6328" s="337">
        <f t="shared" si="295"/>
        <v>17.660713175742856</v>
      </c>
      <c r="M6328" s="337">
        <f t="shared" si="296"/>
        <v>0.4</v>
      </c>
    </row>
    <row r="6329" spans="1:13">
      <c r="A6329" s="334" t="s">
        <v>1121</v>
      </c>
      <c r="B6329" s="334" t="s">
        <v>52</v>
      </c>
      <c r="C6329" s="334" t="s">
        <v>52</v>
      </c>
      <c r="D6329" s="334" t="s">
        <v>1537</v>
      </c>
      <c r="E6329" s="334" t="s">
        <v>1041</v>
      </c>
      <c r="F6329" s="334" t="str">
        <f t="shared" si="297"/>
        <v>Dhaka FR Non-PNP</v>
      </c>
      <c r="G6329" s="338">
        <v>1538947</v>
      </c>
      <c r="H6329" s="336">
        <v>252515.03242068927</v>
      </c>
      <c r="I6329" s="336">
        <v>6155.7880000000005</v>
      </c>
      <c r="J6329" s="336"/>
      <c r="K6329" s="336"/>
      <c r="L6329" s="337">
        <f t="shared" si="295"/>
        <v>16.408299468447535</v>
      </c>
      <c r="M6329" s="337">
        <f t="shared" si="296"/>
        <v>0.4</v>
      </c>
    </row>
    <row r="6330" spans="1:13">
      <c r="A6330" s="334" t="s">
        <v>1135</v>
      </c>
      <c r="B6330" s="334" t="s">
        <v>79</v>
      </c>
      <c r="C6330" s="334" t="s">
        <v>52</v>
      </c>
      <c r="D6330" s="334" t="s">
        <v>1537</v>
      </c>
      <c r="E6330" s="334" t="s">
        <v>1041</v>
      </c>
      <c r="F6330" s="334" t="str">
        <f t="shared" si="297"/>
        <v>Dhaka FR Non-PNP</v>
      </c>
      <c r="G6330" s="338">
        <v>2188216</v>
      </c>
      <c r="H6330" s="336">
        <v>359032.27012111241</v>
      </c>
      <c r="I6330" s="336">
        <v>8752.8639999999996</v>
      </c>
      <c r="J6330" s="336"/>
      <c r="K6330" s="336"/>
      <c r="L6330" s="337">
        <f t="shared" si="295"/>
        <v>16.407533356904093</v>
      </c>
      <c r="M6330" s="337">
        <f t="shared" si="296"/>
        <v>0.4</v>
      </c>
    </row>
    <row r="6331" spans="1:13">
      <c r="A6331" s="334" t="s">
        <v>1210</v>
      </c>
      <c r="B6331" s="334" t="s">
        <v>512</v>
      </c>
      <c r="C6331" s="334" t="s">
        <v>159</v>
      </c>
      <c r="D6331" s="334" t="s">
        <v>1537</v>
      </c>
      <c r="E6331" s="334" t="s">
        <v>1041</v>
      </c>
      <c r="F6331" s="334" t="str">
        <f t="shared" si="297"/>
        <v>Khulna FR Non-PNP</v>
      </c>
      <c r="G6331" s="338">
        <v>1466999</v>
      </c>
      <c r="H6331" s="336">
        <v>251168.74313189456</v>
      </c>
      <c r="I6331" s="336">
        <v>0</v>
      </c>
      <c r="J6331" s="336"/>
      <c r="K6331" s="336"/>
      <c r="L6331" s="337">
        <f t="shared" si="295"/>
        <v>17.121262054840837</v>
      </c>
      <c r="M6331" s="337">
        <f t="shared" si="296"/>
        <v>0</v>
      </c>
    </row>
    <row r="6332" spans="1:13">
      <c r="A6332" s="334" t="s">
        <v>1167</v>
      </c>
      <c r="B6332" s="334" t="s">
        <v>150</v>
      </c>
      <c r="C6332" s="334" t="s">
        <v>107</v>
      </c>
      <c r="D6332" s="334" t="s">
        <v>1537</v>
      </c>
      <c r="E6332" s="334" t="s">
        <v>1041</v>
      </c>
      <c r="F6332" s="334" t="str">
        <f t="shared" si="297"/>
        <v>Rajshahi FR Non-PNP</v>
      </c>
      <c r="G6332" s="338">
        <v>1118044</v>
      </c>
      <c r="H6332" s="336">
        <v>178942.05691835837</v>
      </c>
      <c r="I6332" s="336">
        <v>4472.1760000000004</v>
      </c>
      <c r="J6332" s="336"/>
      <c r="K6332" s="336"/>
      <c r="L6332" s="337">
        <f t="shared" si="295"/>
        <v>16.004920818711817</v>
      </c>
      <c r="M6332" s="337">
        <f t="shared" si="296"/>
        <v>0.4</v>
      </c>
    </row>
    <row r="6333" spans="1:13">
      <c r="A6333" s="334" t="s">
        <v>1082</v>
      </c>
      <c r="B6333" s="334" t="s">
        <v>226</v>
      </c>
      <c r="C6333" s="334" t="s">
        <v>107</v>
      </c>
      <c r="D6333" s="334" t="s">
        <v>1537</v>
      </c>
      <c r="E6333" s="334" t="s">
        <v>1041</v>
      </c>
      <c r="F6333" s="334" t="str">
        <f t="shared" si="297"/>
        <v>Rajshahi FR Non-PNP</v>
      </c>
      <c r="G6333" s="338">
        <v>890446</v>
      </c>
      <c r="H6333" s="336">
        <v>159375.19815885642</v>
      </c>
      <c r="I6333" s="336">
        <v>3561.7840000000001</v>
      </c>
      <c r="J6333" s="336"/>
      <c r="K6333" s="336"/>
      <c r="L6333" s="337">
        <f t="shared" si="295"/>
        <v>17.898356347140247</v>
      </c>
      <c r="M6333" s="337">
        <f t="shared" si="296"/>
        <v>0.4</v>
      </c>
    </row>
    <row r="6334" spans="1:13">
      <c r="A6334" s="334" t="s">
        <v>1203</v>
      </c>
      <c r="B6334" s="334" t="s">
        <v>79</v>
      </c>
      <c r="C6334" s="334" t="s">
        <v>52</v>
      </c>
      <c r="D6334" s="334" t="s">
        <v>1537</v>
      </c>
      <c r="E6334" s="334" t="s">
        <v>1041</v>
      </c>
      <c r="F6334" s="334" t="str">
        <f t="shared" si="297"/>
        <v>Dhaka FR Non-PNP</v>
      </c>
      <c r="G6334" s="338">
        <v>1548389</v>
      </c>
      <c r="H6334" s="336">
        <v>259666.81650490154</v>
      </c>
      <c r="I6334" s="336">
        <v>2.1827872842550278E-11</v>
      </c>
      <c r="J6334" s="336"/>
      <c r="K6334" s="336"/>
      <c r="L6334" s="337">
        <f t="shared" si="295"/>
        <v>16.770127952659283</v>
      </c>
      <c r="M6334" s="337">
        <f t="shared" si="296"/>
        <v>1.4097150549732835E-15</v>
      </c>
    </row>
    <row r="6335" spans="1:13">
      <c r="A6335" s="334" t="s">
        <v>1244</v>
      </c>
      <c r="B6335" s="334" t="s">
        <v>1163</v>
      </c>
      <c r="C6335" s="334" t="s">
        <v>159</v>
      </c>
      <c r="D6335" s="334" t="s">
        <v>1537</v>
      </c>
      <c r="E6335" s="334" t="s">
        <v>1041</v>
      </c>
      <c r="F6335" s="334" t="str">
        <f t="shared" si="297"/>
        <v>Khulna FR Non-PNP</v>
      </c>
      <c r="G6335" s="338">
        <v>1173791</v>
      </c>
      <c r="H6335" s="336">
        <v>180057.58046928153</v>
      </c>
      <c r="I6335" s="336">
        <v>0</v>
      </c>
      <c r="J6335" s="336"/>
      <c r="K6335" s="336"/>
      <c r="L6335" s="337">
        <f t="shared" si="295"/>
        <v>15.339833110773684</v>
      </c>
      <c r="M6335" s="337">
        <f t="shared" si="296"/>
        <v>0</v>
      </c>
    </row>
    <row r="6336" spans="1:13">
      <c r="A6336" s="334" t="s">
        <v>1173</v>
      </c>
      <c r="B6336" s="334" t="s">
        <v>79</v>
      </c>
      <c r="C6336" s="334" t="s">
        <v>52</v>
      </c>
      <c r="D6336" s="334" t="s">
        <v>1537</v>
      </c>
      <c r="E6336" s="334" t="s">
        <v>1041</v>
      </c>
      <c r="F6336" s="334" t="str">
        <f t="shared" si="297"/>
        <v>Dhaka FR Non-PNP</v>
      </c>
      <c r="G6336" s="338">
        <v>1581607</v>
      </c>
      <c r="H6336" s="336">
        <v>250855.19035888975</v>
      </c>
      <c r="I6336" s="336">
        <v>6326.4279999999999</v>
      </c>
      <c r="J6336" s="336"/>
      <c r="K6336" s="336"/>
      <c r="L6336" s="337">
        <f t="shared" si="295"/>
        <v>15.86077896461572</v>
      </c>
      <c r="M6336" s="337">
        <f t="shared" si="296"/>
        <v>0.4</v>
      </c>
    </row>
    <row r="6337" spans="1:13">
      <c r="A6337" s="334" t="s">
        <v>1204</v>
      </c>
      <c r="B6337" s="334" t="s">
        <v>542</v>
      </c>
      <c r="C6337" s="334" t="s">
        <v>52</v>
      </c>
      <c r="D6337" s="334" t="s">
        <v>1537</v>
      </c>
      <c r="E6337" s="334" t="s">
        <v>1041</v>
      </c>
      <c r="F6337" s="334" t="str">
        <f t="shared" si="297"/>
        <v>Dhaka FR Non-PNP</v>
      </c>
      <c r="G6337" s="338">
        <v>937116</v>
      </c>
      <c r="H6337" s="336">
        <v>155425.32144009881</v>
      </c>
      <c r="I6337" s="336">
        <v>3748.4639999999999</v>
      </c>
      <c r="J6337" s="336"/>
      <c r="K6337" s="336"/>
      <c r="L6337" s="337">
        <f t="shared" si="295"/>
        <v>16.585494372105352</v>
      </c>
      <c r="M6337" s="337">
        <f t="shared" si="296"/>
        <v>0.4</v>
      </c>
    </row>
    <row r="6338" spans="1:13">
      <c r="A6338" s="334" t="s">
        <v>1054</v>
      </c>
      <c r="B6338" s="334" t="s">
        <v>487</v>
      </c>
      <c r="C6338" s="334" t="s">
        <v>52</v>
      </c>
      <c r="D6338" s="334" t="s">
        <v>1537</v>
      </c>
      <c r="E6338" s="334" t="s">
        <v>1041</v>
      </c>
      <c r="F6338" s="334" t="str">
        <f t="shared" si="297"/>
        <v>Dhaka FR Non-PNP</v>
      </c>
      <c r="G6338" s="338">
        <v>1255715</v>
      </c>
      <c r="H6338" s="336">
        <v>200565.7664012149</v>
      </c>
      <c r="I6338" s="336">
        <v>5022.8599999999997</v>
      </c>
      <c r="J6338" s="336"/>
      <c r="K6338" s="336"/>
      <c r="L6338" s="337">
        <f t="shared" si="295"/>
        <v>15.972236247971466</v>
      </c>
      <c r="M6338" s="337">
        <f t="shared" si="296"/>
        <v>0.4</v>
      </c>
    </row>
    <row r="6339" spans="1:13">
      <c r="A6339" s="334" t="s">
        <v>1175</v>
      </c>
      <c r="B6339" s="334" t="s">
        <v>79</v>
      </c>
      <c r="C6339" s="334" t="s">
        <v>52</v>
      </c>
      <c r="D6339" s="334" t="s">
        <v>1537</v>
      </c>
      <c r="E6339" s="334" t="s">
        <v>1041</v>
      </c>
      <c r="F6339" s="334" t="str">
        <f t="shared" si="297"/>
        <v>Dhaka FR Non-PNP</v>
      </c>
      <c r="G6339" s="338">
        <v>2108519</v>
      </c>
      <c r="H6339" s="336">
        <v>349790.81917787099</v>
      </c>
      <c r="I6339" s="336">
        <v>8434.0760000000009</v>
      </c>
      <c r="J6339" s="336"/>
      <c r="K6339" s="336"/>
      <c r="L6339" s="337">
        <f t="shared" ref="L6339:L6402" si="298">(H6339/G6339)*100</f>
        <v>16.589407976777586</v>
      </c>
      <c r="M6339" s="337">
        <f t="shared" ref="M6339:M6402" si="299">(I6339/G6339)*100</f>
        <v>0.4</v>
      </c>
    </row>
    <row r="6340" spans="1:13">
      <c r="A6340" s="334" t="s">
        <v>1223</v>
      </c>
      <c r="B6340" s="334" t="s">
        <v>79</v>
      </c>
      <c r="C6340" s="334" t="s">
        <v>52</v>
      </c>
      <c r="D6340" s="334" t="s">
        <v>1537</v>
      </c>
      <c r="E6340" s="334" t="s">
        <v>1041</v>
      </c>
      <c r="F6340" s="334" t="str">
        <f t="shared" ref="F6340:F6403" si="300">CONCATENATE(C6340," ",E6340," ",D6340)</f>
        <v>Dhaka FR Non-PNP</v>
      </c>
      <c r="G6340" s="338">
        <v>1636812</v>
      </c>
      <c r="H6340" s="336">
        <v>269741.57237546961</v>
      </c>
      <c r="I6340" s="336">
        <v>6547.2480000000005</v>
      </c>
      <c r="J6340" s="336"/>
      <c r="K6340" s="336"/>
      <c r="L6340" s="337">
        <f t="shared" si="298"/>
        <v>16.479691765179481</v>
      </c>
      <c r="M6340" s="337">
        <f t="shared" si="299"/>
        <v>0.4</v>
      </c>
    </row>
    <row r="6341" spans="1:13">
      <c r="A6341" s="334" t="s">
        <v>1234</v>
      </c>
      <c r="B6341" s="334" t="s">
        <v>908</v>
      </c>
      <c r="C6341" s="334" t="s">
        <v>131</v>
      </c>
      <c r="D6341" s="334" t="s">
        <v>1537</v>
      </c>
      <c r="E6341" s="334" t="s">
        <v>1041</v>
      </c>
      <c r="F6341" s="334" t="str">
        <f t="shared" si="300"/>
        <v>Sylhet FR Non-PNP</v>
      </c>
      <c r="G6341" s="338">
        <v>1461779</v>
      </c>
      <c r="H6341" s="336">
        <v>243938.1550730615</v>
      </c>
      <c r="I6341" s="336">
        <v>5847.116</v>
      </c>
      <c r="J6341" s="336"/>
      <c r="K6341" s="336"/>
      <c r="L6341" s="337">
        <f t="shared" si="298"/>
        <v>16.687758893311607</v>
      </c>
      <c r="M6341" s="337">
        <f t="shared" si="299"/>
        <v>0.4</v>
      </c>
    </row>
    <row r="6342" spans="1:13">
      <c r="A6342" s="334" t="s">
        <v>1066</v>
      </c>
      <c r="B6342" s="334" t="s">
        <v>18</v>
      </c>
      <c r="C6342" s="334" t="s">
        <v>18</v>
      </c>
      <c r="D6342" s="334" t="s">
        <v>1537</v>
      </c>
      <c r="E6342" s="334" t="s">
        <v>1041</v>
      </c>
      <c r="F6342" s="334" t="str">
        <f t="shared" si="300"/>
        <v>Mymensingh FR Non-PNP</v>
      </c>
      <c r="G6342" s="338">
        <v>836407</v>
      </c>
      <c r="H6342" s="336">
        <v>128089.3440283079</v>
      </c>
      <c r="I6342" s="336">
        <v>3345.6280000000002</v>
      </c>
      <c r="J6342" s="336"/>
      <c r="K6342" s="336"/>
      <c r="L6342" s="337">
        <f t="shared" si="298"/>
        <v>15.314236254396233</v>
      </c>
      <c r="M6342" s="337">
        <f t="shared" si="299"/>
        <v>0.4</v>
      </c>
    </row>
    <row r="6343" spans="1:13">
      <c r="A6343" s="334" t="s">
        <v>1075</v>
      </c>
      <c r="B6343" s="334" t="s">
        <v>103</v>
      </c>
      <c r="C6343" s="334" t="s">
        <v>52</v>
      </c>
      <c r="D6343" s="334" t="s">
        <v>1537</v>
      </c>
      <c r="E6343" s="334" t="s">
        <v>1041</v>
      </c>
      <c r="F6343" s="334" t="str">
        <f t="shared" si="300"/>
        <v>Dhaka FR Non-PNP</v>
      </c>
      <c r="G6343" s="338">
        <v>1063479</v>
      </c>
      <c r="H6343" s="336">
        <v>182165.06620002937</v>
      </c>
      <c r="I6343" s="336">
        <v>4253.9160000000002</v>
      </c>
      <c r="J6343" s="336"/>
      <c r="K6343" s="336"/>
      <c r="L6343" s="337">
        <f t="shared" si="298"/>
        <v>17.129164393469864</v>
      </c>
      <c r="M6343" s="337">
        <f t="shared" si="299"/>
        <v>0.4</v>
      </c>
    </row>
    <row r="6344" spans="1:13">
      <c r="A6344" s="334" t="s">
        <v>1085</v>
      </c>
      <c r="B6344" s="334" t="s">
        <v>908</v>
      </c>
      <c r="C6344" s="334" t="s">
        <v>131</v>
      </c>
      <c r="D6344" s="334" t="s">
        <v>1537</v>
      </c>
      <c r="E6344" s="334" t="s">
        <v>1041</v>
      </c>
      <c r="F6344" s="334" t="str">
        <f t="shared" si="300"/>
        <v>Sylhet FR Non-PNP</v>
      </c>
      <c r="G6344" s="338">
        <v>1418029</v>
      </c>
      <c r="H6344" s="336">
        <v>202141.67406234439</v>
      </c>
      <c r="I6344" s="336">
        <v>5672.116</v>
      </c>
      <c r="J6344" s="336"/>
      <c r="K6344" s="336"/>
      <c r="L6344" s="337">
        <f t="shared" si="298"/>
        <v>14.255115661410619</v>
      </c>
      <c r="M6344" s="337">
        <f t="shared" si="299"/>
        <v>0.4</v>
      </c>
    </row>
    <row r="6345" spans="1:13">
      <c r="A6345" s="334" t="s">
        <v>1076</v>
      </c>
      <c r="B6345" s="334" t="s">
        <v>52</v>
      </c>
      <c r="C6345" s="334" t="s">
        <v>52</v>
      </c>
      <c r="D6345" s="334" t="s">
        <v>1537</v>
      </c>
      <c r="E6345" s="334" t="s">
        <v>1041</v>
      </c>
      <c r="F6345" s="334" t="str">
        <f t="shared" si="300"/>
        <v>Dhaka FR Non-PNP</v>
      </c>
      <c r="G6345" s="338">
        <v>1796816</v>
      </c>
      <c r="H6345" s="336">
        <v>284097.10343723069</v>
      </c>
      <c r="I6345" s="336">
        <v>0</v>
      </c>
      <c r="J6345" s="336"/>
      <c r="K6345" s="336"/>
      <c r="L6345" s="337">
        <f t="shared" si="298"/>
        <v>15.81114056404388</v>
      </c>
      <c r="M6345" s="337">
        <f t="shared" si="299"/>
        <v>0</v>
      </c>
    </row>
    <row r="6346" spans="1:13">
      <c r="A6346" s="334" t="s">
        <v>1253</v>
      </c>
      <c r="B6346" s="334" t="s">
        <v>52</v>
      </c>
      <c r="C6346" s="334" t="s">
        <v>52</v>
      </c>
      <c r="D6346" s="334" t="s">
        <v>1537</v>
      </c>
      <c r="E6346" s="334" t="s">
        <v>1041</v>
      </c>
      <c r="F6346" s="334" t="str">
        <f t="shared" si="300"/>
        <v>Dhaka FR Non-PNP</v>
      </c>
      <c r="G6346" s="338">
        <v>2137836</v>
      </c>
      <c r="H6346" s="336">
        <v>384677.69337758847</v>
      </c>
      <c r="I6346" s="336">
        <v>8551.344000000001</v>
      </c>
      <c r="J6346" s="336"/>
      <c r="K6346" s="336"/>
      <c r="L6346" s="337">
        <f t="shared" si="298"/>
        <v>17.993788736722017</v>
      </c>
      <c r="M6346" s="337">
        <f t="shared" si="299"/>
        <v>0.4</v>
      </c>
    </row>
    <row r="6347" spans="1:13">
      <c r="A6347" s="334" t="s">
        <v>1199</v>
      </c>
      <c r="B6347" s="334" t="s">
        <v>52</v>
      </c>
      <c r="C6347" s="334" t="s">
        <v>52</v>
      </c>
      <c r="D6347" s="334" t="s">
        <v>1537</v>
      </c>
      <c r="E6347" s="334" t="s">
        <v>1041</v>
      </c>
      <c r="F6347" s="334" t="str">
        <f t="shared" si="300"/>
        <v>Dhaka FR Non-PNP</v>
      </c>
      <c r="G6347" s="338">
        <v>2032077</v>
      </c>
      <c r="H6347" s="336">
        <v>339912.10279132979</v>
      </c>
      <c r="I6347" s="336">
        <v>1.4551915228366852E-11</v>
      </c>
      <c r="J6347" s="336"/>
      <c r="K6347" s="336"/>
      <c r="L6347" s="337">
        <f t="shared" si="298"/>
        <v>16.727323954325048</v>
      </c>
      <c r="M6347" s="337">
        <f t="shared" si="299"/>
        <v>7.1611042437697258E-16</v>
      </c>
    </row>
    <row r="6348" spans="1:13">
      <c r="A6348" s="334" t="s">
        <v>1212</v>
      </c>
      <c r="B6348" s="334" t="s">
        <v>325</v>
      </c>
      <c r="C6348" s="334" t="s">
        <v>389</v>
      </c>
      <c r="D6348" s="334" t="s">
        <v>1537</v>
      </c>
      <c r="E6348" s="334" t="s">
        <v>1041</v>
      </c>
      <c r="F6348" s="334" t="str">
        <f t="shared" si="300"/>
        <v>Rangpur FR Non-PNP</v>
      </c>
      <c r="G6348" s="338">
        <v>919981</v>
      </c>
      <c r="H6348" s="336">
        <v>170955.82326660969</v>
      </c>
      <c r="I6348" s="336">
        <v>3.637978807091713E-12</v>
      </c>
      <c r="J6348" s="336"/>
      <c r="K6348" s="336"/>
      <c r="L6348" s="337">
        <f t="shared" si="298"/>
        <v>18.582538472708642</v>
      </c>
      <c r="M6348" s="337">
        <f t="shared" si="299"/>
        <v>3.9544064574069602E-16</v>
      </c>
    </row>
    <row r="6349" spans="1:13">
      <c r="A6349" s="334" t="s">
        <v>1103</v>
      </c>
      <c r="B6349" s="334" t="s">
        <v>52</v>
      </c>
      <c r="C6349" s="334" t="s">
        <v>52</v>
      </c>
      <c r="D6349" s="334" t="s">
        <v>1537</v>
      </c>
      <c r="E6349" s="334" t="s">
        <v>1041</v>
      </c>
      <c r="F6349" s="334" t="str">
        <f t="shared" si="300"/>
        <v>Dhaka FR Non-PNP</v>
      </c>
      <c r="G6349" s="338">
        <v>1520654</v>
      </c>
      <c r="H6349" s="336">
        <v>250796.68533416596</v>
      </c>
      <c r="I6349" s="336">
        <v>6082.616</v>
      </c>
      <c r="J6349" s="336"/>
      <c r="K6349" s="336"/>
      <c r="L6349" s="337">
        <f t="shared" si="298"/>
        <v>16.492685734832904</v>
      </c>
      <c r="M6349" s="337">
        <f t="shared" si="299"/>
        <v>0.4</v>
      </c>
    </row>
    <row r="6350" spans="1:13">
      <c r="A6350" s="334" t="s">
        <v>1141</v>
      </c>
      <c r="B6350" s="334" t="s">
        <v>52</v>
      </c>
      <c r="C6350" s="334" t="s">
        <v>52</v>
      </c>
      <c r="D6350" s="334" t="s">
        <v>1537</v>
      </c>
      <c r="E6350" s="334" t="s">
        <v>1041</v>
      </c>
      <c r="F6350" s="334" t="str">
        <f t="shared" si="300"/>
        <v>Dhaka FR Non-PNP</v>
      </c>
      <c r="G6350" s="338">
        <v>1495115</v>
      </c>
      <c r="H6350" s="336">
        <v>260953.30088217391</v>
      </c>
      <c r="I6350" s="336">
        <v>5980.46</v>
      </c>
      <c r="J6350" s="336"/>
      <c r="K6350" s="336"/>
      <c r="L6350" s="337">
        <f t="shared" si="298"/>
        <v>17.45372769868364</v>
      </c>
      <c r="M6350" s="337">
        <f t="shared" si="299"/>
        <v>0.4</v>
      </c>
    </row>
    <row r="6351" spans="1:13">
      <c r="A6351" s="334" t="s">
        <v>1091</v>
      </c>
      <c r="B6351" s="334" t="s">
        <v>195</v>
      </c>
      <c r="C6351" s="334" t="s">
        <v>195</v>
      </c>
      <c r="D6351" s="334" t="s">
        <v>1537</v>
      </c>
      <c r="E6351" s="334" t="s">
        <v>1041</v>
      </c>
      <c r="F6351" s="334" t="str">
        <f t="shared" si="300"/>
        <v>Chattogram FR Non-PNP</v>
      </c>
      <c r="G6351" s="338">
        <v>1639407</v>
      </c>
      <c r="H6351" s="336">
        <v>233398.67758548018</v>
      </c>
      <c r="I6351" s="336">
        <v>6557.6279999999997</v>
      </c>
      <c r="J6351" s="336"/>
      <c r="K6351" s="336"/>
      <c r="L6351" s="337">
        <f t="shared" si="298"/>
        <v>14.236774491354506</v>
      </c>
      <c r="M6351" s="337">
        <f t="shared" si="299"/>
        <v>0.4</v>
      </c>
    </row>
    <row r="6352" spans="1:13">
      <c r="A6352" s="334" t="s">
        <v>1216</v>
      </c>
      <c r="B6352" s="334" t="s">
        <v>1139</v>
      </c>
      <c r="C6352" s="334" t="s">
        <v>189</v>
      </c>
      <c r="D6352" s="334" t="s">
        <v>1537</v>
      </c>
      <c r="E6352" s="334" t="s">
        <v>1041</v>
      </c>
      <c r="F6352" s="334" t="str">
        <f t="shared" si="300"/>
        <v>Barishal FR Non-PNP</v>
      </c>
      <c r="G6352" s="338">
        <v>1661768</v>
      </c>
      <c r="H6352" s="336">
        <v>284936.14309641311</v>
      </c>
      <c r="I6352" s="336">
        <v>6647.0720000000001</v>
      </c>
      <c r="J6352" s="336"/>
      <c r="K6352" s="336"/>
      <c r="L6352" s="337">
        <f t="shared" si="298"/>
        <v>17.14656577190156</v>
      </c>
      <c r="M6352" s="337">
        <f t="shared" si="299"/>
        <v>0.4</v>
      </c>
    </row>
    <row r="6353" spans="1:13">
      <c r="A6353" s="334" t="s">
        <v>1194</v>
      </c>
      <c r="B6353" s="334" t="s">
        <v>1139</v>
      </c>
      <c r="C6353" s="334" t="s">
        <v>189</v>
      </c>
      <c r="D6353" s="334" t="s">
        <v>1537</v>
      </c>
      <c r="E6353" s="334" t="s">
        <v>1041</v>
      </c>
      <c r="F6353" s="334" t="str">
        <f t="shared" si="300"/>
        <v>Barishal FR Non-PNP</v>
      </c>
      <c r="G6353" s="338">
        <v>959490</v>
      </c>
      <c r="H6353" s="336">
        <v>152759.12574665746</v>
      </c>
      <c r="I6353" s="336">
        <v>3837.96</v>
      </c>
      <c r="J6353" s="336"/>
      <c r="K6353" s="336"/>
      <c r="L6353" s="337">
        <f t="shared" si="298"/>
        <v>15.920866892480115</v>
      </c>
      <c r="M6353" s="337">
        <f t="shared" si="299"/>
        <v>0.4</v>
      </c>
    </row>
    <row r="6354" spans="1:13">
      <c r="A6354" s="334" t="s">
        <v>1192</v>
      </c>
      <c r="B6354" s="334" t="s">
        <v>1163</v>
      </c>
      <c r="C6354" s="334" t="s">
        <v>159</v>
      </c>
      <c r="D6354" s="334" t="s">
        <v>1537</v>
      </c>
      <c r="E6354" s="334" t="s">
        <v>1041</v>
      </c>
      <c r="F6354" s="334" t="str">
        <f t="shared" si="300"/>
        <v>Khulna FR Non-PNP</v>
      </c>
      <c r="G6354" s="338">
        <v>597507</v>
      </c>
      <c r="H6354" s="336">
        <v>107089.44307402364</v>
      </c>
      <c r="I6354" s="336">
        <v>2390.0280000000002</v>
      </c>
      <c r="J6354" s="336"/>
      <c r="K6354" s="336"/>
      <c r="L6354" s="337">
        <f t="shared" si="298"/>
        <v>17.922709369768665</v>
      </c>
      <c r="M6354" s="337">
        <f t="shared" si="299"/>
        <v>0.4</v>
      </c>
    </row>
    <row r="6355" spans="1:13">
      <c r="A6355" s="334" t="s">
        <v>1074</v>
      </c>
      <c r="B6355" s="334" t="s">
        <v>189</v>
      </c>
      <c r="C6355" s="334" t="s">
        <v>189</v>
      </c>
      <c r="D6355" s="334" t="s">
        <v>1537</v>
      </c>
      <c r="E6355" s="334" t="s">
        <v>1041</v>
      </c>
      <c r="F6355" s="334" t="str">
        <f t="shared" si="300"/>
        <v>Barishal FR Non-PNP</v>
      </c>
      <c r="G6355" s="338">
        <v>1272867</v>
      </c>
      <c r="H6355" s="336">
        <v>218379.14446549592</v>
      </c>
      <c r="I6355" s="336">
        <v>5091.4679999999998</v>
      </c>
      <c r="J6355" s="336"/>
      <c r="K6355" s="336"/>
      <c r="L6355" s="337">
        <f t="shared" si="298"/>
        <v>17.156477814688881</v>
      </c>
      <c r="M6355" s="337">
        <f t="shared" si="299"/>
        <v>0.4</v>
      </c>
    </row>
    <row r="6356" spans="1:13">
      <c r="A6356" s="334" t="s">
        <v>1134</v>
      </c>
      <c r="B6356" s="334" t="s">
        <v>170</v>
      </c>
      <c r="C6356" s="334" t="s">
        <v>195</v>
      </c>
      <c r="D6356" s="334" t="s">
        <v>1537</v>
      </c>
      <c r="E6356" s="334" t="s">
        <v>1041</v>
      </c>
      <c r="F6356" s="334" t="str">
        <f t="shared" si="300"/>
        <v>Chattogram FR Non-PNP</v>
      </c>
      <c r="G6356" s="338">
        <v>2572907</v>
      </c>
      <c r="H6356" s="336">
        <v>440249.52023256692</v>
      </c>
      <c r="I6356" s="336">
        <v>10291.628000000001</v>
      </c>
      <c r="J6356" s="336"/>
      <c r="K6356" s="336"/>
      <c r="L6356" s="337">
        <f t="shared" si="298"/>
        <v>17.110976814652336</v>
      </c>
      <c r="M6356" s="337">
        <f t="shared" si="299"/>
        <v>0.4</v>
      </c>
    </row>
    <row r="6357" spans="1:13">
      <c r="A6357" s="334" t="s">
        <v>1174</v>
      </c>
      <c r="B6357" s="334" t="s">
        <v>52</v>
      </c>
      <c r="C6357" s="334" t="s">
        <v>52</v>
      </c>
      <c r="D6357" s="334" t="s">
        <v>1537</v>
      </c>
      <c r="E6357" s="334" t="s">
        <v>1041</v>
      </c>
      <c r="F6357" s="334" t="str">
        <f t="shared" si="300"/>
        <v>Dhaka FR Non-PNP</v>
      </c>
      <c r="G6357" s="338">
        <v>2022506</v>
      </c>
      <c r="H6357" s="336">
        <v>360642.37985618471</v>
      </c>
      <c r="I6357" s="336">
        <v>8090.0240000000003</v>
      </c>
      <c r="J6357" s="336"/>
      <c r="K6357" s="336"/>
      <c r="L6357" s="337">
        <f t="shared" si="298"/>
        <v>17.831461555920463</v>
      </c>
      <c r="M6357" s="337">
        <f t="shared" si="299"/>
        <v>0.4</v>
      </c>
    </row>
    <row r="6358" spans="1:13">
      <c r="A6358" s="334" t="s">
        <v>1237</v>
      </c>
      <c r="B6358" s="334" t="s">
        <v>1150</v>
      </c>
      <c r="C6358" s="334" t="s">
        <v>389</v>
      </c>
      <c r="D6358" s="334" t="s">
        <v>1537</v>
      </c>
      <c r="E6358" s="334" t="s">
        <v>1041</v>
      </c>
      <c r="F6358" s="334" t="str">
        <f t="shared" si="300"/>
        <v>Rangpur FR Non-PNP</v>
      </c>
      <c r="G6358" s="338">
        <v>1202080</v>
      </c>
      <c r="H6358" s="336">
        <v>192650.6123560828</v>
      </c>
      <c r="I6358" s="336">
        <v>4808.32</v>
      </c>
      <c r="J6358" s="336"/>
      <c r="K6358" s="336"/>
      <c r="L6358" s="337">
        <f t="shared" si="298"/>
        <v>16.026438536210801</v>
      </c>
      <c r="M6358" s="337">
        <f t="shared" si="299"/>
        <v>0.4</v>
      </c>
    </row>
    <row r="6359" spans="1:13">
      <c r="A6359" s="334" t="s">
        <v>1197</v>
      </c>
      <c r="B6359" s="334" t="s">
        <v>153</v>
      </c>
      <c r="C6359" s="334" t="s">
        <v>18</v>
      </c>
      <c r="D6359" s="334" t="s">
        <v>1537</v>
      </c>
      <c r="E6359" s="334" t="s">
        <v>1041</v>
      </c>
      <c r="F6359" s="334" t="str">
        <f t="shared" si="300"/>
        <v>Mymensingh FR Non-PNP</v>
      </c>
      <c r="G6359" s="338">
        <v>937533</v>
      </c>
      <c r="H6359" s="336">
        <v>146121.51495201729</v>
      </c>
      <c r="I6359" s="336">
        <v>3750.1320000000001</v>
      </c>
      <c r="J6359" s="336"/>
      <c r="K6359" s="336"/>
      <c r="L6359" s="337">
        <f t="shared" si="298"/>
        <v>15.585746309945067</v>
      </c>
      <c r="M6359" s="337">
        <f t="shared" si="299"/>
        <v>0.4</v>
      </c>
    </row>
    <row r="6360" spans="1:13">
      <c r="A6360" s="334" t="s">
        <v>1127</v>
      </c>
      <c r="B6360" s="334" t="s">
        <v>52</v>
      </c>
      <c r="C6360" s="334" t="s">
        <v>52</v>
      </c>
      <c r="D6360" s="334" t="s">
        <v>1537</v>
      </c>
      <c r="E6360" s="334" t="s">
        <v>1041</v>
      </c>
      <c r="F6360" s="334" t="str">
        <f t="shared" si="300"/>
        <v>Dhaka FR Non-PNP</v>
      </c>
      <c r="G6360" s="338">
        <v>1303475</v>
      </c>
      <c r="H6360" s="336">
        <v>197830.9141664058</v>
      </c>
      <c r="I6360" s="336">
        <v>5213.9000000000005</v>
      </c>
      <c r="J6360" s="336"/>
      <c r="K6360" s="336"/>
      <c r="L6360" s="337">
        <f t="shared" si="298"/>
        <v>15.177192824289365</v>
      </c>
      <c r="M6360" s="337">
        <f t="shared" si="299"/>
        <v>0.4</v>
      </c>
    </row>
    <row r="6361" spans="1:13">
      <c r="A6361" s="334" t="s">
        <v>1055</v>
      </c>
      <c r="B6361" s="334" t="s">
        <v>211</v>
      </c>
      <c r="C6361" s="334" t="s">
        <v>189</v>
      </c>
      <c r="D6361" s="334" t="s">
        <v>1537</v>
      </c>
      <c r="E6361" s="334" t="s">
        <v>1041</v>
      </c>
      <c r="F6361" s="334" t="str">
        <f t="shared" si="300"/>
        <v>Barishal FR Non-PNP</v>
      </c>
      <c r="G6361" s="338">
        <v>1139411</v>
      </c>
      <c r="H6361" s="336">
        <v>182563.67669234928</v>
      </c>
      <c r="I6361" s="336">
        <v>4557.6440000000002</v>
      </c>
      <c r="J6361" s="336"/>
      <c r="K6361" s="336"/>
      <c r="L6361" s="337">
        <f t="shared" si="298"/>
        <v>16.022635966508073</v>
      </c>
      <c r="M6361" s="337">
        <f t="shared" si="299"/>
        <v>0.4</v>
      </c>
    </row>
    <row r="6362" spans="1:13">
      <c r="A6362" s="334" t="s">
        <v>1063</v>
      </c>
      <c r="B6362" s="334" t="s">
        <v>195</v>
      </c>
      <c r="C6362" s="334" t="s">
        <v>195</v>
      </c>
      <c r="D6362" s="334" t="s">
        <v>1537</v>
      </c>
      <c r="E6362" s="334" t="s">
        <v>1041</v>
      </c>
      <c r="F6362" s="334" t="str">
        <f t="shared" si="300"/>
        <v>Chattogram FR Non-PNP</v>
      </c>
      <c r="G6362" s="338">
        <v>1863043</v>
      </c>
      <c r="H6362" s="336">
        <v>330556.16137653351</v>
      </c>
      <c r="I6362" s="336">
        <v>7452.1720000000005</v>
      </c>
      <c r="J6362" s="336"/>
      <c r="K6362" s="336"/>
      <c r="L6362" s="337">
        <f t="shared" si="298"/>
        <v>17.74280901603095</v>
      </c>
      <c r="M6362" s="337">
        <f t="shared" si="299"/>
        <v>0.4</v>
      </c>
    </row>
    <row r="6363" spans="1:13">
      <c r="A6363" s="334" t="s">
        <v>1104</v>
      </c>
      <c r="B6363" s="334" t="s">
        <v>236</v>
      </c>
      <c r="C6363" s="334" t="s">
        <v>107</v>
      </c>
      <c r="D6363" s="334" t="s">
        <v>1537</v>
      </c>
      <c r="E6363" s="334" t="s">
        <v>1041</v>
      </c>
      <c r="F6363" s="334" t="str">
        <f t="shared" si="300"/>
        <v>Rajshahi FR Non-PNP</v>
      </c>
      <c r="G6363" s="338">
        <v>822728</v>
      </c>
      <c r="H6363" s="336">
        <v>152217.58386850916</v>
      </c>
      <c r="I6363" s="336">
        <v>3290.9120000000003</v>
      </c>
      <c r="J6363" s="336"/>
      <c r="K6363" s="336"/>
      <c r="L6363" s="337">
        <f t="shared" si="298"/>
        <v>18.501568424620185</v>
      </c>
      <c r="M6363" s="337">
        <f t="shared" si="299"/>
        <v>0.4</v>
      </c>
    </row>
    <row r="6364" spans="1:13">
      <c r="A6364" s="334" t="s">
        <v>1116</v>
      </c>
      <c r="B6364" s="334" t="s">
        <v>79</v>
      </c>
      <c r="C6364" s="334" t="s">
        <v>52</v>
      </c>
      <c r="D6364" s="334" t="s">
        <v>1537</v>
      </c>
      <c r="E6364" s="334" t="s">
        <v>1041</v>
      </c>
      <c r="F6364" s="334" t="str">
        <f t="shared" si="300"/>
        <v>Dhaka FR Non-PNP</v>
      </c>
      <c r="G6364" s="338">
        <v>1263970</v>
      </c>
      <c r="H6364" s="336">
        <v>242779.673665801</v>
      </c>
      <c r="I6364" s="336">
        <v>1.4551915228366852E-11</v>
      </c>
      <c r="J6364" s="336"/>
      <c r="K6364" s="336"/>
      <c r="L6364" s="337">
        <f t="shared" si="298"/>
        <v>19.207708542592073</v>
      </c>
      <c r="M6364" s="337">
        <f t="shared" si="299"/>
        <v>1.1512864410046799E-15</v>
      </c>
    </row>
    <row r="6365" spans="1:13">
      <c r="A6365" s="334" t="s">
        <v>1073</v>
      </c>
      <c r="B6365" s="334" t="s">
        <v>195</v>
      </c>
      <c r="C6365" s="334" t="s">
        <v>195</v>
      </c>
      <c r="D6365" s="334" t="s">
        <v>1537</v>
      </c>
      <c r="E6365" s="334" t="s">
        <v>1041</v>
      </c>
      <c r="F6365" s="334" t="str">
        <f t="shared" si="300"/>
        <v>Chattogram FR Non-PNP</v>
      </c>
      <c r="G6365" s="338">
        <v>731786</v>
      </c>
      <c r="H6365" s="336">
        <v>101381.08280381351</v>
      </c>
      <c r="I6365" s="336">
        <v>2927.1440000000002</v>
      </c>
      <c r="J6365" s="336"/>
      <c r="K6365" s="336"/>
      <c r="L6365" s="337">
        <f t="shared" si="298"/>
        <v>13.85392489113122</v>
      </c>
      <c r="M6365" s="337">
        <f t="shared" si="299"/>
        <v>0.4</v>
      </c>
    </row>
    <row r="6366" spans="1:13">
      <c r="A6366" s="334" t="s">
        <v>1052</v>
      </c>
      <c r="B6366" s="334" t="s">
        <v>52</v>
      </c>
      <c r="C6366" s="334" t="s">
        <v>52</v>
      </c>
      <c r="D6366" s="334" t="s">
        <v>1537</v>
      </c>
      <c r="E6366" s="334" t="s">
        <v>1041</v>
      </c>
      <c r="F6366" s="334" t="str">
        <f t="shared" si="300"/>
        <v>Dhaka FR Non-PNP</v>
      </c>
      <c r="G6366" s="338">
        <v>2164226</v>
      </c>
      <c r="H6366" s="336">
        <v>346594.79347637965</v>
      </c>
      <c r="I6366" s="336">
        <v>8656.9040000000005</v>
      </c>
      <c r="J6366" s="336"/>
      <c r="K6366" s="336"/>
      <c r="L6366" s="337">
        <f t="shared" si="298"/>
        <v>16.014722745054335</v>
      </c>
      <c r="M6366" s="337">
        <f t="shared" si="299"/>
        <v>0.4</v>
      </c>
    </row>
    <row r="6367" spans="1:13">
      <c r="A6367" s="334" t="s">
        <v>1217</v>
      </c>
      <c r="B6367" s="334" t="s">
        <v>206</v>
      </c>
      <c r="C6367" s="334" t="s">
        <v>52</v>
      </c>
      <c r="D6367" s="334" t="s">
        <v>1537</v>
      </c>
      <c r="E6367" s="334" t="s">
        <v>1041</v>
      </c>
      <c r="F6367" s="334" t="str">
        <f t="shared" si="300"/>
        <v>Dhaka FR Non-PNP</v>
      </c>
      <c r="G6367" s="338">
        <v>1116794</v>
      </c>
      <c r="H6367" s="336">
        <v>200180.75428663319</v>
      </c>
      <c r="I6367" s="336">
        <v>4467.1760000000004</v>
      </c>
      <c r="J6367" s="336"/>
      <c r="K6367" s="336"/>
      <c r="L6367" s="337">
        <f t="shared" si="298"/>
        <v>17.92459077382518</v>
      </c>
      <c r="M6367" s="337">
        <f t="shared" si="299"/>
        <v>0.4</v>
      </c>
    </row>
    <row r="6368" spans="1:13">
      <c r="A6368" s="334" t="s">
        <v>1143</v>
      </c>
      <c r="B6368" s="334" t="s">
        <v>79</v>
      </c>
      <c r="C6368" s="334" t="s">
        <v>52</v>
      </c>
      <c r="D6368" s="334" t="s">
        <v>1537</v>
      </c>
      <c r="E6368" s="334" t="s">
        <v>1041</v>
      </c>
      <c r="F6368" s="334" t="str">
        <f t="shared" si="300"/>
        <v>Dhaka FR Non-PNP</v>
      </c>
      <c r="G6368" s="338">
        <v>2218404</v>
      </c>
      <c r="H6368" s="336">
        <v>367477.67466615525</v>
      </c>
      <c r="I6368" s="336">
        <v>8873.616</v>
      </c>
      <c r="J6368" s="336"/>
      <c r="K6368" s="336"/>
      <c r="L6368" s="337">
        <f t="shared" si="298"/>
        <v>16.564957269557539</v>
      </c>
      <c r="M6368" s="337">
        <f t="shared" si="299"/>
        <v>0.4</v>
      </c>
    </row>
    <row r="6369" spans="1:13">
      <c r="A6369" s="334" t="s">
        <v>1118</v>
      </c>
      <c r="B6369" s="334" t="s">
        <v>48</v>
      </c>
      <c r="C6369" s="334" t="s">
        <v>18</v>
      </c>
      <c r="D6369" s="334" t="s">
        <v>1537</v>
      </c>
      <c r="E6369" s="334" t="s">
        <v>1041</v>
      </c>
      <c r="F6369" s="334" t="str">
        <f t="shared" si="300"/>
        <v>Mymensingh FR Non-PNP</v>
      </c>
      <c r="G6369" s="338">
        <v>1164593</v>
      </c>
      <c r="H6369" s="336">
        <v>216247.81758174565</v>
      </c>
      <c r="I6369" s="336">
        <v>4658.3720000000003</v>
      </c>
      <c r="J6369" s="336"/>
      <c r="K6369" s="336"/>
      <c r="L6369" s="337">
        <f t="shared" si="298"/>
        <v>18.568531459638315</v>
      </c>
      <c r="M6369" s="337">
        <f t="shared" si="299"/>
        <v>0.4</v>
      </c>
    </row>
    <row r="6370" spans="1:13">
      <c r="A6370" s="334" t="s">
        <v>1250</v>
      </c>
      <c r="B6370" s="334" t="s">
        <v>79</v>
      </c>
      <c r="C6370" s="334" t="s">
        <v>52</v>
      </c>
      <c r="D6370" s="334" t="s">
        <v>1537</v>
      </c>
      <c r="E6370" s="334" t="s">
        <v>1041</v>
      </c>
      <c r="F6370" s="334" t="str">
        <f t="shared" si="300"/>
        <v>Dhaka FR Non-PNP</v>
      </c>
      <c r="G6370" s="338">
        <v>1770400</v>
      </c>
      <c r="H6370" s="336">
        <v>303789.69021079643</v>
      </c>
      <c r="I6370" s="336">
        <v>7081.6</v>
      </c>
      <c r="J6370" s="336"/>
      <c r="K6370" s="336"/>
      <c r="L6370" s="337">
        <f t="shared" si="298"/>
        <v>17.159381507613897</v>
      </c>
      <c r="M6370" s="337">
        <f t="shared" si="299"/>
        <v>0.4</v>
      </c>
    </row>
    <row r="6371" spans="1:13">
      <c r="A6371" s="334" t="s">
        <v>1196</v>
      </c>
      <c r="B6371" s="334" t="s">
        <v>52</v>
      </c>
      <c r="C6371" s="334" t="s">
        <v>52</v>
      </c>
      <c r="D6371" s="334" t="s">
        <v>1537</v>
      </c>
      <c r="E6371" s="334" t="s">
        <v>1041</v>
      </c>
      <c r="F6371" s="334" t="str">
        <f t="shared" si="300"/>
        <v>Dhaka FR Non-PNP</v>
      </c>
      <c r="G6371" s="338">
        <v>1345638</v>
      </c>
      <c r="H6371" s="336">
        <v>228483.35838515835</v>
      </c>
      <c r="I6371" s="336">
        <v>5382.5519999999997</v>
      </c>
      <c r="J6371" s="336"/>
      <c r="K6371" s="336"/>
      <c r="L6371" s="337">
        <f t="shared" si="298"/>
        <v>16.979556045917128</v>
      </c>
      <c r="M6371" s="337">
        <f t="shared" si="299"/>
        <v>0.4</v>
      </c>
    </row>
    <row r="6372" spans="1:13">
      <c r="A6372" s="334" t="s">
        <v>1065</v>
      </c>
      <c r="B6372" s="334" t="s">
        <v>79</v>
      </c>
      <c r="C6372" s="334" t="s">
        <v>52</v>
      </c>
      <c r="D6372" s="334" t="s">
        <v>1537</v>
      </c>
      <c r="E6372" s="334" t="s">
        <v>1041</v>
      </c>
      <c r="F6372" s="334" t="str">
        <f t="shared" si="300"/>
        <v>Dhaka FR Non-PNP</v>
      </c>
      <c r="G6372" s="338">
        <v>1313781</v>
      </c>
      <c r="H6372" s="336">
        <v>234326.1245058112</v>
      </c>
      <c r="I6372" s="336">
        <v>-1.8189894035458565E-12</v>
      </c>
      <c r="J6372" s="336"/>
      <c r="K6372" s="336"/>
      <c r="L6372" s="337">
        <f t="shared" si="298"/>
        <v>17.836011063168915</v>
      </c>
      <c r="M6372" s="337">
        <f t="shared" si="299"/>
        <v>-1.3845453721326891E-16</v>
      </c>
    </row>
    <row r="6373" spans="1:13">
      <c r="A6373" s="334" t="s">
        <v>1226</v>
      </c>
      <c r="B6373" s="334" t="s">
        <v>1150</v>
      </c>
      <c r="C6373" s="334" t="s">
        <v>389</v>
      </c>
      <c r="D6373" s="334" t="s">
        <v>1537</v>
      </c>
      <c r="E6373" s="334" t="s">
        <v>1041</v>
      </c>
      <c r="F6373" s="334" t="str">
        <f t="shared" si="300"/>
        <v>Rangpur FR Non-PNP</v>
      </c>
      <c r="G6373" s="338">
        <v>988881</v>
      </c>
      <c r="H6373" s="336">
        <v>166871.42237123635</v>
      </c>
      <c r="I6373" s="336">
        <v>3955.5239999999999</v>
      </c>
      <c r="J6373" s="336"/>
      <c r="K6373" s="336"/>
      <c r="L6373" s="337">
        <f t="shared" si="298"/>
        <v>16.874772836290347</v>
      </c>
      <c r="M6373" s="337">
        <f t="shared" si="299"/>
        <v>0.4</v>
      </c>
    </row>
    <row r="6374" spans="1:13">
      <c r="A6374" s="334" t="s">
        <v>1215</v>
      </c>
      <c r="B6374" s="334" t="s">
        <v>173</v>
      </c>
      <c r="C6374" s="334" t="s">
        <v>52</v>
      </c>
      <c r="D6374" s="334" t="s">
        <v>1537</v>
      </c>
      <c r="E6374" s="334" t="s">
        <v>1041</v>
      </c>
      <c r="F6374" s="334" t="str">
        <f t="shared" si="300"/>
        <v>Dhaka FR Non-PNP</v>
      </c>
      <c r="G6374" s="338">
        <v>1524004</v>
      </c>
      <c r="H6374" s="336">
        <v>259514.88315382693</v>
      </c>
      <c r="I6374" s="336">
        <v>6096.0160000000005</v>
      </c>
      <c r="J6374" s="336"/>
      <c r="K6374" s="336"/>
      <c r="L6374" s="337">
        <f t="shared" si="298"/>
        <v>17.028490945812933</v>
      </c>
      <c r="M6374" s="337">
        <f t="shared" si="299"/>
        <v>0.4</v>
      </c>
    </row>
    <row r="6375" spans="1:13">
      <c r="A6375" s="334" t="s">
        <v>1238</v>
      </c>
      <c r="B6375" s="334" t="s">
        <v>512</v>
      </c>
      <c r="C6375" s="334" t="s">
        <v>159</v>
      </c>
      <c r="D6375" s="334" t="s">
        <v>1537</v>
      </c>
      <c r="E6375" s="334" t="s">
        <v>1041</v>
      </c>
      <c r="F6375" s="334" t="str">
        <f t="shared" si="300"/>
        <v>Khulna FR Non-PNP</v>
      </c>
      <c r="G6375" s="338">
        <v>1166382</v>
      </c>
      <c r="H6375" s="336">
        <v>202488.19614053625</v>
      </c>
      <c r="I6375" s="336">
        <v>4665.5280000000002</v>
      </c>
      <c r="J6375" s="336"/>
      <c r="K6375" s="336"/>
      <c r="L6375" s="337">
        <f t="shared" si="298"/>
        <v>17.360367027314915</v>
      </c>
      <c r="M6375" s="337">
        <f t="shared" si="299"/>
        <v>0.4</v>
      </c>
    </row>
    <row r="6376" spans="1:13">
      <c r="A6376" s="334" t="s">
        <v>1113</v>
      </c>
      <c r="B6376" s="334" t="s">
        <v>162</v>
      </c>
      <c r="C6376" s="334" t="s">
        <v>195</v>
      </c>
      <c r="D6376" s="334" t="s">
        <v>1537</v>
      </c>
      <c r="E6376" s="334" t="s">
        <v>1041</v>
      </c>
      <c r="F6376" s="334" t="str">
        <f t="shared" si="300"/>
        <v>Chattogram FR Non-PNP</v>
      </c>
      <c r="G6376" s="338">
        <v>1505159</v>
      </c>
      <c r="H6376" s="336">
        <v>245465.76003974435</v>
      </c>
      <c r="I6376" s="336">
        <v>6020.6360000000004</v>
      </c>
      <c r="J6376" s="336"/>
      <c r="K6376" s="336"/>
      <c r="L6376" s="337">
        <f t="shared" si="298"/>
        <v>16.308294342308312</v>
      </c>
      <c r="M6376" s="337">
        <f t="shared" si="299"/>
        <v>0.4</v>
      </c>
    </row>
    <row r="6377" spans="1:13">
      <c r="A6377" s="334" t="s">
        <v>1089</v>
      </c>
      <c r="B6377" s="334" t="s">
        <v>52</v>
      </c>
      <c r="C6377" s="334" t="s">
        <v>52</v>
      </c>
      <c r="D6377" s="334" t="s">
        <v>1537</v>
      </c>
      <c r="E6377" s="334" t="s">
        <v>1041</v>
      </c>
      <c r="F6377" s="334" t="str">
        <f t="shared" si="300"/>
        <v>Dhaka FR Non-PNP</v>
      </c>
      <c r="G6377" s="338">
        <v>1993015</v>
      </c>
      <c r="H6377" s="336">
        <v>333203.09969159565</v>
      </c>
      <c r="I6377" s="336">
        <v>7972.06</v>
      </c>
      <c r="J6377" s="336"/>
      <c r="K6377" s="336"/>
      <c r="L6377" s="337">
        <f t="shared" si="298"/>
        <v>16.718544501250399</v>
      </c>
      <c r="M6377" s="337">
        <f t="shared" si="299"/>
        <v>0.4</v>
      </c>
    </row>
    <row r="6378" spans="1:13">
      <c r="A6378" s="334" t="s">
        <v>1246</v>
      </c>
      <c r="B6378" s="334" t="s">
        <v>52</v>
      </c>
      <c r="C6378" s="334" t="s">
        <v>52</v>
      </c>
      <c r="D6378" s="334" t="s">
        <v>1537</v>
      </c>
      <c r="E6378" s="334" t="s">
        <v>1041</v>
      </c>
      <c r="F6378" s="334" t="str">
        <f t="shared" si="300"/>
        <v>Dhaka FR Non-PNP</v>
      </c>
      <c r="G6378" s="338">
        <v>2550495</v>
      </c>
      <c r="H6378" s="336">
        <v>442986.55650542735</v>
      </c>
      <c r="I6378" s="336">
        <v>10201.98</v>
      </c>
      <c r="J6378" s="336"/>
      <c r="K6378" s="336"/>
      <c r="L6378" s="337">
        <f t="shared" si="298"/>
        <v>17.368650262220758</v>
      </c>
      <c r="M6378" s="337">
        <f t="shared" si="299"/>
        <v>0.4</v>
      </c>
    </row>
    <row r="6379" spans="1:13">
      <c r="A6379" s="334" t="s">
        <v>1047</v>
      </c>
      <c r="B6379" s="334" t="s">
        <v>351</v>
      </c>
      <c r="C6379" s="334" t="s">
        <v>389</v>
      </c>
      <c r="D6379" s="334" t="s">
        <v>1537</v>
      </c>
      <c r="E6379" s="334" t="s">
        <v>1041</v>
      </c>
      <c r="F6379" s="334" t="str">
        <f t="shared" si="300"/>
        <v>Rangpur FR Non-PNP</v>
      </c>
      <c r="G6379" s="338">
        <v>1146682</v>
      </c>
      <c r="H6379" s="336">
        <v>198375.82930364978</v>
      </c>
      <c r="I6379" s="336">
        <v>4586.7280000000001</v>
      </c>
      <c r="J6379" s="336"/>
      <c r="K6379" s="336"/>
      <c r="L6379" s="337">
        <f t="shared" si="298"/>
        <v>17.299986334803354</v>
      </c>
      <c r="M6379" s="337">
        <f t="shared" si="299"/>
        <v>0.4</v>
      </c>
    </row>
    <row r="6380" spans="1:13">
      <c r="A6380" s="334" t="s">
        <v>1220</v>
      </c>
      <c r="B6380" s="334" t="s">
        <v>52</v>
      </c>
      <c r="C6380" s="334" t="s">
        <v>52</v>
      </c>
      <c r="D6380" s="334" t="s">
        <v>1537</v>
      </c>
      <c r="E6380" s="334" t="s">
        <v>1041</v>
      </c>
      <c r="F6380" s="334" t="str">
        <f t="shared" si="300"/>
        <v>Dhaka FR Non-PNP</v>
      </c>
      <c r="G6380" s="338">
        <v>2830023</v>
      </c>
      <c r="H6380" s="336">
        <v>518459.38549767353</v>
      </c>
      <c r="I6380" s="336">
        <v>11320.092000000001</v>
      </c>
      <c r="J6380" s="336"/>
      <c r="K6380" s="336"/>
      <c r="L6380" s="337">
        <f t="shared" si="298"/>
        <v>18.319970738671508</v>
      </c>
      <c r="M6380" s="337">
        <f t="shared" si="299"/>
        <v>0.4</v>
      </c>
    </row>
    <row r="6381" spans="1:13">
      <c r="A6381" s="334" t="s">
        <v>1233</v>
      </c>
      <c r="B6381" s="334" t="s">
        <v>165</v>
      </c>
      <c r="C6381" s="334" t="s">
        <v>52</v>
      </c>
      <c r="D6381" s="334" t="s">
        <v>1537</v>
      </c>
      <c r="E6381" s="334" t="s">
        <v>1041</v>
      </c>
      <c r="F6381" s="334" t="str">
        <f t="shared" si="300"/>
        <v>Dhaka FR Non-PNP</v>
      </c>
      <c r="G6381" s="338">
        <v>1145003</v>
      </c>
      <c r="H6381" s="336">
        <v>170238.95966569512</v>
      </c>
      <c r="I6381" s="336">
        <v>4580.0119999999997</v>
      </c>
      <c r="J6381" s="336"/>
      <c r="K6381" s="336"/>
      <c r="L6381" s="337">
        <f t="shared" si="298"/>
        <v>14.867992456412352</v>
      </c>
      <c r="M6381" s="337">
        <f t="shared" si="299"/>
        <v>0.4</v>
      </c>
    </row>
    <row r="6382" spans="1:13">
      <c r="A6382" s="334" t="s">
        <v>1114</v>
      </c>
      <c r="B6382" s="334" t="s">
        <v>79</v>
      </c>
      <c r="C6382" s="334" t="s">
        <v>52</v>
      </c>
      <c r="D6382" s="334" t="s">
        <v>1537</v>
      </c>
      <c r="E6382" s="334" t="s">
        <v>1041</v>
      </c>
      <c r="F6382" s="334" t="str">
        <f t="shared" si="300"/>
        <v>Dhaka FR Non-PNP</v>
      </c>
      <c r="G6382" s="338">
        <v>1428935</v>
      </c>
      <c r="H6382" s="336">
        <v>293669.65924578998</v>
      </c>
      <c r="I6382" s="336">
        <v>3.637978807091713E-12</v>
      </c>
      <c r="J6382" s="336"/>
      <c r="K6382" s="336"/>
      <c r="L6382" s="337">
        <f t="shared" si="298"/>
        <v>20.551645753361068</v>
      </c>
      <c r="M6382" s="337">
        <f t="shared" si="299"/>
        <v>2.5459372239407061E-16</v>
      </c>
    </row>
    <row r="6383" spans="1:13">
      <c r="A6383" s="334" t="s">
        <v>1106</v>
      </c>
      <c r="B6383" s="334" t="s">
        <v>52</v>
      </c>
      <c r="C6383" s="334" t="s">
        <v>52</v>
      </c>
      <c r="D6383" s="334" t="s">
        <v>1537</v>
      </c>
      <c r="E6383" s="334" t="s">
        <v>1041</v>
      </c>
      <c r="F6383" s="334" t="str">
        <f t="shared" si="300"/>
        <v>Dhaka FR Non-PNP</v>
      </c>
      <c r="G6383" s="338">
        <v>1877412</v>
      </c>
      <c r="H6383" s="336">
        <v>362524.28108864516</v>
      </c>
      <c r="I6383" s="336">
        <v>7509.6480000000001</v>
      </c>
      <c r="J6383" s="336"/>
      <c r="K6383" s="336"/>
      <c r="L6383" s="337">
        <f t="shared" si="298"/>
        <v>19.309788213170322</v>
      </c>
      <c r="M6383" s="337">
        <f t="shared" si="299"/>
        <v>0.4</v>
      </c>
    </row>
    <row r="6384" spans="1:13">
      <c r="A6384" s="334" t="s">
        <v>1282</v>
      </c>
      <c r="B6384" s="334" t="s">
        <v>1139</v>
      </c>
      <c r="C6384" s="334" t="s">
        <v>189</v>
      </c>
      <c r="D6384" s="334" t="s">
        <v>1537</v>
      </c>
      <c r="E6384" s="334" t="s">
        <v>1041</v>
      </c>
      <c r="F6384" s="334" t="str">
        <f t="shared" si="300"/>
        <v>Barishal FR Non-PNP</v>
      </c>
      <c r="G6384" s="338">
        <v>953298</v>
      </c>
      <c r="H6384" s="336">
        <v>176452.21291441616</v>
      </c>
      <c r="I6384" s="336">
        <v>-1.4551915228366852E-11</v>
      </c>
      <c r="J6384" s="336"/>
      <c r="K6384" s="336"/>
      <c r="L6384" s="337">
        <f t="shared" si="298"/>
        <v>18.509659404972648</v>
      </c>
      <c r="M6384" s="337">
        <f t="shared" si="299"/>
        <v>-1.5264812501827184E-15</v>
      </c>
    </row>
    <row r="6385" spans="1:13">
      <c r="A6385" s="334" t="s">
        <v>1137</v>
      </c>
      <c r="B6385" s="334" t="s">
        <v>211</v>
      </c>
      <c r="C6385" s="334" t="s">
        <v>189</v>
      </c>
      <c r="D6385" s="334" t="s">
        <v>1537</v>
      </c>
      <c r="E6385" s="334" t="s">
        <v>1041</v>
      </c>
      <c r="F6385" s="334" t="str">
        <f t="shared" si="300"/>
        <v>Barishal FR Non-PNP</v>
      </c>
      <c r="G6385" s="338">
        <v>1261683</v>
      </c>
      <c r="H6385" s="336">
        <v>226787.15384500942</v>
      </c>
      <c r="I6385" s="336">
        <v>5046.732</v>
      </c>
      <c r="J6385" s="336"/>
      <c r="K6385" s="336"/>
      <c r="L6385" s="337">
        <f t="shared" si="298"/>
        <v>17.974971038288494</v>
      </c>
      <c r="M6385" s="337">
        <f t="shared" si="299"/>
        <v>0.4</v>
      </c>
    </row>
    <row r="6386" spans="1:13">
      <c r="A6386" s="334" t="s">
        <v>1147</v>
      </c>
      <c r="B6386" s="334" t="s">
        <v>323</v>
      </c>
      <c r="C6386" s="334" t="s">
        <v>389</v>
      </c>
      <c r="D6386" s="334" t="s">
        <v>1537</v>
      </c>
      <c r="E6386" s="334" t="s">
        <v>1041</v>
      </c>
      <c r="F6386" s="334" t="str">
        <f t="shared" si="300"/>
        <v>Rangpur FR Non-PNP</v>
      </c>
      <c r="G6386" s="338">
        <v>847031</v>
      </c>
      <c r="H6386" s="336">
        <v>174001.8191304238</v>
      </c>
      <c r="I6386" s="336">
        <v>3388.1240000000003</v>
      </c>
      <c r="J6386" s="336"/>
      <c r="K6386" s="336"/>
      <c r="L6386" s="337">
        <f t="shared" si="298"/>
        <v>20.542556191027693</v>
      </c>
      <c r="M6386" s="337">
        <f t="shared" si="299"/>
        <v>0.4</v>
      </c>
    </row>
    <row r="6387" spans="1:13">
      <c r="A6387" s="334" t="s">
        <v>1081</v>
      </c>
      <c r="B6387" s="334" t="s">
        <v>52</v>
      </c>
      <c r="C6387" s="334" t="s">
        <v>52</v>
      </c>
      <c r="D6387" s="334" t="s">
        <v>1537</v>
      </c>
      <c r="E6387" s="334" t="s">
        <v>1041</v>
      </c>
      <c r="F6387" s="334" t="str">
        <f t="shared" si="300"/>
        <v>Dhaka FR Non-PNP</v>
      </c>
      <c r="G6387" s="338">
        <v>905619</v>
      </c>
      <c r="H6387" s="336">
        <v>165465.18647188082</v>
      </c>
      <c r="I6387" s="336">
        <v>3622.4760000000001</v>
      </c>
      <c r="J6387" s="336"/>
      <c r="K6387" s="336"/>
      <c r="L6387" s="337">
        <f t="shared" si="298"/>
        <v>18.270949093590222</v>
      </c>
      <c r="M6387" s="337">
        <f t="shared" si="299"/>
        <v>0.4</v>
      </c>
    </row>
    <row r="6388" spans="1:13">
      <c r="A6388" s="334" t="s">
        <v>1128</v>
      </c>
      <c r="B6388" s="334" t="s">
        <v>162</v>
      </c>
      <c r="C6388" s="334" t="s">
        <v>195</v>
      </c>
      <c r="D6388" s="334" t="s">
        <v>1537</v>
      </c>
      <c r="E6388" s="334" t="s">
        <v>1041</v>
      </c>
      <c r="F6388" s="334" t="str">
        <f t="shared" si="300"/>
        <v>Chattogram FR Non-PNP</v>
      </c>
      <c r="G6388" s="338">
        <v>1033499</v>
      </c>
      <c r="H6388" s="336">
        <v>160643.931646046</v>
      </c>
      <c r="I6388" s="336">
        <v>4133.9960000000001</v>
      </c>
      <c r="J6388" s="336"/>
      <c r="K6388" s="336"/>
      <c r="L6388" s="337">
        <f t="shared" si="298"/>
        <v>15.543694928204671</v>
      </c>
      <c r="M6388" s="337">
        <f t="shared" si="299"/>
        <v>0.4</v>
      </c>
    </row>
    <row r="6389" spans="1:13">
      <c r="A6389" s="334" t="s">
        <v>1088</v>
      </c>
      <c r="B6389" s="334" t="s">
        <v>52</v>
      </c>
      <c r="C6389" s="334" t="s">
        <v>52</v>
      </c>
      <c r="D6389" s="334" t="s">
        <v>1537</v>
      </c>
      <c r="E6389" s="334" t="s">
        <v>1041</v>
      </c>
      <c r="F6389" s="334" t="str">
        <f t="shared" si="300"/>
        <v>Dhaka FR Non-PNP</v>
      </c>
      <c r="G6389" s="338">
        <v>1339221</v>
      </c>
      <c r="H6389" s="336">
        <v>206555.26077016027</v>
      </c>
      <c r="I6389" s="336">
        <v>5356.884</v>
      </c>
      <c r="J6389" s="336"/>
      <c r="K6389" s="336"/>
      <c r="L6389" s="337">
        <f t="shared" si="298"/>
        <v>15.423538069531487</v>
      </c>
      <c r="M6389" s="337">
        <f t="shared" si="299"/>
        <v>0.4</v>
      </c>
    </row>
    <row r="6390" spans="1:13">
      <c r="A6390" s="334" t="s">
        <v>1160</v>
      </c>
      <c r="B6390" s="334" t="s">
        <v>329</v>
      </c>
      <c r="C6390" s="334" t="s">
        <v>107</v>
      </c>
      <c r="D6390" s="334" t="s">
        <v>1537</v>
      </c>
      <c r="E6390" s="334" t="s">
        <v>1041</v>
      </c>
      <c r="F6390" s="334" t="str">
        <f t="shared" si="300"/>
        <v>Rajshahi FR Non-PNP</v>
      </c>
      <c r="G6390" s="338">
        <v>992364</v>
      </c>
      <c r="H6390" s="336">
        <v>153383.07017757112</v>
      </c>
      <c r="I6390" s="336">
        <v>3969.4560000000001</v>
      </c>
      <c r="J6390" s="336"/>
      <c r="K6390" s="336"/>
      <c r="L6390" s="337">
        <f t="shared" si="298"/>
        <v>15.456331565591972</v>
      </c>
      <c r="M6390" s="337">
        <f t="shared" si="299"/>
        <v>0.4</v>
      </c>
    </row>
    <row r="6391" spans="1:13">
      <c r="A6391" s="334" t="s">
        <v>1164</v>
      </c>
      <c r="B6391" s="334" t="s">
        <v>1071</v>
      </c>
      <c r="C6391" s="334" t="s">
        <v>159</v>
      </c>
      <c r="D6391" s="334" t="s">
        <v>1537</v>
      </c>
      <c r="E6391" s="334" t="s">
        <v>1041</v>
      </c>
      <c r="F6391" s="334" t="str">
        <f t="shared" si="300"/>
        <v>Khulna FR Non-PNP</v>
      </c>
      <c r="G6391" s="338">
        <v>1289876</v>
      </c>
      <c r="H6391" s="336">
        <v>198266.83491568768</v>
      </c>
      <c r="I6391" s="336">
        <v>5159.5039999999999</v>
      </c>
      <c r="J6391" s="336"/>
      <c r="K6391" s="336"/>
      <c r="L6391" s="337">
        <f t="shared" si="298"/>
        <v>15.370999608930447</v>
      </c>
      <c r="M6391" s="337">
        <f t="shared" si="299"/>
        <v>0.4</v>
      </c>
    </row>
    <row r="6392" spans="1:13">
      <c r="A6392" s="334" t="s">
        <v>1130</v>
      </c>
      <c r="B6392" s="334" t="s">
        <v>908</v>
      </c>
      <c r="C6392" s="334" t="s">
        <v>131</v>
      </c>
      <c r="D6392" s="334" t="s">
        <v>1537</v>
      </c>
      <c r="E6392" s="334" t="s">
        <v>1041</v>
      </c>
      <c r="F6392" s="334" t="str">
        <f t="shared" si="300"/>
        <v>Sylhet FR Non-PNP</v>
      </c>
      <c r="G6392" s="338">
        <v>2486402</v>
      </c>
      <c r="H6392" s="336">
        <v>387636.42079953075</v>
      </c>
      <c r="I6392" s="336">
        <v>-1.4551915228366852E-11</v>
      </c>
      <c r="J6392" s="336"/>
      <c r="K6392" s="336"/>
      <c r="L6392" s="337">
        <f t="shared" si="298"/>
        <v>15.590255348874829</v>
      </c>
      <c r="M6392" s="337">
        <f t="shared" si="299"/>
        <v>-5.8525995508235804E-16</v>
      </c>
    </row>
    <row r="6393" spans="1:13">
      <c r="A6393" s="334" t="s">
        <v>1140</v>
      </c>
      <c r="B6393" s="334" t="s">
        <v>52</v>
      </c>
      <c r="C6393" s="334" t="s">
        <v>52</v>
      </c>
      <c r="D6393" s="334" t="s">
        <v>1537</v>
      </c>
      <c r="E6393" s="334" t="s">
        <v>1041</v>
      </c>
      <c r="F6393" s="334" t="str">
        <f t="shared" si="300"/>
        <v>Dhaka FR Non-PNP</v>
      </c>
      <c r="G6393" s="338">
        <v>1184773</v>
      </c>
      <c r="H6393" s="336">
        <v>195972.05374844462</v>
      </c>
      <c r="I6393" s="336">
        <v>4739.0920000000006</v>
      </c>
      <c r="J6393" s="336"/>
      <c r="K6393" s="336"/>
      <c r="L6393" s="337">
        <f t="shared" si="298"/>
        <v>16.540894648041828</v>
      </c>
      <c r="M6393" s="337">
        <f t="shared" si="299"/>
        <v>0.4</v>
      </c>
    </row>
    <row r="6394" spans="1:13">
      <c r="A6394" s="334" t="s">
        <v>1184</v>
      </c>
      <c r="B6394" s="334" t="s">
        <v>52</v>
      </c>
      <c r="C6394" s="334" t="s">
        <v>52</v>
      </c>
      <c r="D6394" s="334" t="s">
        <v>1537</v>
      </c>
      <c r="E6394" s="334" t="s">
        <v>1041</v>
      </c>
      <c r="F6394" s="334" t="str">
        <f t="shared" si="300"/>
        <v>Dhaka FR Non-PNP</v>
      </c>
      <c r="G6394" s="338">
        <v>2575097</v>
      </c>
      <c r="H6394" s="336">
        <v>445963.12849221705</v>
      </c>
      <c r="I6394" s="336">
        <v>10300.388000000001</v>
      </c>
      <c r="J6394" s="336"/>
      <c r="K6394" s="336"/>
      <c r="L6394" s="337">
        <f t="shared" si="298"/>
        <v>17.318304067466858</v>
      </c>
      <c r="M6394" s="337">
        <f t="shared" si="299"/>
        <v>0.4</v>
      </c>
    </row>
    <row r="6395" spans="1:13">
      <c r="A6395" s="334" t="s">
        <v>1087</v>
      </c>
      <c r="B6395" s="334" t="s">
        <v>52</v>
      </c>
      <c r="C6395" s="334" t="s">
        <v>52</v>
      </c>
      <c r="D6395" s="334" t="s">
        <v>1537</v>
      </c>
      <c r="E6395" s="334" t="s">
        <v>1041</v>
      </c>
      <c r="F6395" s="334" t="str">
        <f t="shared" si="300"/>
        <v>Dhaka FR Non-PNP</v>
      </c>
      <c r="G6395" s="338">
        <v>1451224</v>
      </c>
      <c r="H6395" s="336">
        <v>251776.13622669652</v>
      </c>
      <c r="I6395" s="336">
        <v>0</v>
      </c>
      <c r="J6395" s="336"/>
      <c r="K6395" s="336"/>
      <c r="L6395" s="337">
        <f t="shared" si="298"/>
        <v>17.349226323896001</v>
      </c>
      <c r="M6395" s="337">
        <f t="shared" si="299"/>
        <v>0</v>
      </c>
    </row>
    <row r="6396" spans="1:13">
      <c r="A6396" s="334" t="s">
        <v>1231</v>
      </c>
      <c r="B6396" s="334" t="s">
        <v>159</v>
      </c>
      <c r="C6396" s="334" t="s">
        <v>159</v>
      </c>
      <c r="D6396" s="334" t="s">
        <v>1537</v>
      </c>
      <c r="E6396" s="334" t="s">
        <v>1041</v>
      </c>
      <c r="F6396" s="334" t="str">
        <f t="shared" si="300"/>
        <v>Khulna FR Non-PNP</v>
      </c>
      <c r="G6396" s="338">
        <v>1706413</v>
      </c>
      <c r="H6396" s="336">
        <v>262458.81828578917</v>
      </c>
      <c r="I6396" s="336">
        <v>6825.652</v>
      </c>
      <c r="J6396" s="336"/>
      <c r="K6396" s="336"/>
      <c r="L6396" s="337">
        <f t="shared" si="298"/>
        <v>15.38073246545761</v>
      </c>
      <c r="M6396" s="337">
        <f t="shared" si="299"/>
        <v>0.4</v>
      </c>
    </row>
    <row r="6397" spans="1:13">
      <c r="A6397" s="334" t="s">
        <v>1138</v>
      </c>
      <c r="B6397" s="334" t="s">
        <v>1139</v>
      </c>
      <c r="C6397" s="334" t="s">
        <v>189</v>
      </c>
      <c r="D6397" s="334" t="s">
        <v>1537</v>
      </c>
      <c r="E6397" s="334" t="s">
        <v>1041</v>
      </c>
      <c r="F6397" s="334" t="str">
        <f t="shared" si="300"/>
        <v>Barishal FR Non-PNP</v>
      </c>
      <c r="G6397" s="338">
        <v>841105</v>
      </c>
      <c r="H6397" s="336">
        <v>159133.04836365485</v>
      </c>
      <c r="I6397" s="336">
        <v>3364.42</v>
      </c>
      <c r="J6397" s="336"/>
      <c r="K6397" s="336"/>
      <c r="L6397" s="337">
        <f t="shared" si="298"/>
        <v>18.919522338311488</v>
      </c>
      <c r="M6397" s="337">
        <f t="shared" si="299"/>
        <v>0.4</v>
      </c>
    </row>
    <row r="6398" spans="1:13">
      <c r="A6398" s="334" t="s">
        <v>1107</v>
      </c>
      <c r="B6398" s="334" t="s">
        <v>52</v>
      </c>
      <c r="C6398" s="334" t="s">
        <v>52</v>
      </c>
      <c r="D6398" s="334" t="s">
        <v>1537</v>
      </c>
      <c r="E6398" s="334" t="s">
        <v>1041</v>
      </c>
      <c r="F6398" s="334" t="str">
        <f t="shared" si="300"/>
        <v>Dhaka FR Non-PNP</v>
      </c>
      <c r="G6398" s="338">
        <v>2319007</v>
      </c>
      <c r="H6398" s="336">
        <v>391687.17926776997</v>
      </c>
      <c r="I6398" s="336">
        <v>9276.0280000000002</v>
      </c>
      <c r="J6398" s="336"/>
      <c r="K6398" s="336"/>
      <c r="L6398" s="337">
        <f t="shared" si="298"/>
        <v>16.890297410390311</v>
      </c>
      <c r="M6398" s="337">
        <f t="shared" si="299"/>
        <v>0.4</v>
      </c>
    </row>
    <row r="6399" spans="1:13">
      <c r="A6399" s="334" t="s">
        <v>1110</v>
      </c>
      <c r="B6399" s="334" t="s">
        <v>542</v>
      </c>
      <c r="C6399" s="334" t="s">
        <v>52</v>
      </c>
      <c r="D6399" s="334" t="s">
        <v>1537</v>
      </c>
      <c r="E6399" s="334" t="s">
        <v>1041</v>
      </c>
      <c r="F6399" s="334" t="str">
        <f t="shared" si="300"/>
        <v>Dhaka FR Non-PNP</v>
      </c>
      <c r="G6399" s="338">
        <v>1053772</v>
      </c>
      <c r="H6399" s="336">
        <v>182609.12060331591</v>
      </c>
      <c r="I6399" s="336">
        <v>4215.0879999999997</v>
      </c>
      <c r="J6399" s="336"/>
      <c r="K6399" s="336"/>
      <c r="L6399" s="337">
        <f t="shared" si="298"/>
        <v>17.32909211891338</v>
      </c>
      <c r="M6399" s="337">
        <f t="shared" si="299"/>
        <v>0.4</v>
      </c>
    </row>
    <row r="6400" spans="1:13">
      <c r="A6400" s="334" t="s">
        <v>1193</v>
      </c>
      <c r="B6400" s="334" t="s">
        <v>52</v>
      </c>
      <c r="C6400" s="334" t="s">
        <v>52</v>
      </c>
      <c r="D6400" s="334" t="s">
        <v>1537</v>
      </c>
      <c r="E6400" s="334" t="s">
        <v>1041</v>
      </c>
      <c r="F6400" s="334" t="str">
        <f t="shared" si="300"/>
        <v>Dhaka FR Non-PNP</v>
      </c>
      <c r="G6400" s="338">
        <v>1261506</v>
      </c>
      <c r="H6400" s="336">
        <v>203249.87279181503</v>
      </c>
      <c r="I6400" s="336">
        <v>5046.0240000000003</v>
      </c>
      <c r="J6400" s="336"/>
      <c r="K6400" s="336"/>
      <c r="L6400" s="337">
        <f t="shared" si="298"/>
        <v>16.111684985391669</v>
      </c>
      <c r="M6400" s="337">
        <f t="shared" si="299"/>
        <v>0.4</v>
      </c>
    </row>
    <row r="6401" spans="1:13">
      <c r="A6401" s="334" t="s">
        <v>1224</v>
      </c>
      <c r="B6401" s="334" t="s">
        <v>52</v>
      </c>
      <c r="C6401" s="334" t="s">
        <v>52</v>
      </c>
      <c r="D6401" s="334" t="s">
        <v>1537</v>
      </c>
      <c r="E6401" s="334" t="s">
        <v>1041</v>
      </c>
      <c r="F6401" s="334" t="str">
        <f t="shared" si="300"/>
        <v>Dhaka FR Non-PNP</v>
      </c>
      <c r="G6401" s="338">
        <v>1379509</v>
      </c>
      <c r="H6401" s="336">
        <v>240092.2804940613</v>
      </c>
      <c r="I6401" s="336">
        <v>-1.4551915228366852E-11</v>
      </c>
      <c r="J6401" s="336"/>
      <c r="K6401" s="336"/>
      <c r="L6401" s="337">
        <f t="shared" si="298"/>
        <v>17.404183698262301</v>
      </c>
      <c r="M6401" s="337">
        <f t="shared" si="299"/>
        <v>-1.054861927567479E-15</v>
      </c>
    </row>
    <row r="6402" spans="1:13">
      <c r="A6402" s="334" t="s">
        <v>1145</v>
      </c>
      <c r="B6402" s="334" t="s">
        <v>52</v>
      </c>
      <c r="C6402" s="334" t="s">
        <v>52</v>
      </c>
      <c r="D6402" s="334" t="s">
        <v>1537</v>
      </c>
      <c r="E6402" s="334" t="s">
        <v>1041</v>
      </c>
      <c r="F6402" s="334" t="str">
        <f t="shared" si="300"/>
        <v>Dhaka FR Non-PNP</v>
      </c>
      <c r="G6402" s="338">
        <v>1387588</v>
      </c>
      <c r="H6402" s="336">
        <v>216518.90332465869</v>
      </c>
      <c r="I6402" s="336">
        <v>5550.3519999999999</v>
      </c>
      <c r="J6402" s="336"/>
      <c r="K6402" s="336"/>
      <c r="L6402" s="337">
        <f t="shared" si="298"/>
        <v>15.603976347781812</v>
      </c>
      <c r="M6402" s="337">
        <f t="shared" si="299"/>
        <v>0.4</v>
      </c>
    </row>
    <row r="6403" spans="1:13">
      <c r="A6403" s="334" t="s">
        <v>1093</v>
      </c>
      <c r="B6403" s="334" t="s">
        <v>195</v>
      </c>
      <c r="C6403" s="334" t="s">
        <v>195</v>
      </c>
      <c r="D6403" s="334" t="s">
        <v>1537</v>
      </c>
      <c r="E6403" s="334" t="s">
        <v>1041</v>
      </c>
      <c r="F6403" s="334" t="str">
        <f t="shared" si="300"/>
        <v>Chattogram FR Non-PNP</v>
      </c>
      <c r="G6403" s="338">
        <v>1037084</v>
      </c>
      <c r="H6403" s="336">
        <v>188606.60354298141</v>
      </c>
      <c r="I6403" s="336">
        <v>110959.01531806323</v>
      </c>
      <c r="J6403" s="336"/>
      <c r="K6403" s="336"/>
      <c r="L6403" s="337">
        <f t="shared" ref="L6403:L6466" si="301">(H6403/G6403)*100</f>
        <v>18.186241764696149</v>
      </c>
      <c r="M6403" s="337">
        <f t="shared" ref="M6403:M6466" si="302">(I6403/G6403)*100</f>
        <v>10.699134816279418</v>
      </c>
    </row>
    <row r="6404" spans="1:13">
      <c r="A6404" s="334" t="s">
        <v>1258</v>
      </c>
      <c r="B6404" s="334" t="s">
        <v>52</v>
      </c>
      <c r="C6404" s="334" t="s">
        <v>52</v>
      </c>
      <c r="D6404" s="334" t="s">
        <v>1537</v>
      </c>
      <c r="E6404" s="334" t="s">
        <v>1041</v>
      </c>
      <c r="F6404" s="334" t="str">
        <f t="shared" ref="F6404:F6467" si="303">CONCATENATE(C6404," ",E6404," ",D6404)</f>
        <v>Dhaka FR Non-PNP</v>
      </c>
      <c r="G6404" s="338">
        <v>1790930</v>
      </c>
      <c r="H6404" s="336">
        <v>308075.86035331734</v>
      </c>
      <c r="I6404" s="336">
        <v>7163.72</v>
      </c>
      <c r="J6404" s="336"/>
      <c r="K6404" s="336"/>
      <c r="L6404" s="337">
        <f t="shared" si="301"/>
        <v>17.20200456485275</v>
      </c>
      <c r="M6404" s="337">
        <f t="shared" si="302"/>
        <v>0.4</v>
      </c>
    </row>
    <row r="6405" spans="1:13">
      <c r="A6405" s="334" t="s">
        <v>1156</v>
      </c>
      <c r="B6405" s="334" t="s">
        <v>52</v>
      </c>
      <c r="C6405" s="334" t="s">
        <v>52</v>
      </c>
      <c r="D6405" s="334" t="s">
        <v>1537</v>
      </c>
      <c r="E6405" s="334" t="s">
        <v>1041</v>
      </c>
      <c r="F6405" s="334" t="str">
        <f t="shared" si="303"/>
        <v>Dhaka FR Non-PNP</v>
      </c>
      <c r="G6405" s="338">
        <v>1127392</v>
      </c>
      <c r="H6405" s="336">
        <v>186521.81807457475</v>
      </c>
      <c r="I6405" s="336">
        <v>4509.5680000000002</v>
      </c>
      <c r="J6405" s="336"/>
      <c r="K6405" s="336"/>
      <c r="L6405" s="337">
        <f t="shared" si="301"/>
        <v>16.544539794017943</v>
      </c>
      <c r="M6405" s="337">
        <f t="shared" si="302"/>
        <v>0.4</v>
      </c>
    </row>
    <row r="6406" spans="1:13">
      <c r="A6406" s="334" t="s">
        <v>1170</v>
      </c>
      <c r="B6406" s="334" t="s">
        <v>362</v>
      </c>
      <c r="C6406" s="334" t="s">
        <v>52</v>
      </c>
      <c r="D6406" s="334" t="s">
        <v>1537</v>
      </c>
      <c r="E6406" s="334" t="s">
        <v>1041</v>
      </c>
      <c r="F6406" s="334" t="str">
        <f t="shared" si="303"/>
        <v>Dhaka FR Non-PNP</v>
      </c>
      <c r="G6406" s="338">
        <v>1406743</v>
      </c>
      <c r="H6406" s="336">
        <v>233754.97968487648</v>
      </c>
      <c r="I6406" s="336">
        <v>5626.9719999999998</v>
      </c>
      <c r="J6406" s="336"/>
      <c r="K6406" s="336"/>
      <c r="L6406" s="337">
        <f t="shared" si="301"/>
        <v>16.616750869553037</v>
      </c>
      <c r="M6406" s="337">
        <f t="shared" si="302"/>
        <v>0.4</v>
      </c>
    </row>
    <row r="6407" spans="1:13">
      <c r="A6407" s="334" t="s">
        <v>1172</v>
      </c>
      <c r="B6407" s="334" t="s">
        <v>79</v>
      </c>
      <c r="C6407" s="334" t="s">
        <v>52</v>
      </c>
      <c r="D6407" s="334" t="s">
        <v>1537</v>
      </c>
      <c r="E6407" s="334" t="s">
        <v>1041</v>
      </c>
      <c r="F6407" s="334" t="str">
        <f t="shared" si="303"/>
        <v>Dhaka FR Non-PNP</v>
      </c>
      <c r="G6407" s="338">
        <v>1323299</v>
      </c>
      <c r="H6407" s="336">
        <v>187648.84469368678</v>
      </c>
      <c r="I6407" s="336">
        <v>5293.1959999999999</v>
      </c>
      <c r="J6407" s="336"/>
      <c r="K6407" s="336"/>
      <c r="L6407" s="337">
        <f t="shared" si="301"/>
        <v>14.180381357024133</v>
      </c>
      <c r="M6407" s="337">
        <f t="shared" si="302"/>
        <v>0.4</v>
      </c>
    </row>
    <row r="6408" spans="1:13">
      <c r="A6408" s="334" t="s">
        <v>1169</v>
      </c>
      <c r="B6408" s="334" t="s">
        <v>186</v>
      </c>
      <c r="C6408" s="334" t="s">
        <v>195</v>
      </c>
      <c r="D6408" s="334" t="s">
        <v>1537</v>
      </c>
      <c r="E6408" s="334" t="s">
        <v>1041</v>
      </c>
      <c r="F6408" s="334" t="str">
        <f t="shared" si="303"/>
        <v>Chattogram FR Non-PNP</v>
      </c>
      <c r="G6408" s="338">
        <v>1716510</v>
      </c>
      <c r="H6408" s="336">
        <v>317248.51210843754</v>
      </c>
      <c r="I6408" s="336">
        <v>6866.04</v>
      </c>
      <c r="J6408" s="336"/>
      <c r="K6408" s="336"/>
      <c r="L6408" s="337">
        <f t="shared" si="301"/>
        <v>18.482182574435193</v>
      </c>
      <c r="M6408" s="337">
        <f t="shared" si="302"/>
        <v>0.4</v>
      </c>
    </row>
    <row r="6409" spans="1:13">
      <c r="A6409" s="334" t="s">
        <v>1148</v>
      </c>
      <c r="B6409" s="334" t="s">
        <v>389</v>
      </c>
      <c r="C6409" s="334" t="s">
        <v>389</v>
      </c>
      <c r="D6409" s="334" t="s">
        <v>1537</v>
      </c>
      <c r="E6409" s="334" t="s">
        <v>1041</v>
      </c>
      <c r="F6409" s="334" t="str">
        <f t="shared" si="303"/>
        <v>Rangpur FR Non-PNP</v>
      </c>
      <c r="G6409" s="338">
        <v>1257516</v>
      </c>
      <c r="H6409" s="336">
        <v>205073.52920140821</v>
      </c>
      <c r="I6409" s="336">
        <v>5030.0640000000003</v>
      </c>
      <c r="J6409" s="336"/>
      <c r="K6409" s="336"/>
      <c r="L6409" s="337">
        <f t="shared" si="301"/>
        <v>16.307826636115024</v>
      </c>
      <c r="M6409" s="337">
        <f t="shared" si="302"/>
        <v>0.4</v>
      </c>
    </row>
    <row r="6410" spans="1:13">
      <c r="A6410" s="334" t="s">
        <v>1278</v>
      </c>
      <c r="B6410" s="334" t="s">
        <v>195</v>
      </c>
      <c r="C6410" s="334" t="s">
        <v>195</v>
      </c>
      <c r="D6410" s="334" t="s">
        <v>1537</v>
      </c>
      <c r="E6410" s="334" t="s">
        <v>1041</v>
      </c>
      <c r="F6410" s="334" t="str">
        <f t="shared" si="303"/>
        <v>Chattogram FR Non-PNP</v>
      </c>
      <c r="G6410" s="338">
        <v>1126934</v>
      </c>
      <c r="H6410" s="336">
        <v>188935.01302093946</v>
      </c>
      <c r="I6410" s="336">
        <v>4507.7359999999999</v>
      </c>
      <c r="J6410" s="336"/>
      <c r="K6410" s="336"/>
      <c r="L6410" s="337">
        <f t="shared" si="301"/>
        <v>16.765401791137677</v>
      </c>
      <c r="M6410" s="337">
        <f t="shared" si="302"/>
        <v>0.4</v>
      </c>
    </row>
    <row r="6411" spans="1:13">
      <c r="A6411" s="334" t="s">
        <v>1165</v>
      </c>
      <c r="B6411" s="334" t="s">
        <v>131</v>
      </c>
      <c r="C6411" s="334" t="s">
        <v>131</v>
      </c>
      <c r="D6411" s="334" t="s">
        <v>1537</v>
      </c>
      <c r="E6411" s="334" t="s">
        <v>1041</v>
      </c>
      <c r="F6411" s="334" t="str">
        <f t="shared" si="303"/>
        <v>Sylhet FR Non-PNP</v>
      </c>
      <c r="G6411" s="338">
        <v>882242</v>
      </c>
      <c r="H6411" s="336">
        <v>130245.51240866935</v>
      </c>
      <c r="I6411" s="336">
        <v>18627.467495231482</v>
      </c>
      <c r="J6411" s="336"/>
      <c r="K6411" s="336"/>
      <c r="L6411" s="337">
        <f t="shared" si="301"/>
        <v>14.763014275977493</v>
      </c>
      <c r="M6411" s="337">
        <f t="shared" si="302"/>
        <v>2.1113784534437809</v>
      </c>
    </row>
    <row r="6412" spans="1:13">
      <c r="A6412" s="334" t="s">
        <v>1119</v>
      </c>
      <c r="B6412" s="334" t="s">
        <v>52</v>
      </c>
      <c r="C6412" s="334" t="s">
        <v>52</v>
      </c>
      <c r="D6412" s="334" t="s">
        <v>1537</v>
      </c>
      <c r="E6412" s="334" t="s">
        <v>1041</v>
      </c>
      <c r="F6412" s="334" t="str">
        <f t="shared" si="303"/>
        <v>Dhaka FR Non-PNP</v>
      </c>
      <c r="G6412" s="338">
        <v>2611036</v>
      </c>
      <c r="H6412" s="336">
        <v>434116.52167867549</v>
      </c>
      <c r="I6412" s="336">
        <v>10444.144</v>
      </c>
      <c r="J6412" s="336"/>
      <c r="K6412" s="336"/>
      <c r="L6412" s="337">
        <f t="shared" si="301"/>
        <v>16.626217397181637</v>
      </c>
      <c r="M6412" s="337">
        <f t="shared" si="302"/>
        <v>0.4</v>
      </c>
    </row>
    <row r="6413" spans="1:13">
      <c r="A6413" s="334" t="s">
        <v>1080</v>
      </c>
      <c r="B6413" s="334" t="s">
        <v>170</v>
      </c>
      <c r="C6413" s="334" t="s">
        <v>195</v>
      </c>
      <c r="D6413" s="334" t="s">
        <v>1537</v>
      </c>
      <c r="E6413" s="334" t="s">
        <v>1041</v>
      </c>
      <c r="F6413" s="334" t="str">
        <f t="shared" si="303"/>
        <v>Chattogram FR Non-PNP</v>
      </c>
      <c r="G6413" s="338">
        <v>817009</v>
      </c>
      <c r="H6413" s="336">
        <v>149582.25198514847</v>
      </c>
      <c r="I6413" s="336">
        <v>3268.0360000000001</v>
      </c>
      <c r="J6413" s="336"/>
      <c r="K6413" s="336"/>
      <c r="L6413" s="337">
        <f t="shared" si="301"/>
        <v>18.308519488175584</v>
      </c>
      <c r="M6413" s="337">
        <f t="shared" si="302"/>
        <v>0.4</v>
      </c>
    </row>
    <row r="6414" spans="1:13">
      <c r="A6414" s="334" t="s">
        <v>1254</v>
      </c>
      <c r="B6414" s="334" t="s">
        <v>52</v>
      </c>
      <c r="C6414" s="334" t="s">
        <v>52</v>
      </c>
      <c r="D6414" s="334" t="s">
        <v>1537</v>
      </c>
      <c r="E6414" s="334" t="s">
        <v>1041</v>
      </c>
      <c r="F6414" s="334" t="str">
        <f t="shared" si="303"/>
        <v>Dhaka FR Non-PNP</v>
      </c>
      <c r="G6414" s="338">
        <v>1074624</v>
      </c>
      <c r="H6414" s="336">
        <v>194489.43764943792</v>
      </c>
      <c r="I6414" s="336">
        <v>4298.4960000000001</v>
      </c>
      <c r="J6414" s="336"/>
      <c r="K6414" s="336"/>
      <c r="L6414" s="337">
        <f t="shared" si="301"/>
        <v>18.098370932478517</v>
      </c>
      <c r="M6414" s="337">
        <f t="shared" si="302"/>
        <v>0.4</v>
      </c>
    </row>
    <row r="6415" spans="1:13">
      <c r="A6415" s="334" t="s">
        <v>1249</v>
      </c>
      <c r="B6415" s="334" t="s">
        <v>79</v>
      </c>
      <c r="C6415" s="334" t="s">
        <v>52</v>
      </c>
      <c r="D6415" s="334" t="s">
        <v>1537</v>
      </c>
      <c r="E6415" s="334" t="s">
        <v>1041</v>
      </c>
      <c r="F6415" s="334" t="str">
        <f t="shared" si="303"/>
        <v>Dhaka FR Non-PNP</v>
      </c>
      <c r="G6415" s="338">
        <v>3114518</v>
      </c>
      <c r="H6415" s="336">
        <v>551536.30614260014</v>
      </c>
      <c r="I6415" s="336">
        <v>12458.072</v>
      </c>
      <c r="J6415" s="336"/>
      <c r="K6415" s="336"/>
      <c r="L6415" s="337">
        <f t="shared" si="301"/>
        <v>17.708560558731726</v>
      </c>
      <c r="M6415" s="337">
        <f t="shared" si="302"/>
        <v>0.4</v>
      </c>
    </row>
    <row r="6416" spans="1:13">
      <c r="A6416" s="334" t="s">
        <v>1168</v>
      </c>
      <c r="B6416" s="334" t="s">
        <v>162</v>
      </c>
      <c r="C6416" s="334" t="s">
        <v>195</v>
      </c>
      <c r="D6416" s="334" t="s">
        <v>1537</v>
      </c>
      <c r="E6416" s="334" t="s">
        <v>1041</v>
      </c>
      <c r="F6416" s="334" t="str">
        <f t="shared" si="303"/>
        <v>Chattogram FR Non-PNP</v>
      </c>
      <c r="G6416" s="338">
        <v>1459696</v>
      </c>
      <c r="H6416" s="336">
        <v>216246.39236590159</v>
      </c>
      <c r="I6416" s="336">
        <v>5838.7840000000006</v>
      </c>
      <c r="J6416" s="336"/>
      <c r="K6416" s="336"/>
      <c r="L6416" s="337">
        <f t="shared" si="301"/>
        <v>14.814481396530619</v>
      </c>
      <c r="M6416" s="337">
        <f t="shared" si="302"/>
        <v>0.4</v>
      </c>
    </row>
    <row r="6417" spans="1:13">
      <c r="A6417" s="334" t="s">
        <v>1261</v>
      </c>
      <c r="B6417" s="334" t="s">
        <v>401</v>
      </c>
      <c r="C6417" s="334" t="s">
        <v>195</v>
      </c>
      <c r="D6417" s="334" t="s">
        <v>1537</v>
      </c>
      <c r="E6417" s="334" t="s">
        <v>1041</v>
      </c>
      <c r="F6417" s="334" t="str">
        <f t="shared" si="303"/>
        <v>Chattogram FR Non-PNP</v>
      </c>
      <c r="G6417" s="338">
        <v>3083087</v>
      </c>
      <c r="H6417" s="336">
        <v>537990.22945071186</v>
      </c>
      <c r="I6417" s="336">
        <v>12332.348</v>
      </c>
      <c r="J6417" s="336"/>
      <c r="K6417" s="336"/>
      <c r="L6417" s="337">
        <f t="shared" si="301"/>
        <v>17.449725857580791</v>
      </c>
      <c r="M6417" s="337">
        <f t="shared" si="302"/>
        <v>0.4</v>
      </c>
    </row>
    <row r="6418" spans="1:13">
      <c r="A6418" s="334" t="s">
        <v>1222</v>
      </c>
      <c r="B6418" s="334" t="s">
        <v>189</v>
      </c>
      <c r="C6418" s="334" t="s">
        <v>189</v>
      </c>
      <c r="D6418" s="334" t="s">
        <v>1537</v>
      </c>
      <c r="E6418" s="334" t="s">
        <v>1041</v>
      </c>
      <c r="F6418" s="334" t="str">
        <f t="shared" si="303"/>
        <v>Barishal FR Non-PNP</v>
      </c>
      <c r="G6418" s="338">
        <v>580488</v>
      </c>
      <c r="H6418" s="336">
        <v>90013.18732463682</v>
      </c>
      <c r="I6418" s="336">
        <v>2321.9520000000002</v>
      </c>
      <c r="J6418" s="336"/>
      <c r="K6418" s="336"/>
      <c r="L6418" s="337">
        <f t="shared" si="301"/>
        <v>15.506468234422902</v>
      </c>
      <c r="M6418" s="337">
        <f t="shared" si="302"/>
        <v>0.4</v>
      </c>
    </row>
    <row r="6419" spans="1:13">
      <c r="A6419" s="334" t="s">
        <v>1157</v>
      </c>
      <c r="B6419" s="334" t="s">
        <v>336</v>
      </c>
      <c r="C6419" s="334" t="s">
        <v>389</v>
      </c>
      <c r="D6419" s="334" t="s">
        <v>1537</v>
      </c>
      <c r="E6419" s="334" t="s">
        <v>1041</v>
      </c>
      <c r="F6419" s="334" t="str">
        <f t="shared" si="303"/>
        <v>Rangpur FR Non-PNP</v>
      </c>
      <c r="G6419" s="338">
        <v>1120678</v>
      </c>
      <c r="H6419" s="336">
        <v>173283.09204871362</v>
      </c>
      <c r="I6419" s="336">
        <v>4482.7120000000004</v>
      </c>
      <c r="J6419" s="336"/>
      <c r="K6419" s="336"/>
      <c r="L6419" s="337">
        <f t="shared" si="301"/>
        <v>15.462344406574735</v>
      </c>
      <c r="M6419" s="337">
        <f t="shared" si="302"/>
        <v>0.4</v>
      </c>
    </row>
    <row r="6420" spans="1:13">
      <c r="A6420" s="334" t="s">
        <v>1158</v>
      </c>
      <c r="B6420" s="334" t="s">
        <v>52</v>
      </c>
      <c r="C6420" s="334" t="s">
        <v>52</v>
      </c>
      <c r="D6420" s="334" t="s">
        <v>1537</v>
      </c>
      <c r="E6420" s="334" t="s">
        <v>1041</v>
      </c>
      <c r="F6420" s="334" t="str">
        <f t="shared" si="303"/>
        <v>Dhaka FR Non-PNP</v>
      </c>
      <c r="G6420" s="338">
        <v>922897</v>
      </c>
      <c r="H6420" s="336">
        <v>148799.451904674</v>
      </c>
      <c r="I6420" s="336">
        <v>3691.5880000000002</v>
      </c>
      <c r="J6420" s="336"/>
      <c r="K6420" s="336"/>
      <c r="L6420" s="337">
        <f t="shared" si="301"/>
        <v>16.123083280655806</v>
      </c>
      <c r="M6420" s="337">
        <f t="shared" si="302"/>
        <v>0.4</v>
      </c>
    </row>
    <row r="6421" spans="1:13">
      <c r="A6421" s="334" t="s">
        <v>1045</v>
      </c>
      <c r="B6421" s="334" t="s">
        <v>162</v>
      </c>
      <c r="C6421" s="334" t="s">
        <v>195</v>
      </c>
      <c r="D6421" s="334" t="s">
        <v>1537</v>
      </c>
      <c r="E6421" s="334" t="s">
        <v>1041</v>
      </c>
      <c r="F6421" s="334" t="str">
        <f t="shared" si="303"/>
        <v>Chattogram FR Non-PNP</v>
      </c>
      <c r="G6421" s="338">
        <v>1333714</v>
      </c>
      <c r="H6421" s="336">
        <v>209537.11899840404</v>
      </c>
      <c r="I6421" s="336">
        <v>5334.8559999999998</v>
      </c>
      <c r="J6421" s="336"/>
      <c r="K6421" s="336"/>
      <c r="L6421" s="337">
        <f t="shared" si="301"/>
        <v>15.710798491910863</v>
      </c>
      <c r="M6421" s="337">
        <f t="shared" si="302"/>
        <v>0.4</v>
      </c>
    </row>
    <row r="6422" spans="1:13">
      <c r="A6422" s="334" t="s">
        <v>1166</v>
      </c>
      <c r="B6422" s="334" t="s">
        <v>606</v>
      </c>
      <c r="C6422" s="334" t="s">
        <v>107</v>
      </c>
      <c r="D6422" s="334" t="s">
        <v>1537</v>
      </c>
      <c r="E6422" s="334" t="s">
        <v>1041</v>
      </c>
      <c r="F6422" s="334" t="str">
        <f t="shared" si="303"/>
        <v>Rajshahi FR Non-PNP</v>
      </c>
      <c r="G6422" s="338">
        <v>1237569</v>
      </c>
      <c r="H6422" s="336">
        <v>229819.33600590398</v>
      </c>
      <c r="I6422" s="336">
        <v>4950.2759999999998</v>
      </c>
      <c r="J6422" s="336"/>
      <c r="K6422" s="336"/>
      <c r="L6422" s="337">
        <f t="shared" si="301"/>
        <v>18.570224044550564</v>
      </c>
      <c r="M6422" s="337">
        <f t="shared" si="302"/>
        <v>0.4</v>
      </c>
    </row>
    <row r="6423" spans="1:13">
      <c r="A6423" s="334" t="s">
        <v>1124</v>
      </c>
      <c r="B6423" s="334" t="s">
        <v>1566</v>
      </c>
      <c r="C6423" s="334" t="s">
        <v>389</v>
      </c>
      <c r="D6423" s="334" t="s">
        <v>1537</v>
      </c>
      <c r="E6423" s="334" t="s">
        <v>1041</v>
      </c>
      <c r="F6423" s="334" t="str">
        <f t="shared" si="303"/>
        <v>Rangpur FR Non-PNP</v>
      </c>
      <c r="G6423" s="338">
        <v>993633</v>
      </c>
      <c r="H6423" s="336">
        <v>151184.48041027295</v>
      </c>
      <c r="I6423" s="336">
        <v>3974.5320000000002</v>
      </c>
      <c r="J6423" s="336"/>
      <c r="K6423" s="336"/>
      <c r="L6423" s="337">
        <f t="shared" si="301"/>
        <v>15.215324008992551</v>
      </c>
      <c r="M6423" s="337">
        <f t="shared" si="302"/>
        <v>0.4</v>
      </c>
    </row>
    <row r="6424" spans="1:13">
      <c r="A6424" s="334" t="s">
        <v>1228</v>
      </c>
      <c r="B6424" s="334" t="s">
        <v>211</v>
      </c>
      <c r="C6424" s="334" t="s">
        <v>189</v>
      </c>
      <c r="D6424" s="334" t="s">
        <v>1537</v>
      </c>
      <c r="E6424" s="334" t="s">
        <v>1041</v>
      </c>
      <c r="F6424" s="334" t="str">
        <f t="shared" si="303"/>
        <v>Barishal FR Non-PNP</v>
      </c>
      <c r="G6424" s="338">
        <v>947190</v>
      </c>
      <c r="H6424" s="336">
        <v>142076.70449273978</v>
      </c>
      <c r="I6424" s="336">
        <v>3788.76</v>
      </c>
      <c r="J6424" s="336"/>
      <c r="K6424" s="336"/>
      <c r="L6424" s="337">
        <f t="shared" si="301"/>
        <v>14.999810438532901</v>
      </c>
      <c r="M6424" s="337">
        <f t="shared" si="302"/>
        <v>0.4</v>
      </c>
    </row>
    <row r="6425" spans="1:13">
      <c r="A6425" s="334" t="s">
        <v>1271</v>
      </c>
      <c r="B6425" s="334" t="s">
        <v>362</v>
      </c>
      <c r="C6425" s="334" t="s">
        <v>52</v>
      </c>
      <c r="D6425" s="334" t="s">
        <v>1537</v>
      </c>
      <c r="E6425" s="334" t="s">
        <v>1041</v>
      </c>
      <c r="F6425" s="334" t="str">
        <f t="shared" si="303"/>
        <v>Dhaka FR Non-PNP</v>
      </c>
      <c r="G6425" s="338">
        <v>2337553</v>
      </c>
      <c r="H6425" s="336">
        <v>396455.8868856164</v>
      </c>
      <c r="I6425" s="336">
        <v>9350.2119999999995</v>
      </c>
      <c r="J6425" s="336"/>
      <c r="K6425" s="336"/>
      <c r="L6425" s="337">
        <f t="shared" si="301"/>
        <v>16.960295098576005</v>
      </c>
      <c r="M6425" s="337">
        <f t="shared" si="302"/>
        <v>0.4</v>
      </c>
    </row>
    <row r="6426" spans="1:13">
      <c r="A6426" s="334" t="s">
        <v>1079</v>
      </c>
      <c r="B6426" s="334" t="s">
        <v>189</v>
      </c>
      <c r="C6426" s="334" t="s">
        <v>189</v>
      </c>
      <c r="D6426" s="334" t="s">
        <v>1537</v>
      </c>
      <c r="E6426" s="334" t="s">
        <v>1041</v>
      </c>
      <c r="F6426" s="334" t="str">
        <f t="shared" si="303"/>
        <v>Barishal FR Non-PNP</v>
      </c>
      <c r="G6426" s="338">
        <v>1439410</v>
      </c>
      <c r="H6426" s="336">
        <v>205450.44270743214</v>
      </c>
      <c r="I6426" s="336">
        <v>5757.64</v>
      </c>
      <c r="J6426" s="336"/>
      <c r="K6426" s="336"/>
      <c r="L6426" s="337">
        <f t="shared" si="301"/>
        <v>14.273239918260408</v>
      </c>
      <c r="M6426" s="337">
        <f t="shared" si="302"/>
        <v>0.4</v>
      </c>
    </row>
    <row r="6427" spans="1:13">
      <c r="A6427" s="334" t="s">
        <v>1235</v>
      </c>
      <c r="B6427" s="334" t="s">
        <v>52</v>
      </c>
      <c r="C6427" s="334" t="s">
        <v>52</v>
      </c>
      <c r="D6427" s="334" t="s">
        <v>1537</v>
      </c>
      <c r="E6427" s="334" t="s">
        <v>1041</v>
      </c>
      <c r="F6427" s="334" t="str">
        <f t="shared" si="303"/>
        <v>Dhaka FR Non-PNP</v>
      </c>
      <c r="G6427" s="338">
        <v>1259807</v>
      </c>
      <c r="H6427" s="336">
        <v>196661.06442514449</v>
      </c>
      <c r="I6427" s="336">
        <v>5039.2280000000001</v>
      </c>
      <c r="J6427" s="336"/>
      <c r="K6427" s="336"/>
      <c r="L6427" s="337">
        <f t="shared" si="301"/>
        <v>15.610412104802124</v>
      </c>
      <c r="M6427" s="337">
        <f t="shared" si="302"/>
        <v>0.4</v>
      </c>
    </row>
    <row r="6428" spans="1:13">
      <c r="A6428" s="334" t="s">
        <v>1154</v>
      </c>
      <c r="B6428" s="334" t="s">
        <v>542</v>
      </c>
      <c r="C6428" s="334" t="s">
        <v>52</v>
      </c>
      <c r="D6428" s="334" t="s">
        <v>1537</v>
      </c>
      <c r="E6428" s="334" t="s">
        <v>1041</v>
      </c>
      <c r="F6428" s="334" t="str">
        <f t="shared" si="303"/>
        <v>Dhaka FR Non-PNP</v>
      </c>
      <c r="G6428" s="338">
        <v>1103474</v>
      </c>
      <c r="H6428" s="336">
        <v>198634.28457930771</v>
      </c>
      <c r="I6428" s="336">
        <v>4413.8959999999997</v>
      </c>
      <c r="J6428" s="336"/>
      <c r="K6428" s="336"/>
      <c r="L6428" s="337">
        <f t="shared" si="301"/>
        <v>18.000812396060777</v>
      </c>
      <c r="M6428" s="337">
        <f t="shared" si="302"/>
        <v>0.4</v>
      </c>
    </row>
    <row r="6429" spans="1:13">
      <c r="A6429" s="334" t="s">
        <v>1153</v>
      </c>
      <c r="B6429" s="334" t="s">
        <v>52</v>
      </c>
      <c r="C6429" s="334" t="s">
        <v>52</v>
      </c>
      <c r="D6429" s="334" t="s">
        <v>1537</v>
      </c>
      <c r="E6429" s="334" t="s">
        <v>1041</v>
      </c>
      <c r="F6429" s="334" t="str">
        <f t="shared" si="303"/>
        <v>Dhaka FR Non-PNP</v>
      </c>
      <c r="G6429" s="338">
        <v>1390492</v>
      </c>
      <c r="H6429" s="336">
        <v>232003.17448533975</v>
      </c>
      <c r="I6429" s="336">
        <v>5561.9679999999998</v>
      </c>
      <c r="J6429" s="336"/>
      <c r="K6429" s="336"/>
      <c r="L6429" s="337">
        <f t="shared" si="301"/>
        <v>16.684970103052716</v>
      </c>
      <c r="M6429" s="337">
        <f t="shared" si="302"/>
        <v>0.4</v>
      </c>
    </row>
    <row r="6430" spans="1:13">
      <c r="A6430" s="334" t="s">
        <v>1214</v>
      </c>
      <c r="B6430" s="334" t="s">
        <v>162</v>
      </c>
      <c r="C6430" s="334" t="s">
        <v>195</v>
      </c>
      <c r="D6430" s="334" t="s">
        <v>1537</v>
      </c>
      <c r="E6430" s="334" t="s">
        <v>1041</v>
      </c>
      <c r="F6430" s="334" t="str">
        <f t="shared" si="303"/>
        <v>Chattogram FR Non-PNP</v>
      </c>
      <c r="G6430" s="338">
        <v>2116202</v>
      </c>
      <c r="H6430" s="336">
        <v>348723.18344169221</v>
      </c>
      <c r="I6430" s="336">
        <v>8464.8080000000009</v>
      </c>
      <c r="J6430" s="336"/>
      <c r="K6430" s="336"/>
      <c r="L6430" s="337">
        <f t="shared" si="301"/>
        <v>16.478728563799308</v>
      </c>
      <c r="M6430" s="337">
        <f t="shared" si="302"/>
        <v>0.4</v>
      </c>
    </row>
    <row r="6431" spans="1:13">
      <c r="A6431" s="334" t="s">
        <v>1057</v>
      </c>
      <c r="B6431" s="334" t="s">
        <v>1564</v>
      </c>
      <c r="C6431" s="334" t="s">
        <v>189</v>
      </c>
      <c r="D6431" s="334" t="s">
        <v>1537</v>
      </c>
      <c r="E6431" s="334" t="s">
        <v>1041</v>
      </c>
      <c r="F6431" s="334" t="str">
        <f t="shared" si="303"/>
        <v>Barishal FR Non-PNP</v>
      </c>
      <c r="G6431" s="338">
        <v>1334374</v>
      </c>
      <c r="H6431" s="336">
        <v>222879.8757817719</v>
      </c>
      <c r="I6431" s="336">
        <v>5337.4960000000001</v>
      </c>
      <c r="J6431" s="336"/>
      <c r="K6431" s="336"/>
      <c r="L6431" s="337">
        <f t="shared" si="301"/>
        <v>16.702954028014027</v>
      </c>
      <c r="M6431" s="337">
        <f t="shared" si="302"/>
        <v>0.4</v>
      </c>
    </row>
    <row r="6432" spans="1:13">
      <c r="A6432" s="334" t="s">
        <v>1146</v>
      </c>
      <c r="B6432" s="334" t="s">
        <v>186</v>
      </c>
      <c r="C6432" s="334" t="s">
        <v>195</v>
      </c>
      <c r="D6432" s="334" t="s">
        <v>1537</v>
      </c>
      <c r="E6432" s="334" t="s">
        <v>1041</v>
      </c>
      <c r="F6432" s="334" t="str">
        <f t="shared" si="303"/>
        <v>Chattogram FR Non-PNP</v>
      </c>
      <c r="G6432" s="338">
        <v>1123003</v>
      </c>
      <c r="H6432" s="336">
        <v>193782.55360619823</v>
      </c>
      <c r="I6432" s="336">
        <v>4492.0119999999997</v>
      </c>
      <c r="J6432" s="336"/>
      <c r="K6432" s="336"/>
      <c r="L6432" s="337">
        <f t="shared" si="301"/>
        <v>17.255746743882096</v>
      </c>
      <c r="M6432" s="337">
        <f t="shared" si="302"/>
        <v>0.4</v>
      </c>
    </row>
    <row r="6433" spans="1:13">
      <c r="A6433" s="334" t="s">
        <v>1117</v>
      </c>
      <c r="B6433" s="334" t="s">
        <v>52</v>
      </c>
      <c r="C6433" s="334" t="s">
        <v>52</v>
      </c>
      <c r="D6433" s="334" t="s">
        <v>1537</v>
      </c>
      <c r="E6433" s="334" t="s">
        <v>1041</v>
      </c>
      <c r="F6433" s="334" t="str">
        <f t="shared" si="303"/>
        <v>Dhaka FR Non-PNP</v>
      </c>
      <c r="G6433" s="338">
        <v>1009943</v>
      </c>
      <c r="H6433" s="336">
        <v>168136.75154428923</v>
      </c>
      <c r="I6433" s="336">
        <v>4039.7719999999999</v>
      </c>
      <c r="J6433" s="336"/>
      <c r="K6433" s="336"/>
      <c r="L6433" s="337">
        <f t="shared" si="301"/>
        <v>16.648142671842791</v>
      </c>
      <c r="M6433" s="337">
        <f t="shared" si="302"/>
        <v>0.4</v>
      </c>
    </row>
    <row r="6434" spans="1:13">
      <c r="A6434" s="334" t="s">
        <v>1288</v>
      </c>
      <c r="B6434" s="334" t="s">
        <v>52</v>
      </c>
      <c r="C6434" s="334" t="s">
        <v>52</v>
      </c>
      <c r="D6434" s="334" t="s">
        <v>1492</v>
      </c>
      <c r="E6434" s="334" t="s">
        <v>1041</v>
      </c>
      <c r="F6434" s="334" t="str">
        <f t="shared" si="303"/>
        <v>Dhaka FR PNP</v>
      </c>
      <c r="G6434" s="338">
        <v>8193153</v>
      </c>
      <c r="H6434" s="336">
        <v>1451815.4131827499</v>
      </c>
      <c r="I6434" s="336">
        <v>32772.612000000001</v>
      </c>
      <c r="J6434" s="336"/>
      <c r="K6434" s="336"/>
      <c r="L6434" s="337">
        <f t="shared" si="301"/>
        <v>17.719862099276675</v>
      </c>
      <c r="M6434" s="337">
        <f t="shared" si="302"/>
        <v>0.4</v>
      </c>
    </row>
    <row r="6435" spans="1:13">
      <c r="A6435" s="334" t="s">
        <v>1061</v>
      </c>
      <c r="B6435" s="334" t="s">
        <v>52</v>
      </c>
      <c r="C6435" s="334" t="s">
        <v>52</v>
      </c>
      <c r="D6435" s="334" t="s">
        <v>1537</v>
      </c>
      <c r="E6435" s="334" t="s">
        <v>1041</v>
      </c>
      <c r="F6435" s="334" t="str">
        <f t="shared" si="303"/>
        <v>Dhaka FR Non-PNP</v>
      </c>
      <c r="G6435" s="338">
        <v>1729471</v>
      </c>
      <c r="H6435" s="336">
        <v>359489.19663344731</v>
      </c>
      <c r="I6435" s="336">
        <v>4684.3960696839913</v>
      </c>
      <c r="J6435" s="336"/>
      <c r="K6435" s="336"/>
      <c r="L6435" s="337">
        <f t="shared" si="301"/>
        <v>20.786078322992829</v>
      </c>
      <c r="M6435" s="337">
        <f t="shared" si="302"/>
        <v>0.27085716208505323</v>
      </c>
    </row>
    <row r="6436" spans="1:13">
      <c r="A6436" s="334" t="s">
        <v>1213</v>
      </c>
      <c r="B6436" s="334" t="s">
        <v>522</v>
      </c>
      <c r="C6436" s="334" t="s">
        <v>52</v>
      </c>
      <c r="D6436" s="334" t="s">
        <v>1537</v>
      </c>
      <c r="E6436" s="334" t="s">
        <v>1041</v>
      </c>
      <c r="F6436" s="334" t="str">
        <f t="shared" si="303"/>
        <v>Dhaka FR Non-PNP</v>
      </c>
      <c r="G6436" s="338">
        <v>1107303</v>
      </c>
      <c r="H6436" s="336">
        <v>153701.48558177202</v>
      </c>
      <c r="I6436" s="336">
        <v>-1.4551915228366852E-11</v>
      </c>
      <c r="J6436" s="336"/>
      <c r="K6436" s="336"/>
      <c r="L6436" s="337">
        <f t="shared" si="301"/>
        <v>13.880707049630681</v>
      </c>
      <c r="M6436" s="337">
        <f t="shared" si="302"/>
        <v>-1.3141764474915042E-15</v>
      </c>
    </row>
    <row r="6437" spans="1:13">
      <c r="A6437" s="334" t="s">
        <v>1149</v>
      </c>
      <c r="B6437" s="334" t="s">
        <v>1150</v>
      </c>
      <c r="C6437" s="334" t="s">
        <v>389</v>
      </c>
      <c r="D6437" s="334" t="s">
        <v>1537</v>
      </c>
      <c r="E6437" s="334" t="s">
        <v>1041</v>
      </c>
      <c r="F6437" s="334" t="str">
        <f t="shared" si="303"/>
        <v>Rangpur FR Non-PNP</v>
      </c>
      <c r="G6437" s="338">
        <v>1073990</v>
      </c>
      <c r="H6437" s="336">
        <v>181231.96214287746</v>
      </c>
      <c r="I6437" s="336">
        <v>359095.92252700659</v>
      </c>
      <c r="J6437" s="336"/>
      <c r="K6437" s="336"/>
      <c r="L6437" s="337">
        <f t="shared" si="301"/>
        <v>16.874641490412152</v>
      </c>
      <c r="M6437" s="337">
        <f t="shared" si="302"/>
        <v>33.435685856200394</v>
      </c>
    </row>
    <row r="6438" spans="1:13">
      <c r="A6438" s="334" t="s">
        <v>1240</v>
      </c>
      <c r="B6438" s="334" t="s">
        <v>211</v>
      </c>
      <c r="C6438" s="334" t="s">
        <v>189</v>
      </c>
      <c r="D6438" s="334" t="s">
        <v>1537</v>
      </c>
      <c r="E6438" s="334" t="s">
        <v>1041</v>
      </c>
      <c r="F6438" s="334" t="str">
        <f t="shared" si="303"/>
        <v>Barishal FR Non-PNP</v>
      </c>
      <c r="G6438" s="338">
        <v>2407406</v>
      </c>
      <c r="H6438" s="336">
        <v>388846.53416965384</v>
      </c>
      <c r="I6438" s="336">
        <v>9629.6239999999998</v>
      </c>
      <c r="J6438" s="336"/>
      <c r="K6438" s="336"/>
      <c r="L6438" s="337">
        <f t="shared" si="301"/>
        <v>16.152096246734196</v>
      </c>
      <c r="M6438" s="337">
        <f t="shared" si="302"/>
        <v>0.4</v>
      </c>
    </row>
    <row r="6439" spans="1:13">
      <c r="A6439" s="334" t="s">
        <v>1069</v>
      </c>
      <c r="B6439" s="334" t="s">
        <v>136</v>
      </c>
      <c r="C6439" s="334" t="s">
        <v>131</v>
      </c>
      <c r="D6439" s="334" t="s">
        <v>1537</v>
      </c>
      <c r="E6439" s="334" t="s">
        <v>1041</v>
      </c>
      <c r="F6439" s="334" t="str">
        <f t="shared" si="303"/>
        <v>Sylhet FR Non-PNP</v>
      </c>
      <c r="G6439" s="338">
        <v>1288384</v>
      </c>
      <c r="H6439" s="336">
        <v>196366.815766221</v>
      </c>
      <c r="I6439" s="336">
        <v>1.4551915228366852E-11</v>
      </c>
      <c r="J6439" s="336"/>
      <c r="K6439" s="336"/>
      <c r="L6439" s="337">
        <f t="shared" si="301"/>
        <v>15.241326791253307</v>
      </c>
      <c r="M6439" s="337">
        <f t="shared" si="302"/>
        <v>1.1294703464469327E-15</v>
      </c>
    </row>
    <row r="6440" spans="1:13">
      <c r="A6440" s="334" t="s">
        <v>1242</v>
      </c>
      <c r="B6440" s="334" t="s">
        <v>1243</v>
      </c>
      <c r="C6440" s="334" t="s">
        <v>195</v>
      </c>
      <c r="D6440" s="334" t="s">
        <v>1537</v>
      </c>
      <c r="E6440" s="334" t="s">
        <v>1041</v>
      </c>
      <c r="F6440" s="334" t="str">
        <f t="shared" si="303"/>
        <v>Chattogram FR Non-PNP</v>
      </c>
      <c r="G6440" s="338">
        <v>1650888</v>
      </c>
      <c r="H6440" s="336">
        <v>311234.37808372127</v>
      </c>
      <c r="I6440" s="336">
        <v>3604.509521187123</v>
      </c>
      <c r="J6440" s="336"/>
      <c r="K6440" s="336"/>
      <c r="L6440" s="337">
        <f t="shared" si="301"/>
        <v>18.852543484701645</v>
      </c>
      <c r="M6440" s="337">
        <f t="shared" si="302"/>
        <v>0.21833761716040842</v>
      </c>
    </row>
    <row r="6441" spans="1:13">
      <c r="A6441" s="334" t="s">
        <v>1044</v>
      </c>
      <c r="B6441" s="334" t="s">
        <v>230</v>
      </c>
      <c r="C6441" s="334" t="s">
        <v>131</v>
      </c>
      <c r="D6441" s="334" t="s">
        <v>1537</v>
      </c>
      <c r="E6441" s="334" t="s">
        <v>1041</v>
      </c>
      <c r="F6441" s="334" t="str">
        <f t="shared" si="303"/>
        <v>Sylhet FR Non-PNP</v>
      </c>
      <c r="G6441" s="338">
        <v>1686941</v>
      </c>
      <c r="H6441" s="336">
        <v>233623.9561876423</v>
      </c>
      <c r="I6441" s="336">
        <v>6747.7640000000001</v>
      </c>
      <c r="J6441" s="336"/>
      <c r="K6441" s="336"/>
      <c r="L6441" s="337">
        <f t="shared" si="301"/>
        <v>13.848970188503468</v>
      </c>
      <c r="M6441" s="337">
        <f t="shared" si="302"/>
        <v>0.4</v>
      </c>
    </row>
    <row r="6442" spans="1:13">
      <c r="A6442" s="334" t="s">
        <v>1218</v>
      </c>
      <c r="B6442" s="334" t="s">
        <v>52</v>
      </c>
      <c r="C6442" s="334" t="s">
        <v>52</v>
      </c>
      <c r="D6442" s="334" t="s">
        <v>1537</v>
      </c>
      <c r="E6442" s="334" t="s">
        <v>1041</v>
      </c>
      <c r="F6442" s="334" t="str">
        <f t="shared" si="303"/>
        <v>Dhaka FR Non-PNP</v>
      </c>
      <c r="G6442" s="338">
        <v>1600148</v>
      </c>
      <c r="H6442" s="336">
        <v>304038.63485830073</v>
      </c>
      <c r="I6442" s="336">
        <v>6400.5920000000006</v>
      </c>
      <c r="J6442" s="336"/>
      <c r="K6442" s="336"/>
      <c r="L6442" s="337">
        <f t="shared" si="301"/>
        <v>19.000657117860396</v>
      </c>
      <c r="M6442" s="337">
        <f t="shared" si="302"/>
        <v>0.4</v>
      </c>
    </row>
    <row r="6443" spans="1:13">
      <c r="A6443" s="334" t="s">
        <v>1109</v>
      </c>
      <c r="B6443" s="334" t="s">
        <v>313</v>
      </c>
      <c r="C6443" s="334" t="s">
        <v>189</v>
      </c>
      <c r="D6443" s="334" t="s">
        <v>1537</v>
      </c>
      <c r="E6443" s="334" t="s">
        <v>1041</v>
      </c>
      <c r="F6443" s="334" t="str">
        <f t="shared" si="303"/>
        <v>Barishal FR Non-PNP</v>
      </c>
      <c r="G6443" s="338">
        <v>678301</v>
      </c>
      <c r="H6443" s="336">
        <v>125851.25334401416</v>
      </c>
      <c r="I6443" s="336">
        <v>7.2759576141834259E-12</v>
      </c>
      <c r="J6443" s="336"/>
      <c r="K6443" s="336"/>
      <c r="L6443" s="337">
        <f t="shared" si="301"/>
        <v>18.553894708103652</v>
      </c>
      <c r="M6443" s="337">
        <f t="shared" si="302"/>
        <v>1.0726738740151387E-15</v>
      </c>
    </row>
    <row r="6444" spans="1:13">
      <c r="A6444" s="334" t="s">
        <v>1187</v>
      </c>
      <c r="B6444" s="334" t="s">
        <v>165</v>
      </c>
      <c r="C6444" s="334" t="s">
        <v>52</v>
      </c>
      <c r="D6444" s="334" t="s">
        <v>1537</v>
      </c>
      <c r="E6444" s="334" t="s">
        <v>1041</v>
      </c>
      <c r="F6444" s="334" t="str">
        <f t="shared" si="303"/>
        <v>Dhaka FR Non-PNP</v>
      </c>
      <c r="G6444" s="338">
        <v>810307</v>
      </c>
      <c r="H6444" s="336">
        <v>138933.86034446832</v>
      </c>
      <c r="I6444" s="336">
        <v>53219.976362913556</v>
      </c>
      <c r="J6444" s="336"/>
      <c r="K6444" s="336"/>
      <c r="L6444" s="337">
        <f t="shared" si="301"/>
        <v>17.145829956358309</v>
      </c>
      <c r="M6444" s="337">
        <f t="shared" si="302"/>
        <v>6.567878145309562</v>
      </c>
    </row>
    <row r="6445" spans="1:13">
      <c r="A6445" s="334" t="s">
        <v>1122</v>
      </c>
      <c r="B6445" s="334" t="s">
        <v>52</v>
      </c>
      <c r="C6445" s="334" t="s">
        <v>52</v>
      </c>
      <c r="D6445" s="334" t="s">
        <v>1537</v>
      </c>
      <c r="E6445" s="334" t="s">
        <v>1041</v>
      </c>
      <c r="F6445" s="334" t="str">
        <f t="shared" si="303"/>
        <v>Dhaka FR Non-PNP</v>
      </c>
      <c r="G6445" s="338">
        <v>613343</v>
      </c>
      <c r="H6445" s="336">
        <v>114039.5132828621</v>
      </c>
      <c r="I6445" s="336">
        <v>2453.3719999999998</v>
      </c>
      <c r="J6445" s="336"/>
      <c r="K6445" s="336"/>
      <c r="L6445" s="337">
        <f t="shared" si="301"/>
        <v>18.593105861298181</v>
      </c>
      <c r="M6445" s="337">
        <f t="shared" si="302"/>
        <v>0.4</v>
      </c>
    </row>
    <row r="6446" spans="1:13">
      <c r="A6446" s="334" t="s">
        <v>1059</v>
      </c>
      <c r="B6446" s="334" t="s">
        <v>52</v>
      </c>
      <c r="C6446" s="334" t="s">
        <v>52</v>
      </c>
      <c r="D6446" s="334" t="s">
        <v>1537</v>
      </c>
      <c r="E6446" s="334" t="s">
        <v>1041</v>
      </c>
      <c r="F6446" s="334" t="str">
        <f t="shared" si="303"/>
        <v>Dhaka FR Non-PNP</v>
      </c>
      <c r="G6446" s="338">
        <v>1174101</v>
      </c>
      <c r="H6446" s="336">
        <v>212747.62418975521</v>
      </c>
      <c r="I6446" s="336">
        <v>4696.4040000000005</v>
      </c>
      <c r="J6446" s="336"/>
      <c r="K6446" s="336"/>
      <c r="L6446" s="337">
        <f t="shared" si="301"/>
        <v>18.120044543847182</v>
      </c>
      <c r="M6446" s="337">
        <f t="shared" si="302"/>
        <v>0.4</v>
      </c>
    </row>
    <row r="6447" spans="1:13">
      <c r="A6447" s="334" t="s">
        <v>1176</v>
      </c>
      <c r="B6447" s="334" t="s">
        <v>165</v>
      </c>
      <c r="C6447" s="334" t="s">
        <v>52</v>
      </c>
      <c r="D6447" s="334" t="s">
        <v>1537</v>
      </c>
      <c r="E6447" s="334" t="s">
        <v>1041</v>
      </c>
      <c r="F6447" s="334" t="str">
        <f t="shared" si="303"/>
        <v>Dhaka FR Non-PNP</v>
      </c>
      <c r="G6447" s="338">
        <v>842780</v>
      </c>
      <c r="H6447" s="336">
        <v>162430.03665137064</v>
      </c>
      <c r="I6447" s="336">
        <v>0</v>
      </c>
      <c r="J6447" s="336"/>
      <c r="K6447" s="336"/>
      <c r="L6447" s="337">
        <f t="shared" si="301"/>
        <v>19.273124261535706</v>
      </c>
      <c r="M6447" s="337">
        <f t="shared" si="302"/>
        <v>0</v>
      </c>
    </row>
    <row r="6448" spans="1:13">
      <c r="A6448" s="334" t="s">
        <v>1270</v>
      </c>
      <c r="B6448" s="334" t="s">
        <v>52</v>
      </c>
      <c r="C6448" s="334" t="s">
        <v>52</v>
      </c>
      <c r="D6448" s="334" t="s">
        <v>1537</v>
      </c>
      <c r="E6448" s="334" t="s">
        <v>1041</v>
      </c>
      <c r="F6448" s="334" t="str">
        <f t="shared" si="303"/>
        <v>Dhaka FR Non-PNP</v>
      </c>
      <c r="G6448" s="338">
        <v>713933</v>
      </c>
      <c r="H6448" s="336">
        <v>133507.520094712</v>
      </c>
      <c r="I6448" s="336">
        <v>277572.50303307275</v>
      </c>
      <c r="J6448" s="336"/>
      <c r="K6448" s="336"/>
      <c r="L6448" s="337">
        <f t="shared" si="301"/>
        <v>18.700287014987683</v>
      </c>
      <c r="M6448" s="337">
        <f t="shared" si="302"/>
        <v>38.879349047189685</v>
      </c>
    </row>
    <row r="6449" spans="1:13">
      <c r="A6449" s="334" t="s">
        <v>1230</v>
      </c>
      <c r="B6449" s="334" t="s">
        <v>159</v>
      </c>
      <c r="C6449" s="334" t="s">
        <v>159</v>
      </c>
      <c r="D6449" s="334" t="s">
        <v>1537</v>
      </c>
      <c r="E6449" s="334" t="s">
        <v>1041</v>
      </c>
      <c r="F6449" s="334" t="str">
        <f t="shared" si="303"/>
        <v>Khulna FR Non-PNP</v>
      </c>
      <c r="G6449" s="338">
        <v>1774953</v>
      </c>
      <c r="H6449" s="336">
        <v>247638.80132756373</v>
      </c>
      <c r="I6449" s="336">
        <v>936.36630764080837</v>
      </c>
      <c r="J6449" s="336"/>
      <c r="K6449" s="336"/>
      <c r="L6449" s="337">
        <f t="shared" si="301"/>
        <v>13.951851194232395</v>
      </c>
      <c r="M6449" s="337">
        <f t="shared" si="302"/>
        <v>5.2754428294203189E-2</v>
      </c>
    </row>
    <row r="6450" spans="1:13">
      <c r="A6450" s="334" t="s">
        <v>1255</v>
      </c>
      <c r="B6450" s="334" t="s">
        <v>170</v>
      </c>
      <c r="C6450" s="334" t="s">
        <v>195</v>
      </c>
      <c r="D6450" s="334" t="s">
        <v>1537</v>
      </c>
      <c r="E6450" s="334" t="s">
        <v>1041</v>
      </c>
      <c r="F6450" s="334" t="str">
        <f t="shared" si="303"/>
        <v>Chattogram FR Non-PNP</v>
      </c>
      <c r="G6450" s="338">
        <v>906450</v>
      </c>
      <c r="H6450" s="336">
        <v>160293.29680785869</v>
      </c>
      <c r="I6450" s="336">
        <v>3625.8</v>
      </c>
      <c r="J6450" s="336"/>
      <c r="K6450" s="336"/>
      <c r="L6450" s="337">
        <f t="shared" si="301"/>
        <v>17.683633604485486</v>
      </c>
      <c r="M6450" s="337">
        <f t="shared" si="302"/>
        <v>0.4</v>
      </c>
    </row>
    <row r="6451" spans="1:13">
      <c r="A6451" s="334" t="s">
        <v>1263</v>
      </c>
      <c r="B6451" s="334" t="s">
        <v>542</v>
      </c>
      <c r="C6451" s="334" t="s">
        <v>52</v>
      </c>
      <c r="D6451" s="334" t="s">
        <v>1537</v>
      </c>
      <c r="E6451" s="334" t="s">
        <v>1041</v>
      </c>
      <c r="F6451" s="334" t="str">
        <f t="shared" si="303"/>
        <v>Dhaka FR Non-PNP</v>
      </c>
      <c r="G6451" s="338">
        <v>1701820</v>
      </c>
      <c r="H6451" s="336">
        <v>311222.69853704772</v>
      </c>
      <c r="I6451" s="336">
        <v>6807.28</v>
      </c>
      <c r="J6451" s="336"/>
      <c r="K6451" s="336"/>
      <c r="L6451" s="337">
        <f t="shared" si="301"/>
        <v>18.28763902980619</v>
      </c>
      <c r="M6451" s="337">
        <f t="shared" si="302"/>
        <v>0.4</v>
      </c>
    </row>
    <row r="6452" spans="1:13">
      <c r="A6452" s="334" t="s">
        <v>1188</v>
      </c>
      <c r="B6452" s="334" t="s">
        <v>211</v>
      </c>
      <c r="C6452" s="334" t="s">
        <v>189</v>
      </c>
      <c r="D6452" s="334" t="s">
        <v>1537</v>
      </c>
      <c r="E6452" s="334" t="s">
        <v>1041</v>
      </c>
      <c r="F6452" s="334" t="str">
        <f t="shared" si="303"/>
        <v>Barishal FR Non-PNP</v>
      </c>
      <c r="G6452" s="338">
        <v>1228660</v>
      </c>
      <c r="H6452" s="336">
        <v>211655.56182823071</v>
      </c>
      <c r="I6452" s="336">
        <v>4914.6400000000003</v>
      </c>
      <c r="J6452" s="336"/>
      <c r="K6452" s="336"/>
      <c r="L6452" s="337">
        <f t="shared" si="301"/>
        <v>17.226536375256842</v>
      </c>
      <c r="M6452" s="337">
        <f t="shared" si="302"/>
        <v>0.4</v>
      </c>
    </row>
    <row r="6453" spans="1:13">
      <c r="A6453" s="334" t="s">
        <v>1245</v>
      </c>
      <c r="B6453" s="334" t="s">
        <v>606</v>
      </c>
      <c r="C6453" s="334" t="s">
        <v>107</v>
      </c>
      <c r="D6453" s="334" t="s">
        <v>1537</v>
      </c>
      <c r="E6453" s="334" t="s">
        <v>1041</v>
      </c>
      <c r="F6453" s="334" t="str">
        <f t="shared" si="303"/>
        <v>Rajshahi FR Non-PNP</v>
      </c>
      <c r="G6453" s="338">
        <v>944148</v>
      </c>
      <c r="H6453" s="336">
        <v>177358.92502627583</v>
      </c>
      <c r="I6453" s="336">
        <v>30331.381581252674</v>
      </c>
      <c r="J6453" s="336"/>
      <c r="K6453" s="336"/>
      <c r="L6453" s="337">
        <f t="shared" si="301"/>
        <v>18.78507660094348</v>
      </c>
      <c r="M6453" s="337">
        <f t="shared" si="302"/>
        <v>3.2125664176858582</v>
      </c>
    </row>
    <row r="6454" spans="1:13">
      <c r="A6454" s="334" t="s">
        <v>1195</v>
      </c>
      <c r="B6454" s="334" t="s">
        <v>351</v>
      </c>
      <c r="C6454" s="334" t="s">
        <v>389</v>
      </c>
      <c r="D6454" s="334" t="s">
        <v>1537</v>
      </c>
      <c r="E6454" s="334" t="s">
        <v>1041</v>
      </c>
      <c r="F6454" s="334" t="str">
        <f t="shared" si="303"/>
        <v>Rangpur FR Non-PNP</v>
      </c>
      <c r="G6454" s="338">
        <v>1160780</v>
      </c>
      <c r="H6454" s="336">
        <v>197352.17186628722</v>
      </c>
      <c r="I6454" s="336">
        <v>4643.12</v>
      </c>
      <c r="J6454" s="336"/>
      <c r="K6454" s="336"/>
      <c r="L6454" s="337">
        <f t="shared" si="301"/>
        <v>17.001686096098073</v>
      </c>
      <c r="M6454" s="337">
        <f t="shared" si="302"/>
        <v>0.4</v>
      </c>
    </row>
    <row r="6455" spans="1:13">
      <c r="A6455" s="334" t="s">
        <v>1056</v>
      </c>
      <c r="B6455" s="334" t="s">
        <v>131</v>
      </c>
      <c r="C6455" s="334" t="s">
        <v>131</v>
      </c>
      <c r="D6455" s="334" t="s">
        <v>1537</v>
      </c>
      <c r="E6455" s="334" t="s">
        <v>1041</v>
      </c>
      <c r="F6455" s="334" t="str">
        <f t="shared" si="303"/>
        <v>Sylhet FR Non-PNP</v>
      </c>
      <c r="G6455" s="338">
        <v>1222131</v>
      </c>
      <c r="H6455" s="336">
        <v>155520.29383888943</v>
      </c>
      <c r="I6455" s="336">
        <v>-1.4551915228366852E-11</v>
      </c>
      <c r="J6455" s="336"/>
      <c r="K6455" s="336"/>
      <c r="L6455" s="337">
        <f t="shared" si="301"/>
        <v>12.725337450640678</v>
      </c>
      <c r="M6455" s="337">
        <f t="shared" si="302"/>
        <v>-1.190700115484089E-15</v>
      </c>
    </row>
    <row r="6456" spans="1:13">
      <c r="A6456" s="334" t="s">
        <v>1236</v>
      </c>
      <c r="B6456" s="334" t="s">
        <v>389</v>
      </c>
      <c r="C6456" s="334" t="s">
        <v>389</v>
      </c>
      <c r="D6456" s="334" t="s">
        <v>1537</v>
      </c>
      <c r="E6456" s="334" t="s">
        <v>1041</v>
      </c>
      <c r="F6456" s="334" t="str">
        <f t="shared" si="303"/>
        <v>Rangpur FR Non-PNP</v>
      </c>
      <c r="G6456" s="338">
        <v>1400265</v>
      </c>
      <c r="H6456" s="336">
        <v>208645.3672544389</v>
      </c>
      <c r="I6456" s="336">
        <v>7.2759576141834259E-12</v>
      </c>
      <c r="J6456" s="336"/>
      <c r="K6456" s="336"/>
      <c r="L6456" s="337">
        <f t="shared" si="301"/>
        <v>14.90042008151592</v>
      </c>
      <c r="M6456" s="337">
        <f t="shared" si="302"/>
        <v>5.1961290285648974E-16</v>
      </c>
    </row>
    <row r="6457" spans="1:13">
      <c r="A6457" s="334" t="s">
        <v>1112</v>
      </c>
      <c r="B6457" s="334" t="s">
        <v>211</v>
      </c>
      <c r="C6457" s="334" t="s">
        <v>189</v>
      </c>
      <c r="D6457" s="334" t="s">
        <v>1537</v>
      </c>
      <c r="E6457" s="334" t="s">
        <v>1041</v>
      </c>
      <c r="F6457" s="334" t="str">
        <f t="shared" si="303"/>
        <v>Barishal FR Non-PNP</v>
      </c>
      <c r="G6457" s="338">
        <v>940217</v>
      </c>
      <c r="H6457" s="336">
        <v>149050.71026931694</v>
      </c>
      <c r="I6457" s="336">
        <v>-2.1827872842550278E-11</v>
      </c>
      <c r="J6457" s="336"/>
      <c r="K6457" s="336"/>
      <c r="L6457" s="337">
        <f t="shared" si="301"/>
        <v>15.852798903797416</v>
      </c>
      <c r="M6457" s="337">
        <f t="shared" si="302"/>
        <v>-2.3215781933904915E-15</v>
      </c>
    </row>
    <row r="6458" spans="1:13">
      <c r="A6458" s="334" t="s">
        <v>1185</v>
      </c>
      <c r="B6458" s="334" t="s">
        <v>226</v>
      </c>
      <c r="C6458" s="334" t="s">
        <v>107</v>
      </c>
      <c r="D6458" s="334" t="s">
        <v>1537</v>
      </c>
      <c r="E6458" s="334" t="s">
        <v>1041</v>
      </c>
      <c r="F6458" s="334" t="str">
        <f t="shared" si="303"/>
        <v>Rajshahi FR Non-PNP</v>
      </c>
      <c r="G6458" s="338">
        <v>1295684</v>
      </c>
      <c r="H6458" s="336">
        <v>219765.37564454417</v>
      </c>
      <c r="I6458" s="336">
        <v>3.637978807091713E-11</v>
      </c>
      <c r="J6458" s="336"/>
      <c r="K6458" s="336"/>
      <c r="L6458" s="337">
        <f t="shared" si="301"/>
        <v>16.96134054634804</v>
      </c>
      <c r="M6458" s="337">
        <f t="shared" si="302"/>
        <v>2.807767022739891E-15</v>
      </c>
    </row>
    <row r="6459" spans="1:13">
      <c r="A6459" s="334" t="s">
        <v>1206</v>
      </c>
      <c r="B6459" s="334" t="s">
        <v>52</v>
      </c>
      <c r="C6459" s="334" t="s">
        <v>52</v>
      </c>
      <c r="D6459" s="334" t="s">
        <v>1537</v>
      </c>
      <c r="E6459" s="334" t="s">
        <v>1041</v>
      </c>
      <c r="F6459" s="334" t="str">
        <f t="shared" si="303"/>
        <v>Dhaka FR Non-PNP</v>
      </c>
      <c r="G6459" s="338">
        <v>1706128</v>
      </c>
      <c r="H6459" s="336">
        <v>274919.16798996087</v>
      </c>
      <c r="I6459" s="336">
        <v>6824.5119999999997</v>
      </c>
      <c r="J6459" s="336"/>
      <c r="K6459" s="336"/>
      <c r="L6459" s="337">
        <f t="shared" si="301"/>
        <v>16.113630864153269</v>
      </c>
      <c r="M6459" s="337">
        <f t="shared" si="302"/>
        <v>0.4</v>
      </c>
    </row>
    <row r="6460" spans="1:13">
      <c r="A6460" s="334" t="s">
        <v>1136</v>
      </c>
      <c r="B6460" s="334" t="s">
        <v>401</v>
      </c>
      <c r="C6460" s="334" t="s">
        <v>195</v>
      </c>
      <c r="D6460" s="334" t="s">
        <v>1537</v>
      </c>
      <c r="E6460" s="334" t="s">
        <v>1041</v>
      </c>
      <c r="F6460" s="334" t="str">
        <f t="shared" si="303"/>
        <v>Chattogram FR Non-PNP</v>
      </c>
      <c r="G6460" s="338">
        <v>1942570</v>
      </c>
      <c r="H6460" s="336">
        <v>338079.26341165794</v>
      </c>
      <c r="I6460" s="336">
        <v>7770.28</v>
      </c>
      <c r="J6460" s="336"/>
      <c r="K6460" s="336"/>
      <c r="L6460" s="337">
        <f t="shared" si="301"/>
        <v>17.403710724023224</v>
      </c>
      <c r="M6460" s="337">
        <f t="shared" si="302"/>
        <v>0.4</v>
      </c>
    </row>
    <row r="6461" spans="1:13">
      <c r="A6461" s="334" t="s">
        <v>1190</v>
      </c>
      <c r="B6461" s="334" t="s">
        <v>52</v>
      </c>
      <c r="C6461" s="334" t="s">
        <v>52</v>
      </c>
      <c r="D6461" s="334" t="s">
        <v>1537</v>
      </c>
      <c r="E6461" s="334" t="s">
        <v>1041</v>
      </c>
      <c r="F6461" s="334" t="str">
        <f t="shared" si="303"/>
        <v>Dhaka FR Non-PNP</v>
      </c>
      <c r="G6461" s="338">
        <v>2147859</v>
      </c>
      <c r="H6461" s="336">
        <v>401190.48449124035</v>
      </c>
      <c r="I6461" s="336">
        <v>8591.4359999999997</v>
      </c>
      <c r="J6461" s="336"/>
      <c r="K6461" s="336"/>
      <c r="L6461" s="337">
        <f t="shared" si="301"/>
        <v>18.678622967859638</v>
      </c>
      <c r="M6461" s="337">
        <f t="shared" si="302"/>
        <v>0.4</v>
      </c>
    </row>
    <row r="6462" spans="1:13">
      <c r="A6462" s="334" t="s">
        <v>1300</v>
      </c>
      <c r="B6462" s="334" t="s">
        <v>52</v>
      </c>
      <c r="C6462" s="334" t="s">
        <v>52</v>
      </c>
      <c r="D6462" s="334" t="s">
        <v>1492</v>
      </c>
      <c r="E6462" s="334" t="s">
        <v>1041</v>
      </c>
      <c r="F6462" s="334" t="str">
        <f t="shared" si="303"/>
        <v>Dhaka FR PNP</v>
      </c>
      <c r="G6462" s="338">
        <v>3582238</v>
      </c>
      <c r="H6462" s="336">
        <v>616588.76217731903</v>
      </c>
      <c r="I6462" s="336">
        <v>14328.952000000001</v>
      </c>
      <c r="J6462" s="336"/>
      <c r="K6462" s="336"/>
      <c r="L6462" s="337">
        <f t="shared" si="301"/>
        <v>17.212389634003074</v>
      </c>
      <c r="M6462" s="337">
        <f t="shared" si="302"/>
        <v>0.4</v>
      </c>
    </row>
    <row r="6463" spans="1:13">
      <c r="A6463" s="334" t="s">
        <v>1283</v>
      </c>
      <c r="B6463" s="334" t="s">
        <v>162</v>
      </c>
      <c r="C6463" s="334" t="s">
        <v>195</v>
      </c>
      <c r="D6463" s="334" t="s">
        <v>1537</v>
      </c>
      <c r="E6463" s="334" t="s">
        <v>1041</v>
      </c>
      <c r="F6463" s="334" t="str">
        <f t="shared" si="303"/>
        <v>Chattogram FR Non-PNP</v>
      </c>
      <c r="G6463" s="338">
        <v>2011894</v>
      </c>
      <c r="H6463" s="336">
        <v>351511.21345826559</v>
      </c>
      <c r="I6463" s="336">
        <v>8047.576</v>
      </c>
      <c r="J6463" s="336"/>
      <c r="K6463" s="336"/>
      <c r="L6463" s="337">
        <f t="shared" si="301"/>
        <v>17.471656730337958</v>
      </c>
      <c r="M6463" s="337">
        <f t="shared" si="302"/>
        <v>0.4</v>
      </c>
    </row>
    <row r="6464" spans="1:13">
      <c r="A6464" s="334" t="s">
        <v>1042</v>
      </c>
      <c r="B6464" s="334" t="s">
        <v>52</v>
      </c>
      <c r="C6464" s="334" t="s">
        <v>52</v>
      </c>
      <c r="D6464" s="334" t="s">
        <v>1537</v>
      </c>
      <c r="E6464" s="334" t="s">
        <v>1041</v>
      </c>
      <c r="F6464" s="334" t="str">
        <f t="shared" si="303"/>
        <v>Dhaka FR Non-PNP</v>
      </c>
      <c r="G6464" s="338">
        <v>1167513</v>
      </c>
      <c r="H6464" s="336">
        <v>180408.76425616816</v>
      </c>
      <c r="I6464" s="336">
        <v>4670.0519999999997</v>
      </c>
      <c r="J6464" s="336"/>
      <c r="K6464" s="336"/>
      <c r="L6464" s="337">
        <f t="shared" si="301"/>
        <v>15.45239875326169</v>
      </c>
      <c r="M6464" s="337">
        <f t="shared" si="302"/>
        <v>0.4</v>
      </c>
    </row>
    <row r="6465" spans="1:13">
      <c r="A6465" s="334" t="s">
        <v>1105</v>
      </c>
      <c r="B6465" s="334" t="s">
        <v>52</v>
      </c>
      <c r="C6465" s="334" t="s">
        <v>52</v>
      </c>
      <c r="D6465" s="334" t="s">
        <v>1537</v>
      </c>
      <c r="E6465" s="334" t="s">
        <v>1041</v>
      </c>
      <c r="F6465" s="334" t="str">
        <f t="shared" si="303"/>
        <v>Dhaka FR Non-PNP</v>
      </c>
      <c r="G6465" s="338">
        <v>1628939</v>
      </c>
      <c r="H6465" s="336">
        <v>290227.01167354942</v>
      </c>
      <c r="I6465" s="336">
        <v>17459.596019887438</v>
      </c>
      <c r="J6465" s="336"/>
      <c r="K6465" s="336"/>
      <c r="L6465" s="337">
        <f t="shared" si="301"/>
        <v>17.816935543537813</v>
      </c>
      <c r="M6465" s="337">
        <f t="shared" si="302"/>
        <v>1.0718385415222693</v>
      </c>
    </row>
    <row r="6466" spans="1:13">
      <c r="A6466" s="334" t="s">
        <v>1269</v>
      </c>
      <c r="B6466" s="334" t="s">
        <v>336</v>
      </c>
      <c r="C6466" s="334" t="s">
        <v>389</v>
      </c>
      <c r="D6466" s="334" t="s">
        <v>1537</v>
      </c>
      <c r="E6466" s="334" t="s">
        <v>1041</v>
      </c>
      <c r="F6466" s="334" t="str">
        <f t="shared" si="303"/>
        <v>Rangpur FR Non-PNP</v>
      </c>
      <c r="G6466" s="338">
        <v>1156191</v>
      </c>
      <c r="H6466" s="336">
        <v>185007.11653842809</v>
      </c>
      <c r="I6466" s="336">
        <v>4624.7640000000001</v>
      </c>
      <c r="J6466" s="336"/>
      <c r="K6466" s="336"/>
      <c r="L6466" s="337">
        <f t="shared" si="301"/>
        <v>16.001431989907211</v>
      </c>
      <c r="M6466" s="337">
        <f t="shared" si="302"/>
        <v>0.4</v>
      </c>
    </row>
    <row r="6467" spans="1:13">
      <c r="A6467" s="334" t="s">
        <v>1284</v>
      </c>
      <c r="B6467" s="334" t="s">
        <v>522</v>
      </c>
      <c r="C6467" s="334" t="s">
        <v>52</v>
      </c>
      <c r="D6467" s="334" t="s">
        <v>1537</v>
      </c>
      <c r="E6467" s="334" t="s">
        <v>1041</v>
      </c>
      <c r="F6467" s="334" t="str">
        <f t="shared" si="303"/>
        <v>Dhaka FR Non-PNP</v>
      </c>
      <c r="G6467" s="338">
        <v>461596</v>
      </c>
      <c r="H6467" s="336">
        <v>59930.154230010994</v>
      </c>
      <c r="I6467" s="336">
        <v>1846.384</v>
      </c>
      <c r="J6467" s="336"/>
      <c r="K6467" s="336"/>
      <c r="L6467" s="337">
        <f t="shared" ref="L6467:L6530" si="304">(H6467/G6467)*100</f>
        <v>12.983248171563661</v>
      </c>
      <c r="M6467" s="337">
        <f t="shared" ref="M6467:M6530" si="305">(I6467/G6467)*100</f>
        <v>0.4</v>
      </c>
    </row>
    <row r="6468" spans="1:13">
      <c r="A6468" s="334" t="s">
        <v>1276</v>
      </c>
      <c r="B6468" s="334" t="s">
        <v>389</v>
      </c>
      <c r="C6468" s="334" t="s">
        <v>389</v>
      </c>
      <c r="D6468" s="334" t="s">
        <v>1537</v>
      </c>
      <c r="E6468" s="334" t="s">
        <v>1041</v>
      </c>
      <c r="F6468" s="334" t="str">
        <f t="shared" ref="F6468:F6531" si="306">CONCATENATE(C6468," ",E6468," ",D6468)</f>
        <v>Rangpur FR Non-PNP</v>
      </c>
      <c r="G6468" s="338">
        <v>1791991</v>
      </c>
      <c r="H6468" s="336">
        <v>303413.27291619562</v>
      </c>
      <c r="I6468" s="336">
        <v>7167.9639999999999</v>
      </c>
      <c r="J6468" s="336"/>
      <c r="K6468" s="336"/>
      <c r="L6468" s="337">
        <f t="shared" si="304"/>
        <v>16.931629283640131</v>
      </c>
      <c r="M6468" s="337">
        <f t="shared" si="305"/>
        <v>0.4</v>
      </c>
    </row>
    <row r="6469" spans="1:13">
      <c r="A6469" s="334" t="s">
        <v>1207</v>
      </c>
      <c r="B6469" s="334" t="s">
        <v>79</v>
      </c>
      <c r="C6469" s="334" t="s">
        <v>52</v>
      </c>
      <c r="D6469" s="334" t="s">
        <v>1537</v>
      </c>
      <c r="E6469" s="334" t="s">
        <v>1041</v>
      </c>
      <c r="F6469" s="334" t="str">
        <f t="shared" si="306"/>
        <v>Dhaka FR Non-PNP</v>
      </c>
      <c r="G6469" s="338">
        <v>1544335</v>
      </c>
      <c r="H6469" s="336">
        <v>256848.64127570888</v>
      </c>
      <c r="I6469" s="336">
        <v>6177.34</v>
      </c>
      <c r="J6469" s="336"/>
      <c r="K6469" s="336"/>
      <c r="L6469" s="337">
        <f t="shared" si="304"/>
        <v>16.631666139516938</v>
      </c>
      <c r="M6469" s="337">
        <f t="shared" si="305"/>
        <v>0.4</v>
      </c>
    </row>
    <row r="6470" spans="1:13">
      <c r="A6470" s="334" t="s">
        <v>1286</v>
      </c>
      <c r="B6470" s="334" t="s">
        <v>52</v>
      </c>
      <c r="C6470" s="334" t="s">
        <v>52</v>
      </c>
      <c r="D6470" s="334" t="s">
        <v>1537</v>
      </c>
      <c r="E6470" s="334" t="s">
        <v>1041</v>
      </c>
      <c r="F6470" s="334" t="str">
        <f t="shared" si="306"/>
        <v>Dhaka FR Non-PNP</v>
      </c>
      <c r="G6470" s="338">
        <v>2080886</v>
      </c>
      <c r="H6470" s="336">
        <v>461924.05636754422</v>
      </c>
      <c r="I6470" s="336">
        <v>8323.5439999999999</v>
      </c>
      <c r="J6470" s="336"/>
      <c r="K6470" s="336"/>
      <c r="L6470" s="337">
        <f t="shared" si="304"/>
        <v>22.198431647266801</v>
      </c>
      <c r="M6470" s="337">
        <f t="shared" si="305"/>
        <v>0.4</v>
      </c>
    </row>
    <row r="6471" spans="1:13">
      <c r="A6471" s="334" t="s">
        <v>1570</v>
      </c>
      <c r="B6471" s="334" t="s">
        <v>131</v>
      </c>
      <c r="C6471" s="334" t="s">
        <v>131</v>
      </c>
      <c r="D6471" s="334" t="s">
        <v>1537</v>
      </c>
      <c r="E6471" s="334" t="s">
        <v>1041</v>
      </c>
      <c r="F6471" s="334" t="str">
        <f t="shared" si="306"/>
        <v>Sylhet FR Non-PNP</v>
      </c>
      <c r="G6471" s="338">
        <v>658066</v>
      </c>
      <c r="H6471" s="336">
        <v>91853.203119119615</v>
      </c>
      <c r="I6471" s="336">
        <v>2632.2640000000001</v>
      </c>
      <c r="J6471" s="336"/>
      <c r="K6471" s="336"/>
      <c r="L6471" s="337">
        <f t="shared" si="304"/>
        <v>13.958053313667568</v>
      </c>
      <c r="M6471" s="337">
        <f t="shared" si="305"/>
        <v>0.4</v>
      </c>
    </row>
    <row r="6472" spans="1:13">
      <c r="A6472" s="334" t="s">
        <v>1064</v>
      </c>
      <c r="B6472" s="334" t="s">
        <v>79</v>
      </c>
      <c r="C6472" s="334" t="s">
        <v>52</v>
      </c>
      <c r="D6472" s="334" t="s">
        <v>1537</v>
      </c>
      <c r="E6472" s="334" t="s">
        <v>1041</v>
      </c>
      <c r="F6472" s="334" t="str">
        <f t="shared" si="306"/>
        <v>Dhaka FR Non-PNP</v>
      </c>
      <c r="G6472" s="338">
        <v>813872</v>
      </c>
      <c r="H6472" s="336">
        <v>131522.62299083036</v>
      </c>
      <c r="I6472" s="336">
        <v>-3.637978807091713E-12</v>
      </c>
      <c r="J6472" s="336"/>
      <c r="K6472" s="336"/>
      <c r="L6472" s="337">
        <f t="shared" si="304"/>
        <v>16.160111539754453</v>
      </c>
      <c r="M6472" s="337">
        <f t="shared" si="305"/>
        <v>-4.469964327427056E-16</v>
      </c>
    </row>
    <row r="6473" spans="1:13">
      <c r="A6473" s="334" t="s">
        <v>1126</v>
      </c>
      <c r="B6473" s="334" t="s">
        <v>79</v>
      </c>
      <c r="C6473" s="334" t="s">
        <v>52</v>
      </c>
      <c r="D6473" s="334" t="s">
        <v>1537</v>
      </c>
      <c r="E6473" s="334" t="s">
        <v>1041</v>
      </c>
      <c r="F6473" s="334" t="str">
        <f t="shared" si="306"/>
        <v>Dhaka FR Non-PNP</v>
      </c>
      <c r="G6473" s="338">
        <v>2103750</v>
      </c>
      <c r="H6473" s="336">
        <v>385632.97700388846</v>
      </c>
      <c r="I6473" s="336">
        <v>1.4551915228366852E-11</v>
      </c>
      <c r="J6473" s="336"/>
      <c r="K6473" s="336"/>
      <c r="L6473" s="337">
        <f t="shared" si="304"/>
        <v>18.330741628229994</v>
      </c>
      <c r="M6473" s="337">
        <f t="shared" si="305"/>
        <v>6.9171314216835891E-16</v>
      </c>
    </row>
    <row r="6474" spans="1:13">
      <c r="A6474" s="334" t="s">
        <v>1191</v>
      </c>
      <c r="B6474" s="334" t="s">
        <v>170</v>
      </c>
      <c r="C6474" s="334" t="s">
        <v>195</v>
      </c>
      <c r="D6474" s="334" t="s">
        <v>1537</v>
      </c>
      <c r="E6474" s="334" t="s">
        <v>1041</v>
      </c>
      <c r="F6474" s="334" t="str">
        <f t="shared" si="306"/>
        <v>Chattogram FR Non-PNP</v>
      </c>
      <c r="G6474" s="338">
        <v>850756</v>
      </c>
      <c r="H6474" s="336">
        <v>133808.56301627951</v>
      </c>
      <c r="I6474" s="336">
        <v>3403.0239999999999</v>
      </c>
      <c r="J6474" s="336"/>
      <c r="K6474" s="336"/>
      <c r="L6474" s="337">
        <f t="shared" si="304"/>
        <v>15.728195042559737</v>
      </c>
      <c r="M6474" s="337">
        <f t="shared" si="305"/>
        <v>0.4</v>
      </c>
    </row>
    <row r="6475" spans="1:13">
      <c r="A6475" s="334" t="s">
        <v>1297</v>
      </c>
      <c r="B6475" s="334" t="s">
        <v>1571</v>
      </c>
      <c r="C6475" s="334" t="s">
        <v>195</v>
      </c>
      <c r="D6475" s="334" t="s">
        <v>1537</v>
      </c>
      <c r="E6475" s="334" t="s">
        <v>1041</v>
      </c>
      <c r="F6475" s="334" t="str">
        <f t="shared" si="306"/>
        <v>Chattogram FR Non-PNP</v>
      </c>
      <c r="G6475" s="338">
        <v>1682621</v>
      </c>
      <c r="H6475" s="336">
        <v>316921.84421712242</v>
      </c>
      <c r="I6475" s="336">
        <v>6730.4840000000004</v>
      </c>
      <c r="J6475" s="336"/>
      <c r="K6475" s="336"/>
      <c r="L6475" s="337">
        <f t="shared" si="304"/>
        <v>18.835010630268041</v>
      </c>
      <c r="M6475" s="337">
        <f t="shared" si="305"/>
        <v>0.4</v>
      </c>
    </row>
    <row r="6476" spans="1:13">
      <c r="A6476" s="334" t="s">
        <v>1086</v>
      </c>
      <c r="B6476" s="334" t="s">
        <v>195</v>
      </c>
      <c r="C6476" s="334" t="s">
        <v>195</v>
      </c>
      <c r="D6476" s="334" t="s">
        <v>1537</v>
      </c>
      <c r="E6476" s="334" t="s">
        <v>1041</v>
      </c>
      <c r="F6476" s="334" t="str">
        <f t="shared" si="306"/>
        <v>Chattogram FR Non-PNP</v>
      </c>
      <c r="G6476" s="338">
        <v>954588</v>
      </c>
      <c r="H6476" s="336">
        <v>160760.92827333193</v>
      </c>
      <c r="I6476" s="336">
        <v>30021.604339517879</v>
      </c>
      <c r="J6476" s="336"/>
      <c r="K6476" s="336"/>
      <c r="L6476" s="337">
        <f t="shared" si="304"/>
        <v>16.840870435552503</v>
      </c>
      <c r="M6476" s="337">
        <f t="shared" si="305"/>
        <v>3.1449802783523237</v>
      </c>
    </row>
    <row r="6477" spans="1:13">
      <c r="A6477" s="334" t="s">
        <v>1182</v>
      </c>
      <c r="B6477" s="334" t="s">
        <v>189</v>
      </c>
      <c r="C6477" s="334" t="s">
        <v>189</v>
      </c>
      <c r="D6477" s="334" t="s">
        <v>1537</v>
      </c>
      <c r="E6477" s="334" t="s">
        <v>1041</v>
      </c>
      <c r="F6477" s="334" t="str">
        <f t="shared" si="306"/>
        <v>Barishal FR Non-PNP</v>
      </c>
      <c r="G6477" s="338">
        <v>601305</v>
      </c>
      <c r="H6477" s="336">
        <v>97119.295785511626</v>
      </c>
      <c r="I6477" s="336">
        <v>2405.2200000000003</v>
      </c>
      <c r="J6477" s="336"/>
      <c r="K6477" s="336"/>
      <c r="L6477" s="337">
        <f t="shared" si="304"/>
        <v>16.151419959174067</v>
      </c>
      <c r="M6477" s="337">
        <f t="shared" si="305"/>
        <v>0.4</v>
      </c>
    </row>
    <row r="6478" spans="1:13">
      <c r="A6478" s="334" t="s">
        <v>1090</v>
      </c>
      <c r="B6478" s="334" t="s">
        <v>189</v>
      </c>
      <c r="C6478" s="334" t="s">
        <v>189</v>
      </c>
      <c r="D6478" s="334" t="s">
        <v>1537</v>
      </c>
      <c r="E6478" s="334" t="s">
        <v>1041</v>
      </c>
      <c r="F6478" s="334" t="str">
        <f t="shared" si="306"/>
        <v>Barishal FR Non-PNP</v>
      </c>
      <c r="G6478" s="338">
        <v>664511</v>
      </c>
      <c r="H6478" s="336">
        <v>113875.37083525292</v>
      </c>
      <c r="I6478" s="336">
        <v>2658.0439999999999</v>
      </c>
      <c r="J6478" s="336"/>
      <c r="K6478" s="336"/>
      <c r="L6478" s="337">
        <f t="shared" si="304"/>
        <v>17.136717200355285</v>
      </c>
      <c r="M6478" s="337">
        <f t="shared" si="305"/>
        <v>0.4</v>
      </c>
    </row>
    <row r="6479" spans="1:13">
      <c r="A6479" s="334" t="s">
        <v>1078</v>
      </c>
      <c r="B6479" s="334" t="s">
        <v>52</v>
      </c>
      <c r="C6479" s="334" t="s">
        <v>52</v>
      </c>
      <c r="D6479" s="334" t="s">
        <v>1537</v>
      </c>
      <c r="E6479" s="334" t="s">
        <v>1041</v>
      </c>
      <c r="F6479" s="334" t="str">
        <f t="shared" si="306"/>
        <v>Dhaka FR Non-PNP</v>
      </c>
      <c r="G6479" s="338">
        <v>1076345</v>
      </c>
      <c r="H6479" s="336">
        <v>194750.99067904419</v>
      </c>
      <c r="I6479" s="336">
        <v>-1.4551915228366852E-11</v>
      </c>
      <c r="J6479" s="336"/>
      <c r="K6479" s="336"/>
      <c r="L6479" s="337">
        <f t="shared" si="304"/>
        <v>18.093733020457584</v>
      </c>
      <c r="M6479" s="337">
        <f t="shared" si="305"/>
        <v>-1.3519749920673067E-15</v>
      </c>
    </row>
    <row r="6480" spans="1:13">
      <c r="A6480" s="334" t="s">
        <v>1083</v>
      </c>
      <c r="B6480" s="334" t="s">
        <v>79</v>
      </c>
      <c r="C6480" s="334" t="s">
        <v>52</v>
      </c>
      <c r="D6480" s="334" t="s">
        <v>1537</v>
      </c>
      <c r="E6480" s="334" t="s">
        <v>1041</v>
      </c>
      <c r="F6480" s="334" t="str">
        <f t="shared" si="306"/>
        <v>Dhaka FR Non-PNP</v>
      </c>
      <c r="G6480" s="338">
        <v>717652</v>
      </c>
      <c r="H6480" s="336">
        <v>124950.80556670798</v>
      </c>
      <c r="I6480" s="336">
        <v>3.637978807091713E-12</v>
      </c>
      <c r="J6480" s="336"/>
      <c r="K6480" s="336"/>
      <c r="L6480" s="337">
        <f t="shared" si="304"/>
        <v>17.411057945453781</v>
      </c>
      <c r="M6480" s="337">
        <f t="shared" si="305"/>
        <v>5.069279827955211E-16</v>
      </c>
    </row>
    <row r="6481" spans="1:13">
      <c r="A6481" s="334" t="s">
        <v>1295</v>
      </c>
      <c r="B6481" s="334" t="s">
        <v>170</v>
      </c>
      <c r="C6481" s="334" t="s">
        <v>195</v>
      </c>
      <c r="D6481" s="334" t="s">
        <v>1537</v>
      </c>
      <c r="E6481" s="334" t="s">
        <v>1041</v>
      </c>
      <c r="F6481" s="334" t="str">
        <f t="shared" si="306"/>
        <v>Chattogram FR Non-PNP</v>
      </c>
      <c r="G6481" s="338">
        <v>2122738</v>
      </c>
      <c r="H6481" s="336">
        <v>367567.94177240721</v>
      </c>
      <c r="I6481" s="336">
        <v>8490.9519999999993</v>
      </c>
      <c r="J6481" s="336"/>
      <c r="K6481" s="336"/>
      <c r="L6481" s="337">
        <f t="shared" si="304"/>
        <v>17.315747010342644</v>
      </c>
      <c r="M6481" s="337">
        <f t="shared" si="305"/>
        <v>0.4</v>
      </c>
    </row>
    <row r="6482" spans="1:13">
      <c r="A6482" s="334" t="s">
        <v>1053</v>
      </c>
      <c r="B6482" s="334" t="s">
        <v>52</v>
      </c>
      <c r="C6482" s="334" t="s">
        <v>52</v>
      </c>
      <c r="D6482" s="334" t="s">
        <v>1537</v>
      </c>
      <c r="E6482" s="334" t="s">
        <v>1041</v>
      </c>
      <c r="F6482" s="334" t="str">
        <f t="shared" si="306"/>
        <v>Dhaka FR Non-PNP</v>
      </c>
      <c r="G6482" s="338">
        <v>1068385</v>
      </c>
      <c r="H6482" s="336">
        <v>173232.71548322827</v>
      </c>
      <c r="I6482" s="336">
        <v>4273.54</v>
      </c>
      <c r="J6482" s="336"/>
      <c r="K6482" s="336"/>
      <c r="L6482" s="337">
        <f t="shared" si="304"/>
        <v>16.214446616456453</v>
      </c>
      <c r="M6482" s="337">
        <f t="shared" si="305"/>
        <v>0.4</v>
      </c>
    </row>
    <row r="6483" spans="1:13">
      <c r="A6483" s="334" t="s">
        <v>1060</v>
      </c>
      <c r="B6483" s="334" t="s">
        <v>52</v>
      </c>
      <c r="C6483" s="334" t="s">
        <v>52</v>
      </c>
      <c r="D6483" s="334" t="s">
        <v>1537</v>
      </c>
      <c r="E6483" s="334" t="s">
        <v>1041</v>
      </c>
      <c r="F6483" s="334" t="str">
        <f t="shared" si="306"/>
        <v>Dhaka FR Non-PNP</v>
      </c>
      <c r="G6483" s="338">
        <v>1533630</v>
      </c>
      <c r="H6483" s="336">
        <v>295349.44998172182</v>
      </c>
      <c r="I6483" s="336">
        <v>6134.52</v>
      </c>
      <c r="J6483" s="336"/>
      <c r="K6483" s="336"/>
      <c r="L6483" s="337">
        <f t="shared" si="304"/>
        <v>19.258194608981423</v>
      </c>
      <c r="M6483" s="337">
        <f t="shared" si="305"/>
        <v>0.4</v>
      </c>
    </row>
    <row r="6484" spans="1:13">
      <c r="A6484" s="334" t="s">
        <v>1186</v>
      </c>
      <c r="B6484" s="334" t="s">
        <v>52</v>
      </c>
      <c r="C6484" s="334" t="s">
        <v>52</v>
      </c>
      <c r="D6484" s="334" t="s">
        <v>1537</v>
      </c>
      <c r="E6484" s="334" t="s">
        <v>1041</v>
      </c>
      <c r="F6484" s="334" t="str">
        <f t="shared" si="306"/>
        <v>Dhaka FR Non-PNP</v>
      </c>
      <c r="G6484" s="338">
        <v>1096293</v>
      </c>
      <c r="H6484" s="336">
        <v>187529.42568090843</v>
      </c>
      <c r="I6484" s="336">
        <v>1.4551915228366852E-11</v>
      </c>
      <c r="J6484" s="336"/>
      <c r="K6484" s="336"/>
      <c r="L6484" s="337">
        <f t="shared" si="304"/>
        <v>17.105776072720381</v>
      </c>
      <c r="M6484" s="337">
        <f t="shared" si="305"/>
        <v>1.3273746369234185E-15</v>
      </c>
    </row>
    <row r="6485" spans="1:13">
      <c r="A6485" s="334" t="s">
        <v>1102</v>
      </c>
      <c r="B6485" s="334" t="s">
        <v>206</v>
      </c>
      <c r="C6485" s="334" t="s">
        <v>52</v>
      </c>
      <c r="D6485" s="334" t="s">
        <v>1537</v>
      </c>
      <c r="E6485" s="334" t="s">
        <v>1041</v>
      </c>
      <c r="F6485" s="334" t="str">
        <f t="shared" si="306"/>
        <v>Dhaka FR Non-PNP</v>
      </c>
      <c r="G6485" s="338">
        <v>771145</v>
      </c>
      <c r="H6485" s="336">
        <v>136174.11350999493</v>
      </c>
      <c r="I6485" s="336">
        <v>3084.58</v>
      </c>
      <c r="J6485" s="336"/>
      <c r="K6485" s="336"/>
      <c r="L6485" s="337">
        <f t="shared" si="304"/>
        <v>17.658691103488312</v>
      </c>
      <c r="M6485" s="337">
        <f t="shared" si="305"/>
        <v>0.4</v>
      </c>
    </row>
    <row r="6486" spans="1:13">
      <c r="A6486" s="334" t="s">
        <v>1257</v>
      </c>
      <c r="B6486" s="334" t="s">
        <v>52</v>
      </c>
      <c r="C6486" s="334" t="s">
        <v>52</v>
      </c>
      <c r="D6486" s="334" t="s">
        <v>1537</v>
      </c>
      <c r="E6486" s="334" t="s">
        <v>1041</v>
      </c>
      <c r="F6486" s="334" t="str">
        <f t="shared" si="306"/>
        <v>Dhaka FR Non-PNP</v>
      </c>
      <c r="G6486" s="338">
        <v>2347179</v>
      </c>
      <c r="H6486" s="336">
        <v>411818.47462667408</v>
      </c>
      <c r="I6486" s="336">
        <v>9388.7160000000003</v>
      </c>
      <c r="J6486" s="336"/>
      <c r="K6486" s="336"/>
      <c r="L6486" s="337">
        <f t="shared" si="304"/>
        <v>17.545252178324453</v>
      </c>
      <c r="M6486" s="337">
        <f t="shared" si="305"/>
        <v>0.4</v>
      </c>
    </row>
    <row r="6487" spans="1:13">
      <c r="A6487" s="334" t="s">
        <v>1219</v>
      </c>
      <c r="B6487" s="334" t="s">
        <v>52</v>
      </c>
      <c r="C6487" s="334" t="s">
        <v>52</v>
      </c>
      <c r="D6487" s="334" t="s">
        <v>1537</v>
      </c>
      <c r="E6487" s="334" t="s">
        <v>1041</v>
      </c>
      <c r="F6487" s="334" t="str">
        <f t="shared" si="306"/>
        <v>Dhaka FR Non-PNP</v>
      </c>
      <c r="G6487" s="338">
        <v>2036265</v>
      </c>
      <c r="H6487" s="336">
        <v>374008.17735210765</v>
      </c>
      <c r="I6487" s="336">
        <v>8145.06</v>
      </c>
      <c r="J6487" s="336"/>
      <c r="K6487" s="336"/>
      <c r="L6487" s="337">
        <f t="shared" si="304"/>
        <v>18.367362664098614</v>
      </c>
      <c r="M6487" s="337">
        <f t="shared" si="305"/>
        <v>0.4</v>
      </c>
    </row>
    <row r="6488" spans="1:13">
      <c r="A6488" s="334" t="s">
        <v>1099</v>
      </c>
      <c r="B6488" s="334" t="s">
        <v>98</v>
      </c>
      <c r="C6488" s="334" t="s">
        <v>52</v>
      </c>
      <c r="D6488" s="334" t="s">
        <v>1537</v>
      </c>
      <c r="E6488" s="334" t="s">
        <v>1041</v>
      </c>
      <c r="F6488" s="334" t="str">
        <f t="shared" si="306"/>
        <v>Dhaka FR Non-PNP</v>
      </c>
      <c r="G6488" s="338">
        <v>931335</v>
      </c>
      <c r="H6488" s="336">
        <v>143352.46225930782</v>
      </c>
      <c r="I6488" s="336">
        <v>3725.34</v>
      </c>
      <c r="J6488" s="336"/>
      <c r="K6488" s="336"/>
      <c r="L6488" s="337">
        <f t="shared" si="304"/>
        <v>15.392148073390114</v>
      </c>
      <c r="M6488" s="337">
        <f t="shared" si="305"/>
        <v>0.4</v>
      </c>
    </row>
    <row r="6489" spans="1:13">
      <c r="A6489" s="334" t="s">
        <v>1208</v>
      </c>
      <c r="B6489" s="334" t="s">
        <v>52</v>
      </c>
      <c r="C6489" s="334" t="s">
        <v>52</v>
      </c>
      <c r="D6489" s="334" t="s">
        <v>1537</v>
      </c>
      <c r="E6489" s="334" t="s">
        <v>1041</v>
      </c>
      <c r="F6489" s="334" t="str">
        <f t="shared" si="306"/>
        <v>Dhaka FR Non-PNP</v>
      </c>
      <c r="G6489" s="338">
        <v>1808907</v>
      </c>
      <c r="H6489" s="336">
        <v>333479.17006420932</v>
      </c>
      <c r="I6489" s="336">
        <v>7235.6279999999997</v>
      </c>
      <c r="J6489" s="336"/>
      <c r="K6489" s="336"/>
      <c r="L6489" s="337">
        <f t="shared" si="304"/>
        <v>18.435396074215497</v>
      </c>
      <c r="M6489" s="337">
        <f t="shared" si="305"/>
        <v>0.4</v>
      </c>
    </row>
    <row r="6490" spans="1:13">
      <c r="A6490" s="334" t="s">
        <v>1094</v>
      </c>
      <c r="B6490" s="334" t="s">
        <v>52</v>
      </c>
      <c r="C6490" s="334" t="s">
        <v>52</v>
      </c>
      <c r="D6490" s="334" t="s">
        <v>1537</v>
      </c>
      <c r="E6490" s="334" t="s">
        <v>1041</v>
      </c>
      <c r="F6490" s="334" t="str">
        <f t="shared" si="306"/>
        <v>Dhaka FR Non-PNP</v>
      </c>
      <c r="G6490" s="338">
        <v>1564151</v>
      </c>
      <c r="H6490" s="336">
        <v>336173.30543404724</v>
      </c>
      <c r="I6490" s="336">
        <v>8299.9017225914722</v>
      </c>
      <c r="J6490" s="336"/>
      <c r="K6490" s="336"/>
      <c r="L6490" s="337">
        <f t="shared" si="304"/>
        <v>21.492381837434319</v>
      </c>
      <c r="M6490" s="337">
        <f t="shared" si="305"/>
        <v>0.53063302216930919</v>
      </c>
    </row>
    <row r="6491" spans="1:13">
      <c r="A6491" s="334" t="s">
        <v>1151</v>
      </c>
      <c r="B6491" s="334" t="s">
        <v>52</v>
      </c>
      <c r="C6491" s="334" t="s">
        <v>52</v>
      </c>
      <c r="D6491" s="334" t="s">
        <v>1537</v>
      </c>
      <c r="E6491" s="334" t="s">
        <v>1041</v>
      </c>
      <c r="F6491" s="334" t="str">
        <f t="shared" si="306"/>
        <v>Dhaka FR Non-PNP</v>
      </c>
      <c r="G6491" s="338">
        <v>1395691</v>
      </c>
      <c r="H6491" s="336">
        <v>282217.60246857733</v>
      </c>
      <c r="I6491" s="336">
        <v>75851.907144702214</v>
      </c>
      <c r="J6491" s="336"/>
      <c r="K6491" s="336"/>
      <c r="L6491" s="337">
        <f t="shared" si="304"/>
        <v>20.220636406523891</v>
      </c>
      <c r="M6491" s="337">
        <f t="shared" si="305"/>
        <v>5.4347206612855006</v>
      </c>
    </row>
    <row r="6492" spans="1:13">
      <c r="A6492" s="334" t="s">
        <v>1209</v>
      </c>
      <c r="B6492" s="334" t="s">
        <v>206</v>
      </c>
      <c r="C6492" s="334" t="s">
        <v>52</v>
      </c>
      <c r="D6492" s="334" t="s">
        <v>1537</v>
      </c>
      <c r="E6492" s="334" t="s">
        <v>1041</v>
      </c>
      <c r="F6492" s="334" t="str">
        <f t="shared" si="306"/>
        <v>Dhaka FR Non-PNP</v>
      </c>
      <c r="G6492" s="338">
        <v>1063311</v>
      </c>
      <c r="H6492" s="336">
        <v>217219.51230455609</v>
      </c>
      <c r="I6492" s="336">
        <v>4253.2439999999997</v>
      </c>
      <c r="J6492" s="336"/>
      <c r="K6492" s="336"/>
      <c r="L6492" s="337">
        <f t="shared" si="304"/>
        <v>20.428596365932084</v>
      </c>
      <c r="M6492" s="337">
        <f t="shared" si="305"/>
        <v>0.4</v>
      </c>
    </row>
    <row r="6493" spans="1:13">
      <c r="A6493" s="334" t="s">
        <v>1100</v>
      </c>
      <c r="B6493" s="334" t="s">
        <v>542</v>
      </c>
      <c r="C6493" s="334" t="s">
        <v>52</v>
      </c>
      <c r="D6493" s="334" t="s">
        <v>1537</v>
      </c>
      <c r="E6493" s="334" t="s">
        <v>1041</v>
      </c>
      <c r="F6493" s="334" t="str">
        <f t="shared" si="306"/>
        <v>Dhaka FR Non-PNP</v>
      </c>
      <c r="G6493" s="338">
        <v>808068</v>
      </c>
      <c r="H6493" s="336">
        <v>143157.06964291452</v>
      </c>
      <c r="I6493" s="336">
        <v>3232.2719999999999</v>
      </c>
      <c r="J6493" s="336"/>
      <c r="K6493" s="336"/>
      <c r="L6493" s="337">
        <f t="shared" si="304"/>
        <v>17.71596816640611</v>
      </c>
      <c r="M6493" s="337">
        <f t="shared" si="305"/>
        <v>0.4</v>
      </c>
    </row>
    <row r="6494" spans="1:13">
      <c r="A6494" s="334" t="s">
        <v>1050</v>
      </c>
      <c r="B6494" s="334" t="s">
        <v>226</v>
      </c>
      <c r="C6494" s="334" t="s">
        <v>107</v>
      </c>
      <c r="D6494" s="334" t="s">
        <v>1537</v>
      </c>
      <c r="E6494" s="334" t="s">
        <v>1041</v>
      </c>
      <c r="F6494" s="334" t="str">
        <f t="shared" si="306"/>
        <v>Rajshahi FR Non-PNP</v>
      </c>
      <c r="G6494" s="338">
        <v>801307</v>
      </c>
      <c r="H6494" s="336">
        <v>139995.6794267394</v>
      </c>
      <c r="I6494" s="336">
        <v>3205.2280000000001</v>
      </c>
      <c r="J6494" s="336"/>
      <c r="K6494" s="336"/>
      <c r="L6494" s="337">
        <f t="shared" si="304"/>
        <v>17.470916817991032</v>
      </c>
      <c r="M6494" s="337">
        <f t="shared" si="305"/>
        <v>0.4</v>
      </c>
    </row>
    <row r="6495" spans="1:13">
      <c r="A6495" s="334" t="s">
        <v>1095</v>
      </c>
      <c r="B6495" s="334" t="s">
        <v>1566</v>
      </c>
      <c r="C6495" s="334" t="s">
        <v>389</v>
      </c>
      <c r="D6495" s="334" t="s">
        <v>1537</v>
      </c>
      <c r="E6495" s="334" t="s">
        <v>1041</v>
      </c>
      <c r="F6495" s="334" t="str">
        <f t="shared" si="306"/>
        <v>Rangpur FR Non-PNP</v>
      </c>
      <c r="G6495" s="338">
        <v>1000756</v>
      </c>
      <c r="H6495" s="336">
        <v>163935.84524596378</v>
      </c>
      <c r="I6495" s="336">
        <v>4003.0239999999999</v>
      </c>
      <c r="J6495" s="336"/>
      <c r="K6495" s="336"/>
      <c r="L6495" s="337">
        <f t="shared" si="304"/>
        <v>16.3812003371415</v>
      </c>
      <c r="M6495" s="337">
        <f t="shared" si="305"/>
        <v>0.4</v>
      </c>
    </row>
    <row r="6496" spans="1:13">
      <c r="A6496" s="334" t="s">
        <v>1097</v>
      </c>
      <c r="B6496" s="334" t="s">
        <v>1098</v>
      </c>
      <c r="C6496" s="334" t="s">
        <v>52</v>
      </c>
      <c r="D6496" s="334" t="s">
        <v>1537</v>
      </c>
      <c r="E6496" s="334" t="s">
        <v>1041</v>
      </c>
      <c r="F6496" s="334" t="str">
        <f t="shared" si="306"/>
        <v>Dhaka FR Non-PNP</v>
      </c>
      <c r="G6496" s="338">
        <v>1859884</v>
      </c>
      <c r="H6496" s="336">
        <v>334023.98824789753</v>
      </c>
      <c r="I6496" s="336">
        <v>7439.5360000000001</v>
      </c>
      <c r="J6496" s="336"/>
      <c r="K6496" s="336"/>
      <c r="L6496" s="337">
        <f t="shared" si="304"/>
        <v>17.959398986597957</v>
      </c>
      <c r="M6496" s="337">
        <f t="shared" si="305"/>
        <v>0.4</v>
      </c>
    </row>
    <row r="6497" spans="1:13">
      <c r="A6497" s="334" t="s">
        <v>1572</v>
      </c>
      <c r="B6497" s="334" t="s">
        <v>79</v>
      </c>
      <c r="C6497" s="334" t="s">
        <v>52</v>
      </c>
      <c r="D6497" s="334" t="s">
        <v>1537</v>
      </c>
      <c r="E6497" s="334" t="s">
        <v>1041</v>
      </c>
      <c r="F6497" s="334" t="str">
        <f t="shared" si="306"/>
        <v>Dhaka FR Non-PNP</v>
      </c>
      <c r="G6497" s="338">
        <v>1079859</v>
      </c>
      <c r="H6497" s="336">
        <v>161907.97672179842</v>
      </c>
      <c r="I6497" s="336">
        <v>4319.4359999999997</v>
      </c>
      <c r="J6497" s="336"/>
      <c r="K6497" s="336"/>
      <c r="L6497" s="337">
        <f t="shared" si="304"/>
        <v>14.993436802563892</v>
      </c>
      <c r="M6497" s="337">
        <f t="shared" si="305"/>
        <v>0.4</v>
      </c>
    </row>
    <row r="6498" spans="1:13">
      <c r="A6498" s="334" t="s">
        <v>1181</v>
      </c>
      <c r="B6498" s="334" t="s">
        <v>52</v>
      </c>
      <c r="C6498" s="334" t="s">
        <v>52</v>
      </c>
      <c r="D6498" s="334" t="s">
        <v>1537</v>
      </c>
      <c r="E6498" s="334" t="s">
        <v>1041</v>
      </c>
      <c r="F6498" s="334" t="str">
        <f t="shared" si="306"/>
        <v>Dhaka FR Non-PNP</v>
      </c>
      <c r="G6498" s="338">
        <v>894899</v>
      </c>
      <c r="H6498" s="336">
        <v>157166.3820865326</v>
      </c>
      <c r="I6498" s="336">
        <v>3.637978807091713E-12</v>
      </c>
      <c r="J6498" s="336"/>
      <c r="K6498" s="336"/>
      <c r="L6498" s="337">
        <f t="shared" si="304"/>
        <v>17.562471528801865</v>
      </c>
      <c r="M6498" s="337">
        <f t="shared" si="305"/>
        <v>4.0652395489230769E-16</v>
      </c>
    </row>
    <row r="6499" spans="1:13">
      <c r="A6499" s="334" t="s">
        <v>1058</v>
      </c>
      <c r="B6499" s="334" t="s">
        <v>52</v>
      </c>
      <c r="C6499" s="334" t="s">
        <v>52</v>
      </c>
      <c r="D6499" s="334" t="s">
        <v>1537</v>
      </c>
      <c r="E6499" s="334" t="s">
        <v>1041</v>
      </c>
      <c r="F6499" s="334" t="str">
        <f t="shared" si="306"/>
        <v>Dhaka FR Non-PNP</v>
      </c>
      <c r="G6499" s="338">
        <v>1188848</v>
      </c>
      <c r="H6499" s="336">
        <v>204412.40371043657</v>
      </c>
      <c r="I6499" s="336">
        <v>4755.3919999999998</v>
      </c>
      <c r="J6499" s="336"/>
      <c r="K6499" s="336"/>
      <c r="L6499" s="337">
        <f t="shared" si="304"/>
        <v>17.19415801771434</v>
      </c>
      <c r="M6499" s="337">
        <f t="shared" si="305"/>
        <v>0.4</v>
      </c>
    </row>
    <row r="6500" spans="1:13">
      <c r="A6500" s="334" t="s">
        <v>1248</v>
      </c>
      <c r="B6500" s="334" t="s">
        <v>1139</v>
      </c>
      <c r="C6500" s="334" t="s">
        <v>189</v>
      </c>
      <c r="D6500" s="334" t="s">
        <v>1537</v>
      </c>
      <c r="E6500" s="334" t="s">
        <v>1041</v>
      </c>
      <c r="F6500" s="334" t="str">
        <f t="shared" si="306"/>
        <v>Barishal FR Non-PNP</v>
      </c>
      <c r="G6500" s="338">
        <v>778610</v>
      </c>
      <c r="H6500" s="336">
        <v>115865.81351017609</v>
      </c>
      <c r="I6500" s="336">
        <v>3114.44</v>
      </c>
      <c r="J6500" s="336"/>
      <c r="K6500" s="336"/>
      <c r="L6500" s="337">
        <f t="shared" si="304"/>
        <v>14.881110377490153</v>
      </c>
      <c r="M6500" s="337">
        <f t="shared" si="305"/>
        <v>0.4</v>
      </c>
    </row>
    <row r="6501" spans="1:13">
      <c r="A6501" s="334" t="s">
        <v>1573</v>
      </c>
      <c r="B6501" s="334" t="s">
        <v>79</v>
      </c>
      <c r="C6501" s="334" t="s">
        <v>52</v>
      </c>
      <c r="D6501" s="334" t="s">
        <v>1537</v>
      </c>
      <c r="E6501" s="334" t="s">
        <v>1041</v>
      </c>
      <c r="F6501" s="334" t="str">
        <f t="shared" si="306"/>
        <v>Dhaka FR Non-PNP</v>
      </c>
      <c r="G6501" s="338">
        <v>1873121</v>
      </c>
      <c r="H6501" s="336">
        <v>325985.2569636784</v>
      </c>
      <c r="I6501" s="336">
        <v>7492.4840000000004</v>
      </c>
      <c r="J6501" s="336"/>
      <c r="K6501" s="336"/>
      <c r="L6501" s="337">
        <f t="shared" si="304"/>
        <v>17.403320819299896</v>
      </c>
      <c r="M6501" s="337">
        <f t="shared" si="305"/>
        <v>0.4</v>
      </c>
    </row>
    <row r="6502" spans="1:13">
      <c r="A6502" s="334" t="s">
        <v>1183</v>
      </c>
      <c r="B6502" s="334" t="s">
        <v>189</v>
      </c>
      <c r="C6502" s="334" t="s">
        <v>189</v>
      </c>
      <c r="D6502" s="334" t="s">
        <v>1537</v>
      </c>
      <c r="E6502" s="334" t="s">
        <v>1041</v>
      </c>
      <c r="F6502" s="334" t="str">
        <f t="shared" si="306"/>
        <v>Barishal FR Non-PNP</v>
      </c>
      <c r="G6502" s="338">
        <v>705705</v>
      </c>
      <c r="H6502" s="336">
        <v>99997.906275520567</v>
      </c>
      <c r="I6502" s="336">
        <v>2822.82</v>
      </c>
      <c r="J6502" s="336"/>
      <c r="K6502" s="336"/>
      <c r="L6502" s="337">
        <f t="shared" si="304"/>
        <v>14.169930250674229</v>
      </c>
      <c r="M6502" s="337">
        <f t="shared" si="305"/>
        <v>0.4</v>
      </c>
    </row>
    <row r="6503" spans="1:13">
      <c r="A6503" s="334" t="s">
        <v>1574</v>
      </c>
      <c r="B6503" s="334" t="s">
        <v>351</v>
      </c>
      <c r="C6503" s="334" t="s">
        <v>389</v>
      </c>
      <c r="D6503" s="334" t="s">
        <v>1537</v>
      </c>
      <c r="E6503" s="334" t="s">
        <v>1041</v>
      </c>
      <c r="F6503" s="334" t="str">
        <f t="shared" si="306"/>
        <v>Rangpur FR Non-PNP</v>
      </c>
      <c r="G6503" s="338">
        <v>984729</v>
      </c>
      <c r="H6503" s="336">
        <v>184320.46007104006</v>
      </c>
      <c r="I6503" s="336">
        <v>3938.9160000000002</v>
      </c>
      <c r="J6503" s="336"/>
      <c r="K6503" s="336"/>
      <c r="L6503" s="337">
        <f t="shared" si="304"/>
        <v>18.717886857301863</v>
      </c>
      <c r="M6503" s="337">
        <f t="shared" si="305"/>
        <v>0.4</v>
      </c>
    </row>
    <row r="6504" spans="1:13">
      <c r="A6504" s="334" t="s">
        <v>1293</v>
      </c>
      <c r="B6504" s="334" t="s">
        <v>389</v>
      </c>
      <c r="C6504" s="334" t="s">
        <v>389</v>
      </c>
      <c r="D6504" s="334" t="s">
        <v>1537</v>
      </c>
      <c r="E6504" s="334" t="s">
        <v>1041</v>
      </c>
      <c r="F6504" s="334" t="str">
        <f t="shared" si="306"/>
        <v>Rangpur FR Non-PNP</v>
      </c>
      <c r="G6504" s="338">
        <v>2271518</v>
      </c>
      <c r="H6504" s="336">
        <v>393163.41482647241</v>
      </c>
      <c r="I6504" s="336">
        <v>9086.0720000000001</v>
      </c>
      <c r="J6504" s="336"/>
      <c r="K6504" s="336"/>
      <c r="L6504" s="337">
        <f t="shared" si="304"/>
        <v>17.308399705680184</v>
      </c>
      <c r="M6504" s="337">
        <f t="shared" si="305"/>
        <v>0.4</v>
      </c>
    </row>
    <row r="6505" spans="1:13">
      <c r="A6505" s="334" t="s">
        <v>1115</v>
      </c>
      <c r="B6505" s="334" t="s">
        <v>1006</v>
      </c>
      <c r="C6505" s="334" t="s">
        <v>159</v>
      </c>
      <c r="D6505" s="334" t="s">
        <v>1537</v>
      </c>
      <c r="E6505" s="334" t="s">
        <v>1041</v>
      </c>
      <c r="F6505" s="334" t="str">
        <f t="shared" si="306"/>
        <v>Khulna FR Non-PNP</v>
      </c>
      <c r="G6505" s="338">
        <v>807987</v>
      </c>
      <c r="H6505" s="336">
        <v>131279.76468598578</v>
      </c>
      <c r="I6505" s="336">
        <v>3231.9479999999999</v>
      </c>
      <c r="J6505" s="336"/>
      <c r="K6505" s="336"/>
      <c r="L6505" s="337">
        <f t="shared" si="304"/>
        <v>16.247757041386283</v>
      </c>
      <c r="M6505" s="337">
        <f t="shared" si="305"/>
        <v>0.4</v>
      </c>
    </row>
    <row r="6506" spans="1:13">
      <c r="A6506" s="334" t="s">
        <v>1178</v>
      </c>
      <c r="B6506" s="334" t="s">
        <v>336</v>
      </c>
      <c r="C6506" s="334" t="s">
        <v>389</v>
      </c>
      <c r="D6506" s="334" t="s">
        <v>1537</v>
      </c>
      <c r="E6506" s="334" t="s">
        <v>1041</v>
      </c>
      <c r="F6506" s="334" t="str">
        <f t="shared" si="306"/>
        <v>Rangpur FR Non-PNP</v>
      </c>
      <c r="G6506" s="338">
        <v>918470</v>
      </c>
      <c r="H6506" s="336">
        <v>168803.08347607622</v>
      </c>
      <c r="I6506" s="336">
        <v>3673.88</v>
      </c>
      <c r="J6506" s="336"/>
      <c r="K6506" s="336"/>
      <c r="L6506" s="337">
        <f t="shared" si="304"/>
        <v>18.378725867592433</v>
      </c>
      <c r="M6506" s="337">
        <f t="shared" si="305"/>
        <v>0.4</v>
      </c>
    </row>
    <row r="6507" spans="1:13">
      <c r="A6507" s="334" t="s">
        <v>1046</v>
      </c>
      <c r="B6507" s="334" t="s">
        <v>52</v>
      </c>
      <c r="C6507" s="334" t="s">
        <v>52</v>
      </c>
      <c r="D6507" s="334" t="s">
        <v>1537</v>
      </c>
      <c r="E6507" s="334" t="s">
        <v>1041</v>
      </c>
      <c r="F6507" s="334" t="str">
        <f t="shared" si="306"/>
        <v>Dhaka FR Non-PNP</v>
      </c>
      <c r="G6507" s="338">
        <v>958678</v>
      </c>
      <c r="H6507" s="336">
        <v>173093.24490315886</v>
      </c>
      <c r="I6507" s="336">
        <v>3834.712</v>
      </c>
      <c r="J6507" s="336"/>
      <c r="K6507" s="336"/>
      <c r="L6507" s="337">
        <f t="shared" si="304"/>
        <v>18.055410148471005</v>
      </c>
      <c r="M6507" s="337">
        <f t="shared" si="305"/>
        <v>0.4</v>
      </c>
    </row>
    <row r="6508" spans="1:13">
      <c r="A6508" s="334" t="s">
        <v>1205</v>
      </c>
      <c r="B6508" s="334" t="s">
        <v>189</v>
      </c>
      <c r="C6508" s="334" t="s">
        <v>189</v>
      </c>
      <c r="D6508" s="334" t="s">
        <v>1537</v>
      </c>
      <c r="E6508" s="334" t="s">
        <v>1041</v>
      </c>
      <c r="F6508" s="334" t="str">
        <f t="shared" si="306"/>
        <v>Barishal FR Non-PNP</v>
      </c>
      <c r="G6508" s="338">
        <v>612272</v>
      </c>
      <c r="H6508" s="336">
        <v>99040.742690430154</v>
      </c>
      <c r="I6508" s="336">
        <v>2449.0880000000002</v>
      </c>
      <c r="J6508" s="336"/>
      <c r="K6508" s="336"/>
      <c r="L6508" s="337">
        <f t="shared" si="304"/>
        <v>16.175938584555581</v>
      </c>
      <c r="M6508" s="337">
        <f t="shared" si="305"/>
        <v>0.4</v>
      </c>
    </row>
    <row r="6509" spans="1:13">
      <c r="A6509" s="334" t="s">
        <v>1227</v>
      </c>
      <c r="B6509" s="334" t="s">
        <v>165</v>
      </c>
      <c r="C6509" s="334" t="s">
        <v>52</v>
      </c>
      <c r="D6509" s="334" t="s">
        <v>1537</v>
      </c>
      <c r="E6509" s="334" t="s">
        <v>1041</v>
      </c>
      <c r="F6509" s="334" t="str">
        <f t="shared" si="306"/>
        <v>Dhaka FR Non-PNP</v>
      </c>
      <c r="G6509" s="338">
        <v>1523139</v>
      </c>
      <c r="H6509" s="336">
        <v>232348.06307623908</v>
      </c>
      <c r="I6509" s="336">
        <v>6092.5560000000005</v>
      </c>
      <c r="J6509" s="336"/>
      <c r="K6509" s="336"/>
      <c r="L6509" s="337">
        <f t="shared" si="304"/>
        <v>15.254554119895761</v>
      </c>
      <c r="M6509" s="337">
        <f t="shared" si="305"/>
        <v>0.4</v>
      </c>
    </row>
    <row r="6510" spans="1:13">
      <c r="A6510" s="334" t="s">
        <v>1247</v>
      </c>
      <c r="B6510" s="334" t="s">
        <v>211</v>
      </c>
      <c r="C6510" s="334" t="s">
        <v>189</v>
      </c>
      <c r="D6510" s="334" t="s">
        <v>1537</v>
      </c>
      <c r="E6510" s="334" t="s">
        <v>1041</v>
      </c>
      <c r="F6510" s="334" t="str">
        <f t="shared" si="306"/>
        <v>Barishal FR Non-PNP</v>
      </c>
      <c r="G6510" s="338">
        <v>1000400</v>
      </c>
      <c r="H6510" s="336">
        <v>156360.24279669949</v>
      </c>
      <c r="I6510" s="336">
        <v>3.637978807091713E-12</v>
      </c>
      <c r="J6510" s="336"/>
      <c r="K6510" s="336"/>
      <c r="L6510" s="337">
        <f t="shared" si="304"/>
        <v>15.629772370721659</v>
      </c>
      <c r="M6510" s="337">
        <f t="shared" si="305"/>
        <v>3.6365241974127478E-16</v>
      </c>
    </row>
    <row r="6511" spans="1:13">
      <c r="A6511" s="334" t="s">
        <v>1241</v>
      </c>
      <c r="B6511" s="334" t="s">
        <v>362</v>
      </c>
      <c r="C6511" s="334" t="s">
        <v>52</v>
      </c>
      <c r="D6511" s="334" t="s">
        <v>1537</v>
      </c>
      <c r="E6511" s="334" t="s">
        <v>1041</v>
      </c>
      <c r="F6511" s="334" t="str">
        <f t="shared" si="306"/>
        <v>Dhaka FR Non-PNP</v>
      </c>
      <c r="G6511" s="338">
        <v>704767</v>
      </c>
      <c r="H6511" s="336">
        <v>113474.19887484385</v>
      </c>
      <c r="I6511" s="336">
        <v>-7.2759576141834259E-12</v>
      </c>
      <c r="J6511" s="336"/>
      <c r="K6511" s="336"/>
      <c r="L6511" s="337">
        <f t="shared" si="304"/>
        <v>16.100952353734474</v>
      </c>
      <c r="M6511" s="337">
        <f t="shared" si="305"/>
        <v>-1.032391927287093E-15</v>
      </c>
    </row>
    <row r="6512" spans="1:13">
      <c r="A6512" s="334" t="s">
        <v>1084</v>
      </c>
      <c r="B6512" s="334" t="s">
        <v>52</v>
      </c>
      <c r="C6512" s="334" t="s">
        <v>52</v>
      </c>
      <c r="D6512" s="334" t="s">
        <v>1537</v>
      </c>
      <c r="E6512" s="334" t="s">
        <v>1041</v>
      </c>
      <c r="F6512" s="334" t="str">
        <f t="shared" si="306"/>
        <v>Dhaka FR Non-PNP</v>
      </c>
      <c r="G6512" s="338">
        <v>1887102</v>
      </c>
      <c r="H6512" s="336">
        <v>346086.88786734309</v>
      </c>
      <c r="I6512" s="336">
        <v>7548.4080000000004</v>
      </c>
      <c r="J6512" s="336"/>
      <c r="K6512" s="336"/>
      <c r="L6512" s="337">
        <f t="shared" si="304"/>
        <v>18.339596262806307</v>
      </c>
      <c r="M6512" s="337">
        <f t="shared" si="305"/>
        <v>0.4</v>
      </c>
    </row>
    <row r="6513" spans="1:13">
      <c r="A6513" s="334" t="s">
        <v>1077</v>
      </c>
      <c r="B6513" s="334" t="s">
        <v>170</v>
      </c>
      <c r="C6513" s="334" t="s">
        <v>195</v>
      </c>
      <c r="D6513" s="334" t="s">
        <v>1537</v>
      </c>
      <c r="E6513" s="334" t="s">
        <v>1041</v>
      </c>
      <c r="F6513" s="334" t="str">
        <f t="shared" si="306"/>
        <v>Chattogram FR Non-PNP</v>
      </c>
      <c r="G6513" s="338">
        <v>1007386</v>
      </c>
      <c r="H6513" s="336">
        <v>175028.07356152099</v>
      </c>
      <c r="I6513" s="336">
        <v>4029.5439999999999</v>
      </c>
      <c r="J6513" s="336"/>
      <c r="K6513" s="336"/>
      <c r="L6513" s="337">
        <f t="shared" si="304"/>
        <v>17.374479450927545</v>
      </c>
      <c r="M6513" s="337">
        <f t="shared" si="305"/>
        <v>0.4</v>
      </c>
    </row>
    <row r="6514" spans="1:13">
      <c r="A6514" s="334" t="s">
        <v>1575</v>
      </c>
      <c r="B6514" s="334" t="s">
        <v>908</v>
      </c>
      <c r="C6514" s="334" t="s">
        <v>131</v>
      </c>
      <c r="D6514" s="334" t="s">
        <v>1537</v>
      </c>
      <c r="E6514" s="334" t="s">
        <v>1041</v>
      </c>
      <c r="F6514" s="334" t="str">
        <f t="shared" si="306"/>
        <v>Sylhet FR Non-PNP</v>
      </c>
      <c r="G6514" s="338">
        <v>982535</v>
      </c>
      <c r="H6514" s="336">
        <v>146886.21509071553</v>
      </c>
      <c r="I6514" s="336">
        <v>3930.14</v>
      </c>
      <c r="J6514" s="336"/>
      <c r="K6514" s="336"/>
      <c r="L6514" s="337">
        <f t="shared" si="304"/>
        <v>14.949718339877514</v>
      </c>
      <c r="M6514" s="337">
        <f t="shared" si="305"/>
        <v>0.4</v>
      </c>
    </row>
    <row r="6515" spans="1:13">
      <c r="A6515" s="334" t="s">
        <v>1576</v>
      </c>
      <c r="B6515" s="334" t="s">
        <v>1068</v>
      </c>
      <c r="C6515" s="334" t="s">
        <v>159</v>
      </c>
      <c r="D6515" s="334" t="s">
        <v>1537</v>
      </c>
      <c r="E6515" s="334" t="s">
        <v>1041</v>
      </c>
      <c r="F6515" s="334" t="str">
        <f t="shared" si="306"/>
        <v>Khulna FR Non-PNP</v>
      </c>
      <c r="G6515" s="338">
        <v>744698</v>
      </c>
      <c r="H6515" s="336">
        <v>133804.44495567787</v>
      </c>
      <c r="I6515" s="336">
        <v>2978.7919999999999</v>
      </c>
      <c r="J6515" s="336"/>
      <c r="K6515" s="336"/>
      <c r="L6515" s="337">
        <f t="shared" si="304"/>
        <v>17.967611697047374</v>
      </c>
      <c r="M6515" s="337">
        <f t="shared" si="305"/>
        <v>0.4</v>
      </c>
    </row>
    <row r="6516" spans="1:13">
      <c r="A6516" s="334" t="s">
        <v>1577</v>
      </c>
      <c r="B6516" s="334" t="s">
        <v>52</v>
      </c>
      <c r="C6516" s="334" t="s">
        <v>52</v>
      </c>
      <c r="D6516" s="334" t="s">
        <v>1537</v>
      </c>
      <c r="E6516" s="334" t="s">
        <v>1041</v>
      </c>
      <c r="F6516" s="334" t="str">
        <f t="shared" si="306"/>
        <v>Dhaka FR Non-PNP</v>
      </c>
      <c r="G6516" s="338">
        <v>2066905</v>
      </c>
      <c r="H6516" s="336">
        <v>360709.68208087701</v>
      </c>
      <c r="I6516" s="336">
        <v>8267.6200000000008</v>
      </c>
      <c r="J6516" s="336"/>
      <c r="K6516" s="336"/>
      <c r="L6516" s="337">
        <f t="shared" si="304"/>
        <v>17.451681721263292</v>
      </c>
      <c r="M6516" s="337">
        <f t="shared" si="305"/>
        <v>0.4</v>
      </c>
    </row>
    <row r="6517" spans="1:13">
      <c r="A6517" s="334" t="s">
        <v>1578</v>
      </c>
      <c r="B6517" s="334" t="s">
        <v>1566</v>
      </c>
      <c r="C6517" s="334" t="s">
        <v>389</v>
      </c>
      <c r="D6517" s="334" t="s">
        <v>1537</v>
      </c>
      <c r="E6517" s="334" t="s">
        <v>1041</v>
      </c>
      <c r="F6517" s="334" t="str">
        <f t="shared" si="306"/>
        <v>Rangpur FR Non-PNP</v>
      </c>
      <c r="G6517" s="338">
        <v>501034</v>
      </c>
      <c r="H6517" s="336">
        <v>77527.427623965574</v>
      </c>
      <c r="I6517" s="336">
        <v>2004.136</v>
      </c>
      <c r="J6517" s="336"/>
      <c r="K6517" s="336"/>
      <c r="L6517" s="337">
        <f t="shared" si="304"/>
        <v>15.473486355010952</v>
      </c>
      <c r="M6517" s="337">
        <f t="shared" si="305"/>
        <v>0.4</v>
      </c>
    </row>
    <row r="6518" spans="1:13">
      <c r="A6518" s="334" t="s">
        <v>1579</v>
      </c>
      <c r="B6518" s="334" t="s">
        <v>189</v>
      </c>
      <c r="C6518" s="334" t="s">
        <v>189</v>
      </c>
      <c r="D6518" s="334" t="s">
        <v>1537</v>
      </c>
      <c r="E6518" s="334" t="s">
        <v>1041</v>
      </c>
      <c r="F6518" s="334" t="str">
        <f t="shared" si="306"/>
        <v>Barishal FR Non-PNP</v>
      </c>
      <c r="G6518" s="338">
        <v>1184275</v>
      </c>
      <c r="H6518" s="336">
        <v>212365.83416401007</v>
      </c>
      <c r="I6518" s="336">
        <v>4737.1000000000004</v>
      </c>
      <c r="J6518" s="336"/>
      <c r="K6518" s="336"/>
      <c r="L6518" s="337">
        <f t="shared" si="304"/>
        <v>17.932138579638181</v>
      </c>
      <c r="M6518" s="337">
        <f t="shared" si="305"/>
        <v>0.4</v>
      </c>
    </row>
    <row r="6519" spans="1:13">
      <c r="A6519" s="334" t="s">
        <v>1580</v>
      </c>
      <c r="B6519" s="334" t="s">
        <v>1068</v>
      </c>
      <c r="C6519" s="334" t="s">
        <v>159</v>
      </c>
      <c r="D6519" s="334" t="s">
        <v>1537</v>
      </c>
      <c r="E6519" s="334" t="s">
        <v>1041</v>
      </c>
      <c r="F6519" s="334" t="str">
        <f t="shared" si="306"/>
        <v>Khulna FR Non-PNP</v>
      </c>
      <c r="G6519" s="338">
        <v>1466529</v>
      </c>
      <c r="H6519" s="336">
        <v>258938.42968124556</v>
      </c>
      <c r="I6519" s="336">
        <v>5866.116</v>
      </c>
      <c r="J6519" s="336"/>
      <c r="K6519" s="336"/>
      <c r="L6519" s="337">
        <f t="shared" si="304"/>
        <v>17.656550240823439</v>
      </c>
      <c r="M6519" s="337">
        <f t="shared" si="305"/>
        <v>0.4</v>
      </c>
    </row>
    <row r="6520" spans="1:13">
      <c r="A6520" s="334" t="s">
        <v>1581</v>
      </c>
      <c r="B6520" s="334" t="s">
        <v>189</v>
      </c>
      <c r="C6520" s="334" t="s">
        <v>189</v>
      </c>
      <c r="D6520" s="334" t="s">
        <v>1537</v>
      </c>
      <c r="E6520" s="334" t="s">
        <v>1041</v>
      </c>
      <c r="F6520" s="334" t="str">
        <f t="shared" si="306"/>
        <v>Barishal FR Non-PNP</v>
      </c>
      <c r="G6520" s="338">
        <v>953621</v>
      </c>
      <c r="H6520" s="336">
        <v>151856.92051668064</v>
      </c>
      <c r="I6520" s="336">
        <v>3814.4839999999999</v>
      </c>
      <c r="J6520" s="336"/>
      <c r="K6520" s="336"/>
      <c r="L6520" s="337">
        <f t="shared" si="304"/>
        <v>15.92424249431175</v>
      </c>
      <c r="M6520" s="337">
        <f t="shared" si="305"/>
        <v>0.4</v>
      </c>
    </row>
    <row r="6521" spans="1:13">
      <c r="A6521" s="334" t="s">
        <v>1582</v>
      </c>
      <c r="B6521" s="334" t="s">
        <v>52</v>
      </c>
      <c r="C6521" s="334" t="s">
        <v>52</v>
      </c>
      <c r="D6521" s="334" t="s">
        <v>1537</v>
      </c>
      <c r="E6521" s="334" t="s">
        <v>1041</v>
      </c>
      <c r="F6521" s="334" t="str">
        <f t="shared" si="306"/>
        <v>Dhaka FR Non-PNP</v>
      </c>
      <c r="G6521" s="338">
        <v>1743523</v>
      </c>
      <c r="H6521" s="336">
        <v>322301.91318769817</v>
      </c>
      <c r="I6521" s="336">
        <v>-7.2759576141834259E-12</v>
      </c>
      <c r="J6521" s="336"/>
      <c r="K6521" s="336"/>
      <c r="L6521" s="337">
        <f t="shared" si="304"/>
        <v>18.48567028870271</v>
      </c>
      <c r="M6521" s="337">
        <f t="shared" si="305"/>
        <v>-4.1731354356572443E-16</v>
      </c>
    </row>
    <row r="6522" spans="1:13">
      <c r="A6522" s="334" t="s">
        <v>1583</v>
      </c>
      <c r="B6522" s="334" t="s">
        <v>206</v>
      </c>
      <c r="C6522" s="334" t="s">
        <v>52</v>
      </c>
      <c r="D6522" s="334" t="s">
        <v>1537</v>
      </c>
      <c r="E6522" s="334" t="s">
        <v>1041</v>
      </c>
      <c r="F6522" s="334" t="str">
        <f t="shared" si="306"/>
        <v>Dhaka FR Non-PNP</v>
      </c>
      <c r="G6522" s="338">
        <v>1504678</v>
      </c>
      <c r="H6522" s="336">
        <v>256092.00826129274</v>
      </c>
      <c r="I6522" s="336">
        <v>6018.7120000000004</v>
      </c>
      <c r="J6522" s="336"/>
      <c r="K6522" s="336"/>
      <c r="L6522" s="337">
        <f t="shared" si="304"/>
        <v>17.019721711973773</v>
      </c>
      <c r="M6522" s="337">
        <f t="shared" si="305"/>
        <v>0.4</v>
      </c>
    </row>
    <row r="6523" spans="1:13">
      <c r="A6523" s="334" t="s">
        <v>1584</v>
      </c>
      <c r="B6523" s="334" t="s">
        <v>52</v>
      </c>
      <c r="C6523" s="334" t="s">
        <v>52</v>
      </c>
      <c r="D6523" s="334" t="s">
        <v>1537</v>
      </c>
      <c r="E6523" s="334" t="s">
        <v>1041</v>
      </c>
      <c r="F6523" s="334" t="str">
        <f t="shared" si="306"/>
        <v>Dhaka FR Non-PNP</v>
      </c>
      <c r="G6523" s="338">
        <v>688462</v>
      </c>
      <c r="H6523" s="336">
        <v>109227.22226309624</v>
      </c>
      <c r="I6523" s="336">
        <v>2753.848</v>
      </c>
      <c r="J6523" s="336"/>
      <c r="K6523" s="336"/>
      <c r="L6523" s="337">
        <f t="shared" si="304"/>
        <v>15.865395949681499</v>
      </c>
      <c r="M6523" s="337">
        <f t="shared" si="305"/>
        <v>0.4</v>
      </c>
    </row>
    <row r="6524" spans="1:13">
      <c r="A6524" s="334" t="s">
        <v>1585</v>
      </c>
      <c r="B6524" s="334" t="s">
        <v>606</v>
      </c>
      <c r="C6524" s="334" t="s">
        <v>107</v>
      </c>
      <c r="D6524" s="334" t="s">
        <v>1537</v>
      </c>
      <c r="E6524" s="334" t="s">
        <v>1041</v>
      </c>
      <c r="F6524" s="334" t="str">
        <f t="shared" si="306"/>
        <v>Rajshahi FR Non-PNP</v>
      </c>
      <c r="G6524" s="338">
        <v>1283329</v>
      </c>
      <c r="H6524" s="336">
        <v>220826.80705739066</v>
      </c>
      <c r="I6524" s="336">
        <v>5133.3159999999998</v>
      </c>
      <c r="J6524" s="336"/>
      <c r="K6524" s="336"/>
      <c r="L6524" s="337">
        <f t="shared" si="304"/>
        <v>17.207341769522131</v>
      </c>
      <c r="M6524" s="337">
        <f t="shared" si="305"/>
        <v>0.4</v>
      </c>
    </row>
    <row r="6525" spans="1:13">
      <c r="A6525" s="334" t="s">
        <v>1586</v>
      </c>
      <c r="B6525" s="334" t="s">
        <v>162</v>
      </c>
      <c r="C6525" s="334" t="s">
        <v>195</v>
      </c>
      <c r="D6525" s="334" t="s">
        <v>1537</v>
      </c>
      <c r="E6525" s="334" t="s">
        <v>1041</v>
      </c>
      <c r="F6525" s="334" t="str">
        <f t="shared" si="306"/>
        <v>Chattogram FR Non-PNP</v>
      </c>
      <c r="G6525" s="338">
        <v>1987832</v>
      </c>
      <c r="H6525" s="336">
        <v>359497.5176929562</v>
      </c>
      <c r="I6525" s="336">
        <v>7951.3280000000004</v>
      </c>
      <c r="J6525" s="336"/>
      <c r="K6525" s="336"/>
      <c r="L6525" s="337">
        <f t="shared" si="304"/>
        <v>18.084904443280731</v>
      </c>
      <c r="M6525" s="337">
        <f t="shared" si="305"/>
        <v>0.4</v>
      </c>
    </row>
    <row r="6526" spans="1:13">
      <c r="A6526" s="334" t="s">
        <v>1587</v>
      </c>
      <c r="B6526" s="334" t="s">
        <v>189</v>
      </c>
      <c r="C6526" s="334" t="s">
        <v>189</v>
      </c>
      <c r="D6526" s="334" t="s">
        <v>1537</v>
      </c>
      <c r="E6526" s="334" t="s">
        <v>1041</v>
      </c>
      <c r="F6526" s="334" t="str">
        <f t="shared" si="306"/>
        <v>Barishal FR Non-PNP</v>
      </c>
      <c r="G6526" s="338">
        <v>869301</v>
      </c>
      <c r="H6526" s="336">
        <v>144869.68733436713</v>
      </c>
      <c r="I6526" s="336">
        <v>3477.2040000000002</v>
      </c>
      <c r="J6526" s="336"/>
      <c r="K6526" s="336"/>
      <c r="L6526" s="337">
        <f t="shared" si="304"/>
        <v>16.665077727319666</v>
      </c>
      <c r="M6526" s="337">
        <f t="shared" si="305"/>
        <v>0.4</v>
      </c>
    </row>
    <row r="6527" spans="1:13">
      <c r="A6527" s="334" t="s">
        <v>1588</v>
      </c>
      <c r="B6527" s="334" t="s">
        <v>79</v>
      </c>
      <c r="C6527" s="334" t="s">
        <v>52</v>
      </c>
      <c r="D6527" s="334" t="s">
        <v>1537</v>
      </c>
      <c r="E6527" s="334" t="s">
        <v>1041</v>
      </c>
      <c r="F6527" s="334" t="str">
        <f t="shared" si="306"/>
        <v>Dhaka FR Non-PNP</v>
      </c>
      <c r="G6527" s="338">
        <v>1439543</v>
      </c>
      <c r="H6527" s="336">
        <v>207784.44439188627</v>
      </c>
      <c r="I6527" s="336">
        <v>5758.1720000000005</v>
      </c>
      <c r="J6527" s="336"/>
      <c r="K6527" s="336"/>
      <c r="L6527" s="337">
        <f t="shared" si="304"/>
        <v>14.43405611307799</v>
      </c>
      <c r="M6527" s="337">
        <f t="shared" si="305"/>
        <v>0.4</v>
      </c>
    </row>
    <row r="6528" spans="1:13">
      <c r="A6528" s="334" t="s">
        <v>1589</v>
      </c>
      <c r="B6528" s="334" t="s">
        <v>323</v>
      </c>
      <c r="C6528" s="334" t="s">
        <v>389</v>
      </c>
      <c r="D6528" s="334" t="s">
        <v>1537</v>
      </c>
      <c r="E6528" s="334" t="s">
        <v>1041</v>
      </c>
      <c r="F6528" s="334" t="str">
        <f t="shared" si="306"/>
        <v>Rangpur FR Non-PNP</v>
      </c>
      <c r="G6528" s="338">
        <v>1068273</v>
      </c>
      <c r="H6528" s="336">
        <v>177115.24423119699</v>
      </c>
      <c r="I6528" s="336">
        <v>4273.0919999999996</v>
      </c>
      <c r="J6528" s="336"/>
      <c r="K6528" s="336"/>
      <c r="L6528" s="337">
        <f t="shared" si="304"/>
        <v>16.57958632589207</v>
      </c>
      <c r="M6528" s="337">
        <f t="shared" si="305"/>
        <v>0.4</v>
      </c>
    </row>
    <row r="6529" spans="1:13">
      <c r="A6529" s="334" t="s">
        <v>1590</v>
      </c>
      <c r="B6529" s="334" t="s">
        <v>52</v>
      </c>
      <c r="C6529" s="334" t="s">
        <v>52</v>
      </c>
      <c r="D6529" s="334" t="s">
        <v>1492</v>
      </c>
      <c r="E6529" s="334" t="s">
        <v>1041</v>
      </c>
      <c r="F6529" s="334" t="str">
        <f t="shared" si="306"/>
        <v>Dhaka FR PNP</v>
      </c>
      <c r="G6529" s="338">
        <v>3337414</v>
      </c>
      <c r="H6529" s="336">
        <v>611380.85642954102</v>
      </c>
      <c r="I6529" s="336">
        <v>16785.083089748216</v>
      </c>
      <c r="J6529" s="336"/>
      <c r="K6529" s="336"/>
      <c r="L6529" s="337">
        <f t="shared" si="304"/>
        <v>18.31899957360822</v>
      </c>
      <c r="M6529" s="337">
        <f t="shared" si="305"/>
        <v>0.50293679746498976</v>
      </c>
    </row>
    <row r="6530" spans="1:13">
      <c r="A6530" s="334" t="s">
        <v>1591</v>
      </c>
      <c r="B6530" s="334" t="s">
        <v>1006</v>
      </c>
      <c r="C6530" s="334" t="s">
        <v>159</v>
      </c>
      <c r="D6530" s="334" t="s">
        <v>1537</v>
      </c>
      <c r="E6530" s="334" t="s">
        <v>1041</v>
      </c>
      <c r="F6530" s="334" t="str">
        <f t="shared" si="306"/>
        <v>Khulna FR Non-PNP</v>
      </c>
      <c r="G6530" s="338">
        <v>1041874</v>
      </c>
      <c r="H6530" s="336">
        <v>187892.19659046477</v>
      </c>
      <c r="I6530" s="336">
        <v>4167.4960000000001</v>
      </c>
      <c r="J6530" s="336"/>
      <c r="K6530" s="336"/>
      <c r="L6530" s="337">
        <f t="shared" si="304"/>
        <v>18.034061373108916</v>
      </c>
      <c r="M6530" s="337">
        <f t="shared" si="305"/>
        <v>0.4</v>
      </c>
    </row>
    <row r="6531" spans="1:13">
      <c r="A6531" s="334" t="s">
        <v>1592</v>
      </c>
      <c r="B6531" s="334" t="s">
        <v>52</v>
      </c>
      <c r="C6531" s="334" t="s">
        <v>52</v>
      </c>
      <c r="D6531" s="334" t="s">
        <v>1537</v>
      </c>
      <c r="E6531" s="334" t="s">
        <v>1041</v>
      </c>
      <c r="F6531" s="334" t="str">
        <f t="shared" si="306"/>
        <v>Dhaka FR Non-PNP</v>
      </c>
      <c r="G6531" s="338">
        <v>1542547</v>
      </c>
      <c r="H6531" s="336">
        <v>247552.24973635201</v>
      </c>
      <c r="I6531" s="336">
        <v>6170.1880000000001</v>
      </c>
      <c r="J6531" s="336"/>
      <c r="K6531" s="336"/>
      <c r="L6531" s="337">
        <f t="shared" ref="L6531:L6594" si="307">(H6531/G6531)*100</f>
        <v>16.048279224967018</v>
      </c>
      <c r="M6531" s="337">
        <f t="shared" ref="M6531:M6594" si="308">(I6531/G6531)*100</f>
        <v>0.4</v>
      </c>
    </row>
    <row r="6532" spans="1:13">
      <c r="A6532" s="334" t="s">
        <v>1593</v>
      </c>
      <c r="B6532" s="334" t="s">
        <v>522</v>
      </c>
      <c r="C6532" s="334" t="s">
        <v>52</v>
      </c>
      <c r="D6532" s="334" t="s">
        <v>1537</v>
      </c>
      <c r="E6532" s="334" t="s">
        <v>1041</v>
      </c>
      <c r="F6532" s="334" t="str">
        <f t="shared" ref="F6532:F6595" si="309">CONCATENATE(C6532," ",E6532," ",D6532)</f>
        <v>Dhaka FR Non-PNP</v>
      </c>
      <c r="G6532" s="338">
        <v>1077081</v>
      </c>
      <c r="H6532" s="336">
        <v>192394.66830627248</v>
      </c>
      <c r="I6532" s="336">
        <v>4308.3240000000005</v>
      </c>
      <c r="J6532" s="336"/>
      <c r="K6532" s="336"/>
      <c r="L6532" s="337">
        <f t="shared" si="307"/>
        <v>17.862599777200831</v>
      </c>
      <c r="M6532" s="337">
        <f t="shared" si="308"/>
        <v>0.4</v>
      </c>
    </row>
    <row r="6533" spans="1:13">
      <c r="A6533" s="334" t="s">
        <v>1594</v>
      </c>
      <c r="B6533" s="334" t="s">
        <v>52</v>
      </c>
      <c r="C6533" s="334" t="s">
        <v>52</v>
      </c>
      <c r="D6533" s="334" t="s">
        <v>1537</v>
      </c>
      <c r="E6533" s="334" t="s">
        <v>1041</v>
      </c>
      <c r="F6533" s="334" t="str">
        <f t="shared" si="309"/>
        <v>Dhaka FR Non-PNP</v>
      </c>
      <c r="G6533" s="338">
        <v>1986295</v>
      </c>
      <c r="H6533" s="336">
        <v>356451.67631855235</v>
      </c>
      <c r="I6533" s="336">
        <v>7945.18</v>
      </c>
      <c r="J6533" s="336"/>
      <c r="K6533" s="336"/>
      <c r="L6533" s="337">
        <f t="shared" si="307"/>
        <v>17.945555736612757</v>
      </c>
      <c r="M6533" s="337">
        <f t="shared" si="308"/>
        <v>0.4</v>
      </c>
    </row>
    <row r="6534" spans="1:13">
      <c r="A6534" s="334" t="s">
        <v>1595</v>
      </c>
      <c r="B6534" s="334" t="s">
        <v>576</v>
      </c>
      <c r="C6534" s="334" t="s">
        <v>389</v>
      </c>
      <c r="D6534" s="334" t="s">
        <v>1537</v>
      </c>
      <c r="E6534" s="334" t="s">
        <v>1041</v>
      </c>
      <c r="F6534" s="334" t="str">
        <f t="shared" si="309"/>
        <v>Rangpur FR Non-PNP</v>
      </c>
      <c r="G6534" s="338">
        <v>822986</v>
      </c>
      <c r="H6534" s="336">
        <v>151465.26590274627</v>
      </c>
      <c r="I6534" s="336">
        <v>3291.944</v>
      </c>
      <c r="J6534" s="336"/>
      <c r="K6534" s="336"/>
      <c r="L6534" s="337">
        <f t="shared" si="307"/>
        <v>18.404355104794767</v>
      </c>
      <c r="M6534" s="337">
        <f t="shared" si="308"/>
        <v>0.4</v>
      </c>
    </row>
    <row r="6535" spans="1:13">
      <c r="A6535" s="334" t="s">
        <v>1596</v>
      </c>
      <c r="B6535" s="334" t="s">
        <v>1150</v>
      </c>
      <c r="C6535" s="334" t="s">
        <v>389</v>
      </c>
      <c r="D6535" s="334" t="s">
        <v>1537</v>
      </c>
      <c r="E6535" s="334" t="s">
        <v>1041</v>
      </c>
      <c r="F6535" s="334" t="str">
        <f t="shared" si="309"/>
        <v>Rangpur FR Non-PNP</v>
      </c>
      <c r="G6535" s="338">
        <v>961069</v>
      </c>
      <c r="H6535" s="336">
        <v>184730.53876650435</v>
      </c>
      <c r="I6535" s="336">
        <v>3844.2760000000003</v>
      </c>
      <c r="J6535" s="336"/>
      <c r="K6535" s="336"/>
      <c r="L6535" s="337">
        <f t="shared" si="307"/>
        <v>19.22136066884941</v>
      </c>
      <c r="M6535" s="337">
        <f t="shared" si="308"/>
        <v>0.4</v>
      </c>
    </row>
    <row r="6536" spans="1:13">
      <c r="A6536" s="334" t="s">
        <v>1597</v>
      </c>
      <c r="B6536" s="334" t="s">
        <v>107</v>
      </c>
      <c r="C6536" s="334" t="s">
        <v>107</v>
      </c>
      <c r="D6536" s="334" t="s">
        <v>1537</v>
      </c>
      <c r="E6536" s="334" t="s">
        <v>1041</v>
      </c>
      <c r="F6536" s="334" t="str">
        <f t="shared" si="309"/>
        <v>Rajshahi FR Non-PNP</v>
      </c>
      <c r="G6536" s="338">
        <v>1402817</v>
      </c>
      <c r="H6536" s="336">
        <v>266551.7924847767</v>
      </c>
      <c r="I6536" s="336">
        <v>5611.268</v>
      </c>
      <c r="J6536" s="336"/>
      <c r="K6536" s="336"/>
      <c r="L6536" s="337">
        <f t="shared" si="307"/>
        <v>19.001180658972388</v>
      </c>
      <c r="M6536" s="337">
        <f t="shared" si="308"/>
        <v>0.4</v>
      </c>
    </row>
    <row r="6537" spans="1:13">
      <c r="A6537" s="334" t="s">
        <v>1598</v>
      </c>
      <c r="B6537" s="334" t="s">
        <v>336</v>
      </c>
      <c r="C6537" s="334" t="s">
        <v>389</v>
      </c>
      <c r="D6537" s="334" t="s">
        <v>1537</v>
      </c>
      <c r="E6537" s="334" t="s">
        <v>1041</v>
      </c>
      <c r="F6537" s="334" t="str">
        <f t="shared" si="309"/>
        <v>Rangpur FR Non-PNP</v>
      </c>
      <c r="G6537" s="338">
        <v>619906</v>
      </c>
      <c r="H6537" s="336">
        <v>108215.83206408416</v>
      </c>
      <c r="I6537" s="336">
        <v>14031.106661264745</v>
      </c>
      <c r="J6537" s="336"/>
      <c r="K6537" s="336"/>
      <c r="L6537" s="337">
        <f t="shared" si="307"/>
        <v>17.456813140070292</v>
      </c>
      <c r="M6537" s="337">
        <f t="shared" si="308"/>
        <v>2.263424883976723</v>
      </c>
    </row>
    <row r="6538" spans="1:13">
      <c r="A6538" s="334" t="s">
        <v>1599</v>
      </c>
      <c r="B6538" s="334" t="s">
        <v>189</v>
      </c>
      <c r="C6538" s="334" t="s">
        <v>189</v>
      </c>
      <c r="D6538" s="334" t="s">
        <v>1537</v>
      </c>
      <c r="E6538" s="334" t="s">
        <v>1041</v>
      </c>
      <c r="F6538" s="334" t="str">
        <f t="shared" si="309"/>
        <v>Barishal FR Non-PNP</v>
      </c>
      <c r="G6538" s="338">
        <v>363538</v>
      </c>
      <c r="H6538" s="336">
        <v>57902.115357967894</v>
      </c>
      <c r="I6538" s="336">
        <v>1454.152</v>
      </c>
      <c r="J6538" s="336"/>
      <c r="K6538" s="336"/>
      <c r="L6538" s="337">
        <f t="shared" si="307"/>
        <v>15.927390082458476</v>
      </c>
      <c r="M6538" s="337">
        <f t="shared" si="308"/>
        <v>0.4</v>
      </c>
    </row>
    <row r="6539" spans="1:13">
      <c r="A6539" s="334" t="s">
        <v>1600</v>
      </c>
      <c r="B6539" s="334" t="s">
        <v>52</v>
      </c>
      <c r="C6539" s="334" t="s">
        <v>52</v>
      </c>
      <c r="D6539" s="334" t="s">
        <v>1537</v>
      </c>
      <c r="E6539" s="334" t="s">
        <v>1041</v>
      </c>
      <c r="F6539" s="334" t="str">
        <f t="shared" si="309"/>
        <v>Dhaka FR Non-PNP</v>
      </c>
      <c r="G6539" s="338">
        <v>1393802</v>
      </c>
      <c r="H6539" s="336">
        <v>252331.84790589233</v>
      </c>
      <c r="I6539" s="336">
        <v>5575.2080000000005</v>
      </c>
      <c r="J6539" s="336"/>
      <c r="K6539" s="336"/>
      <c r="L6539" s="337">
        <f t="shared" si="307"/>
        <v>18.103851759854866</v>
      </c>
      <c r="M6539" s="337">
        <f t="shared" si="308"/>
        <v>0.4</v>
      </c>
    </row>
    <row r="6540" spans="1:13">
      <c r="A6540" s="334" t="s">
        <v>1601</v>
      </c>
      <c r="B6540" s="334" t="s">
        <v>52</v>
      </c>
      <c r="C6540" s="334" t="s">
        <v>52</v>
      </c>
      <c r="D6540" s="334" t="s">
        <v>1537</v>
      </c>
      <c r="E6540" s="334" t="s">
        <v>1041</v>
      </c>
      <c r="F6540" s="334" t="str">
        <f t="shared" si="309"/>
        <v>Dhaka FR Non-PNP</v>
      </c>
      <c r="G6540" s="338">
        <v>1335343</v>
      </c>
      <c r="H6540" s="336">
        <v>234853.57565045814</v>
      </c>
      <c r="I6540" s="336">
        <v>5341.3720000000003</v>
      </c>
      <c r="J6540" s="336"/>
      <c r="K6540" s="336"/>
      <c r="L6540" s="337">
        <f t="shared" si="307"/>
        <v>17.587509400240847</v>
      </c>
      <c r="M6540" s="337">
        <f t="shared" si="308"/>
        <v>0.4</v>
      </c>
    </row>
    <row r="6541" spans="1:13">
      <c r="A6541" s="334" t="s">
        <v>1602</v>
      </c>
      <c r="B6541" s="334" t="s">
        <v>52</v>
      </c>
      <c r="C6541" s="334" t="s">
        <v>52</v>
      </c>
      <c r="D6541" s="334" t="s">
        <v>1537</v>
      </c>
      <c r="E6541" s="334" t="s">
        <v>1041</v>
      </c>
      <c r="F6541" s="334" t="str">
        <f t="shared" si="309"/>
        <v>Dhaka FR Non-PNP</v>
      </c>
      <c r="G6541" s="338">
        <v>2010412</v>
      </c>
      <c r="H6541" s="336">
        <v>383946.24528789008</v>
      </c>
      <c r="I6541" s="336">
        <v>9214.5780254516067</v>
      </c>
      <c r="J6541" s="336"/>
      <c r="K6541" s="336"/>
      <c r="L6541" s="337">
        <f t="shared" si="307"/>
        <v>19.097888656051101</v>
      </c>
      <c r="M6541" s="337">
        <f t="shared" si="308"/>
        <v>0.4583427688181132</v>
      </c>
    </row>
    <row r="6542" spans="1:13">
      <c r="A6542" s="334" t="s">
        <v>1603</v>
      </c>
      <c r="B6542" s="334" t="s">
        <v>136</v>
      </c>
      <c r="C6542" s="334" t="s">
        <v>131</v>
      </c>
      <c r="D6542" s="334" t="s">
        <v>1537</v>
      </c>
      <c r="E6542" s="334" t="s">
        <v>1041</v>
      </c>
      <c r="F6542" s="334" t="str">
        <f t="shared" si="309"/>
        <v>Sylhet FR Non-PNP</v>
      </c>
      <c r="G6542" s="338">
        <v>1169550</v>
      </c>
      <c r="H6542" s="336">
        <v>172839.95108379002</v>
      </c>
      <c r="I6542" s="336">
        <v>4678.2</v>
      </c>
      <c r="J6542" s="336"/>
      <c r="K6542" s="336"/>
      <c r="L6542" s="337">
        <f t="shared" si="307"/>
        <v>14.778329364609466</v>
      </c>
      <c r="M6542" s="337">
        <f t="shared" si="308"/>
        <v>0.4</v>
      </c>
    </row>
    <row r="6543" spans="1:13">
      <c r="A6543" s="334" t="s">
        <v>1604</v>
      </c>
      <c r="B6543" s="334" t="s">
        <v>362</v>
      </c>
      <c r="C6543" s="334" t="s">
        <v>52</v>
      </c>
      <c r="D6543" s="334" t="s">
        <v>1537</v>
      </c>
      <c r="E6543" s="334" t="s">
        <v>1041</v>
      </c>
      <c r="F6543" s="334" t="str">
        <f t="shared" si="309"/>
        <v>Dhaka FR Non-PNP</v>
      </c>
      <c r="G6543" s="338">
        <v>850863</v>
      </c>
      <c r="H6543" s="336">
        <v>148223.47308258506</v>
      </c>
      <c r="I6543" s="336">
        <v>3403.4520000000002</v>
      </c>
      <c r="J6543" s="336"/>
      <c r="K6543" s="336"/>
      <c r="L6543" s="337">
        <f t="shared" si="307"/>
        <v>17.420368858745185</v>
      </c>
      <c r="M6543" s="337">
        <f t="shared" si="308"/>
        <v>0.4</v>
      </c>
    </row>
    <row r="6544" spans="1:13">
      <c r="A6544" s="334" t="s">
        <v>1605</v>
      </c>
      <c r="B6544" s="334" t="s">
        <v>107</v>
      </c>
      <c r="C6544" s="334" t="s">
        <v>107</v>
      </c>
      <c r="D6544" s="334" t="s">
        <v>1537</v>
      </c>
      <c r="E6544" s="334" t="s">
        <v>1041</v>
      </c>
      <c r="F6544" s="334" t="str">
        <f t="shared" si="309"/>
        <v>Rajshahi FR Non-PNP</v>
      </c>
      <c r="G6544" s="338">
        <v>1115738</v>
      </c>
      <c r="H6544" s="336">
        <v>184519.41198218733</v>
      </c>
      <c r="I6544" s="336">
        <v>4462.9520000000002</v>
      </c>
      <c r="J6544" s="336"/>
      <c r="K6544" s="336"/>
      <c r="L6544" s="337">
        <f t="shared" si="307"/>
        <v>16.5378800383412</v>
      </c>
      <c r="M6544" s="337">
        <f t="shared" si="308"/>
        <v>0.4</v>
      </c>
    </row>
    <row r="6545" spans="1:13">
      <c r="A6545" s="334" t="s">
        <v>1606</v>
      </c>
      <c r="B6545" s="334" t="s">
        <v>52</v>
      </c>
      <c r="C6545" s="334" t="s">
        <v>52</v>
      </c>
      <c r="D6545" s="334" t="s">
        <v>1537</v>
      </c>
      <c r="E6545" s="334" t="s">
        <v>1041</v>
      </c>
      <c r="F6545" s="334" t="str">
        <f t="shared" si="309"/>
        <v>Dhaka FR Non-PNP</v>
      </c>
      <c r="G6545" s="338">
        <v>942651</v>
      </c>
      <c r="H6545" s="336">
        <v>148849.93129836483</v>
      </c>
      <c r="I6545" s="336">
        <v>3770.6040000000003</v>
      </c>
      <c r="J6545" s="336"/>
      <c r="K6545" s="336"/>
      <c r="L6545" s="337">
        <f t="shared" si="307"/>
        <v>15.790566317583584</v>
      </c>
      <c r="M6545" s="337">
        <f t="shared" si="308"/>
        <v>0.4</v>
      </c>
    </row>
    <row r="6546" spans="1:13">
      <c r="A6546" s="334" t="s">
        <v>1607</v>
      </c>
      <c r="B6546" s="334" t="s">
        <v>542</v>
      </c>
      <c r="C6546" s="334" t="s">
        <v>52</v>
      </c>
      <c r="D6546" s="334" t="s">
        <v>1537</v>
      </c>
      <c r="E6546" s="334" t="s">
        <v>1041</v>
      </c>
      <c r="F6546" s="334" t="str">
        <f t="shared" si="309"/>
        <v>Dhaka FR Non-PNP</v>
      </c>
      <c r="G6546" s="338">
        <v>1447892</v>
      </c>
      <c r="H6546" s="336">
        <v>250525.76716870844</v>
      </c>
      <c r="I6546" s="336">
        <v>5791.5680000000002</v>
      </c>
      <c r="J6546" s="336"/>
      <c r="K6546" s="336"/>
      <c r="L6546" s="337">
        <f t="shared" si="307"/>
        <v>17.302793797376353</v>
      </c>
      <c r="M6546" s="337">
        <f t="shared" si="308"/>
        <v>0.4</v>
      </c>
    </row>
    <row r="6547" spans="1:13">
      <c r="A6547" s="334" t="s">
        <v>1608</v>
      </c>
      <c r="B6547" s="334" t="s">
        <v>1139</v>
      </c>
      <c r="C6547" s="334" t="s">
        <v>189</v>
      </c>
      <c r="D6547" s="334" t="s">
        <v>1537</v>
      </c>
      <c r="E6547" s="334" t="s">
        <v>1041</v>
      </c>
      <c r="F6547" s="334" t="str">
        <f t="shared" si="309"/>
        <v>Barishal FR Non-PNP</v>
      </c>
      <c r="G6547" s="338">
        <v>602052</v>
      </c>
      <c r="H6547" s="336">
        <v>117596.02378691088</v>
      </c>
      <c r="I6547" s="336">
        <v>2408.2080000000001</v>
      </c>
      <c r="J6547" s="336"/>
      <c r="K6547" s="336"/>
      <c r="L6547" s="337">
        <f t="shared" si="307"/>
        <v>19.532536024614298</v>
      </c>
      <c r="M6547" s="337">
        <f t="shared" si="308"/>
        <v>0.4</v>
      </c>
    </row>
    <row r="6548" spans="1:13">
      <c r="A6548" s="334" t="s">
        <v>1609</v>
      </c>
      <c r="B6548" s="334" t="s">
        <v>189</v>
      </c>
      <c r="C6548" s="334" t="s">
        <v>189</v>
      </c>
      <c r="D6548" s="334" t="s">
        <v>1537</v>
      </c>
      <c r="E6548" s="334" t="s">
        <v>1041</v>
      </c>
      <c r="F6548" s="334" t="str">
        <f t="shared" si="309"/>
        <v>Barishal FR Non-PNP</v>
      </c>
      <c r="G6548" s="338">
        <v>839805</v>
      </c>
      <c r="H6548" s="336">
        <v>137539.29517173706</v>
      </c>
      <c r="I6548" s="336">
        <v>3359.2200000000003</v>
      </c>
      <c r="J6548" s="336"/>
      <c r="K6548" s="336"/>
      <c r="L6548" s="337">
        <f t="shared" si="307"/>
        <v>16.377527541719452</v>
      </c>
      <c r="M6548" s="337">
        <f t="shared" si="308"/>
        <v>0.4</v>
      </c>
    </row>
    <row r="6549" spans="1:13">
      <c r="A6549" s="334" t="s">
        <v>1610</v>
      </c>
      <c r="B6549" s="334" t="s">
        <v>195</v>
      </c>
      <c r="C6549" s="334" t="s">
        <v>195</v>
      </c>
      <c r="D6549" s="334" t="s">
        <v>1537</v>
      </c>
      <c r="E6549" s="334" t="s">
        <v>1041</v>
      </c>
      <c r="F6549" s="334" t="str">
        <f t="shared" si="309"/>
        <v>Chattogram FR Non-PNP</v>
      </c>
      <c r="G6549" s="338">
        <v>781839</v>
      </c>
      <c r="H6549" s="336">
        <v>125395.16343967148</v>
      </c>
      <c r="I6549" s="336">
        <v>3127.3560000000002</v>
      </c>
      <c r="J6549" s="336"/>
      <c r="K6549" s="336"/>
      <c r="L6549" s="337">
        <f t="shared" si="307"/>
        <v>16.038489182513469</v>
      </c>
      <c r="M6549" s="337">
        <f t="shared" si="308"/>
        <v>0.4</v>
      </c>
    </row>
    <row r="6550" spans="1:13">
      <c r="A6550" s="334" t="s">
        <v>1611</v>
      </c>
      <c r="B6550" s="334" t="s">
        <v>52</v>
      </c>
      <c r="C6550" s="334" t="s">
        <v>52</v>
      </c>
      <c r="D6550" s="334" t="s">
        <v>1537</v>
      </c>
      <c r="E6550" s="334" t="s">
        <v>1041</v>
      </c>
      <c r="F6550" s="334" t="str">
        <f t="shared" si="309"/>
        <v>Dhaka FR Non-PNP</v>
      </c>
      <c r="G6550" s="338">
        <v>1645542</v>
      </c>
      <c r="H6550" s="336">
        <v>303987.06705660367</v>
      </c>
      <c r="I6550" s="336">
        <v>6582.1680000000006</v>
      </c>
      <c r="J6550" s="336"/>
      <c r="K6550" s="336"/>
      <c r="L6550" s="337">
        <f t="shared" si="307"/>
        <v>18.473370297239676</v>
      </c>
      <c r="M6550" s="337">
        <f t="shared" si="308"/>
        <v>0.4</v>
      </c>
    </row>
    <row r="6551" spans="1:13">
      <c r="A6551" s="334" t="s">
        <v>1612</v>
      </c>
      <c r="B6551" s="334" t="s">
        <v>189</v>
      </c>
      <c r="C6551" s="334" t="s">
        <v>189</v>
      </c>
      <c r="D6551" s="334" t="s">
        <v>1537</v>
      </c>
      <c r="E6551" s="334" t="s">
        <v>1041</v>
      </c>
      <c r="F6551" s="334" t="str">
        <f t="shared" si="309"/>
        <v>Barishal FR Non-PNP</v>
      </c>
      <c r="G6551" s="338">
        <v>1015346</v>
      </c>
      <c r="H6551" s="336">
        <v>150310.99715632407</v>
      </c>
      <c r="I6551" s="336">
        <v>4061.384</v>
      </c>
      <c r="J6551" s="336"/>
      <c r="K6551" s="336"/>
      <c r="L6551" s="337">
        <f t="shared" si="307"/>
        <v>14.803918778064235</v>
      </c>
      <c r="M6551" s="337">
        <f t="shared" si="308"/>
        <v>0.4</v>
      </c>
    </row>
    <row r="6552" spans="1:13">
      <c r="A6552" s="334" t="s">
        <v>1613</v>
      </c>
      <c r="B6552" s="334" t="s">
        <v>401</v>
      </c>
      <c r="C6552" s="334" t="s">
        <v>195</v>
      </c>
      <c r="D6552" s="334" t="s">
        <v>1537</v>
      </c>
      <c r="E6552" s="334" t="s">
        <v>1041</v>
      </c>
      <c r="F6552" s="334" t="str">
        <f t="shared" si="309"/>
        <v>Chattogram FR Non-PNP</v>
      </c>
      <c r="G6552" s="338">
        <v>901798</v>
      </c>
      <c r="H6552" s="336">
        <v>146571.51556718771</v>
      </c>
      <c r="I6552" s="336">
        <v>3607.192</v>
      </c>
      <c r="J6552" s="336"/>
      <c r="K6552" s="336"/>
      <c r="L6552" s="337">
        <f t="shared" si="307"/>
        <v>16.253253563124748</v>
      </c>
      <c r="M6552" s="337">
        <f t="shared" si="308"/>
        <v>0.4</v>
      </c>
    </row>
    <row r="6553" spans="1:13">
      <c r="A6553" s="334" t="s">
        <v>1614</v>
      </c>
      <c r="B6553" s="334" t="s">
        <v>389</v>
      </c>
      <c r="C6553" s="334" t="s">
        <v>389</v>
      </c>
      <c r="D6553" s="334" t="s">
        <v>1537</v>
      </c>
      <c r="E6553" s="334" t="s">
        <v>1041</v>
      </c>
      <c r="F6553" s="334" t="str">
        <f t="shared" si="309"/>
        <v>Rangpur FR Non-PNP</v>
      </c>
      <c r="G6553" s="338">
        <v>1069474</v>
      </c>
      <c r="H6553" s="336">
        <v>153895.79933555968</v>
      </c>
      <c r="I6553" s="336">
        <v>4277.8959999999997</v>
      </c>
      <c r="J6553" s="336"/>
      <c r="K6553" s="336"/>
      <c r="L6553" s="337">
        <f t="shared" si="307"/>
        <v>14.389858877874515</v>
      </c>
      <c r="M6553" s="337">
        <f t="shared" si="308"/>
        <v>0.4</v>
      </c>
    </row>
    <row r="6554" spans="1:13">
      <c r="A6554" s="334" t="s">
        <v>1615</v>
      </c>
      <c r="B6554" s="334" t="s">
        <v>150</v>
      </c>
      <c r="C6554" s="334" t="s">
        <v>107</v>
      </c>
      <c r="D6554" s="334" t="s">
        <v>1537</v>
      </c>
      <c r="E6554" s="334" t="s">
        <v>1041</v>
      </c>
      <c r="F6554" s="334" t="str">
        <f t="shared" si="309"/>
        <v>Rajshahi FR Non-PNP</v>
      </c>
      <c r="G6554" s="338">
        <v>2112966</v>
      </c>
      <c r="H6554" s="336">
        <v>384253.02329952747</v>
      </c>
      <c r="I6554" s="336">
        <v>8451.8639999999996</v>
      </c>
      <c r="J6554" s="336"/>
      <c r="K6554" s="336"/>
      <c r="L6554" s="337">
        <f t="shared" si="307"/>
        <v>18.185480660811741</v>
      </c>
      <c r="M6554" s="337">
        <f t="shared" si="308"/>
        <v>0.4</v>
      </c>
    </row>
    <row r="6555" spans="1:13">
      <c r="A6555" s="334" t="s">
        <v>1616</v>
      </c>
      <c r="B6555" s="334" t="s">
        <v>189</v>
      </c>
      <c r="C6555" s="334" t="s">
        <v>189</v>
      </c>
      <c r="D6555" s="334" t="s">
        <v>1537</v>
      </c>
      <c r="E6555" s="334" t="s">
        <v>1041</v>
      </c>
      <c r="F6555" s="334" t="str">
        <f t="shared" si="309"/>
        <v>Barishal FR Non-PNP</v>
      </c>
      <c r="G6555" s="338">
        <v>394443</v>
      </c>
      <c r="H6555" s="336">
        <v>65962.580200515542</v>
      </c>
      <c r="I6555" s="336">
        <v>1577.7719999999999</v>
      </c>
      <c r="J6555" s="336"/>
      <c r="K6555" s="336"/>
      <c r="L6555" s="337">
        <f t="shared" si="307"/>
        <v>16.722968895509755</v>
      </c>
      <c r="M6555" s="337">
        <f t="shared" si="308"/>
        <v>0.4</v>
      </c>
    </row>
    <row r="6556" spans="1:13">
      <c r="A6556" s="334" t="s">
        <v>1617</v>
      </c>
      <c r="B6556" s="334" t="s">
        <v>131</v>
      </c>
      <c r="C6556" s="334" t="s">
        <v>131</v>
      </c>
      <c r="D6556" s="334" t="s">
        <v>1492</v>
      </c>
      <c r="E6556" s="334" t="s">
        <v>1041</v>
      </c>
      <c r="F6556" s="334" t="str">
        <f t="shared" si="309"/>
        <v>Sylhet FR PNP</v>
      </c>
      <c r="G6556" s="338">
        <v>2895628</v>
      </c>
      <c r="H6556" s="336">
        <v>516414.10732584225</v>
      </c>
      <c r="I6556" s="336">
        <v>11582.512000000001</v>
      </c>
      <c r="J6556" s="336"/>
      <c r="K6556" s="336"/>
      <c r="L6556" s="337">
        <f t="shared" si="307"/>
        <v>17.834269710261204</v>
      </c>
      <c r="M6556" s="337">
        <f t="shared" si="308"/>
        <v>0.4</v>
      </c>
    </row>
    <row r="6557" spans="1:13">
      <c r="A6557" s="334" t="s">
        <v>1618</v>
      </c>
      <c r="B6557" s="334" t="s">
        <v>79</v>
      </c>
      <c r="C6557" s="334" t="s">
        <v>52</v>
      </c>
      <c r="D6557" s="334" t="s">
        <v>1537</v>
      </c>
      <c r="E6557" s="334" t="s">
        <v>1041</v>
      </c>
      <c r="F6557" s="334" t="str">
        <f t="shared" si="309"/>
        <v>Dhaka FR Non-PNP</v>
      </c>
      <c r="G6557" s="338">
        <v>954089</v>
      </c>
      <c r="H6557" s="336">
        <v>167418.75239440042</v>
      </c>
      <c r="I6557" s="336">
        <v>3816.3560000000002</v>
      </c>
      <c r="J6557" s="336"/>
      <c r="K6557" s="336"/>
      <c r="L6557" s="337">
        <f t="shared" si="307"/>
        <v>17.547498440334227</v>
      </c>
      <c r="M6557" s="337">
        <f t="shared" si="308"/>
        <v>0.4</v>
      </c>
    </row>
    <row r="6558" spans="1:13">
      <c r="A6558" s="334" t="s">
        <v>1619</v>
      </c>
      <c r="B6558" s="334" t="s">
        <v>283</v>
      </c>
      <c r="C6558" s="334" t="s">
        <v>195</v>
      </c>
      <c r="D6558" s="334" t="s">
        <v>1537</v>
      </c>
      <c r="E6558" s="334" t="s">
        <v>1041</v>
      </c>
      <c r="F6558" s="334" t="str">
        <f t="shared" si="309"/>
        <v>Chattogram FR Non-PNP</v>
      </c>
      <c r="G6558" s="338">
        <v>665702</v>
      </c>
      <c r="H6558" s="336">
        <v>128292.56800569371</v>
      </c>
      <c r="I6558" s="336">
        <v>1610.2547065254184</v>
      </c>
      <c r="J6558" s="336"/>
      <c r="K6558" s="336"/>
      <c r="L6558" s="337">
        <f t="shared" si="307"/>
        <v>19.271771454148208</v>
      </c>
      <c r="M6558" s="337">
        <f t="shared" si="308"/>
        <v>0.24188821823059245</v>
      </c>
    </row>
    <row r="6559" spans="1:13">
      <c r="A6559" s="334" t="s">
        <v>1620</v>
      </c>
      <c r="B6559" s="334" t="s">
        <v>325</v>
      </c>
      <c r="C6559" s="334" t="s">
        <v>389</v>
      </c>
      <c r="D6559" s="334" t="s">
        <v>1537</v>
      </c>
      <c r="E6559" s="334" t="s">
        <v>1041</v>
      </c>
      <c r="F6559" s="334" t="str">
        <f t="shared" si="309"/>
        <v>Rangpur FR Non-PNP</v>
      </c>
      <c r="G6559" s="338">
        <v>805928</v>
      </c>
      <c r="H6559" s="336">
        <v>124069.95132164855</v>
      </c>
      <c r="I6559" s="336">
        <v>3223.712</v>
      </c>
      <c r="J6559" s="336"/>
      <c r="K6559" s="336"/>
      <c r="L6559" s="337">
        <f t="shared" si="307"/>
        <v>15.394669414842088</v>
      </c>
      <c r="M6559" s="337">
        <f t="shared" si="308"/>
        <v>0.4</v>
      </c>
    </row>
    <row r="6560" spans="1:13">
      <c r="A6560" s="334" t="s">
        <v>1621</v>
      </c>
      <c r="B6560" s="334" t="s">
        <v>323</v>
      </c>
      <c r="C6560" s="334" t="s">
        <v>389</v>
      </c>
      <c r="D6560" s="334" t="s">
        <v>1537</v>
      </c>
      <c r="E6560" s="334" t="s">
        <v>1041</v>
      </c>
      <c r="F6560" s="334" t="str">
        <f t="shared" si="309"/>
        <v>Rangpur FR Non-PNP</v>
      </c>
      <c r="G6560" s="338">
        <v>1313193</v>
      </c>
      <c r="H6560" s="336">
        <v>224226.09736181027</v>
      </c>
      <c r="I6560" s="336">
        <v>5252.7719999999999</v>
      </c>
      <c r="J6560" s="336"/>
      <c r="K6560" s="336"/>
      <c r="L6560" s="337">
        <f t="shared" si="307"/>
        <v>17.074877596957208</v>
      </c>
      <c r="M6560" s="337">
        <f t="shared" si="308"/>
        <v>0.4</v>
      </c>
    </row>
    <row r="6561" spans="1:13">
      <c r="A6561" s="334" t="s">
        <v>1622</v>
      </c>
      <c r="B6561" s="334" t="s">
        <v>1163</v>
      </c>
      <c r="C6561" s="334" t="s">
        <v>159</v>
      </c>
      <c r="D6561" s="334" t="s">
        <v>1537</v>
      </c>
      <c r="E6561" s="334" t="s">
        <v>1041</v>
      </c>
      <c r="F6561" s="334" t="str">
        <f t="shared" si="309"/>
        <v>Khulna FR Non-PNP</v>
      </c>
      <c r="G6561" s="338">
        <v>2179717</v>
      </c>
      <c r="H6561" s="336">
        <v>423665.32795706799</v>
      </c>
      <c r="I6561" s="336">
        <v>8718.8680000000004</v>
      </c>
      <c r="J6561" s="336"/>
      <c r="K6561" s="336"/>
      <c r="L6561" s="337">
        <f t="shared" si="307"/>
        <v>19.436712562092602</v>
      </c>
      <c r="M6561" s="337">
        <f t="shared" si="308"/>
        <v>0.4</v>
      </c>
    </row>
    <row r="6562" spans="1:13">
      <c r="A6562" s="334" t="s">
        <v>1623</v>
      </c>
      <c r="B6562" s="334" t="s">
        <v>487</v>
      </c>
      <c r="C6562" s="334" t="s">
        <v>52</v>
      </c>
      <c r="D6562" s="334" t="s">
        <v>1537</v>
      </c>
      <c r="E6562" s="334" t="s">
        <v>1041</v>
      </c>
      <c r="F6562" s="334" t="str">
        <f t="shared" si="309"/>
        <v>Dhaka FR Non-PNP</v>
      </c>
      <c r="G6562" s="338">
        <v>3231824</v>
      </c>
      <c r="H6562" s="336">
        <v>519871.55291042285</v>
      </c>
      <c r="I6562" s="336">
        <v>7.2759576141834259E-12</v>
      </c>
      <c r="J6562" s="336"/>
      <c r="K6562" s="336"/>
      <c r="L6562" s="337">
        <f t="shared" si="307"/>
        <v>16.086010652511487</v>
      </c>
      <c r="M6562" s="337">
        <f t="shared" si="308"/>
        <v>2.2513471074487428E-16</v>
      </c>
    </row>
    <row r="6563" spans="1:13">
      <c r="A6563" s="334" t="s">
        <v>1624</v>
      </c>
      <c r="B6563" s="334" t="s">
        <v>230</v>
      </c>
      <c r="C6563" s="334" t="s">
        <v>131</v>
      </c>
      <c r="D6563" s="334" t="s">
        <v>1537</v>
      </c>
      <c r="E6563" s="334" t="s">
        <v>1041</v>
      </c>
      <c r="F6563" s="334" t="str">
        <f t="shared" si="309"/>
        <v>Sylhet FR Non-PNP</v>
      </c>
      <c r="G6563" s="338">
        <v>2800533</v>
      </c>
      <c r="H6563" s="336">
        <v>525319.42607878451</v>
      </c>
      <c r="I6563" s="336">
        <v>11202.132</v>
      </c>
      <c r="J6563" s="336"/>
      <c r="K6563" s="336"/>
      <c r="L6563" s="337">
        <f t="shared" si="307"/>
        <v>18.757837385911344</v>
      </c>
      <c r="M6563" s="337">
        <f t="shared" si="308"/>
        <v>0.4</v>
      </c>
    </row>
    <row r="6564" spans="1:13">
      <c r="A6564" s="334" t="s">
        <v>1625</v>
      </c>
      <c r="B6564" s="334" t="s">
        <v>136</v>
      </c>
      <c r="C6564" s="334" t="s">
        <v>131</v>
      </c>
      <c r="D6564" s="334" t="s">
        <v>1537</v>
      </c>
      <c r="E6564" s="334" t="s">
        <v>1041</v>
      </c>
      <c r="F6564" s="334" t="str">
        <f t="shared" si="309"/>
        <v>Sylhet FR Non-PNP</v>
      </c>
      <c r="G6564" s="338">
        <v>980550</v>
      </c>
      <c r="H6564" s="336">
        <v>154105.61956888429</v>
      </c>
      <c r="I6564" s="336">
        <v>3922.2000000000003</v>
      </c>
      <c r="J6564" s="336"/>
      <c r="K6564" s="336"/>
      <c r="L6564" s="337">
        <f t="shared" si="307"/>
        <v>15.716242880922367</v>
      </c>
      <c r="M6564" s="337">
        <f t="shared" si="308"/>
        <v>0.4</v>
      </c>
    </row>
    <row r="6565" spans="1:13">
      <c r="A6565" s="334" t="s">
        <v>1626</v>
      </c>
      <c r="B6565" s="334" t="s">
        <v>52</v>
      </c>
      <c r="C6565" s="334" t="s">
        <v>52</v>
      </c>
      <c r="D6565" s="334" t="s">
        <v>1537</v>
      </c>
      <c r="E6565" s="334" t="s">
        <v>1041</v>
      </c>
      <c r="F6565" s="334" t="str">
        <f t="shared" si="309"/>
        <v>Dhaka FR Non-PNP</v>
      </c>
      <c r="G6565" s="338">
        <v>1594800</v>
      </c>
      <c r="H6565" s="336">
        <v>295433.76995278039</v>
      </c>
      <c r="I6565" s="336">
        <v>6379.2</v>
      </c>
      <c r="J6565" s="336"/>
      <c r="K6565" s="336"/>
      <c r="L6565" s="337">
        <f t="shared" si="307"/>
        <v>18.524816274942339</v>
      </c>
      <c r="M6565" s="337">
        <f t="shared" si="308"/>
        <v>0.4</v>
      </c>
    </row>
    <row r="6566" spans="1:13">
      <c r="A6566" s="334" t="s">
        <v>1627</v>
      </c>
      <c r="B6566" s="334" t="s">
        <v>52</v>
      </c>
      <c r="C6566" s="334" t="s">
        <v>52</v>
      </c>
      <c r="D6566" s="334" t="s">
        <v>1537</v>
      </c>
      <c r="E6566" s="334" t="s">
        <v>1041</v>
      </c>
      <c r="F6566" s="334" t="str">
        <f t="shared" si="309"/>
        <v>Dhaka FR Non-PNP</v>
      </c>
      <c r="G6566" s="338">
        <v>908545</v>
      </c>
      <c r="H6566" s="336">
        <v>156364.61873742728</v>
      </c>
      <c r="I6566" s="336">
        <v>3634.1800000000003</v>
      </c>
      <c r="J6566" s="336"/>
      <c r="K6566" s="336"/>
      <c r="L6566" s="337">
        <f t="shared" si="307"/>
        <v>17.210442932097724</v>
      </c>
      <c r="M6566" s="337">
        <f t="shared" si="308"/>
        <v>0.4</v>
      </c>
    </row>
    <row r="6567" spans="1:13">
      <c r="A6567" s="334" t="s">
        <v>1628</v>
      </c>
      <c r="B6567" s="334" t="s">
        <v>52</v>
      </c>
      <c r="C6567" s="334" t="s">
        <v>52</v>
      </c>
      <c r="D6567" s="334" t="s">
        <v>1537</v>
      </c>
      <c r="E6567" s="334" t="s">
        <v>1041</v>
      </c>
      <c r="F6567" s="334" t="str">
        <f t="shared" si="309"/>
        <v>Dhaka FR Non-PNP</v>
      </c>
      <c r="G6567" s="338">
        <v>2179303</v>
      </c>
      <c r="H6567" s="336">
        <v>413483.44687576703</v>
      </c>
      <c r="I6567" s="336">
        <v>8717.2119999999995</v>
      </c>
      <c r="J6567" s="336"/>
      <c r="K6567" s="336"/>
      <c r="L6567" s="337">
        <f t="shared" si="307"/>
        <v>18.973196791624066</v>
      </c>
      <c r="M6567" s="337">
        <f t="shared" si="308"/>
        <v>0.4</v>
      </c>
    </row>
    <row r="6568" spans="1:13">
      <c r="A6568" s="334" t="s">
        <v>1629</v>
      </c>
      <c r="B6568" s="334" t="s">
        <v>162</v>
      </c>
      <c r="C6568" s="334" t="s">
        <v>195</v>
      </c>
      <c r="D6568" s="334" t="s">
        <v>1537</v>
      </c>
      <c r="E6568" s="334" t="s">
        <v>1041</v>
      </c>
      <c r="F6568" s="334" t="str">
        <f t="shared" si="309"/>
        <v>Chattogram FR Non-PNP</v>
      </c>
      <c r="G6568" s="338">
        <v>792579</v>
      </c>
      <c r="H6568" s="336">
        <v>142222.60381553977</v>
      </c>
      <c r="I6568" s="336">
        <v>3170.3160000000003</v>
      </c>
      <c r="J6568" s="336"/>
      <c r="K6568" s="336"/>
      <c r="L6568" s="337">
        <f t="shared" si="307"/>
        <v>17.944281114632076</v>
      </c>
      <c r="M6568" s="337">
        <f t="shared" si="308"/>
        <v>0.4</v>
      </c>
    </row>
    <row r="6569" spans="1:13">
      <c r="A6569" s="334" t="s">
        <v>1630</v>
      </c>
      <c r="B6569" s="334" t="s">
        <v>52</v>
      </c>
      <c r="C6569" s="334" t="s">
        <v>52</v>
      </c>
      <c r="D6569" s="334" t="s">
        <v>1537</v>
      </c>
      <c r="E6569" s="334" t="s">
        <v>1041</v>
      </c>
      <c r="F6569" s="334" t="str">
        <f t="shared" si="309"/>
        <v>Dhaka FR Non-PNP</v>
      </c>
      <c r="G6569" s="338">
        <v>1601129</v>
      </c>
      <c r="H6569" s="336">
        <v>295733.96746509086</v>
      </c>
      <c r="I6569" s="336">
        <v>6404.5160000000005</v>
      </c>
      <c r="J6569" s="336"/>
      <c r="K6569" s="336"/>
      <c r="L6569" s="337">
        <f t="shared" si="307"/>
        <v>18.470339833023502</v>
      </c>
      <c r="M6569" s="337">
        <f t="shared" si="308"/>
        <v>0.4</v>
      </c>
    </row>
    <row r="6570" spans="1:13">
      <c r="A6570" s="334" t="s">
        <v>1631</v>
      </c>
      <c r="B6570" s="334" t="s">
        <v>351</v>
      </c>
      <c r="C6570" s="334" t="s">
        <v>389</v>
      </c>
      <c r="D6570" s="334" t="s">
        <v>1537</v>
      </c>
      <c r="E6570" s="334" t="s">
        <v>1041</v>
      </c>
      <c r="F6570" s="334" t="str">
        <f t="shared" si="309"/>
        <v>Rangpur FR Non-PNP</v>
      </c>
      <c r="G6570" s="338">
        <v>887185</v>
      </c>
      <c r="H6570" s="336">
        <v>133789.37884501836</v>
      </c>
      <c r="I6570" s="336">
        <v>3548.7400000000002</v>
      </c>
      <c r="J6570" s="336"/>
      <c r="K6570" s="336"/>
      <c r="L6570" s="337">
        <f t="shared" si="307"/>
        <v>15.080212001444835</v>
      </c>
      <c r="M6570" s="337">
        <f t="shared" si="308"/>
        <v>0.4</v>
      </c>
    </row>
    <row r="6571" spans="1:13">
      <c r="A6571" s="334" t="s">
        <v>1632</v>
      </c>
      <c r="B6571" s="334" t="s">
        <v>189</v>
      </c>
      <c r="C6571" s="334" t="s">
        <v>189</v>
      </c>
      <c r="D6571" s="334" t="s">
        <v>1537</v>
      </c>
      <c r="E6571" s="334" t="s">
        <v>1041</v>
      </c>
      <c r="F6571" s="334" t="str">
        <f t="shared" si="309"/>
        <v>Barishal FR Non-PNP</v>
      </c>
      <c r="G6571" s="338">
        <v>965994</v>
      </c>
      <c r="H6571" s="336">
        <v>165959.31619368368</v>
      </c>
      <c r="I6571" s="336">
        <v>3863.9760000000001</v>
      </c>
      <c r="J6571" s="336"/>
      <c r="K6571" s="336"/>
      <c r="L6571" s="337">
        <f t="shared" si="307"/>
        <v>17.180160145268363</v>
      </c>
      <c r="M6571" s="337">
        <f t="shared" si="308"/>
        <v>0.4</v>
      </c>
    </row>
    <row r="6572" spans="1:13">
      <c r="A6572" s="334" t="s">
        <v>1633</v>
      </c>
      <c r="B6572" s="334" t="s">
        <v>362</v>
      </c>
      <c r="C6572" s="334" t="s">
        <v>52</v>
      </c>
      <c r="D6572" s="334" t="s">
        <v>1537</v>
      </c>
      <c r="E6572" s="334" t="s">
        <v>1041</v>
      </c>
      <c r="F6572" s="334" t="str">
        <f t="shared" si="309"/>
        <v>Dhaka FR Non-PNP</v>
      </c>
      <c r="G6572" s="338">
        <v>1479458</v>
      </c>
      <c r="H6572" s="336">
        <v>221803.7657822906</v>
      </c>
      <c r="I6572" s="336">
        <v>5917.8320000000003</v>
      </c>
      <c r="J6572" s="336"/>
      <c r="K6572" s="336"/>
      <c r="L6572" s="337">
        <f t="shared" si="307"/>
        <v>14.992231329465966</v>
      </c>
      <c r="M6572" s="337">
        <f t="shared" si="308"/>
        <v>0.4</v>
      </c>
    </row>
    <row r="6573" spans="1:13">
      <c r="A6573" s="334" t="s">
        <v>1634</v>
      </c>
      <c r="B6573" s="334" t="s">
        <v>389</v>
      </c>
      <c r="C6573" s="334" t="s">
        <v>389</v>
      </c>
      <c r="D6573" s="334" t="s">
        <v>1537</v>
      </c>
      <c r="E6573" s="334" t="s">
        <v>1041</v>
      </c>
      <c r="F6573" s="334" t="str">
        <f t="shared" si="309"/>
        <v>Rangpur FR Non-PNP</v>
      </c>
      <c r="G6573" s="338">
        <v>1058524</v>
      </c>
      <c r="H6573" s="336">
        <v>159952.04387058839</v>
      </c>
      <c r="I6573" s="336">
        <v>4234.0960000000005</v>
      </c>
      <c r="J6573" s="336"/>
      <c r="K6573" s="336"/>
      <c r="L6573" s="337">
        <f t="shared" si="307"/>
        <v>15.110856614548974</v>
      </c>
      <c r="M6573" s="337">
        <f t="shared" si="308"/>
        <v>0.4</v>
      </c>
    </row>
    <row r="6574" spans="1:13">
      <c r="A6574" s="334" t="s">
        <v>1635</v>
      </c>
      <c r="B6574" s="334" t="s">
        <v>336</v>
      </c>
      <c r="C6574" s="334" t="s">
        <v>389</v>
      </c>
      <c r="D6574" s="334" t="s">
        <v>1537</v>
      </c>
      <c r="E6574" s="334" t="s">
        <v>1041</v>
      </c>
      <c r="F6574" s="334" t="str">
        <f t="shared" si="309"/>
        <v>Rangpur FR Non-PNP</v>
      </c>
      <c r="G6574" s="338">
        <v>900090</v>
      </c>
      <c r="H6574" s="336">
        <v>90356.361187857066</v>
      </c>
      <c r="I6574" s="336">
        <v>3600.36</v>
      </c>
      <c r="J6574" s="336"/>
      <c r="K6574" s="336"/>
      <c r="L6574" s="337">
        <f t="shared" si="307"/>
        <v>10.038591828356838</v>
      </c>
      <c r="M6574" s="337">
        <f t="shared" si="308"/>
        <v>0.4</v>
      </c>
    </row>
    <row r="6575" spans="1:13">
      <c r="A6575" s="334" t="s">
        <v>1636</v>
      </c>
      <c r="B6575" s="334" t="s">
        <v>455</v>
      </c>
      <c r="C6575" s="334" t="s">
        <v>195</v>
      </c>
      <c r="D6575" s="334" t="s">
        <v>1537</v>
      </c>
      <c r="E6575" s="334" t="s">
        <v>1041</v>
      </c>
      <c r="F6575" s="334" t="str">
        <f t="shared" si="309"/>
        <v>Chattogram FR Non-PNP</v>
      </c>
      <c r="G6575" s="338">
        <v>768509</v>
      </c>
      <c r="H6575" s="336">
        <v>128112.49409206078</v>
      </c>
      <c r="I6575" s="336">
        <v>3074.0360000000001</v>
      </c>
      <c r="J6575" s="336"/>
      <c r="K6575" s="336"/>
      <c r="L6575" s="337">
        <f t="shared" si="307"/>
        <v>16.67026594250175</v>
      </c>
      <c r="M6575" s="337">
        <f t="shared" si="308"/>
        <v>0.4</v>
      </c>
    </row>
    <row r="6576" spans="1:13">
      <c r="A6576" s="334" t="s">
        <v>1637</v>
      </c>
      <c r="B6576" s="334" t="s">
        <v>52</v>
      </c>
      <c r="C6576" s="334" t="s">
        <v>52</v>
      </c>
      <c r="D6576" s="334" t="s">
        <v>1537</v>
      </c>
      <c r="E6576" s="334" t="s">
        <v>1041</v>
      </c>
      <c r="F6576" s="334" t="str">
        <f t="shared" si="309"/>
        <v>Dhaka FR Non-PNP</v>
      </c>
      <c r="G6576" s="338">
        <v>2336583</v>
      </c>
      <c r="H6576" s="336">
        <v>426972.47191820759</v>
      </c>
      <c r="I6576" s="336">
        <v>9346.3320000000003</v>
      </c>
      <c r="J6576" s="336"/>
      <c r="K6576" s="336"/>
      <c r="L6576" s="337">
        <f t="shared" si="307"/>
        <v>18.273370640726547</v>
      </c>
      <c r="M6576" s="337">
        <f t="shared" si="308"/>
        <v>0.4</v>
      </c>
    </row>
    <row r="6577" spans="1:13">
      <c r="A6577" s="334" t="s">
        <v>1638</v>
      </c>
      <c r="B6577" s="334" t="s">
        <v>195</v>
      </c>
      <c r="C6577" s="334" t="s">
        <v>195</v>
      </c>
      <c r="D6577" s="334" t="s">
        <v>1537</v>
      </c>
      <c r="E6577" s="334" t="s">
        <v>1041</v>
      </c>
      <c r="F6577" s="334" t="str">
        <f t="shared" si="309"/>
        <v>Chattogram FR Non-PNP</v>
      </c>
      <c r="G6577" s="338">
        <v>469844</v>
      </c>
      <c r="H6577" s="336">
        <v>85555.572107036962</v>
      </c>
      <c r="I6577" s="336">
        <v>1879.376</v>
      </c>
      <c r="J6577" s="336"/>
      <c r="K6577" s="336"/>
      <c r="L6577" s="337">
        <f t="shared" si="307"/>
        <v>18.209357171111467</v>
      </c>
      <c r="M6577" s="337">
        <f t="shared" si="308"/>
        <v>0.4</v>
      </c>
    </row>
    <row r="6578" spans="1:13">
      <c r="A6578" s="334" t="s">
        <v>1639</v>
      </c>
      <c r="B6578" s="334" t="s">
        <v>236</v>
      </c>
      <c r="C6578" s="334" t="s">
        <v>107</v>
      </c>
      <c r="D6578" s="334" t="s">
        <v>1537</v>
      </c>
      <c r="E6578" s="334" t="s">
        <v>1041</v>
      </c>
      <c r="F6578" s="334" t="str">
        <f t="shared" si="309"/>
        <v>Rajshahi FR Non-PNP</v>
      </c>
      <c r="G6578" s="338">
        <v>814520</v>
      </c>
      <c r="H6578" s="336">
        <v>142070.96878833571</v>
      </c>
      <c r="I6578" s="336">
        <v>3258.08</v>
      </c>
      <c r="J6578" s="336"/>
      <c r="K6578" s="336"/>
      <c r="L6578" s="337">
        <f t="shared" si="307"/>
        <v>17.442293472024716</v>
      </c>
      <c r="M6578" s="337">
        <f t="shared" si="308"/>
        <v>0.4</v>
      </c>
    </row>
    <row r="6579" spans="1:13">
      <c r="A6579" s="334" t="s">
        <v>1640</v>
      </c>
      <c r="B6579" s="334" t="s">
        <v>52</v>
      </c>
      <c r="C6579" s="334" t="s">
        <v>52</v>
      </c>
      <c r="D6579" s="334" t="s">
        <v>1537</v>
      </c>
      <c r="E6579" s="334" t="s">
        <v>1041</v>
      </c>
      <c r="F6579" s="334" t="str">
        <f t="shared" si="309"/>
        <v>Dhaka FR Non-PNP</v>
      </c>
      <c r="G6579" s="338">
        <v>1292576</v>
      </c>
      <c r="H6579" s="336">
        <v>220851.42150111456</v>
      </c>
      <c r="I6579" s="336">
        <v>5170.3040000000001</v>
      </c>
      <c r="J6579" s="336"/>
      <c r="K6579" s="336"/>
      <c r="L6579" s="337">
        <f t="shared" si="307"/>
        <v>17.086145921099767</v>
      </c>
      <c r="M6579" s="337">
        <f t="shared" si="308"/>
        <v>0.4</v>
      </c>
    </row>
    <row r="6580" spans="1:13">
      <c r="A6580" s="334" t="s">
        <v>1641</v>
      </c>
      <c r="B6580" s="334" t="s">
        <v>52</v>
      </c>
      <c r="C6580" s="334" t="s">
        <v>52</v>
      </c>
      <c r="D6580" s="334" t="s">
        <v>1537</v>
      </c>
      <c r="E6580" s="334" t="s">
        <v>1041</v>
      </c>
      <c r="F6580" s="334" t="str">
        <f t="shared" si="309"/>
        <v>Dhaka FR Non-PNP</v>
      </c>
      <c r="G6580" s="338">
        <v>2212413</v>
      </c>
      <c r="H6580" s="336">
        <v>405771.23034243338</v>
      </c>
      <c r="I6580" s="336">
        <v>8849.652</v>
      </c>
      <c r="J6580" s="336"/>
      <c r="K6580" s="336"/>
      <c r="L6580" s="337">
        <f t="shared" si="307"/>
        <v>18.340663806551191</v>
      </c>
      <c r="M6580" s="337">
        <f t="shared" si="308"/>
        <v>0.4</v>
      </c>
    </row>
    <row r="6581" spans="1:13">
      <c r="A6581" s="334" t="s">
        <v>1642</v>
      </c>
      <c r="B6581" s="334" t="s">
        <v>351</v>
      </c>
      <c r="C6581" s="334" t="s">
        <v>389</v>
      </c>
      <c r="D6581" s="334" t="s">
        <v>1537</v>
      </c>
      <c r="E6581" s="334" t="s">
        <v>1041</v>
      </c>
      <c r="F6581" s="334" t="str">
        <f t="shared" si="309"/>
        <v>Rangpur FR Non-PNP</v>
      </c>
      <c r="G6581" s="338">
        <v>1009283</v>
      </c>
      <c r="H6581" s="336">
        <v>174357.2417257122</v>
      </c>
      <c r="I6581" s="336">
        <v>4037.1320000000001</v>
      </c>
      <c r="J6581" s="336"/>
      <c r="K6581" s="336"/>
      <c r="L6581" s="337">
        <f t="shared" si="307"/>
        <v>17.275357033231732</v>
      </c>
      <c r="M6581" s="337">
        <f t="shared" si="308"/>
        <v>0.4</v>
      </c>
    </row>
    <row r="6582" spans="1:13">
      <c r="A6582" s="334" t="s">
        <v>1643</v>
      </c>
      <c r="B6582" s="334" t="s">
        <v>211</v>
      </c>
      <c r="C6582" s="334" t="s">
        <v>189</v>
      </c>
      <c r="D6582" s="334" t="s">
        <v>1537</v>
      </c>
      <c r="E6582" s="334" t="s">
        <v>1041</v>
      </c>
      <c r="F6582" s="334" t="str">
        <f t="shared" si="309"/>
        <v>Barishal FR Non-PNP</v>
      </c>
      <c r="G6582" s="338">
        <v>1359499</v>
      </c>
      <c r="H6582" s="336">
        <v>205134.9923814823</v>
      </c>
      <c r="I6582" s="336">
        <v>5437.9960000000001</v>
      </c>
      <c r="J6582" s="336"/>
      <c r="K6582" s="336"/>
      <c r="L6582" s="337">
        <f t="shared" si="307"/>
        <v>15.089013848592922</v>
      </c>
      <c r="M6582" s="337">
        <f t="shared" si="308"/>
        <v>0.4</v>
      </c>
    </row>
    <row r="6583" spans="1:13">
      <c r="A6583" s="334" t="s">
        <v>1644</v>
      </c>
      <c r="B6583" s="334" t="s">
        <v>79</v>
      </c>
      <c r="C6583" s="334" t="s">
        <v>52</v>
      </c>
      <c r="D6583" s="334" t="s">
        <v>1537</v>
      </c>
      <c r="E6583" s="334" t="s">
        <v>1041</v>
      </c>
      <c r="F6583" s="334" t="str">
        <f t="shared" si="309"/>
        <v>Dhaka FR Non-PNP</v>
      </c>
      <c r="G6583" s="338">
        <v>921064</v>
      </c>
      <c r="H6583" s="336">
        <v>134028.61642539958</v>
      </c>
      <c r="I6583" s="336">
        <v>3684.2559999999999</v>
      </c>
      <c r="J6583" s="336"/>
      <c r="K6583" s="336"/>
      <c r="L6583" s="337">
        <f t="shared" si="307"/>
        <v>14.551498747687411</v>
      </c>
      <c r="M6583" s="337">
        <f t="shared" si="308"/>
        <v>0.4</v>
      </c>
    </row>
    <row r="6584" spans="1:13">
      <c r="A6584" s="334" t="s">
        <v>1645</v>
      </c>
      <c r="B6584" s="334" t="s">
        <v>131</v>
      </c>
      <c r="C6584" s="334" t="s">
        <v>131</v>
      </c>
      <c r="D6584" s="334" t="s">
        <v>1537</v>
      </c>
      <c r="E6584" s="334" t="s">
        <v>1041</v>
      </c>
      <c r="F6584" s="334" t="str">
        <f t="shared" si="309"/>
        <v>Sylhet FR Non-PNP</v>
      </c>
      <c r="G6584" s="338">
        <v>1007402</v>
      </c>
      <c r="H6584" s="336">
        <v>169304.43186399111</v>
      </c>
      <c r="I6584" s="336">
        <v>4029.6080000000002</v>
      </c>
      <c r="J6584" s="336"/>
      <c r="K6584" s="336"/>
      <c r="L6584" s="337">
        <f t="shared" si="307"/>
        <v>16.80604484247511</v>
      </c>
      <c r="M6584" s="337">
        <f t="shared" si="308"/>
        <v>0.4</v>
      </c>
    </row>
    <row r="6585" spans="1:13">
      <c r="A6585" s="334" t="s">
        <v>1646</v>
      </c>
      <c r="B6585" s="334" t="s">
        <v>389</v>
      </c>
      <c r="C6585" s="334" t="s">
        <v>389</v>
      </c>
      <c r="D6585" s="334" t="s">
        <v>1537</v>
      </c>
      <c r="E6585" s="334" t="s">
        <v>1041</v>
      </c>
      <c r="F6585" s="334" t="str">
        <f t="shared" si="309"/>
        <v>Rangpur FR Non-PNP</v>
      </c>
      <c r="G6585" s="338">
        <v>1641784</v>
      </c>
      <c r="H6585" s="336">
        <v>286138.17754891305</v>
      </c>
      <c r="I6585" s="336">
        <v>6567.1360000000004</v>
      </c>
      <c r="J6585" s="336"/>
      <c r="K6585" s="336"/>
      <c r="L6585" s="337">
        <f t="shared" si="307"/>
        <v>17.428491052959043</v>
      </c>
      <c r="M6585" s="337">
        <f t="shared" si="308"/>
        <v>0.4</v>
      </c>
    </row>
    <row r="6586" spans="1:13">
      <c r="A6586" s="334" t="s">
        <v>1647</v>
      </c>
      <c r="B6586" s="334" t="s">
        <v>162</v>
      </c>
      <c r="C6586" s="334" t="s">
        <v>195</v>
      </c>
      <c r="D6586" s="334" t="s">
        <v>1537</v>
      </c>
      <c r="E6586" s="334" t="s">
        <v>1041</v>
      </c>
      <c r="F6586" s="334" t="str">
        <f t="shared" si="309"/>
        <v>Chattogram FR Non-PNP</v>
      </c>
      <c r="G6586" s="338">
        <v>733524</v>
      </c>
      <c r="H6586" s="336">
        <v>121102.53849463393</v>
      </c>
      <c r="I6586" s="336">
        <v>2934.096</v>
      </c>
      <c r="J6586" s="336"/>
      <c r="K6586" s="336"/>
      <c r="L6586" s="337">
        <f t="shared" si="307"/>
        <v>16.509690002594862</v>
      </c>
      <c r="M6586" s="337">
        <f t="shared" si="308"/>
        <v>0.4</v>
      </c>
    </row>
    <row r="6587" spans="1:13">
      <c r="A6587" s="334" t="s">
        <v>1648</v>
      </c>
      <c r="B6587" s="334" t="s">
        <v>52</v>
      </c>
      <c r="C6587" s="334" t="s">
        <v>52</v>
      </c>
      <c r="D6587" s="334" t="s">
        <v>1537</v>
      </c>
      <c r="E6587" s="334" t="s">
        <v>1041</v>
      </c>
      <c r="F6587" s="334" t="str">
        <f t="shared" si="309"/>
        <v>Dhaka FR Non-PNP</v>
      </c>
      <c r="G6587" s="338">
        <v>3946426</v>
      </c>
      <c r="H6587" s="336">
        <v>741438.9385860035</v>
      </c>
      <c r="I6587" s="336">
        <v>15785.704</v>
      </c>
      <c r="J6587" s="336"/>
      <c r="K6587" s="336"/>
      <c r="L6587" s="337">
        <f t="shared" si="307"/>
        <v>18.787605255641523</v>
      </c>
      <c r="M6587" s="337">
        <f t="shared" si="308"/>
        <v>0.4</v>
      </c>
    </row>
    <row r="6588" spans="1:13">
      <c r="A6588" s="334" t="s">
        <v>1649</v>
      </c>
      <c r="B6588" s="334" t="s">
        <v>79</v>
      </c>
      <c r="C6588" s="334" t="s">
        <v>52</v>
      </c>
      <c r="D6588" s="334" t="s">
        <v>1537</v>
      </c>
      <c r="E6588" s="334" t="s">
        <v>1041</v>
      </c>
      <c r="F6588" s="334" t="str">
        <f t="shared" si="309"/>
        <v>Dhaka FR Non-PNP</v>
      </c>
      <c r="G6588" s="338">
        <v>1017266</v>
      </c>
      <c r="H6588" s="336">
        <v>168579.77817587982</v>
      </c>
      <c r="I6588" s="336">
        <v>4069.0640000000003</v>
      </c>
      <c r="J6588" s="336"/>
      <c r="K6588" s="336"/>
      <c r="L6588" s="337">
        <f t="shared" si="307"/>
        <v>16.571848285097492</v>
      </c>
      <c r="M6588" s="337">
        <f t="shared" si="308"/>
        <v>0.4</v>
      </c>
    </row>
    <row r="6589" spans="1:13">
      <c r="A6589" s="334" t="s">
        <v>1650</v>
      </c>
      <c r="B6589" s="334" t="s">
        <v>131</v>
      </c>
      <c r="C6589" s="334" t="s">
        <v>131</v>
      </c>
      <c r="D6589" s="334" t="s">
        <v>1537</v>
      </c>
      <c r="E6589" s="334" t="s">
        <v>1041</v>
      </c>
      <c r="F6589" s="334" t="str">
        <f t="shared" si="309"/>
        <v>Sylhet FR Non-PNP</v>
      </c>
      <c r="G6589" s="338">
        <v>1205876</v>
      </c>
      <c r="H6589" s="336">
        <v>191227.28775821632</v>
      </c>
      <c r="I6589" s="336">
        <v>4823.5039999999999</v>
      </c>
      <c r="J6589" s="336"/>
      <c r="K6589" s="336"/>
      <c r="L6589" s="337">
        <f t="shared" si="307"/>
        <v>15.85795618771883</v>
      </c>
      <c r="M6589" s="337">
        <f t="shared" si="308"/>
        <v>0.4</v>
      </c>
    </row>
    <row r="6590" spans="1:13">
      <c r="A6590" s="334" t="s">
        <v>1651</v>
      </c>
      <c r="B6590" s="334" t="s">
        <v>389</v>
      </c>
      <c r="C6590" s="334" t="s">
        <v>389</v>
      </c>
      <c r="D6590" s="334" t="s">
        <v>1537</v>
      </c>
      <c r="E6590" s="334" t="s">
        <v>1041</v>
      </c>
      <c r="F6590" s="334" t="str">
        <f t="shared" si="309"/>
        <v>Rangpur FR Non-PNP</v>
      </c>
      <c r="G6590" s="338">
        <v>880496</v>
      </c>
      <c r="H6590" s="336">
        <v>146042.70455422392</v>
      </c>
      <c r="I6590" s="336">
        <v>3521.9839999999999</v>
      </c>
      <c r="J6590" s="336"/>
      <c r="K6590" s="336"/>
      <c r="L6590" s="337">
        <f t="shared" si="307"/>
        <v>16.586413175553769</v>
      </c>
      <c r="M6590" s="337">
        <f t="shared" si="308"/>
        <v>0.4</v>
      </c>
    </row>
    <row r="6591" spans="1:13">
      <c r="A6591" s="334" t="s">
        <v>1652</v>
      </c>
      <c r="B6591" s="334" t="s">
        <v>189</v>
      </c>
      <c r="C6591" s="334" t="s">
        <v>189</v>
      </c>
      <c r="D6591" s="334" t="s">
        <v>1537</v>
      </c>
      <c r="E6591" s="334" t="s">
        <v>1041</v>
      </c>
      <c r="F6591" s="334" t="str">
        <f t="shared" si="309"/>
        <v>Barishal FR Non-PNP</v>
      </c>
      <c r="G6591" s="338">
        <v>800123</v>
      </c>
      <c r="H6591" s="336">
        <v>124046.85502434128</v>
      </c>
      <c r="I6591" s="336">
        <v>3200.4920000000002</v>
      </c>
      <c r="J6591" s="336"/>
      <c r="K6591" s="336"/>
      <c r="L6591" s="337">
        <f t="shared" si="307"/>
        <v>15.503473219035232</v>
      </c>
      <c r="M6591" s="337">
        <f t="shared" si="308"/>
        <v>0.4</v>
      </c>
    </row>
    <row r="6592" spans="1:13">
      <c r="A6592" s="334" t="s">
        <v>1653</v>
      </c>
      <c r="B6592" s="334" t="s">
        <v>107</v>
      </c>
      <c r="C6592" s="334" t="s">
        <v>107</v>
      </c>
      <c r="D6592" s="334" t="s">
        <v>1537</v>
      </c>
      <c r="E6592" s="334" t="s">
        <v>1041</v>
      </c>
      <c r="F6592" s="334" t="str">
        <f t="shared" si="309"/>
        <v>Rajshahi FR Non-PNP</v>
      </c>
      <c r="G6592" s="338">
        <v>864718</v>
      </c>
      <c r="H6592" s="336">
        <v>172040.47208821404</v>
      </c>
      <c r="I6592" s="336">
        <v>3458.8720000000003</v>
      </c>
      <c r="J6592" s="336"/>
      <c r="K6592" s="336"/>
      <c r="L6592" s="337">
        <f t="shared" si="307"/>
        <v>19.895558099659546</v>
      </c>
      <c r="M6592" s="337">
        <f t="shared" si="308"/>
        <v>0.4</v>
      </c>
    </row>
    <row r="6593" spans="1:13">
      <c r="A6593" s="334" t="s">
        <v>1654</v>
      </c>
      <c r="B6593" s="334" t="s">
        <v>1564</v>
      </c>
      <c r="C6593" s="334" t="s">
        <v>189</v>
      </c>
      <c r="D6593" s="334" t="s">
        <v>1537</v>
      </c>
      <c r="E6593" s="334" t="s">
        <v>1041</v>
      </c>
      <c r="F6593" s="334" t="str">
        <f t="shared" si="309"/>
        <v>Barishal FR Non-PNP</v>
      </c>
      <c r="G6593" s="338">
        <v>546041</v>
      </c>
      <c r="H6593" s="336">
        <v>90586.645389268117</v>
      </c>
      <c r="I6593" s="336">
        <v>22714.824850737277</v>
      </c>
      <c r="J6593" s="336"/>
      <c r="K6593" s="336"/>
      <c r="L6593" s="337">
        <f t="shared" si="307"/>
        <v>16.589714946179519</v>
      </c>
      <c r="M6593" s="337">
        <f t="shared" si="308"/>
        <v>4.1599119572957486</v>
      </c>
    </row>
    <row r="6594" spans="1:13">
      <c r="A6594" s="334" t="s">
        <v>1655</v>
      </c>
      <c r="B6594" s="334" t="s">
        <v>52</v>
      </c>
      <c r="C6594" s="334" t="s">
        <v>52</v>
      </c>
      <c r="D6594" s="334" t="s">
        <v>1492</v>
      </c>
      <c r="E6594" s="334" t="s">
        <v>1041</v>
      </c>
      <c r="F6594" s="334" t="str">
        <f t="shared" si="309"/>
        <v>Dhaka FR PNP</v>
      </c>
      <c r="G6594" s="338">
        <v>7776075</v>
      </c>
      <c r="H6594" s="336">
        <v>1455672.3992472896</v>
      </c>
      <c r="I6594" s="336">
        <v>31104.3</v>
      </c>
      <c r="J6594" s="336"/>
      <c r="K6594" s="336"/>
      <c r="L6594" s="337">
        <f t="shared" si="307"/>
        <v>18.719886308289073</v>
      </c>
      <c r="M6594" s="337">
        <f t="shared" si="308"/>
        <v>0.4</v>
      </c>
    </row>
    <row r="6595" spans="1:13">
      <c r="A6595" s="334" t="s">
        <v>1656</v>
      </c>
      <c r="B6595" s="334" t="s">
        <v>189</v>
      </c>
      <c r="C6595" s="334" t="s">
        <v>189</v>
      </c>
      <c r="D6595" s="334" t="s">
        <v>1537</v>
      </c>
      <c r="E6595" s="334" t="s">
        <v>1041</v>
      </c>
      <c r="F6595" s="334" t="str">
        <f t="shared" si="309"/>
        <v>Barishal FR Non-PNP</v>
      </c>
      <c r="G6595" s="338">
        <v>892116</v>
      </c>
      <c r="H6595" s="336">
        <v>124300.30207593151</v>
      </c>
      <c r="I6595" s="336">
        <v>3568.4639999999999</v>
      </c>
      <c r="J6595" s="336"/>
      <c r="K6595" s="336"/>
      <c r="L6595" s="337">
        <f t="shared" ref="L6595:L6658" si="310">(H6595/G6595)*100</f>
        <v>13.93319950274757</v>
      </c>
      <c r="M6595" s="337">
        <f t="shared" ref="M6595:M6658" si="311">(I6595/G6595)*100</f>
        <v>0.4</v>
      </c>
    </row>
    <row r="6596" spans="1:13">
      <c r="A6596" s="334" t="s">
        <v>1657</v>
      </c>
      <c r="B6596" s="334" t="s">
        <v>189</v>
      </c>
      <c r="C6596" s="334" t="s">
        <v>189</v>
      </c>
      <c r="D6596" s="334" t="s">
        <v>1537</v>
      </c>
      <c r="E6596" s="334" t="s">
        <v>1041</v>
      </c>
      <c r="F6596" s="334" t="str">
        <f t="shared" ref="F6596:F6659" si="312">CONCATENATE(C6596," ",E6596," ",D6596)</f>
        <v>Barishal FR Non-PNP</v>
      </c>
      <c r="G6596" s="338">
        <v>1200498</v>
      </c>
      <c r="H6596" s="336">
        <v>184004.52634226473</v>
      </c>
      <c r="I6596" s="336">
        <v>4801.9920000000002</v>
      </c>
      <c r="J6596" s="336"/>
      <c r="K6596" s="336"/>
      <c r="L6596" s="337">
        <f t="shared" si="310"/>
        <v>15.327349678405522</v>
      </c>
      <c r="M6596" s="337">
        <f t="shared" si="311"/>
        <v>0.4</v>
      </c>
    </row>
    <row r="6597" spans="1:13">
      <c r="A6597" s="334" t="s">
        <v>1658</v>
      </c>
      <c r="B6597" s="334" t="s">
        <v>52</v>
      </c>
      <c r="C6597" s="334" t="s">
        <v>52</v>
      </c>
      <c r="D6597" s="334" t="s">
        <v>1537</v>
      </c>
      <c r="E6597" s="334" t="s">
        <v>1041</v>
      </c>
      <c r="F6597" s="334" t="str">
        <f t="shared" si="312"/>
        <v>Dhaka FR Non-PNP</v>
      </c>
      <c r="G6597" s="338">
        <v>1503381</v>
      </c>
      <c r="H6597" s="336">
        <v>268427.41032626369</v>
      </c>
      <c r="I6597" s="336">
        <v>6013.5240000000003</v>
      </c>
      <c r="J6597" s="336"/>
      <c r="K6597" s="336"/>
      <c r="L6597" s="337">
        <f t="shared" si="310"/>
        <v>17.854915708410822</v>
      </c>
      <c r="M6597" s="337">
        <f t="shared" si="311"/>
        <v>0.4</v>
      </c>
    </row>
    <row r="6598" spans="1:13">
      <c r="A6598" s="334" t="s">
        <v>1659</v>
      </c>
      <c r="B6598" s="334" t="s">
        <v>162</v>
      </c>
      <c r="C6598" s="334" t="s">
        <v>195</v>
      </c>
      <c r="D6598" s="334" t="s">
        <v>1537</v>
      </c>
      <c r="E6598" s="334" t="s">
        <v>1041</v>
      </c>
      <c r="F6598" s="334" t="str">
        <f t="shared" si="312"/>
        <v>Chattogram FR Non-PNP</v>
      </c>
      <c r="G6598" s="338">
        <v>492073</v>
      </c>
      <c r="H6598" s="336">
        <v>89076.516314117442</v>
      </c>
      <c r="I6598" s="336">
        <v>1968.2920000000001</v>
      </c>
      <c r="J6598" s="336"/>
      <c r="K6598" s="336"/>
      <c r="L6598" s="337">
        <f t="shared" si="310"/>
        <v>18.102297080741565</v>
      </c>
      <c r="M6598" s="337">
        <f t="shared" si="311"/>
        <v>0.4</v>
      </c>
    </row>
    <row r="6599" spans="1:13">
      <c r="A6599" s="334" t="s">
        <v>1660</v>
      </c>
      <c r="B6599" s="334" t="s">
        <v>576</v>
      </c>
      <c r="C6599" s="334" t="s">
        <v>389</v>
      </c>
      <c r="D6599" s="334" t="s">
        <v>1537</v>
      </c>
      <c r="E6599" s="334" t="s">
        <v>1041</v>
      </c>
      <c r="F6599" s="334" t="str">
        <f t="shared" si="312"/>
        <v>Rangpur FR Non-PNP</v>
      </c>
      <c r="G6599" s="338">
        <v>668085</v>
      </c>
      <c r="H6599" s="336">
        <v>121715.81275302831</v>
      </c>
      <c r="I6599" s="336">
        <v>2672.34</v>
      </c>
      <c r="J6599" s="336"/>
      <c r="K6599" s="336"/>
      <c r="L6599" s="337">
        <f t="shared" si="310"/>
        <v>18.218611816315036</v>
      </c>
      <c r="M6599" s="337">
        <f t="shared" si="311"/>
        <v>0.4</v>
      </c>
    </row>
    <row r="6600" spans="1:13">
      <c r="A6600" s="334" t="s">
        <v>1661</v>
      </c>
      <c r="B6600" s="334" t="s">
        <v>52</v>
      </c>
      <c r="C6600" s="334" t="s">
        <v>52</v>
      </c>
      <c r="D6600" s="334" t="s">
        <v>1537</v>
      </c>
      <c r="E6600" s="334" t="s">
        <v>1041</v>
      </c>
      <c r="F6600" s="334" t="str">
        <f t="shared" si="312"/>
        <v>Dhaka FR Non-PNP</v>
      </c>
      <c r="G6600" s="338">
        <v>688469</v>
      </c>
      <c r="H6600" s="336">
        <v>125246.04996691049</v>
      </c>
      <c r="I6600" s="336">
        <v>2753.8760000000002</v>
      </c>
      <c r="J6600" s="336"/>
      <c r="K6600" s="336"/>
      <c r="L6600" s="337">
        <f t="shared" si="310"/>
        <v>18.191966518014681</v>
      </c>
      <c r="M6600" s="337">
        <f t="shared" si="311"/>
        <v>0.4</v>
      </c>
    </row>
    <row r="6601" spans="1:13">
      <c r="A6601" s="334" t="s">
        <v>1662</v>
      </c>
      <c r="B6601" s="334" t="s">
        <v>131</v>
      </c>
      <c r="C6601" s="334" t="s">
        <v>131</v>
      </c>
      <c r="D6601" s="334" t="s">
        <v>1537</v>
      </c>
      <c r="E6601" s="334" t="s">
        <v>1041</v>
      </c>
      <c r="F6601" s="334" t="str">
        <f t="shared" si="312"/>
        <v>Sylhet FR Non-PNP</v>
      </c>
      <c r="G6601" s="338">
        <v>1293564</v>
      </c>
      <c r="H6601" s="336">
        <v>177622.95950566669</v>
      </c>
      <c r="I6601" s="336">
        <v>5174.2560000000003</v>
      </c>
      <c r="J6601" s="336"/>
      <c r="K6601" s="336"/>
      <c r="L6601" s="337">
        <f t="shared" si="310"/>
        <v>13.731285000639062</v>
      </c>
      <c r="M6601" s="337">
        <f t="shared" si="311"/>
        <v>0.4</v>
      </c>
    </row>
    <row r="6602" spans="1:13">
      <c r="A6602" s="334" t="s">
        <v>1663</v>
      </c>
      <c r="B6602" s="334" t="s">
        <v>362</v>
      </c>
      <c r="C6602" s="334" t="s">
        <v>52</v>
      </c>
      <c r="D6602" s="334" t="s">
        <v>1537</v>
      </c>
      <c r="E6602" s="334" t="s">
        <v>1041</v>
      </c>
      <c r="F6602" s="334" t="str">
        <f t="shared" si="312"/>
        <v>Dhaka FR Non-PNP</v>
      </c>
      <c r="G6602" s="338">
        <v>915604</v>
      </c>
      <c r="H6602" s="336">
        <v>156881.15180282769</v>
      </c>
      <c r="I6602" s="336">
        <v>3662.4160000000002</v>
      </c>
      <c r="J6602" s="336"/>
      <c r="K6602" s="336"/>
      <c r="L6602" s="337">
        <f t="shared" si="310"/>
        <v>17.134170646133885</v>
      </c>
      <c r="M6602" s="337">
        <f t="shared" si="311"/>
        <v>0.4</v>
      </c>
    </row>
    <row r="6603" spans="1:13">
      <c r="A6603" s="334" t="s">
        <v>1679</v>
      </c>
      <c r="B6603" s="334" t="s">
        <v>401</v>
      </c>
      <c r="C6603" s="334" t="s">
        <v>195</v>
      </c>
      <c r="D6603" s="334" t="s">
        <v>1537</v>
      </c>
      <c r="E6603" s="334" t="s">
        <v>1041</v>
      </c>
      <c r="F6603" s="334" t="str">
        <f t="shared" si="312"/>
        <v>Chattogram FR Non-PNP</v>
      </c>
      <c r="G6603" s="338">
        <v>2065671</v>
      </c>
      <c r="H6603" s="336">
        <v>393543.09167919471</v>
      </c>
      <c r="I6603" s="336">
        <v>8262.6839999999993</v>
      </c>
      <c r="J6603" s="336"/>
      <c r="K6603" s="336"/>
      <c r="L6603" s="337">
        <f t="shared" si="310"/>
        <v>19.051586224485636</v>
      </c>
      <c r="M6603" s="337">
        <f t="shared" si="311"/>
        <v>0.4</v>
      </c>
    </row>
    <row r="6604" spans="1:13">
      <c r="A6604" s="334" t="s">
        <v>1680</v>
      </c>
      <c r="B6604" s="334" t="s">
        <v>159</v>
      </c>
      <c r="C6604" s="334" t="s">
        <v>159</v>
      </c>
      <c r="D6604" s="334" t="s">
        <v>1537</v>
      </c>
      <c r="E6604" s="334" t="s">
        <v>1041</v>
      </c>
      <c r="F6604" s="334" t="str">
        <f t="shared" si="312"/>
        <v>Khulna FR Non-PNP</v>
      </c>
      <c r="G6604" s="338">
        <v>646910</v>
      </c>
      <c r="H6604" s="336">
        <v>109139.53187840078</v>
      </c>
      <c r="I6604" s="336">
        <v>2587.64</v>
      </c>
      <c r="J6604" s="336"/>
      <c r="K6604" s="336"/>
      <c r="L6604" s="337">
        <f t="shared" si="310"/>
        <v>16.870898869765622</v>
      </c>
      <c r="M6604" s="337">
        <f t="shared" si="311"/>
        <v>0.4</v>
      </c>
    </row>
    <row r="6605" spans="1:13">
      <c r="A6605" s="334" t="s">
        <v>1664</v>
      </c>
      <c r="B6605" s="334" t="s">
        <v>131</v>
      </c>
      <c r="C6605" s="334" t="s">
        <v>131</v>
      </c>
      <c r="D6605" s="334" t="s">
        <v>1537</v>
      </c>
      <c r="E6605" s="334" t="s">
        <v>1041</v>
      </c>
      <c r="F6605" s="334" t="str">
        <f t="shared" si="312"/>
        <v>Sylhet FR Non-PNP</v>
      </c>
      <c r="G6605" s="338">
        <v>807618</v>
      </c>
      <c r="H6605" s="336">
        <v>133755.86531898138</v>
      </c>
      <c r="I6605" s="336">
        <v>3230.4720000000002</v>
      </c>
      <c r="J6605" s="336"/>
      <c r="K6605" s="336"/>
      <c r="L6605" s="337">
        <f t="shared" si="310"/>
        <v>16.561773675051988</v>
      </c>
      <c r="M6605" s="337">
        <f t="shared" si="311"/>
        <v>0.4</v>
      </c>
    </row>
    <row r="6606" spans="1:13">
      <c r="A6606" s="334" t="s">
        <v>1665</v>
      </c>
      <c r="B6606" s="334" t="s">
        <v>52</v>
      </c>
      <c r="C6606" s="334" t="s">
        <v>52</v>
      </c>
      <c r="D6606" s="334" t="s">
        <v>1537</v>
      </c>
      <c r="E6606" s="334" t="s">
        <v>1041</v>
      </c>
      <c r="F6606" s="334" t="str">
        <f t="shared" si="312"/>
        <v>Dhaka FR Non-PNP</v>
      </c>
      <c r="G6606" s="338">
        <v>1033840</v>
      </c>
      <c r="H6606" s="336">
        <v>180956.44507325738</v>
      </c>
      <c r="I6606" s="336">
        <v>4135.3599999999997</v>
      </c>
      <c r="J6606" s="336"/>
      <c r="K6606" s="336"/>
      <c r="L6606" s="337">
        <f t="shared" si="310"/>
        <v>17.503331760548768</v>
      </c>
      <c r="M6606" s="337">
        <f t="shared" si="311"/>
        <v>0.4</v>
      </c>
    </row>
    <row r="6607" spans="1:13">
      <c r="A6607" s="334" t="s">
        <v>1666</v>
      </c>
      <c r="B6607" s="334" t="s">
        <v>52</v>
      </c>
      <c r="C6607" s="334" t="s">
        <v>52</v>
      </c>
      <c r="D6607" s="334" t="s">
        <v>1537</v>
      </c>
      <c r="E6607" s="334" t="s">
        <v>1041</v>
      </c>
      <c r="F6607" s="334" t="str">
        <f t="shared" si="312"/>
        <v>Dhaka FR Non-PNP</v>
      </c>
      <c r="G6607" s="338">
        <v>1482091</v>
      </c>
      <c r="H6607" s="336">
        <v>254270.69180359482</v>
      </c>
      <c r="I6607" s="336">
        <v>5928.3640000000005</v>
      </c>
      <c r="J6607" s="336"/>
      <c r="K6607" s="336"/>
      <c r="L6607" s="337">
        <f t="shared" si="310"/>
        <v>17.156213201726132</v>
      </c>
      <c r="M6607" s="337">
        <f t="shared" si="311"/>
        <v>0.4</v>
      </c>
    </row>
    <row r="6608" spans="1:13">
      <c r="A6608" s="334" t="s">
        <v>1667</v>
      </c>
      <c r="B6608" s="334" t="s">
        <v>52</v>
      </c>
      <c r="C6608" s="334" t="s">
        <v>52</v>
      </c>
      <c r="D6608" s="334" t="s">
        <v>1537</v>
      </c>
      <c r="E6608" s="334" t="s">
        <v>1041</v>
      </c>
      <c r="F6608" s="334" t="str">
        <f t="shared" si="312"/>
        <v>Dhaka FR Non-PNP</v>
      </c>
      <c r="G6608" s="338">
        <v>1126106</v>
      </c>
      <c r="H6608" s="336">
        <v>202306.92348516584</v>
      </c>
      <c r="I6608" s="336">
        <v>4504.424</v>
      </c>
      <c r="J6608" s="336"/>
      <c r="K6608" s="336"/>
      <c r="L6608" s="337">
        <f t="shared" si="310"/>
        <v>17.965175879106038</v>
      </c>
      <c r="M6608" s="337">
        <f t="shared" si="311"/>
        <v>0.4</v>
      </c>
    </row>
    <row r="6609" spans="1:13">
      <c r="A6609" s="334" t="s">
        <v>1668</v>
      </c>
      <c r="B6609" s="334" t="s">
        <v>189</v>
      </c>
      <c r="C6609" s="334" t="s">
        <v>189</v>
      </c>
      <c r="D6609" s="334" t="s">
        <v>1537</v>
      </c>
      <c r="E6609" s="334" t="s">
        <v>1041</v>
      </c>
      <c r="F6609" s="334" t="str">
        <f t="shared" si="312"/>
        <v>Barishal FR Non-PNP</v>
      </c>
      <c r="G6609" s="338">
        <v>714284</v>
      </c>
      <c r="H6609" s="336">
        <v>113034.7714134561</v>
      </c>
      <c r="I6609" s="336">
        <v>65171.727015689059</v>
      </c>
      <c r="J6609" s="336"/>
      <c r="K6609" s="336"/>
      <c r="L6609" s="337">
        <f t="shared" si="310"/>
        <v>15.824905977658199</v>
      </c>
      <c r="M6609" s="337">
        <f t="shared" si="311"/>
        <v>9.1240636799493</v>
      </c>
    </row>
    <row r="6610" spans="1:13">
      <c r="A6610" s="334" t="s">
        <v>1669</v>
      </c>
      <c r="B6610" s="334" t="s">
        <v>159</v>
      </c>
      <c r="C6610" s="334" t="s">
        <v>159</v>
      </c>
      <c r="D6610" s="334" t="s">
        <v>1537</v>
      </c>
      <c r="E6610" s="334" t="s">
        <v>1041</v>
      </c>
      <c r="F6610" s="334" t="str">
        <f t="shared" si="312"/>
        <v>Khulna FR Non-PNP</v>
      </c>
      <c r="G6610" s="338">
        <v>1211710</v>
      </c>
      <c r="H6610" s="336">
        <v>164228.94583297707</v>
      </c>
      <c r="I6610" s="336">
        <v>4846.84</v>
      </c>
      <c r="J6610" s="336"/>
      <c r="K6610" s="336"/>
      <c r="L6610" s="337">
        <f t="shared" si="310"/>
        <v>13.553486051363533</v>
      </c>
      <c r="M6610" s="337">
        <f t="shared" si="311"/>
        <v>0.4</v>
      </c>
    </row>
    <row r="6611" spans="1:13">
      <c r="A6611" s="334" t="s">
        <v>1670</v>
      </c>
      <c r="B6611" s="334" t="s">
        <v>401</v>
      </c>
      <c r="C6611" s="334" t="s">
        <v>195</v>
      </c>
      <c r="D6611" s="334" t="s">
        <v>1537</v>
      </c>
      <c r="E6611" s="334" t="s">
        <v>1041</v>
      </c>
      <c r="F6611" s="334" t="str">
        <f t="shared" si="312"/>
        <v>Chattogram FR Non-PNP</v>
      </c>
      <c r="G6611" s="338">
        <v>789504</v>
      </c>
      <c r="H6611" s="336">
        <v>145646.45432593231</v>
      </c>
      <c r="I6611" s="336">
        <v>3158.0160000000001</v>
      </c>
      <c r="J6611" s="336"/>
      <c r="K6611" s="336"/>
      <c r="L6611" s="337">
        <f t="shared" si="310"/>
        <v>18.447842484133371</v>
      </c>
      <c r="M6611" s="337">
        <f t="shared" si="311"/>
        <v>0.4</v>
      </c>
    </row>
    <row r="6612" spans="1:13">
      <c r="A6612" s="334" t="s">
        <v>1671</v>
      </c>
      <c r="B6612" s="334" t="s">
        <v>542</v>
      </c>
      <c r="C6612" s="334" t="s">
        <v>52</v>
      </c>
      <c r="D6612" s="334" t="s">
        <v>1537</v>
      </c>
      <c r="E6612" s="334" t="s">
        <v>1041</v>
      </c>
      <c r="F6612" s="334" t="str">
        <f t="shared" si="312"/>
        <v>Dhaka FR Non-PNP</v>
      </c>
      <c r="G6612" s="338">
        <v>579382</v>
      </c>
      <c r="H6612" s="336">
        <v>108854.66316729889</v>
      </c>
      <c r="I6612" s="336">
        <v>2317.5280000000002</v>
      </c>
      <c r="J6612" s="336"/>
      <c r="K6612" s="336"/>
      <c r="L6612" s="337">
        <f t="shared" si="310"/>
        <v>18.788064380201472</v>
      </c>
      <c r="M6612" s="337">
        <f t="shared" si="311"/>
        <v>0.4</v>
      </c>
    </row>
    <row r="6613" spans="1:13">
      <c r="A6613" s="334" t="s">
        <v>1681</v>
      </c>
      <c r="B6613" s="334" t="s">
        <v>52</v>
      </c>
      <c r="C6613" s="334" t="s">
        <v>52</v>
      </c>
      <c r="D6613" s="334" t="s">
        <v>1537</v>
      </c>
      <c r="E6613" s="334" t="s">
        <v>1041</v>
      </c>
      <c r="F6613" s="334" t="str">
        <f t="shared" si="312"/>
        <v>Dhaka FR Non-PNP</v>
      </c>
      <c r="G6613" s="338">
        <v>878174</v>
      </c>
      <c r="H6613" s="336">
        <v>153542.88757498062</v>
      </c>
      <c r="I6613" s="336">
        <v>3512.6959999999999</v>
      </c>
      <c r="J6613" s="336"/>
      <c r="K6613" s="336"/>
      <c r="L6613" s="337">
        <f t="shared" si="310"/>
        <v>17.484335402207378</v>
      </c>
      <c r="M6613" s="337">
        <f t="shared" si="311"/>
        <v>0.4</v>
      </c>
    </row>
    <row r="6614" spans="1:13">
      <c r="A6614" s="334" t="s">
        <v>1672</v>
      </c>
      <c r="B6614" s="334" t="s">
        <v>189</v>
      </c>
      <c r="C6614" s="334" t="s">
        <v>189</v>
      </c>
      <c r="D6614" s="334" t="s">
        <v>1537</v>
      </c>
      <c r="E6614" s="334" t="s">
        <v>1041</v>
      </c>
      <c r="F6614" s="334" t="str">
        <f t="shared" si="312"/>
        <v>Barishal FR Non-PNP</v>
      </c>
      <c r="G6614" s="338">
        <v>1168640</v>
      </c>
      <c r="H6614" s="336">
        <v>201488.44964177231</v>
      </c>
      <c r="I6614" s="336">
        <v>4674.5600000000004</v>
      </c>
      <c r="J6614" s="336"/>
      <c r="K6614" s="336"/>
      <c r="L6614" s="337">
        <f t="shared" si="310"/>
        <v>17.241276153629205</v>
      </c>
      <c r="M6614" s="337">
        <f t="shared" si="311"/>
        <v>0.4</v>
      </c>
    </row>
    <row r="6615" spans="1:13">
      <c r="A6615" s="334" t="s">
        <v>1673</v>
      </c>
      <c r="B6615" s="334" t="s">
        <v>162</v>
      </c>
      <c r="C6615" s="334" t="s">
        <v>195</v>
      </c>
      <c r="D6615" s="334" t="s">
        <v>1537</v>
      </c>
      <c r="E6615" s="334" t="s">
        <v>1041</v>
      </c>
      <c r="F6615" s="334" t="str">
        <f t="shared" si="312"/>
        <v>Chattogram FR Non-PNP</v>
      </c>
      <c r="G6615" s="338">
        <v>1503097</v>
      </c>
      <c r="H6615" s="336">
        <v>268776.70641393686</v>
      </c>
      <c r="I6615" s="336">
        <v>6012.3879999999999</v>
      </c>
      <c r="J6615" s="336"/>
      <c r="K6615" s="336"/>
      <c r="L6615" s="337">
        <f t="shared" si="310"/>
        <v>17.881527700071043</v>
      </c>
      <c r="M6615" s="337">
        <f t="shared" si="311"/>
        <v>0.4</v>
      </c>
    </row>
    <row r="6616" spans="1:13">
      <c r="A6616" s="334" t="s">
        <v>1674</v>
      </c>
      <c r="B6616" s="334" t="s">
        <v>189</v>
      </c>
      <c r="C6616" s="334" t="s">
        <v>189</v>
      </c>
      <c r="D6616" s="334" t="s">
        <v>1537</v>
      </c>
      <c r="E6616" s="334" t="s">
        <v>1041</v>
      </c>
      <c r="F6616" s="334" t="str">
        <f t="shared" si="312"/>
        <v>Barishal FR Non-PNP</v>
      </c>
      <c r="G6616" s="338">
        <v>501219</v>
      </c>
      <c r="H6616" s="336">
        <v>91410.70124982846</v>
      </c>
      <c r="I6616" s="336">
        <v>2004.876</v>
      </c>
      <c r="J6616" s="336"/>
      <c r="K6616" s="336"/>
      <c r="L6616" s="337">
        <f t="shared" si="310"/>
        <v>18.237676793942061</v>
      </c>
      <c r="M6616" s="337">
        <f t="shared" si="311"/>
        <v>0.4</v>
      </c>
    </row>
    <row r="6617" spans="1:13">
      <c r="A6617" s="334" t="s">
        <v>1682</v>
      </c>
      <c r="B6617" s="334" t="s">
        <v>389</v>
      </c>
      <c r="C6617" s="334" t="s">
        <v>389</v>
      </c>
      <c r="D6617" s="334" t="s">
        <v>1537</v>
      </c>
      <c r="E6617" s="334" t="s">
        <v>1041</v>
      </c>
      <c r="F6617" s="334" t="str">
        <f t="shared" si="312"/>
        <v>Rangpur FR Non-PNP</v>
      </c>
      <c r="G6617" s="338">
        <v>563166</v>
      </c>
      <c r="H6617" s="336">
        <v>107212.49135829319</v>
      </c>
      <c r="I6617" s="336">
        <v>2252.6640000000002</v>
      </c>
      <c r="J6617" s="336"/>
      <c r="K6617" s="336"/>
      <c r="L6617" s="337">
        <f t="shared" si="310"/>
        <v>19.03745811329043</v>
      </c>
      <c r="M6617" s="337">
        <f t="shared" si="311"/>
        <v>0.4</v>
      </c>
    </row>
    <row r="6618" spans="1:13">
      <c r="A6618" s="334" t="s">
        <v>1675</v>
      </c>
      <c r="B6618" s="334" t="s">
        <v>189</v>
      </c>
      <c r="C6618" s="334" t="s">
        <v>189</v>
      </c>
      <c r="D6618" s="334" t="s">
        <v>1537</v>
      </c>
      <c r="E6618" s="334" t="s">
        <v>1041</v>
      </c>
      <c r="F6618" s="334" t="str">
        <f t="shared" si="312"/>
        <v>Barishal FR Non-PNP</v>
      </c>
      <c r="G6618" s="338">
        <v>793785</v>
      </c>
      <c r="H6618" s="336">
        <v>118389.21950637842</v>
      </c>
      <c r="I6618" s="336">
        <v>3175.14</v>
      </c>
      <c r="J6618" s="336"/>
      <c r="K6618" s="336"/>
      <c r="L6618" s="337">
        <f t="shared" si="310"/>
        <v>14.9145196125372</v>
      </c>
      <c r="M6618" s="337">
        <f t="shared" si="311"/>
        <v>0.4</v>
      </c>
    </row>
    <row r="6619" spans="1:13">
      <c r="A6619" s="334" t="s">
        <v>1676</v>
      </c>
      <c r="B6619" s="334" t="s">
        <v>52</v>
      </c>
      <c r="C6619" s="334" t="s">
        <v>52</v>
      </c>
      <c r="D6619" s="334" t="s">
        <v>1537</v>
      </c>
      <c r="E6619" s="334" t="s">
        <v>1041</v>
      </c>
      <c r="F6619" s="334" t="str">
        <f t="shared" si="312"/>
        <v>Dhaka FR Non-PNP</v>
      </c>
      <c r="G6619" s="338">
        <v>1494589</v>
      </c>
      <c r="H6619" s="336">
        <v>250837.9630094516</v>
      </c>
      <c r="I6619" s="336">
        <v>5978.3559999999998</v>
      </c>
      <c r="J6619" s="336"/>
      <c r="K6619" s="336"/>
      <c r="L6619" s="337">
        <f t="shared" si="310"/>
        <v>16.783073005987038</v>
      </c>
      <c r="M6619" s="337">
        <f t="shared" si="311"/>
        <v>0.4</v>
      </c>
    </row>
    <row r="6620" spans="1:13">
      <c r="A6620" s="334" t="s">
        <v>1677</v>
      </c>
      <c r="B6620" s="334" t="s">
        <v>1566</v>
      </c>
      <c r="C6620" s="334" t="s">
        <v>389</v>
      </c>
      <c r="D6620" s="334" t="s">
        <v>1537</v>
      </c>
      <c r="E6620" s="334" t="s">
        <v>1041</v>
      </c>
      <c r="F6620" s="334" t="str">
        <f t="shared" si="312"/>
        <v>Rangpur FR Non-PNP</v>
      </c>
      <c r="G6620" s="338">
        <v>437284</v>
      </c>
      <c r="H6620" s="336">
        <v>73333.260620708636</v>
      </c>
      <c r="I6620" s="336">
        <v>1749.136</v>
      </c>
      <c r="J6620" s="336"/>
      <c r="K6620" s="336"/>
      <c r="L6620" s="337">
        <f t="shared" si="310"/>
        <v>16.770167813299512</v>
      </c>
      <c r="M6620" s="337">
        <f t="shared" si="311"/>
        <v>0.4</v>
      </c>
    </row>
    <row r="6621" spans="1:13">
      <c r="A6621" s="334" t="s">
        <v>1683</v>
      </c>
      <c r="B6621" s="334" t="s">
        <v>107</v>
      </c>
      <c r="C6621" s="334" t="s">
        <v>107</v>
      </c>
      <c r="D6621" s="334" t="s">
        <v>1537</v>
      </c>
      <c r="E6621" s="334" t="s">
        <v>1041</v>
      </c>
      <c r="F6621" s="334" t="str">
        <f t="shared" si="312"/>
        <v>Rajshahi FR Non-PNP</v>
      </c>
      <c r="G6621" s="338">
        <v>1515114</v>
      </c>
      <c r="H6621" s="336">
        <v>294032.78509255714</v>
      </c>
      <c r="I6621" s="336">
        <v>6060.4560000000001</v>
      </c>
      <c r="J6621" s="336"/>
      <c r="K6621" s="336"/>
      <c r="L6621" s="337">
        <f t="shared" si="310"/>
        <v>19.406644324622249</v>
      </c>
      <c r="M6621" s="337">
        <f t="shared" si="311"/>
        <v>0.4</v>
      </c>
    </row>
    <row r="6622" spans="1:13">
      <c r="A6622" s="334" t="s">
        <v>1684</v>
      </c>
      <c r="B6622" s="334" t="s">
        <v>401</v>
      </c>
      <c r="C6622" s="334" t="s">
        <v>195</v>
      </c>
      <c r="D6622" s="334" t="s">
        <v>1537</v>
      </c>
      <c r="E6622" s="334" t="s">
        <v>1041</v>
      </c>
      <c r="F6622" s="334" t="str">
        <f t="shared" si="312"/>
        <v>Chattogram FR Non-PNP</v>
      </c>
      <c r="G6622" s="338">
        <v>2126463</v>
      </c>
      <c r="H6622" s="336">
        <v>439222.85718378116</v>
      </c>
      <c r="I6622" s="336">
        <v>8505.8520000000008</v>
      </c>
      <c r="J6622" s="336"/>
      <c r="K6622" s="336"/>
      <c r="L6622" s="337">
        <f t="shared" si="310"/>
        <v>20.655090503986251</v>
      </c>
      <c r="M6622" s="337">
        <f t="shared" si="311"/>
        <v>0.4</v>
      </c>
    </row>
    <row r="6623" spans="1:13">
      <c r="A6623" s="334" t="s">
        <v>1685</v>
      </c>
      <c r="B6623" s="334" t="s">
        <v>173</v>
      </c>
      <c r="C6623" s="334" t="s">
        <v>52</v>
      </c>
      <c r="D6623" s="334" t="s">
        <v>1537</v>
      </c>
      <c r="E6623" s="334" t="s">
        <v>1041</v>
      </c>
      <c r="F6623" s="334" t="str">
        <f t="shared" si="312"/>
        <v>Dhaka FR Non-PNP</v>
      </c>
      <c r="G6623" s="338">
        <v>1237983</v>
      </c>
      <c r="H6623" s="336">
        <v>248972.04080948181</v>
      </c>
      <c r="I6623" s="336">
        <v>4951.9319999999998</v>
      </c>
      <c r="J6623" s="336"/>
      <c r="K6623" s="336"/>
      <c r="L6623" s="337">
        <f t="shared" si="310"/>
        <v>20.111103368098092</v>
      </c>
      <c r="M6623" s="337">
        <f t="shared" si="311"/>
        <v>0.4</v>
      </c>
    </row>
    <row r="6624" spans="1:13">
      <c r="A6624" s="334" t="s">
        <v>1686</v>
      </c>
      <c r="B6624" s="334" t="s">
        <v>170</v>
      </c>
      <c r="C6624" s="334" t="s">
        <v>195</v>
      </c>
      <c r="D6624" s="334" t="s">
        <v>1537</v>
      </c>
      <c r="E6624" s="334" t="s">
        <v>1041</v>
      </c>
      <c r="F6624" s="334" t="str">
        <f t="shared" si="312"/>
        <v>Chattogram FR Non-PNP</v>
      </c>
      <c r="G6624" s="338">
        <v>576904</v>
      </c>
      <c r="H6624" s="336">
        <v>111810.07500978876</v>
      </c>
      <c r="I6624" s="336">
        <v>2307.616</v>
      </c>
      <c r="J6624" s="336"/>
      <c r="K6624" s="336"/>
      <c r="L6624" s="337">
        <f t="shared" si="310"/>
        <v>19.38105386854464</v>
      </c>
      <c r="M6624" s="337">
        <f t="shared" si="311"/>
        <v>0.4</v>
      </c>
    </row>
    <row r="6625" spans="1:13">
      <c r="A6625" s="334" t="s">
        <v>1687</v>
      </c>
      <c r="B6625" s="334" t="s">
        <v>103</v>
      </c>
      <c r="C6625" s="334" t="s">
        <v>52</v>
      </c>
      <c r="D6625" s="334" t="s">
        <v>1537</v>
      </c>
      <c r="E6625" s="334" t="s">
        <v>1041</v>
      </c>
      <c r="F6625" s="334" t="str">
        <f t="shared" si="312"/>
        <v>Dhaka FR Non-PNP</v>
      </c>
      <c r="G6625" s="338">
        <v>1545946</v>
      </c>
      <c r="H6625" s="336">
        <v>280467.87101618992</v>
      </c>
      <c r="I6625" s="336">
        <v>6183.7840000000006</v>
      </c>
      <c r="J6625" s="336"/>
      <c r="K6625" s="336"/>
      <c r="L6625" s="337">
        <f t="shared" si="310"/>
        <v>18.142151861461521</v>
      </c>
      <c r="M6625" s="337">
        <f t="shared" si="311"/>
        <v>0.4</v>
      </c>
    </row>
    <row r="6626" spans="1:13">
      <c r="A6626" s="334" t="s">
        <v>1688</v>
      </c>
      <c r="B6626" s="334" t="s">
        <v>162</v>
      </c>
      <c r="C6626" s="334" t="s">
        <v>195</v>
      </c>
      <c r="D6626" s="334" t="s">
        <v>1537</v>
      </c>
      <c r="E6626" s="334" t="s">
        <v>1041</v>
      </c>
      <c r="F6626" s="334" t="str">
        <f t="shared" si="312"/>
        <v>Chattogram FR Non-PNP</v>
      </c>
      <c r="G6626" s="338">
        <v>2571031</v>
      </c>
      <c r="H6626" s="336">
        <v>515839.40344410978</v>
      </c>
      <c r="I6626" s="336">
        <v>10284.124</v>
      </c>
      <c r="J6626" s="336"/>
      <c r="K6626" s="336"/>
      <c r="L6626" s="337">
        <f t="shared" si="310"/>
        <v>20.063523288677178</v>
      </c>
      <c r="M6626" s="337">
        <f t="shared" si="311"/>
        <v>0.4</v>
      </c>
    </row>
    <row r="6627" spans="1:13">
      <c r="A6627" s="334" t="s">
        <v>1689</v>
      </c>
      <c r="B6627" s="334" t="s">
        <v>173</v>
      </c>
      <c r="C6627" s="334" t="s">
        <v>52</v>
      </c>
      <c r="D6627" s="334" t="s">
        <v>1537</v>
      </c>
      <c r="E6627" s="334" t="s">
        <v>1041</v>
      </c>
      <c r="F6627" s="334" t="str">
        <f t="shared" si="312"/>
        <v>Dhaka FR Non-PNP</v>
      </c>
      <c r="G6627" s="338">
        <v>1074312</v>
      </c>
      <c r="H6627" s="336">
        <v>197711.56122037559</v>
      </c>
      <c r="I6627" s="336">
        <v>4297.2480000000005</v>
      </c>
      <c r="J6627" s="336"/>
      <c r="K6627" s="336"/>
      <c r="L6627" s="337">
        <f t="shared" si="310"/>
        <v>18.40355140968132</v>
      </c>
      <c r="M6627" s="337">
        <f t="shared" si="311"/>
        <v>0.4</v>
      </c>
    </row>
    <row r="6628" spans="1:13">
      <c r="A6628" s="334" t="s">
        <v>1690</v>
      </c>
      <c r="B6628" s="334" t="s">
        <v>52</v>
      </c>
      <c r="C6628" s="334" t="s">
        <v>52</v>
      </c>
      <c r="D6628" s="334" t="s">
        <v>1492</v>
      </c>
      <c r="E6628" s="334" t="s">
        <v>1041</v>
      </c>
      <c r="F6628" s="334" t="str">
        <f t="shared" si="312"/>
        <v>Dhaka FR PNP</v>
      </c>
      <c r="G6628" s="338">
        <v>3677285</v>
      </c>
      <c r="H6628" s="336">
        <v>689586.25205610623</v>
      </c>
      <c r="I6628" s="336">
        <v>14709.14</v>
      </c>
      <c r="J6628" s="336"/>
      <c r="K6628" s="336"/>
      <c r="L6628" s="337">
        <f t="shared" si="310"/>
        <v>18.752591981750292</v>
      </c>
      <c r="M6628" s="337">
        <f t="shared" si="311"/>
        <v>0.4</v>
      </c>
    </row>
    <row r="6629" spans="1:13">
      <c r="A6629" s="334" t="s">
        <v>1691</v>
      </c>
      <c r="B6629" s="334" t="s">
        <v>79</v>
      </c>
      <c r="C6629" s="334" t="s">
        <v>52</v>
      </c>
      <c r="D6629" s="334" t="s">
        <v>1537</v>
      </c>
      <c r="E6629" s="334" t="s">
        <v>1041</v>
      </c>
      <c r="F6629" s="334" t="str">
        <f t="shared" si="312"/>
        <v>Dhaka FR Non-PNP</v>
      </c>
      <c r="G6629" s="338">
        <v>757113</v>
      </c>
      <c r="H6629" s="336">
        <v>119144.31231277705</v>
      </c>
      <c r="I6629" s="336">
        <v>3028.4520000000002</v>
      </c>
      <c r="J6629" s="336"/>
      <c r="K6629" s="336"/>
      <c r="L6629" s="337">
        <f t="shared" si="310"/>
        <v>15.736661807785238</v>
      </c>
      <c r="M6629" s="337">
        <f t="shared" si="311"/>
        <v>0.4</v>
      </c>
    </row>
    <row r="6630" spans="1:13">
      <c r="A6630" s="334" t="s">
        <v>1692</v>
      </c>
      <c r="B6630" s="334" t="s">
        <v>186</v>
      </c>
      <c r="C6630" s="334" t="s">
        <v>195</v>
      </c>
      <c r="D6630" s="334" t="s">
        <v>1537</v>
      </c>
      <c r="E6630" s="334" t="s">
        <v>1041</v>
      </c>
      <c r="F6630" s="334" t="str">
        <f t="shared" si="312"/>
        <v>Chattogram FR Non-PNP</v>
      </c>
      <c r="G6630" s="338">
        <v>1059195</v>
      </c>
      <c r="H6630" s="336">
        <v>203286.70696899015</v>
      </c>
      <c r="I6630" s="336">
        <v>4236.78</v>
      </c>
      <c r="J6630" s="336"/>
      <c r="K6630" s="336"/>
      <c r="L6630" s="337">
        <f t="shared" si="310"/>
        <v>19.19256671047259</v>
      </c>
      <c r="M6630" s="337">
        <f t="shared" si="311"/>
        <v>0.4</v>
      </c>
    </row>
    <row r="6631" spans="1:13">
      <c r="A6631" s="334" t="s">
        <v>1693</v>
      </c>
      <c r="B6631" s="334" t="s">
        <v>362</v>
      </c>
      <c r="C6631" s="334" t="s">
        <v>52</v>
      </c>
      <c r="D6631" s="334" t="s">
        <v>1537</v>
      </c>
      <c r="E6631" s="334" t="s">
        <v>1041</v>
      </c>
      <c r="F6631" s="334" t="str">
        <f t="shared" si="312"/>
        <v>Dhaka FR Non-PNP</v>
      </c>
      <c r="G6631" s="338">
        <v>555283</v>
      </c>
      <c r="H6631" s="336">
        <v>100970.77454287552</v>
      </c>
      <c r="I6631" s="336">
        <v>2221.1320000000001</v>
      </c>
      <c r="J6631" s="336"/>
      <c r="K6631" s="336"/>
      <c r="L6631" s="337">
        <f t="shared" si="310"/>
        <v>18.183660321471308</v>
      </c>
      <c r="M6631" s="337">
        <f t="shared" si="311"/>
        <v>0.4</v>
      </c>
    </row>
    <row r="6632" spans="1:13">
      <c r="A6632" s="334" t="s">
        <v>1711</v>
      </c>
      <c r="B6632" s="334" t="s">
        <v>52</v>
      </c>
      <c r="C6632" s="334" t="s">
        <v>52</v>
      </c>
      <c r="D6632" s="334" t="s">
        <v>1537</v>
      </c>
      <c r="E6632" s="334" t="s">
        <v>1041</v>
      </c>
      <c r="F6632" s="334" t="str">
        <f t="shared" si="312"/>
        <v>Dhaka FR Non-PNP</v>
      </c>
      <c r="G6632" s="338">
        <v>2635</v>
      </c>
      <c r="H6632" s="336">
        <v>570.09240215238185</v>
      </c>
      <c r="I6632" s="336">
        <v>10.540000000000001</v>
      </c>
      <c r="J6632" s="336"/>
      <c r="K6632" s="336"/>
      <c r="L6632" s="337">
        <f t="shared" si="310"/>
        <v>21.635385280925306</v>
      </c>
      <c r="M6632" s="337">
        <f t="shared" si="311"/>
        <v>0.4</v>
      </c>
    </row>
    <row r="6633" spans="1:13">
      <c r="A6633" s="334" t="s">
        <v>1694</v>
      </c>
      <c r="B6633" s="334" t="s">
        <v>52</v>
      </c>
      <c r="C6633" s="334" t="s">
        <v>52</v>
      </c>
      <c r="D6633" s="334" t="s">
        <v>1537</v>
      </c>
      <c r="E6633" s="334" t="s">
        <v>1041</v>
      </c>
      <c r="F6633" s="334" t="str">
        <f t="shared" si="312"/>
        <v>Dhaka FR Non-PNP</v>
      </c>
      <c r="G6633" s="338">
        <v>1831162</v>
      </c>
      <c r="H6633" s="336">
        <v>340607.68260460778</v>
      </c>
      <c r="I6633" s="336">
        <v>7324.6480000000001</v>
      </c>
      <c r="J6633" s="336"/>
      <c r="K6633" s="336"/>
      <c r="L6633" s="337">
        <f t="shared" si="310"/>
        <v>18.60063078005156</v>
      </c>
      <c r="M6633" s="337">
        <f t="shared" si="311"/>
        <v>0.4</v>
      </c>
    </row>
    <row r="6634" spans="1:13">
      <c r="A6634" s="334" t="s">
        <v>1695</v>
      </c>
      <c r="B6634" s="334" t="s">
        <v>52</v>
      </c>
      <c r="C6634" s="334" t="s">
        <v>52</v>
      </c>
      <c r="D6634" s="334" t="s">
        <v>1537</v>
      </c>
      <c r="E6634" s="334" t="s">
        <v>1041</v>
      </c>
      <c r="F6634" s="334" t="str">
        <f t="shared" si="312"/>
        <v>Dhaka FR Non-PNP</v>
      </c>
      <c r="G6634" s="338">
        <v>1199438</v>
      </c>
      <c r="H6634" s="336">
        <v>235534.96942348703</v>
      </c>
      <c r="I6634" s="336">
        <v>4797.7520000000004</v>
      </c>
      <c r="J6634" s="336"/>
      <c r="K6634" s="336"/>
      <c r="L6634" s="337">
        <f t="shared" si="310"/>
        <v>19.637110832196996</v>
      </c>
      <c r="M6634" s="337">
        <f t="shared" si="311"/>
        <v>0.4</v>
      </c>
    </row>
    <row r="6635" spans="1:13">
      <c r="A6635" s="334" t="s">
        <v>1696</v>
      </c>
      <c r="B6635" s="334" t="s">
        <v>52</v>
      </c>
      <c r="C6635" s="334" t="s">
        <v>52</v>
      </c>
      <c r="D6635" s="334" t="s">
        <v>1537</v>
      </c>
      <c r="E6635" s="334" t="s">
        <v>1041</v>
      </c>
      <c r="F6635" s="334" t="str">
        <f t="shared" si="312"/>
        <v>Dhaka FR Non-PNP</v>
      </c>
      <c r="G6635" s="338">
        <v>1363009</v>
      </c>
      <c r="H6635" s="336">
        <v>258093.24309711467</v>
      </c>
      <c r="I6635" s="336">
        <v>5452.0360000000001</v>
      </c>
      <c r="J6635" s="336"/>
      <c r="K6635" s="336"/>
      <c r="L6635" s="337">
        <f t="shared" si="310"/>
        <v>18.935549442235132</v>
      </c>
      <c r="M6635" s="337">
        <f t="shared" si="311"/>
        <v>0.4</v>
      </c>
    </row>
    <row r="6636" spans="1:13">
      <c r="A6636" s="334" t="s">
        <v>1697</v>
      </c>
      <c r="B6636" s="334" t="s">
        <v>159</v>
      </c>
      <c r="C6636" s="334" t="s">
        <v>159</v>
      </c>
      <c r="D6636" s="334" t="s">
        <v>1537</v>
      </c>
      <c r="E6636" s="334" t="s">
        <v>1041</v>
      </c>
      <c r="F6636" s="334" t="str">
        <f t="shared" si="312"/>
        <v>Khulna FR Non-PNP</v>
      </c>
      <c r="G6636" s="338">
        <v>1090762</v>
      </c>
      <c r="H6636" s="336">
        <v>206506.51871332288</v>
      </c>
      <c r="I6636" s="336">
        <v>4363.0479999999998</v>
      </c>
      <c r="J6636" s="336"/>
      <c r="K6636" s="336"/>
      <c r="L6636" s="337">
        <f t="shared" si="310"/>
        <v>18.932316922786352</v>
      </c>
      <c r="M6636" s="337">
        <f t="shared" si="311"/>
        <v>0.4</v>
      </c>
    </row>
    <row r="6637" spans="1:13">
      <c r="A6637" s="334" t="s">
        <v>1698</v>
      </c>
      <c r="B6637" s="334" t="s">
        <v>389</v>
      </c>
      <c r="C6637" s="334" t="s">
        <v>389</v>
      </c>
      <c r="D6637" s="334" t="s">
        <v>1537</v>
      </c>
      <c r="E6637" s="334" t="s">
        <v>1041</v>
      </c>
      <c r="F6637" s="334" t="str">
        <f t="shared" si="312"/>
        <v>Rangpur FR Non-PNP</v>
      </c>
      <c r="G6637" s="338">
        <v>668572</v>
      </c>
      <c r="H6637" s="336">
        <v>132595.1232006861</v>
      </c>
      <c r="I6637" s="336">
        <v>2674.288</v>
      </c>
      <c r="J6637" s="336"/>
      <c r="K6637" s="336"/>
      <c r="L6637" s="337">
        <f t="shared" si="310"/>
        <v>19.832586946609503</v>
      </c>
      <c r="M6637" s="337">
        <f t="shared" si="311"/>
        <v>0.4</v>
      </c>
    </row>
    <row r="6638" spans="1:13">
      <c r="A6638" s="334" t="s">
        <v>1699</v>
      </c>
      <c r="B6638" s="334" t="s">
        <v>170</v>
      </c>
      <c r="C6638" s="334" t="s">
        <v>195</v>
      </c>
      <c r="D6638" s="334" t="s">
        <v>1537</v>
      </c>
      <c r="E6638" s="334" t="s">
        <v>1041</v>
      </c>
      <c r="F6638" s="334" t="str">
        <f t="shared" si="312"/>
        <v>Chattogram FR Non-PNP</v>
      </c>
      <c r="G6638" s="338">
        <v>857166</v>
      </c>
      <c r="H6638" s="336">
        <v>177149.93010997536</v>
      </c>
      <c r="I6638" s="336">
        <v>3428.6640000000002</v>
      </c>
      <c r="J6638" s="336"/>
      <c r="K6638" s="336"/>
      <c r="L6638" s="337">
        <f t="shared" si="310"/>
        <v>20.66693383895014</v>
      </c>
      <c r="M6638" s="337">
        <f t="shared" si="311"/>
        <v>0.4</v>
      </c>
    </row>
    <row r="6639" spans="1:13">
      <c r="A6639" s="334" t="s">
        <v>1712</v>
      </c>
      <c r="B6639" s="334" t="s">
        <v>52</v>
      </c>
      <c r="C6639" s="334" t="s">
        <v>52</v>
      </c>
      <c r="D6639" s="334" t="s">
        <v>1492</v>
      </c>
      <c r="E6639" s="334" t="s">
        <v>1041</v>
      </c>
      <c r="F6639" s="334" t="str">
        <f t="shared" si="312"/>
        <v>Dhaka FR PNP</v>
      </c>
      <c r="G6639" s="338">
        <v>50426</v>
      </c>
      <c r="H6639" s="336">
        <v>10079.234003549356</v>
      </c>
      <c r="I6639" s="336">
        <v>201.70400000000001</v>
      </c>
      <c r="J6639" s="336"/>
      <c r="K6639" s="336"/>
      <c r="L6639" s="337">
        <f t="shared" si="310"/>
        <v>19.988168808847334</v>
      </c>
      <c r="M6639" s="337">
        <f t="shared" si="311"/>
        <v>0.4</v>
      </c>
    </row>
    <row r="6640" spans="1:13">
      <c r="A6640" s="334" t="s">
        <v>1700</v>
      </c>
      <c r="B6640" s="334" t="s">
        <v>52</v>
      </c>
      <c r="C6640" s="334" t="s">
        <v>52</v>
      </c>
      <c r="D6640" s="334" t="s">
        <v>1537</v>
      </c>
      <c r="E6640" s="334" t="s">
        <v>1041</v>
      </c>
      <c r="F6640" s="334" t="str">
        <f t="shared" si="312"/>
        <v>Dhaka FR Non-PNP</v>
      </c>
      <c r="G6640" s="338">
        <v>1870245</v>
      </c>
      <c r="H6640" s="336">
        <v>348535.15570841485</v>
      </c>
      <c r="I6640" s="336">
        <v>7480.9800000000005</v>
      </c>
      <c r="J6640" s="336"/>
      <c r="K6640" s="336"/>
      <c r="L6640" s="337">
        <f t="shared" si="310"/>
        <v>18.635802031734606</v>
      </c>
      <c r="M6640" s="337">
        <f t="shared" si="311"/>
        <v>0.4</v>
      </c>
    </row>
    <row r="6641" spans="1:13">
      <c r="A6641" s="334" t="s">
        <v>1701</v>
      </c>
      <c r="B6641" s="334" t="s">
        <v>52</v>
      </c>
      <c r="C6641" s="334" t="s">
        <v>52</v>
      </c>
      <c r="D6641" s="334" t="s">
        <v>1537</v>
      </c>
      <c r="E6641" s="334" t="s">
        <v>1041</v>
      </c>
      <c r="F6641" s="334" t="str">
        <f t="shared" si="312"/>
        <v>Dhaka FR Non-PNP</v>
      </c>
      <c r="G6641" s="338">
        <v>773433</v>
      </c>
      <c r="H6641" s="336">
        <v>145495.6145560217</v>
      </c>
      <c r="I6641" s="336">
        <v>3093.732</v>
      </c>
      <c r="J6641" s="336"/>
      <c r="K6641" s="336"/>
      <c r="L6641" s="337">
        <f t="shared" si="310"/>
        <v>18.811663654902453</v>
      </c>
      <c r="M6641" s="337">
        <f t="shared" si="311"/>
        <v>0.4</v>
      </c>
    </row>
    <row r="6642" spans="1:13">
      <c r="A6642" s="334" t="s">
        <v>1702</v>
      </c>
      <c r="B6642" s="334" t="s">
        <v>1139</v>
      </c>
      <c r="C6642" s="334" t="s">
        <v>189</v>
      </c>
      <c r="D6642" s="334" t="s">
        <v>1537</v>
      </c>
      <c r="E6642" s="334" t="s">
        <v>1041</v>
      </c>
      <c r="F6642" s="334" t="str">
        <f t="shared" si="312"/>
        <v>Barishal FR Non-PNP</v>
      </c>
      <c r="G6642" s="338">
        <v>601627</v>
      </c>
      <c r="H6642" s="336">
        <v>128188.09176214259</v>
      </c>
      <c r="I6642" s="336">
        <v>2406.5080000000003</v>
      </c>
      <c r="J6642" s="336"/>
      <c r="K6642" s="336"/>
      <c r="L6642" s="337">
        <f t="shared" si="310"/>
        <v>21.306904737011902</v>
      </c>
      <c r="M6642" s="337">
        <f t="shared" si="311"/>
        <v>0.4</v>
      </c>
    </row>
    <row r="6643" spans="1:13">
      <c r="A6643" s="334" t="s">
        <v>1703</v>
      </c>
      <c r="B6643" s="334" t="s">
        <v>189</v>
      </c>
      <c r="C6643" s="334" t="s">
        <v>189</v>
      </c>
      <c r="D6643" s="334" t="s">
        <v>1537</v>
      </c>
      <c r="E6643" s="334" t="s">
        <v>1041</v>
      </c>
      <c r="F6643" s="334" t="str">
        <f t="shared" si="312"/>
        <v>Barishal FR Non-PNP</v>
      </c>
      <c r="G6643" s="338">
        <v>808157</v>
      </c>
      <c r="H6643" s="336">
        <v>144582.58595620407</v>
      </c>
      <c r="I6643" s="336">
        <v>3232.6280000000002</v>
      </c>
      <c r="J6643" s="336"/>
      <c r="K6643" s="336"/>
      <c r="L6643" s="337">
        <f t="shared" si="310"/>
        <v>17.890408170219903</v>
      </c>
      <c r="M6643" s="337">
        <f t="shared" si="311"/>
        <v>0.4</v>
      </c>
    </row>
    <row r="6644" spans="1:13">
      <c r="A6644" s="334" t="s">
        <v>1713</v>
      </c>
      <c r="B6644" s="334" t="s">
        <v>107</v>
      </c>
      <c r="C6644" s="334" t="s">
        <v>107</v>
      </c>
      <c r="D6644" s="334" t="s">
        <v>1537</v>
      </c>
      <c r="E6644" s="334" t="s">
        <v>1041</v>
      </c>
      <c r="F6644" s="334" t="str">
        <f t="shared" si="312"/>
        <v>Rajshahi FR Non-PNP</v>
      </c>
      <c r="G6644" s="338">
        <v>269647</v>
      </c>
      <c r="H6644" s="336">
        <v>53965.199213456151</v>
      </c>
      <c r="I6644" s="336">
        <v>1078.588</v>
      </c>
      <c r="J6644" s="336"/>
      <c r="K6644" s="336"/>
      <c r="L6644" s="337">
        <f t="shared" si="310"/>
        <v>20.01327632551304</v>
      </c>
      <c r="M6644" s="337">
        <f t="shared" si="311"/>
        <v>0.4</v>
      </c>
    </row>
    <row r="6645" spans="1:13">
      <c r="A6645" s="334" t="s">
        <v>1714</v>
      </c>
      <c r="B6645" s="334" t="s">
        <v>52</v>
      </c>
      <c r="C6645" s="334" t="s">
        <v>52</v>
      </c>
      <c r="D6645" s="334" t="s">
        <v>1537</v>
      </c>
      <c r="E6645" s="334" t="s">
        <v>1041</v>
      </c>
      <c r="F6645" s="334" t="str">
        <f t="shared" si="312"/>
        <v>Dhaka FR Non-PNP</v>
      </c>
      <c r="G6645" s="338">
        <v>370470</v>
      </c>
      <c r="H6645" s="336">
        <v>72229.264714897145</v>
      </c>
      <c r="I6645" s="336">
        <v>1481.88</v>
      </c>
      <c r="J6645" s="336"/>
      <c r="K6645" s="336"/>
      <c r="L6645" s="337">
        <f t="shared" si="310"/>
        <v>19.496656872323573</v>
      </c>
      <c r="M6645" s="337">
        <f t="shared" si="311"/>
        <v>0.4</v>
      </c>
    </row>
    <row r="6646" spans="1:13">
      <c r="A6646" s="334" t="s">
        <v>1715</v>
      </c>
      <c r="B6646" s="334" t="s">
        <v>52</v>
      </c>
      <c r="C6646" s="334" t="s">
        <v>52</v>
      </c>
      <c r="D6646" s="334" t="s">
        <v>1537</v>
      </c>
      <c r="E6646" s="334" t="s">
        <v>1041</v>
      </c>
      <c r="F6646" s="334" t="str">
        <f t="shared" si="312"/>
        <v>Dhaka FR Non-PNP</v>
      </c>
      <c r="G6646" s="338">
        <v>258121</v>
      </c>
      <c r="H6646" s="336">
        <v>48132.148971943308</v>
      </c>
      <c r="I6646" s="336">
        <v>1032.4839999999999</v>
      </c>
      <c r="J6646" s="336"/>
      <c r="K6646" s="336"/>
      <c r="L6646" s="337">
        <f t="shared" si="310"/>
        <v>18.647126336851052</v>
      </c>
      <c r="M6646" s="337">
        <f t="shared" si="311"/>
        <v>0.4</v>
      </c>
    </row>
    <row r="6647" spans="1:13">
      <c r="A6647" s="334" t="s">
        <v>1716</v>
      </c>
      <c r="B6647" s="334" t="s">
        <v>206</v>
      </c>
      <c r="C6647" s="334" t="s">
        <v>52</v>
      </c>
      <c r="D6647" s="334" t="s">
        <v>1537</v>
      </c>
      <c r="E6647" s="334" t="s">
        <v>1041</v>
      </c>
      <c r="F6647" s="334" t="str">
        <f t="shared" si="312"/>
        <v>Dhaka FR Non-PNP</v>
      </c>
      <c r="G6647" s="338">
        <v>262082</v>
      </c>
      <c r="H6647" s="336">
        <v>36004.692653367922</v>
      </c>
      <c r="I6647" s="336">
        <v>1048.328</v>
      </c>
      <c r="J6647" s="336"/>
      <c r="K6647" s="336"/>
      <c r="L6647" s="337">
        <f t="shared" si="310"/>
        <v>13.73794944077347</v>
      </c>
      <c r="M6647" s="337">
        <f t="shared" si="311"/>
        <v>0.4</v>
      </c>
    </row>
    <row r="6648" spans="1:13">
      <c r="A6648" s="334" t="s">
        <v>1717</v>
      </c>
      <c r="B6648" s="334" t="s">
        <v>131</v>
      </c>
      <c r="C6648" s="334" t="s">
        <v>131</v>
      </c>
      <c r="D6648" s="334" t="s">
        <v>1537</v>
      </c>
      <c r="E6648" s="334" t="s">
        <v>1041</v>
      </c>
      <c r="F6648" s="334" t="str">
        <f t="shared" si="312"/>
        <v>Sylhet FR Non-PNP</v>
      </c>
      <c r="G6648" s="338">
        <v>10163</v>
      </c>
      <c r="H6648" s="336">
        <v>2246.3555793455098</v>
      </c>
      <c r="I6648" s="336">
        <v>40.652000000000001</v>
      </c>
      <c r="J6648" s="336"/>
      <c r="K6648" s="336"/>
      <c r="L6648" s="337">
        <f t="shared" si="310"/>
        <v>22.103272452479679</v>
      </c>
      <c r="M6648" s="337">
        <f t="shared" si="311"/>
        <v>0.4</v>
      </c>
    </row>
    <row r="6649" spans="1:13">
      <c r="A6649" s="334" t="s">
        <v>1718</v>
      </c>
      <c r="B6649" s="334" t="s">
        <v>79</v>
      </c>
      <c r="C6649" s="334" t="s">
        <v>52</v>
      </c>
      <c r="D6649" s="334" t="s">
        <v>1537</v>
      </c>
      <c r="E6649" s="334" t="s">
        <v>1041</v>
      </c>
      <c r="F6649" s="334" t="str">
        <f t="shared" si="312"/>
        <v>Dhaka FR Non-PNP</v>
      </c>
      <c r="G6649" s="338">
        <v>45814</v>
      </c>
      <c r="H6649" s="336">
        <v>7369.0757356292288</v>
      </c>
      <c r="I6649" s="336">
        <v>183.256</v>
      </c>
      <c r="J6649" s="336"/>
      <c r="K6649" s="336"/>
      <c r="L6649" s="337">
        <f t="shared" si="310"/>
        <v>16.084768270898042</v>
      </c>
      <c r="M6649" s="337">
        <f t="shared" si="311"/>
        <v>0.4</v>
      </c>
    </row>
    <row r="6650" spans="1:13">
      <c r="A6650" s="334" t="s">
        <v>1719</v>
      </c>
      <c r="B6650" s="334" t="s">
        <v>173</v>
      </c>
      <c r="C6650" s="334" t="s">
        <v>52</v>
      </c>
      <c r="D6650" s="334" t="s">
        <v>1537</v>
      </c>
      <c r="E6650" s="334" t="s">
        <v>1041</v>
      </c>
      <c r="F6650" s="334" t="str">
        <f t="shared" si="312"/>
        <v>Dhaka FR Non-PNP</v>
      </c>
      <c r="G6650" s="338">
        <v>28881</v>
      </c>
      <c r="H6650" s="336">
        <v>6043.8744684490175</v>
      </c>
      <c r="I6650" s="336">
        <v>115.524</v>
      </c>
      <c r="J6650" s="336"/>
      <c r="K6650" s="336"/>
      <c r="L6650" s="337">
        <f t="shared" si="310"/>
        <v>20.926818560468881</v>
      </c>
      <c r="M6650" s="337">
        <f t="shared" si="311"/>
        <v>0.4</v>
      </c>
    </row>
    <row r="6651" spans="1:13">
      <c r="A6651" s="334" t="s">
        <v>1721</v>
      </c>
      <c r="B6651" s="334" t="s">
        <v>195</v>
      </c>
      <c r="C6651" s="334" t="s">
        <v>195</v>
      </c>
      <c r="D6651" s="334" t="s">
        <v>1537</v>
      </c>
      <c r="E6651" s="334" t="s">
        <v>1041</v>
      </c>
      <c r="F6651" s="334" t="str">
        <f t="shared" si="312"/>
        <v>Chattogram FR Non-PNP</v>
      </c>
      <c r="G6651" s="338">
        <v>3911</v>
      </c>
      <c r="H6651" s="336">
        <v>750.43966579885523</v>
      </c>
      <c r="I6651" s="336">
        <v>15.644</v>
      </c>
      <c r="J6651" s="336"/>
      <c r="K6651" s="336"/>
      <c r="L6651" s="337">
        <f t="shared" si="310"/>
        <v>19.187922930167613</v>
      </c>
      <c r="M6651" s="337">
        <f t="shared" si="311"/>
        <v>0.4</v>
      </c>
    </row>
    <row r="6652" spans="1:13">
      <c r="A6652" s="334" t="s">
        <v>1722</v>
      </c>
      <c r="B6652" s="334" t="s">
        <v>362</v>
      </c>
      <c r="C6652" s="334" t="s">
        <v>52</v>
      </c>
      <c r="D6652" s="334" t="s">
        <v>1537</v>
      </c>
      <c r="E6652" s="334" t="s">
        <v>1041</v>
      </c>
      <c r="F6652" s="334" t="str">
        <f t="shared" si="312"/>
        <v>Dhaka FR Non-PNP</v>
      </c>
      <c r="G6652" s="338">
        <v>2449</v>
      </c>
      <c r="H6652" s="336">
        <v>127.13557397802906</v>
      </c>
      <c r="I6652" s="336">
        <v>9.7959999999999994</v>
      </c>
      <c r="J6652" s="336"/>
      <c r="K6652" s="336"/>
      <c r="L6652" s="337">
        <f t="shared" si="310"/>
        <v>5.1913260097194387</v>
      </c>
      <c r="M6652" s="337">
        <f t="shared" si="311"/>
        <v>0.4</v>
      </c>
    </row>
    <row r="6653" spans="1:13">
      <c r="A6653" s="334" t="s">
        <v>1723</v>
      </c>
      <c r="B6653" s="334" t="s">
        <v>522</v>
      </c>
      <c r="C6653" s="334" t="s">
        <v>52</v>
      </c>
      <c r="D6653" s="334" t="s">
        <v>1537</v>
      </c>
      <c r="E6653" s="334" t="s">
        <v>1041</v>
      </c>
      <c r="F6653" s="334" t="str">
        <f t="shared" si="312"/>
        <v>Dhaka FR Non-PNP</v>
      </c>
      <c r="G6653" s="338">
        <v>4054</v>
      </c>
      <c r="H6653" s="336">
        <v>555.57933610286045</v>
      </c>
      <c r="I6653" s="336">
        <v>16.216000000000001</v>
      </c>
      <c r="J6653" s="336"/>
      <c r="K6653" s="336"/>
      <c r="L6653" s="337">
        <f t="shared" si="310"/>
        <v>13.704473016844116</v>
      </c>
      <c r="M6653" s="337">
        <f t="shared" si="311"/>
        <v>0.4</v>
      </c>
    </row>
    <row r="6654" spans="1:13">
      <c r="A6654" s="334" t="s">
        <v>1724</v>
      </c>
      <c r="B6654" s="334" t="s">
        <v>136</v>
      </c>
      <c r="C6654" s="334" t="s">
        <v>131</v>
      </c>
      <c r="D6654" s="334" t="s">
        <v>1537</v>
      </c>
      <c r="E6654" s="334" t="s">
        <v>1041</v>
      </c>
      <c r="F6654" s="334" t="str">
        <f t="shared" si="312"/>
        <v>Sylhet FR Non-PNP</v>
      </c>
      <c r="G6654" s="338">
        <v>10816</v>
      </c>
      <c r="H6654" s="336">
        <v>2225.9456767023294</v>
      </c>
      <c r="I6654" s="336">
        <v>43.264000000000003</v>
      </c>
      <c r="J6654" s="336"/>
      <c r="K6654" s="336"/>
      <c r="L6654" s="337">
        <f t="shared" si="310"/>
        <v>20.580119052351417</v>
      </c>
      <c r="M6654" s="337">
        <f t="shared" si="311"/>
        <v>0.4</v>
      </c>
    </row>
    <row r="6655" spans="1:13">
      <c r="A6655" s="334" t="s">
        <v>1725</v>
      </c>
      <c r="B6655" s="334" t="s">
        <v>52</v>
      </c>
      <c r="C6655" s="334" t="s">
        <v>52</v>
      </c>
      <c r="D6655" s="334" t="s">
        <v>1537</v>
      </c>
      <c r="E6655" s="334" t="s">
        <v>1041</v>
      </c>
      <c r="F6655" s="334" t="str">
        <f t="shared" si="312"/>
        <v>Dhaka FR Non-PNP</v>
      </c>
      <c r="G6655" s="338">
        <v>21565</v>
      </c>
      <c r="H6655" s="336">
        <v>4252.964802915154</v>
      </c>
      <c r="I6655" s="336">
        <v>86.26</v>
      </c>
      <c r="J6655" s="336"/>
      <c r="K6655" s="336"/>
      <c r="L6655" s="337">
        <f t="shared" si="310"/>
        <v>19.72160817489058</v>
      </c>
      <c r="M6655" s="337">
        <f t="shared" si="311"/>
        <v>0.4</v>
      </c>
    </row>
    <row r="6656" spans="1:13">
      <c r="A6656" s="334" t="s">
        <v>1726</v>
      </c>
      <c r="B6656" s="334" t="s">
        <v>107</v>
      </c>
      <c r="C6656" s="334" t="s">
        <v>107</v>
      </c>
      <c r="D6656" s="334" t="s">
        <v>1537</v>
      </c>
      <c r="E6656" s="334" t="s">
        <v>1041</v>
      </c>
      <c r="F6656" s="334" t="str">
        <f t="shared" si="312"/>
        <v>Rajshahi FR Non-PNP</v>
      </c>
      <c r="G6656" s="338">
        <v>7429</v>
      </c>
      <c r="H6656" s="336">
        <v>380.17492452375586</v>
      </c>
      <c r="I6656" s="336">
        <v>29.716000000000001</v>
      </c>
      <c r="J6656" s="336"/>
      <c r="K6656" s="336"/>
      <c r="L6656" s="337">
        <f t="shared" si="310"/>
        <v>5.1174441314275922</v>
      </c>
      <c r="M6656" s="337">
        <f t="shared" si="311"/>
        <v>0.4</v>
      </c>
    </row>
    <row r="6657" spans="1:13">
      <c r="A6657" s="334" t="s">
        <v>1727</v>
      </c>
      <c r="B6657" s="334" t="s">
        <v>107</v>
      </c>
      <c r="C6657" s="334" t="s">
        <v>107</v>
      </c>
      <c r="D6657" s="334" t="s">
        <v>1537</v>
      </c>
      <c r="E6657" s="334" t="s">
        <v>1041</v>
      </c>
      <c r="F6657" s="334" t="str">
        <f t="shared" si="312"/>
        <v>Rajshahi FR Non-PNP</v>
      </c>
      <c r="G6657" s="338">
        <v>125</v>
      </c>
      <c r="H6657" s="336">
        <v>19.273967107902124</v>
      </c>
      <c r="I6657" s="336">
        <v>0.5</v>
      </c>
      <c r="J6657" s="336"/>
      <c r="K6657" s="336"/>
      <c r="L6657" s="337">
        <f t="shared" si="310"/>
        <v>15.419173686321699</v>
      </c>
      <c r="M6657" s="337">
        <f t="shared" si="311"/>
        <v>0.4</v>
      </c>
    </row>
    <row r="6658" spans="1:13">
      <c r="A6658" s="334" t="s">
        <v>1728</v>
      </c>
      <c r="B6658" s="334" t="s">
        <v>362</v>
      </c>
      <c r="C6658" s="334" t="s">
        <v>52</v>
      </c>
      <c r="D6658" s="334" t="s">
        <v>1537</v>
      </c>
      <c r="E6658" s="334" t="s">
        <v>1041</v>
      </c>
      <c r="F6658" s="334" t="str">
        <f t="shared" si="312"/>
        <v>Dhaka FR Non-PNP</v>
      </c>
      <c r="G6658" s="338">
        <v>2009</v>
      </c>
      <c r="H6658" s="336">
        <v>238.98591009345148</v>
      </c>
      <c r="I6658" s="336">
        <v>8.0359999999999996</v>
      </c>
      <c r="J6658" s="336"/>
      <c r="K6658" s="336"/>
      <c r="L6658" s="337">
        <f t="shared" si="310"/>
        <v>11.895764564133971</v>
      </c>
      <c r="M6658" s="337">
        <f t="shared" si="311"/>
        <v>0.4</v>
      </c>
    </row>
    <row r="6659" spans="1:13">
      <c r="A6659" s="334" t="s">
        <v>1729</v>
      </c>
      <c r="B6659" s="334" t="s">
        <v>52</v>
      </c>
      <c r="C6659" s="334" t="s">
        <v>52</v>
      </c>
      <c r="D6659" s="334" t="s">
        <v>1537</v>
      </c>
      <c r="E6659" s="334" t="s">
        <v>1041</v>
      </c>
      <c r="F6659" s="334" t="str">
        <f t="shared" si="312"/>
        <v>Dhaka FR Non-PNP</v>
      </c>
      <c r="G6659" s="338">
        <v>617</v>
      </c>
      <c r="H6659" s="336">
        <v>89.877873982553453</v>
      </c>
      <c r="I6659" s="336">
        <v>2.468</v>
      </c>
      <c r="J6659" s="336"/>
      <c r="K6659" s="336"/>
      <c r="L6659" s="337">
        <f t="shared" ref="L6659:L6722" si="313">(H6659/G6659)*100</f>
        <v>14.566916366702342</v>
      </c>
      <c r="M6659" s="337">
        <f t="shared" ref="M6659:M6722" si="314">(I6659/G6659)*100</f>
        <v>0.4</v>
      </c>
    </row>
    <row r="6660" spans="1:13">
      <c r="A6660" s="334" t="s">
        <v>1730</v>
      </c>
      <c r="B6660" s="334" t="s">
        <v>186</v>
      </c>
      <c r="C6660" s="334" t="s">
        <v>195</v>
      </c>
      <c r="D6660" s="334" t="s">
        <v>1537</v>
      </c>
      <c r="E6660" s="334" t="s">
        <v>1041</v>
      </c>
      <c r="F6660" s="334" t="str">
        <f t="shared" ref="F6660:F6723" si="315">CONCATENATE(C6660," ",E6660," ",D6660)</f>
        <v>Chattogram FR Non-PNP</v>
      </c>
      <c r="G6660" s="338">
        <v>6217</v>
      </c>
      <c r="H6660" s="336">
        <v>1570.3787193176895</v>
      </c>
      <c r="I6660" s="336">
        <v>24.868000000000002</v>
      </c>
      <c r="J6660" s="336"/>
      <c r="K6660" s="336"/>
      <c r="L6660" s="337">
        <f t="shared" si="313"/>
        <v>25.259429295764669</v>
      </c>
      <c r="M6660" s="337">
        <f t="shared" si="314"/>
        <v>0.4</v>
      </c>
    </row>
    <row r="6661" spans="1:13">
      <c r="A6661" s="334" t="s">
        <v>1731</v>
      </c>
      <c r="B6661" s="334" t="s">
        <v>79</v>
      </c>
      <c r="C6661" s="334" t="s">
        <v>52</v>
      </c>
      <c r="D6661" s="334" t="s">
        <v>1537</v>
      </c>
      <c r="E6661" s="334" t="s">
        <v>1041</v>
      </c>
      <c r="F6661" s="334" t="str">
        <f t="shared" si="315"/>
        <v>Dhaka FR Non-PNP</v>
      </c>
      <c r="G6661" s="338">
        <v>465</v>
      </c>
      <c r="H6661" s="336">
        <v>83.248823162736727</v>
      </c>
      <c r="I6661" s="336">
        <v>1.86</v>
      </c>
      <c r="J6661" s="336"/>
      <c r="K6661" s="336"/>
      <c r="L6661" s="337">
        <f t="shared" si="313"/>
        <v>17.902972723169189</v>
      </c>
      <c r="M6661" s="337">
        <f t="shared" si="314"/>
        <v>0.4</v>
      </c>
    </row>
    <row r="6662" spans="1:13">
      <c r="A6662" s="334" t="s">
        <v>1732</v>
      </c>
      <c r="B6662" s="334" t="s">
        <v>79</v>
      </c>
      <c r="C6662" s="334" t="s">
        <v>52</v>
      </c>
      <c r="D6662" s="334" t="s">
        <v>1537</v>
      </c>
      <c r="E6662" s="334" t="s">
        <v>1041</v>
      </c>
      <c r="F6662" s="334" t="str">
        <f t="shared" si="315"/>
        <v>Dhaka FR Non-PNP</v>
      </c>
      <c r="G6662" s="338">
        <v>3205</v>
      </c>
      <c r="H6662" s="336">
        <v>540.32540353658112</v>
      </c>
      <c r="I6662" s="336">
        <v>12.82</v>
      </c>
      <c r="J6662" s="336"/>
      <c r="K6662" s="336"/>
      <c r="L6662" s="337">
        <f t="shared" si="313"/>
        <v>16.858826943419068</v>
      </c>
      <c r="M6662" s="337">
        <f t="shared" si="314"/>
        <v>0.4</v>
      </c>
    </row>
    <row r="6663" spans="1:13">
      <c r="A6663" s="334" t="s">
        <v>1735</v>
      </c>
      <c r="B6663" s="334" t="s">
        <v>389</v>
      </c>
      <c r="C6663" s="334" t="s">
        <v>389</v>
      </c>
      <c r="D6663" s="334" t="s">
        <v>1537</v>
      </c>
      <c r="E6663" s="334" t="s">
        <v>1041</v>
      </c>
      <c r="F6663" s="334" t="str">
        <f t="shared" si="315"/>
        <v>Rangpur FR Non-PNP</v>
      </c>
      <c r="G6663" s="338">
        <v>449</v>
      </c>
      <c r="H6663" s="336">
        <v>26.307577445954944</v>
      </c>
      <c r="I6663" s="336">
        <v>1.796</v>
      </c>
      <c r="J6663" s="336"/>
      <c r="K6663" s="336"/>
      <c r="L6663" s="337">
        <f t="shared" si="313"/>
        <v>5.8591486516603437</v>
      </c>
      <c r="M6663" s="337">
        <f t="shared" si="314"/>
        <v>0.4</v>
      </c>
    </row>
    <row r="6664" spans="1:13">
      <c r="A6664" s="334" t="s">
        <v>1736</v>
      </c>
      <c r="B6664" s="334" t="s">
        <v>173</v>
      </c>
      <c r="C6664" s="334" t="s">
        <v>52</v>
      </c>
      <c r="D6664" s="334" t="s">
        <v>1537</v>
      </c>
      <c r="E6664" s="334" t="s">
        <v>1041</v>
      </c>
      <c r="F6664" s="334" t="str">
        <f t="shared" si="315"/>
        <v>Dhaka FR Non-PNP</v>
      </c>
      <c r="G6664" s="338">
        <v>12502</v>
      </c>
      <c r="H6664" s="336">
        <v>2037.4123713979009</v>
      </c>
      <c r="I6664" s="336">
        <v>50.008000000000003</v>
      </c>
      <c r="J6664" s="336"/>
      <c r="K6664" s="336"/>
      <c r="L6664" s="337">
        <f t="shared" si="313"/>
        <v>16.296691500543119</v>
      </c>
      <c r="M6664" s="337">
        <f t="shared" si="314"/>
        <v>0.4</v>
      </c>
    </row>
    <row r="6665" spans="1:13">
      <c r="A6665" s="334" t="s">
        <v>775</v>
      </c>
      <c r="B6665" s="334" t="s">
        <v>195</v>
      </c>
      <c r="C6665" s="334" t="s">
        <v>195</v>
      </c>
      <c r="D6665" s="334" t="s">
        <v>1492</v>
      </c>
      <c r="E6665" s="334" t="s">
        <v>1555</v>
      </c>
      <c r="F6665" s="334" t="str">
        <f t="shared" si="315"/>
        <v>Chattogram OWN PNP</v>
      </c>
      <c r="G6665" s="338">
        <v>12494778</v>
      </c>
      <c r="H6665" s="336">
        <v>2124774.9801451727</v>
      </c>
      <c r="I6665" s="336">
        <v>49495.457000000002</v>
      </c>
      <c r="J6665" s="336"/>
      <c r="K6665" s="336"/>
      <c r="L6665" s="337">
        <f t="shared" si="313"/>
        <v>17.005303976950792</v>
      </c>
      <c r="M6665" s="337">
        <f t="shared" si="314"/>
        <v>0.39612914291074236</v>
      </c>
    </row>
    <row r="6666" spans="1:13">
      <c r="A6666" s="334" t="s">
        <v>776</v>
      </c>
      <c r="B6666" s="334" t="s">
        <v>195</v>
      </c>
      <c r="C6666" s="334" t="s">
        <v>195</v>
      </c>
      <c r="D6666" s="334" t="s">
        <v>1492</v>
      </c>
      <c r="E6666" s="334" t="s">
        <v>1555</v>
      </c>
      <c r="F6666" s="334" t="str">
        <f t="shared" si="315"/>
        <v>Chattogram OWN PNP</v>
      </c>
      <c r="G6666" s="338">
        <v>17802201</v>
      </c>
      <c r="H6666" s="336">
        <v>3100308.2248989954</v>
      </c>
      <c r="I6666" s="336">
        <v>172956.86553131885</v>
      </c>
      <c r="J6666" s="336"/>
      <c r="K6666" s="336"/>
      <c r="L6666" s="337">
        <f t="shared" si="313"/>
        <v>17.41530850538647</v>
      </c>
      <c r="M6666" s="337">
        <f t="shared" si="314"/>
        <v>0.97154765037940449</v>
      </c>
    </row>
    <row r="6667" spans="1:13">
      <c r="A6667" s="334" t="s">
        <v>777</v>
      </c>
      <c r="B6667" s="334" t="s">
        <v>162</v>
      </c>
      <c r="C6667" s="334" t="s">
        <v>195</v>
      </c>
      <c r="D6667" s="334" t="s">
        <v>1492</v>
      </c>
      <c r="E6667" s="334" t="s">
        <v>1555</v>
      </c>
      <c r="F6667" s="334" t="str">
        <f t="shared" si="315"/>
        <v>Chattogram OWN PNP</v>
      </c>
      <c r="G6667" s="338">
        <v>13284738</v>
      </c>
      <c r="H6667" s="336">
        <v>2217496.9153312286</v>
      </c>
      <c r="I6667" s="336">
        <v>47224.397000000004</v>
      </c>
      <c r="J6667" s="336"/>
      <c r="K6667" s="336"/>
      <c r="L6667" s="337">
        <f t="shared" si="313"/>
        <v>16.692063594564143</v>
      </c>
      <c r="M6667" s="337">
        <f t="shared" si="314"/>
        <v>0.35547857247918629</v>
      </c>
    </row>
    <row r="6668" spans="1:13">
      <c r="A6668" s="334" t="s">
        <v>778</v>
      </c>
      <c r="B6668" s="334" t="s">
        <v>162</v>
      </c>
      <c r="C6668" s="334" t="s">
        <v>195</v>
      </c>
      <c r="D6668" s="334" t="s">
        <v>1492</v>
      </c>
      <c r="E6668" s="334" t="s">
        <v>1555</v>
      </c>
      <c r="F6668" s="334" t="str">
        <f t="shared" si="315"/>
        <v>Chattogram OWN PNP</v>
      </c>
      <c r="G6668" s="338">
        <v>26130272</v>
      </c>
      <c r="H6668" s="336">
        <v>5031427.637513075</v>
      </c>
      <c r="I6668" s="336">
        <v>33247.894067434318</v>
      </c>
      <c r="J6668" s="336"/>
      <c r="K6668" s="336"/>
      <c r="L6668" s="337">
        <f t="shared" si="313"/>
        <v>19.255167483572595</v>
      </c>
      <c r="M6668" s="337">
        <f t="shared" si="314"/>
        <v>0.12723898958049237</v>
      </c>
    </row>
    <row r="6669" spans="1:13">
      <c r="A6669" s="334" t="s">
        <v>779</v>
      </c>
      <c r="B6669" s="334" t="s">
        <v>195</v>
      </c>
      <c r="C6669" s="334" t="s">
        <v>195</v>
      </c>
      <c r="D6669" s="334" t="s">
        <v>1492</v>
      </c>
      <c r="E6669" s="334" t="s">
        <v>1555</v>
      </c>
      <c r="F6669" s="334" t="str">
        <f t="shared" si="315"/>
        <v>Chattogram OWN PNP</v>
      </c>
      <c r="G6669" s="338">
        <v>11211318</v>
      </c>
      <c r="H6669" s="336">
        <v>1895757.8113743744</v>
      </c>
      <c r="I6669" s="336">
        <v>46706.924000000006</v>
      </c>
      <c r="J6669" s="336"/>
      <c r="K6669" s="336"/>
      <c r="L6669" s="337">
        <f t="shared" si="313"/>
        <v>16.909321556790864</v>
      </c>
      <c r="M6669" s="337">
        <f t="shared" si="314"/>
        <v>0.41660511279762119</v>
      </c>
    </row>
    <row r="6670" spans="1:13">
      <c r="A6670" s="334" t="s">
        <v>780</v>
      </c>
      <c r="B6670" s="334" t="s">
        <v>162</v>
      </c>
      <c r="C6670" s="334" t="s">
        <v>195</v>
      </c>
      <c r="D6670" s="334" t="s">
        <v>1537</v>
      </c>
      <c r="E6670" s="334" t="s">
        <v>1555</v>
      </c>
      <c r="F6670" s="334" t="str">
        <f t="shared" si="315"/>
        <v>Chattogram OWN Non-PNP</v>
      </c>
      <c r="G6670" s="338">
        <v>3301477</v>
      </c>
      <c r="H6670" s="336">
        <v>592459.36666115175</v>
      </c>
      <c r="I6670" s="336">
        <v>7.2759576141834259E-12</v>
      </c>
      <c r="J6670" s="336"/>
      <c r="K6670" s="336"/>
      <c r="L6670" s="337">
        <f t="shared" si="313"/>
        <v>17.945282267941039</v>
      </c>
      <c r="M6670" s="337">
        <f t="shared" si="314"/>
        <v>2.2038492511634719E-16</v>
      </c>
    </row>
    <row r="6671" spans="1:13">
      <c r="A6671" s="334" t="s">
        <v>781</v>
      </c>
      <c r="B6671" s="334" t="s">
        <v>455</v>
      </c>
      <c r="C6671" s="334" t="s">
        <v>195</v>
      </c>
      <c r="D6671" s="334" t="s">
        <v>1492</v>
      </c>
      <c r="E6671" s="334" t="s">
        <v>1555</v>
      </c>
      <c r="F6671" s="334" t="str">
        <f t="shared" si="315"/>
        <v>Chattogram OWN PNP</v>
      </c>
      <c r="G6671" s="338">
        <v>11557079</v>
      </c>
      <c r="H6671" s="336">
        <v>2125465.942539257</v>
      </c>
      <c r="I6671" s="336">
        <v>44163.179500000006</v>
      </c>
      <c r="J6671" s="336"/>
      <c r="K6671" s="336"/>
      <c r="L6671" s="337">
        <f t="shared" si="313"/>
        <v>18.391030662153103</v>
      </c>
      <c r="M6671" s="337">
        <f t="shared" si="314"/>
        <v>0.38213098223175601</v>
      </c>
    </row>
    <row r="6672" spans="1:13">
      <c r="A6672" s="334" t="s">
        <v>782</v>
      </c>
      <c r="B6672" s="334" t="s">
        <v>195</v>
      </c>
      <c r="C6672" s="334" t="s">
        <v>195</v>
      </c>
      <c r="D6672" s="334" t="s">
        <v>1492</v>
      </c>
      <c r="E6672" s="334" t="s">
        <v>1555</v>
      </c>
      <c r="F6672" s="334" t="str">
        <f t="shared" si="315"/>
        <v>Chattogram OWN PNP</v>
      </c>
      <c r="G6672" s="338">
        <v>7212489</v>
      </c>
      <c r="H6672" s="336">
        <v>1259519.4288151432</v>
      </c>
      <c r="I6672" s="336">
        <v>30772.527500000004</v>
      </c>
      <c r="J6672" s="336"/>
      <c r="K6672" s="336"/>
      <c r="L6672" s="337">
        <f t="shared" si="313"/>
        <v>17.463034311943396</v>
      </c>
      <c r="M6672" s="337">
        <f t="shared" si="314"/>
        <v>0.42665614464022061</v>
      </c>
    </row>
    <row r="6673" spans="1:13">
      <c r="A6673" s="334" t="s">
        <v>783</v>
      </c>
      <c r="B6673" s="334" t="s">
        <v>283</v>
      </c>
      <c r="C6673" s="334" t="s">
        <v>195</v>
      </c>
      <c r="D6673" s="334" t="s">
        <v>1537</v>
      </c>
      <c r="E6673" s="334" t="s">
        <v>1555</v>
      </c>
      <c r="F6673" s="334" t="str">
        <f t="shared" si="315"/>
        <v>Chattogram OWN Non-PNP</v>
      </c>
      <c r="G6673" s="338">
        <v>3696983</v>
      </c>
      <c r="H6673" s="336">
        <v>709709.11446574819</v>
      </c>
      <c r="I6673" s="336">
        <v>14787.932000000001</v>
      </c>
      <c r="J6673" s="336"/>
      <c r="K6673" s="336"/>
      <c r="L6673" s="337">
        <f t="shared" si="313"/>
        <v>19.196980739855938</v>
      </c>
      <c r="M6673" s="337">
        <f t="shared" si="314"/>
        <v>0.4</v>
      </c>
    </row>
    <row r="6674" spans="1:13">
      <c r="A6674" s="334" t="s">
        <v>903</v>
      </c>
      <c r="B6674" s="334" t="s">
        <v>76</v>
      </c>
      <c r="C6674" s="334" t="s">
        <v>195</v>
      </c>
      <c r="D6674" s="334" t="s">
        <v>1537</v>
      </c>
      <c r="E6674" s="334" t="s">
        <v>1555</v>
      </c>
      <c r="F6674" s="334" t="str">
        <f t="shared" si="315"/>
        <v>Chattogram OWN Non-PNP</v>
      </c>
      <c r="G6674" s="338">
        <v>4825756</v>
      </c>
      <c r="H6674" s="336">
        <v>900107.99643016618</v>
      </c>
      <c r="I6674" s="336">
        <v>19303.024000000001</v>
      </c>
      <c r="J6674" s="336"/>
      <c r="K6674" s="336"/>
      <c r="L6674" s="337">
        <f t="shared" si="313"/>
        <v>18.652165514173657</v>
      </c>
      <c r="M6674" s="337">
        <f t="shared" si="314"/>
        <v>0.4</v>
      </c>
    </row>
    <row r="6675" spans="1:13">
      <c r="A6675" s="334" t="s">
        <v>1556</v>
      </c>
      <c r="B6675" s="334" t="s">
        <v>283</v>
      </c>
      <c r="C6675" s="334" t="s">
        <v>195</v>
      </c>
      <c r="D6675" s="334" t="s">
        <v>1492</v>
      </c>
      <c r="E6675" s="334" t="s">
        <v>1555</v>
      </c>
      <c r="F6675" s="334" t="str">
        <f t="shared" si="315"/>
        <v>Chattogram OWN PNP</v>
      </c>
      <c r="G6675" s="338">
        <v>11067439</v>
      </c>
      <c r="H6675" s="336">
        <v>1965592.2858331788</v>
      </c>
      <c r="I6675" s="336">
        <v>44269.756000000001</v>
      </c>
      <c r="J6675" s="336"/>
      <c r="K6675" s="336"/>
      <c r="L6675" s="337">
        <f t="shared" si="313"/>
        <v>17.760136611850118</v>
      </c>
      <c r="M6675" s="337">
        <f t="shared" si="314"/>
        <v>0.4</v>
      </c>
    </row>
    <row r="6676" spans="1:13">
      <c r="A6676" s="334" t="s">
        <v>784</v>
      </c>
      <c r="B6676" s="334" t="s">
        <v>52</v>
      </c>
      <c r="C6676" s="334" t="s">
        <v>52</v>
      </c>
      <c r="D6676" s="334" t="s">
        <v>1492</v>
      </c>
      <c r="E6676" s="334" t="s">
        <v>1555</v>
      </c>
      <c r="F6676" s="334" t="str">
        <f t="shared" si="315"/>
        <v>Dhaka OWN PNP</v>
      </c>
      <c r="G6676" s="338">
        <v>4073830</v>
      </c>
      <c r="H6676" s="336">
        <v>763502.5186029484</v>
      </c>
      <c r="I6676" s="336">
        <v>16295.32</v>
      </c>
      <c r="J6676" s="336"/>
      <c r="K6676" s="336"/>
      <c r="L6676" s="337">
        <f t="shared" si="313"/>
        <v>18.741639160272971</v>
      </c>
      <c r="M6676" s="337">
        <f t="shared" si="314"/>
        <v>0.4</v>
      </c>
    </row>
    <row r="6677" spans="1:13">
      <c r="A6677" s="334" t="s">
        <v>785</v>
      </c>
      <c r="B6677" s="334" t="s">
        <v>52</v>
      </c>
      <c r="C6677" s="334" t="s">
        <v>1557</v>
      </c>
      <c r="D6677" s="334" t="s">
        <v>1492</v>
      </c>
      <c r="E6677" s="334" t="s">
        <v>1555</v>
      </c>
      <c r="F6677" s="334" t="str">
        <f t="shared" si="315"/>
        <v>DhakaGBUD OWN PNP</v>
      </c>
      <c r="G6677" s="338">
        <v>10980845</v>
      </c>
      <c r="H6677" s="336">
        <v>1967327.4647122074</v>
      </c>
      <c r="I6677" s="336">
        <v>43923.38</v>
      </c>
      <c r="J6677" s="336"/>
      <c r="K6677" s="336"/>
      <c r="L6677" s="337">
        <f t="shared" si="313"/>
        <v>17.915993393151506</v>
      </c>
      <c r="M6677" s="337">
        <f t="shared" si="314"/>
        <v>0.4</v>
      </c>
    </row>
    <row r="6678" spans="1:13">
      <c r="A6678" s="334" t="s">
        <v>786</v>
      </c>
      <c r="B6678" s="334" t="s">
        <v>52</v>
      </c>
      <c r="C6678" s="334" t="s">
        <v>52</v>
      </c>
      <c r="D6678" s="334" t="s">
        <v>1492</v>
      </c>
      <c r="E6678" s="334" t="s">
        <v>1555</v>
      </c>
      <c r="F6678" s="334" t="str">
        <f t="shared" si="315"/>
        <v>Dhaka OWN PNP</v>
      </c>
      <c r="G6678" s="338">
        <v>6173675</v>
      </c>
      <c r="H6678" s="336">
        <v>1108795.8354653877</v>
      </c>
      <c r="I6678" s="336">
        <v>24694.7</v>
      </c>
      <c r="J6678" s="336"/>
      <c r="K6678" s="336"/>
      <c r="L6678" s="337">
        <f t="shared" si="313"/>
        <v>17.96006164019628</v>
      </c>
      <c r="M6678" s="337">
        <f t="shared" si="314"/>
        <v>0.4</v>
      </c>
    </row>
    <row r="6679" spans="1:13">
      <c r="A6679" s="334" t="s">
        <v>787</v>
      </c>
      <c r="B6679" s="334" t="s">
        <v>52</v>
      </c>
      <c r="C6679" s="334" t="s">
        <v>52</v>
      </c>
      <c r="D6679" s="334" t="s">
        <v>1492</v>
      </c>
      <c r="E6679" s="334" t="s">
        <v>1555</v>
      </c>
      <c r="F6679" s="334" t="str">
        <f t="shared" si="315"/>
        <v>Dhaka OWN PNP</v>
      </c>
      <c r="G6679" s="338">
        <v>16321803</v>
      </c>
      <c r="H6679" s="336">
        <v>2867865.4376402139</v>
      </c>
      <c r="I6679" s="336">
        <v>58137.955155713789</v>
      </c>
      <c r="J6679" s="336"/>
      <c r="K6679" s="336"/>
      <c r="L6679" s="337">
        <f t="shared" si="313"/>
        <v>17.570763705702205</v>
      </c>
      <c r="M6679" s="337">
        <f t="shared" si="314"/>
        <v>0.35619811828211501</v>
      </c>
    </row>
    <row r="6680" spans="1:13">
      <c r="A6680" s="334" t="s">
        <v>788</v>
      </c>
      <c r="B6680" s="334" t="s">
        <v>52</v>
      </c>
      <c r="C6680" s="334" t="s">
        <v>1557</v>
      </c>
      <c r="D6680" s="334" t="s">
        <v>1492</v>
      </c>
      <c r="E6680" s="334" t="s">
        <v>1555</v>
      </c>
      <c r="F6680" s="334" t="str">
        <f t="shared" si="315"/>
        <v>DhakaGBUD OWN PNP</v>
      </c>
      <c r="G6680" s="338">
        <v>51967074</v>
      </c>
      <c r="H6680" s="336">
        <v>9420918.3380743768</v>
      </c>
      <c r="I6680" s="336">
        <v>207868.296</v>
      </c>
      <c r="J6680" s="336"/>
      <c r="K6680" s="336"/>
      <c r="L6680" s="337">
        <f t="shared" si="313"/>
        <v>18.12862955892875</v>
      </c>
      <c r="M6680" s="337">
        <f t="shared" si="314"/>
        <v>0.4</v>
      </c>
    </row>
    <row r="6681" spans="1:13">
      <c r="A6681" s="334" t="s">
        <v>789</v>
      </c>
      <c r="B6681" s="334" t="s">
        <v>52</v>
      </c>
      <c r="C6681" s="334" t="s">
        <v>52</v>
      </c>
      <c r="D6681" s="334" t="s">
        <v>1492</v>
      </c>
      <c r="E6681" s="334" t="s">
        <v>1555</v>
      </c>
      <c r="F6681" s="334" t="str">
        <f t="shared" si="315"/>
        <v>Dhaka OWN PNP</v>
      </c>
      <c r="G6681" s="338">
        <v>10172522</v>
      </c>
      <c r="H6681" s="336">
        <v>1844905.2037554684</v>
      </c>
      <c r="I6681" s="336">
        <v>40690.088000000003</v>
      </c>
      <c r="J6681" s="336"/>
      <c r="K6681" s="336"/>
      <c r="L6681" s="337">
        <f t="shared" si="313"/>
        <v>18.136163320713077</v>
      </c>
      <c r="M6681" s="337">
        <f t="shared" si="314"/>
        <v>0.4</v>
      </c>
    </row>
    <row r="6682" spans="1:13">
      <c r="A6682" s="334" t="s">
        <v>790</v>
      </c>
      <c r="B6682" s="334" t="s">
        <v>103</v>
      </c>
      <c r="C6682" s="334" t="s">
        <v>52</v>
      </c>
      <c r="D6682" s="334" t="s">
        <v>1492</v>
      </c>
      <c r="E6682" s="334" t="s">
        <v>1555</v>
      </c>
      <c r="F6682" s="334" t="str">
        <f t="shared" si="315"/>
        <v>Dhaka OWN PNP</v>
      </c>
      <c r="G6682" s="338">
        <v>12422822</v>
      </c>
      <c r="H6682" s="336">
        <v>2292415.8029534994</v>
      </c>
      <c r="I6682" s="336">
        <v>49691.288</v>
      </c>
      <c r="J6682" s="336"/>
      <c r="K6682" s="336"/>
      <c r="L6682" s="337">
        <f t="shared" si="313"/>
        <v>18.453261287600348</v>
      </c>
      <c r="M6682" s="337">
        <f t="shared" si="314"/>
        <v>0.4</v>
      </c>
    </row>
    <row r="6683" spans="1:13">
      <c r="A6683" s="334" t="s">
        <v>791</v>
      </c>
      <c r="B6683" s="334" t="s">
        <v>52</v>
      </c>
      <c r="C6683" s="334" t="s">
        <v>1557</v>
      </c>
      <c r="D6683" s="334" t="s">
        <v>1492</v>
      </c>
      <c r="E6683" s="334" t="s">
        <v>1555</v>
      </c>
      <c r="F6683" s="334" t="str">
        <f t="shared" si="315"/>
        <v>DhakaGBUD OWN PNP</v>
      </c>
      <c r="G6683" s="338">
        <v>36529054</v>
      </c>
      <c r="H6683" s="336">
        <v>6706520.9231150392</v>
      </c>
      <c r="I6683" s="336">
        <v>146116.21600000001</v>
      </c>
      <c r="J6683" s="336"/>
      <c r="K6683" s="336"/>
      <c r="L6683" s="337">
        <f t="shared" si="313"/>
        <v>18.359415831340826</v>
      </c>
      <c r="M6683" s="337">
        <f t="shared" si="314"/>
        <v>0.4</v>
      </c>
    </row>
    <row r="6684" spans="1:13">
      <c r="A6684" s="334" t="s">
        <v>792</v>
      </c>
      <c r="B6684" s="334" t="s">
        <v>52</v>
      </c>
      <c r="C6684" s="334" t="s">
        <v>52</v>
      </c>
      <c r="D6684" s="334" t="s">
        <v>1492</v>
      </c>
      <c r="E6684" s="334" t="s">
        <v>1555</v>
      </c>
      <c r="F6684" s="334" t="str">
        <f t="shared" si="315"/>
        <v>Dhaka OWN PNP</v>
      </c>
      <c r="G6684" s="338">
        <v>8674258</v>
      </c>
      <c r="H6684" s="336">
        <v>1430679.8694587394</v>
      </c>
      <c r="I6684" s="336">
        <v>34697.031999999999</v>
      </c>
      <c r="J6684" s="336"/>
      <c r="K6684" s="336"/>
      <c r="L6684" s="337">
        <f t="shared" si="313"/>
        <v>16.493397699938594</v>
      </c>
      <c r="M6684" s="337">
        <f t="shared" si="314"/>
        <v>0.4</v>
      </c>
    </row>
    <row r="6685" spans="1:13">
      <c r="A6685" s="334" t="s">
        <v>793</v>
      </c>
      <c r="B6685" s="334" t="s">
        <v>52</v>
      </c>
      <c r="C6685" s="334" t="s">
        <v>52</v>
      </c>
      <c r="D6685" s="334" t="s">
        <v>1492</v>
      </c>
      <c r="E6685" s="334" t="s">
        <v>1555</v>
      </c>
      <c r="F6685" s="334" t="str">
        <f t="shared" si="315"/>
        <v>Dhaka OWN PNP</v>
      </c>
      <c r="G6685" s="338">
        <v>7042696</v>
      </c>
      <c r="H6685" s="336">
        <v>1260095.4766642135</v>
      </c>
      <c r="I6685" s="336">
        <v>28170.784</v>
      </c>
      <c r="J6685" s="336"/>
      <c r="K6685" s="336"/>
      <c r="L6685" s="337">
        <f t="shared" si="313"/>
        <v>17.892231563938203</v>
      </c>
      <c r="M6685" s="337">
        <f t="shared" si="314"/>
        <v>0.4</v>
      </c>
    </row>
    <row r="6686" spans="1:13">
      <c r="A6686" s="334" t="s">
        <v>794</v>
      </c>
      <c r="B6686" s="334" t="s">
        <v>52</v>
      </c>
      <c r="C6686" s="334" t="s">
        <v>52</v>
      </c>
      <c r="D6686" s="334" t="s">
        <v>1492</v>
      </c>
      <c r="E6686" s="334" t="s">
        <v>1555</v>
      </c>
      <c r="F6686" s="334" t="str">
        <f t="shared" si="315"/>
        <v>Dhaka OWN PNP</v>
      </c>
      <c r="G6686" s="338">
        <v>20884910</v>
      </c>
      <c r="H6686" s="336">
        <v>3983470.9357595155</v>
      </c>
      <c r="I6686" s="336">
        <v>83539.64</v>
      </c>
      <c r="J6686" s="336"/>
      <c r="K6686" s="336"/>
      <c r="L6686" s="337">
        <f t="shared" si="313"/>
        <v>19.073440755835268</v>
      </c>
      <c r="M6686" s="337">
        <f t="shared" si="314"/>
        <v>0.4</v>
      </c>
    </row>
    <row r="6687" spans="1:13">
      <c r="A6687" s="334" t="s">
        <v>795</v>
      </c>
      <c r="B6687" s="334" t="s">
        <v>52</v>
      </c>
      <c r="C6687" s="334" t="s">
        <v>1557</v>
      </c>
      <c r="D6687" s="334" t="s">
        <v>1492</v>
      </c>
      <c r="E6687" s="334" t="s">
        <v>1555</v>
      </c>
      <c r="F6687" s="334" t="str">
        <f t="shared" si="315"/>
        <v>DhakaGBUD OWN PNP</v>
      </c>
      <c r="G6687" s="338">
        <v>21047665</v>
      </c>
      <c r="H6687" s="336">
        <v>3974777.7506290451</v>
      </c>
      <c r="I6687" s="336">
        <v>84190.66</v>
      </c>
      <c r="J6687" s="336"/>
      <c r="K6687" s="336"/>
      <c r="L6687" s="337">
        <f t="shared" si="313"/>
        <v>18.884649440349062</v>
      </c>
      <c r="M6687" s="337">
        <f t="shared" si="314"/>
        <v>0.4</v>
      </c>
    </row>
    <row r="6688" spans="1:13">
      <c r="A6688" s="334" t="s">
        <v>796</v>
      </c>
      <c r="B6688" s="334" t="s">
        <v>52</v>
      </c>
      <c r="C6688" s="334" t="s">
        <v>1557</v>
      </c>
      <c r="D6688" s="334" t="s">
        <v>1492</v>
      </c>
      <c r="E6688" s="334" t="s">
        <v>1555</v>
      </c>
      <c r="F6688" s="334" t="str">
        <f t="shared" si="315"/>
        <v>DhakaGBUD OWN PNP</v>
      </c>
      <c r="G6688" s="338">
        <v>10844871</v>
      </c>
      <c r="H6688" s="336">
        <v>1839068.5593566971</v>
      </c>
      <c r="I6688" s="336">
        <v>43379.484000000004</v>
      </c>
      <c r="J6688" s="336"/>
      <c r="K6688" s="336"/>
      <c r="L6688" s="337">
        <f t="shared" si="313"/>
        <v>16.957956985903262</v>
      </c>
      <c r="M6688" s="337">
        <f t="shared" si="314"/>
        <v>0.4</v>
      </c>
    </row>
    <row r="6689" spans="1:13">
      <c r="A6689" s="334" t="s">
        <v>797</v>
      </c>
      <c r="B6689" s="334" t="s">
        <v>52</v>
      </c>
      <c r="C6689" s="334" t="s">
        <v>52</v>
      </c>
      <c r="D6689" s="334" t="s">
        <v>1492</v>
      </c>
      <c r="E6689" s="334" t="s">
        <v>1555</v>
      </c>
      <c r="F6689" s="334" t="str">
        <f t="shared" si="315"/>
        <v>Dhaka OWN PNP</v>
      </c>
      <c r="G6689" s="338">
        <v>6379244</v>
      </c>
      <c r="H6689" s="336">
        <v>1071297.2617141332</v>
      </c>
      <c r="I6689" s="336">
        <v>118906.96100775761</v>
      </c>
      <c r="J6689" s="336"/>
      <c r="K6689" s="336"/>
      <c r="L6689" s="337">
        <f t="shared" si="313"/>
        <v>16.793483079094219</v>
      </c>
      <c r="M6689" s="337">
        <f t="shared" si="314"/>
        <v>1.8639663415877745</v>
      </c>
    </row>
    <row r="6690" spans="1:13">
      <c r="A6690" s="334" t="s">
        <v>798</v>
      </c>
      <c r="B6690" s="334" t="s">
        <v>52</v>
      </c>
      <c r="C6690" s="334" t="s">
        <v>1557</v>
      </c>
      <c r="D6690" s="334" t="s">
        <v>1492</v>
      </c>
      <c r="E6690" s="334" t="s">
        <v>1555</v>
      </c>
      <c r="F6690" s="334" t="str">
        <f t="shared" si="315"/>
        <v>DhakaGBUD OWN PNP</v>
      </c>
      <c r="G6690" s="338">
        <v>16510585</v>
      </c>
      <c r="H6690" s="336">
        <v>3086586.5765807694</v>
      </c>
      <c r="I6690" s="336">
        <v>66042.34</v>
      </c>
      <c r="J6690" s="336"/>
      <c r="K6690" s="336"/>
      <c r="L6690" s="337">
        <f t="shared" si="313"/>
        <v>18.694592448303734</v>
      </c>
      <c r="M6690" s="337">
        <f t="shared" si="314"/>
        <v>0.4</v>
      </c>
    </row>
    <row r="6691" spans="1:13">
      <c r="A6691" s="334" t="s">
        <v>799</v>
      </c>
      <c r="B6691" s="334" t="s">
        <v>52</v>
      </c>
      <c r="C6691" s="334" t="s">
        <v>52</v>
      </c>
      <c r="D6691" s="334" t="s">
        <v>1492</v>
      </c>
      <c r="E6691" s="334" t="s">
        <v>1555</v>
      </c>
      <c r="F6691" s="334" t="str">
        <f t="shared" si="315"/>
        <v>Dhaka OWN PNP</v>
      </c>
      <c r="G6691" s="338">
        <v>8008223</v>
      </c>
      <c r="H6691" s="336">
        <v>1365681.7575707762</v>
      </c>
      <c r="I6691" s="336">
        <v>32032.892</v>
      </c>
      <c r="J6691" s="336"/>
      <c r="K6691" s="336"/>
      <c r="L6691" s="337">
        <f t="shared" si="313"/>
        <v>17.053493110403846</v>
      </c>
      <c r="M6691" s="337">
        <f t="shared" si="314"/>
        <v>0.4</v>
      </c>
    </row>
    <row r="6692" spans="1:13">
      <c r="A6692" s="334" t="s">
        <v>800</v>
      </c>
      <c r="B6692" s="334" t="s">
        <v>52</v>
      </c>
      <c r="C6692" s="334" t="s">
        <v>52</v>
      </c>
      <c r="D6692" s="334" t="s">
        <v>1537</v>
      </c>
      <c r="E6692" s="334" t="s">
        <v>1555</v>
      </c>
      <c r="F6692" s="334" t="str">
        <f t="shared" si="315"/>
        <v>Dhaka OWN Non-PNP</v>
      </c>
      <c r="G6692" s="338">
        <v>2907927</v>
      </c>
      <c r="H6692" s="336">
        <v>513481.43096547294</v>
      </c>
      <c r="I6692" s="336">
        <v>8024.3568739290531</v>
      </c>
      <c r="J6692" s="336"/>
      <c r="K6692" s="336"/>
      <c r="L6692" s="337">
        <f t="shared" si="313"/>
        <v>17.657989040490801</v>
      </c>
      <c r="M6692" s="337">
        <f t="shared" si="314"/>
        <v>0.27594767248039764</v>
      </c>
    </row>
    <row r="6693" spans="1:13">
      <c r="A6693" s="334" t="s">
        <v>801</v>
      </c>
      <c r="B6693" s="334" t="s">
        <v>52</v>
      </c>
      <c r="C6693" s="334" t="s">
        <v>52</v>
      </c>
      <c r="D6693" s="334" t="s">
        <v>1492</v>
      </c>
      <c r="E6693" s="334" t="s">
        <v>1555</v>
      </c>
      <c r="F6693" s="334" t="str">
        <f t="shared" si="315"/>
        <v>Dhaka OWN PNP</v>
      </c>
      <c r="G6693" s="338">
        <v>14876625</v>
      </c>
      <c r="H6693" s="336">
        <v>2489918.2854295815</v>
      </c>
      <c r="I6693" s="336">
        <v>59506.5</v>
      </c>
      <c r="J6693" s="336"/>
      <c r="K6693" s="336"/>
      <c r="L6693" s="337">
        <f t="shared" si="313"/>
        <v>16.737118032010496</v>
      </c>
      <c r="M6693" s="337">
        <f t="shared" si="314"/>
        <v>0.4</v>
      </c>
    </row>
    <row r="6694" spans="1:13">
      <c r="A6694" s="334" t="s">
        <v>802</v>
      </c>
      <c r="B6694" s="334" t="s">
        <v>52</v>
      </c>
      <c r="C6694" s="334" t="s">
        <v>1557</v>
      </c>
      <c r="D6694" s="334" t="s">
        <v>1492</v>
      </c>
      <c r="E6694" s="334" t="s">
        <v>1555</v>
      </c>
      <c r="F6694" s="334" t="str">
        <f t="shared" si="315"/>
        <v>DhakaGBUD OWN PNP</v>
      </c>
      <c r="G6694" s="338">
        <v>9123281</v>
      </c>
      <c r="H6694" s="336">
        <v>1509139.1916641328</v>
      </c>
      <c r="I6694" s="336">
        <v>-2.1827872842550278E-11</v>
      </c>
      <c r="J6694" s="336"/>
      <c r="K6694" s="336"/>
      <c r="L6694" s="337">
        <f t="shared" si="313"/>
        <v>16.541627860241647</v>
      </c>
      <c r="M6694" s="337">
        <f t="shared" si="314"/>
        <v>-2.3925463703847638E-16</v>
      </c>
    </row>
    <row r="6695" spans="1:13">
      <c r="A6695" s="334" t="s">
        <v>803</v>
      </c>
      <c r="B6695" s="334" t="s">
        <v>52</v>
      </c>
      <c r="C6695" s="334" t="s">
        <v>52</v>
      </c>
      <c r="D6695" s="334" t="s">
        <v>1492</v>
      </c>
      <c r="E6695" s="334" t="s">
        <v>1555</v>
      </c>
      <c r="F6695" s="334" t="str">
        <f t="shared" si="315"/>
        <v>Dhaka OWN PNP</v>
      </c>
      <c r="G6695" s="338">
        <v>10198403</v>
      </c>
      <c r="H6695" s="336">
        <v>1806525.7152657842</v>
      </c>
      <c r="I6695" s="336">
        <v>40793.612000000001</v>
      </c>
      <c r="J6695" s="336"/>
      <c r="K6695" s="336"/>
      <c r="L6695" s="337">
        <f t="shared" si="313"/>
        <v>17.713809851069666</v>
      </c>
      <c r="M6695" s="337">
        <f t="shared" si="314"/>
        <v>0.4</v>
      </c>
    </row>
    <row r="6696" spans="1:13">
      <c r="A6696" s="334" t="s">
        <v>804</v>
      </c>
      <c r="B6696" s="334" t="s">
        <v>52</v>
      </c>
      <c r="C6696" s="334" t="s">
        <v>52</v>
      </c>
      <c r="D6696" s="334" t="s">
        <v>1492</v>
      </c>
      <c r="E6696" s="334" t="s">
        <v>1555</v>
      </c>
      <c r="F6696" s="334" t="str">
        <f t="shared" si="315"/>
        <v>Dhaka OWN PNP</v>
      </c>
      <c r="G6696" s="338">
        <v>16470929</v>
      </c>
      <c r="H6696" s="336">
        <v>2947248.1289976966</v>
      </c>
      <c r="I6696" s="336">
        <v>65883.716</v>
      </c>
      <c r="J6696" s="336"/>
      <c r="K6696" s="336"/>
      <c r="L6696" s="337">
        <f t="shared" si="313"/>
        <v>17.893636290932324</v>
      </c>
      <c r="M6696" s="337">
        <f t="shared" si="314"/>
        <v>0.4</v>
      </c>
    </row>
    <row r="6697" spans="1:13">
      <c r="A6697" s="334" t="s">
        <v>805</v>
      </c>
      <c r="B6697" s="334" t="s">
        <v>52</v>
      </c>
      <c r="C6697" s="334" t="s">
        <v>52</v>
      </c>
      <c r="D6697" s="334" t="s">
        <v>1492</v>
      </c>
      <c r="E6697" s="334" t="s">
        <v>1555</v>
      </c>
      <c r="F6697" s="334" t="str">
        <f t="shared" si="315"/>
        <v>Dhaka OWN PNP</v>
      </c>
      <c r="G6697" s="338">
        <v>21252783</v>
      </c>
      <c r="H6697" s="336">
        <v>3764020.5448578959</v>
      </c>
      <c r="I6697" s="336">
        <v>85011.131999999998</v>
      </c>
      <c r="J6697" s="336"/>
      <c r="K6697" s="336"/>
      <c r="L6697" s="337">
        <f t="shared" si="313"/>
        <v>17.710718379131315</v>
      </c>
      <c r="M6697" s="337">
        <f t="shared" si="314"/>
        <v>0.4</v>
      </c>
    </row>
    <row r="6698" spans="1:13">
      <c r="A6698" s="334" t="s">
        <v>806</v>
      </c>
      <c r="B6698" s="334" t="s">
        <v>52</v>
      </c>
      <c r="C6698" s="334" t="s">
        <v>52</v>
      </c>
      <c r="D6698" s="334" t="s">
        <v>1537</v>
      </c>
      <c r="E6698" s="334" t="s">
        <v>1555</v>
      </c>
      <c r="F6698" s="334" t="str">
        <f t="shared" si="315"/>
        <v>Dhaka OWN Non-PNP</v>
      </c>
      <c r="G6698" s="338">
        <v>3858363</v>
      </c>
      <c r="H6698" s="336">
        <v>643537.89601328759</v>
      </c>
      <c r="I6698" s="336">
        <v>15433.452000000001</v>
      </c>
      <c r="J6698" s="336"/>
      <c r="K6698" s="336"/>
      <c r="L6698" s="337">
        <f t="shared" si="313"/>
        <v>16.679039686345934</v>
      </c>
      <c r="M6698" s="337">
        <f t="shared" si="314"/>
        <v>0.4</v>
      </c>
    </row>
    <row r="6699" spans="1:13">
      <c r="A6699" s="334" t="s">
        <v>807</v>
      </c>
      <c r="B6699" s="334" t="s">
        <v>52</v>
      </c>
      <c r="C6699" s="334" t="s">
        <v>52</v>
      </c>
      <c r="D6699" s="334" t="s">
        <v>1492</v>
      </c>
      <c r="E6699" s="334" t="s">
        <v>1555</v>
      </c>
      <c r="F6699" s="334" t="str">
        <f t="shared" si="315"/>
        <v>Dhaka OWN PNP</v>
      </c>
      <c r="G6699" s="338">
        <v>12555882</v>
      </c>
      <c r="H6699" s="336">
        <v>2305131.1183792623</v>
      </c>
      <c r="I6699" s="336">
        <v>50223.527999999998</v>
      </c>
      <c r="J6699" s="336"/>
      <c r="K6699" s="336"/>
      <c r="L6699" s="337">
        <f t="shared" si="313"/>
        <v>18.358974051996206</v>
      </c>
      <c r="M6699" s="337">
        <f t="shared" si="314"/>
        <v>0.4</v>
      </c>
    </row>
    <row r="6700" spans="1:13">
      <c r="A6700" s="334" t="s">
        <v>808</v>
      </c>
      <c r="B6700" s="334" t="s">
        <v>52</v>
      </c>
      <c r="C6700" s="334" t="s">
        <v>52</v>
      </c>
      <c r="D6700" s="334" t="s">
        <v>1492</v>
      </c>
      <c r="E6700" s="334" t="s">
        <v>1555</v>
      </c>
      <c r="F6700" s="334" t="str">
        <f t="shared" si="315"/>
        <v>Dhaka OWN PNP</v>
      </c>
      <c r="G6700" s="338">
        <v>11691151</v>
      </c>
      <c r="H6700" s="336">
        <v>1952697.0763728393</v>
      </c>
      <c r="I6700" s="336">
        <v>46764.603999999999</v>
      </c>
      <c r="J6700" s="336"/>
      <c r="K6700" s="336"/>
      <c r="L6700" s="337">
        <f t="shared" si="313"/>
        <v>16.702351003531128</v>
      </c>
      <c r="M6700" s="337">
        <f t="shared" si="314"/>
        <v>0.4</v>
      </c>
    </row>
    <row r="6701" spans="1:13">
      <c r="A6701" s="334" t="s">
        <v>809</v>
      </c>
      <c r="B6701" s="334" t="s">
        <v>52</v>
      </c>
      <c r="C6701" s="334" t="s">
        <v>1557</v>
      </c>
      <c r="D6701" s="334" t="s">
        <v>1492</v>
      </c>
      <c r="E6701" s="334" t="s">
        <v>1555</v>
      </c>
      <c r="F6701" s="334" t="str">
        <f t="shared" si="315"/>
        <v>DhakaGBUD OWN PNP</v>
      </c>
      <c r="G6701" s="338">
        <v>41112181</v>
      </c>
      <c r="H6701" s="336">
        <v>7589052.7702893019</v>
      </c>
      <c r="I6701" s="336">
        <v>164448.72400000002</v>
      </c>
      <c r="J6701" s="336"/>
      <c r="K6701" s="336"/>
      <c r="L6701" s="337">
        <f t="shared" si="313"/>
        <v>18.459377697060884</v>
      </c>
      <c r="M6701" s="337">
        <f t="shared" si="314"/>
        <v>0.4</v>
      </c>
    </row>
    <row r="6702" spans="1:13">
      <c r="A6702" s="334" t="s">
        <v>810</v>
      </c>
      <c r="B6702" s="334" t="s">
        <v>52</v>
      </c>
      <c r="C6702" s="334" t="s">
        <v>52</v>
      </c>
      <c r="D6702" s="334" t="s">
        <v>1492</v>
      </c>
      <c r="E6702" s="334" t="s">
        <v>1555</v>
      </c>
      <c r="F6702" s="334" t="str">
        <f t="shared" si="315"/>
        <v>Dhaka OWN PNP</v>
      </c>
      <c r="G6702" s="338">
        <v>12692258</v>
      </c>
      <c r="H6702" s="336">
        <v>2250916.9691237449</v>
      </c>
      <c r="I6702" s="336">
        <v>413114.3612737754</v>
      </c>
      <c r="J6702" s="336"/>
      <c r="K6702" s="336"/>
      <c r="L6702" s="337">
        <f t="shared" si="313"/>
        <v>17.734566766006054</v>
      </c>
      <c r="M6702" s="337">
        <f t="shared" si="314"/>
        <v>3.2548531654003203</v>
      </c>
    </row>
    <row r="6703" spans="1:13">
      <c r="A6703" s="334" t="s">
        <v>811</v>
      </c>
      <c r="B6703" s="334" t="s">
        <v>52</v>
      </c>
      <c r="C6703" s="334" t="s">
        <v>52</v>
      </c>
      <c r="D6703" s="334" t="s">
        <v>1492</v>
      </c>
      <c r="E6703" s="334" t="s">
        <v>1555</v>
      </c>
      <c r="F6703" s="334" t="str">
        <f t="shared" si="315"/>
        <v>Dhaka OWN PNP</v>
      </c>
      <c r="G6703" s="338">
        <v>11216691</v>
      </c>
      <c r="H6703" s="336">
        <v>1863257.1935872445</v>
      </c>
      <c r="I6703" s="336">
        <v>44866.764000000003</v>
      </c>
      <c r="J6703" s="336"/>
      <c r="K6703" s="336"/>
      <c r="L6703" s="337">
        <f t="shared" si="313"/>
        <v>16.611469403830814</v>
      </c>
      <c r="M6703" s="337">
        <f t="shared" si="314"/>
        <v>0.4</v>
      </c>
    </row>
    <row r="6704" spans="1:13">
      <c r="A6704" s="334" t="s">
        <v>812</v>
      </c>
      <c r="B6704" s="334" t="s">
        <v>52</v>
      </c>
      <c r="C6704" s="334" t="s">
        <v>1557</v>
      </c>
      <c r="D6704" s="334" t="s">
        <v>1492</v>
      </c>
      <c r="E6704" s="334" t="s">
        <v>1555</v>
      </c>
      <c r="F6704" s="334" t="str">
        <f t="shared" si="315"/>
        <v>DhakaGBUD OWN PNP</v>
      </c>
      <c r="G6704" s="338">
        <v>21215634</v>
      </c>
      <c r="H6704" s="336">
        <v>4066318.9630451552</v>
      </c>
      <c r="I6704" s="336">
        <v>84862.536000000007</v>
      </c>
      <c r="J6704" s="336"/>
      <c r="K6704" s="336"/>
      <c r="L6704" s="337">
        <f t="shared" si="313"/>
        <v>19.166615350948998</v>
      </c>
      <c r="M6704" s="337">
        <f t="shared" si="314"/>
        <v>0.4</v>
      </c>
    </row>
    <row r="6705" spans="1:13">
      <c r="A6705" s="334" t="s">
        <v>813</v>
      </c>
      <c r="B6705" s="334" t="s">
        <v>52</v>
      </c>
      <c r="C6705" s="334" t="s">
        <v>1557</v>
      </c>
      <c r="D6705" s="334" t="s">
        <v>1492</v>
      </c>
      <c r="E6705" s="334" t="s">
        <v>1555</v>
      </c>
      <c r="F6705" s="334" t="str">
        <f t="shared" si="315"/>
        <v>DhakaGBUD OWN PNP</v>
      </c>
      <c r="G6705" s="338">
        <v>58166236</v>
      </c>
      <c r="H6705" s="336">
        <v>11389753.740682652</v>
      </c>
      <c r="I6705" s="336">
        <v>232664.94400000002</v>
      </c>
      <c r="J6705" s="336"/>
      <c r="K6705" s="336"/>
      <c r="L6705" s="337">
        <f t="shared" si="313"/>
        <v>19.581383503451473</v>
      </c>
      <c r="M6705" s="337">
        <f t="shared" si="314"/>
        <v>0.4</v>
      </c>
    </row>
    <row r="6706" spans="1:13">
      <c r="A6706" s="334" t="s">
        <v>814</v>
      </c>
      <c r="B6706" s="334" t="s">
        <v>52</v>
      </c>
      <c r="C6706" s="334" t="s">
        <v>52</v>
      </c>
      <c r="D6706" s="334" t="s">
        <v>1492</v>
      </c>
      <c r="E6706" s="334" t="s">
        <v>1555</v>
      </c>
      <c r="F6706" s="334" t="str">
        <f t="shared" si="315"/>
        <v>Dhaka OWN PNP</v>
      </c>
      <c r="G6706" s="338">
        <v>18319392</v>
      </c>
      <c r="H6706" s="336">
        <v>3387944.982788892</v>
      </c>
      <c r="I6706" s="336">
        <v>73277.567999999999</v>
      </c>
      <c r="J6706" s="336"/>
      <c r="K6706" s="336"/>
      <c r="L6706" s="337">
        <f t="shared" si="313"/>
        <v>18.493763236186506</v>
      </c>
      <c r="M6706" s="337">
        <f t="shared" si="314"/>
        <v>0.4</v>
      </c>
    </row>
    <row r="6707" spans="1:13">
      <c r="A6707" s="334" t="s">
        <v>815</v>
      </c>
      <c r="B6707" s="334" t="s">
        <v>52</v>
      </c>
      <c r="C6707" s="334" t="s">
        <v>1557</v>
      </c>
      <c r="D6707" s="334" t="s">
        <v>1492</v>
      </c>
      <c r="E6707" s="334" t="s">
        <v>1555</v>
      </c>
      <c r="F6707" s="334" t="str">
        <f t="shared" si="315"/>
        <v>DhakaGBUD OWN PNP</v>
      </c>
      <c r="G6707" s="338">
        <v>13524381</v>
      </c>
      <c r="H6707" s="336">
        <v>2592120.2756392905</v>
      </c>
      <c r="I6707" s="336">
        <v>54097.523999999998</v>
      </c>
      <c r="J6707" s="336"/>
      <c r="K6707" s="336"/>
      <c r="L6707" s="337">
        <f t="shared" si="313"/>
        <v>19.166276635058495</v>
      </c>
      <c r="M6707" s="337">
        <f t="shared" si="314"/>
        <v>0.4</v>
      </c>
    </row>
    <row r="6708" spans="1:13">
      <c r="A6708" s="334" t="s">
        <v>816</v>
      </c>
      <c r="B6708" s="334" t="s">
        <v>52</v>
      </c>
      <c r="C6708" s="334" t="s">
        <v>52</v>
      </c>
      <c r="D6708" s="334" t="s">
        <v>1492</v>
      </c>
      <c r="E6708" s="334" t="s">
        <v>1555</v>
      </c>
      <c r="F6708" s="334" t="str">
        <f t="shared" si="315"/>
        <v>Dhaka OWN PNP</v>
      </c>
      <c r="G6708" s="338">
        <v>8483693</v>
      </c>
      <c r="H6708" s="336">
        <v>1456348.801312319</v>
      </c>
      <c r="I6708" s="336">
        <v>33934.771999999997</v>
      </c>
      <c r="J6708" s="336"/>
      <c r="K6708" s="336"/>
      <c r="L6708" s="337">
        <f t="shared" si="313"/>
        <v>17.166448636370021</v>
      </c>
      <c r="M6708" s="337">
        <f t="shared" si="314"/>
        <v>0.4</v>
      </c>
    </row>
    <row r="6709" spans="1:13">
      <c r="A6709" s="334" t="s">
        <v>817</v>
      </c>
      <c r="B6709" s="334" t="s">
        <v>52</v>
      </c>
      <c r="C6709" s="334" t="s">
        <v>52</v>
      </c>
      <c r="D6709" s="334" t="s">
        <v>1537</v>
      </c>
      <c r="E6709" s="334" t="s">
        <v>1555</v>
      </c>
      <c r="F6709" s="334" t="str">
        <f t="shared" si="315"/>
        <v>Dhaka OWN Non-PNP</v>
      </c>
      <c r="G6709" s="338">
        <v>2193763</v>
      </c>
      <c r="H6709" s="336">
        <v>368538.40951349074</v>
      </c>
      <c r="I6709" s="336">
        <v>8775.0519999999997</v>
      </c>
      <c r="J6709" s="336"/>
      <c r="K6709" s="336"/>
      <c r="L6709" s="337">
        <f t="shared" si="313"/>
        <v>16.799372106899913</v>
      </c>
      <c r="M6709" s="337">
        <f t="shared" si="314"/>
        <v>0.4</v>
      </c>
    </row>
    <row r="6710" spans="1:13">
      <c r="A6710" s="334" t="s">
        <v>818</v>
      </c>
      <c r="B6710" s="334" t="s">
        <v>52</v>
      </c>
      <c r="C6710" s="334" t="s">
        <v>52</v>
      </c>
      <c r="D6710" s="334" t="s">
        <v>1492</v>
      </c>
      <c r="E6710" s="334" t="s">
        <v>1555</v>
      </c>
      <c r="F6710" s="334" t="str">
        <f t="shared" si="315"/>
        <v>Dhaka OWN PNP</v>
      </c>
      <c r="G6710" s="338">
        <v>9190565</v>
      </c>
      <c r="H6710" s="336">
        <v>1626458.9139687344</v>
      </c>
      <c r="I6710" s="336">
        <v>36762.26</v>
      </c>
      <c r="J6710" s="336"/>
      <c r="K6710" s="336"/>
      <c r="L6710" s="337">
        <f t="shared" si="313"/>
        <v>17.697050333344407</v>
      </c>
      <c r="M6710" s="337">
        <f t="shared" si="314"/>
        <v>0.4</v>
      </c>
    </row>
    <row r="6711" spans="1:13">
      <c r="A6711" s="334" t="s">
        <v>819</v>
      </c>
      <c r="B6711" s="334" t="s">
        <v>52</v>
      </c>
      <c r="C6711" s="334" t="s">
        <v>52</v>
      </c>
      <c r="D6711" s="334" t="s">
        <v>1492</v>
      </c>
      <c r="E6711" s="334" t="s">
        <v>1555</v>
      </c>
      <c r="F6711" s="334" t="str">
        <f t="shared" si="315"/>
        <v>Dhaka OWN PNP</v>
      </c>
      <c r="G6711" s="338">
        <v>11812974</v>
      </c>
      <c r="H6711" s="336">
        <v>1937477.7725598284</v>
      </c>
      <c r="I6711" s="336">
        <v>-7.2759576141834259E-12</v>
      </c>
      <c r="J6711" s="336"/>
      <c r="K6711" s="336"/>
      <c r="L6711" s="337">
        <f t="shared" si="313"/>
        <v>16.40127009980576</v>
      </c>
      <c r="M6711" s="337">
        <f t="shared" si="314"/>
        <v>-6.1592936835240863E-17</v>
      </c>
    </row>
    <row r="6712" spans="1:13">
      <c r="A6712" s="334" t="s">
        <v>820</v>
      </c>
      <c r="B6712" s="334" t="s">
        <v>52</v>
      </c>
      <c r="C6712" s="334" t="s">
        <v>52</v>
      </c>
      <c r="D6712" s="334" t="s">
        <v>1492</v>
      </c>
      <c r="E6712" s="334" t="s">
        <v>1555</v>
      </c>
      <c r="F6712" s="334" t="str">
        <f t="shared" si="315"/>
        <v>Dhaka OWN PNP</v>
      </c>
      <c r="G6712" s="338">
        <v>14051188</v>
      </c>
      <c r="H6712" s="336">
        <v>2449654.1684222664</v>
      </c>
      <c r="I6712" s="336">
        <v>56204.752</v>
      </c>
      <c r="J6712" s="336"/>
      <c r="K6712" s="336"/>
      <c r="L6712" s="337">
        <f t="shared" si="313"/>
        <v>17.4337868685713</v>
      </c>
      <c r="M6712" s="337">
        <f t="shared" si="314"/>
        <v>0.4</v>
      </c>
    </row>
    <row r="6713" spans="1:13">
      <c r="A6713" s="334" t="s">
        <v>821</v>
      </c>
      <c r="B6713" s="334" t="s">
        <v>52</v>
      </c>
      <c r="C6713" s="334" t="s">
        <v>52</v>
      </c>
      <c r="D6713" s="334" t="s">
        <v>1492</v>
      </c>
      <c r="E6713" s="334" t="s">
        <v>1555</v>
      </c>
      <c r="F6713" s="334" t="str">
        <f t="shared" si="315"/>
        <v>Dhaka OWN PNP</v>
      </c>
      <c r="G6713" s="338">
        <v>18677359</v>
      </c>
      <c r="H6713" s="336">
        <v>3478337.9494923409</v>
      </c>
      <c r="I6713" s="336">
        <v>74709.436000000002</v>
      </c>
      <c r="J6713" s="336"/>
      <c r="K6713" s="336"/>
      <c r="L6713" s="337">
        <f t="shared" si="313"/>
        <v>18.623285816224559</v>
      </c>
      <c r="M6713" s="337">
        <f t="shared" si="314"/>
        <v>0.4</v>
      </c>
    </row>
    <row r="6714" spans="1:13">
      <c r="A6714" s="334" t="s">
        <v>822</v>
      </c>
      <c r="B6714" s="334" t="s">
        <v>52</v>
      </c>
      <c r="C6714" s="334" t="s">
        <v>1557</v>
      </c>
      <c r="D6714" s="334" t="s">
        <v>1492</v>
      </c>
      <c r="E6714" s="334" t="s">
        <v>1555</v>
      </c>
      <c r="F6714" s="334" t="str">
        <f t="shared" si="315"/>
        <v>DhakaGBUD OWN PNP</v>
      </c>
      <c r="G6714" s="338">
        <v>7254683</v>
      </c>
      <c r="H6714" s="336">
        <v>1272731.2903369253</v>
      </c>
      <c r="I6714" s="336">
        <v>4.3655745685100555E-11</v>
      </c>
      <c r="J6714" s="336"/>
      <c r="K6714" s="336"/>
      <c r="L6714" s="337">
        <f t="shared" si="313"/>
        <v>17.543582405143344</v>
      </c>
      <c r="M6714" s="337">
        <f t="shared" si="314"/>
        <v>6.0175952119617851E-16</v>
      </c>
    </row>
    <row r="6715" spans="1:13">
      <c r="A6715" s="334" t="s">
        <v>823</v>
      </c>
      <c r="B6715" s="334" t="s">
        <v>52</v>
      </c>
      <c r="C6715" s="334" t="s">
        <v>1557</v>
      </c>
      <c r="D6715" s="334" t="s">
        <v>1492</v>
      </c>
      <c r="E6715" s="334" t="s">
        <v>1555</v>
      </c>
      <c r="F6715" s="334" t="str">
        <f t="shared" si="315"/>
        <v>DhakaGBUD OWN PNP</v>
      </c>
      <c r="G6715" s="338">
        <v>28519632</v>
      </c>
      <c r="H6715" s="336">
        <v>5274160.101681469</v>
      </c>
      <c r="I6715" s="336">
        <v>100809.77360282866</v>
      </c>
      <c r="J6715" s="336"/>
      <c r="K6715" s="336"/>
      <c r="L6715" s="337">
        <f t="shared" si="313"/>
        <v>18.493086101817404</v>
      </c>
      <c r="M6715" s="337">
        <f t="shared" si="314"/>
        <v>0.35347501539581105</v>
      </c>
    </row>
    <row r="6716" spans="1:13">
      <c r="A6716" s="334" t="s">
        <v>824</v>
      </c>
      <c r="B6716" s="334" t="s">
        <v>52</v>
      </c>
      <c r="C6716" s="334" t="s">
        <v>1557</v>
      </c>
      <c r="D6716" s="334" t="s">
        <v>1492</v>
      </c>
      <c r="E6716" s="334" t="s">
        <v>1555</v>
      </c>
      <c r="F6716" s="334" t="str">
        <f t="shared" si="315"/>
        <v>DhakaGBUD OWN PNP</v>
      </c>
      <c r="G6716" s="338">
        <v>23455122</v>
      </c>
      <c r="H6716" s="336">
        <v>4415668.9018466389</v>
      </c>
      <c r="I6716" s="336">
        <v>93820.487999999998</v>
      </c>
      <c r="J6716" s="336"/>
      <c r="K6716" s="336"/>
      <c r="L6716" s="337">
        <f t="shared" si="313"/>
        <v>18.826032547801876</v>
      </c>
      <c r="M6716" s="337">
        <f t="shared" si="314"/>
        <v>0.4</v>
      </c>
    </row>
    <row r="6717" spans="1:13">
      <c r="A6717" s="334" t="s">
        <v>825</v>
      </c>
      <c r="B6717" s="334" t="s">
        <v>52</v>
      </c>
      <c r="C6717" s="334" t="s">
        <v>52</v>
      </c>
      <c r="D6717" s="334" t="s">
        <v>1537</v>
      </c>
      <c r="E6717" s="334" t="s">
        <v>1555</v>
      </c>
      <c r="F6717" s="334" t="str">
        <f t="shared" si="315"/>
        <v>Dhaka OWN Non-PNP</v>
      </c>
      <c r="G6717" s="338">
        <v>1429220</v>
      </c>
      <c r="H6717" s="336">
        <v>217010.35218590059</v>
      </c>
      <c r="I6717" s="336">
        <v>356.56076986203516</v>
      </c>
      <c r="J6717" s="336"/>
      <c r="K6717" s="336"/>
      <c r="L6717" s="337">
        <f t="shared" si="313"/>
        <v>15.183831193651123</v>
      </c>
      <c r="M6717" s="337">
        <f t="shared" si="314"/>
        <v>2.4947927531243277E-2</v>
      </c>
    </row>
    <row r="6718" spans="1:13">
      <c r="A6718" s="334" t="s">
        <v>826</v>
      </c>
      <c r="B6718" s="334" t="s">
        <v>52</v>
      </c>
      <c r="C6718" s="334" t="s">
        <v>52</v>
      </c>
      <c r="D6718" s="334" t="s">
        <v>1492</v>
      </c>
      <c r="E6718" s="334" t="s">
        <v>1555</v>
      </c>
      <c r="F6718" s="334" t="str">
        <f t="shared" si="315"/>
        <v>Dhaka OWN PNP</v>
      </c>
      <c r="G6718" s="338">
        <v>10014452</v>
      </c>
      <c r="H6718" s="336">
        <v>1777296.8553643904</v>
      </c>
      <c r="I6718" s="336">
        <v>40057.807999999997</v>
      </c>
      <c r="J6718" s="336"/>
      <c r="K6718" s="336"/>
      <c r="L6718" s="337">
        <f t="shared" si="313"/>
        <v>17.747320126596946</v>
      </c>
      <c r="M6718" s="337">
        <f t="shared" si="314"/>
        <v>0.4</v>
      </c>
    </row>
    <row r="6719" spans="1:13">
      <c r="A6719" s="334" t="s">
        <v>827</v>
      </c>
      <c r="B6719" s="334" t="s">
        <v>52</v>
      </c>
      <c r="C6719" s="334" t="s">
        <v>1557</v>
      </c>
      <c r="D6719" s="334" t="s">
        <v>1492</v>
      </c>
      <c r="E6719" s="334" t="s">
        <v>1555</v>
      </c>
      <c r="F6719" s="334" t="str">
        <f t="shared" si="315"/>
        <v>DhakaGBUD OWN PNP</v>
      </c>
      <c r="G6719" s="338">
        <v>29269830</v>
      </c>
      <c r="H6719" s="336">
        <v>5605218.2367341323</v>
      </c>
      <c r="I6719" s="336">
        <v>117079.32</v>
      </c>
      <c r="J6719" s="336"/>
      <c r="K6719" s="336"/>
      <c r="L6719" s="337">
        <f t="shared" si="313"/>
        <v>19.150156446874249</v>
      </c>
      <c r="M6719" s="337">
        <f t="shared" si="314"/>
        <v>0.4</v>
      </c>
    </row>
    <row r="6720" spans="1:13">
      <c r="A6720" s="334" t="s">
        <v>828</v>
      </c>
      <c r="B6720" s="334" t="s">
        <v>52</v>
      </c>
      <c r="C6720" s="334" t="s">
        <v>52</v>
      </c>
      <c r="D6720" s="334" t="s">
        <v>1492</v>
      </c>
      <c r="E6720" s="334" t="s">
        <v>1555</v>
      </c>
      <c r="F6720" s="334" t="str">
        <f t="shared" si="315"/>
        <v>Dhaka OWN PNP</v>
      </c>
      <c r="G6720" s="338">
        <v>11892597</v>
      </c>
      <c r="H6720" s="336">
        <v>2302509.7907937635</v>
      </c>
      <c r="I6720" s="336">
        <v>685629.88565389195</v>
      </c>
      <c r="J6720" s="336"/>
      <c r="K6720" s="336"/>
      <c r="L6720" s="337">
        <f t="shared" si="313"/>
        <v>19.360866182497933</v>
      </c>
      <c r="M6720" s="337">
        <f t="shared" si="314"/>
        <v>5.7651822024566366</v>
      </c>
    </row>
    <row r="6721" spans="1:13">
      <c r="A6721" s="334" t="s">
        <v>829</v>
      </c>
      <c r="B6721" s="334" t="s">
        <v>52</v>
      </c>
      <c r="C6721" s="334" t="s">
        <v>52</v>
      </c>
      <c r="D6721" s="334" t="s">
        <v>1492</v>
      </c>
      <c r="E6721" s="334" t="s">
        <v>1555</v>
      </c>
      <c r="F6721" s="334" t="str">
        <f t="shared" si="315"/>
        <v>Dhaka OWN PNP</v>
      </c>
      <c r="G6721" s="338">
        <v>6062854</v>
      </c>
      <c r="H6721" s="336">
        <v>979769.06105139316</v>
      </c>
      <c r="I6721" s="336">
        <v>4523.9238283865452</v>
      </c>
      <c r="J6721" s="336"/>
      <c r="K6721" s="336"/>
      <c r="L6721" s="337">
        <f t="shared" si="313"/>
        <v>16.160195529224243</v>
      </c>
      <c r="M6721" s="337">
        <f t="shared" si="314"/>
        <v>7.4617066952074804E-2</v>
      </c>
    </row>
    <row r="6722" spans="1:13">
      <c r="A6722" s="334" t="s">
        <v>830</v>
      </c>
      <c r="B6722" s="334" t="s">
        <v>52</v>
      </c>
      <c r="C6722" s="334" t="s">
        <v>52</v>
      </c>
      <c r="D6722" s="334" t="s">
        <v>1492</v>
      </c>
      <c r="E6722" s="334" t="s">
        <v>1555</v>
      </c>
      <c r="F6722" s="334" t="str">
        <f t="shared" si="315"/>
        <v>Dhaka OWN PNP</v>
      </c>
      <c r="G6722" s="338">
        <v>8464276</v>
      </c>
      <c r="H6722" s="336">
        <v>1528676.1424414762</v>
      </c>
      <c r="I6722" s="336">
        <v>26769.458033274732</v>
      </c>
      <c r="J6722" s="336"/>
      <c r="K6722" s="336"/>
      <c r="L6722" s="337">
        <f t="shared" si="313"/>
        <v>18.060329583315529</v>
      </c>
      <c r="M6722" s="337">
        <f t="shared" si="314"/>
        <v>0.3162640021813411</v>
      </c>
    </row>
    <row r="6723" spans="1:13">
      <c r="A6723" s="334" t="s">
        <v>831</v>
      </c>
      <c r="B6723" s="334" t="s">
        <v>52</v>
      </c>
      <c r="C6723" s="334" t="s">
        <v>52</v>
      </c>
      <c r="D6723" s="334" t="s">
        <v>1492</v>
      </c>
      <c r="E6723" s="334" t="s">
        <v>1555</v>
      </c>
      <c r="F6723" s="334" t="str">
        <f t="shared" si="315"/>
        <v>Dhaka OWN PNP</v>
      </c>
      <c r="G6723" s="338">
        <v>11620326</v>
      </c>
      <c r="H6723" s="336">
        <v>2139292.7313772286</v>
      </c>
      <c r="I6723" s="336">
        <v>46481.304000000004</v>
      </c>
      <c r="J6723" s="336"/>
      <c r="K6723" s="336"/>
      <c r="L6723" s="337">
        <f t="shared" ref="L6723:L6786" si="316">(H6723/G6723)*100</f>
        <v>18.409920094988976</v>
      </c>
      <c r="M6723" s="337">
        <f t="shared" ref="M6723:M6786" si="317">(I6723/G6723)*100</f>
        <v>0.4</v>
      </c>
    </row>
    <row r="6724" spans="1:13">
      <c r="A6724" s="334" t="s">
        <v>832</v>
      </c>
      <c r="B6724" s="334" t="s">
        <v>52</v>
      </c>
      <c r="C6724" s="334" t="s">
        <v>52</v>
      </c>
      <c r="D6724" s="334" t="s">
        <v>1537</v>
      </c>
      <c r="E6724" s="334" t="s">
        <v>1555</v>
      </c>
      <c r="F6724" s="334" t="str">
        <f t="shared" ref="F6724:F6787" si="318">CONCATENATE(C6724," ",E6724," ",D6724)</f>
        <v>Dhaka OWN Non-PNP</v>
      </c>
      <c r="G6724" s="338">
        <v>3779196</v>
      </c>
      <c r="H6724" s="336">
        <v>717721.65794530755</v>
      </c>
      <c r="I6724" s="336">
        <v>3.637978807091713E-12</v>
      </c>
      <c r="J6724" s="336"/>
      <c r="K6724" s="336"/>
      <c r="L6724" s="337">
        <f t="shared" si="316"/>
        <v>18.991384885708694</v>
      </c>
      <c r="M6724" s="337">
        <f t="shared" si="317"/>
        <v>9.6263300635683169E-17</v>
      </c>
    </row>
    <row r="6725" spans="1:13">
      <c r="A6725" s="334" t="s">
        <v>833</v>
      </c>
      <c r="B6725" s="334" t="s">
        <v>542</v>
      </c>
      <c r="C6725" s="334" t="s">
        <v>52</v>
      </c>
      <c r="D6725" s="334" t="s">
        <v>1537</v>
      </c>
      <c r="E6725" s="334" t="s">
        <v>1555</v>
      </c>
      <c r="F6725" s="334" t="str">
        <f t="shared" si="318"/>
        <v>Dhaka OWN Non-PNP</v>
      </c>
      <c r="G6725" s="338">
        <v>5002243</v>
      </c>
      <c r="H6725" s="336">
        <v>861497.91379406222</v>
      </c>
      <c r="I6725" s="336">
        <v>20008.972000000002</v>
      </c>
      <c r="J6725" s="336"/>
      <c r="K6725" s="336"/>
      <c r="L6725" s="337">
        <f t="shared" si="316"/>
        <v>17.222232382434484</v>
      </c>
      <c r="M6725" s="337">
        <f t="shared" si="317"/>
        <v>0.4</v>
      </c>
    </row>
    <row r="6726" spans="1:13">
      <c r="A6726" s="334" t="s">
        <v>834</v>
      </c>
      <c r="B6726" s="334" t="s">
        <v>52</v>
      </c>
      <c r="C6726" s="334" t="s">
        <v>52</v>
      </c>
      <c r="D6726" s="334" t="s">
        <v>1492</v>
      </c>
      <c r="E6726" s="334" t="s">
        <v>1555</v>
      </c>
      <c r="F6726" s="334" t="str">
        <f t="shared" si="318"/>
        <v>Dhaka OWN PNP</v>
      </c>
      <c r="G6726" s="338">
        <v>12025847</v>
      </c>
      <c r="H6726" s="336">
        <v>2145191.561257679</v>
      </c>
      <c r="I6726" s="336">
        <v>48103.387999999999</v>
      </c>
      <c r="J6726" s="336"/>
      <c r="K6726" s="336"/>
      <c r="L6726" s="337">
        <f t="shared" si="316"/>
        <v>17.838174402665185</v>
      </c>
      <c r="M6726" s="337">
        <f t="shared" si="317"/>
        <v>0.4</v>
      </c>
    </row>
    <row r="6727" spans="1:13">
      <c r="A6727" s="334" t="s">
        <v>1558</v>
      </c>
      <c r="B6727" s="334" t="s">
        <v>52</v>
      </c>
      <c r="C6727" s="334" t="s">
        <v>52</v>
      </c>
      <c r="D6727" s="334" t="s">
        <v>1492</v>
      </c>
      <c r="E6727" s="334" t="s">
        <v>1555</v>
      </c>
      <c r="F6727" s="334" t="str">
        <f t="shared" si="318"/>
        <v>Dhaka OWN PNP</v>
      </c>
      <c r="G6727" s="338">
        <v>28215747</v>
      </c>
      <c r="H6727" s="336">
        <v>5113140.2882168228</v>
      </c>
      <c r="I6727" s="336">
        <v>112862.988</v>
      </c>
      <c r="J6727" s="336"/>
      <c r="K6727" s="336"/>
      <c r="L6727" s="337">
        <f t="shared" si="316"/>
        <v>18.121583980097437</v>
      </c>
      <c r="M6727" s="337">
        <f t="shared" si="317"/>
        <v>0.4</v>
      </c>
    </row>
    <row r="6728" spans="1:13">
      <c r="A6728" s="334" t="s">
        <v>909</v>
      </c>
      <c r="B6728" s="334" t="s">
        <v>52</v>
      </c>
      <c r="C6728" s="334" t="s">
        <v>52</v>
      </c>
      <c r="D6728" s="334" t="s">
        <v>1492</v>
      </c>
      <c r="E6728" s="334" t="s">
        <v>1555</v>
      </c>
      <c r="F6728" s="334" t="str">
        <f t="shared" si="318"/>
        <v>Dhaka OWN PNP</v>
      </c>
      <c r="G6728" s="338">
        <v>12181337</v>
      </c>
      <c r="H6728" s="336">
        <v>2110222.3939354084</v>
      </c>
      <c r="I6728" s="336">
        <v>41798.746290637784</v>
      </c>
      <c r="J6728" s="336"/>
      <c r="K6728" s="336"/>
      <c r="L6728" s="337">
        <f t="shared" si="316"/>
        <v>17.323405418759933</v>
      </c>
      <c r="M6728" s="337">
        <f t="shared" si="317"/>
        <v>0.34313759064902138</v>
      </c>
    </row>
    <row r="6729" spans="1:13">
      <c r="A6729" s="334" t="s">
        <v>1559</v>
      </c>
      <c r="B6729" s="334" t="s">
        <v>52</v>
      </c>
      <c r="C6729" s="334" t="s">
        <v>52</v>
      </c>
      <c r="D6729" s="334" t="s">
        <v>1492</v>
      </c>
      <c r="E6729" s="334" t="s">
        <v>1555</v>
      </c>
      <c r="F6729" s="334" t="str">
        <f t="shared" si="318"/>
        <v>Dhaka OWN PNP</v>
      </c>
      <c r="G6729" s="338">
        <v>9671587</v>
      </c>
      <c r="H6729" s="336">
        <v>1697328.1432945805</v>
      </c>
      <c r="I6729" s="336">
        <v>38686.347999999998</v>
      </c>
      <c r="J6729" s="336"/>
      <c r="K6729" s="336"/>
      <c r="L6729" s="337">
        <f t="shared" si="316"/>
        <v>17.549634235773102</v>
      </c>
      <c r="M6729" s="337">
        <f t="shared" si="317"/>
        <v>0.4</v>
      </c>
    </row>
    <row r="6730" spans="1:13">
      <c r="A6730" s="334" t="s">
        <v>1560</v>
      </c>
      <c r="B6730" s="334" t="s">
        <v>52</v>
      </c>
      <c r="C6730" s="334" t="s">
        <v>1557</v>
      </c>
      <c r="D6730" s="334" t="s">
        <v>1492</v>
      </c>
      <c r="E6730" s="334" t="s">
        <v>1555</v>
      </c>
      <c r="F6730" s="334" t="str">
        <f t="shared" si="318"/>
        <v>DhakaGBUD OWN PNP</v>
      </c>
      <c r="G6730" s="338">
        <v>54096954</v>
      </c>
      <c r="H6730" s="336">
        <v>10420604.073668506</v>
      </c>
      <c r="I6730" s="336">
        <v>216387.81599999999</v>
      </c>
      <c r="J6730" s="336"/>
      <c r="K6730" s="336"/>
      <c r="L6730" s="337">
        <f t="shared" si="316"/>
        <v>19.262829610828934</v>
      </c>
      <c r="M6730" s="337">
        <f t="shared" si="317"/>
        <v>0.4</v>
      </c>
    </row>
    <row r="6731" spans="1:13">
      <c r="A6731" s="334" t="s">
        <v>1561</v>
      </c>
      <c r="B6731" s="334" t="s">
        <v>52</v>
      </c>
      <c r="C6731" s="334" t="s">
        <v>52</v>
      </c>
      <c r="D6731" s="334" t="s">
        <v>1537</v>
      </c>
      <c r="E6731" s="334" t="s">
        <v>1555</v>
      </c>
      <c r="F6731" s="334" t="str">
        <f t="shared" si="318"/>
        <v>Dhaka OWN Non-PNP</v>
      </c>
      <c r="G6731" s="338">
        <v>4091198</v>
      </c>
      <c r="H6731" s="336">
        <v>769576.97421490715</v>
      </c>
      <c r="I6731" s="336">
        <v>16364.791999999999</v>
      </c>
      <c r="J6731" s="336"/>
      <c r="K6731" s="336"/>
      <c r="L6731" s="337">
        <f t="shared" si="316"/>
        <v>18.810553148855352</v>
      </c>
      <c r="M6731" s="337">
        <f t="shared" si="317"/>
        <v>0.4</v>
      </c>
    </row>
    <row r="6732" spans="1:13">
      <c r="A6732" s="334" t="s">
        <v>1704</v>
      </c>
      <c r="B6732" s="334" t="s">
        <v>52</v>
      </c>
      <c r="C6732" s="334" t="s">
        <v>52</v>
      </c>
      <c r="D6732" s="334" t="s">
        <v>1492</v>
      </c>
      <c r="E6732" s="334" t="s">
        <v>1555</v>
      </c>
      <c r="F6732" s="334" t="str">
        <f t="shared" si="318"/>
        <v>Dhaka OWN PNP</v>
      </c>
      <c r="G6732" s="338">
        <v>19113067</v>
      </c>
      <c r="H6732" s="336">
        <v>3552308.2211777712</v>
      </c>
      <c r="I6732" s="336">
        <v>76452.267999999996</v>
      </c>
      <c r="J6732" s="336"/>
      <c r="K6732" s="336"/>
      <c r="L6732" s="337">
        <f t="shared" si="316"/>
        <v>18.585757174281717</v>
      </c>
      <c r="M6732" s="337">
        <f t="shared" si="317"/>
        <v>0.4</v>
      </c>
    </row>
    <row r="6733" spans="1:13">
      <c r="A6733" s="334" t="s">
        <v>1705</v>
      </c>
      <c r="B6733" s="334" t="s">
        <v>52</v>
      </c>
      <c r="C6733" s="334" t="s">
        <v>52</v>
      </c>
      <c r="D6733" s="334" t="s">
        <v>1492</v>
      </c>
      <c r="E6733" s="334" t="s">
        <v>1555</v>
      </c>
      <c r="F6733" s="334" t="str">
        <f t="shared" si="318"/>
        <v>Dhaka OWN PNP</v>
      </c>
      <c r="G6733" s="338">
        <v>10148588</v>
      </c>
      <c r="H6733" s="336">
        <v>1769573.6683454681</v>
      </c>
      <c r="I6733" s="336">
        <v>40594.351999999999</v>
      </c>
      <c r="J6733" s="336"/>
      <c r="K6733" s="336"/>
      <c r="L6733" s="337">
        <f t="shared" si="316"/>
        <v>17.436649003245261</v>
      </c>
      <c r="M6733" s="337">
        <f t="shared" si="317"/>
        <v>0.4</v>
      </c>
    </row>
    <row r="6734" spans="1:13">
      <c r="A6734" s="334" t="s">
        <v>774</v>
      </c>
      <c r="B6734" s="334" t="s">
        <v>189</v>
      </c>
      <c r="C6734" s="334" t="s">
        <v>189</v>
      </c>
      <c r="D6734" s="334" t="s">
        <v>1492</v>
      </c>
      <c r="E6734" s="334" t="s">
        <v>1555</v>
      </c>
      <c r="F6734" s="334" t="str">
        <f t="shared" si="318"/>
        <v>Barishal OWN PNP</v>
      </c>
      <c r="G6734" s="338">
        <v>9320487</v>
      </c>
      <c r="H6734" s="336">
        <v>1518791.7959395333</v>
      </c>
      <c r="I6734" s="336">
        <v>37281.948000000004</v>
      </c>
      <c r="J6734" s="336"/>
      <c r="K6734" s="336"/>
      <c r="L6734" s="337">
        <f t="shared" si="316"/>
        <v>16.295197836116646</v>
      </c>
      <c r="M6734" s="337">
        <f t="shared" si="317"/>
        <v>0.4</v>
      </c>
    </row>
    <row r="6735" spans="1:13">
      <c r="A6735" s="334" t="s">
        <v>840</v>
      </c>
      <c r="B6735" s="334" t="s">
        <v>159</v>
      </c>
      <c r="C6735" s="334" t="s">
        <v>159</v>
      </c>
      <c r="D6735" s="334" t="s">
        <v>1537</v>
      </c>
      <c r="E6735" s="334" t="s">
        <v>1555</v>
      </c>
      <c r="F6735" s="334" t="str">
        <f t="shared" si="318"/>
        <v>Khulna OWN Non-PNP</v>
      </c>
      <c r="G6735" s="338">
        <v>7926122</v>
      </c>
      <c r="H6735" s="336">
        <v>1320881.0060972606</v>
      </c>
      <c r="I6735" s="336">
        <v>31704.488000000001</v>
      </c>
      <c r="J6735" s="336"/>
      <c r="K6735" s="336"/>
      <c r="L6735" s="337">
        <f t="shared" si="316"/>
        <v>16.664908843155086</v>
      </c>
      <c r="M6735" s="337">
        <f t="shared" si="317"/>
        <v>0.4</v>
      </c>
    </row>
    <row r="6736" spans="1:13">
      <c r="A6736" s="334" t="s">
        <v>841</v>
      </c>
      <c r="B6736" s="334" t="s">
        <v>159</v>
      </c>
      <c r="C6736" s="334" t="s">
        <v>159</v>
      </c>
      <c r="D6736" s="334" t="s">
        <v>1492</v>
      </c>
      <c r="E6736" s="334" t="s">
        <v>1555</v>
      </c>
      <c r="F6736" s="334" t="str">
        <f t="shared" si="318"/>
        <v>Khulna OWN PNP</v>
      </c>
      <c r="G6736" s="338">
        <v>6327798</v>
      </c>
      <c r="H6736" s="336">
        <v>963571.92628760333</v>
      </c>
      <c r="I6736" s="336">
        <v>25311.191999999999</v>
      </c>
      <c r="J6736" s="336"/>
      <c r="K6736" s="336"/>
      <c r="L6736" s="337">
        <f t="shared" si="316"/>
        <v>15.227602497545012</v>
      </c>
      <c r="M6736" s="337">
        <f t="shared" si="317"/>
        <v>0.4</v>
      </c>
    </row>
    <row r="6737" spans="1:13">
      <c r="A6737" s="334" t="s">
        <v>919</v>
      </c>
      <c r="B6737" s="334" t="s">
        <v>159</v>
      </c>
      <c r="C6737" s="334" t="s">
        <v>159</v>
      </c>
      <c r="D6737" s="334" t="s">
        <v>1492</v>
      </c>
      <c r="E6737" s="334" t="s">
        <v>1555</v>
      </c>
      <c r="F6737" s="334" t="str">
        <f t="shared" si="318"/>
        <v>Khulna OWN PNP</v>
      </c>
      <c r="G6737" s="338">
        <v>5503760</v>
      </c>
      <c r="H6737" s="336">
        <v>879912.41931633023</v>
      </c>
      <c r="I6737" s="336">
        <v>1.4551915228366852E-11</v>
      </c>
      <c r="J6737" s="336"/>
      <c r="K6737" s="336"/>
      <c r="L6737" s="337">
        <f t="shared" si="316"/>
        <v>15.987478002607858</v>
      </c>
      <c r="M6737" s="337">
        <f t="shared" si="317"/>
        <v>2.6439952375043338E-16</v>
      </c>
    </row>
    <row r="6738" spans="1:13">
      <c r="A6738" s="334" t="s">
        <v>842</v>
      </c>
      <c r="B6738" s="334" t="s">
        <v>150</v>
      </c>
      <c r="C6738" s="334" t="s">
        <v>107</v>
      </c>
      <c r="D6738" s="334" t="s">
        <v>1492</v>
      </c>
      <c r="E6738" s="334" t="s">
        <v>1555</v>
      </c>
      <c r="F6738" s="334" t="str">
        <f t="shared" si="318"/>
        <v>Rajshahi OWN PNP</v>
      </c>
      <c r="G6738" s="338">
        <v>12591564</v>
      </c>
      <c r="H6738" s="336">
        <v>1911944.159077537</v>
      </c>
      <c r="I6738" s="336">
        <v>50366.256000000001</v>
      </c>
      <c r="J6738" s="336"/>
      <c r="K6738" s="336"/>
      <c r="L6738" s="337">
        <f t="shared" si="316"/>
        <v>15.184326260641942</v>
      </c>
      <c r="M6738" s="337">
        <f t="shared" si="317"/>
        <v>0.4</v>
      </c>
    </row>
    <row r="6739" spans="1:13">
      <c r="A6739" s="334" t="s">
        <v>843</v>
      </c>
      <c r="B6739" s="334" t="s">
        <v>1562</v>
      </c>
      <c r="C6739" s="334" t="s">
        <v>107</v>
      </c>
      <c r="D6739" s="334" t="s">
        <v>1537</v>
      </c>
      <c r="E6739" s="334" t="s">
        <v>1555</v>
      </c>
      <c r="F6739" s="334" t="str">
        <f t="shared" si="318"/>
        <v>Rajshahi OWN Non-PNP</v>
      </c>
      <c r="G6739" s="338">
        <v>3593594</v>
      </c>
      <c r="H6739" s="336">
        <v>654915.21994387836</v>
      </c>
      <c r="I6739" s="336">
        <v>14374.376</v>
      </c>
      <c r="J6739" s="336"/>
      <c r="K6739" s="336"/>
      <c r="L6739" s="337">
        <f t="shared" si="316"/>
        <v>18.224518961904945</v>
      </c>
      <c r="M6739" s="337">
        <f t="shared" si="317"/>
        <v>0.4</v>
      </c>
    </row>
    <row r="6740" spans="1:13">
      <c r="A6740" s="334" t="s">
        <v>844</v>
      </c>
      <c r="B6740" s="334" t="s">
        <v>1563</v>
      </c>
      <c r="C6740" s="334" t="s">
        <v>107</v>
      </c>
      <c r="D6740" s="334" t="s">
        <v>1537</v>
      </c>
      <c r="E6740" s="334" t="s">
        <v>1555</v>
      </c>
      <c r="F6740" s="334" t="str">
        <f t="shared" si="318"/>
        <v>Rajshahi OWN Non-PNP</v>
      </c>
      <c r="G6740" s="338">
        <v>4282104</v>
      </c>
      <c r="H6740" s="336">
        <v>736691.45539792045</v>
      </c>
      <c r="I6740" s="336">
        <v>-2.9103830456733704E-11</v>
      </c>
      <c r="J6740" s="336"/>
      <c r="K6740" s="336"/>
      <c r="L6740" s="337">
        <f t="shared" si="316"/>
        <v>17.203959908445018</v>
      </c>
      <c r="M6740" s="337">
        <f t="shared" si="317"/>
        <v>-6.7966192452900964E-16</v>
      </c>
    </row>
    <row r="6741" spans="1:13">
      <c r="A6741" s="334" t="s">
        <v>913</v>
      </c>
      <c r="B6741" s="334" t="s">
        <v>107</v>
      </c>
      <c r="C6741" s="334" t="s">
        <v>107</v>
      </c>
      <c r="D6741" s="334" t="s">
        <v>1492</v>
      </c>
      <c r="E6741" s="334" t="s">
        <v>1555</v>
      </c>
      <c r="F6741" s="334" t="str">
        <f t="shared" si="318"/>
        <v>Rajshahi OWN PNP</v>
      </c>
      <c r="G6741" s="338">
        <v>8410382</v>
      </c>
      <c r="H6741" s="336">
        <v>1325660.8628324694</v>
      </c>
      <c r="I6741" s="336">
        <v>33641.527999999998</v>
      </c>
      <c r="J6741" s="336"/>
      <c r="K6741" s="336"/>
      <c r="L6741" s="337">
        <f t="shared" si="316"/>
        <v>15.762195615282035</v>
      </c>
      <c r="M6741" s="337">
        <f t="shared" si="317"/>
        <v>0.4</v>
      </c>
    </row>
    <row r="6742" spans="1:13">
      <c r="A6742" s="334" t="s">
        <v>845</v>
      </c>
      <c r="B6742" s="334" t="s">
        <v>131</v>
      </c>
      <c r="C6742" s="334" t="s">
        <v>131</v>
      </c>
      <c r="D6742" s="334" t="s">
        <v>1492</v>
      </c>
      <c r="E6742" s="334" t="s">
        <v>1555</v>
      </c>
      <c r="F6742" s="334" t="str">
        <f t="shared" si="318"/>
        <v>Sylhet OWN PNP</v>
      </c>
      <c r="G6742" s="338">
        <v>15261595</v>
      </c>
      <c r="H6742" s="336">
        <v>2464531.3495058422</v>
      </c>
      <c r="I6742" s="336">
        <v>61046.380000000005</v>
      </c>
      <c r="J6742" s="336"/>
      <c r="K6742" s="336"/>
      <c r="L6742" s="337">
        <f t="shared" si="316"/>
        <v>16.148583090468868</v>
      </c>
      <c r="M6742" s="337">
        <f t="shared" si="317"/>
        <v>0.4</v>
      </c>
    </row>
    <row r="6743" spans="1:13">
      <c r="A6743" s="334" t="s">
        <v>846</v>
      </c>
      <c r="B6743" s="334" t="s">
        <v>131</v>
      </c>
      <c r="C6743" s="334" t="s">
        <v>131</v>
      </c>
      <c r="D6743" s="334" t="s">
        <v>1492</v>
      </c>
      <c r="E6743" s="334" t="s">
        <v>1555</v>
      </c>
      <c r="F6743" s="334" t="str">
        <f t="shared" si="318"/>
        <v>Sylhet OWN PNP</v>
      </c>
      <c r="G6743" s="338">
        <v>7339488</v>
      </c>
      <c r="H6743" s="336">
        <v>1240281.6783809459</v>
      </c>
      <c r="I6743" s="336">
        <v>29357.952000000001</v>
      </c>
      <c r="J6743" s="336"/>
      <c r="K6743" s="336"/>
      <c r="L6743" s="337">
        <f t="shared" si="316"/>
        <v>16.898749318493959</v>
      </c>
      <c r="M6743" s="337">
        <f t="shared" si="317"/>
        <v>0.4</v>
      </c>
    </row>
    <row r="6744" spans="1:13">
      <c r="A6744" s="334" t="s">
        <v>847</v>
      </c>
      <c r="B6744" s="334" t="s">
        <v>131</v>
      </c>
      <c r="C6744" s="334" t="s">
        <v>131</v>
      </c>
      <c r="D6744" s="334" t="s">
        <v>1492</v>
      </c>
      <c r="E6744" s="334" t="s">
        <v>1555</v>
      </c>
      <c r="F6744" s="334" t="str">
        <f t="shared" si="318"/>
        <v>Sylhet OWN PNP</v>
      </c>
      <c r="G6744" s="338">
        <v>6513841</v>
      </c>
      <c r="H6744" s="336">
        <v>1013808.5444728445</v>
      </c>
      <c r="I6744" s="336">
        <v>26055.364000000001</v>
      </c>
      <c r="J6744" s="336"/>
      <c r="K6744" s="336"/>
      <c r="L6744" s="337">
        <f t="shared" si="316"/>
        <v>15.563912973510474</v>
      </c>
      <c r="M6744" s="337">
        <f t="shared" si="317"/>
        <v>0.4</v>
      </c>
    </row>
    <row r="6745" spans="1:13">
      <c r="A6745" s="334" t="s">
        <v>848</v>
      </c>
      <c r="B6745" s="334" t="s">
        <v>131</v>
      </c>
      <c r="C6745" s="334" t="s">
        <v>131</v>
      </c>
      <c r="D6745" s="334" t="s">
        <v>1492</v>
      </c>
      <c r="E6745" s="334" t="s">
        <v>1555</v>
      </c>
      <c r="F6745" s="334" t="str">
        <f t="shared" si="318"/>
        <v>Sylhet OWN PNP</v>
      </c>
      <c r="G6745" s="338">
        <v>14094201</v>
      </c>
      <c r="H6745" s="336">
        <v>2396954.0428288081</v>
      </c>
      <c r="I6745" s="336">
        <v>56376.804000000004</v>
      </c>
      <c r="J6745" s="336"/>
      <c r="K6745" s="336"/>
      <c r="L6745" s="337">
        <f t="shared" si="316"/>
        <v>17.006668507344319</v>
      </c>
      <c r="M6745" s="337">
        <f t="shared" si="317"/>
        <v>0.4</v>
      </c>
    </row>
    <row r="6746" spans="1:13">
      <c r="A6746" s="334" t="s">
        <v>849</v>
      </c>
      <c r="B6746" s="334" t="s">
        <v>131</v>
      </c>
      <c r="C6746" s="334" t="s">
        <v>131</v>
      </c>
      <c r="D6746" s="334" t="s">
        <v>1492</v>
      </c>
      <c r="E6746" s="334" t="s">
        <v>1555</v>
      </c>
      <c r="F6746" s="334" t="str">
        <f t="shared" si="318"/>
        <v>Sylhet OWN PNP</v>
      </c>
      <c r="G6746" s="338">
        <v>6228379</v>
      </c>
      <c r="H6746" s="336">
        <v>1044035.7877596807</v>
      </c>
      <c r="I6746" s="336">
        <v>24913.516</v>
      </c>
      <c r="J6746" s="336"/>
      <c r="K6746" s="336"/>
      <c r="L6746" s="337">
        <f t="shared" si="316"/>
        <v>16.762560334874944</v>
      </c>
      <c r="M6746" s="337">
        <f t="shared" si="317"/>
        <v>0.4</v>
      </c>
    </row>
    <row r="6747" spans="1:13">
      <c r="A6747" s="334" t="s">
        <v>850</v>
      </c>
      <c r="B6747" s="334" t="s">
        <v>131</v>
      </c>
      <c r="C6747" s="334" t="s">
        <v>131</v>
      </c>
      <c r="D6747" s="334" t="s">
        <v>1492</v>
      </c>
      <c r="E6747" s="334" t="s">
        <v>1555</v>
      </c>
      <c r="F6747" s="334" t="str">
        <f t="shared" si="318"/>
        <v>Sylhet OWN PNP</v>
      </c>
      <c r="G6747" s="338">
        <v>11339555</v>
      </c>
      <c r="H6747" s="336">
        <v>1882462.8564144799</v>
      </c>
      <c r="I6747" s="336">
        <v>45358.22</v>
      </c>
      <c r="J6747" s="336"/>
      <c r="K6747" s="336"/>
      <c r="L6747" s="337">
        <f t="shared" si="316"/>
        <v>16.600853000091096</v>
      </c>
      <c r="M6747" s="337">
        <f t="shared" si="317"/>
        <v>0.4</v>
      </c>
    </row>
    <row r="6748" spans="1:13">
      <c r="A6748" s="334" t="s">
        <v>851</v>
      </c>
      <c r="B6748" s="334" t="s">
        <v>908</v>
      </c>
      <c r="C6748" s="334" t="s">
        <v>131</v>
      </c>
      <c r="D6748" s="334" t="s">
        <v>1492</v>
      </c>
      <c r="E6748" s="334" t="s">
        <v>1555</v>
      </c>
      <c r="F6748" s="334" t="str">
        <f t="shared" si="318"/>
        <v>Sylhet OWN PNP</v>
      </c>
      <c r="G6748" s="338">
        <v>6262232</v>
      </c>
      <c r="H6748" s="336">
        <v>1009857.3676188089</v>
      </c>
      <c r="I6748" s="336">
        <v>25048.928</v>
      </c>
      <c r="J6748" s="336"/>
      <c r="K6748" s="336"/>
      <c r="L6748" s="337">
        <f t="shared" si="316"/>
        <v>16.126157057400761</v>
      </c>
      <c r="M6748" s="337">
        <f t="shared" si="317"/>
        <v>0.4</v>
      </c>
    </row>
    <row r="6749" spans="1:13">
      <c r="A6749" s="334" t="s">
        <v>75</v>
      </c>
      <c r="B6749" s="334" t="s">
        <v>76</v>
      </c>
      <c r="C6749" s="334" t="s">
        <v>195</v>
      </c>
      <c r="D6749" s="334" t="s">
        <v>1537</v>
      </c>
      <c r="E6749" s="334" t="s">
        <v>1041</v>
      </c>
      <c r="F6749" s="334" t="str">
        <f t="shared" si="318"/>
        <v>Chattogram FR Non-PNP</v>
      </c>
      <c r="G6749" s="338">
        <v>1969482</v>
      </c>
      <c r="H6749" s="336">
        <v>374656.22349256923</v>
      </c>
      <c r="I6749" s="336">
        <v>7877.9279999999999</v>
      </c>
      <c r="J6749" s="336"/>
      <c r="K6749" s="336"/>
      <c r="L6749" s="337">
        <f t="shared" si="316"/>
        <v>19.023084419790038</v>
      </c>
      <c r="M6749" s="337">
        <f t="shared" si="317"/>
        <v>0.4</v>
      </c>
    </row>
    <row r="6750" spans="1:13">
      <c r="A6750" s="334" t="s">
        <v>120</v>
      </c>
      <c r="B6750" s="334" t="s">
        <v>52</v>
      </c>
      <c r="C6750" s="334" t="s">
        <v>52</v>
      </c>
      <c r="D6750" s="334" t="s">
        <v>1537</v>
      </c>
      <c r="E6750" s="334" t="s">
        <v>1041</v>
      </c>
      <c r="F6750" s="334" t="str">
        <f t="shared" si="318"/>
        <v>Dhaka FR Non-PNP</v>
      </c>
      <c r="G6750" s="338">
        <v>3710614</v>
      </c>
      <c r="H6750" s="336">
        <v>635866.10478187294</v>
      </c>
      <c r="I6750" s="336">
        <v>14842.456</v>
      </c>
      <c r="J6750" s="336"/>
      <c r="K6750" s="336"/>
      <c r="L6750" s="337">
        <f t="shared" si="316"/>
        <v>17.136412054228032</v>
      </c>
      <c r="M6750" s="337">
        <f t="shared" si="317"/>
        <v>0.4</v>
      </c>
    </row>
    <row r="6751" spans="1:13">
      <c r="A6751" s="334" t="s">
        <v>89</v>
      </c>
      <c r="B6751" s="334" t="s">
        <v>52</v>
      </c>
      <c r="C6751" s="334" t="s">
        <v>52</v>
      </c>
      <c r="D6751" s="334" t="s">
        <v>1537</v>
      </c>
      <c r="E6751" s="334" t="s">
        <v>1041</v>
      </c>
      <c r="F6751" s="334" t="str">
        <f t="shared" si="318"/>
        <v>Dhaka FR Non-PNP</v>
      </c>
      <c r="G6751" s="338">
        <v>2583022</v>
      </c>
      <c r="H6751" s="336">
        <v>408857.82465471479</v>
      </c>
      <c r="I6751" s="336">
        <v>10332.088</v>
      </c>
      <c r="J6751" s="336"/>
      <c r="K6751" s="336"/>
      <c r="L6751" s="337">
        <f t="shared" si="316"/>
        <v>15.828662111848631</v>
      </c>
      <c r="M6751" s="337">
        <f t="shared" si="317"/>
        <v>0.4</v>
      </c>
    </row>
    <row r="6752" spans="1:13">
      <c r="A6752" s="334" t="s">
        <v>87</v>
      </c>
      <c r="B6752" s="334" t="s">
        <v>52</v>
      </c>
      <c r="C6752" s="334" t="s">
        <v>52</v>
      </c>
      <c r="D6752" s="334" t="s">
        <v>1537</v>
      </c>
      <c r="E6752" s="334" t="s">
        <v>1041</v>
      </c>
      <c r="F6752" s="334" t="str">
        <f t="shared" si="318"/>
        <v>Dhaka FR Non-PNP</v>
      </c>
      <c r="G6752" s="338">
        <v>4315440</v>
      </c>
      <c r="H6752" s="336">
        <v>731256.26898295071</v>
      </c>
      <c r="I6752" s="336">
        <v>0</v>
      </c>
      <c r="J6752" s="336"/>
      <c r="K6752" s="336"/>
      <c r="L6752" s="337">
        <f t="shared" si="316"/>
        <v>16.945114958913823</v>
      </c>
      <c r="M6752" s="337">
        <f t="shared" si="317"/>
        <v>0</v>
      </c>
    </row>
    <row r="6753" spans="1:13">
      <c r="A6753" s="334" t="s">
        <v>555</v>
      </c>
      <c r="B6753" s="334" t="s">
        <v>52</v>
      </c>
      <c r="C6753" s="334" t="s">
        <v>52</v>
      </c>
      <c r="D6753" s="334" t="s">
        <v>1537</v>
      </c>
      <c r="E6753" s="334" t="s">
        <v>1041</v>
      </c>
      <c r="F6753" s="334" t="str">
        <f t="shared" si="318"/>
        <v>Dhaka FR Non-PNP</v>
      </c>
      <c r="G6753" s="338">
        <v>1625291</v>
      </c>
      <c r="H6753" s="336">
        <v>284170.77018816606</v>
      </c>
      <c r="I6753" s="336">
        <v>6501.1639999999998</v>
      </c>
      <c r="J6753" s="336"/>
      <c r="K6753" s="336"/>
      <c r="L6753" s="337">
        <f t="shared" si="316"/>
        <v>17.484300976758384</v>
      </c>
      <c r="M6753" s="337">
        <f t="shared" si="317"/>
        <v>0.4</v>
      </c>
    </row>
    <row r="6754" spans="1:13">
      <c r="A6754" s="334" t="s">
        <v>53</v>
      </c>
      <c r="B6754" s="334" t="s">
        <v>52</v>
      </c>
      <c r="C6754" s="334" t="s">
        <v>52</v>
      </c>
      <c r="D6754" s="334" t="s">
        <v>1492</v>
      </c>
      <c r="E6754" s="334" t="s">
        <v>1041</v>
      </c>
      <c r="F6754" s="334" t="str">
        <f t="shared" si="318"/>
        <v>Dhaka FR PNP</v>
      </c>
      <c r="G6754" s="338">
        <v>5832734</v>
      </c>
      <c r="H6754" s="336">
        <v>988632.62381561089</v>
      </c>
      <c r="I6754" s="336">
        <v>23330.936000000002</v>
      </c>
      <c r="J6754" s="336"/>
      <c r="K6754" s="336"/>
      <c r="L6754" s="337">
        <f t="shared" si="316"/>
        <v>16.949729300455171</v>
      </c>
      <c r="M6754" s="337">
        <f t="shared" si="317"/>
        <v>0.4</v>
      </c>
    </row>
    <row r="6755" spans="1:13">
      <c r="A6755" s="334" t="s">
        <v>434</v>
      </c>
      <c r="B6755" s="334" t="s">
        <v>52</v>
      </c>
      <c r="C6755" s="334" t="s">
        <v>52</v>
      </c>
      <c r="D6755" s="334" t="s">
        <v>1537</v>
      </c>
      <c r="E6755" s="334" t="s">
        <v>1041</v>
      </c>
      <c r="F6755" s="334" t="str">
        <f t="shared" si="318"/>
        <v>Dhaka FR Non-PNP</v>
      </c>
      <c r="G6755" s="338">
        <v>3129190</v>
      </c>
      <c r="H6755" s="336">
        <v>483827.73108006566</v>
      </c>
      <c r="I6755" s="336">
        <v>12516.76</v>
      </c>
      <c r="J6755" s="336"/>
      <c r="K6755" s="336"/>
      <c r="L6755" s="337">
        <f t="shared" si="316"/>
        <v>15.461756271752936</v>
      </c>
      <c r="M6755" s="337">
        <f t="shared" si="317"/>
        <v>0.4</v>
      </c>
    </row>
    <row r="6756" spans="1:13">
      <c r="A6756" s="334" t="s">
        <v>565</v>
      </c>
      <c r="B6756" s="334" t="s">
        <v>52</v>
      </c>
      <c r="C6756" s="334" t="s">
        <v>52</v>
      </c>
      <c r="D6756" s="334" t="s">
        <v>1537</v>
      </c>
      <c r="E6756" s="334" t="s">
        <v>1041</v>
      </c>
      <c r="F6756" s="334" t="str">
        <f t="shared" si="318"/>
        <v>Dhaka FR Non-PNP</v>
      </c>
      <c r="G6756" s="338">
        <v>3204548</v>
      </c>
      <c r="H6756" s="336">
        <v>537391.16613030585</v>
      </c>
      <c r="I6756" s="336">
        <v>2.9103830456733704E-11</v>
      </c>
      <c r="J6756" s="336"/>
      <c r="K6756" s="336"/>
      <c r="L6756" s="337">
        <f t="shared" si="316"/>
        <v>16.769640090593303</v>
      </c>
      <c r="M6756" s="337">
        <f t="shared" si="317"/>
        <v>9.0820391695595471E-16</v>
      </c>
    </row>
    <row r="6757" spans="1:13">
      <c r="A6757" s="334" t="s">
        <v>500</v>
      </c>
      <c r="B6757" s="334" t="s">
        <v>52</v>
      </c>
      <c r="C6757" s="334" t="s">
        <v>52</v>
      </c>
      <c r="D6757" s="334" t="s">
        <v>1537</v>
      </c>
      <c r="E6757" s="334" t="s">
        <v>1041</v>
      </c>
      <c r="F6757" s="334" t="str">
        <f t="shared" si="318"/>
        <v>Dhaka FR Non-PNP</v>
      </c>
      <c r="G6757" s="338">
        <v>1565562</v>
      </c>
      <c r="H6757" s="336">
        <v>259789.03890138434</v>
      </c>
      <c r="I6757" s="336">
        <v>6262.2480000000005</v>
      </c>
      <c r="J6757" s="336"/>
      <c r="K6757" s="336"/>
      <c r="L6757" s="337">
        <f t="shared" si="316"/>
        <v>16.593979599746568</v>
      </c>
      <c r="M6757" s="337">
        <f t="shared" si="317"/>
        <v>0.4</v>
      </c>
    </row>
    <row r="6758" spans="1:13">
      <c r="A6758" s="334" t="s">
        <v>492</v>
      </c>
      <c r="B6758" s="334" t="s">
        <v>189</v>
      </c>
      <c r="C6758" s="334" t="s">
        <v>189</v>
      </c>
      <c r="D6758" s="334" t="s">
        <v>1537</v>
      </c>
      <c r="E6758" s="334" t="s">
        <v>1041</v>
      </c>
      <c r="F6758" s="334" t="str">
        <f t="shared" si="318"/>
        <v>Barishal FR Non-PNP</v>
      </c>
      <c r="G6758" s="338">
        <v>2230161</v>
      </c>
      <c r="H6758" s="336">
        <v>332246.37036082445</v>
      </c>
      <c r="I6758" s="336">
        <v>8920.6440000000002</v>
      </c>
      <c r="J6758" s="336"/>
      <c r="K6758" s="336"/>
      <c r="L6758" s="337">
        <f t="shared" si="316"/>
        <v>14.897864789171026</v>
      </c>
      <c r="M6758" s="337">
        <f t="shared" si="317"/>
        <v>0.4</v>
      </c>
    </row>
    <row r="6759" spans="1:13">
      <c r="A6759" s="334" t="s">
        <v>613</v>
      </c>
      <c r="B6759" s="334" t="s">
        <v>153</v>
      </c>
      <c r="C6759" s="334" t="s">
        <v>18</v>
      </c>
      <c r="D6759" s="334" t="s">
        <v>1537</v>
      </c>
      <c r="E6759" s="334" t="s">
        <v>1041</v>
      </c>
      <c r="F6759" s="334" t="str">
        <f t="shared" si="318"/>
        <v>Mymensingh FR Non-PNP</v>
      </c>
      <c r="G6759" s="338">
        <v>3432799</v>
      </c>
      <c r="H6759" s="336">
        <v>593961.95885721163</v>
      </c>
      <c r="I6759" s="336">
        <v>-5.8207660913467407E-11</v>
      </c>
      <c r="J6759" s="336"/>
      <c r="K6759" s="336"/>
      <c r="L6759" s="337">
        <f t="shared" si="316"/>
        <v>17.302555694557462</v>
      </c>
      <c r="M6759" s="337">
        <f t="shared" si="317"/>
        <v>-1.6956326575912953E-15</v>
      </c>
    </row>
    <row r="6760" spans="1:13">
      <c r="A6760" s="334" t="s">
        <v>498</v>
      </c>
      <c r="B6760" s="334" t="s">
        <v>455</v>
      </c>
      <c r="C6760" s="334" t="s">
        <v>195</v>
      </c>
      <c r="D6760" s="334" t="s">
        <v>1537</v>
      </c>
      <c r="E6760" s="334" t="s">
        <v>1041</v>
      </c>
      <c r="F6760" s="334" t="str">
        <f t="shared" si="318"/>
        <v>Chattogram FR Non-PNP</v>
      </c>
      <c r="G6760" s="338">
        <v>4824583</v>
      </c>
      <c r="H6760" s="336">
        <v>891266.02870030073</v>
      </c>
      <c r="I6760" s="336">
        <v>19298.332000000002</v>
      </c>
      <c r="J6760" s="336"/>
      <c r="K6760" s="336"/>
      <c r="L6760" s="337">
        <f t="shared" si="316"/>
        <v>18.473431355628055</v>
      </c>
      <c r="M6760" s="337">
        <f t="shared" si="317"/>
        <v>0.4</v>
      </c>
    </row>
    <row r="6761" spans="1:13">
      <c r="A6761" s="334" t="s">
        <v>528</v>
      </c>
      <c r="B6761" s="334" t="s">
        <v>18</v>
      </c>
      <c r="C6761" s="334" t="s">
        <v>18</v>
      </c>
      <c r="D6761" s="334" t="s">
        <v>1537</v>
      </c>
      <c r="E6761" s="334" t="s">
        <v>1041</v>
      </c>
      <c r="F6761" s="334" t="str">
        <f t="shared" si="318"/>
        <v>Mymensingh FR Non-PNP</v>
      </c>
      <c r="G6761" s="338">
        <v>3942691</v>
      </c>
      <c r="H6761" s="336">
        <v>642824.4017415134</v>
      </c>
      <c r="I6761" s="336">
        <v>-737.34931547113229</v>
      </c>
      <c r="J6761" s="336"/>
      <c r="K6761" s="336"/>
      <c r="L6761" s="337">
        <f t="shared" si="316"/>
        <v>16.304204456842125</v>
      </c>
      <c r="M6761" s="337">
        <f t="shared" si="317"/>
        <v>-1.8701676481142758E-2</v>
      </c>
    </row>
    <row r="6762" spans="1:13">
      <c r="A6762" s="334" t="s">
        <v>561</v>
      </c>
      <c r="B6762" s="334" t="s">
        <v>79</v>
      </c>
      <c r="C6762" s="334" t="s">
        <v>52</v>
      </c>
      <c r="D6762" s="334" t="s">
        <v>1537</v>
      </c>
      <c r="E6762" s="334" t="s">
        <v>1041</v>
      </c>
      <c r="F6762" s="334" t="str">
        <f t="shared" si="318"/>
        <v>Dhaka FR Non-PNP</v>
      </c>
      <c r="G6762" s="338">
        <v>3067101</v>
      </c>
      <c r="H6762" s="336">
        <v>498615.94498715119</v>
      </c>
      <c r="I6762" s="336">
        <v>12268.404</v>
      </c>
      <c r="J6762" s="336"/>
      <c r="K6762" s="336"/>
      <c r="L6762" s="337">
        <f t="shared" si="316"/>
        <v>16.256913123733167</v>
      </c>
      <c r="M6762" s="337">
        <f t="shared" si="317"/>
        <v>0.4</v>
      </c>
    </row>
    <row r="6763" spans="1:13">
      <c r="A6763" s="334" t="s">
        <v>91</v>
      </c>
      <c r="B6763" s="334" t="s">
        <v>52</v>
      </c>
      <c r="C6763" s="334" t="s">
        <v>52</v>
      </c>
      <c r="D6763" s="334" t="s">
        <v>1537</v>
      </c>
      <c r="E6763" s="334" t="s">
        <v>1041</v>
      </c>
      <c r="F6763" s="334" t="str">
        <f t="shared" si="318"/>
        <v>Dhaka FR Non-PNP</v>
      </c>
      <c r="G6763" s="338">
        <v>4082731</v>
      </c>
      <c r="H6763" s="336">
        <v>691075.56908073754</v>
      </c>
      <c r="I6763" s="336">
        <v>16330.924000000001</v>
      </c>
      <c r="J6763" s="336"/>
      <c r="K6763" s="336"/>
      <c r="L6763" s="337">
        <f t="shared" si="316"/>
        <v>16.926796526166861</v>
      </c>
      <c r="M6763" s="337">
        <f t="shared" si="317"/>
        <v>0.4</v>
      </c>
    </row>
    <row r="6764" spans="1:13">
      <c r="A6764" s="334" t="s">
        <v>49</v>
      </c>
      <c r="B6764" s="334" t="s">
        <v>52</v>
      </c>
      <c r="C6764" s="334" t="s">
        <v>52</v>
      </c>
      <c r="D6764" s="334" t="s">
        <v>1537</v>
      </c>
      <c r="E6764" s="334" t="s">
        <v>1041</v>
      </c>
      <c r="F6764" s="334" t="str">
        <f t="shared" si="318"/>
        <v>Dhaka FR Non-PNP</v>
      </c>
      <c r="G6764" s="338">
        <v>3232620</v>
      </c>
      <c r="H6764" s="336">
        <v>517434.15346708393</v>
      </c>
      <c r="I6764" s="336">
        <v>12930.48</v>
      </c>
      <c r="J6764" s="336"/>
      <c r="K6764" s="336"/>
      <c r="L6764" s="337">
        <f t="shared" si="316"/>
        <v>16.006649512379553</v>
      </c>
      <c r="M6764" s="337">
        <f t="shared" si="317"/>
        <v>0.4</v>
      </c>
    </row>
    <row r="6765" spans="1:13">
      <c r="A6765" s="334" t="s">
        <v>69</v>
      </c>
      <c r="B6765" s="334" t="s">
        <v>52</v>
      </c>
      <c r="C6765" s="334" t="s">
        <v>52</v>
      </c>
      <c r="D6765" s="334" t="s">
        <v>1537</v>
      </c>
      <c r="E6765" s="334" t="s">
        <v>1041</v>
      </c>
      <c r="F6765" s="334" t="str">
        <f t="shared" si="318"/>
        <v>Dhaka FR Non-PNP</v>
      </c>
      <c r="G6765" s="338">
        <v>2754895</v>
      </c>
      <c r="H6765" s="336">
        <v>464878.80598267569</v>
      </c>
      <c r="I6765" s="336">
        <v>11019.58</v>
      </c>
      <c r="J6765" s="336"/>
      <c r="K6765" s="336"/>
      <c r="L6765" s="337">
        <f t="shared" si="316"/>
        <v>16.874646982287008</v>
      </c>
      <c r="M6765" s="337">
        <f t="shared" si="317"/>
        <v>0.4</v>
      </c>
    </row>
    <row r="6766" spans="1:13">
      <c r="A6766" s="334" t="s">
        <v>472</v>
      </c>
      <c r="B6766" s="334" t="s">
        <v>52</v>
      </c>
      <c r="C6766" s="334" t="s">
        <v>52</v>
      </c>
      <c r="D6766" s="334" t="s">
        <v>1492</v>
      </c>
      <c r="E6766" s="334" t="s">
        <v>1041</v>
      </c>
      <c r="F6766" s="334" t="str">
        <f t="shared" si="318"/>
        <v>Dhaka FR PNP</v>
      </c>
      <c r="G6766" s="338">
        <v>2941021</v>
      </c>
      <c r="H6766" s="336">
        <v>514220.05725741835</v>
      </c>
      <c r="I6766" s="336">
        <v>223637.80788208355</v>
      </c>
      <c r="J6766" s="336"/>
      <c r="K6766" s="336"/>
      <c r="L6766" s="337">
        <f t="shared" si="316"/>
        <v>17.484406172462499</v>
      </c>
      <c r="M6766" s="337">
        <f t="shared" si="317"/>
        <v>7.6040874200518651</v>
      </c>
    </row>
    <row r="6767" spans="1:13">
      <c r="A6767" s="334" t="s">
        <v>125</v>
      </c>
      <c r="B6767" s="334" t="s">
        <v>52</v>
      </c>
      <c r="C6767" s="334" t="s">
        <v>52</v>
      </c>
      <c r="D6767" s="334" t="s">
        <v>1537</v>
      </c>
      <c r="E6767" s="334" t="s">
        <v>1041</v>
      </c>
      <c r="F6767" s="334" t="str">
        <f t="shared" si="318"/>
        <v>Dhaka FR Non-PNP</v>
      </c>
      <c r="G6767" s="338">
        <v>2764072</v>
      </c>
      <c r="H6767" s="336">
        <v>495427.36551802489</v>
      </c>
      <c r="I6767" s="336">
        <v>4967.1592447609728</v>
      </c>
      <c r="J6767" s="336"/>
      <c r="K6767" s="336"/>
      <c r="L6767" s="337">
        <f t="shared" si="316"/>
        <v>17.923822733923895</v>
      </c>
      <c r="M6767" s="337">
        <f t="shared" si="317"/>
        <v>0.17970440874047322</v>
      </c>
    </row>
    <row r="6768" spans="1:13">
      <c r="A6768" s="334" t="s">
        <v>85</v>
      </c>
      <c r="B6768" s="334" t="s">
        <v>79</v>
      </c>
      <c r="C6768" s="334" t="s">
        <v>52</v>
      </c>
      <c r="D6768" s="334" t="s">
        <v>1537</v>
      </c>
      <c r="E6768" s="334" t="s">
        <v>1041</v>
      </c>
      <c r="F6768" s="334" t="str">
        <f t="shared" si="318"/>
        <v>Dhaka FR Non-PNP</v>
      </c>
      <c r="G6768" s="338">
        <v>3150071</v>
      </c>
      <c r="H6768" s="336">
        <v>565079.16272019746</v>
      </c>
      <c r="I6768" s="336">
        <v>12600.284</v>
      </c>
      <c r="J6768" s="336"/>
      <c r="K6768" s="336"/>
      <c r="L6768" s="337">
        <f t="shared" si="316"/>
        <v>17.938616708010628</v>
      </c>
      <c r="M6768" s="337">
        <f t="shared" si="317"/>
        <v>0.4</v>
      </c>
    </row>
    <row r="6769" spans="1:13">
      <c r="A6769" s="334" t="s">
        <v>71</v>
      </c>
      <c r="B6769" s="334" t="s">
        <v>52</v>
      </c>
      <c r="C6769" s="334" t="s">
        <v>52</v>
      </c>
      <c r="D6769" s="334" t="s">
        <v>1537</v>
      </c>
      <c r="E6769" s="334" t="s">
        <v>1041</v>
      </c>
      <c r="F6769" s="334" t="str">
        <f t="shared" si="318"/>
        <v>Dhaka FR Non-PNP</v>
      </c>
      <c r="G6769" s="338">
        <v>4319630</v>
      </c>
      <c r="H6769" s="336">
        <v>741522.89153582719</v>
      </c>
      <c r="I6769" s="336">
        <v>17278.52</v>
      </c>
      <c r="J6769" s="336"/>
      <c r="K6769" s="336"/>
      <c r="L6769" s="337">
        <f t="shared" si="316"/>
        <v>17.166352014775043</v>
      </c>
      <c r="M6769" s="337">
        <f t="shared" si="317"/>
        <v>0.4</v>
      </c>
    </row>
    <row r="6770" spans="1:13">
      <c r="A6770" s="334" t="s">
        <v>145</v>
      </c>
      <c r="B6770" s="334" t="s">
        <v>52</v>
      </c>
      <c r="C6770" s="334" t="s">
        <v>52</v>
      </c>
      <c r="D6770" s="334" t="s">
        <v>1537</v>
      </c>
      <c r="E6770" s="334" t="s">
        <v>1041</v>
      </c>
      <c r="F6770" s="334" t="str">
        <f t="shared" si="318"/>
        <v>Dhaka FR Non-PNP</v>
      </c>
      <c r="G6770" s="338">
        <v>2074239</v>
      </c>
      <c r="H6770" s="336">
        <v>368860.59721802291</v>
      </c>
      <c r="I6770" s="336">
        <v>8296.9560000000001</v>
      </c>
      <c r="J6770" s="336"/>
      <c r="K6770" s="336"/>
      <c r="L6770" s="337">
        <f t="shared" si="316"/>
        <v>17.782936162034506</v>
      </c>
      <c r="M6770" s="337">
        <f t="shared" si="317"/>
        <v>0.4</v>
      </c>
    </row>
    <row r="6771" spans="1:13">
      <c r="A6771" s="334" t="s">
        <v>247</v>
      </c>
      <c r="B6771" s="334" t="s">
        <v>52</v>
      </c>
      <c r="C6771" s="334" t="s">
        <v>52</v>
      </c>
      <c r="D6771" s="334" t="s">
        <v>1537</v>
      </c>
      <c r="E6771" s="334" t="s">
        <v>1041</v>
      </c>
      <c r="F6771" s="334" t="str">
        <f t="shared" si="318"/>
        <v>Dhaka FR Non-PNP</v>
      </c>
      <c r="G6771" s="338">
        <v>1229469</v>
      </c>
      <c r="H6771" s="336">
        <v>173922.79253806663</v>
      </c>
      <c r="I6771" s="336">
        <v>4917.8760000000002</v>
      </c>
      <c r="J6771" s="336"/>
      <c r="K6771" s="336"/>
      <c r="L6771" s="337">
        <f t="shared" si="316"/>
        <v>14.146171439708249</v>
      </c>
      <c r="M6771" s="337">
        <f t="shared" si="317"/>
        <v>0.4</v>
      </c>
    </row>
    <row r="6772" spans="1:13">
      <c r="A6772" s="334" t="s">
        <v>426</v>
      </c>
      <c r="B6772" s="334" t="s">
        <v>52</v>
      </c>
      <c r="C6772" s="334" t="s">
        <v>52</v>
      </c>
      <c r="D6772" s="334" t="s">
        <v>1537</v>
      </c>
      <c r="E6772" s="334" t="s">
        <v>1041</v>
      </c>
      <c r="F6772" s="334" t="str">
        <f t="shared" si="318"/>
        <v>Dhaka FR Non-PNP</v>
      </c>
      <c r="G6772" s="338">
        <v>1460497</v>
      </c>
      <c r="H6772" s="336">
        <v>231015.16504277737</v>
      </c>
      <c r="I6772" s="336">
        <v>5841.9880000000003</v>
      </c>
      <c r="J6772" s="336"/>
      <c r="K6772" s="336"/>
      <c r="L6772" s="337">
        <f t="shared" si="316"/>
        <v>15.817572034915331</v>
      </c>
      <c r="M6772" s="337">
        <f t="shared" si="317"/>
        <v>0.4</v>
      </c>
    </row>
    <row r="6773" spans="1:13">
      <c r="A6773" s="334" t="s">
        <v>490</v>
      </c>
      <c r="B6773" s="334" t="s">
        <v>362</v>
      </c>
      <c r="C6773" s="334" t="s">
        <v>52</v>
      </c>
      <c r="D6773" s="334" t="s">
        <v>1537</v>
      </c>
      <c r="E6773" s="334" t="s">
        <v>1041</v>
      </c>
      <c r="F6773" s="334" t="str">
        <f t="shared" si="318"/>
        <v>Dhaka FR Non-PNP</v>
      </c>
      <c r="G6773" s="338">
        <v>2799153</v>
      </c>
      <c r="H6773" s="336">
        <v>462490.16107239167</v>
      </c>
      <c r="I6773" s="336">
        <v>11196.612000000001</v>
      </c>
      <c r="J6773" s="336"/>
      <c r="K6773" s="336"/>
      <c r="L6773" s="337">
        <f t="shared" si="316"/>
        <v>16.522503809987938</v>
      </c>
      <c r="M6773" s="337">
        <f t="shared" si="317"/>
        <v>0.4</v>
      </c>
    </row>
    <row r="6774" spans="1:13">
      <c r="A6774" s="334" t="s">
        <v>73</v>
      </c>
      <c r="B6774" s="334" t="s">
        <v>52</v>
      </c>
      <c r="C6774" s="334" t="s">
        <v>52</v>
      </c>
      <c r="D6774" s="334" t="s">
        <v>1537</v>
      </c>
      <c r="E6774" s="334" t="s">
        <v>1041</v>
      </c>
      <c r="F6774" s="334" t="str">
        <f t="shared" si="318"/>
        <v>Dhaka FR Non-PNP</v>
      </c>
      <c r="G6774" s="338">
        <v>3245303</v>
      </c>
      <c r="H6774" s="336">
        <v>553083.43819106056</v>
      </c>
      <c r="I6774" s="336">
        <v>12981.212</v>
      </c>
      <c r="J6774" s="336"/>
      <c r="K6774" s="336"/>
      <c r="L6774" s="337">
        <f t="shared" si="316"/>
        <v>17.04258240882471</v>
      </c>
      <c r="M6774" s="337">
        <f t="shared" si="317"/>
        <v>0.4</v>
      </c>
    </row>
    <row r="6775" spans="1:13">
      <c r="A6775" s="334" t="s">
        <v>261</v>
      </c>
      <c r="B6775" s="334" t="s">
        <v>52</v>
      </c>
      <c r="C6775" s="334" t="s">
        <v>52</v>
      </c>
      <c r="D6775" s="334" t="s">
        <v>1537</v>
      </c>
      <c r="E6775" s="334" t="s">
        <v>1041</v>
      </c>
      <c r="F6775" s="334" t="str">
        <f t="shared" si="318"/>
        <v>Dhaka FR Non-PNP</v>
      </c>
      <c r="G6775" s="338">
        <v>1138778</v>
      </c>
      <c r="H6775" s="336">
        <v>165128.08475030278</v>
      </c>
      <c r="I6775" s="336">
        <v>4555.1120000000001</v>
      </c>
      <c r="J6775" s="336"/>
      <c r="K6775" s="336"/>
      <c r="L6775" s="337">
        <f t="shared" si="316"/>
        <v>14.500463193906343</v>
      </c>
      <c r="M6775" s="337">
        <f t="shared" si="317"/>
        <v>0.4</v>
      </c>
    </row>
    <row r="6776" spans="1:13">
      <c r="A6776" s="334" t="s">
        <v>43</v>
      </c>
      <c r="B6776" s="334" t="s">
        <v>48</v>
      </c>
      <c r="C6776" s="334" t="s">
        <v>18</v>
      </c>
      <c r="D6776" s="334" t="s">
        <v>1537</v>
      </c>
      <c r="E6776" s="334" t="s">
        <v>1041</v>
      </c>
      <c r="F6776" s="334" t="str">
        <f t="shared" si="318"/>
        <v>Mymensingh FR Non-PNP</v>
      </c>
      <c r="G6776" s="338">
        <v>3083207</v>
      </c>
      <c r="H6776" s="336">
        <v>489639.0105813244</v>
      </c>
      <c r="I6776" s="336">
        <v>12332.828</v>
      </c>
      <c r="J6776" s="336"/>
      <c r="K6776" s="336"/>
      <c r="L6776" s="337">
        <f t="shared" si="316"/>
        <v>15.880834811977412</v>
      </c>
      <c r="M6776" s="337">
        <f t="shared" si="317"/>
        <v>0.4</v>
      </c>
    </row>
    <row r="6777" spans="1:13">
      <c r="A6777" s="334" t="s">
        <v>57</v>
      </c>
      <c r="B6777" s="334" t="s">
        <v>52</v>
      </c>
      <c r="C6777" s="334" t="s">
        <v>52</v>
      </c>
      <c r="D6777" s="334" t="s">
        <v>1537</v>
      </c>
      <c r="E6777" s="334" t="s">
        <v>1041</v>
      </c>
      <c r="F6777" s="334" t="str">
        <f t="shared" si="318"/>
        <v>Dhaka FR Non-PNP</v>
      </c>
      <c r="G6777" s="338">
        <v>1188764</v>
      </c>
      <c r="H6777" s="336">
        <v>190059.80188876262</v>
      </c>
      <c r="I6777" s="336">
        <v>2.1827872842550278E-11</v>
      </c>
      <c r="J6777" s="336"/>
      <c r="K6777" s="336"/>
      <c r="L6777" s="337">
        <f t="shared" si="316"/>
        <v>15.988017965614926</v>
      </c>
      <c r="M6777" s="337">
        <f t="shared" si="317"/>
        <v>1.8361821894463729E-15</v>
      </c>
    </row>
    <row r="6778" spans="1:13">
      <c r="A6778" s="334" t="s">
        <v>275</v>
      </c>
      <c r="B6778" s="334" t="s">
        <v>52</v>
      </c>
      <c r="C6778" s="334" t="s">
        <v>52</v>
      </c>
      <c r="D6778" s="334" t="s">
        <v>1537</v>
      </c>
      <c r="E6778" s="334" t="s">
        <v>1041</v>
      </c>
      <c r="F6778" s="334" t="str">
        <f t="shared" si="318"/>
        <v>Dhaka FR Non-PNP</v>
      </c>
      <c r="G6778" s="338">
        <v>1719942</v>
      </c>
      <c r="H6778" s="336">
        <v>307123.72449410398</v>
      </c>
      <c r="I6778" s="336">
        <v>6879.768</v>
      </c>
      <c r="J6778" s="336"/>
      <c r="K6778" s="336"/>
      <c r="L6778" s="337">
        <f t="shared" si="316"/>
        <v>17.856632636106564</v>
      </c>
      <c r="M6778" s="337">
        <f t="shared" si="317"/>
        <v>0.4</v>
      </c>
    </row>
    <row r="6779" spans="1:13">
      <c r="A6779" s="334" t="s">
        <v>440</v>
      </c>
      <c r="B6779" s="334" t="s">
        <v>52</v>
      </c>
      <c r="C6779" s="334" t="s">
        <v>52</v>
      </c>
      <c r="D6779" s="334" t="s">
        <v>1537</v>
      </c>
      <c r="E6779" s="334" t="s">
        <v>1041</v>
      </c>
      <c r="F6779" s="334" t="str">
        <f t="shared" si="318"/>
        <v>Dhaka FR Non-PNP</v>
      </c>
      <c r="G6779" s="338">
        <v>2348122</v>
      </c>
      <c r="H6779" s="336">
        <v>430742.28938527947</v>
      </c>
      <c r="I6779" s="336">
        <v>9392.4879999999994</v>
      </c>
      <c r="J6779" s="336"/>
      <c r="K6779" s="336"/>
      <c r="L6779" s="337">
        <f t="shared" si="316"/>
        <v>18.344118805806488</v>
      </c>
      <c r="M6779" s="337">
        <f t="shared" si="317"/>
        <v>0.4</v>
      </c>
    </row>
    <row r="6780" spans="1:13">
      <c r="A6780" s="334" t="s">
        <v>393</v>
      </c>
      <c r="B6780" s="334" t="s">
        <v>52</v>
      </c>
      <c r="C6780" s="334" t="s">
        <v>52</v>
      </c>
      <c r="D6780" s="334" t="s">
        <v>1537</v>
      </c>
      <c r="E6780" s="334" t="s">
        <v>1041</v>
      </c>
      <c r="F6780" s="334" t="str">
        <f t="shared" si="318"/>
        <v>Dhaka FR Non-PNP</v>
      </c>
      <c r="G6780" s="338">
        <v>1509083</v>
      </c>
      <c r="H6780" s="336">
        <v>308219.23179593676</v>
      </c>
      <c r="I6780" s="336">
        <v>0</v>
      </c>
      <c r="J6780" s="336"/>
      <c r="K6780" s="336"/>
      <c r="L6780" s="337">
        <f t="shared" si="316"/>
        <v>20.424273005257945</v>
      </c>
      <c r="M6780" s="337">
        <f t="shared" si="317"/>
        <v>0</v>
      </c>
    </row>
    <row r="6781" spans="1:13">
      <c r="A6781" s="334" t="s">
        <v>563</v>
      </c>
      <c r="B6781" s="334" t="s">
        <v>52</v>
      </c>
      <c r="C6781" s="334" t="s">
        <v>52</v>
      </c>
      <c r="D6781" s="334" t="s">
        <v>1537</v>
      </c>
      <c r="E6781" s="334" t="s">
        <v>1041</v>
      </c>
      <c r="F6781" s="334" t="str">
        <f t="shared" si="318"/>
        <v>Dhaka FR Non-PNP</v>
      </c>
      <c r="G6781" s="338">
        <v>3294061</v>
      </c>
      <c r="H6781" s="336">
        <v>563860.93880259781</v>
      </c>
      <c r="I6781" s="336">
        <v>13176.244000000001</v>
      </c>
      <c r="J6781" s="336"/>
      <c r="K6781" s="336"/>
      <c r="L6781" s="337">
        <f t="shared" si="316"/>
        <v>17.11750143068382</v>
      </c>
      <c r="M6781" s="337">
        <f t="shared" si="317"/>
        <v>0.4</v>
      </c>
    </row>
    <row r="6782" spans="1:13">
      <c r="A6782" s="334" t="s">
        <v>137</v>
      </c>
      <c r="B6782" s="334" t="s">
        <v>52</v>
      </c>
      <c r="C6782" s="334" t="s">
        <v>52</v>
      </c>
      <c r="D6782" s="334" t="s">
        <v>1537</v>
      </c>
      <c r="E6782" s="334" t="s">
        <v>1041</v>
      </c>
      <c r="F6782" s="334" t="str">
        <f t="shared" si="318"/>
        <v>Dhaka FR Non-PNP</v>
      </c>
      <c r="G6782" s="338">
        <v>1350514</v>
      </c>
      <c r="H6782" s="336">
        <v>228950.41202432927</v>
      </c>
      <c r="I6782" s="336">
        <v>5402.0560000000005</v>
      </c>
      <c r="J6782" s="336"/>
      <c r="K6782" s="336"/>
      <c r="L6782" s="337">
        <f t="shared" si="316"/>
        <v>16.952835144569349</v>
      </c>
      <c r="M6782" s="337">
        <f t="shared" si="317"/>
        <v>0.4</v>
      </c>
    </row>
    <row r="6783" spans="1:13">
      <c r="A6783" s="334" t="s">
        <v>504</v>
      </c>
      <c r="B6783" s="334" t="s">
        <v>79</v>
      </c>
      <c r="C6783" s="334" t="s">
        <v>52</v>
      </c>
      <c r="D6783" s="334" t="s">
        <v>1537</v>
      </c>
      <c r="E6783" s="334" t="s">
        <v>1041</v>
      </c>
      <c r="F6783" s="334" t="str">
        <f t="shared" si="318"/>
        <v>Dhaka FR Non-PNP</v>
      </c>
      <c r="G6783" s="338">
        <v>7663443</v>
      </c>
      <c r="H6783" s="336">
        <v>1335726.1955729437</v>
      </c>
      <c r="I6783" s="336">
        <v>30653.772000000001</v>
      </c>
      <c r="J6783" s="336"/>
      <c r="K6783" s="336"/>
      <c r="L6783" s="337">
        <f t="shared" si="316"/>
        <v>17.429844465117618</v>
      </c>
      <c r="M6783" s="337">
        <f t="shared" si="317"/>
        <v>0.4</v>
      </c>
    </row>
    <row r="6784" spans="1:13">
      <c r="A6784" s="334" t="s">
        <v>62</v>
      </c>
      <c r="B6784" s="334" t="s">
        <v>52</v>
      </c>
      <c r="C6784" s="334" t="s">
        <v>52</v>
      </c>
      <c r="D6784" s="334" t="s">
        <v>1537</v>
      </c>
      <c r="E6784" s="334" t="s">
        <v>1041</v>
      </c>
      <c r="F6784" s="334" t="str">
        <f t="shared" si="318"/>
        <v>Dhaka FR Non-PNP</v>
      </c>
      <c r="G6784" s="338">
        <v>2133425</v>
      </c>
      <c r="H6784" s="336">
        <v>372039.19986599532</v>
      </c>
      <c r="I6784" s="336">
        <v>8533.7000000000007</v>
      </c>
      <c r="J6784" s="336"/>
      <c r="K6784" s="336"/>
      <c r="L6784" s="337">
        <f t="shared" si="316"/>
        <v>17.438588179382698</v>
      </c>
      <c r="M6784" s="337">
        <f t="shared" si="317"/>
        <v>0.4</v>
      </c>
    </row>
    <row r="6785" spans="1:13">
      <c r="A6785" s="334" t="s">
        <v>553</v>
      </c>
      <c r="B6785" s="334" t="s">
        <v>52</v>
      </c>
      <c r="C6785" s="334" t="s">
        <v>52</v>
      </c>
      <c r="D6785" s="334" t="s">
        <v>1537</v>
      </c>
      <c r="E6785" s="334" t="s">
        <v>1041</v>
      </c>
      <c r="F6785" s="334" t="str">
        <f t="shared" si="318"/>
        <v>Dhaka FR Non-PNP</v>
      </c>
      <c r="G6785" s="338">
        <v>1961170</v>
      </c>
      <c r="H6785" s="336">
        <v>314357.33916794538</v>
      </c>
      <c r="I6785" s="336">
        <v>7844.68</v>
      </c>
      <c r="J6785" s="336"/>
      <c r="K6785" s="336"/>
      <c r="L6785" s="337">
        <f t="shared" si="316"/>
        <v>16.02907137922492</v>
      </c>
      <c r="M6785" s="337">
        <f t="shared" si="317"/>
        <v>0.4</v>
      </c>
    </row>
    <row r="6786" spans="1:13">
      <c r="A6786" s="334" t="s">
        <v>273</v>
      </c>
      <c r="B6786" s="334" t="s">
        <v>52</v>
      </c>
      <c r="C6786" s="334" t="s">
        <v>52</v>
      </c>
      <c r="D6786" s="334" t="s">
        <v>1537</v>
      </c>
      <c r="E6786" s="334" t="s">
        <v>1041</v>
      </c>
      <c r="F6786" s="334" t="str">
        <f t="shared" si="318"/>
        <v>Dhaka FR Non-PNP</v>
      </c>
      <c r="G6786" s="338">
        <v>1839882</v>
      </c>
      <c r="H6786" s="336">
        <v>311429.67583127203</v>
      </c>
      <c r="I6786" s="336">
        <v>7359.5280000000002</v>
      </c>
      <c r="J6786" s="336"/>
      <c r="K6786" s="336"/>
      <c r="L6786" s="337">
        <f t="shared" si="316"/>
        <v>16.92661137134186</v>
      </c>
      <c r="M6786" s="337">
        <f t="shared" si="317"/>
        <v>0.4</v>
      </c>
    </row>
    <row r="6787" spans="1:13">
      <c r="A6787" s="334" t="s">
        <v>559</v>
      </c>
      <c r="B6787" s="334" t="s">
        <v>52</v>
      </c>
      <c r="C6787" s="334" t="s">
        <v>52</v>
      </c>
      <c r="D6787" s="334" t="s">
        <v>1537</v>
      </c>
      <c r="E6787" s="334" t="s">
        <v>1041</v>
      </c>
      <c r="F6787" s="334" t="str">
        <f t="shared" si="318"/>
        <v>Dhaka FR Non-PNP</v>
      </c>
      <c r="G6787" s="338">
        <v>2311803</v>
      </c>
      <c r="H6787" s="336">
        <v>348888.94161801483</v>
      </c>
      <c r="I6787" s="336">
        <v>128161.45754247504</v>
      </c>
      <c r="J6787" s="336"/>
      <c r="K6787" s="336"/>
      <c r="L6787" s="337">
        <f t="shared" ref="L6787:L6850" si="319">(H6787/G6787)*100</f>
        <v>15.09163806855579</v>
      </c>
      <c r="M6787" s="337">
        <f t="shared" ref="M6787:M6850" si="320">(I6787/G6787)*100</f>
        <v>5.543788010590653</v>
      </c>
    </row>
    <row r="6788" spans="1:13">
      <c r="A6788" s="334" t="s">
        <v>93</v>
      </c>
      <c r="B6788" s="334" t="s">
        <v>52</v>
      </c>
      <c r="C6788" s="334" t="s">
        <v>52</v>
      </c>
      <c r="D6788" s="334" t="s">
        <v>1537</v>
      </c>
      <c r="E6788" s="334" t="s">
        <v>1041</v>
      </c>
      <c r="F6788" s="334" t="str">
        <f t="shared" ref="F6788:F6851" si="321">CONCATENATE(C6788," ",E6788," ",D6788)</f>
        <v>Dhaka FR Non-PNP</v>
      </c>
      <c r="G6788" s="338">
        <v>5562232</v>
      </c>
      <c r="H6788" s="336">
        <v>1018194.7365915966</v>
      </c>
      <c r="I6788" s="336">
        <v>22248.928</v>
      </c>
      <c r="J6788" s="336"/>
      <c r="K6788" s="336"/>
      <c r="L6788" s="337">
        <f t="shared" si="319"/>
        <v>18.305506433237532</v>
      </c>
      <c r="M6788" s="337">
        <f t="shared" si="320"/>
        <v>0.4</v>
      </c>
    </row>
    <row r="6789" spans="1:13">
      <c r="A6789" s="334" t="s">
        <v>518</v>
      </c>
      <c r="B6789" s="334" t="s">
        <v>103</v>
      </c>
      <c r="C6789" s="334" t="s">
        <v>52</v>
      </c>
      <c r="D6789" s="334" t="s">
        <v>1492</v>
      </c>
      <c r="E6789" s="334" t="s">
        <v>1041</v>
      </c>
      <c r="F6789" s="334" t="str">
        <f t="shared" si="321"/>
        <v>Dhaka FR PNP</v>
      </c>
      <c r="G6789" s="338">
        <v>5440351</v>
      </c>
      <c r="H6789" s="336">
        <v>966656.77408476151</v>
      </c>
      <c r="I6789" s="336">
        <v>21761.404000000002</v>
      </c>
      <c r="J6789" s="336"/>
      <c r="K6789" s="336"/>
      <c r="L6789" s="337">
        <f t="shared" si="319"/>
        <v>17.768279548226971</v>
      </c>
      <c r="M6789" s="337">
        <f t="shared" si="320"/>
        <v>0.4</v>
      </c>
    </row>
    <row r="6790" spans="1:13">
      <c r="A6790" s="334" t="s">
        <v>411</v>
      </c>
      <c r="B6790" s="334" t="s">
        <v>52</v>
      </c>
      <c r="C6790" s="334" t="s">
        <v>52</v>
      </c>
      <c r="D6790" s="334" t="s">
        <v>1537</v>
      </c>
      <c r="E6790" s="334" t="s">
        <v>1041</v>
      </c>
      <c r="F6790" s="334" t="str">
        <f t="shared" si="321"/>
        <v>Dhaka FR Non-PNP</v>
      </c>
      <c r="G6790" s="338">
        <v>1360125</v>
      </c>
      <c r="H6790" s="336">
        <v>204786.44418969686</v>
      </c>
      <c r="I6790" s="336">
        <v>5440.5</v>
      </c>
      <c r="J6790" s="336"/>
      <c r="K6790" s="336"/>
      <c r="L6790" s="337">
        <f t="shared" si="319"/>
        <v>15.056442914415724</v>
      </c>
      <c r="M6790" s="337">
        <f t="shared" si="320"/>
        <v>0.4</v>
      </c>
    </row>
    <row r="6791" spans="1:13">
      <c r="A6791" s="334" t="s">
        <v>77</v>
      </c>
      <c r="B6791" s="334" t="s">
        <v>79</v>
      </c>
      <c r="C6791" s="334" t="s">
        <v>52</v>
      </c>
      <c r="D6791" s="334" t="s">
        <v>1492</v>
      </c>
      <c r="E6791" s="334" t="s">
        <v>1041</v>
      </c>
      <c r="F6791" s="334" t="str">
        <f t="shared" si="321"/>
        <v>Dhaka FR PNP</v>
      </c>
      <c r="G6791" s="338">
        <v>6661856</v>
      </c>
      <c r="H6791" s="336">
        <v>1103237.5679702801</v>
      </c>
      <c r="I6791" s="336">
        <v>26647.423999999999</v>
      </c>
      <c r="J6791" s="336"/>
      <c r="K6791" s="336"/>
      <c r="L6791" s="337">
        <f t="shared" si="319"/>
        <v>16.560513586157974</v>
      </c>
      <c r="M6791" s="337">
        <f t="shared" si="320"/>
        <v>0.4</v>
      </c>
    </row>
    <row r="6792" spans="1:13">
      <c r="A6792" s="334" t="s">
        <v>597</v>
      </c>
      <c r="B6792" s="334" t="s">
        <v>52</v>
      </c>
      <c r="C6792" s="334" t="s">
        <v>52</v>
      </c>
      <c r="D6792" s="334" t="s">
        <v>1537</v>
      </c>
      <c r="E6792" s="334" t="s">
        <v>1041</v>
      </c>
      <c r="F6792" s="334" t="str">
        <f t="shared" si="321"/>
        <v>Dhaka FR Non-PNP</v>
      </c>
      <c r="G6792" s="338">
        <v>2499480</v>
      </c>
      <c r="H6792" s="336">
        <v>397559.74917090894</v>
      </c>
      <c r="I6792" s="336">
        <v>-2.9103830456733704E-11</v>
      </c>
      <c r="J6792" s="336"/>
      <c r="K6792" s="336"/>
      <c r="L6792" s="337">
        <f t="shared" si="319"/>
        <v>15.905698352093593</v>
      </c>
      <c r="M6792" s="337">
        <f t="shared" si="320"/>
        <v>-1.1643954125151512E-15</v>
      </c>
    </row>
    <row r="6793" spans="1:13">
      <c r="A6793" s="334" t="s">
        <v>502</v>
      </c>
      <c r="B6793" s="334" t="s">
        <v>79</v>
      </c>
      <c r="C6793" s="334" t="s">
        <v>52</v>
      </c>
      <c r="D6793" s="334" t="s">
        <v>1537</v>
      </c>
      <c r="E6793" s="334" t="s">
        <v>1041</v>
      </c>
      <c r="F6793" s="334" t="str">
        <f t="shared" si="321"/>
        <v>Dhaka FR Non-PNP</v>
      </c>
      <c r="G6793" s="338">
        <v>5185311</v>
      </c>
      <c r="H6793" s="336">
        <v>873761.28924097773</v>
      </c>
      <c r="I6793" s="336">
        <v>20741.243999999999</v>
      </c>
      <c r="J6793" s="336"/>
      <c r="K6793" s="336"/>
      <c r="L6793" s="337">
        <f t="shared" si="319"/>
        <v>16.850701707978128</v>
      </c>
      <c r="M6793" s="337">
        <f t="shared" si="320"/>
        <v>0.4</v>
      </c>
    </row>
    <row r="6794" spans="1:13">
      <c r="A6794" s="334" t="s">
        <v>218</v>
      </c>
      <c r="B6794" s="334" t="s">
        <v>79</v>
      </c>
      <c r="C6794" s="334" t="s">
        <v>52</v>
      </c>
      <c r="D6794" s="334" t="s">
        <v>1537</v>
      </c>
      <c r="E6794" s="334" t="s">
        <v>1041</v>
      </c>
      <c r="F6794" s="334" t="str">
        <f t="shared" si="321"/>
        <v>Dhaka FR Non-PNP</v>
      </c>
      <c r="G6794" s="338">
        <v>4167457</v>
      </c>
      <c r="H6794" s="336">
        <v>730293.55282854231</v>
      </c>
      <c r="I6794" s="336">
        <v>16669.828000000001</v>
      </c>
      <c r="J6794" s="336"/>
      <c r="K6794" s="336"/>
      <c r="L6794" s="337">
        <f t="shared" si="319"/>
        <v>17.523721368415853</v>
      </c>
      <c r="M6794" s="337">
        <f t="shared" si="320"/>
        <v>0.4</v>
      </c>
    </row>
    <row r="6795" spans="1:13">
      <c r="A6795" s="334" t="s">
        <v>569</v>
      </c>
      <c r="B6795" s="334" t="s">
        <v>79</v>
      </c>
      <c r="C6795" s="334" t="s">
        <v>52</v>
      </c>
      <c r="D6795" s="334" t="s">
        <v>1492</v>
      </c>
      <c r="E6795" s="334" t="s">
        <v>1041</v>
      </c>
      <c r="F6795" s="334" t="str">
        <f t="shared" si="321"/>
        <v>Dhaka FR PNP</v>
      </c>
      <c r="G6795" s="338">
        <v>3807444</v>
      </c>
      <c r="H6795" s="336">
        <v>637616.65280980396</v>
      </c>
      <c r="I6795" s="336">
        <v>15229.776</v>
      </c>
      <c r="J6795" s="336"/>
      <c r="K6795" s="336"/>
      <c r="L6795" s="337">
        <f t="shared" si="319"/>
        <v>16.746579931570995</v>
      </c>
      <c r="M6795" s="337">
        <f t="shared" si="320"/>
        <v>0.4</v>
      </c>
    </row>
    <row r="6796" spans="1:13">
      <c r="A6796" s="334" t="s">
        <v>620</v>
      </c>
      <c r="B6796" s="334" t="s">
        <v>52</v>
      </c>
      <c r="C6796" s="334" t="s">
        <v>52</v>
      </c>
      <c r="D6796" s="334" t="s">
        <v>1537</v>
      </c>
      <c r="E6796" s="334" t="s">
        <v>1041</v>
      </c>
      <c r="F6796" s="334" t="str">
        <f t="shared" si="321"/>
        <v>Dhaka FR Non-PNP</v>
      </c>
      <c r="G6796" s="338">
        <v>2894223</v>
      </c>
      <c r="H6796" s="336">
        <v>504419.37153607485</v>
      </c>
      <c r="I6796" s="336">
        <v>187820.69900659678</v>
      </c>
      <c r="J6796" s="336"/>
      <c r="K6796" s="336"/>
      <c r="L6796" s="337">
        <f t="shared" si="319"/>
        <v>17.428490186695182</v>
      </c>
      <c r="M6796" s="337">
        <f t="shared" si="320"/>
        <v>6.4895033660708519</v>
      </c>
    </row>
    <row r="6797" spans="1:13">
      <c r="A6797" s="334" t="s">
        <v>243</v>
      </c>
      <c r="B6797" s="334" t="s">
        <v>131</v>
      </c>
      <c r="C6797" s="334" t="s">
        <v>131</v>
      </c>
      <c r="D6797" s="334" t="s">
        <v>1537</v>
      </c>
      <c r="E6797" s="334" t="s">
        <v>1041</v>
      </c>
      <c r="F6797" s="334" t="str">
        <f t="shared" si="321"/>
        <v>Sylhet FR Non-PNP</v>
      </c>
      <c r="G6797" s="338">
        <v>2446771</v>
      </c>
      <c r="H6797" s="336">
        <v>382206.29240359185</v>
      </c>
      <c r="I6797" s="336">
        <v>9787.0840000000007</v>
      </c>
      <c r="J6797" s="336"/>
      <c r="K6797" s="336"/>
      <c r="L6797" s="337">
        <f t="shared" si="319"/>
        <v>15.620844468223297</v>
      </c>
      <c r="M6797" s="337">
        <f t="shared" si="320"/>
        <v>0.4</v>
      </c>
    </row>
    <row r="6798" spans="1:13">
      <c r="A6798" s="334" t="s">
        <v>267</v>
      </c>
      <c r="B6798" s="334" t="s">
        <v>52</v>
      </c>
      <c r="C6798" s="334" t="s">
        <v>52</v>
      </c>
      <c r="D6798" s="334" t="s">
        <v>1537</v>
      </c>
      <c r="E6798" s="334" t="s">
        <v>1041</v>
      </c>
      <c r="F6798" s="334" t="str">
        <f t="shared" si="321"/>
        <v>Dhaka FR Non-PNP</v>
      </c>
      <c r="G6798" s="338">
        <v>1447702</v>
      </c>
      <c r="H6798" s="336">
        <v>216039.10535922684</v>
      </c>
      <c r="I6798" s="336">
        <v>5790.808</v>
      </c>
      <c r="J6798" s="336"/>
      <c r="K6798" s="336"/>
      <c r="L6798" s="337">
        <f t="shared" si="319"/>
        <v>14.922898867254922</v>
      </c>
      <c r="M6798" s="337">
        <f t="shared" si="320"/>
        <v>0.4</v>
      </c>
    </row>
    <row r="6799" spans="1:13">
      <c r="A6799" s="334" t="s">
        <v>279</v>
      </c>
      <c r="B6799" s="334" t="s">
        <v>52</v>
      </c>
      <c r="C6799" s="334" t="s">
        <v>52</v>
      </c>
      <c r="D6799" s="334" t="s">
        <v>1537</v>
      </c>
      <c r="E6799" s="334" t="s">
        <v>1041</v>
      </c>
      <c r="F6799" s="334" t="str">
        <f t="shared" si="321"/>
        <v>Dhaka FR Non-PNP</v>
      </c>
      <c r="G6799" s="338">
        <v>2249061</v>
      </c>
      <c r="H6799" s="336">
        <v>371259.43635774014</v>
      </c>
      <c r="I6799" s="336">
        <v>-1.4551915228366852E-11</v>
      </c>
      <c r="J6799" s="336"/>
      <c r="K6799" s="336"/>
      <c r="L6799" s="337">
        <f t="shared" si="319"/>
        <v>16.507308443734527</v>
      </c>
      <c r="M6799" s="337">
        <f t="shared" si="320"/>
        <v>-6.4702181169683042E-16</v>
      </c>
    </row>
    <row r="6800" spans="1:13">
      <c r="A6800" s="334" t="s">
        <v>114</v>
      </c>
      <c r="B6800" s="334" t="s">
        <v>52</v>
      </c>
      <c r="C6800" s="334" t="s">
        <v>52</v>
      </c>
      <c r="D6800" s="334" t="s">
        <v>1492</v>
      </c>
      <c r="E6800" s="334" t="s">
        <v>1041</v>
      </c>
      <c r="F6800" s="334" t="str">
        <f t="shared" si="321"/>
        <v>Dhaka FR PNP</v>
      </c>
      <c r="G6800" s="338">
        <v>11850847</v>
      </c>
      <c r="H6800" s="336">
        <v>2227995.4212293802</v>
      </c>
      <c r="I6800" s="336">
        <v>47403.387999999999</v>
      </c>
      <c r="J6800" s="336"/>
      <c r="K6800" s="336"/>
      <c r="L6800" s="337">
        <f t="shared" si="319"/>
        <v>18.80030533876085</v>
      </c>
      <c r="M6800" s="337">
        <f t="shared" si="320"/>
        <v>0.4</v>
      </c>
    </row>
    <row r="6801" spans="1:13">
      <c r="A6801" s="334" t="s">
        <v>474</v>
      </c>
      <c r="B6801" s="334" t="s">
        <v>186</v>
      </c>
      <c r="C6801" s="334" t="s">
        <v>195</v>
      </c>
      <c r="D6801" s="334" t="s">
        <v>1537</v>
      </c>
      <c r="E6801" s="334" t="s">
        <v>1041</v>
      </c>
      <c r="F6801" s="334" t="str">
        <f t="shared" si="321"/>
        <v>Chattogram FR Non-PNP</v>
      </c>
      <c r="G6801" s="338">
        <v>4539981</v>
      </c>
      <c r="H6801" s="336">
        <v>765468.34970925364</v>
      </c>
      <c r="I6801" s="336">
        <v>18159.923999999999</v>
      </c>
      <c r="J6801" s="336"/>
      <c r="K6801" s="336"/>
      <c r="L6801" s="337">
        <f t="shared" si="319"/>
        <v>16.860606899219484</v>
      </c>
      <c r="M6801" s="337">
        <f t="shared" si="320"/>
        <v>0.4</v>
      </c>
    </row>
    <row r="6802" spans="1:13">
      <c r="A6802" s="334" t="s">
        <v>428</v>
      </c>
      <c r="B6802" s="334" t="s">
        <v>52</v>
      </c>
      <c r="C6802" s="334" t="s">
        <v>52</v>
      </c>
      <c r="D6802" s="334" t="s">
        <v>1537</v>
      </c>
      <c r="E6802" s="334" t="s">
        <v>1041</v>
      </c>
      <c r="F6802" s="334" t="str">
        <f t="shared" si="321"/>
        <v>Dhaka FR Non-PNP</v>
      </c>
      <c r="G6802" s="338">
        <v>1716313</v>
      </c>
      <c r="H6802" s="336">
        <v>273863.49614982156</v>
      </c>
      <c r="I6802" s="336">
        <v>6865.2520000000004</v>
      </c>
      <c r="J6802" s="336"/>
      <c r="K6802" s="336"/>
      <c r="L6802" s="337">
        <f t="shared" si="319"/>
        <v>15.956500716933425</v>
      </c>
      <c r="M6802" s="337">
        <f t="shared" si="320"/>
        <v>0.4</v>
      </c>
    </row>
    <row r="6803" spans="1:13">
      <c r="A6803" s="334" t="s">
        <v>607</v>
      </c>
      <c r="B6803" s="334" t="s">
        <v>79</v>
      </c>
      <c r="C6803" s="334" t="s">
        <v>52</v>
      </c>
      <c r="D6803" s="334" t="s">
        <v>1537</v>
      </c>
      <c r="E6803" s="334" t="s">
        <v>1041</v>
      </c>
      <c r="F6803" s="334" t="str">
        <f t="shared" si="321"/>
        <v>Dhaka FR Non-PNP</v>
      </c>
      <c r="G6803" s="338">
        <v>2858947</v>
      </c>
      <c r="H6803" s="336">
        <v>499890.5798869087</v>
      </c>
      <c r="I6803" s="336">
        <v>11435.788</v>
      </c>
      <c r="J6803" s="336"/>
      <c r="K6803" s="336"/>
      <c r="L6803" s="337">
        <f t="shared" si="319"/>
        <v>17.485129311138287</v>
      </c>
      <c r="M6803" s="337">
        <f t="shared" si="320"/>
        <v>0.4</v>
      </c>
    </row>
    <row r="6804" spans="1:13">
      <c r="A6804" s="334" t="s">
        <v>604</v>
      </c>
      <c r="B6804" s="334" t="s">
        <v>606</v>
      </c>
      <c r="C6804" s="334" t="s">
        <v>107</v>
      </c>
      <c r="D6804" s="334" t="s">
        <v>1537</v>
      </c>
      <c r="E6804" s="334" t="s">
        <v>1041</v>
      </c>
      <c r="F6804" s="334" t="str">
        <f t="shared" si="321"/>
        <v>Rajshahi FR Non-PNP</v>
      </c>
      <c r="G6804" s="338">
        <v>3042055</v>
      </c>
      <c r="H6804" s="336">
        <v>572234.97860199888</v>
      </c>
      <c r="I6804" s="336">
        <v>12168.22</v>
      </c>
      <c r="J6804" s="336"/>
      <c r="K6804" s="336"/>
      <c r="L6804" s="337">
        <f t="shared" si="319"/>
        <v>18.810803177523052</v>
      </c>
      <c r="M6804" s="337">
        <f t="shared" si="320"/>
        <v>0.4</v>
      </c>
    </row>
    <row r="6805" spans="1:13">
      <c r="A6805" s="334" t="s">
        <v>398</v>
      </c>
      <c r="B6805" s="334" t="s">
        <v>401</v>
      </c>
      <c r="C6805" s="334" t="s">
        <v>195</v>
      </c>
      <c r="D6805" s="334" t="s">
        <v>1492</v>
      </c>
      <c r="E6805" s="334" t="s">
        <v>1041</v>
      </c>
      <c r="F6805" s="334" t="str">
        <f t="shared" si="321"/>
        <v>Chattogram FR PNP</v>
      </c>
      <c r="G6805" s="338">
        <v>7402345</v>
      </c>
      <c r="H6805" s="336">
        <v>1307703.5791194292</v>
      </c>
      <c r="I6805" s="336">
        <v>29609.38</v>
      </c>
      <c r="J6805" s="336"/>
      <c r="K6805" s="336"/>
      <c r="L6805" s="337">
        <f t="shared" si="319"/>
        <v>17.666071753200224</v>
      </c>
      <c r="M6805" s="337">
        <f t="shared" si="320"/>
        <v>0.4</v>
      </c>
    </row>
    <row r="6806" spans="1:13">
      <c r="A6806" s="334" t="s">
        <v>204</v>
      </c>
      <c r="B6806" s="334" t="s">
        <v>206</v>
      </c>
      <c r="C6806" s="334" t="s">
        <v>52</v>
      </c>
      <c r="D6806" s="334" t="s">
        <v>1537</v>
      </c>
      <c r="E6806" s="334" t="s">
        <v>1041</v>
      </c>
      <c r="F6806" s="334" t="str">
        <f t="shared" si="321"/>
        <v>Dhaka FR Non-PNP</v>
      </c>
      <c r="G6806" s="338">
        <v>4111115</v>
      </c>
      <c r="H6806" s="336">
        <v>700970.7088070506</v>
      </c>
      <c r="I6806" s="336">
        <v>16444.46</v>
      </c>
      <c r="J6806" s="336"/>
      <c r="K6806" s="336"/>
      <c r="L6806" s="337">
        <f t="shared" si="319"/>
        <v>17.050622733906753</v>
      </c>
      <c r="M6806" s="337">
        <f t="shared" si="320"/>
        <v>0.4</v>
      </c>
    </row>
    <row r="6807" spans="1:13">
      <c r="A6807" s="334" t="s">
        <v>241</v>
      </c>
      <c r="B6807" s="334" t="s">
        <v>18</v>
      </c>
      <c r="C6807" s="334" t="s">
        <v>18</v>
      </c>
      <c r="D6807" s="334" t="s">
        <v>1537</v>
      </c>
      <c r="E6807" s="334" t="s">
        <v>1041</v>
      </c>
      <c r="F6807" s="334" t="str">
        <f t="shared" si="321"/>
        <v>Mymensingh FR Non-PNP</v>
      </c>
      <c r="G6807" s="338">
        <v>3127054</v>
      </c>
      <c r="H6807" s="336">
        <v>479750.46104592405</v>
      </c>
      <c r="I6807" s="336">
        <v>12508.216</v>
      </c>
      <c r="J6807" s="336"/>
      <c r="K6807" s="336"/>
      <c r="L6807" s="337">
        <f t="shared" si="319"/>
        <v>15.341930809187307</v>
      </c>
      <c r="M6807" s="337">
        <f t="shared" si="320"/>
        <v>0.4</v>
      </c>
    </row>
    <row r="6808" spans="1:13">
      <c r="A6808" s="334" t="s">
        <v>510</v>
      </c>
      <c r="B6808" s="334" t="s">
        <v>512</v>
      </c>
      <c r="C6808" s="334" t="s">
        <v>159</v>
      </c>
      <c r="D6808" s="334" t="s">
        <v>1537</v>
      </c>
      <c r="E6808" s="334" t="s">
        <v>1041</v>
      </c>
      <c r="F6808" s="334" t="str">
        <f t="shared" si="321"/>
        <v>Khulna FR Non-PNP</v>
      </c>
      <c r="G6808" s="338">
        <v>7006548</v>
      </c>
      <c r="H6808" s="336">
        <v>1181840.0281692168</v>
      </c>
      <c r="I6808" s="336">
        <v>28026.191999999999</v>
      </c>
      <c r="J6808" s="336"/>
      <c r="K6808" s="336"/>
      <c r="L6808" s="337">
        <f t="shared" si="319"/>
        <v>16.8676504916432</v>
      </c>
      <c r="M6808" s="337">
        <f t="shared" si="320"/>
        <v>0.4</v>
      </c>
    </row>
    <row r="6809" spans="1:13">
      <c r="A6809" s="334" t="s">
        <v>470</v>
      </c>
      <c r="B6809" s="334" t="s">
        <v>362</v>
      </c>
      <c r="C6809" s="334" t="s">
        <v>52</v>
      </c>
      <c r="D6809" s="334" t="s">
        <v>1537</v>
      </c>
      <c r="E6809" s="334" t="s">
        <v>1041</v>
      </c>
      <c r="F6809" s="334" t="str">
        <f t="shared" si="321"/>
        <v>Dhaka FR Non-PNP</v>
      </c>
      <c r="G6809" s="338">
        <v>2109360</v>
      </c>
      <c r="H6809" s="336">
        <v>366304.85184317938</v>
      </c>
      <c r="I6809" s="336">
        <v>8437.44</v>
      </c>
      <c r="J6809" s="336"/>
      <c r="K6809" s="336"/>
      <c r="L6809" s="337">
        <f t="shared" si="319"/>
        <v>17.365686835968226</v>
      </c>
      <c r="M6809" s="337">
        <f t="shared" si="320"/>
        <v>0.4</v>
      </c>
    </row>
    <row r="6810" spans="1:13">
      <c r="A6810" s="334" t="s">
        <v>404</v>
      </c>
      <c r="B6810" s="334" t="s">
        <v>389</v>
      </c>
      <c r="C6810" s="334" t="s">
        <v>389</v>
      </c>
      <c r="D6810" s="334" t="s">
        <v>1492</v>
      </c>
      <c r="E6810" s="334" t="s">
        <v>1041</v>
      </c>
      <c r="F6810" s="334" t="str">
        <f t="shared" si="321"/>
        <v>Rangpur FR PNP</v>
      </c>
      <c r="G6810" s="338">
        <v>21884972</v>
      </c>
      <c r="H6810" s="336">
        <v>3481038.040136721</v>
      </c>
      <c r="I6810" s="336">
        <v>87539.888000000006</v>
      </c>
      <c r="J6810" s="336"/>
      <c r="K6810" s="336"/>
      <c r="L6810" s="337">
        <f t="shared" si="319"/>
        <v>15.906065770322764</v>
      </c>
      <c r="M6810" s="337">
        <f t="shared" si="320"/>
        <v>0.4</v>
      </c>
    </row>
    <row r="6811" spans="1:13">
      <c r="A6811" s="334" t="s">
        <v>464</v>
      </c>
      <c r="B6811" s="334" t="s">
        <v>52</v>
      </c>
      <c r="C6811" s="334" t="s">
        <v>52</v>
      </c>
      <c r="D6811" s="334" t="s">
        <v>1537</v>
      </c>
      <c r="E6811" s="334" t="s">
        <v>1041</v>
      </c>
      <c r="F6811" s="334" t="str">
        <f t="shared" si="321"/>
        <v>Dhaka FR Non-PNP</v>
      </c>
      <c r="G6811" s="338">
        <v>2931521</v>
      </c>
      <c r="H6811" s="336">
        <v>490177.56068072107</v>
      </c>
      <c r="I6811" s="336">
        <v>11726.084000000001</v>
      </c>
      <c r="J6811" s="336"/>
      <c r="K6811" s="336"/>
      <c r="L6811" s="337">
        <f t="shared" si="319"/>
        <v>16.720929533874092</v>
      </c>
      <c r="M6811" s="337">
        <f t="shared" si="320"/>
        <v>0.4</v>
      </c>
    </row>
    <row r="6812" spans="1:13">
      <c r="A6812" s="334" t="s">
        <v>540</v>
      </c>
      <c r="B6812" s="334" t="s">
        <v>542</v>
      </c>
      <c r="C6812" s="334" t="s">
        <v>52</v>
      </c>
      <c r="D6812" s="334" t="s">
        <v>1537</v>
      </c>
      <c r="E6812" s="334" t="s">
        <v>1041</v>
      </c>
      <c r="F6812" s="334" t="str">
        <f t="shared" si="321"/>
        <v>Dhaka FR Non-PNP</v>
      </c>
      <c r="G6812" s="338">
        <v>5374146</v>
      </c>
      <c r="H6812" s="336">
        <v>948015.85259402718</v>
      </c>
      <c r="I6812" s="336">
        <v>76117.611670471204</v>
      </c>
      <c r="J6812" s="336"/>
      <c r="K6812" s="336"/>
      <c r="L6812" s="337">
        <f t="shared" si="319"/>
        <v>17.64030699192071</v>
      </c>
      <c r="M6812" s="337">
        <f t="shared" si="320"/>
        <v>1.4163666500774486</v>
      </c>
    </row>
    <row r="6813" spans="1:13">
      <c r="A6813" s="334" t="s">
        <v>496</v>
      </c>
      <c r="B6813" s="334" t="s">
        <v>195</v>
      </c>
      <c r="C6813" s="334" t="s">
        <v>195</v>
      </c>
      <c r="D6813" s="334" t="s">
        <v>1537</v>
      </c>
      <c r="E6813" s="334" t="s">
        <v>1041</v>
      </c>
      <c r="F6813" s="334" t="str">
        <f t="shared" si="321"/>
        <v>Chattogram FR Non-PNP</v>
      </c>
      <c r="G6813" s="338">
        <v>4457098</v>
      </c>
      <c r="H6813" s="336">
        <v>797373.9858854129</v>
      </c>
      <c r="I6813" s="336">
        <v>17828.392</v>
      </c>
      <c r="J6813" s="336"/>
      <c r="K6813" s="336"/>
      <c r="L6813" s="337">
        <f t="shared" si="319"/>
        <v>17.889981011981629</v>
      </c>
      <c r="M6813" s="337">
        <f t="shared" si="320"/>
        <v>0.4</v>
      </c>
    </row>
    <row r="6814" spans="1:13">
      <c r="A6814" s="334" t="s">
        <v>220</v>
      </c>
      <c r="B6814" s="334" t="s">
        <v>79</v>
      </c>
      <c r="C6814" s="334" t="s">
        <v>52</v>
      </c>
      <c r="D6814" s="334" t="s">
        <v>1537</v>
      </c>
      <c r="E6814" s="334" t="s">
        <v>1041</v>
      </c>
      <c r="F6814" s="334" t="str">
        <f t="shared" si="321"/>
        <v>Dhaka FR Non-PNP</v>
      </c>
      <c r="G6814" s="338">
        <v>4497596</v>
      </c>
      <c r="H6814" s="336">
        <v>754577.53608677129</v>
      </c>
      <c r="I6814" s="336">
        <v>17990.384000000002</v>
      </c>
      <c r="J6814" s="336"/>
      <c r="K6814" s="336"/>
      <c r="L6814" s="337">
        <f t="shared" si="319"/>
        <v>16.777352525366247</v>
      </c>
      <c r="M6814" s="337">
        <f t="shared" si="320"/>
        <v>0.4</v>
      </c>
    </row>
    <row r="6815" spans="1:13">
      <c r="A6815" s="334" t="s">
        <v>83</v>
      </c>
      <c r="B6815" s="334" t="s">
        <v>76</v>
      </c>
      <c r="C6815" s="334" t="s">
        <v>195</v>
      </c>
      <c r="D6815" s="334" t="s">
        <v>1537</v>
      </c>
      <c r="E6815" s="334" t="s">
        <v>1041</v>
      </c>
      <c r="F6815" s="334" t="str">
        <f t="shared" si="321"/>
        <v>Chattogram FR Non-PNP</v>
      </c>
      <c r="G6815" s="338">
        <v>1603396</v>
      </c>
      <c r="H6815" s="336">
        <v>260914.64922074741</v>
      </c>
      <c r="I6815" s="336">
        <v>6413.5839999999998</v>
      </c>
      <c r="J6815" s="336"/>
      <c r="K6815" s="336"/>
      <c r="L6815" s="337">
        <f t="shared" si="319"/>
        <v>16.272626925647028</v>
      </c>
      <c r="M6815" s="337">
        <f t="shared" si="320"/>
        <v>0.4</v>
      </c>
    </row>
    <row r="6816" spans="1:13">
      <c r="A6816" s="334" t="s">
        <v>624</v>
      </c>
      <c r="B6816" s="334" t="s">
        <v>79</v>
      </c>
      <c r="C6816" s="334" t="s">
        <v>52</v>
      </c>
      <c r="D6816" s="334" t="s">
        <v>1537</v>
      </c>
      <c r="E6816" s="334" t="s">
        <v>1041</v>
      </c>
      <c r="F6816" s="334" t="str">
        <f t="shared" si="321"/>
        <v>Dhaka FR Non-PNP</v>
      </c>
      <c r="G6816" s="338">
        <v>3657978</v>
      </c>
      <c r="H6816" s="336">
        <v>629087.6887047987</v>
      </c>
      <c r="I6816" s="336">
        <v>14631.912</v>
      </c>
      <c r="J6816" s="336"/>
      <c r="K6816" s="336"/>
      <c r="L6816" s="337">
        <f t="shared" si="319"/>
        <v>17.197689234456814</v>
      </c>
      <c r="M6816" s="337">
        <f t="shared" si="320"/>
        <v>0.4</v>
      </c>
    </row>
    <row r="6817" spans="1:13">
      <c r="A6817" s="334" t="s">
        <v>534</v>
      </c>
      <c r="B6817" s="334" t="s">
        <v>98</v>
      </c>
      <c r="C6817" s="334" t="s">
        <v>52</v>
      </c>
      <c r="D6817" s="334" t="s">
        <v>1537</v>
      </c>
      <c r="E6817" s="334" t="s">
        <v>1041</v>
      </c>
      <c r="F6817" s="334" t="str">
        <f t="shared" si="321"/>
        <v>Dhaka FR Non-PNP</v>
      </c>
      <c r="G6817" s="338">
        <v>4965352</v>
      </c>
      <c r="H6817" s="336">
        <v>855021.96079396026</v>
      </c>
      <c r="I6817" s="336">
        <v>19861.407999999999</v>
      </c>
      <c r="J6817" s="336"/>
      <c r="K6817" s="336"/>
      <c r="L6817" s="337">
        <f t="shared" si="319"/>
        <v>17.219765301512567</v>
      </c>
      <c r="M6817" s="337">
        <f t="shared" si="320"/>
        <v>0.4</v>
      </c>
    </row>
    <row r="6818" spans="1:13">
      <c r="A6818" s="334" t="s">
        <v>200</v>
      </c>
      <c r="B6818" s="334" t="s">
        <v>195</v>
      </c>
      <c r="C6818" s="334" t="s">
        <v>195</v>
      </c>
      <c r="D6818" s="334" t="s">
        <v>1537</v>
      </c>
      <c r="E6818" s="334" t="s">
        <v>1041</v>
      </c>
      <c r="F6818" s="334" t="str">
        <f t="shared" si="321"/>
        <v>Chattogram FR Non-PNP</v>
      </c>
      <c r="G6818" s="338">
        <v>3288142</v>
      </c>
      <c r="H6818" s="336">
        <v>587124.3685771192</v>
      </c>
      <c r="I6818" s="336">
        <v>13152.568000000001</v>
      </c>
      <c r="J6818" s="336"/>
      <c r="K6818" s="336"/>
      <c r="L6818" s="337">
        <f t="shared" si="319"/>
        <v>17.855809407778594</v>
      </c>
      <c r="M6818" s="337">
        <f t="shared" si="320"/>
        <v>0.4</v>
      </c>
    </row>
    <row r="6819" spans="1:13">
      <c r="A6819" s="334" t="s">
        <v>557</v>
      </c>
      <c r="B6819" s="334" t="s">
        <v>52</v>
      </c>
      <c r="C6819" s="334" t="s">
        <v>52</v>
      </c>
      <c r="D6819" s="334" t="s">
        <v>1537</v>
      </c>
      <c r="E6819" s="334" t="s">
        <v>1041</v>
      </c>
      <c r="F6819" s="334" t="str">
        <f t="shared" si="321"/>
        <v>Dhaka FR Non-PNP</v>
      </c>
      <c r="G6819" s="338">
        <v>2215124</v>
      </c>
      <c r="H6819" s="336">
        <v>411695.92941771157</v>
      </c>
      <c r="I6819" s="336">
        <v>8860.496000000001</v>
      </c>
      <c r="J6819" s="336"/>
      <c r="K6819" s="336"/>
      <c r="L6819" s="337">
        <f t="shared" si="319"/>
        <v>18.585683213116358</v>
      </c>
      <c r="M6819" s="337">
        <f t="shared" si="320"/>
        <v>0.4</v>
      </c>
    </row>
    <row r="6820" spans="1:13">
      <c r="A6820" s="334" t="s">
        <v>520</v>
      </c>
      <c r="B6820" s="334" t="s">
        <v>522</v>
      </c>
      <c r="C6820" s="334" t="s">
        <v>52</v>
      </c>
      <c r="D6820" s="334" t="s">
        <v>1537</v>
      </c>
      <c r="E6820" s="334" t="s">
        <v>1041</v>
      </c>
      <c r="F6820" s="334" t="str">
        <f t="shared" si="321"/>
        <v>Dhaka FR Non-PNP</v>
      </c>
      <c r="G6820" s="338">
        <v>4638465</v>
      </c>
      <c r="H6820" s="336">
        <v>564445.1465434382</v>
      </c>
      <c r="I6820" s="336">
        <v>18553.86</v>
      </c>
      <c r="J6820" s="336"/>
      <c r="K6820" s="336"/>
      <c r="L6820" s="337">
        <f t="shared" si="319"/>
        <v>12.168791756398683</v>
      </c>
      <c r="M6820" s="337">
        <f t="shared" si="320"/>
        <v>0.4</v>
      </c>
    </row>
    <row r="6821" spans="1:13">
      <c r="A6821" s="334" t="s">
        <v>55</v>
      </c>
      <c r="B6821" s="334" t="s">
        <v>52</v>
      </c>
      <c r="C6821" s="334" t="s">
        <v>52</v>
      </c>
      <c r="D6821" s="334" t="s">
        <v>1492</v>
      </c>
      <c r="E6821" s="334" t="s">
        <v>1041</v>
      </c>
      <c r="F6821" s="334" t="str">
        <f t="shared" si="321"/>
        <v>Dhaka FR PNP</v>
      </c>
      <c r="G6821" s="338">
        <v>8500988</v>
      </c>
      <c r="H6821" s="336">
        <v>1507912.9565459345</v>
      </c>
      <c r="I6821" s="336">
        <v>34003.951999999997</v>
      </c>
      <c r="J6821" s="336"/>
      <c r="K6821" s="336"/>
      <c r="L6821" s="337">
        <f t="shared" si="319"/>
        <v>17.738090637769805</v>
      </c>
      <c r="M6821" s="337">
        <f t="shared" si="320"/>
        <v>0.4</v>
      </c>
    </row>
    <row r="6822" spans="1:13">
      <c r="A6822" s="334" t="s">
        <v>64</v>
      </c>
      <c r="B6822" s="334" t="s">
        <v>52</v>
      </c>
      <c r="C6822" s="334" t="s">
        <v>52</v>
      </c>
      <c r="D6822" s="334" t="s">
        <v>1537</v>
      </c>
      <c r="E6822" s="334" t="s">
        <v>1041</v>
      </c>
      <c r="F6822" s="334" t="str">
        <f t="shared" si="321"/>
        <v>Dhaka FR Non-PNP</v>
      </c>
      <c r="G6822" s="338">
        <v>2165318</v>
      </c>
      <c r="H6822" s="336">
        <v>345183.50017440453</v>
      </c>
      <c r="I6822" s="336">
        <v>0</v>
      </c>
      <c r="J6822" s="336"/>
      <c r="K6822" s="336"/>
      <c r="L6822" s="337">
        <f t="shared" si="319"/>
        <v>15.941469113285187</v>
      </c>
      <c r="M6822" s="337">
        <f t="shared" si="320"/>
        <v>0</v>
      </c>
    </row>
    <row r="6823" spans="1:13">
      <c r="A6823" s="334" t="s">
        <v>245</v>
      </c>
      <c r="B6823" s="334" t="s">
        <v>189</v>
      </c>
      <c r="C6823" s="334" t="s">
        <v>189</v>
      </c>
      <c r="D6823" s="334" t="s">
        <v>1537</v>
      </c>
      <c r="E6823" s="334" t="s">
        <v>1041</v>
      </c>
      <c r="F6823" s="334" t="str">
        <f t="shared" si="321"/>
        <v>Barishal FR Non-PNP</v>
      </c>
      <c r="G6823" s="338">
        <v>2866509</v>
      </c>
      <c r="H6823" s="336">
        <v>493109.55487301963</v>
      </c>
      <c r="I6823" s="336">
        <v>11466.036</v>
      </c>
      <c r="J6823" s="336"/>
      <c r="K6823" s="336"/>
      <c r="L6823" s="337">
        <f t="shared" si="319"/>
        <v>17.202442234544517</v>
      </c>
      <c r="M6823" s="337">
        <f t="shared" si="320"/>
        <v>0.4</v>
      </c>
    </row>
    <row r="6824" spans="1:13">
      <c r="A6824" s="334" t="s">
        <v>513</v>
      </c>
      <c r="B6824" s="334" t="s">
        <v>908</v>
      </c>
      <c r="C6824" s="334" t="s">
        <v>131</v>
      </c>
      <c r="D6824" s="334" t="s">
        <v>1537</v>
      </c>
      <c r="E6824" s="334" t="s">
        <v>1041</v>
      </c>
      <c r="F6824" s="334" t="str">
        <f t="shared" si="321"/>
        <v>Sylhet FR Non-PNP</v>
      </c>
      <c r="G6824" s="338">
        <v>4400094</v>
      </c>
      <c r="H6824" s="336">
        <v>778703.87592249247</v>
      </c>
      <c r="I6824" s="336">
        <v>17600.376</v>
      </c>
      <c r="J6824" s="336"/>
      <c r="K6824" s="336"/>
      <c r="L6824" s="337">
        <f t="shared" si="319"/>
        <v>17.697437280260207</v>
      </c>
      <c r="M6824" s="337">
        <f t="shared" si="320"/>
        <v>0.4</v>
      </c>
    </row>
    <row r="6825" spans="1:13">
      <c r="A6825" s="334" t="s">
        <v>212</v>
      </c>
      <c r="B6825" s="334" t="s">
        <v>136</v>
      </c>
      <c r="C6825" s="334" t="s">
        <v>131</v>
      </c>
      <c r="D6825" s="334" t="s">
        <v>1537</v>
      </c>
      <c r="E6825" s="334" t="s">
        <v>1041</v>
      </c>
      <c r="F6825" s="334" t="str">
        <f t="shared" si="321"/>
        <v>Sylhet FR Non-PNP</v>
      </c>
      <c r="G6825" s="338">
        <v>4635587</v>
      </c>
      <c r="H6825" s="336">
        <v>813684.34672788263</v>
      </c>
      <c r="I6825" s="336">
        <v>18542.348000000002</v>
      </c>
      <c r="J6825" s="336"/>
      <c r="K6825" s="336"/>
      <c r="L6825" s="337">
        <f t="shared" si="319"/>
        <v>17.552994835991271</v>
      </c>
      <c r="M6825" s="337">
        <f t="shared" si="320"/>
        <v>0.4</v>
      </c>
    </row>
    <row r="6826" spans="1:13">
      <c r="A6826" s="334" t="s">
        <v>543</v>
      </c>
      <c r="B6826" s="334" t="s">
        <v>52</v>
      </c>
      <c r="C6826" s="334" t="s">
        <v>52</v>
      </c>
      <c r="D6826" s="334" t="s">
        <v>1492</v>
      </c>
      <c r="E6826" s="334" t="s">
        <v>1041</v>
      </c>
      <c r="F6826" s="334" t="str">
        <f t="shared" si="321"/>
        <v>Dhaka FR PNP</v>
      </c>
      <c r="G6826" s="338">
        <v>8278436</v>
      </c>
      <c r="H6826" s="336">
        <v>1372900.5709641513</v>
      </c>
      <c r="I6826" s="336">
        <v>33113.743999999999</v>
      </c>
      <c r="J6826" s="336"/>
      <c r="K6826" s="336"/>
      <c r="L6826" s="337">
        <f t="shared" si="319"/>
        <v>16.584057314257805</v>
      </c>
      <c r="M6826" s="337">
        <f t="shared" si="320"/>
        <v>0.4</v>
      </c>
    </row>
    <row r="6827" spans="1:13">
      <c r="A6827" s="334" t="s">
        <v>341</v>
      </c>
      <c r="B6827" s="334" t="s">
        <v>79</v>
      </c>
      <c r="C6827" s="334" t="s">
        <v>52</v>
      </c>
      <c r="D6827" s="334" t="s">
        <v>1537</v>
      </c>
      <c r="E6827" s="334" t="s">
        <v>1041</v>
      </c>
      <c r="F6827" s="334" t="str">
        <f t="shared" si="321"/>
        <v>Dhaka FR Non-PNP</v>
      </c>
      <c r="G6827" s="338">
        <v>1116634</v>
      </c>
      <c r="H6827" s="336">
        <v>183676.84727867873</v>
      </c>
      <c r="I6827" s="336">
        <v>4466.5360000000001</v>
      </c>
      <c r="J6827" s="336"/>
      <c r="K6827" s="336"/>
      <c r="L6827" s="337">
        <f t="shared" si="319"/>
        <v>16.449154089762512</v>
      </c>
      <c r="M6827" s="337">
        <f t="shared" si="320"/>
        <v>0.4</v>
      </c>
    </row>
    <row r="6828" spans="1:13">
      <c r="A6828" s="334" t="s">
        <v>609</v>
      </c>
      <c r="B6828" s="334" t="s">
        <v>52</v>
      </c>
      <c r="C6828" s="334" t="s">
        <v>52</v>
      </c>
      <c r="D6828" s="334" t="s">
        <v>1537</v>
      </c>
      <c r="E6828" s="334" t="s">
        <v>1041</v>
      </c>
      <c r="F6828" s="334" t="str">
        <f t="shared" si="321"/>
        <v>Dhaka FR Non-PNP</v>
      </c>
      <c r="G6828" s="338">
        <v>1396113</v>
      </c>
      <c r="H6828" s="336">
        <v>260186.40765013197</v>
      </c>
      <c r="I6828" s="336">
        <v>5584.4520000000002</v>
      </c>
      <c r="J6828" s="336"/>
      <c r="K6828" s="336"/>
      <c r="L6828" s="337">
        <f t="shared" si="319"/>
        <v>18.636486276550105</v>
      </c>
      <c r="M6828" s="337">
        <f t="shared" si="320"/>
        <v>0.4</v>
      </c>
    </row>
    <row r="6829" spans="1:13">
      <c r="A6829" s="334" t="s">
        <v>545</v>
      </c>
      <c r="B6829" s="334" t="s">
        <v>52</v>
      </c>
      <c r="C6829" s="334" t="s">
        <v>52</v>
      </c>
      <c r="D6829" s="334" t="s">
        <v>1492</v>
      </c>
      <c r="E6829" s="334" t="s">
        <v>1041</v>
      </c>
      <c r="F6829" s="334" t="str">
        <f t="shared" si="321"/>
        <v>Dhaka FR PNP</v>
      </c>
      <c r="G6829" s="338">
        <v>11792784</v>
      </c>
      <c r="H6829" s="336">
        <v>2075332.4449955984</v>
      </c>
      <c r="I6829" s="336">
        <v>47171.135999999999</v>
      </c>
      <c r="J6829" s="336"/>
      <c r="K6829" s="336"/>
      <c r="L6829" s="337">
        <f t="shared" si="319"/>
        <v>17.598324916284387</v>
      </c>
      <c r="M6829" s="337">
        <f t="shared" si="320"/>
        <v>0.4</v>
      </c>
    </row>
    <row r="6830" spans="1:13">
      <c r="A6830" s="334" t="s">
        <v>536</v>
      </c>
      <c r="B6830" s="334" t="s">
        <v>156</v>
      </c>
      <c r="C6830" s="334" t="s">
        <v>159</v>
      </c>
      <c r="D6830" s="334" t="s">
        <v>1537</v>
      </c>
      <c r="E6830" s="334" t="s">
        <v>1041</v>
      </c>
      <c r="F6830" s="334" t="str">
        <f t="shared" si="321"/>
        <v>Khulna FR Non-PNP</v>
      </c>
      <c r="G6830" s="338">
        <v>5539084</v>
      </c>
      <c r="H6830" s="336">
        <v>933598.22439066321</v>
      </c>
      <c r="I6830" s="336">
        <v>22156.335999999999</v>
      </c>
      <c r="J6830" s="336"/>
      <c r="K6830" s="336"/>
      <c r="L6830" s="337">
        <f t="shared" si="319"/>
        <v>16.854740321516395</v>
      </c>
      <c r="M6830" s="337">
        <f t="shared" si="320"/>
        <v>0.4</v>
      </c>
    </row>
    <row r="6831" spans="1:13">
      <c r="A6831" s="334" t="s">
        <v>438</v>
      </c>
      <c r="B6831" s="334" t="s">
        <v>52</v>
      </c>
      <c r="C6831" s="334" t="s">
        <v>52</v>
      </c>
      <c r="D6831" s="334" t="s">
        <v>1537</v>
      </c>
      <c r="E6831" s="334" t="s">
        <v>1041</v>
      </c>
      <c r="F6831" s="334" t="str">
        <f t="shared" si="321"/>
        <v>Dhaka FR Non-PNP</v>
      </c>
      <c r="G6831" s="338">
        <v>1500914</v>
      </c>
      <c r="H6831" s="336">
        <v>219784.89685277286</v>
      </c>
      <c r="I6831" s="336">
        <v>6003.6559999999999</v>
      </c>
      <c r="J6831" s="336"/>
      <c r="K6831" s="336"/>
      <c r="L6831" s="337">
        <f t="shared" si="319"/>
        <v>14.643403742837554</v>
      </c>
      <c r="M6831" s="337">
        <f t="shared" si="320"/>
        <v>0.4</v>
      </c>
    </row>
    <row r="6832" spans="1:13">
      <c r="A6832" s="334" t="s">
        <v>324</v>
      </c>
      <c r="B6832" s="334" t="s">
        <v>325</v>
      </c>
      <c r="C6832" s="334" t="s">
        <v>389</v>
      </c>
      <c r="D6832" s="334" t="s">
        <v>1537</v>
      </c>
      <c r="E6832" s="334" t="s">
        <v>1041</v>
      </c>
      <c r="F6832" s="334" t="str">
        <f t="shared" si="321"/>
        <v>Rangpur FR Non-PNP</v>
      </c>
      <c r="G6832" s="338">
        <v>3800170</v>
      </c>
      <c r="H6832" s="336">
        <v>649698.04302999133</v>
      </c>
      <c r="I6832" s="336">
        <v>15200.68</v>
      </c>
      <c r="J6832" s="336"/>
      <c r="K6832" s="336"/>
      <c r="L6832" s="337">
        <f t="shared" si="319"/>
        <v>17.096552076091104</v>
      </c>
      <c r="M6832" s="337">
        <f t="shared" si="320"/>
        <v>0.4</v>
      </c>
    </row>
    <row r="6833" spans="1:13">
      <c r="A6833" s="334" t="s">
        <v>141</v>
      </c>
      <c r="B6833" s="334" t="s">
        <v>48</v>
      </c>
      <c r="C6833" s="334" t="s">
        <v>18</v>
      </c>
      <c r="D6833" s="334" t="s">
        <v>1537</v>
      </c>
      <c r="E6833" s="334" t="s">
        <v>1041</v>
      </c>
      <c r="F6833" s="334" t="str">
        <f t="shared" si="321"/>
        <v>Mymensingh FR Non-PNP</v>
      </c>
      <c r="G6833" s="338">
        <v>1891219</v>
      </c>
      <c r="H6833" s="336">
        <v>329999.74713763833</v>
      </c>
      <c r="I6833" s="336">
        <v>7564.8760000000002</v>
      </c>
      <c r="J6833" s="336"/>
      <c r="K6833" s="336"/>
      <c r="L6833" s="337">
        <f t="shared" si="319"/>
        <v>17.449049905782374</v>
      </c>
      <c r="M6833" s="337">
        <f t="shared" si="320"/>
        <v>0.4</v>
      </c>
    </row>
    <row r="6834" spans="1:13">
      <c r="A6834" s="334" t="s">
        <v>139</v>
      </c>
      <c r="B6834" s="334" t="s">
        <v>52</v>
      </c>
      <c r="C6834" s="334" t="s">
        <v>52</v>
      </c>
      <c r="D6834" s="334" t="s">
        <v>1537</v>
      </c>
      <c r="E6834" s="334" t="s">
        <v>1041</v>
      </c>
      <c r="F6834" s="334" t="str">
        <f t="shared" si="321"/>
        <v>Dhaka FR Non-PNP</v>
      </c>
      <c r="G6834" s="338">
        <v>1253687</v>
      </c>
      <c r="H6834" s="336">
        <v>189511.48468310625</v>
      </c>
      <c r="I6834" s="336">
        <v>5014.7480000000005</v>
      </c>
      <c r="J6834" s="336"/>
      <c r="K6834" s="336"/>
      <c r="L6834" s="337">
        <f t="shared" si="319"/>
        <v>15.116331642834794</v>
      </c>
      <c r="M6834" s="337">
        <f t="shared" si="320"/>
        <v>0.4</v>
      </c>
    </row>
    <row r="6835" spans="1:13">
      <c r="A6835" s="334" t="s">
        <v>365</v>
      </c>
      <c r="B6835" s="334" t="s">
        <v>159</v>
      </c>
      <c r="C6835" s="334" t="s">
        <v>159</v>
      </c>
      <c r="D6835" s="334" t="s">
        <v>1537</v>
      </c>
      <c r="E6835" s="334" t="s">
        <v>1041</v>
      </c>
      <c r="F6835" s="334" t="str">
        <f t="shared" si="321"/>
        <v>Khulna FR Non-PNP</v>
      </c>
      <c r="G6835" s="338">
        <v>2065581</v>
      </c>
      <c r="H6835" s="336">
        <v>337216.10683613527</v>
      </c>
      <c r="I6835" s="336">
        <v>8262.3240000000005</v>
      </c>
      <c r="J6835" s="336"/>
      <c r="K6835" s="336"/>
      <c r="L6835" s="337">
        <f t="shared" si="319"/>
        <v>16.325484540966212</v>
      </c>
      <c r="M6835" s="337">
        <f t="shared" si="320"/>
        <v>0.4</v>
      </c>
    </row>
    <row r="6836" spans="1:13">
      <c r="A6836" s="334" t="s">
        <v>271</v>
      </c>
      <c r="B6836" s="334" t="s">
        <v>52</v>
      </c>
      <c r="C6836" s="334" t="s">
        <v>52</v>
      </c>
      <c r="D6836" s="334" t="s">
        <v>1537</v>
      </c>
      <c r="E6836" s="334" t="s">
        <v>1041</v>
      </c>
      <c r="F6836" s="334" t="str">
        <f t="shared" si="321"/>
        <v>Dhaka FR Non-PNP</v>
      </c>
      <c r="G6836" s="338">
        <v>1489588</v>
      </c>
      <c r="H6836" s="336">
        <v>238369.35842748437</v>
      </c>
      <c r="I6836" s="336">
        <v>-3.637978807091713E-11</v>
      </c>
      <c r="J6836" s="336"/>
      <c r="K6836" s="336"/>
      <c r="L6836" s="337">
        <f t="shared" si="319"/>
        <v>16.002368334565286</v>
      </c>
      <c r="M6836" s="337">
        <f t="shared" si="320"/>
        <v>-2.4422718275736061E-15</v>
      </c>
    </row>
    <row r="6837" spans="1:13">
      <c r="A6837" s="334" t="s">
        <v>532</v>
      </c>
      <c r="B6837" s="334" t="s">
        <v>351</v>
      </c>
      <c r="C6837" s="334" t="s">
        <v>389</v>
      </c>
      <c r="D6837" s="334" t="s">
        <v>1537</v>
      </c>
      <c r="E6837" s="334" t="s">
        <v>1041</v>
      </c>
      <c r="F6837" s="334" t="str">
        <f t="shared" si="321"/>
        <v>Rangpur FR Non-PNP</v>
      </c>
      <c r="G6837" s="338">
        <v>5757618</v>
      </c>
      <c r="H6837" s="336">
        <v>1046172.8959253446</v>
      </c>
      <c r="I6837" s="336">
        <v>23030.472000000002</v>
      </c>
      <c r="J6837" s="336"/>
      <c r="K6837" s="336"/>
      <c r="L6837" s="337">
        <f t="shared" si="319"/>
        <v>18.1702380381148</v>
      </c>
      <c r="M6837" s="337">
        <f t="shared" si="320"/>
        <v>0.4</v>
      </c>
    </row>
    <row r="6838" spans="1:13">
      <c r="A6838" s="334" t="s">
        <v>632</v>
      </c>
      <c r="B6838" s="334" t="s">
        <v>52</v>
      </c>
      <c r="C6838" s="334" t="s">
        <v>52</v>
      </c>
      <c r="D6838" s="334" t="s">
        <v>1537</v>
      </c>
      <c r="E6838" s="334" t="s">
        <v>1041</v>
      </c>
      <c r="F6838" s="334" t="str">
        <f t="shared" si="321"/>
        <v>Dhaka FR Non-PNP</v>
      </c>
      <c r="G6838" s="338">
        <v>5848346</v>
      </c>
      <c r="H6838" s="336">
        <v>1105786.3736341151</v>
      </c>
      <c r="I6838" s="336">
        <v>23393.384000000002</v>
      </c>
      <c r="J6838" s="336"/>
      <c r="K6838" s="336"/>
      <c r="L6838" s="337">
        <f t="shared" si="319"/>
        <v>18.907677036107561</v>
      </c>
      <c r="M6838" s="337">
        <f t="shared" si="320"/>
        <v>0.4</v>
      </c>
    </row>
    <row r="6839" spans="1:13">
      <c r="A6839" s="334" t="s">
        <v>385</v>
      </c>
      <c r="B6839" s="334" t="s">
        <v>329</v>
      </c>
      <c r="C6839" s="334" t="s">
        <v>107</v>
      </c>
      <c r="D6839" s="334" t="s">
        <v>1537</v>
      </c>
      <c r="E6839" s="334" t="s">
        <v>1041</v>
      </c>
      <c r="F6839" s="334" t="str">
        <f t="shared" si="321"/>
        <v>Rajshahi FR Non-PNP</v>
      </c>
      <c r="G6839" s="338">
        <v>2767711</v>
      </c>
      <c r="H6839" s="336">
        <v>492632.46739274269</v>
      </c>
      <c r="I6839" s="336">
        <v>11070.844000000001</v>
      </c>
      <c r="J6839" s="336"/>
      <c r="K6839" s="336"/>
      <c r="L6839" s="337">
        <f t="shared" si="319"/>
        <v>17.799274107475192</v>
      </c>
      <c r="M6839" s="337">
        <f t="shared" si="320"/>
        <v>0.4</v>
      </c>
    </row>
    <row r="6840" spans="1:13">
      <c r="A6840" s="334" t="s">
        <v>436</v>
      </c>
      <c r="B6840" s="334" t="s">
        <v>52</v>
      </c>
      <c r="C6840" s="334" t="s">
        <v>52</v>
      </c>
      <c r="D6840" s="334" t="s">
        <v>1537</v>
      </c>
      <c r="E6840" s="334" t="s">
        <v>1041</v>
      </c>
      <c r="F6840" s="334" t="str">
        <f t="shared" si="321"/>
        <v>Dhaka FR Non-PNP</v>
      </c>
      <c r="G6840" s="338">
        <v>2237027</v>
      </c>
      <c r="H6840" s="336">
        <v>366693.29252431594</v>
      </c>
      <c r="I6840" s="336">
        <v>8948.1080000000002</v>
      </c>
      <c r="J6840" s="336"/>
      <c r="K6840" s="336"/>
      <c r="L6840" s="337">
        <f t="shared" si="319"/>
        <v>16.391992252409825</v>
      </c>
      <c r="M6840" s="337">
        <f t="shared" si="320"/>
        <v>0.4</v>
      </c>
    </row>
    <row r="6841" spans="1:13">
      <c r="A6841" s="334" t="s">
        <v>615</v>
      </c>
      <c r="B6841" s="334" t="s">
        <v>103</v>
      </c>
      <c r="C6841" s="334" t="s">
        <v>52</v>
      </c>
      <c r="D6841" s="334" t="s">
        <v>1537</v>
      </c>
      <c r="E6841" s="334" t="s">
        <v>1041</v>
      </c>
      <c r="F6841" s="334" t="str">
        <f t="shared" si="321"/>
        <v>Dhaka FR Non-PNP</v>
      </c>
      <c r="G6841" s="338">
        <v>1383099</v>
      </c>
      <c r="H6841" s="336">
        <v>242234.8550206151</v>
      </c>
      <c r="I6841" s="336">
        <v>5532.3959999999997</v>
      </c>
      <c r="J6841" s="336"/>
      <c r="K6841" s="336"/>
      <c r="L6841" s="337">
        <f t="shared" si="319"/>
        <v>17.51392019086234</v>
      </c>
      <c r="M6841" s="337">
        <f t="shared" si="320"/>
        <v>0.4</v>
      </c>
    </row>
    <row r="6842" spans="1:13">
      <c r="A6842" s="334" t="s">
        <v>347</v>
      </c>
      <c r="B6842" s="334" t="s">
        <v>52</v>
      </c>
      <c r="C6842" s="334" t="s">
        <v>52</v>
      </c>
      <c r="D6842" s="334" t="s">
        <v>1537</v>
      </c>
      <c r="E6842" s="334" t="s">
        <v>1041</v>
      </c>
      <c r="F6842" s="334" t="str">
        <f t="shared" si="321"/>
        <v>Dhaka FR Non-PNP</v>
      </c>
      <c r="G6842" s="338">
        <v>1708964</v>
      </c>
      <c r="H6842" s="336">
        <v>293015.48243515578</v>
      </c>
      <c r="I6842" s="336">
        <v>5.4569682106375694E-12</v>
      </c>
      <c r="J6842" s="336"/>
      <c r="K6842" s="336"/>
      <c r="L6842" s="337">
        <f t="shared" si="319"/>
        <v>17.145796074999577</v>
      </c>
      <c r="M6842" s="337">
        <f t="shared" si="320"/>
        <v>3.1931440396857798E-16</v>
      </c>
    </row>
    <row r="6843" spans="1:13">
      <c r="A6843" s="334" t="s">
        <v>284</v>
      </c>
      <c r="B6843" s="334" t="s">
        <v>103</v>
      </c>
      <c r="C6843" s="334" t="s">
        <v>52</v>
      </c>
      <c r="D6843" s="334" t="s">
        <v>1537</v>
      </c>
      <c r="E6843" s="334" t="s">
        <v>1041</v>
      </c>
      <c r="F6843" s="334" t="str">
        <f t="shared" si="321"/>
        <v>Dhaka FR Non-PNP</v>
      </c>
      <c r="G6843" s="338">
        <v>2843599</v>
      </c>
      <c r="H6843" s="336">
        <v>464802.89304335165</v>
      </c>
      <c r="I6843" s="336">
        <v>11374.396000000001</v>
      </c>
      <c r="J6843" s="336"/>
      <c r="K6843" s="336"/>
      <c r="L6843" s="337">
        <f t="shared" si="319"/>
        <v>16.345585050611977</v>
      </c>
      <c r="M6843" s="337">
        <f t="shared" si="320"/>
        <v>0.4</v>
      </c>
    </row>
    <row r="6844" spans="1:13">
      <c r="A6844" s="334" t="s">
        <v>174</v>
      </c>
      <c r="B6844" s="334" t="s">
        <v>176</v>
      </c>
      <c r="C6844" s="334" t="s">
        <v>159</v>
      </c>
      <c r="D6844" s="334" t="s">
        <v>1537</v>
      </c>
      <c r="E6844" s="334" t="s">
        <v>1041</v>
      </c>
      <c r="F6844" s="334" t="str">
        <f t="shared" si="321"/>
        <v>Khulna FR Non-PNP</v>
      </c>
      <c r="G6844" s="338">
        <v>2236205</v>
      </c>
      <c r="H6844" s="336">
        <v>416790.06402245001</v>
      </c>
      <c r="I6844" s="336">
        <v>169064.67300533055</v>
      </c>
      <c r="J6844" s="336"/>
      <c r="K6844" s="336"/>
      <c r="L6844" s="337">
        <f t="shared" si="319"/>
        <v>18.638276187668392</v>
      </c>
      <c r="M6844" s="337">
        <f t="shared" si="320"/>
        <v>7.5603387437793295</v>
      </c>
    </row>
    <row r="6845" spans="1:13">
      <c r="A6845" s="334" t="s">
        <v>314</v>
      </c>
      <c r="B6845" s="334" t="s">
        <v>52</v>
      </c>
      <c r="C6845" s="334" t="s">
        <v>52</v>
      </c>
      <c r="D6845" s="334" t="s">
        <v>1537</v>
      </c>
      <c r="E6845" s="334" t="s">
        <v>1041</v>
      </c>
      <c r="F6845" s="334" t="str">
        <f t="shared" si="321"/>
        <v>Dhaka FR Non-PNP</v>
      </c>
      <c r="G6845" s="338">
        <v>2103848</v>
      </c>
      <c r="H6845" s="336">
        <v>355721.09904442664</v>
      </c>
      <c r="I6845" s="336">
        <v>8415.3919999999998</v>
      </c>
      <c r="J6845" s="336"/>
      <c r="K6845" s="336"/>
      <c r="L6845" s="337">
        <f t="shared" si="319"/>
        <v>16.90811784142327</v>
      </c>
      <c r="M6845" s="337">
        <f t="shared" si="320"/>
        <v>0.4</v>
      </c>
    </row>
    <row r="6846" spans="1:13">
      <c r="A6846" s="334" t="s">
        <v>587</v>
      </c>
      <c r="B6846" s="334" t="s">
        <v>79</v>
      </c>
      <c r="C6846" s="334" t="s">
        <v>52</v>
      </c>
      <c r="D6846" s="334" t="s">
        <v>1537</v>
      </c>
      <c r="E6846" s="334" t="s">
        <v>1041</v>
      </c>
      <c r="F6846" s="334" t="str">
        <f t="shared" si="321"/>
        <v>Dhaka FR Non-PNP</v>
      </c>
      <c r="G6846" s="338">
        <v>2236436</v>
      </c>
      <c r="H6846" s="336">
        <v>405037.37718524464</v>
      </c>
      <c r="I6846" s="336">
        <v>8945.7440000000006</v>
      </c>
      <c r="J6846" s="336"/>
      <c r="K6846" s="336"/>
      <c r="L6846" s="337">
        <f t="shared" si="319"/>
        <v>18.110841409512485</v>
      </c>
      <c r="M6846" s="337">
        <f t="shared" si="320"/>
        <v>0.4</v>
      </c>
    </row>
    <row r="6847" spans="1:13">
      <c r="A6847" s="334" t="s">
        <v>356</v>
      </c>
      <c r="B6847" s="334" t="s">
        <v>230</v>
      </c>
      <c r="C6847" s="334" t="s">
        <v>131</v>
      </c>
      <c r="D6847" s="334" t="s">
        <v>1537</v>
      </c>
      <c r="E6847" s="334" t="s">
        <v>1041</v>
      </c>
      <c r="F6847" s="334" t="str">
        <f t="shared" si="321"/>
        <v>Sylhet FR Non-PNP</v>
      </c>
      <c r="G6847" s="338">
        <v>2601098</v>
      </c>
      <c r="H6847" s="336">
        <v>436421.35540988628</v>
      </c>
      <c r="I6847" s="336">
        <v>-5.0931703299283981E-11</v>
      </c>
      <c r="J6847" s="336"/>
      <c r="K6847" s="336"/>
      <c r="L6847" s="337">
        <f t="shared" si="319"/>
        <v>16.77835111979196</v>
      </c>
      <c r="M6847" s="337">
        <f t="shared" si="320"/>
        <v>-1.9580847511044944E-15</v>
      </c>
    </row>
    <row r="6848" spans="1:13">
      <c r="A6848" s="334" t="s">
        <v>108</v>
      </c>
      <c r="B6848" s="334" t="s">
        <v>52</v>
      </c>
      <c r="C6848" s="334" t="s">
        <v>52</v>
      </c>
      <c r="D6848" s="334" t="s">
        <v>1492</v>
      </c>
      <c r="E6848" s="334" t="s">
        <v>1041</v>
      </c>
      <c r="F6848" s="334" t="str">
        <f t="shared" si="321"/>
        <v>Dhaka FR PNP</v>
      </c>
      <c r="G6848" s="338">
        <v>5944154</v>
      </c>
      <c r="H6848" s="336">
        <v>1039511.3818171406</v>
      </c>
      <c r="I6848" s="336">
        <v>23776.616000000002</v>
      </c>
      <c r="J6848" s="336"/>
      <c r="K6848" s="336"/>
      <c r="L6848" s="337">
        <f t="shared" si="319"/>
        <v>17.487961816217087</v>
      </c>
      <c r="M6848" s="337">
        <f t="shared" si="320"/>
        <v>0.4</v>
      </c>
    </row>
    <row r="6849" spans="1:13">
      <c r="A6849" s="334" t="s">
        <v>368</v>
      </c>
      <c r="B6849" s="334" t="s">
        <v>79</v>
      </c>
      <c r="C6849" s="334" t="s">
        <v>52</v>
      </c>
      <c r="D6849" s="334" t="s">
        <v>1537</v>
      </c>
      <c r="E6849" s="334" t="s">
        <v>1041</v>
      </c>
      <c r="F6849" s="334" t="str">
        <f t="shared" si="321"/>
        <v>Dhaka FR Non-PNP</v>
      </c>
      <c r="G6849" s="338">
        <v>2850387</v>
      </c>
      <c r="H6849" s="336">
        <v>469475.99825101305</v>
      </c>
      <c r="I6849" s="336">
        <v>11401.548000000001</v>
      </c>
      <c r="J6849" s="336"/>
      <c r="K6849" s="336"/>
      <c r="L6849" s="337">
        <f t="shared" si="319"/>
        <v>16.47060550904186</v>
      </c>
      <c r="M6849" s="337">
        <f t="shared" si="320"/>
        <v>0.4</v>
      </c>
    </row>
    <row r="6850" spans="1:13">
      <c r="A6850" s="334" t="s">
        <v>628</v>
      </c>
      <c r="B6850" s="334" t="s">
        <v>52</v>
      </c>
      <c r="C6850" s="334" t="s">
        <v>52</v>
      </c>
      <c r="D6850" s="334" t="s">
        <v>1537</v>
      </c>
      <c r="E6850" s="334" t="s">
        <v>1041</v>
      </c>
      <c r="F6850" s="334" t="str">
        <f t="shared" si="321"/>
        <v>Dhaka FR Non-PNP</v>
      </c>
      <c r="G6850" s="338">
        <v>3012064</v>
      </c>
      <c r="H6850" s="336">
        <v>537431.11332157953</v>
      </c>
      <c r="I6850" s="336">
        <v>12048.255999999999</v>
      </c>
      <c r="J6850" s="336"/>
      <c r="K6850" s="336"/>
      <c r="L6850" s="337">
        <f t="shared" si="319"/>
        <v>17.842619324210226</v>
      </c>
      <c r="M6850" s="337">
        <f t="shared" si="320"/>
        <v>0.4</v>
      </c>
    </row>
    <row r="6851" spans="1:13">
      <c r="A6851" s="334" t="s">
        <v>585</v>
      </c>
      <c r="B6851" s="334" t="s">
        <v>52</v>
      </c>
      <c r="C6851" s="334" t="s">
        <v>52</v>
      </c>
      <c r="D6851" s="334" t="s">
        <v>1537</v>
      </c>
      <c r="E6851" s="334" t="s">
        <v>1041</v>
      </c>
      <c r="F6851" s="334" t="str">
        <f t="shared" si="321"/>
        <v>Dhaka FR Non-PNP</v>
      </c>
      <c r="G6851" s="338">
        <v>2345505</v>
      </c>
      <c r="H6851" s="336">
        <v>349066.00774979615</v>
      </c>
      <c r="I6851" s="336">
        <v>9382.02</v>
      </c>
      <c r="J6851" s="336"/>
      <c r="K6851" s="336"/>
      <c r="L6851" s="337">
        <f t="shared" ref="L6851:L6914" si="322">(H6851/G6851)*100</f>
        <v>14.882339101805202</v>
      </c>
      <c r="M6851" s="337">
        <f t="shared" ref="M6851:M6914" si="323">(I6851/G6851)*100</f>
        <v>0.4</v>
      </c>
    </row>
    <row r="6852" spans="1:13">
      <c r="A6852" s="334" t="s">
        <v>224</v>
      </c>
      <c r="B6852" s="334" t="s">
        <v>226</v>
      </c>
      <c r="C6852" s="334" t="s">
        <v>107</v>
      </c>
      <c r="D6852" s="334" t="s">
        <v>1537</v>
      </c>
      <c r="E6852" s="334" t="s">
        <v>1041</v>
      </c>
      <c r="F6852" s="334" t="str">
        <f t="shared" ref="F6852:F6915" si="324">CONCATENATE(C6852," ",E6852," ",D6852)</f>
        <v>Rajshahi FR Non-PNP</v>
      </c>
      <c r="G6852" s="338">
        <v>2942725</v>
      </c>
      <c r="H6852" s="336">
        <v>456203.72646019416</v>
      </c>
      <c r="I6852" s="336">
        <v>11770.9</v>
      </c>
      <c r="J6852" s="336"/>
      <c r="K6852" s="336"/>
      <c r="L6852" s="337">
        <f t="shared" si="322"/>
        <v>15.502764494140436</v>
      </c>
      <c r="M6852" s="337">
        <f t="shared" si="323"/>
        <v>0.4</v>
      </c>
    </row>
    <row r="6853" spans="1:13">
      <c r="A6853" s="334" t="s">
        <v>622</v>
      </c>
      <c r="B6853" s="334" t="s">
        <v>52</v>
      </c>
      <c r="C6853" s="334" t="s">
        <v>52</v>
      </c>
      <c r="D6853" s="334" t="s">
        <v>1537</v>
      </c>
      <c r="E6853" s="334" t="s">
        <v>1041</v>
      </c>
      <c r="F6853" s="334" t="str">
        <f t="shared" si="324"/>
        <v>Dhaka FR Non-PNP</v>
      </c>
      <c r="G6853" s="338">
        <v>2119342</v>
      </c>
      <c r="H6853" s="336">
        <v>372627.7261216786</v>
      </c>
      <c r="I6853" s="336">
        <v>8477.3680000000004</v>
      </c>
      <c r="J6853" s="336"/>
      <c r="K6853" s="336"/>
      <c r="L6853" s="337">
        <f t="shared" si="322"/>
        <v>17.582236662213017</v>
      </c>
      <c r="M6853" s="337">
        <f t="shared" si="323"/>
        <v>0.4</v>
      </c>
    </row>
    <row r="6854" spans="1:13">
      <c r="A6854" s="334" t="s">
        <v>207</v>
      </c>
      <c r="B6854" s="334" t="s">
        <v>192</v>
      </c>
      <c r="C6854" s="334" t="s">
        <v>52</v>
      </c>
      <c r="D6854" s="334" t="s">
        <v>1537</v>
      </c>
      <c r="E6854" s="334" t="s">
        <v>1041</v>
      </c>
      <c r="F6854" s="334" t="str">
        <f t="shared" si="324"/>
        <v>Dhaka FR Non-PNP</v>
      </c>
      <c r="G6854" s="338">
        <v>3911235</v>
      </c>
      <c r="H6854" s="336">
        <v>797391.72004148958</v>
      </c>
      <c r="I6854" s="336">
        <v>15644.94</v>
      </c>
      <c r="J6854" s="336"/>
      <c r="K6854" s="336"/>
      <c r="L6854" s="337">
        <f t="shared" si="322"/>
        <v>20.38721069026764</v>
      </c>
      <c r="M6854" s="337">
        <f t="shared" si="323"/>
        <v>0.4</v>
      </c>
    </row>
    <row r="6855" spans="1:13">
      <c r="A6855" s="334" t="s">
        <v>309</v>
      </c>
      <c r="B6855" s="334" t="s">
        <v>79</v>
      </c>
      <c r="C6855" s="334" t="s">
        <v>52</v>
      </c>
      <c r="D6855" s="334" t="s">
        <v>1537</v>
      </c>
      <c r="E6855" s="334" t="s">
        <v>1041</v>
      </c>
      <c r="F6855" s="334" t="str">
        <f t="shared" si="324"/>
        <v>Dhaka FR Non-PNP</v>
      </c>
      <c r="G6855" s="338">
        <v>2590046</v>
      </c>
      <c r="H6855" s="336">
        <v>451803.73083439248</v>
      </c>
      <c r="I6855" s="336">
        <v>10360.184000000001</v>
      </c>
      <c r="J6855" s="336"/>
      <c r="K6855" s="336"/>
      <c r="L6855" s="337">
        <f t="shared" si="322"/>
        <v>17.443849678128977</v>
      </c>
      <c r="M6855" s="337">
        <f t="shared" si="323"/>
        <v>0.4</v>
      </c>
    </row>
    <row r="6856" spans="1:13">
      <c r="A6856" s="334" t="s">
        <v>1131</v>
      </c>
      <c r="B6856" s="334" t="s">
        <v>186</v>
      </c>
      <c r="C6856" s="334" t="s">
        <v>195</v>
      </c>
      <c r="D6856" s="334" t="s">
        <v>1537</v>
      </c>
      <c r="E6856" s="334" t="s">
        <v>1041</v>
      </c>
      <c r="F6856" s="334" t="str">
        <f t="shared" si="324"/>
        <v>Chattogram FR Non-PNP</v>
      </c>
      <c r="G6856" s="338">
        <v>1827420</v>
      </c>
      <c r="H6856" s="336">
        <v>315551.79190814262</v>
      </c>
      <c r="I6856" s="336">
        <v>7309.68</v>
      </c>
      <c r="J6856" s="336"/>
      <c r="K6856" s="336"/>
      <c r="L6856" s="337">
        <f t="shared" si="322"/>
        <v>17.267611819294011</v>
      </c>
      <c r="M6856" s="337">
        <f t="shared" si="323"/>
        <v>0.4</v>
      </c>
    </row>
    <row r="6857" spans="1:13">
      <c r="A6857" s="334" t="s">
        <v>420</v>
      </c>
      <c r="B6857" s="334" t="s">
        <v>362</v>
      </c>
      <c r="C6857" s="334" t="s">
        <v>52</v>
      </c>
      <c r="D6857" s="334" t="s">
        <v>1537</v>
      </c>
      <c r="E6857" s="334" t="s">
        <v>1041</v>
      </c>
      <c r="F6857" s="334" t="str">
        <f t="shared" si="324"/>
        <v>Dhaka FR Non-PNP</v>
      </c>
      <c r="G6857" s="338">
        <v>1381846</v>
      </c>
      <c r="H6857" s="336">
        <v>248281.74109968281</v>
      </c>
      <c r="I6857" s="336">
        <v>222321.89743249409</v>
      </c>
      <c r="J6857" s="336"/>
      <c r="K6857" s="336"/>
      <c r="L6857" s="337">
        <f t="shared" si="322"/>
        <v>17.967395867533924</v>
      </c>
      <c r="M6857" s="337">
        <f t="shared" si="323"/>
        <v>16.088760790456686</v>
      </c>
    </row>
    <row r="6858" spans="1:13">
      <c r="A6858" s="334" t="s">
        <v>95</v>
      </c>
      <c r="B6858" s="334" t="s">
        <v>98</v>
      </c>
      <c r="C6858" s="334" t="s">
        <v>52</v>
      </c>
      <c r="D6858" s="334" t="s">
        <v>1537</v>
      </c>
      <c r="E6858" s="334" t="s">
        <v>1041</v>
      </c>
      <c r="F6858" s="334" t="str">
        <f t="shared" si="324"/>
        <v>Dhaka FR Non-PNP</v>
      </c>
      <c r="G6858" s="338">
        <v>1351101</v>
      </c>
      <c r="H6858" s="336">
        <v>220986.77165279066</v>
      </c>
      <c r="I6858" s="336">
        <v>5404.4040000000005</v>
      </c>
      <c r="J6858" s="336"/>
      <c r="K6858" s="336"/>
      <c r="L6858" s="337">
        <f t="shared" si="322"/>
        <v>16.356051224356332</v>
      </c>
      <c r="M6858" s="337">
        <f t="shared" si="323"/>
        <v>0.4</v>
      </c>
    </row>
    <row r="6859" spans="1:13">
      <c r="A6859" s="334" t="s">
        <v>998</v>
      </c>
      <c r="B6859" s="334" t="s">
        <v>48</v>
      </c>
      <c r="C6859" s="334" t="s">
        <v>18</v>
      </c>
      <c r="D6859" s="334" t="s">
        <v>1537</v>
      </c>
      <c r="E6859" s="334" t="s">
        <v>1041</v>
      </c>
      <c r="F6859" s="334" t="str">
        <f t="shared" si="324"/>
        <v>Mymensingh FR Non-PNP</v>
      </c>
      <c r="G6859" s="338">
        <v>1022067</v>
      </c>
      <c r="H6859" s="336">
        <v>143305.87585379946</v>
      </c>
      <c r="I6859" s="336">
        <v>4088.268</v>
      </c>
      <c r="J6859" s="336"/>
      <c r="K6859" s="336"/>
      <c r="L6859" s="337">
        <f t="shared" si="322"/>
        <v>14.021182158684258</v>
      </c>
      <c r="M6859" s="337">
        <f t="shared" si="323"/>
        <v>0.4</v>
      </c>
    </row>
    <row r="6860" spans="1:13">
      <c r="A6860" s="334" t="s">
        <v>402</v>
      </c>
      <c r="B6860" s="334" t="s">
        <v>159</v>
      </c>
      <c r="C6860" s="334" t="s">
        <v>159</v>
      </c>
      <c r="D6860" s="334" t="s">
        <v>1492</v>
      </c>
      <c r="E6860" s="334" t="s">
        <v>1041</v>
      </c>
      <c r="F6860" s="334" t="str">
        <f t="shared" si="324"/>
        <v>Khulna FR PNP</v>
      </c>
      <c r="G6860" s="338">
        <v>12089225</v>
      </c>
      <c r="H6860" s="336">
        <v>1758242.1061664959</v>
      </c>
      <c r="I6860" s="336">
        <v>48356.9</v>
      </c>
      <c r="J6860" s="336"/>
      <c r="K6860" s="336"/>
      <c r="L6860" s="337">
        <f t="shared" si="322"/>
        <v>14.543877760290638</v>
      </c>
      <c r="M6860" s="337">
        <f t="shared" si="323"/>
        <v>0.4</v>
      </c>
    </row>
    <row r="6861" spans="1:13">
      <c r="A6861" s="334" t="s">
        <v>143</v>
      </c>
      <c r="B6861" s="334" t="s">
        <v>131</v>
      </c>
      <c r="C6861" s="334" t="s">
        <v>131</v>
      </c>
      <c r="D6861" s="334" t="s">
        <v>1537</v>
      </c>
      <c r="E6861" s="334" t="s">
        <v>1041</v>
      </c>
      <c r="F6861" s="334" t="str">
        <f t="shared" si="324"/>
        <v>Sylhet FR Non-PNP</v>
      </c>
      <c r="G6861" s="338">
        <v>1922051</v>
      </c>
      <c r="H6861" s="336">
        <v>289205.1075233462</v>
      </c>
      <c r="I6861" s="336">
        <v>-2.9103830456733704E-11</v>
      </c>
      <c r="J6861" s="336"/>
      <c r="K6861" s="336"/>
      <c r="L6861" s="337">
        <f t="shared" si="322"/>
        <v>15.046692700836045</v>
      </c>
      <c r="M6861" s="337">
        <f t="shared" si="323"/>
        <v>-1.5142069828913854E-15</v>
      </c>
    </row>
    <row r="6862" spans="1:13">
      <c r="A6862" s="334" t="s">
        <v>468</v>
      </c>
      <c r="B6862" s="334" t="s">
        <v>52</v>
      </c>
      <c r="C6862" s="334" t="s">
        <v>52</v>
      </c>
      <c r="D6862" s="334" t="s">
        <v>1537</v>
      </c>
      <c r="E6862" s="334" t="s">
        <v>1041</v>
      </c>
      <c r="F6862" s="334" t="str">
        <f t="shared" si="324"/>
        <v>Dhaka FR Non-PNP</v>
      </c>
      <c r="G6862" s="338">
        <v>2382041</v>
      </c>
      <c r="H6862" s="336">
        <v>348915.16890256555</v>
      </c>
      <c r="I6862" s="336">
        <v>9528.1640000000007</v>
      </c>
      <c r="J6862" s="336"/>
      <c r="K6862" s="336"/>
      <c r="L6862" s="337">
        <f t="shared" si="322"/>
        <v>14.647739854291576</v>
      </c>
      <c r="M6862" s="337">
        <f t="shared" si="323"/>
        <v>0.4</v>
      </c>
    </row>
    <row r="6863" spans="1:13">
      <c r="A6863" s="334" t="s">
        <v>358</v>
      </c>
      <c r="B6863" s="334" t="s">
        <v>18</v>
      </c>
      <c r="C6863" s="334" t="s">
        <v>18</v>
      </c>
      <c r="D6863" s="334" t="s">
        <v>1537</v>
      </c>
      <c r="E6863" s="334" t="s">
        <v>1041</v>
      </c>
      <c r="F6863" s="334" t="str">
        <f t="shared" si="324"/>
        <v>Mymensingh FR Non-PNP</v>
      </c>
      <c r="G6863" s="338">
        <v>2488408</v>
      </c>
      <c r="H6863" s="336">
        <v>442752.50575343508</v>
      </c>
      <c r="I6863" s="336">
        <v>-2.9103830456733704E-11</v>
      </c>
      <c r="J6863" s="336"/>
      <c r="K6863" s="336"/>
      <c r="L6863" s="337">
        <f t="shared" si="322"/>
        <v>17.792600962279302</v>
      </c>
      <c r="M6863" s="337">
        <f t="shared" si="323"/>
        <v>-1.1695763097021753E-15</v>
      </c>
    </row>
    <row r="6864" spans="1:13">
      <c r="A6864" s="334" t="s">
        <v>320</v>
      </c>
      <c r="B6864" s="334" t="s">
        <v>52</v>
      </c>
      <c r="C6864" s="334" t="s">
        <v>52</v>
      </c>
      <c r="D6864" s="334" t="s">
        <v>1537</v>
      </c>
      <c r="E6864" s="334" t="s">
        <v>1041</v>
      </c>
      <c r="F6864" s="334" t="str">
        <f t="shared" si="324"/>
        <v>Dhaka FR Non-PNP</v>
      </c>
      <c r="G6864" s="338">
        <v>3453245</v>
      </c>
      <c r="H6864" s="336">
        <v>586580.1454262255</v>
      </c>
      <c r="I6864" s="336">
        <v>-2.9103830456733704E-11</v>
      </c>
      <c r="J6864" s="336"/>
      <c r="K6864" s="336"/>
      <c r="L6864" s="337">
        <f t="shared" si="322"/>
        <v>16.986346043394708</v>
      </c>
      <c r="M6864" s="337">
        <f t="shared" si="323"/>
        <v>-8.4279657124628302E-16</v>
      </c>
    </row>
    <row r="6865" spans="1:13">
      <c r="A6865" s="334" t="s">
        <v>257</v>
      </c>
      <c r="B6865" s="334" t="s">
        <v>18</v>
      </c>
      <c r="C6865" s="334" t="s">
        <v>18</v>
      </c>
      <c r="D6865" s="334" t="s">
        <v>1537</v>
      </c>
      <c r="E6865" s="334" t="s">
        <v>1041</v>
      </c>
      <c r="F6865" s="334" t="str">
        <f t="shared" si="324"/>
        <v>Mymensingh FR Non-PNP</v>
      </c>
      <c r="G6865" s="338">
        <v>877681</v>
      </c>
      <c r="H6865" s="336">
        <v>155163.69289064399</v>
      </c>
      <c r="I6865" s="336">
        <v>3.637978807091713E-12</v>
      </c>
      <c r="J6865" s="336"/>
      <c r="K6865" s="336"/>
      <c r="L6865" s="337">
        <f t="shared" si="322"/>
        <v>17.678825551725968</v>
      </c>
      <c r="M6865" s="337">
        <f t="shared" si="323"/>
        <v>4.1449898164500688E-16</v>
      </c>
    </row>
    <row r="6866" spans="1:13">
      <c r="A6866" s="334" t="s">
        <v>222</v>
      </c>
      <c r="B6866" s="334" t="s">
        <v>52</v>
      </c>
      <c r="C6866" s="334" t="s">
        <v>52</v>
      </c>
      <c r="D6866" s="334" t="s">
        <v>1537</v>
      </c>
      <c r="E6866" s="334" t="s">
        <v>1041</v>
      </c>
      <c r="F6866" s="334" t="str">
        <f t="shared" si="324"/>
        <v>Dhaka FR Non-PNP</v>
      </c>
      <c r="G6866" s="338">
        <v>3436942</v>
      </c>
      <c r="H6866" s="336">
        <v>603098.24644499959</v>
      </c>
      <c r="I6866" s="336">
        <v>13747.768</v>
      </c>
      <c r="J6866" s="336"/>
      <c r="K6866" s="336"/>
      <c r="L6866" s="337">
        <f t="shared" si="322"/>
        <v>17.547524702046164</v>
      </c>
      <c r="M6866" s="337">
        <f t="shared" si="323"/>
        <v>0.4</v>
      </c>
    </row>
    <row r="6867" spans="1:13">
      <c r="A6867" s="334" t="s">
        <v>530</v>
      </c>
      <c r="B6867" s="334" t="s">
        <v>162</v>
      </c>
      <c r="C6867" s="334" t="s">
        <v>195</v>
      </c>
      <c r="D6867" s="334" t="s">
        <v>1537</v>
      </c>
      <c r="E6867" s="334" t="s">
        <v>1041</v>
      </c>
      <c r="F6867" s="334" t="str">
        <f t="shared" si="324"/>
        <v>Chattogram FR Non-PNP</v>
      </c>
      <c r="G6867" s="338">
        <v>4620592</v>
      </c>
      <c r="H6867" s="336">
        <v>829304.31017504679</v>
      </c>
      <c r="I6867" s="336">
        <v>18482.367999999999</v>
      </c>
      <c r="J6867" s="336"/>
      <c r="K6867" s="336"/>
      <c r="L6867" s="337">
        <f t="shared" si="322"/>
        <v>17.948009912475431</v>
      </c>
      <c r="M6867" s="337">
        <f t="shared" si="323"/>
        <v>0.4</v>
      </c>
    </row>
    <row r="6868" spans="1:13">
      <c r="A6868" s="334" t="s">
        <v>132</v>
      </c>
      <c r="B6868" s="334" t="s">
        <v>131</v>
      </c>
      <c r="C6868" s="334" t="s">
        <v>131</v>
      </c>
      <c r="D6868" s="334" t="s">
        <v>1537</v>
      </c>
      <c r="E6868" s="334" t="s">
        <v>1041</v>
      </c>
      <c r="F6868" s="334" t="str">
        <f t="shared" si="324"/>
        <v>Sylhet FR Non-PNP</v>
      </c>
      <c r="G6868" s="338">
        <v>1823885</v>
      </c>
      <c r="H6868" s="336">
        <v>257897.94061186147</v>
      </c>
      <c r="I6868" s="336">
        <v>7295.54</v>
      </c>
      <c r="J6868" s="336"/>
      <c r="K6868" s="336"/>
      <c r="L6868" s="337">
        <f t="shared" si="322"/>
        <v>14.1400329851861</v>
      </c>
      <c r="M6868" s="337">
        <f t="shared" si="323"/>
        <v>0.4</v>
      </c>
    </row>
    <row r="6869" spans="1:13">
      <c r="A6869" s="334" t="s">
        <v>516</v>
      </c>
      <c r="B6869" s="334" t="s">
        <v>103</v>
      </c>
      <c r="C6869" s="334" t="s">
        <v>52</v>
      </c>
      <c r="D6869" s="334" t="s">
        <v>1537</v>
      </c>
      <c r="E6869" s="334" t="s">
        <v>1041</v>
      </c>
      <c r="F6869" s="334" t="str">
        <f t="shared" si="324"/>
        <v>Dhaka FR Non-PNP</v>
      </c>
      <c r="G6869" s="338">
        <v>5618529</v>
      </c>
      <c r="H6869" s="336">
        <v>1013902.1164626405</v>
      </c>
      <c r="I6869" s="336">
        <v>-5.8207660913467407E-11</v>
      </c>
      <c r="J6869" s="336"/>
      <c r="K6869" s="336"/>
      <c r="L6869" s="337">
        <f t="shared" si="322"/>
        <v>18.045686272379129</v>
      </c>
      <c r="M6869" s="337">
        <f t="shared" si="323"/>
        <v>-1.0359946689510263E-15</v>
      </c>
    </row>
    <row r="6870" spans="1:13">
      <c r="A6870" s="334" t="s">
        <v>550</v>
      </c>
      <c r="B6870" s="334" t="s">
        <v>552</v>
      </c>
      <c r="C6870" s="334" t="s">
        <v>18</v>
      </c>
      <c r="D6870" s="334" t="s">
        <v>1537</v>
      </c>
      <c r="E6870" s="334" t="s">
        <v>1041</v>
      </c>
      <c r="F6870" s="334" t="str">
        <f t="shared" si="324"/>
        <v>Mymensingh FR Non-PNP</v>
      </c>
      <c r="G6870" s="338">
        <v>1346936</v>
      </c>
      <c r="H6870" s="336">
        <v>224208.65337523335</v>
      </c>
      <c r="I6870" s="336">
        <v>5387.7439999999997</v>
      </c>
      <c r="J6870" s="336"/>
      <c r="K6870" s="336"/>
      <c r="L6870" s="337">
        <f t="shared" si="322"/>
        <v>16.64582826320132</v>
      </c>
      <c r="M6870" s="337">
        <f t="shared" si="323"/>
        <v>0.4</v>
      </c>
    </row>
    <row r="6871" spans="1:13">
      <c r="A6871" s="334" t="s">
        <v>190</v>
      </c>
      <c r="B6871" s="334" t="s">
        <v>192</v>
      </c>
      <c r="C6871" s="334" t="s">
        <v>52</v>
      </c>
      <c r="D6871" s="334" t="s">
        <v>1537</v>
      </c>
      <c r="E6871" s="334" t="s">
        <v>1041</v>
      </c>
      <c r="F6871" s="334" t="str">
        <f t="shared" si="324"/>
        <v>Dhaka FR Non-PNP</v>
      </c>
      <c r="G6871" s="338">
        <v>1980681</v>
      </c>
      <c r="H6871" s="336">
        <v>384363.11377209873</v>
      </c>
      <c r="I6871" s="336">
        <v>7922.7240000000002</v>
      </c>
      <c r="J6871" s="336"/>
      <c r="K6871" s="336"/>
      <c r="L6871" s="337">
        <f t="shared" si="322"/>
        <v>19.405604121617703</v>
      </c>
      <c r="M6871" s="337">
        <f t="shared" si="323"/>
        <v>0.4</v>
      </c>
    </row>
    <row r="6872" spans="1:13">
      <c r="A6872" s="334" t="s">
        <v>611</v>
      </c>
      <c r="B6872" s="334" t="s">
        <v>52</v>
      </c>
      <c r="C6872" s="334" t="s">
        <v>52</v>
      </c>
      <c r="D6872" s="334" t="s">
        <v>1537</v>
      </c>
      <c r="E6872" s="334" t="s">
        <v>1041</v>
      </c>
      <c r="F6872" s="334" t="str">
        <f t="shared" si="324"/>
        <v>Dhaka FR Non-PNP</v>
      </c>
      <c r="G6872" s="338">
        <v>2016697</v>
      </c>
      <c r="H6872" s="336">
        <v>365123.69040483981</v>
      </c>
      <c r="I6872" s="336">
        <v>8066.7880000000005</v>
      </c>
      <c r="J6872" s="336"/>
      <c r="K6872" s="336"/>
      <c r="L6872" s="337">
        <f t="shared" si="322"/>
        <v>18.105034638561957</v>
      </c>
      <c r="M6872" s="337">
        <f t="shared" si="323"/>
        <v>0.4</v>
      </c>
    </row>
    <row r="6873" spans="1:13">
      <c r="A6873" s="334" t="s">
        <v>583</v>
      </c>
      <c r="B6873" s="334" t="s">
        <v>512</v>
      </c>
      <c r="C6873" s="334" t="s">
        <v>159</v>
      </c>
      <c r="D6873" s="334" t="s">
        <v>1537</v>
      </c>
      <c r="E6873" s="334" t="s">
        <v>1041</v>
      </c>
      <c r="F6873" s="334" t="str">
        <f t="shared" si="324"/>
        <v>Khulna FR Non-PNP</v>
      </c>
      <c r="G6873" s="338">
        <v>1571911</v>
      </c>
      <c r="H6873" s="336">
        <v>286244.95476404717</v>
      </c>
      <c r="I6873" s="336">
        <v>6287.6440000000002</v>
      </c>
      <c r="J6873" s="336"/>
      <c r="K6873" s="336"/>
      <c r="L6873" s="337">
        <f t="shared" si="322"/>
        <v>18.209997561188082</v>
      </c>
      <c r="M6873" s="337">
        <f t="shared" si="323"/>
        <v>0.4</v>
      </c>
    </row>
    <row r="6874" spans="1:13">
      <c r="A6874" s="334" t="s">
        <v>637</v>
      </c>
      <c r="B6874" s="334" t="s">
        <v>79</v>
      </c>
      <c r="C6874" s="334" t="s">
        <v>52</v>
      </c>
      <c r="D6874" s="334" t="s">
        <v>1537</v>
      </c>
      <c r="E6874" s="334" t="s">
        <v>1041</v>
      </c>
      <c r="F6874" s="334" t="str">
        <f t="shared" si="324"/>
        <v>Dhaka FR Non-PNP</v>
      </c>
      <c r="G6874" s="338">
        <v>2649441</v>
      </c>
      <c r="H6874" s="336">
        <v>460241.23339590401</v>
      </c>
      <c r="I6874" s="336">
        <v>1286.0744782441179</v>
      </c>
      <c r="J6874" s="336"/>
      <c r="K6874" s="336"/>
      <c r="L6874" s="337">
        <f t="shared" si="322"/>
        <v>17.371258065225987</v>
      </c>
      <c r="M6874" s="337">
        <f t="shared" si="323"/>
        <v>4.854135186419014E-2</v>
      </c>
    </row>
    <row r="6875" spans="1:13">
      <c r="A6875" s="334" t="s">
        <v>488</v>
      </c>
      <c r="B6875" s="334" t="s">
        <v>48</v>
      </c>
      <c r="C6875" s="334" t="s">
        <v>18</v>
      </c>
      <c r="D6875" s="334" t="s">
        <v>1537</v>
      </c>
      <c r="E6875" s="334" t="s">
        <v>1041</v>
      </c>
      <c r="F6875" s="334" t="str">
        <f t="shared" si="324"/>
        <v>Mymensingh FR Non-PNP</v>
      </c>
      <c r="G6875" s="338">
        <v>3074555</v>
      </c>
      <c r="H6875" s="336">
        <v>525759.15493678802</v>
      </c>
      <c r="I6875" s="336">
        <v>12298.220000000001</v>
      </c>
      <c r="J6875" s="336"/>
      <c r="K6875" s="336"/>
      <c r="L6875" s="337">
        <f t="shared" si="322"/>
        <v>17.100333379522827</v>
      </c>
      <c r="M6875" s="337">
        <f t="shared" si="323"/>
        <v>0.4</v>
      </c>
    </row>
    <row r="6876" spans="1:13">
      <c r="A6876" s="334" t="s">
        <v>506</v>
      </c>
      <c r="B6876" s="334" t="s">
        <v>186</v>
      </c>
      <c r="C6876" s="334" t="s">
        <v>195</v>
      </c>
      <c r="D6876" s="334" t="s">
        <v>1537</v>
      </c>
      <c r="E6876" s="334" t="s">
        <v>1041</v>
      </c>
      <c r="F6876" s="334" t="str">
        <f t="shared" si="324"/>
        <v>Chattogram FR Non-PNP</v>
      </c>
      <c r="G6876" s="338">
        <v>5549652</v>
      </c>
      <c r="H6876" s="336">
        <v>945299.49407164229</v>
      </c>
      <c r="I6876" s="336">
        <v>22198.608</v>
      </c>
      <c r="J6876" s="336"/>
      <c r="K6876" s="336"/>
      <c r="L6876" s="337">
        <f t="shared" si="322"/>
        <v>17.033491362551061</v>
      </c>
      <c r="M6876" s="337">
        <f t="shared" si="323"/>
        <v>0.4</v>
      </c>
    </row>
    <row r="6877" spans="1:13">
      <c r="A6877" s="334" t="s">
        <v>595</v>
      </c>
      <c r="B6877" s="334" t="s">
        <v>362</v>
      </c>
      <c r="C6877" s="334" t="s">
        <v>52</v>
      </c>
      <c r="D6877" s="334" t="s">
        <v>1537</v>
      </c>
      <c r="E6877" s="334" t="s">
        <v>1041</v>
      </c>
      <c r="F6877" s="334" t="str">
        <f t="shared" si="324"/>
        <v>Dhaka FR Non-PNP</v>
      </c>
      <c r="G6877" s="338">
        <v>2071505</v>
      </c>
      <c r="H6877" s="336">
        <v>356749.72614114475</v>
      </c>
      <c r="I6877" s="336">
        <v>8286.02</v>
      </c>
      <c r="J6877" s="336"/>
      <c r="K6877" s="336"/>
      <c r="L6877" s="337">
        <f t="shared" si="322"/>
        <v>17.221765148582541</v>
      </c>
      <c r="M6877" s="337">
        <f t="shared" si="323"/>
        <v>0.4</v>
      </c>
    </row>
    <row r="6878" spans="1:13">
      <c r="A6878" s="334" t="s">
        <v>179</v>
      </c>
      <c r="B6878" s="334" t="s">
        <v>52</v>
      </c>
      <c r="C6878" s="334" t="s">
        <v>52</v>
      </c>
      <c r="D6878" s="334" t="s">
        <v>1492</v>
      </c>
      <c r="E6878" s="334" t="s">
        <v>1041</v>
      </c>
      <c r="F6878" s="334" t="str">
        <f t="shared" si="324"/>
        <v>Dhaka FR PNP</v>
      </c>
      <c r="G6878" s="338">
        <v>4561712</v>
      </c>
      <c r="H6878" s="336">
        <v>649985.07254471246</v>
      </c>
      <c r="I6878" s="336">
        <v>18246.848000000002</v>
      </c>
      <c r="J6878" s="336"/>
      <c r="K6878" s="336"/>
      <c r="L6878" s="337">
        <f t="shared" si="322"/>
        <v>14.248709093092954</v>
      </c>
      <c r="M6878" s="337">
        <f t="shared" si="323"/>
        <v>0.4</v>
      </c>
    </row>
    <row r="6879" spans="1:13">
      <c r="A6879" s="334" t="s">
        <v>526</v>
      </c>
      <c r="B6879" s="334" t="s">
        <v>455</v>
      </c>
      <c r="C6879" s="334" t="s">
        <v>195</v>
      </c>
      <c r="D6879" s="334" t="s">
        <v>1537</v>
      </c>
      <c r="E6879" s="334" t="s">
        <v>1041</v>
      </c>
      <c r="F6879" s="334" t="str">
        <f t="shared" si="324"/>
        <v>Chattogram FR Non-PNP</v>
      </c>
      <c r="G6879" s="338">
        <v>3949725</v>
      </c>
      <c r="H6879" s="336">
        <v>650468.4139487698</v>
      </c>
      <c r="I6879" s="336">
        <v>15798.9</v>
      </c>
      <c r="J6879" s="336"/>
      <c r="K6879" s="336"/>
      <c r="L6879" s="337">
        <f t="shared" si="322"/>
        <v>16.46870133866965</v>
      </c>
      <c r="M6879" s="337">
        <f t="shared" si="323"/>
        <v>0.4</v>
      </c>
    </row>
    <row r="6880" spans="1:13">
      <c r="A6880" s="334" t="s">
        <v>626</v>
      </c>
      <c r="B6880" s="334" t="s">
        <v>52</v>
      </c>
      <c r="C6880" s="334" t="s">
        <v>52</v>
      </c>
      <c r="D6880" s="334" t="s">
        <v>1537</v>
      </c>
      <c r="E6880" s="334" t="s">
        <v>1041</v>
      </c>
      <c r="F6880" s="334" t="str">
        <f t="shared" si="324"/>
        <v>Dhaka FR Non-PNP</v>
      </c>
      <c r="G6880" s="338">
        <v>2853603</v>
      </c>
      <c r="H6880" s="336">
        <v>483870.810794121</v>
      </c>
      <c r="I6880" s="336">
        <v>242.68706120185379</v>
      </c>
      <c r="J6880" s="336"/>
      <c r="K6880" s="336"/>
      <c r="L6880" s="337">
        <f t="shared" si="322"/>
        <v>16.956486616888228</v>
      </c>
      <c r="M6880" s="337">
        <f t="shared" si="323"/>
        <v>8.5045838962831827E-3</v>
      </c>
    </row>
    <row r="6881" spans="1:13">
      <c r="A6881" s="334" t="s">
        <v>379</v>
      </c>
      <c r="B6881" s="334" t="s">
        <v>79</v>
      </c>
      <c r="C6881" s="334" t="s">
        <v>52</v>
      </c>
      <c r="D6881" s="334" t="s">
        <v>1537</v>
      </c>
      <c r="E6881" s="334" t="s">
        <v>1041</v>
      </c>
      <c r="F6881" s="334" t="str">
        <f t="shared" si="324"/>
        <v>Dhaka FR Non-PNP</v>
      </c>
      <c r="G6881" s="338">
        <v>2128066</v>
      </c>
      <c r="H6881" s="336">
        <v>370978.59779325419</v>
      </c>
      <c r="I6881" s="336">
        <v>8512.264000000001</v>
      </c>
      <c r="J6881" s="336"/>
      <c r="K6881" s="336"/>
      <c r="L6881" s="337">
        <f t="shared" si="322"/>
        <v>17.432664108784888</v>
      </c>
      <c r="M6881" s="337">
        <f t="shared" si="323"/>
        <v>0.4</v>
      </c>
    </row>
    <row r="6882" spans="1:13">
      <c r="A6882" s="334" t="s">
        <v>370</v>
      </c>
      <c r="B6882" s="334" t="s">
        <v>103</v>
      </c>
      <c r="C6882" s="334" t="s">
        <v>52</v>
      </c>
      <c r="D6882" s="334" t="s">
        <v>1537</v>
      </c>
      <c r="E6882" s="334" t="s">
        <v>1041</v>
      </c>
      <c r="F6882" s="334" t="str">
        <f t="shared" si="324"/>
        <v>Dhaka FR Non-PNP</v>
      </c>
      <c r="G6882" s="338">
        <v>5823784</v>
      </c>
      <c r="H6882" s="336">
        <v>1043516.1051287232</v>
      </c>
      <c r="I6882" s="336">
        <v>-5.8207660913467407E-11</v>
      </c>
      <c r="J6882" s="336"/>
      <c r="K6882" s="336"/>
      <c r="L6882" s="337">
        <f t="shared" si="322"/>
        <v>17.918180089246498</v>
      </c>
      <c r="M6882" s="337">
        <f t="shared" si="323"/>
        <v>-9.9948179591597844E-16</v>
      </c>
    </row>
    <row r="6883" spans="1:13">
      <c r="A6883" s="334" t="s">
        <v>296</v>
      </c>
      <c r="B6883" s="334" t="s">
        <v>211</v>
      </c>
      <c r="C6883" s="334" t="s">
        <v>189</v>
      </c>
      <c r="D6883" s="334" t="s">
        <v>1537</v>
      </c>
      <c r="E6883" s="334" t="s">
        <v>1041</v>
      </c>
      <c r="F6883" s="334" t="str">
        <f t="shared" si="324"/>
        <v>Barishal FR Non-PNP</v>
      </c>
      <c r="G6883" s="338">
        <v>1276222</v>
      </c>
      <c r="H6883" s="336">
        <v>215393.71078799054</v>
      </c>
      <c r="I6883" s="336">
        <v>5104.8879999999999</v>
      </c>
      <c r="J6883" s="336"/>
      <c r="K6883" s="336"/>
      <c r="L6883" s="337">
        <f t="shared" si="322"/>
        <v>16.877448499398266</v>
      </c>
      <c r="M6883" s="337">
        <f t="shared" si="323"/>
        <v>0.4</v>
      </c>
    </row>
    <row r="6884" spans="1:13">
      <c r="A6884" s="334" t="s">
        <v>227</v>
      </c>
      <c r="B6884" s="334" t="s">
        <v>230</v>
      </c>
      <c r="C6884" s="334" t="s">
        <v>131</v>
      </c>
      <c r="D6884" s="334" t="s">
        <v>1537</v>
      </c>
      <c r="E6884" s="334" t="s">
        <v>1041</v>
      </c>
      <c r="F6884" s="334" t="str">
        <f t="shared" si="324"/>
        <v>Sylhet FR Non-PNP</v>
      </c>
      <c r="G6884" s="338">
        <v>1972387</v>
      </c>
      <c r="H6884" s="336">
        <v>274533.94054697425</v>
      </c>
      <c r="I6884" s="336">
        <v>-1.4551915228366852E-11</v>
      </c>
      <c r="J6884" s="336"/>
      <c r="K6884" s="336"/>
      <c r="L6884" s="337">
        <f t="shared" si="322"/>
        <v>13.918867876688207</v>
      </c>
      <c r="M6884" s="337">
        <f t="shared" si="323"/>
        <v>-7.3778194788177227E-16</v>
      </c>
    </row>
    <row r="6885" spans="1:13">
      <c r="A6885" s="334" t="s">
        <v>589</v>
      </c>
      <c r="B6885" s="334" t="s">
        <v>52</v>
      </c>
      <c r="C6885" s="334" t="s">
        <v>52</v>
      </c>
      <c r="D6885" s="334" t="s">
        <v>1537</v>
      </c>
      <c r="E6885" s="334" t="s">
        <v>1041</v>
      </c>
      <c r="F6885" s="334" t="str">
        <f t="shared" si="324"/>
        <v>Dhaka FR Non-PNP</v>
      </c>
      <c r="G6885" s="338">
        <v>1857089</v>
      </c>
      <c r="H6885" s="336">
        <v>288664.4689743077</v>
      </c>
      <c r="I6885" s="336">
        <v>7428.3559999999998</v>
      </c>
      <c r="J6885" s="336"/>
      <c r="K6885" s="336"/>
      <c r="L6885" s="337">
        <f t="shared" si="322"/>
        <v>15.543922180052098</v>
      </c>
      <c r="M6885" s="337">
        <f t="shared" si="323"/>
        <v>0.4</v>
      </c>
    </row>
    <row r="6886" spans="1:13">
      <c r="A6886" s="334" t="s">
        <v>523</v>
      </c>
      <c r="B6886" s="334" t="s">
        <v>1564</v>
      </c>
      <c r="C6886" s="334" t="s">
        <v>189</v>
      </c>
      <c r="D6886" s="334" t="s">
        <v>1537</v>
      </c>
      <c r="E6886" s="334" t="s">
        <v>1041</v>
      </c>
      <c r="F6886" s="334" t="str">
        <f t="shared" si="324"/>
        <v>Barishal FR Non-PNP</v>
      </c>
      <c r="G6886" s="338">
        <v>2154737</v>
      </c>
      <c r="H6886" s="336">
        <v>352999.75774047087</v>
      </c>
      <c r="I6886" s="336">
        <v>8618.9480000000003</v>
      </c>
      <c r="J6886" s="336"/>
      <c r="K6886" s="336"/>
      <c r="L6886" s="337">
        <f t="shared" si="322"/>
        <v>16.382498548104518</v>
      </c>
      <c r="M6886" s="337">
        <f t="shared" si="323"/>
        <v>0.4</v>
      </c>
    </row>
    <row r="6887" spans="1:13">
      <c r="A6887" s="334" t="s">
        <v>311</v>
      </c>
      <c r="B6887" s="334" t="s">
        <v>313</v>
      </c>
      <c r="C6887" s="334" t="s">
        <v>189</v>
      </c>
      <c r="D6887" s="334" t="s">
        <v>1537</v>
      </c>
      <c r="E6887" s="334" t="s">
        <v>1041</v>
      </c>
      <c r="F6887" s="334" t="str">
        <f t="shared" si="324"/>
        <v>Barishal FR Non-PNP</v>
      </c>
      <c r="G6887" s="338">
        <v>2245507</v>
      </c>
      <c r="H6887" s="336">
        <v>381682.33612643462</v>
      </c>
      <c r="I6887" s="336">
        <v>8982.0280000000002</v>
      </c>
      <c r="J6887" s="336"/>
      <c r="K6887" s="336"/>
      <c r="L6887" s="337">
        <f t="shared" si="322"/>
        <v>16.997601705380326</v>
      </c>
      <c r="M6887" s="337">
        <f t="shared" si="323"/>
        <v>0.4</v>
      </c>
    </row>
    <row r="6888" spans="1:13">
      <c r="A6888" s="334" t="s">
        <v>449</v>
      </c>
      <c r="B6888" s="334" t="s">
        <v>195</v>
      </c>
      <c r="C6888" s="334" t="s">
        <v>195</v>
      </c>
      <c r="D6888" s="334" t="s">
        <v>1537</v>
      </c>
      <c r="E6888" s="334" t="s">
        <v>1041</v>
      </c>
      <c r="F6888" s="334" t="str">
        <f t="shared" si="324"/>
        <v>Chattogram FR Non-PNP</v>
      </c>
      <c r="G6888" s="338">
        <v>1185599</v>
      </c>
      <c r="H6888" s="336">
        <v>190044.11583034418</v>
      </c>
      <c r="I6888" s="336">
        <v>0</v>
      </c>
      <c r="J6888" s="336"/>
      <c r="K6888" s="336"/>
      <c r="L6888" s="337">
        <f t="shared" si="322"/>
        <v>16.029375516540092</v>
      </c>
      <c r="M6888" s="337">
        <f t="shared" si="323"/>
        <v>0</v>
      </c>
    </row>
    <row r="6889" spans="1:13">
      <c r="A6889" s="334" t="s">
        <v>305</v>
      </c>
      <c r="B6889" s="334" t="s">
        <v>79</v>
      </c>
      <c r="C6889" s="334" t="s">
        <v>52</v>
      </c>
      <c r="D6889" s="334" t="s">
        <v>1537</v>
      </c>
      <c r="E6889" s="334" t="s">
        <v>1041</v>
      </c>
      <c r="F6889" s="334" t="str">
        <f t="shared" si="324"/>
        <v>Dhaka FR Non-PNP</v>
      </c>
      <c r="G6889" s="338">
        <v>1935477</v>
      </c>
      <c r="H6889" s="336">
        <v>319716.44198785722</v>
      </c>
      <c r="I6889" s="336">
        <v>7741.9080000000004</v>
      </c>
      <c r="J6889" s="336"/>
      <c r="K6889" s="336"/>
      <c r="L6889" s="337">
        <f t="shared" si="322"/>
        <v>16.518741477571535</v>
      </c>
      <c r="M6889" s="337">
        <f t="shared" si="323"/>
        <v>0.4</v>
      </c>
    </row>
    <row r="6890" spans="1:13">
      <c r="A6890" s="334" t="s">
        <v>1277</v>
      </c>
      <c r="B6890" s="334" t="s">
        <v>170</v>
      </c>
      <c r="C6890" s="334" t="s">
        <v>195</v>
      </c>
      <c r="D6890" s="334" t="s">
        <v>1537</v>
      </c>
      <c r="E6890" s="334" t="s">
        <v>1041</v>
      </c>
      <c r="F6890" s="334" t="str">
        <f t="shared" si="324"/>
        <v>Chattogram FR Non-PNP</v>
      </c>
      <c r="G6890" s="338">
        <v>3694151</v>
      </c>
      <c r="H6890" s="336">
        <v>663177.69372696348</v>
      </c>
      <c r="I6890" s="336">
        <v>14776.604000000001</v>
      </c>
      <c r="J6890" s="336"/>
      <c r="K6890" s="336"/>
      <c r="L6890" s="337">
        <f t="shared" si="322"/>
        <v>17.952100326352753</v>
      </c>
      <c r="M6890" s="337">
        <f t="shared" si="323"/>
        <v>0.4</v>
      </c>
    </row>
    <row r="6891" spans="1:13">
      <c r="A6891" s="334" t="s">
        <v>101</v>
      </c>
      <c r="B6891" s="334" t="s">
        <v>103</v>
      </c>
      <c r="C6891" s="334" t="s">
        <v>52</v>
      </c>
      <c r="D6891" s="334" t="s">
        <v>1537</v>
      </c>
      <c r="E6891" s="334" t="s">
        <v>1041</v>
      </c>
      <c r="F6891" s="334" t="str">
        <f t="shared" si="324"/>
        <v>Dhaka FR Non-PNP</v>
      </c>
      <c r="G6891" s="338">
        <v>4426030</v>
      </c>
      <c r="H6891" s="336">
        <v>758479.13471300178</v>
      </c>
      <c r="I6891" s="336">
        <v>17704.12</v>
      </c>
      <c r="J6891" s="336"/>
      <c r="K6891" s="336"/>
      <c r="L6891" s="337">
        <f t="shared" si="322"/>
        <v>17.136782505157033</v>
      </c>
      <c r="M6891" s="337">
        <f t="shared" si="323"/>
        <v>0.4</v>
      </c>
    </row>
    <row r="6892" spans="1:13">
      <c r="A6892" s="334" t="s">
        <v>289</v>
      </c>
      <c r="B6892" s="334" t="s">
        <v>79</v>
      </c>
      <c r="C6892" s="334" t="s">
        <v>52</v>
      </c>
      <c r="D6892" s="334" t="s">
        <v>1537</v>
      </c>
      <c r="E6892" s="334" t="s">
        <v>1041</v>
      </c>
      <c r="F6892" s="334" t="str">
        <f t="shared" si="324"/>
        <v>Dhaka FR Non-PNP</v>
      </c>
      <c r="G6892" s="338">
        <v>2047975</v>
      </c>
      <c r="H6892" s="336">
        <v>332532.52985381667</v>
      </c>
      <c r="I6892" s="336">
        <v>-7.2759576141834259E-12</v>
      </c>
      <c r="J6892" s="336"/>
      <c r="K6892" s="336"/>
      <c r="L6892" s="337">
        <f t="shared" si="322"/>
        <v>16.237138141521097</v>
      </c>
      <c r="M6892" s="337">
        <f t="shared" si="323"/>
        <v>-3.5527570474168021E-16</v>
      </c>
    </row>
    <row r="6893" spans="1:13">
      <c r="A6893" s="334" t="s">
        <v>354</v>
      </c>
      <c r="B6893" s="334" t="s">
        <v>1565</v>
      </c>
      <c r="C6893" s="334" t="s">
        <v>189</v>
      </c>
      <c r="D6893" s="334" t="s">
        <v>1537</v>
      </c>
      <c r="E6893" s="334" t="s">
        <v>1041</v>
      </c>
      <c r="F6893" s="334" t="str">
        <f t="shared" si="324"/>
        <v>Barishal FR Non-PNP</v>
      </c>
      <c r="G6893" s="338">
        <v>2333950</v>
      </c>
      <c r="H6893" s="336">
        <v>396435.99113591062</v>
      </c>
      <c r="I6893" s="336">
        <v>9335.8000000000011</v>
      </c>
      <c r="J6893" s="336"/>
      <c r="K6893" s="336"/>
      <c r="L6893" s="337">
        <f t="shared" si="322"/>
        <v>16.985624847829243</v>
      </c>
      <c r="M6893" s="337">
        <f t="shared" si="323"/>
        <v>0.4</v>
      </c>
    </row>
    <row r="6894" spans="1:13">
      <c r="A6894" s="334" t="s">
        <v>233</v>
      </c>
      <c r="B6894" s="334" t="s">
        <v>236</v>
      </c>
      <c r="C6894" s="334" t="s">
        <v>107</v>
      </c>
      <c r="D6894" s="334" t="s">
        <v>1537</v>
      </c>
      <c r="E6894" s="334" t="s">
        <v>1041</v>
      </c>
      <c r="F6894" s="334" t="str">
        <f t="shared" si="324"/>
        <v>Rajshahi FR Non-PNP</v>
      </c>
      <c r="G6894" s="338">
        <v>1341704</v>
      </c>
      <c r="H6894" s="336">
        <v>208371.27906076578</v>
      </c>
      <c r="I6894" s="336">
        <v>5366.8159999999998</v>
      </c>
      <c r="J6894" s="336"/>
      <c r="K6894" s="336"/>
      <c r="L6894" s="337">
        <f t="shared" si="322"/>
        <v>15.530346414765535</v>
      </c>
      <c r="M6894" s="337">
        <f t="shared" si="323"/>
        <v>0.4</v>
      </c>
    </row>
    <row r="6895" spans="1:13">
      <c r="A6895" s="334" t="s">
        <v>318</v>
      </c>
      <c r="B6895" s="334" t="s">
        <v>1566</v>
      </c>
      <c r="C6895" s="334" t="s">
        <v>389</v>
      </c>
      <c r="D6895" s="334" t="s">
        <v>1537</v>
      </c>
      <c r="E6895" s="334" t="s">
        <v>1041</v>
      </c>
      <c r="F6895" s="334" t="str">
        <f t="shared" si="324"/>
        <v>Rangpur FR Non-PNP</v>
      </c>
      <c r="G6895" s="338">
        <v>3084658</v>
      </c>
      <c r="H6895" s="336">
        <v>561467.66987866734</v>
      </c>
      <c r="I6895" s="336">
        <v>-2.9103830456733704E-11</v>
      </c>
      <c r="J6895" s="336"/>
      <c r="K6895" s="336"/>
      <c r="L6895" s="337">
        <f t="shared" si="322"/>
        <v>18.201942318359681</v>
      </c>
      <c r="M6895" s="337">
        <f t="shared" si="323"/>
        <v>-9.4350266566775652E-16</v>
      </c>
    </row>
    <row r="6896" spans="1:13">
      <c r="A6896" s="334" t="s">
        <v>363</v>
      </c>
      <c r="B6896" s="334" t="s">
        <v>150</v>
      </c>
      <c r="C6896" s="334" t="s">
        <v>107</v>
      </c>
      <c r="D6896" s="334" t="s">
        <v>1537</v>
      </c>
      <c r="E6896" s="334" t="s">
        <v>1041</v>
      </c>
      <c r="F6896" s="334" t="str">
        <f t="shared" si="324"/>
        <v>Rajshahi FR Non-PNP</v>
      </c>
      <c r="G6896" s="338">
        <v>1671194</v>
      </c>
      <c r="H6896" s="336">
        <v>297144.37602331053</v>
      </c>
      <c r="I6896" s="336">
        <v>6684.7759999999998</v>
      </c>
      <c r="J6896" s="336"/>
      <c r="K6896" s="336"/>
      <c r="L6896" s="337">
        <f t="shared" si="322"/>
        <v>17.780363980681507</v>
      </c>
      <c r="M6896" s="337">
        <f t="shared" si="323"/>
        <v>0.4</v>
      </c>
    </row>
    <row r="6897" spans="1:13">
      <c r="A6897" s="334" t="s">
        <v>1567</v>
      </c>
      <c r="B6897" s="334" t="s">
        <v>362</v>
      </c>
      <c r="C6897" s="334" t="s">
        <v>52</v>
      </c>
      <c r="D6897" s="334" t="s">
        <v>1537</v>
      </c>
      <c r="E6897" s="334" t="s">
        <v>1041</v>
      </c>
      <c r="F6897" s="334" t="str">
        <f t="shared" si="324"/>
        <v>Dhaka FR Non-PNP</v>
      </c>
      <c r="G6897" s="338">
        <v>1228285</v>
      </c>
      <c r="H6897" s="336">
        <v>229427.19521379686</v>
      </c>
      <c r="I6897" s="336">
        <v>4913.1400000000003</v>
      </c>
      <c r="J6897" s="336"/>
      <c r="K6897" s="336"/>
      <c r="L6897" s="337">
        <f t="shared" si="322"/>
        <v>18.678661321582275</v>
      </c>
      <c r="M6897" s="337">
        <f t="shared" si="323"/>
        <v>0.4</v>
      </c>
    </row>
    <row r="6898" spans="1:13">
      <c r="A6898" s="334" t="s">
        <v>456</v>
      </c>
      <c r="B6898" s="334" t="s">
        <v>156</v>
      </c>
      <c r="C6898" s="334" t="s">
        <v>159</v>
      </c>
      <c r="D6898" s="334" t="s">
        <v>1537</v>
      </c>
      <c r="E6898" s="334" t="s">
        <v>1041</v>
      </c>
      <c r="F6898" s="334" t="str">
        <f t="shared" si="324"/>
        <v>Khulna FR Non-PNP</v>
      </c>
      <c r="G6898" s="338">
        <v>1825538</v>
      </c>
      <c r="H6898" s="336">
        <v>315969.33687569574</v>
      </c>
      <c r="I6898" s="336">
        <v>7302.152</v>
      </c>
      <c r="J6898" s="336"/>
      <c r="K6898" s="336"/>
      <c r="L6898" s="337">
        <f t="shared" si="322"/>
        <v>17.308285934102479</v>
      </c>
      <c r="M6898" s="337">
        <f t="shared" si="323"/>
        <v>0.4</v>
      </c>
    </row>
    <row r="6899" spans="1:13">
      <c r="A6899" s="334" t="s">
        <v>171</v>
      </c>
      <c r="B6899" s="334" t="s">
        <v>173</v>
      </c>
      <c r="C6899" s="334" t="s">
        <v>52</v>
      </c>
      <c r="D6899" s="334" t="s">
        <v>1537</v>
      </c>
      <c r="E6899" s="334" t="s">
        <v>1041</v>
      </c>
      <c r="F6899" s="334" t="str">
        <f t="shared" si="324"/>
        <v>Dhaka FR Non-PNP</v>
      </c>
      <c r="G6899" s="338">
        <v>2906136</v>
      </c>
      <c r="H6899" s="336">
        <v>349396.06900317996</v>
      </c>
      <c r="I6899" s="336">
        <v>11624.544</v>
      </c>
      <c r="J6899" s="336"/>
      <c r="K6899" s="336"/>
      <c r="L6899" s="337">
        <f t="shared" si="322"/>
        <v>12.022701931471202</v>
      </c>
      <c r="M6899" s="337">
        <f t="shared" si="323"/>
        <v>0.4</v>
      </c>
    </row>
    <row r="6900" spans="1:13">
      <c r="A6900" s="334" t="s">
        <v>104</v>
      </c>
      <c r="B6900" s="334" t="s">
        <v>107</v>
      </c>
      <c r="C6900" s="334" t="s">
        <v>107</v>
      </c>
      <c r="D6900" s="334" t="s">
        <v>1537</v>
      </c>
      <c r="E6900" s="334" t="s">
        <v>1041</v>
      </c>
      <c r="F6900" s="334" t="str">
        <f t="shared" si="324"/>
        <v>Rajshahi FR Non-PNP</v>
      </c>
      <c r="G6900" s="338">
        <v>4775443</v>
      </c>
      <c r="H6900" s="336">
        <v>809179.964703187</v>
      </c>
      <c r="I6900" s="336">
        <v>106942.71176804042</v>
      </c>
      <c r="J6900" s="336"/>
      <c r="K6900" s="336"/>
      <c r="L6900" s="337">
        <f t="shared" si="322"/>
        <v>16.944605237737882</v>
      </c>
      <c r="M6900" s="337">
        <f t="shared" si="323"/>
        <v>2.2394301799443617</v>
      </c>
    </row>
    <row r="6901" spans="1:13">
      <c r="A6901" s="334" t="s">
        <v>209</v>
      </c>
      <c r="B6901" s="334" t="s">
        <v>211</v>
      </c>
      <c r="C6901" s="334" t="s">
        <v>189</v>
      </c>
      <c r="D6901" s="334" t="s">
        <v>1537</v>
      </c>
      <c r="E6901" s="334" t="s">
        <v>1041</v>
      </c>
      <c r="F6901" s="334" t="str">
        <f t="shared" si="324"/>
        <v>Barishal FR Non-PNP</v>
      </c>
      <c r="G6901" s="338">
        <v>3353612</v>
      </c>
      <c r="H6901" s="336">
        <v>478311.803524271</v>
      </c>
      <c r="I6901" s="336">
        <v>13414.448</v>
      </c>
      <c r="J6901" s="336"/>
      <c r="K6901" s="336"/>
      <c r="L6901" s="337">
        <f t="shared" si="322"/>
        <v>14.262586236102178</v>
      </c>
      <c r="M6901" s="337">
        <f t="shared" si="323"/>
        <v>0.4</v>
      </c>
    </row>
    <row r="6902" spans="1:13">
      <c r="A6902" s="334" t="s">
        <v>345</v>
      </c>
      <c r="B6902" s="334" t="s">
        <v>336</v>
      </c>
      <c r="C6902" s="334" t="s">
        <v>389</v>
      </c>
      <c r="D6902" s="334" t="s">
        <v>1537</v>
      </c>
      <c r="E6902" s="334" t="s">
        <v>1041</v>
      </c>
      <c r="F6902" s="334" t="str">
        <f t="shared" si="324"/>
        <v>Rangpur FR Non-PNP</v>
      </c>
      <c r="G6902" s="338">
        <v>1612094</v>
      </c>
      <c r="H6902" s="336">
        <v>258708.1001497237</v>
      </c>
      <c r="I6902" s="336">
        <v>6448.3760000000002</v>
      </c>
      <c r="J6902" s="336"/>
      <c r="K6902" s="336"/>
      <c r="L6902" s="337">
        <f t="shared" si="322"/>
        <v>16.047953788657715</v>
      </c>
      <c r="M6902" s="337">
        <f t="shared" si="323"/>
        <v>0.4</v>
      </c>
    </row>
    <row r="6903" spans="1:13">
      <c r="A6903" s="334" t="s">
        <v>99</v>
      </c>
      <c r="B6903" s="334" t="s">
        <v>52</v>
      </c>
      <c r="C6903" s="334" t="s">
        <v>52</v>
      </c>
      <c r="D6903" s="334" t="s">
        <v>1537</v>
      </c>
      <c r="E6903" s="334" t="s">
        <v>1041</v>
      </c>
      <c r="F6903" s="334" t="str">
        <f t="shared" si="324"/>
        <v>Dhaka FR Non-PNP</v>
      </c>
      <c r="G6903" s="338">
        <v>2092531</v>
      </c>
      <c r="H6903" s="336">
        <v>380465.24733646592</v>
      </c>
      <c r="I6903" s="336">
        <v>8370.1239999999998</v>
      </c>
      <c r="J6903" s="336"/>
      <c r="K6903" s="336"/>
      <c r="L6903" s="337">
        <f t="shared" si="322"/>
        <v>18.182060257958707</v>
      </c>
      <c r="M6903" s="337">
        <f t="shared" si="323"/>
        <v>0.4</v>
      </c>
    </row>
    <row r="6904" spans="1:13">
      <c r="A6904" s="334" t="s">
        <v>460</v>
      </c>
      <c r="B6904" s="334" t="s">
        <v>52</v>
      </c>
      <c r="C6904" s="334" t="s">
        <v>52</v>
      </c>
      <c r="D6904" s="334" t="s">
        <v>1537</v>
      </c>
      <c r="E6904" s="334" t="s">
        <v>1041</v>
      </c>
      <c r="F6904" s="334" t="str">
        <f t="shared" si="324"/>
        <v>Dhaka FR Non-PNP</v>
      </c>
      <c r="G6904" s="338">
        <v>2225616</v>
      </c>
      <c r="H6904" s="336">
        <v>362547.18805345776</v>
      </c>
      <c r="I6904" s="336">
        <v>8902.4639999999999</v>
      </c>
      <c r="J6904" s="336"/>
      <c r="K6904" s="336"/>
      <c r="L6904" s="337">
        <f t="shared" si="322"/>
        <v>16.289745762676837</v>
      </c>
      <c r="M6904" s="337">
        <f t="shared" si="323"/>
        <v>0.4</v>
      </c>
    </row>
    <row r="6905" spans="1:13">
      <c r="A6905" s="334" t="s">
        <v>337</v>
      </c>
      <c r="B6905" s="334" t="s">
        <v>186</v>
      </c>
      <c r="C6905" s="334" t="s">
        <v>195</v>
      </c>
      <c r="D6905" s="334" t="s">
        <v>1537</v>
      </c>
      <c r="E6905" s="334" t="s">
        <v>1041</v>
      </c>
      <c r="F6905" s="334" t="str">
        <f t="shared" si="324"/>
        <v>Chattogram FR Non-PNP</v>
      </c>
      <c r="G6905" s="338">
        <v>1361705</v>
      </c>
      <c r="H6905" s="336">
        <v>237577.11058809981</v>
      </c>
      <c r="I6905" s="336">
        <v>0</v>
      </c>
      <c r="J6905" s="336"/>
      <c r="K6905" s="336"/>
      <c r="L6905" s="337">
        <f t="shared" si="322"/>
        <v>17.447032256479915</v>
      </c>
      <c r="M6905" s="337">
        <f t="shared" si="323"/>
        <v>0</v>
      </c>
    </row>
    <row r="6906" spans="1:13">
      <c r="A6906" s="334" t="s">
        <v>349</v>
      </c>
      <c r="B6906" s="334" t="s">
        <v>351</v>
      </c>
      <c r="C6906" s="334" t="s">
        <v>389</v>
      </c>
      <c r="D6906" s="334" t="s">
        <v>1537</v>
      </c>
      <c r="E6906" s="334" t="s">
        <v>1041</v>
      </c>
      <c r="F6906" s="334" t="str">
        <f t="shared" si="324"/>
        <v>Rangpur FR Non-PNP</v>
      </c>
      <c r="G6906" s="338">
        <v>1384408</v>
      </c>
      <c r="H6906" s="336">
        <v>239158.41301306579</v>
      </c>
      <c r="I6906" s="336">
        <v>5537.6320000000005</v>
      </c>
      <c r="J6906" s="336"/>
      <c r="K6906" s="336"/>
      <c r="L6906" s="337">
        <f t="shared" si="322"/>
        <v>17.275139482946198</v>
      </c>
      <c r="M6906" s="337">
        <f t="shared" si="323"/>
        <v>0.4</v>
      </c>
    </row>
    <row r="6907" spans="1:13">
      <c r="A6907" s="334" t="s">
        <v>265</v>
      </c>
      <c r="B6907" s="334" t="s">
        <v>18</v>
      </c>
      <c r="C6907" s="334" t="s">
        <v>18</v>
      </c>
      <c r="D6907" s="334" t="s">
        <v>1537</v>
      </c>
      <c r="E6907" s="334" t="s">
        <v>1041</v>
      </c>
      <c r="F6907" s="334" t="str">
        <f t="shared" si="324"/>
        <v>Mymensingh FR Non-PNP</v>
      </c>
      <c r="G6907" s="338">
        <v>1691432</v>
      </c>
      <c r="H6907" s="336">
        <v>275602.33586345747</v>
      </c>
      <c r="I6907" s="336">
        <v>6765.7280000000001</v>
      </c>
      <c r="J6907" s="336"/>
      <c r="K6907" s="336"/>
      <c r="L6907" s="337">
        <f t="shared" si="322"/>
        <v>16.294023990527403</v>
      </c>
      <c r="M6907" s="337">
        <f t="shared" si="323"/>
        <v>0.4</v>
      </c>
    </row>
    <row r="6908" spans="1:13">
      <c r="A6908" s="334" t="s">
        <v>352</v>
      </c>
      <c r="B6908" s="334" t="s">
        <v>189</v>
      </c>
      <c r="C6908" s="334" t="s">
        <v>189</v>
      </c>
      <c r="D6908" s="334" t="s">
        <v>1537</v>
      </c>
      <c r="E6908" s="334" t="s">
        <v>1041</v>
      </c>
      <c r="F6908" s="334" t="str">
        <f t="shared" si="324"/>
        <v>Barishal FR Non-PNP</v>
      </c>
      <c r="G6908" s="338">
        <v>2940711</v>
      </c>
      <c r="H6908" s="336">
        <v>408435.06364521437</v>
      </c>
      <c r="I6908" s="336">
        <v>-1.4551915228366852E-11</v>
      </c>
      <c r="J6908" s="336"/>
      <c r="K6908" s="336"/>
      <c r="L6908" s="337">
        <f t="shared" si="322"/>
        <v>13.888990235531965</v>
      </c>
      <c r="M6908" s="337">
        <f t="shared" si="323"/>
        <v>-4.9484343168597162E-16</v>
      </c>
    </row>
    <row r="6909" spans="1:13">
      <c r="A6909" s="334" t="s">
        <v>599</v>
      </c>
      <c r="B6909" s="334" t="s">
        <v>601</v>
      </c>
      <c r="C6909" s="334" t="s">
        <v>159</v>
      </c>
      <c r="D6909" s="334" t="s">
        <v>1537</v>
      </c>
      <c r="E6909" s="334" t="s">
        <v>1041</v>
      </c>
      <c r="F6909" s="334" t="str">
        <f t="shared" si="324"/>
        <v>Khulna FR Non-PNP</v>
      </c>
      <c r="G6909" s="338">
        <v>2981156</v>
      </c>
      <c r="H6909" s="336">
        <v>559394.89938118681</v>
      </c>
      <c r="I6909" s="336">
        <v>11924.624</v>
      </c>
      <c r="J6909" s="336"/>
      <c r="K6909" s="336"/>
      <c r="L6909" s="337">
        <f t="shared" si="322"/>
        <v>18.764361857654777</v>
      </c>
      <c r="M6909" s="337">
        <f t="shared" si="323"/>
        <v>0.4</v>
      </c>
    </row>
    <row r="6910" spans="1:13">
      <c r="A6910" s="334" t="s">
        <v>1239</v>
      </c>
      <c r="B6910" s="334" t="s">
        <v>522</v>
      </c>
      <c r="C6910" s="334" t="s">
        <v>52</v>
      </c>
      <c r="D6910" s="334" t="s">
        <v>1537</v>
      </c>
      <c r="E6910" s="334" t="s">
        <v>1041</v>
      </c>
      <c r="F6910" s="334" t="str">
        <f t="shared" si="324"/>
        <v>Dhaka FR Non-PNP</v>
      </c>
      <c r="G6910" s="338">
        <v>1612099</v>
      </c>
      <c r="H6910" s="336">
        <v>231404.68876903362</v>
      </c>
      <c r="I6910" s="336">
        <v>6448.3959999999997</v>
      </c>
      <c r="J6910" s="336"/>
      <c r="K6910" s="336"/>
      <c r="L6910" s="337">
        <f t="shared" si="322"/>
        <v>14.354248018827231</v>
      </c>
      <c r="M6910" s="337">
        <f t="shared" si="323"/>
        <v>0.4</v>
      </c>
    </row>
    <row r="6911" spans="1:13">
      <c r="A6911" s="334" t="s">
        <v>422</v>
      </c>
      <c r="B6911" s="334" t="s">
        <v>186</v>
      </c>
      <c r="C6911" s="334" t="s">
        <v>195</v>
      </c>
      <c r="D6911" s="334" t="s">
        <v>1537</v>
      </c>
      <c r="E6911" s="334" t="s">
        <v>1041</v>
      </c>
      <c r="F6911" s="334" t="str">
        <f t="shared" si="324"/>
        <v>Chattogram FR Non-PNP</v>
      </c>
      <c r="G6911" s="338">
        <v>1241865</v>
      </c>
      <c r="H6911" s="336">
        <v>211937.99981314252</v>
      </c>
      <c r="I6911" s="336">
        <v>4967.46</v>
      </c>
      <c r="J6911" s="336"/>
      <c r="K6911" s="336"/>
      <c r="L6911" s="337">
        <f t="shared" si="322"/>
        <v>17.066106204228522</v>
      </c>
      <c r="M6911" s="337">
        <f t="shared" si="323"/>
        <v>0.4</v>
      </c>
    </row>
    <row r="6912" spans="1:13">
      <c r="A6912" s="334" t="s">
        <v>255</v>
      </c>
      <c r="B6912" s="334" t="s">
        <v>79</v>
      </c>
      <c r="C6912" s="334" t="s">
        <v>52</v>
      </c>
      <c r="D6912" s="334" t="s">
        <v>1537</v>
      </c>
      <c r="E6912" s="334" t="s">
        <v>1041</v>
      </c>
      <c r="F6912" s="334" t="str">
        <f t="shared" si="324"/>
        <v>Dhaka FR Non-PNP</v>
      </c>
      <c r="G6912" s="338">
        <v>2667639</v>
      </c>
      <c r="H6912" s="336">
        <v>438433.93041443423</v>
      </c>
      <c r="I6912" s="336">
        <v>10670.556</v>
      </c>
      <c r="J6912" s="336"/>
      <c r="K6912" s="336"/>
      <c r="L6912" s="337">
        <f t="shared" si="322"/>
        <v>16.43527967668917</v>
      </c>
      <c r="M6912" s="337">
        <f t="shared" si="323"/>
        <v>0.4</v>
      </c>
    </row>
    <row r="6913" spans="1:13">
      <c r="A6913" s="334" t="s">
        <v>835</v>
      </c>
      <c r="B6913" s="334" t="s">
        <v>313</v>
      </c>
      <c r="C6913" s="334" t="s">
        <v>189</v>
      </c>
      <c r="D6913" s="334" t="s">
        <v>1537</v>
      </c>
      <c r="E6913" s="334" t="s">
        <v>1041</v>
      </c>
      <c r="F6913" s="334" t="str">
        <f t="shared" si="324"/>
        <v>Barishal FR Non-PNP</v>
      </c>
      <c r="G6913" s="338">
        <v>3130915</v>
      </c>
      <c r="H6913" s="336">
        <v>571916.82358289603</v>
      </c>
      <c r="I6913" s="336">
        <v>12523.66</v>
      </c>
      <c r="J6913" s="336"/>
      <c r="K6913" s="336"/>
      <c r="L6913" s="337">
        <f t="shared" si="322"/>
        <v>18.266763025597822</v>
      </c>
      <c r="M6913" s="337">
        <f t="shared" si="323"/>
        <v>0.4</v>
      </c>
    </row>
    <row r="6914" spans="1:13">
      <c r="A6914" s="334" t="s">
        <v>395</v>
      </c>
      <c r="B6914" s="334" t="s">
        <v>52</v>
      </c>
      <c r="C6914" s="334" t="s">
        <v>52</v>
      </c>
      <c r="D6914" s="334" t="s">
        <v>1537</v>
      </c>
      <c r="E6914" s="334" t="s">
        <v>1041</v>
      </c>
      <c r="F6914" s="334" t="str">
        <f t="shared" si="324"/>
        <v>Dhaka FR Non-PNP</v>
      </c>
      <c r="G6914" s="338">
        <v>2359017</v>
      </c>
      <c r="H6914" s="336">
        <v>387784.42101004982</v>
      </c>
      <c r="I6914" s="336">
        <v>9436.0679999999993</v>
      </c>
      <c r="J6914" s="336"/>
      <c r="K6914" s="336"/>
      <c r="L6914" s="337">
        <f t="shared" si="322"/>
        <v>16.43839027061059</v>
      </c>
      <c r="M6914" s="337">
        <f t="shared" si="323"/>
        <v>0.4</v>
      </c>
    </row>
    <row r="6915" spans="1:13">
      <c r="A6915" s="334" t="s">
        <v>122</v>
      </c>
      <c r="B6915" s="334" t="s">
        <v>52</v>
      </c>
      <c r="C6915" s="334" t="s">
        <v>52</v>
      </c>
      <c r="D6915" s="334" t="s">
        <v>1537</v>
      </c>
      <c r="E6915" s="334" t="s">
        <v>1041</v>
      </c>
      <c r="F6915" s="334" t="str">
        <f t="shared" si="324"/>
        <v>Dhaka FR Non-PNP</v>
      </c>
      <c r="G6915" s="338">
        <v>3078415</v>
      </c>
      <c r="H6915" s="336">
        <v>543627.31905513164</v>
      </c>
      <c r="I6915" s="336">
        <v>65263.299055131749</v>
      </c>
      <c r="J6915" s="336"/>
      <c r="K6915" s="336"/>
      <c r="L6915" s="337">
        <f t="shared" ref="L6915:L6978" si="325">(H6915/G6915)*100</f>
        <v>17.659325303935034</v>
      </c>
      <c r="M6915" s="337">
        <f t="shared" ref="M6915:M6978" si="326">(I6915/G6915)*100</f>
        <v>2.1200292700994425</v>
      </c>
    </row>
    <row r="6916" spans="1:13">
      <c r="A6916" s="334" t="s">
        <v>291</v>
      </c>
      <c r="B6916" s="334" t="s">
        <v>18</v>
      </c>
      <c r="C6916" s="334" t="s">
        <v>18</v>
      </c>
      <c r="D6916" s="334" t="s">
        <v>1537</v>
      </c>
      <c r="E6916" s="334" t="s">
        <v>1041</v>
      </c>
      <c r="F6916" s="334" t="str">
        <f t="shared" ref="F6916:F6979" si="327">CONCATENATE(C6916," ",E6916," ",D6916)</f>
        <v>Mymensingh FR Non-PNP</v>
      </c>
      <c r="G6916" s="338">
        <v>1167767</v>
      </c>
      <c r="H6916" s="336">
        <v>193134.18604136221</v>
      </c>
      <c r="I6916" s="336">
        <v>4671.0680000000002</v>
      </c>
      <c r="J6916" s="336"/>
      <c r="K6916" s="336"/>
      <c r="L6916" s="337">
        <f t="shared" si="325"/>
        <v>16.538760389817678</v>
      </c>
      <c r="M6916" s="337">
        <f t="shared" si="326"/>
        <v>0.4</v>
      </c>
    </row>
    <row r="6917" spans="1:13">
      <c r="A6917" s="334" t="s">
        <v>316</v>
      </c>
      <c r="B6917" s="334" t="s">
        <v>52</v>
      </c>
      <c r="C6917" s="334" t="s">
        <v>52</v>
      </c>
      <c r="D6917" s="334" t="s">
        <v>1537</v>
      </c>
      <c r="E6917" s="334" t="s">
        <v>1041</v>
      </c>
      <c r="F6917" s="334" t="str">
        <f t="shared" si="327"/>
        <v>Dhaka FR Non-PNP</v>
      </c>
      <c r="G6917" s="338">
        <v>2150101</v>
      </c>
      <c r="H6917" s="336">
        <v>390680.24373095011</v>
      </c>
      <c r="I6917" s="336">
        <v>8600.4040000000005</v>
      </c>
      <c r="J6917" s="336"/>
      <c r="K6917" s="336"/>
      <c r="L6917" s="337">
        <f t="shared" si="325"/>
        <v>18.170320544520937</v>
      </c>
      <c r="M6917" s="337">
        <f t="shared" si="326"/>
        <v>0.4</v>
      </c>
    </row>
    <row r="6918" spans="1:13">
      <c r="A6918" s="334" t="s">
        <v>1264</v>
      </c>
      <c r="B6918" s="334" t="s">
        <v>136</v>
      </c>
      <c r="C6918" s="334" t="s">
        <v>131</v>
      </c>
      <c r="D6918" s="334" t="s">
        <v>1537</v>
      </c>
      <c r="E6918" s="334" t="s">
        <v>1041</v>
      </c>
      <c r="F6918" s="334" t="str">
        <f t="shared" si="327"/>
        <v>Sylhet FR Non-PNP</v>
      </c>
      <c r="G6918" s="338">
        <v>1104273</v>
      </c>
      <c r="H6918" s="336">
        <v>178491.48678798834</v>
      </c>
      <c r="I6918" s="336">
        <v>72637.103403563713</v>
      </c>
      <c r="J6918" s="336"/>
      <c r="K6918" s="336"/>
      <c r="L6918" s="337">
        <f t="shared" si="325"/>
        <v>16.163710132185461</v>
      </c>
      <c r="M6918" s="337">
        <f t="shared" si="326"/>
        <v>6.5778211912782174</v>
      </c>
    </row>
    <row r="6919" spans="1:13">
      <c r="A6919" s="334" t="s">
        <v>1275</v>
      </c>
      <c r="B6919" s="334" t="s">
        <v>165</v>
      </c>
      <c r="C6919" s="334" t="s">
        <v>52</v>
      </c>
      <c r="D6919" s="334" t="s">
        <v>1537</v>
      </c>
      <c r="E6919" s="334" t="s">
        <v>1041</v>
      </c>
      <c r="F6919" s="334" t="str">
        <f t="shared" si="327"/>
        <v>Dhaka FR Non-PNP</v>
      </c>
      <c r="G6919" s="338">
        <v>2031721</v>
      </c>
      <c r="H6919" s="336">
        <v>369328.26658568741</v>
      </c>
      <c r="I6919" s="336">
        <v>8126.884</v>
      </c>
      <c r="J6919" s="336"/>
      <c r="K6919" s="336"/>
      <c r="L6919" s="337">
        <f t="shared" si="325"/>
        <v>18.178099580881796</v>
      </c>
      <c r="M6919" s="337">
        <f t="shared" si="326"/>
        <v>0.4</v>
      </c>
    </row>
    <row r="6920" spans="1:13">
      <c r="A6920" s="334" t="s">
        <v>330</v>
      </c>
      <c r="B6920" s="334" t="s">
        <v>18</v>
      </c>
      <c r="C6920" s="334" t="s">
        <v>18</v>
      </c>
      <c r="D6920" s="334" t="s">
        <v>1537</v>
      </c>
      <c r="E6920" s="334" t="s">
        <v>1041</v>
      </c>
      <c r="F6920" s="334" t="str">
        <f t="shared" si="327"/>
        <v>Mymensingh FR Non-PNP</v>
      </c>
      <c r="G6920" s="338">
        <v>661483</v>
      </c>
      <c r="H6920" s="336">
        <v>116284.54768472283</v>
      </c>
      <c r="I6920" s="336">
        <v>0</v>
      </c>
      <c r="J6920" s="336"/>
      <c r="K6920" s="336"/>
      <c r="L6920" s="337">
        <f t="shared" si="325"/>
        <v>17.579370548407567</v>
      </c>
      <c r="M6920" s="337">
        <f t="shared" si="326"/>
        <v>0</v>
      </c>
    </row>
    <row r="6921" spans="1:13">
      <c r="A6921" s="334" t="s">
        <v>184</v>
      </c>
      <c r="B6921" s="334" t="s">
        <v>186</v>
      </c>
      <c r="C6921" s="334" t="s">
        <v>195</v>
      </c>
      <c r="D6921" s="334" t="s">
        <v>1537</v>
      </c>
      <c r="E6921" s="334" t="s">
        <v>1041</v>
      </c>
      <c r="F6921" s="334" t="str">
        <f t="shared" si="327"/>
        <v>Chattogram FR Non-PNP</v>
      </c>
      <c r="G6921" s="338">
        <v>1415533</v>
      </c>
      <c r="H6921" s="336">
        <v>234893.32751559294</v>
      </c>
      <c r="I6921" s="336">
        <v>5662.1320000000005</v>
      </c>
      <c r="J6921" s="336"/>
      <c r="K6921" s="336"/>
      <c r="L6921" s="337">
        <f t="shared" si="325"/>
        <v>16.593984563806917</v>
      </c>
      <c r="M6921" s="337">
        <f t="shared" si="326"/>
        <v>0.4</v>
      </c>
    </row>
    <row r="6922" spans="1:13">
      <c r="A6922" s="334" t="s">
        <v>177</v>
      </c>
      <c r="B6922" s="334" t="s">
        <v>52</v>
      </c>
      <c r="C6922" s="334" t="s">
        <v>52</v>
      </c>
      <c r="D6922" s="334" t="s">
        <v>1537</v>
      </c>
      <c r="E6922" s="334" t="s">
        <v>1041</v>
      </c>
      <c r="F6922" s="334" t="str">
        <f t="shared" si="327"/>
        <v>Dhaka FR Non-PNP</v>
      </c>
      <c r="G6922" s="338">
        <v>3091120</v>
      </c>
      <c r="H6922" s="336">
        <v>556114.69755709555</v>
      </c>
      <c r="I6922" s="336">
        <v>12364.48</v>
      </c>
      <c r="J6922" s="336"/>
      <c r="K6922" s="336"/>
      <c r="L6922" s="337">
        <f t="shared" si="325"/>
        <v>17.990718495467519</v>
      </c>
      <c r="M6922" s="337">
        <f t="shared" si="326"/>
        <v>0.4</v>
      </c>
    </row>
    <row r="6923" spans="1:13">
      <c r="A6923" s="334" t="s">
        <v>377</v>
      </c>
      <c r="B6923" s="334" t="s">
        <v>362</v>
      </c>
      <c r="C6923" s="334" t="s">
        <v>52</v>
      </c>
      <c r="D6923" s="334" t="s">
        <v>1537</v>
      </c>
      <c r="E6923" s="334" t="s">
        <v>1041</v>
      </c>
      <c r="F6923" s="334" t="str">
        <f t="shared" si="327"/>
        <v>Dhaka FR Non-PNP</v>
      </c>
      <c r="G6923" s="338">
        <v>1955644</v>
      </c>
      <c r="H6923" s="336">
        <v>358835.81881110754</v>
      </c>
      <c r="I6923" s="336">
        <v>7822.576</v>
      </c>
      <c r="J6923" s="336"/>
      <c r="K6923" s="336"/>
      <c r="L6923" s="337">
        <f t="shared" si="325"/>
        <v>18.348729053503991</v>
      </c>
      <c r="M6923" s="337">
        <f t="shared" si="326"/>
        <v>0.4</v>
      </c>
    </row>
    <row r="6924" spans="1:13">
      <c r="A6924" s="334" t="s">
        <v>451</v>
      </c>
      <c r="B6924" s="334" t="s">
        <v>362</v>
      </c>
      <c r="C6924" s="334" t="s">
        <v>52</v>
      </c>
      <c r="D6924" s="334" t="s">
        <v>1537</v>
      </c>
      <c r="E6924" s="334" t="s">
        <v>1041</v>
      </c>
      <c r="F6924" s="334" t="str">
        <f t="shared" si="327"/>
        <v>Dhaka FR Non-PNP</v>
      </c>
      <c r="G6924" s="338">
        <v>1581642</v>
      </c>
      <c r="H6924" s="336">
        <v>288607.35511743411</v>
      </c>
      <c r="I6924" s="336">
        <v>6326.5680000000002</v>
      </c>
      <c r="J6924" s="336"/>
      <c r="K6924" s="336"/>
      <c r="L6924" s="337">
        <f t="shared" si="325"/>
        <v>18.247324939362645</v>
      </c>
      <c r="M6924" s="337">
        <f t="shared" si="326"/>
        <v>0.4</v>
      </c>
    </row>
    <row r="6925" spans="1:13">
      <c r="A6925" s="334" t="s">
        <v>166</v>
      </c>
      <c r="B6925" s="334" t="s">
        <v>150</v>
      </c>
      <c r="C6925" s="334" t="s">
        <v>107</v>
      </c>
      <c r="D6925" s="334" t="s">
        <v>1537</v>
      </c>
      <c r="E6925" s="334" t="s">
        <v>1041</v>
      </c>
      <c r="F6925" s="334" t="str">
        <f t="shared" si="327"/>
        <v>Rajshahi FR Non-PNP</v>
      </c>
      <c r="G6925" s="338">
        <v>1023300</v>
      </c>
      <c r="H6925" s="336">
        <v>167689.14857908376</v>
      </c>
      <c r="I6925" s="336">
        <v>4093.2000000000003</v>
      </c>
      <c r="J6925" s="336"/>
      <c r="K6925" s="336"/>
      <c r="L6925" s="337">
        <f t="shared" si="325"/>
        <v>16.387095532012484</v>
      </c>
      <c r="M6925" s="337">
        <f t="shared" si="326"/>
        <v>0.4</v>
      </c>
    </row>
    <row r="6926" spans="1:13">
      <c r="A6926" s="334" t="s">
        <v>67</v>
      </c>
      <c r="B6926" s="334" t="s">
        <v>52</v>
      </c>
      <c r="C6926" s="334" t="s">
        <v>52</v>
      </c>
      <c r="D6926" s="334" t="s">
        <v>1537</v>
      </c>
      <c r="E6926" s="334" t="s">
        <v>1041</v>
      </c>
      <c r="F6926" s="334" t="str">
        <f t="shared" si="327"/>
        <v>Dhaka FR Non-PNP</v>
      </c>
      <c r="G6926" s="338">
        <v>2689214</v>
      </c>
      <c r="H6926" s="336">
        <v>470256.07211852382</v>
      </c>
      <c r="I6926" s="336">
        <v>10756.856</v>
      </c>
      <c r="J6926" s="336"/>
      <c r="K6926" s="336"/>
      <c r="L6926" s="337">
        <f t="shared" si="325"/>
        <v>17.486747879437033</v>
      </c>
      <c r="M6926" s="337">
        <f t="shared" si="326"/>
        <v>0.4</v>
      </c>
    </row>
    <row r="6927" spans="1:13">
      <c r="A6927" s="334" t="s">
        <v>151</v>
      </c>
      <c r="B6927" s="334" t="s">
        <v>153</v>
      </c>
      <c r="C6927" s="334" t="s">
        <v>18</v>
      </c>
      <c r="D6927" s="334" t="s">
        <v>1537</v>
      </c>
      <c r="E6927" s="334" t="s">
        <v>1041</v>
      </c>
      <c r="F6927" s="334" t="str">
        <f t="shared" si="327"/>
        <v>Mymensingh FR Non-PNP</v>
      </c>
      <c r="G6927" s="338">
        <v>926265</v>
      </c>
      <c r="H6927" s="336">
        <v>159937.94719519958</v>
      </c>
      <c r="I6927" s="336">
        <v>3705.06</v>
      </c>
      <c r="J6927" s="336"/>
      <c r="K6927" s="336"/>
      <c r="L6927" s="337">
        <f t="shared" si="325"/>
        <v>17.266975130788659</v>
      </c>
      <c r="M6927" s="337">
        <f t="shared" si="326"/>
        <v>0.4</v>
      </c>
    </row>
    <row r="6928" spans="1:13">
      <c r="A6928" s="334" t="s">
        <v>547</v>
      </c>
      <c r="B6928" s="334" t="s">
        <v>52</v>
      </c>
      <c r="C6928" s="334" t="s">
        <v>52</v>
      </c>
      <c r="D6928" s="334" t="s">
        <v>1537</v>
      </c>
      <c r="E6928" s="334" t="s">
        <v>1041</v>
      </c>
      <c r="F6928" s="334" t="str">
        <f t="shared" si="327"/>
        <v>Dhaka FR Non-PNP</v>
      </c>
      <c r="G6928" s="338">
        <v>2217201</v>
      </c>
      <c r="H6928" s="336">
        <v>365225.07108794712</v>
      </c>
      <c r="I6928" s="336">
        <v>8868.8040000000001</v>
      </c>
      <c r="J6928" s="336"/>
      <c r="K6928" s="336"/>
      <c r="L6928" s="337">
        <f t="shared" si="325"/>
        <v>16.472348293544297</v>
      </c>
      <c r="M6928" s="337">
        <f t="shared" si="326"/>
        <v>0.4</v>
      </c>
    </row>
    <row r="6929" spans="1:13">
      <c r="A6929" s="334" t="s">
        <v>1142</v>
      </c>
      <c r="B6929" s="334" t="s">
        <v>300</v>
      </c>
      <c r="C6929" s="334" t="s">
        <v>18</v>
      </c>
      <c r="D6929" s="334" t="s">
        <v>1537</v>
      </c>
      <c r="E6929" s="334" t="s">
        <v>1041</v>
      </c>
      <c r="F6929" s="334" t="str">
        <f t="shared" si="327"/>
        <v>Mymensingh FR Non-PNP</v>
      </c>
      <c r="G6929" s="338">
        <v>1798803</v>
      </c>
      <c r="H6929" s="336">
        <v>313054.35161946731</v>
      </c>
      <c r="I6929" s="336">
        <v>7195.2120000000004</v>
      </c>
      <c r="J6929" s="336"/>
      <c r="K6929" s="336"/>
      <c r="L6929" s="337">
        <f t="shared" si="325"/>
        <v>17.403481738659949</v>
      </c>
      <c r="M6929" s="337">
        <f t="shared" si="326"/>
        <v>0.4</v>
      </c>
    </row>
    <row r="6930" spans="1:13">
      <c r="A6930" s="334" t="s">
        <v>181</v>
      </c>
      <c r="B6930" s="334" t="s">
        <v>908</v>
      </c>
      <c r="C6930" s="334" t="s">
        <v>131</v>
      </c>
      <c r="D6930" s="334" t="s">
        <v>1537</v>
      </c>
      <c r="E6930" s="334" t="s">
        <v>1041</v>
      </c>
      <c r="F6930" s="334" t="str">
        <f t="shared" si="327"/>
        <v>Sylhet FR Non-PNP</v>
      </c>
      <c r="G6930" s="338">
        <v>1662785</v>
      </c>
      <c r="H6930" s="336">
        <v>233381.07649509315</v>
      </c>
      <c r="I6930" s="336">
        <v>6651.14</v>
      </c>
      <c r="J6930" s="336"/>
      <c r="K6930" s="336"/>
      <c r="L6930" s="337">
        <f t="shared" si="325"/>
        <v>14.035553393559189</v>
      </c>
      <c r="M6930" s="337">
        <f t="shared" si="326"/>
        <v>0.4</v>
      </c>
    </row>
    <row r="6931" spans="1:13">
      <c r="A6931" s="334" t="s">
        <v>307</v>
      </c>
      <c r="B6931" s="334" t="s">
        <v>79</v>
      </c>
      <c r="C6931" s="334" t="s">
        <v>52</v>
      </c>
      <c r="D6931" s="334" t="s">
        <v>1537</v>
      </c>
      <c r="E6931" s="334" t="s">
        <v>1041</v>
      </c>
      <c r="F6931" s="334" t="str">
        <f t="shared" si="327"/>
        <v>Dhaka FR Non-PNP</v>
      </c>
      <c r="G6931" s="338">
        <v>3059285</v>
      </c>
      <c r="H6931" s="336">
        <v>521644.70857180178</v>
      </c>
      <c r="I6931" s="336">
        <v>12237.14</v>
      </c>
      <c r="J6931" s="336"/>
      <c r="K6931" s="336"/>
      <c r="L6931" s="337">
        <f t="shared" si="325"/>
        <v>17.051196883317566</v>
      </c>
      <c r="M6931" s="337">
        <f t="shared" si="326"/>
        <v>0.4</v>
      </c>
    </row>
    <row r="6932" spans="1:13">
      <c r="A6932" s="334" t="s">
        <v>303</v>
      </c>
      <c r="B6932" s="334" t="s">
        <v>211</v>
      </c>
      <c r="C6932" s="334" t="s">
        <v>189</v>
      </c>
      <c r="D6932" s="334" t="s">
        <v>1537</v>
      </c>
      <c r="E6932" s="334" t="s">
        <v>1041</v>
      </c>
      <c r="F6932" s="334" t="str">
        <f t="shared" si="327"/>
        <v>Barishal FR Non-PNP</v>
      </c>
      <c r="G6932" s="338">
        <v>1212172</v>
      </c>
      <c r="H6932" s="336">
        <v>191287.66697690298</v>
      </c>
      <c r="I6932" s="336">
        <v>4848.6880000000001</v>
      </c>
      <c r="J6932" s="336"/>
      <c r="K6932" s="336"/>
      <c r="L6932" s="337">
        <f t="shared" si="325"/>
        <v>15.780571319656204</v>
      </c>
      <c r="M6932" s="337">
        <f t="shared" si="326"/>
        <v>0.4</v>
      </c>
    </row>
    <row r="6933" spans="1:13">
      <c r="A6933" s="334" t="s">
        <v>1678</v>
      </c>
      <c r="B6933" s="334" t="s">
        <v>103</v>
      </c>
      <c r="C6933" s="334" t="s">
        <v>52</v>
      </c>
      <c r="D6933" s="334" t="s">
        <v>1537</v>
      </c>
      <c r="E6933" s="334" t="s">
        <v>1041</v>
      </c>
      <c r="F6933" s="334" t="str">
        <f t="shared" si="327"/>
        <v>Dhaka FR Non-PNP</v>
      </c>
      <c r="G6933" s="338">
        <v>2130301</v>
      </c>
      <c r="H6933" s="336">
        <v>421113.42878273106</v>
      </c>
      <c r="I6933" s="336">
        <v>8521.2039999999997</v>
      </c>
      <c r="J6933" s="336"/>
      <c r="K6933" s="336"/>
      <c r="L6933" s="337">
        <f t="shared" si="325"/>
        <v>19.767790034494237</v>
      </c>
      <c r="M6933" s="337">
        <f t="shared" si="326"/>
        <v>0.4</v>
      </c>
    </row>
    <row r="6934" spans="1:13">
      <c r="A6934" s="334" t="s">
        <v>343</v>
      </c>
      <c r="B6934" s="334" t="s">
        <v>79</v>
      </c>
      <c r="C6934" s="334" t="s">
        <v>52</v>
      </c>
      <c r="D6934" s="334" t="s">
        <v>1537</v>
      </c>
      <c r="E6934" s="334" t="s">
        <v>1041</v>
      </c>
      <c r="F6934" s="334" t="str">
        <f t="shared" si="327"/>
        <v>Dhaka FR Non-PNP</v>
      </c>
      <c r="G6934" s="338">
        <v>2148154</v>
      </c>
      <c r="H6934" s="336">
        <v>359194.04010241461</v>
      </c>
      <c r="I6934" s="336">
        <v>8592.616</v>
      </c>
      <c r="J6934" s="336"/>
      <c r="K6934" s="336"/>
      <c r="L6934" s="337">
        <f t="shared" si="325"/>
        <v>16.721056316372785</v>
      </c>
      <c r="M6934" s="337">
        <f t="shared" si="326"/>
        <v>0.4</v>
      </c>
    </row>
    <row r="6935" spans="1:13">
      <c r="A6935" s="334" t="s">
        <v>602</v>
      </c>
      <c r="B6935" s="334" t="s">
        <v>52</v>
      </c>
      <c r="C6935" s="334" t="s">
        <v>52</v>
      </c>
      <c r="D6935" s="334" t="s">
        <v>1537</v>
      </c>
      <c r="E6935" s="334" t="s">
        <v>1041</v>
      </c>
      <c r="F6935" s="334" t="str">
        <f t="shared" si="327"/>
        <v>Dhaka FR Non-PNP</v>
      </c>
      <c r="G6935" s="338">
        <v>2448367</v>
      </c>
      <c r="H6935" s="336">
        <v>416564.5989516835</v>
      </c>
      <c r="I6935" s="336">
        <v>9793.4680000000008</v>
      </c>
      <c r="J6935" s="336"/>
      <c r="K6935" s="336"/>
      <c r="L6935" s="337">
        <f t="shared" si="325"/>
        <v>17.013977028430929</v>
      </c>
      <c r="M6935" s="337">
        <f t="shared" si="326"/>
        <v>0.4</v>
      </c>
    </row>
    <row r="6936" spans="1:13">
      <c r="A6936" s="334" t="s">
        <v>381</v>
      </c>
      <c r="B6936" s="334" t="s">
        <v>351</v>
      </c>
      <c r="C6936" s="334" t="s">
        <v>389</v>
      </c>
      <c r="D6936" s="334" t="s">
        <v>1537</v>
      </c>
      <c r="E6936" s="334" t="s">
        <v>1041</v>
      </c>
      <c r="F6936" s="334" t="str">
        <f t="shared" si="327"/>
        <v>Rangpur FR Non-PNP</v>
      </c>
      <c r="G6936" s="338">
        <v>2317493</v>
      </c>
      <c r="H6936" s="336">
        <v>413881.82717375609</v>
      </c>
      <c r="I6936" s="336">
        <v>9269.9719999999998</v>
      </c>
      <c r="J6936" s="336"/>
      <c r="K6936" s="336"/>
      <c r="L6936" s="337">
        <f t="shared" si="325"/>
        <v>17.859032461964549</v>
      </c>
      <c r="M6936" s="337">
        <f t="shared" si="326"/>
        <v>0.4</v>
      </c>
    </row>
    <row r="6937" spans="1:13">
      <c r="A6937" s="334" t="s">
        <v>196</v>
      </c>
      <c r="B6937" s="334" t="s">
        <v>195</v>
      </c>
      <c r="C6937" s="334" t="s">
        <v>195</v>
      </c>
      <c r="D6937" s="334" t="s">
        <v>1537</v>
      </c>
      <c r="E6937" s="334" t="s">
        <v>1041</v>
      </c>
      <c r="F6937" s="334" t="str">
        <f t="shared" si="327"/>
        <v>Chattogram FR Non-PNP</v>
      </c>
      <c r="G6937" s="338">
        <v>3443278</v>
      </c>
      <c r="H6937" s="336">
        <v>664693.45982216753</v>
      </c>
      <c r="I6937" s="336">
        <v>13773.112000000001</v>
      </c>
      <c r="J6937" s="336"/>
      <c r="K6937" s="336"/>
      <c r="L6937" s="337">
        <f t="shared" si="325"/>
        <v>19.304089295786387</v>
      </c>
      <c r="M6937" s="337">
        <f t="shared" si="326"/>
        <v>0.4</v>
      </c>
    </row>
    <row r="6938" spans="1:13">
      <c r="A6938" s="334" t="s">
        <v>634</v>
      </c>
      <c r="B6938" s="334" t="s">
        <v>150</v>
      </c>
      <c r="C6938" s="334" t="s">
        <v>107</v>
      </c>
      <c r="D6938" s="334" t="s">
        <v>1537</v>
      </c>
      <c r="E6938" s="334" t="s">
        <v>1041</v>
      </c>
      <c r="F6938" s="334" t="str">
        <f t="shared" si="327"/>
        <v>Rajshahi FR Non-PNP</v>
      </c>
      <c r="G6938" s="338">
        <v>1466031</v>
      </c>
      <c r="H6938" s="336">
        <v>248793.27119815969</v>
      </c>
      <c r="I6938" s="336">
        <v>5864.1239999999998</v>
      </c>
      <c r="J6938" s="336"/>
      <c r="K6938" s="336"/>
      <c r="L6938" s="337">
        <f t="shared" si="325"/>
        <v>16.970532764870573</v>
      </c>
      <c r="M6938" s="337">
        <f t="shared" si="326"/>
        <v>0.4</v>
      </c>
    </row>
    <row r="6939" spans="1:13">
      <c r="A6939" s="334" t="s">
        <v>263</v>
      </c>
      <c r="B6939" s="334" t="s">
        <v>131</v>
      </c>
      <c r="C6939" s="334" t="s">
        <v>131</v>
      </c>
      <c r="D6939" s="334" t="s">
        <v>1537</v>
      </c>
      <c r="E6939" s="334" t="s">
        <v>1041</v>
      </c>
      <c r="F6939" s="334" t="str">
        <f t="shared" si="327"/>
        <v>Sylhet FR Non-PNP</v>
      </c>
      <c r="G6939" s="338">
        <v>1247462</v>
      </c>
      <c r="H6939" s="336">
        <v>202709.43100060485</v>
      </c>
      <c r="I6939" s="336">
        <v>4989.848</v>
      </c>
      <c r="J6939" s="336"/>
      <c r="K6939" s="336"/>
      <c r="L6939" s="337">
        <f t="shared" si="325"/>
        <v>16.249747968323273</v>
      </c>
      <c r="M6939" s="337">
        <f t="shared" si="326"/>
        <v>0.4</v>
      </c>
    </row>
    <row r="6940" spans="1:13">
      <c r="A6940" s="334" t="s">
        <v>116</v>
      </c>
      <c r="B6940" s="334" t="s">
        <v>52</v>
      </c>
      <c r="C6940" s="334" t="s">
        <v>52</v>
      </c>
      <c r="D6940" s="334" t="s">
        <v>1537</v>
      </c>
      <c r="E6940" s="334" t="s">
        <v>1041</v>
      </c>
      <c r="F6940" s="334" t="str">
        <f t="shared" si="327"/>
        <v>Dhaka FR Non-PNP</v>
      </c>
      <c r="G6940" s="338">
        <v>2350004</v>
      </c>
      <c r="H6940" s="336">
        <v>370471.48619433801</v>
      </c>
      <c r="I6940" s="336">
        <v>9400.0159999999996</v>
      </c>
      <c r="J6940" s="336"/>
      <c r="K6940" s="336"/>
      <c r="L6940" s="337">
        <f t="shared" si="325"/>
        <v>15.764717259814793</v>
      </c>
      <c r="M6940" s="337">
        <f t="shared" si="326"/>
        <v>0.4</v>
      </c>
    </row>
    <row r="6941" spans="1:13">
      <c r="A6941" s="334" t="s">
        <v>301</v>
      </c>
      <c r="B6941" s="334" t="s">
        <v>1566</v>
      </c>
      <c r="C6941" s="334" t="s">
        <v>389</v>
      </c>
      <c r="D6941" s="334" t="s">
        <v>1537</v>
      </c>
      <c r="E6941" s="334" t="s">
        <v>1041</v>
      </c>
      <c r="F6941" s="334" t="str">
        <f t="shared" si="327"/>
        <v>Rangpur FR Non-PNP</v>
      </c>
      <c r="G6941" s="338">
        <v>1336626</v>
      </c>
      <c r="H6941" s="336">
        <v>251343.67796378466</v>
      </c>
      <c r="I6941" s="336">
        <v>23943.875663064297</v>
      </c>
      <c r="J6941" s="336"/>
      <c r="K6941" s="336"/>
      <c r="L6941" s="337">
        <f t="shared" si="325"/>
        <v>18.804338533275924</v>
      </c>
      <c r="M6941" s="337">
        <f t="shared" si="326"/>
        <v>1.7913668941846335</v>
      </c>
    </row>
    <row r="6942" spans="1:13">
      <c r="A6942" s="334" t="s">
        <v>418</v>
      </c>
      <c r="B6942" s="334" t="s">
        <v>52</v>
      </c>
      <c r="C6942" s="334" t="s">
        <v>52</v>
      </c>
      <c r="D6942" s="334" t="s">
        <v>1537</v>
      </c>
      <c r="E6942" s="334" t="s">
        <v>1041</v>
      </c>
      <c r="F6942" s="334" t="str">
        <f t="shared" si="327"/>
        <v>Dhaka FR Non-PNP</v>
      </c>
      <c r="G6942" s="338">
        <v>1152936</v>
      </c>
      <c r="H6942" s="336">
        <v>198573.78851394032</v>
      </c>
      <c r="I6942" s="336">
        <v>4611.7439999999997</v>
      </c>
      <c r="J6942" s="336"/>
      <c r="K6942" s="336"/>
      <c r="L6942" s="337">
        <f t="shared" si="325"/>
        <v>17.223314088027465</v>
      </c>
      <c r="M6942" s="337">
        <f t="shared" si="326"/>
        <v>0.4</v>
      </c>
    </row>
    <row r="6943" spans="1:13">
      <c r="A6943" s="334" t="s">
        <v>160</v>
      </c>
      <c r="B6943" s="334" t="s">
        <v>162</v>
      </c>
      <c r="C6943" s="334" t="s">
        <v>195</v>
      </c>
      <c r="D6943" s="334" t="s">
        <v>1537</v>
      </c>
      <c r="E6943" s="334" t="s">
        <v>1041</v>
      </c>
      <c r="F6943" s="334" t="str">
        <f t="shared" si="327"/>
        <v>Chattogram FR Non-PNP</v>
      </c>
      <c r="G6943" s="338">
        <v>1379477</v>
      </c>
      <c r="H6943" s="336">
        <v>206529.08521689323</v>
      </c>
      <c r="I6943" s="336">
        <v>5517.9080000000004</v>
      </c>
      <c r="J6943" s="336"/>
      <c r="K6943" s="336"/>
      <c r="L6943" s="337">
        <f t="shared" si="325"/>
        <v>14.971549740727335</v>
      </c>
      <c r="M6943" s="337">
        <f t="shared" si="326"/>
        <v>0.4</v>
      </c>
    </row>
    <row r="6944" spans="1:13">
      <c r="A6944" s="334" t="s">
        <v>360</v>
      </c>
      <c r="B6944" s="334" t="s">
        <v>362</v>
      </c>
      <c r="C6944" s="334" t="s">
        <v>52</v>
      </c>
      <c r="D6944" s="334" t="s">
        <v>1537</v>
      </c>
      <c r="E6944" s="334" t="s">
        <v>1041</v>
      </c>
      <c r="F6944" s="334" t="str">
        <f t="shared" si="327"/>
        <v>Dhaka FR Non-PNP</v>
      </c>
      <c r="G6944" s="338">
        <v>2230437</v>
      </c>
      <c r="H6944" s="336">
        <v>415724.04680210858</v>
      </c>
      <c r="I6944" s="336">
        <v>5504.8700643736083</v>
      </c>
      <c r="J6944" s="336"/>
      <c r="K6944" s="336"/>
      <c r="L6944" s="337">
        <f t="shared" si="325"/>
        <v>18.638681424407348</v>
      </c>
      <c r="M6944" s="337">
        <f t="shared" si="326"/>
        <v>0.24680679455970325</v>
      </c>
    </row>
    <row r="6945" spans="1:13">
      <c r="A6945" s="334" t="s">
        <v>293</v>
      </c>
      <c r="B6945" s="334" t="s">
        <v>295</v>
      </c>
      <c r="C6945" s="334" t="s">
        <v>195</v>
      </c>
      <c r="D6945" s="334" t="s">
        <v>1537</v>
      </c>
      <c r="E6945" s="334" t="s">
        <v>1041</v>
      </c>
      <c r="F6945" s="334" t="str">
        <f t="shared" si="327"/>
        <v>Chattogram FR Non-PNP</v>
      </c>
      <c r="G6945" s="338">
        <v>1582576</v>
      </c>
      <c r="H6945" s="336">
        <v>234559.82110326918</v>
      </c>
      <c r="I6945" s="336">
        <v>6330.3040000000001</v>
      </c>
      <c r="J6945" s="336"/>
      <c r="K6945" s="336"/>
      <c r="L6945" s="337">
        <f t="shared" si="325"/>
        <v>14.821393797408097</v>
      </c>
      <c r="M6945" s="337">
        <f t="shared" si="326"/>
        <v>0.4</v>
      </c>
    </row>
    <row r="6946" spans="1:13">
      <c r="A6946" s="334" t="s">
        <v>618</v>
      </c>
      <c r="B6946" s="334" t="s">
        <v>98</v>
      </c>
      <c r="C6946" s="334" t="s">
        <v>52</v>
      </c>
      <c r="D6946" s="334" t="s">
        <v>1537</v>
      </c>
      <c r="E6946" s="334" t="s">
        <v>1041</v>
      </c>
      <c r="F6946" s="334" t="str">
        <f t="shared" si="327"/>
        <v>Dhaka FR Non-PNP</v>
      </c>
      <c r="G6946" s="338">
        <v>3748199</v>
      </c>
      <c r="H6946" s="336">
        <v>663042.01891171944</v>
      </c>
      <c r="I6946" s="336">
        <v>14992.796</v>
      </c>
      <c r="J6946" s="336"/>
      <c r="K6946" s="336"/>
      <c r="L6946" s="337">
        <f t="shared" si="325"/>
        <v>17.689616237337439</v>
      </c>
      <c r="M6946" s="337">
        <f t="shared" si="326"/>
        <v>0.4</v>
      </c>
    </row>
    <row r="6947" spans="1:13">
      <c r="A6947" s="334" t="s">
        <v>339</v>
      </c>
      <c r="B6947" s="334" t="s">
        <v>325</v>
      </c>
      <c r="C6947" s="334" t="s">
        <v>389</v>
      </c>
      <c r="D6947" s="334" t="s">
        <v>1537</v>
      </c>
      <c r="E6947" s="334" t="s">
        <v>1041</v>
      </c>
      <c r="F6947" s="334" t="str">
        <f t="shared" si="327"/>
        <v>Rangpur FR Non-PNP</v>
      </c>
      <c r="G6947" s="338">
        <v>1253432</v>
      </c>
      <c r="H6947" s="336">
        <v>178523.47626576442</v>
      </c>
      <c r="I6947" s="336">
        <v>5013.7280000000001</v>
      </c>
      <c r="J6947" s="336"/>
      <c r="K6947" s="336"/>
      <c r="L6947" s="337">
        <f t="shared" si="325"/>
        <v>14.242773143318857</v>
      </c>
      <c r="M6947" s="337">
        <f t="shared" si="326"/>
        <v>0.4</v>
      </c>
    </row>
    <row r="6948" spans="1:13">
      <c r="A6948" s="334" t="s">
        <v>462</v>
      </c>
      <c r="B6948" s="334" t="s">
        <v>283</v>
      </c>
      <c r="C6948" s="334" t="s">
        <v>195</v>
      </c>
      <c r="D6948" s="334" t="s">
        <v>1537</v>
      </c>
      <c r="E6948" s="334" t="s">
        <v>1041</v>
      </c>
      <c r="F6948" s="334" t="str">
        <f t="shared" si="327"/>
        <v>Chattogram FR Non-PNP</v>
      </c>
      <c r="G6948" s="338">
        <v>2842288</v>
      </c>
      <c r="H6948" s="336">
        <v>485811.20734825672</v>
      </c>
      <c r="I6948" s="336">
        <v>0</v>
      </c>
      <c r="J6948" s="336"/>
      <c r="K6948" s="336"/>
      <c r="L6948" s="337">
        <f t="shared" si="325"/>
        <v>17.092258326681065</v>
      </c>
      <c r="M6948" s="337">
        <f t="shared" si="326"/>
        <v>0</v>
      </c>
    </row>
    <row r="6949" spans="1:13">
      <c r="A6949" s="334" t="s">
        <v>937</v>
      </c>
      <c r="B6949" s="334" t="s">
        <v>1139</v>
      </c>
      <c r="C6949" s="334" t="s">
        <v>189</v>
      </c>
      <c r="D6949" s="334" t="s">
        <v>1537</v>
      </c>
      <c r="E6949" s="334" t="s">
        <v>1041</v>
      </c>
      <c r="F6949" s="334" t="str">
        <f t="shared" si="327"/>
        <v>Barishal FR Non-PNP</v>
      </c>
      <c r="G6949" s="338">
        <v>1116141</v>
      </c>
      <c r="H6949" s="336">
        <v>201952.9302366109</v>
      </c>
      <c r="I6949" s="336">
        <v>4464.5640000000003</v>
      </c>
      <c r="J6949" s="336"/>
      <c r="K6949" s="336"/>
      <c r="L6949" s="337">
        <f t="shared" si="325"/>
        <v>18.093854650676832</v>
      </c>
      <c r="M6949" s="337">
        <f t="shared" si="326"/>
        <v>0.4</v>
      </c>
    </row>
    <row r="6950" spans="1:13">
      <c r="A6950" s="334" t="s">
        <v>413</v>
      </c>
      <c r="B6950" s="334" t="s">
        <v>52</v>
      </c>
      <c r="C6950" s="334" t="s">
        <v>52</v>
      </c>
      <c r="D6950" s="334" t="s">
        <v>1537</v>
      </c>
      <c r="E6950" s="334" t="s">
        <v>1041</v>
      </c>
      <c r="F6950" s="334" t="str">
        <f t="shared" si="327"/>
        <v>Dhaka FR Non-PNP</v>
      </c>
      <c r="G6950" s="338">
        <v>1975154</v>
      </c>
      <c r="H6950" s="336">
        <v>373732.19869537588</v>
      </c>
      <c r="I6950" s="336">
        <v>7900.616</v>
      </c>
      <c r="J6950" s="336"/>
      <c r="K6950" s="336"/>
      <c r="L6950" s="337">
        <f t="shared" si="325"/>
        <v>18.921673889498027</v>
      </c>
      <c r="M6950" s="337">
        <f t="shared" si="326"/>
        <v>0.4</v>
      </c>
    </row>
    <row r="6951" spans="1:13">
      <c r="A6951" s="334" t="s">
        <v>424</v>
      </c>
      <c r="B6951" s="334" t="s">
        <v>52</v>
      </c>
      <c r="C6951" s="334" t="s">
        <v>52</v>
      </c>
      <c r="D6951" s="334" t="s">
        <v>1537</v>
      </c>
      <c r="E6951" s="334" t="s">
        <v>1041</v>
      </c>
      <c r="F6951" s="334" t="str">
        <f t="shared" si="327"/>
        <v>Dhaka FR Non-PNP</v>
      </c>
      <c r="G6951" s="338">
        <v>1330558</v>
      </c>
      <c r="H6951" s="336">
        <v>239091.34611223571</v>
      </c>
      <c r="I6951" s="336">
        <v>5322.232</v>
      </c>
      <c r="J6951" s="336"/>
      <c r="K6951" s="336"/>
      <c r="L6951" s="337">
        <f t="shared" si="325"/>
        <v>17.969253960536534</v>
      </c>
      <c r="M6951" s="337">
        <f t="shared" si="326"/>
        <v>0.4</v>
      </c>
    </row>
    <row r="6952" spans="1:13">
      <c r="A6952" s="334" t="s">
        <v>168</v>
      </c>
      <c r="B6952" s="334" t="s">
        <v>170</v>
      </c>
      <c r="C6952" s="334" t="s">
        <v>195</v>
      </c>
      <c r="D6952" s="334" t="s">
        <v>1537</v>
      </c>
      <c r="E6952" s="334" t="s">
        <v>1041</v>
      </c>
      <c r="F6952" s="334" t="str">
        <f t="shared" si="327"/>
        <v>Chattogram FR Non-PNP</v>
      </c>
      <c r="G6952" s="338">
        <v>1666434</v>
      </c>
      <c r="H6952" s="336">
        <v>339986.63275992253</v>
      </c>
      <c r="I6952" s="336">
        <v>6665.7359999999999</v>
      </c>
      <c r="J6952" s="336"/>
      <c r="K6952" s="336"/>
      <c r="L6952" s="337">
        <f t="shared" si="325"/>
        <v>20.402046091229685</v>
      </c>
      <c r="M6952" s="337">
        <f t="shared" si="326"/>
        <v>0.4</v>
      </c>
    </row>
    <row r="6953" spans="1:13">
      <c r="A6953" s="334" t="s">
        <v>453</v>
      </c>
      <c r="B6953" s="334" t="s">
        <v>455</v>
      </c>
      <c r="C6953" s="334" t="s">
        <v>195</v>
      </c>
      <c r="D6953" s="334" t="s">
        <v>1537</v>
      </c>
      <c r="E6953" s="334" t="s">
        <v>1041</v>
      </c>
      <c r="F6953" s="334" t="str">
        <f t="shared" si="327"/>
        <v>Chattogram FR Non-PNP</v>
      </c>
      <c r="G6953" s="338">
        <v>3560616</v>
      </c>
      <c r="H6953" s="336">
        <v>641839.94591765106</v>
      </c>
      <c r="I6953" s="336">
        <v>-2.9103830456733704E-11</v>
      </c>
      <c r="J6953" s="336"/>
      <c r="K6953" s="336"/>
      <c r="L6953" s="337">
        <f t="shared" si="325"/>
        <v>18.026092842296137</v>
      </c>
      <c r="M6953" s="337">
        <f t="shared" si="326"/>
        <v>-8.173818928166841E-16</v>
      </c>
    </row>
    <row r="6954" spans="1:13">
      <c r="A6954" s="334" t="s">
        <v>458</v>
      </c>
      <c r="B6954" s="334" t="s">
        <v>162</v>
      </c>
      <c r="C6954" s="334" t="s">
        <v>195</v>
      </c>
      <c r="D6954" s="334" t="s">
        <v>1537</v>
      </c>
      <c r="E6954" s="334" t="s">
        <v>1041</v>
      </c>
      <c r="F6954" s="334" t="str">
        <f t="shared" si="327"/>
        <v>Chattogram FR Non-PNP</v>
      </c>
      <c r="G6954" s="338">
        <v>3876680</v>
      </c>
      <c r="H6954" s="336">
        <v>683964.50529604789</v>
      </c>
      <c r="I6954" s="336">
        <v>15506.720000000001</v>
      </c>
      <c r="J6954" s="336"/>
      <c r="K6954" s="336"/>
      <c r="L6954" s="337">
        <f t="shared" si="325"/>
        <v>17.643047795950348</v>
      </c>
      <c r="M6954" s="337">
        <f t="shared" si="326"/>
        <v>0.4</v>
      </c>
    </row>
    <row r="6955" spans="1:13">
      <c r="A6955" s="334" t="s">
        <v>483</v>
      </c>
      <c r="B6955" s="334" t="s">
        <v>52</v>
      </c>
      <c r="C6955" s="334" t="s">
        <v>52</v>
      </c>
      <c r="D6955" s="334" t="s">
        <v>1537</v>
      </c>
      <c r="E6955" s="334" t="s">
        <v>1041</v>
      </c>
      <c r="F6955" s="334" t="str">
        <f t="shared" si="327"/>
        <v>Dhaka FR Non-PNP</v>
      </c>
      <c r="G6955" s="338">
        <v>3115564</v>
      </c>
      <c r="H6955" s="336">
        <v>546360.72560402704</v>
      </c>
      <c r="I6955" s="336">
        <v>12462.255999999999</v>
      </c>
      <c r="J6955" s="336"/>
      <c r="K6955" s="336"/>
      <c r="L6955" s="337">
        <f t="shared" si="325"/>
        <v>17.536495016761876</v>
      </c>
      <c r="M6955" s="337">
        <f t="shared" si="326"/>
        <v>0.4</v>
      </c>
    </row>
    <row r="6956" spans="1:13">
      <c r="A6956" s="334" t="s">
        <v>577</v>
      </c>
      <c r="B6956" s="334" t="s">
        <v>79</v>
      </c>
      <c r="C6956" s="334" t="s">
        <v>52</v>
      </c>
      <c r="D6956" s="334" t="s">
        <v>1537</v>
      </c>
      <c r="E6956" s="334" t="s">
        <v>1041</v>
      </c>
      <c r="F6956" s="334" t="str">
        <f t="shared" si="327"/>
        <v>Dhaka FR Non-PNP</v>
      </c>
      <c r="G6956" s="338">
        <v>1850599</v>
      </c>
      <c r="H6956" s="336">
        <v>283397.71767174266</v>
      </c>
      <c r="I6956" s="336">
        <v>0</v>
      </c>
      <c r="J6956" s="336"/>
      <c r="K6956" s="336"/>
      <c r="L6956" s="337">
        <f t="shared" si="325"/>
        <v>15.313837177678291</v>
      </c>
      <c r="M6956" s="337">
        <f t="shared" si="326"/>
        <v>0</v>
      </c>
    </row>
    <row r="6957" spans="1:13">
      <c r="A6957" s="334" t="s">
        <v>446</v>
      </c>
      <c r="B6957" s="334" t="s">
        <v>107</v>
      </c>
      <c r="C6957" s="334" t="s">
        <v>107</v>
      </c>
      <c r="D6957" s="334" t="s">
        <v>1537</v>
      </c>
      <c r="E6957" s="334" t="s">
        <v>1041</v>
      </c>
      <c r="F6957" s="334" t="str">
        <f t="shared" si="327"/>
        <v>Rajshahi FR Non-PNP</v>
      </c>
      <c r="G6957" s="338">
        <v>1586330</v>
      </c>
      <c r="H6957" s="336">
        <v>257607.264120748</v>
      </c>
      <c r="I6957" s="336">
        <v>6345.32</v>
      </c>
      <c r="J6957" s="336"/>
      <c r="K6957" s="336"/>
      <c r="L6957" s="337">
        <f t="shared" si="325"/>
        <v>16.239197652490216</v>
      </c>
      <c r="M6957" s="337">
        <f t="shared" si="326"/>
        <v>0.4</v>
      </c>
    </row>
    <row r="6958" spans="1:13">
      <c r="A6958" s="334" t="s">
        <v>259</v>
      </c>
      <c r="B6958" s="334" t="s">
        <v>1565</v>
      </c>
      <c r="C6958" s="334" t="s">
        <v>189</v>
      </c>
      <c r="D6958" s="334" t="s">
        <v>1537</v>
      </c>
      <c r="E6958" s="334" t="s">
        <v>1041</v>
      </c>
      <c r="F6958" s="334" t="str">
        <f t="shared" si="327"/>
        <v>Barishal FR Non-PNP</v>
      </c>
      <c r="G6958" s="338">
        <v>994555</v>
      </c>
      <c r="H6958" s="336">
        <v>168752.57911664009</v>
      </c>
      <c r="I6958" s="336">
        <v>19490.954666165104</v>
      </c>
      <c r="J6958" s="336"/>
      <c r="K6958" s="336"/>
      <c r="L6958" s="337">
        <f t="shared" si="325"/>
        <v>16.967646748208001</v>
      </c>
      <c r="M6958" s="337">
        <f t="shared" si="326"/>
        <v>1.9597663946352997</v>
      </c>
    </row>
    <row r="6959" spans="1:13">
      <c r="A6959" s="334" t="s">
        <v>485</v>
      </c>
      <c r="B6959" s="334" t="s">
        <v>487</v>
      </c>
      <c r="C6959" s="334" t="s">
        <v>52</v>
      </c>
      <c r="D6959" s="334" t="s">
        <v>1537</v>
      </c>
      <c r="E6959" s="334" t="s">
        <v>1041</v>
      </c>
      <c r="F6959" s="334" t="str">
        <f t="shared" si="327"/>
        <v>Dhaka FR Non-PNP</v>
      </c>
      <c r="G6959" s="338">
        <v>1801843</v>
      </c>
      <c r="H6959" s="336">
        <v>253520.29592509431</v>
      </c>
      <c r="I6959" s="336">
        <v>7207.3720000000003</v>
      </c>
      <c r="J6959" s="336"/>
      <c r="K6959" s="336"/>
      <c r="L6959" s="337">
        <f t="shared" si="325"/>
        <v>14.070054712041744</v>
      </c>
      <c r="M6959" s="337">
        <f t="shared" si="326"/>
        <v>0.4</v>
      </c>
    </row>
    <row r="6960" spans="1:13">
      <c r="A6960" s="334" t="s">
        <v>322</v>
      </c>
      <c r="B6960" s="334" t="s">
        <v>323</v>
      </c>
      <c r="C6960" s="334" t="s">
        <v>389</v>
      </c>
      <c r="D6960" s="334" t="s">
        <v>1537</v>
      </c>
      <c r="E6960" s="334" t="s">
        <v>1041</v>
      </c>
      <c r="F6960" s="334" t="str">
        <f t="shared" si="327"/>
        <v>Rangpur FR Non-PNP</v>
      </c>
      <c r="G6960" s="338">
        <v>2130484</v>
      </c>
      <c r="H6960" s="336">
        <v>404129.92328474304</v>
      </c>
      <c r="I6960" s="336">
        <v>8521.9359999999997</v>
      </c>
      <c r="J6960" s="336"/>
      <c r="K6960" s="336"/>
      <c r="L6960" s="337">
        <f t="shared" si="325"/>
        <v>18.968925525126828</v>
      </c>
      <c r="M6960" s="337">
        <f t="shared" si="326"/>
        <v>0.4</v>
      </c>
    </row>
    <row r="6961" spans="1:13">
      <c r="A6961" s="334" t="s">
        <v>593</v>
      </c>
      <c r="B6961" s="334" t="s">
        <v>52</v>
      </c>
      <c r="C6961" s="334" t="s">
        <v>52</v>
      </c>
      <c r="D6961" s="334" t="s">
        <v>1537</v>
      </c>
      <c r="E6961" s="334" t="s">
        <v>1041</v>
      </c>
      <c r="F6961" s="334" t="str">
        <f t="shared" si="327"/>
        <v>Dhaka FR Non-PNP</v>
      </c>
      <c r="G6961" s="338">
        <v>2012924</v>
      </c>
      <c r="H6961" s="336">
        <v>334175.12601039611</v>
      </c>
      <c r="I6961" s="336">
        <v>8051.6959999999999</v>
      </c>
      <c r="J6961" s="336"/>
      <c r="K6961" s="336"/>
      <c r="L6961" s="337">
        <f t="shared" si="325"/>
        <v>16.601477552575066</v>
      </c>
      <c r="M6961" s="337">
        <f t="shared" si="326"/>
        <v>0.4</v>
      </c>
    </row>
    <row r="6962" spans="1:13">
      <c r="A6962" s="334" t="s">
        <v>281</v>
      </c>
      <c r="B6962" s="334" t="s">
        <v>283</v>
      </c>
      <c r="C6962" s="334" t="s">
        <v>195</v>
      </c>
      <c r="D6962" s="334" t="s">
        <v>1537</v>
      </c>
      <c r="E6962" s="334" t="s">
        <v>1041</v>
      </c>
      <c r="F6962" s="334" t="str">
        <f t="shared" si="327"/>
        <v>Chattogram FR Non-PNP</v>
      </c>
      <c r="G6962" s="338">
        <v>1913755</v>
      </c>
      <c r="H6962" s="336">
        <v>345610.53552449594</v>
      </c>
      <c r="I6962" s="336">
        <v>7655.02</v>
      </c>
      <c r="J6962" s="336"/>
      <c r="K6962" s="336"/>
      <c r="L6962" s="337">
        <f t="shared" si="325"/>
        <v>18.059288442067871</v>
      </c>
      <c r="M6962" s="337">
        <f t="shared" si="326"/>
        <v>0.4</v>
      </c>
    </row>
    <row r="6963" spans="1:13">
      <c r="A6963" s="334" t="s">
        <v>836</v>
      </c>
      <c r="B6963" s="334" t="s">
        <v>48</v>
      </c>
      <c r="C6963" s="334" t="s">
        <v>18</v>
      </c>
      <c r="D6963" s="334" t="s">
        <v>1537</v>
      </c>
      <c r="E6963" s="334" t="s">
        <v>1041</v>
      </c>
      <c r="F6963" s="334" t="str">
        <f t="shared" si="327"/>
        <v>Mymensingh FR Non-PNP</v>
      </c>
      <c r="G6963" s="338">
        <v>664813</v>
      </c>
      <c r="H6963" s="336">
        <v>89689.744381867888</v>
      </c>
      <c r="I6963" s="336">
        <v>2659.252</v>
      </c>
      <c r="J6963" s="336"/>
      <c r="K6963" s="336"/>
      <c r="L6963" s="337">
        <f t="shared" si="325"/>
        <v>13.490973308564646</v>
      </c>
      <c r="M6963" s="337">
        <f t="shared" si="326"/>
        <v>0.4</v>
      </c>
    </row>
    <row r="6964" spans="1:13">
      <c r="A6964" s="334" t="s">
        <v>479</v>
      </c>
      <c r="B6964" s="334" t="s">
        <v>226</v>
      </c>
      <c r="C6964" s="334" t="s">
        <v>107</v>
      </c>
      <c r="D6964" s="334" t="s">
        <v>1537</v>
      </c>
      <c r="E6964" s="334" t="s">
        <v>1041</v>
      </c>
      <c r="F6964" s="334" t="str">
        <f t="shared" si="327"/>
        <v>Rajshahi FR Non-PNP</v>
      </c>
      <c r="G6964" s="338">
        <v>2276382</v>
      </c>
      <c r="H6964" s="336">
        <v>404789.64621054754</v>
      </c>
      <c r="I6964" s="336">
        <v>9105.5280000000002</v>
      </c>
      <c r="J6964" s="336"/>
      <c r="K6964" s="336"/>
      <c r="L6964" s="337">
        <f t="shared" si="325"/>
        <v>17.782149314594278</v>
      </c>
      <c r="M6964" s="337">
        <f t="shared" si="326"/>
        <v>0.4</v>
      </c>
    </row>
    <row r="6965" spans="1:13">
      <c r="A6965" s="334" t="s">
        <v>581</v>
      </c>
      <c r="B6965" s="334" t="s">
        <v>103</v>
      </c>
      <c r="C6965" s="334" t="s">
        <v>52</v>
      </c>
      <c r="D6965" s="334" t="s">
        <v>1537</v>
      </c>
      <c r="E6965" s="334" t="s">
        <v>1041</v>
      </c>
      <c r="F6965" s="334" t="str">
        <f t="shared" si="327"/>
        <v>Dhaka FR Non-PNP</v>
      </c>
      <c r="G6965" s="338">
        <v>2030507</v>
      </c>
      <c r="H6965" s="336">
        <v>325807.14269395696</v>
      </c>
      <c r="I6965" s="336">
        <v>1120.8408160857507</v>
      </c>
      <c r="J6965" s="336"/>
      <c r="K6965" s="336"/>
      <c r="L6965" s="337">
        <f t="shared" si="325"/>
        <v>16.045605491335756</v>
      </c>
      <c r="M6965" s="337">
        <f t="shared" si="326"/>
        <v>5.5200046889065178E-2</v>
      </c>
    </row>
    <row r="6966" spans="1:13">
      <c r="A6966" s="334" t="s">
        <v>630</v>
      </c>
      <c r="B6966" s="334" t="s">
        <v>52</v>
      </c>
      <c r="C6966" s="334" t="s">
        <v>52</v>
      </c>
      <c r="D6966" s="334" t="s">
        <v>1537</v>
      </c>
      <c r="E6966" s="334" t="s">
        <v>1041</v>
      </c>
      <c r="F6966" s="334" t="str">
        <f t="shared" si="327"/>
        <v>Dhaka FR Non-PNP</v>
      </c>
      <c r="G6966" s="338">
        <v>3619988</v>
      </c>
      <c r="H6966" s="336">
        <v>684323.86694497219</v>
      </c>
      <c r="I6966" s="336">
        <v>14479.952000000001</v>
      </c>
      <c r="J6966" s="336"/>
      <c r="K6966" s="336"/>
      <c r="L6966" s="337">
        <f t="shared" si="325"/>
        <v>18.904036890314892</v>
      </c>
      <c r="M6966" s="337">
        <f t="shared" si="326"/>
        <v>0.4</v>
      </c>
    </row>
    <row r="6967" spans="1:13">
      <c r="A6967" s="334" t="s">
        <v>163</v>
      </c>
      <c r="B6967" s="334" t="s">
        <v>165</v>
      </c>
      <c r="C6967" s="334" t="s">
        <v>52</v>
      </c>
      <c r="D6967" s="334" t="s">
        <v>1537</v>
      </c>
      <c r="E6967" s="334" t="s">
        <v>1041</v>
      </c>
      <c r="F6967" s="334" t="str">
        <f t="shared" si="327"/>
        <v>Dhaka FR Non-PNP</v>
      </c>
      <c r="G6967" s="338">
        <v>1345720</v>
      </c>
      <c r="H6967" s="336">
        <v>235047.869869166</v>
      </c>
      <c r="I6967" s="336">
        <v>5382.88</v>
      </c>
      <c r="J6967" s="336"/>
      <c r="K6967" s="336"/>
      <c r="L6967" s="337">
        <f t="shared" si="325"/>
        <v>17.466328052578991</v>
      </c>
      <c r="M6967" s="337">
        <f t="shared" si="326"/>
        <v>0.4</v>
      </c>
    </row>
    <row r="6968" spans="1:13">
      <c r="A6968" s="334" t="s">
        <v>481</v>
      </c>
      <c r="B6968" s="334" t="s">
        <v>206</v>
      </c>
      <c r="C6968" s="334" t="s">
        <v>52</v>
      </c>
      <c r="D6968" s="334" t="s">
        <v>1537</v>
      </c>
      <c r="E6968" s="334" t="s">
        <v>1041</v>
      </c>
      <c r="F6968" s="334" t="str">
        <f t="shared" si="327"/>
        <v>Dhaka FR Non-PNP</v>
      </c>
      <c r="G6968" s="338">
        <v>2212857</v>
      </c>
      <c r="H6968" s="336">
        <v>300735.76923104259</v>
      </c>
      <c r="I6968" s="336">
        <v>8851.4279999999999</v>
      </c>
      <c r="J6968" s="336"/>
      <c r="K6968" s="336"/>
      <c r="L6968" s="337">
        <f t="shared" si="325"/>
        <v>13.59038425126624</v>
      </c>
      <c r="M6968" s="337">
        <f t="shared" si="326"/>
        <v>0.4</v>
      </c>
    </row>
    <row r="6969" spans="1:13">
      <c r="A6969" s="334" t="s">
        <v>269</v>
      </c>
      <c r="B6969" s="334" t="s">
        <v>79</v>
      </c>
      <c r="C6969" s="334" t="s">
        <v>52</v>
      </c>
      <c r="D6969" s="334" t="s">
        <v>1537</v>
      </c>
      <c r="E6969" s="334" t="s">
        <v>1041</v>
      </c>
      <c r="F6969" s="334" t="str">
        <f t="shared" si="327"/>
        <v>Dhaka FR Non-PNP</v>
      </c>
      <c r="G6969" s="338">
        <v>1685287</v>
      </c>
      <c r="H6969" s="336">
        <v>288770.59674426133</v>
      </c>
      <c r="I6969" s="336">
        <v>6741.1480000000001</v>
      </c>
      <c r="J6969" s="336"/>
      <c r="K6969" s="336"/>
      <c r="L6969" s="337">
        <f t="shared" si="325"/>
        <v>17.134802365665987</v>
      </c>
      <c r="M6969" s="337">
        <f t="shared" si="326"/>
        <v>0.4</v>
      </c>
    </row>
    <row r="6970" spans="1:13">
      <c r="A6970" s="334" t="s">
        <v>375</v>
      </c>
      <c r="B6970" s="334" t="s">
        <v>52</v>
      </c>
      <c r="C6970" s="334" t="s">
        <v>52</v>
      </c>
      <c r="D6970" s="334" t="s">
        <v>1537</v>
      </c>
      <c r="E6970" s="334" t="s">
        <v>1041</v>
      </c>
      <c r="F6970" s="334" t="str">
        <f t="shared" si="327"/>
        <v>Dhaka FR Non-PNP</v>
      </c>
      <c r="G6970" s="338">
        <v>725800</v>
      </c>
      <c r="H6970" s="336">
        <v>137953.30775867379</v>
      </c>
      <c r="I6970" s="336">
        <v>2903.2000000000003</v>
      </c>
      <c r="J6970" s="336"/>
      <c r="K6970" s="336"/>
      <c r="L6970" s="337">
        <f t="shared" si="325"/>
        <v>19.007069131809562</v>
      </c>
      <c r="M6970" s="337">
        <f t="shared" si="326"/>
        <v>0.4</v>
      </c>
    </row>
    <row r="6971" spans="1:13">
      <c r="A6971" s="334" t="s">
        <v>430</v>
      </c>
      <c r="B6971" s="334" t="s">
        <v>52</v>
      </c>
      <c r="C6971" s="334" t="s">
        <v>52</v>
      </c>
      <c r="D6971" s="334" t="s">
        <v>1537</v>
      </c>
      <c r="E6971" s="334" t="s">
        <v>1041</v>
      </c>
      <c r="F6971" s="334" t="str">
        <f t="shared" si="327"/>
        <v>Dhaka FR Non-PNP</v>
      </c>
      <c r="G6971" s="338">
        <v>2944051</v>
      </c>
      <c r="H6971" s="336">
        <v>493449.00222488807</v>
      </c>
      <c r="I6971" s="336">
        <v>11776.204</v>
      </c>
      <c r="J6971" s="336"/>
      <c r="K6971" s="336"/>
      <c r="L6971" s="337">
        <f t="shared" si="325"/>
        <v>16.760884992307812</v>
      </c>
      <c r="M6971" s="337">
        <f t="shared" si="326"/>
        <v>0.4</v>
      </c>
    </row>
    <row r="6972" spans="1:13">
      <c r="A6972" s="334" t="s">
        <v>332</v>
      </c>
      <c r="B6972" s="334" t="s">
        <v>48</v>
      </c>
      <c r="C6972" s="334" t="s">
        <v>18</v>
      </c>
      <c r="D6972" s="334" t="s">
        <v>1537</v>
      </c>
      <c r="E6972" s="334" t="s">
        <v>1041</v>
      </c>
      <c r="F6972" s="334" t="str">
        <f t="shared" si="327"/>
        <v>Mymensingh FR Non-PNP</v>
      </c>
      <c r="G6972" s="338">
        <v>733696</v>
      </c>
      <c r="H6972" s="336">
        <v>93819.527210326749</v>
      </c>
      <c r="I6972" s="336">
        <v>2934.7840000000001</v>
      </c>
      <c r="J6972" s="336"/>
      <c r="K6972" s="336"/>
      <c r="L6972" s="337">
        <f t="shared" si="325"/>
        <v>12.787248016934363</v>
      </c>
      <c r="M6972" s="337">
        <f t="shared" si="326"/>
        <v>0.4</v>
      </c>
    </row>
    <row r="6973" spans="1:13">
      <c r="A6973" s="334" t="s">
        <v>198</v>
      </c>
      <c r="B6973" s="334" t="s">
        <v>165</v>
      </c>
      <c r="C6973" s="334" t="s">
        <v>52</v>
      </c>
      <c r="D6973" s="334" t="s">
        <v>1537</v>
      </c>
      <c r="E6973" s="334" t="s">
        <v>1041</v>
      </c>
      <c r="F6973" s="334" t="str">
        <f t="shared" si="327"/>
        <v>Dhaka FR Non-PNP</v>
      </c>
      <c r="G6973" s="338">
        <v>2008366</v>
      </c>
      <c r="H6973" s="336">
        <v>261019.94693593262</v>
      </c>
      <c r="I6973" s="336">
        <v>8033.4639999999999</v>
      </c>
      <c r="J6973" s="336"/>
      <c r="K6973" s="336"/>
      <c r="L6973" s="337">
        <f t="shared" si="325"/>
        <v>12.996632433328021</v>
      </c>
      <c r="M6973" s="337">
        <f t="shared" si="326"/>
        <v>0.4</v>
      </c>
    </row>
    <row r="6974" spans="1:13">
      <c r="A6974" s="334" t="s">
        <v>298</v>
      </c>
      <c r="B6974" s="334" t="s">
        <v>300</v>
      </c>
      <c r="C6974" s="334" t="s">
        <v>18</v>
      </c>
      <c r="D6974" s="334" t="s">
        <v>1537</v>
      </c>
      <c r="E6974" s="334" t="s">
        <v>1041</v>
      </c>
      <c r="F6974" s="334" t="str">
        <f t="shared" si="327"/>
        <v>Mymensingh FR Non-PNP</v>
      </c>
      <c r="G6974" s="338">
        <v>1439555</v>
      </c>
      <c r="H6974" s="336">
        <v>207896.30902598769</v>
      </c>
      <c r="I6974" s="336">
        <v>5758.22</v>
      </c>
      <c r="J6974" s="336"/>
      <c r="K6974" s="336"/>
      <c r="L6974" s="337">
        <f t="shared" si="325"/>
        <v>14.441706570849163</v>
      </c>
      <c r="M6974" s="337">
        <f t="shared" si="326"/>
        <v>0.4</v>
      </c>
    </row>
    <row r="6975" spans="1:13">
      <c r="A6975" s="334" t="s">
        <v>574</v>
      </c>
      <c r="B6975" s="334" t="s">
        <v>576</v>
      </c>
      <c r="C6975" s="334" t="s">
        <v>389</v>
      </c>
      <c r="D6975" s="334" t="s">
        <v>1537</v>
      </c>
      <c r="E6975" s="334" t="s">
        <v>1041</v>
      </c>
      <c r="F6975" s="334" t="str">
        <f t="shared" si="327"/>
        <v>Rangpur FR Non-PNP</v>
      </c>
      <c r="G6975" s="338">
        <v>835602</v>
      </c>
      <c r="H6975" s="336">
        <v>130691.07698829647</v>
      </c>
      <c r="I6975" s="336">
        <v>3342.4079999999999</v>
      </c>
      <c r="J6975" s="336"/>
      <c r="K6975" s="336"/>
      <c r="L6975" s="337">
        <f t="shared" si="325"/>
        <v>15.640349949891991</v>
      </c>
      <c r="M6975" s="337">
        <f t="shared" si="326"/>
        <v>0.4</v>
      </c>
    </row>
    <row r="6976" spans="1:13">
      <c r="A6976" s="334" t="s">
        <v>1201</v>
      </c>
      <c r="B6976" s="334" t="s">
        <v>189</v>
      </c>
      <c r="C6976" s="334" t="s">
        <v>189</v>
      </c>
      <c r="D6976" s="334" t="s">
        <v>1537</v>
      </c>
      <c r="E6976" s="334" t="s">
        <v>1041</v>
      </c>
      <c r="F6976" s="334" t="str">
        <f t="shared" si="327"/>
        <v>Barishal FR Non-PNP</v>
      </c>
      <c r="G6976" s="338">
        <v>1753230</v>
      </c>
      <c r="H6976" s="336">
        <v>308391.66563073953</v>
      </c>
      <c r="I6976" s="336">
        <v>7012.92</v>
      </c>
      <c r="J6976" s="336"/>
      <c r="K6976" s="336"/>
      <c r="L6976" s="337">
        <f t="shared" si="325"/>
        <v>17.589914935903419</v>
      </c>
      <c r="M6976" s="337">
        <f t="shared" si="326"/>
        <v>0.4</v>
      </c>
    </row>
    <row r="6977" spans="1:13">
      <c r="A6977" s="334" t="s">
        <v>202</v>
      </c>
      <c r="B6977" s="334" t="s">
        <v>159</v>
      </c>
      <c r="C6977" s="334" t="s">
        <v>159</v>
      </c>
      <c r="D6977" s="334" t="s">
        <v>1537</v>
      </c>
      <c r="E6977" s="334" t="s">
        <v>1041</v>
      </c>
      <c r="F6977" s="334" t="str">
        <f t="shared" si="327"/>
        <v>Khulna FR Non-PNP</v>
      </c>
      <c r="G6977" s="338">
        <v>2551595</v>
      </c>
      <c r="H6977" s="336">
        <v>367687.79171893984</v>
      </c>
      <c r="I6977" s="336">
        <v>10206.380000000001</v>
      </c>
      <c r="J6977" s="336"/>
      <c r="K6977" s="336"/>
      <c r="L6977" s="337">
        <f t="shared" si="325"/>
        <v>14.410115700921967</v>
      </c>
      <c r="M6977" s="337">
        <f t="shared" si="326"/>
        <v>0.4</v>
      </c>
    </row>
    <row r="6978" spans="1:13">
      <c r="A6978" s="334" t="s">
        <v>931</v>
      </c>
      <c r="B6978" s="334" t="s">
        <v>226</v>
      </c>
      <c r="C6978" s="334" t="s">
        <v>107</v>
      </c>
      <c r="D6978" s="334" t="s">
        <v>1537</v>
      </c>
      <c r="E6978" s="334" t="s">
        <v>1041</v>
      </c>
      <c r="F6978" s="334" t="str">
        <f t="shared" si="327"/>
        <v>Rajshahi FR Non-PNP</v>
      </c>
      <c r="G6978" s="338">
        <v>3249602</v>
      </c>
      <c r="H6978" s="336">
        <v>435024.90979301551</v>
      </c>
      <c r="I6978" s="336">
        <v>7054.8938558258524</v>
      </c>
      <c r="J6978" s="336"/>
      <c r="K6978" s="336"/>
      <c r="L6978" s="337">
        <f t="shared" si="325"/>
        <v>13.387021235000947</v>
      </c>
      <c r="M6978" s="337">
        <f t="shared" si="326"/>
        <v>0.21710024353215726</v>
      </c>
    </row>
    <row r="6979" spans="1:13">
      <c r="A6979" s="334" t="s">
        <v>591</v>
      </c>
      <c r="B6979" s="334" t="s">
        <v>389</v>
      </c>
      <c r="C6979" s="334" t="s">
        <v>389</v>
      </c>
      <c r="D6979" s="334" t="s">
        <v>1537</v>
      </c>
      <c r="E6979" s="334" t="s">
        <v>1041</v>
      </c>
      <c r="F6979" s="334" t="str">
        <f t="shared" si="327"/>
        <v>Rangpur FR Non-PNP</v>
      </c>
      <c r="G6979" s="338">
        <v>1887588</v>
      </c>
      <c r="H6979" s="336">
        <v>297225.36629077647</v>
      </c>
      <c r="I6979" s="336">
        <v>7550.3519999999999</v>
      </c>
      <c r="J6979" s="336"/>
      <c r="K6979" s="336"/>
      <c r="L6979" s="337">
        <f t="shared" ref="L6979:L7042" si="328">(H6979/G6979)*100</f>
        <v>15.746305141311371</v>
      </c>
      <c r="M6979" s="337">
        <f t="shared" ref="M6979:M7042" si="329">(I6979/G6979)*100</f>
        <v>0.4</v>
      </c>
    </row>
    <row r="6980" spans="1:13">
      <c r="A6980" s="334" t="s">
        <v>837</v>
      </c>
      <c r="B6980" s="334" t="s">
        <v>153</v>
      </c>
      <c r="C6980" s="334" t="s">
        <v>18</v>
      </c>
      <c r="D6980" s="334" t="s">
        <v>1537</v>
      </c>
      <c r="E6980" s="334" t="s">
        <v>1041</v>
      </c>
      <c r="F6980" s="334" t="str">
        <f t="shared" ref="F6980:F7043" si="330">CONCATENATE(C6980," ",E6980," ",D6980)</f>
        <v>Mymensingh FR Non-PNP</v>
      </c>
      <c r="G6980" s="338">
        <v>1853618</v>
      </c>
      <c r="H6980" s="336">
        <v>315815.63950231118</v>
      </c>
      <c r="I6980" s="336">
        <v>7414.4719999999998</v>
      </c>
      <c r="J6980" s="336"/>
      <c r="K6980" s="336"/>
      <c r="L6980" s="337">
        <f t="shared" si="328"/>
        <v>17.037795247041796</v>
      </c>
      <c r="M6980" s="337">
        <f t="shared" si="329"/>
        <v>0.4</v>
      </c>
    </row>
    <row r="6981" spans="1:13">
      <c r="A6981" s="334" t="s">
        <v>476</v>
      </c>
      <c r="B6981" s="334" t="s">
        <v>156</v>
      </c>
      <c r="C6981" s="334" t="s">
        <v>159</v>
      </c>
      <c r="D6981" s="334" t="s">
        <v>1537</v>
      </c>
      <c r="E6981" s="334" t="s">
        <v>1041</v>
      </c>
      <c r="F6981" s="334" t="str">
        <f t="shared" si="330"/>
        <v>Khulna FR Non-PNP</v>
      </c>
      <c r="G6981" s="338">
        <v>1215497</v>
      </c>
      <c r="H6981" s="336">
        <v>187042.5615750126</v>
      </c>
      <c r="I6981" s="336">
        <v>4861.9880000000003</v>
      </c>
      <c r="J6981" s="336"/>
      <c r="K6981" s="336"/>
      <c r="L6981" s="337">
        <f t="shared" si="328"/>
        <v>15.388154933744188</v>
      </c>
      <c r="M6981" s="337">
        <f t="shared" si="329"/>
        <v>0.4</v>
      </c>
    </row>
    <row r="6982" spans="1:13">
      <c r="A6982" s="334" t="s">
        <v>383</v>
      </c>
      <c r="B6982" s="334" t="s">
        <v>103</v>
      </c>
      <c r="C6982" s="334" t="s">
        <v>52</v>
      </c>
      <c r="D6982" s="334" t="s">
        <v>1537</v>
      </c>
      <c r="E6982" s="334" t="s">
        <v>1041</v>
      </c>
      <c r="F6982" s="334" t="str">
        <f t="shared" si="330"/>
        <v>Dhaka FR Non-PNP</v>
      </c>
      <c r="G6982" s="338">
        <v>3058981</v>
      </c>
      <c r="H6982" s="336">
        <v>515666.2406775842</v>
      </c>
      <c r="I6982" s="336">
        <v>2.9103830456733704E-11</v>
      </c>
      <c r="J6982" s="336"/>
      <c r="K6982" s="336"/>
      <c r="L6982" s="337">
        <f t="shared" si="328"/>
        <v>16.857451572192968</v>
      </c>
      <c r="M6982" s="337">
        <f t="shared" si="329"/>
        <v>9.5142240035926022E-16</v>
      </c>
    </row>
    <row r="6983" spans="1:13">
      <c r="A6983" s="334" t="s">
        <v>134</v>
      </c>
      <c r="B6983" s="334" t="s">
        <v>136</v>
      </c>
      <c r="C6983" s="334" t="s">
        <v>131</v>
      </c>
      <c r="D6983" s="334" t="s">
        <v>1537</v>
      </c>
      <c r="E6983" s="334" t="s">
        <v>1041</v>
      </c>
      <c r="F6983" s="334" t="str">
        <f t="shared" si="330"/>
        <v>Sylhet FR Non-PNP</v>
      </c>
      <c r="G6983" s="338">
        <v>1440501</v>
      </c>
      <c r="H6983" s="336">
        <v>237855.37582372013</v>
      </c>
      <c r="I6983" s="336">
        <v>-1.4551915228366852E-11</v>
      </c>
      <c r="J6983" s="336"/>
      <c r="K6983" s="336"/>
      <c r="L6983" s="337">
        <f t="shared" si="328"/>
        <v>16.511989635808661</v>
      </c>
      <c r="M6983" s="337">
        <f t="shared" si="329"/>
        <v>-1.0101982038448326E-15</v>
      </c>
    </row>
    <row r="6984" spans="1:13">
      <c r="A6984" s="334" t="s">
        <v>432</v>
      </c>
      <c r="B6984" s="334" t="s">
        <v>136</v>
      </c>
      <c r="C6984" s="334" t="s">
        <v>131</v>
      </c>
      <c r="D6984" s="334" t="s">
        <v>1537</v>
      </c>
      <c r="E6984" s="334" t="s">
        <v>1041</v>
      </c>
      <c r="F6984" s="334" t="str">
        <f t="shared" si="330"/>
        <v>Sylhet FR Non-PNP</v>
      </c>
      <c r="G6984" s="338">
        <v>1491565</v>
      </c>
      <c r="H6984" s="336">
        <v>245690.11072484011</v>
      </c>
      <c r="I6984" s="336">
        <v>5966.26</v>
      </c>
      <c r="J6984" s="336"/>
      <c r="K6984" s="336"/>
      <c r="L6984" s="337">
        <f t="shared" si="328"/>
        <v>16.471968082171419</v>
      </c>
      <c r="M6984" s="337">
        <f t="shared" si="329"/>
        <v>0.4</v>
      </c>
    </row>
    <row r="6985" spans="1:13">
      <c r="A6985" s="334" t="s">
        <v>934</v>
      </c>
      <c r="B6985" s="334" t="s">
        <v>283</v>
      </c>
      <c r="C6985" s="334" t="s">
        <v>195</v>
      </c>
      <c r="D6985" s="334" t="s">
        <v>1537</v>
      </c>
      <c r="E6985" s="334" t="s">
        <v>1041</v>
      </c>
      <c r="F6985" s="334" t="str">
        <f t="shared" si="330"/>
        <v>Chattogram FR Non-PNP</v>
      </c>
      <c r="G6985" s="338">
        <v>1872299</v>
      </c>
      <c r="H6985" s="336">
        <v>337854.68133262621</v>
      </c>
      <c r="I6985" s="336">
        <v>7489.1959999999999</v>
      </c>
      <c r="J6985" s="336"/>
      <c r="K6985" s="336"/>
      <c r="L6985" s="337">
        <f t="shared" si="328"/>
        <v>18.044910633003926</v>
      </c>
      <c r="M6985" s="337">
        <f t="shared" si="329"/>
        <v>0.4</v>
      </c>
    </row>
    <row r="6986" spans="1:13">
      <c r="A6986" s="334" t="s">
        <v>838</v>
      </c>
      <c r="B6986" s="334" t="s">
        <v>313</v>
      </c>
      <c r="C6986" s="334" t="s">
        <v>189</v>
      </c>
      <c r="D6986" s="334" t="s">
        <v>1537</v>
      </c>
      <c r="E6986" s="334" t="s">
        <v>1041</v>
      </c>
      <c r="F6986" s="334" t="str">
        <f t="shared" si="330"/>
        <v>Barishal FR Non-PNP</v>
      </c>
      <c r="G6986" s="338">
        <v>1169191</v>
      </c>
      <c r="H6986" s="336">
        <v>212783.49089900451</v>
      </c>
      <c r="I6986" s="336">
        <v>0</v>
      </c>
      <c r="J6986" s="336"/>
      <c r="K6986" s="336"/>
      <c r="L6986" s="337">
        <f t="shared" si="328"/>
        <v>18.199207049917806</v>
      </c>
      <c r="M6986" s="337">
        <f t="shared" si="329"/>
        <v>0</v>
      </c>
    </row>
    <row r="6987" spans="1:13">
      <c r="A6987" s="334" t="s">
        <v>406</v>
      </c>
      <c r="B6987" s="334" t="s">
        <v>52</v>
      </c>
      <c r="C6987" s="334" t="s">
        <v>52</v>
      </c>
      <c r="D6987" s="334" t="s">
        <v>1537</v>
      </c>
      <c r="E6987" s="334" t="s">
        <v>1041</v>
      </c>
      <c r="F6987" s="334" t="str">
        <f t="shared" si="330"/>
        <v>Dhaka FR Non-PNP</v>
      </c>
      <c r="G6987" s="338">
        <v>489788</v>
      </c>
      <c r="H6987" s="336">
        <v>65911.188959466745</v>
      </c>
      <c r="I6987" s="336">
        <v>1959.152</v>
      </c>
      <c r="J6987" s="336"/>
      <c r="K6987" s="336"/>
      <c r="L6987" s="337">
        <f t="shared" si="328"/>
        <v>13.457085302103511</v>
      </c>
      <c r="M6987" s="337">
        <f t="shared" si="329"/>
        <v>0.4</v>
      </c>
    </row>
    <row r="6988" spans="1:13">
      <c r="A6988" s="334" t="s">
        <v>932</v>
      </c>
      <c r="B6988" s="334" t="s">
        <v>52</v>
      </c>
      <c r="C6988" s="334" t="s">
        <v>52</v>
      </c>
      <c r="D6988" s="334" t="s">
        <v>1537</v>
      </c>
      <c r="E6988" s="334" t="s">
        <v>1041</v>
      </c>
      <c r="F6988" s="334" t="str">
        <f t="shared" si="330"/>
        <v>Dhaka FR Non-PNP</v>
      </c>
      <c r="G6988" s="338">
        <v>2396964</v>
      </c>
      <c r="H6988" s="336">
        <v>418542.6881642493</v>
      </c>
      <c r="I6988" s="336">
        <v>9587.8559999999998</v>
      </c>
      <c r="J6988" s="336"/>
      <c r="K6988" s="336"/>
      <c r="L6988" s="337">
        <f t="shared" si="328"/>
        <v>17.461367303148869</v>
      </c>
      <c r="M6988" s="337">
        <f t="shared" si="329"/>
        <v>0.4</v>
      </c>
    </row>
    <row r="6989" spans="1:13">
      <c r="A6989" s="334" t="s">
        <v>951</v>
      </c>
      <c r="B6989" s="334" t="s">
        <v>176</v>
      </c>
      <c r="C6989" s="334" t="s">
        <v>159</v>
      </c>
      <c r="D6989" s="334" t="s">
        <v>1537</v>
      </c>
      <c r="E6989" s="334" t="s">
        <v>1041</v>
      </c>
      <c r="F6989" s="334" t="str">
        <f t="shared" si="330"/>
        <v>Khulna FR Non-PNP</v>
      </c>
      <c r="G6989" s="338">
        <v>1162872</v>
      </c>
      <c r="H6989" s="336">
        <v>168696.35463753194</v>
      </c>
      <c r="I6989" s="336">
        <v>4651.4880000000003</v>
      </c>
      <c r="J6989" s="336"/>
      <c r="K6989" s="336"/>
      <c r="L6989" s="337">
        <f t="shared" si="328"/>
        <v>14.50687217832504</v>
      </c>
      <c r="M6989" s="337">
        <f t="shared" si="329"/>
        <v>0.4</v>
      </c>
    </row>
    <row r="6990" spans="1:13">
      <c r="A6990" s="334" t="s">
        <v>947</v>
      </c>
      <c r="B6990" s="334" t="s">
        <v>351</v>
      </c>
      <c r="C6990" s="334" t="s">
        <v>389</v>
      </c>
      <c r="D6990" s="334" t="s">
        <v>1537</v>
      </c>
      <c r="E6990" s="334" t="s">
        <v>1041</v>
      </c>
      <c r="F6990" s="334" t="str">
        <f t="shared" si="330"/>
        <v>Rangpur FR Non-PNP</v>
      </c>
      <c r="G6990" s="338">
        <v>1642306</v>
      </c>
      <c r="H6990" s="336">
        <v>289397.41745614732</v>
      </c>
      <c r="I6990" s="336">
        <v>6569.2240000000002</v>
      </c>
      <c r="J6990" s="336"/>
      <c r="K6990" s="336"/>
      <c r="L6990" s="337">
        <f t="shared" si="328"/>
        <v>17.62140657442324</v>
      </c>
      <c r="M6990" s="337">
        <f t="shared" si="329"/>
        <v>0.4</v>
      </c>
    </row>
    <row r="6991" spans="1:13">
      <c r="A6991" s="334" t="s">
        <v>918</v>
      </c>
      <c r="B6991" s="334" t="s">
        <v>52</v>
      </c>
      <c r="C6991" s="334" t="s">
        <v>52</v>
      </c>
      <c r="D6991" s="334" t="s">
        <v>1492</v>
      </c>
      <c r="E6991" s="334" t="s">
        <v>1041</v>
      </c>
      <c r="F6991" s="334" t="str">
        <f t="shared" si="330"/>
        <v>Dhaka FR PNP</v>
      </c>
      <c r="G6991" s="338">
        <v>4333097</v>
      </c>
      <c r="H6991" s="336">
        <v>714908.49945967994</v>
      </c>
      <c r="I6991" s="336">
        <v>17332.387999999999</v>
      </c>
      <c r="J6991" s="336"/>
      <c r="K6991" s="336"/>
      <c r="L6991" s="337">
        <f t="shared" si="328"/>
        <v>16.498788267598901</v>
      </c>
      <c r="M6991" s="337">
        <f t="shared" si="329"/>
        <v>0.4</v>
      </c>
    </row>
    <row r="6992" spans="1:13">
      <c r="A6992" s="334" t="s">
        <v>929</v>
      </c>
      <c r="B6992" s="334" t="s">
        <v>136</v>
      </c>
      <c r="C6992" s="334" t="s">
        <v>131</v>
      </c>
      <c r="D6992" s="334" t="s">
        <v>1537</v>
      </c>
      <c r="E6992" s="334" t="s">
        <v>1041</v>
      </c>
      <c r="F6992" s="334" t="str">
        <f t="shared" si="330"/>
        <v>Sylhet FR Non-PNP</v>
      </c>
      <c r="G6992" s="338">
        <v>2069539</v>
      </c>
      <c r="H6992" s="336">
        <v>330368.73176438059</v>
      </c>
      <c r="I6992" s="336">
        <v>8278.1560000000009</v>
      </c>
      <c r="J6992" s="336"/>
      <c r="K6992" s="336"/>
      <c r="L6992" s="337">
        <f t="shared" si="328"/>
        <v>15.963397247617978</v>
      </c>
      <c r="M6992" s="337">
        <f t="shared" si="329"/>
        <v>0.4</v>
      </c>
    </row>
    <row r="6993" spans="1:13">
      <c r="A6993" s="334" t="s">
        <v>925</v>
      </c>
      <c r="B6993" s="334" t="s">
        <v>52</v>
      </c>
      <c r="C6993" s="334" t="s">
        <v>52</v>
      </c>
      <c r="D6993" s="334" t="s">
        <v>1537</v>
      </c>
      <c r="E6993" s="334" t="s">
        <v>1041</v>
      </c>
      <c r="F6993" s="334" t="str">
        <f t="shared" si="330"/>
        <v>Dhaka FR Non-PNP</v>
      </c>
      <c r="G6993" s="338">
        <v>2617842</v>
      </c>
      <c r="H6993" s="336">
        <v>461875.35216384352</v>
      </c>
      <c r="I6993" s="336">
        <v>10471.368</v>
      </c>
      <c r="J6993" s="336"/>
      <c r="K6993" s="336"/>
      <c r="L6993" s="337">
        <f t="shared" si="328"/>
        <v>17.643362439896812</v>
      </c>
      <c r="M6993" s="337">
        <f t="shared" si="329"/>
        <v>0.4</v>
      </c>
    </row>
    <row r="6994" spans="1:13">
      <c r="A6994" s="334" t="s">
        <v>945</v>
      </c>
      <c r="B6994" s="334" t="s">
        <v>192</v>
      </c>
      <c r="C6994" s="334" t="s">
        <v>52</v>
      </c>
      <c r="D6994" s="334" t="s">
        <v>1537</v>
      </c>
      <c r="E6994" s="334" t="s">
        <v>1041</v>
      </c>
      <c r="F6994" s="334" t="str">
        <f t="shared" si="330"/>
        <v>Dhaka FR Non-PNP</v>
      </c>
      <c r="G6994" s="338">
        <v>2104705</v>
      </c>
      <c r="H6994" s="336">
        <v>395129.76385417208</v>
      </c>
      <c r="I6994" s="336">
        <v>8418.82</v>
      </c>
      <c r="J6994" s="336"/>
      <c r="K6994" s="336"/>
      <c r="L6994" s="337">
        <f t="shared" si="328"/>
        <v>18.773641144681658</v>
      </c>
      <c r="M6994" s="337">
        <f t="shared" si="329"/>
        <v>0.4</v>
      </c>
    </row>
    <row r="6995" spans="1:13">
      <c r="A6995" s="334" t="s">
        <v>946</v>
      </c>
      <c r="B6995" s="334" t="s">
        <v>336</v>
      </c>
      <c r="C6995" s="334" t="s">
        <v>389</v>
      </c>
      <c r="D6995" s="334" t="s">
        <v>1537</v>
      </c>
      <c r="E6995" s="334" t="s">
        <v>1041</v>
      </c>
      <c r="F6995" s="334" t="str">
        <f t="shared" si="330"/>
        <v>Rangpur FR Non-PNP</v>
      </c>
      <c r="G6995" s="338">
        <v>1015764</v>
      </c>
      <c r="H6995" s="336">
        <v>167662.17828893312</v>
      </c>
      <c r="I6995" s="336">
        <v>4063.056</v>
      </c>
      <c r="J6995" s="336"/>
      <c r="K6995" s="336"/>
      <c r="L6995" s="337">
        <f t="shared" si="328"/>
        <v>16.506016977263727</v>
      </c>
      <c r="M6995" s="337">
        <f t="shared" si="329"/>
        <v>0.4</v>
      </c>
    </row>
    <row r="6996" spans="1:13">
      <c r="A6996" s="334" t="s">
        <v>960</v>
      </c>
      <c r="B6996" s="334" t="s">
        <v>226</v>
      </c>
      <c r="C6996" s="334" t="s">
        <v>107</v>
      </c>
      <c r="D6996" s="334" t="s">
        <v>1537</v>
      </c>
      <c r="E6996" s="334" t="s">
        <v>1041</v>
      </c>
      <c r="F6996" s="334" t="str">
        <f t="shared" si="330"/>
        <v>Rajshahi FR Non-PNP</v>
      </c>
      <c r="G6996" s="338">
        <v>1160348</v>
      </c>
      <c r="H6996" s="336">
        <v>180742.9526753161</v>
      </c>
      <c r="I6996" s="336">
        <v>4641.3919999999998</v>
      </c>
      <c r="J6996" s="336"/>
      <c r="K6996" s="336"/>
      <c r="L6996" s="337">
        <f t="shared" si="328"/>
        <v>15.57661603892247</v>
      </c>
      <c r="M6996" s="337">
        <f t="shared" si="329"/>
        <v>0.4</v>
      </c>
    </row>
    <row r="6997" spans="1:13">
      <c r="A6997" s="334" t="s">
        <v>1287</v>
      </c>
      <c r="B6997" s="334" t="s">
        <v>1150</v>
      </c>
      <c r="C6997" s="334" t="s">
        <v>389</v>
      </c>
      <c r="D6997" s="334" t="s">
        <v>1537</v>
      </c>
      <c r="E6997" s="334" t="s">
        <v>1041</v>
      </c>
      <c r="F6997" s="334" t="str">
        <f t="shared" si="330"/>
        <v>Rangpur FR Non-PNP</v>
      </c>
      <c r="G6997" s="338">
        <v>3784551</v>
      </c>
      <c r="H6997" s="336">
        <v>684101.82999636582</v>
      </c>
      <c r="I6997" s="336">
        <v>15138.204</v>
      </c>
      <c r="J6997" s="336"/>
      <c r="K6997" s="336"/>
      <c r="L6997" s="337">
        <f t="shared" si="328"/>
        <v>18.076168877004587</v>
      </c>
      <c r="M6997" s="337">
        <f t="shared" si="329"/>
        <v>0.4</v>
      </c>
    </row>
    <row r="6998" spans="1:13">
      <c r="A6998" s="334" t="s">
        <v>966</v>
      </c>
      <c r="B6998" s="334" t="s">
        <v>1563</v>
      </c>
      <c r="C6998" s="334" t="s">
        <v>107</v>
      </c>
      <c r="D6998" s="334" t="s">
        <v>1537</v>
      </c>
      <c r="E6998" s="334" t="s">
        <v>1041</v>
      </c>
      <c r="F6998" s="334" t="str">
        <f t="shared" si="330"/>
        <v>Rajshahi FR Non-PNP</v>
      </c>
      <c r="G6998" s="338">
        <v>659388</v>
      </c>
      <c r="H6998" s="336">
        <v>114053.99569365698</v>
      </c>
      <c r="I6998" s="336">
        <v>2637.5520000000001</v>
      </c>
      <c r="J6998" s="336"/>
      <c r="K6998" s="336"/>
      <c r="L6998" s="337">
        <f t="shared" si="328"/>
        <v>17.29694742604612</v>
      </c>
      <c r="M6998" s="337">
        <f t="shared" si="329"/>
        <v>0.4</v>
      </c>
    </row>
    <row r="6999" spans="1:13">
      <c r="A6999" s="334" t="s">
        <v>1272</v>
      </c>
      <c r="B6999" s="334" t="s">
        <v>351</v>
      </c>
      <c r="C6999" s="334" t="s">
        <v>389</v>
      </c>
      <c r="D6999" s="334" t="s">
        <v>1537</v>
      </c>
      <c r="E6999" s="334" t="s">
        <v>1041</v>
      </c>
      <c r="F6999" s="334" t="str">
        <f t="shared" si="330"/>
        <v>Rangpur FR Non-PNP</v>
      </c>
      <c r="G6999" s="338">
        <v>1446910</v>
      </c>
      <c r="H6999" s="336">
        <v>241277.55526277362</v>
      </c>
      <c r="I6999" s="336">
        <v>0</v>
      </c>
      <c r="J6999" s="336"/>
      <c r="K6999" s="336"/>
      <c r="L6999" s="337">
        <f t="shared" si="328"/>
        <v>16.675367179905702</v>
      </c>
      <c r="M6999" s="337">
        <f t="shared" si="329"/>
        <v>0</v>
      </c>
    </row>
    <row r="7000" spans="1:13">
      <c r="A7000" s="334" t="s">
        <v>973</v>
      </c>
      <c r="B7000" s="334" t="s">
        <v>189</v>
      </c>
      <c r="C7000" s="334" t="s">
        <v>189</v>
      </c>
      <c r="D7000" s="334" t="s">
        <v>1537</v>
      </c>
      <c r="E7000" s="334" t="s">
        <v>1041</v>
      </c>
      <c r="F7000" s="334" t="str">
        <f t="shared" si="330"/>
        <v>Barishal FR Non-PNP</v>
      </c>
      <c r="G7000" s="338">
        <v>3509951</v>
      </c>
      <c r="H7000" s="336">
        <v>565721.05531330907</v>
      </c>
      <c r="I7000" s="336">
        <v>14039.804</v>
      </c>
      <c r="J7000" s="336"/>
      <c r="K7000" s="336"/>
      <c r="L7000" s="337">
        <f t="shared" si="328"/>
        <v>16.117633987292386</v>
      </c>
      <c r="M7000" s="337">
        <f t="shared" si="329"/>
        <v>0.4</v>
      </c>
    </row>
    <row r="7001" spans="1:13">
      <c r="A7001" s="334" t="s">
        <v>956</v>
      </c>
      <c r="B7001" s="334" t="s">
        <v>165</v>
      </c>
      <c r="C7001" s="334" t="s">
        <v>52</v>
      </c>
      <c r="D7001" s="334" t="s">
        <v>1537</v>
      </c>
      <c r="E7001" s="334" t="s">
        <v>1041</v>
      </c>
      <c r="F7001" s="334" t="str">
        <f t="shared" si="330"/>
        <v>Dhaka FR Non-PNP</v>
      </c>
      <c r="G7001" s="338">
        <v>2735778</v>
      </c>
      <c r="H7001" s="336">
        <v>396623.1251286167</v>
      </c>
      <c r="I7001" s="336">
        <v>10943.112000000001</v>
      </c>
      <c r="J7001" s="336"/>
      <c r="K7001" s="336"/>
      <c r="L7001" s="337">
        <f t="shared" si="328"/>
        <v>14.497635595015995</v>
      </c>
      <c r="M7001" s="337">
        <f t="shared" si="329"/>
        <v>0.4</v>
      </c>
    </row>
    <row r="7002" spans="1:13">
      <c r="A7002" s="334" t="s">
        <v>949</v>
      </c>
      <c r="B7002" s="334" t="s">
        <v>159</v>
      </c>
      <c r="C7002" s="334" t="s">
        <v>159</v>
      </c>
      <c r="D7002" s="334" t="s">
        <v>1537</v>
      </c>
      <c r="E7002" s="334" t="s">
        <v>1041</v>
      </c>
      <c r="F7002" s="334" t="str">
        <f t="shared" si="330"/>
        <v>Khulna FR Non-PNP</v>
      </c>
      <c r="G7002" s="338">
        <v>1942506</v>
      </c>
      <c r="H7002" s="336">
        <v>279612.12037194066</v>
      </c>
      <c r="I7002" s="336">
        <v>7770.0240000000003</v>
      </c>
      <c r="J7002" s="336"/>
      <c r="K7002" s="336"/>
      <c r="L7002" s="337">
        <f t="shared" si="328"/>
        <v>14.394401889720838</v>
      </c>
      <c r="M7002" s="337">
        <f t="shared" si="329"/>
        <v>0.4</v>
      </c>
    </row>
    <row r="7003" spans="1:13">
      <c r="A7003" s="334" t="s">
        <v>1268</v>
      </c>
      <c r="B7003" s="334" t="s">
        <v>576</v>
      </c>
      <c r="C7003" s="334" t="s">
        <v>389</v>
      </c>
      <c r="D7003" s="334" t="s">
        <v>1537</v>
      </c>
      <c r="E7003" s="334" t="s">
        <v>1041</v>
      </c>
      <c r="F7003" s="334" t="str">
        <f t="shared" si="330"/>
        <v>Rangpur FR Non-PNP</v>
      </c>
      <c r="G7003" s="338">
        <v>3233718</v>
      </c>
      <c r="H7003" s="336">
        <v>598331.21264565922</v>
      </c>
      <c r="I7003" s="336">
        <v>12934.871999999999</v>
      </c>
      <c r="J7003" s="336"/>
      <c r="K7003" s="336"/>
      <c r="L7003" s="337">
        <f t="shared" si="328"/>
        <v>18.50288777950518</v>
      </c>
      <c r="M7003" s="337">
        <f t="shared" si="329"/>
        <v>0.4</v>
      </c>
    </row>
    <row r="7004" spans="1:13">
      <c r="A7004" s="334" t="s">
        <v>1221</v>
      </c>
      <c r="B7004" s="334" t="s">
        <v>351</v>
      </c>
      <c r="C7004" s="334" t="s">
        <v>389</v>
      </c>
      <c r="D7004" s="334" t="s">
        <v>1537</v>
      </c>
      <c r="E7004" s="334" t="s">
        <v>1041</v>
      </c>
      <c r="F7004" s="334" t="str">
        <f t="shared" si="330"/>
        <v>Rangpur FR Non-PNP</v>
      </c>
      <c r="G7004" s="338">
        <v>555788</v>
      </c>
      <c r="H7004" s="336">
        <v>89760.720188893189</v>
      </c>
      <c r="I7004" s="336">
        <v>2223.152</v>
      </c>
      <c r="J7004" s="336"/>
      <c r="K7004" s="336"/>
      <c r="L7004" s="337">
        <f t="shared" si="328"/>
        <v>16.150172401867831</v>
      </c>
      <c r="M7004" s="337">
        <f t="shared" si="329"/>
        <v>0.4</v>
      </c>
    </row>
    <row r="7005" spans="1:13">
      <c r="A7005" s="334" t="s">
        <v>962</v>
      </c>
      <c r="B7005" s="334" t="s">
        <v>189</v>
      </c>
      <c r="C7005" s="334" t="s">
        <v>189</v>
      </c>
      <c r="D7005" s="334" t="s">
        <v>1537</v>
      </c>
      <c r="E7005" s="334" t="s">
        <v>1041</v>
      </c>
      <c r="F7005" s="334" t="str">
        <f t="shared" si="330"/>
        <v>Barishal FR Non-PNP</v>
      </c>
      <c r="G7005" s="338">
        <v>2008077</v>
      </c>
      <c r="H7005" s="336">
        <v>328894.5267209608</v>
      </c>
      <c r="I7005" s="336">
        <v>8032.308</v>
      </c>
      <c r="J7005" s="336"/>
      <c r="K7005" s="336"/>
      <c r="L7005" s="337">
        <f t="shared" si="328"/>
        <v>16.378581434923102</v>
      </c>
      <c r="M7005" s="337">
        <f t="shared" si="329"/>
        <v>0.4</v>
      </c>
    </row>
    <row r="7006" spans="1:13">
      <c r="A7006" s="334" t="s">
        <v>953</v>
      </c>
      <c r="B7006" s="334" t="s">
        <v>18</v>
      </c>
      <c r="C7006" s="334" t="s">
        <v>18</v>
      </c>
      <c r="D7006" s="334" t="s">
        <v>1537</v>
      </c>
      <c r="E7006" s="334" t="s">
        <v>1041</v>
      </c>
      <c r="F7006" s="334" t="str">
        <f t="shared" si="330"/>
        <v>Mymensingh FR Non-PNP</v>
      </c>
      <c r="G7006" s="338">
        <v>1469546</v>
      </c>
      <c r="H7006" s="336">
        <v>244553.41110705797</v>
      </c>
      <c r="I7006" s="336">
        <v>5878.1840000000002</v>
      </c>
      <c r="J7006" s="336"/>
      <c r="K7006" s="336"/>
      <c r="L7006" s="337">
        <f t="shared" si="328"/>
        <v>16.641426066761976</v>
      </c>
      <c r="M7006" s="337">
        <f t="shared" si="329"/>
        <v>0.4</v>
      </c>
    </row>
    <row r="7007" spans="1:13">
      <c r="A7007" s="334" t="s">
        <v>1568</v>
      </c>
      <c r="B7007" s="334" t="s">
        <v>76</v>
      </c>
      <c r="C7007" s="334" t="s">
        <v>195</v>
      </c>
      <c r="D7007" s="334" t="s">
        <v>1537</v>
      </c>
      <c r="E7007" s="334" t="s">
        <v>1041</v>
      </c>
      <c r="F7007" s="334" t="str">
        <f t="shared" si="330"/>
        <v>Chattogram FR Non-PNP</v>
      </c>
      <c r="G7007" s="338">
        <v>1350096</v>
      </c>
      <c r="H7007" s="336">
        <v>221584.82785083257</v>
      </c>
      <c r="I7007" s="336">
        <v>5400.384</v>
      </c>
      <c r="J7007" s="336"/>
      <c r="K7007" s="336"/>
      <c r="L7007" s="337">
        <f t="shared" si="328"/>
        <v>16.412523839107187</v>
      </c>
      <c r="M7007" s="337">
        <f t="shared" si="329"/>
        <v>0.4</v>
      </c>
    </row>
    <row r="7008" spans="1:13">
      <c r="A7008" s="334" t="s">
        <v>954</v>
      </c>
      <c r="B7008" s="334" t="s">
        <v>48</v>
      </c>
      <c r="C7008" s="334" t="s">
        <v>18</v>
      </c>
      <c r="D7008" s="334" t="s">
        <v>1537</v>
      </c>
      <c r="E7008" s="334" t="s">
        <v>1041</v>
      </c>
      <c r="F7008" s="334" t="str">
        <f t="shared" si="330"/>
        <v>Mymensingh FR Non-PNP</v>
      </c>
      <c r="G7008" s="338">
        <v>840904</v>
      </c>
      <c r="H7008" s="336">
        <v>125100.13602948918</v>
      </c>
      <c r="I7008" s="336">
        <v>7.2759576141834259E-12</v>
      </c>
      <c r="J7008" s="336"/>
      <c r="K7008" s="336"/>
      <c r="L7008" s="337">
        <f t="shared" si="328"/>
        <v>14.876862998569299</v>
      </c>
      <c r="M7008" s="337">
        <f t="shared" si="329"/>
        <v>8.6525425187458085E-16</v>
      </c>
    </row>
    <row r="7009" spans="1:13">
      <c r="A7009" s="334" t="s">
        <v>965</v>
      </c>
      <c r="B7009" s="334" t="s">
        <v>156</v>
      </c>
      <c r="C7009" s="334" t="s">
        <v>159</v>
      </c>
      <c r="D7009" s="334" t="s">
        <v>1537</v>
      </c>
      <c r="E7009" s="334" t="s">
        <v>1041</v>
      </c>
      <c r="F7009" s="334" t="str">
        <f t="shared" si="330"/>
        <v>Khulna FR Non-PNP</v>
      </c>
      <c r="G7009" s="338">
        <v>1669975</v>
      </c>
      <c r="H7009" s="336">
        <v>294970.88809378288</v>
      </c>
      <c r="I7009" s="336">
        <v>6679.9000000000005</v>
      </c>
      <c r="J7009" s="336"/>
      <c r="K7009" s="336"/>
      <c r="L7009" s="337">
        <f t="shared" si="328"/>
        <v>17.663191849805109</v>
      </c>
      <c r="M7009" s="337">
        <f t="shared" si="329"/>
        <v>0.4</v>
      </c>
    </row>
    <row r="7010" spans="1:13">
      <c r="A7010" s="334" t="s">
        <v>959</v>
      </c>
      <c r="B7010" s="334" t="s">
        <v>98</v>
      </c>
      <c r="C7010" s="334" t="s">
        <v>52</v>
      </c>
      <c r="D7010" s="334" t="s">
        <v>1537</v>
      </c>
      <c r="E7010" s="334" t="s">
        <v>1041</v>
      </c>
      <c r="F7010" s="334" t="str">
        <f t="shared" si="330"/>
        <v>Dhaka FR Non-PNP</v>
      </c>
      <c r="G7010" s="338">
        <v>1658188</v>
      </c>
      <c r="H7010" s="336">
        <v>295672.89456864656</v>
      </c>
      <c r="I7010" s="336">
        <v>6632.7520000000004</v>
      </c>
      <c r="J7010" s="336"/>
      <c r="K7010" s="336"/>
      <c r="L7010" s="337">
        <f t="shared" si="328"/>
        <v>17.83108396446281</v>
      </c>
      <c r="M7010" s="337">
        <f t="shared" si="329"/>
        <v>0.4</v>
      </c>
    </row>
    <row r="7011" spans="1:13">
      <c r="A7011" s="334" t="s">
        <v>958</v>
      </c>
      <c r="B7011" s="334" t="s">
        <v>283</v>
      </c>
      <c r="C7011" s="334" t="s">
        <v>195</v>
      </c>
      <c r="D7011" s="334" t="s">
        <v>1537</v>
      </c>
      <c r="E7011" s="334" t="s">
        <v>1041</v>
      </c>
      <c r="F7011" s="334" t="str">
        <f t="shared" si="330"/>
        <v>Chattogram FR Non-PNP</v>
      </c>
      <c r="G7011" s="338">
        <v>3026867</v>
      </c>
      <c r="H7011" s="336">
        <v>503740.78798512666</v>
      </c>
      <c r="I7011" s="336">
        <v>12107.468000000001</v>
      </c>
      <c r="J7011" s="336"/>
      <c r="K7011" s="336"/>
      <c r="L7011" s="337">
        <f t="shared" si="328"/>
        <v>16.642316559833208</v>
      </c>
      <c r="M7011" s="337">
        <f t="shared" si="329"/>
        <v>0.4</v>
      </c>
    </row>
    <row r="7012" spans="1:13">
      <c r="A7012" s="334" t="s">
        <v>961</v>
      </c>
      <c r="B7012" s="334" t="s">
        <v>107</v>
      </c>
      <c r="C7012" s="334" t="s">
        <v>107</v>
      </c>
      <c r="D7012" s="334" t="s">
        <v>1537</v>
      </c>
      <c r="E7012" s="334" t="s">
        <v>1041</v>
      </c>
      <c r="F7012" s="334" t="str">
        <f t="shared" si="330"/>
        <v>Rajshahi FR Non-PNP</v>
      </c>
      <c r="G7012" s="338">
        <v>701577</v>
      </c>
      <c r="H7012" s="336">
        <v>120453.69342209023</v>
      </c>
      <c r="I7012" s="336">
        <v>501.43908521834237</v>
      </c>
      <c r="J7012" s="336"/>
      <c r="K7012" s="336"/>
      <c r="L7012" s="337">
        <f t="shared" si="328"/>
        <v>17.16899120439955</v>
      </c>
      <c r="M7012" s="337">
        <f t="shared" si="329"/>
        <v>7.1473136265633341E-2</v>
      </c>
    </row>
    <row r="7013" spans="1:13">
      <c r="A7013" s="334" t="s">
        <v>963</v>
      </c>
      <c r="B7013" s="334" t="s">
        <v>52</v>
      </c>
      <c r="C7013" s="334" t="s">
        <v>52</v>
      </c>
      <c r="D7013" s="334" t="s">
        <v>1537</v>
      </c>
      <c r="E7013" s="334" t="s">
        <v>1041</v>
      </c>
      <c r="F7013" s="334" t="str">
        <f t="shared" si="330"/>
        <v>Dhaka FR Non-PNP</v>
      </c>
      <c r="G7013" s="338">
        <v>653777</v>
      </c>
      <c r="H7013" s="336">
        <v>97904.297258487743</v>
      </c>
      <c r="I7013" s="336">
        <v>2615.1080000000002</v>
      </c>
      <c r="J7013" s="336"/>
      <c r="K7013" s="336"/>
      <c r="L7013" s="337">
        <f t="shared" si="328"/>
        <v>14.975182249985505</v>
      </c>
      <c r="M7013" s="337">
        <f t="shared" si="329"/>
        <v>0.4</v>
      </c>
    </row>
    <row r="7014" spans="1:13">
      <c r="A7014" s="334" t="s">
        <v>985</v>
      </c>
      <c r="B7014" s="334" t="s">
        <v>52</v>
      </c>
      <c r="C7014" s="334" t="s">
        <v>52</v>
      </c>
      <c r="D7014" s="334" t="s">
        <v>1537</v>
      </c>
      <c r="E7014" s="334" t="s">
        <v>1041</v>
      </c>
      <c r="F7014" s="334" t="str">
        <f t="shared" si="330"/>
        <v>Dhaka FR Non-PNP</v>
      </c>
      <c r="G7014" s="338">
        <v>1362383</v>
      </c>
      <c r="H7014" s="336">
        <v>202585.50857857213</v>
      </c>
      <c r="I7014" s="336">
        <v>5449.5320000000002</v>
      </c>
      <c r="J7014" s="336"/>
      <c r="K7014" s="336"/>
      <c r="L7014" s="337">
        <f t="shared" si="328"/>
        <v>14.869938084853681</v>
      </c>
      <c r="M7014" s="337">
        <f t="shared" si="329"/>
        <v>0.4</v>
      </c>
    </row>
    <row r="7015" spans="1:13">
      <c r="A7015" s="334" t="s">
        <v>1569</v>
      </c>
      <c r="B7015" s="334" t="s">
        <v>173</v>
      </c>
      <c r="C7015" s="334" t="s">
        <v>52</v>
      </c>
      <c r="D7015" s="334" t="s">
        <v>1537</v>
      </c>
      <c r="E7015" s="334" t="s">
        <v>1041</v>
      </c>
      <c r="F7015" s="334" t="str">
        <f t="shared" si="330"/>
        <v>Dhaka FR Non-PNP</v>
      </c>
      <c r="G7015" s="338">
        <v>1644989</v>
      </c>
      <c r="H7015" s="336">
        <v>251726.52229157792</v>
      </c>
      <c r="I7015" s="336">
        <v>6579.9560000000001</v>
      </c>
      <c r="J7015" s="336"/>
      <c r="K7015" s="336"/>
      <c r="L7015" s="337">
        <f t="shared" si="328"/>
        <v>15.30262647905718</v>
      </c>
      <c r="M7015" s="337">
        <f t="shared" si="329"/>
        <v>0.4</v>
      </c>
    </row>
    <row r="7016" spans="1:13">
      <c r="A7016" s="334" t="s">
        <v>983</v>
      </c>
      <c r="B7016" s="334" t="s">
        <v>189</v>
      </c>
      <c r="C7016" s="334" t="s">
        <v>189</v>
      </c>
      <c r="D7016" s="334" t="s">
        <v>1537</v>
      </c>
      <c r="E7016" s="334" t="s">
        <v>1041</v>
      </c>
      <c r="F7016" s="334" t="str">
        <f t="shared" si="330"/>
        <v>Barishal FR Non-PNP</v>
      </c>
      <c r="G7016" s="338">
        <v>2602914</v>
      </c>
      <c r="H7016" s="336">
        <v>431514.87543345056</v>
      </c>
      <c r="I7016" s="336">
        <v>-1.4551915228366852E-11</v>
      </c>
      <c r="J7016" s="336"/>
      <c r="K7016" s="336"/>
      <c r="L7016" s="337">
        <f t="shared" si="328"/>
        <v>16.578145702602949</v>
      </c>
      <c r="M7016" s="337">
        <f t="shared" si="329"/>
        <v>-5.5906246723352565E-16</v>
      </c>
    </row>
    <row r="7017" spans="1:13">
      <c r="A7017" s="334" t="s">
        <v>1290</v>
      </c>
      <c r="B7017" s="334" t="s">
        <v>156</v>
      </c>
      <c r="C7017" s="334" t="s">
        <v>159</v>
      </c>
      <c r="D7017" s="334" t="s">
        <v>1537</v>
      </c>
      <c r="E7017" s="334" t="s">
        <v>1041</v>
      </c>
      <c r="F7017" s="334" t="str">
        <f t="shared" si="330"/>
        <v>Khulna FR Non-PNP</v>
      </c>
      <c r="G7017" s="338">
        <v>732000</v>
      </c>
      <c r="H7017" s="336">
        <v>122391.29790684585</v>
      </c>
      <c r="I7017" s="336">
        <v>2928</v>
      </c>
      <c r="J7017" s="336"/>
      <c r="K7017" s="336"/>
      <c r="L7017" s="337">
        <f t="shared" si="328"/>
        <v>16.720122664869653</v>
      </c>
      <c r="M7017" s="337">
        <f t="shared" si="329"/>
        <v>0.4</v>
      </c>
    </row>
    <row r="7018" spans="1:13">
      <c r="A7018" s="334" t="s">
        <v>980</v>
      </c>
      <c r="B7018" s="334" t="s">
        <v>52</v>
      </c>
      <c r="C7018" s="334" t="s">
        <v>52</v>
      </c>
      <c r="D7018" s="334" t="s">
        <v>1537</v>
      </c>
      <c r="E7018" s="334" t="s">
        <v>1041</v>
      </c>
      <c r="F7018" s="334" t="str">
        <f t="shared" si="330"/>
        <v>Dhaka FR Non-PNP</v>
      </c>
      <c r="G7018" s="338">
        <v>1971228</v>
      </c>
      <c r="H7018" s="336">
        <v>332285.29924297699</v>
      </c>
      <c r="I7018" s="336">
        <v>7884.9120000000003</v>
      </c>
      <c r="J7018" s="336"/>
      <c r="K7018" s="336"/>
      <c r="L7018" s="337">
        <f t="shared" si="328"/>
        <v>16.856766403631493</v>
      </c>
      <c r="M7018" s="337">
        <f t="shared" si="329"/>
        <v>0.4</v>
      </c>
    </row>
    <row r="7019" spans="1:13">
      <c r="A7019" s="334" t="s">
        <v>967</v>
      </c>
      <c r="B7019" s="334" t="s">
        <v>1006</v>
      </c>
      <c r="C7019" s="334" t="s">
        <v>159</v>
      </c>
      <c r="D7019" s="334" t="s">
        <v>1537</v>
      </c>
      <c r="E7019" s="334" t="s">
        <v>1041</v>
      </c>
      <c r="F7019" s="334" t="str">
        <f t="shared" si="330"/>
        <v>Khulna FR Non-PNP</v>
      </c>
      <c r="G7019" s="338">
        <v>4198888</v>
      </c>
      <c r="H7019" s="336">
        <v>827181.76752838364</v>
      </c>
      <c r="I7019" s="336">
        <v>-2.9103830456733704E-11</v>
      </c>
      <c r="J7019" s="336"/>
      <c r="K7019" s="336"/>
      <c r="L7019" s="337">
        <f t="shared" si="328"/>
        <v>19.700019803538073</v>
      </c>
      <c r="M7019" s="337">
        <f t="shared" si="329"/>
        <v>-6.9313185911921683E-16</v>
      </c>
    </row>
    <row r="7020" spans="1:13">
      <c r="A7020" s="334" t="s">
        <v>996</v>
      </c>
      <c r="B7020" s="334" t="s">
        <v>48</v>
      </c>
      <c r="C7020" s="334" t="s">
        <v>18</v>
      </c>
      <c r="D7020" s="334" t="s">
        <v>1537</v>
      </c>
      <c r="E7020" s="334" t="s">
        <v>1041</v>
      </c>
      <c r="F7020" s="334" t="str">
        <f t="shared" si="330"/>
        <v>Mymensingh FR Non-PNP</v>
      </c>
      <c r="G7020" s="338">
        <v>1095880</v>
      </c>
      <c r="H7020" s="336">
        <v>176825.52797022372</v>
      </c>
      <c r="I7020" s="336">
        <v>4383.5200000000004</v>
      </c>
      <c r="J7020" s="336"/>
      <c r="K7020" s="336"/>
      <c r="L7020" s="337">
        <f t="shared" si="328"/>
        <v>16.135482714368703</v>
      </c>
      <c r="M7020" s="337">
        <f t="shared" si="329"/>
        <v>0.4</v>
      </c>
    </row>
    <row r="7021" spans="1:13">
      <c r="A7021" s="334" t="s">
        <v>1280</v>
      </c>
      <c r="B7021" s="334" t="s">
        <v>52</v>
      </c>
      <c r="C7021" s="334" t="s">
        <v>52</v>
      </c>
      <c r="D7021" s="334" t="s">
        <v>1537</v>
      </c>
      <c r="E7021" s="334" t="s">
        <v>1041</v>
      </c>
      <c r="F7021" s="334" t="str">
        <f t="shared" si="330"/>
        <v>Dhaka FR Non-PNP</v>
      </c>
      <c r="G7021" s="338">
        <v>1919269</v>
      </c>
      <c r="H7021" s="336">
        <v>301951.73529436765</v>
      </c>
      <c r="I7021" s="336">
        <v>7677.076</v>
      </c>
      <c r="J7021" s="336"/>
      <c r="K7021" s="336"/>
      <c r="L7021" s="337">
        <f t="shared" si="328"/>
        <v>15.732642755880894</v>
      </c>
      <c r="M7021" s="337">
        <f t="shared" si="329"/>
        <v>0.4</v>
      </c>
    </row>
    <row r="7022" spans="1:13">
      <c r="A7022" s="334" t="s">
        <v>1120</v>
      </c>
      <c r="B7022" s="334" t="s">
        <v>606</v>
      </c>
      <c r="C7022" s="334" t="s">
        <v>107</v>
      </c>
      <c r="D7022" s="334" t="s">
        <v>1537</v>
      </c>
      <c r="E7022" s="334" t="s">
        <v>1041</v>
      </c>
      <c r="F7022" s="334" t="str">
        <f t="shared" si="330"/>
        <v>Rajshahi FR Non-PNP</v>
      </c>
      <c r="G7022" s="338">
        <v>855388</v>
      </c>
      <c r="H7022" s="336">
        <v>136401.89278355191</v>
      </c>
      <c r="I7022" s="336">
        <v>7.2759576141834259E-12</v>
      </c>
      <c r="J7022" s="336"/>
      <c r="K7022" s="336"/>
      <c r="L7022" s="337">
        <f t="shared" si="328"/>
        <v>15.946201347640123</v>
      </c>
      <c r="M7022" s="337">
        <f t="shared" si="329"/>
        <v>8.5060318991889354E-16</v>
      </c>
    </row>
    <row r="7023" spans="1:13">
      <c r="A7023" s="334" t="s">
        <v>1162</v>
      </c>
      <c r="B7023" s="334" t="s">
        <v>1163</v>
      </c>
      <c r="C7023" s="334" t="s">
        <v>159</v>
      </c>
      <c r="D7023" s="334" t="s">
        <v>1537</v>
      </c>
      <c r="E7023" s="334" t="s">
        <v>1041</v>
      </c>
      <c r="F7023" s="334" t="str">
        <f t="shared" si="330"/>
        <v>Khulna FR Non-PNP</v>
      </c>
      <c r="G7023" s="338">
        <v>1200666</v>
      </c>
      <c r="H7023" s="336">
        <v>171654.7622682061</v>
      </c>
      <c r="I7023" s="336">
        <v>4802.6639999999998</v>
      </c>
      <c r="J7023" s="336"/>
      <c r="K7023" s="336"/>
      <c r="L7023" s="337">
        <f t="shared" si="328"/>
        <v>14.29662889331472</v>
      </c>
      <c r="M7023" s="337">
        <f t="shared" si="329"/>
        <v>0.4</v>
      </c>
    </row>
    <row r="7024" spans="1:13">
      <c r="A7024" s="334" t="s">
        <v>1291</v>
      </c>
      <c r="B7024" s="334" t="s">
        <v>1139</v>
      </c>
      <c r="C7024" s="334" t="s">
        <v>189</v>
      </c>
      <c r="D7024" s="334" t="s">
        <v>1537</v>
      </c>
      <c r="E7024" s="334" t="s">
        <v>1041</v>
      </c>
      <c r="F7024" s="334" t="str">
        <f t="shared" si="330"/>
        <v>Barishal FR Non-PNP</v>
      </c>
      <c r="G7024" s="338">
        <v>2195926</v>
      </c>
      <c r="H7024" s="336">
        <v>362622.52590992901</v>
      </c>
      <c r="I7024" s="336">
        <v>8783.7039999999997</v>
      </c>
      <c r="J7024" s="336"/>
      <c r="K7024" s="336"/>
      <c r="L7024" s="337">
        <f t="shared" si="328"/>
        <v>16.513421941810837</v>
      </c>
      <c r="M7024" s="337">
        <f t="shared" si="329"/>
        <v>0.4</v>
      </c>
    </row>
    <row r="7025" spans="1:13">
      <c r="A7025" s="334" t="s">
        <v>1285</v>
      </c>
      <c r="B7025" s="334" t="s">
        <v>156</v>
      </c>
      <c r="C7025" s="334" t="s">
        <v>159</v>
      </c>
      <c r="D7025" s="334" t="s">
        <v>1537</v>
      </c>
      <c r="E7025" s="334" t="s">
        <v>1041</v>
      </c>
      <c r="F7025" s="334" t="str">
        <f t="shared" si="330"/>
        <v>Khulna FR Non-PNP</v>
      </c>
      <c r="G7025" s="338">
        <v>2520776</v>
      </c>
      <c r="H7025" s="336">
        <v>434708.28255692037</v>
      </c>
      <c r="I7025" s="336">
        <v>10083.103999999999</v>
      </c>
      <c r="J7025" s="336"/>
      <c r="K7025" s="336"/>
      <c r="L7025" s="337">
        <f t="shared" si="328"/>
        <v>17.245018302178391</v>
      </c>
      <c r="M7025" s="337">
        <f t="shared" si="329"/>
        <v>0.4</v>
      </c>
    </row>
    <row r="7026" spans="1:13">
      <c r="A7026" s="334" t="s">
        <v>1132</v>
      </c>
      <c r="B7026" s="334" t="s">
        <v>195</v>
      </c>
      <c r="C7026" s="334" t="s">
        <v>195</v>
      </c>
      <c r="D7026" s="334" t="s">
        <v>1537</v>
      </c>
      <c r="E7026" s="334" t="s">
        <v>1041</v>
      </c>
      <c r="F7026" s="334" t="str">
        <f t="shared" si="330"/>
        <v>Chattogram FR Non-PNP</v>
      </c>
      <c r="G7026" s="338">
        <v>1829502</v>
      </c>
      <c r="H7026" s="336">
        <v>282827.31562756409</v>
      </c>
      <c r="I7026" s="336">
        <v>7318.0079999999998</v>
      </c>
      <c r="J7026" s="336"/>
      <c r="K7026" s="336"/>
      <c r="L7026" s="337">
        <f t="shared" si="328"/>
        <v>15.459251513666786</v>
      </c>
      <c r="M7026" s="337">
        <f t="shared" si="329"/>
        <v>0.4</v>
      </c>
    </row>
    <row r="7027" spans="1:13">
      <c r="A7027" s="334" t="s">
        <v>1274</v>
      </c>
      <c r="B7027" s="334" t="s">
        <v>52</v>
      </c>
      <c r="C7027" s="334" t="s">
        <v>52</v>
      </c>
      <c r="D7027" s="334" t="s">
        <v>1537</v>
      </c>
      <c r="E7027" s="334" t="s">
        <v>1041</v>
      </c>
      <c r="F7027" s="334" t="str">
        <f t="shared" si="330"/>
        <v>Dhaka FR Non-PNP</v>
      </c>
      <c r="G7027" s="338">
        <v>3516717</v>
      </c>
      <c r="H7027" s="336">
        <v>634959.09502106661</v>
      </c>
      <c r="I7027" s="336">
        <v>14066.868</v>
      </c>
      <c r="J7027" s="336"/>
      <c r="K7027" s="336"/>
      <c r="L7027" s="337">
        <f t="shared" si="328"/>
        <v>18.055450439175701</v>
      </c>
      <c r="M7027" s="337">
        <f t="shared" si="329"/>
        <v>0.4</v>
      </c>
    </row>
    <row r="7028" spans="1:13">
      <c r="A7028" s="334" t="s">
        <v>1273</v>
      </c>
      <c r="B7028" s="334" t="s">
        <v>52</v>
      </c>
      <c r="C7028" s="334" t="s">
        <v>52</v>
      </c>
      <c r="D7028" s="334" t="s">
        <v>1537</v>
      </c>
      <c r="E7028" s="334" t="s">
        <v>1041</v>
      </c>
      <c r="F7028" s="334" t="str">
        <f t="shared" si="330"/>
        <v>Dhaka FR Non-PNP</v>
      </c>
      <c r="G7028" s="338">
        <v>3040246</v>
      </c>
      <c r="H7028" s="336">
        <v>523455.37523775978</v>
      </c>
      <c r="I7028" s="336">
        <v>12160.984</v>
      </c>
      <c r="J7028" s="336"/>
      <c r="K7028" s="336"/>
      <c r="L7028" s="337">
        <f t="shared" si="328"/>
        <v>17.217533556092494</v>
      </c>
      <c r="M7028" s="337">
        <f t="shared" si="329"/>
        <v>0.4</v>
      </c>
    </row>
    <row r="7029" spans="1:13">
      <c r="A7029" s="334" t="s">
        <v>1067</v>
      </c>
      <c r="B7029" s="334" t="s">
        <v>1068</v>
      </c>
      <c r="C7029" s="334" t="s">
        <v>159</v>
      </c>
      <c r="D7029" s="334" t="s">
        <v>1537</v>
      </c>
      <c r="E7029" s="334" t="s">
        <v>1041</v>
      </c>
      <c r="F7029" s="334" t="str">
        <f t="shared" si="330"/>
        <v>Khulna FR Non-PNP</v>
      </c>
      <c r="G7029" s="338">
        <v>1306920</v>
      </c>
      <c r="H7029" s="336">
        <v>224359.82807469793</v>
      </c>
      <c r="I7029" s="336">
        <v>5227.68</v>
      </c>
      <c r="J7029" s="336"/>
      <c r="K7029" s="336"/>
      <c r="L7029" s="337">
        <f t="shared" si="328"/>
        <v>17.167066696867288</v>
      </c>
      <c r="M7029" s="337">
        <f t="shared" si="329"/>
        <v>0.4</v>
      </c>
    </row>
    <row r="7030" spans="1:13">
      <c r="A7030" s="334" t="s">
        <v>1108</v>
      </c>
      <c r="B7030" s="334" t="s">
        <v>52</v>
      </c>
      <c r="C7030" s="334" t="s">
        <v>52</v>
      </c>
      <c r="D7030" s="334" t="s">
        <v>1537</v>
      </c>
      <c r="E7030" s="334" t="s">
        <v>1041</v>
      </c>
      <c r="F7030" s="334" t="str">
        <f t="shared" si="330"/>
        <v>Dhaka FR Non-PNP</v>
      </c>
      <c r="G7030" s="338">
        <v>1801745</v>
      </c>
      <c r="H7030" s="336">
        <v>319989.03741784126</v>
      </c>
      <c r="I7030" s="336">
        <v>7206.9800000000005</v>
      </c>
      <c r="J7030" s="336"/>
      <c r="K7030" s="336"/>
      <c r="L7030" s="337">
        <f t="shared" si="328"/>
        <v>17.759951459159939</v>
      </c>
      <c r="M7030" s="337">
        <f t="shared" si="329"/>
        <v>0.4</v>
      </c>
    </row>
    <row r="7031" spans="1:13">
      <c r="A7031" s="334" t="s">
        <v>1072</v>
      </c>
      <c r="B7031" s="334" t="s">
        <v>52</v>
      </c>
      <c r="C7031" s="334" t="s">
        <v>52</v>
      </c>
      <c r="D7031" s="334" t="s">
        <v>1537</v>
      </c>
      <c r="E7031" s="334" t="s">
        <v>1041</v>
      </c>
      <c r="F7031" s="334" t="str">
        <f t="shared" si="330"/>
        <v>Dhaka FR Non-PNP</v>
      </c>
      <c r="G7031" s="338">
        <v>940692</v>
      </c>
      <c r="H7031" s="336">
        <v>133805.48547615041</v>
      </c>
      <c r="I7031" s="336">
        <v>3762.768</v>
      </c>
      <c r="J7031" s="336"/>
      <c r="K7031" s="336"/>
      <c r="L7031" s="337">
        <f t="shared" si="328"/>
        <v>14.224154715480775</v>
      </c>
      <c r="M7031" s="337">
        <f t="shared" si="329"/>
        <v>0.4</v>
      </c>
    </row>
    <row r="7032" spans="1:13">
      <c r="A7032" s="334" t="s">
        <v>1198</v>
      </c>
      <c r="B7032" s="334" t="s">
        <v>325</v>
      </c>
      <c r="C7032" s="334" t="s">
        <v>389</v>
      </c>
      <c r="D7032" s="334" t="s">
        <v>1537</v>
      </c>
      <c r="E7032" s="334" t="s">
        <v>1041</v>
      </c>
      <c r="F7032" s="334" t="str">
        <f t="shared" si="330"/>
        <v>Rangpur FR Non-PNP</v>
      </c>
      <c r="G7032" s="338">
        <v>872066</v>
      </c>
      <c r="H7032" s="336">
        <v>104162.67907646901</v>
      </c>
      <c r="I7032" s="336">
        <v>7.2759576141834259E-12</v>
      </c>
      <c r="J7032" s="336"/>
      <c r="K7032" s="336"/>
      <c r="L7032" s="337">
        <f t="shared" si="328"/>
        <v>11.944357316587164</v>
      </c>
      <c r="M7032" s="337">
        <f t="shared" si="329"/>
        <v>8.3433565970734163E-16</v>
      </c>
    </row>
    <row r="7033" spans="1:13">
      <c r="A7033" s="334" t="s">
        <v>1200</v>
      </c>
      <c r="B7033" s="334" t="s">
        <v>103</v>
      </c>
      <c r="C7033" s="334" t="s">
        <v>52</v>
      </c>
      <c r="D7033" s="334" t="s">
        <v>1537</v>
      </c>
      <c r="E7033" s="334" t="s">
        <v>1041</v>
      </c>
      <c r="F7033" s="334" t="str">
        <f t="shared" si="330"/>
        <v>Dhaka FR Non-PNP</v>
      </c>
      <c r="G7033" s="338">
        <v>1594079</v>
      </c>
      <c r="H7033" s="336">
        <v>277538.95405934256</v>
      </c>
      <c r="I7033" s="336">
        <v>6376.3159999999998</v>
      </c>
      <c r="J7033" s="336"/>
      <c r="K7033" s="336"/>
      <c r="L7033" s="337">
        <f t="shared" si="328"/>
        <v>17.41061478504783</v>
      </c>
      <c r="M7033" s="337">
        <f t="shared" si="329"/>
        <v>0.4</v>
      </c>
    </row>
    <row r="7034" spans="1:13">
      <c r="A7034" s="334" t="s">
        <v>1049</v>
      </c>
      <c r="B7034" s="334" t="s">
        <v>79</v>
      </c>
      <c r="C7034" s="334" t="s">
        <v>52</v>
      </c>
      <c r="D7034" s="334" t="s">
        <v>1537</v>
      </c>
      <c r="E7034" s="334" t="s">
        <v>1041</v>
      </c>
      <c r="F7034" s="334" t="str">
        <f t="shared" si="330"/>
        <v>Dhaka FR Non-PNP</v>
      </c>
      <c r="G7034" s="338">
        <v>1733382</v>
      </c>
      <c r="H7034" s="336">
        <v>256175.0072354509</v>
      </c>
      <c r="I7034" s="336">
        <v>6933.5280000000002</v>
      </c>
      <c r="J7034" s="336"/>
      <c r="K7034" s="336"/>
      <c r="L7034" s="337">
        <f t="shared" si="328"/>
        <v>14.778912394120333</v>
      </c>
      <c r="M7034" s="337">
        <f t="shared" si="329"/>
        <v>0.4</v>
      </c>
    </row>
    <row r="7035" spans="1:13">
      <c r="A7035" s="334" t="s">
        <v>1144</v>
      </c>
      <c r="B7035" s="334" t="s">
        <v>211</v>
      </c>
      <c r="C7035" s="334" t="s">
        <v>189</v>
      </c>
      <c r="D7035" s="334" t="s">
        <v>1537</v>
      </c>
      <c r="E7035" s="334" t="s">
        <v>1041</v>
      </c>
      <c r="F7035" s="334" t="str">
        <f t="shared" si="330"/>
        <v>Barishal FR Non-PNP</v>
      </c>
      <c r="G7035" s="338">
        <v>1770954</v>
      </c>
      <c r="H7035" s="336">
        <v>266971.25316012226</v>
      </c>
      <c r="I7035" s="336">
        <v>7083.8159999999998</v>
      </c>
      <c r="J7035" s="336"/>
      <c r="K7035" s="336"/>
      <c r="L7035" s="337">
        <f t="shared" si="328"/>
        <v>15.074996479870299</v>
      </c>
      <c r="M7035" s="337">
        <f t="shared" si="329"/>
        <v>0.4</v>
      </c>
    </row>
    <row r="7036" spans="1:13">
      <c r="A7036" s="334" t="s">
        <v>1133</v>
      </c>
      <c r="B7036" s="334" t="s">
        <v>389</v>
      </c>
      <c r="C7036" s="334" t="s">
        <v>389</v>
      </c>
      <c r="D7036" s="334" t="s">
        <v>1537</v>
      </c>
      <c r="E7036" s="334" t="s">
        <v>1041</v>
      </c>
      <c r="F7036" s="334" t="str">
        <f t="shared" si="330"/>
        <v>Rangpur FR Non-PNP</v>
      </c>
      <c r="G7036" s="338">
        <v>1276939</v>
      </c>
      <c r="H7036" s="336">
        <v>200215.40587462756</v>
      </c>
      <c r="I7036" s="336">
        <v>-7.2759576141834259E-12</v>
      </c>
      <c r="J7036" s="336"/>
      <c r="K7036" s="336"/>
      <c r="L7036" s="337">
        <f t="shared" si="328"/>
        <v>15.679324217885707</v>
      </c>
      <c r="M7036" s="337">
        <f t="shared" si="329"/>
        <v>-5.6979680424698641E-16</v>
      </c>
    </row>
    <row r="7037" spans="1:13">
      <c r="A7037" s="334" t="s">
        <v>1292</v>
      </c>
      <c r="B7037" s="334" t="s">
        <v>52</v>
      </c>
      <c r="C7037" s="334" t="s">
        <v>52</v>
      </c>
      <c r="D7037" s="334" t="s">
        <v>1537</v>
      </c>
      <c r="E7037" s="334" t="s">
        <v>1041</v>
      </c>
      <c r="F7037" s="334" t="str">
        <f t="shared" si="330"/>
        <v>Dhaka FR Non-PNP</v>
      </c>
      <c r="G7037" s="338">
        <v>2401148</v>
      </c>
      <c r="H7037" s="336">
        <v>402327.50163945451</v>
      </c>
      <c r="I7037" s="336">
        <v>9604.5920000000006</v>
      </c>
      <c r="J7037" s="336"/>
      <c r="K7037" s="336"/>
      <c r="L7037" s="337">
        <f t="shared" si="328"/>
        <v>16.755631124755929</v>
      </c>
      <c r="M7037" s="337">
        <f t="shared" si="329"/>
        <v>0.4</v>
      </c>
    </row>
    <row r="7038" spans="1:13">
      <c r="A7038" s="334" t="s">
        <v>1252</v>
      </c>
      <c r="B7038" s="334" t="s">
        <v>192</v>
      </c>
      <c r="C7038" s="334" t="s">
        <v>52</v>
      </c>
      <c r="D7038" s="334" t="s">
        <v>1537</v>
      </c>
      <c r="E7038" s="334" t="s">
        <v>1041</v>
      </c>
      <c r="F7038" s="334" t="str">
        <f t="shared" si="330"/>
        <v>Dhaka FR Non-PNP</v>
      </c>
      <c r="G7038" s="338">
        <v>1508517</v>
      </c>
      <c r="H7038" s="336">
        <v>289666.47830432176</v>
      </c>
      <c r="I7038" s="336">
        <v>6034.0680000000002</v>
      </c>
      <c r="J7038" s="336"/>
      <c r="K7038" s="336"/>
      <c r="L7038" s="337">
        <f t="shared" si="328"/>
        <v>19.202069204677294</v>
      </c>
      <c r="M7038" s="337">
        <f t="shared" si="329"/>
        <v>0.4</v>
      </c>
    </row>
    <row r="7039" spans="1:13">
      <c r="A7039" s="334" t="s">
        <v>1294</v>
      </c>
      <c r="B7039" s="334" t="s">
        <v>52</v>
      </c>
      <c r="C7039" s="334" t="s">
        <v>52</v>
      </c>
      <c r="D7039" s="334" t="s">
        <v>1537</v>
      </c>
      <c r="E7039" s="334" t="s">
        <v>1041</v>
      </c>
      <c r="F7039" s="334" t="str">
        <f t="shared" si="330"/>
        <v>Dhaka FR Non-PNP</v>
      </c>
      <c r="G7039" s="338">
        <v>1010045</v>
      </c>
      <c r="H7039" s="336">
        <v>155264.94234678309</v>
      </c>
      <c r="I7039" s="336">
        <v>4040.1800000000003</v>
      </c>
      <c r="J7039" s="336"/>
      <c r="K7039" s="336"/>
      <c r="L7039" s="337">
        <f t="shared" si="328"/>
        <v>15.372081674260363</v>
      </c>
      <c r="M7039" s="337">
        <f t="shared" si="329"/>
        <v>0.4</v>
      </c>
    </row>
    <row r="7040" spans="1:13">
      <c r="A7040" s="334" t="s">
        <v>1262</v>
      </c>
      <c r="B7040" s="334" t="s">
        <v>79</v>
      </c>
      <c r="C7040" s="334" t="s">
        <v>52</v>
      </c>
      <c r="D7040" s="334" t="s">
        <v>1537</v>
      </c>
      <c r="E7040" s="334" t="s">
        <v>1041</v>
      </c>
      <c r="F7040" s="334" t="str">
        <f t="shared" si="330"/>
        <v>Dhaka FR Non-PNP</v>
      </c>
      <c r="G7040" s="338">
        <v>1911041</v>
      </c>
      <c r="H7040" s="336">
        <v>323519.79388086457</v>
      </c>
      <c r="I7040" s="336">
        <v>7644.1639999999998</v>
      </c>
      <c r="J7040" s="336"/>
      <c r="K7040" s="336"/>
      <c r="L7040" s="337">
        <f t="shared" si="328"/>
        <v>16.928982365154098</v>
      </c>
      <c r="M7040" s="337">
        <f t="shared" si="329"/>
        <v>0.4</v>
      </c>
    </row>
    <row r="7041" spans="1:13">
      <c r="A7041" s="334" t="s">
        <v>1111</v>
      </c>
      <c r="B7041" s="334" t="s">
        <v>52</v>
      </c>
      <c r="C7041" s="334" t="s">
        <v>52</v>
      </c>
      <c r="D7041" s="334" t="s">
        <v>1537</v>
      </c>
      <c r="E7041" s="334" t="s">
        <v>1041</v>
      </c>
      <c r="F7041" s="334" t="str">
        <f t="shared" si="330"/>
        <v>Dhaka FR Non-PNP</v>
      </c>
      <c r="G7041" s="338">
        <v>2037290</v>
      </c>
      <c r="H7041" s="336">
        <v>362974.17663459998</v>
      </c>
      <c r="I7041" s="336">
        <v>8149.16</v>
      </c>
      <c r="J7041" s="336"/>
      <c r="K7041" s="336"/>
      <c r="L7041" s="337">
        <f t="shared" si="328"/>
        <v>17.816519819691845</v>
      </c>
      <c r="M7041" s="337">
        <f t="shared" si="329"/>
        <v>0.4</v>
      </c>
    </row>
    <row r="7042" spans="1:13">
      <c r="A7042" s="334" t="s">
        <v>1266</v>
      </c>
      <c r="B7042" s="334" t="s">
        <v>76</v>
      </c>
      <c r="C7042" s="334" t="s">
        <v>195</v>
      </c>
      <c r="D7042" s="334" t="s">
        <v>1537</v>
      </c>
      <c r="E7042" s="334" t="s">
        <v>1041</v>
      </c>
      <c r="F7042" s="334" t="str">
        <f t="shared" si="330"/>
        <v>Chattogram FR Non-PNP</v>
      </c>
      <c r="G7042" s="338">
        <v>4065633</v>
      </c>
      <c r="H7042" s="336">
        <v>735717.22450078395</v>
      </c>
      <c r="I7042" s="336">
        <v>16262.532000000001</v>
      </c>
      <c r="J7042" s="336"/>
      <c r="K7042" s="336"/>
      <c r="L7042" s="337">
        <f t="shared" si="328"/>
        <v>18.096006808799121</v>
      </c>
      <c r="M7042" s="337">
        <f t="shared" si="329"/>
        <v>0.4</v>
      </c>
    </row>
    <row r="7043" spans="1:13">
      <c r="A7043" s="334" t="s">
        <v>1152</v>
      </c>
      <c r="B7043" s="334" t="s">
        <v>52</v>
      </c>
      <c r="C7043" s="334" t="s">
        <v>52</v>
      </c>
      <c r="D7043" s="334" t="s">
        <v>1537</v>
      </c>
      <c r="E7043" s="334" t="s">
        <v>1041</v>
      </c>
      <c r="F7043" s="334" t="str">
        <f t="shared" si="330"/>
        <v>Dhaka FR Non-PNP</v>
      </c>
      <c r="G7043" s="338">
        <v>1976179</v>
      </c>
      <c r="H7043" s="336">
        <v>318045.89685645862</v>
      </c>
      <c r="I7043" s="336">
        <v>7904.7160000000003</v>
      </c>
      <c r="J7043" s="336"/>
      <c r="K7043" s="336"/>
      <c r="L7043" s="337">
        <f t="shared" ref="L7043:L7106" si="331">(H7043/G7043)*100</f>
        <v>16.093982218030785</v>
      </c>
      <c r="M7043" s="337">
        <f t="shared" ref="M7043:M7106" si="332">(I7043/G7043)*100</f>
        <v>0.4</v>
      </c>
    </row>
    <row r="7044" spans="1:13">
      <c r="A7044" s="334" t="s">
        <v>1180</v>
      </c>
      <c r="B7044" s="334" t="s">
        <v>52</v>
      </c>
      <c r="C7044" s="334" t="s">
        <v>52</v>
      </c>
      <c r="D7044" s="334" t="s">
        <v>1537</v>
      </c>
      <c r="E7044" s="334" t="s">
        <v>1041</v>
      </c>
      <c r="F7044" s="334" t="str">
        <f t="shared" ref="F7044:F7107" si="333">CONCATENATE(C7044," ",E7044," ",D7044)</f>
        <v>Dhaka FR Non-PNP</v>
      </c>
      <c r="G7044" s="338">
        <v>3014852</v>
      </c>
      <c r="H7044" s="336">
        <v>528378.10228463833</v>
      </c>
      <c r="I7044" s="336">
        <v>12059.407999999999</v>
      </c>
      <c r="J7044" s="336"/>
      <c r="K7044" s="336"/>
      <c r="L7044" s="337">
        <f t="shared" si="331"/>
        <v>17.525838823419466</v>
      </c>
      <c r="M7044" s="337">
        <f t="shared" si="332"/>
        <v>0.4</v>
      </c>
    </row>
    <row r="7045" spans="1:13">
      <c r="A7045" s="334" t="s">
        <v>1101</v>
      </c>
      <c r="B7045" s="334" t="s">
        <v>18</v>
      </c>
      <c r="C7045" s="334" t="s">
        <v>18</v>
      </c>
      <c r="D7045" s="334" t="s">
        <v>1537</v>
      </c>
      <c r="E7045" s="334" t="s">
        <v>1041</v>
      </c>
      <c r="F7045" s="334" t="str">
        <f t="shared" si="333"/>
        <v>Mymensingh FR Non-PNP</v>
      </c>
      <c r="G7045" s="338">
        <v>1433020</v>
      </c>
      <c r="H7045" s="336">
        <v>242396.97264414403</v>
      </c>
      <c r="I7045" s="336">
        <v>5732.08</v>
      </c>
      <c r="J7045" s="336"/>
      <c r="K7045" s="336"/>
      <c r="L7045" s="337">
        <f t="shared" si="331"/>
        <v>16.915114418789969</v>
      </c>
      <c r="M7045" s="337">
        <f t="shared" si="332"/>
        <v>0.4</v>
      </c>
    </row>
    <row r="7046" spans="1:13">
      <c r="A7046" s="334" t="s">
        <v>1062</v>
      </c>
      <c r="B7046" s="334" t="s">
        <v>195</v>
      </c>
      <c r="C7046" s="334" t="s">
        <v>195</v>
      </c>
      <c r="D7046" s="334" t="s">
        <v>1537</v>
      </c>
      <c r="E7046" s="334" t="s">
        <v>1041</v>
      </c>
      <c r="F7046" s="334" t="str">
        <f t="shared" si="333"/>
        <v>Chattogram FR Non-PNP</v>
      </c>
      <c r="G7046" s="338">
        <v>1782808</v>
      </c>
      <c r="H7046" s="336">
        <v>293082.48981396476</v>
      </c>
      <c r="I7046" s="336">
        <v>7131.232</v>
      </c>
      <c r="J7046" s="336"/>
      <c r="K7046" s="336"/>
      <c r="L7046" s="337">
        <f t="shared" si="331"/>
        <v>16.439374840923126</v>
      </c>
      <c r="M7046" s="337">
        <f t="shared" si="332"/>
        <v>0.4</v>
      </c>
    </row>
    <row r="7047" spans="1:13">
      <c r="A7047" s="334" t="s">
        <v>1299</v>
      </c>
      <c r="B7047" s="334" t="s">
        <v>1071</v>
      </c>
      <c r="C7047" s="334" t="s">
        <v>159</v>
      </c>
      <c r="D7047" s="334" t="s">
        <v>1537</v>
      </c>
      <c r="E7047" s="334" t="s">
        <v>1041</v>
      </c>
      <c r="F7047" s="334" t="str">
        <f t="shared" si="333"/>
        <v>Khulna FR Non-PNP</v>
      </c>
      <c r="G7047" s="338">
        <v>1359446</v>
      </c>
      <c r="H7047" s="336">
        <v>263410.77207070723</v>
      </c>
      <c r="I7047" s="336">
        <v>5437.7840000000006</v>
      </c>
      <c r="J7047" s="336"/>
      <c r="K7047" s="336"/>
      <c r="L7047" s="337">
        <f t="shared" si="331"/>
        <v>19.37633212872797</v>
      </c>
      <c r="M7047" s="337">
        <f t="shared" si="332"/>
        <v>0.4</v>
      </c>
    </row>
    <row r="7048" spans="1:13">
      <c r="A7048" s="334" t="s">
        <v>1260</v>
      </c>
      <c r="B7048" s="334" t="s">
        <v>52</v>
      </c>
      <c r="C7048" s="334" t="s">
        <v>52</v>
      </c>
      <c r="D7048" s="334" t="s">
        <v>1537</v>
      </c>
      <c r="E7048" s="334" t="s">
        <v>1041</v>
      </c>
      <c r="F7048" s="334" t="str">
        <f t="shared" si="333"/>
        <v>Dhaka FR Non-PNP</v>
      </c>
      <c r="G7048" s="338">
        <v>2419854</v>
      </c>
      <c r="H7048" s="336">
        <v>406331.25816534128</v>
      </c>
      <c r="I7048" s="336">
        <v>9679.4160000000011</v>
      </c>
      <c r="J7048" s="336"/>
      <c r="K7048" s="336"/>
      <c r="L7048" s="337">
        <f t="shared" si="331"/>
        <v>16.791560902655338</v>
      </c>
      <c r="M7048" s="337">
        <f t="shared" si="332"/>
        <v>0.4</v>
      </c>
    </row>
    <row r="7049" spans="1:13">
      <c r="A7049" s="334" t="s">
        <v>1267</v>
      </c>
      <c r="B7049" s="334" t="s">
        <v>1150</v>
      </c>
      <c r="C7049" s="334" t="s">
        <v>389</v>
      </c>
      <c r="D7049" s="334" t="s">
        <v>1537</v>
      </c>
      <c r="E7049" s="334" t="s">
        <v>1041</v>
      </c>
      <c r="F7049" s="334" t="str">
        <f t="shared" si="333"/>
        <v>Rangpur FR Non-PNP</v>
      </c>
      <c r="G7049" s="338">
        <v>1962105</v>
      </c>
      <c r="H7049" s="336">
        <v>329771.95862018352</v>
      </c>
      <c r="I7049" s="336">
        <v>7848.42</v>
      </c>
      <c r="J7049" s="336"/>
      <c r="K7049" s="336"/>
      <c r="L7049" s="337">
        <f t="shared" si="331"/>
        <v>16.807049501437664</v>
      </c>
      <c r="M7049" s="337">
        <f t="shared" si="332"/>
        <v>0.4</v>
      </c>
    </row>
    <row r="7050" spans="1:13">
      <c r="A7050" s="334" t="s">
        <v>1070</v>
      </c>
      <c r="B7050" s="334" t="s">
        <v>1071</v>
      </c>
      <c r="C7050" s="334" t="s">
        <v>159</v>
      </c>
      <c r="D7050" s="334" t="s">
        <v>1537</v>
      </c>
      <c r="E7050" s="334" t="s">
        <v>1041</v>
      </c>
      <c r="F7050" s="334" t="str">
        <f t="shared" si="333"/>
        <v>Khulna FR Non-PNP</v>
      </c>
      <c r="G7050" s="338">
        <v>767436</v>
      </c>
      <c r="H7050" s="336">
        <v>123243.72571507737</v>
      </c>
      <c r="I7050" s="336">
        <v>3069.7440000000001</v>
      </c>
      <c r="J7050" s="336"/>
      <c r="K7050" s="336"/>
      <c r="L7050" s="337">
        <f t="shared" si="331"/>
        <v>16.059153560046358</v>
      </c>
      <c r="M7050" s="337">
        <f t="shared" si="332"/>
        <v>0.4</v>
      </c>
    </row>
    <row r="7051" spans="1:13">
      <c r="A7051" s="334" t="s">
        <v>1256</v>
      </c>
      <c r="B7051" s="334" t="s">
        <v>52</v>
      </c>
      <c r="C7051" s="334" t="s">
        <v>52</v>
      </c>
      <c r="D7051" s="334" t="s">
        <v>1537</v>
      </c>
      <c r="E7051" s="334" t="s">
        <v>1041</v>
      </c>
      <c r="F7051" s="334" t="str">
        <f t="shared" si="333"/>
        <v>Dhaka FR Non-PNP</v>
      </c>
      <c r="G7051" s="338">
        <v>1319866</v>
      </c>
      <c r="H7051" s="336">
        <v>220697.86004374793</v>
      </c>
      <c r="I7051" s="336">
        <v>5279.4639999999999</v>
      </c>
      <c r="J7051" s="336"/>
      <c r="K7051" s="336"/>
      <c r="L7051" s="337">
        <f t="shared" si="331"/>
        <v>16.72123231023058</v>
      </c>
      <c r="M7051" s="337">
        <f t="shared" si="332"/>
        <v>0.4</v>
      </c>
    </row>
    <row r="7052" spans="1:13">
      <c r="A7052" s="334" t="s">
        <v>1259</v>
      </c>
      <c r="B7052" s="334" t="s">
        <v>195</v>
      </c>
      <c r="C7052" s="334" t="s">
        <v>195</v>
      </c>
      <c r="D7052" s="334" t="s">
        <v>1537</v>
      </c>
      <c r="E7052" s="334" t="s">
        <v>1041</v>
      </c>
      <c r="F7052" s="334" t="str">
        <f t="shared" si="333"/>
        <v>Chattogram FR Non-PNP</v>
      </c>
      <c r="G7052" s="338">
        <v>1383184</v>
      </c>
      <c r="H7052" s="336">
        <v>232467.06198568482</v>
      </c>
      <c r="I7052" s="336">
        <v>5532.7359999999999</v>
      </c>
      <c r="J7052" s="336"/>
      <c r="K7052" s="336"/>
      <c r="L7052" s="337">
        <f t="shared" si="331"/>
        <v>16.806662163940938</v>
      </c>
      <c r="M7052" s="337">
        <f t="shared" si="332"/>
        <v>0.4</v>
      </c>
    </row>
    <row r="7053" spans="1:13">
      <c r="A7053" s="334" t="s">
        <v>1281</v>
      </c>
      <c r="B7053" s="334" t="s">
        <v>323</v>
      </c>
      <c r="C7053" s="334" t="s">
        <v>389</v>
      </c>
      <c r="D7053" s="334" t="s">
        <v>1537</v>
      </c>
      <c r="E7053" s="334" t="s">
        <v>1041</v>
      </c>
      <c r="F7053" s="334" t="str">
        <f t="shared" si="333"/>
        <v>Rangpur FR Non-PNP</v>
      </c>
      <c r="G7053" s="338">
        <v>1386659</v>
      </c>
      <c r="H7053" s="336">
        <v>234916.90024088719</v>
      </c>
      <c r="I7053" s="336">
        <v>5546.6360000000004</v>
      </c>
      <c r="J7053" s="336"/>
      <c r="K7053" s="336"/>
      <c r="L7053" s="337">
        <f t="shared" si="331"/>
        <v>16.941216278903983</v>
      </c>
      <c r="M7053" s="337">
        <f t="shared" si="332"/>
        <v>0.4</v>
      </c>
    </row>
    <row r="7054" spans="1:13">
      <c r="A7054" s="334" t="s">
        <v>1121</v>
      </c>
      <c r="B7054" s="334" t="s">
        <v>52</v>
      </c>
      <c r="C7054" s="334" t="s">
        <v>52</v>
      </c>
      <c r="D7054" s="334" t="s">
        <v>1537</v>
      </c>
      <c r="E7054" s="334" t="s">
        <v>1041</v>
      </c>
      <c r="F7054" s="334" t="str">
        <f t="shared" si="333"/>
        <v>Dhaka FR Non-PNP</v>
      </c>
      <c r="G7054" s="338">
        <v>1468670</v>
      </c>
      <c r="H7054" s="336">
        <v>241277.66111117718</v>
      </c>
      <c r="I7054" s="336">
        <v>5874.68</v>
      </c>
      <c r="J7054" s="336"/>
      <c r="K7054" s="336"/>
      <c r="L7054" s="337">
        <f t="shared" si="331"/>
        <v>16.428310043180371</v>
      </c>
      <c r="M7054" s="337">
        <f t="shared" si="332"/>
        <v>0.4</v>
      </c>
    </row>
    <row r="7055" spans="1:13">
      <c r="A7055" s="334" t="s">
        <v>1135</v>
      </c>
      <c r="B7055" s="334" t="s">
        <v>79</v>
      </c>
      <c r="C7055" s="334" t="s">
        <v>52</v>
      </c>
      <c r="D7055" s="334" t="s">
        <v>1537</v>
      </c>
      <c r="E7055" s="334" t="s">
        <v>1041</v>
      </c>
      <c r="F7055" s="334" t="str">
        <f t="shared" si="333"/>
        <v>Dhaka FR Non-PNP</v>
      </c>
      <c r="G7055" s="338">
        <v>2375417</v>
      </c>
      <c r="H7055" s="336">
        <v>352456.3183159816</v>
      </c>
      <c r="I7055" s="336">
        <v>9501.6679999999997</v>
      </c>
      <c r="J7055" s="336"/>
      <c r="K7055" s="336"/>
      <c r="L7055" s="337">
        <f t="shared" si="331"/>
        <v>14.837660853483056</v>
      </c>
      <c r="M7055" s="337">
        <f t="shared" si="332"/>
        <v>0.4</v>
      </c>
    </row>
    <row r="7056" spans="1:13">
      <c r="A7056" s="334" t="s">
        <v>1210</v>
      </c>
      <c r="B7056" s="334" t="s">
        <v>512</v>
      </c>
      <c r="C7056" s="334" t="s">
        <v>159</v>
      </c>
      <c r="D7056" s="334" t="s">
        <v>1537</v>
      </c>
      <c r="E7056" s="334" t="s">
        <v>1041</v>
      </c>
      <c r="F7056" s="334" t="str">
        <f t="shared" si="333"/>
        <v>Khulna FR Non-PNP</v>
      </c>
      <c r="G7056" s="338">
        <v>1795903</v>
      </c>
      <c r="H7056" s="336">
        <v>293939.91537303</v>
      </c>
      <c r="I7056" s="336">
        <v>7183.6120000000001</v>
      </c>
      <c r="J7056" s="336"/>
      <c r="K7056" s="336"/>
      <c r="L7056" s="337">
        <f t="shared" si="331"/>
        <v>16.3672489757537</v>
      </c>
      <c r="M7056" s="337">
        <f t="shared" si="332"/>
        <v>0.4</v>
      </c>
    </row>
    <row r="7057" spans="1:13">
      <c r="A7057" s="334" t="s">
        <v>1167</v>
      </c>
      <c r="B7057" s="334" t="s">
        <v>150</v>
      </c>
      <c r="C7057" s="334" t="s">
        <v>107</v>
      </c>
      <c r="D7057" s="334" t="s">
        <v>1537</v>
      </c>
      <c r="E7057" s="334" t="s">
        <v>1041</v>
      </c>
      <c r="F7057" s="334" t="str">
        <f t="shared" si="333"/>
        <v>Rajshahi FR Non-PNP</v>
      </c>
      <c r="G7057" s="338">
        <v>1242060</v>
      </c>
      <c r="H7057" s="336">
        <v>201167.58423982403</v>
      </c>
      <c r="I7057" s="336">
        <v>4968.24</v>
      </c>
      <c r="J7057" s="336"/>
      <c r="K7057" s="336"/>
      <c r="L7057" s="337">
        <f t="shared" si="331"/>
        <v>16.196285544967555</v>
      </c>
      <c r="M7057" s="337">
        <f t="shared" si="332"/>
        <v>0.4</v>
      </c>
    </row>
    <row r="7058" spans="1:13">
      <c r="A7058" s="334" t="s">
        <v>1082</v>
      </c>
      <c r="B7058" s="334" t="s">
        <v>226</v>
      </c>
      <c r="C7058" s="334" t="s">
        <v>107</v>
      </c>
      <c r="D7058" s="334" t="s">
        <v>1537</v>
      </c>
      <c r="E7058" s="334" t="s">
        <v>1041</v>
      </c>
      <c r="F7058" s="334" t="str">
        <f t="shared" si="333"/>
        <v>Rajshahi FR Non-PNP</v>
      </c>
      <c r="G7058" s="338">
        <v>973656</v>
      </c>
      <c r="H7058" s="336">
        <v>170594.77248928571</v>
      </c>
      <c r="I7058" s="336">
        <v>3894.6240000000003</v>
      </c>
      <c r="J7058" s="336"/>
      <c r="K7058" s="336"/>
      <c r="L7058" s="337">
        <f t="shared" si="331"/>
        <v>17.521051838563693</v>
      </c>
      <c r="M7058" s="337">
        <f t="shared" si="332"/>
        <v>0.4</v>
      </c>
    </row>
    <row r="7059" spans="1:13">
      <c r="A7059" s="334" t="s">
        <v>1203</v>
      </c>
      <c r="B7059" s="334" t="s">
        <v>79</v>
      </c>
      <c r="C7059" s="334" t="s">
        <v>52</v>
      </c>
      <c r="D7059" s="334" t="s">
        <v>1537</v>
      </c>
      <c r="E7059" s="334" t="s">
        <v>1041</v>
      </c>
      <c r="F7059" s="334" t="str">
        <f t="shared" si="333"/>
        <v>Dhaka FR Non-PNP</v>
      </c>
      <c r="G7059" s="338">
        <v>1678624</v>
      </c>
      <c r="H7059" s="336">
        <v>281629.51688807429</v>
      </c>
      <c r="I7059" s="336">
        <v>6714.4960000000001</v>
      </c>
      <c r="J7059" s="336"/>
      <c r="K7059" s="336"/>
      <c r="L7059" s="337">
        <f t="shared" si="331"/>
        <v>16.777403211682561</v>
      </c>
      <c r="M7059" s="337">
        <f t="shared" si="332"/>
        <v>0.4</v>
      </c>
    </row>
    <row r="7060" spans="1:13">
      <c r="A7060" s="334" t="s">
        <v>1244</v>
      </c>
      <c r="B7060" s="334" t="s">
        <v>1163</v>
      </c>
      <c r="C7060" s="334" t="s">
        <v>159</v>
      </c>
      <c r="D7060" s="334" t="s">
        <v>1537</v>
      </c>
      <c r="E7060" s="334" t="s">
        <v>1041</v>
      </c>
      <c r="F7060" s="334" t="str">
        <f t="shared" si="333"/>
        <v>Khulna FR Non-PNP</v>
      </c>
      <c r="G7060" s="338">
        <v>1395375</v>
      </c>
      <c r="H7060" s="336">
        <v>201244.23873761931</v>
      </c>
      <c r="I7060" s="336">
        <v>5581.5</v>
      </c>
      <c r="J7060" s="336"/>
      <c r="K7060" s="336"/>
      <c r="L7060" s="337">
        <f t="shared" si="331"/>
        <v>14.422233359320563</v>
      </c>
      <c r="M7060" s="337">
        <f t="shared" si="332"/>
        <v>0.4</v>
      </c>
    </row>
    <row r="7061" spans="1:13">
      <c r="A7061" s="334" t="s">
        <v>1173</v>
      </c>
      <c r="B7061" s="334" t="s">
        <v>79</v>
      </c>
      <c r="C7061" s="334" t="s">
        <v>52</v>
      </c>
      <c r="D7061" s="334" t="s">
        <v>1537</v>
      </c>
      <c r="E7061" s="334" t="s">
        <v>1041</v>
      </c>
      <c r="F7061" s="334" t="str">
        <f t="shared" si="333"/>
        <v>Dhaka FR Non-PNP</v>
      </c>
      <c r="G7061" s="338">
        <v>1725604</v>
      </c>
      <c r="H7061" s="336">
        <v>260378.37210403749</v>
      </c>
      <c r="I7061" s="336">
        <v>6902.4160000000002</v>
      </c>
      <c r="J7061" s="336"/>
      <c r="K7061" s="336"/>
      <c r="L7061" s="337">
        <f t="shared" si="331"/>
        <v>15.089115005762475</v>
      </c>
      <c r="M7061" s="337">
        <f t="shared" si="332"/>
        <v>0.4</v>
      </c>
    </row>
    <row r="7062" spans="1:13">
      <c r="A7062" s="334" t="s">
        <v>1204</v>
      </c>
      <c r="B7062" s="334" t="s">
        <v>542</v>
      </c>
      <c r="C7062" s="334" t="s">
        <v>52</v>
      </c>
      <c r="D7062" s="334" t="s">
        <v>1537</v>
      </c>
      <c r="E7062" s="334" t="s">
        <v>1041</v>
      </c>
      <c r="F7062" s="334" t="str">
        <f t="shared" si="333"/>
        <v>Dhaka FR Non-PNP</v>
      </c>
      <c r="G7062" s="338">
        <v>1109101</v>
      </c>
      <c r="H7062" s="336">
        <v>183661.97735242138</v>
      </c>
      <c r="I7062" s="336">
        <v>4436.4040000000005</v>
      </c>
      <c r="J7062" s="336"/>
      <c r="K7062" s="336"/>
      <c r="L7062" s="337">
        <f t="shared" si="331"/>
        <v>16.559535817966207</v>
      </c>
      <c r="M7062" s="337">
        <f t="shared" si="332"/>
        <v>0.4</v>
      </c>
    </row>
    <row r="7063" spans="1:13">
      <c r="A7063" s="334" t="s">
        <v>1054</v>
      </c>
      <c r="B7063" s="334" t="s">
        <v>487</v>
      </c>
      <c r="C7063" s="334" t="s">
        <v>52</v>
      </c>
      <c r="D7063" s="334" t="s">
        <v>1537</v>
      </c>
      <c r="E7063" s="334" t="s">
        <v>1041</v>
      </c>
      <c r="F7063" s="334" t="str">
        <f t="shared" si="333"/>
        <v>Dhaka FR Non-PNP</v>
      </c>
      <c r="G7063" s="338">
        <v>1043320</v>
      </c>
      <c r="H7063" s="336">
        <v>175339.89730542921</v>
      </c>
      <c r="I7063" s="336">
        <v>4173.28</v>
      </c>
      <c r="J7063" s="336"/>
      <c r="K7063" s="336"/>
      <c r="L7063" s="337">
        <f t="shared" si="331"/>
        <v>16.805955728389105</v>
      </c>
      <c r="M7063" s="337">
        <f t="shared" si="332"/>
        <v>0.4</v>
      </c>
    </row>
    <row r="7064" spans="1:13">
      <c r="A7064" s="334" t="s">
        <v>1175</v>
      </c>
      <c r="B7064" s="334" t="s">
        <v>79</v>
      </c>
      <c r="C7064" s="334" t="s">
        <v>52</v>
      </c>
      <c r="D7064" s="334" t="s">
        <v>1537</v>
      </c>
      <c r="E7064" s="334" t="s">
        <v>1041</v>
      </c>
      <c r="F7064" s="334" t="str">
        <f t="shared" si="333"/>
        <v>Dhaka FR Non-PNP</v>
      </c>
      <c r="G7064" s="338">
        <v>1874974</v>
      </c>
      <c r="H7064" s="336">
        <v>294392.37679363863</v>
      </c>
      <c r="I7064" s="336">
        <v>0</v>
      </c>
      <c r="J7064" s="336"/>
      <c r="K7064" s="336"/>
      <c r="L7064" s="337">
        <f t="shared" si="331"/>
        <v>15.701144484864249</v>
      </c>
      <c r="M7064" s="337">
        <f t="shared" si="332"/>
        <v>0</v>
      </c>
    </row>
    <row r="7065" spans="1:13">
      <c r="A7065" s="334" t="s">
        <v>1223</v>
      </c>
      <c r="B7065" s="334" t="s">
        <v>79</v>
      </c>
      <c r="C7065" s="334" t="s">
        <v>52</v>
      </c>
      <c r="D7065" s="334" t="s">
        <v>1537</v>
      </c>
      <c r="E7065" s="334" t="s">
        <v>1041</v>
      </c>
      <c r="F7065" s="334" t="str">
        <f t="shared" si="333"/>
        <v>Dhaka FR Non-PNP</v>
      </c>
      <c r="G7065" s="338">
        <v>1791505</v>
      </c>
      <c r="H7065" s="336">
        <v>288170.5246601837</v>
      </c>
      <c r="I7065" s="336">
        <v>2.1827872842550278E-11</v>
      </c>
      <c r="J7065" s="336"/>
      <c r="K7065" s="336"/>
      <c r="L7065" s="337">
        <f t="shared" si="331"/>
        <v>16.08538768578283</v>
      </c>
      <c r="M7065" s="337">
        <f t="shared" si="332"/>
        <v>1.2184098198191062E-15</v>
      </c>
    </row>
    <row r="7066" spans="1:13">
      <c r="A7066" s="334" t="s">
        <v>1234</v>
      </c>
      <c r="B7066" s="334" t="s">
        <v>908</v>
      </c>
      <c r="C7066" s="334" t="s">
        <v>131</v>
      </c>
      <c r="D7066" s="334" t="s">
        <v>1537</v>
      </c>
      <c r="E7066" s="334" t="s">
        <v>1041</v>
      </c>
      <c r="F7066" s="334" t="str">
        <f t="shared" si="333"/>
        <v>Sylhet FR Non-PNP</v>
      </c>
      <c r="G7066" s="338">
        <v>1469057</v>
      </c>
      <c r="H7066" s="336">
        <v>252167.01452762928</v>
      </c>
      <c r="I7066" s="336">
        <v>5876.2280000000001</v>
      </c>
      <c r="J7066" s="336"/>
      <c r="K7066" s="336"/>
      <c r="L7066" s="337">
        <f t="shared" si="331"/>
        <v>17.165230112080692</v>
      </c>
      <c r="M7066" s="337">
        <f t="shared" si="332"/>
        <v>0.4</v>
      </c>
    </row>
    <row r="7067" spans="1:13">
      <c r="A7067" s="334" t="s">
        <v>1066</v>
      </c>
      <c r="B7067" s="334" t="s">
        <v>18</v>
      </c>
      <c r="C7067" s="334" t="s">
        <v>18</v>
      </c>
      <c r="D7067" s="334" t="s">
        <v>1537</v>
      </c>
      <c r="E7067" s="334" t="s">
        <v>1041</v>
      </c>
      <c r="F7067" s="334" t="str">
        <f t="shared" si="333"/>
        <v>Mymensingh FR Non-PNP</v>
      </c>
      <c r="G7067" s="338">
        <v>918406</v>
      </c>
      <c r="H7067" s="336">
        <v>141862.15749803977</v>
      </c>
      <c r="I7067" s="336">
        <v>3673.6240000000003</v>
      </c>
      <c r="J7067" s="336"/>
      <c r="K7067" s="336"/>
      <c r="L7067" s="337">
        <f t="shared" si="331"/>
        <v>15.446562576686103</v>
      </c>
      <c r="M7067" s="337">
        <f t="shared" si="332"/>
        <v>0.4</v>
      </c>
    </row>
    <row r="7068" spans="1:13">
      <c r="A7068" s="334" t="s">
        <v>1075</v>
      </c>
      <c r="B7068" s="334" t="s">
        <v>103</v>
      </c>
      <c r="C7068" s="334" t="s">
        <v>52</v>
      </c>
      <c r="D7068" s="334" t="s">
        <v>1537</v>
      </c>
      <c r="E7068" s="334" t="s">
        <v>1041</v>
      </c>
      <c r="F7068" s="334" t="str">
        <f t="shared" si="333"/>
        <v>Dhaka FR Non-PNP</v>
      </c>
      <c r="G7068" s="338">
        <v>1136447</v>
      </c>
      <c r="H7068" s="336">
        <v>196401.14846461866</v>
      </c>
      <c r="I7068" s="336">
        <v>4545.7880000000005</v>
      </c>
      <c r="J7068" s="336"/>
      <c r="K7068" s="336"/>
      <c r="L7068" s="337">
        <f t="shared" si="331"/>
        <v>17.282033254926858</v>
      </c>
      <c r="M7068" s="337">
        <f t="shared" si="332"/>
        <v>0.4</v>
      </c>
    </row>
    <row r="7069" spans="1:13">
      <c r="A7069" s="334" t="s">
        <v>1085</v>
      </c>
      <c r="B7069" s="334" t="s">
        <v>908</v>
      </c>
      <c r="C7069" s="334" t="s">
        <v>131</v>
      </c>
      <c r="D7069" s="334" t="s">
        <v>1537</v>
      </c>
      <c r="E7069" s="334" t="s">
        <v>1041</v>
      </c>
      <c r="F7069" s="334" t="str">
        <f t="shared" si="333"/>
        <v>Sylhet FR Non-PNP</v>
      </c>
      <c r="G7069" s="338">
        <v>1679187</v>
      </c>
      <c r="H7069" s="336">
        <v>242448.61320655444</v>
      </c>
      <c r="I7069" s="336">
        <v>6716.7480000000005</v>
      </c>
      <c r="J7069" s="336"/>
      <c r="K7069" s="336"/>
      <c r="L7069" s="337">
        <f t="shared" si="331"/>
        <v>14.438452251390371</v>
      </c>
      <c r="M7069" s="337">
        <f t="shared" si="332"/>
        <v>0.4</v>
      </c>
    </row>
    <row r="7070" spans="1:13">
      <c r="A7070" s="334" t="s">
        <v>1076</v>
      </c>
      <c r="B7070" s="334" t="s">
        <v>52</v>
      </c>
      <c r="C7070" s="334" t="s">
        <v>52</v>
      </c>
      <c r="D7070" s="334" t="s">
        <v>1537</v>
      </c>
      <c r="E7070" s="334" t="s">
        <v>1041</v>
      </c>
      <c r="F7070" s="334" t="str">
        <f t="shared" si="333"/>
        <v>Dhaka FR Non-PNP</v>
      </c>
      <c r="G7070" s="338">
        <v>1745188</v>
      </c>
      <c r="H7070" s="336">
        <v>274967.75183845311</v>
      </c>
      <c r="I7070" s="336">
        <v>6980.7520000000004</v>
      </c>
      <c r="J7070" s="336"/>
      <c r="K7070" s="336"/>
      <c r="L7070" s="337">
        <f t="shared" si="331"/>
        <v>15.755766819302741</v>
      </c>
      <c r="M7070" s="337">
        <f t="shared" si="332"/>
        <v>0.4</v>
      </c>
    </row>
    <row r="7071" spans="1:13">
      <c r="A7071" s="334" t="s">
        <v>1253</v>
      </c>
      <c r="B7071" s="334" t="s">
        <v>52</v>
      </c>
      <c r="C7071" s="334" t="s">
        <v>52</v>
      </c>
      <c r="D7071" s="334" t="s">
        <v>1537</v>
      </c>
      <c r="E7071" s="334" t="s">
        <v>1041</v>
      </c>
      <c r="F7071" s="334" t="str">
        <f t="shared" si="333"/>
        <v>Dhaka FR Non-PNP</v>
      </c>
      <c r="G7071" s="338">
        <v>2116203</v>
      </c>
      <c r="H7071" s="336">
        <v>379395.78839723009</v>
      </c>
      <c r="I7071" s="336">
        <v>8464.8119999999999</v>
      </c>
      <c r="J7071" s="336"/>
      <c r="K7071" s="336"/>
      <c r="L7071" s="337">
        <f t="shared" si="331"/>
        <v>17.928137725786709</v>
      </c>
      <c r="M7071" s="337">
        <f t="shared" si="332"/>
        <v>0.4</v>
      </c>
    </row>
    <row r="7072" spans="1:13">
      <c r="A7072" s="334" t="s">
        <v>1199</v>
      </c>
      <c r="B7072" s="334" t="s">
        <v>52</v>
      </c>
      <c r="C7072" s="334" t="s">
        <v>52</v>
      </c>
      <c r="D7072" s="334" t="s">
        <v>1537</v>
      </c>
      <c r="E7072" s="334" t="s">
        <v>1041</v>
      </c>
      <c r="F7072" s="334" t="str">
        <f t="shared" si="333"/>
        <v>Dhaka FR Non-PNP</v>
      </c>
      <c r="G7072" s="338">
        <v>2209790</v>
      </c>
      <c r="H7072" s="336">
        <v>344993.44226550224</v>
      </c>
      <c r="I7072" s="336">
        <v>8839.16</v>
      </c>
      <c r="J7072" s="336"/>
      <c r="K7072" s="336"/>
      <c r="L7072" s="337">
        <f t="shared" si="331"/>
        <v>15.612046496069865</v>
      </c>
      <c r="M7072" s="337">
        <f t="shared" si="332"/>
        <v>0.4</v>
      </c>
    </row>
    <row r="7073" spans="1:13">
      <c r="A7073" s="334" t="s">
        <v>1212</v>
      </c>
      <c r="B7073" s="334" t="s">
        <v>325</v>
      </c>
      <c r="C7073" s="334" t="s">
        <v>389</v>
      </c>
      <c r="D7073" s="334" t="s">
        <v>1537</v>
      </c>
      <c r="E7073" s="334" t="s">
        <v>1041</v>
      </c>
      <c r="F7073" s="334" t="str">
        <f t="shared" si="333"/>
        <v>Rangpur FR Non-PNP</v>
      </c>
      <c r="G7073" s="338">
        <v>971310</v>
      </c>
      <c r="H7073" s="336">
        <v>177459.32784658007</v>
      </c>
      <c r="I7073" s="336">
        <v>3885.2400000000002</v>
      </c>
      <c r="J7073" s="336"/>
      <c r="K7073" s="336"/>
      <c r="L7073" s="337">
        <f t="shared" si="331"/>
        <v>18.270102011364042</v>
      </c>
      <c r="M7073" s="337">
        <f t="shared" si="332"/>
        <v>0.4</v>
      </c>
    </row>
    <row r="7074" spans="1:13">
      <c r="A7074" s="334" t="s">
        <v>1103</v>
      </c>
      <c r="B7074" s="334" t="s">
        <v>52</v>
      </c>
      <c r="C7074" s="334" t="s">
        <v>52</v>
      </c>
      <c r="D7074" s="334" t="s">
        <v>1537</v>
      </c>
      <c r="E7074" s="334" t="s">
        <v>1041</v>
      </c>
      <c r="F7074" s="334" t="str">
        <f t="shared" si="333"/>
        <v>Dhaka FR Non-PNP</v>
      </c>
      <c r="G7074" s="338">
        <v>1536700</v>
      </c>
      <c r="H7074" s="336">
        <v>256589.6677109343</v>
      </c>
      <c r="I7074" s="336">
        <v>6146.8</v>
      </c>
      <c r="J7074" s="336"/>
      <c r="K7074" s="336"/>
      <c r="L7074" s="337">
        <f t="shared" si="331"/>
        <v>16.697446978000542</v>
      </c>
      <c r="M7074" s="337">
        <f t="shared" si="332"/>
        <v>0.4</v>
      </c>
    </row>
    <row r="7075" spans="1:13">
      <c r="A7075" s="334" t="s">
        <v>1141</v>
      </c>
      <c r="B7075" s="334" t="s">
        <v>52</v>
      </c>
      <c r="C7075" s="334" t="s">
        <v>52</v>
      </c>
      <c r="D7075" s="334" t="s">
        <v>1537</v>
      </c>
      <c r="E7075" s="334" t="s">
        <v>1041</v>
      </c>
      <c r="F7075" s="334" t="str">
        <f t="shared" si="333"/>
        <v>Dhaka FR Non-PNP</v>
      </c>
      <c r="G7075" s="338">
        <v>1622801</v>
      </c>
      <c r="H7075" s="336">
        <v>267763.088834567</v>
      </c>
      <c r="I7075" s="336">
        <v>6491.2039999999997</v>
      </c>
      <c r="J7075" s="336"/>
      <c r="K7075" s="336"/>
      <c r="L7075" s="337">
        <f t="shared" si="331"/>
        <v>16.500056928395225</v>
      </c>
      <c r="M7075" s="337">
        <f t="shared" si="332"/>
        <v>0.4</v>
      </c>
    </row>
    <row r="7076" spans="1:13">
      <c r="A7076" s="334" t="s">
        <v>1091</v>
      </c>
      <c r="B7076" s="334" t="s">
        <v>195</v>
      </c>
      <c r="C7076" s="334" t="s">
        <v>195</v>
      </c>
      <c r="D7076" s="334" t="s">
        <v>1537</v>
      </c>
      <c r="E7076" s="334" t="s">
        <v>1041</v>
      </c>
      <c r="F7076" s="334" t="str">
        <f t="shared" si="333"/>
        <v>Chattogram FR Non-PNP</v>
      </c>
      <c r="G7076" s="338">
        <v>1615999</v>
      </c>
      <c r="H7076" s="336">
        <v>232772.50357435463</v>
      </c>
      <c r="I7076" s="336">
        <v>6463.9960000000001</v>
      </c>
      <c r="J7076" s="336"/>
      <c r="K7076" s="336"/>
      <c r="L7076" s="337">
        <f t="shared" si="331"/>
        <v>14.404247996091248</v>
      </c>
      <c r="M7076" s="337">
        <f t="shared" si="332"/>
        <v>0.4</v>
      </c>
    </row>
    <row r="7077" spans="1:13">
      <c r="A7077" s="334" t="s">
        <v>1216</v>
      </c>
      <c r="B7077" s="334" t="s">
        <v>1139</v>
      </c>
      <c r="C7077" s="334" t="s">
        <v>189</v>
      </c>
      <c r="D7077" s="334" t="s">
        <v>1537</v>
      </c>
      <c r="E7077" s="334" t="s">
        <v>1041</v>
      </c>
      <c r="F7077" s="334" t="str">
        <f t="shared" si="333"/>
        <v>Barishal FR Non-PNP</v>
      </c>
      <c r="G7077" s="338">
        <v>1967316</v>
      </c>
      <c r="H7077" s="336">
        <v>312425.33764826856</v>
      </c>
      <c r="I7077" s="336">
        <v>-1.4551915228366852E-11</v>
      </c>
      <c r="J7077" s="336"/>
      <c r="K7077" s="336"/>
      <c r="L7077" s="337">
        <f t="shared" si="331"/>
        <v>15.880790765096636</v>
      </c>
      <c r="M7077" s="337">
        <f t="shared" si="332"/>
        <v>-7.3968367198593677E-16</v>
      </c>
    </row>
    <row r="7078" spans="1:13">
      <c r="A7078" s="334" t="s">
        <v>1194</v>
      </c>
      <c r="B7078" s="334" t="s">
        <v>1139</v>
      </c>
      <c r="C7078" s="334" t="s">
        <v>189</v>
      </c>
      <c r="D7078" s="334" t="s">
        <v>1537</v>
      </c>
      <c r="E7078" s="334" t="s">
        <v>1041</v>
      </c>
      <c r="F7078" s="334" t="str">
        <f t="shared" si="333"/>
        <v>Barishal FR Non-PNP</v>
      </c>
      <c r="G7078" s="338">
        <v>986358</v>
      </c>
      <c r="H7078" s="336">
        <v>170499.44161863724</v>
      </c>
      <c r="I7078" s="336">
        <v>3945.4320000000002</v>
      </c>
      <c r="J7078" s="336"/>
      <c r="K7078" s="336"/>
      <c r="L7078" s="337">
        <f t="shared" si="331"/>
        <v>17.285756451373359</v>
      </c>
      <c r="M7078" s="337">
        <f t="shared" si="332"/>
        <v>0.4</v>
      </c>
    </row>
    <row r="7079" spans="1:13">
      <c r="A7079" s="334" t="s">
        <v>1192</v>
      </c>
      <c r="B7079" s="334" t="s">
        <v>1163</v>
      </c>
      <c r="C7079" s="334" t="s">
        <v>159</v>
      </c>
      <c r="D7079" s="334" t="s">
        <v>1537</v>
      </c>
      <c r="E7079" s="334" t="s">
        <v>1041</v>
      </c>
      <c r="F7079" s="334" t="str">
        <f t="shared" si="333"/>
        <v>Khulna FR Non-PNP</v>
      </c>
      <c r="G7079" s="338">
        <v>663789</v>
      </c>
      <c r="H7079" s="336">
        <v>112185.89303735709</v>
      </c>
      <c r="I7079" s="336">
        <v>2655.1559999999999</v>
      </c>
      <c r="J7079" s="336"/>
      <c r="K7079" s="336"/>
      <c r="L7079" s="337">
        <f t="shared" si="331"/>
        <v>16.900836415993197</v>
      </c>
      <c r="M7079" s="337">
        <f t="shared" si="332"/>
        <v>0.4</v>
      </c>
    </row>
    <row r="7080" spans="1:13">
      <c r="A7080" s="334" t="s">
        <v>1074</v>
      </c>
      <c r="B7080" s="334" t="s">
        <v>189</v>
      </c>
      <c r="C7080" s="334" t="s">
        <v>189</v>
      </c>
      <c r="D7080" s="334" t="s">
        <v>1537</v>
      </c>
      <c r="E7080" s="334" t="s">
        <v>1041</v>
      </c>
      <c r="F7080" s="334" t="str">
        <f t="shared" si="333"/>
        <v>Barishal FR Non-PNP</v>
      </c>
      <c r="G7080" s="338">
        <v>1470086</v>
      </c>
      <c r="H7080" s="336">
        <v>253706.44477777992</v>
      </c>
      <c r="I7080" s="336">
        <v>5880.3440000000001</v>
      </c>
      <c r="J7080" s="336"/>
      <c r="K7080" s="336"/>
      <c r="L7080" s="337">
        <f t="shared" si="331"/>
        <v>17.25793217388506</v>
      </c>
      <c r="M7080" s="337">
        <f t="shared" si="332"/>
        <v>0.4</v>
      </c>
    </row>
    <row r="7081" spans="1:13">
      <c r="A7081" s="334" t="s">
        <v>1134</v>
      </c>
      <c r="B7081" s="334" t="s">
        <v>170</v>
      </c>
      <c r="C7081" s="334" t="s">
        <v>195</v>
      </c>
      <c r="D7081" s="334" t="s">
        <v>1537</v>
      </c>
      <c r="E7081" s="334" t="s">
        <v>1041</v>
      </c>
      <c r="F7081" s="334" t="str">
        <f t="shared" si="333"/>
        <v>Chattogram FR Non-PNP</v>
      </c>
      <c r="G7081" s="338">
        <v>2708232</v>
      </c>
      <c r="H7081" s="336">
        <v>466617.12830671185</v>
      </c>
      <c r="I7081" s="336">
        <v>2.9103830456733704E-11</v>
      </c>
      <c r="J7081" s="336"/>
      <c r="K7081" s="336"/>
      <c r="L7081" s="337">
        <f t="shared" si="331"/>
        <v>17.229584773635047</v>
      </c>
      <c r="M7081" s="337">
        <f t="shared" si="332"/>
        <v>1.0746431788980302E-15</v>
      </c>
    </row>
    <row r="7082" spans="1:13">
      <c r="A7082" s="334" t="s">
        <v>1174</v>
      </c>
      <c r="B7082" s="334" t="s">
        <v>52</v>
      </c>
      <c r="C7082" s="334" t="s">
        <v>52</v>
      </c>
      <c r="D7082" s="334" t="s">
        <v>1537</v>
      </c>
      <c r="E7082" s="334" t="s">
        <v>1041</v>
      </c>
      <c r="F7082" s="334" t="str">
        <f t="shared" si="333"/>
        <v>Dhaka FR Non-PNP</v>
      </c>
      <c r="G7082" s="338">
        <v>2053601</v>
      </c>
      <c r="H7082" s="336">
        <v>360314.8605989067</v>
      </c>
      <c r="I7082" s="336">
        <v>8214.4040000000005</v>
      </c>
      <c r="J7082" s="336"/>
      <c r="K7082" s="336"/>
      <c r="L7082" s="337">
        <f t="shared" si="331"/>
        <v>17.545514469407966</v>
      </c>
      <c r="M7082" s="337">
        <f t="shared" si="332"/>
        <v>0.4</v>
      </c>
    </row>
    <row r="7083" spans="1:13">
      <c r="A7083" s="334" t="s">
        <v>1237</v>
      </c>
      <c r="B7083" s="334" t="s">
        <v>1150</v>
      </c>
      <c r="C7083" s="334" t="s">
        <v>389</v>
      </c>
      <c r="D7083" s="334" t="s">
        <v>1537</v>
      </c>
      <c r="E7083" s="334" t="s">
        <v>1041</v>
      </c>
      <c r="F7083" s="334" t="str">
        <f t="shared" si="333"/>
        <v>Rangpur FR Non-PNP</v>
      </c>
      <c r="G7083" s="338">
        <v>1328639</v>
      </c>
      <c r="H7083" s="336">
        <v>215635.14949350341</v>
      </c>
      <c r="I7083" s="336">
        <v>5314.5560000000005</v>
      </c>
      <c r="J7083" s="336"/>
      <c r="K7083" s="336"/>
      <c r="L7083" s="337">
        <f t="shared" si="331"/>
        <v>16.229777200089973</v>
      </c>
      <c r="M7083" s="337">
        <f t="shared" si="332"/>
        <v>0.4</v>
      </c>
    </row>
    <row r="7084" spans="1:13">
      <c r="A7084" s="334" t="s">
        <v>1197</v>
      </c>
      <c r="B7084" s="334" t="s">
        <v>153</v>
      </c>
      <c r="C7084" s="334" t="s">
        <v>18</v>
      </c>
      <c r="D7084" s="334" t="s">
        <v>1537</v>
      </c>
      <c r="E7084" s="334" t="s">
        <v>1041</v>
      </c>
      <c r="F7084" s="334" t="str">
        <f t="shared" si="333"/>
        <v>Mymensingh FR Non-PNP</v>
      </c>
      <c r="G7084" s="338">
        <v>1016833</v>
      </c>
      <c r="H7084" s="336">
        <v>110377.11372965656</v>
      </c>
      <c r="I7084" s="336">
        <v>4067.3319999999999</v>
      </c>
      <c r="J7084" s="336"/>
      <c r="K7084" s="336"/>
      <c r="L7084" s="337">
        <f t="shared" si="331"/>
        <v>10.854989337448387</v>
      </c>
      <c r="M7084" s="337">
        <f t="shared" si="332"/>
        <v>0.4</v>
      </c>
    </row>
    <row r="7085" spans="1:13">
      <c r="A7085" s="334" t="s">
        <v>1127</v>
      </c>
      <c r="B7085" s="334" t="s">
        <v>52</v>
      </c>
      <c r="C7085" s="334" t="s">
        <v>52</v>
      </c>
      <c r="D7085" s="334" t="s">
        <v>1537</v>
      </c>
      <c r="E7085" s="334" t="s">
        <v>1041</v>
      </c>
      <c r="F7085" s="334" t="str">
        <f t="shared" si="333"/>
        <v>Dhaka FR Non-PNP</v>
      </c>
      <c r="G7085" s="338">
        <v>1241407</v>
      </c>
      <c r="H7085" s="336">
        <v>193225.56056009949</v>
      </c>
      <c r="I7085" s="336">
        <v>4965.6279999999997</v>
      </c>
      <c r="J7085" s="336"/>
      <c r="K7085" s="336"/>
      <c r="L7085" s="337">
        <f t="shared" si="331"/>
        <v>15.565045191472215</v>
      </c>
      <c r="M7085" s="337">
        <f t="shared" si="332"/>
        <v>0.4</v>
      </c>
    </row>
    <row r="7086" spans="1:13">
      <c r="A7086" s="334" t="s">
        <v>1055</v>
      </c>
      <c r="B7086" s="334" t="s">
        <v>211</v>
      </c>
      <c r="C7086" s="334" t="s">
        <v>189</v>
      </c>
      <c r="D7086" s="334" t="s">
        <v>1537</v>
      </c>
      <c r="E7086" s="334" t="s">
        <v>1041</v>
      </c>
      <c r="F7086" s="334" t="str">
        <f t="shared" si="333"/>
        <v>Barishal FR Non-PNP</v>
      </c>
      <c r="G7086" s="338">
        <v>1155235</v>
      </c>
      <c r="H7086" s="336">
        <v>191242.63992186671</v>
      </c>
      <c r="I7086" s="336">
        <v>4620.9400000000005</v>
      </c>
      <c r="J7086" s="336"/>
      <c r="K7086" s="336"/>
      <c r="L7086" s="337">
        <f t="shared" si="331"/>
        <v>16.554436103638366</v>
      </c>
      <c r="M7086" s="337">
        <f t="shared" si="332"/>
        <v>0.4</v>
      </c>
    </row>
    <row r="7087" spans="1:13">
      <c r="A7087" s="334" t="s">
        <v>1063</v>
      </c>
      <c r="B7087" s="334" t="s">
        <v>195</v>
      </c>
      <c r="C7087" s="334" t="s">
        <v>195</v>
      </c>
      <c r="D7087" s="334" t="s">
        <v>1537</v>
      </c>
      <c r="E7087" s="334" t="s">
        <v>1041</v>
      </c>
      <c r="F7087" s="334" t="str">
        <f t="shared" si="333"/>
        <v>Chattogram FR Non-PNP</v>
      </c>
      <c r="G7087" s="338">
        <v>1914566</v>
      </c>
      <c r="H7087" s="336">
        <v>337107.903510453</v>
      </c>
      <c r="I7087" s="336">
        <v>7658.2640000000001</v>
      </c>
      <c r="J7087" s="336"/>
      <c r="K7087" s="336"/>
      <c r="L7087" s="337">
        <f t="shared" si="331"/>
        <v>17.607536303812612</v>
      </c>
      <c r="M7087" s="337">
        <f t="shared" si="332"/>
        <v>0.4</v>
      </c>
    </row>
    <row r="7088" spans="1:13">
      <c r="A7088" s="334" t="s">
        <v>1104</v>
      </c>
      <c r="B7088" s="334" t="s">
        <v>236</v>
      </c>
      <c r="C7088" s="334" t="s">
        <v>107</v>
      </c>
      <c r="D7088" s="334" t="s">
        <v>1537</v>
      </c>
      <c r="E7088" s="334" t="s">
        <v>1041</v>
      </c>
      <c r="F7088" s="334" t="str">
        <f t="shared" si="333"/>
        <v>Rajshahi FR Non-PNP</v>
      </c>
      <c r="G7088" s="338">
        <v>568578</v>
      </c>
      <c r="H7088" s="336">
        <v>94992.125946866523</v>
      </c>
      <c r="I7088" s="336">
        <v>2.1827872842550278E-11</v>
      </c>
      <c r="J7088" s="336"/>
      <c r="K7088" s="336"/>
      <c r="L7088" s="337">
        <f t="shared" si="331"/>
        <v>16.706964734278589</v>
      </c>
      <c r="M7088" s="337">
        <f t="shared" si="332"/>
        <v>3.839028742327399E-15</v>
      </c>
    </row>
    <row r="7089" spans="1:13">
      <c r="A7089" s="334" t="s">
        <v>1116</v>
      </c>
      <c r="B7089" s="334" t="s">
        <v>79</v>
      </c>
      <c r="C7089" s="334" t="s">
        <v>52</v>
      </c>
      <c r="D7089" s="334" t="s">
        <v>1537</v>
      </c>
      <c r="E7089" s="334" t="s">
        <v>1041</v>
      </c>
      <c r="F7089" s="334" t="str">
        <f t="shared" si="333"/>
        <v>Dhaka FR Non-PNP</v>
      </c>
      <c r="G7089" s="338">
        <v>967518</v>
      </c>
      <c r="H7089" s="336">
        <v>158722.87407236267</v>
      </c>
      <c r="I7089" s="336">
        <v>3870.0720000000001</v>
      </c>
      <c r="J7089" s="336"/>
      <c r="K7089" s="336"/>
      <c r="L7089" s="337">
        <f t="shared" si="331"/>
        <v>16.405159808123742</v>
      </c>
      <c r="M7089" s="337">
        <f t="shared" si="332"/>
        <v>0.4</v>
      </c>
    </row>
    <row r="7090" spans="1:13">
      <c r="A7090" s="334" t="s">
        <v>1073</v>
      </c>
      <c r="B7090" s="334" t="s">
        <v>195</v>
      </c>
      <c r="C7090" s="334" t="s">
        <v>195</v>
      </c>
      <c r="D7090" s="334" t="s">
        <v>1537</v>
      </c>
      <c r="E7090" s="334" t="s">
        <v>1041</v>
      </c>
      <c r="F7090" s="334" t="str">
        <f t="shared" si="333"/>
        <v>Chattogram FR Non-PNP</v>
      </c>
      <c r="G7090" s="338">
        <v>940213</v>
      </c>
      <c r="H7090" s="336">
        <v>121491.465827904</v>
      </c>
      <c r="I7090" s="336">
        <v>3760.8519999999999</v>
      </c>
      <c r="J7090" s="336"/>
      <c r="K7090" s="336"/>
      <c r="L7090" s="337">
        <f t="shared" si="331"/>
        <v>12.921696022912254</v>
      </c>
      <c r="M7090" s="337">
        <f t="shared" si="332"/>
        <v>0.4</v>
      </c>
    </row>
    <row r="7091" spans="1:13">
      <c r="A7091" s="334" t="s">
        <v>1052</v>
      </c>
      <c r="B7091" s="334" t="s">
        <v>52</v>
      </c>
      <c r="C7091" s="334" t="s">
        <v>52</v>
      </c>
      <c r="D7091" s="334" t="s">
        <v>1537</v>
      </c>
      <c r="E7091" s="334" t="s">
        <v>1041</v>
      </c>
      <c r="F7091" s="334" t="str">
        <f t="shared" si="333"/>
        <v>Dhaka FR Non-PNP</v>
      </c>
      <c r="G7091" s="338">
        <v>1863716</v>
      </c>
      <c r="H7091" s="336">
        <v>304191.40518622648</v>
      </c>
      <c r="I7091" s="336">
        <v>7454.8640000000005</v>
      </c>
      <c r="J7091" s="336"/>
      <c r="K7091" s="336"/>
      <c r="L7091" s="337">
        <f t="shared" si="331"/>
        <v>16.321768187117915</v>
      </c>
      <c r="M7091" s="337">
        <f t="shared" si="332"/>
        <v>0.4</v>
      </c>
    </row>
    <row r="7092" spans="1:13">
      <c r="A7092" s="334" t="s">
        <v>1217</v>
      </c>
      <c r="B7092" s="334" t="s">
        <v>206</v>
      </c>
      <c r="C7092" s="334" t="s">
        <v>52</v>
      </c>
      <c r="D7092" s="334" t="s">
        <v>1537</v>
      </c>
      <c r="E7092" s="334" t="s">
        <v>1041</v>
      </c>
      <c r="F7092" s="334" t="str">
        <f t="shared" si="333"/>
        <v>Dhaka FR Non-PNP</v>
      </c>
      <c r="G7092" s="338">
        <v>1160699</v>
      </c>
      <c r="H7092" s="336">
        <v>203044.99137104335</v>
      </c>
      <c r="I7092" s="336">
        <v>-7.2759576141834259E-12</v>
      </c>
      <c r="J7092" s="336"/>
      <c r="K7092" s="336"/>
      <c r="L7092" s="337">
        <f t="shared" si="331"/>
        <v>17.493337322686013</v>
      </c>
      <c r="M7092" s="337">
        <f t="shared" si="332"/>
        <v>-6.2685998817810868E-16</v>
      </c>
    </row>
    <row r="7093" spans="1:13">
      <c r="A7093" s="334" t="s">
        <v>1143</v>
      </c>
      <c r="B7093" s="334" t="s">
        <v>79</v>
      </c>
      <c r="C7093" s="334" t="s">
        <v>52</v>
      </c>
      <c r="D7093" s="334" t="s">
        <v>1537</v>
      </c>
      <c r="E7093" s="334" t="s">
        <v>1041</v>
      </c>
      <c r="F7093" s="334" t="str">
        <f t="shared" si="333"/>
        <v>Dhaka FR Non-PNP</v>
      </c>
      <c r="G7093" s="338">
        <v>2538101</v>
      </c>
      <c r="H7093" s="336">
        <v>406325.01395232824</v>
      </c>
      <c r="I7093" s="336">
        <v>10152.404</v>
      </c>
      <c r="J7093" s="336"/>
      <c r="K7093" s="336"/>
      <c r="L7093" s="337">
        <f t="shared" si="331"/>
        <v>16.00901673937831</v>
      </c>
      <c r="M7093" s="337">
        <f t="shared" si="332"/>
        <v>0.4</v>
      </c>
    </row>
    <row r="7094" spans="1:13">
      <c r="A7094" s="334" t="s">
        <v>1118</v>
      </c>
      <c r="B7094" s="334" t="s">
        <v>48</v>
      </c>
      <c r="C7094" s="334" t="s">
        <v>18</v>
      </c>
      <c r="D7094" s="334" t="s">
        <v>1537</v>
      </c>
      <c r="E7094" s="334" t="s">
        <v>1041</v>
      </c>
      <c r="F7094" s="334" t="str">
        <f t="shared" si="333"/>
        <v>Mymensingh FR Non-PNP</v>
      </c>
      <c r="G7094" s="338">
        <v>1280322</v>
      </c>
      <c r="H7094" s="336">
        <v>219454.14757130833</v>
      </c>
      <c r="I7094" s="336">
        <v>5121.2880000000005</v>
      </c>
      <c r="J7094" s="336"/>
      <c r="K7094" s="336"/>
      <c r="L7094" s="337">
        <f t="shared" si="331"/>
        <v>17.140543361069195</v>
      </c>
      <c r="M7094" s="337">
        <f t="shared" si="332"/>
        <v>0.4</v>
      </c>
    </row>
    <row r="7095" spans="1:13">
      <c r="A7095" s="334" t="s">
        <v>1250</v>
      </c>
      <c r="B7095" s="334" t="s">
        <v>79</v>
      </c>
      <c r="C7095" s="334" t="s">
        <v>52</v>
      </c>
      <c r="D7095" s="334" t="s">
        <v>1537</v>
      </c>
      <c r="E7095" s="334" t="s">
        <v>1041</v>
      </c>
      <c r="F7095" s="334" t="str">
        <f t="shared" si="333"/>
        <v>Dhaka FR Non-PNP</v>
      </c>
      <c r="G7095" s="338">
        <v>1938792</v>
      </c>
      <c r="H7095" s="336">
        <v>317986.68849077751</v>
      </c>
      <c r="I7095" s="336">
        <v>7755.1680000000006</v>
      </c>
      <c r="J7095" s="336"/>
      <c r="K7095" s="336"/>
      <c r="L7095" s="337">
        <f t="shared" si="331"/>
        <v>16.401279172328827</v>
      </c>
      <c r="M7095" s="337">
        <f t="shared" si="332"/>
        <v>0.4</v>
      </c>
    </row>
    <row r="7096" spans="1:13">
      <c r="A7096" s="334" t="s">
        <v>1196</v>
      </c>
      <c r="B7096" s="334" t="s">
        <v>52</v>
      </c>
      <c r="C7096" s="334" t="s">
        <v>52</v>
      </c>
      <c r="D7096" s="334" t="s">
        <v>1537</v>
      </c>
      <c r="E7096" s="334" t="s">
        <v>1041</v>
      </c>
      <c r="F7096" s="334" t="str">
        <f t="shared" si="333"/>
        <v>Dhaka FR Non-PNP</v>
      </c>
      <c r="G7096" s="338">
        <v>1339070</v>
      </c>
      <c r="H7096" s="336">
        <v>224579.24942489318</v>
      </c>
      <c r="I7096" s="336">
        <v>0</v>
      </c>
      <c r="J7096" s="336"/>
      <c r="K7096" s="336"/>
      <c r="L7096" s="337">
        <f t="shared" si="331"/>
        <v>16.771285252069955</v>
      </c>
      <c r="M7096" s="337">
        <f t="shared" si="332"/>
        <v>0</v>
      </c>
    </row>
    <row r="7097" spans="1:13">
      <c r="A7097" s="334" t="s">
        <v>1065</v>
      </c>
      <c r="B7097" s="334" t="s">
        <v>79</v>
      </c>
      <c r="C7097" s="334" t="s">
        <v>52</v>
      </c>
      <c r="D7097" s="334" t="s">
        <v>1537</v>
      </c>
      <c r="E7097" s="334" t="s">
        <v>1041</v>
      </c>
      <c r="F7097" s="334" t="str">
        <f t="shared" si="333"/>
        <v>Dhaka FR Non-PNP</v>
      </c>
      <c r="G7097" s="338">
        <v>1421337</v>
      </c>
      <c r="H7097" s="336">
        <v>242754.72409063036</v>
      </c>
      <c r="I7097" s="336">
        <v>5685.348</v>
      </c>
      <c r="J7097" s="336"/>
      <c r="K7097" s="336"/>
      <c r="L7097" s="337">
        <f t="shared" si="331"/>
        <v>17.079322081296016</v>
      </c>
      <c r="M7097" s="337">
        <f t="shared" si="332"/>
        <v>0.4</v>
      </c>
    </row>
    <row r="7098" spans="1:13">
      <c r="A7098" s="334" t="s">
        <v>1226</v>
      </c>
      <c r="B7098" s="334" t="s">
        <v>1150</v>
      </c>
      <c r="C7098" s="334" t="s">
        <v>389</v>
      </c>
      <c r="D7098" s="334" t="s">
        <v>1537</v>
      </c>
      <c r="E7098" s="334" t="s">
        <v>1041</v>
      </c>
      <c r="F7098" s="334" t="str">
        <f t="shared" si="333"/>
        <v>Rangpur FR Non-PNP</v>
      </c>
      <c r="G7098" s="338">
        <v>1055785</v>
      </c>
      <c r="H7098" s="336">
        <v>178811.49581490646</v>
      </c>
      <c r="I7098" s="336">
        <v>4223.1400000000003</v>
      </c>
      <c r="J7098" s="336"/>
      <c r="K7098" s="336"/>
      <c r="L7098" s="337">
        <f t="shared" si="331"/>
        <v>16.936355016874312</v>
      </c>
      <c r="M7098" s="337">
        <f t="shared" si="332"/>
        <v>0.4</v>
      </c>
    </row>
    <row r="7099" spans="1:13">
      <c r="A7099" s="334" t="s">
        <v>1215</v>
      </c>
      <c r="B7099" s="334" t="s">
        <v>173</v>
      </c>
      <c r="C7099" s="334" t="s">
        <v>52</v>
      </c>
      <c r="D7099" s="334" t="s">
        <v>1537</v>
      </c>
      <c r="E7099" s="334" t="s">
        <v>1041</v>
      </c>
      <c r="F7099" s="334" t="str">
        <f t="shared" si="333"/>
        <v>Dhaka FR Non-PNP</v>
      </c>
      <c r="G7099" s="338">
        <v>1702139</v>
      </c>
      <c r="H7099" s="336">
        <v>285882.10913186002</v>
      </c>
      <c r="I7099" s="336">
        <v>6808.5560000000005</v>
      </c>
      <c r="J7099" s="336"/>
      <c r="K7099" s="336"/>
      <c r="L7099" s="337">
        <f t="shared" si="331"/>
        <v>16.795462011731125</v>
      </c>
      <c r="M7099" s="337">
        <f t="shared" si="332"/>
        <v>0.4</v>
      </c>
    </row>
    <row r="7100" spans="1:13">
      <c r="A7100" s="334" t="s">
        <v>1238</v>
      </c>
      <c r="B7100" s="334" t="s">
        <v>512</v>
      </c>
      <c r="C7100" s="334" t="s">
        <v>159</v>
      </c>
      <c r="D7100" s="334" t="s">
        <v>1537</v>
      </c>
      <c r="E7100" s="334" t="s">
        <v>1041</v>
      </c>
      <c r="F7100" s="334" t="str">
        <f t="shared" si="333"/>
        <v>Khulna FR Non-PNP</v>
      </c>
      <c r="G7100" s="338">
        <v>1220350</v>
      </c>
      <c r="H7100" s="336">
        <v>227081.16524500298</v>
      </c>
      <c r="I7100" s="336">
        <v>4881.4000000000005</v>
      </c>
      <c r="J7100" s="336"/>
      <c r="K7100" s="336"/>
      <c r="L7100" s="337">
        <f t="shared" si="331"/>
        <v>18.607871942066044</v>
      </c>
      <c r="M7100" s="337">
        <f t="shared" si="332"/>
        <v>0.4</v>
      </c>
    </row>
    <row r="7101" spans="1:13">
      <c r="A7101" s="334" t="s">
        <v>1113</v>
      </c>
      <c r="B7101" s="334" t="s">
        <v>162</v>
      </c>
      <c r="C7101" s="334" t="s">
        <v>195</v>
      </c>
      <c r="D7101" s="334" t="s">
        <v>1537</v>
      </c>
      <c r="E7101" s="334" t="s">
        <v>1041</v>
      </c>
      <c r="F7101" s="334" t="str">
        <f t="shared" si="333"/>
        <v>Chattogram FR Non-PNP</v>
      </c>
      <c r="G7101" s="338">
        <v>1514989</v>
      </c>
      <c r="H7101" s="336">
        <v>240095.71659447183</v>
      </c>
      <c r="I7101" s="336">
        <v>-2.9103830456733704E-11</v>
      </c>
      <c r="J7101" s="336"/>
      <c r="K7101" s="336"/>
      <c r="L7101" s="337">
        <f t="shared" si="331"/>
        <v>15.84801715355503</v>
      </c>
      <c r="M7101" s="337">
        <f t="shared" si="332"/>
        <v>-1.9210588629180611E-15</v>
      </c>
    </row>
    <row r="7102" spans="1:13">
      <c r="A7102" s="334" t="s">
        <v>1089</v>
      </c>
      <c r="B7102" s="334" t="s">
        <v>52</v>
      </c>
      <c r="C7102" s="334" t="s">
        <v>52</v>
      </c>
      <c r="D7102" s="334" t="s">
        <v>1537</v>
      </c>
      <c r="E7102" s="334" t="s">
        <v>1041</v>
      </c>
      <c r="F7102" s="334" t="str">
        <f t="shared" si="333"/>
        <v>Dhaka FR Non-PNP</v>
      </c>
      <c r="G7102" s="338">
        <v>2004132</v>
      </c>
      <c r="H7102" s="336">
        <v>313060.945225542</v>
      </c>
      <c r="I7102" s="336">
        <v>-2.1827872842550278E-11</v>
      </c>
      <c r="J7102" s="336"/>
      <c r="K7102" s="336"/>
      <c r="L7102" s="337">
        <f t="shared" si="331"/>
        <v>15.62077474066289</v>
      </c>
      <c r="M7102" s="337">
        <f t="shared" si="332"/>
        <v>-1.0891434717149508E-15</v>
      </c>
    </row>
    <row r="7103" spans="1:13">
      <c r="A7103" s="334" t="s">
        <v>1246</v>
      </c>
      <c r="B7103" s="334" t="s">
        <v>52</v>
      </c>
      <c r="C7103" s="334" t="s">
        <v>52</v>
      </c>
      <c r="D7103" s="334" t="s">
        <v>1537</v>
      </c>
      <c r="E7103" s="334" t="s">
        <v>1041</v>
      </c>
      <c r="F7103" s="334" t="str">
        <f t="shared" si="333"/>
        <v>Dhaka FR Non-PNP</v>
      </c>
      <c r="G7103" s="338">
        <v>2826096</v>
      </c>
      <c r="H7103" s="336">
        <v>481257.65820394002</v>
      </c>
      <c r="I7103" s="336">
        <v>11304.384</v>
      </c>
      <c r="J7103" s="336"/>
      <c r="K7103" s="336"/>
      <c r="L7103" s="337">
        <f t="shared" si="331"/>
        <v>17.02906264344665</v>
      </c>
      <c r="M7103" s="337">
        <f t="shared" si="332"/>
        <v>0.4</v>
      </c>
    </row>
    <row r="7104" spans="1:13">
      <c r="A7104" s="334" t="s">
        <v>1047</v>
      </c>
      <c r="B7104" s="334" t="s">
        <v>351</v>
      </c>
      <c r="C7104" s="334" t="s">
        <v>389</v>
      </c>
      <c r="D7104" s="334" t="s">
        <v>1537</v>
      </c>
      <c r="E7104" s="334" t="s">
        <v>1041</v>
      </c>
      <c r="F7104" s="334" t="str">
        <f t="shared" si="333"/>
        <v>Rangpur FR Non-PNP</v>
      </c>
      <c r="G7104" s="338">
        <v>1172791</v>
      </c>
      <c r="H7104" s="336">
        <v>197740.73116367872</v>
      </c>
      <c r="I7104" s="336">
        <v>4691.1639999999998</v>
      </c>
      <c r="J7104" s="336"/>
      <c r="K7104" s="336"/>
      <c r="L7104" s="337">
        <f t="shared" si="331"/>
        <v>16.860696506340748</v>
      </c>
      <c r="M7104" s="337">
        <f t="shared" si="332"/>
        <v>0.4</v>
      </c>
    </row>
    <row r="7105" spans="1:13">
      <c r="A7105" s="334" t="s">
        <v>1220</v>
      </c>
      <c r="B7105" s="334" t="s">
        <v>52</v>
      </c>
      <c r="C7105" s="334" t="s">
        <v>52</v>
      </c>
      <c r="D7105" s="334" t="s">
        <v>1537</v>
      </c>
      <c r="E7105" s="334" t="s">
        <v>1041</v>
      </c>
      <c r="F7105" s="334" t="str">
        <f t="shared" si="333"/>
        <v>Dhaka FR Non-PNP</v>
      </c>
      <c r="G7105" s="338">
        <v>3071597</v>
      </c>
      <c r="H7105" s="336">
        <v>551738.00603327237</v>
      </c>
      <c r="I7105" s="336">
        <v>12286.388000000001</v>
      </c>
      <c r="J7105" s="336"/>
      <c r="K7105" s="336"/>
      <c r="L7105" s="337">
        <f t="shared" si="331"/>
        <v>17.962577969482076</v>
      </c>
      <c r="M7105" s="337">
        <f t="shared" si="332"/>
        <v>0.4</v>
      </c>
    </row>
    <row r="7106" spans="1:13">
      <c r="A7106" s="334" t="s">
        <v>1233</v>
      </c>
      <c r="B7106" s="334" t="s">
        <v>165</v>
      </c>
      <c r="C7106" s="334" t="s">
        <v>52</v>
      </c>
      <c r="D7106" s="334" t="s">
        <v>1537</v>
      </c>
      <c r="E7106" s="334" t="s">
        <v>1041</v>
      </c>
      <c r="F7106" s="334" t="str">
        <f t="shared" si="333"/>
        <v>Dhaka FR Non-PNP</v>
      </c>
      <c r="G7106" s="338">
        <v>1410221</v>
      </c>
      <c r="H7106" s="336">
        <v>200631.45222288708</v>
      </c>
      <c r="I7106" s="336">
        <v>5640.884</v>
      </c>
      <c r="J7106" s="336"/>
      <c r="K7106" s="336"/>
      <c r="L7106" s="337">
        <f t="shared" si="331"/>
        <v>14.226951110704428</v>
      </c>
      <c r="M7106" s="337">
        <f t="shared" si="332"/>
        <v>0.4</v>
      </c>
    </row>
    <row r="7107" spans="1:13">
      <c r="A7107" s="334" t="s">
        <v>1114</v>
      </c>
      <c r="B7107" s="334" t="s">
        <v>79</v>
      </c>
      <c r="C7107" s="334" t="s">
        <v>52</v>
      </c>
      <c r="D7107" s="334" t="s">
        <v>1537</v>
      </c>
      <c r="E7107" s="334" t="s">
        <v>1041</v>
      </c>
      <c r="F7107" s="334" t="str">
        <f t="shared" si="333"/>
        <v>Dhaka FR Non-PNP</v>
      </c>
      <c r="G7107" s="338">
        <v>1683486</v>
      </c>
      <c r="H7107" s="336">
        <v>317706.39977488358</v>
      </c>
      <c r="I7107" s="336">
        <v>6733.9440000000004</v>
      </c>
      <c r="J7107" s="336"/>
      <c r="K7107" s="336"/>
      <c r="L7107" s="337">
        <f t="shared" ref="L7107:L7170" si="334">(H7107/G7107)*100</f>
        <v>18.871935957583467</v>
      </c>
      <c r="M7107" s="337">
        <f t="shared" ref="M7107:M7170" si="335">(I7107/G7107)*100</f>
        <v>0.4</v>
      </c>
    </row>
    <row r="7108" spans="1:13">
      <c r="A7108" s="334" t="s">
        <v>1106</v>
      </c>
      <c r="B7108" s="334" t="s">
        <v>52</v>
      </c>
      <c r="C7108" s="334" t="s">
        <v>52</v>
      </c>
      <c r="D7108" s="334" t="s">
        <v>1537</v>
      </c>
      <c r="E7108" s="334" t="s">
        <v>1041</v>
      </c>
      <c r="F7108" s="334" t="str">
        <f t="shared" ref="F7108:F7171" si="336">CONCATENATE(C7108," ",E7108," ",D7108)</f>
        <v>Dhaka FR Non-PNP</v>
      </c>
      <c r="G7108" s="338">
        <v>1886149</v>
      </c>
      <c r="H7108" s="336">
        <v>340934.02157024859</v>
      </c>
      <c r="I7108" s="336">
        <v>7544.5960000000005</v>
      </c>
      <c r="J7108" s="336"/>
      <c r="K7108" s="336"/>
      <c r="L7108" s="337">
        <f t="shared" si="334"/>
        <v>18.075667488106646</v>
      </c>
      <c r="M7108" s="337">
        <f t="shared" si="335"/>
        <v>0.4</v>
      </c>
    </row>
    <row r="7109" spans="1:13">
      <c r="A7109" s="334" t="s">
        <v>1282</v>
      </c>
      <c r="B7109" s="334" t="s">
        <v>1139</v>
      </c>
      <c r="C7109" s="334" t="s">
        <v>189</v>
      </c>
      <c r="D7109" s="334" t="s">
        <v>1537</v>
      </c>
      <c r="E7109" s="334" t="s">
        <v>1041</v>
      </c>
      <c r="F7109" s="334" t="str">
        <f t="shared" si="336"/>
        <v>Barishal FR Non-PNP</v>
      </c>
      <c r="G7109" s="338">
        <v>1084658</v>
      </c>
      <c r="H7109" s="336">
        <v>194384.17810801853</v>
      </c>
      <c r="I7109" s="336">
        <v>4338.6320000000005</v>
      </c>
      <c r="J7109" s="336"/>
      <c r="K7109" s="336"/>
      <c r="L7109" s="337">
        <f t="shared" si="334"/>
        <v>17.921241359766722</v>
      </c>
      <c r="M7109" s="337">
        <f t="shared" si="335"/>
        <v>0.4</v>
      </c>
    </row>
    <row r="7110" spans="1:13">
      <c r="A7110" s="334" t="s">
        <v>1137</v>
      </c>
      <c r="B7110" s="334" t="s">
        <v>211</v>
      </c>
      <c r="C7110" s="334" t="s">
        <v>189</v>
      </c>
      <c r="D7110" s="334" t="s">
        <v>1537</v>
      </c>
      <c r="E7110" s="334" t="s">
        <v>1041</v>
      </c>
      <c r="F7110" s="334" t="str">
        <f t="shared" si="336"/>
        <v>Barishal FR Non-PNP</v>
      </c>
      <c r="G7110" s="338">
        <v>1178415</v>
      </c>
      <c r="H7110" s="336">
        <v>211927.4547612507</v>
      </c>
      <c r="I7110" s="336">
        <v>4713.66</v>
      </c>
      <c r="J7110" s="336"/>
      <c r="K7110" s="336"/>
      <c r="L7110" s="337">
        <f t="shared" si="334"/>
        <v>17.984110416215909</v>
      </c>
      <c r="M7110" s="337">
        <f t="shared" si="335"/>
        <v>0.4</v>
      </c>
    </row>
    <row r="7111" spans="1:13">
      <c r="A7111" s="334" t="s">
        <v>1147</v>
      </c>
      <c r="B7111" s="334" t="s">
        <v>323</v>
      </c>
      <c r="C7111" s="334" t="s">
        <v>389</v>
      </c>
      <c r="D7111" s="334" t="s">
        <v>1537</v>
      </c>
      <c r="E7111" s="334" t="s">
        <v>1041</v>
      </c>
      <c r="F7111" s="334" t="str">
        <f t="shared" si="336"/>
        <v>Rangpur FR Non-PNP</v>
      </c>
      <c r="G7111" s="338">
        <v>813563</v>
      </c>
      <c r="H7111" s="336">
        <v>161539.37250035114</v>
      </c>
      <c r="I7111" s="336">
        <v>3254.252</v>
      </c>
      <c r="J7111" s="336"/>
      <c r="K7111" s="336"/>
      <c r="L7111" s="337">
        <f t="shared" si="334"/>
        <v>19.855791438444363</v>
      </c>
      <c r="M7111" s="337">
        <f t="shared" si="335"/>
        <v>0.4</v>
      </c>
    </row>
    <row r="7112" spans="1:13">
      <c r="A7112" s="334" t="s">
        <v>1081</v>
      </c>
      <c r="B7112" s="334" t="s">
        <v>52</v>
      </c>
      <c r="C7112" s="334" t="s">
        <v>52</v>
      </c>
      <c r="D7112" s="334" t="s">
        <v>1537</v>
      </c>
      <c r="E7112" s="334" t="s">
        <v>1041</v>
      </c>
      <c r="F7112" s="334" t="str">
        <f t="shared" si="336"/>
        <v>Dhaka FR Non-PNP</v>
      </c>
      <c r="G7112" s="338">
        <v>1031681</v>
      </c>
      <c r="H7112" s="336">
        <v>192733.15260063205</v>
      </c>
      <c r="I7112" s="336">
        <v>-3.637978807091713E-12</v>
      </c>
      <c r="J7112" s="336"/>
      <c r="K7112" s="336"/>
      <c r="L7112" s="337">
        <f t="shared" si="334"/>
        <v>18.681467682416567</v>
      </c>
      <c r="M7112" s="337">
        <f t="shared" si="335"/>
        <v>-3.5262632607285709E-16</v>
      </c>
    </row>
    <row r="7113" spans="1:13">
      <c r="A7113" s="334" t="s">
        <v>1128</v>
      </c>
      <c r="B7113" s="334" t="s">
        <v>162</v>
      </c>
      <c r="C7113" s="334" t="s">
        <v>195</v>
      </c>
      <c r="D7113" s="334" t="s">
        <v>1537</v>
      </c>
      <c r="E7113" s="334" t="s">
        <v>1041</v>
      </c>
      <c r="F7113" s="334" t="str">
        <f t="shared" si="336"/>
        <v>Chattogram FR Non-PNP</v>
      </c>
      <c r="G7113" s="338">
        <v>1033840</v>
      </c>
      <c r="H7113" s="336">
        <v>169060.18231125112</v>
      </c>
      <c r="I7113" s="336">
        <v>4135.3599999999997</v>
      </c>
      <c r="J7113" s="336"/>
      <c r="K7113" s="336"/>
      <c r="L7113" s="337">
        <f t="shared" si="334"/>
        <v>16.352644733348594</v>
      </c>
      <c r="M7113" s="337">
        <f t="shared" si="335"/>
        <v>0.4</v>
      </c>
    </row>
    <row r="7114" spans="1:13">
      <c r="A7114" s="334" t="s">
        <v>1088</v>
      </c>
      <c r="B7114" s="334" t="s">
        <v>52</v>
      </c>
      <c r="C7114" s="334" t="s">
        <v>52</v>
      </c>
      <c r="D7114" s="334" t="s">
        <v>1537</v>
      </c>
      <c r="E7114" s="334" t="s">
        <v>1041</v>
      </c>
      <c r="F7114" s="334" t="str">
        <f t="shared" si="336"/>
        <v>Dhaka FR Non-PNP</v>
      </c>
      <c r="G7114" s="338">
        <v>1496640</v>
      </c>
      <c r="H7114" s="336">
        <v>237267.94128191815</v>
      </c>
      <c r="I7114" s="336">
        <v>5986.56</v>
      </c>
      <c r="J7114" s="336"/>
      <c r="K7114" s="336"/>
      <c r="L7114" s="337">
        <f t="shared" si="334"/>
        <v>15.853374310583584</v>
      </c>
      <c r="M7114" s="337">
        <f t="shared" si="335"/>
        <v>0.4</v>
      </c>
    </row>
    <row r="7115" spans="1:13">
      <c r="A7115" s="334" t="s">
        <v>1160</v>
      </c>
      <c r="B7115" s="334" t="s">
        <v>329</v>
      </c>
      <c r="C7115" s="334" t="s">
        <v>107</v>
      </c>
      <c r="D7115" s="334" t="s">
        <v>1537</v>
      </c>
      <c r="E7115" s="334" t="s">
        <v>1041</v>
      </c>
      <c r="F7115" s="334" t="str">
        <f t="shared" si="336"/>
        <v>Rajshahi FR Non-PNP</v>
      </c>
      <c r="G7115" s="338">
        <v>903038</v>
      </c>
      <c r="H7115" s="336">
        <v>161609.57221824586</v>
      </c>
      <c r="I7115" s="336">
        <v>3612.152</v>
      </c>
      <c r="J7115" s="336"/>
      <c r="K7115" s="336"/>
      <c r="L7115" s="337">
        <f t="shared" si="334"/>
        <v>17.896209486006775</v>
      </c>
      <c r="M7115" s="337">
        <f t="shared" si="335"/>
        <v>0.4</v>
      </c>
    </row>
    <row r="7116" spans="1:13">
      <c r="A7116" s="334" t="s">
        <v>1164</v>
      </c>
      <c r="B7116" s="334" t="s">
        <v>1071</v>
      </c>
      <c r="C7116" s="334" t="s">
        <v>159</v>
      </c>
      <c r="D7116" s="334" t="s">
        <v>1537</v>
      </c>
      <c r="E7116" s="334" t="s">
        <v>1041</v>
      </c>
      <c r="F7116" s="334" t="str">
        <f t="shared" si="336"/>
        <v>Khulna FR Non-PNP</v>
      </c>
      <c r="G7116" s="338">
        <v>1201888</v>
      </c>
      <c r="H7116" s="336">
        <v>194106.79559928059</v>
      </c>
      <c r="I7116" s="336">
        <v>4807.5519999999997</v>
      </c>
      <c r="J7116" s="336"/>
      <c r="K7116" s="336"/>
      <c r="L7116" s="337">
        <f t="shared" si="334"/>
        <v>16.150156720033863</v>
      </c>
      <c r="M7116" s="337">
        <f t="shared" si="335"/>
        <v>0.4</v>
      </c>
    </row>
    <row r="7117" spans="1:13">
      <c r="A7117" s="334" t="s">
        <v>1130</v>
      </c>
      <c r="B7117" s="334" t="s">
        <v>908</v>
      </c>
      <c r="C7117" s="334" t="s">
        <v>131</v>
      </c>
      <c r="D7117" s="334" t="s">
        <v>1537</v>
      </c>
      <c r="E7117" s="334" t="s">
        <v>1041</v>
      </c>
      <c r="F7117" s="334" t="str">
        <f t="shared" si="336"/>
        <v>Sylhet FR Non-PNP</v>
      </c>
      <c r="G7117" s="338">
        <v>2816740</v>
      </c>
      <c r="H7117" s="336">
        <v>396545.38763047318</v>
      </c>
      <c r="I7117" s="336">
        <v>11266.960000000001</v>
      </c>
      <c r="J7117" s="336"/>
      <c r="K7117" s="336"/>
      <c r="L7117" s="337">
        <f t="shared" si="334"/>
        <v>14.078167939904754</v>
      </c>
      <c r="M7117" s="337">
        <f t="shared" si="335"/>
        <v>0.4</v>
      </c>
    </row>
    <row r="7118" spans="1:13">
      <c r="A7118" s="334" t="s">
        <v>1140</v>
      </c>
      <c r="B7118" s="334" t="s">
        <v>52</v>
      </c>
      <c r="C7118" s="334" t="s">
        <v>52</v>
      </c>
      <c r="D7118" s="334" t="s">
        <v>1537</v>
      </c>
      <c r="E7118" s="334" t="s">
        <v>1041</v>
      </c>
      <c r="F7118" s="334" t="str">
        <f t="shared" si="336"/>
        <v>Dhaka FR Non-PNP</v>
      </c>
      <c r="G7118" s="338">
        <v>1462505</v>
      </c>
      <c r="H7118" s="336">
        <v>225483.8677986933</v>
      </c>
      <c r="I7118" s="336">
        <v>5850.02</v>
      </c>
      <c r="J7118" s="336"/>
      <c r="K7118" s="336"/>
      <c r="L7118" s="337">
        <f t="shared" si="334"/>
        <v>15.417647652397312</v>
      </c>
      <c r="M7118" s="337">
        <f t="shared" si="335"/>
        <v>0.4</v>
      </c>
    </row>
    <row r="7119" spans="1:13">
      <c r="A7119" s="334" t="s">
        <v>1184</v>
      </c>
      <c r="B7119" s="334" t="s">
        <v>52</v>
      </c>
      <c r="C7119" s="334" t="s">
        <v>52</v>
      </c>
      <c r="D7119" s="334" t="s">
        <v>1537</v>
      </c>
      <c r="E7119" s="334" t="s">
        <v>1041</v>
      </c>
      <c r="F7119" s="334" t="str">
        <f t="shared" si="336"/>
        <v>Dhaka FR Non-PNP</v>
      </c>
      <c r="G7119" s="338">
        <v>2679546</v>
      </c>
      <c r="H7119" s="336">
        <v>453478.49618619081</v>
      </c>
      <c r="I7119" s="336">
        <v>10718.184000000001</v>
      </c>
      <c r="J7119" s="336"/>
      <c r="K7119" s="336"/>
      <c r="L7119" s="337">
        <f t="shared" si="334"/>
        <v>16.923706336304388</v>
      </c>
      <c r="M7119" s="337">
        <f t="shared" si="335"/>
        <v>0.4</v>
      </c>
    </row>
    <row r="7120" spans="1:13">
      <c r="A7120" s="334" t="s">
        <v>1087</v>
      </c>
      <c r="B7120" s="334" t="s">
        <v>52</v>
      </c>
      <c r="C7120" s="334" t="s">
        <v>52</v>
      </c>
      <c r="D7120" s="334" t="s">
        <v>1537</v>
      </c>
      <c r="E7120" s="334" t="s">
        <v>1041</v>
      </c>
      <c r="F7120" s="334" t="str">
        <f t="shared" si="336"/>
        <v>Dhaka FR Non-PNP</v>
      </c>
      <c r="G7120" s="338">
        <v>1624059</v>
      </c>
      <c r="H7120" s="336">
        <v>267730.82418380177</v>
      </c>
      <c r="I7120" s="336">
        <v>6496.2359999999999</v>
      </c>
      <c r="J7120" s="336"/>
      <c r="K7120" s="336"/>
      <c r="L7120" s="337">
        <f t="shared" si="334"/>
        <v>16.485289277286217</v>
      </c>
      <c r="M7120" s="337">
        <f t="shared" si="335"/>
        <v>0.4</v>
      </c>
    </row>
    <row r="7121" spans="1:13">
      <c r="A7121" s="334" t="s">
        <v>1231</v>
      </c>
      <c r="B7121" s="334" t="s">
        <v>159</v>
      </c>
      <c r="C7121" s="334" t="s">
        <v>159</v>
      </c>
      <c r="D7121" s="334" t="s">
        <v>1537</v>
      </c>
      <c r="E7121" s="334" t="s">
        <v>1041</v>
      </c>
      <c r="F7121" s="334" t="str">
        <f t="shared" si="336"/>
        <v>Khulna FR Non-PNP</v>
      </c>
      <c r="G7121" s="338">
        <v>1029030</v>
      </c>
      <c r="H7121" s="336">
        <v>164449.2680693127</v>
      </c>
      <c r="I7121" s="336">
        <v>4116.12</v>
      </c>
      <c r="J7121" s="336"/>
      <c r="K7121" s="336"/>
      <c r="L7121" s="337">
        <f t="shared" si="334"/>
        <v>15.980998422719717</v>
      </c>
      <c r="M7121" s="337">
        <f t="shared" si="335"/>
        <v>0.4</v>
      </c>
    </row>
    <row r="7122" spans="1:13">
      <c r="A7122" s="334" t="s">
        <v>1138</v>
      </c>
      <c r="B7122" s="334" t="s">
        <v>1139</v>
      </c>
      <c r="C7122" s="334" t="s">
        <v>189</v>
      </c>
      <c r="D7122" s="334" t="s">
        <v>1537</v>
      </c>
      <c r="E7122" s="334" t="s">
        <v>1041</v>
      </c>
      <c r="F7122" s="334" t="str">
        <f t="shared" si="336"/>
        <v>Barishal FR Non-PNP</v>
      </c>
      <c r="G7122" s="338">
        <v>858720</v>
      </c>
      <c r="H7122" s="336">
        <v>161471.13350956191</v>
      </c>
      <c r="I7122" s="336">
        <v>3434.88</v>
      </c>
      <c r="J7122" s="336"/>
      <c r="K7122" s="336"/>
      <c r="L7122" s="337">
        <f t="shared" si="334"/>
        <v>18.803700101262567</v>
      </c>
      <c r="M7122" s="337">
        <f t="shared" si="335"/>
        <v>0.4</v>
      </c>
    </row>
    <row r="7123" spans="1:13">
      <c r="A7123" s="334" t="s">
        <v>1107</v>
      </c>
      <c r="B7123" s="334" t="s">
        <v>52</v>
      </c>
      <c r="C7123" s="334" t="s">
        <v>52</v>
      </c>
      <c r="D7123" s="334" t="s">
        <v>1537</v>
      </c>
      <c r="E7123" s="334" t="s">
        <v>1041</v>
      </c>
      <c r="F7123" s="334" t="str">
        <f t="shared" si="336"/>
        <v>Dhaka FR Non-PNP</v>
      </c>
      <c r="G7123" s="338">
        <v>2514555</v>
      </c>
      <c r="H7123" s="336">
        <v>402114.66111428605</v>
      </c>
      <c r="I7123" s="336">
        <v>10058.219999999999</v>
      </c>
      <c r="J7123" s="336"/>
      <c r="K7123" s="336"/>
      <c r="L7123" s="337">
        <f t="shared" si="334"/>
        <v>15.991484024580336</v>
      </c>
      <c r="M7123" s="337">
        <f t="shared" si="335"/>
        <v>0.4</v>
      </c>
    </row>
    <row r="7124" spans="1:13">
      <c r="A7124" s="334" t="s">
        <v>1110</v>
      </c>
      <c r="B7124" s="334" t="s">
        <v>542</v>
      </c>
      <c r="C7124" s="334" t="s">
        <v>52</v>
      </c>
      <c r="D7124" s="334" t="s">
        <v>1537</v>
      </c>
      <c r="E7124" s="334" t="s">
        <v>1041</v>
      </c>
      <c r="F7124" s="334" t="str">
        <f t="shared" si="336"/>
        <v>Dhaka FR Non-PNP</v>
      </c>
      <c r="G7124" s="338">
        <v>1104288</v>
      </c>
      <c r="H7124" s="336">
        <v>184871.33752046162</v>
      </c>
      <c r="I7124" s="336">
        <v>0</v>
      </c>
      <c r="J7124" s="336"/>
      <c r="K7124" s="336"/>
      <c r="L7124" s="337">
        <f t="shared" si="334"/>
        <v>16.741224890650049</v>
      </c>
      <c r="M7124" s="337">
        <f t="shared" si="335"/>
        <v>0</v>
      </c>
    </row>
    <row r="7125" spans="1:13">
      <c r="A7125" s="334" t="s">
        <v>1193</v>
      </c>
      <c r="B7125" s="334" t="s">
        <v>52</v>
      </c>
      <c r="C7125" s="334" t="s">
        <v>52</v>
      </c>
      <c r="D7125" s="334" t="s">
        <v>1537</v>
      </c>
      <c r="E7125" s="334" t="s">
        <v>1041</v>
      </c>
      <c r="F7125" s="334" t="str">
        <f t="shared" si="336"/>
        <v>Dhaka FR Non-PNP</v>
      </c>
      <c r="G7125" s="338">
        <v>1287183</v>
      </c>
      <c r="H7125" s="336">
        <v>203701.34055526508</v>
      </c>
      <c r="I7125" s="336">
        <v>5148.732</v>
      </c>
      <c r="J7125" s="336"/>
      <c r="K7125" s="336"/>
      <c r="L7125" s="337">
        <f t="shared" si="334"/>
        <v>15.82535976277383</v>
      </c>
      <c r="M7125" s="337">
        <f t="shared" si="335"/>
        <v>0.4</v>
      </c>
    </row>
    <row r="7126" spans="1:13">
      <c r="A7126" s="334" t="s">
        <v>1224</v>
      </c>
      <c r="B7126" s="334" t="s">
        <v>52</v>
      </c>
      <c r="C7126" s="334" t="s">
        <v>52</v>
      </c>
      <c r="D7126" s="334" t="s">
        <v>1537</v>
      </c>
      <c r="E7126" s="334" t="s">
        <v>1041</v>
      </c>
      <c r="F7126" s="334" t="str">
        <f t="shared" si="336"/>
        <v>Dhaka FR Non-PNP</v>
      </c>
      <c r="G7126" s="338">
        <v>1435543</v>
      </c>
      <c r="H7126" s="336">
        <v>243357.79458006084</v>
      </c>
      <c r="I7126" s="336">
        <v>5742.1720000000005</v>
      </c>
      <c r="J7126" s="336"/>
      <c r="K7126" s="336"/>
      <c r="L7126" s="337">
        <f t="shared" si="334"/>
        <v>16.952316620265702</v>
      </c>
      <c r="M7126" s="337">
        <f t="shared" si="335"/>
        <v>0.4</v>
      </c>
    </row>
    <row r="7127" spans="1:13">
      <c r="A7127" s="334" t="s">
        <v>1145</v>
      </c>
      <c r="B7127" s="334" t="s">
        <v>52</v>
      </c>
      <c r="C7127" s="334" t="s">
        <v>52</v>
      </c>
      <c r="D7127" s="334" t="s">
        <v>1537</v>
      </c>
      <c r="E7127" s="334" t="s">
        <v>1041</v>
      </c>
      <c r="F7127" s="334" t="str">
        <f t="shared" si="336"/>
        <v>Dhaka FR Non-PNP</v>
      </c>
      <c r="G7127" s="338">
        <v>1535957</v>
      </c>
      <c r="H7127" s="336">
        <v>227717.79736457052</v>
      </c>
      <c r="I7127" s="336">
        <v>6143.8280000000004</v>
      </c>
      <c r="J7127" s="336"/>
      <c r="K7127" s="336"/>
      <c r="L7127" s="337">
        <f t="shared" si="334"/>
        <v>14.825792477560928</v>
      </c>
      <c r="M7127" s="337">
        <f t="shared" si="335"/>
        <v>0.4</v>
      </c>
    </row>
    <row r="7128" spans="1:13">
      <c r="A7128" s="334" t="s">
        <v>1093</v>
      </c>
      <c r="B7128" s="334" t="s">
        <v>195</v>
      </c>
      <c r="C7128" s="334" t="s">
        <v>195</v>
      </c>
      <c r="D7128" s="334" t="s">
        <v>1537</v>
      </c>
      <c r="E7128" s="334" t="s">
        <v>1041</v>
      </c>
      <c r="F7128" s="334" t="str">
        <f t="shared" si="336"/>
        <v>Chattogram FR Non-PNP</v>
      </c>
      <c r="G7128" s="338">
        <v>1105696</v>
      </c>
      <c r="H7128" s="336">
        <v>193141.62720648205</v>
      </c>
      <c r="I7128" s="336">
        <v>4422.7839999999997</v>
      </c>
      <c r="J7128" s="336"/>
      <c r="K7128" s="336"/>
      <c r="L7128" s="337">
        <f t="shared" si="334"/>
        <v>17.467877898308583</v>
      </c>
      <c r="M7128" s="337">
        <f t="shared" si="335"/>
        <v>0.4</v>
      </c>
    </row>
    <row r="7129" spans="1:13">
      <c r="A7129" s="334" t="s">
        <v>1258</v>
      </c>
      <c r="B7129" s="334" t="s">
        <v>52</v>
      </c>
      <c r="C7129" s="334" t="s">
        <v>52</v>
      </c>
      <c r="D7129" s="334" t="s">
        <v>1537</v>
      </c>
      <c r="E7129" s="334" t="s">
        <v>1041</v>
      </c>
      <c r="F7129" s="334" t="str">
        <f t="shared" si="336"/>
        <v>Dhaka FR Non-PNP</v>
      </c>
      <c r="G7129" s="338">
        <v>2351419</v>
      </c>
      <c r="H7129" s="336">
        <v>360497.14547037455</v>
      </c>
      <c r="I7129" s="336">
        <v>9405.6759999999995</v>
      </c>
      <c r="J7129" s="336"/>
      <c r="K7129" s="336"/>
      <c r="L7129" s="337">
        <f t="shared" si="334"/>
        <v>15.331046719890185</v>
      </c>
      <c r="M7129" s="337">
        <f t="shared" si="335"/>
        <v>0.4</v>
      </c>
    </row>
    <row r="7130" spans="1:13">
      <c r="A7130" s="334" t="s">
        <v>1156</v>
      </c>
      <c r="B7130" s="334" t="s">
        <v>52</v>
      </c>
      <c r="C7130" s="334" t="s">
        <v>52</v>
      </c>
      <c r="D7130" s="334" t="s">
        <v>1537</v>
      </c>
      <c r="E7130" s="334" t="s">
        <v>1041</v>
      </c>
      <c r="F7130" s="334" t="str">
        <f t="shared" si="336"/>
        <v>Dhaka FR Non-PNP</v>
      </c>
      <c r="G7130" s="338">
        <v>1189804</v>
      </c>
      <c r="H7130" s="336">
        <v>189412.84385265032</v>
      </c>
      <c r="I7130" s="336">
        <v>4759.2160000000003</v>
      </c>
      <c r="J7130" s="336"/>
      <c r="K7130" s="336"/>
      <c r="L7130" s="337">
        <f t="shared" si="334"/>
        <v>15.919667764829359</v>
      </c>
      <c r="M7130" s="337">
        <f t="shared" si="335"/>
        <v>0.4</v>
      </c>
    </row>
    <row r="7131" spans="1:13">
      <c r="A7131" s="334" t="s">
        <v>1170</v>
      </c>
      <c r="B7131" s="334" t="s">
        <v>362</v>
      </c>
      <c r="C7131" s="334" t="s">
        <v>52</v>
      </c>
      <c r="D7131" s="334" t="s">
        <v>1537</v>
      </c>
      <c r="E7131" s="334" t="s">
        <v>1041</v>
      </c>
      <c r="F7131" s="334" t="str">
        <f t="shared" si="336"/>
        <v>Dhaka FR Non-PNP</v>
      </c>
      <c r="G7131" s="338">
        <v>1431515</v>
      </c>
      <c r="H7131" s="336">
        <v>253771.840584547</v>
      </c>
      <c r="I7131" s="336">
        <v>5726.06</v>
      </c>
      <c r="J7131" s="336"/>
      <c r="K7131" s="336"/>
      <c r="L7131" s="337">
        <f t="shared" si="334"/>
        <v>17.727501324439281</v>
      </c>
      <c r="M7131" s="337">
        <f t="shared" si="335"/>
        <v>0.4</v>
      </c>
    </row>
    <row r="7132" spans="1:13">
      <c r="A7132" s="334" t="s">
        <v>1172</v>
      </c>
      <c r="B7132" s="334" t="s">
        <v>79</v>
      </c>
      <c r="C7132" s="334" t="s">
        <v>52</v>
      </c>
      <c r="D7132" s="334" t="s">
        <v>1537</v>
      </c>
      <c r="E7132" s="334" t="s">
        <v>1041</v>
      </c>
      <c r="F7132" s="334" t="str">
        <f t="shared" si="336"/>
        <v>Dhaka FR Non-PNP</v>
      </c>
      <c r="G7132" s="338">
        <v>1473447</v>
      </c>
      <c r="H7132" s="336">
        <v>201488.53602887419</v>
      </c>
      <c r="I7132" s="336">
        <v>5893.7880000000005</v>
      </c>
      <c r="J7132" s="336"/>
      <c r="K7132" s="336"/>
      <c r="L7132" s="337">
        <f t="shared" si="334"/>
        <v>13.674637501645744</v>
      </c>
      <c r="M7132" s="337">
        <f t="shared" si="335"/>
        <v>0.4</v>
      </c>
    </row>
    <row r="7133" spans="1:13">
      <c r="A7133" s="334" t="s">
        <v>1169</v>
      </c>
      <c r="B7133" s="334" t="s">
        <v>186</v>
      </c>
      <c r="C7133" s="334" t="s">
        <v>195</v>
      </c>
      <c r="D7133" s="334" t="s">
        <v>1537</v>
      </c>
      <c r="E7133" s="334" t="s">
        <v>1041</v>
      </c>
      <c r="F7133" s="334" t="str">
        <f t="shared" si="336"/>
        <v>Chattogram FR Non-PNP</v>
      </c>
      <c r="G7133" s="338">
        <v>1915299</v>
      </c>
      <c r="H7133" s="336">
        <v>343680.46403186128</v>
      </c>
      <c r="I7133" s="336">
        <v>7661.1959999999999</v>
      </c>
      <c r="J7133" s="336"/>
      <c r="K7133" s="336"/>
      <c r="L7133" s="337">
        <f t="shared" si="334"/>
        <v>17.943958830023995</v>
      </c>
      <c r="M7133" s="337">
        <f t="shared" si="335"/>
        <v>0.4</v>
      </c>
    </row>
    <row r="7134" spans="1:13">
      <c r="A7134" s="334" t="s">
        <v>1148</v>
      </c>
      <c r="B7134" s="334" t="s">
        <v>389</v>
      </c>
      <c r="C7134" s="334" t="s">
        <v>389</v>
      </c>
      <c r="D7134" s="334" t="s">
        <v>1537</v>
      </c>
      <c r="E7134" s="334" t="s">
        <v>1041</v>
      </c>
      <c r="F7134" s="334" t="str">
        <f t="shared" si="336"/>
        <v>Rangpur FR Non-PNP</v>
      </c>
      <c r="G7134" s="338">
        <v>1366503</v>
      </c>
      <c r="H7134" s="336">
        <v>218227.81686944151</v>
      </c>
      <c r="I7134" s="336">
        <v>5466.0119999999997</v>
      </c>
      <c r="J7134" s="336"/>
      <c r="K7134" s="336"/>
      <c r="L7134" s="337">
        <f t="shared" si="334"/>
        <v>15.969801520336327</v>
      </c>
      <c r="M7134" s="337">
        <f t="shared" si="335"/>
        <v>0.4</v>
      </c>
    </row>
    <row r="7135" spans="1:13">
      <c r="A7135" s="334" t="s">
        <v>1278</v>
      </c>
      <c r="B7135" s="334" t="s">
        <v>195</v>
      </c>
      <c r="C7135" s="334" t="s">
        <v>195</v>
      </c>
      <c r="D7135" s="334" t="s">
        <v>1537</v>
      </c>
      <c r="E7135" s="334" t="s">
        <v>1041</v>
      </c>
      <c r="F7135" s="334" t="str">
        <f t="shared" si="336"/>
        <v>Chattogram FR Non-PNP</v>
      </c>
      <c r="G7135" s="338">
        <v>1144073</v>
      </c>
      <c r="H7135" s="336">
        <v>203232.52817650218</v>
      </c>
      <c r="I7135" s="336">
        <v>4576.2920000000004</v>
      </c>
      <c r="J7135" s="336"/>
      <c r="K7135" s="336"/>
      <c r="L7135" s="337">
        <f t="shared" si="334"/>
        <v>17.763947595695569</v>
      </c>
      <c r="M7135" s="337">
        <f t="shared" si="335"/>
        <v>0.4</v>
      </c>
    </row>
    <row r="7136" spans="1:13">
      <c r="A7136" s="334" t="s">
        <v>1165</v>
      </c>
      <c r="B7136" s="334" t="s">
        <v>131</v>
      </c>
      <c r="C7136" s="334" t="s">
        <v>131</v>
      </c>
      <c r="D7136" s="334" t="s">
        <v>1537</v>
      </c>
      <c r="E7136" s="334" t="s">
        <v>1041</v>
      </c>
      <c r="F7136" s="334" t="str">
        <f t="shared" si="336"/>
        <v>Sylhet FR Non-PNP</v>
      </c>
      <c r="G7136" s="338">
        <v>927135</v>
      </c>
      <c r="H7136" s="336">
        <v>142071.61317227071</v>
      </c>
      <c r="I7136" s="336">
        <v>3708.54</v>
      </c>
      <c r="J7136" s="336"/>
      <c r="K7136" s="336"/>
      <c r="L7136" s="337">
        <f t="shared" si="334"/>
        <v>15.323724503149025</v>
      </c>
      <c r="M7136" s="337">
        <f t="shared" si="335"/>
        <v>0.4</v>
      </c>
    </row>
    <row r="7137" spans="1:13">
      <c r="A7137" s="334" t="s">
        <v>1119</v>
      </c>
      <c r="B7137" s="334" t="s">
        <v>52</v>
      </c>
      <c r="C7137" s="334" t="s">
        <v>52</v>
      </c>
      <c r="D7137" s="334" t="s">
        <v>1537</v>
      </c>
      <c r="E7137" s="334" t="s">
        <v>1041</v>
      </c>
      <c r="F7137" s="334" t="str">
        <f t="shared" si="336"/>
        <v>Dhaka FR Non-PNP</v>
      </c>
      <c r="G7137" s="338">
        <v>2784655</v>
      </c>
      <c r="H7137" s="336">
        <v>457456.96380062657</v>
      </c>
      <c r="I7137" s="336">
        <v>11138.62</v>
      </c>
      <c r="J7137" s="336"/>
      <c r="K7137" s="336"/>
      <c r="L7137" s="337">
        <f t="shared" si="334"/>
        <v>16.427778802064406</v>
      </c>
      <c r="M7137" s="337">
        <f t="shared" si="335"/>
        <v>0.4</v>
      </c>
    </row>
    <row r="7138" spans="1:13">
      <c r="A7138" s="334" t="s">
        <v>1080</v>
      </c>
      <c r="B7138" s="334" t="s">
        <v>170</v>
      </c>
      <c r="C7138" s="334" t="s">
        <v>195</v>
      </c>
      <c r="D7138" s="334" t="s">
        <v>1537</v>
      </c>
      <c r="E7138" s="334" t="s">
        <v>1041</v>
      </c>
      <c r="F7138" s="334" t="str">
        <f t="shared" si="336"/>
        <v>Chattogram FR Non-PNP</v>
      </c>
      <c r="G7138" s="338">
        <v>886341</v>
      </c>
      <c r="H7138" s="336">
        <v>157967.59982823618</v>
      </c>
      <c r="I7138" s="336">
        <v>3.637978807091713E-12</v>
      </c>
      <c r="J7138" s="336"/>
      <c r="K7138" s="336"/>
      <c r="L7138" s="337">
        <f t="shared" si="334"/>
        <v>17.822440779365525</v>
      </c>
      <c r="M7138" s="337">
        <f t="shared" si="335"/>
        <v>4.1044911688522961E-16</v>
      </c>
    </row>
    <row r="7139" spans="1:13">
      <c r="A7139" s="334" t="s">
        <v>1254</v>
      </c>
      <c r="B7139" s="334" t="s">
        <v>52</v>
      </c>
      <c r="C7139" s="334" t="s">
        <v>52</v>
      </c>
      <c r="D7139" s="334" t="s">
        <v>1537</v>
      </c>
      <c r="E7139" s="334" t="s">
        <v>1041</v>
      </c>
      <c r="F7139" s="334" t="str">
        <f t="shared" si="336"/>
        <v>Dhaka FR Non-PNP</v>
      </c>
      <c r="G7139" s="338">
        <v>1459191</v>
      </c>
      <c r="H7139" s="336">
        <v>250680.03755095275</v>
      </c>
      <c r="I7139" s="336">
        <v>5836.7640000000001</v>
      </c>
      <c r="J7139" s="336"/>
      <c r="K7139" s="336"/>
      <c r="L7139" s="337">
        <f t="shared" si="334"/>
        <v>17.179384847559557</v>
      </c>
      <c r="M7139" s="337">
        <f t="shared" si="335"/>
        <v>0.4</v>
      </c>
    </row>
    <row r="7140" spans="1:13">
      <c r="A7140" s="334" t="s">
        <v>1249</v>
      </c>
      <c r="B7140" s="334" t="s">
        <v>79</v>
      </c>
      <c r="C7140" s="334" t="s">
        <v>52</v>
      </c>
      <c r="D7140" s="334" t="s">
        <v>1537</v>
      </c>
      <c r="E7140" s="334" t="s">
        <v>1041</v>
      </c>
      <c r="F7140" s="334" t="str">
        <f t="shared" si="336"/>
        <v>Dhaka FR Non-PNP</v>
      </c>
      <c r="G7140" s="338">
        <v>3033242</v>
      </c>
      <c r="H7140" s="336">
        <v>522269.43082172901</v>
      </c>
      <c r="I7140" s="336">
        <v>12132.968000000001</v>
      </c>
      <c r="J7140" s="336"/>
      <c r="K7140" s="336"/>
      <c r="L7140" s="337">
        <f t="shared" si="334"/>
        <v>17.218191981441937</v>
      </c>
      <c r="M7140" s="337">
        <f t="shared" si="335"/>
        <v>0.4</v>
      </c>
    </row>
    <row r="7141" spans="1:13">
      <c r="A7141" s="334" t="s">
        <v>1168</v>
      </c>
      <c r="B7141" s="334" t="s">
        <v>162</v>
      </c>
      <c r="C7141" s="334" t="s">
        <v>195</v>
      </c>
      <c r="D7141" s="334" t="s">
        <v>1537</v>
      </c>
      <c r="E7141" s="334" t="s">
        <v>1041</v>
      </c>
      <c r="F7141" s="334" t="str">
        <f t="shared" si="336"/>
        <v>Chattogram FR Non-PNP</v>
      </c>
      <c r="G7141" s="338">
        <v>1607303</v>
      </c>
      <c r="H7141" s="336">
        <v>238705.0842795457</v>
      </c>
      <c r="I7141" s="336">
        <v>6429.2120000000004</v>
      </c>
      <c r="J7141" s="336"/>
      <c r="K7141" s="336"/>
      <c r="L7141" s="337">
        <f t="shared" si="334"/>
        <v>14.851280951976428</v>
      </c>
      <c r="M7141" s="337">
        <f t="shared" si="335"/>
        <v>0.4</v>
      </c>
    </row>
    <row r="7142" spans="1:13">
      <c r="A7142" s="334" t="s">
        <v>1261</v>
      </c>
      <c r="B7142" s="334" t="s">
        <v>401</v>
      </c>
      <c r="C7142" s="334" t="s">
        <v>195</v>
      </c>
      <c r="D7142" s="334" t="s">
        <v>1537</v>
      </c>
      <c r="E7142" s="334" t="s">
        <v>1041</v>
      </c>
      <c r="F7142" s="334" t="str">
        <f t="shared" si="336"/>
        <v>Chattogram FR Non-PNP</v>
      </c>
      <c r="G7142" s="338">
        <v>3425769</v>
      </c>
      <c r="H7142" s="336">
        <v>573616.47594888578</v>
      </c>
      <c r="I7142" s="336">
        <v>13703.076000000001</v>
      </c>
      <c r="J7142" s="336"/>
      <c r="K7142" s="336"/>
      <c r="L7142" s="337">
        <f t="shared" si="334"/>
        <v>16.74416681185701</v>
      </c>
      <c r="M7142" s="337">
        <f t="shared" si="335"/>
        <v>0.4</v>
      </c>
    </row>
    <row r="7143" spans="1:13">
      <c r="A7143" s="334" t="s">
        <v>1222</v>
      </c>
      <c r="B7143" s="334" t="s">
        <v>189</v>
      </c>
      <c r="C7143" s="334" t="s">
        <v>189</v>
      </c>
      <c r="D7143" s="334" t="s">
        <v>1537</v>
      </c>
      <c r="E7143" s="334" t="s">
        <v>1041</v>
      </c>
      <c r="F7143" s="334" t="str">
        <f t="shared" si="336"/>
        <v>Barishal FR Non-PNP</v>
      </c>
      <c r="G7143" s="338">
        <v>697133</v>
      </c>
      <c r="H7143" s="336">
        <v>109135.8014372944</v>
      </c>
      <c r="I7143" s="336">
        <v>2788.5320000000002</v>
      </c>
      <c r="J7143" s="336"/>
      <c r="K7143" s="336"/>
      <c r="L7143" s="337">
        <f t="shared" si="334"/>
        <v>15.654946966689915</v>
      </c>
      <c r="M7143" s="337">
        <f t="shared" si="335"/>
        <v>0.4</v>
      </c>
    </row>
    <row r="7144" spans="1:13">
      <c r="A7144" s="334" t="s">
        <v>1157</v>
      </c>
      <c r="B7144" s="334" t="s">
        <v>336</v>
      </c>
      <c r="C7144" s="334" t="s">
        <v>389</v>
      </c>
      <c r="D7144" s="334" t="s">
        <v>1537</v>
      </c>
      <c r="E7144" s="334" t="s">
        <v>1041</v>
      </c>
      <c r="F7144" s="334" t="str">
        <f t="shared" si="336"/>
        <v>Rangpur FR Non-PNP</v>
      </c>
      <c r="G7144" s="338">
        <v>1020347</v>
      </c>
      <c r="H7144" s="336">
        <v>163353.88577214262</v>
      </c>
      <c r="I7144" s="336">
        <v>4081.3879999999999</v>
      </c>
      <c r="J7144" s="336"/>
      <c r="K7144" s="336"/>
      <c r="L7144" s="337">
        <f t="shared" si="334"/>
        <v>16.009640423516963</v>
      </c>
      <c r="M7144" s="337">
        <f t="shared" si="335"/>
        <v>0.4</v>
      </c>
    </row>
    <row r="7145" spans="1:13">
      <c r="A7145" s="334" t="s">
        <v>1158</v>
      </c>
      <c r="B7145" s="334" t="s">
        <v>52</v>
      </c>
      <c r="C7145" s="334" t="s">
        <v>52</v>
      </c>
      <c r="D7145" s="334" t="s">
        <v>1537</v>
      </c>
      <c r="E7145" s="334" t="s">
        <v>1041</v>
      </c>
      <c r="F7145" s="334" t="str">
        <f t="shared" si="336"/>
        <v>Dhaka FR Non-PNP</v>
      </c>
      <c r="G7145" s="338">
        <v>1089572</v>
      </c>
      <c r="H7145" s="336">
        <v>167184.6350513853</v>
      </c>
      <c r="I7145" s="336">
        <v>4358.2880000000005</v>
      </c>
      <c r="J7145" s="336"/>
      <c r="K7145" s="336"/>
      <c r="L7145" s="337">
        <f t="shared" si="334"/>
        <v>15.344064921949654</v>
      </c>
      <c r="M7145" s="337">
        <f t="shared" si="335"/>
        <v>0.4</v>
      </c>
    </row>
    <row r="7146" spans="1:13">
      <c r="A7146" s="334" t="s">
        <v>1045</v>
      </c>
      <c r="B7146" s="334" t="s">
        <v>162</v>
      </c>
      <c r="C7146" s="334" t="s">
        <v>195</v>
      </c>
      <c r="D7146" s="334" t="s">
        <v>1537</v>
      </c>
      <c r="E7146" s="334" t="s">
        <v>1041</v>
      </c>
      <c r="F7146" s="334" t="str">
        <f t="shared" si="336"/>
        <v>Chattogram FR Non-PNP</v>
      </c>
      <c r="G7146" s="338">
        <v>1361418</v>
      </c>
      <c r="H7146" s="336">
        <v>213513.54524160692</v>
      </c>
      <c r="I7146" s="336">
        <v>-2.1827872842550278E-11</v>
      </c>
      <c r="J7146" s="336"/>
      <c r="K7146" s="336"/>
      <c r="L7146" s="337">
        <f t="shared" si="334"/>
        <v>15.683173370824163</v>
      </c>
      <c r="M7146" s="337">
        <f t="shared" si="335"/>
        <v>-1.6033189543953641E-15</v>
      </c>
    </row>
    <row r="7147" spans="1:13">
      <c r="A7147" s="334" t="s">
        <v>1166</v>
      </c>
      <c r="B7147" s="334" t="s">
        <v>606</v>
      </c>
      <c r="C7147" s="334" t="s">
        <v>107</v>
      </c>
      <c r="D7147" s="334" t="s">
        <v>1537</v>
      </c>
      <c r="E7147" s="334" t="s">
        <v>1041</v>
      </c>
      <c r="F7147" s="334" t="str">
        <f t="shared" si="336"/>
        <v>Rajshahi FR Non-PNP</v>
      </c>
      <c r="G7147" s="338">
        <v>1327877</v>
      </c>
      <c r="H7147" s="336">
        <v>233348.69765816786</v>
      </c>
      <c r="I7147" s="336">
        <v>5311.5079999999998</v>
      </c>
      <c r="J7147" s="336"/>
      <c r="K7147" s="336"/>
      <c r="L7147" s="337">
        <f t="shared" si="334"/>
        <v>17.573065702483579</v>
      </c>
      <c r="M7147" s="337">
        <f t="shared" si="335"/>
        <v>0.4</v>
      </c>
    </row>
    <row r="7148" spans="1:13">
      <c r="A7148" s="334" t="s">
        <v>1124</v>
      </c>
      <c r="B7148" s="334" t="s">
        <v>1566</v>
      </c>
      <c r="C7148" s="334" t="s">
        <v>389</v>
      </c>
      <c r="D7148" s="334" t="s">
        <v>1537</v>
      </c>
      <c r="E7148" s="334" t="s">
        <v>1041</v>
      </c>
      <c r="F7148" s="334" t="str">
        <f t="shared" si="336"/>
        <v>Rangpur FR Non-PNP</v>
      </c>
      <c r="G7148" s="338">
        <v>1025341</v>
      </c>
      <c r="H7148" s="336">
        <v>155128.70274431893</v>
      </c>
      <c r="I7148" s="336">
        <v>4101.3640000000005</v>
      </c>
      <c r="J7148" s="336"/>
      <c r="K7148" s="336"/>
      <c r="L7148" s="337">
        <f t="shared" si="334"/>
        <v>15.129474267031059</v>
      </c>
      <c r="M7148" s="337">
        <f t="shared" si="335"/>
        <v>0.4</v>
      </c>
    </row>
    <row r="7149" spans="1:13">
      <c r="A7149" s="334" t="s">
        <v>1228</v>
      </c>
      <c r="B7149" s="334" t="s">
        <v>211</v>
      </c>
      <c r="C7149" s="334" t="s">
        <v>189</v>
      </c>
      <c r="D7149" s="334" t="s">
        <v>1537</v>
      </c>
      <c r="E7149" s="334" t="s">
        <v>1041</v>
      </c>
      <c r="F7149" s="334" t="str">
        <f t="shared" si="336"/>
        <v>Barishal FR Non-PNP</v>
      </c>
      <c r="G7149" s="338">
        <v>1079380</v>
      </c>
      <c r="H7149" s="336">
        <v>167185.35804392959</v>
      </c>
      <c r="I7149" s="336">
        <v>4317.5200000000004</v>
      </c>
      <c r="J7149" s="336"/>
      <c r="K7149" s="336"/>
      <c r="L7149" s="337">
        <f t="shared" si="334"/>
        <v>15.48901758823858</v>
      </c>
      <c r="M7149" s="337">
        <f t="shared" si="335"/>
        <v>0.4</v>
      </c>
    </row>
    <row r="7150" spans="1:13">
      <c r="A7150" s="334" t="s">
        <v>1271</v>
      </c>
      <c r="B7150" s="334" t="s">
        <v>362</v>
      </c>
      <c r="C7150" s="334" t="s">
        <v>52</v>
      </c>
      <c r="D7150" s="334" t="s">
        <v>1537</v>
      </c>
      <c r="E7150" s="334" t="s">
        <v>1041</v>
      </c>
      <c r="F7150" s="334" t="str">
        <f t="shared" si="336"/>
        <v>Dhaka FR Non-PNP</v>
      </c>
      <c r="G7150" s="338">
        <v>2367853</v>
      </c>
      <c r="H7150" s="336">
        <v>403356.29267752607</v>
      </c>
      <c r="I7150" s="336">
        <v>9471.4120000000003</v>
      </c>
      <c r="J7150" s="336"/>
      <c r="K7150" s="336"/>
      <c r="L7150" s="337">
        <f t="shared" si="334"/>
        <v>17.034684698650047</v>
      </c>
      <c r="M7150" s="337">
        <f t="shared" si="335"/>
        <v>0.4</v>
      </c>
    </row>
    <row r="7151" spans="1:13">
      <c r="A7151" s="334" t="s">
        <v>1079</v>
      </c>
      <c r="B7151" s="334" t="s">
        <v>189</v>
      </c>
      <c r="C7151" s="334" t="s">
        <v>189</v>
      </c>
      <c r="D7151" s="334" t="s">
        <v>1537</v>
      </c>
      <c r="E7151" s="334" t="s">
        <v>1041</v>
      </c>
      <c r="F7151" s="334" t="str">
        <f t="shared" si="336"/>
        <v>Barishal FR Non-PNP</v>
      </c>
      <c r="G7151" s="338">
        <v>1544128</v>
      </c>
      <c r="H7151" s="336">
        <v>215122.56133929055</v>
      </c>
      <c r="I7151" s="336">
        <v>6176.5119999999997</v>
      </c>
      <c r="J7151" s="336"/>
      <c r="K7151" s="336"/>
      <c r="L7151" s="337">
        <f t="shared" si="334"/>
        <v>13.931653421173021</v>
      </c>
      <c r="M7151" s="337">
        <f t="shared" si="335"/>
        <v>0.4</v>
      </c>
    </row>
    <row r="7152" spans="1:13">
      <c r="A7152" s="334" t="s">
        <v>1235</v>
      </c>
      <c r="B7152" s="334" t="s">
        <v>52</v>
      </c>
      <c r="C7152" s="334" t="s">
        <v>52</v>
      </c>
      <c r="D7152" s="334" t="s">
        <v>1537</v>
      </c>
      <c r="E7152" s="334" t="s">
        <v>1041</v>
      </c>
      <c r="F7152" s="334" t="str">
        <f t="shared" si="336"/>
        <v>Dhaka FR Non-PNP</v>
      </c>
      <c r="G7152" s="338">
        <v>1454684</v>
      </c>
      <c r="H7152" s="336">
        <v>220028.9588743436</v>
      </c>
      <c r="I7152" s="336">
        <v>5818.7359999999999</v>
      </c>
      <c r="J7152" s="336"/>
      <c r="K7152" s="336"/>
      <c r="L7152" s="337">
        <f t="shared" si="334"/>
        <v>15.125550213953243</v>
      </c>
      <c r="M7152" s="337">
        <f t="shared" si="335"/>
        <v>0.4</v>
      </c>
    </row>
    <row r="7153" spans="1:13">
      <c r="A7153" s="334" t="s">
        <v>1154</v>
      </c>
      <c r="B7153" s="334" t="s">
        <v>542</v>
      </c>
      <c r="C7153" s="334" t="s">
        <v>52</v>
      </c>
      <c r="D7153" s="334" t="s">
        <v>1537</v>
      </c>
      <c r="E7153" s="334" t="s">
        <v>1041</v>
      </c>
      <c r="F7153" s="334" t="str">
        <f t="shared" si="336"/>
        <v>Dhaka FR Non-PNP</v>
      </c>
      <c r="G7153" s="338">
        <v>1148355</v>
      </c>
      <c r="H7153" s="336">
        <v>195887.86354005628</v>
      </c>
      <c r="I7153" s="336">
        <v>4593.42</v>
      </c>
      <c r="J7153" s="336"/>
      <c r="K7153" s="336"/>
      <c r="L7153" s="337">
        <f t="shared" si="334"/>
        <v>17.058127803689302</v>
      </c>
      <c r="M7153" s="337">
        <f t="shared" si="335"/>
        <v>0.4</v>
      </c>
    </row>
    <row r="7154" spans="1:13">
      <c r="A7154" s="334" t="s">
        <v>1153</v>
      </c>
      <c r="B7154" s="334" t="s">
        <v>52</v>
      </c>
      <c r="C7154" s="334" t="s">
        <v>52</v>
      </c>
      <c r="D7154" s="334" t="s">
        <v>1537</v>
      </c>
      <c r="E7154" s="334" t="s">
        <v>1041</v>
      </c>
      <c r="F7154" s="334" t="str">
        <f t="shared" si="336"/>
        <v>Dhaka FR Non-PNP</v>
      </c>
      <c r="G7154" s="338">
        <v>1400619</v>
      </c>
      <c r="H7154" s="336">
        <v>228938.85058662319</v>
      </c>
      <c r="I7154" s="336">
        <v>5602.4760000000006</v>
      </c>
      <c r="J7154" s="336"/>
      <c r="K7154" s="336"/>
      <c r="L7154" s="337">
        <f t="shared" si="334"/>
        <v>16.345547974618594</v>
      </c>
      <c r="M7154" s="337">
        <f t="shared" si="335"/>
        <v>0.4</v>
      </c>
    </row>
    <row r="7155" spans="1:13">
      <c r="A7155" s="334" t="s">
        <v>1214</v>
      </c>
      <c r="B7155" s="334" t="s">
        <v>162</v>
      </c>
      <c r="C7155" s="334" t="s">
        <v>195</v>
      </c>
      <c r="D7155" s="334" t="s">
        <v>1537</v>
      </c>
      <c r="E7155" s="334" t="s">
        <v>1041</v>
      </c>
      <c r="F7155" s="334" t="str">
        <f t="shared" si="336"/>
        <v>Chattogram FR Non-PNP</v>
      </c>
      <c r="G7155" s="338">
        <v>2217049</v>
      </c>
      <c r="H7155" s="336">
        <v>360100.52889250632</v>
      </c>
      <c r="I7155" s="336">
        <v>8868.1959999999999</v>
      </c>
      <c r="J7155" s="336"/>
      <c r="K7155" s="336"/>
      <c r="L7155" s="337">
        <f t="shared" si="334"/>
        <v>16.242335144261869</v>
      </c>
      <c r="M7155" s="337">
        <f t="shared" si="335"/>
        <v>0.4</v>
      </c>
    </row>
    <row r="7156" spans="1:13">
      <c r="A7156" s="334" t="s">
        <v>1057</v>
      </c>
      <c r="B7156" s="334" t="s">
        <v>1564</v>
      </c>
      <c r="C7156" s="334" t="s">
        <v>189</v>
      </c>
      <c r="D7156" s="334" t="s">
        <v>1537</v>
      </c>
      <c r="E7156" s="334" t="s">
        <v>1041</v>
      </c>
      <c r="F7156" s="334" t="str">
        <f t="shared" si="336"/>
        <v>Barishal FR Non-PNP</v>
      </c>
      <c r="G7156" s="338">
        <v>1565454</v>
      </c>
      <c r="H7156" s="336">
        <v>262403.03880352055</v>
      </c>
      <c r="I7156" s="336">
        <v>6261.8159999999998</v>
      </c>
      <c r="J7156" s="336"/>
      <c r="K7156" s="336"/>
      <c r="L7156" s="337">
        <f t="shared" si="334"/>
        <v>16.762104718728278</v>
      </c>
      <c r="M7156" s="337">
        <f t="shared" si="335"/>
        <v>0.4</v>
      </c>
    </row>
    <row r="7157" spans="1:13">
      <c r="A7157" s="334" t="s">
        <v>1146</v>
      </c>
      <c r="B7157" s="334" t="s">
        <v>186</v>
      </c>
      <c r="C7157" s="334" t="s">
        <v>195</v>
      </c>
      <c r="D7157" s="334" t="s">
        <v>1537</v>
      </c>
      <c r="E7157" s="334" t="s">
        <v>1041</v>
      </c>
      <c r="F7157" s="334" t="str">
        <f t="shared" si="336"/>
        <v>Chattogram FR Non-PNP</v>
      </c>
      <c r="G7157" s="338">
        <v>1203668</v>
      </c>
      <c r="H7157" s="336">
        <v>198747.97361017161</v>
      </c>
      <c r="I7157" s="336">
        <v>0</v>
      </c>
      <c r="J7157" s="336"/>
      <c r="K7157" s="336"/>
      <c r="L7157" s="337">
        <f t="shared" si="334"/>
        <v>16.511859882473541</v>
      </c>
      <c r="M7157" s="337">
        <f t="shared" si="335"/>
        <v>0</v>
      </c>
    </row>
    <row r="7158" spans="1:13">
      <c r="A7158" s="334" t="s">
        <v>1117</v>
      </c>
      <c r="B7158" s="334" t="s">
        <v>52</v>
      </c>
      <c r="C7158" s="334" t="s">
        <v>52</v>
      </c>
      <c r="D7158" s="334" t="s">
        <v>1537</v>
      </c>
      <c r="E7158" s="334" t="s">
        <v>1041</v>
      </c>
      <c r="F7158" s="334" t="str">
        <f t="shared" si="336"/>
        <v>Dhaka FR Non-PNP</v>
      </c>
      <c r="G7158" s="338">
        <v>1044208</v>
      </c>
      <c r="H7158" s="336">
        <v>171552.76064372266</v>
      </c>
      <c r="I7158" s="336">
        <v>4176.8320000000003</v>
      </c>
      <c r="J7158" s="336"/>
      <c r="K7158" s="336"/>
      <c r="L7158" s="337">
        <f t="shared" si="334"/>
        <v>16.428983559187696</v>
      </c>
      <c r="M7158" s="337">
        <f t="shared" si="335"/>
        <v>0.4</v>
      </c>
    </row>
    <row r="7159" spans="1:13">
      <c r="A7159" s="334" t="s">
        <v>1288</v>
      </c>
      <c r="B7159" s="334" t="s">
        <v>52</v>
      </c>
      <c r="C7159" s="334" t="s">
        <v>52</v>
      </c>
      <c r="D7159" s="334" t="s">
        <v>1492</v>
      </c>
      <c r="E7159" s="334" t="s">
        <v>1041</v>
      </c>
      <c r="F7159" s="334" t="str">
        <f t="shared" si="336"/>
        <v>Dhaka FR PNP</v>
      </c>
      <c r="G7159" s="338">
        <v>9363048</v>
      </c>
      <c r="H7159" s="336">
        <v>1708110.1061716022</v>
      </c>
      <c r="I7159" s="336">
        <v>37452.192000000003</v>
      </c>
      <c r="J7159" s="336"/>
      <c r="K7159" s="336"/>
      <c r="L7159" s="337">
        <f t="shared" si="334"/>
        <v>18.243098894415603</v>
      </c>
      <c r="M7159" s="337">
        <f t="shared" si="335"/>
        <v>0.4</v>
      </c>
    </row>
    <row r="7160" spans="1:13">
      <c r="A7160" s="334" t="s">
        <v>1061</v>
      </c>
      <c r="B7160" s="334" t="s">
        <v>52</v>
      </c>
      <c r="C7160" s="334" t="s">
        <v>52</v>
      </c>
      <c r="D7160" s="334" t="s">
        <v>1537</v>
      </c>
      <c r="E7160" s="334" t="s">
        <v>1041</v>
      </c>
      <c r="F7160" s="334" t="str">
        <f t="shared" si="336"/>
        <v>Dhaka FR Non-PNP</v>
      </c>
      <c r="G7160" s="338">
        <v>1766042</v>
      </c>
      <c r="H7160" s="336">
        <v>343525.23413600243</v>
      </c>
      <c r="I7160" s="336">
        <v>7064.1680000000006</v>
      </c>
      <c r="J7160" s="336"/>
      <c r="K7160" s="336"/>
      <c r="L7160" s="337">
        <f t="shared" si="334"/>
        <v>19.451702402094764</v>
      </c>
      <c r="M7160" s="337">
        <f t="shared" si="335"/>
        <v>0.4</v>
      </c>
    </row>
    <row r="7161" spans="1:13">
      <c r="A7161" s="334" t="s">
        <v>1213</v>
      </c>
      <c r="B7161" s="334" t="s">
        <v>522</v>
      </c>
      <c r="C7161" s="334" t="s">
        <v>52</v>
      </c>
      <c r="D7161" s="334" t="s">
        <v>1537</v>
      </c>
      <c r="E7161" s="334" t="s">
        <v>1041</v>
      </c>
      <c r="F7161" s="334" t="str">
        <f t="shared" si="336"/>
        <v>Dhaka FR Non-PNP</v>
      </c>
      <c r="G7161" s="338">
        <v>1253341</v>
      </c>
      <c r="H7161" s="336">
        <v>163487.52715609866</v>
      </c>
      <c r="I7161" s="336">
        <v>5013.3640000000005</v>
      </c>
      <c r="J7161" s="336"/>
      <c r="K7161" s="336"/>
      <c r="L7161" s="337">
        <f t="shared" si="334"/>
        <v>13.044137800973452</v>
      </c>
      <c r="M7161" s="337">
        <f t="shared" si="335"/>
        <v>0.4</v>
      </c>
    </row>
    <row r="7162" spans="1:13">
      <c r="A7162" s="334" t="s">
        <v>1149</v>
      </c>
      <c r="B7162" s="334" t="s">
        <v>1150</v>
      </c>
      <c r="C7162" s="334" t="s">
        <v>389</v>
      </c>
      <c r="D7162" s="334" t="s">
        <v>1537</v>
      </c>
      <c r="E7162" s="334" t="s">
        <v>1041</v>
      </c>
      <c r="F7162" s="334" t="str">
        <f t="shared" si="336"/>
        <v>Rangpur FR Non-PNP</v>
      </c>
      <c r="G7162" s="338">
        <v>1250033</v>
      </c>
      <c r="H7162" s="336">
        <v>216823.54800728289</v>
      </c>
      <c r="I7162" s="336">
        <v>5000.1320000000005</v>
      </c>
      <c r="J7162" s="336"/>
      <c r="K7162" s="336"/>
      <c r="L7162" s="337">
        <f t="shared" si="334"/>
        <v>17.345425921338308</v>
      </c>
      <c r="M7162" s="337">
        <f t="shared" si="335"/>
        <v>0.4</v>
      </c>
    </row>
    <row r="7163" spans="1:13">
      <c r="A7163" s="334" t="s">
        <v>1240</v>
      </c>
      <c r="B7163" s="334" t="s">
        <v>211</v>
      </c>
      <c r="C7163" s="334" t="s">
        <v>189</v>
      </c>
      <c r="D7163" s="334" t="s">
        <v>1537</v>
      </c>
      <c r="E7163" s="334" t="s">
        <v>1041</v>
      </c>
      <c r="F7163" s="334" t="str">
        <f t="shared" si="336"/>
        <v>Barishal FR Non-PNP</v>
      </c>
      <c r="G7163" s="338">
        <v>2549774</v>
      </c>
      <c r="H7163" s="336">
        <v>409189.95051332051</v>
      </c>
      <c r="I7163" s="336">
        <v>10199.096</v>
      </c>
      <c r="J7163" s="336"/>
      <c r="K7163" s="336"/>
      <c r="L7163" s="337">
        <f t="shared" si="334"/>
        <v>16.048087027058887</v>
      </c>
      <c r="M7163" s="337">
        <f t="shared" si="335"/>
        <v>0.4</v>
      </c>
    </row>
    <row r="7164" spans="1:13">
      <c r="A7164" s="334" t="s">
        <v>1069</v>
      </c>
      <c r="B7164" s="334" t="s">
        <v>136</v>
      </c>
      <c r="C7164" s="334" t="s">
        <v>131</v>
      </c>
      <c r="D7164" s="334" t="s">
        <v>1537</v>
      </c>
      <c r="E7164" s="334" t="s">
        <v>1041</v>
      </c>
      <c r="F7164" s="334" t="str">
        <f t="shared" si="336"/>
        <v>Sylhet FR Non-PNP</v>
      </c>
      <c r="G7164" s="338">
        <v>1379824</v>
      </c>
      <c r="H7164" s="336">
        <v>214513.68252465868</v>
      </c>
      <c r="I7164" s="336">
        <v>5519.2960000000003</v>
      </c>
      <c r="J7164" s="336"/>
      <c r="K7164" s="336"/>
      <c r="L7164" s="337">
        <f t="shared" si="334"/>
        <v>15.546452484132663</v>
      </c>
      <c r="M7164" s="337">
        <f t="shared" si="335"/>
        <v>0.4</v>
      </c>
    </row>
    <row r="7165" spans="1:13">
      <c r="A7165" s="334" t="s">
        <v>1242</v>
      </c>
      <c r="B7165" s="334" t="s">
        <v>1243</v>
      </c>
      <c r="C7165" s="334" t="s">
        <v>195</v>
      </c>
      <c r="D7165" s="334" t="s">
        <v>1537</v>
      </c>
      <c r="E7165" s="334" t="s">
        <v>1041</v>
      </c>
      <c r="F7165" s="334" t="str">
        <f t="shared" si="336"/>
        <v>Chattogram FR Non-PNP</v>
      </c>
      <c r="G7165" s="338">
        <v>1984286</v>
      </c>
      <c r="H7165" s="336">
        <v>377544.97012161859</v>
      </c>
      <c r="I7165" s="336">
        <v>7937.1440000000002</v>
      </c>
      <c r="J7165" s="336"/>
      <c r="K7165" s="336"/>
      <c r="L7165" s="337">
        <f t="shared" si="334"/>
        <v>19.026741614949589</v>
      </c>
      <c r="M7165" s="337">
        <f t="shared" si="335"/>
        <v>0.4</v>
      </c>
    </row>
    <row r="7166" spans="1:13">
      <c r="A7166" s="334" t="s">
        <v>1044</v>
      </c>
      <c r="B7166" s="334" t="s">
        <v>230</v>
      </c>
      <c r="C7166" s="334" t="s">
        <v>131</v>
      </c>
      <c r="D7166" s="334" t="s">
        <v>1537</v>
      </c>
      <c r="E7166" s="334" t="s">
        <v>1041</v>
      </c>
      <c r="F7166" s="334" t="str">
        <f t="shared" si="336"/>
        <v>Sylhet FR Non-PNP</v>
      </c>
      <c r="G7166" s="338">
        <v>1747588</v>
      </c>
      <c r="H7166" s="336">
        <v>248453.98021858995</v>
      </c>
      <c r="I7166" s="336">
        <v>6990.3519999999999</v>
      </c>
      <c r="J7166" s="336"/>
      <c r="K7166" s="336"/>
      <c r="L7166" s="337">
        <f t="shared" si="334"/>
        <v>14.216965338431594</v>
      </c>
      <c r="M7166" s="337">
        <f t="shared" si="335"/>
        <v>0.4</v>
      </c>
    </row>
    <row r="7167" spans="1:13">
      <c r="A7167" s="334" t="s">
        <v>1218</v>
      </c>
      <c r="B7167" s="334" t="s">
        <v>52</v>
      </c>
      <c r="C7167" s="334" t="s">
        <v>52</v>
      </c>
      <c r="D7167" s="334" t="s">
        <v>1537</v>
      </c>
      <c r="E7167" s="334" t="s">
        <v>1041</v>
      </c>
      <c r="F7167" s="334" t="str">
        <f t="shared" si="336"/>
        <v>Dhaka FR Non-PNP</v>
      </c>
      <c r="G7167" s="338">
        <v>1566716</v>
      </c>
      <c r="H7167" s="336">
        <v>290119.61250605079</v>
      </c>
      <c r="I7167" s="336">
        <v>6266.8640000000005</v>
      </c>
      <c r="J7167" s="336"/>
      <c r="K7167" s="336"/>
      <c r="L7167" s="337">
        <f t="shared" si="334"/>
        <v>18.5176900284449</v>
      </c>
      <c r="M7167" s="337">
        <f t="shared" si="335"/>
        <v>0.4</v>
      </c>
    </row>
    <row r="7168" spans="1:13">
      <c r="A7168" s="334" t="s">
        <v>1109</v>
      </c>
      <c r="B7168" s="334" t="s">
        <v>313</v>
      </c>
      <c r="C7168" s="334" t="s">
        <v>189</v>
      </c>
      <c r="D7168" s="334" t="s">
        <v>1537</v>
      </c>
      <c r="E7168" s="334" t="s">
        <v>1041</v>
      </c>
      <c r="F7168" s="334" t="str">
        <f t="shared" si="336"/>
        <v>Barishal FR Non-PNP</v>
      </c>
      <c r="G7168" s="338">
        <v>776542</v>
      </c>
      <c r="H7168" s="336">
        <v>138709.35684761134</v>
      </c>
      <c r="I7168" s="336">
        <v>3106.1680000000001</v>
      </c>
      <c r="J7168" s="336"/>
      <c r="K7168" s="336"/>
      <c r="L7168" s="337">
        <f t="shared" si="334"/>
        <v>17.862441033145839</v>
      </c>
      <c r="M7168" s="337">
        <f t="shared" si="335"/>
        <v>0.4</v>
      </c>
    </row>
    <row r="7169" spans="1:13">
      <c r="A7169" s="334" t="s">
        <v>1187</v>
      </c>
      <c r="B7169" s="334" t="s">
        <v>165</v>
      </c>
      <c r="C7169" s="334" t="s">
        <v>52</v>
      </c>
      <c r="D7169" s="334" t="s">
        <v>1537</v>
      </c>
      <c r="E7169" s="334" t="s">
        <v>1041</v>
      </c>
      <c r="F7169" s="334" t="str">
        <f t="shared" si="336"/>
        <v>Dhaka FR Non-PNP</v>
      </c>
      <c r="G7169" s="338">
        <v>976509</v>
      </c>
      <c r="H7169" s="336">
        <v>166089.92385260548</v>
      </c>
      <c r="I7169" s="336">
        <v>3906.0360000000001</v>
      </c>
      <c r="J7169" s="336"/>
      <c r="K7169" s="336"/>
      <c r="L7169" s="337">
        <f t="shared" si="334"/>
        <v>17.008539998362071</v>
      </c>
      <c r="M7169" s="337">
        <f t="shared" si="335"/>
        <v>0.4</v>
      </c>
    </row>
    <row r="7170" spans="1:13">
      <c r="A7170" s="334" t="s">
        <v>1122</v>
      </c>
      <c r="B7170" s="334" t="s">
        <v>52</v>
      </c>
      <c r="C7170" s="334" t="s">
        <v>52</v>
      </c>
      <c r="D7170" s="334" t="s">
        <v>1537</v>
      </c>
      <c r="E7170" s="334" t="s">
        <v>1041</v>
      </c>
      <c r="F7170" s="334" t="str">
        <f t="shared" si="336"/>
        <v>Dhaka FR Non-PNP</v>
      </c>
      <c r="G7170" s="338">
        <v>780619</v>
      </c>
      <c r="H7170" s="336">
        <v>123924.19626728937</v>
      </c>
      <c r="I7170" s="336">
        <v>3122.4760000000001</v>
      </c>
      <c r="J7170" s="336"/>
      <c r="K7170" s="336"/>
      <c r="L7170" s="337">
        <f t="shared" si="334"/>
        <v>15.875119138438773</v>
      </c>
      <c r="M7170" s="337">
        <f t="shared" si="335"/>
        <v>0.4</v>
      </c>
    </row>
    <row r="7171" spans="1:13">
      <c r="A7171" s="334" t="s">
        <v>1059</v>
      </c>
      <c r="B7171" s="334" t="s">
        <v>52</v>
      </c>
      <c r="C7171" s="334" t="s">
        <v>52</v>
      </c>
      <c r="D7171" s="334" t="s">
        <v>1537</v>
      </c>
      <c r="E7171" s="334" t="s">
        <v>1041</v>
      </c>
      <c r="F7171" s="334" t="str">
        <f t="shared" si="336"/>
        <v>Dhaka FR Non-PNP</v>
      </c>
      <c r="G7171" s="338">
        <v>1293415</v>
      </c>
      <c r="H7171" s="336">
        <v>231779.82641463395</v>
      </c>
      <c r="I7171" s="336">
        <v>5173.66</v>
      </c>
      <c r="J7171" s="336"/>
      <c r="K7171" s="336"/>
      <c r="L7171" s="337">
        <f t="shared" ref="L7171:L7234" si="337">(H7171/G7171)*100</f>
        <v>17.9199890533691</v>
      </c>
      <c r="M7171" s="337">
        <f t="shared" ref="M7171:M7234" si="338">(I7171/G7171)*100</f>
        <v>0.4</v>
      </c>
    </row>
    <row r="7172" spans="1:13">
      <c r="A7172" s="334" t="s">
        <v>1176</v>
      </c>
      <c r="B7172" s="334" t="s">
        <v>165</v>
      </c>
      <c r="C7172" s="334" t="s">
        <v>52</v>
      </c>
      <c r="D7172" s="334" t="s">
        <v>1537</v>
      </c>
      <c r="E7172" s="334" t="s">
        <v>1041</v>
      </c>
      <c r="F7172" s="334" t="str">
        <f t="shared" ref="F7172:F7235" si="339">CONCATENATE(C7172," ",E7172," ",D7172)</f>
        <v>Dhaka FR Non-PNP</v>
      </c>
      <c r="G7172" s="338">
        <v>1012866</v>
      </c>
      <c r="H7172" s="336">
        <v>180989.49862491392</v>
      </c>
      <c r="I7172" s="336">
        <v>4051.4639999999999</v>
      </c>
      <c r="J7172" s="336"/>
      <c r="K7172" s="336"/>
      <c r="L7172" s="337">
        <f t="shared" si="337"/>
        <v>17.869046707552027</v>
      </c>
      <c r="M7172" s="337">
        <f t="shared" si="338"/>
        <v>0.4</v>
      </c>
    </row>
    <row r="7173" spans="1:13">
      <c r="A7173" s="334" t="s">
        <v>1270</v>
      </c>
      <c r="B7173" s="334" t="s">
        <v>52</v>
      </c>
      <c r="C7173" s="334" t="s">
        <v>52</v>
      </c>
      <c r="D7173" s="334" t="s">
        <v>1537</v>
      </c>
      <c r="E7173" s="334" t="s">
        <v>1041</v>
      </c>
      <c r="F7173" s="334" t="str">
        <f t="shared" si="339"/>
        <v>Dhaka FR Non-PNP</v>
      </c>
      <c r="G7173" s="338">
        <v>816987</v>
      </c>
      <c r="H7173" s="336">
        <v>134563.11953246099</v>
      </c>
      <c r="I7173" s="336">
        <v>3267.9479999999999</v>
      </c>
      <c r="J7173" s="336"/>
      <c r="K7173" s="336"/>
      <c r="L7173" s="337">
        <f t="shared" si="337"/>
        <v>16.470656146604657</v>
      </c>
      <c r="M7173" s="337">
        <f t="shared" si="338"/>
        <v>0.4</v>
      </c>
    </row>
    <row r="7174" spans="1:13">
      <c r="A7174" s="334" t="s">
        <v>1230</v>
      </c>
      <c r="B7174" s="334" t="s">
        <v>159</v>
      </c>
      <c r="C7174" s="334" t="s">
        <v>159</v>
      </c>
      <c r="D7174" s="334" t="s">
        <v>1537</v>
      </c>
      <c r="E7174" s="334" t="s">
        <v>1041</v>
      </c>
      <c r="F7174" s="334" t="str">
        <f t="shared" si="339"/>
        <v>Khulna FR Non-PNP</v>
      </c>
      <c r="G7174" s="338">
        <v>1916011</v>
      </c>
      <c r="H7174" s="336">
        <v>239924.76113138013</v>
      </c>
      <c r="I7174" s="336">
        <v>7664.0439999999999</v>
      </c>
      <c r="J7174" s="336"/>
      <c r="K7174" s="336"/>
      <c r="L7174" s="337">
        <f t="shared" si="337"/>
        <v>12.522097270390416</v>
      </c>
      <c r="M7174" s="337">
        <f t="shared" si="338"/>
        <v>0.4</v>
      </c>
    </row>
    <row r="7175" spans="1:13">
      <c r="A7175" s="334" t="s">
        <v>1255</v>
      </c>
      <c r="B7175" s="334" t="s">
        <v>170</v>
      </c>
      <c r="C7175" s="334" t="s">
        <v>195</v>
      </c>
      <c r="D7175" s="334" t="s">
        <v>1537</v>
      </c>
      <c r="E7175" s="334" t="s">
        <v>1041</v>
      </c>
      <c r="F7175" s="334" t="str">
        <f t="shared" si="339"/>
        <v>Chattogram FR Non-PNP</v>
      </c>
      <c r="G7175" s="338">
        <v>936022</v>
      </c>
      <c r="H7175" s="336">
        <v>161357.16571087664</v>
      </c>
      <c r="I7175" s="336">
        <v>-1.4551915228366852E-11</v>
      </c>
      <c r="J7175" s="336"/>
      <c r="K7175" s="336"/>
      <c r="L7175" s="337">
        <f t="shared" si="337"/>
        <v>17.238608249686081</v>
      </c>
      <c r="M7175" s="337">
        <f t="shared" si="338"/>
        <v>-1.5546552568600792E-15</v>
      </c>
    </row>
    <row r="7176" spans="1:13">
      <c r="A7176" s="334" t="s">
        <v>1263</v>
      </c>
      <c r="B7176" s="334" t="s">
        <v>542</v>
      </c>
      <c r="C7176" s="334" t="s">
        <v>52</v>
      </c>
      <c r="D7176" s="334" t="s">
        <v>1537</v>
      </c>
      <c r="E7176" s="334" t="s">
        <v>1041</v>
      </c>
      <c r="F7176" s="334" t="str">
        <f t="shared" si="339"/>
        <v>Dhaka FR Non-PNP</v>
      </c>
      <c r="G7176" s="338">
        <v>1926087</v>
      </c>
      <c r="H7176" s="336">
        <v>355254.23999134038</v>
      </c>
      <c r="I7176" s="336">
        <v>7704.348</v>
      </c>
      <c r="J7176" s="336"/>
      <c r="K7176" s="336"/>
      <c r="L7176" s="337">
        <f t="shared" si="337"/>
        <v>18.444350644147452</v>
      </c>
      <c r="M7176" s="337">
        <f t="shared" si="338"/>
        <v>0.4</v>
      </c>
    </row>
    <row r="7177" spans="1:13">
      <c r="A7177" s="334" t="s">
        <v>1188</v>
      </c>
      <c r="B7177" s="334" t="s">
        <v>211</v>
      </c>
      <c r="C7177" s="334" t="s">
        <v>189</v>
      </c>
      <c r="D7177" s="334" t="s">
        <v>1537</v>
      </c>
      <c r="E7177" s="334" t="s">
        <v>1041</v>
      </c>
      <c r="F7177" s="334" t="str">
        <f t="shared" si="339"/>
        <v>Barishal FR Non-PNP</v>
      </c>
      <c r="G7177" s="338">
        <v>1386937</v>
      </c>
      <c r="H7177" s="336">
        <v>248033.88191418498</v>
      </c>
      <c r="I7177" s="336">
        <v>5547.7480000000005</v>
      </c>
      <c r="J7177" s="336"/>
      <c r="K7177" s="336"/>
      <c r="L7177" s="337">
        <f t="shared" si="337"/>
        <v>17.883572355066235</v>
      </c>
      <c r="M7177" s="337">
        <f t="shared" si="338"/>
        <v>0.4</v>
      </c>
    </row>
    <row r="7178" spans="1:13">
      <c r="A7178" s="334" t="s">
        <v>1245</v>
      </c>
      <c r="B7178" s="334" t="s">
        <v>606</v>
      </c>
      <c r="C7178" s="334" t="s">
        <v>107</v>
      </c>
      <c r="D7178" s="334" t="s">
        <v>1537</v>
      </c>
      <c r="E7178" s="334" t="s">
        <v>1041</v>
      </c>
      <c r="F7178" s="334" t="str">
        <f t="shared" si="339"/>
        <v>Rajshahi FR Non-PNP</v>
      </c>
      <c r="G7178" s="338">
        <v>1058339</v>
      </c>
      <c r="H7178" s="336">
        <v>191015.96950338793</v>
      </c>
      <c r="I7178" s="336">
        <v>4233.3559999999998</v>
      </c>
      <c r="J7178" s="336"/>
      <c r="K7178" s="336"/>
      <c r="L7178" s="337">
        <f t="shared" si="337"/>
        <v>18.048656385467034</v>
      </c>
      <c r="M7178" s="337">
        <f t="shared" si="338"/>
        <v>0.4</v>
      </c>
    </row>
    <row r="7179" spans="1:13">
      <c r="A7179" s="334" t="s">
        <v>1195</v>
      </c>
      <c r="B7179" s="334" t="s">
        <v>351</v>
      </c>
      <c r="C7179" s="334" t="s">
        <v>389</v>
      </c>
      <c r="D7179" s="334" t="s">
        <v>1537</v>
      </c>
      <c r="E7179" s="334" t="s">
        <v>1041</v>
      </c>
      <c r="F7179" s="334" t="str">
        <f t="shared" si="339"/>
        <v>Rangpur FR Non-PNP</v>
      </c>
      <c r="G7179" s="338">
        <v>1167357</v>
      </c>
      <c r="H7179" s="336">
        <v>206651.55289882835</v>
      </c>
      <c r="I7179" s="336">
        <v>4669.4279999999999</v>
      </c>
      <c r="J7179" s="336"/>
      <c r="K7179" s="336"/>
      <c r="L7179" s="337">
        <f t="shared" si="337"/>
        <v>17.702515417205564</v>
      </c>
      <c r="M7179" s="337">
        <f t="shared" si="338"/>
        <v>0.4</v>
      </c>
    </row>
    <row r="7180" spans="1:13">
      <c r="A7180" s="334" t="s">
        <v>1056</v>
      </c>
      <c r="B7180" s="334" t="s">
        <v>131</v>
      </c>
      <c r="C7180" s="334" t="s">
        <v>131</v>
      </c>
      <c r="D7180" s="334" t="s">
        <v>1537</v>
      </c>
      <c r="E7180" s="334" t="s">
        <v>1041</v>
      </c>
      <c r="F7180" s="334" t="str">
        <f t="shared" si="339"/>
        <v>Sylhet FR Non-PNP</v>
      </c>
      <c r="G7180" s="338">
        <v>1223658</v>
      </c>
      <c r="H7180" s="336">
        <v>179123.13982183702</v>
      </c>
      <c r="I7180" s="336">
        <v>4894.6320000000005</v>
      </c>
      <c r="J7180" s="336"/>
      <c r="K7180" s="336"/>
      <c r="L7180" s="337">
        <f t="shared" si="337"/>
        <v>14.638333572112225</v>
      </c>
      <c r="M7180" s="337">
        <f t="shared" si="338"/>
        <v>0.4</v>
      </c>
    </row>
    <row r="7181" spans="1:13">
      <c r="A7181" s="334" t="s">
        <v>1236</v>
      </c>
      <c r="B7181" s="334" t="s">
        <v>389</v>
      </c>
      <c r="C7181" s="334" t="s">
        <v>389</v>
      </c>
      <c r="D7181" s="334" t="s">
        <v>1537</v>
      </c>
      <c r="E7181" s="334" t="s">
        <v>1041</v>
      </c>
      <c r="F7181" s="334" t="str">
        <f t="shared" si="339"/>
        <v>Rangpur FR Non-PNP</v>
      </c>
      <c r="G7181" s="338">
        <v>1408494</v>
      </c>
      <c r="H7181" s="336">
        <v>201823.17801358338</v>
      </c>
      <c r="I7181" s="336">
        <v>5633.9760000000006</v>
      </c>
      <c r="J7181" s="336"/>
      <c r="K7181" s="336"/>
      <c r="L7181" s="337">
        <f t="shared" si="337"/>
        <v>14.329005165345638</v>
      </c>
      <c r="M7181" s="337">
        <f t="shared" si="338"/>
        <v>0.4</v>
      </c>
    </row>
    <row r="7182" spans="1:13">
      <c r="A7182" s="334" t="s">
        <v>1112</v>
      </c>
      <c r="B7182" s="334" t="s">
        <v>211</v>
      </c>
      <c r="C7182" s="334" t="s">
        <v>189</v>
      </c>
      <c r="D7182" s="334" t="s">
        <v>1537</v>
      </c>
      <c r="E7182" s="334" t="s">
        <v>1041</v>
      </c>
      <c r="F7182" s="334" t="str">
        <f t="shared" si="339"/>
        <v>Barishal FR Non-PNP</v>
      </c>
      <c r="G7182" s="338">
        <v>1006637</v>
      </c>
      <c r="H7182" s="336">
        <v>153781.2586175671</v>
      </c>
      <c r="I7182" s="336">
        <v>4026.5480000000002</v>
      </c>
      <c r="J7182" s="336"/>
      <c r="K7182" s="336"/>
      <c r="L7182" s="337">
        <f t="shared" si="337"/>
        <v>15.276734177023805</v>
      </c>
      <c r="M7182" s="337">
        <f t="shared" si="338"/>
        <v>0.4</v>
      </c>
    </row>
    <row r="7183" spans="1:13">
      <c r="A7183" s="334" t="s">
        <v>1185</v>
      </c>
      <c r="B7183" s="334" t="s">
        <v>226</v>
      </c>
      <c r="C7183" s="334" t="s">
        <v>107</v>
      </c>
      <c r="D7183" s="334" t="s">
        <v>1537</v>
      </c>
      <c r="E7183" s="334" t="s">
        <v>1041</v>
      </c>
      <c r="F7183" s="334" t="str">
        <f t="shared" si="339"/>
        <v>Rajshahi FR Non-PNP</v>
      </c>
      <c r="G7183" s="338">
        <v>1422041</v>
      </c>
      <c r="H7183" s="336">
        <v>230940.16115873164</v>
      </c>
      <c r="I7183" s="336">
        <v>5688.1639999999998</v>
      </c>
      <c r="J7183" s="336"/>
      <c r="K7183" s="336"/>
      <c r="L7183" s="337">
        <f t="shared" si="337"/>
        <v>16.240049419020384</v>
      </c>
      <c r="M7183" s="337">
        <f t="shared" si="338"/>
        <v>0.4</v>
      </c>
    </row>
    <row r="7184" spans="1:13">
      <c r="A7184" s="334" t="s">
        <v>1206</v>
      </c>
      <c r="B7184" s="334" t="s">
        <v>52</v>
      </c>
      <c r="C7184" s="334" t="s">
        <v>52</v>
      </c>
      <c r="D7184" s="334" t="s">
        <v>1537</v>
      </c>
      <c r="E7184" s="334" t="s">
        <v>1041</v>
      </c>
      <c r="F7184" s="334" t="str">
        <f t="shared" si="339"/>
        <v>Dhaka FR Non-PNP</v>
      </c>
      <c r="G7184" s="338">
        <v>1716552</v>
      </c>
      <c r="H7184" s="336">
        <v>273455.15307049424</v>
      </c>
      <c r="I7184" s="336">
        <v>6866.2080000000005</v>
      </c>
      <c r="J7184" s="336"/>
      <c r="K7184" s="336"/>
      <c r="L7184" s="337">
        <f t="shared" si="337"/>
        <v>15.930490487354549</v>
      </c>
      <c r="M7184" s="337">
        <f t="shared" si="338"/>
        <v>0.4</v>
      </c>
    </row>
    <row r="7185" spans="1:13">
      <c r="A7185" s="334" t="s">
        <v>1136</v>
      </c>
      <c r="B7185" s="334" t="s">
        <v>401</v>
      </c>
      <c r="C7185" s="334" t="s">
        <v>195</v>
      </c>
      <c r="D7185" s="334" t="s">
        <v>1537</v>
      </c>
      <c r="E7185" s="334" t="s">
        <v>1041</v>
      </c>
      <c r="F7185" s="334" t="str">
        <f t="shared" si="339"/>
        <v>Chattogram FR Non-PNP</v>
      </c>
      <c r="G7185" s="338">
        <v>2010629</v>
      </c>
      <c r="H7185" s="336">
        <v>351101.22090521624</v>
      </c>
      <c r="I7185" s="336">
        <v>8042.5160000000005</v>
      </c>
      <c r="J7185" s="336"/>
      <c r="K7185" s="336"/>
      <c r="L7185" s="337">
        <f t="shared" si="337"/>
        <v>17.462257875779979</v>
      </c>
      <c r="M7185" s="337">
        <f t="shared" si="338"/>
        <v>0.4</v>
      </c>
    </row>
    <row r="7186" spans="1:13">
      <c r="A7186" s="334" t="s">
        <v>1190</v>
      </c>
      <c r="B7186" s="334" t="s">
        <v>52</v>
      </c>
      <c r="C7186" s="334" t="s">
        <v>52</v>
      </c>
      <c r="D7186" s="334" t="s">
        <v>1537</v>
      </c>
      <c r="E7186" s="334" t="s">
        <v>1041</v>
      </c>
      <c r="F7186" s="334" t="str">
        <f t="shared" si="339"/>
        <v>Dhaka FR Non-PNP</v>
      </c>
      <c r="G7186" s="338">
        <v>2387114</v>
      </c>
      <c r="H7186" s="336">
        <v>439357.9132376549</v>
      </c>
      <c r="I7186" s="336">
        <v>9548.4560000000001</v>
      </c>
      <c r="J7186" s="336"/>
      <c r="K7186" s="336"/>
      <c r="L7186" s="337">
        <f t="shared" si="337"/>
        <v>18.40540138584311</v>
      </c>
      <c r="M7186" s="337">
        <f t="shared" si="338"/>
        <v>0.4</v>
      </c>
    </row>
    <row r="7187" spans="1:13">
      <c r="A7187" s="334" t="s">
        <v>1300</v>
      </c>
      <c r="B7187" s="334" t="s">
        <v>52</v>
      </c>
      <c r="C7187" s="334" t="s">
        <v>52</v>
      </c>
      <c r="D7187" s="334" t="s">
        <v>1492</v>
      </c>
      <c r="E7187" s="334" t="s">
        <v>1041</v>
      </c>
      <c r="F7187" s="334" t="str">
        <f t="shared" si="339"/>
        <v>Dhaka FR PNP</v>
      </c>
      <c r="G7187" s="338">
        <v>3402097</v>
      </c>
      <c r="H7187" s="336">
        <v>590453.98642232805</v>
      </c>
      <c r="I7187" s="336">
        <v>13608.388000000001</v>
      </c>
      <c r="J7187" s="336"/>
      <c r="K7187" s="336"/>
      <c r="L7187" s="337">
        <f t="shared" si="337"/>
        <v>17.355589403310017</v>
      </c>
      <c r="M7187" s="337">
        <f t="shared" si="338"/>
        <v>0.4</v>
      </c>
    </row>
    <row r="7188" spans="1:13">
      <c r="A7188" s="334" t="s">
        <v>1283</v>
      </c>
      <c r="B7188" s="334" t="s">
        <v>162</v>
      </c>
      <c r="C7188" s="334" t="s">
        <v>195</v>
      </c>
      <c r="D7188" s="334" t="s">
        <v>1537</v>
      </c>
      <c r="E7188" s="334" t="s">
        <v>1041</v>
      </c>
      <c r="F7188" s="334" t="str">
        <f t="shared" si="339"/>
        <v>Chattogram FR Non-PNP</v>
      </c>
      <c r="G7188" s="338">
        <v>2100125</v>
      </c>
      <c r="H7188" s="336">
        <v>372344.77558725141</v>
      </c>
      <c r="I7188" s="336">
        <v>8400.5</v>
      </c>
      <c r="J7188" s="336"/>
      <c r="K7188" s="336"/>
      <c r="L7188" s="337">
        <f t="shared" si="337"/>
        <v>17.729648263186782</v>
      </c>
      <c r="M7188" s="337">
        <f t="shared" si="338"/>
        <v>0.4</v>
      </c>
    </row>
    <row r="7189" spans="1:13">
      <c r="A7189" s="334" t="s">
        <v>1042</v>
      </c>
      <c r="B7189" s="334" t="s">
        <v>52</v>
      </c>
      <c r="C7189" s="334" t="s">
        <v>52</v>
      </c>
      <c r="D7189" s="334" t="s">
        <v>1537</v>
      </c>
      <c r="E7189" s="334" t="s">
        <v>1041</v>
      </c>
      <c r="F7189" s="334" t="str">
        <f t="shared" si="339"/>
        <v>Dhaka FR Non-PNP</v>
      </c>
      <c r="G7189" s="338">
        <v>1272091</v>
      </c>
      <c r="H7189" s="336">
        <v>193846.78045529994</v>
      </c>
      <c r="I7189" s="336">
        <v>5088.3640000000005</v>
      </c>
      <c r="J7189" s="336"/>
      <c r="K7189" s="336"/>
      <c r="L7189" s="337">
        <f t="shared" si="337"/>
        <v>15.23843659418233</v>
      </c>
      <c r="M7189" s="337">
        <f t="shared" si="338"/>
        <v>0.4</v>
      </c>
    </row>
    <row r="7190" spans="1:13">
      <c r="A7190" s="334" t="s">
        <v>1105</v>
      </c>
      <c r="B7190" s="334" t="s">
        <v>52</v>
      </c>
      <c r="C7190" s="334" t="s">
        <v>52</v>
      </c>
      <c r="D7190" s="334" t="s">
        <v>1537</v>
      </c>
      <c r="E7190" s="334" t="s">
        <v>1041</v>
      </c>
      <c r="F7190" s="334" t="str">
        <f t="shared" si="339"/>
        <v>Dhaka FR Non-PNP</v>
      </c>
      <c r="G7190" s="338">
        <v>1863406</v>
      </c>
      <c r="H7190" s="336">
        <v>301205.46938535024</v>
      </c>
      <c r="I7190" s="336">
        <v>7453.6239999999998</v>
      </c>
      <c r="J7190" s="336"/>
      <c r="K7190" s="336"/>
      <c r="L7190" s="337">
        <f t="shared" si="337"/>
        <v>16.164242756830784</v>
      </c>
      <c r="M7190" s="337">
        <f t="shared" si="338"/>
        <v>0.4</v>
      </c>
    </row>
    <row r="7191" spans="1:13">
      <c r="A7191" s="334" t="s">
        <v>1269</v>
      </c>
      <c r="B7191" s="334" t="s">
        <v>336</v>
      </c>
      <c r="C7191" s="334" t="s">
        <v>389</v>
      </c>
      <c r="D7191" s="334" t="s">
        <v>1537</v>
      </c>
      <c r="E7191" s="334" t="s">
        <v>1041</v>
      </c>
      <c r="F7191" s="334" t="str">
        <f t="shared" si="339"/>
        <v>Rangpur FR Non-PNP</v>
      </c>
      <c r="G7191" s="338">
        <v>1553384</v>
      </c>
      <c r="H7191" s="336">
        <v>199832.70655167443</v>
      </c>
      <c r="I7191" s="336">
        <v>6213.5360000000001</v>
      </c>
      <c r="J7191" s="336"/>
      <c r="K7191" s="336"/>
      <c r="L7191" s="337">
        <f t="shared" si="337"/>
        <v>12.864346906603547</v>
      </c>
      <c r="M7191" s="337">
        <f t="shared" si="338"/>
        <v>0.4</v>
      </c>
    </row>
    <row r="7192" spans="1:13">
      <c r="A7192" s="334" t="s">
        <v>1284</v>
      </c>
      <c r="B7192" s="334" t="s">
        <v>522</v>
      </c>
      <c r="C7192" s="334" t="s">
        <v>52</v>
      </c>
      <c r="D7192" s="334" t="s">
        <v>1537</v>
      </c>
      <c r="E7192" s="334" t="s">
        <v>1041</v>
      </c>
      <c r="F7192" s="334" t="str">
        <f t="shared" si="339"/>
        <v>Dhaka FR Non-PNP</v>
      </c>
      <c r="G7192" s="338">
        <v>411598</v>
      </c>
      <c r="H7192" s="336">
        <v>52577.505472441408</v>
      </c>
      <c r="I7192" s="336">
        <v>1646.3920000000001</v>
      </c>
      <c r="J7192" s="336"/>
      <c r="K7192" s="336"/>
      <c r="L7192" s="337">
        <f t="shared" si="337"/>
        <v>12.77399440046876</v>
      </c>
      <c r="M7192" s="337">
        <f t="shared" si="338"/>
        <v>0.4</v>
      </c>
    </row>
    <row r="7193" spans="1:13">
      <c r="A7193" s="334" t="s">
        <v>1276</v>
      </c>
      <c r="B7193" s="334" t="s">
        <v>389</v>
      </c>
      <c r="C7193" s="334" t="s">
        <v>389</v>
      </c>
      <c r="D7193" s="334" t="s">
        <v>1537</v>
      </c>
      <c r="E7193" s="334" t="s">
        <v>1041</v>
      </c>
      <c r="F7193" s="334" t="str">
        <f t="shared" si="339"/>
        <v>Rangpur FR Non-PNP</v>
      </c>
      <c r="G7193" s="338">
        <v>1790065</v>
      </c>
      <c r="H7193" s="336">
        <v>313681.39837348863</v>
      </c>
      <c r="I7193" s="336">
        <v>7160.26</v>
      </c>
      <c r="J7193" s="336"/>
      <c r="K7193" s="336"/>
      <c r="L7193" s="337">
        <f t="shared" si="337"/>
        <v>17.523464140882517</v>
      </c>
      <c r="M7193" s="337">
        <f t="shared" si="338"/>
        <v>0.4</v>
      </c>
    </row>
    <row r="7194" spans="1:13">
      <c r="A7194" s="334" t="s">
        <v>1207</v>
      </c>
      <c r="B7194" s="334" t="s">
        <v>79</v>
      </c>
      <c r="C7194" s="334" t="s">
        <v>52</v>
      </c>
      <c r="D7194" s="334" t="s">
        <v>1537</v>
      </c>
      <c r="E7194" s="334" t="s">
        <v>1041</v>
      </c>
      <c r="F7194" s="334" t="str">
        <f t="shared" si="339"/>
        <v>Dhaka FR Non-PNP</v>
      </c>
      <c r="G7194" s="338">
        <v>1889277</v>
      </c>
      <c r="H7194" s="336">
        <v>306715.37349459599</v>
      </c>
      <c r="I7194" s="336">
        <v>7557.1080000000002</v>
      </c>
      <c r="J7194" s="336"/>
      <c r="K7194" s="336"/>
      <c r="L7194" s="337">
        <f t="shared" si="337"/>
        <v>16.234536994553789</v>
      </c>
      <c r="M7194" s="337">
        <f t="shared" si="338"/>
        <v>0.4</v>
      </c>
    </row>
    <row r="7195" spans="1:13">
      <c r="A7195" s="334" t="s">
        <v>1286</v>
      </c>
      <c r="B7195" s="334" t="s">
        <v>52</v>
      </c>
      <c r="C7195" s="334" t="s">
        <v>52</v>
      </c>
      <c r="D7195" s="334" t="s">
        <v>1537</v>
      </c>
      <c r="E7195" s="334" t="s">
        <v>1041</v>
      </c>
      <c r="F7195" s="334" t="str">
        <f t="shared" si="339"/>
        <v>Dhaka FR Non-PNP</v>
      </c>
      <c r="G7195" s="338">
        <v>2274868</v>
      </c>
      <c r="H7195" s="336">
        <v>445624.80594460887</v>
      </c>
      <c r="I7195" s="336">
        <v>9099.4719999999998</v>
      </c>
      <c r="J7195" s="336"/>
      <c r="K7195" s="336"/>
      <c r="L7195" s="337">
        <f t="shared" si="337"/>
        <v>19.589040152862005</v>
      </c>
      <c r="M7195" s="337">
        <f t="shared" si="338"/>
        <v>0.4</v>
      </c>
    </row>
    <row r="7196" spans="1:13">
      <c r="A7196" s="334" t="s">
        <v>1570</v>
      </c>
      <c r="B7196" s="334" t="s">
        <v>131</v>
      </c>
      <c r="C7196" s="334" t="s">
        <v>131</v>
      </c>
      <c r="D7196" s="334" t="s">
        <v>1537</v>
      </c>
      <c r="E7196" s="334" t="s">
        <v>1041</v>
      </c>
      <c r="F7196" s="334" t="str">
        <f t="shared" si="339"/>
        <v>Sylhet FR Non-PNP</v>
      </c>
      <c r="G7196" s="338">
        <v>683258</v>
      </c>
      <c r="H7196" s="336">
        <v>94997.695455284993</v>
      </c>
      <c r="I7196" s="336">
        <v>2733.0320000000002</v>
      </c>
      <c r="J7196" s="336"/>
      <c r="K7196" s="336"/>
      <c r="L7196" s="337">
        <f t="shared" si="337"/>
        <v>13.903634564876663</v>
      </c>
      <c r="M7196" s="337">
        <f t="shared" si="338"/>
        <v>0.4</v>
      </c>
    </row>
    <row r="7197" spans="1:13">
      <c r="A7197" s="334" t="s">
        <v>1064</v>
      </c>
      <c r="B7197" s="334" t="s">
        <v>79</v>
      </c>
      <c r="C7197" s="334" t="s">
        <v>52</v>
      </c>
      <c r="D7197" s="334" t="s">
        <v>1537</v>
      </c>
      <c r="E7197" s="334" t="s">
        <v>1041</v>
      </c>
      <c r="F7197" s="334" t="str">
        <f t="shared" si="339"/>
        <v>Dhaka FR Non-PNP</v>
      </c>
      <c r="G7197" s="338">
        <v>884414</v>
      </c>
      <c r="H7197" s="336">
        <v>139413.3417473349</v>
      </c>
      <c r="I7197" s="336">
        <v>3537.6559999999999</v>
      </c>
      <c r="J7197" s="336"/>
      <c r="K7197" s="336"/>
      <c r="L7197" s="337">
        <f t="shared" si="337"/>
        <v>15.763357629722607</v>
      </c>
      <c r="M7197" s="337">
        <f t="shared" si="338"/>
        <v>0.4</v>
      </c>
    </row>
    <row r="7198" spans="1:13">
      <c r="A7198" s="334" t="s">
        <v>1126</v>
      </c>
      <c r="B7198" s="334" t="s">
        <v>79</v>
      </c>
      <c r="C7198" s="334" t="s">
        <v>52</v>
      </c>
      <c r="D7198" s="334" t="s">
        <v>1537</v>
      </c>
      <c r="E7198" s="334" t="s">
        <v>1041</v>
      </c>
      <c r="F7198" s="334" t="str">
        <f t="shared" si="339"/>
        <v>Dhaka FR Non-PNP</v>
      </c>
      <c r="G7198" s="338">
        <v>2323141</v>
      </c>
      <c r="H7198" s="336">
        <v>399844.34874454618</v>
      </c>
      <c r="I7198" s="336">
        <v>9292.5640000000003</v>
      </c>
      <c r="J7198" s="336"/>
      <c r="K7198" s="336"/>
      <c r="L7198" s="337">
        <f t="shared" si="337"/>
        <v>17.211368089347403</v>
      </c>
      <c r="M7198" s="337">
        <f t="shared" si="338"/>
        <v>0.4</v>
      </c>
    </row>
    <row r="7199" spans="1:13">
      <c r="A7199" s="334" t="s">
        <v>1191</v>
      </c>
      <c r="B7199" s="334" t="s">
        <v>170</v>
      </c>
      <c r="C7199" s="334" t="s">
        <v>195</v>
      </c>
      <c r="D7199" s="334" t="s">
        <v>1537</v>
      </c>
      <c r="E7199" s="334" t="s">
        <v>1041</v>
      </c>
      <c r="F7199" s="334" t="str">
        <f t="shared" si="339"/>
        <v>Chattogram FR Non-PNP</v>
      </c>
      <c r="G7199" s="338">
        <v>920063</v>
      </c>
      <c r="H7199" s="336">
        <v>137430.02065992341</v>
      </c>
      <c r="I7199" s="336">
        <v>3680.252</v>
      </c>
      <c r="J7199" s="336"/>
      <c r="K7199" s="336"/>
      <c r="L7199" s="337">
        <f t="shared" si="337"/>
        <v>14.937022862556521</v>
      </c>
      <c r="M7199" s="337">
        <f t="shared" si="338"/>
        <v>0.4</v>
      </c>
    </row>
    <row r="7200" spans="1:13">
      <c r="A7200" s="334" t="s">
        <v>1297</v>
      </c>
      <c r="B7200" s="334" t="s">
        <v>1571</v>
      </c>
      <c r="C7200" s="334" t="s">
        <v>195</v>
      </c>
      <c r="D7200" s="334" t="s">
        <v>1537</v>
      </c>
      <c r="E7200" s="334" t="s">
        <v>1041</v>
      </c>
      <c r="F7200" s="334" t="str">
        <f t="shared" si="339"/>
        <v>Chattogram FR Non-PNP</v>
      </c>
      <c r="G7200" s="338">
        <v>1853384</v>
      </c>
      <c r="H7200" s="336">
        <v>363302.36120095948</v>
      </c>
      <c r="I7200" s="336">
        <v>0</v>
      </c>
      <c r="J7200" s="336"/>
      <c r="K7200" s="336"/>
      <c r="L7200" s="337">
        <f t="shared" si="337"/>
        <v>19.602109503532969</v>
      </c>
      <c r="M7200" s="337">
        <f t="shared" si="338"/>
        <v>0</v>
      </c>
    </row>
    <row r="7201" spans="1:13">
      <c r="A7201" s="334" t="s">
        <v>1086</v>
      </c>
      <c r="B7201" s="334" t="s">
        <v>195</v>
      </c>
      <c r="C7201" s="334" t="s">
        <v>195</v>
      </c>
      <c r="D7201" s="334" t="s">
        <v>1537</v>
      </c>
      <c r="E7201" s="334" t="s">
        <v>1041</v>
      </c>
      <c r="F7201" s="334" t="str">
        <f t="shared" si="339"/>
        <v>Chattogram FR Non-PNP</v>
      </c>
      <c r="G7201" s="338">
        <v>971899</v>
      </c>
      <c r="H7201" s="336">
        <v>162535.53674872048</v>
      </c>
      <c r="I7201" s="336">
        <v>6902.3267487203993</v>
      </c>
      <c r="J7201" s="336"/>
      <c r="K7201" s="336"/>
      <c r="L7201" s="337">
        <f t="shared" si="337"/>
        <v>16.723500770010101</v>
      </c>
      <c r="M7201" s="337">
        <f t="shared" si="338"/>
        <v>0.71018971608370829</v>
      </c>
    </row>
    <row r="7202" spans="1:13">
      <c r="A7202" s="334" t="s">
        <v>1182</v>
      </c>
      <c r="B7202" s="334" t="s">
        <v>189</v>
      </c>
      <c r="C7202" s="334" t="s">
        <v>189</v>
      </c>
      <c r="D7202" s="334" t="s">
        <v>1537</v>
      </c>
      <c r="E7202" s="334" t="s">
        <v>1041</v>
      </c>
      <c r="F7202" s="334" t="str">
        <f t="shared" si="339"/>
        <v>Barishal FR Non-PNP</v>
      </c>
      <c r="G7202" s="338">
        <v>642641</v>
      </c>
      <c r="H7202" s="336">
        <v>108207.94102804613</v>
      </c>
      <c r="I7202" s="336">
        <v>3.637978807091713E-12</v>
      </c>
      <c r="J7202" s="336"/>
      <c r="K7202" s="336"/>
      <c r="L7202" s="337">
        <f t="shared" si="337"/>
        <v>16.83800769450535</v>
      </c>
      <c r="M7202" s="337">
        <f t="shared" si="338"/>
        <v>5.6609814921421329E-16</v>
      </c>
    </row>
    <row r="7203" spans="1:13">
      <c r="A7203" s="334" t="s">
        <v>1090</v>
      </c>
      <c r="B7203" s="334" t="s">
        <v>189</v>
      </c>
      <c r="C7203" s="334" t="s">
        <v>189</v>
      </c>
      <c r="D7203" s="334" t="s">
        <v>1537</v>
      </c>
      <c r="E7203" s="334" t="s">
        <v>1041</v>
      </c>
      <c r="F7203" s="334" t="str">
        <f t="shared" si="339"/>
        <v>Barishal FR Non-PNP</v>
      </c>
      <c r="G7203" s="338">
        <v>651693</v>
      </c>
      <c r="H7203" s="336">
        <v>112735.38799978049</v>
      </c>
      <c r="I7203" s="336">
        <v>2606.7719999999999</v>
      </c>
      <c r="J7203" s="336"/>
      <c r="K7203" s="336"/>
      <c r="L7203" s="337">
        <f t="shared" si="337"/>
        <v>17.298848997884047</v>
      </c>
      <c r="M7203" s="337">
        <f t="shared" si="338"/>
        <v>0.4</v>
      </c>
    </row>
    <row r="7204" spans="1:13">
      <c r="A7204" s="334" t="s">
        <v>1078</v>
      </c>
      <c r="B7204" s="334" t="s">
        <v>52</v>
      </c>
      <c r="C7204" s="334" t="s">
        <v>52</v>
      </c>
      <c r="D7204" s="334" t="s">
        <v>1537</v>
      </c>
      <c r="E7204" s="334" t="s">
        <v>1041</v>
      </c>
      <c r="F7204" s="334" t="str">
        <f t="shared" si="339"/>
        <v>Dhaka FR Non-PNP</v>
      </c>
      <c r="G7204" s="338">
        <v>1090546</v>
      </c>
      <c r="H7204" s="336">
        <v>192672.40980369781</v>
      </c>
      <c r="I7204" s="336">
        <v>4362.1840000000002</v>
      </c>
      <c r="J7204" s="336"/>
      <c r="K7204" s="336"/>
      <c r="L7204" s="337">
        <f t="shared" si="337"/>
        <v>17.667517904214751</v>
      </c>
      <c r="M7204" s="337">
        <f t="shared" si="338"/>
        <v>0.4</v>
      </c>
    </row>
    <row r="7205" spans="1:13">
      <c r="A7205" s="334" t="s">
        <v>1083</v>
      </c>
      <c r="B7205" s="334" t="s">
        <v>79</v>
      </c>
      <c r="C7205" s="334" t="s">
        <v>52</v>
      </c>
      <c r="D7205" s="334" t="s">
        <v>1537</v>
      </c>
      <c r="E7205" s="334" t="s">
        <v>1041</v>
      </c>
      <c r="F7205" s="334" t="str">
        <f t="shared" si="339"/>
        <v>Dhaka FR Non-PNP</v>
      </c>
      <c r="G7205" s="338">
        <v>769416</v>
      </c>
      <c r="H7205" s="336">
        <v>133240.08478909856</v>
      </c>
      <c r="I7205" s="336">
        <v>3077.6640000000002</v>
      </c>
      <c r="J7205" s="336"/>
      <c r="K7205" s="336"/>
      <c r="L7205" s="337">
        <f t="shared" si="337"/>
        <v>17.317041079090966</v>
      </c>
      <c r="M7205" s="337">
        <f t="shared" si="338"/>
        <v>0.4</v>
      </c>
    </row>
    <row r="7206" spans="1:13">
      <c r="A7206" s="334" t="s">
        <v>1295</v>
      </c>
      <c r="B7206" s="334" t="s">
        <v>170</v>
      </c>
      <c r="C7206" s="334" t="s">
        <v>195</v>
      </c>
      <c r="D7206" s="334" t="s">
        <v>1537</v>
      </c>
      <c r="E7206" s="334" t="s">
        <v>1041</v>
      </c>
      <c r="F7206" s="334" t="str">
        <f t="shared" si="339"/>
        <v>Chattogram FR Non-PNP</v>
      </c>
      <c r="G7206" s="338">
        <v>2123303</v>
      </c>
      <c r="H7206" s="336">
        <v>369471.33682940557</v>
      </c>
      <c r="I7206" s="336">
        <v>-7.2759576141834259E-11</v>
      </c>
      <c r="J7206" s="336"/>
      <c r="K7206" s="336"/>
      <c r="L7206" s="337">
        <f t="shared" si="337"/>
        <v>17.400782499219638</v>
      </c>
      <c r="M7206" s="337">
        <f t="shared" si="338"/>
        <v>-3.4267165892872689E-15</v>
      </c>
    </row>
    <row r="7207" spans="1:13">
      <c r="A7207" s="334" t="s">
        <v>1053</v>
      </c>
      <c r="B7207" s="334" t="s">
        <v>52</v>
      </c>
      <c r="C7207" s="334" t="s">
        <v>52</v>
      </c>
      <c r="D7207" s="334" t="s">
        <v>1537</v>
      </c>
      <c r="E7207" s="334" t="s">
        <v>1041</v>
      </c>
      <c r="F7207" s="334" t="str">
        <f t="shared" si="339"/>
        <v>Dhaka FR Non-PNP</v>
      </c>
      <c r="G7207" s="338">
        <v>1077530</v>
      </c>
      <c r="H7207" s="336">
        <v>172364.6808848872</v>
      </c>
      <c r="I7207" s="336">
        <v>-1.4551915228366852E-11</v>
      </c>
      <c r="J7207" s="336"/>
      <c r="K7207" s="336"/>
      <c r="L7207" s="337">
        <f t="shared" si="337"/>
        <v>15.996276751912914</v>
      </c>
      <c r="M7207" s="337">
        <f t="shared" si="338"/>
        <v>-1.3504881746556339E-15</v>
      </c>
    </row>
    <row r="7208" spans="1:13">
      <c r="A7208" s="334" t="s">
        <v>1060</v>
      </c>
      <c r="B7208" s="334" t="s">
        <v>52</v>
      </c>
      <c r="C7208" s="334" t="s">
        <v>52</v>
      </c>
      <c r="D7208" s="334" t="s">
        <v>1537</v>
      </c>
      <c r="E7208" s="334" t="s">
        <v>1041</v>
      </c>
      <c r="F7208" s="334" t="str">
        <f t="shared" si="339"/>
        <v>Dhaka FR Non-PNP</v>
      </c>
      <c r="G7208" s="338">
        <v>1582878</v>
      </c>
      <c r="H7208" s="336">
        <v>299936.12057198893</v>
      </c>
      <c r="I7208" s="336">
        <v>6331.5119999999997</v>
      </c>
      <c r="J7208" s="336"/>
      <c r="K7208" s="336"/>
      <c r="L7208" s="337">
        <f t="shared" si="337"/>
        <v>18.948783201989599</v>
      </c>
      <c r="M7208" s="337">
        <f t="shared" si="338"/>
        <v>0.4</v>
      </c>
    </row>
    <row r="7209" spans="1:13">
      <c r="A7209" s="334" t="s">
        <v>1186</v>
      </c>
      <c r="B7209" s="334" t="s">
        <v>52</v>
      </c>
      <c r="C7209" s="334" t="s">
        <v>52</v>
      </c>
      <c r="D7209" s="334" t="s">
        <v>1537</v>
      </c>
      <c r="E7209" s="334" t="s">
        <v>1041</v>
      </c>
      <c r="F7209" s="334" t="str">
        <f t="shared" si="339"/>
        <v>Dhaka FR Non-PNP</v>
      </c>
      <c r="G7209" s="338">
        <v>1145374</v>
      </c>
      <c r="H7209" s="336">
        <v>197977.01645521514</v>
      </c>
      <c r="I7209" s="336">
        <v>4581.4960000000001</v>
      </c>
      <c r="J7209" s="336"/>
      <c r="K7209" s="336"/>
      <c r="L7209" s="337">
        <f t="shared" si="337"/>
        <v>17.2849232176752</v>
      </c>
      <c r="M7209" s="337">
        <f t="shared" si="338"/>
        <v>0.4</v>
      </c>
    </row>
    <row r="7210" spans="1:13">
      <c r="A7210" s="334" t="s">
        <v>1102</v>
      </c>
      <c r="B7210" s="334" t="s">
        <v>206</v>
      </c>
      <c r="C7210" s="334" t="s">
        <v>52</v>
      </c>
      <c r="D7210" s="334" t="s">
        <v>1537</v>
      </c>
      <c r="E7210" s="334" t="s">
        <v>1041</v>
      </c>
      <c r="F7210" s="334" t="str">
        <f t="shared" si="339"/>
        <v>Dhaka FR Non-PNP</v>
      </c>
      <c r="G7210" s="338">
        <v>892415</v>
      </c>
      <c r="H7210" s="336">
        <v>151511.84414210825</v>
      </c>
      <c r="I7210" s="336">
        <v>3569.66</v>
      </c>
      <c r="J7210" s="336"/>
      <c r="K7210" s="336"/>
      <c r="L7210" s="337">
        <f t="shared" si="337"/>
        <v>16.977733917752193</v>
      </c>
      <c r="M7210" s="337">
        <f t="shared" si="338"/>
        <v>0.4</v>
      </c>
    </row>
    <row r="7211" spans="1:13">
      <c r="A7211" s="334" t="s">
        <v>1257</v>
      </c>
      <c r="B7211" s="334" t="s">
        <v>52</v>
      </c>
      <c r="C7211" s="334" t="s">
        <v>52</v>
      </c>
      <c r="D7211" s="334" t="s">
        <v>1537</v>
      </c>
      <c r="E7211" s="334" t="s">
        <v>1041</v>
      </c>
      <c r="F7211" s="334" t="str">
        <f t="shared" si="339"/>
        <v>Dhaka FR Non-PNP</v>
      </c>
      <c r="G7211" s="338">
        <v>2464498</v>
      </c>
      <c r="H7211" s="336">
        <v>412933.1663342141</v>
      </c>
      <c r="I7211" s="336">
        <v>9857.9920000000002</v>
      </c>
      <c r="J7211" s="336"/>
      <c r="K7211" s="336"/>
      <c r="L7211" s="337">
        <f t="shared" si="337"/>
        <v>16.755264817995961</v>
      </c>
      <c r="M7211" s="337">
        <f t="shared" si="338"/>
        <v>0.4</v>
      </c>
    </row>
    <row r="7212" spans="1:13">
      <c r="A7212" s="334" t="s">
        <v>1219</v>
      </c>
      <c r="B7212" s="334" t="s">
        <v>52</v>
      </c>
      <c r="C7212" s="334" t="s">
        <v>52</v>
      </c>
      <c r="D7212" s="334" t="s">
        <v>1537</v>
      </c>
      <c r="E7212" s="334" t="s">
        <v>1041</v>
      </c>
      <c r="F7212" s="334" t="str">
        <f t="shared" si="339"/>
        <v>Dhaka FR Non-PNP</v>
      </c>
      <c r="G7212" s="338">
        <v>2153959</v>
      </c>
      <c r="H7212" s="336">
        <v>378525.78610138647</v>
      </c>
      <c r="I7212" s="336">
        <v>8615.8359999999993</v>
      </c>
      <c r="J7212" s="336"/>
      <c r="K7212" s="336"/>
      <c r="L7212" s="337">
        <f t="shared" si="337"/>
        <v>17.573490772172846</v>
      </c>
      <c r="M7212" s="337">
        <f t="shared" si="338"/>
        <v>0.4</v>
      </c>
    </row>
    <row r="7213" spans="1:13">
      <c r="A7213" s="334" t="s">
        <v>1099</v>
      </c>
      <c r="B7213" s="334" t="s">
        <v>98</v>
      </c>
      <c r="C7213" s="334" t="s">
        <v>52</v>
      </c>
      <c r="D7213" s="334" t="s">
        <v>1537</v>
      </c>
      <c r="E7213" s="334" t="s">
        <v>1041</v>
      </c>
      <c r="F7213" s="334" t="str">
        <f t="shared" si="339"/>
        <v>Dhaka FR Non-PNP</v>
      </c>
      <c r="G7213" s="338">
        <v>1051510</v>
      </c>
      <c r="H7213" s="336">
        <v>174704.90362227408</v>
      </c>
      <c r="I7213" s="336">
        <v>1.4551915228366852E-11</v>
      </c>
      <c r="J7213" s="336"/>
      <c r="K7213" s="336"/>
      <c r="L7213" s="337">
        <f t="shared" si="337"/>
        <v>16.614668773694412</v>
      </c>
      <c r="M7213" s="337">
        <f t="shared" si="338"/>
        <v>1.3839064990696096E-15</v>
      </c>
    </row>
    <row r="7214" spans="1:13">
      <c r="A7214" s="334" t="s">
        <v>1208</v>
      </c>
      <c r="B7214" s="334" t="s">
        <v>52</v>
      </c>
      <c r="C7214" s="334" t="s">
        <v>52</v>
      </c>
      <c r="D7214" s="334" t="s">
        <v>1537</v>
      </c>
      <c r="E7214" s="334" t="s">
        <v>1041</v>
      </c>
      <c r="F7214" s="334" t="str">
        <f t="shared" si="339"/>
        <v>Dhaka FR Non-PNP</v>
      </c>
      <c r="G7214" s="338">
        <v>1867938</v>
      </c>
      <c r="H7214" s="336">
        <v>318989.93345454318</v>
      </c>
      <c r="I7214" s="336">
        <v>-2.7284841053187847E-12</v>
      </c>
      <c r="J7214" s="336"/>
      <c r="K7214" s="336"/>
      <c r="L7214" s="337">
        <f t="shared" si="337"/>
        <v>17.077115699479489</v>
      </c>
      <c r="M7214" s="337">
        <f t="shared" si="338"/>
        <v>-1.4606930772428127E-16</v>
      </c>
    </row>
    <row r="7215" spans="1:13">
      <c r="A7215" s="334" t="s">
        <v>1094</v>
      </c>
      <c r="B7215" s="334" t="s">
        <v>52</v>
      </c>
      <c r="C7215" s="334" t="s">
        <v>52</v>
      </c>
      <c r="D7215" s="334" t="s">
        <v>1537</v>
      </c>
      <c r="E7215" s="334" t="s">
        <v>1041</v>
      </c>
      <c r="F7215" s="334" t="str">
        <f t="shared" si="339"/>
        <v>Dhaka FR Non-PNP</v>
      </c>
      <c r="G7215" s="338">
        <v>1721865</v>
      </c>
      <c r="H7215" s="336">
        <v>340461.36427866883</v>
      </c>
      <c r="I7215" s="336">
        <v>6887.46</v>
      </c>
      <c r="J7215" s="336"/>
      <c r="K7215" s="336"/>
      <c r="L7215" s="337">
        <f t="shared" si="337"/>
        <v>19.772825644209554</v>
      </c>
      <c r="M7215" s="337">
        <f t="shared" si="338"/>
        <v>0.4</v>
      </c>
    </row>
    <row r="7216" spans="1:13">
      <c r="A7216" s="334" t="s">
        <v>1151</v>
      </c>
      <c r="B7216" s="334" t="s">
        <v>52</v>
      </c>
      <c r="C7216" s="334" t="s">
        <v>52</v>
      </c>
      <c r="D7216" s="334" t="s">
        <v>1537</v>
      </c>
      <c r="E7216" s="334" t="s">
        <v>1041</v>
      </c>
      <c r="F7216" s="334" t="str">
        <f t="shared" si="339"/>
        <v>Dhaka FR Non-PNP</v>
      </c>
      <c r="G7216" s="338">
        <v>1431970</v>
      </c>
      <c r="H7216" s="336">
        <v>264936.34591743699</v>
      </c>
      <c r="I7216" s="336">
        <v>5727.88</v>
      </c>
      <c r="J7216" s="336"/>
      <c r="K7216" s="336"/>
      <c r="L7216" s="337">
        <f t="shared" si="337"/>
        <v>18.501529076547481</v>
      </c>
      <c r="M7216" s="337">
        <f t="shared" si="338"/>
        <v>0.4</v>
      </c>
    </row>
    <row r="7217" spans="1:13">
      <c r="A7217" s="334" t="s">
        <v>1209</v>
      </c>
      <c r="B7217" s="334" t="s">
        <v>206</v>
      </c>
      <c r="C7217" s="334" t="s">
        <v>52</v>
      </c>
      <c r="D7217" s="334" t="s">
        <v>1537</v>
      </c>
      <c r="E7217" s="334" t="s">
        <v>1041</v>
      </c>
      <c r="F7217" s="334" t="str">
        <f t="shared" si="339"/>
        <v>Dhaka FR Non-PNP</v>
      </c>
      <c r="G7217" s="338">
        <v>1212035</v>
      </c>
      <c r="H7217" s="336">
        <v>207954.55755425332</v>
      </c>
      <c r="I7217" s="336">
        <v>4848.1400000000003</v>
      </c>
      <c r="J7217" s="336"/>
      <c r="K7217" s="336"/>
      <c r="L7217" s="337">
        <f t="shared" si="337"/>
        <v>17.157471323373773</v>
      </c>
      <c r="M7217" s="337">
        <f t="shared" si="338"/>
        <v>0.4</v>
      </c>
    </row>
    <row r="7218" spans="1:13">
      <c r="A7218" s="334" t="s">
        <v>1100</v>
      </c>
      <c r="B7218" s="334" t="s">
        <v>542</v>
      </c>
      <c r="C7218" s="334" t="s">
        <v>52</v>
      </c>
      <c r="D7218" s="334" t="s">
        <v>1537</v>
      </c>
      <c r="E7218" s="334" t="s">
        <v>1041</v>
      </c>
      <c r="F7218" s="334" t="str">
        <f t="shared" si="339"/>
        <v>Dhaka FR Non-PNP</v>
      </c>
      <c r="G7218" s="338">
        <v>802750</v>
      </c>
      <c r="H7218" s="336">
        <v>143301.08272312416</v>
      </c>
      <c r="I7218" s="336">
        <v>3211</v>
      </c>
      <c r="J7218" s="336"/>
      <c r="K7218" s="336"/>
      <c r="L7218" s="337">
        <f t="shared" si="337"/>
        <v>17.851271594285166</v>
      </c>
      <c r="M7218" s="337">
        <f t="shared" si="338"/>
        <v>0.4</v>
      </c>
    </row>
    <row r="7219" spans="1:13">
      <c r="A7219" s="334" t="s">
        <v>1050</v>
      </c>
      <c r="B7219" s="334" t="s">
        <v>226</v>
      </c>
      <c r="C7219" s="334" t="s">
        <v>107</v>
      </c>
      <c r="D7219" s="334" t="s">
        <v>1537</v>
      </c>
      <c r="E7219" s="334" t="s">
        <v>1041</v>
      </c>
      <c r="F7219" s="334" t="str">
        <f t="shared" si="339"/>
        <v>Rajshahi FR Non-PNP</v>
      </c>
      <c r="G7219" s="338">
        <v>748436</v>
      </c>
      <c r="H7219" s="336">
        <v>129331.56562056711</v>
      </c>
      <c r="I7219" s="336">
        <v>2993.7440000000001</v>
      </c>
      <c r="J7219" s="336"/>
      <c r="K7219" s="336"/>
      <c r="L7219" s="337">
        <f t="shared" si="337"/>
        <v>17.280243817850437</v>
      </c>
      <c r="M7219" s="337">
        <f t="shared" si="338"/>
        <v>0.4</v>
      </c>
    </row>
    <row r="7220" spans="1:13">
      <c r="A7220" s="334" t="s">
        <v>1095</v>
      </c>
      <c r="B7220" s="334" t="s">
        <v>1566</v>
      </c>
      <c r="C7220" s="334" t="s">
        <v>389</v>
      </c>
      <c r="D7220" s="334" t="s">
        <v>1537</v>
      </c>
      <c r="E7220" s="334" t="s">
        <v>1041</v>
      </c>
      <c r="F7220" s="334" t="str">
        <f t="shared" si="339"/>
        <v>Rangpur FR Non-PNP</v>
      </c>
      <c r="G7220" s="338">
        <v>1103673</v>
      </c>
      <c r="H7220" s="336">
        <v>181998.37310624591</v>
      </c>
      <c r="I7220" s="336">
        <v>4414.692</v>
      </c>
      <c r="J7220" s="336"/>
      <c r="K7220" s="336"/>
      <c r="L7220" s="337">
        <f t="shared" si="337"/>
        <v>16.490244221453811</v>
      </c>
      <c r="M7220" s="337">
        <f t="shared" si="338"/>
        <v>0.4</v>
      </c>
    </row>
    <row r="7221" spans="1:13">
      <c r="A7221" s="334" t="s">
        <v>1097</v>
      </c>
      <c r="B7221" s="334" t="s">
        <v>1098</v>
      </c>
      <c r="C7221" s="334" t="s">
        <v>52</v>
      </c>
      <c r="D7221" s="334" t="s">
        <v>1537</v>
      </c>
      <c r="E7221" s="334" t="s">
        <v>1041</v>
      </c>
      <c r="F7221" s="334" t="str">
        <f t="shared" si="339"/>
        <v>Dhaka FR Non-PNP</v>
      </c>
      <c r="G7221" s="338">
        <v>1815685</v>
      </c>
      <c r="H7221" s="336">
        <v>308330.94154125912</v>
      </c>
      <c r="I7221" s="336">
        <v>7262.74</v>
      </c>
      <c r="J7221" s="336"/>
      <c r="K7221" s="336"/>
      <c r="L7221" s="337">
        <f t="shared" si="337"/>
        <v>16.981521659388005</v>
      </c>
      <c r="M7221" s="337">
        <f t="shared" si="338"/>
        <v>0.4</v>
      </c>
    </row>
    <row r="7222" spans="1:13">
      <c r="A7222" s="334" t="s">
        <v>1572</v>
      </c>
      <c r="B7222" s="334" t="s">
        <v>79</v>
      </c>
      <c r="C7222" s="334" t="s">
        <v>52</v>
      </c>
      <c r="D7222" s="334" t="s">
        <v>1537</v>
      </c>
      <c r="E7222" s="334" t="s">
        <v>1041</v>
      </c>
      <c r="F7222" s="334" t="str">
        <f t="shared" si="339"/>
        <v>Dhaka FR Non-PNP</v>
      </c>
      <c r="G7222" s="338">
        <v>1147827</v>
      </c>
      <c r="H7222" s="336">
        <v>171113.45748303353</v>
      </c>
      <c r="I7222" s="336">
        <v>4591.308</v>
      </c>
      <c r="J7222" s="336"/>
      <c r="K7222" s="336"/>
      <c r="L7222" s="337">
        <f t="shared" si="337"/>
        <v>14.907599967855219</v>
      </c>
      <c r="M7222" s="337">
        <f t="shared" si="338"/>
        <v>0.4</v>
      </c>
    </row>
    <row r="7223" spans="1:13">
      <c r="A7223" s="334" t="s">
        <v>1181</v>
      </c>
      <c r="B7223" s="334" t="s">
        <v>52</v>
      </c>
      <c r="C7223" s="334" t="s">
        <v>52</v>
      </c>
      <c r="D7223" s="334" t="s">
        <v>1537</v>
      </c>
      <c r="E7223" s="334" t="s">
        <v>1041</v>
      </c>
      <c r="F7223" s="334" t="str">
        <f t="shared" si="339"/>
        <v>Dhaka FR Non-PNP</v>
      </c>
      <c r="G7223" s="338">
        <v>1012723</v>
      </c>
      <c r="H7223" s="336">
        <v>170910.50624950594</v>
      </c>
      <c r="I7223" s="336">
        <v>4050.8920000000003</v>
      </c>
      <c r="J7223" s="336"/>
      <c r="K7223" s="336"/>
      <c r="L7223" s="337">
        <f t="shared" si="337"/>
        <v>16.87633303968666</v>
      </c>
      <c r="M7223" s="337">
        <f t="shared" si="338"/>
        <v>0.4</v>
      </c>
    </row>
    <row r="7224" spans="1:13">
      <c r="A7224" s="334" t="s">
        <v>1058</v>
      </c>
      <c r="B7224" s="334" t="s">
        <v>52</v>
      </c>
      <c r="C7224" s="334" t="s">
        <v>52</v>
      </c>
      <c r="D7224" s="334" t="s">
        <v>1537</v>
      </c>
      <c r="E7224" s="334" t="s">
        <v>1041</v>
      </c>
      <c r="F7224" s="334" t="str">
        <f t="shared" si="339"/>
        <v>Dhaka FR Non-PNP</v>
      </c>
      <c r="G7224" s="338">
        <v>1241114</v>
      </c>
      <c r="H7224" s="336">
        <v>206608.12292897954</v>
      </c>
      <c r="I7224" s="336">
        <v>4964.4560000000001</v>
      </c>
      <c r="J7224" s="336"/>
      <c r="K7224" s="336"/>
      <c r="L7224" s="337">
        <f t="shared" si="337"/>
        <v>16.646989956521281</v>
      </c>
      <c r="M7224" s="337">
        <f t="shared" si="338"/>
        <v>0.4</v>
      </c>
    </row>
    <row r="7225" spans="1:13">
      <c r="A7225" s="334" t="s">
        <v>1248</v>
      </c>
      <c r="B7225" s="334" t="s">
        <v>1139</v>
      </c>
      <c r="C7225" s="334" t="s">
        <v>189</v>
      </c>
      <c r="D7225" s="334" t="s">
        <v>1537</v>
      </c>
      <c r="E7225" s="334" t="s">
        <v>1041</v>
      </c>
      <c r="F7225" s="334" t="str">
        <f t="shared" si="339"/>
        <v>Barishal FR Non-PNP</v>
      </c>
      <c r="G7225" s="338">
        <v>1042730</v>
      </c>
      <c r="H7225" s="336">
        <v>156811.17561785685</v>
      </c>
      <c r="I7225" s="336">
        <v>4170.92</v>
      </c>
      <c r="J7225" s="336"/>
      <c r="K7225" s="336"/>
      <c r="L7225" s="337">
        <f t="shared" si="337"/>
        <v>15.038521536529768</v>
      </c>
      <c r="M7225" s="337">
        <f t="shared" si="338"/>
        <v>0.4</v>
      </c>
    </row>
    <row r="7226" spans="1:13">
      <c r="A7226" s="334" t="s">
        <v>1573</v>
      </c>
      <c r="B7226" s="334" t="s">
        <v>79</v>
      </c>
      <c r="C7226" s="334" t="s">
        <v>52</v>
      </c>
      <c r="D7226" s="334" t="s">
        <v>1537</v>
      </c>
      <c r="E7226" s="334" t="s">
        <v>1041</v>
      </c>
      <c r="F7226" s="334" t="str">
        <f t="shared" si="339"/>
        <v>Dhaka FR Non-PNP</v>
      </c>
      <c r="G7226" s="338">
        <v>1959546</v>
      </c>
      <c r="H7226" s="336">
        <v>327120.70621197409</v>
      </c>
      <c r="I7226" s="336">
        <v>7838.1840000000002</v>
      </c>
      <c r="J7226" s="336"/>
      <c r="K7226" s="336"/>
      <c r="L7226" s="337">
        <f t="shared" si="337"/>
        <v>16.693698755322615</v>
      </c>
      <c r="M7226" s="337">
        <f t="shared" si="338"/>
        <v>0.4</v>
      </c>
    </row>
    <row r="7227" spans="1:13">
      <c r="A7227" s="334" t="s">
        <v>1183</v>
      </c>
      <c r="B7227" s="334" t="s">
        <v>189</v>
      </c>
      <c r="C7227" s="334" t="s">
        <v>189</v>
      </c>
      <c r="D7227" s="334" t="s">
        <v>1537</v>
      </c>
      <c r="E7227" s="334" t="s">
        <v>1041</v>
      </c>
      <c r="F7227" s="334" t="str">
        <f t="shared" si="339"/>
        <v>Barishal FR Non-PNP</v>
      </c>
      <c r="G7227" s="338">
        <v>623127</v>
      </c>
      <c r="H7227" s="336">
        <v>88446.51564767638</v>
      </c>
      <c r="I7227" s="336">
        <v>104690.91717379428</v>
      </c>
      <c r="J7227" s="336"/>
      <c r="K7227" s="336"/>
      <c r="L7227" s="337">
        <f t="shared" si="337"/>
        <v>14.193979019955222</v>
      </c>
      <c r="M7227" s="337">
        <f t="shared" si="338"/>
        <v>16.800895671956805</v>
      </c>
    </row>
    <row r="7228" spans="1:13">
      <c r="A7228" s="334" t="s">
        <v>1574</v>
      </c>
      <c r="B7228" s="334" t="s">
        <v>351</v>
      </c>
      <c r="C7228" s="334" t="s">
        <v>389</v>
      </c>
      <c r="D7228" s="334" t="s">
        <v>1537</v>
      </c>
      <c r="E7228" s="334" t="s">
        <v>1041</v>
      </c>
      <c r="F7228" s="334" t="str">
        <f t="shared" si="339"/>
        <v>Rangpur FR Non-PNP</v>
      </c>
      <c r="G7228" s="338">
        <v>1046364</v>
      </c>
      <c r="H7228" s="336">
        <v>186369.84390655335</v>
      </c>
      <c r="I7228" s="336">
        <v>143023.76846126968</v>
      </c>
      <c r="J7228" s="336"/>
      <c r="K7228" s="336"/>
      <c r="L7228" s="337">
        <f t="shared" si="337"/>
        <v>17.811186538007171</v>
      </c>
      <c r="M7228" s="337">
        <f t="shared" si="338"/>
        <v>13.668643842990555</v>
      </c>
    </row>
    <row r="7229" spans="1:13">
      <c r="A7229" s="334" t="s">
        <v>1293</v>
      </c>
      <c r="B7229" s="334" t="s">
        <v>389</v>
      </c>
      <c r="C7229" s="334" t="s">
        <v>389</v>
      </c>
      <c r="D7229" s="334" t="s">
        <v>1537</v>
      </c>
      <c r="E7229" s="334" t="s">
        <v>1041</v>
      </c>
      <c r="F7229" s="334" t="str">
        <f t="shared" si="339"/>
        <v>Rangpur FR Non-PNP</v>
      </c>
      <c r="G7229" s="338">
        <v>2308218</v>
      </c>
      <c r="H7229" s="336">
        <v>397921.9474199292</v>
      </c>
      <c r="I7229" s="336">
        <v>9232.8719999999994</v>
      </c>
      <c r="J7229" s="336"/>
      <c r="K7229" s="336"/>
      <c r="L7229" s="337">
        <f t="shared" si="337"/>
        <v>17.239357262612508</v>
      </c>
      <c r="M7229" s="337">
        <f t="shared" si="338"/>
        <v>0.4</v>
      </c>
    </row>
    <row r="7230" spans="1:13">
      <c r="A7230" s="334" t="s">
        <v>1115</v>
      </c>
      <c r="B7230" s="334" t="s">
        <v>1006</v>
      </c>
      <c r="C7230" s="334" t="s">
        <v>159</v>
      </c>
      <c r="D7230" s="334" t="s">
        <v>1537</v>
      </c>
      <c r="E7230" s="334" t="s">
        <v>1041</v>
      </c>
      <c r="F7230" s="334" t="str">
        <f t="shared" si="339"/>
        <v>Khulna FR Non-PNP</v>
      </c>
      <c r="G7230" s="338">
        <v>834947</v>
      </c>
      <c r="H7230" s="336">
        <v>137058.34279646268</v>
      </c>
      <c r="I7230" s="336">
        <v>3339.788</v>
      </c>
      <c r="J7230" s="336"/>
      <c r="K7230" s="336"/>
      <c r="L7230" s="337">
        <f t="shared" si="337"/>
        <v>16.41521471380371</v>
      </c>
      <c r="M7230" s="337">
        <f t="shared" si="338"/>
        <v>0.4</v>
      </c>
    </row>
    <row r="7231" spans="1:13">
      <c r="A7231" s="334" t="s">
        <v>1178</v>
      </c>
      <c r="B7231" s="334" t="s">
        <v>336</v>
      </c>
      <c r="C7231" s="334" t="s">
        <v>389</v>
      </c>
      <c r="D7231" s="334" t="s">
        <v>1537</v>
      </c>
      <c r="E7231" s="334" t="s">
        <v>1041</v>
      </c>
      <c r="F7231" s="334" t="str">
        <f t="shared" si="339"/>
        <v>Rangpur FR Non-PNP</v>
      </c>
      <c r="G7231" s="338">
        <v>913074</v>
      </c>
      <c r="H7231" s="336">
        <v>172035.06446725881</v>
      </c>
      <c r="I7231" s="336">
        <v>3652.2960000000003</v>
      </c>
      <c r="J7231" s="336"/>
      <c r="K7231" s="336"/>
      <c r="L7231" s="337">
        <f t="shared" si="337"/>
        <v>18.841305794191797</v>
      </c>
      <c r="M7231" s="337">
        <f t="shared" si="338"/>
        <v>0.4</v>
      </c>
    </row>
    <row r="7232" spans="1:13">
      <c r="A7232" s="334" t="s">
        <v>1046</v>
      </c>
      <c r="B7232" s="334" t="s">
        <v>52</v>
      </c>
      <c r="C7232" s="334" t="s">
        <v>52</v>
      </c>
      <c r="D7232" s="334" t="s">
        <v>1537</v>
      </c>
      <c r="E7232" s="334" t="s">
        <v>1041</v>
      </c>
      <c r="F7232" s="334" t="str">
        <f t="shared" si="339"/>
        <v>Dhaka FR Non-PNP</v>
      </c>
      <c r="G7232" s="338">
        <v>1029384</v>
      </c>
      <c r="H7232" s="336">
        <v>183232.17978408837</v>
      </c>
      <c r="I7232" s="336">
        <v>4117.5360000000001</v>
      </c>
      <c r="J7232" s="336"/>
      <c r="K7232" s="336"/>
      <c r="L7232" s="337">
        <f t="shared" si="337"/>
        <v>17.800177560957657</v>
      </c>
      <c r="M7232" s="337">
        <f t="shared" si="338"/>
        <v>0.4</v>
      </c>
    </row>
    <row r="7233" spans="1:13">
      <c r="A7233" s="334" t="s">
        <v>1205</v>
      </c>
      <c r="B7233" s="334" t="s">
        <v>189</v>
      </c>
      <c r="C7233" s="334" t="s">
        <v>189</v>
      </c>
      <c r="D7233" s="334" t="s">
        <v>1537</v>
      </c>
      <c r="E7233" s="334" t="s">
        <v>1041</v>
      </c>
      <c r="F7233" s="334" t="str">
        <f t="shared" si="339"/>
        <v>Barishal FR Non-PNP</v>
      </c>
      <c r="G7233" s="338">
        <v>711746</v>
      </c>
      <c r="H7233" s="336">
        <v>115494.00875931737</v>
      </c>
      <c r="I7233" s="336">
        <v>2846.9839999999999</v>
      </c>
      <c r="J7233" s="336"/>
      <c r="K7233" s="336"/>
      <c r="L7233" s="337">
        <f t="shared" si="337"/>
        <v>16.2268574406203</v>
      </c>
      <c r="M7233" s="337">
        <f t="shared" si="338"/>
        <v>0.4</v>
      </c>
    </row>
    <row r="7234" spans="1:13">
      <c r="A7234" s="334" t="s">
        <v>1227</v>
      </c>
      <c r="B7234" s="334" t="s">
        <v>165</v>
      </c>
      <c r="C7234" s="334" t="s">
        <v>52</v>
      </c>
      <c r="D7234" s="334" t="s">
        <v>1537</v>
      </c>
      <c r="E7234" s="334" t="s">
        <v>1041</v>
      </c>
      <c r="F7234" s="334" t="str">
        <f t="shared" si="339"/>
        <v>Dhaka FR Non-PNP</v>
      </c>
      <c r="G7234" s="338">
        <v>1706742</v>
      </c>
      <c r="H7234" s="336">
        <v>256705.31012581821</v>
      </c>
      <c r="I7234" s="336">
        <v>6826.9679999999998</v>
      </c>
      <c r="J7234" s="336"/>
      <c r="K7234" s="336"/>
      <c r="L7234" s="337">
        <f t="shared" si="337"/>
        <v>15.040662860925567</v>
      </c>
      <c r="M7234" s="337">
        <f t="shared" si="338"/>
        <v>0.4</v>
      </c>
    </row>
    <row r="7235" spans="1:13">
      <c r="A7235" s="334" t="s">
        <v>1247</v>
      </c>
      <c r="B7235" s="334" t="s">
        <v>211</v>
      </c>
      <c r="C7235" s="334" t="s">
        <v>189</v>
      </c>
      <c r="D7235" s="334" t="s">
        <v>1537</v>
      </c>
      <c r="E7235" s="334" t="s">
        <v>1041</v>
      </c>
      <c r="F7235" s="334" t="str">
        <f t="shared" si="339"/>
        <v>Barishal FR Non-PNP</v>
      </c>
      <c r="G7235" s="338">
        <v>1460191</v>
      </c>
      <c r="H7235" s="336">
        <v>211505.14844975236</v>
      </c>
      <c r="I7235" s="336">
        <v>5840.7640000000001</v>
      </c>
      <c r="J7235" s="336"/>
      <c r="K7235" s="336"/>
      <c r="L7235" s="337">
        <f t="shared" ref="L7235:L7298" si="340">(H7235/G7235)*100</f>
        <v>14.484759079445933</v>
      </c>
      <c r="M7235" s="337">
        <f t="shared" ref="M7235:M7298" si="341">(I7235/G7235)*100</f>
        <v>0.4</v>
      </c>
    </row>
    <row r="7236" spans="1:13">
      <c r="A7236" s="334" t="s">
        <v>1241</v>
      </c>
      <c r="B7236" s="334" t="s">
        <v>362</v>
      </c>
      <c r="C7236" s="334" t="s">
        <v>52</v>
      </c>
      <c r="D7236" s="334" t="s">
        <v>1537</v>
      </c>
      <c r="E7236" s="334" t="s">
        <v>1041</v>
      </c>
      <c r="F7236" s="334" t="str">
        <f t="shared" ref="F7236:F7299" si="342">CONCATENATE(C7236," ",E7236," ",D7236)</f>
        <v>Dhaka FR Non-PNP</v>
      </c>
      <c r="G7236" s="338">
        <v>712276</v>
      </c>
      <c r="H7236" s="336">
        <v>109206.66604318059</v>
      </c>
      <c r="I7236" s="336">
        <v>2849.1040000000003</v>
      </c>
      <c r="J7236" s="336"/>
      <c r="K7236" s="336"/>
      <c r="L7236" s="337">
        <f t="shared" si="340"/>
        <v>15.332071562593796</v>
      </c>
      <c r="M7236" s="337">
        <f t="shared" si="341"/>
        <v>0.4</v>
      </c>
    </row>
    <row r="7237" spans="1:13">
      <c r="A7237" s="334" t="s">
        <v>1084</v>
      </c>
      <c r="B7237" s="334" t="s">
        <v>52</v>
      </c>
      <c r="C7237" s="334" t="s">
        <v>52</v>
      </c>
      <c r="D7237" s="334" t="s">
        <v>1537</v>
      </c>
      <c r="E7237" s="334" t="s">
        <v>1041</v>
      </c>
      <c r="F7237" s="334" t="str">
        <f t="shared" si="342"/>
        <v>Dhaka FR Non-PNP</v>
      </c>
      <c r="G7237" s="338">
        <v>1850715</v>
      </c>
      <c r="H7237" s="336">
        <v>318631.93177642283</v>
      </c>
      <c r="I7237" s="336">
        <v>7402.8600000000006</v>
      </c>
      <c r="J7237" s="336"/>
      <c r="K7237" s="336"/>
      <c r="L7237" s="337">
        <f t="shared" si="340"/>
        <v>17.216693644154979</v>
      </c>
      <c r="M7237" s="337">
        <f t="shared" si="341"/>
        <v>0.4</v>
      </c>
    </row>
    <row r="7238" spans="1:13">
      <c r="A7238" s="334" t="s">
        <v>1077</v>
      </c>
      <c r="B7238" s="334" t="s">
        <v>170</v>
      </c>
      <c r="C7238" s="334" t="s">
        <v>195</v>
      </c>
      <c r="D7238" s="334" t="s">
        <v>1537</v>
      </c>
      <c r="E7238" s="334" t="s">
        <v>1041</v>
      </c>
      <c r="F7238" s="334" t="str">
        <f t="shared" si="342"/>
        <v>Chattogram FR Non-PNP</v>
      </c>
      <c r="G7238" s="338">
        <v>1055125</v>
      </c>
      <c r="H7238" s="336">
        <v>184055.26464556245</v>
      </c>
      <c r="I7238" s="336">
        <v>4220.5</v>
      </c>
      <c r="J7238" s="336"/>
      <c r="K7238" s="336"/>
      <c r="L7238" s="337">
        <f t="shared" si="340"/>
        <v>17.443929832537609</v>
      </c>
      <c r="M7238" s="337">
        <f t="shared" si="341"/>
        <v>0.4</v>
      </c>
    </row>
    <row r="7239" spans="1:13">
      <c r="A7239" s="334" t="s">
        <v>1575</v>
      </c>
      <c r="B7239" s="334" t="s">
        <v>908</v>
      </c>
      <c r="C7239" s="334" t="s">
        <v>131</v>
      </c>
      <c r="D7239" s="334" t="s">
        <v>1537</v>
      </c>
      <c r="E7239" s="334" t="s">
        <v>1041</v>
      </c>
      <c r="F7239" s="334" t="str">
        <f t="shared" si="342"/>
        <v>Sylhet FR Non-PNP</v>
      </c>
      <c r="G7239" s="338">
        <v>1128391</v>
      </c>
      <c r="H7239" s="336">
        <v>161847.45414198312</v>
      </c>
      <c r="I7239" s="336">
        <v>4513.5640000000003</v>
      </c>
      <c r="J7239" s="336"/>
      <c r="K7239" s="336"/>
      <c r="L7239" s="337">
        <f t="shared" si="340"/>
        <v>14.343206755635512</v>
      </c>
      <c r="M7239" s="337">
        <f t="shared" si="341"/>
        <v>0.4</v>
      </c>
    </row>
    <row r="7240" spans="1:13">
      <c r="A7240" s="334" t="s">
        <v>1576</v>
      </c>
      <c r="B7240" s="334" t="s">
        <v>1068</v>
      </c>
      <c r="C7240" s="334" t="s">
        <v>159</v>
      </c>
      <c r="D7240" s="334" t="s">
        <v>1537</v>
      </c>
      <c r="E7240" s="334" t="s">
        <v>1041</v>
      </c>
      <c r="F7240" s="334" t="str">
        <f t="shared" si="342"/>
        <v>Khulna FR Non-PNP</v>
      </c>
      <c r="G7240" s="338">
        <v>794111</v>
      </c>
      <c r="H7240" s="336">
        <v>131523.58147910115</v>
      </c>
      <c r="I7240" s="336">
        <v>-1.0913936421275139E-11</v>
      </c>
      <c r="J7240" s="336"/>
      <c r="K7240" s="336"/>
      <c r="L7240" s="337">
        <f t="shared" si="340"/>
        <v>16.562367411999222</v>
      </c>
      <c r="M7240" s="337">
        <f t="shared" si="341"/>
        <v>-1.3743590532400557E-15</v>
      </c>
    </row>
    <row r="7241" spans="1:13">
      <c r="A7241" s="334" t="s">
        <v>1577</v>
      </c>
      <c r="B7241" s="334" t="s">
        <v>52</v>
      </c>
      <c r="C7241" s="334" t="s">
        <v>52</v>
      </c>
      <c r="D7241" s="334" t="s">
        <v>1537</v>
      </c>
      <c r="E7241" s="334" t="s">
        <v>1041</v>
      </c>
      <c r="F7241" s="334" t="str">
        <f t="shared" si="342"/>
        <v>Dhaka FR Non-PNP</v>
      </c>
      <c r="G7241" s="338">
        <v>2246649</v>
      </c>
      <c r="H7241" s="336">
        <v>389394.40465690225</v>
      </c>
      <c r="I7241" s="336">
        <v>8986.5959999999995</v>
      </c>
      <c r="J7241" s="336"/>
      <c r="K7241" s="336"/>
      <c r="L7241" s="337">
        <f t="shared" si="340"/>
        <v>17.332231454797888</v>
      </c>
      <c r="M7241" s="337">
        <f t="shared" si="341"/>
        <v>0.4</v>
      </c>
    </row>
    <row r="7242" spans="1:13">
      <c r="A7242" s="334" t="s">
        <v>1578</v>
      </c>
      <c r="B7242" s="334" t="s">
        <v>1566</v>
      </c>
      <c r="C7242" s="334" t="s">
        <v>389</v>
      </c>
      <c r="D7242" s="334" t="s">
        <v>1537</v>
      </c>
      <c r="E7242" s="334" t="s">
        <v>1041</v>
      </c>
      <c r="F7242" s="334" t="str">
        <f t="shared" si="342"/>
        <v>Rangpur FR Non-PNP</v>
      </c>
      <c r="G7242" s="338">
        <v>562674</v>
      </c>
      <c r="H7242" s="336">
        <v>81241.425166743487</v>
      </c>
      <c r="I7242" s="336">
        <v>2250.6959999999999</v>
      </c>
      <c r="J7242" s="336"/>
      <c r="K7242" s="336"/>
      <c r="L7242" s="337">
        <f t="shared" si="340"/>
        <v>14.438453734621376</v>
      </c>
      <c r="M7242" s="337">
        <f t="shared" si="341"/>
        <v>0.4</v>
      </c>
    </row>
    <row r="7243" spans="1:13">
      <c r="A7243" s="334" t="s">
        <v>1579</v>
      </c>
      <c r="B7243" s="334" t="s">
        <v>189</v>
      </c>
      <c r="C7243" s="334" t="s">
        <v>189</v>
      </c>
      <c r="D7243" s="334" t="s">
        <v>1537</v>
      </c>
      <c r="E7243" s="334" t="s">
        <v>1041</v>
      </c>
      <c r="F7243" s="334" t="str">
        <f t="shared" si="342"/>
        <v>Barishal FR Non-PNP</v>
      </c>
      <c r="G7243" s="338">
        <v>1344573</v>
      </c>
      <c r="H7243" s="336">
        <v>249802.71371868858</v>
      </c>
      <c r="I7243" s="336">
        <v>5378.2920000000004</v>
      </c>
      <c r="J7243" s="336"/>
      <c r="K7243" s="336"/>
      <c r="L7243" s="337">
        <f t="shared" si="340"/>
        <v>18.578590654333276</v>
      </c>
      <c r="M7243" s="337">
        <f t="shared" si="341"/>
        <v>0.4</v>
      </c>
    </row>
    <row r="7244" spans="1:13">
      <c r="A7244" s="334" t="s">
        <v>1580</v>
      </c>
      <c r="B7244" s="334" t="s">
        <v>1068</v>
      </c>
      <c r="C7244" s="334" t="s">
        <v>159</v>
      </c>
      <c r="D7244" s="334" t="s">
        <v>1537</v>
      </c>
      <c r="E7244" s="334" t="s">
        <v>1041</v>
      </c>
      <c r="F7244" s="334" t="str">
        <f t="shared" si="342"/>
        <v>Khulna FR Non-PNP</v>
      </c>
      <c r="G7244" s="338">
        <v>1727081</v>
      </c>
      <c r="H7244" s="336">
        <v>245070.93021023285</v>
      </c>
      <c r="I7244" s="336">
        <v>6908.3240000000005</v>
      </c>
      <c r="J7244" s="336"/>
      <c r="K7244" s="336"/>
      <c r="L7244" s="337">
        <f t="shared" si="340"/>
        <v>14.189892090193387</v>
      </c>
      <c r="M7244" s="337">
        <f t="shared" si="341"/>
        <v>0.4</v>
      </c>
    </row>
    <row r="7245" spans="1:13">
      <c r="A7245" s="334" t="s">
        <v>1581</v>
      </c>
      <c r="B7245" s="334" t="s">
        <v>189</v>
      </c>
      <c r="C7245" s="334" t="s">
        <v>189</v>
      </c>
      <c r="D7245" s="334" t="s">
        <v>1537</v>
      </c>
      <c r="E7245" s="334" t="s">
        <v>1041</v>
      </c>
      <c r="F7245" s="334" t="str">
        <f t="shared" si="342"/>
        <v>Barishal FR Non-PNP</v>
      </c>
      <c r="G7245" s="338">
        <v>1208229</v>
      </c>
      <c r="H7245" s="336">
        <v>179765.59549564664</v>
      </c>
      <c r="I7245" s="336">
        <v>4832.9160000000002</v>
      </c>
      <c r="J7245" s="336"/>
      <c r="K7245" s="336"/>
      <c r="L7245" s="337">
        <f t="shared" si="340"/>
        <v>14.878437406786846</v>
      </c>
      <c r="M7245" s="337">
        <f t="shared" si="341"/>
        <v>0.4</v>
      </c>
    </row>
    <row r="7246" spans="1:13">
      <c r="A7246" s="334" t="s">
        <v>1582</v>
      </c>
      <c r="B7246" s="334" t="s">
        <v>52</v>
      </c>
      <c r="C7246" s="334" t="s">
        <v>52</v>
      </c>
      <c r="D7246" s="334" t="s">
        <v>1537</v>
      </c>
      <c r="E7246" s="334" t="s">
        <v>1041</v>
      </c>
      <c r="F7246" s="334" t="str">
        <f t="shared" si="342"/>
        <v>Dhaka FR Non-PNP</v>
      </c>
      <c r="G7246" s="338">
        <v>2015676</v>
      </c>
      <c r="H7246" s="336">
        <v>351574.00298005639</v>
      </c>
      <c r="I7246" s="336">
        <v>8062.7039999999997</v>
      </c>
      <c r="J7246" s="336"/>
      <c r="K7246" s="336"/>
      <c r="L7246" s="337">
        <f t="shared" si="340"/>
        <v>17.441989832694162</v>
      </c>
      <c r="M7246" s="337">
        <f t="shared" si="341"/>
        <v>0.4</v>
      </c>
    </row>
    <row r="7247" spans="1:13">
      <c r="A7247" s="334" t="s">
        <v>1583</v>
      </c>
      <c r="B7247" s="334" t="s">
        <v>206</v>
      </c>
      <c r="C7247" s="334" t="s">
        <v>52</v>
      </c>
      <c r="D7247" s="334" t="s">
        <v>1537</v>
      </c>
      <c r="E7247" s="334" t="s">
        <v>1041</v>
      </c>
      <c r="F7247" s="334" t="str">
        <f t="shared" si="342"/>
        <v>Dhaka FR Non-PNP</v>
      </c>
      <c r="G7247" s="338">
        <v>1635234</v>
      </c>
      <c r="H7247" s="336">
        <v>278326.94139687513</v>
      </c>
      <c r="I7247" s="336">
        <v>6540.9359999999997</v>
      </c>
      <c r="J7247" s="336"/>
      <c r="K7247" s="336"/>
      <c r="L7247" s="337">
        <f t="shared" si="340"/>
        <v>17.020618541253125</v>
      </c>
      <c r="M7247" s="337">
        <f t="shared" si="341"/>
        <v>0.4</v>
      </c>
    </row>
    <row r="7248" spans="1:13">
      <c r="A7248" s="334" t="s">
        <v>1584</v>
      </c>
      <c r="B7248" s="334" t="s">
        <v>52</v>
      </c>
      <c r="C7248" s="334" t="s">
        <v>52</v>
      </c>
      <c r="D7248" s="334" t="s">
        <v>1537</v>
      </c>
      <c r="E7248" s="334" t="s">
        <v>1041</v>
      </c>
      <c r="F7248" s="334" t="str">
        <f t="shared" si="342"/>
        <v>Dhaka FR Non-PNP</v>
      </c>
      <c r="G7248" s="338">
        <v>722968</v>
      </c>
      <c r="H7248" s="336">
        <v>110412.48131500038</v>
      </c>
      <c r="I7248" s="336">
        <v>2891.8719999999998</v>
      </c>
      <c r="J7248" s="336"/>
      <c r="K7248" s="336"/>
      <c r="L7248" s="337">
        <f t="shared" si="340"/>
        <v>15.272111810619609</v>
      </c>
      <c r="M7248" s="337">
        <f t="shared" si="341"/>
        <v>0.4</v>
      </c>
    </row>
    <row r="7249" spans="1:13">
      <c r="A7249" s="334" t="s">
        <v>1585</v>
      </c>
      <c r="B7249" s="334" t="s">
        <v>606</v>
      </c>
      <c r="C7249" s="334" t="s">
        <v>107</v>
      </c>
      <c r="D7249" s="334" t="s">
        <v>1537</v>
      </c>
      <c r="E7249" s="334" t="s">
        <v>1041</v>
      </c>
      <c r="F7249" s="334" t="str">
        <f t="shared" si="342"/>
        <v>Rajshahi FR Non-PNP</v>
      </c>
      <c r="G7249" s="338">
        <v>1315220</v>
      </c>
      <c r="H7249" s="336">
        <v>224413.0015324592</v>
      </c>
      <c r="I7249" s="336">
        <v>5260.88</v>
      </c>
      <c r="J7249" s="336"/>
      <c r="K7249" s="336"/>
      <c r="L7249" s="337">
        <f t="shared" si="340"/>
        <v>17.062772884571341</v>
      </c>
      <c r="M7249" s="337">
        <f t="shared" si="341"/>
        <v>0.4</v>
      </c>
    </row>
    <row r="7250" spans="1:13">
      <c r="A7250" s="334" t="s">
        <v>1586</v>
      </c>
      <c r="B7250" s="334" t="s">
        <v>162</v>
      </c>
      <c r="C7250" s="334" t="s">
        <v>195</v>
      </c>
      <c r="D7250" s="334" t="s">
        <v>1537</v>
      </c>
      <c r="E7250" s="334" t="s">
        <v>1041</v>
      </c>
      <c r="F7250" s="334" t="str">
        <f t="shared" si="342"/>
        <v>Chattogram FR Non-PNP</v>
      </c>
      <c r="G7250" s="338">
        <v>1684668</v>
      </c>
      <c r="H7250" s="336">
        <v>309326.46437210002</v>
      </c>
      <c r="I7250" s="336">
        <v>79098.986081732917</v>
      </c>
      <c r="J7250" s="336"/>
      <c r="K7250" s="336"/>
      <c r="L7250" s="337">
        <f t="shared" si="340"/>
        <v>18.361271441738076</v>
      </c>
      <c r="M7250" s="337">
        <f t="shared" si="341"/>
        <v>4.6952269575805392</v>
      </c>
    </row>
    <row r="7251" spans="1:13">
      <c r="A7251" s="334" t="s">
        <v>1587</v>
      </c>
      <c r="B7251" s="334" t="s">
        <v>189</v>
      </c>
      <c r="C7251" s="334" t="s">
        <v>189</v>
      </c>
      <c r="D7251" s="334" t="s">
        <v>1537</v>
      </c>
      <c r="E7251" s="334" t="s">
        <v>1041</v>
      </c>
      <c r="F7251" s="334" t="str">
        <f t="shared" si="342"/>
        <v>Barishal FR Non-PNP</v>
      </c>
      <c r="G7251" s="338">
        <v>1041913</v>
      </c>
      <c r="H7251" s="336">
        <v>174879.90955031116</v>
      </c>
      <c r="I7251" s="336">
        <v>4167.652</v>
      </c>
      <c r="J7251" s="336"/>
      <c r="K7251" s="336"/>
      <c r="L7251" s="337">
        <f t="shared" si="340"/>
        <v>16.784502117769062</v>
      </c>
      <c r="M7251" s="337">
        <f t="shared" si="341"/>
        <v>0.4</v>
      </c>
    </row>
    <row r="7252" spans="1:13">
      <c r="A7252" s="334" t="s">
        <v>1588</v>
      </c>
      <c r="B7252" s="334" t="s">
        <v>79</v>
      </c>
      <c r="C7252" s="334" t="s">
        <v>52</v>
      </c>
      <c r="D7252" s="334" t="s">
        <v>1537</v>
      </c>
      <c r="E7252" s="334" t="s">
        <v>1041</v>
      </c>
      <c r="F7252" s="334" t="str">
        <f t="shared" si="342"/>
        <v>Dhaka FR Non-PNP</v>
      </c>
      <c r="G7252" s="338">
        <v>1319648</v>
      </c>
      <c r="H7252" s="336">
        <v>213514.22159644944</v>
      </c>
      <c r="I7252" s="336">
        <v>5278.5920000000006</v>
      </c>
      <c r="J7252" s="336"/>
      <c r="K7252" s="336"/>
      <c r="L7252" s="337">
        <f t="shared" si="340"/>
        <v>16.179634387082725</v>
      </c>
      <c r="M7252" s="337">
        <f t="shared" si="341"/>
        <v>0.4</v>
      </c>
    </row>
    <row r="7253" spans="1:13">
      <c r="A7253" s="334" t="s">
        <v>1589</v>
      </c>
      <c r="B7253" s="334" t="s">
        <v>323</v>
      </c>
      <c r="C7253" s="334" t="s">
        <v>389</v>
      </c>
      <c r="D7253" s="334" t="s">
        <v>1537</v>
      </c>
      <c r="E7253" s="334" t="s">
        <v>1041</v>
      </c>
      <c r="F7253" s="334" t="str">
        <f t="shared" si="342"/>
        <v>Rangpur FR Non-PNP</v>
      </c>
      <c r="G7253" s="338">
        <v>1067775</v>
      </c>
      <c r="H7253" s="336">
        <v>170556.83368187561</v>
      </c>
      <c r="I7253" s="336">
        <v>4271.1000000000004</v>
      </c>
      <c r="J7253" s="336"/>
      <c r="K7253" s="336"/>
      <c r="L7253" s="337">
        <f t="shared" si="340"/>
        <v>15.973106102116608</v>
      </c>
      <c r="M7253" s="337">
        <f t="shared" si="341"/>
        <v>0.4</v>
      </c>
    </row>
    <row r="7254" spans="1:13">
      <c r="A7254" s="334" t="s">
        <v>1590</v>
      </c>
      <c r="B7254" s="334" t="s">
        <v>52</v>
      </c>
      <c r="C7254" s="334" t="s">
        <v>52</v>
      </c>
      <c r="D7254" s="334" t="s">
        <v>1492</v>
      </c>
      <c r="E7254" s="334" t="s">
        <v>1041</v>
      </c>
      <c r="F7254" s="334" t="str">
        <f t="shared" si="342"/>
        <v>Dhaka FR PNP</v>
      </c>
      <c r="G7254" s="338">
        <v>4652310</v>
      </c>
      <c r="H7254" s="336">
        <v>747804.85661714175</v>
      </c>
      <c r="I7254" s="336">
        <v>18609.240000000002</v>
      </c>
      <c r="J7254" s="336"/>
      <c r="K7254" s="336"/>
      <c r="L7254" s="337">
        <f t="shared" si="340"/>
        <v>16.073839804680723</v>
      </c>
      <c r="M7254" s="337">
        <f t="shared" si="341"/>
        <v>0.4</v>
      </c>
    </row>
    <row r="7255" spans="1:13">
      <c r="A7255" s="334" t="s">
        <v>1591</v>
      </c>
      <c r="B7255" s="334" t="s">
        <v>1006</v>
      </c>
      <c r="C7255" s="334" t="s">
        <v>159</v>
      </c>
      <c r="D7255" s="334" t="s">
        <v>1537</v>
      </c>
      <c r="E7255" s="334" t="s">
        <v>1041</v>
      </c>
      <c r="F7255" s="334" t="str">
        <f t="shared" si="342"/>
        <v>Khulna FR Non-PNP</v>
      </c>
      <c r="G7255" s="338">
        <v>1207197</v>
      </c>
      <c r="H7255" s="336">
        <v>215418.32874023047</v>
      </c>
      <c r="I7255" s="336">
        <v>4828.7880000000005</v>
      </c>
      <c r="J7255" s="336"/>
      <c r="K7255" s="336"/>
      <c r="L7255" s="337">
        <f t="shared" si="340"/>
        <v>17.84450497642311</v>
      </c>
      <c r="M7255" s="337">
        <f t="shared" si="341"/>
        <v>0.4</v>
      </c>
    </row>
    <row r="7256" spans="1:13">
      <c r="A7256" s="334" t="s">
        <v>1592</v>
      </c>
      <c r="B7256" s="334" t="s">
        <v>52</v>
      </c>
      <c r="C7256" s="334" t="s">
        <v>52</v>
      </c>
      <c r="D7256" s="334" t="s">
        <v>1537</v>
      </c>
      <c r="E7256" s="334" t="s">
        <v>1041</v>
      </c>
      <c r="F7256" s="334" t="str">
        <f t="shared" si="342"/>
        <v>Dhaka FR Non-PNP</v>
      </c>
      <c r="G7256" s="338">
        <v>1788345</v>
      </c>
      <c r="H7256" s="336">
        <v>290596.45813174074</v>
      </c>
      <c r="I7256" s="336">
        <v>7153.38</v>
      </c>
      <c r="J7256" s="336"/>
      <c r="K7256" s="336"/>
      <c r="L7256" s="337">
        <f t="shared" si="340"/>
        <v>16.249462946564602</v>
      </c>
      <c r="M7256" s="337">
        <f t="shared" si="341"/>
        <v>0.4</v>
      </c>
    </row>
    <row r="7257" spans="1:13">
      <c r="A7257" s="334" t="s">
        <v>1593</v>
      </c>
      <c r="B7257" s="334" t="s">
        <v>522</v>
      </c>
      <c r="C7257" s="334" t="s">
        <v>52</v>
      </c>
      <c r="D7257" s="334" t="s">
        <v>1537</v>
      </c>
      <c r="E7257" s="334" t="s">
        <v>1041</v>
      </c>
      <c r="F7257" s="334" t="str">
        <f t="shared" si="342"/>
        <v>Dhaka FR Non-PNP</v>
      </c>
      <c r="G7257" s="338">
        <v>1089045</v>
      </c>
      <c r="H7257" s="336">
        <v>208376.57022361539</v>
      </c>
      <c r="I7257" s="336">
        <v>4356.18</v>
      </c>
      <c r="J7257" s="336"/>
      <c r="K7257" s="336"/>
      <c r="L7257" s="337">
        <f t="shared" si="340"/>
        <v>19.133880622344844</v>
      </c>
      <c r="M7257" s="337">
        <f t="shared" si="341"/>
        <v>0.4</v>
      </c>
    </row>
    <row r="7258" spans="1:13">
      <c r="A7258" s="334" t="s">
        <v>1594</v>
      </c>
      <c r="B7258" s="334" t="s">
        <v>52</v>
      </c>
      <c r="C7258" s="334" t="s">
        <v>52</v>
      </c>
      <c r="D7258" s="334" t="s">
        <v>1537</v>
      </c>
      <c r="E7258" s="334" t="s">
        <v>1041</v>
      </c>
      <c r="F7258" s="334" t="str">
        <f t="shared" si="342"/>
        <v>Dhaka FR Non-PNP</v>
      </c>
      <c r="G7258" s="338">
        <v>2011162</v>
      </c>
      <c r="H7258" s="336">
        <v>371182.29967730457</v>
      </c>
      <c r="I7258" s="336">
        <v>8044.6480000000001</v>
      </c>
      <c r="J7258" s="336"/>
      <c r="K7258" s="336"/>
      <c r="L7258" s="337">
        <f t="shared" si="340"/>
        <v>18.456111425996742</v>
      </c>
      <c r="M7258" s="337">
        <f t="shared" si="341"/>
        <v>0.4</v>
      </c>
    </row>
    <row r="7259" spans="1:13">
      <c r="A7259" s="334" t="s">
        <v>1595</v>
      </c>
      <c r="B7259" s="334" t="s">
        <v>576</v>
      </c>
      <c r="C7259" s="334" t="s">
        <v>389</v>
      </c>
      <c r="D7259" s="334" t="s">
        <v>1537</v>
      </c>
      <c r="E7259" s="334" t="s">
        <v>1041</v>
      </c>
      <c r="F7259" s="334" t="str">
        <f t="shared" si="342"/>
        <v>Rangpur FR Non-PNP</v>
      </c>
      <c r="G7259" s="338">
        <v>988965</v>
      </c>
      <c r="H7259" s="336">
        <v>163889.52627693437</v>
      </c>
      <c r="I7259" s="336">
        <v>3955.86</v>
      </c>
      <c r="J7259" s="336"/>
      <c r="K7259" s="336"/>
      <c r="L7259" s="337">
        <f t="shared" si="340"/>
        <v>16.571822691089611</v>
      </c>
      <c r="M7259" s="337">
        <f t="shared" si="341"/>
        <v>0.4</v>
      </c>
    </row>
    <row r="7260" spans="1:13">
      <c r="A7260" s="334" t="s">
        <v>1596</v>
      </c>
      <c r="B7260" s="334" t="s">
        <v>1150</v>
      </c>
      <c r="C7260" s="334" t="s">
        <v>389</v>
      </c>
      <c r="D7260" s="334" t="s">
        <v>1537</v>
      </c>
      <c r="E7260" s="334" t="s">
        <v>1041</v>
      </c>
      <c r="F7260" s="334" t="str">
        <f t="shared" si="342"/>
        <v>Rangpur FR Non-PNP</v>
      </c>
      <c r="G7260" s="338">
        <v>858167</v>
      </c>
      <c r="H7260" s="336">
        <v>152049.78821711204</v>
      </c>
      <c r="I7260" s="336">
        <v>42569.898578759836</v>
      </c>
      <c r="J7260" s="336"/>
      <c r="K7260" s="336"/>
      <c r="L7260" s="337">
        <f t="shared" si="340"/>
        <v>17.717971935195838</v>
      </c>
      <c r="M7260" s="337">
        <f t="shared" si="341"/>
        <v>4.9605611237392999</v>
      </c>
    </row>
    <row r="7261" spans="1:13">
      <c r="A7261" s="334" t="s">
        <v>1597</v>
      </c>
      <c r="B7261" s="334" t="s">
        <v>107</v>
      </c>
      <c r="C7261" s="334" t="s">
        <v>107</v>
      </c>
      <c r="D7261" s="334" t="s">
        <v>1537</v>
      </c>
      <c r="E7261" s="334" t="s">
        <v>1041</v>
      </c>
      <c r="F7261" s="334" t="str">
        <f t="shared" si="342"/>
        <v>Rajshahi FR Non-PNP</v>
      </c>
      <c r="G7261" s="338">
        <v>1347866</v>
      </c>
      <c r="H7261" s="336">
        <v>252061.97423377616</v>
      </c>
      <c r="I7261" s="336">
        <v>25872.165197896375</v>
      </c>
      <c r="J7261" s="336"/>
      <c r="K7261" s="336"/>
      <c r="L7261" s="337">
        <f t="shared" si="340"/>
        <v>18.700818496332435</v>
      </c>
      <c r="M7261" s="337">
        <f t="shared" si="341"/>
        <v>1.919490898790857</v>
      </c>
    </row>
    <row r="7262" spans="1:13">
      <c r="A7262" s="334" t="s">
        <v>1598</v>
      </c>
      <c r="B7262" s="334" t="s">
        <v>336</v>
      </c>
      <c r="C7262" s="334" t="s">
        <v>389</v>
      </c>
      <c r="D7262" s="334" t="s">
        <v>1537</v>
      </c>
      <c r="E7262" s="334" t="s">
        <v>1041</v>
      </c>
      <c r="F7262" s="334" t="str">
        <f t="shared" si="342"/>
        <v>Rangpur FR Non-PNP</v>
      </c>
      <c r="G7262" s="338">
        <v>733357</v>
      </c>
      <c r="H7262" s="336">
        <v>121315.58903877545</v>
      </c>
      <c r="I7262" s="336">
        <v>2933.4279999999999</v>
      </c>
      <c r="J7262" s="336"/>
      <c r="K7262" s="336"/>
      <c r="L7262" s="337">
        <f t="shared" si="340"/>
        <v>16.542500997300831</v>
      </c>
      <c r="M7262" s="337">
        <f t="shared" si="341"/>
        <v>0.4</v>
      </c>
    </row>
    <row r="7263" spans="1:13">
      <c r="A7263" s="334" t="s">
        <v>1599</v>
      </c>
      <c r="B7263" s="334" t="s">
        <v>189</v>
      </c>
      <c r="C7263" s="334" t="s">
        <v>189</v>
      </c>
      <c r="D7263" s="334" t="s">
        <v>1537</v>
      </c>
      <c r="E7263" s="334" t="s">
        <v>1041</v>
      </c>
      <c r="F7263" s="334" t="str">
        <f t="shared" si="342"/>
        <v>Barishal FR Non-PNP</v>
      </c>
      <c r="G7263" s="338">
        <v>324397</v>
      </c>
      <c r="H7263" s="336">
        <v>57888.194008402941</v>
      </c>
      <c r="I7263" s="336">
        <v>1297.588</v>
      </c>
      <c r="J7263" s="336"/>
      <c r="K7263" s="336"/>
      <c r="L7263" s="337">
        <f t="shared" si="340"/>
        <v>17.844861083303158</v>
      </c>
      <c r="M7263" s="337">
        <f t="shared" si="341"/>
        <v>0.4</v>
      </c>
    </row>
    <row r="7264" spans="1:13">
      <c r="A7264" s="334" t="s">
        <v>1600</v>
      </c>
      <c r="B7264" s="334" t="s">
        <v>52</v>
      </c>
      <c r="C7264" s="334" t="s">
        <v>52</v>
      </c>
      <c r="D7264" s="334" t="s">
        <v>1537</v>
      </c>
      <c r="E7264" s="334" t="s">
        <v>1041</v>
      </c>
      <c r="F7264" s="334" t="str">
        <f t="shared" si="342"/>
        <v>Dhaka FR Non-PNP</v>
      </c>
      <c r="G7264" s="338">
        <v>1431901</v>
      </c>
      <c r="H7264" s="336">
        <v>246714.2832384067</v>
      </c>
      <c r="I7264" s="336">
        <v>0</v>
      </c>
      <c r="J7264" s="336"/>
      <c r="K7264" s="336"/>
      <c r="L7264" s="337">
        <f t="shared" si="340"/>
        <v>17.229842233395097</v>
      </c>
      <c r="M7264" s="337">
        <f t="shared" si="341"/>
        <v>0</v>
      </c>
    </row>
    <row r="7265" spans="1:13">
      <c r="A7265" s="334" t="s">
        <v>1601</v>
      </c>
      <c r="B7265" s="334" t="s">
        <v>52</v>
      </c>
      <c r="C7265" s="334" t="s">
        <v>52</v>
      </c>
      <c r="D7265" s="334" t="s">
        <v>1537</v>
      </c>
      <c r="E7265" s="334" t="s">
        <v>1041</v>
      </c>
      <c r="F7265" s="334" t="str">
        <f t="shared" si="342"/>
        <v>Dhaka FR Non-PNP</v>
      </c>
      <c r="G7265" s="338">
        <v>1370884</v>
      </c>
      <c r="H7265" s="336">
        <v>237243.15540743578</v>
      </c>
      <c r="I7265" s="336">
        <v>5483.5360000000001</v>
      </c>
      <c r="J7265" s="336"/>
      <c r="K7265" s="336"/>
      <c r="L7265" s="337">
        <f t="shared" si="340"/>
        <v>17.305851947169547</v>
      </c>
      <c r="M7265" s="337">
        <f t="shared" si="341"/>
        <v>0.4</v>
      </c>
    </row>
    <row r="7266" spans="1:13">
      <c r="A7266" s="334" t="s">
        <v>1602</v>
      </c>
      <c r="B7266" s="334" t="s">
        <v>52</v>
      </c>
      <c r="C7266" s="334" t="s">
        <v>52</v>
      </c>
      <c r="D7266" s="334" t="s">
        <v>1537</v>
      </c>
      <c r="E7266" s="334" t="s">
        <v>1041</v>
      </c>
      <c r="F7266" s="334" t="str">
        <f t="shared" si="342"/>
        <v>Dhaka FR Non-PNP</v>
      </c>
      <c r="G7266" s="338">
        <v>2166103</v>
      </c>
      <c r="H7266" s="336">
        <v>408656.24170599622</v>
      </c>
      <c r="I7266" s="336">
        <v>8664.4120000000003</v>
      </c>
      <c r="J7266" s="336"/>
      <c r="K7266" s="336"/>
      <c r="L7266" s="337">
        <f t="shared" si="340"/>
        <v>18.865965362958097</v>
      </c>
      <c r="M7266" s="337">
        <f t="shared" si="341"/>
        <v>0.4</v>
      </c>
    </row>
    <row r="7267" spans="1:13">
      <c r="A7267" s="334" t="s">
        <v>1603</v>
      </c>
      <c r="B7267" s="334" t="s">
        <v>136</v>
      </c>
      <c r="C7267" s="334" t="s">
        <v>131</v>
      </c>
      <c r="D7267" s="334" t="s">
        <v>1537</v>
      </c>
      <c r="E7267" s="334" t="s">
        <v>1041</v>
      </c>
      <c r="F7267" s="334" t="str">
        <f t="shared" si="342"/>
        <v>Sylhet FR Non-PNP</v>
      </c>
      <c r="G7267" s="338">
        <v>1119303</v>
      </c>
      <c r="H7267" s="336">
        <v>185314.26641720993</v>
      </c>
      <c r="I7267" s="336">
        <v>4477.2120000000004</v>
      </c>
      <c r="J7267" s="336"/>
      <c r="K7267" s="336"/>
      <c r="L7267" s="337">
        <f t="shared" si="340"/>
        <v>16.556219934835333</v>
      </c>
      <c r="M7267" s="337">
        <f t="shared" si="341"/>
        <v>0.4</v>
      </c>
    </row>
    <row r="7268" spans="1:13">
      <c r="A7268" s="334" t="s">
        <v>1604</v>
      </c>
      <c r="B7268" s="334" t="s">
        <v>362</v>
      </c>
      <c r="C7268" s="334" t="s">
        <v>52</v>
      </c>
      <c r="D7268" s="334" t="s">
        <v>1537</v>
      </c>
      <c r="E7268" s="334" t="s">
        <v>1041</v>
      </c>
      <c r="F7268" s="334" t="str">
        <f t="shared" si="342"/>
        <v>Dhaka FR Non-PNP</v>
      </c>
      <c r="G7268" s="338">
        <v>805490</v>
      </c>
      <c r="H7268" s="336">
        <v>143948.52230265559</v>
      </c>
      <c r="I7268" s="336">
        <v>3221.96</v>
      </c>
      <c r="J7268" s="336"/>
      <c r="K7268" s="336"/>
      <c r="L7268" s="337">
        <f t="shared" si="340"/>
        <v>17.870926057760567</v>
      </c>
      <c r="M7268" s="337">
        <f t="shared" si="341"/>
        <v>0.4</v>
      </c>
    </row>
    <row r="7269" spans="1:13">
      <c r="A7269" s="334" t="s">
        <v>1605</v>
      </c>
      <c r="B7269" s="334" t="s">
        <v>107</v>
      </c>
      <c r="C7269" s="334" t="s">
        <v>107</v>
      </c>
      <c r="D7269" s="334" t="s">
        <v>1537</v>
      </c>
      <c r="E7269" s="334" t="s">
        <v>1041</v>
      </c>
      <c r="F7269" s="334" t="str">
        <f t="shared" si="342"/>
        <v>Rajshahi FR Non-PNP</v>
      </c>
      <c r="G7269" s="338">
        <v>1115869</v>
      </c>
      <c r="H7269" s="336">
        <v>173147.58480931359</v>
      </c>
      <c r="I7269" s="336">
        <v>4463.4759999999997</v>
      </c>
      <c r="J7269" s="336"/>
      <c r="K7269" s="336"/>
      <c r="L7269" s="337">
        <f t="shared" si="340"/>
        <v>15.516837980920126</v>
      </c>
      <c r="M7269" s="337">
        <f t="shared" si="341"/>
        <v>0.4</v>
      </c>
    </row>
    <row r="7270" spans="1:13">
      <c r="A7270" s="334" t="s">
        <v>1606</v>
      </c>
      <c r="B7270" s="334" t="s">
        <v>52</v>
      </c>
      <c r="C7270" s="334" t="s">
        <v>52</v>
      </c>
      <c r="D7270" s="334" t="s">
        <v>1537</v>
      </c>
      <c r="E7270" s="334" t="s">
        <v>1041</v>
      </c>
      <c r="F7270" s="334" t="str">
        <f t="shared" si="342"/>
        <v>Dhaka FR Non-PNP</v>
      </c>
      <c r="G7270" s="338">
        <v>928929</v>
      </c>
      <c r="H7270" s="336">
        <v>145453.51083859801</v>
      </c>
      <c r="I7270" s="336">
        <v>3.637978807091713E-12</v>
      </c>
      <c r="J7270" s="336"/>
      <c r="K7270" s="336"/>
      <c r="L7270" s="337">
        <f t="shared" si="340"/>
        <v>15.658194634745822</v>
      </c>
      <c r="M7270" s="337">
        <f t="shared" si="341"/>
        <v>3.916315248088619E-16</v>
      </c>
    </row>
    <row r="7271" spans="1:13">
      <c r="A7271" s="334" t="s">
        <v>1607</v>
      </c>
      <c r="B7271" s="334" t="s">
        <v>542</v>
      </c>
      <c r="C7271" s="334" t="s">
        <v>52</v>
      </c>
      <c r="D7271" s="334" t="s">
        <v>1537</v>
      </c>
      <c r="E7271" s="334" t="s">
        <v>1041</v>
      </c>
      <c r="F7271" s="334" t="str">
        <f t="shared" si="342"/>
        <v>Dhaka FR Non-PNP</v>
      </c>
      <c r="G7271" s="338">
        <v>1473619</v>
      </c>
      <c r="H7271" s="336">
        <v>254424.99389573504</v>
      </c>
      <c r="I7271" s="336">
        <v>5894.4760000000006</v>
      </c>
      <c r="J7271" s="336"/>
      <c r="K7271" s="336"/>
      <c r="L7271" s="337">
        <f t="shared" si="340"/>
        <v>17.265317147494368</v>
      </c>
      <c r="M7271" s="337">
        <f t="shared" si="341"/>
        <v>0.4</v>
      </c>
    </row>
    <row r="7272" spans="1:13">
      <c r="A7272" s="334" t="s">
        <v>1608</v>
      </c>
      <c r="B7272" s="334" t="s">
        <v>1139</v>
      </c>
      <c r="C7272" s="334" t="s">
        <v>189</v>
      </c>
      <c r="D7272" s="334" t="s">
        <v>1537</v>
      </c>
      <c r="E7272" s="334" t="s">
        <v>1041</v>
      </c>
      <c r="F7272" s="334" t="str">
        <f t="shared" si="342"/>
        <v>Barishal FR Non-PNP</v>
      </c>
      <c r="G7272" s="338">
        <v>619991</v>
      </c>
      <c r="H7272" s="336">
        <v>116305.54871491922</v>
      </c>
      <c r="I7272" s="336">
        <v>2479.9639999999999</v>
      </c>
      <c r="J7272" s="336"/>
      <c r="K7272" s="336"/>
      <c r="L7272" s="337">
        <f t="shared" si="340"/>
        <v>18.759231781577348</v>
      </c>
      <c r="M7272" s="337">
        <f t="shared" si="341"/>
        <v>0.4</v>
      </c>
    </row>
    <row r="7273" spans="1:13">
      <c r="A7273" s="334" t="s">
        <v>1609</v>
      </c>
      <c r="B7273" s="334" t="s">
        <v>189</v>
      </c>
      <c r="C7273" s="334" t="s">
        <v>189</v>
      </c>
      <c r="D7273" s="334" t="s">
        <v>1537</v>
      </c>
      <c r="E7273" s="334" t="s">
        <v>1041</v>
      </c>
      <c r="F7273" s="334" t="str">
        <f t="shared" si="342"/>
        <v>Barishal FR Non-PNP</v>
      </c>
      <c r="G7273" s="338">
        <v>938845</v>
      </c>
      <c r="H7273" s="336">
        <v>153351.0502932508</v>
      </c>
      <c r="I7273" s="336">
        <v>30931.766615158213</v>
      </c>
      <c r="J7273" s="336"/>
      <c r="K7273" s="336"/>
      <c r="L7273" s="337">
        <f t="shared" si="340"/>
        <v>16.334011502777436</v>
      </c>
      <c r="M7273" s="337">
        <f t="shared" si="341"/>
        <v>3.2946616976346697</v>
      </c>
    </row>
    <row r="7274" spans="1:13">
      <c r="A7274" s="334" t="s">
        <v>1610</v>
      </c>
      <c r="B7274" s="334" t="s">
        <v>195</v>
      </c>
      <c r="C7274" s="334" t="s">
        <v>195</v>
      </c>
      <c r="D7274" s="334" t="s">
        <v>1537</v>
      </c>
      <c r="E7274" s="334" t="s">
        <v>1041</v>
      </c>
      <c r="F7274" s="334" t="str">
        <f t="shared" si="342"/>
        <v>Chattogram FR Non-PNP</v>
      </c>
      <c r="G7274" s="338">
        <v>791610</v>
      </c>
      <c r="H7274" s="336">
        <v>125136.6677381566</v>
      </c>
      <c r="I7274" s="336">
        <v>18248.952864982482</v>
      </c>
      <c r="J7274" s="336"/>
      <c r="K7274" s="336"/>
      <c r="L7274" s="337">
        <f t="shared" si="340"/>
        <v>15.807868488037871</v>
      </c>
      <c r="M7274" s="337">
        <f t="shared" si="341"/>
        <v>2.305295898862127</v>
      </c>
    </row>
    <row r="7275" spans="1:13">
      <c r="A7275" s="334" t="s">
        <v>1611</v>
      </c>
      <c r="B7275" s="334" t="s">
        <v>52</v>
      </c>
      <c r="C7275" s="334" t="s">
        <v>52</v>
      </c>
      <c r="D7275" s="334" t="s">
        <v>1537</v>
      </c>
      <c r="E7275" s="334" t="s">
        <v>1041</v>
      </c>
      <c r="F7275" s="334" t="str">
        <f t="shared" si="342"/>
        <v>Dhaka FR Non-PNP</v>
      </c>
      <c r="G7275" s="338">
        <v>1851708</v>
      </c>
      <c r="H7275" s="336">
        <v>330785.02582813828</v>
      </c>
      <c r="I7275" s="336">
        <v>7406.8320000000003</v>
      </c>
      <c r="J7275" s="336"/>
      <c r="K7275" s="336"/>
      <c r="L7275" s="337">
        <f t="shared" si="340"/>
        <v>17.863779053076311</v>
      </c>
      <c r="M7275" s="337">
        <f t="shared" si="341"/>
        <v>0.4</v>
      </c>
    </row>
    <row r="7276" spans="1:13">
      <c r="A7276" s="334" t="s">
        <v>1612</v>
      </c>
      <c r="B7276" s="334" t="s">
        <v>189</v>
      </c>
      <c r="C7276" s="334" t="s">
        <v>189</v>
      </c>
      <c r="D7276" s="334" t="s">
        <v>1537</v>
      </c>
      <c r="E7276" s="334" t="s">
        <v>1041</v>
      </c>
      <c r="F7276" s="334" t="str">
        <f t="shared" si="342"/>
        <v>Barishal FR Non-PNP</v>
      </c>
      <c r="G7276" s="338">
        <v>1097206</v>
      </c>
      <c r="H7276" s="336">
        <v>174983.47683149812</v>
      </c>
      <c r="I7276" s="336">
        <v>4388.8240000000005</v>
      </c>
      <c r="J7276" s="336"/>
      <c r="K7276" s="336"/>
      <c r="L7276" s="337">
        <f t="shared" si="340"/>
        <v>15.948096969165146</v>
      </c>
      <c r="M7276" s="337">
        <f t="shared" si="341"/>
        <v>0.4</v>
      </c>
    </row>
    <row r="7277" spans="1:13">
      <c r="A7277" s="334" t="s">
        <v>1613</v>
      </c>
      <c r="B7277" s="334" t="s">
        <v>401</v>
      </c>
      <c r="C7277" s="334" t="s">
        <v>195</v>
      </c>
      <c r="D7277" s="334" t="s">
        <v>1537</v>
      </c>
      <c r="E7277" s="334" t="s">
        <v>1041</v>
      </c>
      <c r="F7277" s="334" t="str">
        <f t="shared" si="342"/>
        <v>Chattogram FR Non-PNP</v>
      </c>
      <c r="G7277" s="338">
        <v>1018830</v>
      </c>
      <c r="H7277" s="336">
        <v>157959.53871056568</v>
      </c>
      <c r="I7277" s="336">
        <v>4075.32</v>
      </c>
      <c r="J7277" s="336"/>
      <c r="K7277" s="336"/>
      <c r="L7277" s="337">
        <f t="shared" si="340"/>
        <v>15.504013300606154</v>
      </c>
      <c r="M7277" s="337">
        <f t="shared" si="341"/>
        <v>0.4</v>
      </c>
    </row>
    <row r="7278" spans="1:13">
      <c r="A7278" s="334" t="s">
        <v>1614</v>
      </c>
      <c r="B7278" s="334" t="s">
        <v>389</v>
      </c>
      <c r="C7278" s="334" t="s">
        <v>389</v>
      </c>
      <c r="D7278" s="334" t="s">
        <v>1537</v>
      </c>
      <c r="E7278" s="334" t="s">
        <v>1041</v>
      </c>
      <c r="F7278" s="334" t="str">
        <f t="shared" si="342"/>
        <v>Rangpur FR Non-PNP</v>
      </c>
      <c r="G7278" s="338">
        <v>1125803</v>
      </c>
      <c r="H7278" s="336">
        <v>164707.80625646096</v>
      </c>
      <c r="I7278" s="336">
        <v>4503.2120000000004</v>
      </c>
      <c r="J7278" s="336"/>
      <c r="K7278" s="336"/>
      <c r="L7278" s="337">
        <f t="shared" si="340"/>
        <v>14.630251141315217</v>
      </c>
      <c r="M7278" s="337">
        <f t="shared" si="341"/>
        <v>0.4</v>
      </c>
    </row>
    <row r="7279" spans="1:13">
      <c r="A7279" s="334" t="s">
        <v>1615</v>
      </c>
      <c r="B7279" s="334" t="s">
        <v>150</v>
      </c>
      <c r="C7279" s="334" t="s">
        <v>107</v>
      </c>
      <c r="D7279" s="334" t="s">
        <v>1537</v>
      </c>
      <c r="E7279" s="334" t="s">
        <v>1041</v>
      </c>
      <c r="F7279" s="334" t="str">
        <f t="shared" si="342"/>
        <v>Rajshahi FR Non-PNP</v>
      </c>
      <c r="G7279" s="338">
        <v>1943812</v>
      </c>
      <c r="H7279" s="336">
        <v>346382.55793627497</v>
      </c>
      <c r="I7279" s="336">
        <v>7.2759576141834259E-12</v>
      </c>
      <c r="J7279" s="336"/>
      <c r="K7279" s="336"/>
      <c r="L7279" s="337">
        <f t="shared" si="340"/>
        <v>17.819756125400758</v>
      </c>
      <c r="M7279" s="337">
        <f t="shared" si="341"/>
        <v>3.7431385412701567E-16</v>
      </c>
    </row>
    <row r="7280" spans="1:13">
      <c r="A7280" s="334" t="s">
        <v>1616</v>
      </c>
      <c r="B7280" s="334" t="s">
        <v>189</v>
      </c>
      <c r="C7280" s="334" t="s">
        <v>189</v>
      </c>
      <c r="D7280" s="334" t="s">
        <v>1537</v>
      </c>
      <c r="E7280" s="334" t="s">
        <v>1041</v>
      </c>
      <c r="F7280" s="334" t="str">
        <f t="shared" si="342"/>
        <v>Barishal FR Non-PNP</v>
      </c>
      <c r="G7280" s="338">
        <v>433799</v>
      </c>
      <c r="H7280" s="336">
        <v>68659.156568885024</v>
      </c>
      <c r="I7280" s="336">
        <v>1735.1960000000001</v>
      </c>
      <c r="J7280" s="336"/>
      <c r="K7280" s="336"/>
      <c r="L7280" s="337">
        <f t="shared" si="340"/>
        <v>15.827412365838791</v>
      </c>
      <c r="M7280" s="337">
        <f t="shared" si="341"/>
        <v>0.4</v>
      </c>
    </row>
    <row r="7281" spans="1:13">
      <c r="A7281" s="334" t="s">
        <v>1617</v>
      </c>
      <c r="B7281" s="334" t="s">
        <v>131</v>
      </c>
      <c r="C7281" s="334" t="s">
        <v>131</v>
      </c>
      <c r="D7281" s="334" t="s">
        <v>1492</v>
      </c>
      <c r="E7281" s="334" t="s">
        <v>1041</v>
      </c>
      <c r="F7281" s="334" t="str">
        <f t="shared" si="342"/>
        <v>Sylhet FR PNP</v>
      </c>
      <c r="G7281" s="338">
        <v>3151653</v>
      </c>
      <c r="H7281" s="336">
        <v>557316.85653784475</v>
      </c>
      <c r="I7281" s="336">
        <v>12606.612000000001</v>
      </c>
      <c r="J7281" s="336"/>
      <c r="K7281" s="336"/>
      <c r="L7281" s="337">
        <f t="shared" si="340"/>
        <v>17.683319088041884</v>
      </c>
      <c r="M7281" s="337">
        <f t="shared" si="341"/>
        <v>0.4</v>
      </c>
    </row>
    <row r="7282" spans="1:13">
      <c r="A7282" s="334" t="s">
        <v>1618</v>
      </c>
      <c r="B7282" s="334" t="s">
        <v>79</v>
      </c>
      <c r="C7282" s="334" t="s">
        <v>52</v>
      </c>
      <c r="D7282" s="334" t="s">
        <v>1537</v>
      </c>
      <c r="E7282" s="334" t="s">
        <v>1041</v>
      </c>
      <c r="F7282" s="334" t="str">
        <f t="shared" si="342"/>
        <v>Dhaka FR Non-PNP</v>
      </c>
      <c r="G7282" s="338">
        <v>958167</v>
      </c>
      <c r="H7282" s="336">
        <v>162131.11346108123</v>
      </c>
      <c r="I7282" s="336">
        <v>3832.6680000000001</v>
      </c>
      <c r="J7282" s="336"/>
      <c r="K7282" s="336"/>
      <c r="L7282" s="337">
        <f t="shared" si="340"/>
        <v>16.920966121884938</v>
      </c>
      <c r="M7282" s="337">
        <f t="shared" si="341"/>
        <v>0.4</v>
      </c>
    </row>
    <row r="7283" spans="1:13">
      <c r="A7283" s="334" t="s">
        <v>1619</v>
      </c>
      <c r="B7283" s="334" t="s">
        <v>283</v>
      </c>
      <c r="C7283" s="334" t="s">
        <v>195</v>
      </c>
      <c r="D7283" s="334" t="s">
        <v>1537</v>
      </c>
      <c r="E7283" s="334" t="s">
        <v>1041</v>
      </c>
      <c r="F7283" s="334" t="str">
        <f t="shared" si="342"/>
        <v>Chattogram FR Non-PNP</v>
      </c>
      <c r="G7283" s="338">
        <v>794760</v>
      </c>
      <c r="H7283" s="336">
        <v>139726.99311491501</v>
      </c>
      <c r="I7283" s="336">
        <v>3179.04</v>
      </c>
      <c r="J7283" s="336"/>
      <c r="K7283" s="336"/>
      <c r="L7283" s="337">
        <f t="shared" si="340"/>
        <v>17.58102988511186</v>
      </c>
      <c r="M7283" s="337">
        <f t="shared" si="341"/>
        <v>0.4</v>
      </c>
    </row>
    <row r="7284" spans="1:13">
      <c r="A7284" s="334" t="s">
        <v>1620</v>
      </c>
      <c r="B7284" s="334" t="s">
        <v>325</v>
      </c>
      <c r="C7284" s="334" t="s">
        <v>389</v>
      </c>
      <c r="D7284" s="334" t="s">
        <v>1537</v>
      </c>
      <c r="E7284" s="334" t="s">
        <v>1041</v>
      </c>
      <c r="F7284" s="334" t="str">
        <f t="shared" si="342"/>
        <v>Rangpur FR Non-PNP</v>
      </c>
      <c r="G7284" s="338">
        <v>841235</v>
      </c>
      <c r="H7284" s="336">
        <v>129010.52012443224</v>
      </c>
      <c r="I7284" s="336">
        <v>3364.94</v>
      </c>
      <c r="J7284" s="336"/>
      <c r="K7284" s="336"/>
      <c r="L7284" s="337">
        <f t="shared" si="340"/>
        <v>15.335847905095751</v>
      </c>
      <c r="M7284" s="337">
        <f t="shared" si="341"/>
        <v>0.4</v>
      </c>
    </row>
    <row r="7285" spans="1:13">
      <c r="A7285" s="334" t="s">
        <v>1621</v>
      </c>
      <c r="B7285" s="334" t="s">
        <v>323</v>
      </c>
      <c r="C7285" s="334" t="s">
        <v>389</v>
      </c>
      <c r="D7285" s="334" t="s">
        <v>1537</v>
      </c>
      <c r="E7285" s="334" t="s">
        <v>1041</v>
      </c>
      <c r="F7285" s="334" t="str">
        <f t="shared" si="342"/>
        <v>Rangpur FR Non-PNP</v>
      </c>
      <c r="G7285" s="338">
        <v>1336529</v>
      </c>
      <c r="H7285" s="336">
        <v>229420.89967344078</v>
      </c>
      <c r="I7285" s="336">
        <v>5346.116</v>
      </c>
      <c r="J7285" s="336"/>
      <c r="K7285" s="336"/>
      <c r="L7285" s="337">
        <f t="shared" si="340"/>
        <v>17.165426240166941</v>
      </c>
      <c r="M7285" s="337">
        <f t="shared" si="341"/>
        <v>0.4</v>
      </c>
    </row>
    <row r="7286" spans="1:13">
      <c r="A7286" s="334" t="s">
        <v>1622</v>
      </c>
      <c r="B7286" s="334" t="s">
        <v>1163</v>
      </c>
      <c r="C7286" s="334" t="s">
        <v>159</v>
      </c>
      <c r="D7286" s="334" t="s">
        <v>1537</v>
      </c>
      <c r="E7286" s="334" t="s">
        <v>1041</v>
      </c>
      <c r="F7286" s="334" t="str">
        <f t="shared" si="342"/>
        <v>Khulna FR Non-PNP</v>
      </c>
      <c r="G7286" s="338">
        <v>2405760</v>
      </c>
      <c r="H7286" s="336">
        <v>455105.43386779213</v>
      </c>
      <c r="I7286" s="336">
        <v>9623.0400000000009</v>
      </c>
      <c r="J7286" s="336"/>
      <c r="K7286" s="336"/>
      <c r="L7286" s="337">
        <f t="shared" si="340"/>
        <v>18.917324831562258</v>
      </c>
      <c r="M7286" s="337">
        <f t="shared" si="341"/>
        <v>0.4</v>
      </c>
    </row>
    <row r="7287" spans="1:13">
      <c r="A7287" s="334" t="s">
        <v>1623</v>
      </c>
      <c r="B7287" s="334" t="s">
        <v>487</v>
      </c>
      <c r="C7287" s="334" t="s">
        <v>52</v>
      </c>
      <c r="D7287" s="334" t="s">
        <v>1537</v>
      </c>
      <c r="E7287" s="334" t="s">
        <v>1041</v>
      </c>
      <c r="F7287" s="334" t="str">
        <f t="shared" si="342"/>
        <v>Dhaka FR Non-PNP</v>
      </c>
      <c r="G7287" s="338">
        <v>3028966</v>
      </c>
      <c r="H7287" s="336">
        <v>484837.62838868832</v>
      </c>
      <c r="I7287" s="336">
        <v>12115.864</v>
      </c>
      <c r="J7287" s="336"/>
      <c r="K7287" s="336"/>
      <c r="L7287" s="337">
        <f t="shared" si="340"/>
        <v>16.006704214860395</v>
      </c>
      <c r="M7287" s="337">
        <f t="shared" si="341"/>
        <v>0.4</v>
      </c>
    </row>
    <row r="7288" spans="1:13">
      <c r="A7288" s="334" t="s">
        <v>1624</v>
      </c>
      <c r="B7288" s="334" t="s">
        <v>230</v>
      </c>
      <c r="C7288" s="334" t="s">
        <v>131</v>
      </c>
      <c r="D7288" s="334" t="s">
        <v>1537</v>
      </c>
      <c r="E7288" s="334" t="s">
        <v>1041</v>
      </c>
      <c r="F7288" s="334" t="str">
        <f t="shared" si="342"/>
        <v>Sylhet FR Non-PNP</v>
      </c>
      <c r="G7288" s="338">
        <v>2664370</v>
      </c>
      <c r="H7288" s="336">
        <v>470088.40588519134</v>
      </c>
      <c r="I7288" s="336">
        <v>10657.48</v>
      </c>
      <c r="J7288" s="336"/>
      <c r="K7288" s="336"/>
      <c r="L7288" s="337">
        <f t="shared" si="340"/>
        <v>17.643510694280124</v>
      </c>
      <c r="M7288" s="337">
        <f t="shared" si="341"/>
        <v>0.4</v>
      </c>
    </row>
    <row r="7289" spans="1:13">
      <c r="A7289" s="334" t="s">
        <v>1625</v>
      </c>
      <c r="B7289" s="334" t="s">
        <v>136</v>
      </c>
      <c r="C7289" s="334" t="s">
        <v>131</v>
      </c>
      <c r="D7289" s="334" t="s">
        <v>1537</v>
      </c>
      <c r="E7289" s="334" t="s">
        <v>1041</v>
      </c>
      <c r="F7289" s="334" t="str">
        <f t="shared" si="342"/>
        <v>Sylhet FR Non-PNP</v>
      </c>
      <c r="G7289" s="338">
        <v>1183033</v>
      </c>
      <c r="H7289" s="336">
        <v>193903.63246789112</v>
      </c>
      <c r="I7289" s="336">
        <v>4732.1320000000005</v>
      </c>
      <c r="J7289" s="336"/>
      <c r="K7289" s="336"/>
      <c r="L7289" s="337">
        <f t="shared" si="340"/>
        <v>16.390382387295293</v>
      </c>
      <c r="M7289" s="337">
        <f t="shared" si="341"/>
        <v>0.4</v>
      </c>
    </row>
    <row r="7290" spans="1:13">
      <c r="A7290" s="334" t="s">
        <v>1626</v>
      </c>
      <c r="B7290" s="334" t="s">
        <v>52</v>
      </c>
      <c r="C7290" s="334" t="s">
        <v>52</v>
      </c>
      <c r="D7290" s="334" t="s">
        <v>1537</v>
      </c>
      <c r="E7290" s="334" t="s">
        <v>1041</v>
      </c>
      <c r="F7290" s="334" t="str">
        <f t="shared" si="342"/>
        <v>Dhaka FR Non-PNP</v>
      </c>
      <c r="G7290" s="338">
        <v>1528514</v>
      </c>
      <c r="H7290" s="336">
        <v>270861.85272135184</v>
      </c>
      <c r="I7290" s="336">
        <v>-3.637978807091713E-12</v>
      </c>
      <c r="J7290" s="336"/>
      <c r="K7290" s="336"/>
      <c r="L7290" s="337">
        <f t="shared" si="340"/>
        <v>17.720600054782086</v>
      </c>
      <c r="M7290" s="337">
        <f t="shared" si="341"/>
        <v>-2.3800755551416035E-16</v>
      </c>
    </row>
    <row r="7291" spans="1:13">
      <c r="A7291" s="334" t="s">
        <v>1627</v>
      </c>
      <c r="B7291" s="334" t="s">
        <v>52</v>
      </c>
      <c r="C7291" s="334" t="s">
        <v>52</v>
      </c>
      <c r="D7291" s="334" t="s">
        <v>1537</v>
      </c>
      <c r="E7291" s="334" t="s">
        <v>1041</v>
      </c>
      <c r="F7291" s="334" t="str">
        <f t="shared" si="342"/>
        <v>Dhaka FR Non-PNP</v>
      </c>
      <c r="G7291" s="338">
        <v>1033057</v>
      </c>
      <c r="H7291" s="336">
        <v>153491.96740224361</v>
      </c>
      <c r="I7291" s="336">
        <v>4132.2280000000001</v>
      </c>
      <c r="J7291" s="336"/>
      <c r="K7291" s="336"/>
      <c r="L7291" s="337">
        <f t="shared" si="340"/>
        <v>14.858034687557764</v>
      </c>
      <c r="M7291" s="337">
        <f t="shared" si="341"/>
        <v>0.4</v>
      </c>
    </row>
    <row r="7292" spans="1:13">
      <c r="A7292" s="334" t="s">
        <v>1628</v>
      </c>
      <c r="B7292" s="334" t="s">
        <v>52</v>
      </c>
      <c r="C7292" s="334" t="s">
        <v>52</v>
      </c>
      <c r="D7292" s="334" t="s">
        <v>1537</v>
      </c>
      <c r="E7292" s="334" t="s">
        <v>1041</v>
      </c>
      <c r="F7292" s="334" t="str">
        <f t="shared" si="342"/>
        <v>Dhaka FR Non-PNP</v>
      </c>
      <c r="G7292" s="338">
        <v>2208873</v>
      </c>
      <c r="H7292" s="336">
        <v>416008.75326746819</v>
      </c>
      <c r="I7292" s="336">
        <v>8835.4920000000002</v>
      </c>
      <c r="J7292" s="336"/>
      <c r="K7292" s="336"/>
      <c r="L7292" s="337">
        <f t="shared" si="340"/>
        <v>18.833529735184783</v>
      </c>
      <c r="M7292" s="337">
        <f t="shared" si="341"/>
        <v>0.4</v>
      </c>
    </row>
    <row r="7293" spans="1:13">
      <c r="A7293" s="334" t="s">
        <v>1629</v>
      </c>
      <c r="B7293" s="334" t="s">
        <v>162</v>
      </c>
      <c r="C7293" s="334" t="s">
        <v>195</v>
      </c>
      <c r="D7293" s="334" t="s">
        <v>1537</v>
      </c>
      <c r="E7293" s="334" t="s">
        <v>1041</v>
      </c>
      <c r="F7293" s="334" t="str">
        <f t="shared" si="342"/>
        <v>Chattogram FR Non-PNP</v>
      </c>
      <c r="G7293" s="338">
        <v>780619</v>
      </c>
      <c r="H7293" s="336">
        <v>131288.97047575683</v>
      </c>
      <c r="I7293" s="336">
        <v>3122.4760000000001</v>
      </c>
      <c r="J7293" s="336"/>
      <c r="K7293" s="336"/>
      <c r="L7293" s="337">
        <f t="shared" si="340"/>
        <v>16.818572245327982</v>
      </c>
      <c r="M7293" s="337">
        <f t="shared" si="341"/>
        <v>0.4</v>
      </c>
    </row>
    <row r="7294" spans="1:13">
      <c r="A7294" s="334" t="s">
        <v>1630</v>
      </c>
      <c r="B7294" s="334" t="s">
        <v>52</v>
      </c>
      <c r="C7294" s="334" t="s">
        <v>52</v>
      </c>
      <c r="D7294" s="334" t="s">
        <v>1537</v>
      </c>
      <c r="E7294" s="334" t="s">
        <v>1041</v>
      </c>
      <c r="F7294" s="334" t="str">
        <f t="shared" si="342"/>
        <v>Dhaka FR Non-PNP</v>
      </c>
      <c r="G7294" s="338">
        <v>1660422</v>
      </c>
      <c r="H7294" s="336">
        <v>291181.2021116821</v>
      </c>
      <c r="I7294" s="336">
        <v>6641.6880000000001</v>
      </c>
      <c r="J7294" s="336"/>
      <c r="K7294" s="336"/>
      <c r="L7294" s="337">
        <f t="shared" si="340"/>
        <v>17.536578177817571</v>
      </c>
      <c r="M7294" s="337">
        <f t="shared" si="341"/>
        <v>0.4</v>
      </c>
    </row>
    <row r="7295" spans="1:13">
      <c r="A7295" s="334" t="s">
        <v>1631</v>
      </c>
      <c r="B7295" s="334" t="s">
        <v>351</v>
      </c>
      <c r="C7295" s="334" t="s">
        <v>389</v>
      </c>
      <c r="D7295" s="334" t="s">
        <v>1537</v>
      </c>
      <c r="E7295" s="334" t="s">
        <v>1041</v>
      </c>
      <c r="F7295" s="334" t="str">
        <f t="shared" si="342"/>
        <v>Rangpur FR Non-PNP</v>
      </c>
      <c r="G7295" s="338">
        <v>749984</v>
      </c>
      <c r="H7295" s="336">
        <v>120638.07137349712</v>
      </c>
      <c r="I7295" s="336">
        <v>2999.9360000000001</v>
      </c>
      <c r="J7295" s="336"/>
      <c r="K7295" s="336"/>
      <c r="L7295" s="337">
        <f t="shared" si="340"/>
        <v>16.08541933874551</v>
      </c>
      <c r="M7295" s="337">
        <f t="shared" si="341"/>
        <v>0.4</v>
      </c>
    </row>
    <row r="7296" spans="1:13">
      <c r="A7296" s="334" t="s">
        <v>1632</v>
      </c>
      <c r="B7296" s="334" t="s">
        <v>189</v>
      </c>
      <c r="C7296" s="334" t="s">
        <v>189</v>
      </c>
      <c r="D7296" s="334" t="s">
        <v>1537</v>
      </c>
      <c r="E7296" s="334" t="s">
        <v>1041</v>
      </c>
      <c r="F7296" s="334" t="str">
        <f t="shared" si="342"/>
        <v>Barishal FR Non-PNP</v>
      </c>
      <c r="G7296" s="338">
        <v>1404742</v>
      </c>
      <c r="H7296" s="336">
        <v>226285.39192820166</v>
      </c>
      <c r="I7296" s="336">
        <v>5618.9679999999998</v>
      </c>
      <c r="J7296" s="336"/>
      <c r="K7296" s="336"/>
      <c r="L7296" s="337">
        <f t="shared" si="340"/>
        <v>16.108679880590291</v>
      </c>
      <c r="M7296" s="337">
        <f t="shared" si="341"/>
        <v>0.4</v>
      </c>
    </row>
    <row r="7297" spans="1:13">
      <c r="A7297" s="334" t="s">
        <v>1633</v>
      </c>
      <c r="B7297" s="334" t="s">
        <v>362</v>
      </c>
      <c r="C7297" s="334" t="s">
        <v>52</v>
      </c>
      <c r="D7297" s="334" t="s">
        <v>1537</v>
      </c>
      <c r="E7297" s="334" t="s">
        <v>1041</v>
      </c>
      <c r="F7297" s="334" t="str">
        <f t="shared" si="342"/>
        <v>Dhaka FR Non-PNP</v>
      </c>
      <c r="G7297" s="338">
        <v>1450594</v>
      </c>
      <c r="H7297" s="336">
        <v>239854.83266065971</v>
      </c>
      <c r="I7297" s="336">
        <v>5802.3760000000002</v>
      </c>
      <c r="J7297" s="336"/>
      <c r="K7297" s="336"/>
      <c r="L7297" s="337">
        <f t="shared" si="340"/>
        <v>16.534938974010625</v>
      </c>
      <c r="M7297" s="337">
        <f t="shared" si="341"/>
        <v>0.4</v>
      </c>
    </row>
    <row r="7298" spans="1:13">
      <c r="A7298" s="334" t="s">
        <v>1634</v>
      </c>
      <c r="B7298" s="334" t="s">
        <v>389</v>
      </c>
      <c r="C7298" s="334" t="s">
        <v>389</v>
      </c>
      <c r="D7298" s="334" t="s">
        <v>1537</v>
      </c>
      <c r="E7298" s="334" t="s">
        <v>1041</v>
      </c>
      <c r="F7298" s="334" t="str">
        <f t="shared" si="342"/>
        <v>Rangpur FR Non-PNP</v>
      </c>
      <c r="G7298" s="338">
        <v>1051104</v>
      </c>
      <c r="H7298" s="336">
        <v>156151.90224399167</v>
      </c>
      <c r="I7298" s="336">
        <v>4204.4160000000002</v>
      </c>
      <c r="J7298" s="336"/>
      <c r="K7298" s="336"/>
      <c r="L7298" s="337">
        <f t="shared" si="340"/>
        <v>14.85598972546881</v>
      </c>
      <c r="M7298" s="337">
        <f t="shared" si="341"/>
        <v>0.4</v>
      </c>
    </row>
    <row r="7299" spans="1:13">
      <c r="A7299" s="334" t="s">
        <v>1635</v>
      </c>
      <c r="B7299" s="334" t="s">
        <v>336</v>
      </c>
      <c r="C7299" s="334" t="s">
        <v>389</v>
      </c>
      <c r="D7299" s="334" t="s">
        <v>1537</v>
      </c>
      <c r="E7299" s="334" t="s">
        <v>1041</v>
      </c>
      <c r="F7299" s="334" t="str">
        <f t="shared" si="342"/>
        <v>Rangpur FR Non-PNP</v>
      </c>
      <c r="G7299" s="338">
        <v>953924</v>
      </c>
      <c r="H7299" s="336">
        <v>89704.96595391896</v>
      </c>
      <c r="I7299" s="336">
        <v>3815.6959999999999</v>
      </c>
      <c r="J7299" s="336"/>
      <c r="K7299" s="336"/>
      <c r="L7299" s="337">
        <f t="shared" ref="L7299:L7362" si="343">(H7299/G7299)*100</f>
        <v>9.4037854120369087</v>
      </c>
      <c r="M7299" s="337">
        <f t="shared" ref="M7299:M7362" si="344">(I7299/G7299)*100</f>
        <v>0.4</v>
      </c>
    </row>
    <row r="7300" spans="1:13">
      <c r="A7300" s="334" t="s">
        <v>1636</v>
      </c>
      <c r="B7300" s="334" t="s">
        <v>455</v>
      </c>
      <c r="C7300" s="334" t="s">
        <v>195</v>
      </c>
      <c r="D7300" s="334" t="s">
        <v>1537</v>
      </c>
      <c r="E7300" s="334" t="s">
        <v>1041</v>
      </c>
      <c r="F7300" s="334" t="str">
        <f t="shared" ref="F7300:F7363" si="345">CONCATENATE(C7300," ",E7300," ",D7300)</f>
        <v>Chattogram FR Non-PNP</v>
      </c>
      <c r="G7300" s="338">
        <v>966176</v>
      </c>
      <c r="H7300" s="336">
        <v>148331.57695265129</v>
      </c>
      <c r="I7300" s="336">
        <v>3864.7040000000002</v>
      </c>
      <c r="J7300" s="336"/>
      <c r="K7300" s="336"/>
      <c r="L7300" s="337">
        <f t="shared" si="343"/>
        <v>15.352438577717859</v>
      </c>
      <c r="M7300" s="337">
        <f t="shared" si="344"/>
        <v>0.4</v>
      </c>
    </row>
    <row r="7301" spans="1:13">
      <c r="A7301" s="334" t="s">
        <v>1637</v>
      </c>
      <c r="B7301" s="334" t="s">
        <v>52</v>
      </c>
      <c r="C7301" s="334" t="s">
        <v>52</v>
      </c>
      <c r="D7301" s="334" t="s">
        <v>1537</v>
      </c>
      <c r="E7301" s="334" t="s">
        <v>1041</v>
      </c>
      <c r="F7301" s="334" t="str">
        <f t="shared" si="345"/>
        <v>Dhaka FR Non-PNP</v>
      </c>
      <c r="G7301" s="338">
        <v>2558371</v>
      </c>
      <c r="H7301" s="336">
        <v>460960.99644689629</v>
      </c>
      <c r="I7301" s="336">
        <v>10233.484</v>
      </c>
      <c r="J7301" s="336"/>
      <c r="K7301" s="336"/>
      <c r="L7301" s="337">
        <f t="shared" si="343"/>
        <v>18.017754127407489</v>
      </c>
      <c r="M7301" s="337">
        <f t="shared" si="344"/>
        <v>0.4</v>
      </c>
    </row>
    <row r="7302" spans="1:13">
      <c r="A7302" s="334" t="s">
        <v>1638</v>
      </c>
      <c r="B7302" s="334" t="s">
        <v>195</v>
      </c>
      <c r="C7302" s="334" t="s">
        <v>195</v>
      </c>
      <c r="D7302" s="334" t="s">
        <v>1537</v>
      </c>
      <c r="E7302" s="334" t="s">
        <v>1041</v>
      </c>
      <c r="F7302" s="334" t="str">
        <f t="shared" si="345"/>
        <v>Chattogram FR Non-PNP</v>
      </c>
      <c r="G7302" s="338">
        <v>650529</v>
      </c>
      <c r="H7302" s="336">
        <v>113966.42538525623</v>
      </c>
      <c r="I7302" s="336">
        <v>2602.116</v>
      </c>
      <c r="J7302" s="336"/>
      <c r="K7302" s="336"/>
      <c r="L7302" s="337">
        <f t="shared" si="343"/>
        <v>17.519038411086395</v>
      </c>
      <c r="M7302" s="337">
        <f t="shared" si="344"/>
        <v>0.4</v>
      </c>
    </row>
    <row r="7303" spans="1:13">
      <c r="A7303" s="334" t="s">
        <v>1639</v>
      </c>
      <c r="B7303" s="334" t="s">
        <v>236</v>
      </c>
      <c r="C7303" s="334" t="s">
        <v>107</v>
      </c>
      <c r="D7303" s="334" t="s">
        <v>1537</v>
      </c>
      <c r="E7303" s="334" t="s">
        <v>1041</v>
      </c>
      <c r="F7303" s="334" t="str">
        <f t="shared" si="345"/>
        <v>Rajshahi FR Non-PNP</v>
      </c>
      <c r="G7303" s="338">
        <v>800280</v>
      </c>
      <c r="H7303" s="336">
        <v>143433.49778401645</v>
      </c>
      <c r="I7303" s="336">
        <v>3201.12</v>
      </c>
      <c r="J7303" s="336"/>
      <c r="K7303" s="336"/>
      <c r="L7303" s="337">
        <f t="shared" si="343"/>
        <v>17.922914203030995</v>
      </c>
      <c r="M7303" s="337">
        <f t="shared" si="344"/>
        <v>0.4</v>
      </c>
    </row>
    <row r="7304" spans="1:13">
      <c r="A7304" s="334" t="s">
        <v>1640</v>
      </c>
      <c r="B7304" s="334" t="s">
        <v>52</v>
      </c>
      <c r="C7304" s="334" t="s">
        <v>52</v>
      </c>
      <c r="D7304" s="334" t="s">
        <v>1537</v>
      </c>
      <c r="E7304" s="334" t="s">
        <v>1041</v>
      </c>
      <c r="F7304" s="334" t="str">
        <f t="shared" si="345"/>
        <v>Dhaka FR Non-PNP</v>
      </c>
      <c r="G7304" s="338">
        <v>1350313</v>
      </c>
      <c r="H7304" s="336">
        <v>224903.09378380034</v>
      </c>
      <c r="I7304" s="336">
        <v>5401.2520000000004</v>
      </c>
      <c r="J7304" s="336"/>
      <c r="K7304" s="336"/>
      <c r="L7304" s="337">
        <f t="shared" si="343"/>
        <v>16.655626790514521</v>
      </c>
      <c r="M7304" s="337">
        <f t="shared" si="344"/>
        <v>0.4</v>
      </c>
    </row>
    <row r="7305" spans="1:13">
      <c r="A7305" s="334" t="s">
        <v>1641</v>
      </c>
      <c r="B7305" s="334" t="s">
        <v>52</v>
      </c>
      <c r="C7305" s="334" t="s">
        <v>52</v>
      </c>
      <c r="D7305" s="334" t="s">
        <v>1537</v>
      </c>
      <c r="E7305" s="334" t="s">
        <v>1041</v>
      </c>
      <c r="F7305" s="334" t="str">
        <f t="shared" si="345"/>
        <v>Dhaka FR Non-PNP</v>
      </c>
      <c r="G7305" s="338">
        <v>2530323</v>
      </c>
      <c r="H7305" s="336">
        <v>450843.46353587683</v>
      </c>
      <c r="I7305" s="336">
        <v>10121.291999999999</v>
      </c>
      <c r="J7305" s="336"/>
      <c r="K7305" s="336"/>
      <c r="L7305" s="337">
        <f t="shared" si="343"/>
        <v>17.817625004233722</v>
      </c>
      <c r="M7305" s="337">
        <f t="shared" si="344"/>
        <v>0.4</v>
      </c>
    </row>
    <row r="7306" spans="1:13">
      <c r="A7306" s="334" t="s">
        <v>1642</v>
      </c>
      <c r="B7306" s="334" t="s">
        <v>351</v>
      </c>
      <c r="C7306" s="334" t="s">
        <v>389</v>
      </c>
      <c r="D7306" s="334" t="s">
        <v>1537</v>
      </c>
      <c r="E7306" s="334" t="s">
        <v>1041</v>
      </c>
      <c r="F7306" s="334" t="str">
        <f t="shared" si="345"/>
        <v>Rangpur FR Non-PNP</v>
      </c>
      <c r="G7306" s="338">
        <v>1154703</v>
      </c>
      <c r="H7306" s="336">
        <v>188580.48597328283</v>
      </c>
      <c r="I7306" s="336">
        <v>4618.8119999999999</v>
      </c>
      <c r="J7306" s="336"/>
      <c r="K7306" s="336"/>
      <c r="L7306" s="337">
        <f t="shared" si="343"/>
        <v>16.331514335139239</v>
      </c>
      <c r="M7306" s="337">
        <f t="shared" si="344"/>
        <v>0.4</v>
      </c>
    </row>
    <row r="7307" spans="1:13">
      <c r="A7307" s="334" t="s">
        <v>1643</v>
      </c>
      <c r="B7307" s="334" t="s">
        <v>211</v>
      </c>
      <c r="C7307" s="334" t="s">
        <v>189</v>
      </c>
      <c r="D7307" s="334" t="s">
        <v>1537</v>
      </c>
      <c r="E7307" s="334" t="s">
        <v>1041</v>
      </c>
      <c r="F7307" s="334" t="str">
        <f t="shared" si="345"/>
        <v>Barishal FR Non-PNP</v>
      </c>
      <c r="G7307" s="338">
        <v>1395666</v>
      </c>
      <c r="H7307" s="336">
        <v>211407.47061385648</v>
      </c>
      <c r="I7307" s="336">
        <v>5582.6639999999998</v>
      </c>
      <c r="J7307" s="336"/>
      <c r="K7307" s="336"/>
      <c r="L7307" s="337">
        <f t="shared" si="343"/>
        <v>15.147425717460802</v>
      </c>
      <c r="M7307" s="337">
        <f t="shared" si="344"/>
        <v>0.4</v>
      </c>
    </row>
    <row r="7308" spans="1:13">
      <c r="A7308" s="334" t="s">
        <v>1644</v>
      </c>
      <c r="B7308" s="334" t="s">
        <v>79</v>
      </c>
      <c r="C7308" s="334" t="s">
        <v>52</v>
      </c>
      <c r="D7308" s="334" t="s">
        <v>1537</v>
      </c>
      <c r="E7308" s="334" t="s">
        <v>1041</v>
      </c>
      <c r="F7308" s="334" t="str">
        <f t="shared" si="345"/>
        <v>Dhaka FR Non-PNP</v>
      </c>
      <c r="G7308" s="338">
        <v>902837</v>
      </c>
      <c r="H7308" s="336">
        <v>137720.41271361781</v>
      </c>
      <c r="I7308" s="336">
        <v>3611.348</v>
      </c>
      <c r="J7308" s="336"/>
      <c r="K7308" s="336"/>
      <c r="L7308" s="337">
        <f t="shared" si="343"/>
        <v>15.254183503070633</v>
      </c>
      <c r="M7308" s="337">
        <f t="shared" si="344"/>
        <v>0.4</v>
      </c>
    </row>
    <row r="7309" spans="1:13">
      <c r="A7309" s="334" t="s">
        <v>1645</v>
      </c>
      <c r="B7309" s="334" t="s">
        <v>131</v>
      </c>
      <c r="C7309" s="334" t="s">
        <v>131</v>
      </c>
      <c r="D7309" s="334" t="s">
        <v>1537</v>
      </c>
      <c r="E7309" s="334" t="s">
        <v>1041</v>
      </c>
      <c r="F7309" s="334" t="str">
        <f t="shared" si="345"/>
        <v>Sylhet FR Non-PNP</v>
      </c>
      <c r="G7309" s="338">
        <v>1125940</v>
      </c>
      <c r="H7309" s="336">
        <v>183068.46090466689</v>
      </c>
      <c r="I7309" s="336">
        <v>4503.76</v>
      </c>
      <c r="J7309" s="336"/>
      <c r="K7309" s="336"/>
      <c r="L7309" s="337">
        <f t="shared" si="343"/>
        <v>16.25916664339724</v>
      </c>
      <c r="M7309" s="337">
        <f t="shared" si="344"/>
        <v>0.4</v>
      </c>
    </row>
    <row r="7310" spans="1:13">
      <c r="A7310" s="334" t="s">
        <v>1646</v>
      </c>
      <c r="B7310" s="334" t="s">
        <v>389</v>
      </c>
      <c r="C7310" s="334" t="s">
        <v>389</v>
      </c>
      <c r="D7310" s="334" t="s">
        <v>1537</v>
      </c>
      <c r="E7310" s="334" t="s">
        <v>1041</v>
      </c>
      <c r="F7310" s="334" t="str">
        <f t="shared" si="345"/>
        <v>Rangpur FR Non-PNP</v>
      </c>
      <c r="G7310" s="338">
        <v>1724937</v>
      </c>
      <c r="H7310" s="336">
        <v>294711.64199153148</v>
      </c>
      <c r="I7310" s="336">
        <v>6899.7480000000005</v>
      </c>
      <c r="J7310" s="336"/>
      <c r="K7310" s="336"/>
      <c r="L7310" s="337">
        <f t="shared" si="343"/>
        <v>17.085356856020333</v>
      </c>
      <c r="M7310" s="337">
        <f t="shared" si="344"/>
        <v>0.4</v>
      </c>
    </row>
    <row r="7311" spans="1:13">
      <c r="A7311" s="334" t="s">
        <v>1647</v>
      </c>
      <c r="B7311" s="334" t="s">
        <v>162</v>
      </c>
      <c r="C7311" s="334" t="s">
        <v>195</v>
      </c>
      <c r="D7311" s="334" t="s">
        <v>1537</v>
      </c>
      <c r="E7311" s="334" t="s">
        <v>1041</v>
      </c>
      <c r="F7311" s="334" t="str">
        <f t="shared" si="345"/>
        <v>Chattogram FR Non-PNP</v>
      </c>
      <c r="G7311" s="338">
        <v>595475</v>
      </c>
      <c r="H7311" s="336">
        <v>101117.99016550794</v>
      </c>
      <c r="I7311" s="336">
        <v>1465.9831483535017</v>
      </c>
      <c r="J7311" s="336"/>
      <c r="K7311" s="336"/>
      <c r="L7311" s="337">
        <f t="shared" si="343"/>
        <v>16.981063884379353</v>
      </c>
      <c r="M7311" s="337">
        <f t="shared" si="344"/>
        <v>0.24618718642319187</v>
      </c>
    </row>
    <row r="7312" spans="1:13">
      <c r="A7312" s="334" t="s">
        <v>1648</v>
      </c>
      <c r="B7312" s="334" t="s">
        <v>52</v>
      </c>
      <c r="C7312" s="334" t="s">
        <v>52</v>
      </c>
      <c r="D7312" s="334" t="s">
        <v>1537</v>
      </c>
      <c r="E7312" s="334" t="s">
        <v>1041</v>
      </c>
      <c r="F7312" s="334" t="str">
        <f t="shared" si="345"/>
        <v>Dhaka FR Non-PNP</v>
      </c>
      <c r="G7312" s="338">
        <v>4122220</v>
      </c>
      <c r="H7312" s="336">
        <v>753401.69955649623</v>
      </c>
      <c r="I7312" s="336">
        <v>-7.2759576141834259E-12</v>
      </c>
      <c r="J7312" s="336"/>
      <c r="K7312" s="336"/>
      <c r="L7312" s="337">
        <f t="shared" si="343"/>
        <v>18.27660094697751</v>
      </c>
      <c r="M7312" s="337">
        <f t="shared" si="344"/>
        <v>-1.7650580546849576E-16</v>
      </c>
    </row>
    <row r="7313" spans="1:13">
      <c r="A7313" s="334" t="s">
        <v>1649</v>
      </c>
      <c r="B7313" s="334" t="s">
        <v>79</v>
      </c>
      <c r="C7313" s="334" t="s">
        <v>52</v>
      </c>
      <c r="D7313" s="334" t="s">
        <v>1537</v>
      </c>
      <c r="E7313" s="334" t="s">
        <v>1041</v>
      </c>
      <c r="F7313" s="334" t="str">
        <f t="shared" si="345"/>
        <v>Dhaka FR Non-PNP</v>
      </c>
      <c r="G7313" s="338">
        <v>1152648</v>
      </c>
      <c r="H7313" s="336">
        <v>178346.1237102054</v>
      </c>
      <c r="I7313" s="336">
        <v>4610.5919999999996</v>
      </c>
      <c r="J7313" s="336"/>
      <c r="K7313" s="336"/>
      <c r="L7313" s="337">
        <f t="shared" si="343"/>
        <v>15.472730938691203</v>
      </c>
      <c r="M7313" s="337">
        <f t="shared" si="344"/>
        <v>0.4</v>
      </c>
    </row>
    <row r="7314" spans="1:13">
      <c r="A7314" s="334" t="s">
        <v>1650</v>
      </c>
      <c r="B7314" s="334" t="s">
        <v>131</v>
      </c>
      <c r="C7314" s="334" t="s">
        <v>131</v>
      </c>
      <c r="D7314" s="334" t="s">
        <v>1537</v>
      </c>
      <c r="E7314" s="334" t="s">
        <v>1041</v>
      </c>
      <c r="F7314" s="334" t="str">
        <f t="shared" si="345"/>
        <v>Sylhet FR Non-PNP</v>
      </c>
      <c r="G7314" s="338">
        <v>1400683</v>
      </c>
      <c r="H7314" s="336">
        <v>200756.58367407275</v>
      </c>
      <c r="I7314" s="336">
        <v>5602.732</v>
      </c>
      <c r="J7314" s="336"/>
      <c r="K7314" s="336"/>
      <c r="L7314" s="337">
        <f t="shared" si="343"/>
        <v>14.332763635602971</v>
      </c>
      <c r="M7314" s="337">
        <f t="shared" si="344"/>
        <v>0.4</v>
      </c>
    </row>
    <row r="7315" spans="1:13">
      <c r="A7315" s="334" t="s">
        <v>1651</v>
      </c>
      <c r="B7315" s="334" t="s">
        <v>389</v>
      </c>
      <c r="C7315" s="334" t="s">
        <v>389</v>
      </c>
      <c r="D7315" s="334" t="s">
        <v>1537</v>
      </c>
      <c r="E7315" s="334" t="s">
        <v>1041</v>
      </c>
      <c r="F7315" s="334" t="str">
        <f t="shared" si="345"/>
        <v>Rangpur FR Non-PNP</v>
      </c>
      <c r="G7315" s="338">
        <v>824192</v>
      </c>
      <c r="H7315" s="336">
        <v>127669.83213912038</v>
      </c>
      <c r="I7315" s="336">
        <v>3296.768</v>
      </c>
      <c r="J7315" s="336"/>
      <c r="K7315" s="336"/>
      <c r="L7315" s="337">
        <f t="shared" si="343"/>
        <v>15.490302276547258</v>
      </c>
      <c r="M7315" s="337">
        <f t="shared" si="344"/>
        <v>0.4</v>
      </c>
    </row>
    <row r="7316" spans="1:13">
      <c r="A7316" s="334" t="s">
        <v>1652</v>
      </c>
      <c r="B7316" s="334" t="s">
        <v>189</v>
      </c>
      <c r="C7316" s="334" t="s">
        <v>189</v>
      </c>
      <c r="D7316" s="334" t="s">
        <v>1537</v>
      </c>
      <c r="E7316" s="334" t="s">
        <v>1041</v>
      </c>
      <c r="F7316" s="334" t="str">
        <f t="shared" si="345"/>
        <v>Barishal FR Non-PNP</v>
      </c>
      <c r="G7316" s="338">
        <v>918965</v>
      </c>
      <c r="H7316" s="336">
        <v>136176.55026644259</v>
      </c>
      <c r="I7316" s="336">
        <v>3675.86</v>
      </c>
      <c r="J7316" s="336"/>
      <c r="K7316" s="336"/>
      <c r="L7316" s="337">
        <f t="shared" si="343"/>
        <v>14.818469720440126</v>
      </c>
      <c r="M7316" s="337">
        <f t="shared" si="344"/>
        <v>0.4</v>
      </c>
    </row>
    <row r="7317" spans="1:13">
      <c r="A7317" s="334" t="s">
        <v>1653</v>
      </c>
      <c r="B7317" s="334" t="s">
        <v>107</v>
      </c>
      <c r="C7317" s="334" t="s">
        <v>107</v>
      </c>
      <c r="D7317" s="334" t="s">
        <v>1537</v>
      </c>
      <c r="E7317" s="334" t="s">
        <v>1041</v>
      </c>
      <c r="F7317" s="334" t="str">
        <f t="shared" si="345"/>
        <v>Rajshahi FR Non-PNP</v>
      </c>
      <c r="G7317" s="338">
        <v>988674</v>
      </c>
      <c r="H7317" s="336">
        <v>193951.35621961311</v>
      </c>
      <c r="I7317" s="336">
        <v>3954.6959999999999</v>
      </c>
      <c r="J7317" s="336"/>
      <c r="K7317" s="336"/>
      <c r="L7317" s="337">
        <f t="shared" si="343"/>
        <v>19.617321404185112</v>
      </c>
      <c r="M7317" s="337">
        <f t="shared" si="344"/>
        <v>0.4</v>
      </c>
    </row>
    <row r="7318" spans="1:13">
      <c r="A7318" s="334" t="s">
        <v>1654</v>
      </c>
      <c r="B7318" s="334" t="s">
        <v>1564</v>
      </c>
      <c r="C7318" s="334" t="s">
        <v>189</v>
      </c>
      <c r="D7318" s="334" t="s">
        <v>1537</v>
      </c>
      <c r="E7318" s="334" t="s">
        <v>1041</v>
      </c>
      <c r="F7318" s="334" t="str">
        <f t="shared" si="345"/>
        <v>Barishal FR Non-PNP</v>
      </c>
      <c r="G7318" s="338">
        <v>611263</v>
      </c>
      <c r="H7318" s="336">
        <v>98248.241242348711</v>
      </c>
      <c r="I7318" s="336">
        <v>2445.0520000000001</v>
      </c>
      <c r="J7318" s="336"/>
      <c r="K7318" s="336"/>
      <c r="L7318" s="337">
        <f t="shared" si="343"/>
        <v>16.072990061945301</v>
      </c>
      <c r="M7318" s="337">
        <f t="shared" si="344"/>
        <v>0.4</v>
      </c>
    </row>
    <row r="7319" spans="1:13">
      <c r="A7319" s="334" t="s">
        <v>1655</v>
      </c>
      <c r="B7319" s="334" t="s">
        <v>52</v>
      </c>
      <c r="C7319" s="334" t="s">
        <v>52</v>
      </c>
      <c r="D7319" s="334" t="s">
        <v>1492</v>
      </c>
      <c r="E7319" s="334" t="s">
        <v>1041</v>
      </c>
      <c r="F7319" s="334" t="str">
        <f t="shared" si="345"/>
        <v>Dhaka FR PNP</v>
      </c>
      <c r="G7319" s="338">
        <v>8001829</v>
      </c>
      <c r="H7319" s="336">
        <v>1458742.5307412788</v>
      </c>
      <c r="I7319" s="336">
        <v>32007.315999999999</v>
      </c>
      <c r="J7319" s="336"/>
      <c r="K7319" s="336"/>
      <c r="L7319" s="337">
        <f t="shared" si="343"/>
        <v>18.230113774504289</v>
      </c>
      <c r="M7319" s="337">
        <f t="shared" si="344"/>
        <v>0.4</v>
      </c>
    </row>
    <row r="7320" spans="1:13">
      <c r="A7320" s="334" t="s">
        <v>1656</v>
      </c>
      <c r="B7320" s="334" t="s">
        <v>189</v>
      </c>
      <c r="C7320" s="334" t="s">
        <v>189</v>
      </c>
      <c r="D7320" s="334" t="s">
        <v>1537</v>
      </c>
      <c r="E7320" s="334" t="s">
        <v>1041</v>
      </c>
      <c r="F7320" s="334" t="str">
        <f t="shared" si="345"/>
        <v>Barishal FR Non-PNP</v>
      </c>
      <c r="G7320" s="338">
        <v>912715</v>
      </c>
      <c r="H7320" s="336">
        <v>115267.11716272251</v>
      </c>
      <c r="I7320" s="336">
        <v>3650.86</v>
      </c>
      <c r="J7320" s="336"/>
      <c r="K7320" s="336"/>
      <c r="L7320" s="337">
        <f t="shared" si="343"/>
        <v>12.629037230978183</v>
      </c>
      <c r="M7320" s="337">
        <f t="shared" si="344"/>
        <v>0.4</v>
      </c>
    </row>
    <row r="7321" spans="1:13">
      <c r="A7321" s="334" t="s">
        <v>1657</v>
      </c>
      <c r="B7321" s="334" t="s">
        <v>189</v>
      </c>
      <c r="C7321" s="334" t="s">
        <v>189</v>
      </c>
      <c r="D7321" s="334" t="s">
        <v>1537</v>
      </c>
      <c r="E7321" s="334" t="s">
        <v>1041</v>
      </c>
      <c r="F7321" s="334" t="str">
        <f t="shared" si="345"/>
        <v>Barishal FR Non-PNP</v>
      </c>
      <c r="G7321" s="338">
        <v>1317695</v>
      </c>
      <c r="H7321" s="336">
        <v>220307.81006128853</v>
      </c>
      <c r="I7321" s="336">
        <v>5270.78</v>
      </c>
      <c r="J7321" s="336"/>
      <c r="K7321" s="336"/>
      <c r="L7321" s="337">
        <f t="shared" si="343"/>
        <v>16.719180846955368</v>
      </c>
      <c r="M7321" s="337">
        <f t="shared" si="344"/>
        <v>0.4</v>
      </c>
    </row>
    <row r="7322" spans="1:13">
      <c r="A7322" s="334" t="s">
        <v>1658</v>
      </c>
      <c r="B7322" s="334" t="s">
        <v>52</v>
      </c>
      <c r="C7322" s="334" t="s">
        <v>52</v>
      </c>
      <c r="D7322" s="334" t="s">
        <v>1537</v>
      </c>
      <c r="E7322" s="334" t="s">
        <v>1041</v>
      </c>
      <c r="F7322" s="334" t="str">
        <f t="shared" si="345"/>
        <v>Dhaka FR Non-PNP</v>
      </c>
      <c r="G7322" s="338">
        <v>1423790</v>
      </c>
      <c r="H7322" s="336">
        <v>242212.32103747316</v>
      </c>
      <c r="I7322" s="336">
        <v>5695.16</v>
      </c>
      <c r="J7322" s="336"/>
      <c r="K7322" s="336"/>
      <c r="L7322" s="337">
        <f t="shared" si="343"/>
        <v>17.011800970471288</v>
      </c>
      <c r="M7322" s="337">
        <f t="shared" si="344"/>
        <v>0.4</v>
      </c>
    </row>
    <row r="7323" spans="1:13">
      <c r="A7323" s="334" t="s">
        <v>1659</v>
      </c>
      <c r="B7323" s="334" t="s">
        <v>162</v>
      </c>
      <c r="C7323" s="334" t="s">
        <v>195</v>
      </c>
      <c r="D7323" s="334" t="s">
        <v>1537</v>
      </c>
      <c r="E7323" s="334" t="s">
        <v>1041</v>
      </c>
      <c r="F7323" s="334" t="str">
        <f t="shared" si="345"/>
        <v>Chattogram FR Non-PNP</v>
      </c>
      <c r="G7323" s="338">
        <v>544386</v>
      </c>
      <c r="H7323" s="336">
        <v>90274.599387852475</v>
      </c>
      <c r="I7323" s="336">
        <v>2177.5439999999999</v>
      </c>
      <c r="J7323" s="336"/>
      <c r="K7323" s="336"/>
      <c r="L7323" s="337">
        <f t="shared" si="343"/>
        <v>16.582828983084148</v>
      </c>
      <c r="M7323" s="337">
        <f t="shared" si="344"/>
        <v>0.4</v>
      </c>
    </row>
    <row r="7324" spans="1:13">
      <c r="A7324" s="334" t="s">
        <v>1660</v>
      </c>
      <c r="B7324" s="334" t="s">
        <v>576</v>
      </c>
      <c r="C7324" s="334" t="s">
        <v>389</v>
      </c>
      <c r="D7324" s="334" t="s">
        <v>1537</v>
      </c>
      <c r="E7324" s="334" t="s">
        <v>1041</v>
      </c>
      <c r="F7324" s="334" t="str">
        <f t="shared" si="345"/>
        <v>Rangpur FR Non-PNP</v>
      </c>
      <c r="G7324" s="338">
        <v>686989</v>
      </c>
      <c r="H7324" s="336">
        <v>126649.64674478189</v>
      </c>
      <c r="I7324" s="336">
        <v>2747.9560000000001</v>
      </c>
      <c r="J7324" s="336"/>
      <c r="K7324" s="336"/>
      <c r="L7324" s="337">
        <f t="shared" si="343"/>
        <v>18.435469380846257</v>
      </c>
      <c r="M7324" s="337">
        <f t="shared" si="344"/>
        <v>0.4</v>
      </c>
    </row>
    <row r="7325" spans="1:13">
      <c r="A7325" s="334" t="s">
        <v>1661</v>
      </c>
      <c r="B7325" s="334" t="s">
        <v>52</v>
      </c>
      <c r="C7325" s="334" t="s">
        <v>52</v>
      </c>
      <c r="D7325" s="334" t="s">
        <v>1537</v>
      </c>
      <c r="E7325" s="334" t="s">
        <v>1041</v>
      </c>
      <c r="F7325" s="334" t="str">
        <f t="shared" si="345"/>
        <v>Dhaka FR Non-PNP</v>
      </c>
      <c r="G7325" s="338">
        <v>744795</v>
      </c>
      <c r="H7325" s="336">
        <v>125846.4311373879</v>
      </c>
      <c r="I7325" s="336">
        <v>2979.18</v>
      </c>
      <c r="J7325" s="336"/>
      <c r="K7325" s="336"/>
      <c r="L7325" s="337">
        <f t="shared" si="343"/>
        <v>16.896787859395928</v>
      </c>
      <c r="M7325" s="337">
        <f t="shared" si="344"/>
        <v>0.4</v>
      </c>
    </row>
    <row r="7326" spans="1:13">
      <c r="A7326" s="334" t="s">
        <v>1662</v>
      </c>
      <c r="B7326" s="334" t="s">
        <v>131</v>
      </c>
      <c r="C7326" s="334" t="s">
        <v>131</v>
      </c>
      <c r="D7326" s="334" t="s">
        <v>1537</v>
      </c>
      <c r="E7326" s="334" t="s">
        <v>1041</v>
      </c>
      <c r="F7326" s="334" t="str">
        <f t="shared" si="345"/>
        <v>Sylhet FR Non-PNP</v>
      </c>
      <c r="G7326" s="338">
        <v>1447836</v>
      </c>
      <c r="H7326" s="336">
        <v>213480.11616235791</v>
      </c>
      <c r="I7326" s="336">
        <v>5791.3440000000001</v>
      </c>
      <c r="J7326" s="336"/>
      <c r="K7326" s="336"/>
      <c r="L7326" s="337">
        <f t="shared" si="343"/>
        <v>14.744771932895571</v>
      </c>
      <c r="M7326" s="337">
        <f t="shared" si="344"/>
        <v>0.4</v>
      </c>
    </row>
    <row r="7327" spans="1:13">
      <c r="A7327" s="334" t="s">
        <v>1663</v>
      </c>
      <c r="B7327" s="334" t="s">
        <v>362</v>
      </c>
      <c r="C7327" s="334" t="s">
        <v>52</v>
      </c>
      <c r="D7327" s="334" t="s">
        <v>1537</v>
      </c>
      <c r="E7327" s="334" t="s">
        <v>1041</v>
      </c>
      <c r="F7327" s="334" t="str">
        <f t="shared" si="345"/>
        <v>Dhaka FR Non-PNP</v>
      </c>
      <c r="G7327" s="338">
        <v>858582</v>
      </c>
      <c r="H7327" s="336">
        <v>147885.99882605905</v>
      </c>
      <c r="I7327" s="336">
        <v>3434.328</v>
      </c>
      <c r="J7327" s="336"/>
      <c r="K7327" s="336"/>
      <c r="L7327" s="337">
        <f t="shared" si="343"/>
        <v>17.224446683724913</v>
      </c>
      <c r="M7327" s="337">
        <f t="shared" si="344"/>
        <v>0.4</v>
      </c>
    </row>
    <row r="7328" spans="1:13">
      <c r="A7328" s="334" t="s">
        <v>1679</v>
      </c>
      <c r="B7328" s="334" t="s">
        <v>401</v>
      </c>
      <c r="C7328" s="334" t="s">
        <v>195</v>
      </c>
      <c r="D7328" s="334" t="s">
        <v>1537</v>
      </c>
      <c r="E7328" s="334" t="s">
        <v>1041</v>
      </c>
      <c r="F7328" s="334" t="str">
        <f t="shared" si="345"/>
        <v>Chattogram FR Non-PNP</v>
      </c>
      <c r="G7328" s="338">
        <v>1493872</v>
      </c>
      <c r="H7328" s="336">
        <v>272945.37620590063</v>
      </c>
      <c r="I7328" s="336">
        <v>5975.4880000000003</v>
      </c>
      <c r="J7328" s="336"/>
      <c r="K7328" s="336"/>
      <c r="L7328" s="337">
        <f t="shared" si="343"/>
        <v>18.271001545373409</v>
      </c>
      <c r="M7328" s="337">
        <f t="shared" si="344"/>
        <v>0.4</v>
      </c>
    </row>
    <row r="7329" spans="1:13">
      <c r="A7329" s="334" t="s">
        <v>1680</v>
      </c>
      <c r="B7329" s="334" t="s">
        <v>159</v>
      </c>
      <c r="C7329" s="334" t="s">
        <v>159</v>
      </c>
      <c r="D7329" s="334" t="s">
        <v>1537</v>
      </c>
      <c r="E7329" s="334" t="s">
        <v>1041</v>
      </c>
      <c r="F7329" s="334" t="str">
        <f t="shared" si="345"/>
        <v>Khulna FR Non-PNP</v>
      </c>
      <c r="G7329" s="338">
        <v>830117</v>
      </c>
      <c r="H7329" s="336">
        <v>135871.05341947821</v>
      </c>
      <c r="I7329" s="336">
        <v>3320.4679999999998</v>
      </c>
      <c r="J7329" s="336"/>
      <c r="K7329" s="336"/>
      <c r="L7329" s="337">
        <f t="shared" si="343"/>
        <v>16.367699182100619</v>
      </c>
      <c r="M7329" s="337">
        <f t="shared" si="344"/>
        <v>0.4</v>
      </c>
    </row>
    <row r="7330" spans="1:13">
      <c r="A7330" s="334" t="s">
        <v>1664</v>
      </c>
      <c r="B7330" s="334" t="s">
        <v>131</v>
      </c>
      <c r="C7330" s="334" t="s">
        <v>131</v>
      </c>
      <c r="D7330" s="334" t="s">
        <v>1537</v>
      </c>
      <c r="E7330" s="334" t="s">
        <v>1041</v>
      </c>
      <c r="F7330" s="334" t="str">
        <f t="shared" si="345"/>
        <v>Sylhet FR Non-PNP</v>
      </c>
      <c r="G7330" s="338">
        <v>755781</v>
      </c>
      <c r="H7330" s="336">
        <v>127743.58568065993</v>
      </c>
      <c r="I7330" s="336">
        <v>3023.1240000000003</v>
      </c>
      <c r="J7330" s="336"/>
      <c r="K7330" s="336"/>
      <c r="L7330" s="337">
        <f t="shared" si="343"/>
        <v>16.902195964262127</v>
      </c>
      <c r="M7330" s="337">
        <f t="shared" si="344"/>
        <v>0.4</v>
      </c>
    </row>
    <row r="7331" spans="1:13">
      <c r="A7331" s="334" t="s">
        <v>1665</v>
      </c>
      <c r="B7331" s="334" t="s">
        <v>52</v>
      </c>
      <c r="C7331" s="334" t="s">
        <v>52</v>
      </c>
      <c r="D7331" s="334" t="s">
        <v>1537</v>
      </c>
      <c r="E7331" s="334" t="s">
        <v>1041</v>
      </c>
      <c r="F7331" s="334" t="str">
        <f t="shared" si="345"/>
        <v>Dhaka FR Non-PNP</v>
      </c>
      <c r="G7331" s="338">
        <v>971875</v>
      </c>
      <c r="H7331" s="336">
        <v>163165.16423036571</v>
      </c>
      <c r="I7331" s="336">
        <v>0</v>
      </c>
      <c r="J7331" s="336"/>
      <c r="K7331" s="336"/>
      <c r="L7331" s="337">
        <f t="shared" si="343"/>
        <v>16.788698570327018</v>
      </c>
      <c r="M7331" s="337">
        <f t="shared" si="344"/>
        <v>0</v>
      </c>
    </row>
    <row r="7332" spans="1:13">
      <c r="A7332" s="334" t="s">
        <v>1666</v>
      </c>
      <c r="B7332" s="334" t="s">
        <v>52</v>
      </c>
      <c r="C7332" s="334" t="s">
        <v>52</v>
      </c>
      <c r="D7332" s="334" t="s">
        <v>1537</v>
      </c>
      <c r="E7332" s="334" t="s">
        <v>1041</v>
      </c>
      <c r="F7332" s="334" t="str">
        <f t="shared" si="345"/>
        <v>Dhaka FR Non-PNP</v>
      </c>
      <c r="G7332" s="338">
        <v>1563460</v>
      </c>
      <c r="H7332" s="336">
        <v>261831.70048660072</v>
      </c>
      <c r="I7332" s="336">
        <v>6253.84</v>
      </c>
      <c r="J7332" s="336"/>
      <c r="K7332" s="336"/>
      <c r="L7332" s="337">
        <f t="shared" si="343"/>
        <v>16.746939511506575</v>
      </c>
      <c r="M7332" s="337">
        <f t="shared" si="344"/>
        <v>0.4</v>
      </c>
    </row>
    <row r="7333" spans="1:13">
      <c r="A7333" s="334" t="s">
        <v>1667</v>
      </c>
      <c r="B7333" s="334" t="s">
        <v>52</v>
      </c>
      <c r="C7333" s="334" t="s">
        <v>52</v>
      </c>
      <c r="D7333" s="334" t="s">
        <v>1537</v>
      </c>
      <c r="E7333" s="334" t="s">
        <v>1041</v>
      </c>
      <c r="F7333" s="334" t="str">
        <f t="shared" si="345"/>
        <v>Dhaka FR Non-PNP</v>
      </c>
      <c r="G7333" s="338">
        <v>1142573</v>
      </c>
      <c r="H7333" s="336">
        <v>200819.42825051351</v>
      </c>
      <c r="I7333" s="336">
        <v>4570.2920000000004</v>
      </c>
      <c r="J7333" s="336"/>
      <c r="K7333" s="336"/>
      <c r="L7333" s="337">
        <f t="shared" si="343"/>
        <v>17.576069822279496</v>
      </c>
      <c r="M7333" s="337">
        <f t="shared" si="344"/>
        <v>0.4</v>
      </c>
    </row>
    <row r="7334" spans="1:13">
      <c r="A7334" s="334" t="s">
        <v>1710</v>
      </c>
      <c r="B7334" s="334" t="s">
        <v>79</v>
      </c>
      <c r="C7334" s="334" t="s">
        <v>52</v>
      </c>
      <c r="D7334" s="334" t="s">
        <v>1537</v>
      </c>
      <c r="E7334" s="334" t="s">
        <v>1041</v>
      </c>
      <c r="F7334" s="334" t="str">
        <f t="shared" si="345"/>
        <v>Dhaka FR Non-PNP</v>
      </c>
      <c r="G7334" s="338">
        <v>4340</v>
      </c>
      <c r="H7334" s="336">
        <v>681.25569713587845</v>
      </c>
      <c r="I7334" s="336">
        <v>17.36</v>
      </c>
      <c r="J7334" s="336"/>
      <c r="K7334" s="336"/>
      <c r="L7334" s="337">
        <f t="shared" si="343"/>
        <v>15.697135878706877</v>
      </c>
      <c r="M7334" s="337">
        <f t="shared" si="344"/>
        <v>0.4</v>
      </c>
    </row>
    <row r="7335" spans="1:13">
      <c r="A7335" s="334" t="s">
        <v>1668</v>
      </c>
      <c r="B7335" s="334" t="s">
        <v>189</v>
      </c>
      <c r="C7335" s="334" t="s">
        <v>189</v>
      </c>
      <c r="D7335" s="334" t="s">
        <v>1537</v>
      </c>
      <c r="E7335" s="334" t="s">
        <v>1041</v>
      </c>
      <c r="F7335" s="334" t="str">
        <f t="shared" si="345"/>
        <v>Barishal FR Non-PNP</v>
      </c>
      <c r="G7335" s="338">
        <v>761967</v>
      </c>
      <c r="H7335" s="336">
        <v>124144.40998516021</v>
      </c>
      <c r="I7335" s="336">
        <v>3047.8679999999999</v>
      </c>
      <c r="J7335" s="336"/>
      <c r="K7335" s="336"/>
      <c r="L7335" s="337">
        <f t="shared" si="343"/>
        <v>16.29262290691857</v>
      </c>
      <c r="M7335" s="337">
        <f t="shared" si="344"/>
        <v>0.4</v>
      </c>
    </row>
    <row r="7336" spans="1:13">
      <c r="A7336" s="334" t="s">
        <v>1669</v>
      </c>
      <c r="B7336" s="334" t="s">
        <v>159</v>
      </c>
      <c r="C7336" s="334" t="s">
        <v>159</v>
      </c>
      <c r="D7336" s="334" t="s">
        <v>1537</v>
      </c>
      <c r="E7336" s="334" t="s">
        <v>1041</v>
      </c>
      <c r="F7336" s="334" t="str">
        <f t="shared" si="345"/>
        <v>Khulna FR Non-PNP</v>
      </c>
      <c r="G7336" s="338">
        <v>966108</v>
      </c>
      <c r="H7336" s="336">
        <v>142835.17753260388</v>
      </c>
      <c r="I7336" s="336">
        <v>3864.4320000000002</v>
      </c>
      <c r="J7336" s="336"/>
      <c r="K7336" s="336"/>
      <c r="L7336" s="337">
        <f t="shared" si="343"/>
        <v>14.784597325827328</v>
      </c>
      <c r="M7336" s="337">
        <f t="shared" si="344"/>
        <v>0.4</v>
      </c>
    </row>
    <row r="7337" spans="1:13">
      <c r="A7337" s="334" t="s">
        <v>1670</v>
      </c>
      <c r="B7337" s="334" t="s">
        <v>401</v>
      </c>
      <c r="C7337" s="334" t="s">
        <v>195</v>
      </c>
      <c r="D7337" s="334" t="s">
        <v>1537</v>
      </c>
      <c r="E7337" s="334" t="s">
        <v>1041</v>
      </c>
      <c r="F7337" s="334" t="str">
        <f t="shared" si="345"/>
        <v>Chattogram FR Non-PNP</v>
      </c>
      <c r="G7337" s="338">
        <v>790291</v>
      </c>
      <c r="H7337" s="336">
        <v>144735.35377772845</v>
      </c>
      <c r="I7337" s="336">
        <v>3161.1640000000002</v>
      </c>
      <c r="J7337" s="336"/>
      <c r="K7337" s="336"/>
      <c r="L7337" s="337">
        <f t="shared" si="343"/>
        <v>18.314184746850014</v>
      </c>
      <c r="M7337" s="337">
        <f t="shared" si="344"/>
        <v>0.4</v>
      </c>
    </row>
    <row r="7338" spans="1:13">
      <c r="A7338" s="334" t="s">
        <v>1671</v>
      </c>
      <c r="B7338" s="334" t="s">
        <v>542</v>
      </c>
      <c r="C7338" s="334" t="s">
        <v>52</v>
      </c>
      <c r="D7338" s="334" t="s">
        <v>1537</v>
      </c>
      <c r="E7338" s="334" t="s">
        <v>1041</v>
      </c>
      <c r="F7338" s="334" t="str">
        <f t="shared" si="345"/>
        <v>Dhaka FR Non-PNP</v>
      </c>
      <c r="G7338" s="338">
        <v>544869</v>
      </c>
      <c r="H7338" s="336">
        <v>101295.14584585541</v>
      </c>
      <c r="I7338" s="336">
        <v>2179.4760000000001</v>
      </c>
      <c r="J7338" s="336"/>
      <c r="K7338" s="336"/>
      <c r="L7338" s="337">
        <f t="shared" si="343"/>
        <v>18.590733891239068</v>
      </c>
      <c r="M7338" s="337">
        <f t="shared" si="344"/>
        <v>0.4</v>
      </c>
    </row>
    <row r="7339" spans="1:13">
      <c r="A7339" s="334" t="s">
        <v>1681</v>
      </c>
      <c r="B7339" s="334" t="s">
        <v>52</v>
      </c>
      <c r="C7339" s="334" t="s">
        <v>52</v>
      </c>
      <c r="D7339" s="334" t="s">
        <v>1537</v>
      </c>
      <c r="E7339" s="334" t="s">
        <v>1041</v>
      </c>
      <c r="F7339" s="334" t="str">
        <f t="shared" si="345"/>
        <v>Dhaka FR Non-PNP</v>
      </c>
      <c r="G7339" s="338">
        <v>862270</v>
      </c>
      <c r="H7339" s="336">
        <v>151443.97293203461</v>
      </c>
      <c r="I7339" s="336">
        <v>3449.08</v>
      </c>
      <c r="J7339" s="336"/>
      <c r="K7339" s="336"/>
      <c r="L7339" s="337">
        <f t="shared" si="343"/>
        <v>17.563405074052746</v>
      </c>
      <c r="M7339" s="337">
        <f t="shared" si="344"/>
        <v>0.4</v>
      </c>
    </row>
    <row r="7340" spans="1:13">
      <c r="A7340" s="334" t="s">
        <v>1672</v>
      </c>
      <c r="B7340" s="334" t="s">
        <v>189</v>
      </c>
      <c r="C7340" s="334" t="s">
        <v>189</v>
      </c>
      <c r="D7340" s="334" t="s">
        <v>1537</v>
      </c>
      <c r="E7340" s="334" t="s">
        <v>1041</v>
      </c>
      <c r="F7340" s="334" t="str">
        <f t="shared" si="345"/>
        <v>Barishal FR Non-PNP</v>
      </c>
      <c r="G7340" s="338">
        <v>1240445</v>
      </c>
      <c r="H7340" s="336">
        <v>213810.44658411431</v>
      </c>
      <c r="I7340" s="336">
        <v>4961.78</v>
      </c>
      <c r="J7340" s="336"/>
      <c r="K7340" s="336"/>
      <c r="L7340" s="337">
        <f t="shared" si="343"/>
        <v>17.236592237794849</v>
      </c>
      <c r="M7340" s="337">
        <f t="shared" si="344"/>
        <v>0.4</v>
      </c>
    </row>
    <row r="7341" spans="1:13">
      <c r="A7341" s="334" t="s">
        <v>1673</v>
      </c>
      <c r="B7341" s="334" t="s">
        <v>162</v>
      </c>
      <c r="C7341" s="334" t="s">
        <v>195</v>
      </c>
      <c r="D7341" s="334" t="s">
        <v>1537</v>
      </c>
      <c r="E7341" s="334" t="s">
        <v>1041</v>
      </c>
      <c r="F7341" s="334" t="str">
        <f t="shared" si="345"/>
        <v>Chattogram FR Non-PNP</v>
      </c>
      <c r="G7341" s="338">
        <v>1489566</v>
      </c>
      <c r="H7341" s="336">
        <v>247875.5696668165</v>
      </c>
      <c r="I7341" s="336">
        <v>5958.2640000000001</v>
      </c>
      <c r="J7341" s="336"/>
      <c r="K7341" s="336"/>
      <c r="L7341" s="337">
        <f t="shared" si="343"/>
        <v>16.640791322225166</v>
      </c>
      <c r="M7341" s="337">
        <f t="shared" si="344"/>
        <v>0.4</v>
      </c>
    </row>
    <row r="7342" spans="1:13">
      <c r="A7342" s="334" t="s">
        <v>1674</v>
      </c>
      <c r="B7342" s="334" t="s">
        <v>189</v>
      </c>
      <c r="C7342" s="334" t="s">
        <v>189</v>
      </c>
      <c r="D7342" s="334" t="s">
        <v>1537</v>
      </c>
      <c r="E7342" s="334" t="s">
        <v>1041</v>
      </c>
      <c r="F7342" s="334" t="str">
        <f t="shared" si="345"/>
        <v>Barishal FR Non-PNP</v>
      </c>
      <c r="G7342" s="338">
        <v>479263</v>
      </c>
      <c r="H7342" s="336">
        <v>87455.748539015563</v>
      </c>
      <c r="I7342" s="336">
        <v>-6.3664629124104977E-12</v>
      </c>
      <c r="J7342" s="336"/>
      <c r="K7342" s="336"/>
      <c r="L7342" s="337">
        <f t="shared" si="343"/>
        <v>18.247965843183298</v>
      </c>
      <c r="M7342" s="337">
        <f t="shared" si="344"/>
        <v>-1.3283860661913182E-15</v>
      </c>
    </row>
    <row r="7343" spans="1:13">
      <c r="A7343" s="334" t="s">
        <v>1682</v>
      </c>
      <c r="B7343" s="334" t="s">
        <v>389</v>
      </c>
      <c r="C7343" s="334" t="s">
        <v>389</v>
      </c>
      <c r="D7343" s="334" t="s">
        <v>1537</v>
      </c>
      <c r="E7343" s="334" t="s">
        <v>1041</v>
      </c>
      <c r="F7343" s="334" t="str">
        <f t="shared" si="345"/>
        <v>Rangpur FR Non-PNP</v>
      </c>
      <c r="G7343" s="338">
        <v>655432</v>
      </c>
      <c r="H7343" s="336">
        <v>114261.55095931713</v>
      </c>
      <c r="I7343" s="336">
        <v>2621.7280000000001</v>
      </c>
      <c r="J7343" s="336"/>
      <c r="K7343" s="336"/>
      <c r="L7343" s="337">
        <f t="shared" si="343"/>
        <v>17.433013792325845</v>
      </c>
      <c r="M7343" s="337">
        <f t="shared" si="344"/>
        <v>0.4</v>
      </c>
    </row>
    <row r="7344" spans="1:13">
      <c r="A7344" s="334" t="s">
        <v>1675</v>
      </c>
      <c r="B7344" s="334" t="s">
        <v>189</v>
      </c>
      <c r="C7344" s="334" t="s">
        <v>189</v>
      </c>
      <c r="D7344" s="334" t="s">
        <v>1537</v>
      </c>
      <c r="E7344" s="334" t="s">
        <v>1041</v>
      </c>
      <c r="F7344" s="334" t="str">
        <f t="shared" si="345"/>
        <v>Barishal FR Non-PNP</v>
      </c>
      <c r="G7344" s="338">
        <v>930897</v>
      </c>
      <c r="H7344" s="336">
        <v>139374.13721597544</v>
      </c>
      <c r="I7344" s="336">
        <v>3723.5880000000002</v>
      </c>
      <c r="J7344" s="336"/>
      <c r="K7344" s="336"/>
      <c r="L7344" s="337">
        <f t="shared" si="343"/>
        <v>14.972025607126829</v>
      </c>
      <c r="M7344" s="337">
        <f t="shared" si="344"/>
        <v>0.4</v>
      </c>
    </row>
    <row r="7345" spans="1:13">
      <c r="A7345" s="334" t="s">
        <v>1676</v>
      </c>
      <c r="B7345" s="334" t="s">
        <v>52</v>
      </c>
      <c r="C7345" s="334" t="s">
        <v>52</v>
      </c>
      <c r="D7345" s="334" t="s">
        <v>1537</v>
      </c>
      <c r="E7345" s="334" t="s">
        <v>1041</v>
      </c>
      <c r="F7345" s="334" t="str">
        <f t="shared" si="345"/>
        <v>Dhaka FR Non-PNP</v>
      </c>
      <c r="G7345" s="338">
        <v>1620711</v>
      </c>
      <c r="H7345" s="336">
        <v>261940.11783834771</v>
      </c>
      <c r="I7345" s="336">
        <v>6482.8440000000001</v>
      </c>
      <c r="J7345" s="336"/>
      <c r="K7345" s="336"/>
      <c r="L7345" s="337">
        <f t="shared" si="343"/>
        <v>16.162049732391999</v>
      </c>
      <c r="M7345" s="337">
        <f t="shared" si="344"/>
        <v>0.4</v>
      </c>
    </row>
    <row r="7346" spans="1:13">
      <c r="A7346" s="334" t="s">
        <v>1677</v>
      </c>
      <c r="B7346" s="334" t="s">
        <v>1566</v>
      </c>
      <c r="C7346" s="334" t="s">
        <v>389</v>
      </c>
      <c r="D7346" s="334" t="s">
        <v>1537</v>
      </c>
      <c r="E7346" s="334" t="s">
        <v>1041</v>
      </c>
      <c r="F7346" s="334" t="str">
        <f t="shared" si="345"/>
        <v>Rangpur FR Non-PNP</v>
      </c>
      <c r="G7346" s="338">
        <v>329762</v>
      </c>
      <c r="H7346" s="336">
        <v>54197.047245444337</v>
      </c>
      <c r="I7346" s="336">
        <v>40210.090526900531</v>
      </c>
      <c r="J7346" s="336"/>
      <c r="K7346" s="336"/>
      <c r="L7346" s="337">
        <f t="shared" si="343"/>
        <v>16.435200916250004</v>
      </c>
      <c r="M7346" s="337">
        <f t="shared" si="344"/>
        <v>12.19367013994958</v>
      </c>
    </row>
    <row r="7347" spans="1:13">
      <c r="A7347" s="334" t="s">
        <v>1683</v>
      </c>
      <c r="B7347" s="334" t="s">
        <v>107</v>
      </c>
      <c r="C7347" s="334" t="s">
        <v>107</v>
      </c>
      <c r="D7347" s="334" t="s">
        <v>1537</v>
      </c>
      <c r="E7347" s="334" t="s">
        <v>1041</v>
      </c>
      <c r="F7347" s="334" t="str">
        <f t="shared" si="345"/>
        <v>Rajshahi FR Non-PNP</v>
      </c>
      <c r="G7347" s="338">
        <v>1663214</v>
      </c>
      <c r="H7347" s="336">
        <v>293979.19654806214</v>
      </c>
      <c r="I7347" s="336">
        <v>6652.8559999999998</v>
      </c>
      <c r="J7347" s="336"/>
      <c r="K7347" s="336"/>
      <c r="L7347" s="337">
        <f t="shared" si="343"/>
        <v>17.675368085409463</v>
      </c>
      <c r="M7347" s="337">
        <f t="shared" si="344"/>
        <v>0.4</v>
      </c>
    </row>
    <row r="7348" spans="1:13">
      <c r="A7348" s="334" t="s">
        <v>1684</v>
      </c>
      <c r="B7348" s="334" t="s">
        <v>401</v>
      </c>
      <c r="C7348" s="334" t="s">
        <v>195</v>
      </c>
      <c r="D7348" s="334" t="s">
        <v>1537</v>
      </c>
      <c r="E7348" s="334" t="s">
        <v>1041</v>
      </c>
      <c r="F7348" s="334" t="str">
        <f t="shared" si="345"/>
        <v>Chattogram FR Non-PNP</v>
      </c>
      <c r="G7348" s="338">
        <v>1534914</v>
      </c>
      <c r="H7348" s="336">
        <v>301386.17868445814</v>
      </c>
      <c r="I7348" s="336">
        <v>74258.679597459413</v>
      </c>
      <c r="J7348" s="336"/>
      <c r="K7348" s="336"/>
      <c r="L7348" s="337">
        <f t="shared" si="343"/>
        <v>19.635378834544355</v>
      </c>
      <c r="M7348" s="337">
        <f t="shared" si="344"/>
        <v>4.8379700489707833</v>
      </c>
    </row>
    <row r="7349" spans="1:13">
      <c r="A7349" s="334" t="s">
        <v>1685</v>
      </c>
      <c r="B7349" s="334" t="s">
        <v>173</v>
      </c>
      <c r="C7349" s="334" t="s">
        <v>52</v>
      </c>
      <c r="D7349" s="334" t="s">
        <v>1537</v>
      </c>
      <c r="E7349" s="334" t="s">
        <v>1041</v>
      </c>
      <c r="F7349" s="334" t="str">
        <f t="shared" si="345"/>
        <v>Dhaka FR Non-PNP</v>
      </c>
      <c r="G7349" s="338">
        <v>1258862</v>
      </c>
      <c r="H7349" s="336">
        <v>233131.12150458465</v>
      </c>
      <c r="I7349" s="336">
        <v>5035.4480000000003</v>
      </c>
      <c r="J7349" s="336"/>
      <c r="K7349" s="336"/>
      <c r="L7349" s="337">
        <f t="shared" si="343"/>
        <v>18.519196028205208</v>
      </c>
      <c r="M7349" s="337">
        <f t="shared" si="344"/>
        <v>0.4</v>
      </c>
    </row>
    <row r="7350" spans="1:13">
      <c r="A7350" s="334" t="s">
        <v>1686</v>
      </c>
      <c r="B7350" s="334" t="s">
        <v>170</v>
      </c>
      <c r="C7350" s="334" t="s">
        <v>195</v>
      </c>
      <c r="D7350" s="334" t="s">
        <v>1537</v>
      </c>
      <c r="E7350" s="334" t="s">
        <v>1041</v>
      </c>
      <c r="F7350" s="334" t="str">
        <f t="shared" si="345"/>
        <v>Chattogram FR Non-PNP</v>
      </c>
      <c r="G7350" s="338">
        <v>752349</v>
      </c>
      <c r="H7350" s="336">
        <v>138305.98144247278</v>
      </c>
      <c r="I7350" s="336">
        <v>3009.3960000000002</v>
      </c>
      <c r="J7350" s="336"/>
      <c r="K7350" s="336"/>
      <c r="L7350" s="337">
        <f t="shared" si="343"/>
        <v>18.383221276624649</v>
      </c>
      <c r="M7350" s="337">
        <f t="shared" si="344"/>
        <v>0.4</v>
      </c>
    </row>
    <row r="7351" spans="1:13">
      <c r="A7351" s="334" t="s">
        <v>1687</v>
      </c>
      <c r="B7351" s="334" t="s">
        <v>103</v>
      </c>
      <c r="C7351" s="334" t="s">
        <v>52</v>
      </c>
      <c r="D7351" s="334" t="s">
        <v>1537</v>
      </c>
      <c r="E7351" s="334" t="s">
        <v>1041</v>
      </c>
      <c r="F7351" s="334" t="str">
        <f t="shared" si="345"/>
        <v>Dhaka FR Non-PNP</v>
      </c>
      <c r="G7351" s="338">
        <v>1300149</v>
      </c>
      <c r="H7351" s="336">
        <v>227904.07919770255</v>
      </c>
      <c r="I7351" s="336">
        <v>5200.5960000000005</v>
      </c>
      <c r="J7351" s="336"/>
      <c r="K7351" s="336"/>
      <c r="L7351" s="337">
        <f t="shared" si="343"/>
        <v>17.529073913659325</v>
      </c>
      <c r="M7351" s="337">
        <f t="shared" si="344"/>
        <v>0.4</v>
      </c>
    </row>
    <row r="7352" spans="1:13">
      <c r="A7352" s="334" t="s">
        <v>1688</v>
      </c>
      <c r="B7352" s="334" t="s">
        <v>162</v>
      </c>
      <c r="C7352" s="334" t="s">
        <v>195</v>
      </c>
      <c r="D7352" s="334" t="s">
        <v>1537</v>
      </c>
      <c r="E7352" s="334" t="s">
        <v>1041</v>
      </c>
      <c r="F7352" s="334" t="str">
        <f t="shared" si="345"/>
        <v>Chattogram FR Non-PNP</v>
      </c>
      <c r="G7352" s="338">
        <v>2752937</v>
      </c>
      <c r="H7352" s="336">
        <v>511705.07141858182</v>
      </c>
      <c r="I7352" s="336">
        <v>11011.748</v>
      </c>
      <c r="J7352" s="336"/>
      <c r="K7352" s="336"/>
      <c r="L7352" s="337">
        <f t="shared" si="343"/>
        <v>18.587605579734728</v>
      </c>
      <c r="M7352" s="337">
        <f t="shared" si="344"/>
        <v>0.4</v>
      </c>
    </row>
    <row r="7353" spans="1:13">
      <c r="A7353" s="334" t="s">
        <v>1689</v>
      </c>
      <c r="B7353" s="334" t="s">
        <v>173</v>
      </c>
      <c r="C7353" s="334" t="s">
        <v>52</v>
      </c>
      <c r="D7353" s="334" t="s">
        <v>1537</v>
      </c>
      <c r="E7353" s="334" t="s">
        <v>1041</v>
      </c>
      <c r="F7353" s="334" t="str">
        <f t="shared" si="345"/>
        <v>Dhaka FR Non-PNP</v>
      </c>
      <c r="G7353" s="338">
        <v>1023474</v>
      </c>
      <c r="H7353" s="336">
        <v>170308.65627558058</v>
      </c>
      <c r="I7353" s="336">
        <v>4093.8960000000002</v>
      </c>
      <c r="J7353" s="336"/>
      <c r="K7353" s="336"/>
      <c r="L7353" s="337">
        <f t="shared" si="343"/>
        <v>16.640252344034199</v>
      </c>
      <c r="M7353" s="337">
        <f t="shared" si="344"/>
        <v>0.4</v>
      </c>
    </row>
    <row r="7354" spans="1:13">
      <c r="A7354" s="334" t="s">
        <v>1690</v>
      </c>
      <c r="B7354" s="334" t="s">
        <v>52</v>
      </c>
      <c r="C7354" s="334" t="s">
        <v>52</v>
      </c>
      <c r="D7354" s="334" t="s">
        <v>1492</v>
      </c>
      <c r="E7354" s="334" t="s">
        <v>1041</v>
      </c>
      <c r="F7354" s="334" t="str">
        <f t="shared" si="345"/>
        <v>Dhaka FR PNP</v>
      </c>
      <c r="G7354" s="338">
        <v>4045019</v>
      </c>
      <c r="H7354" s="336">
        <v>730404.02772820473</v>
      </c>
      <c r="I7354" s="336">
        <v>16800.762000000002</v>
      </c>
      <c r="J7354" s="336"/>
      <c r="K7354" s="336"/>
      <c r="L7354" s="337">
        <f t="shared" si="343"/>
        <v>18.056875078416311</v>
      </c>
      <c r="M7354" s="337">
        <f t="shared" si="344"/>
        <v>0.41534445202853193</v>
      </c>
    </row>
    <row r="7355" spans="1:13">
      <c r="A7355" s="334" t="s">
        <v>1691</v>
      </c>
      <c r="B7355" s="334" t="s">
        <v>79</v>
      </c>
      <c r="C7355" s="334" t="s">
        <v>52</v>
      </c>
      <c r="D7355" s="334" t="s">
        <v>1537</v>
      </c>
      <c r="E7355" s="334" t="s">
        <v>1041</v>
      </c>
      <c r="F7355" s="334" t="str">
        <f t="shared" si="345"/>
        <v>Dhaka FR Non-PNP</v>
      </c>
      <c r="G7355" s="338">
        <v>765655</v>
      </c>
      <c r="H7355" s="336">
        <v>113580.22236761665</v>
      </c>
      <c r="I7355" s="336">
        <v>3062.62</v>
      </c>
      <c r="J7355" s="336"/>
      <c r="K7355" s="336"/>
      <c r="L7355" s="337">
        <f t="shared" si="343"/>
        <v>14.83438655368497</v>
      </c>
      <c r="M7355" s="337">
        <f t="shared" si="344"/>
        <v>0.4</v>
      </c>
    </row>
    <row r="7356" spans="1:13">
      <c r="A7356" s="334" t="s">
        <v>1692</v>
      </c>
      <c r="B7356" s="334" t="s">
        <v>186</v>
      </c>
      <c r="C7356" s="334" t="s">
        <v>195</v>
      </c>
      <c r="D7356" s="334" t="s">
        <v>1537</v>
      </c>
      <c r="E7356" s="334" t="s">
        <v>1041</v>
      </c>
      <c r="F7356" s="334" t="str">
        <f t="shared" si="345"/>
        <v>Chattogram FR Non-PNP</v>
      </c>
      <c r="G7356" s="338">
        <v>1253691</v>
      </c>
      <c r="H7356" s="336">
        <v>225382.69674225411</v>
      </c>
      <c r="I7356" s="336">
        <v>5014.7640000000001</v>
      </c>
      <c r="J7356" s="336"/>
      <c r="K7356" s="336"/>
      <c r="L7356" s="337">
        <f t="shared" si="343"/>
        <v>17.977531683824331</v>
      </c>
      <c r="M7356" s="337">
        <f t="shared" si="344"/>
        <v>0.4</v>
      </c>
    </row>
    <row r="7357" spans="1:13">
      <c r="A7357" s="334" t="s">
        <v>1693</v>
      </c>
      <c r="B7357" s="334" t="s">
        <v>362</v>
      </c>
      <c r="C7357" s="334" t="s">
        <v>52</v>
      </c>
      <c r="D7357" s="334" t="s">
        <v>1537</v>
      </c>
      <c r="E7357" s="334" t="s">
        <v>1041</v>
      </c>
      <c r="F7357" s="334" t="str">
        <f t="shared" si="345"/>
        <v>Dhaka FR Non-PNP</v>
      </c>
      <c r="G7357" s="338">
        <v>628792</v>
      </c>
      <c r="H7357" s="336">
        <v>108169.51148594946</v>
      </c>
      <c r="I7357" s="336">
        <v>2515.1680000000001</v>
      </c>
      <c r="J7357" s="336"/>
      <c r="K7357" s="336"/>
      <c r="L7357" s="337">
        <f t="shared" si="343"/>
        <v>17.202749317095233</v>
      </c>
      <c r="M7357" s="337">
        <f t="shared" si="344"/>
        <v>0.4</v>
      </c>
    </row>
    <row r="7358" spans="1:13">
      <c r="A7358" s="334" t="s">
        <v>1711</v>
      </c>
      <c r="B7358" s="334" t="s">
        <v>52</v>
      </c>
      <c r="C7358" s="334" t="s">
        <v>52</v>
      </c>
      <c r="D7358" s="334" t="s">
        <v>1537</v>
      </c>
      <c r="E7358" s="334" t="s">
        <v>1041</v>
      </c>
      <c r="F7358" s="334" t="str">
        <f t="shared" si="345"/>
        <v>Dhaka FR Non-PNP</v>
      </c>
      <c r="G7358" s="338">
        <v>839589</v>
      </c>
      <c r="H7358" s="336">
        <v>149291.33516050124</v>
      </c>
      <c r="I7358" s="336">
        <v>3358.3560000000002</v>
      </c>
      <c r="J7358" s="336"/>
      <c r="K7358" s="336"/>
      <c r="L7358" s="337">
        <f t="shared" si="343"/>
        <v>17.781478218568996</v>
      </c>
      <c r="M7358" s="337">
        <f t="shared" si="344"/>
        <v>0.4</v>
      </c>
    </row>
    <row r="7359" spans="1:13">
      <c r="A7359" s="334" t="s">
        <v>1694</v>
      </c>
      <c r="B7359" s="334" t="s">
        <v>52</v>
      </c>
      <c r="C7359" s="334" t="s">
        <v>52</v>
      </c>
      <c r="D7359" s="334" t="s">
        <v>1537</v>
      </c>
      <c r="E7359" s="334" t="s">
        <v>1041</v>
      </c>
      <c r="F7359" s="334" t="str">
        <f t="shared" si="345"/>
        <v>Dhaka FR Non-PNP</v>
      </c>
      <c r="G7359" s="338">
        <v>1733913</v>
      </c>
      <c r="H7359" s="336">
        <v>305482.11171559396</v>
      </c>
      <c r="I7359" s="336">
        <v>24668.703904022434</v>
      </c>
      <c r="J7359" s="336"/>
      <c r="K7359" s="336"/>
      <c r="L7359" s="337">
        <f t="shared" si="343"/>
        <v>17.618076092375681</v>
      </c>
      <c r="M7359" s="337">
        <f t="shared" si="344"/>
        <v>1.4227186660473987</v>
      </c>
    </row>
    <row r="7360" spans="1:13">
      <c r="A7360" s="334" t="s">
        <v>1695</v>
      </c>
      <c r="B7360" s="334" t="s">
        <v>52</v>
      </c>
      <c r="C7360" s="334" t="s">
        <v>52</v>
      </c>
      <c r="D7360" s="334" t="s">
        <v>1537</v>
      </c>
      <c r="E7360" s="334" t="s">
        <v>1041</v>
      </c>
      <c r="F7360" s="334" t="str">
        <f t="shared" si="345"/>
        <v>Dhaka FR Non-PNP</v>
      </c>
      <c r="G7360" s="338">
        <v>1394250</v>
      </c>
      <c r="H7360" s="336">
        <v>267732.88348329114</v>
      </c>
      <c r="I7360" s="336">
        <v>5577</v>
      </c>
      <c r="J7360" s="336"/>
      <c r="K7360" s="336"/>
      <c r="L7360" s="337">
        <f t="shared" si="343"/>
        <v>19.20264539955468</v>
      </c>
      <c r="M7360" s="337">
        <f t="shared" si="344"/>
        <v>0.4</v>
      </c>
    </row>
    <row r="7361" spans="1:13">
      <c r="A7361" s="334" t="s">
        <v>1696</v>
      </c>
      <c r="B7361" s="334" t="s">
        <v>52</v>
      </c>
      <c r="C7361" s="334" t="s">
        <v>52</v>
      </c>
      <c r="D7361" s="334" t="s">
        <v>1537</v>
      </c>
      <c r="E7361" s="334" t="s">
        <v>1041</v>
      </c>
      <c r="F7361" s="334" t="str">
        <f t="shared" si="345"/>
        <v>Dhaka FR Non-PNP</v>
      </c>
      <c r="G7361" s="338">
        <v>1515737</v>
      </c>
      <c r="H7361" s="336">
        <v>280729.17745504424</v>
      </c>
      <c r="I7361" s="336">
        <v>6062.9480000000003</v>
      </c>
      <c r="J7361" s="336"/>
      <c r="K7361" s="336"/>
      <c r="L7361" s="337">
        <f t="shared" si="343"/>
        <v>18.520968839254053</v>
      </c>
      <c r="M7361" s="337">
        <f t="shared" si="344"/>
        <v>0.4</v>
      </c>
    </row>
    <row r="7362" spans="1:13">
      <c r="A7362" s="334" t="s">
        <v>1697</v>
      </c>
      <c r="B7362" s="334" t="s">
        <v>159</v>
      </c>
      <c r="C7362" s="334" t="s">
        <v>159</v>
      </c>
      <c r="D7362" s="334" t="s">
        <v>1537</v>
      </c>
      <c r="E7362" s="334" t="s">
        <v>1041</v>
      </c>
      <c r="F7362" s="334" t="str">
        <f t="shared" si="345"/>
        <v>Khulna FR Non-PNP</v>
      </c>
      <c r="G7362" s="338">
        <v>1533636</v>
      </c>
      <c r="H7362" s="336">
        <v>281586.3855533601</v>
      </c>
      <c r="I7362" s="336">
        <v>6134.5439999999999</v>
      </c>
      <c r="J7362" s="336"/>
      <c r="K7362" s="336"/>
      <c r="L7362" s="337">
        <f t="shared" si="343"/>
        <v>18.360705249052586</v>
      </c>
      <c r="M7362" s="337">
        <f t="shared" si="344"/>
        <v>0.4</v>
      </c>
    </row>
    <row r="7363" spans="1:13">
      <c r="A7363" s="334" t="s">
        <v>1698</v>
      </c>
      <c r="B7363" s="334" t="s">
        <v>389</v>
      </c>
      <c r="C7363" s="334" t="s">
        <v>389</v>
      </c>
      <c r="D7363" s="334" t="s">
        <v>1537</v>
      </c>
      <c r="E7363" s="334" t="s">
        <v>1041</v>
      </c>
      <c r="F7363" s="334" t="str">
        <f t="shared" si="345"/>
        <v>Rangpur FR Non-PNP</v>
      </c>
      <c r="G7363" s="338">
        <v>880086</v>
      </c>
      <c r="H7363" s="336">
        <v>165701.81386143068</v>
      </c>
      <c r="I7363" s="336">
        <v>3520.3440000000001</v>
      </c>
      <c r="J7363" s="336"/>
      <c r="K7363" s="336"/>
      <c r="L7363" s="337">
        <f t="shared" ref="L7363:L7426" si="346">(H7363/G7363)*100</f>
        <v>18.82791157471323</v>
      </c>
      <c r="M7363" s="337">
        <f t="shared" ref="M7363:M7426" si="347">(I7363/G7363)*100</f>
        <v>0.4</v>
      </c>
    </row>
    <row r="7364" spans="1:13">
      <c r="A7364" s="334" t="s">
        <v>1699</v>
      </c>
      <c r="B7364" s="334" t="s">
        <v>170</v>
      </c>
      <c r="C7364" s="334" t="s">
        <v>195</v>
      </c>
      <c r="D7364" s="334" t="s">
        <v>1537</v>
      </c>
      <c r="E7364" s="334" t="s">
        <v>1041</v>
      </c>
      <c r="F7364" s="334" t="str">
        <f t="shared" ref="F7364:F7427" si="348">CONCATENATE(C7364," ",E7364," ",D7364)</f>
        <v>Chattogram FR Non-PNP</v>
      </c>
      <c r="G7364" s="338">
        <v>944759</v>
      </c>
      <c r="H7364" s="336">
        <v>176676.40220410851</v>
      </c>
      <c r="I7364" s="336">
        <v>3779.0360000000001</v>
      </c>
      <c r="J7364" s="336"/>
      <c r="K7364" s="336"/>
      <c r="L7364" s="337">
        <f t="shared" si="346"/>
        <v>18.700684746491806</v>
      </c>
      <c r="M7364" s="337">
        <f t="shared" si="347"/>
        <v>0.4</v>
      </c>
    </row>
    <row r="7365" spans="1:13">
      <c r="A7365" s="334" t="s">
        <v>1712</v>
      </c>
      <c r="B7365" s="334" t="s">
        <v>52</v>
      </c>
      <c r="C7365" s="334" t="s">
        <v>52</v>
      </c>
      <c r="D7365" s="334" t="s">
        <v>1492</v>
      </c>
      <c r="E7365" s="334" t="s">
        <v>1041</v>
      </c>
      <c r="F7365" s="334" t="str">
        <f t="shared" si="348"/>
        <v>Dhaka FR PNP</v>
      </c>
      <c r="G7365" s="338">
        <v>4541008</v>
      </c>
      <c r="H7365" s="336">
        <v>795704.87537008757</v>
      </c>
      <c r="I7365" s="336">
        <v>18164.031999999999</v>
      </c>
      <c r="J7365" s="336"/>
      <c r="K7365" s="336"/>
      <c r="L7365" s="337">
        <f t="shared" si="346"/>
        <v>17.522648613922009</v>
      </c>
      <c r="M7365" s="337">
        <f t="shared" si="347"/>
        <v>0.4</v>
      </c>
    </row>
    <row r="7366" spans="1:13">
      <c r="A7366" s="334" t="s">
        <v>1700</v>
      </c>
      <c r="B7366" s="334" t="s">
        <v>52</v>
      </c>
      <c r="C7366" s="334" t="s">
        <v>52</v>
      </c>
      <c r="D7366" s="334" t="s">
        <v>1537</v>
      </c>
      <c r="E7366" s="334" t="s">
        <v>1041</v>
      </c>
      <c r="F7366" s="334" t="str">
        <f t="shared" si="348"/>
        <v>Dhaka FR Non-PNP</v>
      </c>
      <c r="G7366" s="338">
        <v>2215279</v>
      </c>
      <c r="H7366" s="336">
        <v>402134.9955538151</v>
      </c>
      <c r="I7366" s="336">
        <v>8861.116</v>
      </c>
      <c r="J7366" s="336"/>
      <c r="K7366" s="336"/>
      <c r="L7366" s="337">
        <f t="shared" si="346"/>
        <v>18.152792291797788</v>
      </c>
      <c r="M7366" s="337">
        <f t="shared" si="347"/>
        <v>0.4</v>
      </c>
    </row>
    <row r="7367" spans="1:13">
      <c r="A7367" s="334" t="s">
        <v>1701</v>
      </c>
      <c r="B7367" s="334" t="s">
        <v>52</v>
      </c>
      <c r="C7367" s="334" t="s">
        <v>52</v>
      </c>
      <c r="D7367" s="334" t="s">
        <v>1537</v>
      </c>
      <c r="E7367" s="334" t="s">
        <v>1041</v>
      </c>
      <c r="F7367" s="334" t="str">
        <f t="shared" si="348"/>
        <v>Dhaka FR Non-PNP</v>
      </c>
      <c r="G7367" s="338">
        <v>995576</v>
      </c>
      <c r="H7367" s="336">
        <v>172303.73492804769</v>
      </c>
      <c r="I7367" s="336">
        <v>3982.3040000000001</v>
      </c>
      <c r="J7367" s="336"/>
      <c r="K7367" s="336"/>
      <c r="L7367" s="337">
        <f t="shared" si="346"/>
        <v>17.306939392677975</v>
      </c>
      <c r="M7367" s="337">
        <f t="shared" si="347"/>
        <v>0.4</v>
      </c>
    </row>
    <row r="7368" spans="1:13">
      <c r="A7368" s="334" t="s">
        <v>1702</v>
      </c>
      <c r="B7368" s="334" t="s">
        <v>1139</v>
      </c>
      <c r="C7368" s="334" t="s">
        <v>189</v>
      </c>
      <c r="D7368" s="334" t="s">
        <v>1537</v>
      </c>
      <c r="E7368" s="334" t="s">
        <v>1041</v>
      </c>
      <c r="F7368" s="334" t="str">
        <f t="shared" si="348"/>
        <v>Barishal FR Non-PNP</v>
      </c>
      <c r="G7368" s="338">
        <v>584593</v>
      </c>
      <c r="H7368" s="336">
        <v>109941.03587760431</v>
      </c>
      <c r="I7368" s="336">
        <v>2338.3719999999998</v>
      </c>
      <c r="J7368" s="336"/>
      <c r="K7368" s="336"/>
      <c r="L7368" s="337">
        <f t="shared" si="346"/>
        <v>18.806423593440961</v>
      </c>
      <c r="M7368" s="337">
        <f t="shared" si="347"/>
        <v>0.4</v>
      </c>
    </row>
    <row r="7369" spans="1:13">
      <c r="A7369" s="334" t="s">
        <v>1703</v>
      </c>
      <c r="B7369" s="334" t="s">
        <v>189</v>
      </c>
      <c r="C7369" s="334" t="s">
        <v>189</v>
      </c>
      <c r="D7369" s="334" t="s">
        <v>1537</v>
      </c>
      <c r="E7369" s="334" t="s">
        <v>1041</v>
      </c>
      <c r="F7369" s="334" t="str">
        <f t="shared" si="348"/>
        <v>Barishal FR Non-PNP</v>
      </c>
      <c r="G7369" s="338">
        <v>873197</v>
      </c>
      <c r="H7369" s="336">
        <v>153359.02401715703</v>
      </c>
      <c r="I7369" s="336">
        <v>3492.788</v>
      </c>
      <c r="J7369" s="336"/>
      <c r="K7369" s="336"/>
      <c r="L7369" s="337">
        <f t="shared" si="346"/>
        <v>17.56293528461012</v>
      </c>
      <c r="M7369" s="337">
        <f t="shared" si="347"/>
        <v>0.4</v>
      </c>
    </row>
    <row r="7370" spans="1:13">
      <c r="A7370" s="334" t="s">
        <v>1713</v>
      </c>
      <c r="B7370" s="334" t="s">
        <v>107</v>
      </c>
      <c r="C7370" s="334" t="s">
        <v>107</v>
      </c>
      <c r="D7370" s="334" t="s">
        <v>1537</v>
      </c>
      <c r="E7370" s="334" t="s">
        <v>1041</v>
      </c>
      <c r="F7370" s="334" t="str">
        <f t="shared" si="348"/>
        <v>Rajshahi FR Non-PNP</v>
      </c>
      <c r="G7370" s="338">
        <v>1427895</v>
      </c>
      <c r="H7370" s="336">
        <v>268867.87799606787</v>
      </c>
      <c r="I7370" s="336">
        <v>5711.58</v>
      </c>
      <c r="J7370" s="336"/>
      <c r="K7370" s="336"/>
      <c r="L7370" s="337">
        <f t="shared" si="346"/>
        <v>18.829667307194708</v>
      </c>
      <c r="M7370" s="337">
        <f t="shared" si="347"/>
        <v>0.4</v>
      </c>
    </row>
    <row r="7371" spans="1:13">
      <c r="A7371" s="334" t="s">
        <v>1714</v>
      </c>
      <c r="B7371" s="334" t="s">
        <v>52</v>
      </c>
      <c r="C7371" s="334" t="s">
        <v>52</v>
      </c>
      <c r="D7371" s="334" t="s">
        <v>1537</v>
      </c>
      <c r="E7371" s="334" t="s">
        <v>1041</v>
      </c>
      <c r="F7371" s="334" t="str">
        <f t="shared" si="348"/>
        <v>Dhaka FR Non-PNP</v>
      </c>
      <c r="G7371" s="338">
        <v>2792882</v>
      </c>
      <c r="H7371" s="336">
        <v>523303.93415021803</v>
      </c>
      <c r="I7371" s="336">
        <v>11171.528</v>
      </c>
      <c r="J7371" s="336"/>
      <c r="K7371" s="336"/>
      <c r="L7371" s="337">
        <f t="shared" si="346"/>
        <v>18.737058499077943</v>
      </c>
      <c r="M7371" s="337">
        <f t="shared" si="347"/>
        <v>0.4</v>
      </c>
    </row>
    <row r="7372" spans="1:13">
      <c r="A7372" s="334" t="s">
        <v>1715</v>
      </c>
      <c r="B7372" s="334" t="s">
        <v>52</v>
      </c>
      <c r="C7372" s="334" t="s">
        <v>52</v>
      </c>
      <c r="D7372" s="334" t="s">
        <v>1537</v>
      </c>
      <c r="E7372" s="334" t="s">
        <v>1041</v>
      </c>
      <c r="F7372" s="334" t="str">
        <f t="shared" si="348"/>
        <v>Dhaka FR Non-PNP</v>
      </c>
      <c r="G7372" s="338">
        <v>1490578</v>
      </c>
      <c r="H7372" s="336">
        <v>262108.45157599909</v>
      </c>
      <c r="I7372" s="336">
        <v>5962.3119999999999</v>
      </c>
      <c r="J7372" s="336"/>
      <c r="K7372" s="336"/>
      <c r="L7372" s="337">
        <f t="shared" si="346"/>
        <v>17.584349935125775</v>
      </c>
      <c r="M7372" s="337">
        <f t="shared" si="347"/>
        <v>0.4</v>
      </c>
    </row>
    <row r="7373" spans="1:13">
      <c r="A7373" s="334" t="s">
        <v>1716</v>
      </c>
      <c r="B7373" s="334" t="s">
        <v>206</v>
      </c>
      <c r="C7373" s="334" t="s">
        <v>52</v>
      </c>
      <c r="D7373" s="334" t="s">
        <v>1537</v>
      </c>
      <c r="E7373" s="334" t="s">
        <v>1041</v>
      </c>
      <c r="F7373" s="334" t="str">
        <f t="shared" si="348"/>
        <v>Dhaka FR Non-PNP</v>
      </c>
      <c r="G7373" s="338">
        <v>1045781</v>
      </c>
      <c r="H7373" s="336">
        <v>157000.1618051992</v>
      </c>
      <c r="I7373" s="336">
        <v>4183.1239999999998</v>
      </c>
      <c r="J7373" s="336"/>
      <c r="K7373" s="336"/>
      <c r="L7373" s="337">
        <f t="shared" si="346"/>
        <v>15.012718896709654</v>
      </c>
      <c r="M7373" s="337">
        <f t="shared" si="347"/>
        <v>0.4</v>
      </c>
    </row>
    <row r="7374" spans="1:13">
      <c r="A7374" s="334" t="s">
        <v>1717</v>
      </c>
      <c r="B7374" s="334" t="s">
        <v>131</v>
      </c>
      <c r="C7374" s="334" t="s">
        <v>131</v>
      </c>
      <c r="D7374" s="334" t="s">
        <v>1537</v>
      </c>
      <c r="E7374" s="334" t="s">
        <v>1041</v>
      </c>
      <c r="F7374" s="334" t="str">
        <f t="shared" si="348"/>
        <v>Sylhet FR Non-PNP</v>
      </c>
      <c r="G7374" s="338">
        <v>1526524</v>
      </c>
      <c r="H7374" s="336">
        <v>258522.56610228599</v>
      </c>
      <c r="I7374" s="336">
        <v>6106.0960000000005</v>
      </c>
      <c r="J7374" s="336"/>
      <c r="K7374" s="336"/>
      <c r="L7374" s="337">
        <f t="shared" si="346"/>
        <v>16.935375146560812</v>
      </c>
      <c r="M7374" s="337">
        <f t="shared" si="347"/>
        <v>0.4</v>
      </c>
    </row>
    <row r="7375" spans="1:13">
      <c r="A7375" s="334" t="s">
        <v>1718</v>
      </c>
      <c r="B7375" s="334" t="s">
        <v>79</v>
      </c>
      <c r="C7375" s="334" t="s">
        <v>52</v>
      </c>
      <c r="D7375" s="334" t="s">
        <v>1537</v>
      </c>
      <c r="E7375" s="334" t="s">
        <v>1041</v>
      </c>
      <c r="F7375" s="334" t="str">
        <f t="shared" si="348"/>
        <v>Dhaka FR Non-PNP</v>
      </c>
      <c r="G7375" s="338">
        <v>1201220</v>
      </c>
      <c r="H7375" s="336">
        <v>207071.9937252081</v>
      </c>
      <c r="I7375" s="336">
        <v>4804.88</v>
      </c>
      <c r="J7375" s="336"/>
      <c r="K7375" s="336"/>
      <c r="L7375" s="337">
        <f t="shared" si="346"/>
        <v>17.23847369551024</v>
      </c>
      <c r="M7375" s="337">
        <f t="shared" si="347"/>
        <v>0.4</v>
      </c>
    </row>
    <row r="7376" spans="1:13">
      <c r="A7376" s="334" t="s">
        <v>1719</v>
      </c>
      <c r="B7376" s="334" t="s">
        <v>173</v>
      </c>
      <c r="C7376" s="334" t="s">
        <v>52</v>
      </c>
      <c r="D7376" s="334" t="s">
        <v>1537</v>
      </c>
      <c r="E7376" s="334" t="s">
        <v>1041</v>
      </c>
      <c r="F7376" s="334" t="str">
        <f t="shared" si="348"/>
        <v>Dhaka FR Non-PNP</v>
      </c>
      <c r="G7376" s="338">
        <v>1106547</v>
      </c>
      <c r="H7376" s="336">
        <v>215278.89350434052</v>
      </c>
      <c r="I7376" s="336">
        <v>4426.1880000000001</v>
      </c>
      <c r="J7376" s="336"/>
      <c r="K7376" s="336"/>
      <c r="L7376" s="337">
        <f t="shared" si="346"/>
        <v>19.455015783725457</v>
      </c>
      <c r="M7376" s="337">
        <f t="shared" si="347"/>
        <v>0.4</v>
      </c>
    </row>
    <row r="7377" spans="1:13">
      <c r="A7377" s="334" t="s">
        <v>1720</v>
      </c>
      <c r="B7377" s="334" t="s">
        <v>52</v>
      </c>
      <c r="C7377" s="334" t="s">
        <v>52</v>
      </c>
      <c r="D7377" s="334" t="s">
        <v>1537</v>
      </c>
      <c r="E7377" s="334" t="s">
        <v>1041</v>
      </c>
      <c r="F7377" s="334" t="str">
        <f t="shared" si="348"/>
        <v>Dhaka FR Non-PNP</v>
      </c>
      <c r="G7377" s="338">
        <v>187034</v>
      </c>
      <c r="H7377" s="336">
        <v>33226.242526867107</v>
      </c>
      <c r="I7377" s="336">
        <v>748.13599999999997</v>
      </c>
      <c r="J7377" s="336"/>
      <c r="K7377" s="336"/>
      <c r="L7377" s="337">
        <f t="shared" si="346"/>
        <v>17.76481416580253</v>
      </c>
      <c r="M7377" s="337">
        <f t="shared" si="347"/>
        <v>0.4</v>
      </c>
    </row>
    <row r="7378" spans="1:13">
      <c r="A7378" s="334" t="s">
        <v>1721</v>
      </c>
      <c r="B7378" s="334" t="s">
        <v>195</v>
      </c>
      <c r="C7378" s="334" t="s">
        <v>195</v>
      </c>
      <c r="D7378" s="334" t="s">
        <v>1537</v>
      </c>
      <c r="E7378" s="334" t="s">
        <v>1041</v>
      </c>
      <c r="F7378" s="334" t="str">
        <f t="shared" si="348"/>
        <v>Chattogram FR Non-PNP</v>
      </c>
      <c r="G7378" s="338">
        <v>2281843</v>
      </c>
      <c r="H7378" s="336">
        <v>445689.63014862733</v>
      </c>
      <c r="I7378" s="336">
        <v>9127.3719999999994</v>
      </c>
      <c r="J7378" s="336"/>
      <c r="K7378" s="336"/>
      <c r="L7378" s="337">
        <f t="shared" si="346"/>
        <v>19.53200242736364</v>
      </c>
      <c r="M7378" s="337">
        <f t="shared" si="347"/>
        <v>0.4</v>
      </c>
    </row>
    <row r="7379" spans="1:13">
      <c r="A7379" s="334" t="s">
        <v>1722</v>
      </c>
      <c r="B7379" s="334" t="s">
        <v>362</v>
      </c>
      <c r="C7379" s="334" t="s">
        <v>52</v>
      </c>
      <c r="D7379" s="334" t="s">
        <v>1537</v>
      </c>
      <c r="E7379" s="334" t="s">
        <v>1041</v>
      </c>
      <c r="F7379" s="334" t="str">
        <f t="shared" si="348"/>
        <v>Dhaka FR Non-PNP</v>
      </c>
      <c r="G7379" s="338">
        <v>1205713</v>
      </c>
      <c r="H7379" s="336">
        <v>238638.73227053453</v>
      </c>
      <c r="I7379" s="336">
        <v>4822.8519999999999</v>
      </c>
      <c r="J7379" s="336"/>
      <c r="K7379" s="336"/>
      <c r="L7379" s="337">
        <f t="shared" si="346"/>
        <v>19.792333023740685</v>
      </c>
      <c r="M7379" s="337">
        <f t="shared" si="347"/>
        <v>0.4</v>
      </c>
    </row>
    <row r="7380" spans="1:13">
      <c r="A7380" s="334" t="s">
        <v>1723</v>
      </c>
      <c r="B7380" s="334" t="s">
        <v>522</v>
      </c>
      <c r="C7380" s="334" t="s">
        <v>52</v>
      </c>
      <c r="D7380" s="334" t="s">
        <v>1537</v>
      </c>
      <c r="E7380" s="334" t="s">
        <v>1041</v>
      </c>
      <c r="F7380" s="334" t="str">
        <f t="shared" si="348"/>
        <v>Dhaka FR Non-PNP</v>
      </c>
      <c r="G7380" s="338">
        <v>1272357</v>
      </c>
      <c r="H7380" s="336">
        <v>236489.73660129766</v>
      </c>
      <c r="I7380" s="336">
        <v>5089.4279999999999</v>
      </c>
      <c r="J7380" s="336"/>
      <c r="K7380" s="336"/>
      <c r="L7380" s="337">
        <f t="shared" si="346"/>
        <v>18.58674386208412</v>
      </c>
      <c r="M7380" s="337">
        <f t="shared" si="347"/>
        <v>0.4</v>
      </c>
    </row>
    <row r="7381" spans="1:13">
      <c r="A7381" s="334" t="s">
        <v>1724</v>
      </c>
      <c r="B7381" s="334" t="s">
        <v>136</v>
      </c>
      <c r="C7381" s="334" t="s">
        <v>131</v>
      </c>
      <c r="D7381" s="334" t="s">
        <v>1537</v>
      </c>
      <c r="E7381" s="334" t="s">
        <v>1041</v>
      </c>
      <c r="F7381" s="334" t="str">
        <f t="shared" si="348"/>
        <v>Sylhet FR Non-PNP</v>
      </c>
      <c r="G7381" s="338">
        <v>1461598</v>
      </c>
      <c r="H7381" s="336">
        <v>264742.48422889609</v>
      </c>
      <c r="I7381" s="336">
        <v>5846.3919999999998</v>
      </c>
      <c r="J7381" s="336"/>
      <c r="K7381" s="336"/>
      <c r="L7381" s="337">
        <f t="shared" si="346"/>
        <v>18.113221571793069</v>
      </c>
      <c r="M7381" s="337">
        <f t="shared" si="347"/>
        <v>0.4</v>
      </c>
    </row>
    <row r="7382" spans="1:13">
      <c r="A7382" s="334" t="s">
        <v>1725</v>
      </c>
      <c r="B7382" s="334" t="s">
        <v>52</v>
      </c>
      <c r="C7382" s="334" t="s">
        <v>52</v>
      </c>
      <c r="D7382" s="334" t="s">
        <v>1537</v>
      </c>
      <c r="E7382" s="334" t="s">
        <v>1041</v>
      </c>
      <c r="F7382" s="334" t="str">
        <f t="shared" si="348"/>
        <v>Dhaka FR Non-PNP</v>
      </c>
      <c r="G7382" s="338">
        <v>1916291</v>
      </c>
      <c r="H7382" s="336">
        <v>362809.23997243092</v>
      </c>
      <c r="I7382" s="336">
        <v>7665.1639999999998</v>
      </c>
      <c r="J7382" s="336"/>
      <c r="K7382" s="336"/>
      <c r="L7382" s="337">
        <f t="shared" si="346"/>
        <v>18.932888583854485</v>
      </c>
      <c r="M7382" s="337">
        <f t="shared" si="347"/>
        <v>0.4</v>
      </c>
    </row>
    <row r="7383" spans="1:13">
      <c r="A7383" s="334" t="s">
        <v>1726</v>
      </c>
      <c r="B7383" s="334" t="s">
        <v>107</v>
      </c>
      <c r="C7383" s="334" t="s">
        <v>107</v>
      </c>
      <c r="D7383" s="334" t="s">
        <v>1537</v>
      </c>
      <c r="E7383" s="334" t="s">
        <v>1041</v>
      </c>
      <c r="F7383" s="334" t="str">
        <f t="shared" si="348"/>
        <v>Rajshahi FR Non-PNP</v>
      </c>
      <c r="G7383" s="338">
        <v>830669</v>
      </c>
      <c r="H7383" s="336">
        <v>161435.94407769007</v>
      </c>
      <c r="I7383" s="336">
        <v>3322.6759999999999</v>
      </c>
      <c r="J7383" s="336"/>
      <c r="K7383" s="336"/>
      <c r="L7383" s="337">
        <f t="shared" si="346"/>
        <v>19.434449110017358</v>
      </c>
      <c r="M7383" s="337">
        <f t="shared" si="347"/>
        <v>0.4</v>
      </c>
    </row>
    <row r="7384" spans="1:13">
      <c r="A7384" s="334" t="s">
        <v>1727</v>
      </c>
      <c r="B7384" s="334" t="s">
        <v>107</v>
      </c>
      <c r="C7384" s="334" t="s">
        <v>107</v>
      </c>
      <c r="D7384" s="334" t="s">
        <v>1537</v>
      </c>
      <c r="E7384" s="334" t="s">
        <v>1041</v>
      </c>
      <c r="F7384" s="334" t="str">
        <f t="shared" si="348"/>
        <v>Rajshahi FR Non-PNP</v>
      </c>
      <c r="G7384" s="338">
        <v>603312</v>
      </c>
      <c r="H7384" s="336">
        <v>103409.39878358381</v>
      </c>
      <c r="I7384" s="336">
        <v>2413.248</v>
      </c>
      <c r="J7384" s="336"/>
      <c r="K7384" s="336"/>
      <c r="L7384" s="337">
        <f t="shared" si="346"/>
        <v>17.140285421735985</v>
      </c>
      <c r="M7384" s="337">
        <f t="shared" si="347"/>
        <v>0.4</v>
      </c>
    </row>
    <row r="7385" spans="1:13">
      <c r="A7385" s="334" t="s">
        <v>1728</v>
      </c>
      <c r="B7385" s="334" t="s">
        <v>362</v>
      </c>
      <c r="C7385" s="334" t="s">
        <v>52</v>
      </c>
      <c r="D7385" s="334" t="s">
        <v>1537</v>
      </c>
      <c r="E7385" s="334" t="s">
        <v>1041</v>
      </c>
      <c r="F7385" s="334" t="str">
        <f t="shared" si="348"/>
        <v>Dhaka FR Non-PNP</v>
      </c>
      <c r="G7385" s="338">
        <v>868386</v>
      </c>
      <c r="H7385" s="336">
        <v>154587.24861583603</v>
      </c>
      <c r="I7385" s="336">
        <v>3473.5439999999999</v>
      </c>
      <c r="J7385" s="336"/>
      <c r="K7385" s="336"/>
      <c r="L7385" s="337">
        <f t="shared" si="346"/>
        <v>17.801674441531304</v>
      </c>
      <c r="M7385" s="337">
        <f t="shared" si="347"/>
        <v>0.4</v>
      </c>
    </row>
    <row r="7386" spans="1:13">
      <c r="A7386" s="334" t="s">
        <v>1729</v>
      </c>
      <c r="B7386" s="334" t="s">
        <v>52</v>
      </c>
      <c r="C7386" s="334" t="s">
        <v>52</v>
      </c>
      <c r="D7386" s="334" t="s">
        <v>1537</v>
      </c>
      <c r="E7386" s="334" t="s">
        <v>1041</v>
      </c>
      <c r="F7386" s="334" t="str">
        <f t="shared" si="348"/>
        <v>Dhaka FR Non-PNP</v>
      </c>
      <c r="G7386" s="338">
        <v>880823</v>
      </c>
      <c r="H7386" s="336">
        <v>163068.61625690659</v>
      </c>
      <c r="I7386" s="336">
        <v>3523.2919999999999</v>
      </c>
      <c r="J7386" s="336"/>
      <c r="K7386" s="336"/>
      <c r="L7386" s="337">
        <f t="shared" si="346"/>
        <v>18.513210515268856</v>
      </c>
      <c r="M7386" s="337">
        <f t="shared" si="347"/>
        <v>0.4</v>
      </c>
    </row>
    <row r="7387" spans="1:13">
      <c r="A7387" s="334" t="s">
        <v>1730</v>
      </c>
      <c r="B7387" s="334" t="s">
        <v>186</v>
      </c>
      <c r="C7387" s="334" t="s">
        <v>195</v>
      </c>
      <c r="D7387" s="334" t="s">
        <v>1537</v>
      </c>
      <c r="E7387" s="334" t="s">
        <v>1041</v>
      </c>
      <c r="F7387" s="334" t="str">
        <f t="shared" si="348"/>
        <v>Chattogram FR Non-PNP</v>
      </c>
      <c r="G7387" s="338">
        <v>2109706</v>
      </c>
      <c r="H7387" s="336">
        <v>424660.03165954002</v>
      </c>
      <c r="I7387" s="336">
        <v>8438.8240000000005</v>
      </c>
      <c r="J7387" s="336"/>
      <c r="K7387" s="336"/>
      <c r="L7387" s="337">
        <f t="shared" si="346"/>
        <v>20.128872537668283</v>
      </c>
      <c r="M7387" s="337">
        <f t="shared" si="347"/>
        <v>0.4</v>
      </c>
    </row>
    <row r="7388" spans="1:13">
      <c r="A7388" s="334" t="s">
        <v>1731</v>
      </c>
      <c r="B7388" s="334" t="s">
        <v>79</v>
      </c>
      <c r="C7388" s="334" t="s">
        <v>52</v>
      </c>
      <c r="D7388" s="334" t="s">
        <v>1537</v>
      </c>
      <c r="E7388" s="334" t="s">
        <v>1041</v>
      </c>
      <c r="F7388" s="334" t="str">
        <f t="shared" si="348"/>
        <v>Dhaka FR Non-PNP</v>
      </c>
      <c r="G7388" s="338">
        <v>1872406</v>
      </c>
      <c r="H7388" s="336">
        <v>309548.74520811532</v>
      </c>
      <c r="I7388" s="336">
        <v>7489.6239999999998</v>
      </c>
      <c r="J7388" s="336"/>
      <c r="K7388" s="336"/>
      <c r="L7388" s="337">
        <f t="shared" si="346"/>
        <v>16.532138073052284</v>
      </c>
      <c r="M7388" s="337">
        <f t="shared" si="347"/>
        <v>0.4</v>
      </c>
    </row>
    <row r="7389" spans="1:13">
      <c r="A7389" s="334" t="s">
        <v>1732</v>
      </c>
      <c r="B7389" s="334" t="s">
        <v>79</v>
      </c>
      <c r="C7389" s="334" t="s">
        <v>52</v>
      </c>
      <c r="D7389" s="334" t="s">
        <v>1537</v>
      </c>
      <c r="E7389" s="334" t="s">
        <v>1041</v>
      </c>
      <c r="F7389" s="334" t="str">
        <f t="shared" si="348"/>
        <v>Dhaka FR Non-PNP</v>
      </c>
      <c r="G7389" s="338">
        <v>1615473</v>
      </c>
      <c r="H7389" s="336">
        <v>276032.8421765489</v>
      </c>
      <c r="I7389" s="336">
        <v>6461.8919999999998</v>
      </c>
      <c r="J7389" s="336"/>
      <c r="K7389" s="336"/>
      <c r="L7389" s="337">
        <f t="shared" si="346"/>
        <v>17.086812480093997</v>
      </c>
      <c r="M7389" s="337">
        <f t="shared" si="347"/>
        <v>0.4</v>
      </c>
    </row>
    <row r="7390" spans="1:13">
      <c r="A7390" s="334" t="s">
        <v>1733</v>
      </c>
      <c r="B7390" s="334" t="s">
        <v>150</v>
      </c>
      <c r="C7390" s="334" t="s">
        <v>107</v>
      </c>
      <c r="D7390" s="334" t="s">
        <v>1537</v>
      </c>
      <c r="E7390" s="334" t="s">
        <v>1041</v>
      </c>
      <c r="F7390" s="334" t="str">
        <f t="shared" si="348"/>
        <v>Rajshahi FR Non-PNP</v>
      </c>
      <c r="G7390" s="338">
        <v>30431</v>
      </c>
      <c r="H7390" s="336">
        <v>5206.9192979976606</v>
      </c>
      <c r="I7390" s="336">
        <v>121.724</v>
      </c>
      <c r="J7390" s="336"/>
      <c r="K7390" s="336"/>
      <c r="L7390" s="337">
        <f t="shared" si="346"/>
        <v>17.110575722117776</v>
      </c>
      <c r="M7390" s="337">
        <f t="shared" si="347"/>
        <v>0.4</v>
      </c>
    </row>
    <row r="7391" spans="1:13">
      <c r="A7391" s="334" t="s">
        <v>1735</v>
      </c>
      <c r="B7391" s="334" t="s">
        <v>389</v>
      </c>
      <c r="C7391" s="334" t="s">
        <v>389</v>
      </c>
      <c r="D7391" s="334" t="s">
        <v>1537</v>
      </c>
      <c r="E7391" s="334" t="s">
        <v>1041</v>
      </c>
      <c r="F7391" s="334" t="str">
        <f t="shared" si="348"/>
        <v>Rangpur FR Non-PNP</v>
      </c>
      <c r="G7391" s="338">
        <v>1103204</v>
      </c>
      <c r="H7391" s="336">
        <v>170509.51392676248</v>
      </c>
      <c r="I7391" s="336">
        <v>4412.8159999999998</v>
      </c>
      <c r="J7391" s="336"/>
      <c r="K7391" s="336"/>
      <c r="L7391" s="337">
        <f t="shared" si="346"/>
        <v>15.455846237573692</v>
      </c>
      <c r="M7391" s="337">
        <f t="shared" si="347"/>
        <v>0.4</v>
      </c>
    </row>
    <row r="7392" spans="1:13">
      <c r="A7392" s="334" t="s">
        <v>1736</v>
      </c>
      <c r="B7392" s="334" t="s">
        <v>173</v>
      </c>
      <c r="C7392" s="334" t="s">
        <v>52</v>
      </c>
      <c r="D7392" s="334" t="s">
        <v>1537</v>
      </c>
      <c r="E7392" s="334" t="s">
        <v>1041</v>
      </c>
      <c r="F7392" s="334" t="str">
        <f t="shared" si="348"/>
        <v>Dhaka FR Non-PNP</v>
      </c>
      <c r="G7392" s="338">
        <v>1205893</v>
      </c>
      <c r="H7392" s="336">
        <v>230822.61919031371</v>
      </c>
      <c r="I7392" s="336">
        <v>4823.5720000000001</v>
      </c>
      <c r="J7392" s="336"/>
      <c r="K7392" s="336"/>
      <c r="L7392" s="337">
        <f t="shared" si="346"/>
        <v>19.141218929897903</v>
      </c>
      <c r="M7392" s="337">
        <f t="shared" si="347"/>
        <v>0.4</v>
      </c>
    </row>
    <row r="7393" spans="1:13">
      <c r="A7393" s="334" t="s">
        <v>1738</v>
      </c>
      <c r="B7393" s="334" t="s">
        <v>52</v>
      </c>
      <c r="C7393" s="334" t="s">
        <v>52</v>
      </c>
      <c r="D7393" s="334" t="s">
        <v>1537</v>
      </c>
      <c r="E7393" s="334" t="s">
        <v>1041</v>
      </c>
      <c r="F7393" s="334" t="str">
        <f t="shared" si="348"/>
        <v>Dhaka FR Non-PNP</v>
      </c>
      <c r="G7393" s="338">
        <v>77502</v>
      </c>
      <c r="H7393" s="336">
        <v>13749.60063854397</v>
      </c>
      <c r="I7393" s="336">
        <v>310.00799999999998</v>
      </c>
      <c r="J7393" s="336"/>
      <c r="K7393" s="336"/>
      <c r="L7393" s="337">
        <f t="shared" si="346"/>
        <v>17.740962347480028</v>
      </c>
      <c r="M7393" s="337">
        <f t="shared" si="347"/>
        <v>0.4</v>
      </c>
    </row>
    <row r="7394" spans="1:13">
      <c r="A7394" s="334" t="s">
        <v>1740</v>
      </c>
      <c r="B7394" s="334" t="s">
        <v>52</v>
      </c>
      <c r="C7394" s="334" t="s">
        <v>52</v>
      </c>
      <c r="D7394" s="334" t="s">
        <v>1537</v>
      </c>
      <c r="E7394" s="334" t="s">
        <v>1041</v>
      </c>
      <c r="F7394" s="334" t="str">
        <f t="shared" si="348"/>
        <v>Dhaka FR Non-PNP</v>
      </c>
      <c r="G7394" s="338">
        <v>452399</v>
      </c>
      <c r="H7394" s="336">
        <v>80542.107548074113</v>
      </c>
      <c r="I7394" s="336">
        <v>1809.596</v>
      </c>
      <c r="J7394" s="336"/>
      <c r="K7394" s="336"/>
      <c r="L7394" s="337">
        <f t="shared" si="346"/>
        <v>17.803334567068919</v>
      </c>
      <c r="M7394" s="337">
        <f t="shared" si="347"/>
        <v>0.4</v>
      </c>
    </row>
    <row r="7395" spans="1:13">
      <c r="A7395" s="334" t="s">
        <v>1741</v>
      </c>
      <c r="B7395" s="334" t="s">
        <v>52</v>
      </c>
      <c r="C7395" s="334" t="s">
        <v>52</v>
      </c>
      <c r="D7395" s="334" t="s">
        <v>1537</v>
      </c>
      <c r="E7395" s="334" t="s">
        <v>1041</v>
      </c>
      <c r="F7395" s="334" t="str">
        <f t="shared" si="348"/>
        <v>Dhaka FR Non-PNP</v>
      </c>
      <c r="G7395" s="338">
        <v>246044</v>
      </c>
      <c r="H7395" s="336">
        <v>45889.54669978012</v>
      </c>
      <c r="I7395" s="336">
        <v>984.17600000000004</v>
      </c>
      <c r="J7395" s="336"/>
      <c r="K7395" s="336"/>
      <c r="L7395" s="337">
        <f t="shared" si="346"/>
        <v>18.650951333818391</v>
      </c>
      <c r="M7395" s="337">
        <f t="shared" si="347"/>
        <v>0.4</v>
      </c>
    </row>
    <row r="7396" spans="1:13">
      <c r="A7396" s="334" t="s">
        <v>1742</v>
      </c>
      <c r="B7396" s="334" t="s">
        <v>389</v>
      </c>
      <c r="C7396" s="334" t="s">
        <v>389</v>
      </c>
      <c r="D7396" s="334" t="s">
        <v>1537</v>
      </c>
      <c r="E7396" s="334" t="s">
        <v>1041</v>
      </c>
      <c r="F7396" s="334" t="str">
        <f t="shared" si="348"/>
        <v>Rangpur FR Non-PNP</v>
      </c>
      <c r="G7396" s="338">
        <v>12257</v>
      </c>
      <c r="H7396" s="336">
        <v>2609.6847333796427</v>
      </c>
      <c r="I7396" s="336">
        <v>49.027999999999999</v>
      </c>
      <c r="J7396" s="336"/>
      <c r="K7396" s="336"/>
      <c r="L7396" s="337">
        <f t="shared" si="346"/>
        <v>21.291382339721324</v>
      </c>
      <c r="M7396" s="337">
        <f t="shared" si="347"/>
        <v>0.4</v>
      </c>
    </row>
    <row r="7397" spans="1:13">
      <c r="A7397" s="334" t="s">
        <v>1743</v>
      </c>
      <c r="B7397" s="334" t="s">
        <v>150</v>
      </c>
      <c r="C7397" s="334" t="s">
        <v>107</v>
      </c>
      <c r="D7397" s="334" t="s">
        <v>1537</v>
      </c>
      <c r="E7397" s="334" t="s">
        <v>1041</v>
      </c>
      <c r="F7397" s="334" t="str">
        <f t="shared" si="348"/>
        <v>Rajshahi FR Non-PNP</v>
      </c>
      <c r="G7397" s="338">
        <v>3930</v>
      </c>
      <c r="H7397" s="336">
        <v>948.84306666836267</v>
      </c>
      <c r="I7397" s="336">
        <v>15.72</v>
      </c>
      <c r="J7397" s="336"/>
      <c r="K7397" s="336"/>
      <c r="L7397" s="337">
        <f t="shared" si="346"/>
        <v>24.143589482655539</v>
      </c>
      <c r="M7397" s="337">
        <f t="shared" si="347"/>
        <v>0.4</v>
      </c>
    </row>
    <row r="7398" spans="1:13">
      <c r="A7398" s="334" t="s">
        <v>1744</v>
      </c>
      <c r="B7398" s="334" t="s">
        <v>52</v>
      </c>
      <c r="C7398" s="334" t="s">
        <v>52</v>
      </c>
      <c r="D7398" s="334" t="s">
        <v>1537</v>
      </c>
      <c r="E7398" s="334" t="s">
        <v>1041</v>
      </c>
      <c r="F7398" s="334" t="str">
        <f t="shared" si="348"/>
        <v>Dhaka FR Non-PNP</v>
      </c>
      <c r="G7398" s="338">
        <v>14119</v>
      </c>
      <c r="H7398" s="336">
        <v>2646.8856095800602</v>
      </c>
      <c r="I7398" s="336">
        <v>56.475999999999999</v>
      </c>
      <c r="J7398" s="336"/>
      <c r="K7398" s="336"/>
      <c r="L7398" s="337">
        <f t="shared" si="346"/>
        <v>18.74697648261251</v>
      </c>
      <c r="M7398" s="337">
        <f t="shared" si="347"/>
        <v>0.4</v>
      </c>
    </row>
    <row r="7399" spans="1:13">
      <c r="A7399" s="334" t="s">
        <v>1745</v>
      </c>
      <c r="B7399" s="334" t="s">
        <v>189</v>
      </c>
      <c r="C7399" s="334" t="s">
        <v>189</v>
      </c>
      <c r="D7399" s="334" t="s">
        <v>1537</v>
      </c>
      <c r="E7399" s="334" t="s">
        <v>1041</v>
      </c>
      <c r="F7399" s="334" t="str">
        <f t="shared" si="348"/>
        <v>Barishal FR Non-PNP</v>
      </c>
      <c r="G7399" s="338">
        <v>2022</v>
      </c>
      <c r="H7399" s="336">
        <v>221.40029077530198</v>
      </c>
      <c r="I7399" s="336">
        <v>8.088000000000001</v>
      </c>
      <c r="J7399" s="336"/>
      <c r="K7399" s="336"/>
      <c r="L7399" s="337">
        <f t="shared" si="346"/>
        <v>10.949569276721165</v>
      </c>
      <c r="M7399" s="337">
        <f t="shared" si="347"/>
        <v>0.4</v>
      </c>
    </row>
    <row r="7400" spans="1:13">
      <c r="A7400" s="334" t="s">
        <v>1749</v>
      </c>
      <c r="B7400" s="334" t="s">
        <v>52</v>
      </c>
      <c r="C7400" s="334" t="s">
        <v>52</v>
      </c>
      <c r="D7400" s="334" t="s">
        <v>1537</v>
      </c>
      <c r="E7400" s="334" t="s">
        <v>1041</v>
      </c>
      <c r="F7400" s="334" t="str">
        <f t="shared" si="348"/>
        <v>Dhaka FR Non-PNP</v>
      </c>
      <c r="G7400" s="338">
        <v>1394</v>
      </c>
      <c r="H7400" s="336">
        <v>344.98595791678031</v>
      </c>
      <c r="I7400" s="336">
        <v>5.5760000000000005</v>
      </c>
      <c r="J7400" s="336"/>
      <c r="K7400" s="336"/>
      <c r="L7400" s="337">
        <f t="shared" si="346"/>
        <v>24.747916636784815</v>
      </c>
      <c r="M7400" s="337">
        <f t="shared" si="347"/>
        <v>0.4</v>
      </c>
    </row>
    <row r="7401" spans="1:13">
      <c r="A7401" s="334" t="s">
        <v>1750</v>
      </c>
      <c r="B7401" s="334" t="s">
        <v>389</v>
      </c>
      <c r="C7401" s="334" t="s">
        <v>389</v>
      </c>
      <c r="D7401" s="334" t="s">
        <v>1537</v>
      </c>
      <c r="E7401" s="334" t="s">
        <v>1041</v>
      </c>
      <c r="F7401" s="334" t="str">
        <f t="shared" si="348"/>
        <v>Rangpur FR Non-PNP</v>
      </c>
      <c r="G7401" s="338">
        <v>51</v>
      </c>
      <c r="H7401" s="336">
        <v>8.4143449911084787</v>
      </c>
      <c r="I7401" s="336">
        <v>0.20400000000000001</v>
      </c>
      <c r="J7401" s="336"/>
      <c r="K7401" s="336"/>
      <c r="L7401" s="337">
        <f t="shared" si="346"/>
        <v>16.498715668840156</v>
      </c>
      <c r="M7401" s="337">
        <f t="shared" si="347"/>
        <v>0.4</v>
      </c>
    </row>
    <row r="7402" spans="1:13">
      <c r="A7402" s="334" t="s">
        <v>1751</v>
      </c>
      <c r="B7402" s="334" t="s">
        <v>189</v>
      </c>
      <c r="C7402" s="334" t="s">
        <v>189</v>
      </c>
      <c r="D7402" s="334" t="s">
        <v>1537</v>
      </c>
      <c r="E7402" s="334" t="s">
        <v>1041</v>
      </c>
      <c r="F7402" s="334" t="str">
        <f t="shared" si="348"/>
        <v>Barishal FR Non-PNP</v>
      </c>
      <c r="G7402" s="338">
        <v>1906</v>
      </c>
      <c r="H7402" s="336">
        <v>342.38431314948781</v>
      </c>
      <c r="I7402" s="336">
        <v>7.6240000000000006</v>
      </c>
      <c r="J7402" s="336"/>
      <c r="K7402" s="336"/>
      <c r="L7402" s="337">
        <f t="shared" si="346"/>
        <v>17.963500165240703</v>
      </c>
      <c r="M7402" s="337">
        <f t="shared" si="347"/>
        <v>0.4</v>
      </c>
    </row>
    <row r="7403" spans="1:13">
      <c r="A7403" s="334" t="s">
        <v>1752</v>
      </c>
      <c r="B7403" s="334" t="s">
        <v>131</v>
      </c>
      <c r="C7403" s="334" t="s">
        <v>131</v>
      </c>
      <c r="D7403" s="334" t="s">
        <v>1537</v>
      </c>
      <c r="E7403" s="334" t="s">
        <v>1041</v>
      </c>
      <c r="F7403" s="334" t="str">
        <f t="shared" si="348"/>
        <v>Sylhet FR Non-PNP</v>
      </c>
      <c r="G7403" s="338">
        <v>2378</v>
      </c>
      <c r="H7403" s="336">
        <v>447.50172885205916</v>
      </c>
      <c r="I7403" s="336">
        <v>9.5120000000000005</v>
      </c>
      <c r="J7403" s="336"/>
      <c r="K7403" s="336"/>
      <c r="L7403" s="337">
        <f t="shared" si="346"/>
        <v>18.818407437008375</v>
      </c>
      <c r="M7403" s="337">
        <f t="shared" si="347"/>
        <v>0.4</v>
      </c>
    </row>
    <row r="7404" spans="1:13">
      <c r="A7404" s="334" t="s">
        <v>775</v>
      </c>
      <c r="B7404" s="334" t="s">
        <v>195</v>
      </c>
      <c r="C7404" s="334" t="s">
        <v>195</v>
      </c>
      <c r="D7404" s="334" t="s">
        <v>1492</v>
      </c>
      <c r="E7404" s="334" t="s">
        <v>1555</v>
      </c>
      <c r="F7404" s="334" t="str">
        <f t="shared" si="348"/>
        <v>Chattogram OWN PNP</v>
      </c>
      <c r="G7404" s="338">
        <v>12785006</v>
      </c>
      <c r="H7404" s="336">
        <v>2037704.0322069486</v>
      </c>
      <c r="I7404" s="336">
        <v>54889.126535783056</v>
      </c>
      <c r="J7404" s="336"/>
      <c r="K7404" s="336"/>
      <c r="L7404" s="337">
        <f t="shared" si="346"/>
        <v>15.938232897246577</v>
      </c>
      <c r="M7404" s="337">
        <f t="shared" si="347"/>
        <v>0.42932421412851157</v>
      </c>
    </row>
    <row r="7405" spans="1:13">
      <c r="A7405" s="334" t="s">
        <v>776</v>
      </c>
      <c r="B7405" s="334" t="s">
        <v>195</v>
      </c>
      <c r="C7405" s="334" t="s">
        <v>195</v>
      </c>
      <c r="D7405" s="334" t="s">
        <v>1492</v>
      </c>
      <c r="E7405" s="334" t="s">
        <v>1555</v>
      </c>
      <c r="F7405" s="334" t="str">
        <f t="shared" si="348"/>
        <v>Chattogram OWN PNP</v>
      </c>
      <c r="G7405" s="338">
        <v>17346248</v>
      </c>
      <c r="H7405" s="336">
        <v>2842848.6033842224</v>
      </c>
      <c r="I7405" s="336">
        <v>59159.385599999994</v>
      </c>
      <c r="J7405" s="336"/>
      <c r="K7405" s="336"/>
      <c r="L7405" s="337">
        <f t="shared" si="346"/>
        <v>16.388838689405468</v>
      </c>
      <c r="M7405" s="337">
        <f t="shared" si="347"/>
        <v>0.3410500391785013</v>
      </c>
    </row>
    <row r="7406" spans="1:13">
      <c r="A7406" s="334" t="s">
        <v>777</v>
      </c>
      <c r="B7406" s="334" t="s">
        <v>162</v>
      </c>
      <c r="C7406" s="334" t="s">
        <v>195</v>
      </c>
      <c r="D7406" s="334" t="s">
        <v>1492</v>
      </c>
      <c r="E7406" s="334" t="s">
        <v>1555</v>
      </c>
      <c r="F7406" s="334" t="str">
        <f t="shared" si="348"/>
        <v>Chattogram OWN PNP</v>
      </c>
      <c r="G7406" s="338">
        <v>14248218</v>
      </c>
      <c r="H7406" s="336">
        <v>2110857.2110591545</v>
      </c>
      <c r="I7406" s="336">
        <v>-5.8207660913467407E-11</v>
      </c>
      <c r="J7406" s="336"/>
      <c r="K7406" s="336"/>
      <c r="L7406" s="337">
        <f t="shared" si="346"/>
        <v>14.814885700507633</v>
      </c>
      <c r="M7406" s="337">
        <f t="shared" si="347"/>
        <v>-4.0852590066678799E-16</v>
      </c>
    </row>
    <row r="7407" spans="1:13">
      <c r="A7407" s="334" t="s">
        <v>778</v>
      </c>
      <c r="B7407" s="334" t="s">
        <v>162</v>
      </c>
      <c r="C7407" s="334" t="s">
        <v>195</v>
      </c>
      <c r="D7407" s="334" t="s">
        <v>1492</v>
      </c>
      <c r="E7407" s="334" t="s">
        <v>1555</v>
      </c>
      <c r="F7407" s="334" t="str">
        <f t="shared" si="348"/>
        <v>Chattogram OWN PNP</v>
      </c>
      <c r="G7407" s="338">
        <v>28101365</v>
      </c>
      <c r="H7407" s="336">
        <v>4901348.4456715053</v>
      </c>
      <c r="I7407" s="336">
        <v>0</v>
      </c>
      <c r="J7407" s="336"/>
      <c r="K7407" s="336"/>
      <c r="L7407" s="337">
        <f t="shared" si="346"/>
        <v>17.441673903283718</v>
      </c>
      <c r="M7407" s="337">
        <f t="shared" si="347"/>
        <v>0</v>
      </c>
    </row>
    <row r="7408" spans="1:13">
      <c r="A7408" s="334" t="s">
        <v>779</v>
      </c>
      <c r="B7408" s="334" t="s">
        <v>195</v>
      </c>
      <c r="C7408" s="334" t="s">
        <v>195</v>
      </c>
      <c r="D7408" s="334" t="s">
        <v>1492</v>
      </c>
      <c r="E7408" s="334" t="s">
        <v>1555</v>
      </c>
      <c r="F7408" s="334" t="str">
        <f t="shared" si="348"/>
        <v>Chattogram OWN PNP</v>
      </c>
      <c r="G7408" s="338">
        <v>12435347</v>
      </c>
      <c r="H7408" s="336">
        <v>1899717.9023977048</v>
      </c>
      <c r="I7408" s="336">
        <v>49741.387999999999</v>
      </c>
      <c r="J7408" s="336"/>
      <c r="K7408" s="336"/>
      <c r="L7408" s="337">
        <f t="shared" si="346"/>
        <v>15.27675827942481</v>
      </c>
      <c r="M7408" s="337">
        <f t="shared" si="347"/>
        <v>0.4</v>
      </c>
    </row>
    <row r="7409" spans="1:13">
      <c r="A7409" s="334" t="s">
        <v>780</v>
      </c>
      <c r="B7409" s="334" t="s">
        <v>162</v>
      </c>
      <c r="C7409" s="334" t="s">
        <v>195</v>
      </c>
      <c r="D7409" s="334" t="s">
        <v>1537</v>
      </c>
      <c r="E7409" s="334" t="s">
        <v>1555</v>
      </c>
      <c r="F7409" s="334" t="str">
        <f t="shared" si="348"/>
        <v>Chattogram OWN Non-PNP</v>
      </c>
      <c r="G7409" s="338">
        <v>3133521</v>
      </c>
      <c r="H7409" s="336">
        <v>477848.55433763971</v>
      </c>
      <c r="I7409" s="336">
        <v>12534.084000000001</v>
      </c>
      <c r="J7409" s="336"/>
      <c r="K7409" s="336"/>
      <c r="L7409" s="337">
        <f t="shared" si="346"/>
        <v>15.24957242468264</v>
      </c>
      <c r="M7409" s="337">
        <f t="shared" si="347"/>
        <v>0.4</v>
      </c>
    </row>
    <row r="7410" spans="1:13">
      <c r="A7410" s="334" t="s">
        <v>781</v>
      </c>
      <c r="B7410" s="334" t="s">
        <v>455</v>
      </c>
      <c r="C7410" s="334" t="s">
        <v>195</v>
      </c>
      <c r="D7410" s="334" t="s">
        <v>1492</v>
      </c>
      <c r="E7410" s="334" t="s">
        <v>1555</v>
      </c>
      <c r="F7410" s="334" t="str">
        <f t="shared" si="348"/>
        <v>Chattogram OWN PNP</v>
      </c>
      <c r="G7410" s="338">
        <v>11239016</v>
      </c>
      <c r="H7410" s="336">
        <v>1725548.4302214866</v>
      </c>
      <c r="I7410" s="336">
        <v>36600.081599999998</v>
      </c>
      <c r="J7410" s="336"/>
      <c r="K7410" s="336"/>
      <c r="L7410" s="337">
        <f t="shared" si="346"/>
        <v>15.353198449236896</v>
      </c>
      <c r="M7410" s="337">
        <f t="shared" si="347"/>
        <v>0.32565201081660528</v>
      </c>
    </row>
    <row r="7411" spans="1:13">
      <c r="A7411" s="334" t="s">
        <v>782</v>
      </c>
      <c r="B7411" s="334" t="s">
        <v>195</v>
      </c>
      <c r="C7411" s="334" t="s">
        <v>195</v>
      </c>
      <c r="D7411" s="334" t="s">
        <v>1492</v>
      </c>
      <c r="E7411" s="334" t="s">
        <v>1555</v>
      </c>
      <c r="F7411" s="334" t="str">
        <f t="shared" si="348"/>
        <v>Chattogram OWN PNP</v>
      </c>
      <c r="G7411" s="338">
        <v>7755881</v>
      </c>
      <c r="H7411" s="336">
        <v>1261943.1428462735</v>
      </c>
      <c r="I7411" s="336">
        <v>27093.561599999997</v>
      </c>
      <c r="J7411" s="336"/>
      <c r="K7411" s="336"/>
      <c r="L7411" s="337">
        <f t="shared" si="346"/>
        <v>16.270790421439855</v>
      </c>
      <c r="M7411" s="337">
        <f t="shared" si="347"/>
        <v>0.34932925866191084</v>
      </c>
    </row>
    <row r="7412" spans="1:13">
      <c r="A7412" s="334" t="s">
        <v>783</v>
      </c>
      <c r="B7412" s="334" t="s">
        <v>283</v>
      </c>
      <c r="C7412" s="334" t="s">
        <v>195</v>
      </c>
      <c r="D7412" s="334" t="s">
        <v>1537</v>
      </c>
      <c r="E7412" s="334" t="s">
        <v>1555</v>
      </c>
      <c r="F7412" s="334" t="str">
        <f t="shared" si="348"/>
        <v>Chattogram OWN Non-PNP</v>
      </c>
      <c r="G7412" s="338">
        <v>3971211</v>
      </c>
      <c r="H7412" s="336">
        <v>751991.4809640008</v>
      </c>
      <c r="I7412" s="336">
        <v>15884.844000000001</v>
      </c>
      <c r="J7412" s="336"/>
      <c r="K7412" s="336"/>
      <c r="L7412" s="337">
        <f t="shared" si="346"/>
        <v>18.936074687645679</v>
      </c>
      <c r="M7412" s="337">
        <f t="shared" si="347"/>
        <v>0.4</v>
      </c>
    </row>
    <row r="7413" spans="1:13">
      <c r="A7413" s="334" t="s">
        <v>903</v>
      </c>
      <c r="B7413" s="334" t="s">
        <v>76</v>
      </c>
      <c r="C7413" s="334" t="s">
        <v>195</v>
      </c>
      <c r="D7413" s="334" t="s">
        <v>1537</v>
      </c>
      <c r="E7413" s="334" t="s">
        <v>1555</v>
      </c>
      <c r="F7413" s="334" t="str">
        <f t="shared" si="348"/>
        <v>Chattogram OWN Non-PNP</v>
      </c>
      <c r="G7413" s="338">
        <v>3727900</v>
      </c>
      <c r="H7413" s="336">
        <v>615065.91524513322</v>
      </c>
      <c r="I7413" s="336">
        <v>14911.6</v>
      </c>
      <c r="J7413" s="336"/>
      <c r="K7413" s="336"/>
      <c r="L7413" s="337">
        <f t="shared" si="346"/>
        <v>16.498991798200947</v>
      </c>
      <c r="M7413" s="337">
        <f t="shared" si="347"/>
        <v>0.4</v>
      </c>
    </row>
    <row r="7414" spans="1:13">
      <c r="A7414" s="334" t="s">
        <v>1556</v>
      </c>
      <c r="B7414" s="334" t="s">
        <v>283</v>
      </c>
      <c r="C7414" s="334" t="s">
        <v>195</v>
      </c>
      <c r="D7414" s="334" t="s">
        <v>1492</v>
      </c>
      <c r="E7414" s="334" t="s">
        <v>1555</v>
      </c>
      <c r="F7414" s="334" t="str">
        <f t="shared" si="348"/>
        <v>Chattogram OWN PNP</v>
      </c>
      <c r="G7414" s="338">
        <v>9946509</v>
      </c>
      <c r="H7414" s="336">
        <v>1584108.9055185325</v>
      </c>
      <c r="I7414" s="336">
        <v>0</v>
      </c>
      <c r="J7414" s="336"/>
      <c r="K7414" s="336"/>
      <c r="L7414" s="337">
        <f t="shared" si="346"/>
        <v>15.926280321251731</v>
      </c>
      <c r="M7414" s="337">
        <f t="shared" si="347"/>
        <v>0</v>
      </c>
    </row>
    <row r="7415" spans="1:13">
      <c r="A7415" s="334" t="s">
        <v>784</v>
      </c>
      <c r="B7415" s="334" t="s">
        <v>52</v>
      </c>
      <c r="C7415" s="334" t="s">
        <v>52</v>
      </c>
      <c r="D7415" s="334" t="s">
        <v>1492</v>
      </c>
      <c r="E7415" s="334" t="s">
        <v>1555</v>
      </c>
      <c r="F7415" s="334" t="str">
        <f t="shared" si="348"/>
        <v>Dhaka OWN PNP</v>
      </c>
      <c r="G7415" s="338">
        <v>3765265</v>
      </c>
      <c r="H7415" s="336">
        <v>632112.41362250189</v>
      </c>
      <c r="I7415" s="336">
        <v>14560.944</v>
      </c>
      <c r="J7415" s="336"/>
      <c r="K7415" s="336"/>
      <c r="L7415" s="337">
        <f t="shared" si="346"/>
        <v>16.787992707618237</v>
      </c>
      <c r="M7415" s="337">
        <f t="shared" si="347"/>
        <v>0.38671764138779074</v>
      </c>
    </row>
    <row r="7416" spans="1:13">
      <c r="A7416" s="334" t="s">
        <v>785</v>
      </c>
      <c r="B7416" s="334" t="s">
        <v>52</v>
      </c>
      <c r="C7416" s="334" t="s">
        <v>1557</v>
      </c>
      <c r="D7416" s="334" t="s">
        <v>1492</v>
      </c>
      <c r="E7416" s="334" t="s">
        <v>1555</v>
      </c>
      <c r="F7416" s="334" t="str">
        <f t="shared" si="348"/>
        <v>DhakaGBUD OWN PNP</v>
      </c>
      <c r="G7416" s="338">
        <v>11440918</v>
      </c>
      <c r="H7416" s="336">
        <v>1851734.9166276015</v>
      </c>
      <c r="I7416" s="336">
        <v>38032.252799999995</v>
      </c>
      <c r="J7416" s="336"/>
      <c r="K7416" s="336"/>
      <c r="L7416" s="337">
        <f t="shared" si="346"/>
        <v>16.185195249433669</v>
      </c>
      <c r="M7416" s="337">
        <f t="shared" si="347"/>
        <v>0.33242308702850587</v>
      </c>
    </row>
    <row r="7417" spans="1:13">
      <c r="A7417" s="334" t="s">
        <v>786</v>
      </c>
      <c r="B7417" s="334" t="s">
        <v>52</v>
      </c>
      <c r="C7417" s="334" t="s">
        <v>52</v>
      </c>
      <c r="D7417" s="334" t="s">
        <v>1492</v>
      </c>
      <c r="E7417" s="334" t="s">
        <v>1555</v>
      </c>
      <c r="F7417" s="334" t="str">
        <f t="shared" si="348"/>
        <v>Dhaka OWN PNP</v>
      </c>
      <c r="G7417" s="338">
        <v>5713902</v>
      </c>
      <c r="H7417" s="336">
        <v>897193.07441113505</v>
      </c>
      <c r="I7417" s="336">
        <v>19474.396799999999</v>
      </c>
      <c r="J7417" s="336"/>
      <c r="K7417" s="336"/>
      <c r="L7417" s="337">
        <f t="shared" si="346"/>
        <v>15.701933187008372</v>
      </c>
      <c r="M7417" s="337">
        <f t="shared" si="347"/>
        <v>0.34082483038736044</v>
      </c>
    </row>
    <row r="7418" spans="1:13">
      <c r="A7418" s="334" t="s">
        <v>787</v>
      </c>
      <c r="B7418" s="334" t="s">
        <v>52</v>
      </c>
      <c r="C7418" s="334" t="s">
        <v>52</v>
      </c>
      <c r="D7418" s="334" t="s">
        <v>1492</v>
      </c>
      <c r="E7418" s="334" t="s">
        <v>1555</v>
      </c>
      <c r="F7418" s="334" t="str">
        <f t="shared" si="348"/>
        <v>Dhaka OWN PNP</v>
      </c>
      <c r="G7418" s="338">
        <v>16753269</v>
      </c>
      <c r="H7418" s="336">
        <v>2578723.8142963229</v>
      </c>
      <c r="I7418" s="336">
        <v>60312.666879379947</v>
      </c>
      <c r="J7418" s="336"/>
      <c r="K7418" s="336"/>
      <c r="L7418" s="337">
        <f t="shared" si="346"/>
        <v>15.392362017802752</v>
      </c>
      <c r="M7418" s="337">
        <f t="shared" si="347"/>
        <v>0.36000536300933239</v>
      </c>
    </row>
    <row r="7419" spans="1:13">
      <c r="A7419" s="334" t="s">
        <v>788</v>
      </c>
      <c r="B7419" s="334" t="s">
        <v>52</v>
      </c>
      <c r="C7419" s="334" t="s">
        <v>1557</v>
      </c>
      <c r="D7419" s="334" t="s">
        <v>1492</v>
      </c>
      <c r="E7419" s="334" t="s">
        <v>1555</v>
      </c>
      <c r="F7419" s="334" t="str">
        <f t="shared" si="348"/>
        <v>DhakaGBUD OWN PNP</v>
      </c>
      <c r="G7419" s="338">
        <v>52476043</v>
      </c>
      <c r="H7419" s="336">
        <v>9157263.6337471772</v>
      </c>
      <c r="I7419" s="336">
        <v>425028.69206475187</v>
      </c>
      <c r="J7419" s="336"/>
      <c r="K7419" s="336"/>
      <c r="L7419" s="337">
        <f t="shared" si="346"/>
        <v>17.45036994071214</v>
      </c>
      <c r="M7419" s="337">
        <f t="shared" si="347"/>
        <v>0.8099480596598182</v>
      </c>
    </row>
    <row r="7420" spans="1:13">
      <c r="A7420" s="334" t="s">
        <v>789</v>
      </c>
      <c r="B7420" s="334" t="s">
        <v>52</v>
      </c>
      <c r="C7420" s="334" t="s">
        <v>52</v>
      </c>
      <c r="D7420" s="334" t="s">
        <v>1492</v>
      </c>
      <c r="E7420" s="334" t="s">
        <v>1555</v>
      </c>
      <c r="F7420" s="334" t="str">
        <f t="shared" si="348"/>
        <v>Dhaka OWN PNP</v>
      </c>
      <c r="G7420" s="338">
        <v>8840948</v>
      </c>
      <c r="H7420" s="336">
        <v>1410931.3338662935</v>
      </c>
      <c r="I7420" s="336">
        <v>31444.521599999996</v>
      </c>
      <c r="J7420" s="336"/>
      <c r="K7420" s="336"/>
      <c r="L7420" s="337">
        <f t="shared" si="346"/>
        <v>15.959050249659807</v>
      </c>
      <c r="M7420" s="337">
        <f t="shared" si="347"/>
        <v>0.3556691160269238</v>
      </c>
    </row>
    <row r="7421" spans="1:13">
      <c r="A7421" s="334" t="s">
        <v>790</v>
      </c>
      <c r="B7421" s="334" t="s">
        <v>103</v>
      </c>
      <c r="C7421" s="334" t="s">
        <v>52</v>
      </c>
      <c r="D7421" s="334" t="s">
        <v>1492</v>
      </c>
      <c r="E7421" s="334" t="s">
        <v>1555</v>
      </c>
      <c r="F7421" s="334" t="str">
        <f t="shared" si="348"/>
        <v>Dhaka OWN PNP</v>
      </c>
      <c r="G7421" s="338">
        <v>12020498</v>
      </c>
      <c r="H7421" s="336">
        <v>2040376.513454434</v>
      </c>
      <c r="I7421" s="336">
        <v>38880.623999999996</v>
      </c>
      <c r="J7421" s="336"/>
      <c r="K7421" s="336"/>
      <c r="L7421" s="337">
        <f t="shared" si="346"/>
        <v>16.974142946943079</v>
      </c>
      <c r="M7421" s="337">
        <f t="shared" si="347"/>
        <v>0.3234526888985797</v>
      </c>
    </row>
    <row r="7422" spans="1:13">
      <c r="A7422" s="334" t="s">
        <v>791</v>
      </c>
      <c r="B7422" s="334" t="s">
        <v>52</v>
      </c>
      <c r="C7422" s="334" t="s">
        <v>1557</v>
      </c>
      <c r="D7422" s="334" t="s">
        <v>1492</v>
      </c>
      <c r="E7422" s="334" t="s">
        <v>1555</v>
      </c>
      <c r="F7422" s="334" t="str">
        <f t="shared" si="348"/>
        <v>DhakaGBUD OWN PNP</v>
      </c>
      <c r="G7422" s="338">
        <v>37530978</v>
      </c>
      <c r="H7422" s="336">
        <v>6414020.3342287857</v>
      </c>
      <c r="I7422" s="336">
        <v>118558.50239999998</v>
      </c>
      <c r="J7422" s="336"/>
      <c r="K7422" s="336"/>
      <c r="L7422" s="337">
        <f t="shared" si="346"/>
        <v>17.089936569808508</v>
      </c>
      <c r="M7422" s="337">
        <f t="shared" si="347"/>
        <v>0.31589505181559613</v>
      </c>
    </row>
    <row r="7423" spans="1:13">
      <c r="A7423" s="334" t="s">
        <v>792</v>
      </c>
      <c r="B7423" s="334" t="s">
        <v>52</v>
      </c>
      <c r="C7423" s="334" t="s">
        <v>52</v>
      </c>
      <c r="D7423" s="334" t="s">
        <v>1492</v>
      </c>
      <c r="E7423" s="334" t="s">
        <v>1555</v>
      </c>
      <c r="F7423" s="334" t="str">
        <f t="shared" si="348"/>
        <v>Dhaka OWN PNP</v>
      </c>
      <c r="G7423" s="338">
        <v>8073615</v>
      </c>
      <c r="H7423" s="336">
        <v>1266498.6388843348</v>
      </c>
      <c r="I7423" s="336">
        <v>27188.198399999997</v>
      </c>
      <c r="J7423" s="336"/>
      <c r="K7423" s="336"/>
      <c r="L7423" s="337">
        <f t="shared" si="346"/>
        <v>15.68688423815521</v>
      </c>
      <c r="M7423" s="337">
        <f t="shared" si="347"/>
        <v>0.33675371441417506</v>
      </c>
    </row>
    <row r="7424" spans="1:13">
      <c r="A7424" s="334" t="s">
        <v>793</v>
      </c>
      <c r="B7424" s="334" t="s">
        <v>52</v>
      </c>
      <c r="C7424" s="334" t="s">
        <v>52</v>
      </c>
      <c r="D7424" s="334" t="s">
        <v>1492</v>
      </c>
      <c r="E7424" s="334" t="s">
        <v>1555</v>
      </c>
      <c r="F7424" s="334" t="str">
        <f t="shared" si="348"/>
        <v>Dhaka OWN PNP</v>
      </c>
      <c r="G7424" s="338">
        <v>6884481</v>
      </c>
      <c r="H7424" s="336">
        <v>1225923.5403400962</v>
      </c>
      <c r="I7424" s="336">
        <v>26160.201599999997</v>
      </c>
      <c r="J7424" s="336"/>
      <c r="K7424" s="336"/>
      <c r="L7424" s="337">
        <f t="shared" si="346"/>
        <v>17.807058227629597</v>
      </c>
      <c r="M7424" s="337">
        <f t="shared" si="347"/>
        <v>0.37998799909535663</v>
      </c>
    </row>
    <row r="7425" spans="1:13">
      <c r="A7425" s="334" t="s">
        <v>794</v>
      </c>
      <c r="B7425" s="334" t="s">
        <v>52</v>
      </c>
      <c r="C7425" s="334" t="s">
        <v>52</v>
      </c>
      <c r="D7425" s="334" t="s">
        <v>1492</v>
      </c>
      <c r="E7425" s="334" t="s">
        <v>1555</v>
      </c>
      <c r="F7425" s="334" t="str">
        <f t="shared" si="348"/>
        <v>Dhaka OWN PNP</v>
      </c>
      <c r="G7425" s="338">
        <v>20349868</v>
      </c>
      <c r="H7425" s="336">
        <v>3340773.7748402236</v>
      </c>
      <c r="I7425" s="336">
        <v>0</v>
      </c>
      <c r="J7425" s="336"/>
      <c r="K7425" s="336"/>
      <c r="L7425" s="337">
        <f t="shared" si="346"/>
        <v>16.41668523275052</v>
      </c>
      <c r="M7425" s="337">
        <f t="shared" si="347"/>
        <v>0</v>
      </c>
    </row>
    <row r="7426" spans="1:13">
      <c r="A7426" s="334" t="s">
        <v>795</v>
      </c>
      <c r="B7426" s="334" t="s">
        <v>52</v>
      </c>
      <c r="C7426" s="334" t="s">
        <v>1557</v>
      </c>
      <c r="D7426" s="334" t="s">
        <v>1492</v>
      </c>
      <c r="E7426" s="334" t="s">
        <v>1555</v>
      </c>
      <c r="F7426" s="334" t="str">
        <f t="shared" si="348"/>
        <v>DhakaGBUD OWN PNP</v>
      </c>
      <c r="G7426" s="338">
        <v>24546612</v>
      </c>
      <c r="H7426" s="336">
        <v>4176612.9561781813</v>
      </c>
      <c r="I7426" s="336">
        <v>72713.7264</v>
      </c>
      <c r="J7426" s="336"/>
      <c r="K7426" s="336"/>
      <c r="L7426" s="337">
        <f t="shared" si="346"/>
        <v>17.015028209099412</v>
      </c>
      <c r="M7426" s="337">
        <f t="shared" si="347"/>
        <v>0.29622713880025481</v>
      </c>
    </row>
    <row r="7427" spans="1:13">
      <c r="A7427" s="334" t="s">
        <v>796</v>
      </c>
      <c r="B7427" s="334" t="s">
        <v>52</v>
      </c>
      <c r="C7427" s="334" t="s">
        <v>1557</v>
      </c>
      <c r="D7427" s="334" t="s">
        <v>1492</v>
      </c>
      <c r="E7427" s="334" t="s">
        <v>1555</v>
      </c>
      <c r="F7427" s="334" t="str">
        <f t="shared" si="348"/>
        <v>DhakaGBUD OWN PNP</v>
      </c>
      <c r="G7427" s="338">
        <v>11007625</v>
      </c>
      <c r="H7427" s="336">
        <v>1708349.1962050574</v>
      </c>
      <c r="I7427" s="336">
        <v>32338.291199999996</v>
      </c>
      <c r="J7427" s="336"/>
      <c r="K7427" s="336"/>
      <c r="L7427" s="337">
        <f t="shared" ref="L7427:L7490" si="349">(H7427/G7427)*100</f>
        <v>15.519689271800752</v>
      </c>
      <c r="M7427" s="337">
        <f t="shared" ref="M7427:M7490" si="350">(I7427/G7427)*100</f>
        <v>0.29378082193025284</v>
      </c>
    </row>
    <row r="7428" spans="1:13">
      <c r="A7428" s="334" t="s">
        <v>797</v>
      </c>
      <c r="B7428" s="334" t="s">
        <v>52</v>
      </c>
      <c r="C7428" s="334" t="s">
        <v>52</v>
      </c>
      <c r="D7428" s="334" t="s">
        <v>1492</v>
      </c>
      <c r="E7428" s="334" t="s">
        <v>1555</v>
      </c>
      <c r="F7428" s="334" t="str">
        <f t="shared" ref="F7428:F7491" si="351">CONCATENATE(C7428," ",E7428," ",D7428)</f>
        <v>Dhaka OWN PNP</v>
      </c>
      <c r="G7428" s="338">
        <v>6281189</v>
      </c>
      <c r="H7428" s="336">
        <v>931794.98732917919</v>
      </c>
      <c r="I7428" s="336">
        <v>9537.8694730744464</v>
      </c>
      <c r="J7428" s="336"/>
      <c r="K7428" s="336"/>
      <c r="L7428" s="337">
        <f t="shared" si="349"/>
        <v>14.834691128211222</v>
      </c>
      <c r="M7428" s="337">
        <f t="shared" si="350"/>
        <v>0.15184815284294814</v>
      </c>
    </row>
    <row r="7429" spans="1:13">
      <c r="A7429" s="334" t="s">
        <v>798</v>
      </c>
      <c r="B7429" s="334" t="s">
        <v>52</v>
      </c>
      <c r="C7429" s="334" t="s">
        <v>1557</v>
      </c>
      <c r="D7429" s="334" t="s">
        <v>1492</v>
      </c>
      <c r="E7429" s="334" t="s">
        <v>1555</v>
      </c>
      <c r="F7429" s="334" t="str">
        <f t="shared" si="351"/>
        <v>DhakaGBUD OWN PNP</v>
      </c>
      <c r="G7429" s="338">
        <v>16864577</v>
      </c>
      <c r="H7429" s="336">
        <v>2924266.6564362221</v>
      </c>
      <c r="I7429" s="336">
        <v>54790.252799999995</v>
      </c>
      <c r="J7429" s="336"/>
      <c r="K7429" s="336"/>
      <c r="L7429" s="337">
        <f t="shared" si="349"/>
        <v>17.339697618482944</v>
      </c>
      <c r="M7429" s="337">
        <f t="shared" si="350"/>
        <v>0.32488364694827504</v>
      </c>
    </row>
    <row r="7430" spans="1:13">
      <c r="A7430" s="334" t="s">
        <v>799</v>
      </c>
      <c r="B7430" s="334" t="s">
        <v>52</v>
      </c>
      <c r="C7430" s="334" t="s">
        <v>52</v>
      </c>
      <c r="D7430" s="334" t="s">
        <v>1492</v>
      </c>
      <c r="E7430" s="334" t="s">
        <v>1555</v>
      </c>
      <c r="F7430" s="334" t="str">
        <f t="shared" si="351"/>
        <v>Dhaka OWN PNP</v>
      </c>
      <c r="G7430" s="338">
        <v>7965298</v>
      </c>
      <c r="H7430" s="336">
        <v>1228782.7467489201</v>
      </c>
      <c r="I7430" s="336">
        <v>27922.915199999996</v>
      </c>
      <c r="J7430" s="336"/>
      <c r="K7430" s="336"/>
      <c r="L7430" s="337">
        <f t="shared" si="349"/>
        <v>15.426701508831433</v>
      </c>
      <c r="M7430" s="337">
        <f t="shared" si="350"/>
        <v>0.35055706892573257</v>
      </c>
    </row>
    <row r="7431" spans="1:13">
      <c r="A7431" s="334" t="s">
        <v>800</v>
      </c>
      <c r="B7431" s="334" t="s">
        <v>52</v>
      </c>
      <c r="C7431" s="334" t="s">
        <v>52</v>
      </c>
      <c r="D7431" s="334" t="s">
        <v>1537</v>
      </c>
      <c r="E7431" s="334" t="s">
        <v>1555</v>
      </c>
      <c r="F7431" s="334" t="str">
        <f t="shared" si="351"/>
        <v>Dhaka OWN Non-PNP</v>
      </c>
      <c r="G7431" s="338">
        <v>2410685</v>
      </c>
      <c r="H7431" s="336">
        <v>395465.18624573521</v>
      </c>
      <c r="I7431" s="336">
        <v>9642.74</v>
      </c>
      <c r="J7431" s="336"/>
      <c r="K7431" s="336"/>
      <c r="L7431" s="337">
        <f t="shared" si="349"/>
        <v>16.40468108631925</v>
      </c>
      <c r="M7431" s="337">
        <f t="shared" si="350"/>
        <v>0.4</v>
      </c>
    </row>
    <row r="7432" spans="1:13">
      <c r="A7432" s="334" t="s">
        <v>801</v>
      </c>
      <c r="B7432" s="334" t="s">
        <v>52</v>
      </c>
      <c r="C7432" s="334" t="s">
        <v>52</v>
      </c>
      <c r="D7432" s="334" t="s">
        <v>1492</v>
      </c>
      <c r="E7432" s="334" t="s">
        <v>1555</v>
      </c>
      <c r="F7432" s="334" t="str">
        <f t="shared" si="351"/>
        <v>Dhaka OWN PNP</v>
      </c>
      <c r="G7432" s="338">
        <v>12905707</v>
      </c>
      <c r="H7432" s="336">
        <v>2078354.4058242957</v>
      </c>
      <c r="I7432" s="336">
        <v>47417.126399999994</v>
      </c>
      <c r="J7432" s="336"/>
      <c r="K7432" s="336"/>
      <c r="L7432" s="337">
        <f t="shared" si="349"/>
        <v>16.104149937886362</v>
      </c>
      <c r="M7432" s="337">
        <f t="shared" si="350"/>
        <v>0.36741207901279638</v>
      </c>
    </row>
    <row r="7433" spans="1:13">
      <c r="A7433" s="334" t="s">
        <v>802</v>
      </c>
      <c r="B7433" s="334" t="s">
        <v>52</v>
      </c>
      <c r="C7433" s="334" t="s">
        <v>1557</v>
      </c>
      <c r="D7433" s="334" t="s">
        <v>1492</v>
      </c>
      <c r="E7433" s="334" t="s">
        <v>1555</v>
      </c>
      <c r="F7433" s="334" t="str">
        <f t="shared" si="351"/>
        <v>DhakaGBUD OWN PNP</v>
      </c>
      <c r="G7433" s="338">
        <v>8312229</v>
      </c>
      <c r="H7433" s="336">
        <v>1190008.1300298546</v>
      </c>
      <c r="I7433" s="336">
        <v>-5.8207660913467407E-11</v>
      </c>
      <c r="J7433" s="336"/>
      <c r="K7433" s="336"/>
      <c r="L7433" s="337">
        <f t="shared" si="349"/>
        <v>14.316354013223826</v>
      </c>
      <c r="M7433" s="337">
        <f t="shared" si="350"/>
        <v>-7.0026536700886613E-16</v>
      </c>
    </row>
    <row r="7434" spans="1:13">
      <c r="A7434" s="334" t="s">
        <v>803</v>
      </c>
      <c r="B7434" s="334" t="s">
        <v>52</v>
      </c>
      <c r="C7434" s="334" t="s">
        <v>52</v>
      </c>
      <c r="D7434" s="334" t="s">
        <v>1492</v>
      </c>
      <c r="E7434" s="334" t="s">
        <v>1555</v>
      </c>
      <c r="F7434" s="334" t="str">
        <f t="shared" si="351"/>
        <v>Dhaka OWN PNP</v>
      </c>
      <c r="G7434" s="338">
        <v>10182442</v>
      </c>
      <c r="H7434" s="336">
        <v>1636989.6303178589</v>
      </c>
      <c r="I7434" s="336">
        <v>36100.084799999997</v>
      </c>
      <c r="J7434" s="336"/>
      <c r="K7434" s="336"/>
      <c r="L7434" s="337">
        <f t="shared" si="349"/>
        <v>16.076591748009552</v>
      </c>
      <c r="M7434" s="337">
        <f t="shared" si="350"/>
        <v>0.35453268282795031</v>
      </c>
    </row>
    <row r="7435" spans="1:13">
      <c r="A7435" s="334" t="s">
        <v>804</v>
      </c>
      <c r="B7435" s="334" t="s">
        <v>52</v>
      </c>
      <c r="C7435" s="334" t="s">
        <v>52</v>
      </c>
      <c r="D7435" s="334" t="s">
        <v>1492</v>
      </c>
      <c r="E7435" s="334" t="s">
        <v>1555</v>
      </c>
      <c r="F7435" s="334" t="str">
        <f t="shared" si="351"/>
        <v>Dhaka OWN PNP</v>
      </c>
      <c r="G7435" s="338">
        <v>19203907</v>
      </c>
      <c r="H7435" s="336">
        <v>3147682.6671878351</v>
      </c>
      <c r="I7435" s="336">
        <v>76815.627999999997</v>
      </c>
      <c r="J7435" s="336"/>
      <c r="K7435" s="336"/>
      <c r="L7435" s="337">
        <f t="shared" si="349"/>
        <v>16.390845192011373</v>
      </c>
      <c r="M7435" s="337">
        <f t="shared" si="350"/>
        <v>0.4</v>
      </c>
    </row>
    <row r="7436" spans="1:13">
      <c r="A7436" s="334" t="s">
        <v>805</v>
      </c>
      <c r="B7436" s="334" t="s">
        <v>52</v>
      </c>
      <c r="C7436" s="334" t="s">
        <v>52</v>
      </c>
      <c r="D7436" s="334" t="s">
        <v>1492</v>
      </c>
      <c r="E7436" s="334" t="s">
        <v>1555</v>
      </c>
      <c r="F7436" s="334" t="str">
        <f t="shared" si="351"/>
        <v>Dhaka OWN PNP</v>
      </c>
      <c r="G7436" s="338">
        <v>26008010</v>
      </c>
      <c r="H7436" s="336">
        <v>4373622.0637836866</v>
      </c>
      <c r="I7436" s="336">
        <v>95977.084799999997</v>
      </c>
      <c r="J7436" s="336"/>
      <c r="K7436" s="336"/>
      <c r="L7436" s="337">
        <f t="shared" si="349"/>
        <v>16.816442564362617</v>
      </c>
      <c r="M7436" s="337">
        <f t="shared" si="350"/>
        <v>0.36902894454439228</v>
      </c>
    </row>
    <row r="7437" spans="1:13">
      <c r="A7437" s="334" t="s">
        <v>806</v>
      </c>
      <c r="B7437" s="334" t="s">
        <v>52</v>
      </c>
      <c r="C7437" s="334" t="s">
        <v>52</v>
      </c>
      <c r="D7437" s="334" t="s">
        <v>1537</v>
      </c>
      <c r="E7437" s="334" t="s">
        <v>1555</v>
      </c>
      <c r="F7437" s="334" t="str">
        <f t="shared" si="351"/>
        <v>Dhaka OWN Non-PNP</v>
      </c>
      <c r="G7437" s="338">
        <v>3513567</v>
      </c>
      <c r="H7437" s="336">
        <v>523866.24014275515</v>
      </c>
      <c r="I7437" s="336">
        <v>14054.268</v>
      </c>
      <c r="J7437" s="336"/>
      <c r="K7437" s="336"/>
      <c r="L7437" s="337">
        <f t="shared" si="349"/>
        <v>14.909812169307008</v>
      </c>
      <c r="M7437" s="337">
        <f t="shared" si="350"/>
        <v>0.4</v>
      </c>
    </row>
    <row r="7438" spans="1:13">
      <c r="A7438" s="334" t="s">
        <v>807</v>
      </c>
      <c r="B7438" s="334" t="s">
        <v>52</v>
      </c>
      <c r="C7438" s="334" t="s">
        <v>52</v>
      </c>
      <c r="D7438" s="334" t="s">
        <v>1492</v>
      </c>
      <c r="E7438" s="334" t="s">
        <v>1555</v>
      </c>
      <c r="F7438" s="334" t="str">
        <f t="shared" si="351"/>
        <v>Dhaka OWN PNP</v>
      </c>
      <c r="G7438" s="338">
        <v>11365847</v>
      </c>
      <c r="H7438" s="336">
        <v>1872439.9313571039</v>
      </c>
      <c r="I7438" s="336">
        <v>35954.255999999994</v>
      </c>
      <c r="J7438" s="336"/>
      <c r="K7438" s="336"/>
      <c r="L7438" s="337">
        <f t="shared" si="349"/>
        <v>16.47426655802338</v>
      </c>
      <c r="M7438" s="337">
        <f t="shared" si="350"/>
        <v>0.31633591407661915</v>
      </c>
    </row>
    <row r="7439" spans="1:13">
      <c r="A7439" s="334" t="s">
        <v>808</v>
      </c>
      <c r="B7439" s="334" t="s">
        <v>52</v>
      </c>
      <c r="C7439" s="334" t="s">
        <v>52</v>
      </c>
      <c r="D7439" s="334" t="s">
        <v>1492</v>
      </c>
      <c r="E7439" s="334" t="s">
        <v>1555</v>
      </c>
      <c r="F7439" s="334" t="str">
        <f t="shared" si="351"/>
        <v>Dhaka OWN PNP</v>
      </c>
      <c r="G7439" s="338">
        <v>10575659</v>
      </c>
      <c r="H7439" s="336">
        <v>1653128.2837958876</v>
      </c>
      <c r="I7439" s="336">
        <v>37896.873599999999</v>
      </c>
      <c r="J7439" s="336"/>
      <c r="K7439" s="336"/>
      <c r="L7439" s="337">
        <f t="shared" si="349"/>
        <v>15.63144465792522</v>
      </c>
      <c r="M7439" s="337">
        <f t="shared" si="350"/>
        <v>0.35834054029162626</v>
      </c>
    </row>
    <row r="7440" spans="1:13">
      <c r="A7440" s="334" t="s">
        <v>809</v>
      </c>
      <c r="B7440" s="334" t="s">
        <v>52</v>
      </c>
      <c r="C7440" s="334" t="s">
        <v>1557</v>
      </c>
      <c r="D7440" s="334" t="s">
        <v>1492</v>
      </c>
      <c r="E7440" s="334" t="s">
        <v>1555</v>
      </c>
      <c r="F7440" s="334" t="str">
        <f t="shared" si="351"/>
        <v>DhakaGBUD OWN PNP</v>
      </c>
      <c r="G7440" s="338">
        <v>39395998</v>
      </c>
      <c r="H7440" s="336">
        <v>6929615.3281852379</v>
      </c>
      <c r="I7440" s="336">
        <v>122936.76959999999</v>
      </c>
      <c r="J7440" s="336"/>
      <c r="K7440" s="336"/>
      <c r="L7440" s="337">
        <f t="shared" si="349"/>
        <v>17.589642806320676</v>
      </c>
      <c r="M7440" s="337">
        <f t="shared" si="350"/>
        <v>0.31205395431282129</v>
      </c>
    </row>
    <row r="7441" spans="1:13">
      <c r="A7441" s="334" t="s">
        <v>810</v>
      </c>
      <c r="B7441" s="334" t="s">
        <v>52</v>
      </c>
      <c r="C7441" s="334" t="s">
        <v>52</v>
      </c>
      <c r="D7441" s="334" t="s">
        <v>1492</v>
      </c>
      <c r="E7441" s="334" t="s">
        <v>1555</v>
      </c>
      <c r="F7441" s="334" t="str">
        <f t="shared" si="351"/>
        <v>Dhaka OWN PNP</v>
      </c>
      <c r="G7441" s="338">
        <v>12066717</v>
      </c>
      <c r="H7441" s="336">
        <v>2096301.3472449086</v>
      </c>
      <c r="I7441" s="336">
        <v>39113.8128</v>
      </c>
      <c r="J7441" s="336"/>
      <c r="K7441" s="336"/>
      <c r="L7441" s="337">
        <f t="shared" si="349"/>
        <v>17.372590632936106</v>
      </c>
      <c r="M7441" s="337">
        <f t="shared" si="350"/>
        <v>0.32414626778766747</v>
      </c>
    </row>
    <row r="7442" spans="1:13">
      <c r="A7442" s="334" t="s">
        <v>811</v>
      </c>
      <c r="B7442" s="334" t="s">
        <v>52</v>
      </c>
      <c r="C7442" s="334" t="s">
        <v>52</v>
      </c>
      <c r="D7442" s="334" t="s">
        <v>1492</v>
      </c>
      <c r="E7442" s="334" t="s">
        <v>1555</v>
      </c>
      <c r="F7442" s="334" t="str">
        <f t="shared" si="351"/>
        <v>Dhaka OWN PNP</v>
      </c>
      <c r="G7442" s="338">
        <v>11230663</v>
      </c>
      <c r="H7442" s="336">
        <v>1795313.5347890258</v>
      </c>
      <c r="I7442" s="336">
        <v>37894.4496</v>
      </c>
      <c r="J7442" s="336"/>
      <c r="K7442" s="336"/>
      <c r="L7442" s="337">
        <f t="shared" si="349"/>
        <v>15.98581966878559</v>
      </c>
      <c r="M7442" s="337">
        <f t="shared" si="350"/>
        <v>0.33741952367371364</v>
      </c>
    </row>
    <row r="7443" spans="1:13">
      <c r="A7443" s="334" t="s">
        <v>812</v>
      </c>
      <c r="B7443" s="334" t="s">
        <v>52</v>
      </c>
      <c r="C7443" s="334" t="s">
        <v>1557</v>
      </c>
      <c r="D7443" s="334" t="s">
        <v>1492</v>
      </c>
      <c r="E7443" s="334" t="s">
        <v>1555</v>
      </c>
      <c r="F7443" s="334" t="str">
        <f t="shared" si="351"/>
        <v>DhakaGBUD OWN PNP</v>
      </c>
      <c r="G7443" s="338">
        <v>22686041</v>
      </c>
      <c r="H7443" s="336">
        <v>3918516.5556317861</v>
      </c>
      <c r="I7443" s="336">
        <v>71942.179199999999</v>
      </c>
      <c r="J7443" s="336"/>
      <c r="K7443" s="336"/>
      <c r="L7443" s="337">
        <f t="shared" si="349"/>
        <v>17.272809105968669</v>
      </c>
      <c r="M7443" s="337">
        <f t="shared" si="350"/>
        <v>0.31712090796274234</v>
      </c>
    </row>
    <row r="7444" spans="1:13">
      <c r="A7444" s="334" t="s">
        <v>813</v>
      </c>
      <c r="B7444" s="334" t="s">
        <v>52</v>
      </c>
      <c r="C7444" s="334" t="s">
        <v>1557</v>
      </c>
      <c r="D7444" s="334" t="s">
        <v>1492</v>
      </c>
      <c r="E7444" s="334" t="s">
        <v>1555</v>
      </c>
      <c r="F7444" s="334" t="str">
        <f t="shared" si="351"/>
        <v>DhakaGBUD OWN PNP</v>
      </c>
      <c r="G7444" s="338">
        <v>61210179</v>
      </c>
      <c r="H7444" s="336">
        <v>10856958.345764196</v>
      </c>
      <c r="I7444" s="336">
        <v>164205.25439999998</v>
      </c>
      <c r="J7444" s="336"/>
      <c r="K7444" s="336"/>
      <c r="L7444" s="337">
        <f t="shared" si="349"/>
        <v>17.737177905923453</v>
      </c>
      <c r="M7444" s="337">
        <f t="shared" si="350"/>
        <v>0.26826462049718885</v>
      </c>
    </row>
    <row r="7445" spans="1:13">
      <c r="A7445" s="334" t="s">
        <v>814</v>
      </c>
      <c r="B7445" s="334" t="s">
        <v>52</v>
      </c>
      <c r="C7445" s="334" t="s">
        <v>52</v>
      </c>
      <c r="D7445" s="334" t="s">
        <v>1492</v>
      </c>
      <c r="E7445" s="334" t="s">
        <v>1555</v>
      </c>
      <c r="F7445" s="334" t="str">
        <f t="shared" si="351"/>
        <v>Dhaka OWN PNP</v>
      </c>
      <c r="G7445" s="338">
        <v>17327626</v>
      </c>
      <c r="H7445" s="336">
        <v>3102637.9257398876</v>
      </c>
      <c r="I7445" s="336">
        <v>0</v>
      </c>
      <c r="J7445" s="336"/>
      <c r="K7445" s="336"/>
      <c r="L7445" s="337">
        <f t="shared" si="349"/>
        <v>17.905729992902014</v>
      </c>
      <c r="M7445" s="337">
        <f t="shared" si="350"/>
        <v>0</v>
      </c>
    </row>
    <row r="7446" spans="1:13">
      <c r="A7446" s="334" t="s">
        <v>815</v>
      </c>
      <c r="B7446" s="334" t="s">
        <v>52</v>
      </c>
      <c r="C7446" s="334" t="s">
        <v>1557</v>
      </c>
      <c r="D7446" s="334" t="s">
        <v>1492</v>
      </c>
      <c r="E7446" s="334" t="s">
        <v>1555</v>
      </c>
      <c r="F7446" s="334" t="str">
        <f t="shared" si="351"/>
        <v>DhakaGBUD OWN PNP</v>
      </c>
      <c r="G7446" s="338">
        <v>13082839</v>
      </c>
      <c r="H7446" s="336">
        <v>2350404.3870683387</v>
      </c>
      <c r="I7446" s="336">
        <v>40599.964799999994</v>
      </c>
      <c r="J7446" s="336"/>
      <c r="K7446" s="336"/>
      <c r="L7446" s="337">
        <f t="shared" si="349"/>
        <v>17.965553096452066</v>
      </c>
      <c r="M7446" s="337">
        <f t="shared" si="350"/>
        <v>0.31032992762503608</v>
      </c>
    </row>
    <row r="7447" spans="1:13">
      <c r="A7447" s="334" t="s">
        <v>816</v>
      </c>
      <c r="B7447" s="334" t="s">
        <v>52</v>
      </c>
      <c r="C7447" s="334" t="s">
        <v>52</v>
      </c>
      <c r="D7447" s="334" t="s">
        <v>1492</v>
      </c>
      <c r="E7447" s="334" t="s">
        <v>1555</v>
      </c>
      <c r="F7447" s="334" t="str">
        <f t="shared" si="351"/>
        <v>Dhaka OWN PNP</v>
      </c>
      <c r="G7447" s="338">
        <v>7589212</v>
      </c>
      <c r="H7447" s="336">
        <v>1165136.0828843573</v>
      </c>
      <c r="I7447" s="336">
        <v>30356.848000000002</v>
      </c>
      <c r="J7447" s="336"/>
      <c r="K7447" s="336"/>
      <c r="L7447" s="337">
        <f t="shared" si="349"/>
        <v>15.352530445642543</v>
      </c>
      <c r="M7447" s="337">
        <f t="shared" si="350"/>
        <v>0.4</v>
      </c>
    </row>
    <row r="7448" spans="1:13">
      <c r="A7448" s="334" t="s">
        <v>817</v>
      </c>
      <c r="B7448" s="334" t="s">
        <v>52</v>
      </c>
      <c r="C7448" s="334" t="s">
        <v>52</v>
      </c>
      <c r="D7448" s="334" t="s">
        <v>1537</v>
      </c>
      <c r="E7448" s="334" t="s">
        <v>1555</v>
      </c>
      <c r="F7448" s="334" t="str">
        <f t="shared" si="351"/>
        <v>Dhaka OWN Non-PNP</v>
      </c>
      <c r="G7448" s="338">
        <v>2435664</v>
      </c>
      <c r="H7448" s="336">
        <v>339528.54895753536</v>
      </c>
      <c r="I7448" s="336">
        <v>9742.6560000000009</v>
      </c>
      <c r="J7448" s="336"/>
      <c r="K7448" s="336"/>
      <c r="L7448" s="337">
        <f t="shared" si="349"/>
        <v>13.939876311245531</v>
      </c>
      <c r="M7448" s="337">
        <f t="shared" si="350"/>
        <v>0.4</v>
      </c>
    </row>
    <row r="7449" spans="1:13">
      <c r="A7449" s="334" t="s">
        <v>818</v>
      </c>
      <c r="B7449" s="334" t="s">
        <v>52</v>
      </c>
      <c r="C7449" s="334" t="s">
        <v>52</v>
      </c>
      <c r="D7449" s="334" t="s">
        <v>1492</v>
      </c>
      <c r="E7449" s="334" t="s">
        <v>1555</v>
      </c>
      <c r="F7449" s="334" t="str">
        <f t="shared" si="351"/>
        <v>Dhaka OWN PNP</v>
      </c>
      <c r="G7449" s="338">
        <v>8394121</v>
      </c>
      <c r="H7449" s="336">
        <v>1365790.3292438996</v>
      </c>
      <c r="I7449" s="336">
        <v>31718.255999999998</v>
      </c>
      <c r="J7449" s="336"/>
      <c r="K7449" s="336"/>
      <c r="L7449" s="337">
        <f t="shared" si="349"/>
        <v>16.270796301886755</v>
      </c>
      <c r="M7449" s="337">
        <f t="shared" si="350"/>
        <v>0.37786274465188197</v>
      </c>
    </row>
    <row r="7450" spans="1:13">
      <c r="A7450" s="334" t="s">
        <v>819</v>
      </c>
      <c r="B7450" s="334" t="s">
        <v>52</v>
      </c>
      <c r="C7450" s="334" t="s">
        <v>52</v>
      </c>
      <c r="D7450" s="334" t="s">
        <v>1492</v>
      </c>
      <c r="E7450" s="334" t="s">
        <v>1555</v>
      </c>
      <c r="F7450" s="334" t="str">
        <f t="shared" si="351"/>
        <v>Dhaka OWN PNP</v>
      </c>
      <c r="G7450" s="338">
        <v>10824559</v>
      </c>
      <c r="H7450" s="336">
        <v>1624080.9928161248</v>
      </c>
      <c r="I7450" s="336">
        <v>37676.159999999996</v>
      </c>
      <c r="J7450" s="336"/>
      <c r="K7450" s="336"/>
      <c r="L7450" s="337">
        <f t="shared" si="349"/>
        <v>15.0036689052748</v>
      </c>
      <c r="M7450" s="337">
        <f t="shared" si="350"/>
        <v>0.34806184713853006</v>
      </c>
    </row>
    <row r="7451" spans="1:13">
      <c r="A7451" s="334" t="s">
        <v>820</v>
      </c>
      <c r="B7451" s="334" t="s">
        <v>52</v>
      </c>
      <c r="C7451" s="334" t="s">
        <v>52</v>
      </c>
      <c r="D7451" s="334" t="s">
        <v>1492</v>
      </c>
      <c r="E7451" s="334" t="s">
        <v>1555</v>
      </c>
      <c r="F7451" s="334" t="str">
        <f t="shared" si="351"/>
        <v>Dhaka OWN PNP</v>
      </c>
      <c r="G7451" s="338">
        <v>13493281</v>
      </c>
      <c r="H7451" s="336">
        <v>2313118.4588807318</v>
      </c>
      <c r="I7451" s="336">
        <v>47925.926399999997</v>
      </c>
      <c r="J7451" s="336"/>
      <c r="K7451" s="336"/>
      <c r="L7451" s="337">
        <f t="shared" si="349"/>
        <v>17.142742813113664</v>
      </c>
      <c r="M7451" s="337">
        <f t="shared" si="350"/>
        <v>0.35518363843456602</v>
      </c>
    </row>
    <row r="7452" spans="1:13">
      <c r="A7452" s="334" t="s">
        <v>821</v>
      </c>
      <c r="B7452" s="334" t="s">
        <v>52</v>
      </c>
      <c r="C7452" s="334" t="s">
        <v>52</v>
      </c>
      <c r="D7452" s="334" t="s">
        <v>1492</v>
      </c>
      <c r="E7452" s="334" t="s">
        <v>1555</v>
      </c>
      <c r="F7452" s="334" t="str">
        <f t="shared" si="351"/>
        <v>Dhaka OWN PNP</v>
      </c>
      <c r="G7452" s="338">
        <v>17769080</v>
      </c>
      <c r="H7452" s="336">
        <v>3061020.1811679858</v>
      </c>
      <c r="I7452" s="336">
        <v>39535.622096339357</v>
      </c>
      <c r="J7452" s="336"/>
      <c r="K7452" s="336"/>
      <c r="L7452" s="337">
        <f t="shared" si="349"/>
        <v>17.226666665736133</v>
      </c>
      <c r="M7452" s="337">
        <f t="shared" si="350"/>
        <v>0.22249673081746135</v>
      </c>
    </row>
    <row r="7453" spans="1:13">
      <c r="A7453" s="334" t="s">
        <v>822</v>
      </c>
      <c r="B7453" s="334" t="s">
        <v>52</v>
      </c>
      <c r="C7453" s="334" t="s">
        <v>1557</v>
      </c>
      <c r="D7453" s="334" t="s">
        <v>1492</v>
      </c>
      <c r="E7453" s="334" t="s">
        <v>1555</v>
      </c>
      <c r="F7453" s="334" t="str">
        <f t="shared" si="351"/>
        <v>DhakaGBUD OWN PNP</v>
      </c>
      <c r="G7453" s="338">
        <v>7687529</v>
      </c>
      <c r="H7453" s="336">
        <v>1252167.4624161008</v>
      </c>
      <c r="I7453" s="336">
        <v>45243.804468031332</v>
      </c>
      <c r="J7453" s="336"/>
      <c r="K7453" s="336"/>
      <c r="L7453" s="337">
        <f t="shared" si="349"/>
        <v>16.288295789402561</v>
      </c>
      <c r="M7453" s="337">
        <f t="shared" si="350"/>
        <v>0.58853507372825953</v>
      </c>
    </row>
    <row r="7454" spans="1:13">
      <c r="A7454" s="334" t="s">
        <v>823</v>
      </c>
      <c r="B7454" s="334" t="s">
        <v>52</v>
      </c>
      <c r="C7454" s="334" t="s">
        <v>1557</v>
      </c>
      <c r="D7454" s="334" t="s">
        <v>1492</v>
      </c>
      <c r="E7454" s="334" t="s">
        <v>1555</v>
      </c>
      <c r="F7454" s="334" t="str">
        <f t="shared" si="351"/>
        <v>DhakaGBUD OWN PNP</v>
      </c>
      <c r="G7454" s="338">
        <v>30169387</v>
      </c>
      <c r="H7454" s="336">
        <v>5004696.6594576901</v>
      </c>
      <c r="I7454" s="336">
        <v>92119.972799999989</v>
      </c>
      <c r="J7454" s="336"/>
      <c r="K7454" s="336"/>
      <c r="L7454" s="337">
        <f t="shared" si="349"/>
        <v>16.588658760145474</v>
      </c>
      <c r="M7454" s="337">
        <f t="shared" si="350"/>
        <v>0.3053425407682297</v>
      </c>
    </row>
    <row r="7455" spans="1:13">
      <c r="A7455" s="334" t="s">
        <v>824</v>
      </c>
      <c r="B7455" s="334" t="s">
        <v>52</v>
      </c>
      <c r="C7455" s="334" t="s">
        <v>1557</v>
      </c>
      <c r="D7455" s="334" t="s">
        <v>1492</v>
      </c>
      <c r="E7455" s="334" t="s">
        <v>1555</v>
      </c>
      <c r="F7455" s="334" t="str">
        <f t="shared" si="351"/>
        <v>DhakaGBUD OWN PNP</v>
      </c>
      <c r="G7455" s="338">
        <v>25372394</v>
      </c>
      <c r="H7455" s="336">
        <v>4422812.1374353459</v>
      </c>
      <c r="I7455" s="336">
        <v>74386.401599999997</v>
      </c>
      <c r="J7455" s="336"/>
      <c r="K7455" s="336"/>
      <c r="L7455" s="337">
        <f t="shared" si="349"/>
        <v>17.431591742723786</v>
      </c>
      <c r="M7455" s="337">
        <f t="shared" si="350"/>
        <v>0.29317848997615281</v>
      </c>
    </row>
    <row r="7456" spans="1:13">
      <c r="A7456" s="334" t="s">
        <v>825</v>
      </c>
      <c r="B7456" s="334" t="s">
        <v>52</v>
      </c>
      <c r="C7456" s="334" t="s">
        <v>52</v>
      </c>
      <c r="D7456" s="334" t="s">
        <v>1537</v>
      </c>
      <c r="E7456" s="334" t="s">
        <v>1555</v>
      </c>
      <c r="F7456" s="334" t="str">
        <f t="shared" si="351"/>
        <v>Dhaka OWN Non-PNP</v>
      </c>
      <c r="G7456" s="338">
        <v>1648157</v>
      </c>
      <c r="H7456" s="336">
        <v>209789.92925100005</v>
      </c>
      <c r="I7456" s="336">
        <v>6592.6279999999997</v>
      </c>
      <c r="J7456" s="336"/>
      <c r="K7456" s="336"/>
      <c r="L7456" s="337">
        <f t="shared" si="349"/>
        <v>12.728758804592042</v>
      </c>
      <c r="M7456" s="337">
        <f t="shared" si="350"/>
        <v>0.4</v>
      </c>
    </row>
    <row r="7457" spans="1:13">
      <c r="A7457" s="334" t="s">
        <v>826</v>
      </c>
      <c r="B7457" s="334" t="s">
        <v>52</v>
      </c>
      <c r="C7457" s="334" t="s">
        <v>52</v>
      </c>
      <c r="D7457" s="334" t="s">
        <v>1492</v>
      </c>
      <c r="E7457" s="334" t="s">
        <v>1555</v>
      </c>
      <c r="F7457" s="334" t="str">
        <f t="shared" si="351"/>
        <v>Dhaka OWN PNP</v>
      </c>
      <c r="G7457" s="338">
        <v>14735334</v>
      </c>
      <c r="H7457" s="336">
        <v>2535770.5723595675</v>
      </c>
      <c r="I7457" s="336">
        <v>58941.336000000003</v>
      </c>
      <c r="J7457" s="336"/>
      <c r="K7457" s="336"/>
      <c r="L7457" s="337">
        <f t="shared" si="349"/>
        <v>17.20877567050443</v>
      </c>
      <c r="M7457" s="337">
        <f t="shared" si="350"/>
        <v>0.4</v>
      </c>
    </row>
    <row r="7458" spans="1:13">
      <c r="A7458" s="334" t="s">
        <v>827</v>
      </c>
      <c r="B7458" s="334" t="s">
        <v>52</v>
      </c>
      <c r="C7458" s="334" t="s">
        <v>1557</v>
      </c>
      <c r="D7458" s="334" t="s">
        <v>1492</v>
      </c>
      <c r="E7458" s="334" t="s">
        <v>1555</v>
      </c>
      <c r="F7458" s="334" t="str">
        <f t="shared" si="351"/>
        <v>DhakaGBUD OWN PNP</v>
      </c>
      <c r="G7458" s="338">
        <v>26938875</v>
      </c>
      <c r="H7458" s="336">
        <v>4812488.7002100488</v>
      </c>
      <c r="I7458" s="336">
        <v>88386.326399999991</v>
      </c>
      <c r="J7458" s="336"/>
      <c r="K7458" s="336"/>
      <c r="L7458" s="337">
        <f t="shared" si="349"/>
        <v>17.864475410387588</v>
      </c>
      <c r="M7458" s="337">
        <f t="shared" si="350"/>
        <v>0.32809954535963359</v>
      </c>
    </row>
    <row r="7459" spans="1:13">
      <c r="A7459" s="334" t="s">
        <v>828</v>
      </c>
      <c r="B7459" s="334" t="s">
        <v>52</v>
      </c>
      <c r="C7459" s="334" t="s">
        <v>52</v>
      </c>
      <c r="D7459" s="334" t="s">
        <v>1492</v>
      </c>
      <c r="E7459" s="334" t="s">
        <v>1555</v>
      </c>
      <c r="F7459" s="334" t="str">
        <f t="shared" si="351"/>
        <v>Dhaka OWN PNP</v>
      </c>
      <c r="G7459" s="338">
        <v>11462211</v>
      </c>
      <c r="H7459" s="336">
        <v>2108599.0466866242</v>
      </c>
      <c r="I7459" s="336">
        <v>45083.543999999994</v>
      </c>
      <c r="J7459" s="336"/>
      <c r="K7459" s="336"/>
      <c r="L7459" s="337">
        <f t="shared" si="349"/>
        <v>18.396093447299343</v>
      </c>
      <c r="M7459" s="337">
        <f t="shared" si="350"/>
        <v>0.39332327768176656</v>
      </c>
    </row>
    <row r="7460" spans="1:13">
      <c r="A7460" s="334" t="s">
        <v>829</v>
      </c>
      <c r="B7460" s="334" t="s">
        <v>52</v>
      </c>
      <c r="C7460" s="334" t="s">
        <v>52</v>
      </c>
      <c r="D7460" s="334" t="s">
        <v>1492</v>
      </c>
      <c r="E7460" s="334" t="s">
        <v>1555</v>
      </c>
      <c r="F7460" s="334" t="str">
        <f t="shared" si="351"/>
        <v>Dhaka OWN PNP</v>
      </c>
      <c r="G7460" s="338">
        <v>4677048</v>
      </c>
      <c r="H7460" s="336">
        <v>687459.55021424661</v>
      </c>
      <c r="I7460" s="336">
        <v>19633.271999999997</v>
      </c>
      <c r="J7460" s="336"/>
      <c r="K7460" s="336"/>
      <c r="L7460" s="337">
        <f t="shared" si="349"/>
        <v>14.698578039272778</v>
      </c>
      <c r="M7460" s="337">
        <f t="shared" si="350"/>
        <v>0.41977914274131883</v>
      </c>
    </row>
    <row r="7461" spans="1:13">
      <c r="A7461" s="334" t="s">
        <v>830</v>
      </c>
      <c r="B7461" s="334" t="s">
        <v>52</v>
      </c>
      <c r="C7461" s="334" t="s">
        <v>52</v>
      </c>
      <c r="D7461" s="334" t="s">
        <v>1492</v>
      </c>
      <c r="E7461" s="334" t="s">
        <v>1555</v>
      </c>
      <c r="F7461" s="334" t="str">
        <f t="shared" si="351"/>
        <v>Dhaka OWN PNP</v>
      </c>
      <c r="G7461" s="338">
        <v>9177771</v>
      </c>
      <c r="H7461" s="336">
        <v>1464500.6272320026</v>
      </c>
      <c r="I7461" s="336">
        <v>29972.217599999996</v>
      </c>
      <c r="J7461" s="336"/>
      <c r="K7461" s="336"/>
      <c r="L7461" s="337">
        <f t="shared" si="349"/>
        <v>15.957040410269579</v>
      </c>
      <c r="M7461" s="337">
        <f t="shared" si="350"/>
        <v>0.32657404069027213</v>
      </c>
    </row>
    <row r="7462" spans="1:13">
      <c r="A7462" s="334" t="s">
        <v>831</v>
      </c>
      <c r="B7462" s="334" t="s">
        <v>52</v>
      </c>
      <c r="C7462" s="334" t="s">
        <v>52</v>
      </c>
      <c r="D7462" s="334" t="s">
        <v>1492</v>
      </c>
      <c r="E7462" s="334" t="s">
        <v>1555</v>
      </c>
      <c r="F7462" s="334" t="str">
        <f t="shared" si="351"/>
        <v>Dhaka OWN PNP</v>
      </c>
      <c r="G7462" s="338">
        <v>10510258</v>
      </c>
      <c r="H7462" s="336">
        <v>1662630.9968435615</v>
      </c>
      <c r="I7462" s="336">
        <v>41855.995199999998</v>
      </c>
      <c r="J7462" s="336"/>
      <c r="K7462" s="336"/>
      <c r="L7462" s="337">
        <f t="shared" si="349"/>
        <v>15.819126389129186</v>
      </c>
      <c r="M7462" s="337">
        <f t="shared" si="350"/>
        <v>0.39823946472103722</v>
      </c>
    </row>
    <row r="7463" spans="1:13">
      <c r="A7463" s="334" t="s">
        <v>832</v>
      </c>
      <c r="B7463" s="334" t="s">
        <v>52</v>
      </c>
      <c r="C7463" s="334" t="s">
        <v>52</v>
      </c>
      <c r="D7463" s="334" t="s">
        <v>1537</v>
      </c>
      <c r="E7463" s="334" t="s">
        <v>1555</v>
      </c>
      <c r="F7463" s="334" t="str">
        <f t="shared" si="351"/>
        <v>Dhaka OWN Non-PNP</v>
      </c>
      <c r="G7463" s="338">
        <v>3036689</v>
      </c>
      <c r="H7463" s="336">
        <v>473714.58397309465</v>
      </c>
      <c r="I7463" s="336">
        <v>3229.4254689602822</v>
      </c>
      <c r="J7463" s="336"/>
      <c r="K7463" s="336"/>
      <c r="L7463" s="337">
        <f t="shared" si="349"/>
        <v>15.599706916746978</v>
      </c>
      <c r="M7463" s="337">
        <f t="shared" si="350"/>
        <v>0.10634692814971444</v>
      </c>
    </row>
    <row r="7464" spans="1:13">
      <c r="A7464" s="334" t="s">
        <v>833</v>
      </c>
      <c r="B7464" s="334" t="s">
        <v>542</v>
      </c>
      <c r="C7464" s="334" t="s">
        <v>52</v>
      </c>
      <c r="D7464" s="334" t="s">
        <v>1537</v>
      </c>
      <c r="E7464" s="334" t="s">
        <v>1555</v>
      </c>
      <c r="F7464" s="334" t="str">
        <f t="shared" si="351"/>
        <v>Dhaka OWN Non-PNP</v>
      </c>
      <c r="G7464" s="338">
        <v>5146485</v>
      </c>
      <c r="H7464" s="336">
        <v>706823.79863198078</v>
      </c>
      <c r="I7464" s="336">
        <v>20585.939999999999</v>
      </c>
      <c r="J7464" s="336"/>
      <c r="K7464" s="336"/>
      <c r="L7464" s="337">
        <f t="shared" si="349"/>
        <v>13.734107815955564</v>
      </c>
      <c r="M7464" s="337">
        <f t="shared" si="350"/>
        <v>0.4</v>
      </c>
    </row>
    <row r="7465" spans="1:13">
      <c r="A7465" s="334" t="s">
        <v>834</v>
      </c>
      <c r="B7465" s="334" t="s">
        <v>52</v>
      </c>
      <c r="C7465" s="334" t="s">
        <v>52</v>
      </c>
      <c r="D7465" s="334" t="s">
        <v>1492</v>
      </c>
      <c r="E7465" s="334" t="s">
        <v>1555</v>
      </c>
      <c r="F7465" s="334" t="str">
        <f t="shared" si="351"/>
        <v>Dhaka OWN PNP</v>
      </c>
      <c r="G7465" s="338">
        <v>11024735</v>
      </c>
      <c r="H7465" s="336">
        <v>1903865.2240515794</v>
      </c>
      <c r="I7465" s="336">
        <v>41222.126399999994</v>
      </c>
      <c r="J7465" s="336"/>
      <c r="K7465" s="336"/>
      <c r="L7465" s="337">
        <f t="shared" si="349"/>
        <v>17.269033895613632</v>
      </c>
      <c r="M7465" s="337">
        <f t="shared" si="350"/>
        <v>0.37390582540079187</v>
      </c>
    </row>
    <row r="7466" spans="1:13">
      <c r="A7466" s="334" t="s">
        <v>1558</v>
      </c>
      <c r="B7466" s="334" t="s">
        <v>52</v>
      </c>
      <c r="C7466" s="334" t="s">
        <v>52</v>
      </c>
      <c r="D7466" s="334" t="s">
        <v>1492</v>
      </c>
      <c r="E7466" s="334" t="s">
        <v>1555</v>
      </c>
      <c r="F7466" s="334" t="str">
        <f t="shared" si="351"/>
        <v>Dhaka OWN PNP</v>
      </c>
      <c r="G7466" s="338">
        <v>26721972</v>
      </c>
      <c r="H7466" s="336">
        <v>4435662.5455715908</v>
      </c>
      <c r="I7466" s="336">
        <v>84129.979199999987</v>
      </c>
      <c r="J7466" s="336"/>
      <c r="K7466" s="336"/>
      <c r="L7466" s="337">
        <f t="shared" si="349"/>
        <v>16.5993084102161</v>
      </c>
      <c r="M7466" s="337">
        <f t="shared" si="350"/>
        <v>0.31483447104876833</v>
      </c>
    </row>
    <row r="7467" spans="1:13">
      <c r="A7467" s="334" t="s">
        <v>909</v>
      </c>
      <c r="B7467" s="334" t="s">
        <v>52</v>
      </c>
      <c r="C7467" s="334" t="s">
        <v>52</v>
      </c>
      <c r="D7467" s="334" t="s">
        <v>1492</v>
      </c>
      <c r="E7467" s="334" t="s">
        <v>1555</v>
      </c>
      <c r="F7467" s="334" t="str">
        <f t="shared" si="351"/>
        <v>Dhaka OWN PNP</v>
      </c>
      <c r="G7467" s="338">
        <v>11440325</v>
      </c>
      <c r="H7467" s="336">
        <v>1703132.2462290658</v>
      </c>
      <c r="I7467" s="336">
        <v>82569.616398809128</v>
      </c>
      <c r="J7467" s="336"/>
      <c r="K7467" s="336"/>
      <c r="L7467" s="337">
        <f t="shared" si="349"/>
        <v>14.887096705985764</v>
      </c>
      <c r="M7467" s="337">
        <f t="shared" si="350"/>
        <v>0.72174187707787263</v>
      </c>
    </row>
    <row r="7468" spans="1:13">
      <c r="A7468" s="334" t="s">
        <v>1559</v>
      </c>
      <c r="B7468" s="334" t="s">
        <v>52</v>
      </c>
      <c r="C7468" s="334" t="s">
        <v>52</v>
      </c>
      <c r="D7468" s="334" t="s">
        <v>1492</v>
      </c>
      <c r="E7468" s="334" t="s">
        <v>1555</v>
      </c>
      <c r="F7468" s="334" t="str">
        <f t="shared" si="351"/>
        <v>Dhaka OWN PNP</v>
      </c>
      <c r="G7468" s="338">
        <v>8527329</v>
      </c>
      <c r="H7468" s="336">
        <v>1367963.7417390961</v>
      </c>
      <c r="I7468" s="336">
        <v>34109.315999999999</v>
      </c>
      <c r="J7468" s="336"/>
      <c r="K7468" s="336"/>
      <c r="L7468" s="337">
        <f t="shared" si="349"/>
        <v>16.042112855491986</v>
      </c>
      <c r="M7468" s="337">
        <f t="shared" si="350"/>
        <v>0.4</v>
      </c>
    </row>
    <row r="7469" spans="1:13">
      <c r="A7469" s="334" t="s">
        <v>1560</v>
      </c>
      <c r="B7469" s="334" t="s">
        <v>52</v>
      </c>
      <c r="C7469" s="334" t="s">
        <v>1557</v>
      </c>
      <c r="D7469" s="334" t="s">
        <v>1492</v>
      </c>
      <c r="E7469" s="334" t="s">
        <v>1555</v>
      </c>
      <c r="F7469" s="334" t="str">
        <f t="shared" si="351"/>
        <v>DhakaGBUD OWN PNP</v>
      </c>
      <c r="G7469" s="338">
        <v>70153900</v>
      </c>
      <c r="H7469" s="336">
        <v>12681649.081697153</v>
      </c>
      <c r="I7469" s="336">
        <v>205273.68479999999</v>
      </c>
      <c r="J7469" s="336"/>
      <c r="K7469" s="336"/>
      <c r="L7469" s="337">
        <f t="shared" si="349"/>
        <v>18.076898193396453</v>
      </c>
      <c r="M7469" s="337">
        <f t="shared" si="350"/>
        <v>0.29260480857087057</v>
      </c>
    </row>
    <row r="7470" spans="1:13">
      <c r="A7470" s="334" t="s">
        <v>774</v>
      </c>
      <c r="B7470" s="334" t="s">
        <v>189</v>
      </c>
      <c r="C7470" s="334" t="s">
        <v>189</v>
      </c>
      <c r="D7470" s="334" t="s">
        <v>1492</v>
      </c>
      <c r="E7470" s="334" t="s">
        <v>1555</v>
      </c>
      <c r="F7470" s="334" t="str">
        <f t="shared" si="351"/>
        <v>Barishal OWN PNP</v>
      </c>
      <c r="G7470" s="338">
        <v>8795207</v>
      </c>
      <c r="H7470" s="336">
        <v>1258197.0298667564</v>
      </c>
      <c r="I7470" s="336">
        <v>32935.655999999995</v>
      </c>
      <c r="J7470" s="336"/>
      <c r="K7470" s="336"/>
      <c r="L7470" s="337">
        <f t="shared" si="349"/>
        <v>14.305485133741097</v>
      </c>
      <c r="M7470" s="337">
        <f t="shared" si="350"/>
        <v>0.37447277818475444</v>
      </c>
    </row>
    <row r="7471" spans="1:13">
      <c r="A7471" s="334" t="s">
        <v>840</v>
      </c>
      <c r="B7471" s="334" t="s">
        <v>159</v>
      </c>
      <c r="C7471" s="334" t="s">
        <v>159</v>
      </c>
      <c r="D7471" s="334" t="s">
        <v>1537</v>
      </c>
      <c r="E7471" s="334" t="s">
        <v>1555</v>
      </c>
      <c r="F7471" s="334" t="str">
        <f t="shared" si="351"/>
        <v>Khulna OWN Non-PNP</v>
      </c>
      <c r="G7471" s="338">
        <v>6253083</v>
      </c>
      <c r="H7471" s="336">
        <v>774330.96409870323</v>
      </c>
      <c r="I7471" s="336">
        <v>25012.332000000002</v>
      </c>
      <c r="J7471" s="336"/>
      <c r="K7471" s="336"/>
      <c r="L7471" s="337">
        <f t="shared" si="349"/>
        <v>12.383187047072672</v>
      </c>
      <c r="M7471" s="337">
        <f t="shared" si="350"/>
        <v>0.4</v>
      </c>
    </row>
    <row r="7472" spans="1:13">
      <c r="A7472" s="334" t="s">
        <v>841</v>
      </c>
      <c r="B7472" s="334" t="s">
        <v>159</v>
      </c>
      <c r="C7472" s="334" t="s">
        <v>159</v>
      </c>
      <c r="D7472" s="334" t="s">
        <v>1492</v>
      </c>
      <c r="E7472" s="334" t="s">
        <v>1555</v>
      </c>
      <c r="F7472" s="334" t="str">
        <f t="shared" si="351"/>
        <v>Khulna OWN PNP</v>
      </c>
      <c r="G7472" s="338">
        <v>6316972</v>
      </c>
      <c r="H7472" s="336">
        <v>789411.92940870184</v>
      </c>
      <c r="I7472" s="336">
        <v>22930.727999999999</v>
      </c>
      <c r="J7472" s="336"/>
      <c r="K7472" s="336"/>
      <c r="L7472" s="337">
        <f t="shared" si="349"/>
        <v>12.49668242013265</v>
      </c>
      <c r="M7472" s="337">
        <f t="shared" si="350"/>
        <v>0.36300189394539029</v>
      </c>
    </row>
    <row r="7473" spans="1:13">
      <c r="A7473" s="334" t="s">
        <v>919</v>
      </c>
      <c r="B7473" s="334" t="s">
        <v>159</v>
      </c>
      <c r="C7473" s="334" t="s">
        <v>159</v>
      </c>
      <c r="D7473" s="334" t="s">
        <v>1492</v>
      </c>
      <c r="E7473" s="334" t="s">
        <v>1555</v>
      </c>
      <c r="F7473" s="334" t="str">
        <f t="shared" si="351"/>
        <v>Khulna OWN PNP</v>
      </c>
      <c r="G7473" s="338">
        <v>5160272</v>
      </c>
      <c r="H7473" s="336">
        <v>646286.41771907103</v>
      </c>
      <c r="I7473" s="336">
        <v>20182.627199999999</v>
      </c>
      <c r="J7473" s="336"/>
      <c r="K7473" s="336"/>
      <c r="L7473" s="337">
        <f t="shared" si="349"/>
        <v>12.524270381853341</v>
      </c>
      <c r="M7473" s="337">
        <f t="shared" si="350"/>
        <v>0.3911155691017838</v>
      </c>
    </row>
    <row r="7474" spans="1:13">
      <c r="A7474" s="334" t="s">
        <v>842</v>
      </c>
      <c r="B7474" s="334" t="s">
        <v>150</v>
      </c>
      <c r="C7474" s="334" t="s">
        <v>107</v>
      </c>
      <c r="D7474" s="334" t="s">
        <v>1492</v>
      </c>
      <c r="E7474" s="334" t="s">
        <v>1555</v>
      </c>
      <c r="F7474" s="334" t="str">
        <f t="shared" si="351"/>
        <v>Rajshahi OWN PNP</v>
      </c>
      <c r="G7474" s="338">
        <v>10926887</v>
      </c>
      <c r="H7474" s="336">
        <v>1544240.9115067935</v>
      </c>
      <c r="I7474" s="336">
        <v>43707.548000000003</v>
      </c>
      <c r="J7474" s="336"/>
      <c r="K7474" s="336"/>
      <c r="L7474" s="337">
        <f t="shared" si="349"/>
        <v>14.132487244599432</v>
      </c>
      <c r="M7474" s="337">
        <f t="shared" si="350"/>
        <v>0.4</v>
      </c>
    </row>
    <row r="7475" spans="1:13">
      <c r="A7475" s="334" t="s">
        <v>843</v>
      </c>
      <c r="B7475" s="334" t="s">
        <v>1562</v>
      </c>
      <c r="C7475" s="334" t="s">
        <v>107</v>
      </c>
      <c r="D7475" s="334" t="s">
        <v>1537</v>
      </c>
      <c r="E7475" s="334" t="s">
        <v>1555</v>
      </c>
      <c r="F7475" s="334" t="str">
        <f t="shared" si="351"/>
        <v>Rajshahi OWN Non-PNP</v>
      </c>
      <c r="G7475" s="338">
        <v>2989881</v>
      </c>
      <c r="H7475" s="336">
        <v>459118.27523540205</v>
      </c>
      <c r="I7475" s="336">
        <v>11959.523999999999</v>
      </c>
      <c r="J7475" s="336"/>
      <c r="K7475" s="336"/>
      <c r="L7475" s="337">
        <f t="shared" si="349"/>
        <v>15.355737410131107</v>
      </c>
      <c r="M7475" s="337">
        <f t="shared" si="350"/>
        <v>0.4</v>
      </c>
    </row>
    <row r="7476" spans="1:13">
      <c r="A7476" s="334" t="s">
        <v>844</v>
      </c>
      <c r="B7476" s="334" t="s">
        <v>1563</v>
      </c>
      <c r="C7476" s="334" t="s">
        <v>107</v>
      </c>
      <c r="D7476" s="334" t="s">
        <v>1537</v>
      </c>
      <c r="E7476" s="334" t="s">
        <v>1555</v>
      </c>
      <c r="F7476" s="334" t="str">
        <f t="shared" si="351"/>
        <v>Rajshahi OWN Non-PNP</v>
      </c>
      <c r="G7476" s="338">
        <v>3780397</v>
      </c>
      <c r="H7476" s="336">
        <v>548209.32351492043</v>
      </c>
      <c r="I7476" s="336">
        <v>15121.588</v>
      </c>
      <c r="J7476" s="336"/>
      <c r="K7476" s="336"/>
      <c r="L7476" s="337">
        <f t="shared" si="349"/>
        <v>14.501369129086719</v>
      </c>
      <c r="M7476" s="337">
        <f t="shared" si="350"/>
        <v>0.4</v>
      </c>
    </row>
    <row r="7477" spans="1:13">
      <c r="A7477" s="334" t="s">
        <v>913</v>
      </c>
      <c r="B7477" s="334" t="s">
        <v>107</v>
      </c>
      <c r="C7477" s="334" t="s">
        <v>107</v>
      </c>
      <c r="D7477" s="334" t="s">
        <v>1492</v>
      </c>
      <c r="E7477" s="334" t="s">
        <v>1555</v>
      </c>
      <c r="F7477" s="334" t="str">
        <f t="shared" si="351"/>
        <v>Rajshahi OWN PNP</v>
      </c>
      <c r="G7477" s="338">
        <v>7987837</v>
      </c>
      <c r="H7477" s="336">
        <v>1148921.6786643425</v>
      </c>
      <c r="I7477" s="336">
        <v>30775.823999999997</v>
      </c>
      <c r="J7477" s="336"/>
      <c r="K7477" s="336"/>
      <c r="L7477" s="337">
        <f t="shared" si="349"/>
        <v>14.383389128550602</v>
      </c>
      <c r="M7477" s="337">
        <f t="shared" si="350"/>
        <v>0.3852835755161253</v>
      </c>
    </row>
    <row r="7478" spans="1:13">
      <c r="A7478" s="334" t="s">
        <v>845</v>
      </c>
      <c r="B7478" s="334" t="s">
        <v>131</v>
      </c>
      <c r="C7478" s="334" t="s">
        <v>131</v>
      </c>
      <c r="D7478" s="334" t="s">
        <v>1492</v>
      </c>
      <c r="E7478" s="334" t="s">
        <v>1555</v>
      </c>
      <c r="F7478" s="334" t="str">
        <f t="shared" si="351"/>
        <v>Sylhet OWN PNP</v>
      </c>
      <c r="G7478" s="338">
        <v>16306573</v>
      </c>
      <c r="H7478" s="336">
        <v>2478402.3600664134</v>
      </c>
      <c r="I7478" s="336">
        <v>54504.279907162003</v>
      </c>
      <c r="J7478" s="336"/>
      <c r="K7478" s="336"/>
      <c r="L7478" s="337">
        <f t="shared" si="349"/>
        <v>15.198793517598169</v>
      </c>
      <c r="M7478" s="337">
        <f t="shared" si="350"/>
        <v>0.33424729958380589</v>
      </c>
    </row>
    <row r="7479" spans="1:13">
      <c r="A7479" s="334" t="s">
        <v>846</v>
      </c>
      <c r="B7479" s="334" t="s">
        <v>131</v>
      </c>
      <c r="C7479" s="334" t="s">
        <v>131</v>
      </c>
      <c r="D7479" s="334" t="s">
        <v>1492</v>
      </c>
      <c r="E7479" s="334" t="s">
        <v>1555</v>
      </c>
      <c r="F7479" s="334" t="str">
        <f t="shared" si="351"/>
        <v>Sylhet OWN PNP</v>
      </c>
      <c r="G7479" s="338">
        <v>7640885</v>
      </c>
      <c r="H7479" s="336">
        <v>1168705.8803278245</v>
      </c>
      <c r="I7479" s="336">
        <v>25683.763199999998</v>
      </c>
      <c r="J7479" s="336"/>
      <c r="K7479" s="336"/>
      <c r="L7479" s="337">
        <f t="shared" si="349"/>
        <v>15.295425599623924</v>
      </c>
      <c r="M7479" s="337">
        <f t="shared" si="350"/>
        <v>0.33613597377790655</v>
      </c>
    </row>
    <row r="7480" spans="1:13">
      <c r="A7480" s="334" t="s">
        <v>847</v>
      </c>
      <c r="B7480" s="334" t="s">
        <v>131</v>
      </c>
      <c r="C7480" s="334" t="s">
        <v>131</v>
      </c>
      <c r="D7480" s="334" t="s">
        <v>1492</v>
      </c>
      <c r="E7480" s="334" t="s">
        <v>1555</v>
      </c>
      <c r="F7480" s="334" t="str">
        <f t="shared" si="351"/>
        <v>Sylhet OWN PNP</v>
      </c>
      <c r="G7480" s="338">
        <v>6827551</v>
      </c>
      <c r="H7480" s="336">
        <v>1037084.4683747196</v>
      </c>
      <c r="I7480" s="336">
        <v>1.1641532182693481E-10</v>
      </c>
      <c r="J7480" s="336"/>
      <c r="K7480" s="336"/>
      <c r="L7480" s="337">
        <f t="shared" si="349"/>
        <v>15.189699328129802</v>
      </c>
      <c r="M7480" s="337">
        <f t="shared" si="350"/>
        <v>1.7050816878106779E-15</v>
      </c>
    </row>
    <row r="7481" spans="1:13">
      <c r="A7481" s="334" t="s">
        <v>848</v>
      </c>
      <c r="B7481" s="334" t="s">
        <v>131</v>
      </c>
      <c r="C7481" s="334" t="s">
        <v>131</v>
      </c>
      <c r="D7481" s="334" t="s">
        <v>1492</v>
      </c>
      <c r="E7481" s="334" t="s">
        <v>1555</v>
      </c>
      <c r="F7481" s="334" t="str">
        <f t="shared" si="351"/>
        <v>Sylhet OWN PNP</v>
      </c>
      <c r="G7481" s="338">
        <v>15859770</v>
      </c>
      <c r="H7481" s="336">
        <v>2632698.4544699979</v>
      </c>
      <c r="I7481" s="336">
        <v>53999.087999999996</v>
      </c>
      <c r="J7481" s="336"/>
      <c r="K7481" s="336"/>
      <c r="L7481" s="337">
        <f t="shared" si="349"/>
        <v>16.599852674219097</v>
      </c>
      <c r="M7481" s="337">
        <f t="shared" si="350"/>
        <v>0.34047838020349597</v>
      </c>
    </row>
    <row r="7482" spans="1:13">
      <c r="A7482" s="334" t="s">
        <v>849</v>
      </c>
      <c r="B7482" s="334" t="s">
        <v>131</v>
      </c>
      <c r="C7482" s="334" t="s">
        <v>131</v>
      </c>
      <c r="D7482" s="334" t="s">
        <v>1492</v>
      </c>
      <c r="E7482" s="334" t="s">
        <v>1555</v>
      </c>
      <c r="F7482" s="334" t="str">
        <f t="shared" si="351"/>
        <v>Sylhet OWN PNP</v>
      </c>
      <c r="G7482" s="338">
        <v>7686234</v>
      </c>
      <c r="H7482" s="336">
        <v>1142188.6020857447</v>
      </c>
      <c r="I7482" s="336">
        <v>25932.604799999997</v>
      </c>
      <c r="J7482" s="336"/>
      <c r="K7482" s="336"/>
      <c r="L7482" s="337">
        <f t="shared" si="349"/>
        <v>14.860185132091278</v>
      </c>
      <c r="M7482" s="337">
        <f t="shared" si="350"/>
        <v>0.33739025900070174</v>
      </c>
    </row>
    <row r="7483" spans="1:13">
      <c r="A7483" s="334" t="s">
        <v>850</v>
      </c>
      <c r="B7483" s="334" t="s">
        <v>131</v>
      </c>
      <c r="C7483" s="334" t="s">
        <v>131</v>
      </c>
      <c r="D7483" s="334" t="s">
        <v>1492</v>
      </c>
      <c r="E7483" s="334" t="s">
        <v>1555</v>
      </c>
      <c r="F7483" s="334" t="str">
        <f t="shared" si="351"/>
        <v>Sylhet OWN PNP</v>
      </c>
      <c r="G7483" s="338">
        <v>11488185</v>
      </c>
      <c r="H7483" s="336">
        <v>1782456.5734953424</v>
      </c>
      <c r="I7483" s="336">
        <v>36319.036799999994</v>
      </c>
      <c r="J7483" s="336"/>
      <c r="K7483" s="336"/>
      <c r="L7483" s="337">
        <f t="shared" si="349"/>
        <v>15.515562932659444</v>
      </c>
      <c r="M7483" s="337">
        <f t="shared" si="350"/>
        <v>0.31614251337352239</v>
      </c>
    </row>
    <row r="7484" spans="1:13">
      <c r="A7484" s="334" t="s">
        <v>851</v>
      </c>
      <c r="B7484" s="334" t="s">
        <v>908</v>
      </c>
      <c r="C7484" s="334" t="s">
        <v>131</v>
      </c>
      <c r="D7484" s="334" t="s">
        <v>1492</v>
      </c>
      <c r="E7484" s="334" t="s">
        <v>1555</v>
      </c>
      <c r="F7484" s="334" t="str">
        <f t="shared" si="351"/>
        <v>Sylhet OWN PNP</v>
      </c>
      <c r="G7484" s="338">
        <v>7509407</v>
      </c>
      <c r="H7484" s="336">
        <v>975176.1889299677</v>
      </c>
      <c r="I7484" s="336">
        <v>0</v>
      </c>
      <c r="J7484" s="336"/>
      <c r="K7484" s="336"/>
      <c r="L7484" s="337">
        <f t="shared" si="349"/>
        <v>12.986061202035895</v>
      </c>
      <c r="M7484" s="337">
        <f t="shared" si="350"/>
        <v>0</v>
      </c>
    </row>
    <row r="7485" spans="1:13">
      <c r="A7485" s="334" t="s">
        <v>75</v>
      </c>
      <c r="B7485" s="334" t="s">
        <v>76</v>
      </c>
      <c r="C7485" s="334" t="s">
        <v>195</v>
      </c>
      <c r="D7485" s="334" t="s">
        <v>1537</v>
      </c>
      <c r="E7485" s="334" t="s">
        <v>1041</v>
      </c>
      <c r="F7485" s="334" t="str">
        <f t="shared" si="351"/>
        <v>Chattogram FR Non-PNP</v>
      </c>
      <c r="G7485" s="338">
        <v>2275619</v>
      </c>
      <c r="H7485" s="336">
        <v>297985.0685172067</v>
      </c>
      <c r="I7485" s="336">
        <v>9102.4760000000006</v>
      </c>
      <c r="J7485" s="336"/>
      <c r="K7485" s="336"/>
      <c r="L7485" s="337">
        <f t="shared" si="349"/>
        <v>13.094681865338911</v>
      </c>
      <c r="M7485" s="337">
        <f t="shared" si="350"/>
        <v>0.4</v>
      </c>
    </row>
    <row r="7486" spans="1:13">
      <c r="A7486" s="334" t="s">
        <v>120</v>
      </c>
      <c r="B7486" s="334" t="s">
        <v>52</v>
      </c>
      <c r="C7486" s="334" t="s">
        <v>52</v>
      </c>
      <c r="D7486" s="334" t="s">
        <v>1537</v>
      </c>
      <c r="E7486" s="334" t="s">
        <v>1041</v>
      </c>
      <c r="F7486" s="334" t="str">
        <f t="shared" si="351"/>
        <v>Dhaka FR Non-PNP</v>
      </c>
      <c r="G7486" s="338">
        <v>4272154</v>
      </c>
      <c r="H7486" s="336">
        <v>580473.97886013298</v>
      </c>
      <c r="I7486" s="336">
        <v>17088.616000000002</v>
      </c>
      <c r="J7486" s="336"/>
      <c r="K7486" s="336"/>
      <c r="L7486" s="337">
        <f t="shared" si="349"/>
        <v>13.587384229597832</v>
      </c>
      <c r="M7486" s="337">
        <f t="shared" si="350"/>
        <v>0.4</v>
      </c>
    </row>
    <row r="7487" spans="1:13">
      <c r="A7487" s="334" t="s">
        <v>89</v>
      </c>
      <c r="B7487" s="334" t="s">
        <v>52</v>
      </c>
      <c r="C7487" s="334" t="s">
        <v>52</v>
      </c>
      <c r="D7487" s="334" t="s">
        <v>1537</v>
      </c>
      <c r="E7487" s="334" t="s">
        <v>1041</v>
      </c>
      <c r="F7487" s="334" t="str">
        <f t="shared" si="351"/>
        <v>Dhaka FR Non-PNP</v>
      </c>
      <c r="G7487" s="338">
        <v>2791757</v>
      </c>
      <c r="H7487" s="336">
        <v>392399.23050228861</v>
      </c>
      <c r="I7487" s="336">
        <v>11167.028</v>
      </c>
      <c r="J7487" s="336"/>
      <c r="K7487" s="336"/>
      <c r="L7487" s="337">
        <f t="shared" si="349"/>
        <v>14.05563702364814</v>
      </c>
      <c r="M7487" s="337">
        <f t="shared" si="350"/>
        <v>0.4</v>
      </c>
    </row>
    <row r="7488" spans="1:13">
      <c r="A7488" s="334" t="s">
        <v>87</v>
      </c>
      <c r="B7488" s="334" t="s">
        <v>52</v>
      </c>
      <c r="C7488" s="334" t="s">
        <v>52</v>
      </c>
      <c r="D7488" s="334" t="s">
        <v>1537</v>
      </c>
      <c r="E7488" s="334" t="s">
        <v>1041</v>
      </c>
      <c r="F7488" s="334" t="str">
        <f t="shared" si="351"/>
        <v>Dhaka FR Non-PNP</v>
      </c>
      <c r="G7488" s="338">
        <v>5238873</v>
      </c>
      <c r="H7488" s="336">
        <v>669301.73288215697</v>
      </c>
      <c r="I7488" s="336">
        <v>20955.492000000002</v>
      </c>
      <c r="J7488" s="336"/>
      <c r="K7488" s="336"/>
      <c r="L7488" s="337">
        <f t="shared" si="349"/>
        <v>12.775681580411607</v>
      </c>
      <c r="M7488" s="337">
        <f t="shared" si="350"/>
        <v>0.4</v>
      </c>
    </row>
    <row r="7489" spans="1:13">
      <c r="A7489" s="334" t="s">
        <v>555</v>
      </c>
      <c r="B7489" s="334" t="s">
        <v>52</v>
      </c>
      <c r="C7489" s="334" t="s">
        <v>52</v>
      </c>
      <c r="D7489" s="334" t="s">
        <v>1537</v>
      </c>
      <c r="E7489" s="334" t="s">
        <v>1041</v>
      </c>
      <c r="F7489" s="334" t="str">
        <f t="shared" si="351"/>
        <v>Dhaka FR Non-PNP</v>
      </c>
      <c r="G7489" s="338">
        <v>1857882</v>
      </c>
      <c r="H7489" s="336">
        <v>241013.18498587504</v>
      </c>
      <c r="I7489" s="336">
        <v>7431.5280000000002</v>
      </c>
      <c r="J7489" s="336"/>
      <c r="K7489" s="336"/>
      <c r="L7489" s="337">
        <f t="shared" si="349"/>
        <v>12.972469994643095</v>
      </c>
      <c r="M7489" s="337">
        <f t="shared" si="350"/>
        <v>0.4</v>
      </c>
    </row>
    <row r="7490" spans="1:13">
      <c r="A7490" s="334" t="s">
        <v>53</v>
      </c>
      <c r="B7490" s="334" t="s">
        <v>52</v>
      </c>
      <c r="C7490" s="334" t="s">
        <v>52</v>
      </c>
      <c r="D7490" s="334" t="s">
        <v>1492</v>
      </c>
      <c r="E7490" s="334" t="s">
        <v>1041</v>
      </c>
      <c r="F7490" s="334" t="str">
        <f t="shared" si="351"/>
        <v>Dhaka FR PNP</v>
      </c>
      <c r="G7490" s="338">
        <v>6968307</v>
      </c>
      <c r="H7490" s="336">
        <v>922949.02187822468</v>
      </c>
      <c r="I7490" s="336">
        <v>25497.292799999999</v>
      </c>
      <c r="J7490" s="336"/>
      <c r="K7490" s="336"/>
      <c r="L7490" s="337">
        <f t="shared" si="349"/>
        <v>13.244953499870551</v>
      </c>
      <c r="M7490" s="337">
        <f t="shared" si="350"/>
        <v>0.36590369511561416</v>
      </c>
    </row>
    <row r="7491" spans="1:13">
      <c r="A7491" s="334" t="s">
        <v>434</v>
      </c>
      <c r="B7491" s="334" t="s">
        <v>52</v>
      </c>
      <c r="C7491" s="334" t="s">
        <v>52</v>
      </c>
      <c r="D7491" s="334" t="s">
        <v>1537</v>
      </c>
      <c r="E7491" s="334" t="s">
        <v>1041</v>
      </c>
      <c r="F7491" s="334" t="str">
        <f t="shared" si="351"/>
        <v>Dhaka FR Non-PNP</v>
      </c>
      <c r="G7491" s="338">
        <v>3657440</v>
      </c>
      <c r="H7491" s="336">
        <v>385740.01867367717</v>
      </c>
      <c r="I7491" s="336">
        <v>14629.76</v>
      </c>
      <c r="J7491" s="336"/>
      <c r="K7491" s="336"/>
      <c r="L7491" s="337">
        <f t="shared" ref="L7491:L7554" si="352">(H7491/G7491)*100</f>
        <v>10.54672171446906</v>
      </c>
      <c r="M7491" s="337">
        <f t="shared" ref="M7491:M7554" si="353">(I7491/G7491)*100</f>
        <v>0.4</v>
      </c>
    </row>
    <row r="7492" spans="1:13">
      <c r="A7492" s="334" t="s">
        <v>565</v>
      </c>
      <c r="B7492" s="334" t="s">
        <v>52</v>
      </c>
      <c r="C7492" s="334" t="s">
        <v>52</v>
      </c>
      <c r="D7492" s="334" t="s">
        <v>1537</v>
      </c>
      <c r="E7492" s="334" t="s">
        <v>1041</v>
      </c>
      <c r="F7492" s="334" t="str">
        <f t="shared" ref="F7492:F7555" si="354">CONCATENATE(C7492," ",E7492," ",D7492)</f>
        <v>Dhaka FR Non-PNP</v>
      </c>
      <c r="G7492" s="338">
        <v>2887200</v>
      </c>
      <c r="H7492" s="336">
        <v>411178.25811302243</v>
      </c>
      <c r="I7492" s="336">
        <v>11548.800000000001</v>
      </c>
      <c r="J7492" s="336"/>
      <c r="K7492" s="336"/>
      <c r="L7492" s="337">
        <f t="shared" si="352"/>
        <v>14.241419302889389</v>
      </c>
      <c r="M7492" s="337">
        <f t="shared" si="353"/>
        <v>0.4</v>
      </c>
    </row>
    <row r="7493" spans="1:13">
      <c r="A7493" s="334" t="s">
        <v>500</v>
      </c>
      <c r="B7493" s="334" t="s">
        <v>52</v>
      </c>
      <c r="C7493" s="334" t="s">
        <v>52</v>
      </c>
      <c r="D7493" s="334" t="s">
        <v>1537</v>
      </c>
      <c r="E7493" s="334" t="s">
        <v>1041</v>
      </c>
      <c r="F7493" s="334" t="str">
        <f t="shared" si="354"/>
        <v>Dhaka FR Non-PNP</v>
      </c>
      <c r="G7493" s="338">
        <v>2014454</v>
      </c>
      <c r="H7493" s="336">
        <v>260792.88498080359</v>
      </c>
      <c r="I7493" s="336">
        <v>8057.8159999999998</v>
      </c>
      <c r="J7493" s="336"/>
      <c r="K7493" s="336"/>
      <c r="L7493" s="337">
        <f t="shared" si="352"/>
        <v>12.946082907865039</v>
      </c>
      <c r="M7493" s="337">
        <f t="shared" si="353"/>
        <v>0.4</v>
      </c>
    </row>
    <row r="7494" spans="1:13">
      <c r="A7494" s="334" t="s">
        <v>492</v>
      </c>
      <c r="B7494" s="334" t="s">
        <v>189</v>
      </c>
      <c r="C7494" s="334" t="s">
        <v>189</v>
      </c>
      <c r="D7494" s="334" t="s">
        <v>1537</v>
      </c>
      <c r="E7494" s="334" t="s">
        <v>1041</v>
      </c>
      <c r="F7494" s="334" t="str">
        <f t="shared" si="354"/>
        <v>Barishal FR Non-PNP</v>
      </c>
      <c r="G7494" s="338">
        <v>2596774</v>
      </c>
      <c r="H7494" s="336">
        <v>289669.54997885035</v>
      </c>
      <c r="I7494" s="336">
        <v>10387.096</v>
      </c>
      <c r="J7494" s="336"/>
      <c r="K7494" s="336"/>
      <c r="L7494" s="337">
        <f t="shared" si="352"/>
        <v>11.154977290239749</v>
      </c>
      <c r="M7494" s="337">
        <f t="shared" si="353"/>
        <v>0.4</v>
      </c>
    </row>
    <row r="7495" spans="1:13">
      <c r="A7495" s="334" t="s">
        <v>613</v>
      </c>
      <c r="B7495" s="334" t="s">
        <v>153</v>
      </c>
      <c r="C7495" s="334" t="s">
        <v>18</v>
      </c>
      <c r="D7495" s="334" t="s">
        <v>1537</v>
      </c>
      <c r="E7495" s="334" t="s">
        <v>1041</v>
      </c>
      <c r="F7495" s="334" t="str">
        <f t="shared" si="354"/>
        <v>Mymensingh FR Non-PNP</v>
      </c>
      <c r="G7495" s="338">
        <v>3795188</v>
      </c>
      <c r="H7495" s="336">
        <v>551705.56573560496</v>
      </c>
      <c r="I7495" s="336">
        <v>15180.752</v>
      </c>
      <c r="J7495" s="336"/>
      <c r="K7495" s="336"/>
      <c r="L7495" s="337">
        <f t="shared" si="352"/>
        <v>14.536975921498618</v>
      </c>
      <c r="M7495" s="337">
        <f t="shared" si="353"/>
        <v>0.4</v>
      </c>
    </row>
    <row r="7496" spans="1:13">
      <c r="A7496" s="334" t="s">
        <v>498</v>
      </c>
      <c r="B7496" s="334" t="s">
        <v>455</v>
      </c>
      <c r="C7496" s="334" t="s">
        <v>195</v>
      </c>
      <c r="D7496" s="334" t="s">
        <v>1537</v>
      </c>
      <c r="E7496" s="334" t="s">
        <v>1041</v>
      </c>
      <c r="F7496" s="334" t="str">
        <f t="shared" si="354"/>
        <v>Chattogram FR Non-PNP</v>
      </c>
      <c r="G7496" s="338">
        <v>4970878</v>
      </c>
      <c r="H7496" s="336">
        <v>705596.17932246346</v>
      </c>
      <c r="I7496" s="336">
        <v>19883.511999999999</v>
      </c>
      <c r="J7496" s="336"/>
      <c r="K7496" s="336"/>
      <c r="L7496" s="337">
        <f t="shared" si="352"/>
        <v>14.194598606573393</v>
      </c>
      <c r="M7496" s="337">
        <f t="shared" si="353"/>
        <v>0.4</v>
      </c>
    </row>
    <row r="7497" spans="1:13">
      <c r="A7497" s="334" t="s">
        <v>528</v>
      </c>
      <c r="B7497" s="334" t="s">
        <v>18</v>
      </c>
      <c r="C7497" s="334" t="s">
        <v>18</v>
      </c>
      <c r="D7497" s="334" t="s">
        <v>1537</v>
      </c>
      <c r="E7497" s="334" t="s">
        <v>1041</v>
      </c>
      <c r="F7497" s="334" t="str">
        <f t="shared" si="354"/>
        <v>Mymensingh FR Non-PNP</v>
      </c>
      <c r="G7497" s="338">
        <v>4666821</v>
      </c>
      <c r="H7497" s="336">
        <v>602424.12194315589</v>
      </c>
      <c r="I7497" s="336">
        <v>18667.284</v>
      </c>
      <c r="J7497" s="336"/>
      <c r="K7497" s="336"/>
      <c r="L7497" s="337">
        <f t="shared" si="352"/>
        <v>12.908661419479253</v>
      </c>
      <c r="M7497" s="337">
        <f t="shared" si="353"/>
        <v>0.4</v>
      </c>
    </row>
    <row r="7498" spans="1:13">
      <c r="A7498" s="334" t="s">
        <v>561</v>
      </c>
      <c r="B7498" s="334" t="s">
        <v>79</v>
      </c>
      <c r="C7498" s="334" t="s">
        <v>52</v>
      </c>
      <c r="D7498" s="334" t="s">
        <v>1537</v>
      </c>
      <c r="E7498" s="334" t="s">
        <v>1041</v>
      </c>
      <c r="F7498" s="334" t="str">
        <f t="shared" si="354"/>
        <v>Dhaka FR Non-PNP</v>
      </c>
      <c r="G7498" s="338">
        <v>3079274</v>
      </c>
      <c r="H7498" s="336">
        <v>404337.98140653904</v>
      </c>
      <c r="I7498" s="336">
        <v>12317.096</v>
      </c>
      <c r="J7498" s="336"/>
      <c r="K7498" s="336"/>
      <c r="L7498" s="337">
        <f t="shared" si="352"/>
        <v>13.130951692072191</v>
      </c>
      <c r="M7498" s="337">
        <f t="shared" si="353"/>
        <v>0.4</v>
      </c>
    </row>
    <row r="7499" spans="1:13">
      <c r="A7499" s="334" t="s">
        <v>91</v>
      </c>
      <c r="B7499" s="334" t="s">
        <v>52</v>
      </c>
      <c r="C7499" s="334" t="s">
        <v>52</v>
      </c>
      <c r="D7499" s="334" t="s">
        <v>1537</v>
      </c>
      <c r="E7499" s="334" t="s">
        <v>1041</v>
      </c>
      <c r="F7499" s="334" t="str">
        <f t="shared" si="354"/>
        <v>Dhaka FR Non-PNP</v>
      </c>
      <c r="G7499" s="338">
        <v>4534415</v>
      </c>
      <c r="H7499" s="336">
        <v>618592.32191865915</v>
      </c>
      <c r="I7499" s="336">
        <v>18137.66</v>
      </c>
      <c r="J7499" s="336"/>
      <c r="K7499" s="336"/>
      <c r="L7499" s="337">
        <f t="shared" si="352"/>
        <v>13.642163805444785</v>
      </c>
      <c r="M7499" s="337">
        <f t="shared" si="353"/>
        <v>0.4</v>
      </c>
    </row>
    <row r="7500" spans="1:13">
      <c r="A7500" s="334" t="s">
        <v>49</v>
      </c>
      <c r="B7500" s="334" t="s">
        <v>52</v>
      </c>
      <c r="C7500" s="334" t="s">
        <v>52</v>
      </c>
      <c r="D7500" s="334" t="s">
        <v>1537</v>
      </c>
      <c r="E7500" s="334" t="s">
        <v>1041</v>
      </c>
      <c r="F7500" s="334" t="str">
        <f t="shared" si="354"/>
        <v>Dhaka FR Non-PNP</v>
      </c>
      <c r="G7500" s="338">
        <v>3618066</v>
      </c>
      <c r="H7500" s="336">
        <v>442580.65378653718</v>
      </c>
      <c r="I7500" s="336">
        <v>14472.264000000001</v>
      </c>
      <c r="J7500" s="336"/>
      <c r="K7500" s="336"/>
      <c r="L7500" s="337">
        <f t="shared" si="352"/>
        <v>12.232520185826825</v>
      </c>
      <c r="M7500" s="337">
        <f t="shared" si="353"/>
        <v>0.4</v>
      </c>
    </row>
    <row r="7501" spans="1:13">
      <c r="A7501" s="334" t="s">
        <v>69</v>
      </c>
      <c r="B7501" s="334" t="s">
        <v>52</v>
      </c>
      <c r="C7501" s="334" t="s">
        <v>52</v>
      </c>
      <c r="D7501" s="334" t="s">
        <v>1537</v>
      </c>
      <c r="E7501" s="334" t="s">
        <v>1041</v>
      </c>
      <c r="F7501" s="334" t="str">
        <f t="shared" si="354"/>
        <v>Dhaka FR Non-PNP</v>
      </c>
      <c r="G7501" s="338">
        <v>2985614</v>
      </c>
      <c r="H7501" s="336">
        <v>408151.94257275696</v>
      </c>
      <c r="I7501" s="336">
        <v>11942.456</v>
      </c>
      <c r="J7501" s="336"/>
      <c r="K7501" s="336"/>
      <c r="L7501" s="337">
        <f t="shared" si="352"/>
        <v>13.670619931871869</v>
      </c>
      <c r="M7501" s="337">
        <f t="shared" si="353"/>
        <v>0.4</v>
      </c>
    </row>
    <row r="7502" spans="1:13">
      <c r="A7502" s="334" t="s">
        <v>472</v>
      </c>
      <c r="B7502" s="334" t="s">
        <v>52</v>
      </c>
      <c r="C7502" s="334" t="s">
        <v>52</v>
      </c>
      <c r="D7502" s="334" t="s">
        <v>1492</v>
      </c>
      <c r="E7502" s="334" t="s">
        <v>1041</v>
      </c>
      <c r="F7502" s="334" t="str">
        <f t="shared" si="354"/>
        <v>Dhaka FR PNP</v>
      </c>
      <c r="G7502" s="338">
        <v>3567127</v>
      </c>
      <c r="H7502" s="336">
        <v>477541.35064458306</v>
      </c>
      <c r="I7502" s="336">
        <v>1048.4176061919861</v>
      </c>
      <c r="J7502" s="336"/>
      <c r="K7502" s="336"/>
      <c r="L7502" s="337">
        <f t="shared" si="352"/>
        <v>13.387281995975558</v>
      </c>
      <c r="M7502" s="337">
        <f t="shared" si="353"/>
        <v>2.939109278116496E-2</v>
      </c>
    </row>
    <row r="7503" spans="1:13">
      <c r="A7503" s="334" t="s">
        <v>125</v>
      </c>
      <c r="B7503" s="334" t="s">
        <v>52</v>
      </c>
      <c r="C7503" s="334" t="s">
        <v>52</v>
      </c>
      <c r="D7503" s="334" t="s">
        <v>1537</v>
      </c>
      <c r="E7503" s="334" t="s">
        <v>1041</v>
      </c>
      <c r="F7503" s="334" t="str">
        <f t="shared" si="354"/>
        <v>Dhaka FR Non-PNP</v>
      </c>
      <c r="G7503" s="338">
        <v>2348884</v>
      </c>
      <c r="H7503" s="336">
        <v>372849.95279595832</v>
      </c>
      <c r="I7503" s="336">
        <v>9395.5360000000001</v>
      </c>
      <c r="J7503" s="336"/>
      <c r="K7503" s="336"/>
      <c r="L7503" s="337">
        <f t="shared" si="352"/>
        <v>15.873493658944346</v>
      </c>
      <c r="M7503" s="337">
        <f t="shared" si="353"/>
        <v>0.4</v>
      </c>
    </row>
    <row r="7504" spans="1:13">
      <c r="A7504" s="334" t="s">
        <v>85</v>
      </c>
      <c r="B7504" s="334" t="s">
        <v>79</v>
      </c>
      <c r="C7504" s="334" t="s">
        <v>52</v>
      </c>
      <c r="D7504" s="334" t="s">
        <v>1537</v>
      </c>
      <c r="E7504" s="334" t="s">
        <v>1041</v>
      </c>
      <c r="F7504" s="334" t="str">
        <f t="shared" si="354"/>
        <v>Dhaka FR Non-PNP</v>
      </c>
      <c r="G7504" s="338">
        <v>3103548</v>
      </c>
      <c r="H7504" s="336">
        <v>427906.80952554254</v>
      </c>
      <c r="I7504" s="336">
        <v>12414.192000000001</v>
      </c>
      <c r="J7504" s="336"/>
      <c r="K7504" s="336"/>
      <c r="L7504" s="337">
        <f t="shared" si="352"/>
        <v>13.787665263290355</v>
      </c>
      <c r="M7504" s="337">
        <f t="shared" si="353"/>
        <v>0.4</v>
      </c>
    </row>
    <row r="7505" spans="1:13">
      <c r="A7505" s="334" t="s">
        <v>71</v>
      </c>
      <c r="B7505" s="334" t="s">
        <v>52</v>
      </c>
      <c r="C7505" s="334" t="s">
        <v>52</v>
      </c>
      <c r="D7505" s="334" t="s">
        <v>1537</v>
      </c>
      <c r="E7505" s="334" t="s">
        <v>1041</v>
      </c>
      <c r="F7505" s="334" t="str">
        <f t="shared" si="354"/>
        <v>Dhaka FR Non-PNP</v>
      </c>
      <c r="G7505" s="338">
        <v>5095376</v>
      </c>
      <c r="H7505" s="336">
        <v>618313.51386488753</v>
      </c>
      <c r="I7505" s="336">
        <v>20381.504000000001</v>
      </c>
      <c r="J7505" s="336"/>
      <c r="K7505" s="336"/>
      <c r="L7505" s="337">
        <f t="shared" si="352"/>
        <v>12.13479660509622</v>
      </c>
      <c r="M7505" s="337">
        <f t="shared" si="353"/>
        <v>0.4</v>
      </c>
    </row>
    <row r="7506" spans="1:13">
      <c r="A7506" s="334" t="s">
        <v>145</v>
      </c>
      <c r="B7506" s="334" t="s">
        <v>52</v>
      </c>
      <c r="C7506" s="334" t="s">
        <v>52</v>
      </c>
      <c r="D7506" s="334" t="s">
        <v>1537</v>
      </c>
      <c r="E7506" s="334" t="s">
        <v>1041</v>
      </c>
      <c r="F7506" s="334" t="str">
        <f t="shared" si="354"/>
        <v>Dhaka FR Non-PNP</v>
      </c>
      <c r="G7506" s="338">
        <v>2331731</v>
      </c>
      <c r="H7506" s="336">
        <v>298753.81784437667</v>
      </c>
      <c r="I7506" s="336">
        <v>9326.9240000000009</v>
      </c>
      <c r="J7506" s="336"/>
      <c r="K7506" s="336"/>
      <c r="L7506" s="337">
        <f t="shared" si="352"/>
        <v>12.812533600332829</v>
      </c>
      <c r="M7506" s="337">
        <f t="shared" si="353"/>
        <v>0.4</v>
      </c>
    </row>
    <row r="7507" spans="1:13">
      <c r="A7507" s="334" t="s">
        <v>247</v>
      </c>
      <c r="B7507" s="334" t="s">
        <v>52</v>
      </c>
      <c r="C7507" s="334" t="s">
        <v>52</v>
      </c>
      <c r="D7507" s="334" t="s">
        <v>1537</v>
      </c>
      <c r="E7507" s="334" t="s">
        <v>1041</v>
      </c>
      <c r="F7507" s="334" t="str">
        <f t="shared" si="354"/>
        <v>Dhaka FR Non-PNP</v>
      </c>
      <c r="G7507" s="338">
        <v>1164699</v>
      </c>
      <c r="H7507" s="336">
        <v>116889.37855670879</v>
      </c>
      <c r="I7507" s="336">
        <v>4658.7960000000003</v>
      </c>
      <c r="J7507" s="336"/>
      <c r="K7507" s="336"/>
      <c r="L7507" s="337">
        <f t="shared" si="352"/>
        <v>10.036016048499121</v>
      </c>
      <c r="M7507" s="337">
        <f t="shared" si="353"/>
        <v>0.4</v>
      </c>
    </row>
    <row r="7508" spans="1:13">
      <c r="A7508" s="334" t="s">
        <v>426</v>
      </c>
      <c r="B7508" s="334" t="s">
        <v>52</v>
      </c>
      <c r="C7508" s="334" t="s">
        <v>52</v>
      </c>
      <c r="D7508" s="334" t="s">
        <v>1537</v>
      </c>
      <c r="E7508" s="334" t="s">
        <v>1041</v>
      </c>
      <c r="F7508" s="334" t="str">
        <f t="shared" si="354"/>
        <v>Dhaka FR Non-PNP</v>
      </c>
      <c r="G7508" s="338">
        <v>1723257</v>
      </c>
      <c r="H7508" s="336">
        <v>224703.52685186273</v>
      </c>
      <c r="I7508" s="336">
        <v>6893.0280000000002</v>
      </c>
      <c r="J7508" s="336"/>
      <c r="K7508" s="336"/>
      <c r="L7508" s="337">
        <f t="shared" si="352"/>
        <v>13.039466942647715</v>
      </c>
      <c r="M7508" s="337">
        <f t="shared" si="353"/>
        <v>0.4</v>
      </c>
    </row>
    <row r="7509" spans="1:13">
      <c r="A7509" s="334" t="s">
        <v>490</v>
      </c>
      <c r="B7509" s="334" t="s">
        <v>362</v>
      </c>
      <c r="C7509" s="334" t="s">
        <v>52</v>
      </c>
      <c r="D7509" s="334" t="s">
        <v>1537</v>
      </c>
      <c r="E7509" s="334" t="s">
        <v>1041</v>
      </c>
      <c r="F7509" s="334" t="str">
        <f t="shared" si="354"/>
        <v>Dhaka FR Non-PNP</v>
      </c>
      <c r="G7509" s="338">
        <v>2613866</v>
      </c>
      <c r="H7509" s="336">
        <v>340534.05278470094</v>
      </c>
      <c r="I7509" s="336">
        <v>10455.464</v>
      </c>
      <c r="J7509" s="336"/>
      <c r="K7509" s="336"/>
      <c r="L7509" s="337">
        <f t="shared" si="352"/>
        <v>13.027984326078727</v>
      </c>
      <c r="M7509" s="337">
        <f t="shared" si="353"/>
        <v>0.4</v>
      </c>
    </row>
    <row r="7510" spans="1:13">
      <c r="A7510" s="334" t="s">
        <v>73</v>
      </c>
      <c r="B7510" s="334" t="s">
        <v>52</v>
      </c>
      <c r="C7510" s="334" t="s">
        <v>52</v>
      </c>
      <c r="D7510" s="334" t="s">
        <v>1537</v>
      </c>
      <c r="E7510" s="334" t="s">
        <v>1041</v>
      </c>
      <c r="F7510" s="334" t="str">
        <f t="shared" si="354"/>
        <v>Dhaka FR Non-PNP</v>
      </c>
      <c r="G7510" s="338">
        <v>3208603</v>
      </c>
      <c r="H7510" s="336">
        <v>405769.30405074486</v>
      </c>
      <c r="I7510" s="336">
        <v>12834.412</v>
      </c>
      <c r="J7510" s="336"/>
      <c r="K7510" s="336"/>
      <c r="L7510" s="337">
        <f t="shared" si="352"/>
        <v>12.646291985974734</v>
      </c>
      <c r="M7510" s="337">
        <f t="shared" si="353"/>
        <v>0.4</v>
      </c>
    </row>
    <row r="7511" spans="1:13">
      <c r="A7511" s="334" t="s">
        <v>261</v>
      </c>
      <c r="B7511" s="334" t="s">
        <v>52</v>
      </c>
      <c r="C7511" s="334" t="s">
        <v>52</v>
      </c>
      <c r="D7511" s="334" t="s">
        <v>1537</v>
      </c>
      <c r="E7511" s="334" t="s">
        <v>1041</v>
      </c>
      <c r="F7511" s="334" t="str">
        <f t="shared" si="354"/>
        <v>Dhaka FR Non-PNP</v>
      </c>
      <c r="G7511" s="338">
        <v>1190137</v>
      </c>
      <c r="H7511" s="336">
        <v>133494.43778101224</v>
      </c>
      <c r="I7511" s="336">
        <v>4760.5479999999998</v>
      </c>
      <c r="J7511" s="336"/>
      <c r="K7511" s="336"/>
      <c r="L7511" s="337">
        <f t="shared" si="352"/>
        <v>11.216728643930256</v>
      </c>
      <c r="M7511" s="337">
        <f t="shared" si="353"/>
        <v>0.4</v>
      </c>
    </row>
    <row r="7512" spans="1:13">
      <c r="A7512" s="334" t="s">
        <v>43</v>
      </c>
      <c r="B7512" s="334" t="s">
        <v>48</v>
      </c>
      <c r="C7512" s="334" t="s">
        <v>18</v>
      </c>
      <c r="D7512" s="334" t="s">
        <v>1537</v>
      </c>
      <c r="E7512" s="334" t="s">
        <v>1041</v>
      </c>
      <c r="F7512" s="334" t="str">
        <f t="shared" si="354"/>
        <v>Mymensingh FR Non-PNP</v>
      </c>
      <c r="G7512" s="338">
        <v>2892793</v>
      </c>
      <c r="H7512" s="336">
        <v>360420.31757303793</v>
      </c>
      <c r="I7512" s="336">
        <v>2.9103830456733704E-11</v>
      </c>
      <c r="J7512" s="336"/>
      <c r="K7512" s="336"/>
      <c r="L7512" s="337">
        <f t="shared" si="352"/>
        <v>12.459250197751375</v>
      </c>
      <c r="M7512" s="337">
        <f t="shared" si="353"/>
        <v>1.0060806444406393E-15</v>
      </c>
    </row>
    <row r="7513" spans="1:13">
      <c r="A7513" s="334" t="s">
        <v>57</v>
      </c>
      <c r="B7513" s="334" t="s">
        <v>52</v>
      </c>
      <c r="C7513" s="334" t="s">
        <v>52</v>
      </c>
      <c r="D7513" s="334" t="s">
        <v>1537</v>
      </c>
      <c r="E7513" s="334" t="s">
        <v>1041</v>
      </c>
      <c r="F7513" s="334" t="str">
        <f t="shared" si="354"/>
        <v>Dhaka FR Non-PNP</v>
      </c>
      <c r="G7513" s="338">
        <v>1180341</v>
      </c>
      <c r="H7513" s="336">
        <v>110514.9287474954</v>
      </c>
      <c r="I7513" s="336">
        <v>4721.3640000000005</v>
      </c>
      <c r="J7513" s="336"/>
      <c r="K7513" s="336"/>
      <c r="L7513" s="337">
        <f t="shared" si="352"/>
        <v>9.362966189219506</v>
      </c>
      <c r="M7513" s="337">
        <f t="shared" si="353"/>
        <v>0.4</v>
      </c>
    </row>
    <row r="7514" spans="1:13">
      <c r="A7514" s="334" t="s">
        <v>275</v>
      </c>
      <c r="B7514" s="334" t="s">
        <v>52</v>
      </c>
      <c r="C7514" s="334" t="s">
        <v>52</v>
      </c>
      <c r="D7514" s="334" t="s">
        <v>1537</v>
      </c>
      <c r="E7514" s="334" t="s">
        <v>1041</v>
      </c>
      <c r="F7514" s="334" t="str">
        <f t="shared" si="354"/>
        <v>Dhaka FR Non-PNP</v>
      </c>
      <c r="G7514" s="338">
        <v>1826027</v>
      </c>
      <c r="H7514" s="336">
        <v>259531.03660704536</v>
      </c>
      <c r="I7514" s="336">
        <v>7304.1080000000002</v>
      </c>
      <c r="J7514" s="336"/>
      <c r="K7514" s="336"/>
      <c r="L7514" s="337">
        <f t="shared" si="352"/>
        <v>14.212880565678676</v>
      </c>
      <c r="M7514" s="337">
        <f t="shared" si="353"/>
        <v>0.4</v>
      </c>
    </row>
    <row r="7515" spans="1:13">
      <c r="A7515" s="334" t="s">
        <v>440</v>
      </c>
      <c r="B7515" s="334" t="s">
        <v>52</v>
      </c>
      <c r="C7515" s="334" t="s">
        <v>52</v>
      </c>
      <c r="D7515" s="334" t="s">
        <v>1537</v>
      </c>
      <c r="E7515" s="334" t="s">
        <v>1041</v>
      </c>
      <c r="F7515" s="334" t="str">
        <f t="shared" si="354"/>
        <v>Dhaka FR Non-PNP</v>
      </c>
      <c r="G7515" s="338">
        <v>2506641</v>
      </c>
      <c r="H7515" s="336">
        <v>335196.87769143091</v>
      </c>
      <c r="I7515" s="336">
        <v>10026.564</v>
      </c>
      <c r="J7515" s="336"/>
      <c r="K7515" s="336"/>
      <c r="L7515" s="337">
        <f t="shared" si="352"/>
        <v>13.37235278970666</v>
      </c>
      <c r="M7515" s="337">
        <f t="shared" si="353"/>
        <v>0.4</v>
      </c>
    </row>
    <row r="7516" spans="1:13">
      <c r="A7516" s="334" t="s">
        <v>393</v>
      </c>
      <c r="B7516" s="334" t="s">
        <v>52</v>
      </c>
      <c r="C7516" s="334" t="s">
        <v>52</v>
      </c>
      <c r="D7516" s="334" t="s">
        <v>1537</v>
      </c>
      <c r="E7516" s="334" t="s">
        <v>1041</v>
      </c>
      <c r="F7516" s="334" t="str">
        <f t="shared" si="354"/>
        <v>Dhaka FR Non-PNP</v>
      </c>
      <c r="G7516" s="338">
        <v>1740866</v>
      </c>
      <c r="H7516" s="336">
        <v>251159.89190137075</v>
      </c>
      <c r="I7516" s="336">
        <v>6963.4639999999999</v>
      </c>
      <c r="J7516" s="336"/>
      <c r="K7516" s="336"/>
      <c r="L7516" s="337">
        <f t="shared" si="352"/>
        <v>14.42729606422153</v>
      </c>
      <c r="M7516" s="337">
        <f t="shared" si="353"/>
        <v>0.4</v>
      </c>
    </row>
    <row r="7517" spans="1:13">
      <c r="A7517" s="334" t="s">
        <v>563</v>
      </c>
      <c r="B7517" s="334" t="s">
        <v>52</v>
      </c>
      <c r="C7517" s="334" t="s">
        <v>52</v>
      </c>
      <c r="D7517" s="334" t="s">
        <v>1537</v>
      </c>
      <c r="E7517" s="334" t="s">
        <v>1041</v>
      </c>
      <c r="F7517" s="334" t="str">
        <f t="shared" si="354"/>
        <v>Dhaka FR Non-PNP</v>
      </c>
      <c r="G7517" s="338">
        <v>3183285</v>
      </c>
      <c r="H7517" s="336">
        <v>420201.70980046655</v>
      </c>
      <c r="I7517" s="336">
        <v>12733.14</v>
      </c>
      <c r="J7517" s="336"/>
      <c r="K7517" s="336"/>
      <c r="L7517" s="337">
        <f t="shared" si="352"/>
        <v>13.200254133716163</v>
      </c>
      <c r="M7517" s="337">
        <f t="shared" si="353"/>
        <v>0.4</v>
      </c>
    </row>
    <row r="7518" spans="1:13">
      <c r="A7518" s="334" t="s">
        <v>137</v>
      </c>
      <c r="B7518" s="334" t="s">
        <v>52</v>
      </c>
      <c r="C7518" s="334" t="s">
        <v>52</v>
      </c>
      <c r="D7518" s="334" t="s">
        <v>1537</v>
      </c>
      <c r="E7518" s="334" t="s">
        <v>1041</v>
      </c>
      <c r="F7518" s="334" t="str">
        <f t="shared" si="354"/>
        <v>Dhaka FR Non-PNP</v>
      </c>
      <c r="G7518" s="338">
        <v>1351486</v>
      </c>
      <c r="H7518" s="336">
        <v>159949.69722979213</v>
      </c>
      <c r="I7518" s="336">
        <v>5405.9440000000004</v>
      </c>
      <c r="J7518" s="336"/>
      <c r="K7518" s="336"/>
      <c r="L7518" s="337">
        <f t="shared" si="352"/>
        <v>11.835098345805442</v>
      </c>
      <c r="M7518" s="337">
        <f t="shared" si="353"/>
        <v>0.4</v>
      </c>
    </row>
    <row r="7519" spans="1:13">
      <c r="A7519" s="334" t="s">
        <v>504</v>
      </c>
      <c r="B7519" s="334" t="s">
        <v>79</v>
      </c>
      <c r="C7519" s="334" t="s">
        <v>52</v>
      </c>
      <c r="D7519" s="334" t="s">
        <v>1537</v>
      </c>
      <c r="E7519" s="334" t="s">
        <v>1041</v>
      </c>
      <c r="F7519" s="334" t="str">
        <f t="shared" si="354"/>
        <v>Dhaka FR Non-PNP</v>
      </c>
      <c r="G7519" s="338">
        <v>7445854</v>
      </c>
      <c r="H7519" s="336">
        <v>1012406.346228505</v>
      </c>
      <c r="I7519" s="336">
        <v>29783.416000000001</v>
      </c>
      <c r="J7519" s="336"/>
      <c r="K7519" s="336"/>
      <c r="L7519" s="337">
        <f t="shared" si="352"/>
        <v>13.59691374862447</v>
      </c>
      <c r="M7519" s="337">
        <f t="shared" si="353"/>
        <v>0.4</v>
      </c>
    </row>
    <row r="7520" spans="1:13">
      <c r="A7520" s="334" t="s">
        <v>62</v>
      </c>
      <c r="B7520" s="334" t="s">
        <v>52</v>
      </c>
      <c r="C7520" s="334" t="s">
        <v>52</v>
      </c>
      <c r="D7520" s="334" t="s">
        <v>1537</v>
      </c>
      <c r="E7520" s="334" t="s">
        <v>1041</v>
      </c>
      <c r="F7520" s="334" t="str">
        <f t="shared" si="354"/>
        <v>Dhaka FR Non-PNP</v>
      </c>
      <c r="G7520" s="338">
        <v>2270335</v>
      </c>
      <c r="H7520" s="336">
        <v>291169.88238981052</v>
      </c>
      <c r="I7520" s="336">
        <v>9081.34</v>
      </c>
      <c r="J7520" s="336"/>
      <c r="K7520" s="336"/>
      <c r="L7520" s="337">
        <f t="shared" si="352"/>
        <v>12.824974393197945</v>
      </c>
      <c r="M7520" s="337">
        <f t="shared" si="353"/>
        <v>0.4</v>
      </c>
    </row>
    <row r="7521" spans="1:13">
      <c r="A7521" s="334" t="s">
        <v>553</v>
      </c>
      <c r="B7521" s="334" t="s">
        <v>52</v>
      </c>
      <c r="C7521" s="334" t="s">
        <v>52</v>
      </c>
      <c r="D7521" s="334" t="s">
        <v>1537</v>
      </c>
      <c r="E7521" s="334" t="s">
        <v>1041</v>
      </c>
      <c r="F7521" s="334" t="str">
        <f t="shared" si="354"/>
        <v>Dhaka FR Non-PNP</v>
      </c>
      <c r="G7521" s="338">
        <v>2097066</v>
      </c>
      <c r="H7521" s="336">
        <v>241424.6350314458</v>
      </c>
      <c r="I7521" s="336">
        <v>1.4551915228366852E-11</v>
      </c>
      <c r="J7521" s="336"/>
      <c r="K7521" s="336"/>
      <c r="L7521" s="337">
        <f t="shared" si="352"/>
        <v>11.512495793239021</v>
      </c>
      <c r="M7521" s="337">
        <f t="shared" si="353"/>
        <v>6.9391784657072564E-16</v>
      </c>
    </row>
    <row r="7522" spans="1:13">
      <c r="A7522" s="334" t="s">
        <v>273</v>
      </c>
      <c r="B7522" s="334" t="s">
        <v>52</v>
      </c>
      <c r="C7522" s="334" t="s">
        <v>52</v>
      </c>
      <c r="D7522" s="334" t="s">
        <v>1537</v>
      </c>
      <c r="E7522" s="334" t="s">
        <v>1041</v>
      </c>
      <c r="F7522" s="334" t="str">
        <f t="shared" si="354"/>
        <v>Dhaka FR Non-PNP</v>
      </c>
      <c r="G7522" s="338">
        <v>2197561</v>
      </c>
      <c r="H7522" s="336">
        <v>280977.00248867489</v>
      </c>
      <c r="I7522" s="336">
        <v>8790.2440000000006</v>
      </c>
      <c r="J7522" s="336"/>
      <c r="K7522" s="336"/>
      <c r="L7522" s="337">
        <f t="shared" si="352"/>
        <v>12.785856797088904</v>
      </c>
      <c r="M7522" s="337">
        <f t="shared" si="353"/>
        <v>0.4</v>
      </c>
    </row>
    <row r="7523" spans="1:13">
      <c r="A7523" s="334" t="s">
        <v>559</v>
      </c>
      <c r="B7523" s="334" t="s">
        <v>52</v>
      </c>
      <c r="C7523" s="334" t="s">
        <v>52</v>
      </c>
      <c r="D7523" s="334" t="s">
        <v>1537</v>
      </c>
      <c r="E7523" s="334" t="s">
        <v>1041</v>
      </c>
      <c r="F7523" s="334" t="str">
        <f t="shared" si="354"/>
        <v>Dhaka FR Non-PNP</v>
      </c>
      <c r="G7523" s="338">
        <v>2814115</v>
      </c>
      <c r="H7523" s="336">
        <v>349560.18488528847</v>
      </c>
      <c r="I7523" s="336">
        <v>11256.460000000001</v>
      </c>
      <c r="J7523" s="336"/>
      <c r="K7523" s="336"/>
      <c r="L7523" s="337">
        <f t="shared" si="352"/>
        <v>12.421673772581734</v>
      </c>
      <c r="M7523" s="337">
        <f t="shared" si="353"/>
        <v>0.4</v>
      </c>
    </row>
    <row r="7524" spans="1:13">
      <c r="A7524" s="334" t="s">
        <v>93</v>
      </c>
      <c r="B7524" s="334" t="s">
        <v>52</v>
      </c>
      <c r="C7524" s="334" t="s">
        <v>52</v>
      </c>
      <c r="D7524" s="334" t="s">
        <v>1537</v>
      </c>
      <c r="E7524" s="334" t="s">
        <v>1041</v>
      </c>
      <c r="F7524" s="334" t="str">
        <f t="shared" si="354"/>
        <v>Dhaka FR Non-PNP</v>
      </c>
      <c r="G7524" s="338">
        <v>5953518</v>
      </c>
      <c r="H7524" s="336">
        <v>860753.98880728602</v>
      </c>
      <c r="I7524" s="336">
        <v>23814.072</v>
      </c>
      <c r="J7524" s="336"/>
      <c r="K7524" s="336"/>
      <c r="L7524" s="337">
        <f t="shared" si="352"/>
        <v>14.457905205078511</v>
      </c>
      <c r="M7524" s="337">
        <f t="shared" si="353"/>
        <v>0.4</v>
      </c>
    </row>
    <row r="7525" spans="1:13">
      <c r="A7525" s="334" t="s">
        <v>518</v>
      </c>
      <c r="B7525" s="334" t="s">
        <v>103</v>
      </c>
      <c r="C7525" s="334" t="s">
        <v>52</v>
      </c>
      <c r="D7525" s="334" t="s">
        <v>1492</v>
      </c>
      <c r="E7525" s="334" t="s">
        <v>1041</v>
      </c>
      <c r="F7525" s="334" t="str">
        <f t="shared" si="354"/>
        <v>Dhaka FR PNP</v>
      </c>
      <c r="G7525" s="338">
        <v>5084498</v>
      </c>
      <c r="H7525" s="336">
        <v>842980.07389231143</v>
      </c>
      <c r="I7525" s="336">
        <v>19963.785599999999</v>
      </c>
      <c r="J7525" s="336"/>
      <c r="K7525" s="336"/>
      <c r="L7525" s="337">
        <f t="shared" si="352"/>
        <v>16.579415979558089</v>
      </c>
      <c r="M7525" s="337">
        <f t="shared" si="353"/>
        <v>0.39264024885052562</v>
      </c>
    </row>
    <row r="7526" spans="1:13">
      <c r="A7526" s="334" t="s">
        <v>411</v>
      </c>
      <c r="B7526" s="334" t="s">
        <v>52</v>
      </c>
      <c r="C7526" s="334" t="s">
        <v>52</v>
      </c>
      <c r="D7526" s="334" t="s">
        <v>1537</v>
      </c>
      <c r="E7526" s="334" t="s">
        <v>1041</v>
      </c>
      <c r="F7526" s="334" t="str">
        <f t="shared" si="354"/>
        <v>Dhaka FR Non-PNP</v>
      </c>
      <c r="G7526" s="338">
        <v>1341032</v>
      </c>
      <c r="H7526" s="336">
        <v>142595.38984521752</v>
      </c>
      <c r="I7526" s="336">
        <v>5364.1279999999997</v>
      </c>
      <c r="J7526" s="336"/>
      <c r="K7526" s="336"/>
      <c r="L7526" s="337">
        <f t="shared" si="352"/>
        <v>10.633257807809025</v>
      </c>
      <c r="M7526" s="337">
        <f t="shared" si="353"/>
        <v>0.4</v>
      </c>
    </row>
    <row r="7527" spans="1:13">
      <c r="A7527" s="334" t="s">
        <v>77</v>
      </c>
      <c r="B7527" s="334" t="s">
        <v>79</v>
      </c>
      <c r="C7527" s="334" t="s">
        <v>52</v>
      </c>
      <c r="D7527" s="334" t="s">
        <v>1492</v>
      </c>
      <c r="E7527" s="334" t="s">
        <v>1041</v>
      </c>
      <c r="F7527" s="334" t="str">
        <f t="shared" si="354"/>
        <v>Dhaka FR PNP</v>
      </c>
      <c r="G7527" s="338">
        <v>6749395</v>
      </c>
      <c r="H7527" s="336">
        <v>876433.28195840784</v>
      </c>
      <c r="I7527" s="336">
        <v>27217.651199999997</v>
      </c>
      <c r="J7527" s="336"/>
      <c r="K7527" s="336"/>
      <c r="L7527" s="337">
        <f t="shared" si="352"/>
        <v>12.985360642819213</v>
      </c>
      <c r="M7527" s="337">
        <f t="shared" si="353"/>
        <v>0.40326060632101091</v>
      </c>
    </row>
    <row r="7528" spans="1:13">
      <c r="A7528" s="334" t="s">
        <v>597</v>
      </c>
      <c r="B7528" s="334" t="s">
        <v>52</v>
      </c>
      <c r="C7528" s="334" t="s">
        <v>52</v>
      </c>
      <c r="D7528" s="334" t="s">
        <v>1537</v>
      </c>
      <c r="E7528" s="334" t="s">
        <v>1041</v>
      </c>
      <c r="F7528" s="334" t="str">
        <f t="shared" si="354"/>
        <v>Dhaka FR Non-PNP</v>
      </c>
      <c r="G7528" s="338">
        <v>2725761</v>
      </c>
      <c r="H7528" s="336">
        <v>314109.25158806948</v>
      </c>
      <c r="I7528" s="336">
        <v>10903.044</v>
      </c>
      <c r="J7528" s="336"/>
      <c r="K7528" s="336"/>
      <c r="L7528" s="337">
        <f t="shared" si="352"/>
        <v>11.523726826675908</v>
      </c>
      <c r="M7528" s="337">
        <f t="shared" si="353"/>
        <v>0.4</v>
      </c>
    </row>
    <row r="7529" spans="1:13">
      <c r="A7529" s="334" t="s">
        <v>502</v>
      </c>
      <c r="B7529" s="334" t="s">
        <v>79</v>
      </c>
      <c r="C7529" s="334" t="s">
        <v>52</v>
      </c>
      <c r="D7529" s="334" t="s">
        <v>1537</v>
      </c>
      <c r="E7529" s="334" t="s">
        <v>1041</v>
      </c>
      <c r="F7529" s="334" t="str">
        <f t="shared" si="354"/>
        <v>Dhaka FR Non-PNP</v>
      </c>
      <c r="G7529" s="338">
        <v>5451568</v>
      </c>
      <c r="H7529" s="336">
        <v>752302.34522348561</v>
      </c>
      <c r="I7529" s="336">
        <v>21806.272000000001</v>
      </c>
      <c r="J7529" s="336"/>
      <c r="K7529" s="336"/>
      <c r="L7529" s="337">
        <f t="shared" si="352"/>
        <v>13.799742481860001</v>
      </c>
      <c r="M7529" s="337">
        <f t="shared" si="353"/>
        <v>0.4</v>
      </c>
    </row>
    <row r="7530" spans="1:13">
      <c r="A7530" s="334" t="s">
        <v>218</v>
      </c>
      <c r="B7530" s="334" t="s">
        <v>79</v>
      </c>
      <c r="C7530" s="334" t="s">
        <v>52</v>
      </c>
      <c r="D7530" s="334" t="s">
        <v>1537</v>
      </c>
      <c r="E7530" s="334" t="s">
        <v>1041</v>
      </c>
      <c r="F7530" s="334" t="str">
        <f t="shared" si="354"/>
        <v>Dhaka FR Non-PNP</v>
      </c>
      <c r="G7530" s="338">
        <v>4279719</v>
      </c>
      <c r="H7530" s="336">
        <v>574178.15621463023</v>
      </c>
      <c r="I7530" s="336">
        <v>17118.876</v>
      </c>
      <c r="J7530" s="336"/>
      <c r="K7530" s="336"/>
      <c r="L7530" s="337">
        <f t="shared" si="352"/>
        <v>13.416258315432165</v>
      </c>
      <c r="M7530" s="337">
        <f t="shared" si="353"/>
        <v>0.4</v>
      </c>
    </row>
    <row r="7531" spans="1:13">
      <c r="A7531" s="334" t="s">
        <v>569</v>
      </c>
      <c r="B7531" s="334" t="s">
        <v>79</v>
      </c>
      <c r="C7531" s="334" t="s">
        <v>52</v>
      </c>
      <c r="D7531" s="334" t="s">
        <v>1492</v>
      </c>
      <c r="E7531" s="334" t="s">
        <v>1041</v>
      </c>
      <c r="F7531" s="334" t="str">
        <f t="shared" si="354"/>
        <v>Dhaka FR PNP</v>
      </c>
      <c r="G7531" s="338">
        <v>4030706</v>
      </c>
      <c r="H7531" s="336">
        <v>521517.76085097715</v>
      </c>
      <c r="I7531" s="336">
        <v>16122.824000000001</v>
      </c>
      <c r="J7531" s="336"/>
      <c r="K7531" s="336"/>
      <c r="L7531" s="337">
        <f t="shared" si="352"/>
        <v>12.938620699474908</v>
      </c>
      <c r="M7531" s="337">
        <f t="shared" si="353"/>
        <v>0.4</v>
      </c>
    </row>
    <row r="7532" spans="1:13">
      <c r="A7532" s="334" t="s">
        <v>620</v>
      </c>
      <c r="B7532" s="334" t="s">
        <v>52</v>
      </c>
      <c r="C7532" s="334" t="s">
        <v>52</v>
      </c>
      <c r="D7532" s="334" t="s">
        <v>1537</v>
      </c>
      <c r="E7532" s="334" t="s">
        <v>1041</v>
      </c>
      <c r="F7532" s="334" t="str">
        <f t="shared" si="354"/>
        <v>Dhaka FR Non-PNP</v>
      </c>
      <c r="G7532" s="338">
        <v>3039127</v>
      </c>
      <c r="H7532" s="336">
        <v>349391.92171488132</v>
      </c>
      <c r="I7532" s="336">
        <v>12156.508</v>
      </c>
      <c r="J7532" s="336"/>
      <c r="K7532" s="336"/>
      <c r="L7532" s="337">
        <f t="shared" si="352"/>
        <v>11.496456769160398</v>
      </c>
      <c r="M7532" s="337">
        <f t="shared" si="353"/>
        <v>0.4</v>
      </c>
    </row>
    <row r="7533" spans="1:13">
      <c r="A7533" s="334" t="s">
        <v>243</v>
      </c>
      <c r="B7533" s="334" t="s">
        <v>131</v>
      </c>
      <c r="C7533" s="334" t="s">
        <v>131</v>
      </c>
      <c r="D7533" s="334" t="s">
        <v>1537</v>
      </c>
      <c r="E7533" s="334" t="s">
        <v>1041</v>
      </c>
      <c r="F7533" s="334" t="str">
        <f t="shared" si="354"/>
        <v>Sylhet FR Non-PNP</v>
      </c>
      <c r="G7533" s="338">
        <v>3232596</v>
      </c>
      <c r="H7533" s="336">
        <v>420446.42022409098</v>
      </c>
      <c r="I7533" s="336">
        <v>12930.384</v>
      </c>
      <c r="J7533" s="336"/>
      <c r="K7533" s="336"/>
      <c r="L7533" s="337">
        <f t="shared" si="352"/>
        <v>13.006463542740601</v>
      </c>
      <c r="M7533" s="337">
        <f t="shared" si="353"/>
        <v>0.4</v>
      </c>
    </row>
    <row r="7534" spans="1:13">
      <c r="A7534" s="334" t="s">
        <v>267</v>
      </c>
      <c r="B7534" s="334" t="s">
        <v>52</v>
      </c>
      <c r="C7534" s="334" t="s">
        <v>52</v>
      </c>
      <c r="D7534" s="334" t="s">
        <v>1537</v>
      </c>
      <c r="E7534" s="334" t="s">
        <v>1041</v>
      </c>
      <c r="F7534" s="334" t="str">
        <f t="shared" si="354"/>
        <v>Dhaka FR Non-PNP</v>
      </c>
      <c r="G7534" s="338">
        <v>1196924</v>
      </c>
      <c r="H7534" s="336">
        <v>140963.55314328015</v>
      </c>
      <c r="I7534" s="336">
        <v>4787.6959999999999</v>
      </c>
      <c r="J7534" s="336"/>
      <c r="K7534" s="336"/>
      <c r="L7534" s="337">
        <f t="shared" si="352"/>
        <v>11.777151527020942</v>
      </c>
      <c r="M7534" s="337">
        <f t="shared" si="353"/>
        <v>0.4</v>
      </c>
    </row>
    <row r="7535" spans="1:13">
      <c r="A7535" s="334" t="s">
        <v>279</v>
      </c>
      <c r="B7535" s="334" t="s">
        <v>52</v>
      </c>
      <c r="C7535" s="334" t="s">
        <v>52</v>
      </c>
      <c r="D7535" s="334" t="s">
        <v>1537</v>
      </c>
      <c r="E7535" s="334" t="s">
        <v>1041</v>
      </c>
      <c r="F7535" s="334" t="str">
        <f t="shared" si="354"/>
        <v>Dhaka FR Non-PNP</v>
      </c>
      <c r="G7535" s="338">
        <v>2119106</v>
      </c>
      <c r="H7535" s="336">
        <v>265870.58573110029</v>
      </c>
      <c r="I7535" s="336">
        <v>-7.2759576141834259E-12</v>
      </c>
      <c r="J7535" s="336"/>
      <c r="K7535" s="336"/>
      <c r="L7535" s="337">
        <f t="shared" si="352"/>
        <v>12.54635613938615</v>
      </c>
      <c r="M7535" s="337">
        <f t="shared" si="353"/>
        <v>-3.4335033802855666E-16</v>
      </c>
    </row>
    <row r="7536" spans="1:13">
      <c r="A7536" s="334" t="s">
        <v>114</v>
      </c>
      <c r="B7536" s="334" t="s">
        <v>52</v>
      </c>
      <c r="C7536" s="334" t="s">
        <v>52</v>
      </c>
      <c r="D7536" s="334" t="s">
        <v>1492</v>
      </c>
      <c r="E7536" s="334" t="s">
        <v>1041</v>
      </c>
      <c r="F7536" s="334" t="str">
        <f t="shared" si="354"/>
        <v>Dhaka FR PNP</v>
      </c>
      <c r="G7536" s="338">
        <v>12613316</v>
      </c>
      <c r="H7536" s="336">
        <v>2153634.2431869418</v>
      </c>
      <c r="I7536" s="336">
        <v>50197.094399999994</v>
      </c>
      <c r="J7536" s="336"/>
      <c r="K7536" s="336"/>
      <c r="L7536" s="337">
        <f t="shared" si="352"/>
        <v>17.074290719323464</v>
      </c>
      <c r="M7536" s="337">
        <f t="shared" si="353"/>
        <v>0.39796905429151219</v>
      </c>
    </row>
    <row r="7537" spans="1:13">
      <c r="A7537" s="334" t="s">
        <v>474</v>
      </c>
      <c r="B7537" s="334" t="s">
        <v>186</v>
      </c>
      <c r="C7537" s="334" t="s">
        <v>195</v>
      </c>
      <c r="D7537" s="334" t="s">
        <v>1537</v>
      </c>
      <c r="E7537" s="334" t="s">
        <v>1041</v>
      </c>
      <c r="F7537" s="334" t="str">
        <f t="shared" si="354"/>
        <v>Chattogram FR Non-PNP</v>
      </c>
      <c r="G7537" s="338">
        <v>6099902</v>
      </c>
      <c r="H7537" s="336">
        <v>839818.00729028299</v>
      </c>
      <c r="I7537" s="336">
        <v>21733.555199999999</v>
      </c>
      <c r="J7537" s="336"/>
      <c r="K7537" s="336"/>
      <c r="L7537" s="337">
        <f t="shared" si="352"/>
        <v>13.767729502708125</v>
      </c>
      <c r="M7537" s="337">
        <f t="shared" si="353"/>
        <v>0.35629351422367112</v>
      </c>
    </row>
    <row r="7538" spans="1:13">
      <c r="A7538" s="334" t="s">
        <v>428</v>
      </c>
      <c r="B7538" s="334" t="s">
        <v>52</v>
      </c>
      <c r="C7538" s="334" t="s">
        <v>52</v>
      </c>
      <c r="D7538" s="334" t="s">
        <v>1537</v>
      </c>
      <c r="E7538" s="334" t="s">
        <v>1041</v>
      </c>
      <c r="F7538" s="334" t="str">
        <f t="shared" si="354"/>
        <v>Dhaka FR Non-PNP</v>
      </c>
      <c r="G7538" s="338">
        <v>1915024</v>
      </c>
      <c r="H7538" s="336">
        <v>220712.75595396146</v>
      </c>
      <c r="I7538" s="336">
        <v>7660.0960000000005</v>
      </c>
      <c r="J7538" s="336"/>
      <c r="K7538" s="336"/>
      <c r="L7538" s="337">
        <f t="shared" si="352"/>
        <v>11.525325842076208</v>
      </c>
      <c r="M7538" s="337">
        <f t="shared" si="353"/>
        <v>0.4</v>
      </c>
    </row>
    <row r="7539" spans="1:13">
      <c r="A7539" s="334" t="s">
        <v>607</v>
      </c>
      <c r="B7539" s="334" t="s">
        <v>79</v>
      </c>
      <c r="C7539" s="334" t="s">
        <v>52</v>
      </c>
      <c r="D7539" s="334" t="s">
        <v>1537</v>
      </c>
      <c r="E7539" s="334" t="s">
        <v>1041</v>
      </c>
      <c r="F7539" s="334" t="str">
        <f t="shared" si="354"/>
        <v>Dhaka FR Non-PNP</v>
      </c>
      <c r="G7539" s="338">
        <v>3602708</v>
      </c>
      <c r="H7539" s="336">
        <v>469370.66640817921</v>
      </c>
      <c r="I7539" s="336">
        <v>14410.832</v>
      </c>
      <c r="J7539" s="336"/>
      <c r="K7539" s="336"/>
      <c r="L7539" s="337">
        <f t="shared" si="352"/>
        <v>13.028273909741761</v>
      </c>
      <c r="M7539" s="337">
        <f t="shared" si="353"/>
        <v>0.4</v>
      </c>
    </row>
    <row r="7540" spans="1:13">
      <c r="A7540" s="334" t="s">
        <v>604</v>
      </c>
      <c r="B7540" s="334" t="s">
        <v>606</v>
      </c>
      <c r="C7540" s="334" t="s">
        <v>107</v>
      </c>
      <c r="D7540" s="334" t="s">
        <v>1537</v>
      </c>
      <c r="E7540" s="334" t="s">
        <v>1041</v>
      </c>
      <c r="F7540" s="334" t="str">
        <f t="shared" si="354"/>
        <v>Rajshahi FR Non-PNP</v>
      </c>
      <c r="G7540" s="338">
        <v>2730311</v>
      </c>
      <c r="H7540" s="336">
        <v>382106.0022820771</v>
      </c>
      <c r="I7540" s="336">
        <v>10921.244000000001</v>
      </c>
      <c r="J7540" s="336"/>
      <c r="K7540" s="336"/>
      <c r="L7540" s="337">
        <f t="shared" si="352"/>
        <v>13.994962562216431</v>
      </c>
      <c r="M7540" s="337">
        <f t="shared" si="353"/>
        <v>0.4</v>
      </c>
    </row>
    <row r="7541" spans="1:13">
      <c r="A7541" s="334" t="s">
        <v>398</v>
      </c>
      <c r="B7541" s="334" t="s">
        <v>401</v>
      </c>
      <c r="C7541" s="334" t="s">
        <v>195</v>
      </c>
      <c r="D7541" s="334" t="s">
        <v>1492</v>
      </c>
      <c r="E7541" s="334" t="s">
        <v>1041</v>
      </c>
      <c r="F7541" s="334" t="str">
        <f t="shared" si="354"/>
        <v>Chattogram FR PNP</v>
      </c>
      <c r="G7541" s="338">
        <v>8157574</v>
      </c>
      <c r="H7541" s="336">
        <v>1229167.3435692133</v>
      </c>
      <c r="I7541" s="336">
        <v>32630.296000000002</v>
      </c>
      <c r="J7541" s="336"/>
      <c r="K7541" s="336"/>
      <c r="L7541" s="337">
        <f t="shared" si="352"/>
        <v>15.067805006356219</v>
      </c>
      <c r="M7541" s="337">
        <f t="shared" si="353"/>
        <v>0.4</v>
      </c>
    </row>
    <row r="7542" spans="1:13">
      <c r="A7542" s="334" t="s">
        <v>204</v>
      </c>
      <c r="B7542" s="334" t="s">
        <v>206</v>
      </c>
      <c r="C7542" s="334" t="s">
        <v>52</v>
      </c>
      <c r="D7542" s="334" t="s">
        <v>1537</v>
      </c>
      <c r="E7542" s="334" t="s">
        <v>1041</v>
      </c>
      <c r="F7542" s="334" t="str">
        <f t="shared" si="354"/>
        <v>Dhaka FR Non-PNP</v>
      </c>
      <c r="G7542" s="338">
        <v>3359254</v>
      </c>
      <c r="H7542" s="336">
        <v>491493.41141264362</v>
      </c>
      <c r="I7542" s="336">
        <v>13437.016</v>
      </c>
      <c r="J7542" s="336"/>
      <c r="K7542" s="336"/>
      <c r="L7542" s="337">
        <f t="shared" si="352"/>
        <v>14.631028538260091</v>
      </c>
      <c r="M7542" s="337">
        <f t="shared" si="353"/>
        <v>0.4</v>
      </c>
    </row>
    <row r="7543" spans="1:13">
      <c r="A7543" s="334" t="s">
        <v>241</v>
      </c>
      <c r="B7543" s="334" t="s">
        <v>18</v>
      </c>
      <c r="C7543" s="334" t="s">
        <v>18</v>
      </c>
      <c r="D7543" s="334" t="s">
        <v>1537</v>
      </c>
      <c r="E7543" s="334" t="s">
        <v>1041</v>
      </c>
      <c r="F7543" s="334" t="str">
        <f t="shared" si="354"/>
        <v>Mymensingh FR Non-PNP</v>
      </c>
      <c r="G7543" s="338">
        <v>4178731</v>
      </c>
      <c r="H7543" s="336">
        <v>539817.38156600308</v>
      </c>
      <c r="I7543" s="336">
        <v>16714.923999999999</v>
      </c>
      <c r="J7543" s="336"/>
      <c r="K7543" s="336"/>
      <c r="L7543" s="337">
        <f t="shared" si="352"/>
        <v>12.918213246222432</v>
      </c>
      <c r="M7543" s="337">
        <f t="shared" si="353"/>
        <v>0.4</v>
      </c>
    </row>
    <row r="7544" spans="1:13">
      <c r="A7544" s="334" t="s">
        <v>510</v>
      </c>
      <c r="B7544" s="334" t="s">
        <v>512</v>
      </c>
      <c r="C7544" s="334" t="s">
        <v>159</v>
      </c>
      <c r="D7544" s="334" t="s">
        <v>1537</v>
      </c>
      <c r="E7544" s="334" t="s">
        <v>1041</v>
      </c>
      <c r="F7544" s="334" t="str">
        <f t="shared" si="354"/>
        <v>Khulna FR Non-PNP</v>
      </c>
      <c r="G7544" s="338">
        <v>5900017</v>
      </c>
      <c r="H7544" s="336">
        <v>896177.98946960247</v>
      </c>
      <c r="I7544" s="336">
        <v>23600.067999999999</v>
      </c>
      <c r="J7544" s="336"/>
      <c r="K7544" s="336"/>
      <c r="L7544" s="337">
        <f t="shared" si="352"/>
        <v>15.189413682530109</v>
      </c>
      <c r="M7544" s="337">
        <f t="shared" si="353"/>
        <v>0.4</v>
      </c>
    </row>
    <row r="7545" spans="1:13">
      <c r="A7545" s="334" t="s">
        <v>470</v>
      </c>
      <c r="B7545" s="334" t="s">
        <v>362</v>
      </c>
      <c r="C7545" s="334" t="s">
        <v>52</v>
      </c>
      <c r="D7545" s="334" t="s">
        <v>1537</v>
      </c>
      <c r="E7545" s="334" t="s">
        <v>1041</v>
      </c>
      <c r="F7545" s="334" t="str">
        <f t="shared" si="354"/>
        <v>Dhaka FR Non-PNP</v>
      </c>
      <c r="G7545" s="338">
        <v>2464543</v>
      </c>
      <c r="H7545" s="336">
        <v>315917.1332096752</v>
      </c>
      <c r="I7545" s="336">
        <v>9858.1720000000005</v>
      </c>
      <c r="J7545" s="336"/>
      <c r="K7545" s="336"/>
      <c r="L7545" s="337">
        <f t="shared" si="352"/>
        <v>12.81848737107347</v>
      </c>
      <c r="M7545" s="337">
        <f t="shared" si="353"/>
        <v>0.4</v>
      </c>
    </row>
    <row r="7546" spans="1:13">
      <c r="A7546" s="334" t="s">
        <v>404</v>
      </c>
      <c r="B7546" s="334" t="s">
        <v>389</v>
      </c>
      <c r="C7546" s="334" t="s">
        <v>389</v>
      </c>
      <c r="D7546" s="334" t="s">
        <v>1492</v>
      </c>
      <c r="E7546" s="334" t="s">
        <v>1041</v>
      </c>
      <c r="F7546" s="334" t="str">
        <f t="shared" si="354"/>
        <v>Rangpur FR PNP</v>
      </c>
      <c r="G7546" s="338">
        <v>21805476</v>
      </c>
      <c r="H7546" s="336">
        <v>3130355.9566321396</v>
      </c>
      <c r="I7546" s="336">
        <v>87221.903999999995</v>
      </c>
      <c r="J7546" s="336"/>
      <c r="K7546" s="336"/>
      <c r="L7546" s="337">
        <f t="shared" si="352"/>
        <v>14.355824915870397</v>
      </c>
      <c r="M7546" s="337">
        <f t="shared" si="353"/>
        <v>0.4</v>
      </c>
    </row>
    <row r="7547" spans="1:13">
      <c r="A7547" s="334" t="s">
        <v>464</v>
      </c>
      <c r="B7547" s="334" t="s">
        <v>52</v>
      </c>
      <c r="C7547" s="334" t="s">
        <v>52</v>
      </c>
      <c r="D7547" s="334" t="s">
        <v>1537</v>
      </c>
      <c r="E7547" s="334" t="s">
        <v>1041</v>
      </c>
      <c r="F7547" s="334" t="str">
        <f t="shared" si="354"/>
        <v>Dhaka FR Non-PNP</v>
      </c>
      <c r="G7547" s="338">
        <v>2804085</v>
      </c>
      <c r="H7547" s="336">
        <v>406039.48980753904</v>
      </c>
      <c r="I7547" s="336">
        <v>-1.4551915228366852E-11</v>
      </c>
      <c r="J7547" s="336"/>
      <c r="K7547" s="336"/>
      <c r="L7547" s="337">
        <f t="shared" si="352"/>
        <v>14.48028464927201</v>
      </c>
      <c r="M7547" s="337">
        <f t="shared" si="353"/>
        <v>-5.1895414113220012E-16</v>
      </c>
    </row>
    <row r="7548" spans="1:13">
      <c r="A7548" s="334" t="s">
        <v>540</v>
      </c>
      <c r="B7548" s="334" t="s">
        <v>542</v>
      </c>
      <c r="C7548" s="334" t="s">
        <v>52</v>
      </c>
      <c r="D7548" s="334" t="s">
        <v>1537</v>
      </c>
      <c r="E7548" s="334" t="s">
        <v>1041</v>
      </c>
      <c r="F7548" s="334" t="str">
        <f t="shared" si="354"/>
        <v>Dhaka FR Non-PNP</v>
      </c>
      <c r="G7548" s="338">
        <v>5364703</v>
      </c>
      <c r="H7548" s="336">
        <v>784373.77758405323</v>
      </c>
      <c r="I7548" s="336">
        <v>21458.812000000002</v>
      </c>
      <c r="J7548" s="336"/>
      <c r="K7548" s="336"/>
      <c r="L7548" s="337">
        <f t="shared" si="352"/>
        <v>14.621010288622749</v>
      </c>
      <c r="M7548" s="337">
        <f t="shared" si="353"/>
        <v>0.4</v>
      </c>
    </row>
    <row r="7549" spans="1:13">
      <c r="A7549" s="334" t="s">
        <v>496</v>
      </c>
      <c r="B7549" s="334" t="s">
        <v>195</v>
      </c>
      <c r="C7549" s="334" t="s">
        <v>195</v>
      </c>
      <c r="D7549" s="334" t="s">
        <v>1537</v>
      </c>
      <c r="E7549" s="334" t="s">
        <v>1041</v>
      </c>
      <c r="F7549" s="334" t="str">
        <f t="shared" si="354"/>
        <v>Chattogram FR Non-PNP</v>
      </c>
      <c r="G7549" s="338">
        <v>4648928</v>
      </c>
      <c r="H7549" s="336">
        <v>621443.97761889955</v>
      </c>
      <c r="I7549" s="336">
        <v>18595.712</v>
      </c>
      <c r="J7549" s="336"/>
      <c r="K7549" s="336"/>
      <c r="L7549" s="337">
        <f t="shared" si="352"/>
        <v>13.367468319984727</v>
      </c>
      <c r="M7549" s="337">
        <f t="shared" si="353"/>
        <v>0.4</v>
      </c>
    </row>
    <row r="7550" spans="1:13">
      <c r="A7550" s="334" t="s">
        <v>220</v>
      </c>
      <c r="B7550" s="334" t="s">
        <v>79</v>
      </c>
      <c r="C7550" s="334" t="s">
        <v>52</v>
      </c>
      <c r="D7550" s="334" t="s">
        <v>1537</v>
      </c>
      <c r="E7550" s="334" t="s">
        <v>1041</v>
      </c>
      <c r="F7550" s="334" t="str">
        <f t="shared" si="354"/>
        <v>Dhaka FR Non-PNP</v>
      </c>
      <c r="G7550" s="338">
        <v>4324015</v>
      </c>
      <c r="H7550" s="336">
        <v>536629.38040437002</v>
      </c>
      <c r="I7550" s="336">
        <v>17296.060000000001</v>
      </c>
      <c r="J7550" s="336"/>
      <c r="K7550" s="336"/>
      <c r="L7550" s="337">
        <f t="shared" si="352"/>
        <v>12.410442156291548</v>
      </c>
      <c r="M7550" s="337">
        <f t="shared" si="353"/>
        <v>0.4</v>
      </c>
    </row>
    <row r="7551" spans="1:13">
      <c r="A7551" s="334" t="s">
        <v>83</v>
      </c>
      <c r="B7551" s="334" t="s">
        <v>76</v>
      </c>
      <c r="C7551" s="334" t="s">
        <v>195</v>
      </c>
      <c r="D7551" s="334" t="s">
        <v>1537</v>
      </c>
      <c r="E7551" s="334" t="s">
        <v>1041</v>
      </c>
      <c r="F7551" s="334" t="str">
        <f t="shared" si="354"/>
        <v>Chattogram FR Non-PNP</v>
      </c>
      <c r="G7551" s="338">
        <v>2098397</v>
      </c>
      <c r="H7551" s="336">
        <v>246220.12905634896</v>
      </c>
      <c r="I7551" s="336">
        <v>8393.5879999999997</v>
      </c>
      <c r="J7551" s="336"/>
      <c r="K7551" s="336"/>
      <c r="L7551" s="337">
        <f t="shared" si="352"/>
        <v>11.733724793561416</v>
      </c>
      <c r="M7551" s="337">
        <f t="shared" si="353"/>
        <v>0.4</v>
      </c>
    </row>
    <row r="7552" spans="1:13">
      <c r="A7552" s="334" t="s">
        <v>624</v>
      </c>
      <c r="B7552" s="334" t="s">
        <v>79</v>
      </c>
      <c r="C7552" s="334" t="s">
        <v>52</v>
      </c>
      <c r="D7552" s="334" t="s">
        <v>1537</v>
      </c>
      <c r="E7552" s="334" t="s">
        <v>1041</v>
      </c>
      <c r="F7552" s="334" t="str">
        <f t="shared" si="354"/>
        <v>Dhaka FR Non-PNP</v>
      </c>
      <c r="G7552" s="338">
        <v>4008057</v>
      </c>
      <c r="H7552" s="336">
        <v>536372.52069796366</v>
      </c>
      <c r="I7552" s="336">
        <v>16032.228000000001</v>
      </c>
      <c r="J7552" s="336"/>
      <c r="K7552" s="336"/>
      <c r="L7552" s="337">
        <f t="shared" si="352"/>
        <v>13.382357603645948</v>
      </c>
      <c r="M7552" s="337">
        <f t="shared" si="353"/>
        <v>0.4</v>
      </c>
    </row>
    <row r="7553" spans="1:13">
      <c r="A7553" s="334" t="s">
        <v>534</v>
      </c>
      <c r="B7553" s="334" t="s">
        <v>98</v>
      </c>
      <c r="C7553" s="334" t="s">
        <v>52</v>
      </c>
      <c r="D7553" s="334" t="s">
        <v>1537</v>
      </c>
      <c r="E7553" s="334" t="s">
        <v>1041</v>
      </c>
      <c r="F7553" s="334" t="str">
        <f t="shared" si="354"/>
        <v>Dhaka FR Non-PNP</v>
      </c>
      <c r="G7553" s="338">
        <v>4863378</v>
      </c>
      <c r="H7553" s="336">
        <v>681847.17150038388</v>
      </c>
      <c r="I7553" s="336">
        <v>19453.511999999999</v>
      </c>
      <c r="J7553" s="336"/>
      <c r="K7553" s="336"/>
      <c r="L7553" s="337">
        <f t="shared" si="352"/>
        <v>14.020032403411452</v>
      </c>
      <c r="M7553" s="337">
        <f t="shared" si="353"/>
        <v>0.4</v>
      </c>
    </row>
    <row r="7554" spans="1:13">
      <c r="A7554" s="334" t="s">
        <v>200</v>
      </c>
      <c r="B7554" s="334" t="s">
        <v>195</v>
      </c>
      <c r="C7554" s="334" t="s">
        <v>195</v>
      </c>
      <c r="D7554" s="334" t="s">
        <v>1537</v>
      </c>
      <c r="E7554" s="334" t="s">
        <v>1041</v>
      </c>
      <c r="F7554" s="334" t="str">
        <f t="shared" si="354"/>
        <v>Chattogram FR Non-PNP</v>
      </c>
      <c r="G7554" s="338">
        <v>3531042</v>
      </c>
      <c r="H7554" s="336">
        <v>455130.51076809689</v>
      </c>
      <c r="I7554" s="336">
        <v>14124.168</v>
      </c>
      <c r="J7554" s="336"/>
      <c r="K7554" s="336"/>
      <c r="L7554" s="337">
        <f t="shared" si="352"/>
        <v>12.889410852889796</v>
      </c>
      <c r="M7554" s="337">
        <f t="shared" si="353"/>
        <v>0.4</v>
      </c>
    </row>
    <row r="7555" spans="1:13">
      <c r="A7555" s="334" t="s">
        <v>557</v>
      </c>
      <c r="B7555" s="334" t="s">
        <v>52</v>
      </c>
      <c r="C7555" s="334" t="s">
        <v>52</v>
      </c>
      <c r="D7555" s="334" t="s">
        <v>1537</v>
      </c>
      <c r="E7555" s="334" t="s">
        <v>1041</v>
      </c>
      <c r="F7555" s="334" t="str">
        <f t="shared" si="354"/>
        <v>Dhaka FR Non-PNP</v>
      </c>
      <c r="G7555" s="338">
        <v>2273500</v>
      </c>
      <c r="H7555" s="336">
        <v>304269.92060819524</v>
      </c>
      <c r="I7555" s="336">
        <v>9094</v>
      </c>
      <c r="J7555" s="336"/>
      <c r="K7555" s="336"/>
      <c r="L7555" s="337">
        <f t="shared" ref="L7555:L7618" si="355">(H7555/G7555)*100</f>
        <v>13.383326175860798</v>
      </c>
      <c r="M7555" s="337">
        <f t="shared" ref="M7555:M7618" si="356">(I7555/G7555)*100</f>
        <v>0.4</v>
      </c>
    </row>
    <row r="7556" spans="1:13">
      <c r="A7556" s="334" t="s">
        <v>520</v>
      </c>
      <c r="B7556" s="334" t="s">
        <v>522</v>
      </c>
      <c r="C7556" s="334" t="s">
        <v>52</v>
      </c>
      <c r="D7556" s="334" t="s">
        <v>1537</v>
      </c>
      <c r="E7556" s="334" t="s">
        <v>1041</v>
      </c>
      <c r="F7556" s="334" t="str">
        <f t="shared" ref="F7556:F7619" si="357">CONCATENATE(C7556," ",E7556," ",D7556)</f>
        <v>Dhaka FR Non-PNP</v>
      </c>
      <c r="G7556" s="338">
        <v>4234480</v>
      </c>
      <c r="H7556" s="336">
        <v>678908.82315720711</v>
      </c>
      <c r="I7556" s="336">
        <v>16937.920000000002</v>
      </c>
      <c r="J7556" s="336"/>
      <c r="K7556" s="336"/>
      <c r="L7556" s="337">
        <f t="shared" si="355"/>
        <v>16.032873532457518</v>
      </c>
      <c r="M7556" s="337">
        <f t="shared" si="356"/>
        <v>0.4</v>
      </c>
    </row>
    <row r="7557" spans="1:13">
      <c r="A7557" s="334" t="s">
        <v>55</v>
      </c>
      <c r="B7557" s="334" t="s">
        <v>52</v>
      </c>
      <c r="C7557" s="334" t="s">
        <v>52</v>
      </c>
      <c r="D7557" s="334" t="s">
        <v>1492</v>
      </c>
      <c r="E7557" s="334" t="s">
        <v>1041</v>
      </c>
      <c r="F7557" s="334" t="str">
        <f t="shared" si="357"/>
        <v>Dhaka FR PNP</v>
      </c>
      <c r="G7557" s="338">
        <v>8598626</v>
      </c>
      <c r="H7557" s="336">
        <v>1406472.6162877341</v>
      </c>
      <c r="I7557" s="336">
        <v>1.4551915228366852E-11</v>
      </c>
      <c r="J7557" s="336"/>
      <c r="K7557" s="336"/>
      <c r="L7557" s="337">
        <f t="shared" si="355"/>
        <v>16.356946054959643</v>
      </c>
      <c r="M7557" s="337">
        <f t="shared" si="356"/>
        <v>1.6923535490864299E-16</v>
      </c>
    </row>
    <row r="7558" spans="1:13">
      <c r="A7558" s="334" t="s">
        <v>64</v>
      </c>
      <c r="B7558" s="334" t="s">
        <v>52</v>
      </c>
      <c r="C7558" s="334" t="s">
        <v>52</v>
      </c>
      <c r="D7558" s="334" t="s">
        <v>1537</v>
      </c>
      <c r="E7558" s="334" t="s">
        <v>1041</v>
      </c>
      <c r="F7558" s="334" t="str">
        <f t="shared" si="357"/>
        <v>Dhaka FR Non-PNP</v>
      </c>
      <c r="G7558" s="338">
        <v>2666295</v>
      </c>
      <c r="H7558" s="336">
        <v>347324.7418944207</v>
      </c>
      <c r="I7558" s="336">
        <v>4.3655745685100555E-11</v>
      </c>
      <c r="J7558" s="336"/>
      <c r="K7558" s="336"/>
      <c r="L7558" s="337">
        <f t="shared" si="355"/>
        <v>13.026493388556807</v>
      </c>
      <c r="M7558" s="337">
        <f t="shared" si="356"/>
        <v>1.6373186644801326E-15</v>
      </c>
    </row>
    <row r="7559" spans="1:13">
      <c r="A7559" s="334" t="s">
        <v>245</v>
      </c>
      <c r="B7559" s="334" t="s">
        <v>189</v>
      </c>
      <c r="C7559" s="334" t="s">
        <v>189</v>
      </c>
      <c r="D7559" s="334" t="s">
        <v>1537</v>
      </c>
      <c r="E7559" s="334" t="s">
        <v>1041</v>
      </c>
      <c r="F7559" s="334" t="str">
        <f t="shared" si="357"/>
        <v>Barishal FR Non-PNP</v>
      </c>
      <c r="G7559" s="338">
        <v>3563879</v>
      </c>
      <c r="H7559" s="336">
        <v>477958.34172048524</v>
      </c>
      <c r="I7559" s="336">
        <v>14255.516</v>
      </c>
      <c r="J7559" s="336"/>
      <c r="K7559" s="336"/>
      <c r="L7559" s="337">
        <f t="shared" si="355"/>
        <v>13.41118320011665</v>
      </c>
      <c r="M7559" s="337">
        <f t="shared" si="356"/>
        <v>0.4</v>
      </c>
    </row>
    <row r="7560" spans="1:13">
      <c r="A7560" s="334" t="s">
        <v>513</v>
      </c>
      <c r="B7560" s="334" t="s">
        <v>908</v>
      </c>
      <c r="C7560" s="334" t="s">
        <v>131</v>
      </c>
      <c r="D7560" s="334" t="s">
        <v>1537</v>
      </c>
      <c r="E7560" s="334" t="s">
        <v>1041</v>
      </c>
      <c r="F7560" s="334" t="str">
        <f t="shared" si="357"/>
        <v>Sylhet FR Non-PNP</v>
      </c>
      <c r="G7560" s="338">
        <v>4838672</v>
      </c>
      <c r="H7560" s="336">
        <v>641602.07707207638</v>
      </c>
      <c r="I7560" s="336">
        <v>-8.7311491370201111E-11</v>
      </c>
      <c r="J7560" s="336"/>
      <c r="K7560" s="336"/>
      <c r="L7560" s="337">
        <f t="shared" si="355"/>
        <v>13.259879509751361</v>
      </c>
      <c r="M7560" s="337">
        <f t="shared" si="356"/>
        <v>-1.8044515389801398E-15</v>
      </c>
    </row>
    <row r="7561" spans="1:13">
      <c r="A7561" s="334" t="s">
        <v>212</v>
      </c>
      <c r="B7561" s="334" t="s">
        <v>136</v>
      </c>
      <c r="C7561" s="334" t="s">
        <v>131</v>
      </c>
      <c r="D7561" s="334" t="s">
        <v>1537</v>
      </c>
      <c r="E7561" s="334" t="s">
        <v>1041</v>
      </c>
      <c r="F7561" s="334" t="str">
        <f t="shared" si="357"/>
        <v>Sylhet FR Non-PNP</v>
      </c>
      <c r="G7561" s="338">
        <v>5495936</v>
      </c>
      <c r="H7561" s="336">
        <v>768136.10362241569</v>
      </c>
      <c r="I7561" s="336">
        <v>21983.743999999999</v>
      </c>
      <c r="J7561" s="336"/>
      <c r="K7561" s="336"/>
      <c r="L7561" s="337">
        <f t="shared" si="355"/>
        <v>13.976438292265698</v>
      </c>
      <c r="M7561" s="337">
        <f t="shared" si="356"/>
        <v>0.4</v>
      </c>
    </row>
    <row r="7562" spans="1:13">
      <c r="A7562" s="334" t="s">
        <v>543</v>
      </c>
      <c r="B7562" s="334" t="s">
        <v>52</v>
      </c>
      <c r="C7562" s="334" t="s">
        <v>52</v>
      </c>
      <c r="D7562" s="334" t="s">
        <v>1492</v>
      </c>
      <c r="E7562" s="334" t="s">
        <v>1041</v>
      </c>
      <c r="F7562" s="334" t="str">
        <f t="shared" si="357"/>
        <v>Dhaka FR PNP</v>
      </c>
      <c r="G7562" s="338">
        <v>8735630</v>
      </c>
      <c r="H7562" s="336">
        <v>1360822.6252799456</v>
      </c>
      <c r="I7562" s="336">
        <v>34942.520000000004</v>
      </c>
      <c r="J7562" s="336"/>
      <c r="K7562" s="336"/>
      <c r="L7562" s="337">
        <f t="shared" si="355"/>
        <v>15.577841841744048</v>
      </c>
      <c r="M7562" s="337">
        <f t="shared" si="356"/>
        <v>0.4</v>
      </c>
    </row>
    <row r="7563" spans="1:13">
      <c r="A7563" s="334" t="s">
        <v>341</v>
      </c>
      <c r="B7563" s="334" t="s">
        <v>79</v>
      </c>
      <c r="C7563" s="334" t="s">
        <v>52</v>
      </c>
      <c r="D7563" s="334" t="s">
        <v>1537</v>
      </c>
      <c r="E7563" s="334" t="s">
        <v>1041</v>
      </c>
      <c r="F7563" s="334" t="str">
        <f t="shared" si="357"/>
        <v>Dhaka FR Non-PNP</v>
      </c>
      <c r="G7563" s="338">
        <v>1425468</v>
      </c>
      <c r="H7563" s="336">
        <v>185655.14642773094</v>
      </c>
      <c r="I7563" s="336">
        <v>5701.8720000000003</v>
      </c>
      <c r="J7563" s="336"/>
      <c r="K7563" s="336"/>
      <c r="L7563" s="337">
        <f t="shared" si="355"/>
        <v>13.024153921921148</v>
      </c>
      <c r="M7563" s="337">
        <f t="shared" si="356"/>
        <v>0.4</v>
      </c>
    </row>
    <row r="7564" spans="1:13">
      <c r="A7564" s="334" t="s">
        <v>609</v>
      </c>
      <c r="B7564" s="334" t="s">
        <v>52</v>
      </c>
      <c r="C7564" s="334" t="s">
        <v>52</v>
      </c>
      <c r="D7564" s="334" t="s">
        <v>1537</v>
      </c>
      <c r="E7564" s="334" t="s">
        <v>1041</v>
      </c>
      <c r="F7564" s="334" t="str">
        <f t="shared" si="357"/>
        <v>Dhaka FR Non-PNP</v>
      </c>
      <c r="G7564" s="338">
        <v>2392483</v>
      </c>
      <c r="H7564" s="336">
        <v>327539.81405064586</v>
      </c>
      <c r="I7564" s="336">
        <v>9569.9320000000007</v>
      </c>
      <c r="J7564" s="336"/>
      <c r="K7564" s="336"/>
      <c r="L7564" s="337">
        <f t="shared" si="355"/>
        <v>13.690371636941448</v>
      </c>
      <c r="M7564" s="337">
        <f t="shared" si="356"/>
        <v>0.4</v>
      </c>
    </row>
    <row r="7565" spans="1:13">
      <c r="A7565" s="334" t="s">
        <v>545</v>
      </c>
      <c r="B7565" s="334" t="s">
        <v>52</v>
      </c>
      <c r="C7565" s="334" t="s">
        <v>52</v>
      </c>
      <c r="D7565" s="334" t="s">
        <v>1492</v>
      </c>
      <c r="E7565" s="334" t="s">
        <v>1041</v>
      </c>
      <c r="F7565" s="334" t="str">
        <f t="shared" si="357"/>
        <v>Dhaka FR PNP</v>
      </c>
      <c r="G7565" s="338">
        <v>12126046</v>
      </c>
      <c r="H7565" s="336">
        <v>1917505.7440673679</v>
      </c>
      <c r="I7565" s="336">
        <v>45402.153599999998</v>
      </c>
      <c r="J7565" s="336"/>
      <c r="K7565" s="336"/>
      <c r="L7565" s="337">
        <f t="shared" si="355"/>
        <v>15.813116196882049</v>
      </c>
      <c r="M7565" s="337">
        <f t="shared" si="356"/>
        <v>0.37441845099383592</v>
      </c>
    </row>
    <row r="7566" spans="1:13">
      <c r="A7566" s="334" t="s">
        <v>536</v>
      </c>
      <c r="B7566" s="334" t="s">
        <v>156</v>
      </c>
      <c r="C7566" s="334" t="s">
        <v>159</v>
      </c>
      <c r="D7566" s="334" t="s">
        <v>1537</v>
      </c>
      <c r="E7566" s="334" t="s">
        <v>1041</v>
      </c>
      <c r="F7566" s="334" t="str">
        <f t="shared" si="357"/>
        <v>Khulna FR Non-PNP</v>
      </c>
      <c r="G7566" s="338">
        <v>4368770</v>
      </c>
      <c r="H7566" s="336">
        <v>618996.48871422734</v>
      </c>
      <c r="I7566" s="336">
        <v>17475.080000000002</v>
      </c>
      <c r="J7566" s="336"/>
      <c r="K7566" s="336"/>
      <c r="L7566" s="337">
        <f t="shared" si="355"/>
        <v>14.168667352921471</v>
      </c>
      <c r="M7566" s="337">
        <f t="shared" si="356"/>
        <v>0.4</v>
      </c>
    </row>
    <row r="7567" spans="1:13">
      <c r="A7567" s="334" t="s">
        <v>438</v>
      </c>
      <c r="B7567" s="334" t="s">
        <v>52</v>
      </c>
      <c r="C7567" s="334" t="s">
        <v>52</v>
      </c>
      <c r="D7567" s="334" t="s">
        <v>1537</v>
      </c>
      <c r="E7567" s="334" t="s">
        <v>1041</v>
      </c>
      <c r="F7567" s="334" t="str">
        <f t="shared" si="357"/>
        <v>Dhaka FR Non-PNP</v>
      </c>
      <c r="G7567" s="338">
        <v>1726556</v>
      </c>
      <c r="H7567" s="336">
        <v>209099.47249994092</v>
      </c>
      <c r="I7567" s="336">
        <v>6906.2240000000002</v>
      </c>
      <c r="J7567" s="336"/>
      <c r="K7567" s="336"/>
      <c r="L7567" s="337">
        <f t="shared" si="355"/>
        <v>12.110784272270401</v>
      </c>
      <c r="M7567" s="337">
        <f t="shared" si="356"/>
        <v>0.4</v>
      </c>
    </row>
    <row r="7568" spans="1:13">
      <c r="A7568" s="334" t="s">
        <v>324</v>
      </c>
      <c r="B7568" s="334" t="s">
        <v>325</v>
      </c>
      <c r="C7568" s="334" t="s">
        <v>389</v>
      </c>
      <c r="D7568" s="334" t="s">
        <v>1537</v>
      </c>
      <c r="E7568" s="334" t="s">
        <v>1041</v>
      </c>
      <c r="F7568" s="334" t="str">
        <f t="shared" si="357"/>
        <v>Rangpur FR Non-PNP</v>
      </c>
      <c r="G7568" s="338">
        <v>3943713</v>
      </c>
      <c r="H7568" s="336">
        <v>483505.52406015951</v>
      </c>
      <c r="I7568" s="336">
        <v>15774.852000000001</v>
      </c>
      <c r="J7568" s="336"/>
      <c r="K7568" s="336"/>
      <c r="L7568" s="337">
        <f t="shared" si="355"/>
        <v>12.260160008097939</v>
      </c>
      <c r="M7568" s="337">
        <f t="shared" si="356"/>
        <v>0.4</v>
      </c>
    </row>
    <row r="7569" spans="1:13">
      <c r="A7569" s="334" t="s">
        <v>141</v>
      </c>
      <c r="B7569" s="334" t="s">
        <v>48</v>
      </c>
      <c r="C7569" s="334" t="s">
        <v>18</v>
      </c>
      <c r="D7569" s="334" t="s">
        <v>1537</v>
      </c>
      <c r="E7569" s="334" t="s">
        <v>1041</v>
      </c>
      <c r="F7569" s="334" t="str">
        <f t="shared" si="357"/>
        <v>Mymensingh FR Non-PNP</v>
      </c>
      <c r="G7569" s="338">
        <v>1657093</v>
      </c>
      <c r="H7569" s="336">
        <v>235903.24100714838</v>
      </c>
      <c r="I7569" s="336">
        <v>-2.1827872842550278E-11</v>
      </c>
      <c r="J7569" s="336"/>
      <c r="K7569" s="336"/>
      <c r="L7569" s="337">
        <f t="shared" si="355"/>
        <v>14.235968711903821</v>
      </c>
      <c r="M7569" s="337">
        <f t="shared" si="356"/>
        <v>-1.3172388539780373E-15</v>
      </c>
    </row>
    <row r="7570" spans="1:13">
      <c r="A7570" s="334" t="s">
        <v>139</v>
      </c>
      <c r="B7570" s="334" t="s">
        <v>52</v>
      </c>
      <c r="C7570" s="334" t="s">
        <v>52</v>
      </c>
      <c r="D7570" s="334" t="s">
        <v>1537</v>
      </c>
      <c r="E7570" s="334" t="s">
        <v>1041</v>
      </c>
      <c r="F7570" s="334" t="str">
        <f t="shared" si="357"/>
        <v>Dhaka FR Non-PNP</v>
      </c>
      <c r="G7570" s="338">
        <v>1342592</v>
      </c>
      <c r="H7570" s="336">
        <v>165510.83224834094</v>
      </c>
      <c r="I7570" s="336">
        <v>17585.513120402782</v>
      </c>
      <c r="J7570" s="336"/>
      <c r="K7570" s="336"/>
      <c r="L7570" s="337">
        <f t="shared" si="355"/>
        <v>12.327708808658249</v>
      </c>
      <c r="M7570" s="337">
        <f t="shared" si="356"/>
        <v>1.309818107094544</v>
      </c>
    </row>
    <row r="7571" spans="1:13">
      <c r="A7571" s="334" t="s">
        <v>365</v>
      </c>
      <c r="B7571" s="334" t="s">
        <v>159</v>
      </c>
      <c r="C7571" s="334" t="s">
        <v>159</v>
      </c>
      <c r="D7571" s="334" t="s">
        <v>1537</v>
      </c>
      <c r="E7571" s="334" t="s">
        <v>1041</v>
      </c>
      <c r="F7571" s="334" t="str">
        <f t="shared" si="357"/>
        <v>Khulna FR Non-PNP</v>
      </c>
      <c r="G7571" s="338">
        <v>1876364</v>
      </c>
      <c r="H7571" s="336">
        <v>260667.01774859714</v>
      </c>
      <c r="I7571" s="336">
        <v>7.2759576141834259E-12</v>
      </c>
      <c r="J7571" s="336"/>
      <c r="K7571" s="336"/>
      <c r="L7571" s="337">
        <f t="shared" si="355"/>
        <v>13.892134881536691</v>
      </c>
      <c r="M7571" s="337">
        <f t="shared" si="356"/>
        <v>3.8776898374640666E-16</v>
      </c>
    </row>
    <row r="7572" spans="1:13">
      <c r="A7572" s="334" t="s">
        <v>271</v>
      </c>
      <c r="B7572" s="334" t="s">
        <v>52</v>
      </c>
      <c r="C7572" s="334" t="s">
        <v>52</v>
      </c>
      <c r="D7572" s="334" t="s">
        <v>1537</v>
      </c>
      <c r="E7572" s="334" t="s">
        <v>1041</v>
      </c>
      <c r="F7572" s="334" t="str">
        <f t="shared" si="357"/>
        <v>Dhaka FR Non-PNP</v>
      </c>
      <c r="G7572" s="338">
        <v>1842439</v>
      </c>
      <c r="H7572" s="336">
        <v>207605.61715634365</v>
      </c>
      <c r="I7572" s="336">
        <v>7369.7560000000003</v>
      </c>
      <c r="J7572" s="336"/>
      <c r="K7572" s="336"/>
      <c r="L7572" s="337">
        <f t="shared" si="355"/>
        <v>11.267977781426882</v>
      </c>
      <c r="M7572" s="337">
        <f t="shared" si="356"/>
        <v>0.4</v>
      </c>
    </row>
    <row r="7573" spans="1:13">
      <c r="A7573" s="334" t="s">
        <v>532</v>
      </c>
      <c r="B7573" s="334" t="s">
        <v>351</v>
      </c>
      <c r="C7573" s="334" t="s">
        <v>389</v>
      </c>
      <c r="D7573" s="334" t="s">
        <v>1537</v>
      </c>
      <c r="E7573" s="334" t="s">
        <v>1041</v>
      </c>
      <c r="F7573" s="334" t="str">
        <f t="shared" si="357"/>
        <v>Rangpur FR Non-PNP</v>
      </c>
      <c r="G7573" s="338">
        <v>5640437</v>
      </c>
      <c r="H7573" s="336">
        <v>815716.72145749361</v>
      </c>
      <c r="I7573" s="336">
        <v>-1.4551915228366852E-11</v>
      </c>
      <c r="J7573" s="336"/>
      <c r="K7573" s="336"/>
      <c r="L7573" s="337">
        <f t="shared" si="355"/>
        <v>14.461941893110296</v>
      </c>
      <c r="M7573" s="337">
        <f t="shared" si="356"/>
        <v>-2.5799269149476982E-16</v>
      </c>
    </row>
    <row r="7574" spans="1:13">
      <c r="A7574" s="334" t="s">
        <v>632</v>
      </c>
      <c r="B7574" s="334" t="s">
        <v>52</v>
      </c>
      <c r="C7574" s="334" t="s">
        <v>52</v>
      </c>
      <c r="D7574" s="334" t="s">
        <v>1537</v>
      </c>
      <c r="E7574" s="334" t="s">
        <v>1041</v>
      </c>
      <c r="F7574" s="334" t="str">
        <f t="shared" si="357"/>
        <v>Dhaka FR Non-PNP</v>
      </c>
      <c r="G7574" s="338">
        <v>6731575</v>
      </c>
      <c r="H7574" s="336">
        <v>1035835.4642169435</v>
      </c>
      <c r="I7574" s="336">
        <v>26926.3</v>
      </c>
      <c r="J7574" s="336"/>
      <c r="K7574" s="336"/>
      <c r="L7574" s="337">
        <f t="shared" si="355"/>
        <v>15.387713339254832</v>
      </c>
      <c r="M7574" s="337">
        <f t="shared" si="356"/>
        <v>0.4</v>
      </c>
    </row>
    <row r="7575" spans="1:13">
      <c r="A7575" s="334" t="s">
        <v>385</v>
      </c>
      <c r="B7575" s="334" t="s">
        <v>329</v>
      </c>
      <c r="C7575" s="334" t="s">
        <v>107</v>
      </c>
      <c r="D7575" s="334" t="s">
        <v>1537</v>
      </c>
      <c r="E7575" s="334" t="s">
        <v>1041</v>
      </c>
      <c r="F7575" s="334" t="str">
        <f t="shared" si="357"/>
        <v>Rajshahi FR Non-PNP</v>
      </c>
      <c r="G7575" s="338">
        <v>2733180</v>
      </c>
      <c r="H7575" s="336">
        <v>392500.01823977625</v>
      </c>
      <c r="I7575" s="336">
        <v>10932.72</v>
      </c>
      <c r="J7575" s="336"/>
      <c r="K7575" s="336"/>
      <c r="L7575" s="337">
        <f t="shared" si="355"/>
        <v>14.36056235739235</v>
      </c>
      <c r="M7575" s="337">
        <f t="shared" si="356"/>
        <v>0.4</v>
      </c>
    </row>
    <row r="7576" spans="1:13">
      <c r="A7576" s="334" t="s">
        <v>436</v>
      </c>
      <c r="B7576" s="334" t="s">
        <v>52</v>
      </c>
      <c r="C7576" s="334" t="s">
        <v>52</v>
      </c>
      <c r="D7576" s="334" t="s">
        <v>1537</v>
      </c>
      <c r="E7576" s="334" t="s">
        <v>1041</v>
      </c>
      <c r="F7576" s="334" t="str">
        <f t="shared" si="357"/>
        <v>Dhaka FR Non-PNP</v>
      </c>
      <c r="G7576" s="338">
        <v>2565155</v>
      </c>
      <c r="H7576" s="336">
        <v>311033.79446648125</v>
      </c>
      <c r="I7576" s="336">
        <v>10260.620000000001</v>
      </c>
      <c r="J7576" s="336"/>
      <c r="K7576" s="336"/>
      <c r="L7576" s="337">
        <f t="shared" si="355"/>
        <v>12.125341137922709</v>
      </c>
      <c r="M7576" s="337">
        <f t="shared" si="356"/>
        <v>0.4</v>
      </c>
    </row>
    <row r="7577" spans="1:13">
      <c r="A7577" s="334" t="s">
        <v>615</v>
      </c>
      <c r="B7577" s="334" t="s">
        <v>103</v>
      </c>
      <c r="C7577" s="334" t="s">
        <v>52</v>
      </c>
      <c r="D7577" s="334" t="s">
        <v>1537</v>
      </c>
      <c r="E7577" s="334" t="s">
        <v>1041</v>
      </c>
      <c r="F7577" s="334" t="str">
        <f t="shared" si="357"/>
        <v>Dhaka FR Non-PNP</v>
      </c>
      <c r="G7577" s="338">
        <v>1633089</v>
      </c>
      <c r="H7577" s="336">
        <v>198626.21106919105</v>
      </c>
      <c r="I7577" s="336">
        <v>6532.3559999999998</v>
      </c>
      <c r="J7577" s="336"/>
      <c r="K7577" s="336"/>
      <c r="L7577" s="337">
        <f t="shared" si="355"/>
        <v>12.162607859656825</v>
      </c>
      <c r="M7577" s="337">
        <f t="shared" si="356"/>
        <v>0.4</v>
      </c>
    </row>
    <row r="7578" spans="1:13">
      <c r="A7578" s="334" t="s">
        <v>347</v>
      </c>
      <c r="B7578" s="334" t="s">
        <v>52</v>
      </c>
      <c r="C7578" s="334" t="s">
        <v>52</v>
      </c>
      <c r="D7578" s="334" t="s">
        <v>1537</v>
      </c>
      <c r="E7578" s="334" t="s">
        <v>1041</v>
      </c>
      <c r="F7578" s="334" t="str">
        <f t="shared" si="357"/>
        <v>Dhaka FR Non-PNP</v>
      </c>
      <c r="G7578" s="338">
        <v>1745083</v>
      </c>
      <c r="H7578" s="336">
        <v>223367.50223396331</v>
      </c>
      <c r="I7578" s="336">
        <v>6980.3320000000003</v>
      </c>
      <c r="J7578" s="336"/>
      <c r="K7578" s="336"/>
      <c r="L7578" s="337">
        <f t="shared" si="355"/>
        <v>12.799821110741627</v>
      </c>
      <c r="M7578" s="337">
        <f t="shared" si="356"/>
        <v>0.4</v>
      </c>
    </row>
    <row r="7579" spans="1:13">
      <c r="A7579" s="334" t="s">
        <v>284</v>
      </c>
      <c r="B7579" s="334" t="s">
        <v>103</v>
      </c>
      <c r="C7579" s="334" t="s">
        <v>52</v>
      </c>
      <c r="D7579" s="334" t="s">
        <v>1537</v>
      </c>
      <c r="E7579" s="334" t="s">
        <v>1041</v>
      </c>
      <c r="F7579" s="334" t="str">
        <f t="shared" si="357"/>
        <v>Dhaka FR Non-PNP</v>
      </c>
      <c r="G7579" s="338">
        <v>3246417</v>
      </c>
      <c r="H7579" s="336">
        <v>376599.98315413384</v>
      </c>
      <c r="I7579" s="336">
        <v>12985.668</v>
      </c>
      <c r="J7579" s="336"/>
      <c r="K7579" s="336"/>
      <c r="L7579" s="337">
        <f t="shared" si="355"/>
        <v>11.60048087334849</v>
      </c>
      <c r="M7579" s="337">
        <f t="shared" si="356"/>
        <v>0.4</v>
      </c>
    </row>
    <row r="7580" spans="1:13">
      <c r="A7580" s="334" t="s">
        <v>174</v>
      </c>
      <c r="B7580" s="334" t="s">
        <v>176</v>
      </c>
      <c r="C7580" s="334" t="s">
        <v>159</v>
      </c>
      <c r="D7580" s="334" t="s">
        <v>1537</v>
      </c>
      <c r="E7580" s="334" t="s">
        <v>1041</v>
      </c>
      <c r="F7580" s="334" t="str">
        <f t="shared" si="357"/>
        <v>Khulna FR Non-PNP</v>
      </c>
      <c r="G7580" s="338">
        <v>1659864</v>
      </c>
      <c r="H7580" s="336">
        <v>246992.4363718137</v>
      </c>
      <c r="I7580" s="336">
        <v>6639.4560000000001</v>
      </c>
      <c r="J7580" s="336"/>
      <c r="K7580" s="336"/>
      <c r="L7580" s="337">
        <f t="shared" si="355"/>
        <v>14.880281539440201</v>
      </c>
      <c r="M7580" s="337">
        <f t="shared" si="356"/>
        <v>0.4</v>
      </c>
    </row>
    <row r="7581" spans="1:13">
      <c r="A7581" s="334" t="s">
        <v>314</v>
      </c>
      <c r="B7581" s="334" t="s">
        <v>52</v>
      </c>
      <c r="C7581" s="334" t="s">
        <v>52</v>
      </c>
      <c r="D7581" s="334" t="s">
        <v>1537</v>
      </c>
      <c r="E7581" s="334" t="s">
        <v>1041</v>
      </c>
      <c r="F7581" s="334" t="str">
        <f t="shared" si="357"/>
        <v>Dhaka FR Non-PNP</v>
      </c>
      <c r="G7581" s="338">
        <v>2371515</v>
      </c>
      <c r="H7581" s="336">
        <v>292052.36496912193</v>
      </c>
      <c r="I7581" s="336">
        <v>9486.06</v>
      </c>
      <c r="J7581" s="336"/>
      <c r="K7581" s="336"/>
      <c r="L7581" s="337">
        <f t="shared" si="355"/>
        <v>12.315012343127577</v>
      </c>
      <c r="M7581" s="337">
        <f t="shared" si="356"/>
        <v>0.4</v>
      </c>
    </row>
    <row r="7582" spans="1:13">
      <c r="A7582" s="334" t="s">
        <v>587</v>
      </c>
      <c r="B7582" s="334" t="s">
        <v>79</v>
      </c>
      <c r="C7582" s="334" t="s">
        <v>52</v>
      </c>
      <c r="D7582" s="334" t="s">
        <v>1537</v>
      </c>
      <c r="E7582" s="334" t="s">
        <v>1041</v>
      </c>
      <c r="F7582" s="334" t="str">
        <f t="shared" si="357"/>
        <v>Dhaka FR Non-PNP</v>
      </c>
      <c r="G7582" s="338">
        <v>2242882</v>
      </c>
      <c r="H7582" s="336">
        <v>301428.99308738403</v>
      </c>
      <c r="I7582" s="336">
        <v>8971.5280000000002</v>
      </c>
      <c r="J7582" s="336"/>
      <c r="K7582" s="336"/>
      <c r="L7582" s="337">
        <f t="shared" si="355"/>
        <v>13.439360300157746</v>
      </c>
      <c r="M7582" s="337">
        <f t="shared" si="356"/>
        <v>0.4</v>
      </c>
    </row>
    <row r="7583" spans="1:13">
      <c r="A7583" s="334" t="s">
        <v>356</v>
      </c>
      <c r="B7583" s="334" t="s">
        <v>230</v>
      </c>
      <c r="C7583" s="334" t="s">
        <v>131</v>
      </c>
      <c r="D7583" s="334" t="s">
        <v>1537</v>
      </c>
      <c r="E7583" s="334" t="s">
        <v>1041</v>
      </c>
      <c r="F7583" s="334" t="str">
        <f t="shared" si="357"/>
        <v>Sylhet FR Non-PNP</v>
      </c>
      <c r="G7583" s="338">
        <v>2700566</v>
      </c>
      <c r="H7583" s="336">
        <v>357460.50981111929</v>
      </c>
      <c r="I7583" s="336">
        <v>10802.264000000001</v>
      </c>
      <c r="J7583" s="336"/>
      <c r="K7583" s="336"/>
      <c r="L7583" s="337">
        <f t="shared" si="355"/>
        <v>13.236503377851877</v>
      </c>
      <c r="M7583" s="337">
        <f t="shared" si="356"/>
        <v>0.4</v>
      </c>
    </row>
    <row r="7584" spans="1:13">
      <c r="A7584" s="334" t="s">
        <v>108</v>
      </c>
      <c r="B7584" s="334" t="s">
        <v>52</v>
      </c>
      <c r="C7584" s="334" t="s">
        <v>52</v>
      </c>
      <c r="D7584" s="334" t="s">
        <v>1492</v>
      </c>
      <c r="E7584" s="334" t="s">
        <v>1041</v>
      </c>
      <c r="F7584" s="334" t="str">
        <f t="shared" si="357"/>
        <v>Dhaka FR PNP</v>
      </c>
      <c r="G7584" s="338">
        <v>5478013</v>
      </c>
      <c r="H7584" s="336">
        <v>905361.3323094931</v>
      </c>
      <c r="I7584" s="336">
        <v>21313.871999999999</v>
      </c>
      <c r="J7584" s="336"/>
      <c r="K7584" s="336"/>
      <c r="L7584" s="337">
        <f t="shared" si="355"/>
        <v>16.527184807876381</v>
      </c>
      <c r="M7584" s="337">
        <f t="shared" si="356"/>
        <v>0.38908034719888396</v>
      </c>
    </row>
    <row r="7585" spans="1:13">
      <c r="A7585" s="334" t="s">
        <v>368</v>
      </c>
      <c r="B7585" s="334" t="s">
        <v>79</v>
      </c>
      <c r="C7585" s="334" t="s">
        <v>52</v>
      </c>
      <c r="D7585" s="334" t="s">
        <v>1537</v>
      </c>
      <c r="E7585" s="334" t="s">
        <v>1041</v>
      </c>
      <c r="F7585" s="334" t="str">
        <f t="shared" si="357"/>
        <v>Dhaka FR Non-PNP</v>
      </c>
      <c r="G7585" s="338">
        <v>3323437</v>
      </c>
      <c r="H7585" s="336">
        <v>439952.73891398485</v>
      </c>
      <c r="I7585" s="336">
        <v>13293.748</v>
      </c>
      <c r="J7585" s="336"/>
      <c r="K7585" s="336"/>
      <c r="L7585" s="337">
        <f t="shared" si="355"/>
        <v>13.237884121588127</v>
      </c>
      <c r="M7585" s="337">
        <f t="shared" si="356"/>
        <v>0.4</v>
      </c>
    </row>
    <row r="7586" spans="1:13">
      <c r="A7586" s="334" t="s">
        <v>628</v>
      </c>
      <c r="B7586" s="334" t="s">
        <v>52</v>
      </c>
      <c r="C7586" s="334" t="s">
        <v>52</v>
      </c>
      <c r="D7586" s="334" t="s">
        <v>1537</v>
      </c>
      <c r="E7586" s="334" t="s">
        <v>1041</v>
      </c>
      <c r="F7586" s="334" t="str">
        <f t="shared" si="357"/>
        <v>Dhaka FR Non-PNP</v>
      </c>
      <c r="G7586" s="338">
        <v>3990657</v>
      </c>
      <c r="H7586" s="336">
        <v>548026.19247358735</v>
      </c>
      <c r="I7586" s="336">
        <v>15962.628000000001</v>
      </c>
      <c r="J7586" s="336"/>
      <c r="K7586" s="336"/>
      <c r="L7586" s="337">
        <f t="shared" si="355"/>
        <v>13.732731038362539</v>
      </c>
      <c r="M7586" s="337">
        <f t="shared" si="356"/>
        <v>0.4</v>
      </c>
    </row>
    <row r="7587" spans="1:13">
      <c r="A7587" s="334" t="s">
        <v>585</v>
      </c>
      <c r="B7587" s="334" t="s">
        <v>52</v>
      </c>
      <c r="C7587" s="334" t="s">
        <v>52</v>
      </c>
      <c r="D7587" s="334" t="s">
        <v>1537</v>
      </c>
      <c r="E7587" s="334" t="s">
        <v>1041</v>
      </c>
      <c r="F7587" s="334" t="str">
        <f t="shared" si="357"/>
        <v>Dhaka FR Non-PNP</v>
      </c>
      <c r="G7587" s="338">
        <v>2815188</v>
      </c>
      <c r="H7587" s="336">
        <v>300261.41602140508</v>
      </c>
      <c r="I7587" s="336">
        <v>11260.752</v>
      </c>
      <c r="J7587" s="336"/>
      <c r="K7587" s="336"/>
      <c r="L7587" s="337">
        <f t="shared" si="355"/>
        <v>10.665767828699364</v>
      </c>
      <c r="M7587" s="337">
        <f t="shared" si="356"/>
        <v>0.4</v>
      </c>
    </row>
    <row r="7588" spans="1:13">
      <c r="A7588" s="334" t="s">
        <v>224</v>
      </c>
      <c r="B7588" s="334" t="s">
        <v>226</v>
      </c>
      <c r="C7588" s="334" t="s">
        <v>107</v>
      </c>
      <c r="D7588" s="334" t="s">
        <v>1537</v>
      </c>
      <c r="E7588" s="334" t="s">
        <v>1041</v>
      </c>
      <c r="F7588" s="334" t="str">
        <f t="shared" si="357"/>
        <v>Rajshahi FR Non-PNP</v>
      </c>
      <c r="G7588" s="338">
        <v>3444937</v>
      </c>
      <c r="H7588" s="336">
        <v>492105.25836455595</v>
      </c>
      <c r="I7588" s="336">
        <v>13779.748</v>
      </c>
      <c r="J7588" s="336"/>
      <c r="K7588" s="336"/>
      <c r="L7588" s="337">
        <f t="shared" si="355"/>
        <v>14.284884117316397</v>
      </c>
      <c r="M7588" s="337">
        <f t="shared" si="356"/>
        <v>0.4</v>
      </c>
    </row>
    <row r="7589" spans="1:13">
      <c r="A7589" s="334" t="s">
        <v>622</v>
      </c>
      <c r="B7589" s="334" t="s">
        <v>52</v>
      </c>
      <c r="C7589" s="334" t="s">
        <v>52</v>
      </c>
      <c r="D7589" s="334" t="s">
        <v>1537</v>
      </c>
      <c r="E7589" s="334" t="s">
        <v>1041</v>
      </c>
      <c r="F7589" s="334" t="str">
        <f t="shared" si="357"/>
        <v>Dhaka FR Non-PNP</v>
      </c>
      <c r="G7589" s="338">
        <v>2116375</v>
      </c>
      <c r="H7589" s="336">
        <v>324166.69812782609</v>
      </c>
      <c r="I7589" s="336">
        <v>8465.5</v>
      </c>
      <c r="J7589" s="336"/>
      <c r="K7589" s="336"/>
      <c r="L7589" s="337">
        <f t="shared" si="355"/>
        <v>15.317072736534222</v>
      </c>
      <c r="M7589" s="337">
        <f t="shared" si="356"/>
        <v>0.4</v>
      </c>
    </row>
    <row r="7590" spans="1:13">
      <c r="A7590" s="334" t="s">
        <v>207</v>
      </c>
      <c r="B7590" s="334" t="s">
        <v>192</v>
      </c>
      <c r="C7590" s="334" t="s">
        <v>52</v>
      </c>
      <c r="D7590" s="334" t="s">
        <v>1537</v>
      </c>
      <c r="E7590" s="334" t="s">
        <v>1041</v>
      </c>
      <c r="F7590" s="334" t="str">
        <f t="shared" si="357"/>
        <v>Dhaka FR Non-PNP</v>
      </c>
      <c r="G7590" s="338">
        <v>4386042</v>
      </c>
      <c r="H7590" s="336">
        <v>706356.24024876405</v>
      </c>
      <c r="I7590" s="336">
        <v>17544.168000000001</v>
      </c>
      <c r="J7590" s="336"/>
      <c r="K7590" s="336"/>
      <c r="L7590" s="337">
        <f t="shared" si="355"/>
        <v>16.104639222532846</v>
      </c>
      <c r="M7590" s="337">
        <f t="shared" si="356"/>
        <v>0.4</v>
      </c>
    </row>
    <row r="7591" spans="1:13">
      <c r="A7591" s="334" t="s">
        <v>309</v>
      </c>
      <c r="B7591" s="334" t="s">
        <v>79</v>
      </c>
      <c r="C7591" s="334" t="s">
        <v>52</v>
      </c>
      <c r="D7591" s="334" t="s">
        <v>1537</v>
      </c>
      <c r="E7591" s="334" t="s">
        <v>1041</v>
      </c>
      <c r="F7591" s="334" t="str">
        <f t="shared" si="357"/>
        <v>Dhaka FR Non-PNP</v>
      </c>
      <c r="G7591" s="338">
        <v>2507582</v>
      </c>
      <c r="H7591" s="336">
        <v>313209.66578035383</v>
      </c>
      <c r="I7591" s="336">
        <v>10030.328</v>
      </c>
      <c r="J7591" s="336"/>
      <c r="K7591" s="336"/>
      <c r="L7591" s="337">
        <f t="shared" si="355"/>
        <v>12.490505426357098</v>
      </c>
      <c r="M7591" s="337">
        <f t="shared" si="356"/>
        <v>0.4</v>
      </c>
    </row>
    <row r="7592" spans="1:13">
      <c r="A7592" s="334" t="s">
        <v>1131</v>
      </c>
      <c r="B7592" s="334" t="s">
        <v>186</v>
      </c>
      <c r="C7592" s="334" t="s">
        <v>195</v>
      </c>
      <c r="D7592" s="334" t="s">
        <v>1537</v>
      </c>
      <c r="E7592" s="334" t="s">
        <v>1041</v>
      </c>
      <c r="F7592" s="334" t="str">
        <f t="shared" si="357"/>
        <v>Chattogram FR Non-PNP</v>
      </c>
      <c r="G7592" s="338">
        <v>2038130</v>
      </c>
      <c r="H7592" s="336">
        <v>270124.20604835602</v>
      </c>
      <c r="I7592" s="336">
        <v>8152.52</v>
      </c>
      <c r="J7592" s="336"/>
      <c r="K7592" s="336"/>
      <c r="L7592" s="337">
        <f t="shared" si="355"/>
        <v>13.25353172017271</v>
      </c>
      <c r="M7592" s="337">
        <f t="shared" si="356"/>
        <v>0.4</v>
      </c>
    </row>
    <row r="7593" spans="1:13">
      <c r="A7593" s="334" t="s">
        <v>420</v>
      </c>
      <c r="B7593" s="334" t="s">
        <v>362</v>
      </c>
      <c r="C7593" s="334" t="s">
        <v>52</v>
      </c>
      <c r="D7593" s="334" t="s">
        <v>1537</v>
      </c>
      <c r="E7593" s="334" t="s">
        <v>1041</v>
      </c>
      <c r="F7593" s="334" t="str">
        <f t="shared" si="357"/>
        <v>Dhaka FR Non-PNP</v>
      </c>
      <c r="G7593" s="338">
        <v>1518951</v>
      </c>
      <c r="H7593" s="336">
        <v>199997.97359589185</v>
      </c>
      <c r="I7593" s="336">
        <v>6075.8040000000001</v>
      </c>
      <c r="J7593" s="336"/>
      <c r="K7593" s="336"/>
      <c r="L7593" s="337">
        <f t="shared" si="355"/>
        <v>13.16684827857461</v>
      </c>
      <c r="M7593" s="337">
        <f t="shared" si="356"/>
        <v>0.4</v>
      </c>
    </row>
    <row r="7594" spans="1:13">
      <c r="A7594" s="334" t="s">
        <v>95</v>
      </c>
      <c r="B7594" s="334" t="s">
        <v>98</v>
      </c>
      <c r="C7594" s="334" t="s">
        <v>52</v>
      </c>
      <c r="D7594" s="334" t="s">
        <v>1537</v>
      </c>
      <c r="E7594" s="334" t="s">
        <v>1041</v>
      </c>
      <c r="F7594" s="334" t="str">
        <f t="shared" si="357"/>
        <v>Dhaka FR Non-PNP</v>
      </c>
      <c r="G7594" s="338">
        <v>1785523</v>
      </c>
      <c r="H7594" s="336">
        <v>208765.55954803975</v>
      </c>
      <c r="I7594" s="336">
        <v>7142.0920000000006</v>
      </c>
      <c r="J7594" s="336"/>
      <c r="K7594" s="336"/>
      <c r="L7594" s="337">
        <f t="shared" si="355"/>
        <v>11.692123794991145</v>
      </c>
      <c r="M7594" s="337">
        <f t="shared" si="356"/>
        <v>0.4</v>
      </c>
    </row>
    <row r="7595" spans="1:13">
      <c r="A7595" s="334" t="s">
        <v>998</v>
      </c>
      <c r="B7595" s="334" t="s">
        <v>48</v>
      </c>
      <c r="C7595" s="334" t="s">
        <v>18</v>
      </c>
      <c r="D7595" s="334" t="s">
        <v>1537</v>
      </c>
      <c r="E7595" s="334" t="s">
        <v>1041</v>
      </c>
      <c r="F7595" s="334" t="str">
        <f t="shared" si="357"/>
        <v>Mymensingh FR Non-PNP</v>
      </c>
      <c r="G7595" s="338">
        <v>864204</v>
      </c>
      <c r="H7595" s="336">
        <v>104546.20712746523</v>
      </c>
      <c r="I7595" s="336">
        <v>3456.8160000000003</v>
      </c>
      <c r="J7595" s="336"/>
      <c r="K7595" s="336"/>
      <c r="L7595" s="337">
        <f t="shared" si="355"/>
        <v>12.09739912421896</v>
      </c>
      <c r="M7595" s="337">
        <f t="shared" si="356"/>
        <v>0.4</v>
      </c>
    </row>
    <row r="7596" spans="1:13">
      <c r="A7596" s="334" t="s">
        <v>402</v>
      </c>
      <c r="B7596" s="334" t="s">
        <v>159</v>
      </c>
      <c r="C7596" s="334" t="s">
        <v>159</v>
      </c>
      <c r="D7596" s="334" t="s">
        <v>1492</v>
      </c>
      <c r="E7596" s="334" t="s">
        <v>1041</v>
      </c>
      <c r="F7596" s="334" t="str">
        <f t="shared" si="357"/>
        <v>Khulna FR PNP</v>
      </c>
      <c r="G7596" s="338">
        <v>11096649</v>
      </c>
      <c r="H7596" s="336">
        <v>1569523.4151993934</v>
      </c>
      <c r="I7596" s="336">
        <v>154450</v>
      </c>
      <c r="J7596" s="336"/>
      <c r="K7596" s="336"/>
      <c r="L7596" s="337">
        <f t="shared" si="355"/>
        <v>14.144120582703781</v>
      </c>
      <c r="M7596" s="337">
        <f t="shared" si="356"/>
        <v>1.3918616331831348</v>
      </c>
    </row>
    <row r="7597" spans="1:13">
      <c r="A7597" s="334" t="s">
        <v>143</v>
      </c>
      <c r="B7597" s="334" t="s">
        <v>131</v>
      </c>
      <c r="C7597" s="334" t="s">
        <v>131</v>
      </c>
      <c r="D7597" s="334" t="s">
        <v>1537</v>
      </c>
      <c r="E7597" s="334" t="s">
        <v>1041</v>
      </c>
      <c r="F7597" s="334" t="str">
        <f t="shared" si="357"/>
        <v>Sylhet FR Non-PNP</v>
      </c>
      <c r="G7597" s="338">
        <v>2336449</v>
      </c>
      <c r="H7597" s="336">
        <v>330712.65964778926</v>
      </c>
      <c r="I7597" s="336">
        <v>9345.7960000000003</v>
      </c>
      <c r="J7597" s="336"/>
      <c r="K7597" s="336"/>
      <c r="L7597" s="337">
        <f t="shared" si="355"/>
        <v>14.154499398351483</v>
      </c>
      <c r="M7597" s="337">
        <f t="shared" si="356"/>
        <v>0.4</v>
      </c>
    </row>
    <row r="7598" spans="1:13">
      <c r="A7598" s="334" t="s">
        <v>468</v>
      </c>
      <c r="B7598" s="334" t="s">
        <v>52</v>
      </c>
      <c r="C7598" s="334" t="s">
        <v>52</v>
      </c>
      <c r="D7598" s="334" t="s">
        <v>1537</v>
      </c>
      <c r="E7598" s="334" t="s">
        <v>1041</v>
      </c>
      <c r="F7598" s="334" t="str">
        <f t="shared" si="357"/>
        <v>Dhaka FR Non-PNP</v>
      </c>
      <c r="G7598" s="338">
        <v>2724801</v>
      </c>
      <c r="H7598" s="336">
        <v>307561.55399713683</v>
      </c>
      <c r="I7598" s="336">
        <v>10899.204</v>
      </c>
      <c r="J7598" s="336"/>
      <c r="K7598" s="336"/>
      <c r="L7598" s="337">
        <f t="shared" si="355"/>
        <v>11.28748682920833</v>
      </c>
      <c r="M7598" s="337">
        <f t="shared" si="356"/>
        <v>0.4</v>
      </c>
    </row>
    <row r="7599" spans="1:13">
      <c r="A7599" s="334" t="s">
        <v>358</v>
      </c>
      <c r="B7599" s="334" t="s">
        <v>18</v>
      </c>
      <c r="C7599" s="334" t="s">
        <v>18</v>
      </c>
      <c r="D7599" s="334" t="s">
        <v>1537</v>
      </c>
      <c r="E7599" s="334" t="s">
        <v>1041</v>
      </c>
      <c r="F7599" s="334" t="str">
        <f t="shared" si="357"/>
        <v>Mymensingh FR Non-PNP</v>
      </c>
      <c r="G7599" s="338">
        <v>2717449</v>
      </c>
      <c r="H7599" s="336">
        <v>364226.89761975006</v>
      </c>
      <c r="I7599" s="336">
        <v>10869.796</v>
      </c>
      <c r="J7599" s="336"/>
      <c r="K7599" s="336"/>
      <c r="L7599" s="337">
        <f t="shared" si="355"/>
        <v>13.403265254278923</v>
      </c>
      <c r="M7599" s="337">
        <f t="shared" si="356"/>
        <v>0.4</v>
      </c>
    </row>
    <row r="7600" spans="1:13">
      <c r="A7600" s="334" t="s">
        <v>320</v>
      </c>
      <c r="B7600" s="334" t="s">
        <v>52</v>
      </c>
      <c r="C7600" s="334" t="s">
        <v>52</v>
      </c>
      <c r="D7600" s="334" t="s">
        <v>1537</v>
      </c>
      <c r="E7600" s="334" t="s">
        <v>1041</v>
      </c>
      <c r="F7600" s="334" t="str">
        <f t="shared" si="357"/>
        <v>Dhaka FR Non-PNP</v>
      </c>
      <c r="G7600" s="338">
        <v>3219880</v>
      </c>
      <c r="H7600" s="336">
        <v>411549.72944070876</v>
      </c>
      <c r="I7600" s="336">
        <v>0</v>
      </c>
      <c r="J7600" s="336"/>
      <c r="K7600" s="336"/>
      <c r="L7600" s="337">
        <f t="shared" si="355"/>
        <v>12.781523828239214</v>
      </c>
      <c r="M7600" s="337">
        <f t="shared" si="356"/>
        <v>0</v>
      </c>
    </row>
    <row r="7601" spans="1:13">
      <c r="A7601" s="334" t="s">
        <v>257</v>
      </c>
      <c r="B7601" s="334" t="s">
        <v>18</v>
      </c>
      <c r="C7601" s="334" t="s">
        <v>18</v>
      </c>
      <c r="D7601" s="334" t="s">
        <v>1537</v>
      </c>
      <c r="E7601" s="334" t="s">
        <v>1041</v>
      </c>
      <c r="F7601" s="334" t="str">
        <f t="shared" si="357"/>
        <v>Mymensingh FR Non-PNP</v>
      </c>
      <c r="G7601" s="338">
        <v>1225746</v>
      </c>
      <c r="H7601" s="336">
        <v>154536.20608529611</v>
      </c>
      <c r="I7601" s="336">
        <v>4902.9840000000004</v>
      </c>
      <c r="J7601" s="336"/>
      <c r="K7601" s="336"/>
      <c r="L7601" s="337">
        <f t="shared" si="355"/>
        <v>12.607522772686682</v>
      </c>
      <c r="M7601" s="337">
        <f t="shared" si="356"/>
        <v>0.4</v>
      </c>
    </row>
    <row r="7602" spans="1:13">
      <c r="A7602" s="334" t="s">
        <v>222</v>
      </c>
      <c r="B7602" s="334" t="s">
        <v>52</v>
      </c>
      <c r="C7602" s="334" t="s">
        <v>52</v>
      </c>
      <c r="D7602" s="334" t="s">
        <v>1537</v>
      </c>
      <c r="E7602" s="334" t="s">
        <v>1041</v>
      </c>
      <c r="F7602" s="334" t="str">
        <f t="shared" si="357"/>
        <v>Dhaka FR Non-PNP</v>
      </c>
      <c r="G7602" s="338">
        <v>3839578</v>
      </c>
      <c r="H7602" s="336">
        <v>557220.47277844208</v>
      </c>
      <c r="I7602" s="336">
        <v>15358.312</v>
      </c>
      <c r="J7602" s="336"/>
      <c r="K7602" s="336"/>
      <c r="L7602" s="337">
        <f t="shared" si="355"/>
        <v>14.512544680130008</v>
      </c>
      <c r="M7602" s="337">
        <f t="shared" si="356"/>
        <v>0.4</v>
      </c>
    </row>
    <row r="7603" spans="1:13">
      <c r="A7603" s="334" t="s">
        <v>530</v>
      </c>
      <c r="B7603" s="334" t="s">
        <v>162</v>
      </c>
      <c r="C7603" s="334" t="s">
        <v>195</v>
      </c>
      <c r="D7603" s="334" t="s">
        <v>1537</v>
      </c>
      <c r="E7603" s="334" t="s">
        <v>1041</v>
      </c>
      <c r="F7603" s="334" t="str">
        <f t="shared" si="357"/>
        <v>Chattogram FR Non-PNP</v>
      </c>
      <c r="G7603" s="338">
        <v>4009077</v>
      </c>
      <c r="H7603" s="336">
        <v>641334.93436856405</v>
      </c>
      <c r="I7603" s="336">
        <v>16036.308000000001</v>
      </c>
      <c r="J7603" s="336"/>
      <c r="K7603" s="336"/>
      <c r="L7603" s="337">
        <f t="shared" si="355"/>
        <v>15.99707200357</v>
      </c>
      <c r="M7603" s="337">
        <f t="shared" si="356"/>
        <v>0.4</v>
      </c>
    </row>
    <row r="7604" spans="1:13">
      <c r="A7604" s="334" t="s">
        <v>132</v>
      </c>
      <c r="B7604" s="334" t="s">
        <v>131</v>
      </c>
      <c r="C7604" s="334" t="s">
        <v>131</v>
      </c>
      <c r="D7604" s="334" t="s">
        <v>1537</v>
      </c>
      <c r="E7604" s="334" t="s">
        <v>1041</v>
      </c>
      <c r="F7604" s="334" t="str">
        <f t="shared" si="357"/>
        <v>Sylhet FR Non-PNP</v>
      </c>
      <c r="G7604" s="338">
        <v>2142480</v>
      </c>
      <c r="H7604" s="336">
        <v>242249.305261464</v>
      </c>
      <c r="I7604" s="336">
        <v>21387.912714692306</v>
      </c>
      <c r="J7604" s="336"/>
      <c r="K7604" s="336"/>
      <c r="L7604" s="337">
        <f t="shared" si="355"/>
        <v>11.30695760340652</v>
      </c>
      <c r="M7604" s="337">
        <f t="shared" si="356"/>
        <v>0.99827829033140603</v>
      </c>
    </row>
    <row r="7605" spans="1:13">
      <c r="A7605" s="334" t="s">
        <v>516</v>
      </c>
      <c r="B7605" s="334" t="s">
        <v>103</v>
      </c>
      <c r="C7605" s="334" t="s">
        <v>52</v>
      </c>
      <c r="D7605" s="334" t="s">
        <v>1537</v>
      </c>
      <c r="E7605" s="334" t="s">
        <v>1041</v>
      </c>
      <c r="F7605" s="334" t="str">
        <f t="shared" si="357"/>
        <v>Dhaka FR Non-PNP</v>
      </c>
      <c r="G7605" s="338">
        <v>5140322</v>
      </c>
      <c r="H7605" s="336">
        <v>713689.57128428412</v>
      </c>
      <c r="I7605" s="336">
        <v>2.9103830456733704E-11</v>
      </c>
      <c r="J7605" s="336"/>
      <c r="K7605" s="336"/>
      <c r="L7605" s="337">
        <f t="shared" si="355"/>
        <v>13.884141329751017</v>
      </c>
      <c r="M7605" s="337">
        <f t="shared" si="356"/>
        <v>5.6618691312983315E-16</v>
      </c>
    </row>
    <row r="7606" spans="1:13">
      <c r="A7606" s="334" t="s">
        <v>550</v>
      </c>
      <c r="B7606" s="334" t="s">
        <v>552</v>
      </c>
      <c r="C7606" s="334" t="s">
        <v>18</v>
      </c>
      <c r="D7606" s="334" t="s">
        <v>1537</v>
      </c>
      <c r="E7606" s="334" t="s">
        <v>1041</v>
      </c>
      <c r="F7606" s="334" t="str">
        <f t="shared" si="357"/>
        <v>Mymensingh FR Non-PNP</v>
      </c>
      <c r="G7606" s="338">
        <v>1406452</v>
      </c>
      <c r="H7606" s="336">
        <v>175658.88692487488</v>
      </c>
      <c r="I7606" s="336">
        <v>5625.808</v>
      </c>
      <c r="J7606" s="336"/>
      <c r="K7606" s="336"/>
      <c r="L7606" s="337">
        <f t="shared" si="355"/>
        <v>12.489504577822414</v>
      </c>
      <c r="M7606" s="337">
        <f t="shared" si="356"/>
        <v>0.4</v>
      </c>
    </row>
    <row r="7607" spans="1:13">
      <c r="A7607" s="334" t="s">
        <v>190</v>
      </c>
      <c r="B7607" s="334" t="s">
        <v>192</v>
      </c>
      <c r="C7607" s="334" t="s">
        <v>52</v>
      </c>
      <c r="D7607" s="334" t="s">
        <v>1537</v>
      </c>
      <c r="E7607" s="334" t="s">
        <v>1041</v>
      </c>
      <c r="F7607" s="334" t="str">
        <f t="shared" si="357"/>
        <v>Dhaka FR Non-PNP</v>
      </c>
      <c r="G7607" s="338">
        <v>1784712</v>
      </c>
      <c r="H7607" s="336">
        <v>246461.02029666124</v>
      </c>
      <c r="I7607" s="336">
        <v>7138.848</v>
      </c>
      <c r="J7607" s="336"/>
      <c r="K7607" s="336"/>
      <c r="L7607" s="337">
        <f t="shared" si="355"/>
        <v>13.809568171036069</v>
      </c>
      <c r="M7607" s="337">
        <f t="shared" si="356"/>
        <v>0.4</v>
      </c>
    </row>
    <row r="7608" spans="1:13">
      <c r="A7608" s="334" t="s">
        <v>611</v>
      </c>
      <c r="B7608" s="334" t="s">
        <v>52</v>
      </c>
      <c r="C7608" s="334" t="s">
        <v>52</v>
      </c>
      <c r="D7608" s="334" t="s">
        <v>1537</v>
      </c>
      <c r="E7608" s="334" t="s">
        <v>1041</v>
      </c>
      <c r="F7608" s="334" t="str">
        <f t="shared" si="357"/>
        <v>Dhaka FR Non-PNP</v>
      </c>
      <c r="G7608" s="338">
        <v>2289557</v>
      </c>
      <c r="H7608" s="336">
        <v>310723.61729227414</v>
      </c>
      <c r="I7608" s="336">
        <v>9158.228000000001</v>
      </c>
      <c r="J7608" s="336"/>
      <c r="K7608" s="336"/>
      <c r="L7608" s="337">
        <f t="shared" si="355"/>
        <v>13.571342285528342</v>
      </c>
      <c r="M7608" s="337">
        <f t="shared" si="356"/>
        <v>0.4</v>
      </c>
    </row>
    <row r="7609" spans="1:13">
      <c r="A7609" s="334" t="s">
        <v>583</v>
      </c>
      <c r="B7609" s="334" t="s">
        <v>512</v>
      </c>
      <c r="C7609" s="334" t="s">
        <v>159</v>
      </c>
      <c r="D7609" s="334" t="s">
        <v>1537</v>
      </c>
      <c r="E7609" s="334" t="s">
        <v>1041</v>
      </c>
      <c r="F7609" s="334" t="str">
        <f t="shared" si="357"/>
        <v>Khulna FR Non-PNP</v>
      </c>
      <c r="G7609" s="338">
        <v>1592525</v>
      </c>
      <c r="H7609" s="336">
        <v>223340.32418317266</v>
      </c>
      <c r="I7609" s="336">
        <v>6370.1</v>
      </c>
      <c r="J7609" s="336"/>
      <c r="K7609" s="336"/>
      <c r="L7609" s="337">
        <f t="shared" si="355"/>
        <v>14.024289991251168</v>
      </c>
      <c r="M7609" s="337">
        <f t="shared" si="356"/>
        <v>0.4</v>
      </c>
    </row>
    <row r="7610" spans="1:13">
      <c r="A7610" s="334" t="s">
        <v>637</v>
      </c>
      <c r="B7610" s="334" t="s">
        <v>79</v>
      </c>
      <c r="C7610" s="334" t="s">
        <v>52</v>
      </c>
      <c r="D7610" s="334" t="s">
        <v>1537</v>
      </c>
      <c r="E7610" s="334" t="s">
        <v>1041</v>
      </c>
      <c r="F7610" s="334" t="str">
        <f t="shared" si="357"/>
        <v>Dhaka FR Non-PNP</v>
      </c>
      <c r="G7610" s="338">
        <v>3333882</v>
      </c>
      <c r="H7610" s="336">
        <v>436695.50958617358</v>
      </c>
      <c r="I7610" s="336">
        <v>4.3655745685100555E-11</v>
      </c>
      <c r="J7610" s="336"/>
      <c r="K7610" s="336"/>
      <c r="L7610" s="337">
        <f t="shared" si="355"/>
        <v>13.098709240044295</v>
      </c>
      <c r="M7610" s="337">
        <f t="shared" si="356"/>
        <v>1.3094568339581472E-15</v>
      </c>
    </row>
    <row r="7611" spans="1:13">
      <c r="A7611" s="334" t="s">
        <v>488</v>
      </c>
      <c r="B7611" s="334" t="s">
        <v>48</v>
      </c>
      <c r="C7611" s="334" t="s">
        <v>18</v>
      </c>
      <c r="D7611" s="334" t="s">
        <v>1537</v>
      </c>
      <c r="E7611" s="334" t="s">
        <v>1041</v>
      </c>
      <c r="F7611" s="334" t="str">
        <f t="shared" si="357"/>
        <v>Mymensingh FR Non-PNP</v>
      </c>
      <c r="G7611" s="338">
        <v>3077565</v>
      </c>
      <c r="H7611" s="336">
        <v>406047.39004515193</v>
      </c>
      <c r="I7611" s="336">
        <v>12310.26</v>
      </c>
      <c r="J7611" s="336"/>
      <c r="K7611" s="336"/>
      <c r="L7611" s="337">
        <f t="shared" si="355"/>
        <v>13.193787622524688</v>
      </c>
      <c r="M7611" s="337">
        <f t="shared" si="356"/>
        <v>0.4</v>
      </c>
    </row>
    <row r="7612" spans="1:13">
      <c r="A7612" s="334" t="s">
        <v>506</v>
      </c>
      <c r="B7612" s="334" t="s">
        <v>186</v>
      </c>
      <c r="C7612" s="334" t="s">
        <v>195</v>
      </c>
      <c r="D7612" s="334" t="s">
        <v>1537</v>
      </c>
      <c r="E7612" s="334" t="s">
        <v>1041</v>
      </c>
      <c r="F7612" s="334" t="str">
        <f t="shared" si="357"/>
        <v>Chattogram FR Non-PNP</v>
      </c>
      <c r="G7612" s="338">
        <v>5601773</v>
      </c>
      <c r="H7612" s="336">
        <v>769235.23456179816</v>
      </c>
      <c r="I7612" s="336">
        <v>22407.092000000001</v>
      </c>
      <c r="J7612" s="336"/>
      <c r="K7612" s="336"/>
      <c r="L7612" s="337">
        <f t="shared" si="355"/>
        <v>13.731995826353515</v>
      </c>
      <c r="M7612" s="337">
        <f t="shared" si="356"/>
        <v>0.4</v>
      </c>
    </row>
    <row r="7613" spans="1:13">
      <c r="A7613" s="334" t="s">
        <v>595</v>
      </c>
      <c r="B7613" s="334" t="s">
        <v>362</v>
      </c>
      <c r="C7613" s="334" t="s">
        <v>52</v>
      </c>
      <c r="D7613" s="334" t="s">
        <v>1537</v>
      </c>
      <c r="E7613" s="334" t="s">
        <v>1041</v>
      </c>
      <c r="F7613" s="334" t="str">
        <f t="shared" si="357"/>
        <v>Dhaka FR Non-PNP</v>
      </c>
      <c r="G7613" s="338">
        <v>2109262</v>
      </c>
      <c r="H7613" s="336">
        <v>276577.46151466365</v>
      </c>
      <c r="I7613" s="336">
        <v>8437.0480000000007</v>
      </c>
      <c r="J7613" s="336"/>
      <c r="K7613" s="336"/>
      <c r="L7613" s="337">
        <f t="shared" si="355"/>
        <v>13.112522840437254</v>
      </c>
      <c r="M7613" s="337">
        <f t="shared" si="356"/>
        <v>0.4</v>
      </c>
    </row>
    <row r="7614" spans="1:13">
      <c r="A7614" s="334" t="s">
        <v>179</v>
      </c>
      <c r="B7614" s="334" t="s">
        <v>52</v>
      </c>
      <c r="C7614" s="334" t="s">
        <v>52</v>
      </c>
      <c r="D7614" s="334" t="s">
        <v>1492</v>
      </c>
      <c r="E7614" s="334" t="s">
        <v>1041</v>
      </c>
      <c r="F7614" s="334" t="str">
        <f t="shared" si="357"/>
        <v>Dhaka FR PNP</v>
      </c>
      <c r="G7614" s="338">
        <v>5296156</v>
      </c>
      <c r="H7614" s="336">
        <v>642656.61676631263</v>
      </c>
      <c r="I7614" s="336">
        <v>319484.85819609591</v>
      </c>
      <c r="J7614" s="336"/>
      <c r="K7614" s="336"/>
      <c r="L7614" s="337">
        <f t="shared" si="355"/>
        <v>12.134397415150017</v>
      </c>
      <c r="M7614" s="337">
        <f t="shared" si="356"/>
        <v>6.0323913834127225</v>
      </c>
    </row>
    <row r="7615" spans="1:13">
      <c r="A7615" s="334" t="s">
        <v>526</v>
      </c>
      <c r="B7615" s="334" t="s">
        <v>455</v>
      </c>
      <c r="C7615" s="334" t="s">
        <v>195</v>
      </c>
      <c r="D7615" s="334" t="s">
        <v>1537</v>
      </c>
      <c r="E7615" s="334" t="s">
        <v>1041</v>
      </c>
      <c r="F7615" s="334" t="str">
        <f t="shared" si="357"/>
        <v>Chattogram FR Non-PNP</v>
      </c>
      <c r="G7615" s="338">
        <v>3729975</v>
      </c>
      <c r="H7615" s="336">
        <v>460014.74163589143</v>
      </c>
      <c r="I7615" s="336">
        <v>14919.9</v>
      </c>
      <c r="J7615" s="336"/>
      <c r="K7615" s="336"/>
      <c r="L7615" s="337">
        <f t="shared" si="355"/>
        <v>12.332917556709935</v>
      </c>
      <c r="M7615" s="337">
        <f t="shared" si="356"/>
        <v>0.4</v>
      </c>
    </row>
    <row r="7616" spans="1:13">
      <c r="A7616" s="334" t="s">
        <v>626</v>
      </c>
      <c r="B7616" s="334" t="s">
        <v>52</v>
      </c>
      <c r="C7616" s="334" t="s">
        <v>52</v>
      </c>
      <c r="D7616" s="334" t="s">
        <v>1537</v>
      </c>
      <c r="E7616" s="334" t="s">
        <v>1041</v>
      </c>
      <c r="F7616" s="334" t="str">
        <f t="shared" si="357"/>
        <v>Dhaka FR Non-PNP</v>
      </c>
      <c r="G7616" s="338">
        <v>3499729</v>
      </c>
      <c r="H7616" s="336">
        <v>412408.69836734503</v>
      </c>
      <c r="I7616" s="336">
        <v>13998.916000000001</v>
      </c>
      <c r="J7616" s="336"/>
      <c r="K7616" s="336"/>
      <c r="L7616" s="337">
        <f t="shared" si="355"/>
        <v>11.78401808732462</v>
      </c>
      <c r="M7616" s="337">
        <f t="shared" si="356"/>
        <v>0.4</v>
      </c>
    </row>
    <row r="7617" spans="1:13">
      <c r="A7617" s="334" t="s">
        <v>379</v>
      </c>
      <c r="B7617" s="334" t="s">
        <v>79</v>
      </c>
      <c r="C7617" s="334" t="s">
        <v>52</v>
      </c>
      <c r="D7617" s="334" t="s">
        <v>1537</v>
      </c>
      <c r="E7617" s="334" t="s">
        <v>1041</v>
      </c>
      <c r="F7617" s="334" t="str">
        <f t="shared" si="357"/>
        <v>Dhaka FR Non-PNP</v>
      </c>
      <c r="G7617" s="338">
        <v>2407283</v>
      </c>
      <c r="H7617" s="336">
        <v>303861.8100028109</v>
      </c>
      <c r="I7617" s="336">
        <v>419237.30079447961</v>
      </c>
      <c r="J7617" s="336"/>
      <c r="K7617" s="336"/>
      <c r="L7617" s="337">
        <f t="shared" si="355"/>
        <v>12.622604405165944</v>
      </c>
      <c r="M7617" s="337">
        <f t="shared" si="356"/>
        <v>17.415372467403277</v>
      </c>
    </row>
    <row r="7618" spans="1:13">
      <c r="A7618" s="334" t="s">
        <v>370</v>
      </c>
      <c r="B7618" s="334" t="s">
        <v>103</v>
      </c>
      <c r="C7618" s="334" t="s">
        <v>52</v>
      </c>
      <c r="D7618" s="334" t="s">
        <v>1537</v>
      </c>
      <c r="E7618" s="334" t="s">
        <v>1041</v>
      </c>
      <c r="F7618" s="334" t="str">
        <f t="shared" si="357"/>
        <v>Dhaka FR Non-PNP</v>
      </c>
      <c r="G7618" s="338">
        <v>6057266</v>
      </c>
      <c r="H7618" s="336">
        <v>865756.82524804701</v>
      </c>
      <c r="I7618" s="336">
        <v>0</v>
      </c>
      <c r="J7618" s="336"/>
      <c r="K7618" s="336"/>
      <c r="L7618" s="337">
        <f t="shared" si="355"/>
        <v>14.292864557178882</v>
      </c>
      <c r="M7618" s="337">
        <f t="shared" si="356"/>
        <v>0</v>
      </c>
    </row>
    <row r="7619" spans="1:13">
      <c r="A7619" s="334" t="s">
        <v>296</v>
      </c>
      <c r="B7619" s="334" t="s">
        <v>211</v>
      </c>
      <c r="C7619" s="334" t="s">
        <v>189</v>
      </c>
      <c r="D7619" s="334" t="s">
        <v>1537</v>
      </c>
      <c r="E7619" s="334" t="s">
        <v>1041</v>
      </c>
      <c r="F7619" s="334" t="str">
        <f t="shared" si="357"/>
        <v>Barishal FR Non-PNP</v>
      </c>
      <c r="G7619" s="338">
        <v>1146766</v>
      </c>
      <c r="H7619" s="336">
        <v>156785.57479320091</v>
      </c>
      <c r="I7619" s="336">
        <v>4587.0640000000003</v>
      </c>
      <c r="J7619" s="336"/>
      <c r="K7619" s="336"/>
      <c r="L7619" s="337">
        <f t="shared" ref="L7619:L7682" si="358">(H7619/G7619)*100</f>
        <v>13.671976217746332</v>
      </c>
      <c r="M7619" s="337">
        <f t="shared" ref="M7619:M7682" si="359">(I7619/G7619)*100</f>
        <v>0.4</v>
      </c>
    </row>
    <row r="7620" spans="1:13">
      <c r="A7620" s="334" t="s">
        <v>227</v>
      </c>
      <c r="B7620" s="334" t="s">
        <v>230</v>
      </c>
      <c r="C7620" s="334" t="s">
        <v>131</v>
      </c>
      <c r="D7620" s="334" t="s">
        <v>1537</v>
      </c>
      <c r="E7620" s="334" t="s">
        <v>1041</v>
      </c>
      <c r="F7620" s="334" t="str">
        <f t="shared" ref="F7620:F7683" si="360">CONCATENATE(C7620," ",E7620," ",D7620)</f>
        <v>Sylhet FR Non-PNP</v>
      </c>
      <c r="G7620" s="338">
        <v>2759567</v>
      </c>
      <c r="H7620" s="336">
        <v>395645.15675277682</v>
      </c>
      <c r="I7620" s="336">
        <v>11038.268</v>
      </c>
      <c r="J7620" s="336"/>
      <c r="K7620" s="336"/>
      <c r="L7620" s="337">
        <f t="shared" si="358"/>
        <v>14.337218728618542</v>
      </c>
      <c r="M7620" s="337">
        <f t="shared" si="359"/>
        <v>0.4</v>
      </c>
    </row>
    <row r="7621" spans="1:13">
      <c r="A7621" s="334" t="s">
        <v>589</v>
      </c>
      <c r="B7621" s="334" t="s">
        <v>52</v>
      </c>
      <c r="C7621" s="334" t="s">
        <v>52</v>
      </c>
      <c r="D7621" s="334" t="s">
        <v>1537</v>
      </c>
      <c r="E7621" s="334" t="s">
        <v>1041</v>
      </c>
      <c r="F7621" s="334" t="str">
        <f t="shared" si="360"/>
        <v>Dhaka FR Non-PNP</v>
      </c>
      <c r="G7621" s="338">
        <v>2235178</v>
      </c>
      <c r="H7621" s="336">
        <v>276850.33551485842</v>
      </c>
      <c r="I7621" s="336">
        <v>8940.7119999999995</v>
      </c>
      <c r="J7621" s="336"/>
      <c r="K7621" s="336"/>
      <c r="L7621" s="337">
        <f t="shared" si="358"/>
        <v>12.386053169584633</v>
      </c>
      <c r="M7621" s="337">
        <f t="shared" si="359"/>
        <v>0.4</v>
      </c>
    </row>
    <row r="7622" spans="1:13">
      <c r="A7622" s="334" t="s">
        <v>523</v>
      </c>
      <c r="B7622" s="334" t="s">
        <v>1564</v>
      </c>
      <c r="C7622" s="334" t="s">
        <v>189</v>
      </c>
      <c r="D7622" s="334" t="s">
        <v>1537</v>
      </c>
      <c r="E7622" s="334" t="s">
        <v>1041</v>
      </c>
      <c r="F7622" s="334" t="str">
        <f t="shared" si="360"/>
        <v>Barishal FR Non-PNP</v>
      </c>
      <c r="G7622" s="338">
        <v>2209987</v>
      </c>
      <c r="H7622" s="336">
        <v>301791.97218301072</v>
      </c>
      <c r="I7622" s="336">
        <v>8839.9480000000003</v>
      </c>
      <c r="J7622" s="336"/>
      <c r="K7622" s="336"/>
      <c r="L7622" s="337">
        <f t="shared" si="358"/>
        <v>13.655825676033873</v>
      </c>
      <c r="M7622" s="337">
        <f t="shared" si="359"/>
        <v>0.4</v>
      </c>
    </row>
    <row r="7623" spans="1:13">
      <c r="A7623" s="334" t="s">
        <v>311</v>
      </c>
      <c r="B7623" s="334" t="s">
        <v>313</v>
      </c>
      <c r="C7623" s="334" t="s">
        <v>189</v>
      </c>
      <c r="D7623" s="334" t="s">
        <v>1537</v>
      </c>
      <c r="E7623" s="334" t="s">
        <v>1041</v>
      </c>
      <c r="F7623" s="334" t="str">
        <f t="shared" si="360"/>
        <v>Barishal FR Non-PNP</v>
      </c>
      <c r="G7623" s="338">
        <v>2335769</v>
      </c>
      <c r="H7623" s="336">
        <v>317877.23109061283</v>
      </c>
      <c r="I7623" s="336">
        <v>9343.0760000000009</v>
      </c>
      <c r="J7623" s="336"/>
      <c r="K7623" s="336"/>
      <c r="L7623" s="337">
        <f t="shared" si="358"/>
        <v>13.609103943524072</v>
      </c>
      <c r="M7623" s="337">
        <f t="shared" si="359"/>
        <v>0.4</v>
      </c>
    </row>
    <row r="7624" spans="1:13">
      <c r="A7624" s="334" t="s">
        <v>449</v>
      </c>
      <c r="B7624" s="334" t="s">
        <v>195</v>
      </c>
      <c r="C7624" s="334" t="s">
        <v>195</v>
      </c>
      <c r="D7624" s="334" t="s">
        <v>1537</v>
      </c>
      <c r="E7624" s="334" t="s">
        <v>1041</v>
      </c>
      <c r="F7624" s="334" t="str">
        <f t="shared" si="360"/>
        <v>Chattogram FR Non-PNP</v>
      </c>
      <c r="G7624" s="338">
        <v>1693213</v>
      </c>
      <c r="H7624" s="336">
        <v>203491.22009854837</v>
      </c>
      <c r="I7624" s="336">
        <v>6772.8519999999999</v>
      </c>
      <c r="J7624" s="336"/>
      <c r="K7624" s="336"/>
      <c r="L7624" s="337">
        <f t="shared" si="358"/>
        <v>12.018052076055898</v>
      </c>
      <c r="M7624" s="337">
        <f t="shared" si="359"/>
        <v>0.4</v>
      </c>
    </row>
    <row r="7625" spans="1:13">
      <c r="A7625" s="334" t="s">
        <v>305</v>
      </c>
      <c r="B7625" s="334" t="s">
        <v>79</v>
      </c>
      <c r="C7625" s="334" t="s">
        <v>52</v>
      </c>
      <c r="D7625" s="334" t="s">
        <v>1537</v>
      </c>
      <c r="E7625" s="334" t="s">
        <v>1041</v>
      </c>
      <c r="F7625" s="334" t="str">
        <f t="shared" si="360"/>
        <v>Dhaka FR Non-PNP</v>
      </c>
      <c r="G7625" s="338">
        <v>2165357</v>
      </c>
      <c r="H7625" s="336">
        <v>263118.93533195881</v>
      </c>
      <c r="I7625" s="336">
        <v>8661.4279999999999</v>
      </c>
      <c r="J7625" s="336"/>
      <c r="K7625" s="336"/>
      <c r="L7625" s="337">
        <f t="shared" si="358"/>
        <v>12.151295852460303</v>
      </c>
      <c r="M7625" s="337">
        <f t="shared" si="359"/>
        <v>0.4</v>
      </c>
    </row>
    <row r="7626" spans="1:13">
      <c r="A7626" s="334" t="s">
        <v>1277</v>
      </c>
      <c r="B7626" s="334" t="s">
        <v>170</v>
      </c>
      <c r="C7626" s="334" t="s">
        <v>195</v>
      </c>
      <c r="D7626" s="334" t="s">
        <v>1537</v>
      </c>
      <c r="E7626" s="334" t="s">
        <v>1041</v>
      </c>
      <c r="F7626" s="334" t="str">
        <f t="shared" si="360"/>
        <v>Chattogram FR Non-PNP</v>
      </c>
      <c r="G7626" s="338">
        <v>3826051</v>
      </c>
      <c r="H7626" s="336">
        <v>549293.84516418981</v>
      </c>
      <c r="I7626" s="336">
        <v>0</v>
      </c>
      <c r="J7626" s="336"/>
      <c r="K7626" s="336"/>
      <c r="L7626" s="337">
        <f t="shared" si="358"/>
        <v>14.356678600577718</v>
      </c>
      <c r="M7626" s="337">
        <f t="shared" si="359"/>
        <v>0</v>
      </c>
    </row>
    <row r="7627" spans="1:13">
      <c r="A7627" s="334" t="s">
        <v>101</v>
      </c>
      <c r="B7627" s="334" t="s">
        <v>103</v>
      </c>
      <c r="C7627" s="334" t="s">
        <v>52</v>
      </c>
      <c r="D7627" s="334" t="s">
        <v>1537</v>
      </c>
      <c r="E7627" s="334" t="s">
        <v>1041</v>
      </c>
      <c r="F7627" s="334" t="str">
        <f t="shared" si="360"/>
        <v>Dhaka FR Non-PNP</v>
      </c>
      <c r="G7627" s="338">
        <v>5862099</v>
      </c>
      <c r="H7627" s="336">
        <v>770243.68324988475</v>
      </c>
      <c r="I7627" s="336">
        <v>23448.396000000001</v>
      </c>
      <c r="J7627" s="336"/>
      <c r="K7627" s="336"/>
      <c r="L7627" s="337">
        <f t="shared" si="358"/>
        <v>13.139383747184835</v>
      </c>
      <c r="M7627" s="337">
        <f t="shared" si="359"/>
        <v>0.4</v>
      </c>
    </row>
    <row r="7628" spans="1:13">
      <c r="A7628" s="334" t="s">
        <v>289</v>
      </c>
      <c r="B7628" s="334" t="s">
        <v>79</v>
      </c>
      <c r="C7628" s="334" t="s">
        <v>52</v>
      </c>
      <c r="D7628" s="334" t="s">
        <v>1537</v>
      </c>
      <c r="E7628" s="334" t="s">
        <v>1041</v>
      </c>
      <c r="F7628" s="334" t="str">
        <f t="shared" si="360"/>
        <v>Dhaka FR Non-PNP</v>
      </c>
      <c r="G7628" s="338">
        <v>2191034</v>
      </c>
      <c r="H7628" s="336">
        <v>245053.47302857137</v>
      </c>
      <c r="I7628" s="336">
        <v>-7.2759576141834259E-12</v>
      </c>
      <c r="J7628" s="336"/>
      <c r="K7628" s="336"/>
      <c r="L7628" s="337">
        <f t="shared" si="358"/>
        <v>11.184375643124268</v>
      </c>
      <c r="M7628" s="337">
        <f t="shared" si="359"/>
        <v>-3.3207871781923174E-16</v>
      </c>
    </row>
    <row r="7629" spans="1:13">
      <c r="A7629" s="334" t="s">
        <v>354</v>
      </c>
      <c r="B7629" s="334" t="s">
        <v>1565</v>
      </c>
      <c r="C7629" s="334" t="s">
        <v>189</v>
      </c>
      <c r="D7629" s="334" t="s">
        <v>1537</v>
      </c>
      <c r="E7629" s="334" t="s">
        <v>1041</v>
      </c>
      <c r="F7629" s="334" t="str">
        <f t="shared" si="360"/>
        <v>Barishal FR Non-PNP</v>
      </c>
      <c r="G7629" s="338">
        <v>2313703</v>
      </c>
      <c r="H7629" s="336">
        <v>308564.48524225224</v>
      </c>
      <c r="I7629" s="336">
        <v>9254.8119999999999</v>
      </c>
      <c r="J7629" s="336"/>
      <c r="K7629" s="336"/>
      <c r="L7629" s="337">
        <f t="shared" si="358"/>
        <v>13.336391284544829</v>
      </c>
      <c r="M7629" s="337">
        <f t="shared" si="359"/>
        <v>0.4</v>
      </c>
    </row>
    <row r="7630" spans="1:13">
      <c r="A7630" s="334" t="s">
        <v>233</v>
      </c>
      <c r="B7630" s="334" t="s">
        <v>236</v>
      </c>
      <c r="C7630" s="334" t="s">
        <v>107</v>
      </c>
      <c r="D7630" s="334" t="s">
        <v>1537</v>
      </c>
      <c r="E7630" s="334" t="s">
        <v>1041</v>
      </c>
      <c r="F7630" s="334" t="str">
        <f t="shared" si="360"/>
        <v>Rajshahi FR Non-PNP</v>
      </c>
      <c r="G7630" s="338">
        <v>1393110</v>
      </c>
      <c r="H7630" s="336">
        <v>171752.97137330368</v>
      </c>
      <c r="I7630" s="336">
        <v>5572.4400000000005</v>
      </c>
      <c r="J7630" s="336"/>
      <c r="K7630" s="336"/>
      <c r="L7630" s="337">
        <f t="shared" si="358"/>
        <v>12.328744418840126</v>
      </c>
      <c r="M7630" s="337">
        <f t="shared" si="359"/>
        <v>0.4</v>
      </c>
    </row>
    <row r="7631" spans="1:13">
      <c r="A7631" s="334" t="s">
        <v>318</v>
      </c>
      <c r="B7631" s="334" t="s">
        <v>1566</v>
      </c>
      <c r="C7631" s="334" t="s">
        <v>389</v>
      </c>
      <c r="D7631" s="334" t="s">
        <v>1537</v>
      </c>
      <c r="E7631" s="334" t="s">
        <v>1041</v>
      </c>
      <c r="F7631" s="334" t="str">
        <f t="shared" si="360"/>
        <v>Rangpur FR Non-PNP</v>
      </c>
      <c r="G7631" s="338">
        <v>2653335</v>
      </c>
      <c r="H7631" s="336">
        <v>348785.47769245238</v>
      </c>
      <c r="I7631" s="336">
        <v>10613.34</v>
      </c>
      <c r="J7631" s="336"/>
      <c r="K7631" s="336"/>
      <c r="L7631" s="337">
        <f t="shared" si="358"/>
        <v>13.145173063049045</v>
      </c>
      <c r="M7631" s="337">
        <f t="shared" si="359"/>
        <v>0.4</v>
      </c>
    </row>
    <row r="7632" spans="1:13">
      <c r="A7632" s="334" t="s">
        <v>363</v>
      </c>
      <c r="B7632" s="334" t="s">
        <v>150</v>
      </c>
      <c r="C7632" s="334" t="s">
        <v>107</v>
      </c>
      <c r="D7632" s="334" t="s">
        <v>1537</v>
      </c>
      <c r="E7632" s="334" t="s">
        <v>1041</v>
      </c>
      <c r="F7632" s="334" t="str">
        <f t="shared" si="360"/>
        <v>Rajshahi FR Non-PNP</v>
      </c>
      <c r="G7632" s="338">
        <v>1573419</v>
      </c>
      <c r="H7632" s="336">
        <v>215807.89350353871</v>
      </c>
      <c r="I7632" s="336">
        <v>6293.6760000000004</v>
      </c>
      <c r="J7632" s="336"/>
      <c r="K7632" s="336"/>
      <c r="L7632" s="337">
        <f t="shared" si="358"/>
        <v>13.715856583881262</v>
      </c>
      <c r="M7632" s="337">
        <f t="shared" si="359"/>
        <v>0.4</v>
      </c>
    </row>
    <row r="7633" spans="1:13">
      <c r="A7633" s="334" t="s">
        <v>456</v>
      </c>
      <c r="B7633" s="334" t="s">
        <v>156</v>
      </c>
      <c r="C7633" s="334" t="s">
        <v>159</v>
      </c>
      <c r="D7633" s="334" t="s">
        <v>1537</v>
      </c>
      <c r="E7633" s="334" t="s">
        <v>1041</v>
      </c>
      <c r="F7633" s="334" t="str">
        <f t="shared" si="360"/>
        <v>Khulna FR Non-PNP</v>
      </c>
      <c r="G7633" s="338">
        <v>1690843</v>
      </c>
      <c r="H7633" s="336">
        <v>203585.69910122972</v>
      </c>
      <c r="I7633" s="336">
        <v>6763.3720000000003</v>
      </c>
      <c r="J7633" s="336"/>
      <c r="K7633" s="336"/>
      <c r="L7633" s="337">
        <f t="shared" si="358"/>
        <v>12.040485077634631</v>
      </c>
      <c r="M7633" s="337">
        <f t="shared" si="359"/>
        <v>0.4</v>
      </c>
    </row>
    <row r="7634" spans="1:13">
      <c r="A7634" s="334" t="s">
        <v>171</v>
      </c>
      <c r="B7634" s="334" t="s">
        <v>173</v>
      </c>
      <c r="C7634" s="334" t="s">
        <v>52</v>
      </c>
      <c r="D7634" s="334" t="s">
        <v>1537</v>
      </c>
      <c r="E7634" s="334" t="s">
        <v>1041</v>
      </c>
      <c r="F7634" s="334" t="str">
        <f t="shared" si="360"/>
        <v>Dhaka FR Non-PNP</v>
      </c>
      <c r="G7634" s="338">
        <v>2515320</v>
      </c>
      <c r="H7634" s="336">
        <v>321526.64702670294</v>
      </c>
      <c r="I7634" s="336">
        <v>10061.280000000001</v>
      </c>
      <c r="J7634" s="336"/>
      <c r="K7634" s="336"/>
      <c r="L7634" s="337">
        <f t="shared" si="358"/>
        <v>12.782733291458062</v>
      </c>
      <c r="M7634" s="337">
        <f t="shared" si="359"/>
        <v>0.4</v>
      </c>
    </row>
    <row r="7635" spans="1:13">
      <c r="A7635" s="334" t="s">
        <v>104</v>
      </c>
      <c r="B7635" s="334" t="s">
        <v>107</v>
      </c>
      <c r="C7635" s="334" t="s">
        <v>107</v>
      </c>
      <c r="D7635" s="334" t="s">
        <v>1537</v>
      </c>
      <c r="E7635" s="334" t="s">
        <v>1041</v>
      </c>
      <c r="F7635" s="334" t="str">
        <f t="shared" si="360"/>
        <v>Rajshahi FR Non-PNP</v>
      </c>
      <c r="G7635" s="338">
        <v>5771767</v>
      </c>
      <c r="H7635" s="336">
        <v>746889.4486355572</v>
      </c>
      <c r="I7635" s="336">
        <v>23087.067999999999</v>
      </c>
      <c r="J7635" s="336"/>
      <c r="K7635" s="336"/>
      <c r="L7635" s="337">
        <f t="shared" si="358"/>
        <v>12.940395006166346</v>
      </c>
      <c r="M7635" s="337">
        <f t="shared" si="359"/>
        <v>0.4</v>
      </c>
    </row>
    <row r="7636" spans="1:13">
      <c r="A7636" s="334" t="s">
        <v>209</v>
      </c>
      <c r="B7636" s="334" t="s">
        <v>211</v>
      </c>
      <c r="C7636" s="334" t="s">
        <v>189</v>
      </c>
      <c r="D7636" s="334" t="s">
        <v>1537</v>
      </c>
      <c r="E7636" s="334" t="s">
        <v>1041</v>
      </c>
      <c r="F7636" s="334" t="str">
        <f t="shared" si="360"/>
        <v>Barishal FR Non-PNP</v>
      </c>
      <c r="G7636" s="338">
        <v>4181430</v>
      </c>
      <c r="H7636" s="336">
        <v>526575.42269599764</v>
      </c>
      <c r="I7636" s="336">
        <v>16725.72</v>
      </c>
      <c r="J7636" s="336"/>
      <c r="K7636" s="336"/>
      <c r="L7636" s="337">
        <f t="shared" si="358"/>
        <v>12.593189954058722</v>
      </c>
      <c r="M7636" s="337">
        <f t="shared" si="359"/>
        <v>0.4</v>
      </c>
    </row>
    <row r="7637" spans="1:13">
      <c r="A7637" s="334" t="s">
        <v>345</v>
      </c>
      <c r="B7637" s="334" t="s">
        <v>336</v>
      </c>
      <c r="C7637" s="334" t="s">
        <v>389</v>
      </c>
      <c r="D7637" s="334" t="s">
        <v>1537</v>
      </c>
      <c r="E7637" s="334" t="s">
        <v>1041</v>
      </c>
      <c r="F7637" s="334" t="str">
        <f t="shared" si="360"/>
        <v>Rangpur FR Non-PNP</v>
      </c>
      <c r="G7637" s="338">
        <v>1606602</v>
      </c>
      <c r="H7637" s="336">
        <v>203443.70443639366</v>
      </c>
      <c r="I7637" s="336">
        <v>6426.4080000000004</v>
      </c>
      <c r="J7637" s="336"/>
      <c r="K7637" s="336"/>
      <c r="L7637" s="337">
        <f t="shared" si="358"/>
        <v>12.662980902326378</v>
      </c>
      <c r="M7637" s="337">
        <f t="shared" si="359"/>
        <v>0.4</v>
      </c>
    </row>
    <row r="7638" spans="1:13">
      <c r="A7638" s="334" t="s">
        <v>99</v>
      </c>
      <c r="B7638" s="334" t="s">
        <v>52</v>
      </c>
      <c r="C7638" s="334" t="s">
        <v>52</v>
      </c>
      <c r="D7638" s="334" t="s">
        <v>1537</v>
      </c>
      <c r="E7638" s="334" t="s">
        <v>1041</v>
      </c>
      <c r="F7638" s="334" t="str">
        <f t="shared" si="360"/>
        <v>Dhaka FR Non-PNP</v>
      </c>
      <c r="G7638" s="338">
        <v>2066511</v>
      </c>
      <c r="H7638" s="336">
        <v>313044.13580982049</v>
      </c>
      <c r="I7638" s="336">
        <v>8266.0439999999999</v>
      </c>
      <c r="J7638" s="336"/>
      <c r="K7638" s="336"/>
      <c r="L7638" s="337">
        <f t="shared" si="358"/>
        <v>15.148437913459958</v>
      </c>
      <c r="M7638" s="337">
        <f t="shared" si="359"/>
        <v>0.4</v>
      </c>
    </row>
    <row r="7639" spans="1:13">
      <c r="A7639" s="334" t="s">
        <v>460</v>
      </c>
      <c r="B7639" s="334" t="s">
        <v>52</v>
      </c>
      <c r="C7639" s="334" t="s">
        <v>52</v>
      </c>
      <c r="D7639" s="334" t="s">
        <v>1537</v>
      </c>
      <c r="E7639" s="334" t="s">
        <v>1041</v>
      </c>
      <c r="F7639" s="334" t="str">
        <f t="shared" si="360"/>
        <v>Dhaka FR Non-PNP</v>
      </c>
      <c r="G7639" s="338">
        <v>2423069</v>
      </c>
      <c r="H7639" s="336">
        <v>303135.59127790981</v>
      </c>
      <c r="I7639" s="336">
        <v>9692.2759999999998</v>
      </c>
      <c r="J7639" s="336"/>
      <c r="K7639" s="336"/>
      <c r="L7639" s="337">
        <f t="shared" si="358"/>
        <v>12.5103986422966</v>
      </c>
      <c r="M7639" s="337">
        <f t="shared" si="359"/>
        <v>0.4</v>
      </c>
    </row>
    <row r="7640" spans="1:13">
      <c r="A7640" s="334" t="s">
        <v>337</v>
      </c>
      <c r="B7640" s="334" t="s">
        <v>186</v>
      </c>
      <c r="C7640" s="334" t="s">
        <v>195</v>
      </c>
      <c r="D7640" s="334" t="s">
        <v>1537</v>
      </c>
      <c r="E7640" s="334" t="s">
        <v>1041</v>
      </c>
      <c r="F7640" s="334" t="str">
        <f t="shared" si="360"/>
        <v>Chattogram FR Non-PNP</v>
      </c>
      <c r="G7640" s="338">
        <v>1431269</v>
      </c>
      <c r="H7640" s="336">
        <v>205358.70664016285</v>
      </c>
      <c r="I7640" s="336">
        <v>5725.076</v>
      </c>
      <c r="J7640" s="336"/>
      <c r="K7640" s="336"/>
      <c r="L7640" s="337">
        <f t="shared" si="358"/>
        <v>14.348016105998443</v>
      </c>
      <c r="M7640" s="337">
        <f t="shared" si="359"/>
        <v>0.4</v>
      </c>
    </row>
    <row r="7641" spans="1:13">
      <c r="A7641" s="334" t="s">
        <v>349</v>
      </c>
      <c r="B7641" s="334" t="s">
        <v>351</v>
      </c>
      <c r="C7641" s="334" t="s">
        <v>389</v>
      </c>
      <c r="D7641" s="334" t="s">
        <v>1537</v>
      </c>
      <c r="E7641" s="334" t="s">
        <v>1041</v>
      </c>
      <c r="F7641" s="334" t="str">
        <f t="shared" si="360"/>
        <v>Rangpur FR Non-PNP</v>
      </c>
      <c r="G7641" s="338">
        <v>1474978</v>
      </c>
      <c r="H7641" s="336">
        <v>189745.59649931762</v>
      </c>
      <c r="I7641" s="336">
        <v>5899.9120000000003</v>
      </c>
      <c r="J7641" s="336"/>
      <c r="K7641" s="336"/>
      <c r="L7641" s="337">
        <f t="shared" si="358"/>
        <v>12.864300111548621</v>
      </c>
      <c r="M7641" s="337">
        <f t="shared" si="359"/>
        <v>0.4</v>
      </c>
    </row>
    <row r="7642" spans="1:13">
      <c r="A7642" s="334" t="s">
        <v>265</v>
      </c>
      <c r="B7642" s="334" t="s">
        <v>18</v>
      </c>
      <c r="C7642" s="334" t="s">
        <v>18</v>
      </c>
      <c r="D7642" s="334" t="s">
        <v>1537</v>
      </c>
      <c r="E7642" s="334" t="s">
        <v>1041</v>
      </c>
      <c r="F7642" s="334" t="str">
        <f t="shared" si="360"/>
        <v>Mymensingh FR Non-PNP</v>
      </c>
      <c r="G7642" s="338">
        <v>1905854</v>
      </c>
      <c r="H7642" s="336">
        <v>234953.01485407399</v>
      </c>
      <c r="I7642" s="336">
        <v>7623.4160000000002</v>
      </c>
      <c r="J7642" s="336"/>
      <c r="K7642" s="336"/>
      <c r="L7642" s="337">
        <f t="shared" si="358"/>
        <v>12.32796504108258</v>
      </c>
      <c r="M7642" s="337">
        <f t="shared" si="359"/>
        <v>0.4</v>
      </c>
    </row>
    <row r="7643" spans="1:13">
      <c r="A7643" s="334" t="s">
        <v>352</v>
      </c>
      <c r="B7643" s="334" t="s">
        <v>189</v>
      </c>
      <c r="C7643" s="334" t="s">
        <v>189</v>
      </c>
      <c r="D7643" s="334" t="s">
        <v>1537</v>
      </c>
      <c r="E7643" s="334" t="s">
        <v>1041</v>
      </c>
      <c r="F7643" s="334" t="str">
        <f t="shared" si="360"/>
        <v>Barishal FR Non-PNP</v>
      </c>
      <c r="G7643" s="338">
        <v>2345618</v>
      </c>
      <c r="H7643" s="336">
        <v>288955.51188417751</v>
      </c>
      <c r="I7643" s="336">
        <v>9382.4719999999998</v>
      </c>
      <c r="J7643" s="336"/>
      <c r="K7643" s="336"/>
      <c r="L7643" s="337">
        <f t="shared" si="358"/>
        <v>12.318950139544354</v>
      </c>
      <c r="M7643" s="337">
        <f t="shared" si="359"/>
        <v>0.4</v>
      </c>
    </row>
    <row r="7644" spans="1:13">
      <c r="A7644" s="334" t="s">
        <v>599</v>
      </c>
      <c r="B7644" s="334" t="s">
        <v>601</v>
      </c>
      <c r="C7644" s="334" t="s">
        <v>159</v>
      </c>
      <c r="D7644" s="334" t="s">
        <v>1537</v>
      </c>
      <c r="E7644" s="334" t="s">
        <v>1041</v>
      </c>
      <c r="F7644" s="334" t="str">
        <f t="shared" si="360"/>
        <v>Khulna FR Non-PNP</v>
      </c>
      <c r="G7644" s="338">
        <v>2416199</v>
      </c>
      <c r="H7644" s="336">
        <v>370624.09035654896</v>
      </c>
      <c r="I7644" s="336">
        <v>9664.7960000000003</v>
      </c>
      <c r="J7644" s="336"/>
      <c r="K7644" s="336"/>
      <c r="L7644" s="337">
        <f t="shared" si="358"/>
        <v>15.339137643735013</v>
      </c>
      <c r="M7644" s="337">
        <f t="shared" si="359"/>
        <v>0.4</v>
      </c>
    </row>
    <row r="7645" spans="1:13">
      <c r="A7645" s="334" t="s">
        <v>1239</v>
      </c>
      <c r="B7645" s="334" t="s">
        <v>522</v>
      </c>
      <c r="C7645" s="334" t="s">
        <v>52</v>
      </c>
      <c r="D7645" s="334" t="s">
        <v>1537</v>
      </c>
      <c r="E7645" s="334" t="s">
        <v>1041</v>
      </c>
      <c r="F7645" s="334" t="str">
        <f t="shared" si="360"/>
        <v>Dhaka FR Non-PNP</v>
      </c>
      <c r="G7645" s="338">
        <v>1218720</v>
      </c>
      <c r="H7645" s="336">
        <v>168499.72994286838</v>
      </c>
      <c r="I7645" s="336">
        <v>4874.88</v>
      </c>
      <c r="J7645" s="336"/>
      <c r="K7645" s="336"/>
      <c r="L7645" s="337">
        <f t="shared" si="358"/>
        <v>13.825959198410494</v>
      </c>
      <c r="M7645" s="337">
        <f t="shared" si="359"/>
        <v>0.4</v>
      </c>
    </row>
    <row r="7646" spans="1:13">
      <c r="A7646" s="334" t="s">
        <v>422</v>
      </c>
      <c r="B7646" s="334" t="s">
        <v>186</v>
      </c>
      <c r="C7646" s="334" t="s">
        <v>195</v>
      </c>
      <c r="D7646" s="334" t="s">
        <v>1537</v>
      </c>
      <c r="E7646" s="334" t="s">
        <v>1041</v>
      </c>
      <c r="F7646" s="334" t="str">
        <f t="shared" si="360"/>
        <v>Chattogram FR Non-PNP</v>
      </c>
      <c r="G7646" s="338">
        <v>1531131</v>
      </c>
      <c r="H7646" s="336">
        <v>189508.32088300071</v>
      </c>
      <c r="I7646" s="336">
        <v>6124.5240000000003</v>
      </c>
      <c r="J7646" s="336"/>
      <c r="K7646" s="336"/>
      <c r="L7646" s="337">
        <f t="shared" si="358"/>
        <v>12.377015479603031</v>
      </c>
      <c r="M7646" s="337">
        <f t="shared" si="359"/>
        <v>0.4</v>
      </c>
    </row>
    <row r="7647" spans="1:13">
      <c r="A7647" s="334" t="s">
        <v>255</v>
      </c>
      <c r="B7647" s="334" t="s">
        <v>79</v>
      </c>
      <c r="C7647" s="334" t="s">
        <v>52</v>
      </c>
      <c r="D7647" s="334" t="s">
        <v>1537</v>
      </c>
      <c r="E7647" s="334" t="s">
        <v>1041</v>
      </c>
      <c r="F7647" s="334" t="str">
        <f t="shared" si="360"/>
        <v>Dhaka FR Non-PNP</v>
      </c>
      <c r="G7647" s="338">
        <v>2851606</v>
      </c>
      <c r="H7647" s="336">
        <v>338327.7132288306</v>
      </c>
      <c r="I7647" s="336">
        <v>11406.424000000001</v>
      </c>
      <c r="J7647" s="336"/>
      <c r="K7647" s="336"/>
      <c r="L7647" s="337">
        <f t="shared" si="358"/>
        <v>11.864462104120646</v>
      </c>
      <c r="M7647" s="337">
        <f t="shared" si="359"/>
        <v>0.4</v>
      </c>
    </row>
    <row r="7648" spans="1:13">
      <c r="A7648" s="334" t="s">
        <v>835</v>
      </c>
      <c r="B7648" s="334" t="s">
        <v>313</v>
      </c>
      <c r="C7648" s="334" t="s">
        <v>189</v>
      </c>
      <c r="D7648" s="334" t="s">
        <v>1537</v>
      </c>
      <c r="E7648" s="334" t="s">
        <v>1041</v>
      </c>
      <c r="F7648" s="334" t="str">
        <f t="shared" si="360"/>
        <v>Barishal FR Non-PNP</v>
      </c>
      <c r="G7648" s="338">
        <v>3221766</v>
      </c>
      <c r="H7648" s="336">
        <v>455416.18950897409</v>
      </c>
      <c r="I7648" s="336">
        <v>12887.064</v>
      </c>
      <c r="J7648" s="336"/>
      <c r="K7648" s="336"/>
      <c r="L7648" s="337">
        <f t="shared" si="358"/>
        <v>14.135607288331123</v>
      </c>
      <c r="M7648" s="337">
        <f t="shared" si="359"/>
        <v>0.4</v>
      </c>
    </row>
    <row r="7649" spans="1:13">
      <c r="A7649" s="334" t="s">
        <v>395</v>
      </c>
      <c r="B7649" s="334" t="s">
        <v>52</v>
      </c>
      <c r="C7649" s="334" t="s">
        <v>52</v>
      </c>
      <c r="D7649" s="334" t="s">
        <v>1537</v>
      </c>
      <c r="E7649" s="334" t="s">
        <v>1041</v>
      </c>
      <c r="F7649" s="334" t="str">
        <f t="shared" si="360"/>
        <v>Dhaka FR Non-PNP</v>
      </c>
      <c r="G7649" s="338">
        <v>2448789</v>
      </c>
      <c r="H7649" s="336">
        <v>345072.25069126254</v>
      </c>
      <c r="I7649" s="336">
        <v>9795.1560000000009</v>
      </c>
      <c r="J7649" s="336"/>
      <c r="K7649" s="336"/>
      <c r="L7649" s="337">
        <f t="shared" si="358"/>
        <v>14.091546911198252</v>
      </c>
      <c r="M7649" s="337">
        <f t="shared" si="359"/>
        <v>0.4</v>
      </c>
    </row>
    <row r="7650" spans="1:13">
      <c r="A7650" s="334" t="s">
        <v>122</v>
      </c>
      <c r="B7650" s="334" t="s">
        <v>52</v>
      </c>
      <c r="C7650" s="334" t="s">
        <v>52</v>
      </c>
      <c r="D7650" s="334" t="s">
        <v>1537</v>
      </c>
      <c r="E7650" s="334" t="s">
        <v>1041</v>
      </c>
      <c r="F7650" s="334" t="str">
        <f t="shared" si="360"/>
        <v>Dhaka FR Non-PNP</v>
      </c>
      <c r="G7650" s="338">
        <v>3463413</v>
      </c>
      <c r="H7650" s="336">
        <v>453189.61165686534</v>
      </c>
      <c r="I7650" s="336">
        <v>13853.652</v>
      </c>
      <c r="J7650" s="336"/>
      <c r="K7650" s="336"/>
      <c r="L7650" s="337">
        <f t="shared" si="358"/>
        <v>13.085058341493358</v>
      </c>
      <c r="M7650" s="337">
        <f t="shared" si="359"/>
        <v>0.4</v>
      </c>
    </row>
    <row r="7651" spans="1:13">
      <c r="A7651" s="334" t="s">
        <v>291</v>
      </c>
      <c r="B7651" s="334" t="s">
        <v>18</v>
      </c>
      <c r="C7651" s="334" t="s">
        <v>18</v>
      </c>
      <c r="D7651" s="334" t="s">
        <v>1537</v>
      </c>
      <c r="E7651" s="334" t="s">
        <v>1041</v>
      </c>
      <c r="F7651" s="334" t="str">
        <f t="shared" si="360"/>
        <v>Mymensingh FR Non-PNP</v>
      </c>
      <c r="G7651" s="338">
        <v>1181049</v>
      </c>
      <c r="H7651" s="336">
        <v>139015.99327229068</v>
      </c>
      <c r="I7651" s="336">
        <v>4724.1959999999999</v>
      </c>
      <c r="J7651" s="336"/>
      <c r="K7651" s="336"/>
      <c r="L7651" s="337">
        <f t="shared" si="358"/>
        <v>11.77055255728515</v>
      </c>
      <c r="M7651" s="337">
        <f t="shared" si="359"/>
        <v>0.4</v>
      </c>
    </row>
    <row r="7652" spans="1:13">
      <c r="A7652" s="334" t="s">
        <v>316</v>
      </c>
      <c r="B7652" s="334" t="s">
        <v>52</v>
      </c>
      <c r="C7652" s="334" t="s">
        <v>52</v>
      </c>
      <c r="D7652" s="334" t="s">
        <v>1537</v>
      </c>
      <c r="E7652" s="334" t="s">
        <v>1041</v>
      </c>
      <c r="F7652" s="334" t="str">
        <f t="shared" si="360"/>
        <v>Dhaka FR Non-PNP</v>
      </c>
      <c r="G7652" s="338">
        <v>2682152</v>
      </c>
      <c r="H7652" s="336">
        <v>390146.25966958236</v>
      </c>
      <c r="I7652" s="336">
        <v>10728.608</v>
      </c>
      <c r="J7652" s="336"/>
      <c r="K7652" s="336"/>
      <c r="L7652" s="337">
        <f t="shared" si="358"/>
        <v>14.546016022566297</v>
      </c>
      <c r="M7652" s="337">
        <f t="shared" si="359"/>
        <v>0.4</v>
      </c>
    </row>
    <row r="7653" spans="1:13">
      <c r="A7653" s="334" t="s">
        <v>1264</v>
      </c>
      <c r="B7653" s="334" t="s">
        <v>136</v>
      </c>
      <c r="C7653" s="334" t="s">
        <v>131</v>
      </c>
      <c r="D7653" s="334" t="s">
        <v>1537</v>
      </c>
      <c r="E7653" s="334" t="s">
        <v>1041</v>
      </c>
      <c r="F7653" s="334" t="str">
        <f t="shared" si="360"/>
        <v>Sylhet FR Non-PNP</v>
      </c>
      <c r="G7653" s="338">
        <v>1371926</v>
      </c>
      <c r="H7653" s="336">
        <v>168667.7470519809</v>
      </c>
      <c r="I7653" s="336">
        <v>5487.7039999999997</v>
      </c>
      <c r="J7653" s="336"/>
      <c r="K7653" s="336"/>
      <c r="L7653" s="337">
        <f t="shared" si="358"/>
        <v>12.294230669291267</v>
      </c>
      <c r="M7653" s="337">
        <f t="shared" si="359"/>
        <v>0.4</v>
      </c>
    </row>
    <row r="7654" spans="1:13">
      <c r="A7654" s="334" t="s">
        <v>1275</v>
      </c>
      <c r="B7654" s="334" t="s">
        <v>165</v>
      </c>
      <c r="C7654" s="334" t="s">
        <v>52</v>
      </c>
      <c r="D7654" s="334" t="s">
        <v>1537</v>
      </c>
      <c r="E7654" s="334" t="s">
        <v>1041</v>
      </c>
      <c r="F7654" s="334" t="str">
        <f t="shared" si="360"/>
        <v>Dhaka FR Non-PNP</v>
      </c>
      <c r="G7654" s="338">
        <v>1709856</v>
      </c>
      <c r="H7654" s="336">
        <v>236709.6127874541</v>
      </c>
      <c r="I7654" s="336">
        <v>6839.424</v>
      </c>
      <c r="J7654" s="336"/>
      <c r="K7654" s="336"/>
      <c r="L7654" s="337">
        <f t="shared" si="358"/>
        <v>13.843833210951923</v>
      </c>
      <c r="M7654" s="337">
        <f t="shared" si="359"/>
        <v>0.4</v>
      </c>
    </row>
    <row r="7655" spans="1:13">
      <c r="A7655" s="334" t="s">
        <v>330</v>
      </c>
      <c r="B7655" s="334" t="s">
        <v>18</v>
      </c>
      <c r="C7655" s="334" t="s">
        <v>18</v>
      </c>
      <c r="D7655" s="334" t="s">
        <v>1537</v>
      </c>
      <c r="E7655" s="334" t="s">
        <v>1041</v>
      </c>
      <c r="F7655" s="334" t="str">
        <f t="shared" si="360"/>
        <v>Mymensingh FR Non-PNP</v>
      </c>
      <c r="G7655" s="338">
        <v>945310</v>
      </c>
      <c r="H7655" s="336">
        <v>104823.98096336272</v>
      </c>
      <c r="I7655" s="336">
        <v>4.5474735088646412E-12</v>
      </c>
      <c r="J7655" s="336"/>
      <c r="K7655" s="336"/>
      <c r="L7655" s="337">
        <f t="shared" si="358"/>
        <v>11.08884714679446</v>
      </c>
      <c r="M7655" s="337">
        <f t="shared" si="359"/>
        <v>4.8105632108669548E-16</v>
      </c>
    </row>
    <row r="7656" spans="1:13">
      <c r="A7656" s="334" t="s">
        <v>184</v>
      </c>
      <c r="B7656" s="334" t="s">
        <v>186</v>
      </c>
      <c r="C7656" s="334" t="s">
        <v>195</v>
      </c>
      <c r="D7656" s="334" t="s">
        <v>1537</v>
      </c>
      <c r="E7656" s="334" t="s">
        <v>1041</v>
      </c>
      <c r="F7656" s="334" t="str">
        <f t="shared" si="360"/>
        <v>Chattogram FR Non-PNP</v>
      </c>
      <c r="G7656" s="338">
        <v>1581201</v>
      </c>
      <c r="H7656" s="336">
        <v>207655.3441399725</v>
      </c>
      <c r="I7656" s="336">
        <v>6324.8040000000001</v>
      </c>
      <c r="J7656" s="336"/>
      <c r="K7656" s="336"/>
      <c r="L7656" s="337">
        <f t="shared" si="358"/>
        <v>13.13276073946149</v>
      </c>
      <c r="M7656" s="337">
        <f t="shared" si="359"/>
        <v>0.4</v>
      </c>
    </row>
    <row r="7657" spans="1:13">
      <c r="A7657" s="334" t="s">
        <v>177</v>
      </c>
      <c r="B7657" s="334" t="s">
        <v>52</v>
      </c>
      <c r="C7657" s="334" t="s">
        <v>52</v>
      </c>
      <c r="D7657" s="334" t="s">
        <v>1537</v>
      </c>
      <c r="E7657" s="334" t="s">
        <v>1041</v>
      </c>
      <c r="F7657" s="334" t="str">
        <f t="shared" si="360"/>
        <v>Dhaka FR Non-PNP</v>
      </c>
      <c r="G7657" s="338">
        <v>2538357</v>
      </c>
      <c r="H7657" s="336">
        <v>341937.42507808749</v>
      </c>
      <c r="I7657" s="336">
        <v>10153.428</v>
      </c>
      <c r="J7657" s="336"/>
      <c r="K7657" s="336"/>
      <c r="L7657" s="337">
        <f t="shared" si="358"/>
        <v>13.470816952780382</v>
      </c>
      <c r="M7657" s="337">
        <f t="shared" si="359"/>
        <v>0.4</v>
      </c>
    </row>
    <row r="7658" spans="1:13">
      <c r="A7658" s="334" t="s">
        <v>377</v>
      </c>
      <c r="B7658" s="334" t="s">
        <v>362</v>
      </c>
      <c r="C7658" s="334" t="s">
        <v>52</v>
      </c>
      <c r="D7658" s="334" t="s">
        <v>1537</v>
      </c>
      <c r="E7658" s="334" t="s">
        <v>1041</v>
      </c>
      <c r="F7658" s="334" t="str">
        <f t="shared" si="360"/>
        <v>Dhaka FR Non-PNP</v>
      </c>
      <c r="G7658" s="338">
        <v>1828787</v>
      </c>
      <c r="H7658" s="336">
        <v>252549.21510056549</v>
      </c>
      <c r="I7658" s="336">
        <v>7315.1480000000001</v>
      </c>
      <c r="J7658" s="336"/>
      <c r="K7658" s="336"/>
      <c r="L7658" s="337">
        <f t="shared" si="358"/>
        <v>13.809657171697168</v>
      </c>
      <c r="M7658" s="337">
        <f t="shared" si="359"/>
        <v>0.4</v>
      </c>
    </row>
    <row r="7659" spans="1:13">
      <c r="A7659" s="334" t="s">
        <v>451</v>
      </c>
      <c r="B7659" s="334" t="s">
        <v>362</v>
      </c>
      <c r="C7659" s="334" t="s">
        <v>52</v>
      </c>
      <c r="D7659" s="334" t="s">
        <v>1537</v>
      </c>
      <c r="E7659" s="334" t="s">
        <v>1041</v>
      </c>
      <c r="F7659" s="334" t="str">
        <f t="shared" si="360"/>
        <v>Dhaka FR Non-PNP</v>
      </c>
      <c r="G7659" s="338">
        <v>1412631</v>
      </c>
      <c r="H7659" s="336">
        <v>194089.06159762345</v>
      </c>
      <c r="I7659" s="336">
        <v>5650.5240000000003</v>
      </c>
      <c r="J7659" s="336"/>
      <c r="K7659" s="336"/>
      <c r="L7659" s="337">
        <f t="shared" si="358"/>
        <v>13.739544268646481</v>
      </c>
      <c r="M7659" s="337">
        <f t="shared" si="359"/>
        <v>0.4</v>
      </c>
    </row>
    <row r="7660" spans="1:13">
      <c r="A7660" s="334" t="s">
        <v>166</v>
      </c>
      <c r="B7660" s="334" t="s">
        <v>150</v>
      </c>
      <c r="C7660" s="334" t="s">
        <v>107</v>
      </c>
      <c r="D7660" s="334" t="s">
        <v>1537</v>
      </c>
      <c r="E7660" s="334" t="s">
        <v>1041</v>
      </c>
      <c r="F7660" s="334" t="str">
        <f t="shared" si="360"/>
        <v>Rajshahi FR Non-PNP</v>
      </c>
      <c r="G7660" s="338">
        <v>1077341</v>
      </c>
      <c r="H7660" s="336">
        <v>137787.48331185465</v>
      </c>
      <c r="I7660" s="336">
        <v>4309.3640000000005</v>
      </c>
      <c r="J7660" s="336"/>
      <c r="K7660" s="336"/>
      <c r="L7660" s="337">
        <f t="shared" si="358"/>
        <v>12.789588747838859</v>
      </c>
      <c r="M7660" s="337">
        <f t="shared" si="359"/>
        <v>0.4</v>
      </c>
    </row>
    <row r="7661" spans="1:13">
      <c r="A7661" s="334" t="s">
        <v>67</v>
      </c>
      <c r="B7661" s="334" t="s">
        <v>52</v>
      </c>
      <c r="C7661" s="334" t="s">
        <v>52</v>
      </c>
      <c r="D7661" s="334" t="s">
        <v>1537</v>
      </c>
      <c r="E7661" s="334" t="s">
        <v>1041</v>
      </c>
      <c r="F7661" s="334" t="str">
        <f t="shared" si="360"/>
        <v>Dhaka FR Non-PNP</v>
      </c>
      <c r="G7661" s="338">
        <v>2944153</v>
      </c>
      <c r="H7661" s="336">
        <v>374875.40157733567</v>
      </c>
      <c r="I7661" s="336">
        <v>11776.612000000001</v>
      </c>
      <c r="J7661" s="336"/>
      <c r="K7661" s="336"/>
      <c r="L7661" s="337">
        <f t="shared" si="358"/>
        <v>12.732877726712424</v>
      </c>
      <c r="M7661" s="337">
        <f t="shared" si="359"/>
        <v>0.4</v>
      </c>
    </row>
    <row r="7662" spans="1:13">
      <c r="A7662" s="334" t="s">
        <v>151</v>
      </c>
      <c r="B7662" s="334" t="s">
        <v>153</v>
      </c>
      <c r="C7662" s="334" t="s">
        <v>18</v>
      </c>
      <c r="D7662" s="334" t="s">
        <v>1537</v>
      </c>
      <c r="E7662" s="334" t="s">
        <v>1041</v>
      </c>
      <c r="F7662" s="334" t="str">
        <f t="shared" si="360"/>
        <v>Mymensingh FR Non-PNP</v>
      </c>
      <c r="G7662" s="338">
        <v>937654</v>
      </c>
      <c r="H7662" s="336">
        <v>112859.07162092564</v>
      </c>
      <c r="I7662" s="336">
        <v>3750.616</v>
      </c>
      <c r="J7662" s="336"/>
      <c r="K7662" s="336"/>
      <c r="L7662" s="337">
        <f t="shared" si="358"/>
        <v>12.036323806108184</v>
      </c>
      <c r="M7662" s="337">
        <f t="shared" si="359"/>
        <v>0.4</v>
      </c>
    </row>
    <row r="7663" spans="1:13">
      <c r="A7663" s="334" t="s">
        <v>547</v>
      </c>
      <c r="B7663" s="334" t="s">
        <v>52</v>
      </c>
      <c r="C7663" s="334" t="s">
        <v>52</v>
      </c>
      <c r="D7663" s="334" t="s">
        <v>1537</v>
      </c>
      <c r="E7663" s="334" t="s">
        <v>1041</v>
      </c>
      <c r="F7663" s="334" t="str">
        <f t="shared" si="360"/>
        <v>Dhaka FR Non-PNP</v>
      </c>
      <c r="G7663" s="338">
        <v>2440083</v>
      </c>
      <c r="H7663" s="336">
        <v>279245.77222820668</v>
      </c>
      <c r="I7663" s="336">
        <v>9760.3320000000003</v>
      </c>
      <c r="J7663" s="336"/>
      <c r="K7663" s="336"/>
      <c r="L7663" s="337">
        <f t="shared" si="358"/>
        <v>11.444109574477864</v>
      </c>
      <c r="M7663" s="337">
        <f t="shared" si="359"/>
        <v>0.4</v>
      </c>
    </row>
    <row r="7664" spans="1:13">
      <c r="A7664" s="334" t="s">
        <v>1142</v>
      </c>
      <c r="B7664" s="334" t="s">
        <v>300</v>
      </c>
      <c r="C7664" s="334" t="s">
        <v>18</v>
      </c>
      <c r="D7664" s="334" t="s">
        <v>1537</v>
      </c>
      <c r="E7664" s="334" t="s">
        <v>1041</v>
      </c>
      <c r="F7664" s="334" t="str">
        <f t="shared" si="360"/>
        <v>Mymensingh FR Non-PNP</v>
      </c>
      <c r="G7664" s="338">
        <v>459964</v>
      </c>
      <c r="H7664" s="336">
        <v>64486.103607867786</v>
      </c>
      <c r="I7664" s="336">
        <v>1839.856</v>
      </c>
      <c r="J7664" s="336"/>
      <c r="K7664" s="336"/>
      <c r="L7664" s="337">
        <f t="shared" si="358"/>
        <v>14.019815378566102</v>
      </c>
      <c r="M7664" s="337">
        <f t="shared" si="359"/>
        <v>0.4</v>
      </c>
    </row>
    <row r="7665" spans="1:13">
      <c r="A7665" s="334" t="s">
        <v>181</v>
      </c>
      <c r="B7665" s="334" t="s">
        <v>908</v>
      </c>
      <c r="C7665" s="334" t="s">
        <v>131</v>
      </c>
      <c r="D7665" s="334" t="s">
        <v>1537</v>
      </c>
      <c r="E7665" s="334" t="s">
        <v>1041</v>
      </c>
      <c r="F7665" s="334" t="str">
        <f t="shared" si="360"/>
        <v>Sylhet FR Non-PNP</v>
      </c>
      <c r="G7665" s="338">
        <v>1825971</v>
      </c>
      <c r="H7665" s="336">
        <v>218645.04817099011</v>
      </c>
      <c r="I7665" s="336">
        <v>7303.884</v>
      </c>
      <c r="J7665" s="336"/>
      <c r="K7665" s="336"/>
      <c r="L7665" s="337">
        <f t="shared" si="358"/>
        <v>11.974179665010567</v>
      </c>
      <c r="M7665" s="337">
        <f t="shared" si="359"/>
        <v>0.4</v>
      </c>
    </row>
    <row r="7666" spans="1:13">
      <c r="A7666" s="334" t="s">
        <v>307</v>
      </c>
      <c r="B7666" s="334" t="s">
        <v>79</v>
      </c>
      <c r="C7666" s="334" t="s">
        <v>52</v>
      </c>
      <c r="D7666" s="334" t="s">
        <v>1537</v>
      </c>
      <c r="E7666" s="334" t="s">
        <v>1041</v>
      </c>
      <c r="F7666" s="334" t="str">
        <f t="shared" si="360"/>
        <v>Dhaka FR Non-PNP</v>
      </c>
      <c r="G7666" s="338">
        <v>2986662</v>
      </c>
      <c r="H7666" s="336">
        <v>366473.8903723156</v>
      </c>
      <c r="I7666" s="336">
        <v>11946.648000000001</v>
      </c>
      <c r="J7666" s="336"/>
      <c r="K7666" s="336"/>
      <c r="L7666" s="337">
        <f t="shared" si="358"/>
        <v>12.270350323281161</v>
      </c>
      <c r="M7666" s="337">
        <f t="shared" si="359"/>
        <v>0.4</v>
      </c>
    </row>
    <row r="7667" spans="1:13">
      <c r="A7667" s="334" t="s">
        <v>303</v>
      </c>
      <c r="B7667" s="334" t="s">
        <v>211</v>
      </c>
      <c r="C7667" s="334" t="s">
        <v>189</v>
      </c>
      <c r="D7667" s="334" t="s">
        <v>1537</v>
      </c>
      <c r="E7667" s="334" t="s">
        <v>1041</v>
      </c>
      <c r="F7667" s="334" t="str">
        <f t="shared" si="360"/>
        <v>Barishal FR Non-PNP</v>
      </c>
      <c r="G7667" s="338">
        <v>1637587</v>
      </c>
      <c r="H7667" s="336">
        <v>193323.85289589863</v>
      </c>
      <c r="I7667" s="336">
        <v>6550.348</v>
      </c>
      <c r="J7667" s="336"/>
      <c r="K7667" s="336"/>
      <c r="L7667" s="337">
        <f t="shared" si="358"/>
        <v>11.80540959936166</v>
      </c>
      <c r="M7667" s="337">
        <f t="shared" si="359"/>
        <v>0.4</v>
      </c>
    </row>
    <row r="7668" spans="1:13">
      <c r="A7668" s="334" t="s">
        <v>343</v>
      </c>
      <c r="B7668" s="334" t="s">
        <v>79</v>
      </c>
      <c r="C7668" s="334" t="s">
        <v>52</v>
      </c>
      <c r="D7668" s="334" t="s">
        <v>1537</v>
      </c>
      <c r="E7668" s="334" t="s">
        <v>1041</v>
      </c>
      <c r="F7668" s="334" t="str">
        <f t="shared" si="360"/>
        <v>Dhaka FR Non-PNP</v>
      </c>
      <c r="G7668" s="338">
        <v>2343839</v>
      </c>
      <c r="H7668" s="336">
        <v>291180.85408865061</v>
      </c>
      <c r="I7668" s="336">
        <v>9375.3559999999998</v>
      </c>
      <c r="J7668" s="336"/>
      <c r="K7668" s="336"/>
      <c r="L7668" s="337">
        <f t="shared" si="358"/>
        <v>12.423244689104099</v>
      </c>
      <c r="M7668" s="337">
        <f t="shared" si="359"/>
        <v>0.4</v>
      </c>
    </row>
    <row r="7669" spans="1:13">
      <c r="A7669" s="334" t="s">
        <v>602</v>
      </c>
      <c r="B7669" s="334" t="s">
        <v>52</v>
      </c>
      <c r="C7669" s="334" t="s">
        <v>52</v>
      </c>
      <c r="D7669" s="334" t="s">
        <v>1537</v>
      </c>
      <c r="E7669" s="334" t="s">
        <v>1041</v>
      </c>
      <c r="F7669" s="334" t="str">
        <f t="shared" si="360"/>
        <v>Dhaka FR Non-PNP</v>
      </c>
      <c r="G7669" s="338">
        <v>2853476</v>
      </c>
      <c r="H7669" s="336">
        <v>373814.36677570094</v>
      </c>
      <c r="I7669" s="336">
        <v>0</v>
      </c>
      <c r="J7669" s="336"/>
      <c r="K7669" s="336"/>
      <c r="L7669" s="337">
        <f t="shared" si="358"/>
        <v>13.100315782424696</v>
      </c>
      <c r="M7669" s="337">
        <f t="shared" si="359"/>
        <v>0</v>
      </c>
    </row>
    <row r="7670" spans="1:13">
      <c r="A7670" s="334" t="s">
        <v>381</v>
      </c>
      <c r="B7670" s="334" t="s">
        <v>351</v>
      </c>
      <c r="C7670" s="334" t="s">
        <v>389</v>
      </c>
      <c r="D7670" s="334" t="s">
        <v>1537</v>
      </c>
      <c r="E7670" s="334" t="s">
        <v>1041</v>
      </c>
      <c r="F7670" s="334" t="str">
        <f t="shared" si="360"/>
        <v>Rangpur FR Non-PNP</v>
      </c>
      <c r="G7670" s="338">
        <v>2286079</v>
      </c>
      <c r="H7670" s="336">
        <v>292838.16798904986</v>
      </c>
      <c r="I7670" s="336">
        <v>9144.3160000000007</v>
      </c>
      <c r="J7670" s="336"/>
      <c r="K7670" s="336"/>
      <c r="L7670" s="337">
        <f t="shared" si="358"/>
        <v>12.809625913586094</v>
      </c>
      <c r="M7670" s="337">
        <f t="shared" si="359"/>
        <v>0.4</v>
      </c>
    </row>
    <row r="7671" spans="1:13">
      <c r="A7671" s="334" t="s">
        <v>196</v>
      </c>
      <c r="B7671" s="334" t="s">
        <v>195</v>
      </c>
      <c r="C7671" s="334" t="s">
        <v>195</v>
      </c>
      <c r="D7671" s="334" t="s">
        <v>1537</v>
      </c>
      <c r="E7671" s="334" t="s">
        <v>1041</v>
      </c>
      <c r="F7671" s="334" t="str">
        <f t="shared" si="360"/>
        <v>Chattogram FR Non-PNP</v>
      </c>
      <c r="G7671" s="338">
        <v>3097143</v>
      </c>
      <c r="H7671" s="336">
        <v>477748.38503361994</v>
      </c>
      <c r="I7671" s="336">
        <v>12388.572</v>
      </c>
      <c r="J7671" s="336"/>
      <c r="K7671" s="336"/>
      <c r="L7671" s="337">
        <f t="shared" si="358"/>
        <v>15.425454524819163</v>
      </c>
      <c r="M7671" s="337">
        <f t="shared" si="359"/>
        <v>0.4</v>
      </c>
    </row>
    <row r="7672" spans="1:13">
      <c r="A7672" s="334" t="s">
        <v>634</v>
      </c>
      <c r="B7672" s="334" t="s">
        <v>150</v>
      </c>
      <c r="C7672" s="334" t="s">
        <v>107</v>
      </c>
      <c r="D7672" s="334" t="s">
        <v>1537</v>
      </c>
      <c r="E7672" s="334" t="s">
        <v>1041</v>
      </c>
      <c r="F7672" s="334" t="str">
        <f t="shared" si="360"/>
        <v>Rajshahi FR Non-PNP</v>
      </c>
      <c r="G7672" s="338">
        <v>1772425</v>
      </c>
      <c r="H7672" s="336">
        <v>185898.92413651728</v>
      </c>
      <c r="I7672" s="336">
        <v>7089.7</v>
      </c>
      <c r="J7672" s="336"/>
      <c r="K7672" s="336"/>
      <c r="L7672" s="337">
        <f t="shared" si="358"/>
        <v>10.488394382640578</v>
      </c>
      <c r="M7672" s="337">
        <f t="shared" si="359"/>
        <v>0.4</v>
      </c>
    </row>
    <row r="7673" spans="1:13">
      <c r="A7673" s="334" t="s">
        <v>263</v>
      </c>
      <c r="B7673" s="334" t="s">
        <v>131</v>
      </c>
      <c r="C7673" s="334" t="s">
        <v>131</v>
      </c>
      <c r="D7673" s="334" t="s">
        <v>1537</v>
      </c>
      <c r="E7673" s="334" t="s">
        <v>1041</v>
      </c>
      <c r="F7673" s="334" t="str">
        <f t="shared" si="360"/>
        <v>Sylhet FR Non-PNP</v>
      </c>
      <c r="G7673" s="338">
        <v>1409233</v>
      </c>
      <c r="H7673" s="336">
        <v>162922.67596335791</v>
      </c>
      <c r="I7673" s="336">
        <v>5636.9319999999998</v>
      </c>
      <c r="J7673" s="336"/>
      <c r="K7673" s="336"/>
      <c r="L7673" s="337">
        <f t="shared" si="358"/>
        <v>11.561088617947345</v>
      </c>
      <c r="M7673" s="337">
        <f t="shared" si="359"/>
        <v>0.4</v>
      </c>
    </row>
    <row r="7674" spans="1:13">
      <c r="A7674" s="334" t="s">
        <v>116</v>
      </c>
      <c r="B7674" s="334" t="s">
        <v>52</v>
      </c>
      <c r="C7674" s="334" t="s">
        <v>52</v>
      </c>
      <c r="D7674" s="334" t="s">
        <v>1537</v>
      </c>
      <c r="E7674" s="334" t="s">
        <v>1041</v>
      </c>
      <c r="F7674" s="334" t="str">
        <f t="shared" si="360"/>
        <v>Dhaka FR Non-PNP</v>
      </c>
      <c r="G7674" s="338">
        <v>2862553</v>
      </c>
      <c r="H7674" s="336">
        <v>313323.45307877817</v>
      </c>
      <c r="I7674" s="336">
        <v>11450.212</v>
      </c>
      <c r="J7674" s="336"/>
      <c r="K7674" s="336"/>
      <c r="L7674" s="337">
        <f t="shared" si="358"/>
        <v>10.945594826673188</v>
      </c>
      <c r="M7674" s="337">
        <f t="shared" si="359"/>
        <v>0.4</v>
      </c>
    </row>
    <row r="7675" spans="1:13">
      <c r="A7675" s="334" t="s">
        <v>301</v>
      </c>
      <c r="B7675" s="334" t="s">
        <v>1566</v>
      </c>
      <c r="C7675" s="334" t="s">
        <v>389</v>
      </c>
      <c r="D7675" s="334" t="s">
        <v>1537</v>
      </c>
      <c r="E7675" s="334" t="s">
        <v>1041</v>
      </c>
      <c r="F7675" s="334" t="str">
        <f t="shared" si="360"/>
        <v>Rangpur FR Non-PNP</v>
      </c>
      <c r="G7675" s="338">
        <v>1549900</v>
      </c>
      <c r="H7675" s="336">
        <v>185302.81154833172</v>
      </c>
      <c r="I7675" s="336">
        <v>6199.6</v>
      </c>
      <c r="J7675" s="336"/>
      <c r="K7675" s="336"/>
      <c r="L7675" s="337">
        <f t="shared" si="358"/>
        <v>11.955791441275677</v>
      </c>
      <c r="M7675" s="337">
        <f t="shared" si="359"/>
        <v>0.4</v>
      </c>
    </row>
    <row r="7676" spans="1:13">
      <c r="A7676" s="334" t="s">
        <v>418</v>
      </c>
      <c r="B7676" s="334" t="s">
        <v>52</v>
      </c>
      <c r="C7676" s="334" t="s">
        <v>52</v>
      </c>
      <c r="D7676" s="334" t="s">
        <v>1537</v>
      </c>
      <c r="E7676" s="334" t="s">
        <v>1041</v>
      </c>
      <c r="F7676" s="334" t="str">
        <f t="shared" si="360"/>
        <v>Dhaka FR Non-PNP</v>
      </c>
      <c r="G7676" s="338">
        <v>1400842</v>
      </c>
      <c r="H7676" s="336">
        <v>189780.83898124358</v>
      </c>
      <c r="I7676" s="336">
        <v>5603.3680000000004</v>
      </c>
      <c r="J7676" s="336"/>
      <c r="K7676" s="336"/>
      <c r="L7676" s="337">
        <f t="shared" si="358"/>
        <v>13.547626283424083</v>
      </c>
      <c r="M7676" s="337">
        <f t="shared" si="359"/>
        <v>0.4</v>
      </c>
    </row>
    <row r="7677" spans="1:13">
      <c r="A7677" s="334" t="s">
        <v>160</v>
      </c>
      <c r="B7677" s="334" t="s">
        <v>162</v>
      </c>
      <c r="C7677" s="334" t="s">
        <v>195</v>
      </c>
      <c r="D7677" s="334" t="s">
        <v>1537</v>
      </c>
      <c r="E7677" s="334" t="s">
        <v>1041</v>
      </c>
      <c r="F7677" s="334" t="str">
        <f t="shared" si="360"/>
        <v>Chattogram FR Non-PNP</v>
      </c>
      <c r="G7677" s="338">
        <v>1654101</v>
      </c>
      <c r="H7677" s="336">
        <v>186693.76358400009</v>
      </c>
      <c r="I7677" s="336">
        <v>6616.4040000000005</v>
      </c>
      <c r="J7677" s="336"/>
      <c r="K7677" s="336"/>
      <c r="L7677" s="337">
        <f t="shared" si="358"/>
        <v>11.286720918734714</v>
      </c>
      <c r="M7677" s="337">
        <f t="shared" si="359"/>
        <v>0.4</v>
      </c>
    </row>
    <row r="7678" spans="1:13">
      <c r="A7678" s="334" t="s">
        <v>360</v>
      </c>
      <c r="B7678" s="334" t="s">
        <v>362</v>
      </c>
      <c r="C7678" s="334" t="s">
        <v>52</v>
      </c>
      <c r="D7678" s="334" t="s">
        <v>1537</v>
      </c>
      <c r="E7678" s="334" t="s">
        <v>1041</v>
      </c>
      <c r="F7678" s="334" t="str">
        <f t="shared" si="360"/>
        <v>Dhaka FR Non-PNP</v>
      </c>
      <c r="G7678" s="338">
        <v>2444060</v>
      </c>
      <c r="H7678" s="336">
        <v>321936.07971669693</v>
      </c>
      <c r="I7678" s="336">
        <v>9776.24</v>
      </c>
      <c r="J7678" s="336"/>
      <c r="K7678" s="336"/>
      <c r="L7678" s="337">
        <f t="shared" si="358"/>
        <v>13.172183977344949</v>
      </c>
      <c r="M7678" s="337">
        <f t="shared" si="359"/>
        <v>0.4</v>
      </c>
    </row>
    <row r="7679" spans="1:13">
      <c r="A7679" s="334" t="s">
        <v>293</v>
      </c>
      <c r="B7679" s="334" t="s">
        <v>295</v>
      </c>
      <c r="C7679" s="334" t="s">
        <v>195</v>
      </c>
      <c r="D7679" s="334" t="s">
        <v>1537</v>
      </c>
      <c r="E7679" s="334" t="s">
        <v>1041</v>
      </c>
      <c r="F7679" s="334" t="str">
        <f t="shared" si="360"/>
        <v>Chattogram FR Non-PNP</v>
      </c>
      <c r="G7679" s="338">
        <v>1480741</v>
      </c>
      <c r="H7679" s="336">
        <v>213104.45175231545</v>
      </c>
      <c r="I7679" s="336">
        <v>5922.9639999999999</v>
      </c>
      <c r="J7679" s="336"/>
      <c r="K7679" s="336"/>
      <c r="L7679" s="337">
        <f t="shared" si="358"/>
        <v>14.391743846649444</v>
      </c>
      <c r="M7679" s="337">
        <f t="shared" si="359"/>
        <v>0.4</v>
      </c>
    </row>
    <row r="7680" spans="1:13">
      <c r="A7680" s="334" t="s">
        <v>618</v>
      </c>
      <c r="B7680" s="334" t="s">
        <v>98</v>
      </c>
      <c r="C7680" s="334" t="s">
        <v>52</v>
      </c>
      <c r="D7680" s="334" t="s">
        <v>1537</v>
      </c>
      <c r="E7680" s="334" t="s">
        <v>1041</v>
      </c>
      <c r="F7680" s="334" t="str">
        <f t="shared" si="360"/>
        <v>Dhaka FR Non-PNP</v>
      </c>
      <c r="G7680" s="338">
        <v>2963847</v>
      </c>
      <c r="H7680" s="336">
        <v>410517.90971329971</v>
      </c>
      <c r="I7680" s="336">
        <v>11855.388000000001</v>
      </c>
      <c r="J7680" s="336"/>
      <c r="K7680" s="336"/>
      <c r="L7680" s="337">
        <f t="shared" si="358"/>
        <v>13.850846879521775</v>
      </c>
      <c r="M7680" s="337">
        <f t="shared" si="359"/>
        <v>0.4</v>
      </c>
    </row>
    <row r="7681" spans="1:13">
      <c r="A7681" s="334" t="s">
        <v>339</v>
      </c>
      <c r="B7681" s="334" t="s">
        <v>325</v>
      </c>
      <c r="C7681" s="334" t="s">
        <v>389</v>
      </c>
      <c r="D7681" s="334" t="s">
        <v>1537</v>
      </c>
      <c r="E7681" s="334" t="s">
        <v>1041</v>
      </c>
      <c r="F7681" s="334" t="str">
        <f t="shared" si="360"/>
        <v>Rangpur FR Non-PNP</v>
      </c>
      <c r="G7681" s="338">
        <v>1175723</v>
      </c>
      <c r="H7681" s="336">
        <v>130169.68151996723</v>
      </c>
      <c r="I7681" s="336">
        <v>4702.8919999999998</v>
      </c>
      <c r="J7681" s="336"/>
      <c r="K7681" s="336"/>
      <c r="L7681" s="337">
        <f t="shared" si="358"/>
        <v>11.071458287365921</v>
      </c>
      <c r="M7681" s="337">
        <f t="shared" si="359"/>
        <v>0.4</v>
      </c>
    </row>
    <row r="7682" spans="1:13">
      <c r="A7682" s="334" t="s">
        <v>462</v>
      </c>
      <c r="B7682" s="334" t="s">
        <v>283</v>
      </c>
      <c r="C7682" s="334" t="s">
        <v>195</v>
      </c>
      <c r="D7682" s="334" t="s">
        <v>1537</v>
      </c>
      <c r="E7682" s="334" t="s">
        <v>1041</v>
      </c>
      <c r="F7682" s="334" t="str">
        <f t="shared" si="360"/>
        <v>Chattogram FR Non-PNP</v>
      </c>
      <c r="G7682" s="338">
        <v>3345599</v>
      </c>
      <c r="H7682" s="336">
        <v>469144.69107772055</v>
      </c>
      <c r="I7682" s="336">
        <v>13382.396000000001</v>
      </c>
      <c r="J7682" s="336"/>
      <c r="K7682" s="336"/>
      <c r="L7682" s="337">
        <f t="shared" si="358"/>
        <v>14.022741251349027</v>
      </c>
      <c r="M7682" s="337">
        <f t="shared" si="359"/>
        <v>0.4</v>
      </c>
    </row>
    <row r="7683" spans="1:13">
      <c r="A7683" s="334" t="s">
        <v>937</v>
      </c>
      <c r="B7683" s="334" t="s">
        <v>1139</v>
      </c>
      <c r="C7683" s="334" t="s">
        <v>189</v>
      </c>
      <c r="D7683" s="334" t="s">
        <v>1537</v>
      </c>
      <c r="E7683" s="334" t="s">
        <v>1041</v>
      </c>
      <c r="F7683" s="334" t="str">
        <f t="shared" si="360"/>
        <v>Barishal FR Non-PNP</v>
      </c>
      <c r="G7683" s="338">
        <v>1382076</v>
      </c>
      <c r="H7683" s="336">
        <v>174341.13811970054</v>
      </c>
      <c r="I7683" s="336">
        <v>5528.3040000000001</v>
      </c>
      <c r="J7683" s="336"/>
      <c r="K7683" s="336"/>
      <c r="L7683" s="337">
        <f t="shared" ref="L7683:L7746" si="361">(H7683/G7683)*100</f>
        <v>12.614439301434983</v>
      </c>
      <c r="M7683" s="337">
        <f t="shared" ref="M7683:M7746" si="362">(I7683/G7683)*100</f>
        <v>0.4</v>
      </c>
    </row>
    <row r="7684" spans="1:13">
      <c r="A7684" s="334" t="s">
        <v>413</v>
      </c>
      <c r="B7684" s="334" t="s">
        <v>52</v>
      </c>
      <c r="C7684" s="334" t="s">
        <v>52</v>
      </c>
      <c r="D7684" s="334" t="s">
        <v>1537</v>
      </c>
      <c r="E7684" s="334" t="s">
        <v>1041</v>
      </c>
      <c r="F7684" s="334" t="str">
        <f t="shared" ref="F7684:F7747" si="363">CONCATENATE(C7684," ",E7684," ",D7684)</f>
        <v>Dhaka FR Non-PNP</v>
      </c>
      <c r="G7684" s="338">
        <v>2094773</v>
      </c>
      <c r="H7684" s="336">
        <v>292916.42961584259</v>
      </c>
      <c r="I7684" s="336">
        <v>8379.0920000000006</v>
      </c>
      <c r="J7684" s="336"/>
      <c r="K7684" s="336"/>
      <c r="L7684" s="337">
        <f t="shared" si="361"/>
        <v>13.983206276567561</v>
      </c>
      <c r="M7684" s="337">
        <f t="shared" si="362"/>
        <v>0.4</v>
      </c>
    </row>
    <row r="7685" spans="1:13">
      <c r="A7685" s="334" t="s">
        <v>424</v>
      </c>
      <c r="B7685" s="334" t="s">
        <v>52</v>
      </c>
      <c r="C7685" s="334" t="s">
        <v>52</v>
      </c>
      <c r="D7685" s="334" t="s">
        <v>1537</v>
      </c>
      <c r="E7685" s="334" t="s">
        <v>1041</v>
      </c>
      <c r="F7685" s="334" t="str">
        <f t="shared" si="363"/>
        <v>Dhaka FR Non-PNP</v>
      </c>
      <c r="G7685" s="338">
        <v>1540927</v>
      </c>
      <c r="H7685" s="336">
        <v>199253.26334684234</v>
      </c>
      <c r="I7685" s="336">
        <v>1.4551915228366852E-11</v>
      </c>
      <c r="J7685" s="336"/>
      <c r="K7685" s="336"/>
      <c r="L7685" s="337">
        <f t="shared" si="361"/>
        <v>12.9307399602215</v>
      </c>
      <c r="M7685" s="337">
        <f t="shared" si="362"/>
        <v>9.4436110395669953E-16</v>
      </c>
    </row>
    <row r="7686" spans="1:13">
      <c r="A7686" s="334" t="s">
        <v>168</v>
      </c>
      <c r="B7686" s="334" t="s">
        <v>170</v>
      </c>
      <c r="C7686" s="334" t="s">
        <v>195</v>
      </c>
      <c r="D7686" s="334" t="s">
        <v>1537</v>
      </c>
      <c r="E7686" s="334" t="s">
        <v>1041</v>
      </c>
      <c r="F7686" s="334" t="str">
        <f t="shared" si="363"/>
        <v>Chattogram FR Non-PNP</v>
      </c>
      <c r="G7686" s="338">
        <v>2199334</v>
      </c>
      <c r="H7686" s="336">
        <v>342709.33202072477</v>
      </c>
      <c r="I7686" s="336">
        <v>8797.3359999999993</v>
      </c>
      <c r="J7686" s="336"/>
      <c r="K7686" s="336"/>
      <c r="L7686" s="337">
        <f t="shared" si="361"/>
        <v>15.58241413176556</v>
      </c>
      <c r="M7686" s="337">
        <f t="shared" si="362"/>
        <v>0.4</v>
      </c>
    </row>
    <row r="7687" spans="1:13">
      <c r="A7687" s="334" t="s">
        <v>453</v>
      </c>
      <c r="B7687" s="334" t="s">
        <v>455</v>
      </c>
      <c r="C7687" s="334" t="s">
        <v>195</v>
      </c>
      <c r="D7687" s="334" t="s">
        <v>1537</v>
      </c>
      <c r="E7687" s="334" t="s">
        <v>1041</v>
      </c>
      <c r="F7687" s="334" t="str">
        <f t="shared" si="363"/>
        <v>Chattogram FR Non-PNP</v>
      </c>
      <c r="G7687" s="338">
        <v>3326046</v>
      </c>
      <c r="H7687" s="336">
        <v>483128.96295631956</v>
      </c>
      <c r="I7687" s="336">
        <v>13304.184000000001</v>
      </c>
      <c r="J7687" s="336"/>
      <c r="K7687" s="336"/>
      <c r="L7687" s="337">
        <f t="shared" si="361"/>
        <v>14.525624809648441</v>
      </c>
      <c r="M7687" s="337">
        <f t="shared" si="362"/>
        <v>0.4</v>
      </c>
    </row>
    <row r="7688" spans="1:13">
      <c r="A7688" s="334" t="s">
        <v>458</v>
      </c>
      <c r="B7688" s="334" t="s">
        <v>162</v>
      </c>
      <c r="C7688" s="334" t="s">
        <v>195</v>
      </c>
      <c r="D7688" s="334" t="s">
        <v>1537</v>
      </c>
      <c r="E7688" s="334" t="s">
        <v>1041</v>
      </c>
      <c r="F7688" s="334" t="str">
        <f t="shared" si="363"/>
        <v>Chattogram FR Non-PNP</v>
      </c>
      <c r="G7688" s="338">
        <v>3519820</v>
      </c>
      <c r="H7688" s="336">
        <v>469632.65849891922</v>
      </c>
      <c r="I7688" s="336">
        <v>14079.28</v>
      </c>
      <c r="J7688" s="336"/>
      <c r="K7688" s="336"/>
      <c r="L7688" s="337">
        <f t="shared" si="361"/>
        <v>13.342519177086306</v>
      </c>
      <c r="M7688" s="337">
        <f t="shared" si="362"/>
        <v>0.4</v>
      </c>
    </row>
    <row r="7689" spans="1:13">
      <c r="A7689" s="334" t="s">
        <v>483</v>
      </c>
      <c r="B7689" s="334" t="s">
        <v>52</v>
      </c>
      <c r="C7689" s="334" t="s">
        <v>52</v>
      </c>
      <c r="D7689" s="334" t="s">
        <v>1537</v>
      </c>
      <c r="E7689" s="334" t="s">
        <v>1041</v>
      </c>
      <c r="F7689" s="334" t="str">
        <f t="shared" si="363"/>
        <v>Dhaka FR Non-PNP</v>
      </c>
      <c r="G7689" s="338">
        <v>3021581</v>
      </c>
      <c r="H7689" s="336">
        <v>418088.92742145882</v>
      </c>
      <c r="I7689" s="336">
        <v>12086.324000000001</v>
      </c>
      <c r="J7689" s="336"/>
      <c r="K7689" s="336"/>
      <c r="L7689" s="337">
        <f t="shared" si="361"/>
        <v>13.836760537660876</v>
      </c>
      <c r="M7689" s="337">
        <f t="shared" si="362"/>
        <v>0.4</v>
      </c>
    </row>
    <row r="7690" spans="1:13">
      <c r="A7690" s="334" t="s">
        <v>577</v>
      </c>
      <c r="B7690" s="334" t="s">
        <v>79</v>
      </c>
      <c r="C7690" s="334" t="s">
        <v>52</v>
      </c>
      <c r="D7690" s="334" t="s">
        <v>1537</v>
      </c>
      <c r="E7690" s="334" t="s">
        <v>1041</v>
      </c>
      <c r="F7690" s="334" t="str">
        <f t="shared" si="363"/>
        <v>Dhaka FR Non-PNP</v>
      </c>
      <c r="G7690" s="338">
        <v>2087516</v>
      </c>
      <c r="H7690" s="336">
        <v>239634.02735725735</v>
      </c>
      <c r="I7690" s="336">
        <v>8350.0640000000003</v>
      </c>
      <c r="J7690" s="336"/>
      <c r="K7690" s="336"/>
      <c r="L7690" s="337">
        <f t="shared" si="361"/>
        <v>11.479386378703557</v>
      </c>
      <c r="M7690" s="337">
        <f t="shared" si="362"/>
        <v>0.4</v>
      </c>
    </row>
    <row r="7691" spans="1:13">
      <c r="A7691" s="334" t="s">
        <v>446</v>
      </c>
      <c r="B7691" s="334" t="s">
        <v>107</v>
      </c>
      <c r="C7691" s="334" t="s">
        <v>107</v>
      </c>
      <c r="D7691" s="334" t="s">
        <v>1537</v>
      </c>
      <c r="E7691" s="334" t="s">
        <v>1041</v>
      </c>
      <c r="F7691" s="334" t="str">
        <f t="shared" si="363"/>
        <v>Rajshahi FR Non-PNP</v>
      </c>
      <c r="G7691" s="338">
        <v>1550802</v>
      </c>
      <c r="H7691" s="336">
        <v>162251.86682765378</v>
      </c>
      <c r="I7691" s="336">
        <v>6203.2080000000005</v>
      </c>
      <c r="J7691" s="336"/>
      <c r="K7691" s="336"/>
      <c r="L7691" s="337">
        <f t="shared" si="361"/>
        <v>10.462448902416542</v>
      </c>
      <c r="M7691" s="337">
        <f t="shared" si="362"/>
        <v>0.4</v>
      </c>
    </row>
    <row r="7692" spans="1:13">
      <c r="A7692" s="334" t="s">
        <v>259</v>
      </c>
      <c r="B7692" s="334" t="s">
        <v>1565</v>
      </c>
      <c r="C7692" s="334" t="s">
        <v>189</v>
      </c>
      <c r="D7692" s="334" t="s">
        <v>1537</v>
      </c>
      <c r="E7692" s="334" t="s">
        <v>1041</v>
      </c>
      <c r="F7692" s="334" t="str">
        <f t="shared" si="363"/>
        <v>Barishal FR Non-PNP</v>
      </c>
      <c r="G7692" s="338">
        <v>1009169</v>
      </c>
      <c r="H7692" s="336">
        <v>123564.95376670251</v>
      </c>
      <c r="I7692" s="336">
        <v>4036.6759999999999</v>
      </c>
      <c r="J7692" s="336"/>
      <c r="K7692" s="336"/>
      <c r="L7692" s="337">
        <f t="shared" si="361"/>
        <v>12.244228049682711</v>
      </c>
      <c r="M7692" s="337">
        <f t="shared" si="362"/>
        <v>0.4</v>
      </c>
    </row>
    <row r="7693" spans="1:13">
      <c r="A7693" s="334" t="s">
        <v>485</v>
      </c>
      <c r="B7693" s="334" t="s">
        <v>487</v>
      </c>
      <c r="C7693" s="334" t="s">
        <v>52</v>
      </c>
      <c r="D7693" s="334" t="s">
        <v>1537</v>
      </c>
      <c r="E7693" s="334" t="s">
        <v>1041</v>
      </c>
      <c r="F7693" s="334" t="str">
        <f t="shared" si="363"/>
        <v>Dhaka FR Non-PNP</v>
      </c>
      <c r="G7693" s="338">
        <v>2023407</v>
      </c>
      <c r="H7693" s="336">
        <v>261580.41954200366</v>
      </c>
      <c r="I7693" s="336">
        <v>-2.9103830456733704E-11</v>
      </c>
      <c r="J7693" s="336"/>
      <c r="K7693" s="336"/>
      <c r="L7693" s="337">
        <f t="shared" si="361"/>
        <v>12.92772138981449</v>
      </c>
      <c r="M7693" s="337">
        <f t="shared" si="362"/>
        <v>-1.4383577034543077E-15</v>
      </c>
    </row>
    <row r="7694" spans="1:13">
      <c r="A7694" s="334" t="s">
        <v>322</v>
      </c>
      <c r="B7694" s="334" t="s">
        <v>323</v>
      </c>
      <c r="C7694" s="334" t="s">
        <v>389</v>
      </c>
      <c r="D7694" s="334" t="s">
        <v>1537</v>
      </c>
      <c r="E7694" s="334" t="s">
        <v>1041</v>
      </c>
      <c r="F7694" s="334" t="str">
        <f t="shared" si="363"/>
        <v>Rangpur FR Non-PNP</v>
      </c>
      <c r="G7694" s="338">
        <v>2442548</v>
      </c>
      <c r="H7694" s="336">
        <v>326939.55951411411</v>
      </c>
      <c r="I7694" s="336">
        <v>7.2759576141834259E-12</v>
      </c>
      <c r="J7694" s="336"/>
      <c r="K7694" s="336"/>
      <c r="L7694" s="337">
        <f t="shared" si="361"/>
        <v>13.385184631545178</v>
      </c>
      <c r="M7694" s="337">
        <f t="shared" si="362"/>
        <v>2.9788391524684168E-16</v>
      </c>
    </row>
    <row r="7695" spans="1:13">
      <c r="A7695" s="334" t="s">
        <v>593</v>
      </c>
      <c r="B7695" s="334" t="s">
        <v>52</v>
      </c>
      <c r="C7695" s="334" t="s">
        <v>52</v>
      </c>
      <c r="D7695" s="334" t="s">
        <v>1537</v>
      </c>
      <c r="E7695" s="334" t="s">
        <v>1041</v>
      </c>
      <c r="F7695" s="334" t="str">
        <f t="shared" si="363"/>
        <v>Dhaka FR Non-PNP</v>
      </c>
      <c r="G7695" s="338">
        <v>2295311</v>
      </c>
      <c r="H7695" s="336">
        <v>294078.60491016903</v>
      </c>
      <c r="I7695" s="336">
        <v>9181.2440000000006</v>
      </c>
      <c r="J7695" s="336"/>
      <c r="K7695" s="336"/>
      <c r="L7695" s="337">
        <f t="shared" si="361"/>
        <v>12.812146367536645</v>
      </c>
      <c r="M7695" s="337">
        <f t="shared" si="362"/>
        <v>0.4</v>
      </c>
    </row>
    <row r="7696" spans="1:13">
      <c r="A7696" s="334" t="s">
        <v>281</v>
      </c>
      <c r="B7696" s="334" t="s">
        <v>283</v>
      </c>
      <c r="C7696" s="334" t="s">
        <v>195</v>
      </c>
      <c r="D7696" s="334" t="s">
        <v>1537</v>
      </c>
      <c r="E7696" s="334" t="s">
        <v>1041</v>
      </c>
      <c r="F7696" s="334" t="str">
        <f t="shared" si="363"/>
        <v>Chattogram FR Non-PNP</v>
      </c>
      <c r="G7696" s="338">
        <v>2351557</v>
      </c>
      <c r="H7696" s="336">
        <v>361405.83241347899</v>
      </c>
      <c r="I7696" s="336">
        <v>54932.024451136618</v>
      </c>
      <c r="J7696" s="336"/>
      <c r="K7696" s="336"/>
      <c r="L7696" s="337">
        <f t="shared" si="361"/>
        <v>15.368788951893533</v>
      </c>
      <c r="M7696" s="337">
        <f t="shared" si="362"/>
        <v>2.3359852408908912</v>
      </c>
    </row>
    <row r="7697" spans="1:13">
      <c r="A7697" s="334" t="s">
        <v>836</v>
      </c>
      <c r="B7697" s="334" t="s">
        <v>48</v>
      </c>
      <c r="C7697" s="334" t="s">
        <v>18</v>
      </c>
      <c r="D7697" s="334" t="s">
        <v>1537</v>
      </c>
      <c r="E7697" s="334" t="s">
        <v>1041</v>
      </c>
      <c r="F7697" s="334" t="str">
        <f t="shared" si="363"/>
        <v>Mymensingh FR Non-PNP</v>
      </c>
      <c r="G7697" s="338">
        <v>784531</v>
      </c>
      <c r="H7697" s="336">
        <v>91106.787350175611</v>
      </c>
      <c r="I7697" s="336">
        <v>3138.1240000000003</v>
      </c>
      <c r="J7697" s="336"/>
      <c r="K7697" s="336"/>
      <c r="L7697" s="337">
        <f t="shared" si="361"/>
        <v>11.612898323989187</v>
      </c>
      <c r="M7697" s="337">
        <f t="shared" si="362"/>
        <v>0.4</v>
      </c>
    </row>
    <row r="7698" spans="1:13">
      <c r="A7698" s="334" t="s">
        <v>479</v>
      </c>
      <c r="B7698" s="334" t="s">
        <v>226</v>
      </c>
      <c r="C7698" s="334" t="s">
        <v>107</v>
      </c>
      <c r="D7698" s="334" t="s">
        <v>1537</v>
      </c>
      <c r="E7698" s="334" t="s">
        <v>1041</v>
      </c>
      <c r="F7698" s="334" t="str">
        <f t="shared" si="363"/>
        <v>Rajshahi FR Non-PNP</v>
      </c>
      <c r="G7698" s="338">
        <v>2517636</v>
      </c>
      <c r="H7698" s="336">
        <v>366311.92477659881</v>
      </c>
      <c r="I7698" s="336">
        <v>10070.544</v>
      </c>
      <c r="J7698" s="336"/>
      <c r="K7698" s="336"/>
      <c r="L7698" s="337">
        <f t="shared" si="361"/>
        <v>14.549836623586524</v>
      </c>
      <c r="M7698" s="337">
        <f t="shared" si="362"/>
        <v>0.4</v>
      </c>
    </row>
    <row r="7699" spans="1:13">
      <c r="A7699" s="334" t="s">
        <v>581</v>
      </c>
      <c r="B7699" s="334" t="s">
        <v>103</v>
      </c>
      <c r="C7699" s="334" t="s">
        <v>52</v>
      </c>
      <c r="D7699" s="334" t="s">
        <v>1537</v>
      </c>
      <c r="E7699" s="334" t="s">
        <v>1041</v>
      </c>
      <c r="F7699" s="334" t="str">
        <f t="shared" si="363"/>
        <v>Dhaka FR Non-PNP</v>
      </c>
      <c r="G7699" s="338">
        <v>2493966</v>
      </c>
      <c r="H7699" s="336">
        <v>296520.22683028079</v>
      </c>
      <c r="I7699" s="336">
        <v>7.2759576141834259E-12</v>
      </c>
      <c r="J7699" s="336"/>
      <c r="K7699" s="336"/>
      <c r="L7699" s="337">
        <f t="shared" si="361"/>
        <v>11.889505583888504</v>
      </c>
      <c r="M7699" s="337">
        <f t="shared" si="362"/>
        <v>2.9174245415468479E-16</v>
      </c>
    </row>
    <row r="7700" spans="1:13">
      <c r="A7700" s="334" t="s">
        <v>630</v>
      </c>
      <c r="B7700" s="334" t="s">
        <v>52</v>
      </c>
      <c r="C7700" s="334" t="s">
        <v>52</v>
      </c>
      <c r="D7700" s="334" t="s">
        <v>1537</v>
      </c>
      <c r="E7700" s="334" t="s">
        <v>1041</v>
      </c>
      <c r="F7700" s="334" t="str">
        <f t="shared" si="363"/>
        <v>Dhaka FR Non-PNP</v>
      </c>
      <c r="G7700" s="338">
        <v>3861825</v>
      </c>
      <c r="H7700" s="336">
        <v>591346.29326125619</v>
      </c>
      <c r="I7700" s="336">
        <v>15447.300000000001</v>
      </c>
      <c r="J7700" s="336"/>
      <c r="K7700" s="336"/>
      <c r="L7700" s="337">
        <f t="shared" si="361"/>
        <v>15.312612385627421</v>
      </c>
      <c r="M7700" s="337">
        <f t="shared" si="362"/>
        <v>0.4</v>
      </c>
    </row>
    <row r="7701" spans="1:13">
      <c r="A7701" s="334" t="s">
        <v>163</v>
      </c>
      <c r="B7701" s="334" t="s">
        <v>165</v>
      </c>
      <c r="C7701" s="334" t="s">
        <v>52</v>
      </c>
      <c r="D7701" s="334" t="s">
        <v>1537</v>
      </c>
      <c r="E7701" s="334" t="s">
        <v>1041</v>
      </c>
      <c r="F7701" s="334" t="str">
        <f t="shared" si="363"/>
        <v>Dhaka FR Non-PNP</v>
      </c>
      <c r="G7701" s="338">
        <v>1141686</v>
      </c>
      <c r="H7701" s="336">
        <v>154068.9453604244</v>
      </c>
      <c r="I7701" s="336">
        <v>0</v>
      </c>
      <c r="J7701" s="336"/>
      <c r="K7701" s="336"/>
      <c r="L7701" s="337">
        <f t="shared" si="361"/>
        <v>13.49486157843964</v>
      </c>
      <c r="M7701" s="337">
        <f t="shared" si="362"/>
        <v>0</v>
      </c>
    </row>
    <row r="7702" spans="1:13">
      <c r="A7702" s="334" t="s">
        <v>481</v>
      </c>
      <c r="B7702" s="334" t="s">
        <v>206</v>
      </c>
      <c r="C7702" s="334" t="s">
        <v>52</v>
      </c>
      <c r="D7702" s="334" t="s">
        <v>1537</v>
      </c>
      <c r="E7702" s="334" t="s">
        <v>1041</v>
      </c>
      <c r="F7702" s="334" t="str">
        <f t="shared" si="363"/>
        <v>Dhaka FR Non-PNP</v>
      </c>
      <c r="G7702" s="338">
        <v>2905218</v>
      </c>
      <c r="H7702" s="336">
        <v>368441.73396191245</v>
      </c>
      <c r="I7702" s="336">
        <v>11620.871999999999</v>
      </c>
      <c r="J7702" s="336"/>
      <c r="K7702" s="336"/>
      <c r="L7702" s="337">
        <f t="shared" si="361"/>
        <v>12.682068401129017</v>
      </c>
      <c r="M7702" s="337">
        <f t="shared" si="362"/>
        <v>0.4</v>
      </c>
    </row>
    <row r="7703" spans="1:13">
      <c r="A7703" s="334" t="s">
        <v>269</v>
      </c>
      <c r="B7703" s="334" t="s">
        <v>79</v>
      </c>
      <c r="C7703" s="334" t="s">
        <v>52</v>
      </c>
      <c r="D7703" s="334" t="s">
        <v>1537</v>
      </c>
      <c r="E7703" s="334" t="s">
        <v>1041</v>
      </c>
      <c r="F7703" s="334" t="str">
        <f t="shared" si="363"/>
        <v>Dhaka FR Non-PNP</v>
      </c>
      <c r="G7703" s="338">
        <v>2133710</v>
      </c>
      <c r="H7703" s="336">
        <v>236641.84599727375</v>
      </c>
      <c r="I7703" s="336">
        <v>8534.84</v>
      </c>
      <c r="J7703" s="336"/>
      <c r="K7703" s="336"/>
      <c r="L7703" s="337">
        <f t="shared" si="361"/>
        <v>11.090628342055563</v>
      </c>
      <c r="M7703" s="337">
        <f t="shared" si="362"/>
        <v>0.4</v>
      </c>
    </row>
    <row r="7704" spans="1:13">
      <c r="A7704" s="334" t="s">
        <v>375</v>
      </c>
      <c r="B7704" s="334" t="s">
        <v>52</v>
      </c>
      <c r="C7704" s="334" t="s">
        <v>52</v>
      </c>
      <c r="D7704" s="334" t="s">
        <v>1537</v>
      </c>
      <c r="E7704" s="334" t="s">
        <v>1041</v>
      </c>
      <c r="F7704" s="334" t="str">
        <f t="shared" si="363"/>
        <v>Dhaka FR Non-PNP</v>
      </c>
      <c r="G7704" s="338">
        <v>872284</v>
      </c>
      <c r="H7704" s="336">
        <v>113290.9810292287</v>
      </c>
      <c r="I7704" s="336">
        <v>3489.136</v>
      </c>
      <c r="J7704" s="336"/>
      <c r="K7704" s="336"/>
      <c r="L7704" s="337">
        <f t="shared" si="361"/>
        <v>12.987854990946607</v>
      </c>
      <c r="M7704" s="337">
        <f t="shared" si="362"/>
        <v>0.4</v>
      </c>
    </row>
    <row r="7705" spans="1:13">
      <c r="A7705" s="334" t="s">
        <v>430</v>
      </c>
      <c r="B7705" s="334" t="s">
        <v>52</v>
      </c>
      <c r="C7705" s="334" t="s">
        <v>52</v>
      </c>
      <c r="D7705" s="334" t="s">
        <v>1537</v>
      </c>
      <c r="E7705" s="334" t="s">
        <v>1041</v>
      </c>
      <c r="F7705" s="334" t="str">
        <f t="shared" si="363"/>
        <v>Dhaka FR Non-PNP</v>
      </c>
      <c r="G7705" s="338">
        <v>2630025</v>
      </c>
      <c r="H7705" s="336">
        <v>367605.7616936788</v>
      </c>
      <c r="I7705" s="336">
        <v>10520.1</v>
      </c>
      <c r="J7705" s="336"/>
      <c r="K7705" s="336"/>
      <c r="L7705" s="337">
        <f t="shared" si="361"/>
        <v>13.977272523785089</v>
      </c>
      <c r="M7705" s="337">
        <f t="shared" si="362"/>
        <v>0.4</v>
      </c>
    </row>
    <row r="7706" spans="1:13">
      <c r="A7706" s="334" t="s">
        <v>332</v>
      </c>
      <c r="B7706" s="334" t="s">
        <v>48</v>
      </c>
      <c r="C7706" s="334" t="s">
        <v>18</v>
      </c>
      <c r="D7706" s="334" t="s">
        <v>1537</v>
      </c>
      <c r="E7706" s="334" t="s">
        <v>1041</v>
      </c>
      <c r="F7706" s="334" t="str">
        <f t="shared" si="363"/>
        <v>Mymensingh FR Non-PNP</v>
      </c>
      <c r="G7706" s="338">
        <v>766945</v>
      </c>
      <c r="H7706" s="336">
        <v>88265.644406076142</v>
      </c>
      <c r="I7706" s="336">
        <v>-3.637978807091713E-12</v>
      </c>
      <c r="J7706" s="336"/>
      <c r="K7706" s="336"/>
      <c r="L7706" s="337">
        <f t="shared" si="361"/>
        <v>11.508731969838273</v>
      </c>
      <c r="M7706" s="337">
        <f t="shared" si="362"/>
        <v>-4.7434676633809633E-16</v>
      </c>
    </row>
    <row r="7707" spans="1:13">
      <c r="A7707" s="334" t="s">
        <v>198</v>
      </c>
      <c r="B7707" s="334" t="s">
        <v>165</v>
      </c>
      <c r="C7707" s="334" t="s">
        <v>52</v>
      </c>
      <c r="D7707" s="334" t="s">
        <v>1537</v>
      </c>
      <c r="E7707" s="334" t="s">
        <v>1041</v>
      </c>
      <c r="F7707" s="334" t="str">
        <f t="shared" si="363"/>
        <v>Dhaka FR Non-PNP</v>
      </c>
      <c r="G7707" s="338">
        <v>1738406</v>
      </c>
      <c r="H7707" s="336">
        <v>233425.7231119663</v>
      </c>
      <c r="I7707" s="336">
        <v>6953.6239999999998</v>
      </c>
      <c r="J7707" s="336"/>
      <c r="K7707" s="336"/>
      <c r="L7707" s="337">
        <f t="shared" si="361"/>
        <v>13.427572334193872</v>
      </c>
      <c r="M7707" s="337">
        <f t="shared" si="362"/>
        <v>0.4</v>
      </c>
    </row>
    <row r="7708" spans="1:13">
      <c r="A7708" s="334" t="s">
        <v>298</v>
      </c>
      <c r="B7708" s="334" t="s">
        <v>300</v>
      </c>
      <c r="C7708" s="334" t="s">
        <v>18</v>
      </c>
      <c r="D7708" s="334" t="s">
        <v>1537</v>
      </c>
      <c r="E7708" s="334" t="s">
        <v>1041</v>
      </c>
      <c r="F7708" s="334" t="str">
        <f t="shared" si="363"/>
        <v>Mymensingh FR Non-PNP</v>
      </c>
      <c r="G7708" s="338">
        <v>2055470</v>
      </c>
      <c r="H7708" s="336">
        <v>245649.42097630654</v>
      </c>
      <c r="I7708" s="336">
        <v>8221.880000000001</v>
      </c>
      <c r="J7708" s="336"/>
      <c r="K7708" s="336"/>
      <c r="L7708" s="337">
        <f t="shared" si="361"/>
        <v>11.951009792227888</v>
      </c>
      <c r="M7708" s="337">
        <f t="shared" si="362"/>
        <v>0.4</v>
      </c>
    </row>
    <row r="7709" spans="1:13">
      <c r="A7709" s="334" t="s">
        <v>574</v>
      </c>
      <c r="B7709" s="334" t="s">
        <v>576</v>
      </c>
      <c r="C7709" s="334" t="s">
        <v>389</v>
      </c>
      <c r="D7709" s="334" t="s">
        <v>1537</v>
      </c>
      <c r="E7709" s="334" t="s">
        <v>1041</v>
      </c>
      <c r="F7709" s="334" t="str">
        <f t="shared" si="363"/>
        <v>Rangpur FR Non-PNP</v>
      </c>
      <c r="G7709" s="338">
        <v>1195843</v>
      </c>
      <c r="H7709" s="336">
        <v>138833.11598712721</v>
      </c>
      <c r="I7709" s="336">
        <v>4783.3720000000003</v>
      </c>
      <c r="J7709" s="336"/>
      <c r="K7709" s="336"/>
      <c r="L7709" s="337">
        <f t="shared" si="361"/>
        <v>11.609644074274566</v>
      </c>
      <c r="M7709" s="337">
        <f t="shared" si="362"/>
        <v>0.4</v>
      </c>
    </row>
    <row r="7710" spans="1:13">
      <c r="A7710" s="334" t="s">
        <v>1201</v>
      </c>
      <c r="B7710" s="334" t="s">
        <v>189</v>
      </c>
      <c r="C7710" s="334" t="s">
        <v>189</v>
      </c>
      <c r="D7710" s="334" t="s">
        <v>1537</v>
      </c>
      <c r="E7710" s="334" t="s">
        <v>1041</v>
      </c>
      <c r="F7710" s="334" t="str">
        <f t="shared" si="363"/>
        <v>Barishal FR Non-PNP</v>
      </c>
      <c r="G7710" s="338">
        <v>1881045</v>
      </c>
      <c r="H7710" s="336">
        <v>241725.89684729648</v>
      </c>
      <c r="I7710" s="336">
        <v>7524.18</v>
      </c>
      <c r="J7710" s="336"/>
      <c r="K7710" s="336"/>
      <c r="L7710" s="337">
        <f t="shared" si="361"/>
        <v>12.850617441225301</v>
      </c>
      <c r="M7710" s="337">
        <f t="shared" si="362"/>
        <v>0.4</v>
      </c>
    </row>
    <row r="7711" spans="1:13">
      <c r="A7711" s="334" t="s">
        <v>202</v>
      </c>
      <c r="B7711" s="334" t="s">
        <v>159</v>
      </c>
      <c r="C7711" s="334" t="s">
        <v>159</v>
      </c>
      <c r="D7711" s="334" t="s">
        <v>1537</v>
      </c>
      <c r="E7711" s="334" t="s">
        <v>1041</v>
      </c>
      <c r="F7711" s="334" t="str">
        <f t="shared" si="363"/>
        <v>Khulna FR Non-PNP</v>
      </c>
      <c r="G7711" s="338">
        <v>2261599</v>
      </c>
      <c r="H7711" s="336">
        <v>293580.91723450564</v>
      </c>
      <c r="I7711" s="336">
        <v>9046.3960000000006</v>
      </c>
      <c r="J7711" s="336"/>
      <c r="K7711" s="336"/>
      <c r="L7711" s="337">
        <f t="shared" si="361"/>
        <v>12.98112164156889</v>
      </c>
      <c r="M7711" s="337">
        <f t="shared" si="362"/>
        <v>0.4</v>
      </c>
    </row>
    <row r="7712" spans="1:13">
      <c r="A7712" s="334" t="s">
        <v>931</v>
      </c>
      <c r="B7712" s="334" t="s">
        <v>226</v>
      </c>
      <c r="C7712" s="334" t="s">
        <v>107</v>
      </c>
      <c r="D7712" s="334" t="s">
        <v>1537</v>
      </c>
      <c r="E7712" s="334" t="s">
        <v>1041</v>
      </c>
      <c r="F7712" s="334" t="str">
        <f t="shared" si="363"/>
        <v>Rajshahi FR Non-PNP</v>
      </c>
      <c r="G7712" s="338">
        <v>2725737</v>
      </c>
      <c r="H7712" s="336">
        <v>302247.51327925635</v>
      </c>
      <c r="I7712" s="336">
        <v>10902.948</v>
      </c>
      <c r="J7712" s="336"/>
      <c r="K7712" s="336"/>
      <c r="L7712" s="337">
        <f t="shared" si="361"/>
        <v>11.088652840653971</v>
      </c>
      <c r="M7712" s="337">
        <f t="shared" si="362"/>
        <v>0.4</v>
      </c>
    </row>
    <row r="7713" spans="1:13">
      <c r="A7713" s="334" t="s">
        <v>591</v>
      </c>
      <c r="B7713" s="334" t="s">
        <v>389</v>
      </c>
      <c r="C7713" s="334" t="s">
        <v>389</v>
      </c>
      <c r="D7713" s="334" t="s">
        <v>1537</v>
      </c>
      <c r="E7713" s="334" t="s">
        <v>1041</v>
      </c>
      <c r="F7713" s="334" t="str">
        <f t="shared" si="363"/>
        <v>Rangpur FR Non-PNP</v>
      </c>
      <c r="G7713" s="338">
        <v>2185539</v>
      </c>
      <c r="H7713" s="336">
        <v>245845.53289456017</v>
      </c>
      <c r="I7713" s="336">
        <v>8742.1560000000009</v>
      </c>
      <c r="J7713" s="336"/>
      <c r="K7713" s="336"/>
      <c r="L7713" s="337">
        <f t="shared" si="361"/>
        <v>11.248736942903337</v>
      </c>
      <c r="M7713" s="337">
        <f t="shared" si="362"/>
        <v>0.4</v>
      </c>
    </row>
    <row r="7714" spans="1:13">
      <c r="A7714" s="334" t="s">
        <v>837</v>
      </c>
      <c r="B7714" s="334" t="s">
        <v>153</v>
      </c>
      <c r="C7714" s="334" t="s">
        <v>18</v>
      </c>
      <c r="D7714" s="334" t="s">
        <v>1537</v>
      </c>
      <c r="E7714" s="334" t="s">
        <v>1041</v>
      </c>
      <c r="F7714" s="334" t="str">
        <f t="shared" si="363"/>
        <v>Mymensingh FR Non-PNP</v>
      </c>
      <c r="G7714" s="338">
        <v>1612117</v>
      </c>
      <c r="H7714" s="336">
        <v>212193.36585820644</v>
      </c>
      <c r="I7714" s="336">
        <v>6448.4679999999998</v>
      </c>
      <c r="J7714" s="336"/>
      <c r="K7714" s="336"/>
      <c r="L7714" s="337">
        <f t="shared" si="361"/>
        <v>13.162404829066777</v>
      </c>
      <c r="M7714" s="337">
        <f t="shared" si="362"/>
        <v>0.4</v>
      </c>
    </row>
    <row r="7715" spans="1:13">
      <c r="A7715" s="334" t="s">
        <v>476</v>
      </c>
      <c r="B7715" s="334" t="s">
        <v>156</v>
      </c>
      <c r="C7715" s="334" t="s">
        <v>159</v>
      </c>
      <c r="D7715" s="334" t="s">
        <v>1537</v>
      </c>
      <c r="E7715" s="334" t="s">
        <v>1041</v>
      </c>
      <c r="F7715" s="334" t="str">
        <f t="shared" si="363"/>
        <v>Khulna FR Non-PNP</v>
      </c>
      <c r="G7715" s="338">
        <v>989011</v>
      </c>
      <c r="H7715" s="336">
        <v>120299.61930010955</v>
      </c>
      <c r="I7715" s="336">
        <v>3956.0439999999999</v>
      </c>
      <c r="J7715" s="336"/>
      <c r="K7715" s="336"/>
      <c r="L7715" s="337">
        <f t="shared" si="361"/>
        <v>12.163628038526321</v>
      </c>
      <c r="M7715" s="337">
        <f t="shared" si="362"/>
        <v>0.4</v>
      </c>
    </row>
    <row r="7716" spans="1:13">
      <c r="A7716" s="334" t="s">
        <v>383</v>
      </c>
      <c r="B7716" s="334" t="s">
        <v>103</v>
      </c>
      <c r="C7716" s="334" t="s">
        <v>52</v>
      </c>
      <c r="D7716" s="334" t="s">
        <v>1537</v>
      </c>
      <c r="E7716" s="334" t="s">
        <v>1041</v>
      </c>
      <c r="F7716" s="334" t="str">
        <f t="shared" si="363"/>
        <v>Dhaka FR Non-PNP</v>
      </c>
      <c r="G7716" s="338">
        <v>3470010</v>
      </c>
      <c r="H7716" s="336">
        <v>469145.0045965162</v>
      </c>
      <c r="I7716" s="336">
        <v>13880.04</v>
      </c>
      <c r="J7716" s="336"/>
      <c r="K7716" s="336"/>
      <c r="L7716" s="337">
        <f t="shared" si="361"/>
        <v>13.519989988401077</v>
      </c>
      <c r="M7716" s="337">
        <f t="shared" si="362"/>
        <v>0.4</v>
      </c>
    </row>
    <row r="7717" spans="1:13">
      <c r="A7717" s="334" t="s">
        <v>134</v>
      </c>
      <c r="B7717" s="334" t="s">
        <v>136</v>
      </c>
      <c r="C7717" s="334" t="s">
        <v>131</v>
      </c>
      <c r="D7717" s="334" t="s">
        <v>1537</v>
      </c>
      <c r="E7717" s="334" t="s">
        <v>1041</v>
      </c>
      <c r="F7717" s="334" t="str">
        <f t="shared" si="363"/>
        <v>Sylhet FR Non-PNP</v>
      </c>
      <c r="G7717" s="338">
        <v>1363240</v>
      </c>
      <c r="H7717" s="336">
        <v>154138.59201393308</v>
      </c>
      <c r="I7717" s="336">
        <v>5452.96</v>
      </c>
      <c r="J7717" s="336"/>
      <c r="K7717" s="336"/>
      <c r="L7717" s="337">
        <f t="shared" si="361"/>
        <v>11.306783252687207</v>
      </c>
      <c r="M7717" s="337">
        <f t="shared" si="362"/>
        <v>0.4</v>
      </c>
    </row>
    <row r="7718" spans="1:13">
      <c r="A7718" s="334" t="s">
        <v>432</v>
      </c>
      <c r="B7718" s="334" t="s">
        <v>136</v>
      </c>
      <c r="C7718" s="334" t="s">
        <v>131</v>
      </c>
      <c r="D7718" s="334" t="s">
        <v>1537</v>
      </c>
      <c r="E7718" s="334" t="s">
        <v>1041</v>
      </c>
      <c r="F7718" s="334" t="str">
        <f t="shared" si="363"/>
        <v>Sylhet FR Non-PNP</v>
      </c>
      <c r="G7718" s="338">
        <v>1567350</v>
      </c>
      <c r="H7718" s="336">
        <v>186343.61245631726</v>
      </c>
      <c r="I7718" s="336">
        <v>6269.4000000000005</v>
      </c>
      <c r="J7718" s="336"/>
      <c r="K7718" s="336"/>
      <c r="L7718" s="337">
        <f t="shared" si="361"/>
        <v>11.889087469698362</v>
      </c>
      <c r="M7718" s="337">
        <f t="shared" si="362"/>
        <v>0.4</v>
      </c>
    </row>
    <row r="7719" spans="1:13">
      <c r="A7719" s="334" t="s">
        <v>934</v>
      </c>
      <c r="B7719" s="334" t="s">
        <v>283</v>
      </c>
      <c r="C7719" s="334" t="s">
        <v>195</v>
      </c>
      <c r="D7719" s="334" t="s">
        <v>1537</v>
      </c>
      <c r="E7719" s="334" t="s">
        <v>1041</v>
      </c>
      <c r="F7719" s="334" t="str">
        <f t="shared" si="363"/>
        <v>Chattogram FR Non-PNP</v>
      </c>
      <c r="G7719" s="338">
        <v>1855147</v>
      </c>
      <c r="H7719" s="336">
        <v>260146.99971799372</v>
      </c>
      <c r="I7719" s="336">
        <v>7420.5879999999997</v>
      </c>
      <c r="J7719" s="336"/>
      <c r="K7719" s="336"/>
      <c r="L7719" s="337">
        <f t="shared" si="361"/>
        <v>14.02298576436227</v>
      </c>
      <c r="M7719" s="337">
        <f t="shared" si="362"/>
        <v>0.4</v>
      </c>
    </row>
    <row r="7720" spans="1:13">
      <c r="A7720" s="334" t="s">
        <v>838</v>
      </c>
      <c r="B7720" s="334" t="s">
        <v>313</v>
      </c>
      <c r="C7720" s="334" t="s">
        <v>189</v>
      </c>
      <c r="D7720" s="334" t="s">
        <v>1537</v>
      </c>
      <c r="E7720" s="334" t="s">
        <v>1041</v>
      </c>
      <c r="F7720" s="334" t="str">
        <f t="shared" si="363"/>
        <v>Barishal FR Non-PNP</v>
      </c>
      <c r="G7720" s="338">
        <v>1308854</v>
      </c>
      <c r="H7720" s="336">
        <v>165728.85686598477</v>
      </c>
      <c r="I7720" s="336">
        <v>5235.4160000000002</v>
      </c>
      <c r="J7720" s="336"/>
      <c r="K7720" s="336"/>
      <c r="L7720" s="337">
        <f t="shared" si="361"/>
        <v>12.662134727477989</v>
      </c>
      <c r="M7720" s="337">
        <f t="shared" si="362"/>
        <v>0.4</v>
      </c>
    </row>
    <row r="7721" spans="1:13">
      <c r="A7721" s="334" t="s">
        <v>406</v>
      </c>
      <c r="B7721" s="334" t="s">
        <v>52</v>
      </c>
      <c r="C7721" s="334" t="s">
        <v>52</v>
      </c>
      <c r="D7721" s="334" t="s">
        <v>1537</v>
      </c>
      <c r="E7721" s="334" t="s">
        <v>1041</v>
      </c>
      <c r="F7721" s="334" t="str">
        <f t="shared" si="363"/>
        <v>Dhaka FR Non-PNP</v>
      </c>
      <c r="G7721" s="338">
        <v>515310</v>
      </c>
      <c r="H7721" s="336">
        <v>56351.515016724821</v>
      </c>
      <c r="I7721" s="336">
        <v>2061.2400000000002</v>
      </c>
      <c r="J7721" s="336"/>
      <c r="K7721" s="336"/>
      <c r="L7721" s="337">
        <f t="shared" si="361"/>
        <v>10.935459241374089</v>
      </c>
      <c r="M7721" s="337">
        <f t="shared" si="362"/>
        <v>0.4</v>
      </c>
    </row>
    <row r="7722" spans="1:13">
      <c r="A7722" s="334" t="s">
        <v>932</v>
      </c>
      <c r="B7722" s="334" t="s">
        <v>52</v>
      </c>
      <c r="C7722" s="334" t="s">
        <v>52</v>
      </c>
      <c r="D7722" s="334" t="s">
        <v>1537</v>
      </c>
      <c r="E7722" s="334" t="s">
        <v>1041</v>
      </c>
      <c r="F7722" s="334" t="str">
        <f t="shared" si="363"/>
        <v>Dhaka FR Non-PNP</v>
      </c>
      <c r="G7722" s="338">
        <v>2184903</v>
      </c>
      <c r="H7722" s="336">
        <v>291732.7062708576</v>
      </c>
      <c r="I7722" s="336">
        <v>8739.612000000001</v>
      </c>
      <c r="J7722" s="336"/>
      <c r="K7722" s="336"/>
      <c r="L7722" s="337">
        <f t="shared" si="361"/>
        <v>13.352204023284219</v>
      </c>
      <c r="M7722" s="337">
        <f t="shared" si="362"/>
        <v>0.4</v>
      </c>
    </row>
    <row r="7723" spans="1:13">
      <c r="A7723" s="334" t="s">
        <v>951</v>
      </c>
      <c r="B7723" s="334" t="s">
        <v>176</v>
      </c>
      <c r="C7723" s="334" t="s">
        <v>159</v>
      </c>
      <c r="D7723" s="334" t="s">
        <v>1537</v>
      </c>
      <c r="E7723" s="334" t="s">
        <v>1041</v>
      </c>
      <c r="F7723" s="334" t="str">
        <f t="shared" si="363"/>
        <v>Khulna FR Non-PNP</v>
      </c>
      <c r="G7723" s="338">
        <v>581561</v>
      </c>
      <c r="H7723" s="336">
        <v>68346.638803637456</v>
      </c>
      <c r="I7723" s="336">
        <v>2326.2440000000001</v>
      </c>
      <c r="J7723" s="336"/>
      <c r="K7723" s="336"/>
      <c r="L7723" s="337">
        <f t="shared" si="361"/>
        <v>11.752273416483817</v>
      </c>
      <c r="M7723" s="337">
        <f t="shared" si="362"/>
        <v>0.4</v>
      </c>
    </row>
    <row r="7724" spans="1:13">
      <c r="A7724" s="334" t="s">
        <v>947</v>
      </c>
      <c r="B7724" s="334" t="s">
        <v>351</v>
      </c>
      <c r="C7724" s="334" t="s">
        <v>389</v>
      </c>
      <c r="D7724" s="334" t="s">
        <v>1537</v>
      </c>
      <c r="E7724" s="334" t="s">
        <v>1041</v>
      </c>
      <c r="F7724" s="334" t="str">
        <f t="shared" si="363"/>
        <v>Rangpur FR Non-PNP</v>
      </c>
      <c r="G7724" s="338">
        <v>1407574</v>
      </c>
      <c r="H7724" s="336">
        <v>194022.90407994366</v>
      </c>
      <c r="I7724" s="336">
        <v>-7.2759576141834259E-12</v>
      </c>
      <c r="J7724" s="336"/>
      <c r="K7724" s="336"/>
      <c r="L7724" s="337">
        <f t="shared" si="361"/>
        <v>13.78420630673369</v>
      </c>
      <c r="M7724" s="337">
        <f t="shared" si="362"/>
        <v>-5.1691474936191101E-16</v>
      </c>
    </row>
    <row r="7725" spans="1:13">
      <c r="A7725" s="334" t="s">
        <v>918</v>
      </c>
      <c r="B7725" s="334" t="s">
        <v>52</v>
      </c>
      <c r="C7725" s="334" t="s">
        <v>52</v>
      </c>
      <c r="D7725" s="334" t="s">
        <v>1492</v>
      </c>
      <c r="E7725" s="334" t="s">
        <v>1041</v>
      </c>
      <c r="F7725" s="334" t="str">
        <f t="shared" si="363"/>
        <v>Dhaka FR PNP</v>
      </c>
      <c r="G7725" s="338">
        <v>4340010</v>
      </c>
      <c r="H7725" s="336">
        <v>581084.82867914834</v>
      </c>
      <c r="I7725" s="336">
        <v>17275.425599999999</v>
      </c>
      <c r="J7725" s="336"/>
      <c r="K7725" s="336"/>
      <c r="L7725" s="337">
        <f t="shared" si="361"/>
        <v>13.389020501776455</v>
      </c>
      <c r="M7725" s="337">
        <f t="shared" si="362"/>
        <v>0.39805036393925353</v>
      </c>
    </row>
    <row r="7726" spans="1:13">
      <c r="A7726" s="334" t="s">
        <v>929</v>
      </c>
      <c r="B7726" s="334" t="s">
        <v>136</v>
      </c>
      <c r="C7726" s="334" t="s">
        <v>131</v>
      </c>
      <c r="D7726" s="334" t="s">
        <v>1537</v>
      </c>
      <c r="E7726" s="334" t="s">
        <v>1041</v>
      </c>
      <c r="F7726" s="334" t="str">
        <f t="shared" si="363"/>
        <v>Sylhet FR Non-PNP</v>
      </c>
      <c r="G7726" s="338">
        <v>2909666</v>
      </c>
      <c r="H7726" s="336">
        <v>375331.19449653302</v>
      </c>
      <c r="I7726" s="336">
        <v>11638.664000000001</v>
      </c>
      <c r="J7726" s="336"/>
      <c r="K7726" s="336"/>
      <c r="L7726" s="337">
        <f t="shared" si="361"/>
        <v>12.899459748869219</v>
      </c>
      <c r="M7726" s="337">
        <f t="shared" si="362"/>
        <v>0.4</v>
      </c>
    </row>
    <row r="7727" spans="1:13">
      <c r="A7727" s="334" t="s">
        <v>925</v>
      </c>
      <c r="B7727" s="334" t="s">
        <v>52</v>
      </c>
      <c r="C7727" s="334" t="s">
        <v>52</v>
      </c>
      <c r="D7727" s="334" t="s">
        <v>1537</v>
      </c>
      <c r="E7727" s="334" t="s">
        <v>1041</v>
      </c>
      <c r="F7727" s="334" t="str">
        <f t="shared" si="363"/>
        <v>Dhaka FR Non-PNP</v>
      </c>
      <c r="G7727" s="338">
        <v>3326541</v>
      </c>
      <c r="H7727" s="336">
        <v>394793.5142298906</v>
      </c>
      <c r="I7727" s="336">
        <v>13306.164000000001</v>
      </c>
      <c r="J7727" s="336"/>
      <c r="K7727" s="336"/>
      <c r="L7727" s="337">
        <f t="shared" si="361"/>
        <v>11.867988827730985</v>
      </c>
      <c r="M7727" s="337">
        <f t="shared" si="362"/>
        <v>0.4</v>
      </c>
    </row>
    <row r="7728" spans="1:13">
      <c r="A7728" s="334" t="s">
        <v>945</v>
      </c>
      <c r="B7728" s="334" t="s">
        <v>192</v>
      </c>
      <c r="C7728" s="334" t="s">
        <v>52</v>
      </c>
      <c r="D7728" s="334" t="s">
        <v>1537</v>
      </c>
      <c r="E7728" s="334" t="s">
        <v>1041</v>
      </c>
      <c r="F7728" s="334" t="str">
        <f t="shared" si="363"/>
        <v>Dhaka FR Non-PNP</v>
      </c>
      <c r="G7728" s="338">
        <v>1812462</v>
      </c>
      <c r="H7728" s="336">
        <v>260474.10759289411</v>
      </c>
      <c r="I7728" s="336">
        <v>7249.848</v>
      </c>
      <c r="J7728" s="336"/>
      <c r="K7728" s="336"/>
      <c r="L7728" s="337">
        <f t="shared" si="361"/>
        <v>14.371286547960405</v>
      </c>
      <c r="M7728" s="337">
        <f t="shared" si="362"/>
        <v>0.4</v>
      </c>
    </row>
    <row r="7729" spans="1:13">
      <c r="A7729" s="334" t="s">
        <v>946</v>
      </c>
      <c r="B7729" s="334" t="s">
        <v>336</v>
      </c>
      <c r="C7729" s="334" t="s">
        <v>389</v>
      </c>
      <c r="D7729" s="334" t="s">
        <v>1537</v>
      </c>
      <c r="E7729" s="334" t="s">
        <v>1041</v>
      </c>
      <c r="F7729" s="334" t="str">
        <f t="shared" si="363"/>
        <v>Rangpur FR Non-PNP</v>
      </c>
      <c r="G7729" s="338">
        <v>949049</v>
      </c>
      <c r="H7729" s="336">
        <v>110587.87119885156</v>
      </c>
      <c r="I7729" s="336">
        <v>109210.52838178928</v>
      </c>
      <c r="J7729" s="336"/>
      <c r="K7729" s="336"/>
      <c r="L7729" s="337">
        <f t="shared" si="361"/>
        <v>11.652493306336297</v>
      </c>
      <c r="M7729" s="337">
        <f t="shared" si="362"/>
        <v>11.507364570405667</v>
      </c>
    </row>
    <row r="7730" spans="1:13">
      <c r="A7730" s="334" t="s">
        <v>960</v>
      </c>
      <c r="B7730" s="334" t="s">
        <v>226</v>
      </c>
      <c r="C7730" s="334" t="s">
        <v>107</v>
      </c>
      <c r="D7730" s="334" t="s">
        <v>1537</v>
      </c>
      <c r="E7730" s="334" t="s">
        <v>1041</v>
      </c>
      <c r="F7730" s="334" t="str">
        <f t="shared" si="363"/>
        <v>Rajshahi FR Non-PNP</v>
      </c>
      <c r="G7730" s="338">
        <v>1498105</v>
      </c>
      <c r="H7730" s="336">
        <v>166164.55495258982</v>
      </c>
      <c r="I7730" s="336">
        <v>5992.42</v>
      </c>
      <c r="J7730" s="336"/>
      <c r="K7730" s="336"/>
      <c r="L7730" s="337">
        <f t="shared" si="361"/>
        <v>11.091649447307754</v>
      </c>
      <c r="M7730" s="337">
        <f t="shared" si="362"/>
        <v>0.4</v>
      </c>
    </row>
    <row r="7731" spans="1:13">
      <c r="A7731" s="334" t="s">
        <v>1287</v>
      </c>
      <c r="B7731" s="334" t="s">
        <v>1150</v>
      </c>
      <c r="C7731" s="334" t="s">
        <v>389</v>
      </c>
      <c r="D7731" s="334" t="s">
        <v>1537</v>
      </c>
      <c r="E7731" s="334" t="s">
        <v>1041</v>
      </c>
      <c r="F7731" s="334" t="str">
        <f t="shared" si="363"/>
        <v>Rangpur FR Non-PNP</v>
      </c>
      <c r="G7731" s="338">
        <v>3517133</v>
      </c>
      <c r="H7731" s="336">
        <v>527482.06793108932</v>
      </c>
      <c r="I7731" s="336">
        <v>14068.532000000001</v>
      </c>
      <c r="J7731" s="336"/>
      <c r="K7731" s="336"/>
      <c r="L7731" s="337">
        <f t="shared" si="361"/>
        <v>14.997501315164632</v>
      </c>
      <c r="M7731" s="337">
        <f t="shared" si="362"/>
        <v>0.4</v>
      </c>
    </row>
    <row r="7732" spans="1:13">
      <c r="A7732" s="334" t="s">
        <v>966</v>
      </c>
      <c r="B7732" s="334" t="s">
        <v>1563</v>
      </c>
      <c r="C7732" s="334" t="s">
        <v>107</v>
      </c>
      <c r="D7732" s="334" t="s">
        <v>1537</v>
      </c>
      <c r="E7732" s="334" t="s">
        <v>1041</v>
      </c>
      <c r="F7732" s="334" t="str">
        <f t="shared" si="363"/>
        <v>Rajshahi FR Non-PNP</v>
      </c>
      <c r="G7732" s="338">
        <v>780445</v>
      </c>
      <c r="H7732" s="336">
        <v>86501.067832128887</v>
      </c>
      <c r="I7732" s="336">
        <v>20054.682305061451</v>
      </c>
      <c r="J7732" s="336"/>
      <c r="K7732" s="336"/>
      <c r="L7732" s="337">
        <f t="shared" si="361"/>
        <v>11.083557179830594</v>
      </c>
      <c r="M7732" s="337">
        <f t="shared" si="362"/>
        <v>2.5696470994191074</v>
      </c>
    </row>
    <row r="7733" spans="1:13">
      <c r="A7733" s="334" t="s">
        <v>1272</v>
      </c>
      <c r="B7733" s="334" t="s">
        <v>351</v>
      </c>
      <c r="C7733" s="334" t="s">
        <v>389</v>
      </c>
      <c r="D7733" s="334" t="s">
        <v>1537</v>
      </c>
      <c r="E7733" s="334" t="s">
        <v>1041</v>
      </c>
      <c r="F7733" s="334" t="str">
        <f t="shared" si="363"/>
        <v>Rangpur FR Non-PNP</v>
      </c>
      <c r="G7733" s="338">
        <v>1283038</v>
      </c>
      <c r="H7733" s="336">
        <v>140020.89604019342</v>
      </c>
      <c r="I7733" s="336">
        <v>5132.152</v>
      </c>
      <c r="J7733" s="336"/>
      <c r="K7733" s="336"/>
      <c r="L7733" s="337">
        <f t="shared" si="361"/>
        <v>10.913230632311235</v>
      </c>
      <c r="M7733" s="337">
        <f t="shared" si="362"/>
        <v>0.4</v>
      </c>
    </row>
    <row r="7734" spans="1:13">
      <c r="A7734" s="334" t="s">
        <v>973</v>
      </c>
      <c r="B7734" s="334" t="s">
        <v>189</v>
      </c>
      <c r="C7734" s="334" t="s">
        <v>189</v>
      </c>
      <c r="D7734" s="334" t="s">
        <v>1537</v>
      </c>
      <c r="E7734" s="334" t="s">
        <v>1041</v>
      </c>
      <c r="F7734" s="334" t="str">
        <f t="shared" si="363"/>
        <v>Barishal FR Non-PNP</v>
      </c>
      <c r="G7734" s="338">
        <v>3132266</v>
      </c>
      <c r="H7734" s="336">
        <v>415241.28122063715</v>
      </c>
      <c r="I7734" s="336">
        <v>12529.064</v>
      </c>
      <c r="J7734" s="336"/>
      <c r="K7734" s="336"/>
      <c r="L7734" s="337">
        <f t="shared" si="361"/>
        <v>13.2568971224231</v>
      </c>
      <c r="M7734" s="337">
        <f t="shared" si="362"/>
        <v>0.4</v>
      </c>
    </row>
    <row r="7735" spans="1:13">
      <c r="A7735" s="334" t="s">
        <v>956</v>
      </c>
      <c r="B7735" s="334" t="s">
        <v>165</v>
      </c>
      <c r="C7735" s="334" t="s">
        <v>52</v>
      </c>
      <c r="D7735" s="334" t="s">
        <v>1537</v>
      </c>
      <c r="E7735" s="334" t="s">
        <v>1041</v>
      </c>
      <c r="F7735" s="334" t="str">
        <f t="shared" si="363"/>
        <v>Dhaka FR Non-PNP</v>
      </c>
      <c r="G7735" s="338">
        <v>2252164</v>
      </c>
      <c r="H7735" s="336">
        <v>300047.12210933957</v>
      </c>
      <c r="I7735" s="336">
        <v>1.4551915228366852E-11</v>
      </c>
      <c r="J7735" s="336"/>
      <c r="K7735" s="336"/>
      <c r="L7735" s="337">
        <f t="shared" si="361"/>
        <v>13.322614254971644</v>
      </c>
      <c r="M7735" s="337">
        <f t="shared" si="362"/>
        <v>6.4613035411128365E-16</v>
      </c>
    </row>
    <row r="7736" spans="1:13">
      <c r="A7736" s="334" t="s">
        <v>949</v>
      </c>
      <c r="B7736" s="334" t="s">
        <v>159</v>
      </c>
      <c r="C7736" s="334" t="s">
        <v>159</v>
      </c>
      <c r="D7736" s="334" t="s">
        <v>1537</v>
      </c>
      <c r="E7736" s="334" t="s">
        <v>1041</v>
      </c>
      <c r="F7736" s="334" t="str">
        <f t="shared" si="363"/>
        <v>Khulna FR Non-PNP</v>
      </c>
      <c r="G7736" s="338">
        <v>1563615</v>
      </c>
      <c r="H7736" s="336">
        <v>162473.73192327932</v>
      </c>
      <c r="I7736" s="336">
        <v>-2.1827872842550278E-11</v>
      </c>
      <c r="J7736" s="336"/>
      <c r="K7736" s="336"/>
      <c r="L7736" s="337">
        <f t="shared" si="361"/>
        <v>10.390903894071068</v>
      </c>
      <c r="M7736" s="337">
        <f t="shared" si="362"/>
        <v>-1.3959876851111224E-15</v>
      </c>
    </row>
    <row r="7737" spans="1:13">
      <c r="A7737" s="334" t="s">
        <v>1268</v>
      </c>
      <c r="B7737" s="334" t="s">
        <v>576</v>
      </c>
      <c r="C7737" s="334" t="s">
        <v>389</v>
      </c>
      <c r="D7737" s="334" t="s">
        <v>1537</v>
      </c>
      <c r="E7737" s="334" t="s">
        <v>1041</v>
      </c>
      <c r="F7737" s="334" t="str">
        <f t="shared" si="363"/>
        <v>Rangpur FR Non-PNP</v>
      </c>
      <c r="G7737" s="338">
        <v>2932421</v>
      </c>
      <c r="H7737" s="336">
        <v>463635.2664098391</v>
      </c>
      <c r="I7737" s="336">
        <v>11729.684000000001</v>
      </c>
      <c r="J7737" s="336"/>
      <c r="K7737" s="336"/>
      <c r="L7737" s="337">
        <f t="shared" si="361"/>
        <v>15.8106651947261</v>
      </c>
      <c r="M7737" s="337">
        <f t="shared" si="362"/>
        <v>0.4</v>
      </c>
    </row>
    <row r="7738" spans="1:13">
      <c r="A7738" s="334" t="s">
        <v>1221</v>
      </c>
      <c r="B7738" s="334" t="s">
        <v>351</v>
      </c>
      <c r="C7738" s="334" t="s">
        <v>389</v>
      </c>
      <c r="D7738" s="334" t="s">
        <v>1537</v>
      </c>
      <c r="E7738" s="334" t="s">
        <v>1041</v>
      </c>
      <c r="F7738" s="334" t="str">
        <f t="shared" si="363"/>
        <v>Rangpur FR Non-PNP</v>
      </c>
      <c r="G7738" s="338">
        <v>705560</v>
      </c>
      <c r="H7738" s="336">
        <v>74731.379083351319</v>
      </c>
      <c r="I7738" s="336">
        <v>2822.2400000000002</v>
      </c>
      <c r="J7738" s="336"/>
      <c r="K7738" s="336"/>
      <c r="L7738" s="337">
        <f t="shared" si="361"/>
        <v>10.591782284051153</v>
      </c>
      <c r="M7738" s="337">
        <f t="shared" si="362"/>
        <v>0.4</v>
      </c>
    </row>
    <row r="7739" spans="1:13">
      <c r="A7739" s="334" t="s">
        <v>962</v>
      </c>
      <c r="B7739" s="334" t="s">
        <v>189</v>
      </c>
      <c r="C7739" s="334" t="s">
        <v>189</v>
      </c>
      <c r="D7739" s="334" t="s">
        <v>1537</v>
      </c>
      <c r="E7739" s="334" t="s">
        <v>1041</v>
      </c>
      <c r="F7739" s="334" t="str">
        <f t="shared" si="363"/>
        <v>Barishal FR Non-PNP</v>
      </c>
      <c r="G7739" s="338">
        <v>2038237</v>
      </c>
      <c r="H7739" s="336">
        <v>248330.78807719311</v>
      </c>
      <c r="I7739" s="336">
        <v>8152.9480000000003</v>
      </c>
      <c r="J7739" s="336"/>
      <c r="K7739" s="336"/>
      <c r="L7739" s="337">
        <f t="shared" si="361"/>
        <v>12.183607111302223</v>
      </c>
      <c r="M7739" s="337">
        <f t="shared" si="362"/>
        <v>0.4</v>
      </c>
    </row>
    <row r="7740" spans="1:13">
      <c r="A7740" s="334" t="s">
        <v>953</v>
      </c>
      <c r="B7740" s="334" t="s">
        <v>18</v>
      </c>
      <c r="C7740" s="334" t="s">
        <v>18</v>
      </c>
      <c r="D7740" s="334" t="s">
        <v>1537</v>
      </c>
      <c r="E7740" s="334" t="s">
        <v>1041</v>
      </c>
      <c r="F7740" s="334" t="str">
        <f t="shared" si="363"/>
        <v>Mymensingh FR Non-PNP</v>
      </c>
      <c r="G7740" s="338">
        <v>1802230</v>
      </c>
      <c r="H7740" s="336">
        <v>207807.66680339535</v>
      </c>
      <c r="I7740" s="336">
        <v>7208.92</v>
      </c>
      <c r="J7740" s="336"/>
      <c r="K7740" s="336"/>
      <c r="L7740" s="337">
        <f t="shared" si="361"/>
        <v>11.530585264000452</v>
      </c>
      <c r="M7740" s="337">
        <f t="shared" si="362"/>
        <v>0.4</v>
      </c>
    </row>
    <row r="7741" spans="1:13">
      <c r="A7741" s="334" t="s">
        <v>954</v>
      </c>
      <c r="B7741" s="334" t="s">
        <v>48</v>
      </c>
      <c r="C7741" s="334" t="s">
        <v>18</v>
      </c>
      <c r="D7741" s="334" t="s">
        <v>1537</v>
      </c>
      <c r="E7741" s="334" t="s">
        <v>1041</v>
      </c>
      <c r="F7741" s="334" t="str">
        <f t="shared" si="363"/>
        <v>Mymensingh FR Non-PNP</v>
      </c>
      <c r="G7741" s="338">
        <v>818139</v>
      </c>
      <c r="H7741" s="336">
        <v>92036.55479897841</v>
      </c>
      <c r="I7741" s="336">
        <v>-7.2759576141834259E-12</v>
      </c>
      <c r="J7741" s="336"/>
      <c r="K7741" s="336"/>
      <c r="L7741" s="337">
        <f t="shared" si="361"/>
        <v>11.249500977092939</v>
      </c>
      <c r="M7741" s="337">
        <f t="shared" si="362"/>
        <v>-8.8933025001661395E-16</v>
      </c>
    </row>
    <row r="7742" spans="1:13">
      <c r="A7742" s="334" t="s">
        <v>965</v>
      </c>
      <c r="B7742" s="334" t="s">
        <v>156</v>
      </c>
      <c r="C7742" s="334" t="s">
        <v>159</v>
      </c>
      <c r="D7742" s="334" t="s">
        <v>1537</v>
      </c>
      <c r="E7742" s="334" t="s">
        <v>1041</v>
      </c>
      <c r="F7742" s="334" t="str">
        <f t="shared" si="363"/>
        <v>Khulna FR Non-PNP</v>
      </c>
      <c r="G7742" s="338">
        <v>1432713</v>
      </c>
      <c r="H7742" s="336">
        <v>190379.09889400032</v>
      </c>
      <c r="I7742" s="336">
        <v>5730.8519999999999</v>
      </c>
      <c r="J7742" s="336"/>
      <c r="K7742" s="336"/>
      <c r="L7742" s="337">
        <f t="shared" si="361"/>
        <v>13.288013642229835</v>
      </c>
      <c r="M7742" s="337">
        <f t="shared" si="362"/>
        <v>0.4</v>
      </c>
    </row>
    <row r="7743" spans="1:13">
      <c r="A7743" s="334" t="s">
        <v>959</v>
      </c>
      <c r="B7743" s="334" t="s">
        <v>98</v>
      </c>
      <c r="C7743" s="334" t="s">
        <v>52</v>
      </c>
      <c r="D7743" s="334" t="s">
        <v>1537</v>
      </c>
      <c r="E7743" s="334" t="s">
        <v>1041</v>
      </c>
      <c r="F7743" s="334" t="str">
        <f t="shared" si="363"/>
        <v>Dhaka FR Non-PNP</v>
      </c>
      <c r="G7743" s="338">
        <v>1607260</v>
      </c>
      <c r="H7743" s="336">
        <v>208026.51119571767</v>
      </c>
      <c r="I7743" s="336">
        <v>6429.04</v>
      </c>
      <c r="J7743" s="336"/>
      <c r="K7743" s="336"/>
      <c r="L7743" s="337">
        <f t="shared" si="361"/>
        <v>12.942928412062621</v>
      </c>
      <c r="M7743" s="337">
        <f t="shared" si="362"/>
        <v>0.4</v>
      </c>
    </row>
    <row r="7744" spans="1:13">
      <c r="A7744" s="334" t="s">
        <v>958</v>
      </c>
      <c r="B7744" s="334" t="s">
        <v>283</v>
      </c>
      <c r="C7744" s="334" t="s">
        <v>195</v>
      </c>
      <c r="D7744" s="334" t="s">
        <v>1537</v>
      </c>
      <c r="E7744" s="334" t="s">
        <v>1041</v>
      </c>
      <c r="F7744" s="334" t="str">
        <f t="shared" si="363"/>
        <v>Chattogram FR Non-PNP</v>
      </c>
      <c r="G7744" s="338">
        <v>2865193</v>
      </c>
      <c r="H7744" s="336">
        <v>362129.55056463543</v>
      </c>
      <c r="I7744" s="336">
        <v>-2.1827872842550278E-11</v>
      </c>
      <c r="J7744" s="336"/>
      <c r="K7744" s="336"/>
      <c r="L7744" s="337">
        <f t="shared" si="361"/>
        <v>12.638923470936703</v>
      </c>
      <c r="M7744" s="337">
        <f t="shared" si="362"/>
        <v>-7.6182905802681627E-16</v>
      </c>
    </row>
    <row r="7745" spans="1:13">
      <c r="A7745" s="334" t="s">
        <v>961</v>
      </c>
      <c r="B7745" s="334" t="s">
        <v>107</v>
      </c>
      <c r="C7745" s="334" t="s">
        <v>107</v>
      </c>
      <c r="D7745" s="334" t="s">
        <v>1537</v>
      </c>
      <c r="E7745" s="334" t="s">
        <v>1041</v>
      </c>
      <c r="F7745" s="334" t="str">
        <f t="shared" si="363"/>
        <v>Rajshahi FR Non-PNP</v>
      </c>
      <c r="G7745" s="338">
        <v>782524</v>
      </c>
      <c r="H7745" s="336">
        <v>96695.557167884777</v>
      </c>
      <c r="I7745" s="336">
        <v>3130.096</v>
      </c>
      <c r="J7745" s="336"/>
      <c r="K7745" s="336"/>
      <c r="L7745" s="337">
        <f t="shared" si="361"/>
        <v>12.356880704986017</v>
      </c>
      <c r="M7745" s="337">
        <f t="shared" si="362"/>
        <v>0.4</v>
      </c>
    </row>
    <row r="7746" spans="1:13">
      <c r="A7746" s="334" t="s">
        <v>963</v>
      </c>
      <c r="B7746" s="334" t="s">
        <v>52</v>
      </c>
      <c r="C7746" s="334" t="s">
        <v>52</v>
      </c>
      <c r="D7746" s="334" t="s">
        <v>1537</v>
      </c>
      <c r="E7746" s="334" t="s">
        <v>1041</v>
      </c>
      <c r="F7746" s="334" t="str">
        <f t="shared" si="363"/>
        <v>Dhaka FR Non-PNP</v>
      </c>
      <c r="G7746" s="338">
        <v>669453</v>
      </c>
      <c r="H7746" s="336">
        <v>65643.623616027908</v>
      </c>
      <c r="I7746" s="336">
        <v>2677.8119999999999</v>
      </c>
      <c r="J7746" s="336"/>
      <c r="K7746" s="336"/>
      <c r="L7746" s="337">
        <f t="shared" si="361"/>
        <v>9.8055611993714145</v>
      </c>
      <c r="M7746" s="337">
        <f t="shared" si="362"/>
        <v>0.4</v>
      </c>
    </row>
    <row r="7747" spans="1:13">
      <c r="A7747" s="334" t="s">
        <v>985</v>
      </c>
      <c r="B7747" s="334" t="s">
        <v>52</v>
      </c>
      <c r="C7747" s="334" t="s">
        <v>52</v>
      </c>
      <c r="D7747" s="334" t="s">
        <v>1537</v>
      </c>
      <c r="E7747" s="334" t="s">
        <v>1041</v>
      </c>
      <c r="F7747" s="334" t="str">
        <f t="shared" si="363"/>
        <v>Dhaka FR Non-PNP</v>
      </c>
      <c r="G7747" s="338">
        <v>1276583</v>
      </c>
      <c r="H7747" s="336">
        <v>144663.08431785289</v>
      </c>
      <c r="I7747" s="336">
        <v>5106.3320000000003</v>
      </c>
      <c r="J7747" s="336"/>
      <c r="K7747" s="336"/>
      <c r="L7747" s="337">
        <f t="shared" ref="L7747:L7810" si="364">(H7747/G7747)*100</f>
        <v>11.332054736578263</v>
      </c>
      <c r="M7747" s="337">
        <f t="shared" ref="M7747:M7810" si="365">(I7747/G7747)*100</f>
        <v>0.4</v>
      </c>
    </row>
    <row r="7748" spans="1:13">
      <c r="A7748" s="334" t="s">
        <v>983</v>
      </c>
      <c r="B7748" s="334" t="s">
        <v>189</v>
      </c>
      <c r="C7748" s="334" t="s">
        <v>189</v>
      </c>
      <c r="D7748" s="334" t="s">
        <v>1537</v>
      </c>
      <c r="E7748" s="334" t="s">
        <v>1041</v>
      </c>
      <c r="F7748" s="334" t="str">
        <f t="shared" ref="F7748:F7811" si="366">CONCATENATE(C7748," ",E7748," ",D7748)</f>
        <v>Barishal FR Non-PNP</v>
      </c>
      <c r="G7748" s="338">
        <v>2231963</v>
      </c>
      <c r="H7748" s="336">
        <v>294580.19105281442</v>
      </c>
      <c r="I7748" s="336">
        <v>8927.8520000000008</v>
      </c>
      <c r="J7748" s="336"/>
      <c r="K7748" s="336"/>
      <c r="L7748" s="337">
        <f t="shared" si="364"/>
        <v>13.198256021843303</v>
      </c>
      <c r="M7748" s="337">
        <f t="shared" si="365"/>
        <v>0.4</v>
      </c>
    </row>
    <row r="7749" spans="1:13">
      <c r="A7749" s="334" t="s">
        <v>1290</v>
      </c>
      <c r="B7749" s="334" t="s">
        <v>156</v>
      </c>
      <c r="C7749" s="334" t="s">
        <v>159</v>
      </c>
      <c r="D7749" s="334" t="s">
        <v>1537</v>
      </c>
      <c r="E7749" s="334" t="s">
        <v>1041</v>
      </c>
      <c r="F7749" s="334" t="str">
        <f t="shared" si="366"/>
        <v>Khulna FR Non-PNP</v>
      </c>
      <c r="G7749" s="338">
        <v>708469</v>
      </c>
      <c r="H7749" s="336">
        <v>86991.020539843157</v>
      </c>
      <c r="I7749" s="336">
        <v>2833.8760000000002</v>
      </c>
      <c r="J7749" s="336"/>
      <c r="K7749" s="336"/>
      <c r="L7749" s="337">
        <f t="shared" si="364"/>
        <v>12.278733514076572</v>
      </c>
      <c r="M7749" s="337">
        <f t="shared" si="365"/>
        <v>0.4</v>
      </c>
    </row>
    <row r="7750" spans="1:13">
      <c r="A7750" s="334" t="s">
        <v>980</v>
      </c>
      <c r="B7750" s="334" t="s">
        <v>52</v>
      </c>
      <c r="C7750" s="334" t="s">
        <v>52</v>
      </c>
      <c r="D7750" s="334" t="s">
        <v>1537</v>
      </c>
      <c r="E7750" s="334" t="s">
        <v>1041</v>
      </c>
      <c r="F7750" s="334" t="str">
        <f t="shared" si="366"/>
        <v>Dhaka FR Non-PNP</v>
      </c>
      <c r="G7750" s="338">
        <v>1969994</v>
      </c>
      <c r="H7750" s="336">
        <v>251519.3301457612</v>
      </c>
      <c r="I7750" s="336">
        <v>7879.9760000000006</v>
      </c>
      <c r="J7750" s="336"/>
      <c r="K7750" s="336"/>
      <c r="L7750" s="337">
        <f t="shared" si="364"/>
        <v>12.767517573442417</v>
      </c>
      <c r="M7750" s="337">
        <f t="shared" si="365"/>
        <v>0.4</v>
      </c>
    </row>
    <row r="7751" spans="1:13">
      <c r="A7751" s="334" t="s">
        <v>967</v>
      </c>
      <c r="B7751" s="334" t="s">
        <v>1006</v>
      </c>
      <c r="C7751" s="334" t="s">
        <v>159</v>
      </c>
      <c r="D7751" s="334" t="s">
        <v>1537</v>
      </c>
      <c r="E7751" s="334" t="s">
        <v>1041</v>
      </c>
      <c r="F7751" s="334" t="str">
        <f t="shared" si="366"/>
        <v>Khulna FR Non-PNP</v>
      </c>
      <c r="G7751" s="338">
        <v>4106961</v>
      </c>
      <c r="H7751" s="336">
        <v>631132.92053448956</v>
      </c>
      <c r="I7751" s="336">
        <v>2.5465851649641991E-11</v>
      </c>
      <c r="J7751" s="336"/>
      <c r="K7751" s="336"/>
      <c r="L7751" s="337">
        <f t="shared" si="364"/>
        <v>15.367395028452657</v>
      </c>
      <c r="M7751" s="337">
        <f t="shared" si="365"/>
        <v>6.200655825473383E-16</v>
      </c>
    </row>
    <row r="7752" spans="1:13">
      <c r="A7752" s="334" t="s">
        <v>996</v>
      </c>
      <c r="B7752" s="334" t="s">
        <v>48</v>
      </c>
      <c r="C7752" s="334" t="s">
        <v>18</v>
      </c>
      <c r="D7752" s="334" t="s">
        <v>1537</v>
      </c>
      <c r="E7752" s="334" t="s">
        <v>1041</v>
      </c>
      <c r="F7752" s="334" t="str">
        <f t="shared" si="366"/>
        <v>Mymensingh FR Non-PNP</v>
      </c>
      <c r="G7752" s="338">
        <v>1105499</v>
      </c>
      <c r="H7752" s="336">
        <v>138812.67302684492</v>
      </c>
      <c r="I7752" s="336">
        <v>4421.9960000000001</v>
      </c>
      <c r="J7752" s="336"/>
      <c r="K7752" s="336"/>
      <c r="L7752" s="337">
        <f t="shared" si="364"/>
        <v>12.556562514018097</v>
      </c>
      <c r="M7752" s="337">
        <f t="shared" si="365"/>
        <v>0.4</v>
      </c>
    </row>
    <row r="7753" spans="1:13">
      <c r="A7753" s="334" t="s">
        <v>1280</v>
      </c>
      <c r="B7753" s="334" t="s">
        <v>52</v>
      </c>
      <c r="C7753" s="334" t="s">
        <v>52</v>
      </c>
      <c r="D7753" s="334" t="s">
        <v>1537</v>
      </c>
      <c r="E7753" s="334" t="s">
        <v>1041</v>
      </c>
      <c r="F7753" s="334" t="str">
        <f t="shared" si="366"/>
        <v>Dhaka FR Non-PNP</v>
      </c>
      <c r="G7753" s="338">
        <v>1985197</v>
      </c>
      <c r="H7753" s="336">
        <v>237632.42373918914</v>
      </c>
      <c r="I7753" s="336">
        <v>7940.7880000000005</v>
      </c>
      <c r="J7753" s="336"/>
      <c r="K7753" s="336"/>
      <c r="L7753" s="337">
        <f t="shared" si="364"/>
        <v>11.970218761119886</v>
      </c>
      <c r="M7753" s="337">
        <f t="shared" si="365"/>
        <v>0.4</v>
      </c>
    </row>
    <row r="7754" spans="1:13">
      <c r="A7754" s="334" t="s">
        <v>1120</v>
      </c>
      <c r="B7754" s="334" t="s">
        <v>606</v>
      </c>
      <c r="C7754" s="334" t="s">
        <v>107</v>
      </c>
      <c r="D7754" s="334" t="s">
        <v>1537</v>
      </c>
      <c r="E7754" s="334" t="s">
        <v>1041</v>
      </c>
      <c r="F7754" s="334" t="str">
        <f t="shared" si="366"/>
        <v>Rajshahi FR Non-PNP</v>
      </c>
      <c r="G7754" s="338">
        <v>701435</v>
      </c>
      <c r="H7754" s="336">
        <v>79341.090986377239</v>
      </c>
      <c r="I7754" s="336">
        <v>2805.7400000000002</v>
      </c>
      <c r="J7754" s="336"/>
      <c r="K7754" s="336"/>
      <c r="L7754" s="337">
        <f t="shared" si="364"/>
        <v>11.311253499807856</v>
      </c>
      <c r="M7754" s="337">
        <f t="shared" si="365"/>
        <v>0.4</v>
      </c>
    </row>
    <row r="7755" spans="1:13">
      <c r="A7755" s="334" t="s">
        <v>1162</v>
      </c>
      <c r="B7755" s="334" t="s">
        <v>1163</v>
      </c>
      <c r="C7755" s="334" t="s">
        <v>159</v>
      </c>
      <c r="D7755" s="334" t="s">
        <v>1537</v>
      </c>
      <c r="E7755" s="334" t="s">
        <v>1041</v>
      </c>
      <c r="F7755" s="334" t="str">
        <f t="shared" si="366"/>
        <v>Khulna FR Non-PNP</v>
      </c>
      <c r="G7755" s="338">
        <v>1173865</v>
      </c>
      <c r="H7755" s="336">
        <v>139647.41293426315</v>
      </c>
      <c r="I7755" s="336">
        <v>4695.46</v>
      </c>
      <c r="J7755" s="336"/>
      <c r="K7755" s="336"/>
      <c r="L7755" s="337">
        <f t="shared" si="364"/>
        <v>11.896377601705746</v>
      </c>
      <c r="M7755" s="337">
        <f t="shared" si="365"/>
        <v>0.4</v>
      </c>
    </row>
    <row r="7756" spans="1:13">
      <c r="A7756" s="334" t="s">
        <v>1291</v>
      </c>
      <c r="B7756" s="334" t="s">
        <v>1139</v>
      </c>
      <c r="C7756" s="334" t="s">
        <v>189</v>
      </c>
      <c r="D7756" s="334" t="s">
        <v>1537</v>
      </c>
      <c r="E7756" s="334" t="s">
        <v>1041</v>
      </c>
      <c r="F7756" s="334" t="str">
        <f t="shared" si="366"/>
        <v>Barishal FR Non-PNP</v>
      </c>
      <c r="G7756" s="338">
        <v>2329408</v>
      </c>
      <c r="H7756" s="336">
        <v>293874.87197710335</v>
      </c>
      <c r="I7756" s="336">
        <v>9317.6319999999996</v>
      </c>
      <c r="J7756" s="336"/>
      <c r="K7756" s="336"/>
      <c r="L7756" s="337">
        <f t="shared" si="364"/>
        <v>12.615860852933594</v>
      </c>
      <c r="M7756" s="337">
        <f t="shared" si="365"/>
        <v>0.4</v>
      </c>
    </row>
    <row r="7757" spans="1:13">
      <c r="A7757" s="334" t="s">
        <v>1285</v>
      </c>
      <c r="B7757" s="334" t="s">
        <v>156</v>
      </c>
      <c r="C7757" s="334" t="s">
        <v>159</v>
      </c>
      <c r="D7757" s="334" t="s">
        <v>1537</v>
      </c>
      <c r="E7757" s="334" t="s">
        <v>1041</v>
      </c>
      <c r="F7757" s="334" t="str">
        <f t="shared" si="366"/>
        <v>Khulna FR Non-PNP</v>
      </c>
      <c r="G7757" s="338">
        <v>1969439</v>
      </c>
      <c r="H7757" s="336">
        <v>264967.36580312991</v>
      </c>
      <c r="I7757" s="336">
        <v>7877.7560000000003</v>
      </c>
      <c r="J7757" s="336"/>
      <c r="K7757" s="336"/>
      <c r="L7757" s="337">
        <f t="shared" si="364"/>
        <v>13.453951394439223</v>
      </c>
      <c r="M7757" s="337">
        <f t="shared" si="365"/>
        <v>0.4</v>
      </c>
    </row>
    <row r="7758" spans="1:13">
      <c r="A7758" s="334" t="s">
        <v>1132</v>
      </c>
      <c r="B7758" s="334" t="s">
        <v>195</v>
      </c>
      <c r="C7758" s="334" t="s">
        <v>195</v>
      </c>
      <c r="D7758" s="334" t="s">
        <v>1537</v>
      </c>
      <c r="E7758" s="334" t="s">
        <v>1041</v>
      </c>
      <c r="F7758" s="334" t="str">
        <f t="shared" si="366"/>
        <v>Chattogram FR Non-PNP</v>
      </c>
      <c r="G7758" s="338">
        <v>1908174</v>
      </c>
      <c r="H7758" s="336">
        <v>210942.65287530504</v>
      </c>
      <c r="I7758" s="336">
        <v>7632.6959999999999</v>
      </c>
      <c r="J7758" s="336"/>
      <c r="K7758" s="336"/>
      <c r="L7758" s="337">
        <f t="shared" si="364"/>
        <v>11.054686463357379</v>
      </c>
      <c r="M7758" s="337">
        <f t="shared" si="365"/>
        <v>0.4</v>
      </c>
    </row>
    <row r="7759" spans="1:13">
      <c r="A7759" s="334" t="s">
        <v>1274</v>
      </c>
      <c r="B7759" s="334" t="s">
        <v>52</v>
      </c>
      <c r="C7759" s="334" t="s">
        <v>52</v>
      </c>
      <c r="D7759" s="334" t="s">
        <v>1537</v>
      </c>
      <c r="E7759" s="334" t="s">
        <v>1041</v>
      </c>
      <c r="F7759" s="334" t="str">
        <f t="shared" si="366"/>
        <v>Dhaka FR Non-PNP</v>
      </c>
      <c r="G7759" s="338">
        <v>3524707</v>
      </c>
      <c r="H7759" s="336">
        <v>476525.08061146963</v>
      </c>
      <c r="I7759" s="336">
        <v>14098.828</v>
      </c>
      <c r="J7759" s="336"/>
      <c r="K7759" s="336"/>
      <c r="L7759" s="337">
        <f t="shared" si="364"/>
        <v>13.519565757138668</v>
      </c>
      <c r="M7759" s="337">
        <f t="shared" si="365"/>
        <v>0.4</v>
      </c>
    </row>
    <row r="7760" spans="1:13">
      <c r="A7760" s="334" t="s">
        <v>1273</v>
      </c>
      <c r="B7760" s="334" t="s">
        <v>52</v>
      </c>
      <c r="C7760" s="334" t="s">
        <v>52</v>
      </c>
      <c r="D7760" s="334" t="s">
        <v>1537</v>
      </c>
      <c r="E7760" s="334" t="s">
        <v>1041</v>
      </c>
      <c r="F7760" s="334" t="str">
        <f t="shared" si="366"/>
        <v>Dhaka FR Non-PNP</v>
      </c>
      <c r="G7760" s="338">
        <v>3440950</v>
      </c>
      <c r="H7760" s="336">
        <v>459116.25473839347</v>
      </c>
      <c r="I7760" s="336">
        <v>13763.800000000001</v>
      </c>
      <c r="J7760" s="336"/>
      <c r="K7760" s="336"/>
      <c r="L7760" s="337">
        <f t="shared" si="364"/>
        <v>13.342717991786962</v>
      </c>
      <c r="M7760" s="337">
        <f t="shared" si="365"/>
        <v>0.4</v>
      </c>
    </row>
    <row r="7761" spans="1:13">
      <c r="A7761" s="334" t="s">
        <v>1067</v>
      </c>
      <c r="B7761" s="334" t="s">
        <v>1068</v>
      </c>
      <c r="C7761" s="334" t="s">
        <v>159</v>
      </c>
      <c r="D7761" s="334" t="s">
        <v>1537</v>
      </c>
      <c r="E7761" s="334" t="s">
        <v>1041</v>
      </c>
      <c r="F7761" s="334" t="str">
        <f t="shared" si="366"/>
        <v>Khulna FR Non-PNP</v>
      </c>
      <c r="G7761" s="338">
        <v>1295486</v>
      </c>
      <c r="H7761" s="336">
        <v>170347.53517740336</v>
      </c>
      <c r="I7761" s="336">
        <v>5181.9440000000004</v>
      </c>
      <c r="J7761" s="336"/>
      <c r="K7761" s="336"/>
      <c r="L7761" s="337">
        <f t="shared" si="364"/>
        <v>13.149315019799779</v>
      </c>
      <c r="M7761" s="337">
        <f t="shared" si="365"/>
        <v>0.4</v>
      </c>
    </row>
    <row r="7762" spans="1:13">
      <c r="A7762" s="334" t="s">
        <v>1108</v>
      </c>
      <c r="B7762" s="334" t="s">
        <v>52</v>
      </c>
      <c r="C7762" s="334" t="s">
        <v>52</v>
      </c>
      <c r="D7762" s="334" t="s">
        <v>1537</v>
      </c>
      <c r="E7762" s="334" t="s">
        <v>1041</v>
      </c>
      <c r="F7762" s="334" t="str">
        <f t="shared" si="366"/>
        <v>Dhaka FR Non-PNP</v>
      </c>
      <c r="G7762" s="338">
        <v>2030219</v>
      </c>
      <c r="H7762" s="336">
        <v>271963.0400972662</v>
      </c>
      <c r="I7762" s="336">
        <v>8120.8760000000002</v>
      </c>
      <c r="J7762" s="336"/>
      <c r="K7762" s="336"/>
      <c r="L7762" s="337">
        <f t="shared" si="364"/>
        <v>13.395748936310131</v>
      </c>
      <c r="M7762" s="337">
        <f t="shared" si="365"/>
        <v>0.4</v>
      </c>
    </row>
    <row r="7763" spans="1:13">
      <c r="A7763" s="334" t="s">
        <v>1072</v>
      </c>
      <c r="B7763" s="334" t="s">
        <v>52</v>
      </c>
      <c r="C7763" s="334" t="s">
        <v>52</v>
      </c>
      <c r="D7763" s="334" t="s">
        <v>1537</v>
      </c>
      <c r="E7763" s="334" t="s">
        <v>1041</v>
      </c>
      <c r="F7763" s="334" t="str">
        <f t="shared" si="366"/>
        <v>Dhaka FR Non-PNP</v>
      </c>
      <c r="G7763" s="338">
        <v>1056337</v>
      </c>
      <c r="H7763" s="336">
        <v>115281.96551460162</v>
      </c>
      <c r="I7763" s="336">
        <v>4225.348</v>
      </c>
      <c r="J7763" s="336"/>
      <c r="K7763" s="336"/>
      <c r="L7763" s="337">
        <f t="shared" si="364"/>
        <v>10.913370024395777</v>
      </c>
      <c r="M7763" s="337">
        <f t="shared" si="365"/>
        <v>0.4</v>
      </c>
    </row>
    <row r="7764" spans="1:13">
      <c r="A7764" s="334" t="s">
        <v>1198</v>
      </c>
      <c r="B7764" s="334" t="s">
        <v>325</v>
      </c>
      <c r="C7764" s="334" t="s">
        <v>389</v>
      </c>
      <c r="D7764" s="334" t="s">
        <v>1537</v>
      </c>
      <c r="E7764" s="334" t="s">
        <v>1041</v>
      </c>
      <c r="F7764" s="334" t="str">
        <f t="shared" si="366"/>
        <v>Rangpur FR Non-PNP</v>
      </c>
      <c r="G7764" s="338">
        <v>1134314</v>
      </c>
      <c r="H7764" s="336">
        <v>95622.446956890286</v>
      </c>
      <c r="I7764" s="336">
        <v>4537.2560000000003</v>
      </c>
      <c r="J7764" s="336"/>
      <c r="K7764" s="336"/>
      <c r="L7764" s="337">
        <f t="shared" si="364"/>
        <v>8.4299803191083136</v>
      </c>
      <c r="M7764" s="337">
        <f t="shared" si="365"/>
        <v>0.4</v>
      </c>
    </row>
    <row r="7765" spans="1:13">
      <c r="A7765" s="334" t="s">
        <v>1200</v>
      </c>
      <c r="B7765" s="334" t="s">
        <v>103</v>
      </c>
      <c r="C7765" s="334" t="s">
        <v>52</v>
      </c>
      <c r="D7765" s="334" t="s">
        <v>1537</v>
      </c>
      <c r="E7765" s="334" t="s">
        <v>1041</v>
      </c>
      <c r="F7765" s="334" t="str">
        <f t="shared" si="366"/>
        <v>Dhaka FR Non-PNP</v>
      </c>
      <c r="G7765" s="338">
        <v>2010980</v>
      </c>
      <c r="H7765" s="336">
        <v>242406.72524815862</v>
      </c>
      <c r="I7765" s="336">
        <v>8043.92</v>
      </c>
      <c r="J7765" s="336"/>
      <c r="K7765" s="336"/>
      <c r="L7765" s="337">
        <f t="shared" si="364"/>
        <v>12.054158929882874</v>
      </c>
      <c r="M7765" s="337">
        <f t="shared" si="365"/>
        <v>0.4</v>
      </c>
    </row>
    <row r="7766" spans="1:13">
      <c r="A7766" s="334" t="s">
        <v>1049</v>
      </c>
      <c r="B7766" s="334" t="s">
        <v>79</v>
      </c>
      <c r="C7766" s="334" t="s">
        <v>52</v>
      </c>
      <c r="D7766" s="334" t="s">
        <v>1537</v>
      </c>
      <c r="E7766" s="334" t="s">
        <v>1041</v>
      </c>
      <c r="F7766" s="334" t="str">
        <f t="shared" si="366"/>
        <v>Dhaka FR Non-PNP</v>
      </c>
      <c r="G7766" s="338">
        <v>2024912</v>
      </c>
      <c r="H7766" s="336">
        <v>219799.68685501386</v>
      </c>
      <c r="I7766" s="336">
        <v>8099.6480000000001</v>
      </c>
      <c r="J7766" s="336"/>
      <c r="K7766" s="336"/>
      <c r="L7766" s="337">
        <f t="shared" si="364"/>
        <v>10.854777237480635</v>
      </c>
      <c r="M7766" s="337">
        <f t="shared" si="365"/>
        <v>0.4</v>
      </c>
    </row>
    <row r="7767" spans="1:13">
      <c r="A7767" s="334" t="s">
        <v>1144</v>
      </c>
      <c r="B7767" s="334" t="s">
        <v>211</v>
      </c>
      <c r="C7767" s="334" t="s">
        <v>189</v>
      </c>
      <c r="D7767" s="334" t="s">
        <v>1537</v>
      </c>
      <c r="E7767" s="334" t="s">
        <v>1041</v>
      </c>
      <c r="F7767" s="334" t="str">
        <f t="shared" si="366"/>
        <v>Barishal FR Non-PNP</v>
      </c>
      <c r="G7767" s="338">
        <v>2096872</v>
      </c>
      <c r="H7767" s="336">
        <v>228663.69730993515</v>
      </c>
      <c r="I7767" s="336">
        <v>8387.4879999999994</v>
      </c>
      <c r="J7767" s="336"/>
      <c r="K7767" s="336"/>
      <c r="L7767" s="337">
        <f t="shared" si="364"/>
        <v>10.904990734290655</v>
      </c>
      <c r="M7767" s="337">
        <f t="shared" si="365"/>
        <v>0.4</v>
      </c>
    </row>
    <row r="7768" spans="1:13">
      <c r="A7768" s="334" t="s">
        <v>1133</v>
      </c>
      <c r="B7768" s="334" t="s">
        <v>389</v>
      </c>
      <c r="C7768" s="334" t="s">
        <v>389</v>
      </c>
      <c r="D7768" s="334" t="s">
        <v>1537</v>
      </c>
      <c r="E7768" s="334" t="s">
        <v>1041</v>
      </c>
      <c r="F7768" s="334" t="str">
        <f t="shared" si="366"/>
        <v>Rangpur FR Non-PNP</v>
      </c>
      <c r="G7768" s="338">
        <v>1881077</v>
      </c>
      <c r="H7768" s="336">
        <v>205868.12350373346</v>
      </c>
      <c r="I7768" s="336">
        <v>7524.308</v>
      </c>
      <c r="J7768" s="336"/>
      <c r="K7768" s="336"/>
      <c r="L7768" s="337">
        <f t="shared" si="364"/>
        <v>10.944162493280894</v>
      </c>
      <c r="M7768" s="337">
        <f t="shared" si="365"/>
        <v>0.4</v>
      </c>
    </row>
    <row r="7769" spans="1:13">
      <c r="A7769" s="334" t="s">
        <v>1292</v>
      </c>
      <c r="B7769" s="334" t="s">
        <v>52</v>
      </c>
      <c r="C7769" s="334" t="s">
        <v>52</v>
      </c>
      <c r="D7769" s="334" t="s">
        <v>1537</v>
      </c>
      <c r="E7769" s="334" t="s">
        <v>1041</v>
      </c>
      <c r="F7769" s="334" t="str">
        <f t="shared" si="366"/>
        <v>Dhaka FR Non-PNP</v>
      </c>
      <c r="G7769" s="338">
        <v>2389206</v>
      </c>
      <c r="H7769" s="336">
        <v>360849.45987225656</v>
      </c>
      <c r="I7769" s="336">
        <v>9556.8240000000005</v>
      </c>
      <c r="J7769" s="336"/>
      <c r="K7769" s="336"/>
      <c r="L7769" s="337">
        <f t="shared" si="364"/>
        <v>15.103321349111653</v>
      </c>
      <c r="M7769" s="337">
        <f t="shared" si="365"/>
        <v>0.4</v>
      </c>
    </row>
    <row r="7770" spans="1:13">
      <c r="A7770" s="334" t="s">
        <v>1252</v>
      </c>
      <c r="B7770" s="334" t="s">
        <v>192</v>
      </c>
      <c r="C7770" s="334" t="s">
        <v>52</v>
      </c>
      <c r="D7770" s="334" t="s">
        <v>1537</v>
      </c>
      <c r="E7770" s="334" t="s">
        <v>1041</v>
      </c>
      <c r="F7770" s="334" t="str">
        <f t="shared" si="366"/>
        <v>Dhaka FR Non-PNP</v>
      </c>
      <c r="G7770" s="338">
        <v>1618056</v>
      </c>
      <c r="H7770" s="336">
        <v>239535.67154363712</v>
      </c>
      <c r="I7770" s="336">
        <v>6472.2240000000002</v>
      </c>
      <c r="J7770" s="336"/>
      <c r="K7770" s="336"/>
      <c r="L7770" s="337">
        <f t="shared" si="364"/>
        <v>14.803917265140212</v>
      </c>
      <c r="M7770" s="337">
        <f t="shared" si="365"/>
        <v>0.4</v>
      </c>
    </row>
    <row r="7771" spans="1:13">
      <c r="A7771" s="334" t="s">
        <v>1294</v>
      </c>
      <c r="B7771" s="334" t="s">
        <v>52</v>
      </c>
      <c r="C7771" s="334" t="s">
        <v>52</v>
      </c>
      <c r="D7771" s="334" t="s">
        <v>1537</v>
      </c>
      <c r="E7771" s="334" t="s">
        <v>1041</v>
      </c>
      <c r="F7771" s="334" t="str">
        <f t="shared" si="366"/>
        <v>Dhaka FR Non-PNP</v>
      </c>
      <c r="G7771" s="338">
        <v>784034</v>
      </c>
      <c r="H7771" s="336">
        <v>120891.02391442819</v>
      </c>
      <c r="I7771" s="336">
        <v>3136.136</v>
      </c>
      <c r="J7771" s="336"/>
      <c r="K7771" s="336"/>
      <c r="L7771" s="337">
        <f t="shared" si="364"/>
        <v>15.419104772806817</v>
      </c>
      <c r="M7771" s="337">
        <f t="shared" si="365"/>
        <v>0.4</v>
      </c>
    </row>
    <row r="7772" spans="1:13">
      <c r="A7772" s="334" t="s">
        <v>1262</v>
      </c>
      <c r="B7772" s="334" t="s">
        <v>79</v>
      </c>
      <c r="C7772" s="334" t="s">
        <v>52</v>
      </c>
      <c r="D7772" s="334" t="s">
        <v>1537</v>
      </c>
      <c r="E7772" s="334" t="s">
        <v>1041</v>
      </c>
      <c r="F7772" s="334" t="str">
        <f t="shared" si="366"/>
        <v>Dhaka FR Non-PNP</v>
      </c>
      <c r="G7772" s="338">
        <v>2081412</v>
      </c>
      <c r="H7772" s="336">
        <v>264546.94607156556</v>
      </c>
      <c r="I7772" s="336">
        <v>8325.648000000001</v>
      </c>
      <c r="J7772" s="336"/>
      <c r="K7772" s="336"/>
      <c r="L7772" s="337">
        <f t="shared" si="364"/>
        <v>12.709975058833406</v>
      </c>
      <c r="M7772" s="337">
        <f t="shared" si="365"/>
        <v>0.4</v>
      </c>
    </row>
    <row r="7773" spans="1:13">
      <c r="A7773" s="334" t="s">
        <v>1111</v>
      </c>
      <c r="B7773" s="334" t="s">
        <v>52</v>
      </c>
      <c r="C7773" s="334" t="s">
        <v>52</v>
      </c>
      <c r="D7773" s="334" t="s">
        <v>1537</v>
      </c>
      <c r="E7773" s="334" t="s">
        <v>1041</v>
      </c>
      <c r="F7773" s="334" t="str">
        <f t="shared" si="366"/>
        <v>Dhaka FR Non-PNP</v>
      </c>
      <c r="G7773" s="338">
        <v>2117831</v>
      </c>
      <c r="H7773" s="336">
        <v>275841.37351531966</v>
      </c>
      <c r="I7773" s="336">
        <v>8471.3240000000005</v>
      </c>
      <c r="J7773" s="336"/>
      <c r="K7773" s="336"/>
      <c r="L7773" s="337">
        <f t="shared" si="364"/>
        <v>13.02471129732824</v>
      </c>
      <c r="M7773" s="337">
        <f t="shared" si="365"/>
        <v>0.4</v>
      </c>
    </row>
    <row r="7774" spans="1:13">
      <c r="A7774" s="334" t="s">
        <v>1266</v>
      </c>
      <c r="B7774" s="334" t="s">
        <v>76</v>
      </c>
      <c r="C7774" s="334" t="s">
        <v>195</v>
      </c>
      <c r="D7774" s="334" t="s">
        <v>1537</v>
      </c>
      <c r="E7774" s="334" t="s">
        <v>1041</v>
      </c>
      <c r="F7774" s="334" t="str">
        <f t="shared" si="366"/>
        <v>Chattogram FR Non-PNP</v>
      </c>
      <c r="G7774" s="338">
        <v>3593769</v>
      </c>
      <c r="H7774" s="336">
        <v>521144.659413366</v>
      </c>
      <c r="I7774" s="336">
        <v>14375.076000000001</v>
      </c>
      <c r="J7774" s="336"/>
      <c r="K7774" s="336"/>
      <c r="L7774" s="337">
        <f t="shared" si="364"/>
        <v>14.50133994180945</v>
      </c>
      <c r="M7774" s="337">
        <f t="shared" si="365"/>
        <v>0.4</v>
      </c>
    </row>
    <row r="7775" spans="1:13">
      <c r="A7775" s="334" t="s">
        <v>1152</v>
      </c>
      <c r="B7775" s="334" t="s">
        <v>52</v>
      </c>
      <c r="C7775" s="334" t="s">
        <v>52</v>
      </c>
      <c r="D7775" s="334" t="s">
        <v>1537</v>
      </c>
      <c r="E7775" s="334" t="s">
        <v>1041</v>
      </c>
      <c r="F7775" s="334" t="str">
        <f t="shared" si="366"/>
        <v>Dhaka FR Non-PNP</v>
      </c>
      <c r="G7775" s="338">
        <v>2379238</v>
      </c>
      <c r="H7775" s="336">
        <v>280222.36958211177</v>
      </c>
      <c r="I7775" s="336">
        <v>9516.9519999999993</v>
      </c>
      <c r="J7775" s="336"/>
      <c r="K7775" s="336"/>
      <c r="L7775" s="337">
        <f t="shared" si="364"/>
        <v>11.77782002397876</v>
      </c>
      <c r="M7775" s="337">
        <f t="shared" si="365"/>
        <v>0.4</v>
      </c>
    </row>
    <row r="7776" spans="1:13">
      <c r="A7776" s="334" t="s">
        <v>1180</v>
      </c>
      <c r="B7776" s="334" t="s">
        <v>52</v>
      </c>
      <c r="C7776" s="334" t="s">
        <v>52</v>
      </c>
      <c r="D7776" s="334" t="s">
        <v>1537</v>
      </c>
      <c r="E7776" s="334" t="s">
        <v>1041</v>
      </c>
      <c r="F7776" s="334" t="str">
        <f t="shared" si="366"/>
        <v>Dhaka FR Non-PNP</v>
      </c>
      <c r="G7776" s="338">
        <v>2728641</v>
      </c>
      <c r="H7776" s="336">
        <v>356185.06190775859</v>
      </c>
      <c r="I7776" s="336">
        <v>10914.564</v>
      </c>
      <c r="J7776" s="336"/>
      <c r="K7776" s="336"/>
      <c r="L7776" s="337">
        <f t="shared" si="364"/>
        <v>13.053569960568598</v>
      </c>
      <c r="M7776" s="337">
        <f t="shared" si="365"/>
        <v>0.4</v>
      </c>
    </row>
    <row r="7777" spans="1:13">
      <c r="A7777" s="334" t="s">
        <v>1101</v>
      </c>
      <c r="B7777" s="334" t="s">
        <v>18</v>
      </c>
      <c r="C7777" s="334" t="s">
        <v>18</v>
      </c>
      <c r="D7777" s="334" t="s">
        <v>1537</v>
      </c>
      <c r="E7777" s="334" t="s">
        <v>1041</v>
      </c>
      <c r="F7777" s="334" t="str">
        <f t="shared" si="366"/>
        <v>Mymensingh FR Non-PNP</v>
      </c>
      <c r="G7777" s="338">
        <v>1312242</v>
      </c>
      <c r="H7777" s="336">
        <v>170971.06635226848</v>
      </c>
      <c r="I7777" s="336">
        <v>5248.9679999999998</v>
      </c>
      <c r="J7777" s="336"/>
      <c r="K7777" s="336"/>
      <c r="L7777" s="337">
        <f t="shared" si="364"/>
        <v>13.02892807517733</v>
      </c>
      <c r="M7777" s="337">
        <f t="shared" si="365"/>
        <v>0.4</v>
      </c>
    </row>
    <row r="7778" spans="1:13">
      <c r="A7778" s="334" t="s">
        <v>1062</v>
      </c>
      <c r="B7778" s="334" t="s">
        <v>195</v>
      </c>
      <c r="C7778" s="334" t="s">
        <v>195</v>
      </c>
      <c r="D7778" s="334" t="s">
        <v>1537</v>
      </c>
      <c r="E7778" s="334" t="s">
        <v>1041</v>
      </c>
      <c r="F7778" s="334" t="str">
        <f t="shared" si="366"/>
        <v>Chattogram FR Non-PNP</v>
      </c>
      <c r="G7778" s="338">
        <v>1907353</v>
      </c>
      <c r="H7778" s="336">
        <v>217829.19453284951</v>
      </c>
      <c r="I7778" s="336">
        <v>7629.4120000000003</v>
      </c>
      <c r="J7778" s="336"/>
      <c r="K7778" s="336"/>
      <c r="L7778" s="337">
        <f t="shared" si="364"/>
        <v>11.420497125222731</v>
      </c>
      <c r="M7778" s="337">
        <f t="shared" si="365"/>
        <v>0.4</v>
      </c>
    </row>
    <row r="7779" spans="1:13">
      <c r="A7779" s="334" t="s">
        <v>1299</v>
      </c>
      <c r="B7779" s="334" t="s">
        <v>1071</v>
      </c>
      <c r="C7779" s="334" t="s">
        <v>159</v>
      </c>
      <c r="D7779" s="334" t="s">
        <v>1537</v>
      </c>
      <c r="E7779" s="334" t="s">
        <v>1041</v>
      </c>
      <c r="F7779" s="334" t="str">
        <f t="shared" si="366"/>
        <v>Khulna FR Non-PNP</v>
      </c>
      <c r="G7779" s="338">
        <v>1471756</v>
      </c>
      <c r="H7779" s="336">
        <v>214832.50787948293</v>
      </c>
      <c r="I7779" s="336">
        <v>5887.0240000000003</v>
      </c>
      <c r="J7779" s="336"/>
      <c r="K7779" s="336"/>
      <c r="L7779" s="337">
        <f t="shared" si="364"/>
        <v>14.597019334691547</v>
      </c>
      <c r="M7779" s="337">
        <f t="shared" si="365"/>
        <v>0.4</v>
      </c>
    </row>
    <row r="7780" spans="1:13">
      <c r="A7780" s="334" t="s">
        <v>1260</v>
      </c>
      <c r="B7780" s="334" t="s">
        <v>52</v>
      </c>
      <c r="C7780" s="334" t="s">
        <v>52</v>
      </c>
      <c r="D7780" s="334" t="s">
        <v>1537</v>
      </c>
      <c r="E7780" s="334" t="s">
        <v>1041</v>
      </c>
      <c r="F7780" s="334" t="str">
        <f t="shared" si="366"/>
        <v>Dhaka FR Non-PNP</v>
      </c>
      <c r="G7780" s="338">
        <v>2450331</v>
      </c>
      <c r="H7780" s="336">
        <v>316524.85438841587</v>
      </c>
      <c r="I7780" s="336">
        <v>9801.3240000000005</v>
      </c>
      <c r="J7780" s="336"/>
      <c r="K7780" s="336"/>
      <c r="L7780" s="337">
        <f t="shared" si="364"/>
        <v>12.917636612703177</v>
      </c>
      <c r="M7780" s="337">
        <f t="shared" si="365"/>
        <v>0.4</v>
      </c>
    </row>
    <row r="7781" spans="1:13">
      <c r="A7781" s="334" t="s">
        <v>1267</v>
      </c>
      <c r="B7781" s="334" t="s">
        <v>1150</v>
      </c>
      <c r="C7781" s="334" t="s">
        <v>389</v>
      </c>
      <c r="D7781" s="334" t="s">
        <v>1537</v>
      </c>
      <c r="E7781" s="334" t="s">
        <v>1041</v>
      </c>
      <c r="F7781" s="334" t="str">
        <f t="shared" si="366"/>
        <v>Rangpur FR Non-PNP</v>
      </c>
      <c r="G7781" s="338">
        <v>1868812</v>
      </c>
      <c r="H7781" s="336">
        <v>233936.77915276631</v>
      </c>
      <c r="I7781" s="336">
        <v>7475.2480000000005</v>
      </c>
      <c r="J7781" s="336"/>
      <c r="K7781" s="336"/>
      <c r="L7781" s="337">
        <f t="shared" si="364"/>
        <v>12.517940764120002</v>
      </c>
      <c r="M7781" s="337">
        <f t="shared" si="365"/>
        <v>0.4</v>
      </c>
    </row>
    <row r="7782" spans="1:13">
      <c r="A7782" s="334" t="s">
        <v>1070</v>
      </c>
      <c r="B7782" s="334" t="s">
        <v>1071</v>
      </c>
      <c r="C7782" s="334" t="s">
        <v>159</v>
      </c>
      <c r="D7782" s="334" t="s">
        <v>1537</v>
      </c>
      <c r="E7782" s="334" t="s">
        <v>1041</v>
      </c>
      <c r="F7782" s="334" t="str">
        <f t="shared" si="366"/>
        <v>Khulna FR Non-PNP</v>
      </c>
      <c r="G7782" s="338">
        <v>750742</v>
      </c>
      <c r="H7782" s="336">
        <v>80389.532330337563</v>
      </c>
      <c r="I7782" s="336">
        <v>3002.9679999999998</v>
      </c>
      <c r="J7782" s="336"/>
      <c r="K7782" s="336"/>
      <c r="L7782" s="337">
        <f t="shared" si="364"/>
        <v>10.708010518971573</v>
      </c>
      <c r="M7782" s="337">
        <f t="shared" si="365"/>
        <v>0.4</v>
      </c>
    </row>
    <row r="7783" spans="1:13">
      <c r="A7783" s="334" t="s">
        <v>1256</v>
      </c>
      <c r="B7783" s="334" t="s">
        <v>52</v>
      </c>
      <c r="C7783" s="334" t="s">
        <v>52</v>
      </c>
      <c r="D7783" s="334" t="s">
        <v>1537</v>
      </c>
      <c r="E7783" s="334" t="s">
        <v>1041</v>
      </c>
      <c r="F7783" s="334" t="str">
        <f t="shared" si="366"/>
        <v>Dhaka FR Non-PNP</v>
      </c>
      <c r="G7783" s="338">
        <v>1794192</v>
      </c>
      <c r="H7783" s="336">
        <v>226207.38451334971</v>
      </c>
      <c r="I7783" s="336">
        <v>7176.768</v>
      </c>
      <c r="J7783" s="336"/>
      <c r="K7783" s="336"/>
      <c r="L7783" s="337">
        <f t="shared" si="364"/>
        <v>12.6077579497261</v>
      </c>
      <c r="M7783" s="337">
        <f t="shared" si="365"/>
        <v>0.4</v>
      </c>
    </row>
    <row r="7784" spans="1:13">
      <c r="A7784" s="334" t="s">
        <v>1259</v>
      </c>
      <c r="B7784" s="334" t="s">
        <v>195</v>
      </c>
      <c r="C7784" s="334" t="s">
        <v>195</v>
      </c>
      <c r="D7784" s="334" t="s">
        <v>1537</v>
      </c>
      <c r="E7784" s="334" t="s">
        <v>1041</v>
      </c>
      <c r="F7784" s="334" t="str">
        <f t="shared" si="366"/>
        <v>Chattogram FR Non-PNP</v>
      </c>
      <c r="G7784" s="338">
        <v>1784550</v>
      </c>
      <c r="H7784" s="336">
        <v>238746.59101975666</v>
      </c>
      <c r="I7784" s="336">
        <v>7138.2</v>
      </c>
      <c r="J7784" s="336"/>
      <c r="K7784" s="336"/>
      <c r="L7784" s="337">
        <f t="shared" si="364"/>
        <v>13.378531899905111</v>
      </c>
      <c r="M7784" s="337">
        <f t="shared" si="365"/>
        <v>0.4</v>
      </c>
    </row>
    <row r="7785" spans="1:13">
      <c r="A7785" s="334" t="s">
        <v>1281</v>
      </c>
      <c r="B7785" s="334" t="s">
        <v>323</v>
      </c>
      <c r="C7785" s="334" t="s">
        <v>389</v>
      </c>
      <c r="D7785" s="334" t="s">
        <v>1537</v>
      </c>
      <c r="E7785" s="334" t="s">
        <v>1041</v>
      </c>
      <c r="F7785" s="334" t="str">
        <f t="shared" si="366"/>
        <v>Rangpur FR Non-PNP</v>
      </c>
      <c r="G7785" s="338">
        <v>1571494</v>
      </c>
      <c r="H7785" s="336">
        <v>200598.96604293815</v>
      </c>
      <c r="I7785" s="336">
        <v>6285.9760000000006</v>
      </c>
      <c r="J7785" s="336"/>
      <c r="K7785" s="336"/>
      <c r="L7785" s="337">
        <f t="shared" si="364"/>
        <v>12.764857265948082</v>
      </c>
      <c r="M7785" s="337">
        <f t="shared" si="365"/>
        <v>0.4</v>
      </c>
    </row>
    <row r="7786" spans="1:13">
      <c r="A7786" s="334" t="s">
        <v>1121</v>
      </c>
      <c r="B7786" s="334" t="s">
        <v>52</v>
      </c>
      <c r="C7786" s="334" t="s">
        <v>52</v>
      </c>
      <c r="D7786" s="334" t="s">
        <v>1537</v>
      </c>
      <c r="E7786" s="334" t="s">
        <v>1041</v>
      </c>
      <c r="F7786" s="334" t="str">
        <f t="shared" si="366"/>
        <v>Dhaka FR Non-PNP</v>
      </c>
      <c r="G7786" s="338">
        <v>1881672</v>
      </c>
      <c r="H7786" s="336">
        <v>222245.79462815615</v>
      </c>
      <c r="I7786" s="336">
        <v>7526.6880000000001</v>
      </c>
      <c r="J7786" s="336"/>
      <c r="K7786" s="336"/>
      <c r="L7786" s="337">
        <f t="shared" si="364"/>
        <v>11.811080497990943</v>
      </c>
      <c r="M7786" s="337">
        <f t="shared" si="365"/>
        <v>0.4</v>
      </c>
    </row>
    <row r="7787" spans="1:13">
      <c r="A7787" s="334" t="s">
        <v>1135</v>
      </c>
      <c r="B7787" s="334" t="s">
        <v>79</v>
      </c>
      <c r="C7787" s="334" t="s">
        <v>52</v>
      </c>
      <c r="D7787" s="334" t="s">
        <v>1537</v>
      </c>
      <c r="E7787" s="334" t="s">
        <v>1041</v>
      </c>
      <c r="F7787" s="334" t="str">
        <f t="shared" si="366"/>
        <v>Dhaka FR Non-PNP</v>
      </c>
      <c r="G7787" s="338">
        <v>3085661</v>
      </c>
      <c r="H7787" s="336">
        <v>398792.49197000067</v>
      </c>
      <c r="I7787" s="336">
        <v>12342.644</v>
      </c>
      <c r="J7787" s="336"/>
      <c r="K7787" s="336"/>
      <c r="L7787" s="337">
        <f t="shared" si="364"/>
        <v>12.924053937551813</v>
      </c>
      <c r="M7787" s="337">
        <f t="shared" si="365"/>
        <v>0.4</v>
      </c>
    </row>
    <row r="7788" spans="1:13">
      <c r="A7788" s="334" t="s">
        <v>1210</v>
      </c>
      <c r="B7788" s="334" t="s">
        <v>512</v>
      </c>
      <c r="C7788" s="334" t="s">
        <v>159</v>
      </c>
      <c r="D7788" s="334" t="s">
        <v>1537</v>
      </c>
      <c r="E7788" s="334" t="s">
        <v>1041</v>
      </c>
      <c r="F7788" s="334" t="str">
        <f t="shared" si="366"/>
        <v>Khulna FR Non-PNP</v>
      </c>
      <c r="G7788" s="338">
        <v>1598275</v>
      </c>
      <c r="H7788" s="336">
        <v>206728.52395927761</v>
      </c>
      <c r="I7788" s="336">
        <v>6393.1</v>
      </c>
      <c r="J7788" s="336"/>
      <c r="K7788" s="336"/>
      <c r="L7788" s="337">
        <f t="shared" si="364"/>
        <v>12.934477731258864</v>
      </c>
      <c r="M7788" s="337">
        <f t="shared" si="365"/>
        <v>0.4</v>
      </c>
    </row>
    <row r="7789" spans="1:13">
      <c r="A7789" s="334" t="s">
        <v>1167</v>
      </c>
      <c r="B7789" s="334" t="s">
        <v>150</v>
      </c>
      <c r="C7789" s="334" t="s">
        <v>107</v>
      </c>
      <c r="D7789" s="334" t="s">
        <v>1537</v>
      </c>
      <c r="E7789" s="334" t="s">
        <v>1041</v>
      </c>
      <c r="F7789" s="334" t="str">
        <f t="shared" si="366"/>
        <v>Rajshahi FR Non-PNP</v>
      </c>
      <c r="G7789" s="338">
        <v>1067589</v>
      </c>
      <c r="H7789" s="336">
        <v>131122.82844444425</v>
      </c>
      <c r="I7789" s="336">
        <v>4270.3559999999998</v>
      </c>
      <c r="J7789" s="336"/>
      <c r="K7789" s="336"/>
      <c r="L7789" s="337">
        <f t="shared" si="364"/>
        <v>12.282144949455667</v>
      </c>
      <c r="M7789" s="337">
        <f t="shared" si="365"/>
        <v>0.4</v>
      </c>
    </row>
    <row r="7790" spans="1:13">
      <c r="A7790" s="334" t="s">
        <v>1082</v>
      </c>
      <c r="B7790" s="334" t="s">
        <v>226</v>
      </c>
      <c r="C7790" s="334" t="s">
        <v>107</v>
      </c>
      <c r="D7790" s="334" t="s">
        <v>1537</v>
      </c>
      <c r="E7790" s="334" t="s">
        <v>1041</v>
      </c>
      <c r="F7790" s="334" t="str">
        <f t="shared" si="366"/>
        <v>Rajshahi FR Non-PNP</v>
      </c>
      <c r="G7790" s="338">
        <v>879248</v>
      </c>
      <c r="H7790" s="336">
        <v>111443.37053728534</v>
      </c>
      <c r="I7790" s="336">
        <v>3516.9920000000002</v>
      </c>
      <c r="J7790" s="336"/>
      <c r="K7790" s="336"/>
      <c r="L7790" s="337">
        <f t="shared" si="364"/>
        <v>12.674850615217249</v>
      </c>
      <c r="M7790" s="337">
        <f t="shared" si="365"/>
        <v>0.4</v>
      </c>
    </row>
    <row r="7791" spans="1:13">
      <c r="A7791" s="334" t="s">
        <v>1203</v>
      </c>
      <c r="B7791" s="334" t="s">
        <v>79</v>
      </c>
      <c r="C7791" s="334" t="s">
        <v>52</v>
      </c>
      <c r="D7791" s="334" t="s">
        <v>1537</v>
      </c>
      <c r="E7791" s="334" t="s">
        <v>1041</v>
      </c>
      <c r="F7791" s="334" t="str">
        <f t="shared" si="366"/>
        <v>Dhaka FR Non-PNP</v>
      </c>
      <c r="G7791" s="338">
        <v>1699728</v>
      </c>
      <c r="H7791" s="336">
        <v>225796.95370030458</v>
      </c>
      <c r="I7791" s="336">
        <v>6798.9120000000003</v>
      </c>
      <c r="J7791" s="336"/>
      <c r="K7791" s="336"/>
      <c r="L7791" s="337">
        <f t="shared" si="364"/>
        <v>13.284299234954332</v>
      </c>
      <c r="M7791" s="337">
        <f t="shared" si="365"/>
        <v>0.4</v>
      </c>
    </row>
    <row r="7792" spans="1:13">
      <c r="A7792" s="334" t="s">
        <v>1244</v>
      </c>
      <c r="B7792" s="334" t="s">
        <v>1163</v>
      </c>
      <c r="C7792" s="334" t="s">
        <v>159</v>
      </c>
      <c r="D7792" s="334" t="s">
        <v>1537</v>
      </c>
      <c r="E7792" s="334" t="s">
        <v>1041</v>
      </c>
      <c r="F7792" s="334" t="str">
        <f t="shared" si="366"/>
        <v>Khulna FR Non-PNP</v>
      </c>
      <c r="G7792" s="338">
        <v>1620889</v>
      </c>
      <c r="H7792" s="336">
        <v>180592.25217673864</v>
      </c>
      <c r="I7792" s="336">
        <v>6483.5560000000005</v>
      </c>
      <c r="J7792" s="336"/>
      <c r="K7792" s="336"/>
      <c r="L7792" s="337">
        <f t="shared" si="364"/>
        <v>11.141555786777419</v>
      </c>
      <c r="M7792" s="337">
        <f t="shared" si="365"/>
        <v>0.4</v>
      </c>
    </row>
    <row r="7793" spans="1:13">
      <c r="A7793" s="334" t="s">
        <v>1173</v>
      </c>
      <c r="B7793" s="334" t="s">
        <v>79</v>
      </c>
      <c r="C7793" s="334" t="s">
        <v>52</v>
      </c>
      <c r="D7793" s="334" t="s">
        <v>1537</v>
      </c>
      <c r="E7793" s="334" t="s">
        <v>1041</v>
      </c>
      <c r="F7793" s="334" t="str">
        <f t="shared" si="366"/>
        <v>Dhaka FR Non-PNP</v>
      </c>
      <c r="G7793" s="338">
        <v>1934539</v>
      </c>
      <c r="H7793" s="336">
        <v>202817.19363376556</v>
      </c>
      <c r="I7793" s="336">
        <v>7738.1559999999999</v>
      </c>
      <c r="J7793" s="336"/>
      <c r="K7793" s="336"/>
      <c r="L7793" s="337">
        <f t="shared" si="364"/>
        <v>10.484006454962426</v>
      </c>
      <c r="M7793" s="337">
        <f t="shared" si="365"/>
        <v>0.4</v>
      </c>
    </row>
    <row r="7794" spans="1:13">
      <c r="A7794" s="334" t="s">
        <v>1204</v>
      </c>
      <c r="B7794" s="334" t="s">
        <v>542</v>
      </c>
      <c r="C7794" s="334" t="s">
        <v>52</v>
      </c>
      <c r="D7794" s="334" t="s">
        <v>1537</v>
      </c>
      <c r="E7794" s="334" t="s">
        <v>1041</v>
      </c>
      <c r="F7794" s="334" t="str">
        <f t="shared" si="366"/>
        <v>Dhaka FR Non-PNP</v>
      </c>
      <c r="G7794" s="338">
        <v>960900</v>
      </c>
      <c r="H7794" s="336">
        <v>118036.74407533969</v>
      </c>
      <c r="I7794" s="336">
        <v>3843.6</v>
      </c>
      <c r="J7794" s="336"/>
      <c r="K7794" s="336"/>
      <c r="L7794" s="337">
        <f t="shared" si="364"/>
        <v>12.283977945190935</v>
      </c>
      <c r="M7794" s="337">
        <f t="shared" si="365"/>
        <v>0.4</v>
      </c>
    </row>
    <row r="7795" spans="1:13">
      <c r="A7795" s="334" t="s">
        <v>1054</v>
      </c>
      <c r="B7795" s="334" t="s">
        <v>487</v>
      </c>
      <c r="C7795" s="334" t="s">
        <v>52</v>
      </c>
      <c r="D7795" s="334" t="s">
        <v>1537</v>
      </c>
      <c r="E7795" s="334" t="s">
        <v>1041</v>
      </c>
      <c r="F7795" s="334" t="str">
        <f t="shared" si="366"/>
        <v>Dhaka FR Non-PNP</v>
      </c>
      <c r="G7795" s="338">
        <v>1200813</v>
      </c>
      <c r="H7795" s="336">
        <v>146495.68816776274</v>
      </c>
      <c r="I7795" s="336">
        <v>4803.2520000000004</v>
      </c>
      <c r="J7795" s="336"/>
      <c r="K7795" s="336"/>
      <c r="L7795" s="337">
        <f t="shared" si="364"/>
        <v>12.199708711328304</v>
      </c>
      <c r="M7795" s="337">
        <f t="shared" si="365"/>
        <v>0.4</v>
      </c>
    </row>
    <row r="7796" spans="1:13">
      <c r="A7796" s="334" t="s">
        <v>1175</v>
      </c>
      <c r="B7796" s="334" t="s">
        <v>79</v>
      </c>
      <c r="C7796" s="334" t="s">
        <v>52</v>
      </c>
      <c r="D7796" s="334" t="s">
        <v>1537</v>
      </c>
      <c r="E7796" s="334" t="s">
        <v>1041</v>
      </c>
      <c r="F7796" s="334" t="str">
        <f t="shared" si="366"/>
        <v>Dhaka FR Non-PNP</v>
      </c>
      <c r="G7796" s="338">
        <v>2259213</v>
      </c>
      <c r="H7796" s="336">
        <v>259369.71794160357</v>
      </c>
      <c r="I7796" s="336">
        <v>9036.8520000000008</v>
      </c>
      <c r="J7796" s="336"/>
      <c r="K7796" s="336"/>
      <c r="L7796" s="337">
        <f t="shared" si="364"/>
        <v>11.480534059497868</v>
      </c>
      <c r="M7796" s="337">
        <f t="shared" si="365"/>
        <v>0.4</v>
      </c>
    </row>
    <row r="7797" spans="1:13">
      <c r="A7797" s="334" t="s">
        <v>1223</v>
      </c>
      <c r="B7797" s="334" t="s">
        <v>79</v>
      </c>
      <c r="C7797" s="334" t="s">
        <v>52</v>
      </c>
      <c r="D7797" s="334" t="s">
        <v>1537</v>
      </c>
      <c r="E7797" s="334" t="s">
        <v>1041</v>
      </c>
      <c r="F7797" s="334" t="str">
        <f t="shared" si="366"/>
        <v>Dhaka FR Non-PNP</v>
      </c>
      <c r="G7797" s="338">
        <v>1896094</v>
      </c>
      <c r="H7797" s="336">
        <v>216565.57843637007</v>
      </c>
      <c r="I7797" s="336">
        <v>7.2759576141834259E-12</v>
      </c>
      <c r="J7797" s="336"/>
      <c r="K7797" s="336"/>
      <c r="L7797" s="337">
        <f t="shared" si="364"/>
        <v>11.421668885422879</v>
      </c>
      <c r="M7797" s="337">
        <f t="shared" si="365"/>
        <v>3.8373401393514387E-16</v>
      </c>
    </row>
    <row r="7798" spans="1:13">
      <c r="A7798" s="334" t="s">
        <v>1234</v>
      </c>
      <c r="B7798" s="334" t="s">
        <v>908</v>
      </c>
      <c r="C7798" s="334" t="s">
        <v>131</v>
      </c>
      <c r="D7798" s="334" t="s">
        <v>1537</v>
      </c>
      <c r="E7798" s="334" t="s">
        <v>1041</v>
      </c>
      <c r="F7798" s="334" t="str">
        <f t="shared" si="366"/>
        <v>Sylhet FR Non-PNP</v>
      </c>
      <c r="G7798" s="338">
        <v>1709282</v>
      </c>
      <c r="H7798" s="336">
        <v>224050.74532911624</v>
      </c>
      <c r="I7798" s="336">
        <v>6837.1279999999997</v>
      </c>
      <c r="J7798" s="336"/>
      <c r="K7798" s="336"/>
      <c r="L7798" s="337">
        <f t="shared" si="364"/>
        <v>13.107886547048189</v>
      </c>
      <c r="M7798" s="337">
        <f t="shared" si="365"/>
        <v>0.4</v>
      </c>
    </row>
    <row r="7799" spans="1:13">
      <c r="A7799" s="334" t="s">
        <v>1066</v>
      </c>
      <c r="B7799" s="334" t="s">
        <v>18</v>
      </c>
      <c r="C7799" s="334" t="s">
        <v>18</v>
      </c>
      <c r="D7799" s="334" t="s">
        <v>1537</v>
      </c>
      <c r="E7799" s="334" t="s">
        <v>1041</v>
      </c>
      <c r="F7799" s="334" t="str">
        <f t="shared" si="366"/>
        <v>Mymensingh FR Non-PNP</v>
      </c>
      <c r="G7799" s="338">
        <v>999218</v>
      </c>
      <c r="H7799" s="336">
        <v>95677.680207345227</v>
      </c>
      <c r="I7799" s="336">
        <v>1.8189894035458565E-12</v>
      </c>
      <c r="J7799" s="336"/>
      <c r="K7799" s="336"/>
      <c r="L7799" s="337">
        <f t="shared" si="364"/>
        <v>9.575255870825508</v>
      </c>
      <c r="M7799" s="337">
        <f t="shared" si="365"/>
        <v>1.8204129664856483E-16</v>
      </c>
    </row>
    <row r="7800" spans="1:13">
      <c r="A7800" s="334" t="s">
        <v>1075</v>
      </c>
      <c r="B7800" s="334" t="s">
        <v>103</v>
      </c>
      <c r="C7800" s="334" t="s">
        <v>52</v>
      </c>
      <c r="D7800" s="334" t="s">
        <v>1537</v>
      </c>
      <c r="E7800" s="334" t="s">
        <v>1041</v>
      </c>
      <c r="F7800" s="334" t="str">
        <f t="shared" si="366"/>
        <v>Dhaka FR Non-PNP</v>
      </c>
      <c r="G7800" s="338">
        <v>1199709</v>
      </c>
      <c r="H7800" s="336">
        <v>142710.96453849779</v>
      </c>
      <c r="I7800" s="336">
        <v>4798.8360000000002</v>
      </c>
      <c r="J7800" s="336"/>
      <c r="K7800" s="336"/>
      <c r="L7800" s="337">
        <f t="shared" si="364"/>
        <v>11.895465028477554</v>
      </c>
      <c r="M7800" s="337">
        <f t="shared" si="365"/>
        <v>0.4</v>
      </c>
    </row>
    <row r="7801" spans="1:13">
      <c r="A7801" s="334" t="s">
        <v>1085</v>
      </c>
      <c r="B7801" s="334" t="s">
        <v>908</v>
      </c>
      <c r="C7801" s="334" t="s">
        <v>131</v>
      </c>
      <c r="D7801" s="334" t="s">
        <v>1537</v>
      </c>
      <c r="E7801" s="334" t="s">
        <v>1041</v>
      </c>
      <c r="F7801" s="334" t="str">
        <f t="shared" si="366"/>
        <v>Sylhet FR Non-PNP</v>
      </c>
      <c r="G7801" s="338">
        <v>1780307</v>
      </c>
      <c r="H7801" s="336">
        <v>196311.61168767902</v>
      </c>
      <c r="I7801" s="336">
        <v>7121.2280000000001</v>
      </c>
      <c r="J7801" s="336"/>
      <c r="K7801" s="336"/>
      <c r="L7801" s="337">
        <f t="shared" si="364"/>
        <v>11.026840409416973</v>
      </c>
      <c r="M7801" s="337">
        <f t="shared" si="365"/>
        <v>0.4</v>
      </c>
    </row>
    <row r="7802" spans="1:13">
      <c r="A7802" s="334" t="s">
        <v>1076</v>
      </c>
      <c r="B7802" s="334" t="s">
        <v>52</v>
      </c>
      <c r="C7802" s="334" t="s">
        <v>52</v>
      </c>
      <c r="D7802" s="334" t="s">
        <v>1537</v>
      </c>
      <c r="E7802" s="334" t="s">
        <v>1041</v>
      </c>
      <c r="F7802" s="334" t="str">
        <f t="shared" si="366"/>
        <v>Dhaka FR Non-PNP</v>
      </c>
      <c r="G7802" s="338">
        <v>2104727</v>
      </c>
      <c r="H7802" s="336">
        <v>223985.53369001084</v>
      </c>
      <c r="I7802" s="336">
        <v>8418.9079999999994</v>
      </c>
      <c r="J7802" s="336"/>
      <c r="K7802" s="336"/>
      <c r="L7802" s="337">
        <f t="shared" si="364"/>
        <v>10.64202310751042</v>
      </c>
      <c r="M7802" s="337">
        <f t="shared" si="365"/>
        <v>0.4</v>
      </c>
    </row>
    <row r="7803" spans="1:13">
      <c r="A7803" s="334" t="s">
        <v>1253</v>
      </c>
      <c r="B7803" s="334" t="s">
        <v>52</v>
      </c>
      <c r="C7803" s="334" t="s">
        <v>52</v>
      </c>
      <c r="D7803" s="334" t="s">
        <v>1537</v>
      </c>
      <c r="E7803" s="334" t="s">
        <v>1041</v>
      </c>
      <c r="F7803" s="334" t="str">
        <f t="shared" si="366"/>
        <v>Dhaka FR Non-PNP</v>
      </c>
      <c r="G7803" s="338">
        <v>2716891</v>
      </c>
      <c r="H7803" s="336">
        <v>370842.22323720815</v>
      </c>
      <c r="I7803" s="336">
        <v>10867.564</v>
      </c>
      <c r="J7803" s="336"/>
      <c r="K7803" s="336"/>
      <c r="L7803" s="337">
        <f t="shared" si="364"/>
        <v>13.649506853135005</v>
      </c>
      <c r="M7803" s="337">
        <f t="shared" si="365"/>
        <v>0.4</v>
      </c>
    </row>
    <row r="7804" spans="1:13">
      <c r="A7804" s="334" t="s">
        <v>1199</v>
      </c>
      <c r="B7804" s="334" t="s">
        <v>52</v>
      </c>
      <c r="C7804" s="334" t="s">
        <v>52</v>
      </c>
      <c r="D7804" s="334" t="s">
        <v>1537</v>
      </c>
      <c r="E7804" s="334" t="s">
        <v>1041</v>
      </c>
      <c r="F7804" s="334" t="str">
        <f t="shared" si="366"/>
        <v>Dhaka FR Non-PNP</v>
      </c>
      <c r="G7804" s="338">
        <v>1888399</v>
      </c>
      <c r="H7804" s="336">
        <v>211951.46127388201</v>
      </c>
      <c r="I7804" s="336">
        <v>7553.5960000000005</v>
      </c>
      <c r="J7804" s="336"/>
      <c r="K7804" s="336"/>
      <c r="L7804" s="337">
        <f t="shared" si="364"/>
        <v>11.223870658366268</v>
      </c>
      <c r="M7804" s="337">
        <f t="shared" si="365"/>
        <v>0.4</v>
      </c>
    </row>
    <row r="7805" spans="1:13">
      <c r="A7805" s="334" t="s">
        <v>1212</v>
      </c>
      <c r="B7805" s="334" t="s">
        <v>325</v>
      </c>
      <c r="C7805" s="334" t="s">
        <v>389</v>
      </c>
      <c r="D7805" s="334" t="s">
        <v>1537</v>
      </c>
      <c r="E7805" s="334" t="s">
        <v>1041</v>
      </c>
      <c r="F7805" s="334" t="str">
        <f t="shared" si="366"/>
        <v>Rangpur FR Non-PNP</v>
      </c>
      <c r="G7805" s="338">
        <v>1090876</v>
      </c>
      <c r="H7805" s="336">
        <v>114090.3334749293</v>
      </c>
      <c r="I7805" s="336">
        <v>4363.5039999999999</v>
      </c>
      <c r="J7805" s="336"/>
      <c r="K7805" s="336"/>
      <c r="L7805" s="337">
        <f t="shared" si="364"/>
        <v>10.458597812668836</v>
      </c>
      <c r="M7805" s="337">
        <f t="shared" si="365"/>
        <v>0.4</v>
      </c>
    </row>
    <row r="7806" spans="1:13">
      <c r="A7806" s="334" t="s">
        <v>1103</v>
      </c>
      <c r="B7806" s="334" t="s">
        <v>52</v>
      </c>
      <c r="C7806" s="334" t="s">
        <v>52</v>
      </c>
      <c r="D7806" s="334" t="s">
        <v>1537</v>
      </c>
      <c r="E7806" s="334" t="s">
        <v>1041</v>
      </c>
      <c r="F7806" s="334" t="str">
        <f t="shared" si="366"/>
        <v>Dhaka FR Non-PNP</v>
      </c>
      <c r="G7806" s="338">
        <v>1708421</v>
      </c>
      <c r="H7806" s="336">
        <v>192059.72602772361</v>
      </c>
      <c r="I7806" s="336">
        <v>6833.6840000000002</v>
      </c>
      <c r="J7806" s="336"/>
      <c r="K7806" s="336"/>
      <c r="L7806" s="337">
        <f t="shared" si="364"/>
        <v>11.241943644319733</v>
      </c>
      <c r="M7806" s="337">
        <f t="shared" si="365"/>
        <v>0.4</v>
      </c>
    </row>
    <row r="7807" spans="1:13">
      <c r="A7807" s="334" t="s">
        <v>1141</v>
      </c>
      <c r="B7807" s="334" t="s">
        <v>52</v>
      </c>
      <c r="C7807" s="334" t="s">
        <v>52</v>
      </c>
      <c r="D7807" s="334" t="s">
        <v>1537</v>
      </c>
      <c r="E7807" s="334" t="s">
        <v>1041</v>
      </c>
      <c r="F7807" s="334" t="str">
        <f t="shared" si="366"/>
        <v>Dhaka FR Non-PNP</v>
      </c>
      <c r="G7807" s="338">
        <v>1547369</v>
      </c>
      <c r="H7807" s="336">
        <v>194501.96212721799</v>
      </c>
      <c r="I7807" s="336">
        <v>6189.4760000000006</v>
      </c>
      <c r="J7807" s="336"/>
      <c r="K7807" s="336"/>
      <c r="L7807" s="337">
        <f t="shared" si="364"/>
        <v>12.569849992291301</v>
      </c>
      <c r="M7807" s="337">
        <f t="shared" si="365"/>
        <v>0.4</v>
      </c>
    </row>
    <row r="7808" spans="1:13">
      <c r="A7808" s="334" t="s">
        <v>1091</v>
      </c>
      <c r="B7808" s="334" t="s">
        <v>195</v>
      </c>
      <c r="C7808" s="334" t="s">
        <v>195</v>
      </c>
      <c r="D7808" s="334" t="s">
        <v>1537</v>
      </c>
      <c r="E7808" s="334" t="s">
        <v>1041</v>
      </c>
      <c r="F7808" s="334" t="str">
        <f t="shared" si="366"/>
        <v>Chattogram FR Non-PNP</v>
      </c>
      <c r="G7808" s="338">
        <v>1060770</v>
      </c>
      <c r="H7808" s="336">
        <v>114865.37958410948</v>
      </c>
      <c r="I7808" s="336">
        <v>-2.7284841053187847E-12</v>
      </c>
      <c r="J7808" s="336"/>
      <c r="K7808" s="336"/>
      <c r="L7808" s="337">
        <f t="shared" si="364"/>
        <v>10.828490585528389</v>
      </c>
      <c r="M7808" s="337">
        <f t="shared" si="365"/>
        <v>-2.5721731433946892E-16</v>
      </c>
    </row>
    <row r="7809" spans="1:13">
      <c r="A7809" s="334" t="s">
        <v>1216</v>
      </c>
      <c r="B7809" s="334" t="s">
        <v>1139</v>
      </c>
      <c r="C7809" s="334" t="s">
        <v>189</v>
      </c>
      <c r="D7809" s="334" t="s">
        <v>1537</v>
      </c>
      <c r="E7809" s="334" t="s">
        <v>1041</v>
      </c>
      <c r="F7809" s="334" t="str">
        <f t="shared" si="366"/>
        <v>Barishal FR Non-PNP</v>
      </c>
      <c r="G7809" s="338">
        <v>1268330</v>
      </c>
      <c r="H7809" s="336">
        <v>160686.63752283278</v>
      </c>
      <c r="I7809" s="336">
        <v>5073.32</v>
      </c>
      <c r="J7809" s="336"/>
      <c r="K7809" s="336"/>
      <c r="L7809" s="337">
        <f t="shared" si="364"/>
        <v>12.669150577754431</v>
      </c>
      <c r="M7809" s="337">
        <f t="shared" si="365"/>
        <v>0.4</v>
      </c>
    </row>
    <row r="7810" spans="1:13">
      <c r="A7810" s="334" t="s">
        <v>1194</v>
      </c>
      <c r="B7810" s="334" t="s">
        <v>1139</v>
      </c>
      <c r="C7810" s="334" t="s">
        <v>189</v>
      </c>
      <c r="D7810" s="334" t="s">
        <v>1537</v>
      </c>
      <c r="E7810" s="334" t="s">
        <v>1041</v>
      </c>
      <c r="F7810" s="334" t="str">
        <f t="shared" si="366"/>
        <v>Barishal FR Non-PNP</v>
      </c>
      <c r="G7810" s="338">
        <v>1737682</v>
      </c>
      <c r="H7810" s="336">
        <v>209400.14184704071</v>
      </c>
      <c r="I7810" s="336">
        <v>6950.7280000000001</v>
      </c>
      <c r="J7810" s="336"/>
      <c r="K7810" s="336"/>
      <c r="L7810" s="337">
        <f t="shared" si="364"/>
        <v>12.050544452151815</v>
      </c>
      <c r="M7810" s="337">
        <f t="shared" si="365"/>
        <v>0.4</v>
      </c>
    </row>
    <row r="7811" spans="1:13">
      <c r="A7811" s="334" t="s">
        <v>1192</v>
      </c>
      <c r="B7811" s="334" t="s">
        <v>1163</v>
      </c>
      <c r="C7811" s="334" t="s">
        <v>159</v>
      </c>
      <c r="D7811" s="334" t="s">
        <v>1537</v>
      </c>
      <c r="E7811" s="334" t="s">
        <v>1041</v>
      </c>
      <c r="F7811" s="334" t="str">
        <f t="shared" si="366"/>
        <v>Khulna FR Non-PNP</v>
      </c>
      <c r="G7811" s="338">
        <v>1047777</v>
      </c>
      <c r="H7811" s="336">
        <v>127894.27449105562</v>
      </c>
      <c r="I7811" s="336">
        <v>4191.1080000000002</v>
      </c>
      <c r="J7811" s="336"/>
      <c r="K7811" s="336"/>
      <c r="L7811" s="337">
        <f t="shared" ref="L7811:L7874" si="367">(H7811/G7811)*100</f>
        <v>12.206249468260481</v>
      </c>
      <c r="M7811" s="337">
        <f t="shared" ref="M7811:M7874" si="368">(I7811/G7811)*100</f>
        <v>0.4</v>
      </c>
    </row>
    <row r="7812" spans="1:13">
      <c r="A7812" s="334" t="s">
        <v>1074</v>
      </c>
      <c r="B7812" s="334" t="s">
        <v>189</v>
      </c>
      <c r="C7812" s="334" t="s">
        <v>189</v>
      </c>
      <c r="D7812" s="334" t="s">
        <v>1537</v>
      </c>
      <c r="E7812" s="334" t="s">
        <v>1041</v>
      </c>
      <c r="F7812" s="334" t="str">
        <f t="shared" ref="F7812:F7875" si="369">CONCATENATE(C7812," ",E7812," ",D7812)</f>
        <v>Barishal FR Non-PNP</v>
      </c>
      <c r="G7812" s="338">
        <v>1394614</v>
      </c>
      <c r="H7812" s="336">
        <v>189210.79636491486</v>
      </c>
      <c r="I7812" s="336">
        <v>5578.4560000000001</v>
      </c>
      <c r="J7812" s="336"/>
      <c r="K7812" s="336"/>
      <c r="L7812" s="337">
        <f t="shared" si="367"/>
        <v>13.56725203998489</v>
      </c>
      <c r="M7812" s="337">
        <f t="shared" si="368"/>
        <v>0.4</v>
      </c>
    </row>
    <row r="7813" spans="1:13">
      <c r="A7813" s="334" t="s">
        <v>1134</v>
      </c>
      <c r="B7813" s="334" t="s">
        <v>170</v>
      </c>
      <c r="C7813" s="334" t="s">
        <v>195</v>
      </c>
      <c r="D7813" s="334" t="s">
        <v>1537</v>
      </c>
      <c r="E7813" s="334" t="s">
        <v>1041</v>
      </c>
      <c r="F7813" s="334" t="str">
        <f t="shared" si="369"/>
        <v>Chattogram FR Non-PNP</v>
      </c>
      <c r="G7813" s="338">
        <v>2211966</v>
      </c>
      <c r="H7813" s="336">
        <v>288801.95107694558</v>
      </c>
      <c r="I7813" s="336">
        <v>8847.8639999999996</v>
      </c>
      <c r="J7813" s="336"/>
      <c r="K7813" s="336"/>
      <c r="L7813" s="337">
        <f t="shared" si="367"/>
        <v>13.056346755643874</v>
      </c>
      <c r="M7813" s="337">
        <f t="shared" si="368"/>
        <v>0.4</v>
      </c>
    </row>
    <row r="7814" spans="1:13">
      <c r="A7814" s="334" t="s">
        <v>1174</v>
      </c>
      <c r="B7814" s="334" t="s">
        <v>52</v>
      </c>
      <c r="C7814" s="334" t="s">
        <v>52</v>
      </c>
      <c r="D7814" s="334" t="s">
        <v>1537</v>
      </c>
      <c r="E7814" s="334" t="s">
        <v>1041</v>
      </c>
      <c r="F7814" s="334" t="str">
        <f t="shared" si="369"/>
        <v>Dhaka FR Non-PNP</v>
      </c>
      <c r="G7814" s="338">
        <v>2352848</v>
      </c>
      <c r="H7814" s="336">
        <v>285993.93623164704</v>
      </c>
      <c r="I7814" s="336">
        <v>-1.4551915228366852E-11</v>
      </c>
      <c r="J7814" s="336"/>
      <c r="K7814" s="336"/>
      <c r="L7814" s="337">
        <f t="shared" si="367"/>
        <v>12.155223636701013</v>
      </c>
      <c r="M7814" s="337">
        <f t="shared" si="368"/>
        <v>-6.1848088904879752E-16</v>
      </c>
    </row>
    <row r="7815" spans="1:13">
      <c r="A7815" s="334" t="s">
        <v>1237</v>
      </c>
      <c r="B7815" s="334" t="s">
        <v>1150</v>
      </c>
      <c r="C7815" s="334" t="s">
        <v>389</v>
      </c>
      <c r="D7815" s="334" t="s">
        <v>1537</v>
      </c>
      <c r="E7815" s="334" t="s">
        <v>1041</v>
      </c>
      <c r="F7815" s="334" t="str">
        <f t="shared" si="369"/>
        <v>Rangpur FR Non-PNP</v>
      </c>
      <c r="G7815" s="338">
        <v>1280923</v>
      </c>
      <c r="H7815" s="336">
        <v>145992.57664912278</v>
      </c>
      <c r="I7815" s="336">
        <v>5123.692</v>
      </c>
      <c r="J7815" s="336"/>
      <c r="K7815" s="336"/>
      <c r="L7815" s="337">
        <f t="shared" si="367"/>
        <v>11.397451419728023</v>
      </c>
      <c r="M7815" s="337">
        <f t="shared" si="368"/>
        <v>0.4</v>
      </c>
    </row>
    <row r="7816" spans="1:13">
      <c r="A7816" s="334" t="s">
        <v>1197</v>
      </c>
      <c r="B7816" s="334" t="s">
        <v>153</v>
      </c>
      <c r="C7816" s="334" t="s">
        <v>18</v>
      </c>
      <c r="D7816" s="334" t="s">
        <v>1537</v>
      </c>
      <c r="E7816" s="334" t="s">
        <v>1041</v>
      </c>
      <c r="F7816" s="334" t="str">
        <f t="shared" si="369"/>
        <v>Mymensingh FR Non-PNP</v>
      </c>
      <c r="G7816" s="338">
        <v>1116893</v>
      </c>
      <c r="H7816" s="336">
        <v>127209.10176991075</v>
      </c>
      <c r="I7816" s="336">
        <v>4467.5720000000001</v>
      </c>
      <c r="J7816" s="336"/>
      <c r="K7816" s="336"/>
      <c r="L7816" s="337">
        <f t="shared" si="367"/>
        <v>11.389551350927148</v>
      </c>
      <c r="M7816" s="337">
        <f t="shared" si="368"/>
        <v>0.4</v>
      </c>
    </row>
    <row r="7817" spans="1:13">
      <c r="A7817" s="334" t="s">
        <v>1127</v>
      </c>
      <c r="B7817" s="334" t="s">
        <v>52</v>
      </c>
      <c r="C7817" s="334" t="s">
        <v>52</v>
      </c>
      <c r="D7817" s="334" t="s">
        <v>1537</v>
      </c>
      <c r="E7817" s="334" t="s">
        <v>1041</v>
      </c>
      <c r="F7817" s="334" t="str">
        <f t="shared" si="369"/>
        <v>Dhaka FR Non-PNP</v>
      </c>
      <c r="G7817" s="338">
        <v>1314736</v>
      </c>
      <c r="H7817" s="336">
        <v>156651.77658567435</v>
      </c>
      <c r="I7817" s="336">
        <v>5258.9440000000004</v>
      </c>
      <c r="J7817" s="336"/>
      <c r="K7817" s="336"/>
      <c r="L7817" s="337">
        <f t="shared" si="367"/>
        <v>11.915074705923802</v>
      </c>
      <c r="M7817" s="337">
        <f t="shared" si="368"/>
        <v>0.4</v>
      </c>
    </row>
    <row r="7818" spans="1:13">
      <c r="A7818" s="334" t="s">
        <v>1055</v>
      </c>
      <c r="B7818" s="334" t="s">
        <v>211</v>
      </c>
      <c r="C7818" s="334" t="s">
        <v>189</v>
      </c>
      <c r="D7818" s="334" t="s">
        <v>1537</v>
      </c>
      <c r="E7818" s="334" t="s">
        <v>1041</v>
      </c>
      <c r="F7818" s="334" t="str">
        <f t="shared" si="369"/>
        <v>Barishal FR Non-PNP</v>
      </c>
      <c r="G7818" s="338">
        <v>1149551</v>
      </c>
      <c r="H7818" s="336">
        <v>131264.31048673351</v>
      </c>
      <c r="I7818" s="336">
        <v>1192.673565510504</v>
      </c>
      <c r="J7818" s="336"/>
      <c r="K7818" s="336"/>
      <c r="L7818" s="337">
        <f t="shared" si="367"/>
        <v>11.418746144080037</v>
      </c>
      <c r="M7818" s="337">
        <f t="shared" si="368"/>
        <v>0.10375125292488145</v>
      </c>
    </row>
    <row r="7819" spans="1:13">
      <c r="A7819" s="334" t="s">
        <v>1063</v>
      </c>
      <c r="B7819" s="334" t="s">
        <v>195</v>
      </c>
      <c r="C7819" s="334" t="s">
        <v>195</v>
      </c>
      <c r="D7819" s="334" t="s">
        <v>1537</v>
      </c>
      <c r="E7819" s="334" t="s">
        <v>1041</v>
      </c>
      <c r="F7819" s="334" t="str">
        <f t="shared" si="369"/>
        <v>Chattogram FR Non-PNP</v>
      </c>
      <c r="G7819" s="338">
        <v>1999054</v>
      </c>
      <c r="H7819" s="336">
        <v>236075.56541862342</v>
      </c>
      <c r="I7819" s="336">
        <v>7996.2160000000003</v>
      </c>
      <c r="J7819" s="336"/>
      <c r="K7819" s="336"/>
      <c r="L7819" s="337">
        <f t="shared" si="367"/>
        <v>11.809364100150542</v>
      </c>
      <c r="M7819" s="337">
        <f t="shared" si="368"/>
        <v>0.4</v>
      </c>
    </row>
    <row r="7820" spans="1:13">
      <c r="A7820" s="334" t="s">
        <v>1104</v>
      </c>
      <c r="B7820" s="334" t="s">
        <v>236</v>
      </c>
      <c r="C7820" s="334" t="s">
        <v>107</v>
      </c>
      <c r="D7820" s="334" t="s">
        <v>1537</v>
      </c>
      <c r="E7820" s="334" t="s">
        <v>1041</v>
      </c>
      <c r="F7820" s="334" t="str">
        <f t="shared" si="369"/>
        <v>Rajshahi FR Non-PNP</v>
      </c>
      <c r="G7820" s="338">
        <v>602205</v>
      </c>
      <c r="H7820" s="336">
        <v>63340.211947618533</v>
      </c>
      <c r="I7820" s="336">
        <v>2408.8200000000002</v>
      </c>
      <c r="J7820" s="336"/>
      <c r="K7820" s="336"/>
      <c r="L7820" s="337">
        <f t="shared" si="367"/>
        <v>10.518048164266078</v>
      </c>
      <c r="M7820" s="337">
        <f t="shared" si="368"/>
        <v>0.4</v>
      </c>
    </row>
    <row r="7821" spans="1:13">
      <c r="A7821" s="334" t="s">
        <v>1116</v>
      </c>
      <c r="B7821" s="334" t="s">
        <v>79</v>
      </c>
      <c r="C7821" s="334" t="s">
        <v>52</v>
      </c>
      <c r="D7821" s="334" t="s">
        <v>1537</v>
      </c>
      <c r="E7821" s="334" t="s">
        <v>1041</v>
      </c>
      <c r="F7821" s="334" t="str">
        <f t="shared" si="369"/>
        <v>Dhaka FR Non-PNP</v>
      </c>
      <c r="G7821" s="338">
        <v>1417734</v>
      </c>
      <c r="H7821" s="336">
        <v>191262.74614368196</v>
      </c>
      <c r="I7821" s="336">
        <v>5670.9359999999997</v>
      </c>
      <c r="J7821" s="336"/>
      <c r="K7821" s="336"/>
      <c r="L7821" s="337">
        <f t="shared" si="367"/>
        <v>13.490735648836944</v>
      </c>
      <c r="M7821" s="337">
        <f t="shared" si="368"/>
        <v>0.4</v>
      </c>
    </row>
    <row r="7822" spans="1:13">
      <c r="A7822" s="334" t="s">
        <v>1073</v>
      </c>
      <c r="B7822" s="334" t="s">
        <v>195</v>
      </c>
      <c r="C7822" s="334" t="s">
        <v>195</v>
      </c>
      <c r="D7822" s="334" t="s">
        <v>1537</v>
      </c>
      <c r="E7822" s="334" t="s">
        <v>1041</v>
      </c>
      <c r="F7822" s="334" t="str">
        <f t="shared" si="369"/>
        <v>Chattogram FR Non-PNP</v>
      </c>
      <c r="G7822" s="338">
        <v>1017980</v>
      </c>
      <c r="H7822" s="336">
        <v>94348.133952861797</v>
      </c>
      <c r="I7822" s="336">
        <v>4071.92</v>
      </c>
      <c r="J7822" s="336"/>
      <c r="K7822" s="336"/>
      <c r="L7822" s="337">
        <f t="shared" si="367"/>
        <v>9.2681716686832551</v>
      </c>
      <c r="M7822" s="337">
        <f t="shared" si="368"/>
        <v>0.4</v>
      </c>
    </row>
    <row r="7823" spans="1:13">
      <c r="A7823" s="334" t="s">
        <v>1052</v>
      </c>
      <c r="B7823" s="334" t="s">
        <v>52</v>
      </c>
      <c r="C7823" s="334" t="s">
        <v>52</v>
      </c>
      <c r="D7823" s="334" t="s">
        <v>1537</v>
      </c>
      <c r="E7823" s="334" t="s">
        <v>1041</v>
      </c>
      <c r="F7823" s="334" t="str">
        <f t="shared" si="369"/>
        <v>Dhaka FR Non-PNP</v>
      </c>
      <c r="G7823" s="338">
        <v>2161168</v>
      </c>
      <c r="H7823" s="336">
        <v>250495.0369915932</v>
      </c>
      <c r="I7823" s="336">
        <v>8644.6720000000005</v>
      </c>
      <c r="J7823" s="336"/>
      <c r="K7823" s="336"/>
      <c r="L7823" s="337">
        <f t="shared" si="367"/>
        <v>11.590724876159243</v>
      </c>
      <c r="M7823" s="337">
        <f t="shared" si="368"/>
        <v>0.4</v>
      </c>
    </row>
    <row r="7824" spans="1:13">
      <c r="A7824" s="334" t="s">
        <v>1217</v>
      </c>
      <c r="B7824" s="334" t="s">
        <v>206</v>
      </c>
      <c r="C7824" s="334" t="s">
        <v>52</v>
      </c>
      <c r="D7824" s="334" t="s">
        <v>1537</v>
      </c>
      <c r="E7824" s="334" t="s">
        <v>1041</v>
      </c>
      <c r="F7824" s="334" t="str">
        <f t="shared" si="369"/>
        <v>Dhaka FR Non-PNP</v>
      </c>
      <c r="G7824" s="338">
        <v>883485</v>
      </c>
      <c r="H7824" s="336">
        <v>114136.17018262381</v>
      </c>
      <c r="I7824" s="336">
        <v>3533.94</v>
      </c>
      <c r="J7824" s="336"/>
      <c r="K7824" s="336"/>
      <c r="L7824" s="337">
        <f t="shared" si="367"/>
        <v>12.918857726234606</v>
      </c>
      <c r="M7824" s="337">
        <f t="shared" si="368"/>
        <v>0.4</v>
      </c>
    </row>
    <row r="7825" spans="1:13">
      <c r="A7825" s="334" t="s">
        <v>1143</v>
      </c>
      <c r="B7825" s="334" t="s">
        <v>79</v>
      </c>
      <c r="C7825" s="334" t="s">
        <v>52</v>
      </c>
      <c r="D7825" s="334" t="s">
        <v>1537</v>
      </c>
      <c r="E7825" s="334" t="s">
        <v>1041</v>
      </c>
      <c r="F7825" s="334" t="str">
        <f t="shared" si="369"/>
        <v>Dhaka FR Non-PNP</v>
      </c>
      <c r="G7825" s="338">
        <v>2565054</v>
      </c>
      <c r="H7825" s="336">
        <v>300328.78243334143</v>
      </c>
      <c r="I7825" s="336">
        <v>10260.216</v>
      </c>
      <c r="J7825" s="336"/>
      <c r="K7825" s="336"/>
      <c r="L7825" s="337">
        <f t="shared" si="367"/>
        <v>11.708477967065857</v>
      </c>
      <c r="M7825" s="337">
        <f t="shared" si="368"/>
        <v>0.4</v>
      </c>
    </row>
    <row r="7826" spans="1:13">
      <c r="A7826" s="334" t="s">
        <v>1118</v>
      </c>
      <c r="B7826" s="334" t="s">
        <v>48</v>
      </c>
      <c r="C7826" s="334" t="s">
        <v>18</v>
      </c>
      <c r="D7826" s="334" t="s">
        <v>1537</v>
      </c>
      <c r="E7826" s="334" t="s">
        <v>1041</v>
      </c>
      <c r="F7826" s="334" t="str">
        <f t="shared" si="369"/>
        <v>Mymensingh FR Non-PNP</v>
      </c>
      <c r="G7826" s="338">
        <v>1277946</v>
      </c>
      <c r="H7826" s="336">
        <v>155787.90660636229</v>
      </c>
      <c r="I7826" s="336">
        <v>-1.4551915228366852E-11</v>
      </c>
      <c r="J7826" s="336"/>
      <c r="K7826" s="336"/>
      <c r="L7826" s="337">
        <f t="shared" si="367"/>
        <v>12.190492133968281</v>
      </c>
      <c r="M7826" s="337">
        <f t="shared" si="368"/>
        <v>-1.1386956278564862E-15</v>
      </c>
    </row>
    <row r="7827" spans="1:13">
      <c r="A7827" s="334" t="s">
        <v>1250</v>
      </c>
      <c r="B7827" s="334" t="s">
        <v>79</v>
      </c>
      <c r="C7827" s="334" t="s">
        <v>52</v>
      </c>
      <c r="D7827" s="334" t="s">
        <v>1537</v>
      </c>
      <c r="E7827" s="334" t="s">
        <v>1041</v>
      </c>
      <c r="F7827" s="334" t="str">
        <f t="shared" si="369"/>
        <v>Dhaka FR Non-PNP</v>
      </c>
      <c r="G7827" s="338">
        <v>1941310</v>
      </c>
      <c r="H7827" s="336">
        <v>241801.25861531918</v>
      </c>
      <c r="I7827" s="336">
        <v>7765.24</v>
      </c>
      <c r="J7827" s="336"/>
      <c r="K7827" s="336"/>
      <c r="L7827" s="337">
        <f t="shared" si="367"/>
        <v>12.455571681767424</v>
      </c>
      <c r="M7827" s="337">
        <f t="shared" si="368"/>
        <v>0.4</v>
      </c>
    </row>
    <row r="7828" spans="1:13">
      <c r="A7828" s="334" t="s">
        <v>1196</v>
      </c>
      <c r="B7828" s="334" t="s">
        <v>52</v>
      </c>
      <c r="C7828" s="334" t="s">
        <v>52</v>
      </c>
      <c r="D7828" s="334" t="s">
        <v>1537</v>
      </c>
      <c r="E7828" s="334" t="s">
        <v>1041</v>
      </c>
      <c r="F7828" s="334" t="str">
        <f t="shared" si="369"/>
        <v>Dhaka FR Non-PNP</v>
      </c>
      <c r="G7828" s="338">
        <v>1469558</v>
      </c>
      <c r="H7828" s="336">
        <v>171056.98416502532</v>
      </c>
      <c r="I7828" s="336">
        <v>5878.232</v>
      </c>
      <c r="J7828" s="336"/>
      <c r="K7828" s="336"/>
      <c r="L7828" s="337">
        <f t="shared" si="367"/>
        <v>11.640029462261804</v>
      </c>
      <c r="M7828" s="337">
        <f t="shared" si="368"/>
        <v>0.4</v>
      </c>
    </row>
    <row r="7829" spans="1:13">
      <c r="A7829" s="334" t="s">
        <v>1065</v>
      </c>
      <c r="B7829" s="334" t="s">
        <v>79</v>
      </c>
      <c r="C7829" s="334" t="s">
        <v>52</v>
      </c>
      <c r="D7829" s="334" t="s">
        <v>1537</v>
      </c>
      <c r="E7829" s="334" t="s">
        <v>1041</v>
      </c>
      <c r="F7829" s="334" t="str">
        <f t="shared" si="369"/>
        <v>Dhaka FR Non-PNP</v>
      </c>
      <c r="G7829" s="338">
        <v>1529189</v>
      </c>
      <c r="H7829" s="336">
        <v>184913.30914571346</v>
      </c>
      <c r="I7829" s="336">
        <v>6116.7560000000003</v>
      </c>
      <c r="J7829" s="336"/>
      <c r="K7829" s="336"/>
      <c r="L7829" s="337">
        <f t="shared" si="367"/>
        <v>12.092246880255708</v>
      </c>
      <c r="M7829" s="337">
        <f t="shared" si="368"/>
        <v>0.4</v>
      </c>
    </row>
    <row r="7830" spans="1:13">
      <c r="A7830" s="334" t="s">
        <v>1226</v>
      </c>
      <c r="B7830" s="334" t="s">
        <v>1150</v>
      </c>
      <c r="C7830" s="334" t="s">
        <v>389</v>
      </c>
      <c r="D7830" s="334" t="s">
        <v>1537</v>
      </c>
      <c r="E7830" s="334" t="s">
        <v>1041</v>
      </c>
      <c r="F7830" s="334" t="str">
        <f t="shared" si="369"/>
        <v>Rangpur FR Non-PNP</v>
      </c>
      <c r="G7830" s="338">
        <v>1243803</v>
      </c>
      <c r="H7830" s="336">
        <v>152024.94852850903</v>
      </c>
      <c r="I7830" s="336">
        <v>-1.4551915228366852E-11</v>
      </c>
      <c r="J7830" s="336"/>
      <c r="K7830" s="336"/>
      <c r="L7830" s="337">
        <f t="shared" si="367"/>
        <v>12.222590597426525</v>
      </c>
      <c r="M7830" s="337">
        <f t="shared" si="368"/>
        <v>-1.1699533791417815E-15</v>
      </c>
    </row>
    <row r="7831" spans="1:13">
      <c r="A7831" s="334" t="s">
        <v>1215</v>
      </c>
      <c r="B7831" s="334" t="s">
        <v>173</v>
      </c>
      <c r="C7831" s="334" t="s">
        <v>52</v>
      </c>
      <c r="D7831" s="334" t="s">
        <v>1537</v>
      </c>
      <c r="E7831" s="334" t="s">
        <v>1041</v>
      </c>
      <c r="F7831" s="334" t="str">
        <f t="shared" si="369"/>
        <v>Dhaka FR Non-PNP</v>
      </c>
      <c r="G7831" s="338">
        <v>1167781</v>
      </c>
      <c r="H7831" s="336">
        <v>147611.98760806603</v>
      </c>
      <c r="I7831" s="336">
        <v>-7.2759576141834259E-12</v>
      </c>
      <c r="J7831" s="336"/>
      <c r="K7831" s="336"/>
      <c r="L7831" s="337">
        <f t="shared" si="367"/>
        <v>12.640382709434906</v>
      </c>
      <c r="M7831" s="337">
        <f t="shared" si="368"/>
        <v>-6.2305840000680146E-16</v>
      </c>
    </row>
    <row r="7832" spans="1:13">
      <c r="A7832" s="334" t="s">
        <v>1238</v>
      </c>
      <c r="B7832" s="334" t="s">
        <v>512</v>
      </c>
      <c r="C7832" s="334" t="s">
        <v>159</v>
      </c>
      <c r="D7832" s="334" t="s">
        <v>1537</v>
      </c>
      <c r="E7832" s="334" t="s">
        <v>1041</v>
      </c>
      <c r="F7832" s="334" t="str">
        <f t="shared" si="369"/>
        <v>Khulna FR Non-PNP</v>
      </c>
      <c r="G7832" s="338">
        <v>928402</v>
      </c>
      <c r="H7832" s="336">
        <v>121066.24157146415</v>
      </c>
      <c r="I7832" s="336">
        <v>3713.6080000000002</v>
      </c>
      <c r="J7832" s="336"/>
      <c r="K7832" s="336"/>
      <c r="L7832" s="337">
        <f t="shared" si="367"/>
        <v>13.040282288433691</v>
      </c>
      <c r="M7832" s="337">
        <f t="shared" si="368"/>
        <v>0.4</v>
      </c>
    </row>
    <row r="7833" spans="1:13">
      <c r="A7833" s="334" t="s">
        <v>1113</v>
      </c>
      <c r="B7833" s="334" t="s">
        <v>162</v>
      </c>
      <c r="C7833" s="334" t="s">
        <v>195</v>
      </c>
      <c r="D7833" s="334" t="s">
        <v>1537</v>
      </c>
      <c r="E7833" s="334" t="s">
        <v>1041</v>
      </c>
      <c r="F7833" s="334" t="str">
        <f t="shared" si="369"/>
        <v>Chattogram FR Non-PNP</v>
      </c>
      <c r="G7833" s="338">
        <v>1684183</v>
      </c>
      <c r="H7833" s="336">
        <v>191030.01158846784</v>
      </c>
      <c r="I7833" s="336">
        <v>6736.732</v>
      </c>
      <c r="J7833" s="336"/>
      <c r="K7833" s="336"/>
      <c r="L7833" s="337">
        <f t="shared" si="367"/>
        <v>11.342592318558484</v>
      </c>
      <c r="M7833" s="337">
        <f t="shared" si="368"/>
        <v>0.4</v>
      </c>
    </row>
    <row r="7834" spans="1:13">
      <c r="A7834" s="334" t="s">
        <v>1089</v>
      </c>
      <c r="B7834" s="334" t="s">
        <v>52</v>
      </c>
      <c r="C7834" s="334" t="s">
        <v>52</v>
      </c>
      <c r="D7834" s="334" t="s">
        <v>1537</v>
      </c>
      <c r="E7834" s="334" t="s">
        <v>1041</v>
      </c>
      <c r="F7834" s="334" t="str">
        <f t="shared" si="369"/>
        <v>Dhaka FR Non-PNP</v>
      </c>
      <c r="G7834" s="338">
        <v>1779167</v>
      </c>
      <c r="H7834" s="336">
        <v>223291.06753226439</v>
      </c>
      <c r="I7834" s="336">
        <v>6316.1925105026112</v>
      </c>
      <c r="J7834" s="336"/>
      <c r="K7834" s="336"/>
      <c r="L7834" s="337">
        <f t="shared" si="367"/>
        <v>12.550315261707551</v>
      </c>
      <c r="M7834" s="337">
        <f t="shared" si="368"/>
        <v>0.35500841182995246</v>
      </c>
    </row>
    <row r="7835" spans="1:13">
      <c r="A7835" s="334" t="s">
        <v>1246</v>
      </c>
      <c r="B7835" s="334" t="s">
        <v>52</v>
      </c>
      <c r="C7835" s="334" t="s">
        <v>52</v>
      </c>
      <c r="D7835" s="334" t="s">
        <v>1537</v>
      </c>
      <c r="E7835" s="334" t="s">
        <v>1041</v>
      </c>
      <c r="F7835" s="334" t="str">
        <f t="shared" si="369"/>
        <v>Dhaka FR Non-PNP</v>
      </c>
      <c r="G7835" s="338">
        <v>1907491</v>
      </c>
      <c r="H7835" s="336">
        <v>269747.21047141019</v>
      </c>
      <c r="I7835" s="336">
        <v>7629.9639999999999</v>
      </c>
      <c r="J7835" s="336"/>
      <c r="K7835" s="336"/>
      <c r="L7835" s="337">
        <f t="shared" si="367"/>
        <v>14.141467009354708</v>
      </c>
      <c r="M7835" s="337">
        <f t="shared" si="368"/>
        <v>0.4</v>
      </c>
    </row>
    <row r="7836" spans="1:13">
      <c r="A7836" s="334" t="s">
        <v>1047</v>
      </c>
      <c r="B7836" s="334" t="s">
        <v>351</v>
      </c>
      <c r="C7836" s="334" t="s">
        <v>389</v>
      </c>
      <c r="D7836" s="334" t="s">
        <v>1537</v>
      </c>
      <c r="E7836" s="334" t="s">
        <v>1041</v>
      </c>
      <c r="F7836" s="334" t="str">
        <f t="shared" si="369"/>
        <v>Rangpur FR Non-PNP</v>
      </c>
      <c r="G7836" s="338">
        <v>1784640</v>
      </c>
      <c r="H7836" s="336">
        <v>194499.00711261929</v>
      </c>
      <c r="I7836" s="336">
        <v>0</v>
      </c>
      <c r="J7836" s="336"/>
      <c r="K7836" s="336"/>
      <c r="L7836" s="337">
        <f t="shared" si="367"/>
        <v>10.898500936470061</v>
      </c>
      <c r="M7836" s="337">
        <f t="shared" si="368"/>
        <v>0</v>
      </c>
    </row>
    <row r="7837" spans="1:13">
      <c r="A7837" s="334" t="s">
        <v>1220</v>
      </c>
      <c r="B7837" s="334" t="s">
        <v>52</v>
      </c>
      <c r="C7837" s="334" t="s">
        <v>52</v>
      </c>
      <c r="D7837" s="334" t="s">
        <v>1537</v>
      </c>
      <c r="E7837" s="334" t="s">
        <v>1041</v>
      </c>
      <c r="F7837" s="334" t="str">
        <f t="shared" si="369"/>
        <v>Dhaka FR Non-PNP</v>
      </c>
      <c r="G7837" s="338">
        <v>2388229</v>
      </c>
      <c r="H7837" s="336">
        <v>359606.2040403384</v>
      </c>
      <c r="I7837" s="336">
        <v>9552.9160000000011</v>
      </c>
      <c r="J7837" s="336"/>
      <c r="K7837" s="336"/>
      <c r="L7837" s="337">
        <f t="shared" si="367"/>
        <v>15.057442315638006</v>
      </c>
      <c r="M7837" s="337">
        <f t="shared" si="368"/>
        <v>0.4</v>
      </c>
    </row>
    <row r="7838" spans="1:13">
      <c r="A7838" s="334" t="s">
        <v>1233</v>
      </c>
      <c r="B7838" s="334" t="s">
        <v>165</v>
      </c>
      <c r="C7838" s="334" t="s">
        <v>52</v>
      </c>
      <c r="D7838" s="334" t="s">
        <v>1537</v>
      </c>
      <c r="E7838" s="334" t="s">
        <v>1041</v>
      </c>
      <c r="F7838" s="334" t="str">
        <f t="shared" si="369"/>
        <v>Dhaka FR Non-PNP</v>
      </c>
      <c r="G7838" s="338">
        <v>1130268</v>
      </c>
      <c r="H7838" s="336">
        <v>145996.87856933469</v>
      </c>
      <c r="I7838" s="336">
        <v>4521.0720000000001</v>
      </c>
      <c r="J7838" s="336"/>
      <c r="K7838" s="336"/>
      <c r="L7838" s="337">
        <f t="shared" si="367"/>
        <v>12.917014245235173</v>
      </c>
      <c r="M7838" s="337">
        <f t="shared" si="368"/>
        <v>0.4</v>
      </c>
    </row>
    <row r="7839" spans="1:13">
      <c r="A7839" s="334" t="s">
        <v>1114</v>
      </c>
      <c r="B7839" s="334" t="s">
        <v>79</v>
      </c>
      <c r="C7839" s="334" t="s">
        <v>52</v>
      </c>
      <c r="D7839" s="334" t="s">
        <v>1537</v>
      </c>
      <c r="E7839" s="334" t="s">
        <v>1041</v>
      </c>
      <c r="F7839" s="334" t="str">
        <f t="shared" si="369"/>
        <v>Dhaka FR Non-PNP</v>
      </c>
      <c r="G7839" s="338">
        <v>1554095</v>
      </c>
      <c r="H7839" s="336">
        <v>221874.08767393779</v>
      </c>
      <c r="I7839" s="336">
        <v>6216.38</v>
      </c>
      <c r="J7839" s="336"/>
      <c r="K7839" s="336"/>
      <c r="L7839" s="337">
        <f t="shared" si="367"/>
        <v>14.276739045807224</v>
      </c>
      <c r="M7839" s="337">
        <f t="shared" si="368"/>
        <v>0.4</v>
      </c>
    </row>
    <row r="7840" spans="1:13">
      <c r="A7840" s="334" t="s">
        <v>1106</v>
      </c>
      <c r="B7840" s="334" t="s">
        <v>52</v>
      </c>
      <c r="C7840" s="334" t="s">
        <v>52</v>
      </c>
      <c r="D7840" s="334" t="s">
        <v>1537</v>
      </c>
      <c r="E7840" s="334" t="s">
        <v>1041</v>
      </c>
      <c r="F7840" s="334" t="str">
        <f t="shared" si="369"/>
        <v>Dhaka FR Non-PNP</v>
      </c>
      <c r="G7840" s="338">
        <v>1660845</v>
      </c>
      <c r="H7840" s="336">
        <v>231243.78294999394</v>
      </c>
      <c r="I7840" s="336">
        <v>-7.2759576141834259E-12</v>
      </c>
      <c r="J7840" s="336"/>
      <c r="K7840" s="336"/>
      <c r="L7840" s="337">
        <f t="shared" si="367"/>
        <v>13.923260927419111</v>
      </c>
      <c r="M7840" s="337">
        <f t="shared" si="368"/>
        <v>-4.3808769717724565E-16</v>
      </c>
    </row>
    <row r="7841" spans="1:13">
      <c r="A7841" s="334" t="s">
        <v>1282</v>
      </c>
      <c r="B7841" s="334" t="s">
        <v>1139</v>
      </c>
      <c r="C7841" s="334" t="s">
        <v>189</v>
      </c>
      <c r="D7841" s="334" t="s">
        <v>1537</v>
      </c>
      <c r="E7841" s="334" t="s">
        <v>1041</v>
      </c>
      <c r="F7841" s="334" t="str">
        <f t="shared" si="369"/>
        <v>Barishal FR Non-PNP</v>
      </c>
      <c r="G7841" s="338">
        <v>838806</v>
      </c>
      <c r="H7841" s="336">
        <v>137883.56417420847</v>
      </c>
      <c r="I7841" s="336">
        <v>3355.2240000000002</v>
      </c>
      <c r="J7841" s="336"/>
      <c r="K7841" s="336"/>
      <c r="L7841" s="337">
        <f t="shared" si="367"/>
        <v>16.438075571015045</v>
      </c>
      <c r="M7841" s="337">
        <f t="shared" si="368"/>
        <v>0.4</v>
      </c>
    </row>
    <row r="7842" spans="1:13">
      <c r="A7842" s="334" t="s">
        <v>1137</v>
      </c>
      <c r="B7842" s="334" t="s">
        <v>211</v>
      </c>
      <c r="C7842" s="334" t="s">
        <v>189</v>
      </c>
      <c r="D7842" s="334" t="s">
        <v>1537</v>
      </c>
      <c r="E7842" s="334" t="s">
        <v>1041</v>
      </c>
      <c r="F7842" s="334" t="str">
        <f t="shared" si="369"/>
        <v>Barishal FR Non-PNP</v>
      </c>
      <c r="G7842" s="338">
        <v>1259659</v>
      </c>
      <c r="H7842" s="336">
        <v>179718.81779074439</v>
      </c>
      <c r="I7842" s="336">
        <v>0</v>
      </c>
      <c r="J7842" s="336"/>
      <c r="K7842" s="336"/>
      <c r="L7842" s="337">
        <f t="shared" si="367"/>
        <v>14.267259455991216</v>
      </c>
      <c r="M7842" s="337">
        <f t="shared" si="368"/>
        <v>0</v>
      </c>
    </row>
    <row r="7843" spans="1:13">
      <c r="A7843" s="334" t="s">
        <v>1147</v>
      </c>
      <c r="B7843" s="334" t="s">
        <v>323</v>
      </c>
      <c r="C7843" s="334" t="s">
        <v>389</v>
      </c>
      <c r="D7843" s="334" t="s">
        <v>1537</v>
      </c>
      <c r="E7843" s="334" t="s">
        <v>1041</v>
      </c>
      <c r="F7843" s="334" t="str">
        <f t="shared" si="369"/>
        <v>Rangpur FR Non-PNP</v>
      </c>
      <c r="G7843" s="338">
        <v>977330</v>
      </c>
      <c r="H7843" s="336">
        <v>133025.70376137391</v>
      </c>
      <c r="I7843" s="336">
        <v>3909.32</v>
      </c>
      <c r="J7843" s="336"/>
      <c r="K7843" s="336"/>
      <c r="L7843" s="337">
        <f t="shared" si="367"/>
        <v>13.611134802101022</v>
      </c>
      <c r="M7843" s="337">
        <f t="shared" si="368"/>
        <v>0.4</v>
      </c>
    </row>
    <row r="7844" spans="1:13">
      <c r="A7844" s="334" t="s">
        <v>1081</v>
      </c>
      <c r="B7844" s="334" t="s">
        <v>52</v>
      </c>
      <c r="C7844" s="334" t="s">
        <v>52</v>
      </c>
      <c r="D7844" s="334" t="s">
        <v>1537</v>
      </c>
      <c r="E7844" s="334" t="s">
        <v>1041</v>
      </c>
      <c r="F7844" s="334" t="str">
        <f t="shared" si="369"/>
        <v>Dhaka FR Non-PNP</v>
      </c>
      <c r="G7844" s="338">
        <v>1185644</v>
      </c>
      <c r="H7844" s="336">
        <v>159862.05604428495</v>
      </c>
      <c r="I7844" s="336">
        <v>4742.576</v>
      </c>
      <c r="J7844" s="336"/>
      <c r="K7844" s="336"/>
      <c r="L7844" s="337">
        <f t="shared" si="367"/>
        <v>13.483141317653946</v>
      </c>
      <c r="M7844" s="337">
        <f t="shared" si="368"/>
        <v>0.4</v>
      </c>
    </row>
    <row r="7845" spans="1:13">
      <c r="A7845" s="334" t="s">
        <v>1128</v>
      </c>
      <c r="B7845" s="334" t="s">
        <v>162</v>
      </c>
      <c r="C7845" s="334" t="s">
        <v>195</v>
      </c>
      <c r="D7845" s="334" t="s">
        <v>1537</v>
      </c>
      <c r="E7845" s="334" t="s">
        <v>1041</v>
      </c>
      <c r="F7845" s="334" t="str">
        <f t="shared" si="369"/>
        <v>Chattogram FR Non-PNP</v>
      </c>
      <c r="G7845" s="338">
        <v>1159473</v>
      </c>
      <c r="H7845" s="336">
        <v>103853.92836041964</v>
      </c>
      <c r="I7845" s="336">
        <v>4637.8919999999998</v>
      </c>
      <c r="J7845" s="336"/>
      <c r="K7845" s="336"/>
      <c r="L7845" s="337">
        <f t="shared" si="367"/>
        <v>8.9569941137412989</v>
      </c>
      <c r="M7845" s="337">
        <f t="shared" si="368"/>
        <v>0.4</v>
      </c>
    </row>
    <row r="7846" spans="1:13">
      <c r="A7846" s="334" t="s">
        <v>1088</v>
      </c>
      <c r="B7846" s="334" t="s">
        <v>52</v>
      </c>
      <c r="C7846" s="334" t="s">
        <v>52</v>
      </c>
      <c r="D7846" s="334" t="s">
        <v>1537</v>
      </c>
      <c r="E7846" s="334" t="s">
        <v>1041</v>
      </c>
      <c r="F7846" s="334" t="str">
        <f t="shared" si="369"/>
        <v>Dhaka FR Non-PNP</v>
      </c>
      <c r="G7846" s="338">
        <v>1309569</v>
      </c>
      <c r="H7846" s="336">
        <v>158654.63336492048</v>
      </c>
      <c r="I7846" s="336">
        <v>5238.2759999999998</v>
      </c>
      <c r="J7846" s="336"/>
      <c r="K7846" s="336"/>
      <c r="L7846" s="337">
        <f t="shared" si="367"/>
        <v>12.115026651128765</v>
      </c>
      <c r="M7846" s="337">
        <f t="shared" si="368"/>
        <v>0.4</v>
      </c>
    </row>
    <row r="7847" spans="1:13">
      <c r="A7847" s="334" t="s">
        <v>1160</v>
      </c>
      <c r="B7847" s="334" t="s">
        <v>329</v>
      </c>
      <c r="C7847" s="334" t="s">
        <v>107</v>
      </c>
      <c r="D7847" s="334" t="s">
        <v>1537</v>
      </c>
      <c r="E7847" s="334" t="s">
        <v>1041</v>
      </c>
      <c r="F7847" s="334" t="str">
        <f t="shared" si="369"/>
        <v>Rajshahi FR Non-PNP</v>
      </c>
      <c r="G7847" s="338">
        <v>848514</v>
      </c>
      <c r="H7847" s="336">
        <v>100119.7582797793</v>
      </c>
      <c r="I7847" s="336">
        <v>3394.056</v>
      </c>
      <c r="J7847" s="336"/>
      <c r="K7847" s="336"/>
      <c r="L7847" s="337">
        <f t="shared" si="367"/>
        <v>11.799423259931988</v>
      </c>
      <c r="M7847" s="337">
        <f t="shared" si="368"/>
        <v>0.4</v>
      </c>
    </row>
    <row r="7848" spans="1:13">
      <c r="A7848" s="334" t="s">
        <v>1164</v>
      </c>
      <c r="B7848" s="334" t="s">
        <v>1071</v>
      </c>
      <c r="C7848" s="334" t="s">
        <v>159</v>
      </c>
      <c r="D7848" s="334" t="s">
        <v>1537</v>
      </c>
      <c r="E7848" s="334" t="s">
        <v>1041</v>
      </c>
      <c r="F7848" s="334" t="str">
        <f t="shared" si="369"/>
        <v>Khulna FR Non-PNP</v>
      </c>
      <c r="G7848" s="338">
        <v>962199</v>
      </c>
      <c r="H7848" s="336">
        <v>129694.13871984014</v>
      </c>
      <c r="I7848" s="336">
        <v>3848.7960000000003</v>
      </c>
      <c r="J7848" s="336"/>
      <c r="K7848" s="336"/>
      <c r="L7848" s="337">
        <f t="shared" si="367"/>
        <v>13.478930940464512</v>
      </c>
      <c r="M7848" s="337">
        <f t="shared" si="368"/>
        <v>0.4</v>
      </c>
    </row>
    <row r="7849" spans="1:13">
      <c r="A7849" s="334" t="s">
        <v>1130</v>
      </c>
      <c r="B7849" s="334" t="s">
        <v>908</v>
      </c>
      <c r="C7849" s="334" t="s">
        <v>131</v>
      </c>
      <c r="D7849" s="334" t="s">
        <v>1537</v>
      </c>
      <c r="E7849" s="334" t="s">
        <v>1041</v>
      </c>
      <c r="F7849" s="334" t="str">
        <f t="shared" si="369"/>
        <v>Sylhet FR Non-PNP</v>
      </c>
      <c r="G7849" s="338">
        <v>2990758</v>
      </c>
      <c r="H7849" s="336">
        <v>354239.80441877869</v>
      </c>
      <c r="I7849" s="336">
        <v>11963.032000000001</v>
      </c>
      <c r="J7849" s="336"/>
      <c r="K7849" s="336"/>
      <c r="L7849" s="337">
        <f t="shared" si="367"/>
        <v>11.844482382686218</v>
      </c>
      <c r="M7849" s="337">
        <f t="shared" si="368"/>
        <v>0.4</v>
      </c>
    </row>
    <row r="7850" spans="1:13">
      <c r="A7850" s="334" t="s">
        <v>1140</v>
      </c>
      <c r="B7850" s="334" t="s">
        <v>52</v>
      </c>
      <c r="C7850" s="334" t="s">
        <v>52</v>
      </c>
      <c r="D7850" s="334" t="s">
        <v>1537</v>
      </c>
      <c r="E7850" s="334" t="s">
        <v>1041</v>
      </c>
      <c r="F7850" s="334" t="str">
        <f t="shared" si="369"/>
        <v>Dhaka FR Non-PNP</v>
      </c>
      <c r="G7850" s="338">
        <v>1190079</v>
      </c>
      <c r="H7850" s="336">
        <v>137759.12814052161</v>
      </c>
      <c r="I7850" s="336">
        <v>4760.3159999999998</v>
      </c>
      <c r="J7850" s="336"/>
      <c r="K7850" s="336"/>
      <c r="L7850" s="337">
        <f t="shared" si="367"/>
        <v>11.575628856615538</v>
      </c>
      <c r="M7850" s="337">
        <f t="shared" si="368"/>
        <v>0.4</v>
      </c>
    </row>
    <row r="7851" spans="1:13">
      <c r="A7851" s="334" t="s">
        <v>1184</v>
      </c>
      <c r="B7851" s="334" t="s">
        <v>52</v>
      </c>
      <c r="C7851" s="334" t="s">
        <v>52</v>
      </c>
      <c r="D7851" s="334" t="s">
        <v>1537</v>
      </c>
      <c r="E7851" s="334" t="s">
        <v>1041</v>
      </c>
      <c r="F7851" s="334" t="str">
        <f t="shared" si="369"/>
        <v>Dhaka FR Non-PNP</v>
      </c>
      <c r="G7851" s="338">
        <v>3399519</v>
      </c>
      <c r="H7851" s="336">
        <v>409001.28418093623</v>
      </c>
      <c r="I7851" s="336">
        <v>13598.076000000001</v>
      </c>
      <c r="J7851" s="336"/>
      <c r="K7851" s="336"/>
      <c r="L7851" s="337">
        <f t="shared" si="367"/>
        <v>12.031151588825837</v>
      </c>
      <c r="M7851" s="337">
        <f t="shared" si="368"/>
        <v>0.4</v>
      </c>
    </row>
    <row r="7852" spans="1:13">
      <c r="A7852" s="334" t="s">
        <v>1087</v>
      </c>
      <c r="B7852" s="334" t="s">
        <v>52</v>
      </c>
      <c r="C7852" s="334" t="s">
        <v>52</v>
      </c>
      <c r="D7852" s="334" t="s">
        <v>1537</v>
      </c>
      <c r="E7852" s="334" t="s">
        <v>1041</v>
      </c>
      <c r="F7852" s="334" t="str">
        <f t="shared" si="369"/>
        <v>Dhaka FR Non-PNP</v>
      </c>
      <c r="G7852" s="338">
        <v>1685273</v>
      </c>
      <c r="H7852" s="336">
        <v>225253.95603986093</v>
      </c>
      <c r="I7852" s="336">
        <v>6741.0920000000006</v>
      </c>
      <c r="J7852" s="336"/>
      <c r="K7852" s="336"/>
      <c r="L7852" s="337">
        <f t="shared" si="367"/>
        <v>13.366021768571676</v>
      </c>
      <c r="M7852" s="337">
        <f t="shared" si="368"/>
        <v>0.4</v>
      </c>
    </row>
    <row r="7853" spans="1:13">
      <c r="A7853" s="334" t="s">
        <v>1231</v>
      </c>
      <c r="B7853" s="334" t="s">
        <v>159</v>
      </c>
      <c r="C7853" s="334" t="s">
        <v>159</v>
      </c>
      <c r="D7853" s="334" t="s">
        <v>1537</v>
      </c>
      <c r="E7853" s="334" t="s">
        <v>1041</v>
      </c>
      <c r="F7853" s="334" t="str">
        <f t="shared" si="369"/>
        <v>Khulna FR Non-PNP</v>
      </c>
      <c r="G7853" s="338">
        <v>2003680</v>
      </c>
      <c r="H7853" s="336">
        <v>234891.89010401117</v>
      </c>
      <c r="I7853" s="336">
        <v>8014.72</v>
      </c>
      <c r="J7853" s="336"/>
      <c r="K7853" s="336"/>
      <c r="L7853" s="337">
        <f t="shared" si="367"/>
        <v>11.72302414078152</v>
      </c>
      <c r="M7853" s="337">
        <f t="shared" si="368"/>
        <v>0.4</v>
      </c>
    </row>
    <row r="7854" spans="1:13">
      <c r="A7854" s="334" t="s">
        <v>1138</v>
      </c>
      <c r="B7854" s="334" t="s">
        <v>1139</v>
      </c>
      <c r="C7854" s="334" t="s">
        <v>189</v>
      </c>
      <c r="D7854" s="334" t="s">
        <v>1537</v>
      </c>
      <c r="E7854" s="334" t="s">
        <v>1041</v>
      </c>
      <c r="F7854" s="334" t="str">
        <f t="shared" si="369"/>
        <v>Barishal FR Non-PNP</v>
      </c>
      <c r="G7854" s="338">
        <v>1008733</v>
      </c>
      <c r="H7854" s="336">
        <v>140536.01598194096</v>
      </c>
      <c r="I7854" s="336">
        <v>4034.9320000000002</v>
      </c>
      <c r="J7854" s="336"/>
      <c r="K7854" s="336"/>
      <c r="L7854" s="337">
        <f t="shared" si="367"/>
        <v>13.93193401841131</v>
      </c>
      <c r="M7854" s="337">
        <f t="shared" si="368"/>
        <v>0.4</v>
      </c>
    </row>
    <row r="7855" spans="1:13">
      <c r="A7855" s="334" t="s">
        <v>1107</v>
      </c>
      <c r="B7855" s="334" t="s">
        <v>52</v>
      </c>
      <c r="C7855" s="334" t="s">
        <v>52</v>
      </c>
      <c r="D7855" s="334" t="s">
        <v>1537</v>
      </c>
      <c r="E7855" s="334" t="s">
        <v>1041</v>
      </c>
      <c r="F7855" s="334" t="str">
        <f t="shared" si="369"/>
        <v>Dhaka FR Non-PNP</v>
      </c>
      <c r="G7855" s="338">
        <v>2577478</v>
      </c>
      <c r="H7855" s="336">
        <v>287699.68910210661</v>
      </c>
      <c r="I7855" s="336">
        <v>10309.912</v>
      </c>
      <c r="J7855" s="336"/>
      <c r="K7855" s="336"/>
      <c r="L7855" s="337">
        <f t="shared" si="367"/>
        <v>11.162061872190824</v>
      </c>
      <c r="M7855" s="337">
        <f t="shared" si="368"/>
        <v>0.4</v>
      </c>
    </row>
    <row r="7856" spans="1:13">
      <c r="A7856" s="334" t="s">
        <v>1110</v>
      </c>
      <c r="B7856" s="334" t="s">
        <v>542</v>
      </c>
      <c r="C7856" s="334" t="s">
        <v>52</v>
      </c>
      <c r="D7856" s="334" t="s">
        <v>1537</v>
      </c>
      <c r="E7856" s="334" t="s">
        <v>1041</v>
      </c>
      <c r="F7856" s="334" t="str">
        <f t="shared" si="369"/>
        <v>Dhaka FR Non-PNP</v>
      </c>
      <c r="G7856" s="338">
        <v>1289381</v>
      </c>
      <c r="H7856" s="336">
        <v>146821.80685429042</v>
      </c>
      <c r="I7856" s="336">
        <v>6090.8884391502434</v>
      </c>
      <c r="J7856" s="336"/>
      <c r="K7856" s="336"/>
      <c r="L7856" s="337">
        <f t="shared" si="367"/>
        <v>11.386999409351496</v>
      </c>
      <c r="M7856" s="337">
        <f t="shared" si="368"/>
        <v>0.47238856778176846</v>
      </c>
    </row>
    <row r="7857" spans="1:13">
      <c r="A7857" s="334" t="s">
        <v>1193</v>
      </c>
      <c r="B7857" s="334" t="s">
        <v>52</v>
      </c>
      <c r="C7857" s="334" t="s">
        <v>52</v>
      </c>
      <c r="D7857" s="334" t="s">
        <v>1537</v>
      </c>
      <c r="E7857" s="334" t="s">
        <v>1041</v>
      </c>
      <c r="F7857" s="334" t="str">
        <f t="shared" si="369"/>
        <v>Dhaka FR Non-PNP</v>
      </c>
      <c r="G7857" s="338">
        <v>1309737</v>
      </c>
      <c r="H7857" s="336">
        <v>137088.61275001836</v>
      </c>
      <c r="I7857" s="336">
        <v>5238.9480000000003</v>
      </c>
      <c r="J7857" s="336"/>
      <c r="K7857" s="336"/>
      <c r="L7857" s="337">
        <f t="shared" si="367"/>
        <v>10.466880965416596</v>
      </c>
      <c r="M7857" s="337">
        <f t="shared" si="368"/>
        <v>0.4</v>
      </c>
    </row>
    <row r="7858" spans="1:13">
      <c r="A7858" s="334" t="s">
        <v>1224</v>
      </c>
      <c r="B7858" s="334" t="s">
        <v>52</v>
      </c>
      <c r="C7858" s="334" t="s">
        <v>52</v>
      </c>
      <c r="D7858" s="334" t="s">
        <v>1537</v>
      </c>
      <c r="E7858" s="334" t="s">
        <v>1041</v>
      </c>
      <c r="F7858" s="334" t="str">
        <f t="shared" si="369"/>
        <v>Dhaka FR Non-PNP</v>
      </c>
      <c r="G7858" s="338">
        <v>1481164</v>
      </c>
      <c r="H7858" s="336">
        <v>196157.76875919415</v>
      </c>
      <c r="I7858" s="336">
        <v>5924.6559999999999</v>
      </c>
      <c r="J7858" s="336"/>
      <c r="K7858" s="336"/>
      <c r="L7858" s="337">
        <f t="shared" si="367"/>
        <v>13.243487470610557</v>
      </c>
      <c r="M7858" s="337">
        <f t="shared" si="368"/>
        <v>0.4</v>
      </c>
    </row>
    <row r="7859" spans="1:13">
      <c r="A7859" s="334" t="s">
        <v>1145</v>
      </c>
      <c r="B7859" s="334" t="s">
        <v>52</v>
      </c>
      <c r="C7859" s="334" t="s">
        <v>52</v>
      </c>
      <c r="D7859" s="334" t="s">
        <v>1537</v>
      </c>
      <c r="E7859" s="334" t="s">
        <v>1041</v>
      </c>
      <c r="F7859" s="334" t="str">
        <f t="shared" si="369"/>
        <v>Dhaka FR Non-PNP</v>
      </c>
      <c r="G7859" s="338">
        <v>1603551</v>
      </c>
      <c r="H7859" s="336">
        <v>180249.15110495134</v>
      </c>
      <c r="I7859" s="336">
        <v>6414.2039999999997</v>
      </c>
      <c r="J7859" s="336"/>
      <c r="K7859" s="336"/>
      <c r="L7859" s="337">
        <f t="shared" si="367"/>
        <v>11.240624782432947</v>
      </c>
      <c r="M7859" s="337">
        <f t="shared" si="368"/>
        <v>0.4</v>
      </c>
    </row>
    <row r="7860" spans="1:13">
      <c r="A7860" s="334" t="s">
        <v>1093</v>
      </c>
      <c r="B7860" s="334" t="s">
        <v>195</v>
      </c>
      <c r="C7860" s="334" t="s">
        <v>195</v>
      </c>
      <c r="D7860" s="334" t="s">
        <v>1537</v>
      </c>
      <c r="E7860" s="334" t="s">
        <v>1041</v>
      </c>
      <c r="F7860" s="334" t="str">
        <f t="shared" si="369"/>
        <v>Chattogram FR Non-PNP</v>
      </c>
      <c r="G7860" s="338">
        <v>1094640</v>
      </c>
      <c r="H7860" s="336">
        <v>130377.84187027834</v>
      </c>
      <c r="I7860" s="336">
        <v>4378.5600000000004</v>
      </c>
      <c r="J7860" s="336"/>
      <c r="K7860" s="336"/>
      <c r="L7860" s="337">
        <f t="shared" si="367"/>
        <v>11.910568028783741</v>
      </c>
      <c r="M7860" s="337">
        <f t="shared" si="368"/>
        <v>0.4</v>
      </c>
    </row>
    <row r="7861" spans="1:13">
      <c r="A7861" s="334" t="s">
        <v>1258</v>
      </c>
      <c r="B7861" s="334" t="s">
        <v>52</v>
      </c>
      <c r="C7861" s="334" t="s">
        <v>52</v>
      </c>
      <c r="D7861" s="334" t="s">
        <v>1537</v>
      </c>
      <c r="E7861" s="334" t="s">
        <v>1041</v>
      </c>
      <c r="F7861" s="334" t="str">
        <f t="shared" si="369"/>
        <v>Dhaka FR Non-PNP</v>
      </c>
      <c r="G7861" s="338">
        <v>2076105</v>
      </c>
      <c r="H7861" s="336">
        <v>285865.78157179977</v>
      </c>
      <c r="I7861" s="336">
        <v>8304.42</v>
      </c>
      <c r="J7861" s="336"/>
      <c r="K7861" s="336"/>
      <c r="L7861" s="337">
        <f t="shared" si="367"/>
        <v>13.769331588325242</v>
      </c>
      <c r="M7861" s="337">
        <f t="shared" si="368"/>
        <v>0.4</v>
      </c>
    </row>
    <row r="7862" spans="1:13">
      <c r="A7862" s="334" t="s">
        <v>1156</v>
      </c>
      <c r="B7862" s="334" t="s">
        <v>52</v>
      </c>
      <c r="C7862" s="334" t="s">
        <v>52</v>
      </c>
      <c r="D7862" s="334" t="s">
        <v>1537</v>
      </c>
      <c r="E7862" s="334" t="s">
        <v>1041</v>
      </c>
      <c r="F7862" s="334" t="str">
        <f t="shared" si="369"/>
        <v>Dhaka FR Non-PNP</v>
      </c>
      <c r="G7862" s="338">
        <v>607255</v>
      </c>
      <c r="H7862" s="336">
        <v>56930.15875002581</v>
      </c>
      <c r="I7862" s="336">
        <v>2429.02</v>
      </c>
      <c r="J7862" s="336"/>
      <c r="K7862" s="336"/>
      <c r="L7862" s="337">
        <f t="shared" si="367"/>
        <v>9.3750004116929144</v>
      </c>
      <c r="M7862" s="337">
        <f t="shared" si="368"/>
        <v>0.4</v>
      </c>
    </row>
    <row r="7863" spans="1:13">
      <c r="A7863" s="334" t="s">
        <v>1170</v>
      </c>
      <c r="B7863" s="334" t="s">
        <v>362</v>
      </c>
      <c r="C7863" s="334" t="s">
        <v>52</v>
      </c>
      <c r="D7863" s="334" t="s">
        <v>1537</v>
      </c>
      <c r="E7863" s="334" t="s">
        <v>1041</v>
      </c>
      <c r="F7863" s="334" t="str">
        <f t="shared" si="369"/>
        <v>Dhaka FR Non-PNP</v>
      </c>
      <c r="G7863" s="338">
        <v>1648379</v>
      </c>
      <c r="H7863" s="336">
        <v>208475.89414940105</v>
      </c>
      <c r="I7863" s="336">
        <v>6593.5160000000005</v>
      </c>
      <c r="J7863" s="336"/>
      <c r="K7863" s="336"/>
      <c r="L7863" s="337">
        <f t="shared" si="367"/>
        <v>12.647327717072413</v>
      </c>
      <c r="M7863" s="337">
        <f t="shared" si="368"/>
        <v>0.4</v>
      </c>
    </row>
    <row r="7864" spans="1:13">
      <c r="A7864" s="334" t="s">
        <v>1172</v>
      </c>
      <c r="B7864" s="334" t="s">
        <v>79</v>
      </c>
      <c r="C7864" s="334" t="s">
        <v>52</v>
      </c>
      <c r="D7864" s="334" t="s">
        <v>1537</v>
      </c>
      <c r="E7864" s="334" t="s">
        <v>1041</v>
      </c>
      <c r="F7864" s="334" t="str">
        <f t="shared" si="369"/>
        <v>Dhaka FR Non-PNP</v>
      </c>
      <c r="G7864" s="338">
        <v>1224228</v>
      </c>
      <c r="H7864" s="336">
        <v>131164.08171484701</v>
      </c>
      <c r="I7864" s="336">
        <v>4896.9120000000003</v>
      </c>
      <c r="J7864" s="336"/>
      <c r="K7864" s="336"/>
      <c r="L7864" s="337">
        <f t="shared" si="367"/>
        <v>10.714023998376691</v>
      </c>
      <c r="M7864" s="337">
        <f t="shared" si="368"/>
        <v>0.4</v>
      </c>
    </row>
    <row r="7865" spans="1:13">
      <c r="A7865" s="334" t="s">
        <v>1169</v>
      </c>
      <c r="B7865" s="334" t="s">
        <v>186</v>
      </c>
      <c r="C7865" s="334" t="s">
        <v>195</v>
      </c>
      <c r="D7865" s="334" t="s">
        <v>1537</v>
      </c>
      <c r="E7865" s="334" t="s">
        <v>1041</v>
      </c>
      <c r="F7865" s="334" t="str">
        <f t="shared" si="369"/>
        <v>Chattogram FR Non-PNP</v>
      </c>
      <c r="G7865" s="338">
        <v>1817337</v>
      </c>
      <c r="H7865" s="336">
        <v>233613.22086306167</v>
      </c>
      <c r="I7865" s="336">
        <v>7269.348</v>
      </c>
      <c r="J7865" s="336"/>
      <c r="K7865" s="336"/>
      <c r="L7865" s="337">
        <f t="shared" si="367"/>
        <v>12.854700083862358</v>
      </c>
      <c r="M7865" s="337">
        <f t="shared" si="368"/>
        <v>0.4</v>
      </c>
    </row>
    <row r="7866" spans="1:13">
      <c r="A7866" s="334" t="s">
        <v>1148</v>
      </c>
      <c r="B7866" s="334" t="s">
        <v>389</v>
      </c>
      <c r="C7866" s="334" t="s">
        <v>389</v>
      </c>
      <c r="D7866" s="334" t="s">
        <v>1537</v>
      </c>
      <c r="E7866" s="334" t="s">
        <v>1041</v>
      </c>
      <c r="F7866" s="334" t="str">
        <f t="shared" si="369"/>
        <v>Rangpur FR Non-PNP</v>
      </c>
      <c r="G7866" s="338">
        <v>1396171</v>
      </c>
      <c r="H7866" s="336">
        <v>164955.10386676525</v>
      </c>
      <c r="I7866" s="336">
        <v>1.0004441719502211E-11</v>
      </c>
      <c r="J7866" s="336"/>
      <c r="K7866" s="336"/>
      <c r="L7866" s="337">
        <f t="shared" si="367"/>
        <v>11.814820954364848</v>
      </c>
      <c r="M7866" s="337">
        <f t="shared" si="368"/>
        <v>7.1656277916546123E-16</v>
      </c>
    </row>
    <row r="7867" spans="1:13">
      <c r="A7867" s="334" t="s">
        <v>1278</v>
      </c>
      <c r="B7867" s="334" t="s">
        <v>195</v>
      </c>
      <c r="C7867" s="334" t="s">
        <v>195</v>
      </c>
      <c r="D7867" s="334" t="s">
        <v>1537</v>
      </c>
      <c r="E7867" s="334" t="s">
        <v>1041</v>
      </c>
      <c r="F7867" s="334" t="str">
        <f t="shared" si="369"/>
        <v>Chattogram FR Non-PNP</v>
      </c>
      <c r="G7867" s="338">
        <v>1293697</v>
      </c>
      <c r="H7867" s="336">
        <v>152606.74036842305</v>
      </c>
      <c r="I7867" s="336">
        <v>5174.7880000000005</v>
      </c>
      <c r="J7867" s="336"/>
      <c r="K7867" s="336"/>
      <c r="L7867" s="337">
        <f t="shared" si="367"/>
        <v>11.796173320988071</v>
      </c>
      <c r="M7867" s="337">
        <f t="shared" si="368"/>
        <v>0.4</v>
      </c>
    </row>
    <row r="7868" spans="1:13">
      <c r="A7868" s="334" t="s">
        <v>1165</v>
      </c>
      <c r="B7868" s="334" t="s">
        <v>131</v>
      </c>
      <c r="C7868" s="334" t="s">
        <v>131</v>
      </c>
      <c r="D7868" s="334" t="s">
        <v>1537</v>
      </c>
      <c r="E7868" s="334" t="s">
        <v>1041</v>
      </c>
      <c r="F7868" s="334" t="str">
        <f t="shared" si="369"/>
        <v>Sylhet FR Non-PNP</v>
      </c>
      <c r="G7868" s="338">
        <v>1190151</v>
      </c>
      <c r="H7868" s="336">
        <v>136323.55881485637</v>
      </c>
      <c r="I7868" s="336">
        <v>4760.6040000000003</v>
      </c>
      <c r="J7868" s="336"/>
      <c r="K7868" s="336"/>
      <c r="L7868" s="337">
        <f t="shared" si="367"/>
        <v>11.454307799166354</v>
      </c>
      <c r="M7868" s="337">
        <f t="shared" si="368"/>
        <v>0.4</v>
      </c>
    </row>
    <row r="7869" spans="1:13">
      <c r="A7869" s="334" t="s">
        <v>1119</v>
      </c>
      <c r="B7869" s="334" t="s">
        <v>52</v>
      </c>
      <c r="C7869" s="334" t="s">
        <v>52</v>
      </c>
      <c r="D7869" s="334" t="s">
        <v>1537</v>
      </c>
      <c r="E7869" s="334" t="s">
        <v>1041</v>
      </c>
      <c r="F7869" s="334" t="str">
        <f t="shared" si="369"/>
        <v>Dhaka FR Non-PNP</v>
      </c>
      <c r="G7869" s="338">
        <v>3010996</v>
      </c>
      <c r="H7869" s="336">
        <v>388402.52017268416</v>
      </c>
      <c r="I7869" s="336">
        <v>12043.984</v>
      </c>
      <c r="J7869" s="336"/>
      <c r="K7869" s="336"/>
      <c r="L7869" s="337">
        <f t="shared" si="367"/>
        <v>12.899469815724901</v>
      </c>
      <c r="M7869" s="337">
        <f t="shared" si="368"/>
        <v>0.4</v>
      </c>
    </row>
    <row r="7870" spans="1:13">
      <c r="A7870" s="334" t="s">
        <v>1080</v>
      </c>
      <c r="B7870" s="334" t="s">
        <v>170</v>
      </c>
      <c r="C7870" s="334" t="s">
        <v>195</v>
      </c>
      <c r="D7870" s="334" t="s">
        <v>1537</v>
      </c>
      <c r="E7870" s="334" t="s">
        <v>1041</v>
      </c>
      <c r="F7870" s="334" t="str">
        <f t="shared" si="369"/>
        <v>Chattogram FR Non-PNP</v>
      </c>
      <c r="G7870" s="338">
        <v>23309</v>
      </c>
      <c r="H7870" s="336">
        <v>4512.5332611700742</v>
      </c>
      <c r="I7870" s="336">
        <v>93.236000000000004</v>
      </c>
      <c r="J7870" s="336"/>
      <c r="K7870" s="336"/>
      <c r="L7870" s="337">
        <f t="shared" si="367"/>
        <v>19.359617577631276</v>
      </c>
      <c r="M7870" s="337">
        <f t="shared" si="368"/>
        <v>0.4</v>
      </c>
    </row>
    <row r="7871" spans="1:13">
      <c r="A7871" s="334" t="s">
        <v>1254</v>
      </c>
      <c r="B7871" s="334" t="s">
        <v>52</v>
      </c>
      <c r="C7871" s="334" t="s">
        <v>52</v>
      </c>
      <c r="D7871" s="334" t="s">
        <v>1537</v>
      </c>
      <c r="E7871" s="334" t="s">
        <v>1041</v>
      </c>
      <c r="F7871" s="334" t="str">
        <f t="shared" si="369"/>
        <v>Dhaka FR Non-PNP</v>
      </c>
      <c r="G7871" s="338">
        <v>1032452</v>
      </c>
      <c r="H7871" s="336">
        <v>124106.72161379571</v>
      </c>
      <c r="I7871" s="336">
        <v>4129.808</v>
      </c>
      <c r="J7871" s="336"/>
      <c r="K7871" s="336"/>
      <c r="L7871" s="337">
        <f t="shared" si="367"/>
        <v>12.020580289814511</v>
      </c>
      <c r="M7871" s="337">
        <f t="shared" si="368"/>
        <v>0.4</v>
      </c>
    </row>
    <row r="7872" spans="1:13">
      <c r="A7872" s="334" t="s">
        <v>1249</v>
      </c>
      <c r="B7872" s="334" t="s">
        <v>79</v>
      </c>
      <c r="C7872" s="334" t="s">
        <v>52</v>
      </c>
      <c r="D7872" s="334" t="s">
        <v>1537</v>
      </c>
      <c r="E7872" s="334" t="s">
        <v>1041</v>
      </c>
      <c r="F7872" s="334" t="str">
        <f t="shared" si="369"/>
        <v>Dhaka FR Non-PNP</v>
      </c>
      <c r="G7872" s="338">
        <v>2983002</v>
      </c>
      <c r="H7872" s="336">
        <v>349629.59685459005</v>
      </c>
      <c r="I7872" s="336">
        <v>11932.008</v>
      </c>
      <c r="J7872" s="336"/>
      <c r="K7872" s="336"/>
      <c r="L7872" s="337">
        <f t="shared" si="367"/>
        <v>11.720729548776369</v>
      </c>
      <c r="M7872" s="337">
        <f t="shared" si="368"/>
        <v>0.4</v>
      </c>
    </row>
    <row r="7873" spans="1:13">
      <c r="A7873" s="334" t="s">
        <v>1168</v>
      </c>
      <c r="B7873" s="334" t="s">
        <v>162</v>
      </c>
      <c r="C7873" s="334" t="s">
        <v>195</v>
      </c>
      <c r="D7873" s="334" t="s">
        <v>1537</v>
      </c>
      <c r="E7873" s="334" t="s">
        <v>1041</v>
      </c>
      <c r="F7873" s="334" t="str">
        <f t="shared" si="369"/>
        <v>Chattogram FR Non-PNP</v>
      </c>
      <c r="G7873" s="338">
        <v>1717010</v>
      </c>
      <c r="H7873" s="336">
        <v>181435.32140591592</v>
      </c>
      <c r="I7873" s="336">
        <v>6868.04</v>
      </c>
      <c r="J7873" s="336"/>
      <c r="K7873" s="336"/>
      <c r="L7873" s="337">
        <f t="shared" si="367"/>
        <v>10.566934461995906</v>
      </c>
      <c r="M7873" s="337">
        <f t="shared" si="368"/>
        <v>0.4</v>
      </c>
    </row>
    <row r="7874" spans="1:13">
      <c r="A7874" s="334" t="s">
        <v>1261</v>
      </c>
      <c r="B7874" s="334" t="s">
        <v>401</v>
      </c>
      <c r="C7874" s="334" t="s">
        <v>195</v>
      </c>
      <c r="D7874" s="334" t="s">
        <v>1537</v>
      </c>
      <c r="E7874" s="334" t="s">
        <v>1041</v>
      </c>
      <c r="F7874" s="334" t="str">
        <f t="shared" si="369"/>
        <v>Chattogram FR Non-PNP</v>
      </c>
      <c r="G7874" s="338">
        <v>3596840</v>
      </c>
      <c r="H7874" s="336">
        <v>488434.80227427214</v>
      </c>
      <c r="I7874" s="336">
        <v>14387.36</v>
      </c>
      <c r="J7874" s="336"/>
      <c r="K7874" s="336"/>
      <c r="L7874" s="337">
        <f t="shared" si="367"/>
        <v>13.579553226561986</v>
      </c>
      <c r="M7874" s="337">
        <f t="shared" si="368"/>
        <v>0.4</v>
      </c>
    </row>
    <row r="7875" spans="1:13">
      <c r="A7875" s="334" t="s">
        <v>1222</v>
      </c>
      <c r="B7875" s="334" t="s">
        <v>189</v>
      </c>
      <c r="C7875" s="334" t="s">
        <v>189</v>
      </c>
      <c r="D7875" s="334" t="s">
        <v>1537</v>
      </c>
      <c r="E7875" s="334" t="s">
        <v>1041</v>
      </c>
      <c r="F7875" s="334" t="str">
        <f t="shared" si="369"/>
        <v>Barishal FR Non-PNP</v>
      </c>
      <c r="G7875" s="338">
        <v>928257</v>
      </c>
      <c r="H7875" s="336">
        <v>110657.42422656641</v>
      </c>
      <c r="I7875" s="336">
        <v>8.1854523159563541E-12</v>
      </c>
      <c r="J7875" s="336"/>
      <c r="K7875" s="336"/>
      <c r="L7875" s="337">
        <f t="shared" ref="L7875:L7938" si="370">(H7875/G7875)*100</f>
        <v>11.920990008862461</v>
      </c>
      <c r="M7875" s="337">
        <f t="shared" ref="M7875:M7938" si="371">(I7875/G7875)*100</f>
        <v>8.8180884345136688E-16</v>
      </c>
    </row>
    <row r="7876" spans="1:13">
      <c r="A7876" s="334" t="s">
        <v>1157</v>
      </c>
      <c r="B7876" s="334" t="s">
        <v>336</v>
      </c>
      <c r="C7876" s="334" t="s">
        <v>389</v>
      </c>
      <c r="D7876" s="334" t="s">
        <v>1537</v>
      </c>
      <c r="E7876" s="334" t="s">
        <v>1041</v>
      </c>
      <c r="F7876" s="334" t="str">
        <f t="shared" ref="F7876:F7939" si="372">CONCATENATE(C7876," ",E7876," ",D7876)</f>
        <v>Rangpur FR Non-PNP</v>
      </c>
      <c r="G7876" s="338">
        <v>1116673</v>
      </c>
      <c r="H7876" s="336">
        <v>142852.43569201615</v>
      </c>
      <c r="I7876" s="336">
        <v>4466.692</v>
      </c>
      <c r="J7876" s="336"/>
      <c r="K7876" s="336"/>
      <c r="L7876" s="337">
        <f t="shared" si="370"/>
        <v>12.792682879591085</v>
      </c>
      <c r="M7876" s="337">
        <f t="shared" si="371"/>
        <v>0.4</v>
      </c>
    </row>
    <row r="7877" spans="1:13">
      <c r="A7877" s="334" t="s">
        <v>1158</v>
      </c>
      <c r="B7877" s="334" t="s">
        <v>52</v>
      </c>
      <c r="C7877" s="334" t="s">
        <v>52</v>
      </c>
      <c r="D7877" s="334" t="s">
        <v>1537</v>
      </c>
      <c r="E7877" s="334" t="s">
        <v>1041</v>
      </c>
      <c r="F7877" s="334" t="str">
        <f t="shared" si="372"/>
        <v>Dhaka FR Non-PNP</v>
      </c>
      <c r="G7877" s="338">
        <v>1205948</v>
      </c>
      <c r="H7877" s="336">
        <v>133895.97331502999</v>
      </c>
      <c r="I7877" s="336">
        <v>4823.7920000000004</v>
      </c>
      <c r="J7877" s="336"/>
      <c r="K7877" s="336"/>
      <c r="L7877" s="337">
        <f t="shared" si="370"/>
        <v>11.102964084274777</v>
      </c>
      <c r="M7877" s="337">
        <f t="shared" si="371"/>
        <v>0.4</v>
      </c>
    </row>
    <row r="7878" spans="1:13">
      <c r="A7878" s="334" t="s">
        <v>1045</v>
      </c>
      <c r="B7878" s="334" t="s">
        <v>162</v>
      </c>
      <c r="C7878" s="334" t="s">
        <v>195</v>
      </c>
      <c r="D7878" s="334" t="s">
        <v>1537</v>
      </c>
      <c r="E7878" s="334" t="s">
        <v>1041</v>
      </c>
      <c r="F7878" s="334" t="str">
        <f t="shared" si="372"/>
        <v>Chattogram FR Non-PNP</v>
      </c>
      <c r="G7878" s="338">
        <v>1749806</v>
      </c>
      <c r="H7878" s="336">
        <v>182182.67230829538</v>
      </c>
      <c r="I7878" s="336">
        <v>6999.2240000000002</v>
      </c>
      <c r="J7878" s="336"/>
      <c r="K7878" s="336"/>
      <c r="L7878" s="337">
        <f t="shared" si="370"/>
        <v>10.411592617026995</v>
      </c>
      <c r="M7878" s="337">
        <f t="shared" si="371"/>
        <v>0.4</v>
      </c>
    </row>
    <row r="7879" spans="1:13">
      <c r="A7879" s="334" t="s">
        <v>1166</v>
      </c>
      <c r="B7879" s="334" t="s">
        <v>606</v>
      </c>
      <c r="C7879" s="334" t="s">
        <v>107</v>
      </c>
      <c r="D7879" s="334" t="s">
        <v>1537</v>
      </c>
      <c r="E7879" s="334" t="s">
        <v>1041</v>
      </c>
      <c r="F7879" s="334" t="str">
        <f t="shared" si="372"/>
        <v>Rajshahi FR Non-PNP</v>
      </c>
      <c r="G7879" s="338">
        <v>1161678</v>
      </c>
      <c r="H7879" s="336">
        <v>133338.48386064838</v>
      </c>
      <c r="I7879" s="336">
        <v>4646.7120000000004</v>
      </c>
      <c r="J7879" s="336"/>
      <c r="K7879" s="336"/>
      <c r="L7879" s="337">
        <f t="shared" si="370"/>
        <v>11.478093228988445</v>
      </c>
      <c r="M7879" s="337">
        <f t="shared" si="371"/>
        <v>0.4</v>
      </c>
    </row>
    <row r="7880" spans="1:13">
      <c r="A7880" s="334" t="s">
        <v>1124</v>
      </c>
      <c r="B7880" s="334" t="s">
        <v>1566</v>
      </c>
      <c r="C7880" s="334" t="s">
        <v>389</v>
      </c>
      <c r="D7880" s="334" t="s">
        <v>1537</v>
      </c>
      <c r="E7880" s="334" t="s">
        <v>1041</v>
      </c>
      <c r="F7880" s="334" t="str">
        <f t="shared" si="372"/>
        <v>Rangpur FR Non-PNP</v>
      </c>
      <c r="G7880" s="338">
        <v>1176822</v>
      </c>
      <c r="H7880" s="336">
        <v>134044.95358356985</v>
      </c>
      <c r="I7880" s="336">
        <v>4707.2880000000005</v>
      </c>
      <c r="J7880" s="336"/>
      <c r="K7880" s="336"/>
      <c r="L7880" s="337">
        <f t="shared" si="370"/>
        <v>11.390418736526836</v>
      </c>
      <c r="M7880" s="337">
        <f t="shared" si="371"/>
        <v>0.4</v>
      </c>
    </row>
    <row r="7881" spans="1:13">
      <c r="A7881" s="334" t="s">
        <v>1228</v>
      </c>
      <c r="B7881" s="334" t="s">
        <v>211</v>
      </c>
      <c r="C7881" s="334" t="s">
        <v>189</v>
      </c>
      <c r="D7881" s="334" t="s">
        <v>1537</v>
      </c>
      <c r="E7881" s="334" t="s">
        <v>1041</v>
      </c>
      <c r="F7881" s="334" t="str">
        <f t="shared" si="372"/>
        <v>Barishal FR Non-PNP</v>
      </c>
      <c r="G7881" s="338">
        <v>923975</v>
      </c>
      <c r="H7881" s="336">
        <v>119867.91266935771</v>
      </c>
      <c r="I7881" s="336">
        <v>0</v>
      </c>
      <c r="J7881" s="336"/>
      <c r="K7881" s="336"/>
      <c r="L7881" s="337">
        <f t="shared" si="370"/>
        <v>12.973068824303441</v>
      </c>
      <c r="M7881" s="337">
        <f t="shared" si="371"/>
        <v>0</v>
      </c>
    </row>
    <row r="7882" spans="1:13">
      <c r="A7882" s="334" t="s">
        <v>1271</v>
      </c>
      <c r="B7882" s="334" t="s">
        <v>362</v>
      </c>
      <c r="C7882" s="334" t="s">
        <v>52</v>
      </c>
      <c r="D7882" s="334" t="s">
        <v>1537</v>
      </c>
      <c r="E7882" s="334" t="s">
        <v>1041</v>
      </c>
      <c r="F7882" s="334" t="str">
        <f t="shared" si="372"/>
        <v>Dhaka FR Non-PNP</v>
      </c>
      <c r="G7882" s="338">
        <v>2253084</v>
      </c>
      <c r="H7882" s="336">
        <v>298310.57000456762</v>
      </c>
      <c r="I7882" s="336">
        <v>9012.3359999999993</v>
      </c>
      <c r="J7882" s="336"/>
      <c r="K7882" s="336"/>
      <c r="L7882" s="337">
        <f t="shared" si="370"/>
        <v>13.2400997923099</v>
      </c>
      <c r="M7882" s="337">
        <f t="shared" si="371"/>
        <v>0.4</v>
      </c>
    </row>
    <row r="7883" spans="1:13">
      <c r="A7883" s="334" t="s">
        <v>1079</v>
      </c>
      <c r="B7883" s="334" t="s">
        <v>189</v>
      </c>
      <c r="C7883" s="334" t="s">
        <v>189</v>
      </c>
      <c r="D7883" s="334" t="s">
        <v>1537</v>
      </c>
      <c r="E7883" s="334" t="s">
        <v>1041</v>
      </c>
      <c r="F7883" s="334" t="str">
        <f t="shared" si="372"/>
        <v>Barishal FR Non-PNP</v>
      </c>
      <c r="G7883" s="338">
        <v>1228069</v>
      </c>
      <c r="H7883" s="336">
        <v>141003.14641821344</v>
      </c>
      <c r="I7883" s="336">
        <v>4912.2759999999998</v>
      </c>
      <c r="J7883" s="336"/>
      <c r="K7883" s="336"/>
      <c r="L7883" s="337">
        <f t="shared" si="370"/>
        <v>11.481695769391902</v>
      </c>
      <c r="M7883" s="337">
        <f t="shared" si="371"/>
        <v>0.4</v>
      </c>
    </row>
    <row r="7884" spans="1:13">
      <c r="A7884" s="334" t="s">
        <v>1235</v>
      </c>
      <c r="B7884" s="334" t="s">
        <v>52</v>
      </c>
      <c r="C7884" s="334" t="s">
        <v>52</v>
      </c>
      <c r="D7884" s="334" t="s">
        <v>1537</v>
      </c>
      <c r="E7884" s="334" t="s">
        <v>1041</v>
      </c>
      <c r="F7884" s="334" t="str">
        <f t="shared" si="372"/>
        <v>Dhaka FR Non-PNP</v>
      </c>
      <c r="G7884" s="338">
        <v>1619939</v>
      </c>
      <c r="H7884" s="336">
        <v>192819.92330307487</v>
      </c>
      <c r="I7884" s="336">
        <v>6479.7560000000003</v>
      </c>
      <c r="J7884" s="336"/>
      <c r="K7884" s="336"/>
      <c r="L7884" s="337">
        <f t="shared" si="370"/>
        <v>11.902912597516009</v>
      </c>
      <c r="M7884" s="337">
        <f t="shared" si="371"/>
        <v>0.4</v>
      </c>
    </row>
    <row r="7885" spans="1:13">
      <c r="A7885" s="334" t="s">
        <v>1154</v>
      </c>
      <c r="B7885" s="334" t="s">
        <v>542</v>
      </c>
      <c r="C7885" s="334" t="s">
        <v>52</v>
      </c>
      <c r="D7885" s="334" t="s">
        <v>1537</v>
      </c>
      <c r="E7885" s="334" t="s">
        <v>1041</v>
      </c>
      <c r="F7885" s="334" t="str">
        <f t="shared" si="372"/>
        <v>Dhaka FR Non-PNP</v>
      </c>
      <c r="G7885" s="338">
        <v>1189394</v>
      </c>
      <c r="H7885" s="336">
        <v>156578.57584949231</v>
      </c>
      <c r="I7885" s="336">
        <v>4757.576</v>
      </c>
      <c r="J7885" s="336"/>
      <c r="K7885" s="336"/>
      <c r="L7885" s="337">
        <f t="shared" si="370"/>
        <v>13.16456748978827</v>
      </c>
      <c r="M7885" s="337">
        <f t="shared" si="371"/>
        <v>0.4</v>
      </c>
    </row>
    <row r="7886" spans="1:13">
      <c r="A7886" s="334" t="s">
        <v>1153</v>
      </c>
      <c r="B7886" s="334" t="s">
        <v>52</v>
      </c>
      <c r="C7886" s="334" t="s">
        <v>52</v>
      </c>
      <c r="D7886" s="334" t="s">
        <v>1537</v>
      </c>
      <c r="E7886" s="334" t="s">
        <v>1041</v>
      </c>
      <c r="F7886" s="334" t="str">
        <f t="shared" si="372"/>
        <v>Dhaka FR Non-PNP</v>
      </c>
      <c r="G7886" s="338">
        <v>1758068</v>
      </c>
      <c r="H7886" s="336">
        <v>200974.17980545518</v>
      </c>
      <c r="I7886" s="336">
        <v>7032.2719999999999</v>
      </c>
      <c r="J7886" s="336"/>
      <c r="K7886" s="336"/>
      <c r="L7886" s="337">
        <f t="shared" si="370"/>
        <v>11.43153619800003</v>
      </c>
      <c r="M7886" s="337">
        <f t="shared" si="371"/>
        <v>0.4</v>
      </c>
    </row>
    <row r="7887" spans="1:13">
      <c r="A7887" s="334" t="s">
        <v>1214</v>
      </c>
      <c r="B7887" s="334" t="s">
        <v>162</v>
      </c>
      <c r="C7887" s="334" t="s">
        <v>195</v>
      </c>
      <c r="D7887" s="334" t="s">
        <v>1537</v>
      </c>
      <c r="E7887" s="334" t="s">
        <v>1041</v>
      </c>
      <c r="F7887" s="334" t="str">
        <f t="shared" si="372"/>
        <v>Chattogram FR Non-PNP</v>
      </c>
      <c r="G7887" s="338">
        <v>1787681</v>
      </c>
      <c r="H7887" s="336">
        <v>225865.56412450684</v>
      </c>
      <c r="I7887" s="336">
        <v>7150.7240000000002</v>
      </c>
      <c r="J7887" s="336"/>
      <c r="K7887" s="336"/>
      <c r="L7887" s="337">
        <f t="shared" si="370"/>
        <v>12.63455639594015</v>
      </c>
      <c r="M7887" s="337">
        <f t="shared" si="371"/>
        <v>0.4</v>
      </c>
    </row>
    <row r="7888" spans="1:13">
      <c r="A7888" s="334" t="s">
        <v>1057</v>
      </c>
      <c r="B7888" s="334" t="s">
        <v>1564</v>
      </c>
      <c r="C7888" s="334" t="s">
        <v>189</v>
      </c>
      <c r="D7888" s="334" t="s">
        <v>1537</v>
      </c>
      <c r="E7888" s="334" t="s">
        <v>1041</v>
      </c>
      <c r="F7888" s="334" t="str">
        <f t="shared" si="372"/>
        <v>Barishal FR Non-PNP</v>
      </c>
      <c r="G7888" s="338">
        <v>1261642</v>
      </c>
      <c r="H7888" s="336">
        <v>164321.36352107205</v>
      </c>
      <c r="I7888" s="336">
        <v>5046.5680000000002</v>
      </c>
      <c r="J7888" s="336"/>
      <c r="K7888" s="336"/>
      <c r="L7888" s="337">
        <f t="shared" si="370"/>
        <v>13.024404983432072</v>
      </c>
      <c r="M7888" s="337">
        <f t="shared" si="371"/>
        <v>0.4</v>
      </c>
    </row>
    <row r="7889" spans="1:13">
      <c r="A7889" s="334" t="s">
        <v>1146</v>
      </c>
      <c r="B7889" s="334" t="s">
        <v>186</v>
      </c>
      <c r="C7889" s="334" t="s">
        <v>195</v>
      </c>
      <c r="D7889" s="334" t="s">
        <v>1537</v>
      </c>
      <c r="E7889" s="334" t="s">
        <v>1041</v>
      </c>
      <c r="F7889" s="334" t="str">
        <f t="shared" si="372"/>
        <v>Chattogram FR Non-PNP</v>
      </c>
      <c r="G7889" s="338">
        <v>1560272</v>
      </c>
      <c r="H7889" s="336">
        <v>194211.87791796957</v>
      </c>
      <c r="I7889" s="336">
        <v>6241.0879999999997</v>
      </c>
      <c r="J7889" s="336"/>
      <c r="K7889" s="336"/>
      <c r="L7889" s="337">
        <f t="shared" si="370"/>
        <v>12.44730905367587</v>
      </c>
      <c r="M7889" s="337">
        <f t="shared" si="371"/>
        <v>0.4</v>
      </c>
    </row>
    <row r="7890" spans="1:13">
      <c r="A7890" s="334" t="s">
        <v>1117</v>
      </c>
      <c r="B7890" s="334" t="s">
        <v>52</v>
      </c>
      <c r="C7890" s="334" t="s">
        <v>52</v>
      </c>
      <c r="D7890" s="334" t="s">
        <v>1537</v>
      </c>
      <c r="E7890" s="334" t="s">
        <v>1041</v>
      </c>
      <c r="F7890" s="334" t="str">
        <f t="shared" si="372"/>
        <v>Dhaka FR Non-PNP</v>
      </c>
      <c r="G7890" s="338">
        <v>1371762</v>
      </c>
      <c r="H7890" s="336">
        <v>173226.85718168397</v>
      </c>
      <c r="I7890" s="336">
        <v>5487.0479999999998</v>
      </c>
      <c r="J7890" s="336"/>
      <c r="K7890" s="336"/>
      <c r="L7890" s="337">
        <f t="shared" si="370"/>
        <v>12.628054807006169</v>
      </c>
      <c r="M7890" s="337">
        <f t="shared" si="371"/>
        <v>0.4</v>
      </c>
    </row>
    <row r="7891" spans="1:13">
      <c r="A7891" s="334" t="s">
        <v>1288</v>
      </c>
      <c r="B7891" s="334" t="s">
        <v>52</v>
      </c>
      <c r="C7891" s="334" t="s">
        <v>52</v>
      </c>
      <c r="D7891" s="334" t="s">
        <v>1492</v>
      </c>
      <c r="E7891" s="334" t="s">
        <v>1041</v>
      </c>
      <c r="F7891" s="334" t="str">
        <f t="shared" si="372"/>
        <v>Dhaka FR PNP</v>
      </c>
      <c r="G7891" s="338">
        <v>6220772</v>
      </c>
      <c r="H7891" s="336">
        <v>1053058.0747816702</v>
      </c>
      <c r="I7891" s="336">
        <v>24883.088</v>
      </c>
      <c r="J7891" s="336"/>
      <c r="K7891" s="336"/>
      <c r="L7891" s="337">
        <f t="shared" si="370"/>
        <v>16.928093085258073</v>
      </c>
      <c r="M7891" s="337">
        <f t="shared" si="371"/>
        <v>0.4</v>
      </c>
    </row>
    <row r="7892" spans="1:13">
      <c r="A7892" s="334" t="s">
        <v>1061</v>
      </c>
      <c r="B7892" s="334" t="s">
        <v>52</v>
      </c>
      <c r="C7892" s="334" t="s">
        <v>52</v>
      </c>
      <c r="D7892" s="334" t="s">
        <v>1537</v>
      </c>
      <c r="E7892" s="334" t="s">
        <v>1041</v>
      </c>
      <c r="F7892" s="334" t="str">
        <f t="shared" si="372"/>
        <v>Dhaka FR Non-PNP</v>
      </c>
      <c r="G7892" s="338">
        <v>1434393</v>
      </c>
      <c r="H7892" s="336">
        <v>234851.01713055163</v>
      </c>
      <c r="I7892" s="336">
        <v>5737.5720000000001</v>
      </c>
      <c r="J7892" s="336"/>
      <c r="K7892" s="336"/>
      <c r="L7892" s="337">
        <f t="shared" si="370"/>
        <v>16.372850197299599</v>
      </c>
      <c r="M7892" s="337">
        <f t="shared" si="371"/>
        <v>0.4</v>
      </c>
    </row>
    <row r="7893" spans="1:13">
      <c r="A7893" s="334" t="s">
        <v>1213</v>
      </c>
      <c r="B7893" s="334" t="s">
        <v>522</v>
      </c>
      <c r="C7893" s="334" t="s">
        <v>52</v>
      </c>
      <c r="D7893" s="334" t="s">
        <v>1537</v>
      </c>
      <c r="E7893" s="334" t="s">
        <v>1041</v>
      </c>
      <c r="F7893" s="334" t="str">
        <f t="shared" si="372"/>
        <v>Dhaka FR Non-PNP</v>
      </c>
      <c r="G7893" s="338">
        <v>1262726</v>
      </c>
      <c r="H7893" s="336">
        <v>156947.87195008871</v>
      </c>
      <c r="I7893" s="336">
        <v>5050.9040000000005</v>
      </c>
      <c r="J7893" s="336"/>
      <c r="K7893" s="336"/>
      <c r="L7893" s="337">
        <f t="shared" si="370"/>
        <v>12.429289643999466</v>
      </c>
      <c r="M7893" s="337">
        <f t="shared" si="371"/>
        <v>0.4</v>
      </c>
    </row>
    <row r="7894" spans="1:13">
      <c r="A7894" s="334" t="s">
        <v>1149</v>
      </c>
      <c r="B7894" s="334" t="s">
        <v>1150</v>
      </c>
      <c r="C7894" s="334" t="s">
        <v>389</v>
      </c>
      <c r="D7894" s="334" t="s">
        <v>1537</v>
      </c>
      <c r="E7894" s="334" t="s">
        <v>1041</v>
      </c>
      <c r="F7894" s="334" t="str">
        <f t="shared" si="372"/>
        <v>Rangpur FR Non-PNP</v>
      </c>
      <c r="G7894" s="338">
        <v>1430133</v>
      </c>
      <c r="H7894" s="336">
        <v>179593.98615515148</v>
      </c>
      <c r="I7894" s="336">
        <v>5720.5320000000002</v>
      </c>
      <c r="J7894" s="336"/>
      <c r="K7894" s="336"/>
      <c r="L7894" s="337">
        <f t="shared" si="370"/>
        <v>12.557852042792629</v>
      </c>
      <c r="M7894" s="337">
        <f t="shared" si="371"/>
        <v>0.4</v>
      </c>
    </row>
    <row r="7895" spans="1:13">
      <c r="A7895" s="334" t="s">
        <v>1240</v>
      </c>
      <c r="B7895" s="334" t="s">
        <v>211</v>
      </c>
      <c r="C7895" s="334" t="s">
        <v>189</v>
      </c>
      <c r="D7895" s="334" t="s">
        <v>1537</v>
      </c>
      <c r="E7895" s="334" t="s">
        <v>1041</v>
      </c>
      <c r="F7895" s="334" t="str">
        <f t="shared" si="372"/>
        <v>Barishal FR Non-PNP</v>
      </c>
      <c r="G7895" s="338">
        <v>2046470</v>
      </c>
      <c r="H7895" s="336">
        <v>272332.67783055425</v>
      </c>
      <c r="I7895" s="336">
        <v>8185.88</v>
      </c>
      <c r="J7895" s="336"/>
      <c r="K7895" s="336"/>
      <c r="L7895" s="337">
        <f t="shared" si="370"/>
        <v>13.307435624785816</v>
      </c>
      <c r="M7895" s="337">
        <f t="shared" si="371"/>
        <v>0.4</v>
      </c>
    </row>
    <row r="7896" spans="1:13">
      <c r="A7896" s="334" t="s">
        <v>1069</v>
      </c>
      <c r="B7896" s="334" t="s">
        <v>136</v>
      </c>
      <c r="C7896" s="334" t="s">
        <v>131</v>
      </c>
      <c r="D7896" s="334" t="s">
        <v>1537</v>
      </c>
      <c r="E7896" s="334" t="s">
        <v>1041</v>
      </c>
      <c r="F7896" s="334" t="str">
        <f t="shared" si="372"/>
        <v>Sylhet FR Non-PNP</v>
      </c>
      <c r="G7896" s="338">
        <v>1507996</v>
      </c>
      <c r="H7896" s="336">
        <v>200931.7506509838</v>
      </c>
      <c r="I7896" s="336">
        <v>6031.9840000000004</v>
      </c>
      <c r="J7896" s="336"/>
      <c r="K7896" s="336"/>
      <c r="L7896" s="337">
        <f t="shared" si="370"/>
        <v>13.324421991237628</v>
      </c>
      <c r="M7896" s="337">
        <f t="shared" si="371"/>
        <v>0.4</v>
      </c>
    </row>
    <row r="7897" spans="1:13">
      <c r="A7897" s="334" t="s">
        <v>1242</v>
      </c>
      <c r="B7897" s="334" t="s">
        <v>1243</v>
      </c>
      <c r="C7897" s="334" t="s">
        <v>195</v>
      </c>
      <c r="D7897" s="334" t="s">
        <v>1537</v>
      </c>
      <c r="E7897" s="334" t="s">
        <v>1041</v>
      </c>
      <c r="F7897" s="334" t="str">
        <f t="shared" si="372"/>
        <v>Chattogram FR Non-PNP</v>
      </c>
      <c r="G7897" s="338">
        <v>1636208</v>
      </c>
      <c r="H7897" s="336">
        <v>240935.81954764781</v>
      </c>
      <c r="I7897" s="336">
        <v>6544.8320000000003</v>
      </c>
      <c r="J7897" s="336"/>
      <c r="K7897" s="336"/>
      <c r="L7897" s="337">
        <f t="shared" si="370"/>
        <v>14.725256174499075</v>
      </c>
      <c r="M7897" s="337">
        <f t="shared" si="371"/>
        <v>0.4</v>
      </c>
    </row>
    <row r="7898" spans="1:13">
      <c r="A7898" s="334" t="s">
        <v>1044</v>
      </c>
      <c r="B7898" s="334" t="s">
        <v>230</v>
      </c>
      <c r="C7898" s="334" t="s">
        <v>131</v>
      </c>
      <c r="D7898" s="334" t="s">
        <v>1537</v>
      </c>
      <c r="E7898" s="334" t="s">
        <v>1041</v>
      </c>
      <c r="F7898" s="334" t="str">
        <f t="shared" si="372"/>
        <v>Sylhet FR Non-PNP</v>
      </c>
      <c r="G7898" s="338">
        <v>2037798</v>
      </c>
      <c r="H7898" s="336">
        <v>225845.8403327337</v>
      </c>
      <c r="I7898" s="336">
        <v>8151.192</v>
      </c>
      <c r="J7898" s="336"/>
      <c r="K7898" s="336"/>
      <c r="L7898" s="337">
        <f t="shared" si="370"/>
        <v>11.082837471267206</v>
      </c>
      <c r="M7898" s="337">
        <f t="shared" si="371"/>
        <v>0.4</v>
      </c>
    </row>
    <row r="7899" spans="1:13">
      <c r="A7899" s="334" t="s">
        <v>1218</v>
      </c>
      <c r="B7899" s="334" t="s">
        <v>52</v>
      </c>
      <c r="C7899" s="334" t="s">
        <v>52</v>
      </c>
      <c r="D7899" s="334" t="s">
        <v>1537</v>
      </c>
      <c r="E7899" s="334" t="s">
        <v>1041</v>
      </c>
      <c r="F7899" s="334" t="str">
        <f t="shared" si="372"/>
        <v>Dhaka FR Non-PNP</v>
      </c>
      <c r="G7899" s="338">
        <v>1409563</v>
      </c>
      <c r="H7899" s="336">
        <v>224869.77649870733</v>
      </c>
      <c r="I7899" s="336">
        <v>5638.2520000000004</v>
      </c>
      <c r="J7899" s="336"/>
      <c r="K7899" s="336"/>
      <c r="L7899" s="337">
        <f t="shared" si="370"/>
        <v>15.953155445957885</v>
      </c>
      <c r="M7899" s="337">
        <f t="shared" si="371"/>
        <v>0.4</v>
      </c>
    </row>
    <row r="7900" spans="1:13">
      <c r="A7900" s="334" t="s">
        <v>1109</v>
      </c>
      <c r="B7900" s="334" t="s">
        <v>313</v>
      </c>
      <c r="C7900" s="334" t="s">
        <v>189</v>
      </c>
      <c r="D7900" s="334" t="s">
        <v>1537</v>
      </c>
      <c r="E7900" s="334" t="s">
        <v>1041</v>
      </c>
      <c r="F7900" s="334" t="str">
        <f t="shared" si="372"/>
        <v>Barishal FR Non-PNP</v>
      </c>
      <c r="G7900" s="338">
        <v>925122</v>
      </c>
      <c r="H7900" s="336">
        <v>133347.27737171811</v>
      </c>
      <c r="I7900" s="336">
        <v>3700.4880000000003</v>
      </c>
      <c r="J7900" s="336"/>
      <c r="K7900" s="336"/>
      <c r="L7900" s="337">
        <f t="shared" si="370"/>
        <v>14.414020785552403</v>
      </c>
      <c r="M7900" s="337">
        <f t="shared" si="371"/>
        <v>0.4</v>
      </c>
    </row>
    <row r="7901" spans="1:13">
      <c r="A7901" s="334" t="s">
        <v>1187</v>
      </c>
      <c r="B7901" s="334" t="s">
        <v>165</v>
      </c>
      <c r="C7901" s="334" t="s">
        <v>52</v>
      </c>
      <c r="D7901" s="334" t="s">
        <v>1537</v>
      </c>
      <c r="E7901" s="334" t="s">
        <v>1041</v>
      </c>
      <c r="F7901" s="334" t="str">
        <f t="shared" si="372"/>
        <v>Dhaka FR Non-PNP</v>
      </c>
      <c r="G7901" s="338">
        <v>744468</v>
      </c>
      <c r="H7901" s="336">
        <v>90633.155257513426</v>
      </c>
      <c r="I7901" s="336">
        <v>2977.8719999999998</v>
      </c>
      <c r="J7901" s="336"/>
      <c r="K7901" s="336"/>
      <c r="L7901" s="337">
        <f t="shared" si="370"/>
        <v>12.174217730985539</v>
      </c>
      <c r="M7901" s="337">
        <f t="shared" si="371"/>
        <v>0.4</v>
      </c>
    </row>
    <row r="7902" spans="1:13">
      <c r="A7902" s="334" t="s">
        <v>1122</v>
      </c>
      <c r="B7902" s="334" t="s">
        <v>52</v>
      </c>
      <c r="C7902" s="334" t="s">
        <v>52</v>
      </c>
      <c r="D7902" s="334" t="s">
        <v>1537</v>
      </c>
      <c r="E7902" s="334" t="s">
        <v>1041</v>
      </c>
      <c r="F7902" s="334" t="str">
        <f t="shared" si="372"/>
        <v>Dhaka FR Non-PNP</v>
      </c>
      <c r="G7902" s="338">
        <v>931922</v>
      </c>
      <c r="H7902" s="336">
        <v>126151.00748772308</v>
      </c>
      <c r="I7902" s="336">
        <v>3727.6880000000001</v>
      </c>
      <c r="J7902" s="336"/>
      <c r="K7902" s="336"/>
      <c r="L7902" s="337">
        <f t="shared" si="370"/>
        <v>13.536648720356755</v>
      </c>
      <c r="M7902" s="337">
        <f t="shared" si="371"/>
        <v>0.4</v>
      </c>
    </row>
    <row r="7903" spans="1:13">
      <c r="A7903" s="334" t="s">
        <v>1059</v>
      </c>
      <c r="B7903" s="334" t="s">
        <v>52</v>
      </c>
      <c r="C7903" s="334" t="s">
        <v>52</v>
      </c>
      <c r="D7903" s="334" t="s">
        <v>1537</v>
      </c>
      <c r="E7903" s="334" t="s">
        <v>1041</v>
      </c>
      <c r="F7903" s="334" t="str">
        <f t="shared" si="372"/>
        <v>Dhaka FR Non-PNP</v>
      </c>
      <c r="G7903" s="338">
        <v>1110167</v>
      </c>
      <c r="H7903" s="336">
        <v>137841.69681248823</v>
      </c>
      <c r="I7903" s="336">
        <v>4440.6679999999997</v>
      </c>
      <c r="J7903" s="336"/>
      <c r="K7903" s="336"/>
      <c r="L7903" s="337">
        <f t="shared" si="370"/>
        <v>12.41630284565189</v>
      </c>
      <c r="M7903" s="337">
        <f t="shared" si="371"/>
        <v>0.4</v>
      </c>
    </row>
    <row r="7904" spans="1:13">
      <c r="A7904" s="334" t="s">
        <v>1176</v>
      </c>
      <c r="B7904" s="334" t="s">
        <v>165</v>
      </c>
      <c r="C7904" s="334" t="s">
        <v>52</v>
      </c>
      <c r="D7904" s="334" t="s">
        <v>1537</v>
      </c>
      <c r="E7904" s="334" t="s">
        <v>1041</v>
      </c>
      <c r="F7904" s="334" t="str">
        <f t="shared" si="372"/>
        <v>Dhaka FR Non-PNP</v>
      </c>
      <c r="G7904" s="338">
        <v>993147</v>
      </c>
      <c r="H7904" s="336">
        <v>145243.76650440821</v>
      </c>
      <c r="I7904" s="336">
        <v>3972.5880000000002</v>
      </c>
      <c r="J7904" s="336"/>
      <c r="K7904" s="336"/>
      <c r="L7904" s="337">
        <f t="shared" si="370"/>
        <v>14.624599027576805</v>
      </c>
      <c r="M7904" s="337">
        <f t="shared" si="371"/>
        <v>0.4</v>
      </c>
    </row>
    <row r="7905" spans="1:13">
      <c r="A7905" s="334" t="s">
        <v>1270</v>
      </c>
      <c r="B7905" s="334" t="s">
        <v>52</v>
      </c>
      <c r="C7905" s="334" t="s">
        <v>52</v>
      </c>
      <c r="D7905" s="334" t="s">
        <v>1537</v>
      </c>
      <c r="E7905" s="334" t="s">
        <v>1041</v>
      </c>
      <c r="F7905" s="334" t="str">
        <f t="shared" si="372"/>
        <v>Dhaka FR Non-PNP</v>
      </c>
      <c r="G7905" s="338">
        <v>1349802</v>
      </c>
      <c r="H7905" s="336">
        <v>183355.83318997981</v>
      </c>
      <c r="I7905" s="336">
        <v>5399.2080000000005</v>
      </c>
      <c r="J7905" s="336"/>
      <c r="K7905" s="336"/>
      <c r="L7905" s="337">
        <f t="shared" si="370"/>
        <v>13.583905875823255</v>
      </c>
      <c r="M7905" s="337">
        <f t="shared" si="371"/>
        <v>0.4</v>
      </c>
    </row>
    <row r="7906" spans="1:13">
      <c r="A7906" s="334" t="s">
        <v>1230</v>
      </c>
      <c r="B7906" s="334" t="s">
        <v>159</v>
      </c>
      <c r="C7906" s="334" t="s">
        <v>159</v>
      </c>
      <c r="D7906" s="334" t="s">
        <v>1537</v>
      </c>
      <c r="E7906" s="334" t="s">
        <v>1041</v>
      </c>
      <c r="F7906" s="334" t="str">
        <f t="shared" si="372"/>
        <v>Khulna FR Non-PNP</v>
      </c>
      <c r="G7906" s="338">
        <v>1571857</v>
      </c>
      <c r="H7906" s="336">
        <v>179811.53144458594</v>
      </c>
      <c r="I7906" s="336">
        <v>6287.4279999999999</v>
      </c>
      <c r="J7906" s="336"/>
      <c r="K7906" s="336"/>
      <c r="L7906" s="337">
        <f t="shared" si="370"/>
        <v>11.43943319555061</v>
      </c>
      <c r="M7906" s="337">
        <f t="shared" si="371"/>
        <v>0.4</v>
      </c>
    </row>
    <row r="7907" spans="1:13">
      <c r="A7907" s="334" t="s">
        <v>1255</v>
      </c>
      <c r="B7907" s="334" t="s">
        <v>170</v>
      </c>
      <c r="C7907" s="334" t="s">
        <v>195</v>
      </c>
      <c r="D7907" s="334" t="s">
        <v>1537</v>
      </c>
      <c r="E7907" s="334" t="s">
        <v>1041</v>
      </c>
      <c r="F7907" s="334" t="str">
        <f t="shared" si="372"/>
        <v>Chattogram FR Non-PNP</v>
      </c>
      <c r="G7907" s="338">
        <v>1214368</v>
      </c>
      <c r="H7907" s="336">
        <v>160590.95210358378</v>
      </c>
      <c r="I7907" s="336">
        <v>4857.4719999999998</v>
      </c>
      <c r="J7907" s="336"/>
      <c r="K7907" s="336"/>
      <c r="L7907" s="337">
        <f t="shared" si="370"/>
        <v>13.224241095251504</v>
      </c>
      <c r="M7907" s="337">
        <f t="shared" si="371"/>
        <v>0.4</v>
      </c>
    </row>
    <row r="7908" spans="1:13">
      <c r="A7908" s="334" t="s">
        <v>1263</v>
      </c>
      <c r="B7908" s="334" t="s">
        <v>542</v>
      </c>
      <c r="C7908" s="334" t="s">
        <v>52</v>
      </c>
      <c r="D7908" s="334" t="s">
        <v>1537</v>
      </c>
      <c r="E7908" s="334" t="s">
        <v>1041</v>
      </c>
      <c r="F7908" s="334" t="str">
        <f t="shared" si="372"/>
        <v>Dhaka FR Non-PNP</v>
      </c>
      <c r="G7908" s="338">
        <v>1943681</v>
      </c>
      <c r="H7908" s="336">
        <v>299732.2352419594</v>
      </c>
      <c r="I7908" s="336">
        <v>7774.7240000000002</v>
      </c>
      <c r="J7908" s="336"/>
      <c r="K7908" s="336"/>
      <c r="L7908" s="337">
        <f t="shared" si="370"/>
        <v>15.420855337988042</v>
      </c>
      <c r="M7908" s="337">
        <f t="shared" si="371"/>
        <v>0.4</v>
      </c>
    </row>
    <row r="7909" spans="1:13">
      <c r="A7909" s="334" t="s">
        <v>1188</v>
      </c>
      <c r="B7909" s="334" t="s">
        <v>211</v>
      </c>
      <c r="C7909" s="334" t="s">
        <v>189</v>
      </c>
      <c r="D7909" s="334" t="s">
        <v>1537</v>
      </c>
      <c r="E7909" s="334" t="s">
        <v>1041</v>
      </c>
      <c r="F7909" s="334" t="str">
        <f t="shared" si="372"/>
        <v>Barishal FR Non-PNP</v>
      </c>
      <c r="G7909" s="338">
        <v>92101</v>
      </c>
      <c r="H7909" s="336">
        <v>13129.631162293792</v>
      </c>
      <c r="I7909" s="336">
        <v>368.404</v>
      </c>
      <c r="J7909" s="336"/>
      <c r="K7909" s="336"/>
      <c r="L7909" s="337">
        <f t="shared" si="370"/>
        <v>14.255687953761406</v>
      </c>
      <c r="M7909" s="337">
        <f t="shared" si="371"/>
        <v>0.4</v>
      </c>
    </row>
    <row r="7910" spans="1:13">
      <c r="A7910" s="334" t="s">
        <v>1245</v>
      </c>
      <c r="B7910" s="334" t="s">
        <v>606</v>
      </c>
      <c r="C7910" s="334" t="s">
        <v>107</v>
      </c>
      <c r="D7910" s="334" t="s">
        <v>1537</v>
      </c>
      <c r="E7910" s="334" t="s">
        <v>1041</v>
      </c>
      <c r="F7910" s="334" t="str">
        <f t="shared" si="372"/>
        <v>Rajshahi FR Non-PNP</v>
      </c>
      <c r="G7910" s="338">
        <v>918340</v>
      </c>
      <c r="H7910" s="336">
        <v>132468.1913991656</v>
      </c>
      <c r="I7910" s="336">
        <v>3673.36</v>
      </c>
      <c r="J7910" s="336"/>
      <c r="K7910" s="336"/>
      <c r="L7910" s="337">
        <f t="shared" si="370"/>
        <v>14.424743711388549</v>
      </c>
      <c r="M7910" s="337">
        <f t="shared" si="371"/>
        <v>0.4</v>
      </c>
    </row>
    <row r="7911" spans="1:13">
      <c r="A7911" s="334" t="s">
        <v>1195</v>
      </c>
      <c r="B7911" s="334" t="s">
        <v>351</v>
      </c>
      <c r="C7911" s="334" t="s">
        <v>389</v>
      </c>
      <c r="D7911" s="334" t="s">
        <v>1537</v>
      </c>
      <c r="E7911" s="334" t="s">
        <v>1041</v>
      </c>
      <c r="F7911" s="334" t="str">
        <f t="shared" si="372"/>
        <v>Rangpur FR Non-PNP</v>
      </c>
      <c r="G7911" s="338">
        <v>1139595</v>
      </c>
      <c r="H7911" s="336">
        <v>160705.48227372282</v>
      </c>
      <c r="I7911" s="336">
        <v>4558.38</v>
      </c>
      <c r="J7911" s="336"/>
      <c r="K7911" s="336"/>
      <c r="L7911" s="337">
        <f t="shared" si="370"/>
        <v>14.101982043947439</v>
      </c>
      <c r="M7911" s="337">
        <f t="shared" si="371"/>
        <v>0.4</v>
      </c>
    </row>
    <row r="7912" spans="1:13">
      <c r="A7912" s="334" t="s">
        <v>1056</v>
      </c>
      <c r="B7912" s="334" t="s">
        <v>131</v>
      </c>
      <c r="C7912" s="334" t="s">
        <v>131</v>
      </c>
      <c r="D7912" s="334" t="s">
        <v>1537</v>
      </c>
      <c r="E7912" s="334" t="s">
        <v>1041</v>
      </c>
      <c r="F7912" s="334" t="str">
        <f t="shared" si="372"/>
        <v>Sylhet FR Non-PNP</v>
      </c>
      <c r="G7912" s="338">
        <v>1017008</v>
      </c>
      <c r="H7912" s="336">
        <v>139231.39015040596</v>
      </c>
      <c r="I7912" s="336">
        <v>4068.0320000000002</v>
      </c>
      <c r="J7912" s="336"/>
      <c r="K7912" s="336"/>
      <c r="L7912" s="337">
        <f t="shared" si="370"/>
        <v>13.690294486415638</v>
      </c>
      <c r="M7912" s="337">
        <f t="shared" si="371"/>
        <v>0.4</v>
      </c>
    </row>
    <row r="7913" spans="1:13">
      <c r="A7913" s="334" t="s">
        <v>1236</v>
      </c>
      <c r="B7913" s="334" t="s">
        <v>389</v>
      </c>
      <c r="C7913" s="334" t="s">
        <v>389</v>
      </c>
      <c r="D7913" s="334" t="s">
        <v>1537</v>
      </c>
      <c r="E7913" s="334" t="s">
        <v>1041</v>
      </c>
      <c r="F7913" s="334" t="str">
        <f t="shared" si="372"/>
        <v>Rangpur FR Non-PNP</v>
      </c>
      <c r="G7913" s="338">
        <v>2052579</v>
      </c>
      <c r="H7913" s="336">
        <v>238119.81678255103</v>
      </c>
      <c r="I7913" s="336">
        <v>8210.3160000000007</v>
      </c>
      <c r="J7913" s="336"/>
      <c r="K7913" s="336"/>
      <c r="L7913" s="337">
        <f t="shared" si="370"/>
        <v>11.60100618697507</v>
      </c>
      <c r="M7913" s="337">
        <f t="shared" si="371"/>
        <v>0.4</v>
      </c>
    </row>
    <row r="7914" spans="1:13">
      <c r="A7914" s="334" t="s">
        <v>1112</v>
      </c>
      <c r="B7914" s="334" t="s">
        <v>211</v>
      </c>
      <c r="C7914" s="334" t="s">
        <v>189</v>
      </c>
      <c r="D7914" s="334" t="s">
        <v>1537</v>
      </c>
      <c r="E7914" s="334" t="s">
        <v>1041</v>
      </c>
      <c r="F7914" s="334" t="str">
        <f t="shared" si="372"/>
        <v>Barishal FR Non-PNP</v>
      </c>
      <c r="G7914" s="338">
        <v>1002201</v>
      </c>
      <c r="H7914" s="336">
        <v>116784.48223020576</v>
      </c>
      <c r="I7914" s="336">
        <v>4008.8040000000001</v>
      </c>
      <c r="J7914" s="336"/>
      <c r="K7914" s="336"/>
      <c r="L7914" s="337">
        <f t="shared" si="370"/>
        <v>11.652800409319664</v>
      </c>
      <c r="M7914" s="337">
        <f t="shared" si="371"/>
        <v>0.4</v>
      </c>
    </row>
    <row r="7915" spans="1:13">
      <c r="A7915" s="334" t="s">
        <v>1185</v>
      </c>
      <c r="B7915" s="334" t="s">
        <v>226</v>
      </c>
      <c r="C7915" s="334" t="s">
        <v>107</v>
      </c>
      <c r="D7915" s="334" t="s">
        <v>1537</v>
      </c>
      <c r="E7915" s="334" t="s">
        <v>1041</v>
      </c>
      <c r="F7915" s="334" t="str">
        <f t="shared" si="372"/>
        <v>Rajshahi FR Non-PNP</v>
      </c>
      <c r="G7915" s="338">
        <v>1285308</v>
      </c>
      <c r="H7915" s="336">
        <v>173734.29492301663</v>
      </c>
      <c r="I7915" s="336">
        <v>5141.232</v>
      </c>
      <c r="J7915" s="336"/>
      <c r="K7915" s="336"/>
      <c r="L7915" s="337">
        <f t="shared" si="370"/>
        <v>13.516938735541725</v>
      </c>
      <c r="M7915" s="337">
        <f t="shared" si="371"/>
        <v>0.4</v>
      </c>
    </row>
    <row r="7916" spans="1:13">
      <c r="A7916" s="334" t="s">
        <v>1206</v>
      </c>
      <c r="B7916" s="334" t="s">
        <v>52</v>
      </c>
      <c r="C7916" s="334" t="s">
        <v>52</v>
      </c>
      <c r="D7916" s="334" t="s">
        <v>1537</v>
      </c>
      <c r="E7916" s="334" t="s">
        <v>1041</v>
      </c>
      <c r="F7916" s="334" t="str">
        <f t="shared" si="372"/>
        <v>Dhaka FR Non-PNP</v>
      </c>
      <c r="G7916" s="338">
        <v>1608824</v>
      </c>
      <c r="H7916" s="336">
        <v>195145.46844187827</v>
      </c>
      <c r="I7916" s="336">
        <v>6435.2960000000003</v>
      </c>
      <c r="J7916" s="336"/>
      <c r="K7916" s="336"/>
      <c r="L7916" s="337">
        <f t="shared" si="370"/>
        <v>12.129696501412104</v>
      </c>
      <c r="M7916" s="337">
        <f t="shared" si="371"/>
        <v>0.4</v>
      </c>
    </row>
    <row r="7917" spans="1:13">
      <c r="A7917" s="334" t="s">
        <v>1136</v>
      </c>
      <c r="B7917" s="334" t="s">
        <v>401</v>
      </c>
      <c r="C7917" s="334" t="s">
        <v>195</v>
      </c>
      <c r="D7917" s="334" t="s">
        <v>1537</v>
      </c>
      <c r="E7917" s="334" t="s">
        <v>1041</v>
      </c>
      <c r="F7917" s="334" t="str">
        <f t="shared" si="372"/>
        <v>Chattogram FR Non-PNP</v>
      </c>
      <c r="G7917" s="338">
        <v>1999014</v>
      </c>
      <c r="H7917" s="336">
        <v>283738.55508579954</v>
      </c>
      <c r="I7917" s="336">
        <v>7996.0560000000005</v>
      </c>
      <c r="J7917" s="336"/>
      <c r="K7917" s="336"/>
      <c r="L7917" s="337">
        <f t="shared" si="370"/>
        <v>14.193925359492207</v>
      </c>
      <c r="M7917" s="337">
        <f t="shared" si="371"/>
        <v>0.4</v>
      </c>
    </row>
    <row r="7918" spans="1:13">
      <c r="A7918" s="334" t="s">
        <v>1190</v>
      </c>
      <c r="B7918" s="334" t="s">
        <v>52</v>
      </c>
      <c r="C7918" s="334" t="s">
        <v>52</v>
      </c>
      <c r="D7918" s="334" t="s">
        <v>1537</v>
      </c>
      <c r="E7918" s="334" t="s">
        <v>1041</v>
      </c>
      <c r="F7918" s="334" t="str">
        <f t="shared" si="372"/>
        <v>Dhaka FR Non-PNP</v>
      </c>
      <c r="G7918" s="338">
        <v>2203058</v>
      </c>
      <c r="H7918" s="336">
        <v>318006.32867636235</v>
      </c>
      <c r="I7918" s="336">
        <v>8812.232</v>
      </c>
      <c r="J7918" s="336"/>
      <c r="K7918" s="336"/>
      <c r="L7918" s="337">
        <f t="shared" si="370"/>
        <v>14.434768793030523</v>
      </c>
      <c r="M7918" s="337">
        <f t="shared" si="371"/>
        <v>0.4</v>
      </c>
    </row>
    <row r="7919" spans="1:13">
      <c r="A7919" s="334" t="s">
        <v>1300</v>
      </c>
      <c r="B7919" s="334" t="s">
        <v>52</v>
      </c>
      <c r="C7919" s="334" t="s">
        <v>52</v>
      </c>
      <c r="D7919" s="334" t="s">
        <v>1492</v>
      </c>
      <c r="E7919" s="334" t="s">
        <v>1041</v>
      </c>
      <c r="F7919" s="334" t="str">
        <f t="shared" si="372"/>
        <v>Dhaka FR PNP</v>
      </c>
      <c r="G7919" s="338">
        <v>2698673</v>
      </c>
      <c r="H7919" s="336">
        <v>356638.65777124127</v>
      </c>
      <c r="I7919" s="336">
        <v>10794.692000000001</v>
      </c>
      <c r="J7919" s="336"/>
      <c r="K7919" s="336"/>
      <c r="L7919" s="337">
        <f t="shared" si="370"/>
        <v>13.215334268777331</v>
      </c>
      <c r="M7919" s="337">
        <f t="shared" si="371"/>
        <v>0.4</v>
      </c>
    </row>
    <row r="7920" spans="1:13">
      <c r="A7920" s="334" t="s">
        <v>1283</v>
      </c>
      <c r="B7920" s="334" t="s">
        <v>162</v>
      </c>
      <c r="C7920" s="334" t="s">
        <v>195</v>
      </c>
      <c r="D7920" s="334" t="s">
        <v>1537</v>
      </c>
      <c r="E7920" s="334" t="s">
        <v>1041</v>
      </c>
      <c r="F7920" s="334" t="str">
        <f t="shared" si="372"/>
        <v>Chattogram FR Non-PNP</v>
      </c>
      <c r="G7920" s="338">
        <v>2079085</v>
      </c>
      <c r="H7920" s="336">
        <v>295575.88902778813</v>
      </c>
      <c r="I7920" s="336">
        <v>8316.34</v>
      </c>
      <c r="J7920" s="336"/>
      <c r="K7920" s="336"/>
      <c r="L7920" s="337">
        <f t="shared" si="370"/>
        <v>14.216633231820158</v>
      </c>
      <c r="M7920" s="337">
        <f t="shared" si="371"/>
        <v>0.4</v>
      </c>
    </row>
    <row r="7921" spans="1:13">
      <c r="A7921" s="334" t="s">
        <v>1042</v>
      </c>
      <c r="B7921" s="334" t="s">
        <v>52</v>
      </c>
      <c r="C7921" s="334" t="s">
        <v>52</v>
      </c>
      <c r="D7921" s="334" t="s">
        <v>1537</v>
      </c>
      <c r="E7921" s="334" t="s">
        <v>1041</v>
      </c>
      <c r="F7921" s="334" t="str">
        <f t="shared" si="372"/>
        <v>Dhaka FR Non-PNP</v>
      </c>
      <c r="G7921" s="338">
        <v>1471394</v>
      </c>
      <c r="H7921" s="336">
        <v>158699.63346849155</v>
      </c>
      <c r="I7921" s="336">
        <v>5885.576</v>
      </c>
      <c r="J7921" s="336"/>
      <c r="K7921" s="336"/>
      <c r="L7921" s="337">
        <f t="shared" si="370"/>
        <v>10.785665394074703</v>
      </c>
      <c r="M7921" s="337">
        <f t="shared" si="371"/>
        <v>0.4</v>
      </c>
    </row>
    <row r="7922" spans="1:13">
      <c r="A7922" s="334" t="s">
        <v>1105</v>
      </c>
      <c r="B7922" s="334" t="s">
        <v>52</v>
      </c>
      <c r="C7922" s="334" t="s">
        <v>52</v>
      </c>
      <c r="D7922" s="334" t="s">
        <v>1537</v>
      </c>
      <c r="E7922" s="334" t="s">
        <v>1041</v>
      </c>
      <c r="F7922" s="334" t="str">
        <f t="shared" si="372"/>
        <v>Dhaka FR Non-PNP</v>
      </c>
      <c r="G7922" s="338">
        <v>1975603</v>
      </c>
      <c r="H7922" s="336">
        <v>249257.55967268709</v>
      </c>
      <c r="I7922" s="336">
        <v>7902.4120000000003</v>
      </c>
      <c r="J7922" s="336"/>
      <c r="K7922" s="336"/>
      <c r="L7922" s="337">
        <f t="shared" si="370"/>
        <v>12.616783821075748</v>
      </c>
      <c r="M7922" s="337">
        <f t="shared" si="371"/>
        <v>0.4</v>
      </c>
    </row>
    <row r="7923" spans="1:13">
      <c r="A7923" s="334" t="s">
        <v>1269</v>
      </c>
      <c r="B7923" s="334" t="s">
        <v>336</v>
      </c>
      <c r="C7923" s="334" t="s">
        <v>389</v>
      </c>
      <c r="D7923" s="334" t="s">
        <v>1537</v>
      </c>
      <c r="E7923" s="334" t="s">
        <v>1041</v>
      </c>
      <c r="F7923" s="334" t="str">
        <f t="shared" si="372"/>
        <v>Rangpur FR Non-PNP</v>
      </c>
      <c r="G7923" s="338">
        <v>1330922</v>
      </c>
      <c r="H7923" s="336">
        <v>145511.86302558897</v>
      </c>
      <c r="I7923" s="336">
        <v>5323.6880000000001</v>
      </c>
      <c r="J7923" s="336"/>
      <c r="K7923" s="336"/>
      <c r="L7923" s="337">
        <f t="shared" si="370"/>
        <v>10.933162351031013</v>
      </c>
      <c r="M7923" s="337">
        <f t="shared" si="371"/>
        <v>0.4</v>
      </c>
    </row>
    <row r="7924" spans="1:13">
      <c r="A7924" s="334" t="s">
        <v>1284</v>
      </c>
      <c r="B7924" s="334" t="s">
        <v>522</v>
      </c>
      <c r="C7924" s="334" t="s">
        <v>52</v>
      </c>
      <c r="D7924" s="334" t="s">
        <v>1537</v>
      </c>
      <c r="E7924" s="334" t="s">
        <v>1041</v>
      </c>
      <c r="F7924" s="334" t="str">
        <f t="shared" si="372"/>
        <v>Dhaka FR Non-PNP</v>
      </c>
      <c r="G7924" s="338">
        <v>594193</v>
      </c>
      <c r="H7924" s="336">
        <v>71395.56129985521</v>
      </c>
      <c r="I7924" s="336">
        <v>2141.4675884807034</v>
      </c>
      <c r="J7924" s="336"/>
      <c r="K7924" s="336"/>
      <c r="L7924" s="337">
        <f t="shared" si="370"/>
        <v>12.015550721710825</v>
      </c>
      <c r="M7924" s="337">
        <f t="shared" si="371"/>
        <v>0.36039932959168208</v>
      </c>
    </row>
    <row r="7925" spans="1:13">
      <c r="A7925" s="334" t="s">
        <v>1276</v>
      </c>
      <c r="B7925" s="334" t="s">
        <v>389</v>
      </c>
      <c r="C7925" s="334" t="s">
        <v>389</v>
      </c>
      <c r="D7925" s="334" t="s">
        <v>1537</v>
      </c>
      <c r="E7925" s="334" t="s">
        <v>1041</v>
      </c>
      <c r="F7925" s="334" t="str">
        <f t="shared" si="372"/>
        <v>Rangpur FR Non-PNP</v>
      </c>
      <c r="G7925" s="338">
        <v>2000171</v>
      </c>
      <c r="H7925" s="336">
        <v>244017.98413570458</v>
      </c>
      <c r="I7925" s="336">
        <v>8000.6840000000002</v>
      </c>
      <c r="J7925" s="336"/>
      <c r="K7925" s="336"/>
      <c r="L7925" s="337">
        <f t="shared" si="370"/>
        <v>12.199856119087048</v>
      </c>
      <c r="M7925" s="337">
        <f t="shared" si="371"/>
        <v>0.4</v>
      </c>
    </row>
    <row r="7926" spans="1:13">
      <c r="A7926" s="334" t="s">
        <v>1207</v>
      </c>
      <c r="B7926" s="334" t="s">
        <v>79</v>
      </c>
      <c r="C7926" s="334" t="s">
        <v>52</v>
      </c>
      <c r="D7926" s="334" t="s">
        <v>1537</v>
      </c>
      <c r="E7926" s="334" t="s">
        <v>1041</v>
      </c>
      <c r="F7926" s="334" t="str">
        <f t="shared" si="372"/>
        <v>Dhaka FR Non-PNP</v>
      </c>
      <c r="G7926" s="338">
        <v>1598971</v>
      </c>
      <c r="H7926" s="336">
        <v>204748.38472159399</v>
      </c>
      <c r="I7926" s="336">
        <v>6395.884</v>
      </c>
      <c r="J7926" s="336"/>
      <c r="K7926" s="336"/>
      <c r="L7926" s="337">
        <f t="shared" si="370"/>
        <v>12.805009266684261</v>
      </c>
      <c r="M7926" s="337">
        <f t="shared" si="371"/>
        <v>0.4</v>
      </c>
    </row>
    <row r="7927" spans="1:13">
      <c r="A7927" s="334" t="s">
        <v>1286</v>
      </c>
      <c r="B7927" s="334" t="s">
        <v>52</v>
      </c>
      <c r="C7927" s="334" t="s">
        <v>52</v>
      </c>
      <c r="D7927" s="334" t="s">
        <v>1537</v>
      </c>
      <c r="E7927" s="334" t="s">
        <v>1041</v>
      </c>
      <c r="F7927" s="334" t="str">
        <f t="shared" si="372"/>
        <v>Dhaka FR Non-PNP</v>
      </c>
      <c r="G7927" s="338">
        <v>1482419</v>
      </c>
      <c r="H7927" s="336">
        <v>200959.33134906768</v>
      </c>
      <c r="I7927" s="336">
        <v>5929.6760000000004</v>
      </c>
      <c r="J7927" s="336"/>
      <c r="K7927" s="336"/>
      <c r="L7927" s="337">
        <f t="shared" si="370"/>
        <v>13.556176178871674</v>
      </c>
      <c r="M7927" s="337">
        <f t="shared" si="371"/>
        <v>0.4</v>
      </c>
    </row>
    <row r="7928" spans="1:13">
      <c r="A7928" s="334" t="s">
        <v>1064</v>
      </c>
      <c r="B7928" s="334" t="s">
        <v>79</v>
      </c>
      <c r="C7928" s="334" t="s">
        <v>52</v>
      </c>
      <c r="D7928" s="334" t="s">
        <v>1537</v>
      </c>
      <c r="E7928" s="334" t="s">
        <v>1041</v>
      </c>
      <c r="F7928" s="334" t="str">
        <f t="shared" si="372"/>
        <v>Dhaka FR Non-PNP</v>
      </c>
      <c r="G7928" s="338">
        <v>1023116</v>
      </c>
      <c r="H7928" s="336">
        <v>116002.35577814736</v>
      </c>
      <c r="I7928" s="336">
        <v>4092.4639999999999</v>
      </c>
      <c r="J7928" s="336"/>
      <c r="K7928" s="336"/>
      <c r="L7928" s="337">
        <f t="shared" si="370"/>
        <v>11.338143062775616</v>
      </c>
      <c r="M7928" s="337">
        <f t="shared" si="371"/>
        <v>0.4</v>
      </c>
    </row>
    <row r="7929" spans="1:13">
      <c r="A7929" s="334" t="s">
        <v>1126</v>
      </c>
      <c r="B7929" s="334" t="s">
        <v>79</v>
      </c>
      <c r="C7929" s="334" t="s">
        <v>52</v>
      </c>
      <c r="D7929" s="334" t="s">
        <v>1537</v>
      </c>
      <c r="E7929" s="334" t="s">
        <v>1041</v>
      </c>
      <c r="F7929" s="334" t="str">
        <f t="shared" si="372"/>
        <v>Dhaka FR Non-PNP</v>
      </c>
      <c r="G7929" s="338">
        <v>2568384</v>
      </c>
      <c r="H7929" s="336">
        <v>367359.71068208088</v>
      </c>
      <c r="I7929" s="336">
        <v>10273.536</v>
      </c>
      <c r="J7929" s="336"/>
      <c r="K7929" s="336"/>
      <c r="L7929" s="337">
        <f t="shared" si="370"/>
        <v>14.303145895710333</v>
      </c>
      <c r="M7929" s="337">
        <f t="shared" si="371"/>
        <v>0.4</v>
      </c>
    </row>
    <row r="7930" spans="1:13">
      <c r="A7930" s="334" t="s">
        <v>1191</v>
      </c>
      <c r="B7930" s="334" t="s">
        <v>170</v>
      </c>
      <c r="C7930" s="334" t="s">
        <v>195</v>
      </c>
      <c r="D7930" s="334" t="s">
        <v>1537</v>
      </c>
      <c r="E7930" s="334" t="s">
        <v>1041</v>
      </c>
      <c r="F7930" s="334" t="str">
        <f t="shared" si="372"/>
        <v>Chattogram FR Non-PNP</v>
      </c>
      <c r="G7930" s="338">
        <v>1405934</v>
      </c>
      <c r="H7930" s="336">
        <v>201019.80426602319</v>
      </c>
      <c r="I7930" s="336">
        <v>5623.7359999999999</v>
      </c>
      <c r="J7930" s="336"/>
      <c r="K7930" s="336"/>
      <c r="L7930" s="337">
        <f t="shared" si="370"/>
        <v>14.297954545947618</v>
      </c>
      <c r="M7930" s="337">
        <f t="shared" si="371"/>
        <v>0.4</v>
      </c>
    </row>
    <row r="7931" spans="1:13">
      <c r="A7931" s="334" t="s">
        <v>1297</v>
      </c>
      <c r="B7931" s="334" t="s">
        <v>1571</v>
      </c>
      <c r="C7931" s="334" t="s">
        <v>195</v>
      </c>
      <c r="D7931" s="334" t="s">
        <v>1537</v>
      </c>
      <c r="E7931" s="334" t="s">
        <v>1041</v>
      </c>
      <c r="F7931" s="334" t="str">
        <f t="shared" si="372"/>
        <v>Chattogram FR Non-PNP</v>
      </c>
      <c r="G7931" s="338">
        <v>484093</v>
      </c>
      <c r="H7931" s="336">
        <v>82242.229766617413</v>
      </c>
      <c r="I7931" s="336">
        <v>1936.3720000000001</v>
      </c>
      <c r="J7931" s="336"/>
      <c r="K7931" s="336"/>
      <c r="L7931" s="337">
        <f t="shared" si="370"/>
        <v>16.988931830581606</v>
      </c>
      <c r="M7931" s="337">
        <f t="shared" si="371"/>
        <v>0.4</v>
      </c>
    </row>
    <row r="7932" spans="1:13">
      <c r="A7932" s="334" t="s">
        <v>1086</v>
      </c>
      <c r="B7932" s="334" t="s">
        <v>195</v>
      </c>
      <c r="C7932" s="334" t="s">
        <v>195</v>
      </c>
      <c r="D7932" s="334" t="s">
        <v>1537</v>
      </c>
      <c r="E7932" s="334" t="s">
        <v>1041</v>
      </c>
      <c r="F7932" s="334" t="str">
        <f t="shared" si="372"/>
        <v>Chattogram FR Non-PNP</v>
      </c>
      <c r="G7932" s="338">
        <v>1532000</v>
      </c>
      <c r="H7932" s="336">
        <v>177604.19028673801</v>
      </c>
      <c r="I7932" s="336">
        <v>6128</v>
      </c>
      <c r="J7932" s="336"/>
      <c r="K7932" s="336"/>
      <c r="L7932" s="337">
        <f t="shared" si="370"/>
        <v>11.592962812450262</v>
      </c>
      <c r="M7932" s="337">
        <f t="shared" si="371"/>
        <v>0.4</v>
      </c>
    </row>
    <row r="7933" spans="1:13">
      <c r="A7933" s="334" t="s">
        <v>1182</v>
      </c>
      <c r="B7933" s="334" t="s">
        <v>189</v>
      </c>
      <c r="C7933" s="334" t="s">
        <v>189</v>
      </c>
      <c r="D7933" s="334" t="s">
        <v>1537</v>
      </c>
      <c r="E7933" s="334" t="s">
        <v>1041</v>
      </c>
      <c r="F7933" s="334" t="str">
        <f t="shared" si="372"/>
        <v>Barishal FR Non-PNP</v>
      </c>
      <c r="G7933" s="338">
        <v>923828</v>
      </c>
      <c r="H7933" s="336">
        <v>118671.45115746038</v>
      </c>
      <c r="I7933" s="336">
        <v>3695.3119999999999</v>
      </c>
      <c r="J7933" s="336"/>
      <c r="K7933" s="336"/>
      <c r="L7933" s="337">
        <f t="shared" si="370"/>
        <v>12.845621821103103</v>
      </c>
      <c r="M7933" s="337">
        <f t="shared" si="371"/>
        <v>0.4</v>
      </c>
    </row>
    <row r="7934" spans="1:13">
      <c r="A7934" s="334" t="s">
        <v>1090</v>
      </c>
      <c r="B7934" s="334" t="s">
        <v>189</v>
      </c>
      <c r="C7934" s="334" t="s">
        <v>189</v>
      </c>
      <c r="D7934" s="334" t="s">
        <v>1537</v>
      </c>
      <c r="E7934" s="334" t="s">
        <v>1041</v>
      </c>
      <c r="F7934" s="334" t="str">
        <f t="shared" si="372"/>
        <v>Barishal FR Non-PNP</v>
      </c>
      <c r="G7934" s="338">
        <v>968723</v>
      </c>
      <c r="H7934" s="336">
        <v>134821.52715444492</v>
      </c>
      <c r="I7934" s="336">
        <v>3874.8920000000003</v>
      </c>
      <c r="J7934" s="336"/>
      <c r="K7934" s="336"/>
      <c r="L7934" s="337">
        <f t="shared" si="370"/>
        <v>13.917448760321053</v>
      </c>
      <c r="M7934" s="337">
        <f t="shared" si="371"/>
        <v>0.4</v>
      </c>
    </row>
    <row r="7935" spans="1:13">
      <c r="A7935" s="334" t="s">
        <v>1078</v>
      </c>
      <c r="B7935" s="334" t="s">
        <v>52</v>
      </c>
      <c r="C7935" s="334" t="s">
        <v>52</v>
      </c>
      <c r="D7935" s="334" t="s">
        <v>1537</v>
      </c>
      <c r="E7935" s="334" t="s">
        <v>1041</v>
      </c>
      <c r="F7935" s="334" t="str">
        <f t="shared" si="372"/>
        <v>Dhaka FR Non-PNP</v>
      </c>
      <c r="G7935" s="338">
        <v>1444929</v>
      </c>
      <c r="H7935" s="336">
        <v>209966.68732654775</v>
      </c>
      <c r="I7935" s="336">
        <v>5779.7160000000003</v>
      </c>
      <c r="J7935" s="336"/>
      <c r="K7935" s="336"/>
      <c r="L7935" s="337">
        <f t="shared" si="370"/>
        <v>14.53128059071053</v>
      </c>
      <c r="M7935" s="337">
        <f t="shared" si="371"/>
        <v>0.4</v>
      </c>
    </row>
    <row r="7936" spans="1:13">
      <c r="A7936" s="334" t="s">
        <v>1083</v>
      </c>
      <c r="B7936" s="334" t="s">
        <v>79</v>
      </c>
      <c r="C7936" s="334" t="s">
        <v>52</v>
      </c>
      <c r="D7936" s="334" t="s">
        <v>1537</v>
      </c>
      <c r="E7936" s="334" t="s">
        <v>1041</v>
      </c>
      <c r="F7936" s="334" t="str">
        <f t="shared" si="372"/>
        <v>Dhaka FR Non-PNP</v>
      </c>
      <c r="G7936" s="338">
        <v>827360</v>
      </c>
      <c r="H7936" s="336">
        <v>104460.23814591723</v>
      </c>
      <c r="I7936" s="336">
        <v>3309.44</v>
      </c>
      <c r="J7936" s="336"/>
      <c r="K7936" s="336"/>
      <c r="L7936" s="337">
        <f t="shared" si="370"/>
        <v>12.625729808779399</v>
      </c>
      <c r="M7936" s="337">
        <f t="shared" si="371"/>
        <v>0.4</v>
      </c>
    </row>
    <row r="7937" spans="1:13">
      <c r="A7937" s="334" t="s">
        <v>1295</v>
      </c>
      <c r="B7937" s="334" t="s">
        <v>170</v>
      </c>
      <c r="C7937" s="334" t="s">
        <v>195</v>
      </c>
      <c r="D7937" s="334" t="s">
        <v>1537</v>
      </c>
      <c r="E7937" s="334" t="s">
        <v>1041</v>
      </c>
      <c r="F7937" s="334" t="str">
        <f t="shared" si="372"/>
        <v>Chattogram FR Non-PNP</v>
      </c>
      <c r="G7937" s="338">
        <v>320867</v>
      </c>
      <c r="H7937" s="336">
        <v>55245.978148416856</v>
      </c>
      <c r="I7937" s="336">
        <v>1283.4680000000001</v>
      </c>
      <c r="J7937" s="336"/>
      <c r="K7937" s="336"/>
      <c r="L7937" s="337">
        <f t="shared" si="370"/>
        <v>17.217718914197114</v>
      </c>
      <c r="M7937" s="337">
        <f t="shared" si="371"/>
        <v>0.4</v>
      </c>
    </row>
    <row r="7938" spans="1:13">
      <c r="A7938" s="334" t="s">
        <v>1053</v>
      </c>
      <c r="B7938" s="334" t="s">
        <v>52</v>
      </c>
      <c r="C7938" s="334" t="s">
        <v>52</v>
      </c>
      <c r="D7938" s="334" t="s">
        <v>1537</v>
      </c>
      <c r="E7938" s="334" t="s">
        <v>1041</v>
      </c>
      <c r="F7938" s="334" t="str">
        <f t="shared" si="372"/>
        <v>Dhaka FR Non-PNP</v>
      </c>
      <c r="G7938" s="338">
        <v>918685</v>
      </c>
      <c r="H7938" s="336">
        <v>107717.88340098051</v>
      </c>
      <c r="I7938" s="336">
        <v>3674.7400000000002</v>
      </c>
      <c r="J7938" s="336"/>
      <c r="K7938" s="336"/>
      <c r="L7938" s="337">
        <f t="shared" si="370"/>
        <v>11.725225011944303</v>
      </c>
      <c r="M7938" s="337">
        <f t="shared" si="371"/>
        <v>0.4</v>
      </c>
    </row>
    <row r="7939" spans="1:13">
      <c r="A7939" s="334" t="s">
        <v>1060</v>
      </c>
      <c r="B7939" s="334" t="s">
        <v>52</v>
      </c>
      <c r="C7939" s="334" t="s">
        <v>52</v>
      </c>
      <c r="D7939" s="334" t="s">
        <v>1537</v>
      </c>
      <c r="E7939" s="334" t="s">
        <v>1041</v>
      </c>
      <c r="F7939" s="334" t="str">
        <f t="shared" si="372"/>
        <v>Dhaka FR Non-PNP</v>
      </c>
      <c r="G7939" s="338">
        <v>1599935</v>
      </c>
      <c r="H7939" s="336">
        <v>242424.54445082627</v>
      </c>
      <c r="I7939" s="336">
        <v>6399.74</v>
      </c>
      <c r="J7939" s="336"/>
      <c r="K7939" s="336"/>
      <c r="L7939" s="337">
        <f t="shared" ref="L7939:L7966" si="373">(H7939/G7939)*100</f>
        <v>15.152149584253502</v>
      </c>
      <c r="M7939" s="337">
        <f t="shared" ref="M7939:M7966" si="374">(I7939/G7939)*100</f>
        <v>0.4</v>
      </c>
    </row>
    <row r="7940" spans="1:13">
      <c r="A7940" s="334" t="s">
        <v>1186</v>
      </c>
      <c r="B7940" s="334" t="s">
        <v>52</v>
      </c>
      <c r="C7940" s="334" t="s">
        <v>52</v>
      </c>
      <c r="D7940" s="334" t="s">
        <v>1537</v>
      </c>
      <c r="E7940" s="334" t="s">
        <v>1041</v>
      </c>
      <c r="F7940" s="334" t="str">
        <f t="shared" ref="F7940:F7966" si="375">CONCATENATE(C7940," ",E7940," ",D7940)</f>
        <v>Dhaka FR Non-PNP</v>
      </c>
      <c r="G7940" s="338">
        <v>1406453</v>
      </c>
      <c r="H7940" s="336">
        <v>190774.48997295499</v>
      </c>
      <c r="I7940" s="336">
        <v>5625.8119999999999</v>
      </c>
      <c r="J7940" s="336"/>
      <c r="K7940" s="336"/>
      <c r="L7940" s="337">
        <f t="shared" si="373"/>
        <v>13.56422788198077</v>
      </c>
      <c r="M7940" s="337">
        <f t="shared" si="374"/>
        <v>0.4</v>
      </c>
    </row>
    <row r="7941" spans="1:13">
      <c r="A7941" s="334" t="s">
        <v>1102</v>
      </c>
      <c r="B7941" s="334" t="s">
        <v>206</v>
      </c>
      <c r="C7941" s="334" t="s">
        <v>52</v>
      </c>
      <c r="D7941" s="334" t="s">
        <v>1537</v>
      </c>
      <c r="E7941" s="334" t="s">
        <v>1041</v>
      </c>
      <c r="F7941" s="334" t="str">
        <f t="shared" si="375"/>
        <v>Dhaka FR Non-PNP</v>
      </c>
      <c r="G7941" s="338">
        <v>924397</v>
      </c>
      <c r="H7941" s="336">
        <v>126027.96403726924</v>
      </c>
      <c r="I7941" s="336">
        <v>3697.5880000000002</v>
      </c>
      <c r="J7941" s="336"/>
      <c r="K7941" s="336"/>
      <c r="L7941" s="337">
        <f t="shared" si="373"/>
        <v>13.633532349982664</v>
      </c>
      <c r="M7941" s="337">
        <f t="shared" si="374"/>
        <v>0.4</v>
      </c>
    </row>
    <row r="7942" spans="1:13">
      <c r="A7942" s="334" t="s">
        <v>1257</v>
      </c>
      <c r="B7942" s="334" t="s">
        <v>52</v>
      </c>
      <c r="C7942" s="334" t="s">
        <v>52</v>
      </c>
      <c r="D7942" s="334" t="s">
        <v>1537</v>
      </c>
      <c r="E7942" s="334" t="s">
        <v>1041</v>
      </c>
      <c r="F7942" s="334" t="str">
        <f t="shared" si="375"/>
        <v>Dhaka FR Non-PNP</v>
      </c>
      <c r="G7942" s="338">
        <v>2248998</v>
      </c>
      <c r="H7942" s="336">
        <v>309749.53262892301</v>
      </c>
      <c r="I7942" s="336">
        <v>8995.9920000000002</v>
      </c>
      <c r="J7942" s="336"/>
      <c r="K7942" s="336"/>
      <c r="L7942" s="337">
        <f t="shared" si="373"/>
        <v>13.772779372365962</v>
      </c>
      <c r="M7942" s="337">
        <f t="shared" si="374"/>
        <v>0.4</v>
      </c>
    </row>
    <row r="7943" spans="1:13">
      <c r="A7943" s="334" t="s">
        <v>1219</v>
      </c>
      <c r="B7943" s="334" t="s">
        <v>52</v>
      </c>
      <c r="C7943" s="334" t="s">
        <v>52</v>
      </c>
      <c r="D7943" s="334" t="s">
        <v>1537</v>
      </c>
      <c r="E7943" s="334" t="s">
        <v>1041</v>
      </c>
      <c r="F7943" s="334" t="str">
        <f t="shared" si="375"/>
        <v>Dhaka FR Non-PNP</v>
      </c>
      <c r="G7943" s="338">
        <v>2060596</v>
      </c>
      <c r="H7943" s="336">
        <v>301177.2652606449</v>
      </c>
      <c r="I7943" s="336">
        <v>8242.384</v>
      </c>
      <c r="J7943" s="336"/>
      <c r="K7943" s="336"/>
      <c r="L7943" s="337">
        <f t="shared" si="373"/>
        <v>14.616026880603714</v>
      </c>
      <c r="M7943" s="337">
        <f t="shared" si="374"/>
        <v>0.4</v>
      </c>
    </row>
    <row r="7944" spans="1:13">
      <c r="A7944" s="334" t="s">
        <v>1099</v>
      </c>
      <c r="B7944" s="334" t="s">
        <v>98</v>
      </c>
      <c r="C7944" s="334" t="s">
        <v>52</v>
      </c>
      <c r="D7944" s="334" t="s">
        <v>1537</v>
      </c>
      <c r="E7944" s="334" t="s">
        <v>1041</v>
      </c>
      <c r="F7944" s="334" t="str">
        <f t="shared" si="375"/>
        <v>Dhaka FR Non-PNP</v>
      </c>
      <c r="G7944" s="338">
        <v>1027484</v>
      </c>
      <c r="H7944" s="336">
        <v>145402.78547578971</v>
      </c>
      <c r="I7944" s="336">
        <v>4109.9359999999997</v>
      </c>
      <c r="J7944" s="336"/>
      <c r="K7944" s="336"/>
      <c r="L7944" s="337">
        <f t="shared" si="373"/>
        <v>14.151343035588848</v>
      </c>
      <c r="M7944" s="337">
        <f t="shared" si="374"/>
        <v>0.4</v>
      </c>
    </row>
    <row r="7945" spans="1:13">
      <c r="A7945" s="334" t="s">
        <v>1208</v>
      </c>
      <c r="B7945" s="334" t="s">
        <v>52</v>
      </c>
      <c r="C7945" s="334" t="s">
        <v>52</v>
      </c>
      <c r="D7945" s="334" t="s">
        <v>1537</v>
      </c>
      <c r="E7945" s="334" t="s">
        <v>1041</v>
      </c>
      <c r="F7945" s="334" t="str">
        <f t="shared" si="375"/>
        <v>Dhaka FR Non-PNP</v>
      </c>
      <c r="G7945" s="338">
        <v>2503253</v>
      </c>
      <c r="H7945" s="336">
        <v>371492.96512762312</v>
      </c>
      <c r="I7945" s="336">
        <v>10013.012000000001</v>
      </c>
      <c r="J7945" s="336"/>
      <c r="K7945" s="336"/>
      <c r="L7945" s="337">
        <f t="shared" si="373"/>
        <v>14.840408265869376</v>
      </c>
      <c r="M7945" s="337">
        <f t="shared" si="374"/>
        <v>0.4</v>
      </c>
    </row>
    <row r="7946" spans="1:13">
      <c r="A7946" s="334" t="s">
        <v>1094</v>
      </c>
      <c r="B7946" s="334" t="s">
        <v>52</v>
      </c>
      <c r="C7946" s="334" t="s">
        <v>52</v>
      </c>
      <c r="D7946" s="334" t="s">
        <v>1537</v>
      </c>
      <c r="E7946" s="334" t="s">
        <v>1041</v>
      </c>
      <c r="F7946" s="334" t="str">
        <f t="shared" si="375"/>
        <v>Dhaka FR Non-PNP</v>
      </c>
      <c r="G7946" s="338">
        <v>1882697</v>
      </c>
      <c r="H7946" s="336">
        <v>272155.21069991536</v>
      </c>
      <c r="I7946" s="336">
        <v>7530.7880000000005</v>
      </c>
      <c r="J7946" s="336"/>
      <c r="K7946" s="336"/>
      <c r="L7946" s="337">
        <f t="shared" si="373"/>
        <v>14.455603355182239</v>
      </c>
      <c r="M7946" s="337">
        <f t="shared" si="374"/>
        <v>0.4</v>
      </c>
    </row>
    <row r="7947" spans="1:13">
      <c r="A7947" s="334" t="s">
        <v>1151</v>
      </c>
      <c r="B7947" s="334" t="s">
        <v>52</v>
      </c>
      <c r="C7947" s="334" t="s">
        <v>52</v>
      </c>
      <c r="D7947" s="334" t="s">
        <v>1537</v>
      </c>
      <c r="E7947" s="334" t="s">
        <v>1041</v>
      </c>
      <c r="F7947" s="334" t="str">
        <f t="shared" si="375"/>
        <v>Dhaka FR Non-PNP</v>
      </c>
      <c r="G7947" s="338">
        <v>1689470</v>
      </c>
      <c r="H7947" s="336">
        <v>260308.94799657114</v>
      </c>
      <c r="I7947" s="336">
        <v>6757.88</v>
      </c>
      <c r="J7947" s="336"/>
      <c r="K7947" s="336"/>
      <c r="L7947" s="337">
        <f t="shared" si="373"/>
        <v>15.407728340637664</v>
      </c>
      <c r="M7947" s="337">
        <f t="shared" si="374"/>
        <v>0.4</v>
      </c>
    </row>
    <row r="7948" spans="1:13">
      <c r="A7948" s="334" t="s">
        <v>1209</v>
      </c>
      <c r="B7948" s="334" t="s">
        <v>206</v>
      </c>
      <c r="C7948" s="334" t="s">
        <v>52</v>
      </c>
      <c r="D7948" s="334" t="s">
        <v>1537</v>
      </c>
      <c r="E7948" s="334" t="s">
        <v>1041</v>
      </c>
      <c r="F7948" s="334" t="str">
        <f t="shared" si="375"/>
        <v>Dhaka FR Non-PNP</v>
      </c>
      <c r="G7948" s="338">
        <v>1312817</v>
      </c>
      <c r="H7948" s="336">
        <v>203822.82152595461</v>
      </c>
      <c r="I7948" s="336">
        <v>5251.268</v>
      </c>
      <c r="J7948" s="336"/>
      <c r="K7948" s="336"/>
      <c r="L7948" s="337">
        <f t="shared" si="373"/>
        <v>15.525608026553176</v>
      </c>
      <c r="M7948" s="337">
        <f t="shared" si="374"/>
        <v>0.4</v>
      </c>
    </row>
    <row r="7949" spans="1:13">
      <c r="A7949" s="334" t="s">
        <v>1100</v>
      </c>
      <c r="B7949" s="334" t="s">
        <v>542</v>
      </c>
      <c r="C7949" s="334" t="s">
        <v>52</v>
      </c>
      <c r="D7949" s="334" t="s">
        <v>1537</v>
      </c>
      <c r="E7949" s="334" t="s">
        <v>1041</v>
      </c>
      <c r="F7949" s="334" t="str">
        <f t="shared" si="375"/>
        <v>Dhaka FR Non-PNP</v>
      </c>
      <c r="G7949" s="338">
        <v>1410637</v>
      </c>
      <c r="H7949" s="336">
        <v>173427.23879131643</v>
      </c>
      <c r="I7949" s="336">
        <v>5642.5479999999998</v>
      </c>
      <c r="J7949" s="336"/>
      <c r="K7949" s="336"/>
      <c r="L7949" s="337">
        <f t="shared" si="373"/>
        <v>12.29424995879992</v>
      </c>
      <c r="M7949" s="337">
        <f t="shared" si="374"/>
        <v>0.4</v>
      </c>
    </row>
    <row r="7950" spans="1:13">
      <c r="A7950" s="334" t="s">
        <v>1050</v>
      </c>
      <c r="B7950" s="334" t="s">
        <v>226</v>
      </c>
      <c r="C7950" s="334" t="s">
        <v>107</v>
      </c>
      <c r="D7950" s="334" t="s">
        <v>1537</v>
      </c>
      <c r="E7950" s="334" t="s">
        <v>1041</v>
      </c>
      <c r="F7950" s="334" t="str">
        <f t="shared" si="375"/>
        <v>Rajshahi FR Non-PNP</v>
      </c>
      <c r="G7950" s="338">
        <v>511795</v>
      </c>
      <c r="H7950" s="336">
        <v>69207.481713593748</v>
      </c>
      <c r="I7950" s="336">
        <v>2047.18</v>
      </c>
      <c r="J7950" s="336"/>
      <c r="K7950" s="336"/>
      <c r="L7950" s="337">
        <f t="shared" si="373"/>
        <v>13.522500554634911</v>
      </c>
      <c r="M7950" s="337">
        <f t="shared" si="374"/>
        <v>0.4</v>
      </c>
    </row>
    <row r="7951" spans="1:13">
      <c r="A7951" s="334" t="s">
        <v>1095</v>
      </c>
      <c r="B7951" s="334" t="s">
        <v>1566</v>
      </c>
      <c r="C7951" s="334" t="s">
        <v>389</v>
      </c>
      <c r="D7951" s="334" t="s">
        <v>1537</v>
      </c>
      <c r="E7951" s="334" t="s">
        <v>1041</v>
      </c>
      <c r="F7951" s="334" t="str">
        <f t="shared" si="375"/>
        <v>Rangpur FR Non-PNP</v>
      </c>
      <c r="G7951" s="338">
        <v>793931</v>
      </c>
      <c r="H7951" s="336">
        <v>95890.856596319238</v>
      </c>
      <c r="I7951" s="336">
        <v>3175.7240000000002</v>
      </c>
      <c r="J7951" s="336"/>
      <c r="K7951" s="336"/>
      <c r="L7951" s="337">
        <f t="shared" si="373"/>
        <v>12.077983678218793</v>
      </c>
      <c r="M7951" s="337">
        <f t="shared" si="374"/>
        <v>0.4</v>
      </c>
    </row>
    <row r="7952" spans="1:13">
      <c r="A7952" s="334" t="s">
        <v>1097</v>
      </c>
      <c r="B7952" s="334" t="s">
        <v>1098</v>
      </c>
      <c r="C7952" s="334" t="s">
        <v>52</v>
      </c>
      <c r="D7952" s="334" t="s">
        <v>1537</v>
      </c>
      <c r="E7952" s="334" t="s">
        <v>1041</v>
      </c>
      <c r="F7952" s="334" t="str">
        <f t="shared" si="375"/>
        <v>Dhaka FR Non-PNP</v>
      </c>
      <c r="G7952" s="338">
        <v>599734</v>
      </c>
      <c r="H7952" s="336">
        <v>56583.375405100414</v>
      </c>
      <c r="I7952" s="336">
        <v>2398.9360000000001</v>
      </c>
      <c r="J7952" s="336"/>
      <c r="K7952" s="336"/>
      <c r="L7952" s="337">
        <f t="shared" si="373"/>
        <v>9.4347453046017762</v>
      </c>
      <c r="M7952" s="337">
        <f t="shared" si="374"/>
        <v>0.4</v>
      </c>
    </row>
    <row r="7953" spans="1:13">
      <c r="A7953" s="334" t="s">
        <v>1181</v>
      </c>
      <c r="B7953" s="334" t="s">
        <v>52</v>
      </c>
      <c r="C7953" s="334" t="s">
        <v>52</v>
      </c>
      <c r="D7953" s="334" t="s">
        <v>1537</v>
      </c>
      <c r="E7953" s="334" t="s">
        <v>1041</v>
      </c>
      <c r="F7953" s="334" t="str">
        <f t="shared" si="375"/>
        <v>Dhaka FR Non-PNP</v>
      </c>
      <c r="G7953" s="338">
        <v>71362</v>
      </c>
      <c r="H7953" s="336">
        <v>7380.6527206362434</v>
      </c>
      <c r="I7953" s="336">
        <v>285.44799999999998</v>
      </c>
      <c r="J7953" s="336"/>
      <c r="K7953" s="336"/>
      <c r="L7953" s="337">
        <f t="shared" si="373"/>
        <v>10.342553068350444</v>
      </c>
      <c r="M7953" s="337">
        <f t="shared" si="374"/>
        <v>0.4</v>
      </c>
    </row>
    <row r="7954" spans="1:13">
      <c r="A7954" s="334" t="s">
        <v>1058</v>
      </c>
      <c r="B7954" s="334" t="s">
        <v>52</v>
      </c>
      <c r="C7954" s="334" t="s">
        <v>52</v>
      </c>
      <c r="D7954" s="334" t="s">
        <v>1537</v>
      </c>
      <c r="E7954" s="334" t="s">
        <v>1041</v>
      </c>
      <c r="F7954" s="334" t="str">
        <f t="shared" si="375"/>
        <v>Dhaka FR Non-PNP</v>
      </c>
      <c r="G7954" s="338">
        <v>52738</v>
      </c>
      <c r="H7954" s="336">
        <v>6819.4531899405547</v>
      </c>
      <c r="I7954" s="336">
        <v>210.952</v>
      </c>
      <c r="J7954" s="336"/>
      <c r="K7954" s="336"/>
      <c r="L7954" s="337">
        <f t="shared" si="373"/>
        <v>12.930814953051984</v>
      </c>
      <c r="M7954" s="337">
        <f t="shared" si="374"/>
        <v>0.4</v>
      </c>
    </row>
    <row r="7955" spans="1:13">
      <c r="A7955" s="334" t="s">
        <v>1248</v>
      </c>
      <c r="B7955" s="334" t="s">
        <v>1139</v>
      </c>
      <c r="C7955" s="334" t="s">
        <v>189</v>
      </c>
      <c r="D7955" s="334" t="s">
        <v>1537</v>
      </c>
      <c r="E7955" s="334" t="s">
        <v>1041</v>
      </c>
      <c r="F7955" s="334" t="str">
        <f t="shared" si="375"/>
        <v>Barishal FR Non-PNP</v>
      </c>
      <c r="G7955" s="338">
        <v>79292</v>
      </c>
      <c r="H7955" s="336">
        <v>9603.7358997305182</v>
      </c>
      <c r="I7955" s="336">
        <v>317.16800000000001</v>
      </c>
      <c r="J7955" s="336"/>
      <c r="K7955" s="336"/>
      <c r="L7955" s="337">
        <f t="shared" si="373"/>
        <v>12.11185983419578</v>
      </c>
      <c r="M7955" s="337">
        <f t="shared" si="374"/>
        <v>0.4</v>
      </c>
    </row>
    <row r="7956" spans="1:13">
      <c r="A7956" s="334" t="s">
        <v>1183</v>
      </c>
      <c r="B7956" s="334" t="s">
        <v>189</v>
      </c>
      <c r="C7956" s="334" t="s">
        <v>189</v>
      </c>
      <c r="D7956" s="334" t="s">
        <v>1537</v>
      </c>
      <c r="E7956" s="334" t="s">
        <v>1041</v>
      </c>
      <c r="F7956" s="334" t="str">
        <f t="shared" si="375"/>
        <v>Barishal FR Non-PNP</v>
      </c>
      <c r="G7956" s="338">
        <v>359252</v>
      </c>
      <c r="H7956" s="336">
        <v>33968.19246803203</v>
      </c>
      <c r="I7956" s="336">
        <v>1437.008</v>
      </c>
      <c r="J7956" s="336"/>
      <c r="K7956" s="336"/>
      <c r="L7956" s="337">
        <f t="shared" si="373"/>
        <v>9.4552549374901265</v>
      </c>
      <c r="M7956" s="337">
        <f t="shared" si="374"/>
        <v>0.4</v>
      </c>
    </row>
    <row r="7957" spans="1:13">
      <c r="A7957" s="334" t="s">
        <v>1293</v>
      </c>
      <c r="B7957" s="334" t="s">
        <v>389</v>
      </c>
      <c r="C7957" s="334" t="s">
        <v>389</v>
      </c>
      <c r="D7957" s="334" t="s">
        <v>1537</v>
      </c>
      <c r="E7957" s="334" t="s">
        <v>1041</v>
      </c>
      <c r="F7957" s="334" t="str">
        <f t="shared" si="375"/>
        <v>Rangpur FR Non-PNP</v>
      </c>
      <c r="G7957" s="338">
        <v>116783</v>
      </c>
      <c r="H7957" s="336">
        <v>12406.829048107493</v>
      </c>
      <c r="I7957" s="336">
        <v>467.13200000000001</v>
      </c>
      <c r="J7957" s="336"/>
      <c r="K7957" s="336"/>
      <c r="L7957" s="337">
        <f t="shared" si="373"/>
        <v>10.62383142076115</v>
      </c>
      <c r="M7957" s="337">
        <f t="shared" si="374"/>
        <v>0.4</v>
      </c>
    </row>
    <row r="7958" spans="1:13">
      <c r="A7958" s="334" t="s">
        <v>1115</v>
      </c>
      <c r="B7958" s="334" t="s">
        <v>1006</v>
      </c>
      <c r="C7958" s="334" t="s">
        <v>159</v>
      </c>
      <c r="D7958" s="334" t="s">
        <v>1537</v>
      </c>
      <c r="E7958" s="334" t="s">
        <v>1041</v>
      </c>
      <c r="F7958" s="334" t="str">
        <f t="shared" si="375"/>
        <v>Khulna FR Non-PNP</v>
      </c>
      <c r="G7958" s="338">
        <v>271066</v>
      </c>
      <c r="H7958" s="336">
        <v>37802.216863560338</v>
      </c>
      <c r="I7958" s="336">
        <v>1084.2640000000001</v>
      </c>
      <c r="J7958" s="336"/>
      <c r="K7958" s="336"/>
      <c r="L7958" s="337">
        <f t="shared" si="373"/>
        <v>13.945761129599557</v>
      </c>
      <c r="M7958" s="337">
        <f t="shared" si="374"/>
        <v>0.4</v>
      </c>
    </row>
    <row r="7959" spans="1:13">
      <c r="A7959" s="334" t="s">
        <v>1178</v>
      </c>
      <c r="B7959" s="334" t="s">
        <v>336</v>
      </c>
      <c r="C7959" s="334" t="s">
        <v>389</v>
      </c>
      <c r="D7959" s="334" t="s">
        <v>1537</v>
      </c>
      <c r="E7959" s="334" t="s">
        <v>1041</v>
      </c>
      <c r="F7959" s="334" t="str">
        <f t="shared" si="375"/>
        <v>Rangpur FR Non-PNP</v>
      </c>
      <c r="G7959" s="338">
        <v>138645</v>
      </c>
      <c r="H7959" s="336">
        <v>24386.421382777229</v>
      </c>
      <c r="I7959" s="336">
        <v>554.58000000000004</v>
      </c>
      <c r="J7959" s="336"/>
      <c r="K7959" s="336"/>
      <c r="L7959" s="337">
        <f t="shared" si="373"/>
        <v>17.589109872535776</v>
      </c>
      <c r="M7959" s="337">
        <f t="shared" si="374"/>
        <v>0.4</v>
      </c>
    </row>
    <row r="7960" spans="1:13">
      <c r="A7960" s="334" t="s">
        <v>1046</v>
      </c>
      <c r="B7960" s="334" t="s">
        <v>52</v>
      </c>
      <c r="C7960" s="334" t="s">
        <v>52</v>
      </c>
      <c r="D7960" s="334" t="s">
        <v>1537</v>
      </c>
      <c r="E7960" s="334" t="s">
        <v>1041</v>
      </c>
      <c r="F7960" s="334" t="str">
        <f t="shared" si="375"/>
        <v>Dhaka FR Non-PNP</v>
      </c>
      <c r="G7960" s="338">
        <v>90764</v>
      </c>
      <c r="H7960" s="336">
        <v>11846.81532270762</v>
      </c>
      <c r="I7960" s="336">
        <v>363.05599999999998</v>
      </c>
      <c r="J7960" s="336"/>
      <c r="K7960" s="336"/>
      <c r="L7960" s="337">
        <f t="shared" si="373"/>
        <v>13.052328371058591</v>
      </c>
      <c r="M7960" s="337">
        <f t="shared" si="374"/>
        <v>0.4</v>
      </c>
    </row>
    <row r="7961" spans="1:13">
      <c r="A7961" s="334" t="s">
        <v>1205</v>
      </c>
      <c r="B7961" s="334" t="s">
        <v>189</v>
      </c>
      <c r="C7961" s="334" t="s">
        <v>189</v>
      </c>
      <c r="D7961" s="334" t="s">
        <v>1537</v>
      </c>
      <c r="E7961" s="334" t="s">
        <v>1041</v>
      </c>
      <c r="F7961" s="334" t="str">
        <f t="shared" si="375"/>
        <v>Barishal FR Non-PNP</v>
      </c>
      <c r="G7961" s="338">
        <v>70859</v>
      </c>
      <c r="H7961" s="336">
        <v>10937.864095418556</v>
      </c>
      <c r="I7961" s="336">
        <v>283.43599999999998</v>
      </c>
      <c r="J7961" s="336"/>
      <c r="K7961" s="336"/>
      <c r="L7961" s="337">
        <f t="shared" si="373"/>
        <v>15.436097172439005</v>
      </c>
      <c r="M7961" s="337">
        <f t="shared" si="374"/>
        <v>0.4</v>
      </c>
    </row>
    <row r="7962" spans="1:13">
      <c r="A7962" s="334" t="s">
        <v>1227</v>
      </c>
      <c r="B7962" s="334" t="s">
        <v>165</v>
      </c>
      <c r="C7962" s="334" t="s">
        <v>52</v>
      </c>
      <c r="D7962" s="334" t="s">
        <v>1537</v>
      </c>
      <c r="E7962" s="334" t="s">
        <v>1041</v>
      </c>
      <c r="F7962" s="334" t="str">
        <f t="shared" si="375"/>
        <v>Dhaka FR Non-PNP</v>
      </c>
      <c r="G7962" s="338">
        <v>145288</v>
      </c>
      <c r="H7962" s="336">
        <v>17680.440907930733</v>
      </c>
      <c r="I7962" s="336">
        <v>581.15200000000004</v>
      </c>
      <c r="J7962" s="336"/>
      <c r="K7962" s="336"/>
      <c r="L7962" s="337">
        <f t="shared" si="373"/>
        <v>12.169236900453399</v>
      </c>
      <c r="M7962" s="337">
        <f t="shared" si="374"/>
        <v>0.4</v>
      </c>
    </row>
    <row r="7963" spans="1:13">
      <c r="A7963" s="334" t="s">
        <v>1247</v>
      </c>
      <c r="B7963" s="334" t="s">
        <v>211</v>
      </c>
      <c r="C7963" s="334" t="s">
        <v>189</v>
      </c>
      <c r="D7963" s="334" t="s">
        <v>1537</v>
      </c>
      <c r="E7963" s="334" t="s">
        <v>1041</v>
      </c>
      <c r="F7963" s="334" t="str">
        <f t="shared" si="375"/>
        <v>Barishal FR Non-PNP</v>
      </c>
      <c r="G7963" s="338">
        <v>95014</v>
      </c>
      <c r="H7963" s="336">
        <v>16401.214107161926</v>
      </c>
      <c r="I7963" s="336">
        <v>380.05599999999998</v>
      </c>
      <c r="J7963" s="336"/>
      <c r="K7963" s="336"/>
      <c r="L7963" s="337">
        <f t="shared" si="373"/>
        <v>17.261892044500733</v>
      </c>
      <c r="M7963" s="337">
        <f t="shared" si="374"/>
        <v>0.4</v>
      </c>
    </row>
    <row r="7964" spans="1:13">
      <c r="A7964" s="334" t="s">
        <v>1241</v>
      </c>
      <c r="B7964" s="334" t="s">
        <v>362</v>
      </c>
      <c r="C7964" s="334" t="s">
        <v>52</v>
      </c>
      <c r="D7964" s="334" t="s">
        <v>1537</v>
      </c>
      <c r="E7964" s="334" t="s">
        <v>1041</v>
      </c>
      <c r="F7964" s="334" t="str">
        <f t="shared" si="375"/>
        <v>Dhaka FR Non-PNP</v>
      </c>
      <c r="G7964" s="338">
        <v>94257</v>
      </c>
      <c r="H7964" s="336">
        <v>11130.350905013021</v>
      </c>
      <c r="I7964" s="336">
        <v>377.02800000000002</v>
      </c>
      <c r="J7964" s="336"/>
      <c r="K7964" s="336"/>
      <c r="L7964" s="337">
        <f t="shared" si="373"/>
        <v>11.808513855748668</v>
      </c>
      <c r="M7964" s="337">
        <f t="shared" si="374"/>
        <v>0.4</v>
      </c>
    </row>
    <row r="7965" spans="1:13">
      <c r="A7965" s="334" t="s">
        <v>1084</v>
      </c>
      <c r="B7965" s="334" t="s">
        <v>52</v>
      </c>
      <c r="C7965" s="334" t="s">
        <v>52</v>
      </c>
      <c r="D7965" s="334" t="s">
        <v>1537</v>
      </c>
      <c r="E7965" s="334" t="s">
        <v>1041</v>
      </c>
      <c r="F7965" s="334" t="str">
        <f t="shared" si="375"/>
        <v>Dhaka FR Non-PNP</v>
      </c>
      <c r="G7965" s="338">
        <v>174132</v>
      </c>
      <c r="H7965" s="336">
        <v>18292.026775560284</v>
      </c>
      <c r="I7965" s="336">
        <v>696.52800000000002</v>
      </c>
      <c r="J7965" s="336"/>
      <c r="K7965" s="336"/>
      <c r="L7965" s="337">
        <f t="shared" si="373"/>
        <v>10.504689991248181</v>
      </c>
      <c r="M7965" s="337">
        <f t="shared" si="374"/>
        <v>0.4</v>
      </c>
    </row>
    <row r="7966" spans="1:13">
      <c r="A7966" s="334" t="s">
        <v>1077</v>
      </c>
      <c r="B7966" s="334" t="s">
        <v>170</v>
      </c>
      <c r="C7966" s="334" t="s">
        <v>195</v>
      </c>
      <c r="D7966" s="334" t="s">
        <v>1537</v>
      </c>
      <c r="E7966" s="334" t="s">
        <v>1041</v>
      </c>
      <c r="F7966" s="334" t="str">
        <f t="shared" si="375"/>
        <v>Chattogram FR Non-PNP</v>
      </c>
      <c r="G7966" s="338">
        <v>15745</v>
      </c>
      <c r="H7966" s="336">
        <v>2168.5146267791861</v>
      </c>
      <c r="I7966" s="336">
        <v>62.980000000000004</v>
      </c>
      <c r="J7966" s="336"/>
      <c r="K7966" s="336"/>
      <c r="L7966" s="337">
        <f t="shared" si="373"/>
        <v>13.772719128480063</v>
      </c>
      <c r="M7966" s="337">
        <f t="shared" si="374"/>
        <v>0.4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19703"/>
  <sheetViews>
    <sheetView zoomScale="89" zoomScaleNormal="89" workbookViewId="0">
      <selection activeCell="K21" sqref="K21"/>
    </sheetView>
  </sheetViews>
  <sheetFormatPr defaultColWidth="9.109375" defaultRowHeight="14.4"/>
  <cols>
    <col min="1" max="1" width="3.109375" style="3" bestFit="1" customWidth="1"/>
    <col min="2" max="2" width="48.5546875" style="3" customWidth="1"/>
    <col min="3" max="3" width="28" style="3" bestFit="1" customWidth="1"/>
    <col min="4" max="4" width="10.5546875" style="3" customWidth="1"/>
    <col min="5" max="5" width="28.109375" style="3" bestFit="1" customWidth="1"/>
    <col min="6" max="6" width="11.88671875" style="3" bestFit="1" customWidth="1"/>
    <col min="7" max="7" width="52.33203125" style="3" hidden="1" customWidth="1"/>
    <col min="8" max="8" width="12.6640625" style="3" bestFit="1" customWidth="1"/>
    <col min="9" max="9" width="16.109375" style="394" customWidth="1"/>
    <col min="10" max="10" width="12.5546875" style="249" bestFit="1" customWidth="1"/>
    <col min="11" max="11" width="12.6640625" style="249" customWidth="1"/>
    <col min="12" max="13" width="9.109375" style="249" customWidth="1"/>
    <col min="14" max="14" width="28.109375" style="249" customWidth="1"/>
    <col min="15" max="17" width="9.109375" style="249" customWidth="1"/>
    <col min="18" max="18" width="18.44140625" style="249" bestFit="1" customWidth="1"/>
    <col min="19" max="19" width="12.88671875" style="249" customWidth="1"/>
    <col min="20" max="20" width="27.88671875" style="249" customWidth="1"/>
    <col min="21" max="21" width="12.44140625" style="249" bestFit="1" customWidth="1"/>
    <col min="22" max="22" width="17.33203125" style="249" bestFit="1" customWidth="1"/>
    <col min="23" max="23" width="9.109375" style="249"/>
    <col min="24" max="24" width="6" style="426" bestFit="1" customWidth="1"/>
    <col min="25" max="25" width="14.109375" style="426" bestFit="1" customWidth="1"/>
    <col min="26" max="27" width="9.109375" style="249"/>
    <col min="28" max="28" width="24.44140625" style="249" bestFit="1" customWidth="1"/>
    <col min="29" max="30" width="9.109375" style="249"/>
    <col min="31" max="31" width="20.109375" style="249" customWidth="1"/>
    <col min="32" max="32" width="9.109375" style="249"/>
    <col min="33" max="34" width="9.109375" style="452"/>
    <col min="35" max="39" width="9.109375" style="3"/>
    <col min="40" max="16384" width="9.109375" style="249"/>
  </cols>
  <sheetData>
    <row r="1" spans="1:39" ht="24" thickBot="1">
      <c r="A1" s="463" t="s">
        <v>24</v>
      </c>
      <c r="B1" s="464"/>
      <c r="C1" s="464"/>
      <c r="D1" s="464"/>
      <c r="E1" s="464"/>
      <c r="F1" s="464"/>
      <c r="G1" s="464"/>
      <c r="H1" s="464"/>
      <c r="I1" s="465"/>
    </row>
    <row r="2" spans="1:39" s="296" customFormat="1" ht="29.4" thickBot="1">
      <c r="A2" s="24" t="s">
        <v>0</v>
      </c>
      <c r="B2" s="25" t="s">
        <v>21</v>
      </c>
      <c r="C2" s="25" t="s">
        <v>7</v>
      </c>
      <c r="D2" s="25" t="s">
        <v>16</v>
      </c>
      <c r="E2" s="401" t="s">
        <v>14</v>
      </c>
      <c r="F2" s="401" t="s">
        <v>15</v>
      </c>
      <c r="G2" s="401" t="s">
        <v>20</v>
      </c>
      <c r="H2" s="401" t="s">
        <v>22</v>
      </c>
      <c r="I2" s="384" t="s">
        <v>23</v>
      </c>
      <c r="X2" s="427"/>
      <c r="Y2" s="427"/>
      <c r="AC2" s="296" t="s">
        <v>661</v>
      </c>
      <c r="AD2" s="296" t="s">
        <v>1516</v>
      </c>
      <c r="AE2" s="296" t="s">
        <v>1554</v>
      </c>
      <c r="AG2" s="453"/>
      <c r="AH2" s="453"/>
      <c r="AI2" s="402"/>
      <c r="AJ2" s="402"/>
      <c r="AK2" s="402"/>
      <c r="AL2" s="402"/>
      <c r="AM2" s="402"/>
    </row>
    <row r="3" spans="1:39">
      <c r="A3" s="1">
        <f>ROW()-2</f>
        <v>1</v>
      </c>
      <c r="B3" s="19" t="s">
        <v>28</v>
      </c>
      <c r="C3" s="26"/>
      <c r="D3" s="20"/>
      <c r="E3" s="403" t="s">
        <v>17</v>
      </c>
      <c r="F3" s="385">
        <f>Master!C5</f>
        <v>1550</v>
      </c>
      <c r="G3" s="403"/>
      <c r="H3" s="403"/>
      <c r="I3" s="386"/>
      <c r="K3" s="428"/>
      <c r="N3" s="249" t="str">
        <f>VLOOKUP(F3,$X$3:$Y$20597,2,0)</f>
        <v>1501 TO 1800</v>
      </c>
      <c r="X3" s="429">
        <v>300</v>
      </c>
      <c r="Y3" s="429" t="s">
        <v>1022</v>
      </c>
      <c r="AB3" s="249" t="s">
        <v>1494</v>
      </c>
      <c r="AC3" s="430">
        <v>0.1652883053847348</v>
      </c>
      <c r="AD3" s="431">
        <v>485.0897135593342</v>
      </c>
      <c r="AE3" s="432">
        <v>4.6966930948940337E-3</v>
      </c>
    </row>
    <row r="4" spans="1:39">
      <c r="A4" s="1">
        <f t="shared" ref="A4:A15" si="0">ROW()-2</f>
        <v>2</v>
      </c>
      <c r="B4" s="18" t="s">
        <v>4</v>
      </c>
      <c r="C4" s="7">
        <v>0.18</v>
      </c>
      <c r="D4" s="4">
        <v>100</v>
      </c>
      <c r="E4" s="1" t="s">
        <v>8</v>
      </c>
      <c r="F4" s="387" t="str">
        <f>Master!C6</f>
        <v>H</v>
      </c>
      <c r="G4" s="1"/>
      <c r="H4" s="1">
        <f>IF(F4="H",100,IF(F4="M",70,IF(F4="L",50,0)))</f>
        <v>100</v>
      </c>
      <c r="I4" s="388">
        <f>(H4/D4)*C4</f>
        <v>0.18</v>
      </c>
      <c r="K4" s="433" t="str">
        <f>F8</f>
        <v>M</v>
      </c>
      <c r="N4" s="249" t="str">
        <f>F4</f>
        <v>H</v>
      </c>
      <c r="X4" s="429">
        <v>301</v>
      </c>
      <c r="Y4" s="429" t="s">
        <v>1022</v>
      </c>
      <c r="AB4" s="249" t="s">
        <v>1497</v>
      </c>
      <c r="AC4" s="430">
        <v>0.15969475504252637</v>
      </c>
      <c r="AD4" s="431">
        <v>426.75836724362256</v>
      </c>
      <c r="AE4" s="432">
        <v>4.8407649188526736E-3</v>
      </c>
    </row>
    <row r="5" spans="1:39" ht="16.2">
      <c r="A5" s="1">
        <f t="shared" si="0"/>
        <v>3</v>
      </c>
      <c r="B5" s="18" t="s">
        <v>5</v>
      </c>
      <c r="C5" s="7">
        <v>0.15</v>
      </c>
      <c r="D5" s="4">
        <v>100</v>
      </c>
      <c r="E5" s="1" t="s">
        <v>26</v>
      </c>
      <c r="F5" s="389" t="str">
        <f>Master!C7</f>
        <v>A</v>
      </c>
      <c r="G5" s="1"/>
      <c r="H5" s="1">
        <f>IF(F5="A",100,IF(F5="B",70,IF(F5="C",50,0)))</f>
        <v>100</v>
      </c>
      <c r="I5" s="388">
        <f t="shared" ref="I5" si="1">(H5/D5)*C5</f>
        <v>0.15</v>
      </c>
      <c r="J5" s="249" t="s">
        <v>1013</v>
      </c>
      <c r="K5" s="434"/>
      <c r="N5" s="249" t="str">
        <f>F5</f>
        <v>A</v>
      </c>
      <c r="X5" s="429">
        <v>302</v>
      </c>
      <c r="Y5" s="429" t="s">
        <v>1022</v>
      </c>
      <c r="AC5" s="430"/>
      <c r="AD5" s="431"/>
      <c r="AE5" s="432"/>
    </row>
    <row r="6" spans="1:39">
      <c r="A6" s="1">
        <f t="shared" si="0"/>
        <v>4</v>
      </c>
      <c r="B6" s="18" t="s">
        <v>1013</v>
      </c>
      <c r="C6" s="7">
        <v>0.18</v>
      </c>
      <c r="D6" s="4">
        <v>100</v>
      </c>
      <c r="E6" s="461" t="str">
        <f>Master!B8</f>
        <v>Commercial Hub</v>
      </c>
      <c r="F6" s="462"/>
      <c r="G6" s="1"/>
      <c r="H6" s="1">
        <f>_xlfn.XLOOKUP(E6,$T$6:$T$13,$U$6:$U$13,0)</f>
        <v>85</v>
      </c>
      <c r="I6" s="388">
        <f t="shared" ref="I6" si="2">(H6/D6)*C6</f>
        <v>0.153</v>
      </c>
      <c r="K6" s="434"/>
      <c r="N6" s="249" t="str">
        <f>E6</f>
        <v>Commercial Hub</v>
      </c>
      <c r="T6" s="249" t="s">
        <v>1014</v>
      </c>
      <c r="U6" s="249">
        <v>85</v>
      </c>
      <c r="X6" s="429">
        <v>303</v>
      </c>
      <c r="Y6" s="429" t="s">
        <v>1022</v>
      </c>
      <c r="AB6" s="249" t="s">
        <v>1495</v>
      </c>
      <c r="AC6" s="430">
        <v>0.15601992678191531</v>
      </c>
      <c r="AD6" s="431">
        <v>416.77935799295761</v>
      </c>
      <c r="AE6" s="432">
        <v>4.1238130199413078E-3</v>
      </c>
    </row>
    <row r="7" spans="1:39">
      <c r="A7" s="1">
        <f t="shared" si="0"/>
        <v>5</v>
      </c>
      <c r="B7" s="18" t="s">
        <v>3252</v>
      </c>
      <c r="C7" s="7">
        <v>0.08</v>
      </c>
      <c r="D7" s="4">
        <v>100</v>
      </c>
      <c r="E7" s="1" t="s">
        <v>648</v>
      </c>
      <c r="F7" s="390">
        <v>25000</v>
      </c>
      <c r="G7" s="1"/>
      <c r="H7" s="1">
        <f>IF(F7=0,0,IF(F7&gt;=45000,100,IF(F7&gt;=35000,80,IF(F7&gt;=25000,60,IF(F7&gt;=15000,40,20)))))</f>
        <v>60</v>
      </c>
      <c r="I7" s="388">
        <f t="shared" ref="I7:I11" si="3">(H7/D7)*C7</f>
        <v>4.8000000000000001E-2</v>
      </c>
      <c r="N7" s="249" t="str">
        <f>C19</f>
        <v>Dhaka</v>
      </c>
      <c r="T7" s="249" t="s">
        <v>1015</v>
      </c>
      <c r="U7" s="249">
        <v>90</v>
      </c>
      <c r="X7" s="429">
        <v>304</v>
      </c>
      <c r="Y7" s="429" t="s">
        <v>1022</v>
      </c>
      <c r="AB7" s="249" t="s">
        <v>1515</v>
      </c>
      <c r="AC7" s="430">
        <v>0.15572779254330107</v>
      </c>
      <c r="AD7" s="431">
        <v>418.87150866218798</v>
      </c>
      <c r="AE7" s="432">
        <v>4.1957585186990446E-3</v>
      </c>
    </row>
    <row r="8" spans="1:39">
      <c r="A8" s="1">
        <f t="shared" si="0"/>
        <v>6</v>
      </c>
      <c r="B8" s="18" t="s">
        <v>3</v>
      </c>
      <c r="C8" s="7">
        <v>0.08</v>
      </c>
      <c r="D8" s="4">
        <v>100</v>
      </c>
      <c r="E8" s="1" t="s">
        <v>3250</v>
      </c>
      <c r="F8" s="1" t="s">
        <v>25</v>
      </c>
      <c r="G8" s="1"/>
      <c r="H8" s="1">
        <f>IF(F8="M",100,IF(F8="S",80,0))</f>
        <v>100</v>
      </c>
      <c r="I8" s="388">
        <f t="shared" si="3"/>
        <v>0.08</v>
      </c>
      <c r="N8" s="249" t="str">
        <f>C20</f>
        <v>N</v>
      </c>
      <c r="T8" s="249" t="s">
        <v>1016</v>
      </c>
      <c r="U8" s="249">
        <v>65</v>
      </c>
      <c r="X8" s="429">
        <v>305</v>
      </c>
      <c r="Y8" s="429" t="s">
        <v>1022</v>
      </c>
      <c r="AB8" s="249" t="s">
        <v>1535</v>
      </c>
      <c r="AC8" s="430">
        <v>0.14642072725733013</v>
      </c>
      <c r="AD8" s="431">
        <v>451.98978963119441</v>
      </c>
      <c r="AE8" s="432">
        <v>4.4435184839701691E-3</v>
      </c>
    </row>
    <row r="9" spans="1:39">
      <c r="A9" s="1">
        <f t="shared" si="0"/>
        <v>7</v>
      </c>
      <c r="B9" s="18" t="s">
        <v>646</v>
      </c>
      <c r="C9" s="7">
        <v>0.08</v>
      </c>
      <c r="D9" s="4">
        <v>100</v>
      </c>
      <c r="E9" s="1" t="s">
        <v>9</v>
      </c>
      <c r="F9" s="1">
        <v>2</v>
      </c>
      <c r="G9" s="1"/>
      <c r="H9" s="1">
        <f>IF(F9&gt;=2,100,IF(F9=1,80,0))</f>
        <v>100</v>
      </c>
      <c r="I9" s="388">
        <f t="shared" si="3"/>
        <v>0.08</v>
      </c>
      <c r="N9" s="249" t="str">
        <f>IF(C19="Dhaka","Inside Dhaka","Outside Dhaka")</f>
        <v>Inside Dhaka</v>
      </c>
      <c r="T9" s="249" t="s">
        <v>1017</v>
      </c>
      <c r="U9" s="249">
        <v>60</v>
      </c>
      <c r="X9" s="429">
        <v>306</v>
      </c>
      <c r="Y9" s="429" t="s">
        <v>1022</v>
      </c>
      <c r="AB9" s="249" t="s">
        <v>1496</v>
      </c>
      <c r="AC9" s="430">
        <v>0.17487179995671584</v>
      </c>
      <c r="AD9" s="431">
        <v>573.29021589916397</v>
      </c>
      <c r="AE9" s="432">
        <v>3.3987884994865127E-3</v>
      </c>
    </row>
    <row r="10" spans="1:39">
      <c r="A10" s="1">
        <f t="shared" si="0"/>
        <v>8</v>
      </c>
      <c r="B10" s="18" t="s">
        <v>1</v>
      </c>
      <c r="C10" s="7">
        <v>7.0000000000000007E-2</v>
      </c>
      <c r="D10" s="4">
        <v>100</v>
      </c>
      <c r="E10" s="1" t="s">
        <v>9</v>
      </c>
      <c r="F10" s="1">
        <v>2</v>
      </c>
      <c r="G10" s="1"/>
      <c r="H10" s="1">
        <f>IF(F10&gt;=2,100,IF(F10=1,80,0))</f>
        <v>100</v>
      </c>
      <c r="I10" s="388">
        <f t="shared" si="3"/>
        <v>7.0000000000000007E-2</v>
      </c>
      <c r="T10" s="249" t="s">
        <v>1018</v>
      </c>
      <c r="U10" s="249">
        <v>70</v>
      </c>
      <c r="X10" s="429">
        <v>307</v>
      </c>
      <c r="Y10" s="429" t="s">
        <v>1022</v>
      </c>
      <c r="AB10" s="249" t="s">
        <v>1499</v>
      </c>
      <c r="AC10" s="430">
        <v>0.15744785972112785</v>
      </c>
      <c r="AD10" s="431">
        <v>440.13984458231499</v>
      </c>
      <c r="AE10" s="432">
        <v>6.5464263782539734E-3</v>
      </c>
    </row>
    <row r="11" spans="1:39">
      <c r="A11" s="1">
        <f t="shared" si="0"/>
        <v>9</v>
      </c>
      <c r="B11" s="18" t="s">
        <v>881</v>
      </c>
      <c r="C11" s="7">
        <v>0.06</v>
      </c>
      <c r="D11" s="4">
        <v>100</v>
      </c>
      <c r="E11" s="1" t="s">
        <v>9</v>
      </c>
      <c r="F11" s="1">
        <v>2</v>
      </c>
      <c r="G11" s="1"/>
      <c r="H11" s="1">
        <f>IF(F11&gt;=2,100,IF(F11=1,80,0))</f>
        <v>100</v>
      </c>
      <c r="I11" s="388">
        <f t="shared" si="3"/>
        <v>0.06</v>
      </c>
      <c r="T11" s="249" t="s">
        <v>1019</v>
      </c>
      <c r="U11" s="249">
        <v>100</v>
      </c>
      <c r="X11" s="429">
        <v>308</v>
      </c>
      <c r="Y11" s="429" t="s">
        <v>1022</v>
      </c>
      <c r="AB11" s="249" t="s">
        <v>1514</v>
      </c>
      <c r="AC11" s="430">
        <v>0.16189872955754886</v>
      </c>
      <c r="AD11" s="431">
        <v>410.65204899440499</v>
      </c>
      <c r="AE11" s="432">
        <v>5.0608234278712652E-3</v>
      </c>
    </row>
    <row r="12" spans="1:39">
      <c r="A12" s="1">
        <f t="shared" si="0"/>
        <v>10</v>
      </c>
      <c r="B12" s="18" t="s">
        <v>2</v>
      </c>
      <c r="C12" s="5">
        <v>0.04</v>
      </c>
      <c r="D12" s="4">
        <v>100</v>
      </c>
      <c r="E12" s="1" t="s">
        <v>13</v>
      </c>
      <c r="F12" s="1" t="s">
        <v>1008</v>
      </c>
      <c r="G12" s="1"/>
      <c r="H12" s="1">
        <f>IF(F12="Y",100,0)</f>
        <v>100</v>
      </c>
      <c r="I12" s="388">
        <f t="shared" ref="I12:I15" si="4">(H12/D12)*C12</f>
        <v>0.04</v>
      </c>
      <c r="N12" s="249" t="str">
        <f>CONCATENATE(N3,N4,N8)</f>
        <v>1501 TO 1800HN</v>
      </c>
      <c r="T12" s="249" t="s">
        <v>1020</v>
      </c>
      <c r="U12" s="249">
        <v>55</v>
      </c>
      <c r="X12" s="429">
        <v>309</v>
      </c>
      <c r="Y12" s="429" t="s">
        <v>1022</v>
      </c>
      <c r="AB12" s="249" t="s">
        <v>1513</v>
      </c>
      <c r="AC12" s="430">
        <v>0.15913809460466941</v>
      </c>
      <c r="AD12" s="431">
        <v>820.18192511531402</v>
      </c>
      <c r="AE12" s="432">
        <v>3.9854997801962201E-3</v>
      </c>
    </row>
    <row r="13" spans="1:39">
      <c r="A13" s="1">
        <f t="shared" si="0"/>
        <v>11</v>
      </c>
      <c r="B13" s="18" t="s">
        <v>10</v>
      </c>
      <c r="C13" s="5">
        <v>0.02</v>
      </c>
      <c r="D13" s="4">
        <v>100</v>
      </c>
      <c r="E13" s="1" t="s">
        <v>12</v>
      </c>
      <c r="F13" s="1">
        <f>Master!C10</f>
        <v>25</v>
      </c>
      <c r="G13" s="1"/>
      <c r="H13" s="1">
        <f>IF(F13=0,0,IF(F13&gt;=20,100,80))</f>
        <v>100</v>
      </c>
      <c r="I13" s="388">
        <f t="shared" si="4"/>
        <v>0.02</v>
      </c>
      <c r="T13" s="249" t="s">
        <v>1021</v>
      </c>
      <c r="U13" s="249">
        <v>75</v>
      </c>
      <c r="X13" s="429">
        <v>310</v>
      </c>
      <c r="Y13" s="429" t="s">
        <v>1022</v>
      </c>
      <c r="AB13" s="249" t="s">
        <v>1501</v>
      </c>
      <c r="AC13" s="430">
        <v>0.15282818453659383</v>
      </c>
      <c r="AD13" s="431">
        <v>427.30991463609638</v>
      </c>
      <c r="AE13" s="432">
        <v>4.9513317990377941E-3</v>
      </c>
    </row>
    <row r="14" spans="1:39">
      <c r="A14" s="1">
        <f t="shared" si="0"/>
        <v>12</v>
      </c>
      <c r="B14" s="18" t="s">
        <v>11</v>
      </c>
      <c r="C14" s="5">
        <v>0.04</v>
      </c>
      <c r="D14" s="4">
        <v>100</v>
      </c>
      <c r="E14" s="1" t="s">
        <v>3251</v>
      </c>
      <c r="F14" s="1" t="s">
        <v>45</v>
      </c>
      <c r="G14" s="1"/>
      <c r="H14" s="1">
        <f>IF(F14="H",100,IF(F14="M",80))</f>
        <v>100</v>
      </c>
      <c r="I14" s="388">
        <f t="shared" si="4"/>
        <v>0.04</v>
      </c>
      <c r="N14" s="249" t="str">
        <f>CONCATENATE(N3,N4,N8)</f>
        <v>1501 TO 1800HN</v>
      </c>
      <c r="X14" s="429">
        <v>311</v>
      </c>
      <c r="Y14" s="429" t="s">
        <v>1022</v>
      </c>
      <c r="AB14" s="249" t="s">
        <v>1512</v>
      </c>
      <c r="AC14" s="430">
        <v>0.14902038255368039</v>
      </c>
      <c r="AD14" s="431">
        <v>726.30333399484027</v>
      </c>
      <c r="AE14" s="432">
        <v>4.0410280261228091E-3</v>
      </c>
    </row>
    <row r="15" spans="1:39" ht="15" thickBot="1">
      <c r="A15" s="1">
        <f t="shared" si="0"/>
        <v>13</v>
      </c>
      <c r="B15" s="21" t="s">
        <v>6</v>
      </c>
      <c r="C15" s="22">
        <v>0.02</v>
      </c>
      <c r="D15" s="23">
        <v>100</v>
      </c>
      <c r="E15" s="404" t="s">
        <v>9</v>
      </c>
      <c r="F15" s="404">
        <v>3</v>
      </c>
      <c r="G15" s="404"/>
      <c r="H15" s="404">
        <f>IF(F15&gt;=3,100,IF(F15=2,80,0))</f>
        <v>100</v>
      </c>
      <c r="I15" s="391">
        <f t="shared" si="4"/>
        <v>0.02</v>
      </c>
      <c r="X15" s="429">
        <v>312</v>
      </c>
      <c r="Y15" s="429" t="s">
        <v>1022</v>
      </c>
      <c r="AB15" s="249" t="s">
        <v>1797</v>
      </c>
      <c r="AC15" s="430">
        <v>0.1779735306579332</v>
      </c>
      <c r="AD15" s="431">
        <v>531.42858891500202</v>
      </c>
    </row>
    <row r="16" spans="1:39">
      <c r="A16" s="251"/>
      <c r="B16" s="251" t="s">
        <v>691</v>
      </c>
      <c r="C16" s="252">
        <f>SUM(C4:C15)</f>
        <v>1</v>
      </c>
      <c r="D16" s="252"/>
      <c r="E16" s="466" t="s">
        <v>691</v>
      </c>
      <c r="F16" s="467"/>
      <c r="G16" s="467"/>
      <c r="H16" s="468"/>
      <c r="I16" s="392">
        <f>SUM(I4:I15)</f>
        <v>0.94100000000000006</v>
      </c>
      <c r="X16" s="429">
        <v>313</v>
      </c>
      <c r="Y16" s="429" t="s">
        <v>1022</v>
      </c>
      <c r="AB16" s="249" t="s">
        <v>1498</v>
      </c>
      <c r="AC16" s="430">
        <v>0.15766803620083561</v>
      </c>
      <c r="AD16" s="431">
        <v>414.02385313099603</v>
      </c>
      <c r="AE16" s="432">
        <v>7.4493721704104151E-3</v>
      </c>
    </row>
    <row r="17" spans="2:31" ht="15" thickBot="1">
      <c r="C17" s="6"/>
      <c r="D17" s="6"/>
      <c r="E17" s="393" t="s">
        <v>1521</v>
      </c>
      <c r="X17" s="429">
        <v>314</v>
      </c>
      <c r="Y17" s="429" t="s">
        <v>1022</v>
      </c>
      <c r="AB17" s="249" t="s">
        <v>1536</v>
      </c>
      <c r="AC17" s="430">
        <v>0.16</v>
      </c>
      <c r="AD17" s="431">
        <v>368.04766734279917</v>
      </c>
      <c r="AE17" s="432">
        <v>5.4999999999999997E-3</v>
      </c>
    </row>
    <row r="18" spans="2:31" ht="43.8" thickBot="1">
      <c r="B18" s="439" t="s">
        <v>647</v>
      </c>
      <c r="C18" s="440" t="str">
        <f>Master!C2</f>
        <v>Khilkhet Amtola, Hazibari, House - Kha-53, Khilkhet, Dhaka -1229</v>
      </c>
      <c r="D18" s="267"/>
      <c r="E18" s="405" t="s">
        <v>878</v>
      </c>
      <c r="F18" s="406"/>
      <c r="G18" s="407"/>
      <c r="H18" s="408" t="s">
        <v>877</v>
      </c>
      <c r="I18" s="409" t="s">
        <v>880</v>
      </c>
      <c r="X18" s="429">
        <v>315</v>
      </c>
      <c r="Y18" s="429" t="s">
        <v>1022</v>
      </c>
      <c r="AB18" s="249" t="s">
        <v>1500</v>
      </c>
      <c r="AC18" s="430">
        <v>0.15249914700152678</v>
      </c>
      <c r="AD18" s="431">
        <v>277.6853658536586</v>
      </c>
      <c r="AE18" s="432">
        <v>4.9894139067181102E-3</v>
      </c>
    </row>
    <row r="19" spans="2:31">
      <c r="B19" s="439" t="s">
        <v>645</v>
      </c>
      <c r="C19" s="441" t="str">
        <f>Master!B9</f>
        <v>Dhaka</v>
      </c>
      <c r="D19" s="267">
        <v>4</v>
      </c>
      <c r="E19" s="410" t="s">
        <v>853</v>
      </c>
      <c r="F19" s="411"/>
      <c r="G19" s="412"/>
      <c r="H19" s="413">
        <f t="shared" ref="H19:H26" si="5">(IF($C$20="Y",U21,V21))*$H$37</f>
        <v>808.35626591839275</v>
      </c>
      <c r="I19" s="395">
        <f t="shared" ref="I19:I26" si="6">H19*30</f>
        <v>24250.687977551781</v>
      </c>
      <c r="N19" s="249" t="str">
        <f>Master!C4</f>
        <v>FR</v>
      </c>
      <c r="X19" s="429">
        <v>316</v>
      </c>
      <c r="Y19" s="429" t="s">
        <v>1022</v>
      </c>
      <c r="AC19" s="430"/>
      <c r="AD19" s="431"/>
      <c r="AE19" s="432"/>
    </row>
    <row r="20" spans="2:31">
      <c r="B20" s="439" t="s">
        <v>879</v>
      </c>
      <c r="C20" s="441" t="str">
        <f>Master!C3</f>
        <v>N</v>
      </c>
      <c r="D20" s="267">
        <v>6</v>
      </c>
      <c r="E20" s="399" t="s">
        <v>854</v>
      </c>
      <c r="F20" s="411"/>
      <c r="G20" s="414"/>
      <c r="H20" s="413">
        <f t="shared" si="5"/>
        <v>702.91272212554406</v>
      </c>
      <c r="I20" s="396">
        <f t="shared" si="6"/>
        <v>21087.381663766322</v>
      </c>
      <c r="N20" s="249" t="str">
        <f>IF(C20="Y","PNP","Non-PNP")</f>
        <v>Non-PNP</v>
      </c>
      <c r="S20" s="435" t="s">
        <v>1303</v>
      </c>
      <c r="T20" s="435" t="s">
        <v>1305</v>
      </c>
      <c r="U20" s="435" t="s">
        <v>1306</v>
      </c>
      <c r="V20" s="435" t="s">
        <v>1307</v>
      </c>
      <c r="X20" s="429">
        <v>317</v>
      </c>
      <c r="Y20" s="429" t="s">
        <v>1022</v>
      </c>
      <c r="AB20" s="249" t="s">
        <v>1502</v>
      </c>
      <c r="AC20" s="430">
        <v>0.15686241014117036</v>
      </c>
      <c r="AD20" s="431">
        <v>565.56883012282708</v>
      </c>
      <c r="AE20" s="432">
        <v>6.1934082494423193E-3</v>
      </c>
    </row>
    <row r="21" spans="2:31">
      <c r="B21" s="273" t="s">
        <v>661</v>
      </c>
      <c r="C21" s="442">
        <f>VLOOKUP($N$21,$AB$3:$AC$30,2,0)</f>
        <v>0.15969475504252637</v>
      </c>
      <c r="D21" s="267">
        <v>8</v>
      </c>
      <c r="E21" s="399" t="s">
        <v>855</v>
      </c>
      <c r="F21" s="411"/>
      <c r="G21" s="414"/>
      <c r="H21" s="413">
        <f t="shared" si="5"/>
        <v>3167.926660978595</v>
      </c>
      <c r="I21" s="396">
        <f t="shared" si="6"/>
        <v>95037.799829357857</v>
      </c>
      <c r="J21" s="436"/>
      <c r="N21" s="249" t="str">
        <f>CONCATENATE(C19," ",N19," ",N20)</f>
        <v>Dhaka FR Non-PNP</v>
      </c>
      <c r="R21" s="249" t="s">
        <v>853</v>
      </c>
      <c r="S21" s="437">
        <v>67721.61153846154</v>
      </c>
      <c r="T21" s="437">
        <v>21262.176337543053</v>
      </c>
      <c r="U21" s="432">
        <f t="shared" ref="U21:U28" si="7">IFERROR(S21/$S$39,0)</f>
        <v>1.0017679864233197E-2</v>
      </c>
      <c r="V21" s="432">
        <f t="shared" ref="V21:V28" si="8">IFERROR(T21/$T$39,0)</f>
        <v>1.3472604431973213E-2</v>
      </c>
      <c r="X21" s="429">
        <v>318</v>
      </c>
      <c r="Y21" s="429" t="s">
        <v>1022</v>
      </c>
      <c r="AB21" s="249" t="s">
        <v>1503</v>
      </c>
      <c r="AC21" s="430">
        <v>0.16384349743590615</v>
      </c>
      <c r="AD21" s="431">
        <v>865.07530011591814</v>
      </c>
      <c r="AE21" s="432">
        <v>4.4343769552305659E-3</v>
      </c>
    </row>
    <row r="22" spans="2:31">
      <c r="B22" s="273" t="s">
        <v>642</v>
      </c>
      <c r="C22" s="443" t="str">
        <f>IF(C19="Dhaka","Dhaka","Out Of Dhaka")</f>
        <v>Dhaka</v>
      </c>
      <c r="D22" s="267">
        <v>12</v>
      </c>
      <c r="E22" s="399" t="s">
        <v>857</v>
      </c>
      <c r="F22" s="411"/>
      <c r="G22" s="414"/>
      <c r="H22" s="413">
        <f t="shared" si="5"/>
        <v>4270.3408842337903</v>
      </c>
      <c r="I22" s="396">
        <f t="shared" si="6"/>
        <v>128110.22652701371</v>
      </c>
      <c r="R22" s="249" t="s">
        <v>854</v>
      </c>
      <c r="S22" s="437">
        <v>45340.417307692311</v>
      </c>
      <c r="T22" s="437">
        <v>18488.697221584385</v>
      </c>
      <c r="U22" s="432">
        <f t="shared" si="7"/>
        <v>6.7069547693979466E-3</v>
      </c>
      <c r="V22" s="432">
        <f t="shared" si="8"/>
        <v>1.1715212035425734E-2</v>
      </c>
      <c r="X22" s="429">
        <v>319</v>
      </c>
      <c r="Y22" s="429" t="s">
        <v>1022</v>
      </c>
      <c r="AB22" s="249" t="s">
        <v>1504</v>
      </c>
      <c r="AC22" s="430">
        <v>0.18723578591166171</v>
      </c>
      <c r="AD22" s="431">
        <v>492.64321628750417</v>
      </c>
      <c r="AE22" s="432">
        <v>4.6430337074572546E-3</v>
      </c>
    </row>
    <row r="23" spans="2:31">
      <c r="B23" s="444" t="s">
        <v>1522</v>
      </c>
      <c r="C23" s="302">
        <f>VLOOKUP($B$43,'Reference (LocationType &amp; Dens '!$E:$H,2,0)/30</f>
        <v>119126.78125</v>
      </c>
      <c r="D23" s="267">
        <v>24</v>
      </c>
      <c r="E23" s="399" t="s">
        <v>863</v>
      </c>
      <c r="F23" s="411"/>
      <c r="G23" s="414"/>
      <c r="H23" s="413">
        <f t="shared" si="5"/>
        <v>4814.3045059108299</v>
      </c>
      <c r="I23" s="396">
        <f t="shared" si="6"/>
        <v>144429.1351773249</v>
      </c>
      <c r="R23" s="249" t="s">
        <v>855</v>
      </c>
      <c r="S23" s="437">
        <v>293387.48499999999</v>
      </c>
      <c r="T23" s="437">
        <v>83325.902365097587</v>
      </c>
      <c r="U23" s="432">
        <f t="shared" si="7"/>
        <v>4.3399172496557024E-2</v>
      </c>
      <c r="V23" s="432">
        <f t="shared" si="8"/>
        <v>5.2798777682976583E-2</v>
      </c>
      <c r="X23" s="429">
        <v>320</v>
      </c>
      <c r="Y23" s="429" t="s">
        <v>1022</v>
      </c>
      <c r="AB23" s="249" t="s">
        <v>1511</v>
      </c>
      <c r="AC23" s="430">
        <v>0.1675076152205274</v>
      </c>
      <c r="AD23" s="431">
        <v>722.70586105767973</v>
      </c>
      <c r="AE23" s="432">
        <v>4.7574859791762259E-3</v>
      </c>
    </row>
    <row r="24" spans="2:31">
      <c r="B24" s="444" t="s">
        <v>1526</v>
      </c>
      <c r="C24" s="302">
        <f>VLOOKUP($B$43,'Reference (LocationType &amp; Dens '!$E:$H,3,0)/30</f>
        <v>217.24375000000001</v>
      </c>
      <c r="D24" s="267">
        <v>30</v>
      </c>
      <c r="E24" s="399" t="s">
        <v>866</v>
      </c>
      <c r="F24" s="411"/>
      <c r="G24" s="414"/>
      <c r="H24" s="413">
        <f t="shared" si="5"/>
        <v>3156.0873429367193</v>
      </c>
      <c r="I24" s="396">
        <f t="shared" si="6"/>
        <v>94682.620288101578</v>
      </c>
      <c r="R24" s="249" t="s">
        <v>857</v>
      </c>
      <c r="S24" s="437">
        <v>455189.68576923077</v>
      </c>
      <c r="T24" s="437">
        <v>112322.67841561424</v>
      </c>
      <c r="U24" s="432">
        <f t="shared" si="7"/>
        <v>6.7333668616956985E-2</v>
      </c>
      <c r="V24" s="432">
        <f t="shared" si="8"/>
        <v>7.1172348070563177E-2</v>
      </c>
      <c r="X24" s="429">
        <v>321</v>
      </c>
      <c r="Y24" s="429" t="s">
        <v>1022</v>
      </c>
      <c r="AB24" s="249" t="s">
        <v>1505</v>
      </c>
      <c r="AC24" s="430">
        <v>0.17314744692529424</v>
      </c>
      <c r="AD24" s="431">
        <v>1006.6521467414644</v>
      </c>
      <c r="AE24" s="432">
        <v>5.0000000000000001E-3</v>
      </c>
    </row>
    <row r="25" spans="2:31">
      <c r="B25" s="444" t="s">
        <v>1523</v>
      </c>
      <c r="C25" s="301">
        <f>C23/C24</f>
        <v>548.35538997094272</v>
      </c>
      <c r="D25" s="267">
        <v>34</v>
      </c>
      <c r="E25" s="399" t="s">
        <v>868</v>
      </c>
      <c r="F25" s="411"/>
      <c r="G25" s="414"/>
      <c r="H25" s="413">
        <f t="shared" si="5"/>
        <v>15440.716235125657</v>
      </c>
      <c r="I25" s="396">
        <f t="shared" si="6"/>
        <v>463221.4870537697</v>
      </c>
      <c r="R25" s="249" t="s">
        <v>863</v>
      </c>
      <c r="S25" s="437">
        <v>419172.21884615382</v>
      </c>
      <c r="T25" s="437">
        <v>126630.54109070035</v>
      </c>
      <c r="U25" s="432">
        <f t="shared" si="7"/>
        <v>6.2005805842293454E-2</v>
      </c>
      <c r="V25" s="432">
        <f t="shared" si="8"/>
        <v>8.0238408431847166E-2</v>
      </c>
      <c r="X25" s="429">
        <v>322</v>
      </c>
      <c r="Y25" s="429" t="s">
        <v>1022</v>
      </c>
      <c r="AB25" s="249" t="s">
        <v>1510</v>
      </c>
      <c r="AC25" s="430">
        <v>0.16518961505295704</v>
      </c>
      <c r="AD25" s="431">
        <v>487.88105818900033</v>
      </c>
      <c r="AE25" s="432">
        <v>3.8256335464001753E-3</v>
      </c>
    </row>
    <row r="26" spans="2:31" ht="15" thickBot="1">
      <c r="B26" s="273" t="s">
        <v>1524</v>
      </c>
      <c r="C26" s="302">
        <f>VLOOKUP($B$43,'Reference (LocationType &amp; Dens '!$E:$I,5,0)</f>
        <v>257639.5005627723</v>
      </c>
      <c r="D26" s="267"/>
      <c r="E26" s="415" t="s">
        <v>870</v>
      </c>
      <c r="F26" s="416"/>
      <c r="G26" s="417"/>
      <c r="H26" s="418">
        <f t="shared" si="5"/>
        <v>8345.0712882146454</v>
      </c>
      <c r="I26" s="397">
        <f t="shared" si="6"/>
        <v>250352.13864643936</v>
      </c>
      <c r="R26" s="249" t="s">
        <v>866</v>
      </c>
      <c r="S26" s="437">
        <v>297874.87269230769</v>
      </c>
      <c r="T26" s="437">
        <v>83014.493053960963</v>
      </c>
      <c r="U26" s="432">
        <f t="shared" si="7"/>
        <v>4.4062966702084878E-2</v>
      </c>
      <c r="V26" s="432">
        <f t="shared" si="8"/>
        <v>5.2601455715611992E-2</v>
      </c>
      <c r="X26" s="429">
        <v>323</v>
      </c>
      <c r="Y26" s="429" t="s">
        <v>1022</v>
      </c>
      <c r="AB26" s="249" t="s">
        <v>1509</v>
      </c>
      <c r="AC26" s="430">
        <v>0.15726401257003114</v>
      </c>
      <c r="AD26" s="431">
        <v>602.31421293042877</v>
      </c>
      <c r="AE26" s="432">
        <v>3.4926219923062281E-3</v>
      </c>
    </row>
    <row r="27" spans="2:31" ht="15" hidden="1" thickTop="1">
      <c r="B27" s="273"/>
      <c r="C27" s="445"/>
      <c r="D27" s="267">
        <v>38</v>
      </c>
      <c r="E27" s="419"/>
      <c r="I27" s="398"/>
      <c r="K27" s="438"/>
      <c r="R27" s="249" t="s">
        <v>868</v>
      </c>
      <c r="S27" s="437">
        <v>1398193.84</v>
      </c>
      <c r="T27" s="437">
        <v>406136.80528128584</v>
      </c>
      <c r="U27" s="432">
        <f t="shared" si="7"/>
        <v>0.20682700779068153</v>
      </c>
      <c r="V27" s="432">
        <f t="shared" si="8"/>
        <v>0.25734527058542761</v>
      </c>
      <c r="X27" s="429">
        <v>324</v>
      </c>
      <c r="Y27" s="429" t="s">
        <v>1022</v>
      </c>
      <c r="AB27" s="249" t="s">
        <v>1508</v>
      </c>
      <c r="AC27" s="430">
        <v>0.14245785152560209</v>
      </c>
      <c r="AD27" s="431">
        <v>524.92640729901882</v>
      </c>
      <c r="AE27" s="432">
        <v>3.5921925142926316E-3</v>
      </c>
    </row>
    <row r="28" spans="2:31" ht="15" thickTop="1">
      <c r="B28" s="446" t="s">
        <v>1520</v>
      </c>
      <c r="C28" s="447">
        <f>VLOOKUP($N$21,$AB$3:$AD$30,3,0)</f>
        <v>426.75836724362256</v>
      </c>
      <c r="D28" s="267">
        <v>10</v>
      </c>
      <c r="E28" s="399" t="s">
        <v>856</v>
      </c>
      <c r="F28" s="411"/>
      <c r="G28" s="414"/>
      <c r="H28" s="413">
        <f t="shared" ref="H28:H36" si="9">(IF($C$20="Y",U30,V30))*$H$37</f>
        <v>16321.107861800849</v>
      </c>
      <c r="I28" s="396">
        <f t="shared" ref="I28:I37" si="10">H28*30</f>
        <v>489633.23585402546</v>
      </c>
      <c r="R28" s="249" t="s">
        <v>870</v>
      </c>
      <c r="S28" s="437">
        <v>768455.94500000007</v>
      </c>
      <c r="T28" s="437">
        <v>219500.21885189437</v>
      </c>
      <c r="U28" s="432">
        <f t="shared" si="7"/>
        <v>0.11367339719027124</v>
      </c>
      <c r="V28" s="432">
        <f t="shared" si="8"/>
        <v>0.13908452147024408</v>
      </c>
      <c r="X28" s="429">
        <v>325</v>
      </c>
      <c r="Y28" s="429" t="s">
        <v>1022</v>
      </c>
      <c r="AB28" s="249" t="s">
        <v>1507</v>
      </c>
      <c r="AC28" s="430">
        <v>0.15853756850791623</v>
      </c>
      <c r="AD28" s="431">
        <v>635.38947390545854</v>
      </c>
      <c r="AE28" s="432">
        <v>5.524235952109365E-3</v>
      </c>
    </row>
    <row r="29" spans="2:31">
      <c r="B29" s="448" t="s">
        <v>1519</v>
      </c>
      <c r="C29" s="297">
        <f>Master!C11</f>
        <v>60000</v>
      </c>
      <c r="D29" s="267">
        <v>14</v>
      </c>
      <c r="E29" s="399" t="s">
        <v>1304</v>
      </c>
      <c r="F29" s="411"/>
      <c r="G29" s="414"/>
      <c r="H29" s="413">
        <f t="shared" si="9"/>
        <v>620.14258885907361</v>
      </c>
      <c r="I29" s="396">
        <f t="shared" si="10"/>
        <v>18604.27766577221</v>
      </c>
      <c r="S29" s="437"/>
      <c r="T29" s="437"/>
      <c r="X29" s="429">
        <v>326</v>
      </c>
      <c r="Y29" s="429" t="s">
        <v>1022</v>
      </c>
      <c r="AC29" s="430"/>
      <c r="AD29" s="431"/>
      <c r="AE29" s="432"/>
    </row>
    <row r="30" spans="2:31">
      <c r="B30" s="448" t="s">
        <v>1518</v>
      </c>
      <c r="C30" s="297">
        <f>C29/C28</f>
        <v>140.59478291552264</v>
      </c>
      <c r="D30" s="267">
        <v>16</v>
      </c>
      <c r="E30" s="399" t="s">
        <v>859</v>
      </c>
      <c r="F30" s="411"/>
      <c r="G30" s="414"/>
      <c r="H30" s="413">
        <f t="shared" si="9"/>
        <v>506.64626805491719</v>
      </c>
      <c r="I30" s="396">
        <f t="shared" si="10"/>
        <v>15199.388041647515</v>
      </c>
      <c r="R30" s="249" t="s">
        <v>856</v>
      </c>
      <c r="S30" s="437">
        <v>1316426.5330769231</v>
      </c>
      <c r="T30" s="437">
        <v>429293.7260619977</v>
      </c>
      <c r="U30" s="432">
        <f t="shared" ref="U30:U38" si="11">IFERROR(S30/$S$39,0)</f>
        <v>0.19473162663380111</v>
      </c>
      <c r="V30" s="432">
        <f t="shared" ref="V30:V38" si="12">IFERROR(T30/$T$39,0)</f>
        <v>0.27201846436334748</v>
      </c>
      <c r="X30" s="429">
        <v>327</v>
      </c>
      <c r="Y30" s="429" t="s">
        <v>1022</v>
      </c>
      <c r="AB30" s="249" t="s">
        <v>1506</v>
      </c>
      <c r="AC30" s="430">
        <v>0.15802484528288849</v>
      </c>
      <c r="AD30" s="431">
        <v>774.6384718215462</v>
      </c>
      <c r="AE30" s="432">
        <v>5.066693493728824E-3</v>
      </c>
    </row>
    <row r="31" spans="2:31">
      <c r="B31" s="448" t="s">
        <v>1798</v>
      </c>
      <c r="C31" s="297"/>
      <c r="D31" s="267">
        <v>20</v>
      </c>
      <c r="E31" s="399" t="s">
        <v>861</v>
      </c>
      <c r="F31" s="411"/>
      <c r="G31" s="414"/>
      <c r="H31" s="413">
        <f t="shared" si="9"/>
        <v>1061.3033237684051</v>
      </c>
      <c r="I31" s="396">
        <f t="shared" si="10"/>
        <v>31839.099713052154</v>
      </c>
      <c r="R31" s="249" t="s">
        <v>1304</v>
      </c>
      <c r="S31" s="437">
        <v>70182.75499999999</v>
      </c>
      <c r="T31" s="437">
        <v>16311.596303099886</v>
      </c>
      <c r="U31" s="432">
        <f t="shared" si="11"/>
        <v>1.0381743074448455E-2</v>
      </c>
      <c r="V31" s="432">
        <f t="shared" si="12"/>
        <v>1.0335709814317893E-2</v>
      </c>
      <c r="X31" s="429">
        <v>328</v>
      </c>
      <c r="Y31" s="429" t="s">
        <v>1022</v>
      </c>
    </row>
    <row r="32" spans="2:31">
      <c r="D32" s="267">
        <v>22</v>
      </c>
      <c r="E32" s="399" t="s">
        <v>862</v>
      </c>
      <c r="F32" s="411"/>
      <c r="G32" s="414"/>
      <c r="H32" s="413">
        <f t="shared" si="9"/>
        <v>410.11046074290419</v>
      </c>
      <c r="I32" s="396">
        <f t="shared" si="10"/>
        <v>12303.313822287126</v>
      </c>
      <c r="R32" s="249" t="s">
        <v>859</v>
      </c>
      <c r="S32" s="437">
        <v>41069.459230769229</v>
      </c>
      <c r="T32" s="437">
        <v>13326.305177956372</v>
      </c>
      <c r="U32" s="432">
        <f t="shared" si="11"/>
        <v>6.0751757884167082E-3</v>
      </c>
      <c r="V32" s="432">
        <f t="shared" si="12"/>
        <v>8.4441044675819532E-3</v>
      </c>
      <c r="X32" s="429">
        <v>329</v>
      </c>
      <c r="Y32" s="429" t="s">
        <v>1022</v>
      </c>
    </row>
    <row r="33" spans="2:25">
      <c r="D33" s="267">
        <v>44</v>
      </c>
      <c r="E33" s="399" t="s">
        <v>873</v>
      </c>
      <c r="F33" s="411"/>
      <c r="G33" s="414"/>
      <c r="H33" s="413">
        <f t="shared" si="9"/>
        <v>228.22895597919012</v>
      </c>
      <c r="I33" s="396">
        <f t="shared" si="10"/>
        <v>6846.8686793757033</v>
      </c>
      <c r="R33" s="249" t="s">
        <v>861</v>
      </c>
      <c r="S33" s="437">
        <v>118616.28807692307</v>
      </c>
      <c r="T33" s="437">
        <v>27915.437003444316</v>
      </c>
      <c r="U33" s="432">
        <f t="shared" si="11"/>
        <v>1.7546245188855569E-2</v>
      </c>
      <c r="V33" s="432">
        <f t="shared" si="12"/>
        <v>1.7688388729473419E-2</v>
      </c>
      <c r="X33" s="429">
        <v>330</v>
      </c>
      <c r="Y33" s="429" t="s">
        <v>1022</v>
      </c>
    </row>
    <row r="34" spans="2:25">
      <c r="D34" s="267">
        <v>32</v>
      </c>
      <c r="E34" s="399" t="s">
        <v>867</v>
      </c>
      <c r="F34" s="411"/>
      <c r="G34" s="414"/>
      <c r="H34" s="413">
        <f t="shared" si="9"/>
        <v>70.707615142814007</v>
      </c>
      <c r="I34" s="396">
        <f t="shared" si="10"/>
        <v>2121.22845428442</v>
      </c>
      <c r="R34" s="249" t="s">
        <v>862</v>
      </c>
      <c r="S34" s="437">
        <v>27205.620384615384</v>
      </c>
      <c r="T34" s="437">
        <v>10787.126050516647</v>
      </c>
      <c r="U34" s="432">
        <f t="shared" si="11"/>
        <v>4.0243755180892305E-3</v>
      </c>
      <c r="V34" s="432">
        <f t="shared" si="12"/>
        <v>6.8351743457150697E-3</v>
      </c>
      <c r="X34" s="429">
        <v>331</v>
      </c>
      <c r="Y34" s="429" t="s">
        <v>1022</v>
      </c>
    </row>
    <row r="35" spans="2:25">
      <c r="C35" s="254"/>
      <c r="D35" s="267">
        <v>36</v>
      </c>
      <c r="E35" s="399" t="s">
        <v>869</v>
      </c>
      <c r="F35" s="411"/>
      <c r="G35" s="414"/>
      <c r="H35" s="413">
        <f t="shared" si="9"/>
        <v>0</v>
      </c>
      <c r="I35" s="396">
        <f t="shared" si="10"/>
        <v>0</v>
      </c>
      <c r="R35" s="249" t="s">
        <v>873</v>
      </c>
      <c r="S35" s="437">
        <v>22702.810769230768</v>
      </c>
      <c r="T35" s="437">
        <v>6003.1009988518936</v>
      </c>
      <c r="U35" s="432">
        <f t="shared" si="11"/>
        <v>3.3583000335905217E-3</v>
      </c>
      <c r="V35" s="432">
        <f t="shared" si="12"/>
        <v>3.8038159329865017E-3</v>
      </c>
      <c r="X35" s="429">
        <v>332</v>
      </c>
      <c r="Y35" s="429" t="s">
        <v>1022</v>
      </c>
    </row>
    <row r="36" spans="2:25">
      <c r="C36" s="253"/>
      <c r="D36" s="267">
        <v>40</v>
      </c>
      <c r="E36" s="399" t="s">
        <v>871</v>
      </c>
      <c r="F36" s="411"/>
      <c r="G36" s="414"/>
      <c r="H36" s="413">
        <f t="shared" si="9"/>
        <v>76.03702020766913</v>
      </c>
      <c r="I36" s="396">
        <f t="shared" si="10"/>
        <v>2281.1106062300737</v>
      </c>
      <c r="R36" s="249" t="s">
        <v>867</v>
      </c>
      <c r="S36" s="437">
        <v>22075.085384615384</v>
      </c>
      <c r="T36" s="437">
        <v>1859.8207807118249</v>
      </c>
      <c r="U36" s="432">
        <f t="shared" si="11"/>
        <v>3.2654441224142469E-3</v>
      </c>
      <c r="V36" s="432">
        <f t="shared" si="12"/>
        <v>1.1784602523802333E-3</v>
      </c>
      <c r="X36" s="429">
        <v>333</v>
      </c>
      <c r="Y36" s="429" t="s">
        <v>1022</v>
      </c>
    </row>
    <row r="37" spans="2:25" ht="15" thickBot="1">
      <c r="B37" s="253"/>
      <c r="C37" s="253"/>
      <c r="E37" s="420"/>
      <c r="F37" s="421"/>
      <c r="G37" s="422"/>
      <c r="H37" s="423">
        <f>C29</f>
        <v>60000</v>
      </c>
      <c r="I37" s="400">
        <f t="shared" si="10"/>
        <v>1800000</v>
      </c>
      <c r="R37" s="249" t="s">
        <v>869</v>
      </c>
      <c r="S37" s="437">
        <v>262461.61499999999</v>
      </c>
      <c r="T37" s="437">
        <v>0</v>
      </c>
      <c r="U37" s="432">
        <f t="shared" si="11"/>
        <v>3.8824481225264051E-2</v>
      </c>
      <c r="V37" s="432">
        <f>IFERROR(T37/$T$39,0)</f>
        <v>0</v>
      </c>
      <c r="X37" s="429">
        <v>334</v>
      </c>
      <c r="Y37" s="429" t="s">
        <v>1022</v>
      </c>
    </row>
    <row r="38" spans="2:25">
      <c r="B38" s="253"/>
      <c r="D38" s="249"/>
      <c r="F38" s="424"/>
      <c r="I38" s="3"/>
      <c r="R38" s="249" t="s">
        <v>871</v>
      </c>
      <c r="S38" s="437">
        <v>1134132.9526923078</v>
      </c>
      <c r="T38" s="437">
        <v>2000</v>
      </c>
      <c r="U38" s="432">
        <f t="shared" si="11"/>
        <v>0.16776595514264359</v>
      </c>
      <c r="V38" s="432">
        <f t="shared" si="12"/>
        <v>1.2672836701278188E-3</v>
      </c>
      <c r="X38" s="429">
        <v>335</v>
      </c>
      <c r="Y38" s="429" t="s">
        <v>1022</v>
      </c>
    </row>
    <row r="39" spans="2:25">
      <c r="C39" s="249"/>
      <c r="D39" s="249"/>
      <c r="I39" s="3"/>
      <c r="S39" s="254">
        <f>SUM(S21:S38)</f>
        <v>6760209.1957692327</v>
      </c>
      <c r="T39" s="254">
        <f>SUM(T21:T38)</f>
        <v>1578178.6249942596</v>
      </c>
      <c r="U39" s="432">
        <f>SUM(U21:U38)</f>
        <v>0.99999999999999967</v>
      </c>
      <c r="V39" s="432">
        <f>SUM(V21:V38)</f>
        <v>1</v>
      </c>
      <c r="X39" s="429">
        <v>336</v>
      </c>
      <c r="Y39" s="429" t="s">
        <v>1022</v>
      </c>
    </row>
    <row r="40" spans="2:25">
      <c r="D40" s="249"/>
      <c r="I40" s="3"/>
      <c r="X40" s="429">
        <v>337</v>
      </c>
      <c r="Y40" s="429" t="s">
        <v>1022</v>
      </c>
    </row>
    <row r="41" spans="2:25">
      <c r="D41" s="249"/>
      <c r="X41" s="429">
        <v>338</v>
      </c>
      <c r="Y41" s="429" t="s">
        <v>1022</v>
      </c>
    </row>
    <row r="42" spans="2:25">
      <c r="D42" s="249"/>
      <c r="I42" s="3"/>
      <c r="X42" s="429">
        <v>339</v>
      </c>
      <c r="Y42" s="429" t="s">
        <v>1022</v>
      </c>
    </row>
    <row r="43" spans="2:25">
      <c r="B43" s="249" t="str">
        <f>CONCATENATE(E6,F4,C19)</f>
        <v>Commercial HubHDhaka</v>
      </c>
      <c r="D43" s="249"/>
      <c r="I43" s="3"/>
      <c r="X43" s="429">
        <v>340</v>
      </c>
      <c r="Y43" s="429" t="s">
        <v>1022</v>
      </c>
    </row>
    <row r="44" spans="2:25">
      <c r="D44" s="249"/>
      <c r="I44" s="3"/>
      <c r="X44" s="429">
        <v>341</v>
      </c>
      <c r="Y44" s="429" t="s">
        <v>1022</v>
      </c>
    </row>
    <row r="45" spans="2:25">
      <c r="I45" s="3"/>
      <c r="X45" s="429">
        <v>342</v>
      </c>
      <c r="Y45" s="429" t="s">
        <v>1022</v>
      </c>
    </row>
    <row r="46" spans="2:25">
      <c r="I46" s="3"/>
      <c r="X46" s="429">
        <v>343</v>
      </c>
      <c r="Y46" s="429" t="s">
        <v>1022</v>
      </c>
    </row>
    <row r="47" spans="2:25">
      <c r="I47" s="3"/>
      <c r="X47" s="429">
        <v>344</v>
      </c>
      <c r="Y47" s="429" t="s">
        <v>1022</v>
      </c>
    </row>
    <row r="48" spans="2:25">
      <c r="I48" s="3"/>
      <c r="X48" s="429">
        <v>345</v>
      </c>
      <c r="Y48" s="429" t="s">
        <v>1022</v>
      </c>
    </row>
    <row r="49" spans="9:25">
      <c r="I49" s="3"/>
      <c r="X49" s="429">
        <v>346</v>
      </c>
      <c r="Y49" s="429" t="s">
        <v>1022</v>
      </c>
    </row>
    <row r="50" spans="9:25">
      <c r="I50" s="3"/>
      <c r="X50" s="429">
        <v>347</v>
      </c>
      <c r="Y50" s="429" t="s">
        <v>1022</v>
      </c>
    </row>
    <row r="51" spans="9:25">
      <c r="I51" s="3"/>
      <c r="X51" s="429">
        <v>348</v>
      </c>
      <c r="Y51" s="429" t="s">
        <v>1022</v>
      </c>
    </row>
    <row r="52" spans="9:25">
      <c r="I52" s="3"/>
      <c r="X52" s="429">
        <v>349</v>
      </c>
      <c r="Y52" s="429" t="s">
        <v>1022</v>
      </c>
    </row>
    <row r="53" spans="9:25">
      <c r="I53" s="3"/>
      <c r="X53" s="429">
        <v>350</v>
      </c>
      <c r="Y53" s="429" t="s">
        <v>1022</v>
      </c>
    </row>
    <row r="54" spans="9:25">
      <c r="I54" s="3"/>
      <c r="X54" s="429">
        <v>351</v>
      </c>
      <c r="Y54" s="429" t="s">
        <v>1022</v>
      </c>
    </row>
    <row r="55" spans="9:25">
      <c r="I55" s="3"/>
      <c r="X55" s="429">
        <v>352</v>
      </c>
      <c r="Y55" s="429" t="s">
        <v>1022</v>
      </c>
    </row>
    <row r="56" spans="9:25">
      <c r="I56" s="3"/>
      <c r="X56" s="429">
        <v>353</v>
      </c>
      <c r="Y56" s="429" t="s">
        <v>1022</v>
      </c>
    </row>
    <row r="57" spans="9:25">
      <c r="I57" s="3"/>
      <c r="X57" s="429">
        <v>354</v>
      </c>
      <c r="Y57" s="429" t="s">
        <v>1022</v>
      </c>
    </row>
    <row r="58" spans="9:25">
      <c r="I58" s="3"/>
      <c r="X58" s="429">
        <v>355</v>
      </c>
      <c r="Y58" s="429" t="s">
        <v>1022</v>
      </c>
    </row>
    <row r="59" spans="9:25">
      <c r="I59" s="3"/>
      <c r="X59" s="429">
        <v>356</v>
      </c>
      <c r="Y59" s="429" t="s">
        <v>1022</v>
      </c>
    </row>
    <row r="60" spans="9:25">
      <c r="I60" s="3"/>
      <c r="X60" s="429">
        <v>357</v>
      </c>
      <c r="Y60" s="429" t="s">
        <v>1022</v>
      </c>
    </row>
    <row r="61" spans="9:25">
      <c r="I61" s="3"/>
      <c r="X61" s="429">
        <v>358</v>
      </c>
      <c r="Y61" s="429" t="s">
        <v>1022</v>
      </c>
    </row>
    <row r="62" spans="9:25">
      <c r="I62" s="3"/>
      <c r="X62" s="429">
        <v>359</v>
      </c>
      <c r="Y62" s="429" t="s">
        <v>1022</v>
      </c>
    </row>
    <row r="63" spans="9:25">
      <c r="I63" s="3"/>
      <c r="X63" s="429">
        <v>360</v>
      </c>
      <c r="Y63" s="429" t="s">
        <v>1022</v>
      </c>
    </row>
    <row r="64" spans="9:25">
      <c r="I64" s="3"/>
      <c r="X64" s="429">
        <v>361</v>
      </c>
      <c r="Y64" s="429" t="s">
        <v>1022</v>
      </c>
    </row>
    <row r="65" spans="9:25">
      <c r="I65" s="3"/>
      <c r="X65" s="429">
        <v>362</v>
      </c>
      <c r="Y65" s="429" t="s">
        <v>1022</v>
      </c>
    </row>
    <row r="66" spans="9:25">
      <c r="I66" s="3"/>
      <c r="X66" s="429">
        <v>363</v>
      </c>
      <c r="Y66" s="429" t="s">
        <v>1022</v>
      </c>
    </row>
    <row r="67" spans="9:25">
      <c r="I67" s="3"/>
      <c r="X67" s="429">
        <v>364</v>
      </c>
      <c r="Y67" s="429" t="s">
        <v>1022</v>
      </c>
    </row>
    <row r="68" spans="9:25">
      <c r="I68" s="3"/>
      <c r="X68" s="429">
        <v>365</v>
      </c>
      <c r="Y68" s="429" t="s">
        <v>1022</v>
      </c>
    </row>
    <row r="69" spans="9:25">
      <c r="I69" s="3"/>
      <c r="X69" s="429">
        <v>366</v>
      </c>
      <c r="Y69" s="429" t="s">
        <v>1022</v>
      </c>
    </row>
    <row r="70" spans="9:25">
      <c r="I70" s="3"/>
      <c r="X70" s="429">
        <v>367</v>
      </c>
      <c r="Y70" s="429" t="s">
        <v>1022</v>
      </c>
    </row>
    <row r="71" spans="9:25">
      <c r="I71" s="3"/>
      <c r="X71" s="429">
        <v>368</v>
      </c>
      <c r="Y71" s="429" t="s">
        <v>1022</v>
      </c>
    </row>
    <row r="72" spans="9:25">
      <c r="I72" s="3"/>
      <c r="X72" s="429">
        <v>369</v>
      </c>
      <c r="Y72" s="429" t="s">
        <v>1022</v>
      </c>
    </row>
    <row r="73" spans="9:25">
      <c r="I73" s="3"/>
      <c r="X73" s="429">
        <v>370</v>
      </c>
      <c r="Y73" s="429" t="s">
        <v>1022</v>
      </c>
    </row>
    <row r="74" spans="9:25">
      <c r="I74" s="3"/>
      <c r="X74" s="429">
        <v>371</v>
      </c>
      <c r="Y74" s="429" t="s">
        <v>1022</v>
      </c>
    </row>
    <row r="75" spans="9:25">
      <c r="I75" s="3"/>
      <c r="X75" s="429">
        <v>372</v>
      </c>
      <c r="Y75" s="429" t="s">
        <v>1022</v>
      </c>
    </row>
    <row r="76" spans="9:25">
      <c r="I76" s="3"/>
      <c r="X76" s="429">
        <v>373</v>
      </c>
      <c r="Y76" s="429" t="s">
        <v>1022</v>
      </c>
    </row>
    <row r="77" spans="9:25">
      <c r="I77" s="3"/>
      <c r="X77" s="429">
        <v>374</v>
      </c>
      <c r="Y77" s="429" t="s">
        <v>1022</v>
      </c>
    </row>
    <row r="78" spans="9:25">
      <c r="I78" s="3"/>
      <c r="X78" s="429">
        <v>375</v>
      </c>
      <c r="Y78" s="429" t="s">
        <v>1022</v>
      </c>
    </row>
    <row r="79" spans="9:25">
      <c r="I79" s="3"/>
      <c r="X79" s="429">
        <v>376</v>
      </c>
      <c r="Y79" s="429" t="s">
        <v>1022</v>
      </c>
    </row>
    <row r="80" spans="9:25">
      <c r="I80" s="3"/>
      <c r="X80" s="429">
        <v>377</v>
      </c>
      <c r="Y80" s="429" t="s">
        <v>1022</v>
      </c>
    </row>
    <row r="81" spans="9:25">
      <c r="I81" s="3"/>
      <c r="X81" s="429">
        <v>378</v>
      </c>
      <c r="Y81" s="429" t="s">
        <v>1022</v>
      </c>
    </row>
    <row r="82" spans="9:25">
      <c r="I82" s="3"/>
      <c r="X82" s="429">
        <v>379</v>
      </c>
      <c r="Y82" s="429" t="s">
        <v>1022</v>
      </c>
    </row>
    <row r="83" spans="9:25">
      <c r="I83" s="3"/>
      <c r="X83" s="429">
        <v>380</v>
      </c>
      <c r="Y83" s="429" t="s">
        <v>1022</v>
      </c>
    </row>
    <row r="84" spans="9:25">
      <c r="X84" s="429">
        <v>381</v>
      </c>
      <c r="Y84" s="429" t="s">
        <v>1022</v>
      </c>
    </row>
    <row r="85" spans="9:25">
      <c r="X85" s="429">
        <v>382</v>
      </c>
      <c r="Y85" s="429" t="s">
        <v>1022</v>
      </c>
    </row>
    <row r="86" spans="9:25">
      <c r="X86" s="429">
        <v>383</v>
      </c>
      <c r="Y86" s="429" t="s">
        <v>1022</v>
      </c>
    </row>
    <row r="87" spans="9:25">
      <c r="X87" s="429">
        <v>384</v>
      </c>
      <c r="Y87" s="429" t="s">
        <v>1022</v>
      </c>
    </row>
    <row r="88" spans="9:25">
      <c r="X88" s="429">
        <v>385</v>
      </c>
      <c r="Y88" s="429" t="s">
        <v>1022</v>
      </c>
    </row>
    <row r="89" spans="9:25">
      <c r="X89" s="429">
        <v>386</v>
      </c>
      <c r="Y89" s="429" t="s">
        <v>1022</v>
      </c>
    </row>
    <row r="90" spans="9:25">
      <c r="X90" s="429">
        <v>387</v>
      </c>
      <c r="Y90" s="429" t="s">
        <v>1022</v>
      </c>
    </row>
    <row r="91" spans="9:25">
      <c r="X91" s="429">
        <v>388</v>
      </c>
      <c r="Y91" s="429" t="s">
        <v>1022</v>
      </c>
    </row>
    <row r="92" spans="9:25">
      <c r="X92" s="429">
        <v>389</v>
      </c>
      <c r="Y92" s="429" t="s">
        <v>1022</v>
      </c>
    </row>
    <row r="93" spans="9:25">
      <c r="X93" s="429">
        <v>390</v>
      </c>
      <c r="Y93" s="429" t="s">
        <v>1022</v>
      </c>
    </row>
    <row r="94" spans="9:25">
      <c r="X94" s="429">
        <v>391</v>
      </c>
      <c r="Y94" s="429" t="s">
        <v>1022</v>
      </c>
    </row>
    <row r="95" spans="9:25">
      <c r="X95" s="429">
        <v>392</v>
      </c>
      <c r="Y95" s="429" t="s">
        <v>1022</v>
      </c>
    </row>
    <row r="96" spans="9:25">
      <c r="X96" s="429">
        <v>393</v>
      </c>
      <c r="Y96" s="429" t="s">
        <v>1022</v>
      </c>
    </row>
    <row r="97" spans="24:25">
      <c r="X97" s="429">
        <v>394</v>
      </c>
      <c r="Y97" s="429" t="s">
        <v>1022</v>
      </c>
    </row>
    <row r="98" spans="24:25">
      <c r="X98" s="429">
        <v>395</v>
      </c>
      <c r="Y98" s="429" t="s">
        <v>1022</v>
      </c>
    </row>
    <row r="99" spans="24:25">
      <c r="X99" s="429">
        <v>396</v>
      </c>
      <c r="Y99" s="429" t="s">
        <v>1022</v>
      </c>
    </row>
    <row r="100" spans="24:25">
      <c r="X100" s="429">
        <v>397</v>
      </c>
      <c r="Y100" s="429" t="s">
        <v>1022</v>
      </c>
    </row>
    <row r="101" spans="24:25">
      <c r="X101" s="429">
        <v>398</v>
      </c>
      <c r="Y101" s="429" t="s">
        <v>1022</v>
      </c>
    </row>
    <row r="102" spans="24:25">
      <c r="X102" s="429">
        <v>399</v>
      </c>
      <c r="Y102" s="429" t="s">
        <v>1022</v>
      </c>
    </row>
    <row r="103" spans="24:25">
      <c r="X103" s="429">
        <v>400</v>
      </c>
      <c r="Y103" s="429" t="s">
        <v>1022</v>
      </c>
    </row>
    <row r="104" spans="24:25">
      <c r="X104" s="429">
        <v>401</v>
      </c>
      <c r="Y104" s="429" t="s">
        <v>1022</v>
      </c>
    </row>
    <row r="105" spans="24:25">
      <c r="X105" s="429">
        <v>402</v>
      </c>
      <c r="Y105" s="429" t="s">
        <v>1022</v>
      </c>
    </row>
    <row r="106" spans="24:25">
      <c r="X106" s="429">
        <v>403</v>
      </c>
      <c r="Y106" s="429" t="s">
        <v>1022</v>
      </c>
    </row>
    <row r="107" spans="24:25">
      <c r="X107" s="429">
        <v>404</v>
      </c>
      <c r="Y107" s="429" t="s">
        <v>1022</v>
      </c>
    </row>
    <row r="108" spans="24:25">
      <c r="X108" s="429">
        <v>405</v>
      </c>
      <c r="Y108" s="429" t="s">
        <v>1022</v>
      </c>
    </row>
    <row r="109" spans="24:25">
      <c r="X109" s="429">
        <v>406</v>
      </c>
      <c r="Y109" s="429" t="s">
        <v>1022</v>
      </c>
    </row>
    <row r="110" spans="24:25">
      <c r="X110" s="429">
        <v>407</v>
      </c>
      <c r="Y110" s="429" t="s">
        <v>1022</v>
      </c>
    </row>
    <row r="111" spans="24:25">
      <c r="X111" s="429">
        <v>408</v>
      </c>
      <c r="Y111" s="429" t="s">
        <v>1022</v>
      </c>
    </row>
    <row r="112" spans="24:25">
      <c r="X112" s="429">
        <v>409</v>
      </c>
      <c r="Y112" s="429" t="s">
        <v>1022</v>
      </c>
    </row>
    <row r="113" spans="24:25">
      <c r="X113" s="429">
        <v>410</v>
      </c>
      <c r="Y113" s="429" t="s">
        <v>1022</v>
      </c>
    </row>
    <row r="114" spans="24:25">
      <c r="X114" s="429">
        <v>411</v>
      </c>
      <c r="Y114" s="429" t="s">
        <v>1022</v>
      </c>
    </row>
    <row r="115" spans="24:25">
      <c r="X115" s="429">
        <v>412</v>
      </c>
      <c r="Y115" s="429" t="s">
        <v>1022</v>
      </c>
    </row>
    <row r="116" spans="24:25">
      <c r="X116" s="429">
        <v>413</v>
      </c>
      <c r="Y116" s="429" t="s">
        <v>1022</v>
      </c>
    </row>
    <row r="117" spans="24:25">
      <c r="X117" s="429">
        <v>414</v>
      </c>
      <c r="Y117" s="429" t="s">
        <v>1022</v>
      </c>
    </row>
    <row r="118" spans="24:25">
      <c r="X118" s="429">
        <v>415</v>
      </c>
      <c r="Y118" s="429" t="s">
        <v>1022</v>
      </c>
    </row>
    <row r="119" spans="24:25">
      <c r="X119" s="429">
        <v>416</v>
      </c>
      <c r="Y119" s="429" t="s">
        <v>1022</v>
      </c>
    </row>
    <row r="120" spans="24:25">
      <c r="X120" s="429">
        <v>417</v>
      </c>
      <c r="Y120" s="429" t="s">
        <v>1022</v>
      </c>
    </row>
    <row r="121" spans="24:25">
      <c r="X121" s="429">
        <v>418</v>
      </c>
      <c r="Y121" s="429" t="s">
        <v>1022</v>
      </c>
    </row>
    <row r="122" spans="24:25">
      <c r="X122" s="429">
        <v>419</v>
      </c>
      <c r="Y122" s="429" t="s">
        <v>1022</v>
      </c>
    </row>
    <row r="123" spans="24:25">
      <c r="X123" s="429">
        <v>420</v>
      </c>
      <c r="Y123" s="429" t="s">
        <v>1022</v>
      </c>
    </row>
    <row r="124" spans="24:25">
      <c r="X124" s="429">
        <v>421</v>
      </c>
      <c r="Y124" s="429" t="s">
        <v>1022</v>
      </c>
    </row>
    <row r="125" spans="24:25">
      <c r="X125" s="429">
        <v>422</v>
      </c>
      <c r="Y125" s="429" t="s">
        <v>1022</v>
      </c>
    </row>
    <row r="126" spans="24:25">
      <c r="X126" s="429">
        <v>423</v>
      </c>
      <c r="Y126" s="429" t="s">
        <v>1022</v>
      </c>
    </row>
    <row r="127" spans="24:25">
      <c r="X127" s="429">
        <v>424</v>
      </c>
      <c r="Y127" s="429" t="s">
        <v>1022</v>
      </c>
    </row>
    <row r="128" spans="24:25">
      <c r="X128" s="429">
        <v>425</v>
      </c>
      <c r="Y128" s="429" t="s">
        <v>1022</v>
      </c>
    </row>
    <row r="129" spans="24:25">
      <c r="X129" s="429">
        <v>426</v>
      </c>
      <c r="Y129" s="429" t="s">
        <v>1022</v>
      </c>
    </row>
    <row r="130" spans="24:25">
      <c r="X130" s="429">
        <v>427</v>
      </c>
      <c r="Y130" s="429" t="s">
        <v>1022</v>
      </c>
    </row>
    <row r="131" spans="24:25">
      <c r="X131" s="429">
        <v>428</v>
      </c>
      <c r="Y131" s="429" t="s">
        <v>1022</v>
      </c>
    </row>
    <row r="132" spans="24:25">
      <c r="X132" s="429">
        <v>429</v>
      </c>
      <c r="Y132" s="429" t="s">
        <v>1022</v>
      </c>
    </row>
    <row r="133" spans="24:25">
      <c r="X133" s="429">
        <v>430</v>
      </c>
      <c r="Y133" s="429" t="s">
        <v>1022</v>
      </c>
    </row>
    <row r="134" spans="24:25">
      <c r="X134" s="429">
        <v>431</v>
      </c>
      <c r="Y134" s="429" t="s">
        <v>1022</v>
      </c>
    </row>
    <row r="135" spans="24:25">
      <c r="X135" s="429">
        <v>432</v>
      </c>
      <c r="Y135" s="429" t="s">
        <v>1022</v>
      </c>
    </row>
    <row r="136" spans="24:25">
      <c r="X136" s="429">
        <v>433</v>
      </c>
      <c r="Y136" s="429" t="s">
        <v>1022</v>
      </c>
    </row>
    <row r="137" spans="24:25">
      <c r="X137" s="429">
        <v>434</v>
      </c>
      <c r="Y137" s="429" t="s">
        <v>1022</v>
      </c>
    </row>
    <row r="138" spans="24:25">
      <c r="X138" s="429">
        <v>435</v>
      </c>
      <c r="Y138" s="429" t="s">
        <v>1022</v>
      </c>
    </row>
    <row r="139" spans="24:25">
      <c r="X139" s="429">
        <v>436</v>
      </c>
      <c r="Y139" s="429" t="s">
        <v>1022</v>
      </c>
    </row>
    <row r="140" spans="24:25">
      <c r="X140" s="429">
        <v>437</v>
      </c>
      <c r="Y140" s="429" t="s">
        <v>1022</v>
      </c>
    </row>
    <row r="141" spans="24:25">
      <c r="X141" s="429">
        <v>438</v>
      </c>
      <c r="Y141" s="429" t="s">
        <v>1022</v>
      </c>
    </row>
    <row r="142" spans="24:25">
      <c r="X142" s="429">
        <v>439</v>
      </c>
      <c r="Y142" s="429" t="s">
        <v>1022</v>
      </c>
    </row>
    <row r="143" spans="24:25">
      <c r="X143" s="429">
        <v>440</v>
      </c>
      <c r="Y143" s="429" t="s">
        <v>1022</v>
      </c>
    </row>
    <row r="144" spans="24:25">
      <c r="X144" s="429">
        <v>441</v>
      </c>
      <c r="Y144" s="429" t="s">
        <v>1022</v>
      </c>
    </row>
    <row r="145" spans="24:25">
      <c r="X145" s="429">
        <v>442</v>
      </c>
      <c r="Y145" s="429" t="s">
        <v>1022</v>
      </c>
    </row>
    <row r="146" spans="24:25">
      <c r="X146" s="429">
        <v>443</v>
      </c>
      <c r="Y146" s="429" t="s">
        <v>1022</v>
      </c>
    </row>
    <row r="147" spans="24:25">
      <c r="X147" s="429">
        <v>444</v>
      </c>
      <c r="Y147" s="429" t="s">
        <v>1022</v>
      </c>
    </row>
    <row r="148" spans="24:25">
      <c r="X148" s="429">
        <v>445</v>
      </c>
      <c r="Y148" s="429" t="s">
        <v>1022</v>
      </c>
    </row>
    <row r="149" spans="24:25">
      <c r="X149" s="429">
        <v>446</v>
      </c>
      <c r="Y149" s="429" t="s">
        <v>1022</v>
      </c>
    </row>
    <row r="150" spans="24:25">
      <c r="X150" s="429">
        <v>447</v>
      </c>
      <c r="Y150" s="429" t="s">
        <v>1022</v>
      </c>
    </row>
    <row r="151" spans="24:25">
      <c r="X151" s="429">
        <v>448</v>
      </c>
      <c r="Y151" s="429" t="s">
        <v>1022</v>
      </c>
    </row>
    <row r="152" spans="24:25">
      <c r="X152" s="429">
        <v>449</v>
      </c>
      <c r="Y152" s="429" t="s">
        <v>1022</v>
      </c>
    </row>
    <row r="153" spans="24:25">
      <c r="X153" s="429">
        <v>450</v>
      </c>
      <c r="Y153" s="429" t="s">
        <v>1022</v>
      </c>
    </row>
    <row r="154" spans="24:25">
      <c r="X154" s="429">
        <v>451</v>
      </c>
      <c r="Y154" s="429" t="s">
        <v>1022</v>
      </c>
    </row>
    <row r="155" spans="24:25">
      <c r="X155" s="429">
        <v>452</v>
      </c>
      <c r="Y155" s="429" t="s">
        <v>1022</v>
      </c>
    </row>
    <row r="156" spans="24:25">
      <c r="X156" s="429">
        <v>453</v>
      </c>
      <c r="Y156" s="429" t="s">
        <v>1022</v>
      </c>
    </row>
    <row r="157" spans="24:25">
      <c r="X157" s="429">
        <v>454</v>
      </c>
      <c r="Y157" s="429" t="s">
        <v>1022</v>
      </c>
    </row>
    <row r="158" spans="24:25">
      <c r="X158" s="429">
        <v>455</v>
      </c>
      <c r="Y158" s="429" t="s">
        <v>1022</v>
      </c>
    </row>
    <row r="159" spans="24:25">
      <c r="X159" s="429">
        <v>456</v>
      </c>
      <c r="Y159" s="429" t="s">
        <v>1022</v>
      </c>
    </row>
    <row r="160" spans="24:25">
      <c r="X160" s="429">
        <v>457</v>
      </c>
      <c r="Y160" s="429" t="s">
        <v>1022</v>
      </c>
    </row>
    <row r="161" spans="24:25">
      <c r="X161" s="429">
        <v>458</v>
      </c>
      <c r="Y161" s="429" t="s">
        <v>1022</v>
      </c>
    </row>
    <row r="162" spans="24:25">
      <c r="X162" s="429">
        <v>459</v>
      </c>
      <c r="Y162" s="429" t="s">
        <v>1022</v>
      </c>
    </row>
    <row r="163" spans="24:25">
      <c r="X163" s="429">
        <v>460</v>
      </c>
      <c r="Y163" s="429" t="s">
        <v>1022</v>
      </c>
    </row>
    <row r="164" spans="24:25">
      <c r="X164" s="429">
        <v>461</v>
      </c>
      <c r="Y164" s="429" t="s">
        <v>1022</v>
      </c>
    </row>
    <row r="165" spans="24:25">
      <c r="X165" s="429">
        <v>462</v>
      </c>
      <c r="Y165" s="429" t="s">
        <v>1022</v>
      </c>
    </row>
    <row r="166" spans="24:25">
      <c r="X166" s="429">
        <v>463</v>
      </c>
      <c r="Y166" s="429" t="s">
        <v>1022</v>
      </c>
    </row>
    <row r="167" spans="24:25">
      <c r="X167" s="429">
        <v>464</v>
      </c>
      <c r="Y167" s="429" t="s">
        <v>1022</v>
      </c>
    </row>
    <row r="168" spans="24:25">
      <c r="X168" s="429">
        <v>465</v>
      </c>
      <c r="Y168" s="429" t="s">
        <v>1022</v>
      </c>
    </row>
    <row r="169" spans="24:25">
      <c r="X169" s="429">
        <v>466</v>
      </c>
      <c r="Y169" s="429" t="s">
        <v>1022</v>
      </c>
    </row>
    <row r="170" spans="24:25">
      <c r="X170" s="429">
        <v>467</v>
      </c>
      <c r="Y170" s="429" t="s">
        <v>1022</v>
      </c>
    </row>
    <row r="171" spans="24:25">
      <c r="X171" s="429">
        <v>468</v>
      </c>
      <c r="Y171" s="429" t="s">
        <v>1022</v>
      </c>
    </row>
    <row r="172" spans="24:25">
      <c r="X172" s="429">
        <v>469</v>
      </c>
      <c r="Y172" s="429" t="s">
        <v>1022</v>
      </c>
    </row>
    <row r="173" spans="24:25">
      <c r="X173" s="429">
        <v>470</v>
      </c>
      <c r="Y173" s="429" t="s">
        <v>1022</v>
      </c>
    </row>
    <row r="174" spans="24:25">
      <c r="X174" s="429">
        <v>471</v>
      </c>
      <c r="Y174" s="429" t="s">
        <v>1022</v>
      </c>
    </row>
    <row r="175" spans="24:25">
      <c r="X175" s="429">
        <v>472</v>
      </c>
      <c r="Y175" s="429" t="s">
        <v>1022</v>
      </c>
    </row>
    <row r="176" spans="24:25">
      <c r="X176" s="429">
        <v>473</v>
      </c>
      <c r="Y176" s="429" t="s">
        <v>1022</v>
      </c>
    </row>
    <row r="177" spans="24:25">
      <c r="X177" s="429">
        <v>474</v>
      </c>
      <c r="Y177" s="429" t="s">
        <v>1022</v>
      </c>
    </row>
    <row r="178" spans="24:25">
      <c r="X178" s="429">
        <v>475</v>
      </c>
      <c r="Y178" s="429" t="s">
        <v>1022</v>
      </c>
    </row>
    <row r="179" spans="24:25">
      <c r="X179" s="429">
        <v>476</v>
      </c>
      <c r="Y179" s="429" t="s">
        <v>1022</v>
      </c>
    </row>
    <row r="180" spans="24:25">
      <c r="X180" s="429">
        <v>477</v>
      </c>
      <c r="Y180" s="429" t="s">
        <v>1022</v>
      </c>
    </row>
    <row r="181" spans="24:25">
      <c r="X181" s="429">
        <v>478</v>
      </c>
      <c r="Y181" s="429" t="s">
        <v>1022</v>
      </c>
    </row>
    <row r="182" spans="24:25">
      <c r="X182" s="429">
        <v>479</v>
      </c>
      <c r="Y182" s="429" t="s">
        <v>1022</v>
      </c>
    </row>
    <row r="183" spans="24:25">
      <c r="X183" s="429">
        <v>480</v>
      </c>
      <c r="Y183" s="429" t="s">
        <v>1022</v>
      </c>
    </row>
    <row r="184" spans="24:25">
      <c r="X184" s="429">
        <v>481</v>
      </c>
      <c r="Y184" s="429" t="s">
        <v>1022</v>
      </c>
    </row>
    <row r="185" spans="24:25">
      <c r="X185" s="429">
        <v>482</v>
      </c>
      <c r="Y185" s="429" t="s">
        <v>1022</v>
      </c>
    </row>
    <row r="186" spans="24:25">
      <c r="X186" s="429">
        <v>483</v>
      </c>
      <c r="Y186" s="429" t="s">
        <v>1022</v>
      </c>
    </row>
    <row r="187" spans="24:25">
      <c r="X187" s="429">
        <v>484</v>
      </c>
      <c r="Y187" s="429" t="s">
        <v>1022</v>
      </c>
    </row>
    <row r="188" spans="24:25">
      <c r="X188" s="429">
        <v>485</v>
      </c>
      <c r="Y188" s="429" t="s">
        <v>1022</v>
      </c>
    </row>
    <row r="189" spans="24:25">
      <c r="X189" s="429">
        <v>486</v>
      </c>
      <c r="Y189" s="429" t="s">
        <v>1022</v>
      </c>
    </row>
    <row r="190" spans="24:25">
      <c r="X190" s="429">
        <v>487</v>
      </c>
      <c r="Y190" s="429" t="s">
        <v>1022</v>
      </c>
    </row>
    <row r="191" spans="24:25">
      <c r="X191" s="429">
        <v>488</v>
      </c>
      <c r="Y191" s="429" t="s">
        <v>1022</v>
      </c>
    </row>
    <row r="192" spans="24:25">
      <c r="X192" s="429">
        <v>489</v>
      </c>
      <c r="Y192" s="429" t="s">
        <v>1022</v>
      </c>
    </row>
    <row r="193" spans="24:25">
      <c r="X193" s="429">
        <v>490</v>
      </c>
      <c r="Y193" s="429" t="s">
        <v>1022</v>
      </c>
    </row>
    <row r="194" spans="24:25">
      <c r="X194" s="429">
        <v>491</v>
      </c>
      <c r="Y194" s="429" t="s">
        <v>1022</v>
      </c>
    </row>
    <row r="195" spans="24:25">
      <c r="X195" s="429">
        <v>492</v>
      </c>
      <c r="Y195" s="429" t="s">
        <v>1022</v>
      </c>
    </row>
    <row r="196" spans="24:25">
      <c r="X196" s="429">
        <v>493</v>
      </c>
      <c r="Y196" s="429" t="s">
        <v>1022</v>
      </c>
    </row>
    <row r="197" spans="24:25">
      <c r="X197" s="429">
        <v>494</v>
      </c>
      <c r="Y197" s="429" t="s">
        <v>1022</v>
      </c>
    </row>
    <row r="198" spans="24:25">
      <c r="X198" s="429">
        <v>495</v>
      </c>
      <c r="Y198" s="429" t="s">
        <v>1022</v>
      </c>
    </row>
    <row r="199" spans="24:25">
      <c r="X199" s="429">
        <v>496</v>
      </c>
      <c r="Y199" s="429" t="s">
        <v>1022</v>
      </c>
    </row>
    <row r="200" spans="24:25">
      <c r="X200" s="429">
        <v>497</v>
      </c>
      <c r="Y200" s="429" t="s">
        <v>1022</v>
      </c>
    </row>
    <row r="201" spans="24:25">
      <c r="X201" s="429">
        <v>498</v>
      </c>
      <c r="Y201" s="429" t="s">
        <v>1022</v>
      </c>
    </row>
    <row r="202" spans="24:25">
      <c r="X202" s="429">
        <v>499</v>
      </c>
      <c r="Y202" s="429" t="s">
        <v>1022</v>
      </c>
    </row>
    <row r="203" spans="24:25">
      <c r="X203" s="429">
        <v>500</v>
      </c>
      <c r="Y203" s="429" t="s">
        <v>1022</v>
      </c>
    </row>
    <row r="204" spans="24:25">
      <c r="X204" s="429">
        <v>501</v>
      </c>
      <c r="Y204" s="429" t="s">
        <v>1022</v>
      </c>
    </row>
    <row r="205" spans="24:25">
      <c r="X205" s="429">
        <v>502</v>
      </c>
      <c r="Y205" s="429" t="s">
        <v>1022</v>
      </c>
    </row>
    <row r="206" spans="24:25">
      <c r="X206" s="429">
        <v>503</v>
      </c>
      <c r="Y206" s="429" t="s">
        <v>1022</v>
      </c>
    </row>
    <row r="207" spans="24:25">
      <c r="X207" s="429">
        <v>504</v>
      </c>
      <c r="Y207" s="429" t="s">
        <v>1022</v>
      </c>
    </row>
    <row r="208" spans="24:25">
      <c r="X208" s="429">
        <v>505</v>
      </c>
      <c r="Y208" s="429" t="s">
        <v>1022</v>
      </c>
    </row>
    <row r="209" spans="24:25">
      <c r="X209" s="429">
        <v>506</v>
      </c>
      <c r="Y209" s="429" t="s">
        <v>1022</v>
      </c>
    </row>
    <row r="210" spans="24:25">
      <c r="X210" s="429">
        <v>507</v>
      </c>
      <c r="Y210" s="429" t="s">
        <v>1022</v>
      </c>
    </row>
    <row r="211" spans="24:25">
      <c r="X211" s="429">
        <v>508</v>
      </c>
      <c r="Y211" s="429" t="s">
        <v>1022</v>
      </c>
    </row>
    <row r="212" spans="24:25">
      <c r="X212" s="429">
        <v>509</v>
      </c>
      <c r="Y212" s="429" t="s">
        <v>1022</v>
      </c>
    </row>
    <row r="213" spans="24:25">
      <c r="X213" s="429">
        <v>510</v>
      </c>
      <c r="Y213" s="429" t="s">
        <v>1022</v>
      </c>
    </row>
    <row r="214" spans="24:25">
      <c r="X214" s="429">
        <v>511</v>
      </c>
      <c r="Y214" s="429" t="s">
        <v>1022</v>
      </c>
    </row>
    <row r="215" spans="24:25">
      <c r="X215" s="429">
        <v>512</v>
      </c>
      <c r="Y215" s="429" t="s">
        <v>1022</v>
      </c>
    </row>
    <row r="216" spans="24:25">
      <c r="X216" s="429">
        <v>513</v>
      </c>
      <c r="Y216" s="429" t="s">
        <v>1022</v>
      </c>
    </row>
    <row r="217" spans="24:25">
      <c r="X217" s="429">
        <v>514</v>
      </c>
      <c r="Y217" s="429" t="s">
        <v>1022</v>
      </c>
    </row>
    <row r="218" spans="24:25">
      <c r="X218" s="429">
        <v>515</v>
      </c>
      <c r="Y218" s="429" t="s">
        <v>1022</v>
      </c>
    </row>
    <row r="219" spans="24:25">
      <c r="X219" s="429">
        <v>516</v>
      </c>
      <c r="Y219" s="429" t="s">
        <v>1022</v>
      </c>
    </row>
    <row r="220" spans="24:25">
      <c r="X220" s="429">
        <v>517</v>
      </c>
      <c r="Y220" s="429" t="s">
        <v>1022</v>
      </c>
    </row>
    <row r="221" spans="24:25">
      <c r="X221" s="429">
        <v>518</v>
      </c>
      <c r="Y221" s="429" t="s">
        <v>1022</v>
      </c>
    </row>
    <row r="222" spans="24:25">
      <c r="X222" s="429">
        <v>519</v>
      </c>
      <c r="Y222" s="429" t="s">
        <v>1022</v>
      </c>
    </row>
    <row r="223" spans="24:25">
      <c r="X223" s="429">
        <v>520</v>
      </c>
      <c r="Y223" s="429" t="s">
        <v>1022</v>
      </c>
    </row>
    <row r="224" spans="24:25">
      <c r="X224" s="429">
        <v>521</v>
      </c>
      <c r="Y224" s="429" t="s">
        <v>1022</v>
      </c>
    </row>
    <row r="225" spans="24:25">
      <c r="X225" s="429">
        <v>522</v>
      </c>
      <c r="Y225" s="429" t="s">
        <v>1022</v>
      </c>
    </row>
    <row r="226" spans="24:25">
      <c r="X226" s="429">
        <v>523</v>
      </c>
      <c r="Y226" s="429" t="s">
        <v>1022</v>
      </c>
    </row>
    <row r="227" spans="24:25">
      <c r="X227" s="429">
        <v>524</v>
      </c>
      <c r="Y227" s="429" t="s">
        <v>1022</v>
      </c>
    </row>
    <row r="228" spans="24:25">
      <c r="X228" s="429">
        <v>525</v>
      </c>
      <c r="Y228" s="429" t="s">
        <v>1022</v>
      </c>
    </row>
    <row r="229" spans="24:25">
      <c r="X229" s="429">
        <v>526</v>
      </c>
      <c r="Y229" s="429" t="s">
        <v>1022</v>
      </c>
    </row>
    <row r="230" spans="24:25">
      <c r="X230" s="429">
        <v>527</v>
      </c>
      <c r="Y230" s="429" t="s">
        <v>1022</v>
      </c>
    </row>
    <row r="231" spans="24:25">
      <c r="X231" s="429">
        <v>528</v>
      </c>
      <c r="Y231" s="429" t="s">
        <v>1022</v>
      </c>
    </row>
    <row r="232" spans="24:25">
      <c r="X232" s="429">
        <v>529</v>
      </c>
      <c r="Y232" s="429" t="s">
        <v>1022</v>
      </c>
    </row>
    <row r="233" spans="24:25">
      <c r="X233" s="429">
        <v>530</v>
      </c>
      <c r="Y233" s="429" t="s">
        <v>1022</v>
      </c>
    </row>
    <row r="234" spans="24:25">
      <c r="X234" s="429">
        <v>531</v>
      </c>
      <c r="Y234" s="429" t="s">
        <v>1022</v>
      </c>
    </row>
    <row r="235" spans="24:25">
      <c r="X235" s="429">
        <v>532</v>
      </c>
      <c r="Y235" s="429" t="s">
        <v>1022</v>
      </c>
    </row>
    <row r="236" spans="24:25">
      <c r="X236" s="429">
        <v>533</v>
      </c>
      <c r="Y236" s="429" t="s">
        <v>1022</v>
      </c>
    </row>
    <row r="237" spans="24:25">
      <c r="X237" s="429">
        <v>534</v>
      </c>
      <c r="Y237" s="429" t="s">
        <v>1022</v>
      </c>
    </row>
    <row r="238" spans="24:25">
      <c r="X238" s="429">
        <v>535</v>
      </c>
      <c r="Y238" s="429" t="s">
        <v>1022</v>
      </c>
    </row>
    <row r="239" spans="24:25">
      <c r="X239" s="429">
        <v>536</v>
      </c>
      <c r="Y239" s="429" t="s">
        <v>1022</v>
      </c>
    </row>
    <row r="240" spans="24:25">
      <c r="X240" s="429">
        <v>537</v>
      </c>
      <c r="Y240" s="429" t="s">
        <v>1022</v>
      </c>
    </row>
    <row r="241" spans="24:25">
      <c r="X241" s="429">
        <v>538</v>
      </c>
      <c r="Y241" s="429" t="s">
        <v>1022</v>
      </c>
    </row>
    <row r="242" spans="24:25">
      <c r="X242" s="429">
        <v>539</v>
      </c>
      <c r="Y242" s="429" t="s">
        <v>1022</v>
      </c>
    </row>
    <row r="243" spans="24:25">
      <c r="X243" s="429">
        <v>540</v>
      </c>
      <c r="Y243" s="429" t="s">
        <v>1022</v>
      </c>
    </row>
    <row r="244" spans="24:25">
      <c r="X244" s="429">
        <v>541</v>
      </c>
      <c r="Y244" s="429" t="s">
        <v>1022</v>
      </c>
    </row>
    <row r="245" spans="24:25">
      <c r="X245" s="429">
        <v>542</v>
      </c>
      <c r="Y245" s="429" t="s">
        <v>1022</v>
      </c>
    </row>
    <row r="246" spans="24:25">
      <c r="X246" s="429">
        <v>543</v>
      </c>
      <c r="Y246" s="429" t="s">
        <v>1022</v>
      </c>
    </row>
    <row r="247" spans="24:25">
      <c r="X247" s="429">
        <v>544</v>
      </c>
      <c r="Y247" s="429" t="s">
        <v>1022</v>
      </c>
    </row>
    <row r="248" spans="24:25">
      <c r="X248" s="429">
        <v>545</v>
      </c>
      <c r="Y248" s="429" t="s">
        <v>1022</v>
      </c>
    </row>
    <row r="249" spans="24:25">
      <c r="X249" s="429">
        <v>546</v>
      </c>
      <c r="Y249" s="429" t="s">
        <v>1022</v>
      </c>
    </row>
    <row r="250" spans="24:25">
      <c r="X250" s="429">
        <v>547</v>
      </c>
      <c r="Y250" s="429" t="s">
        <v>1022</v>
      </c>
    </row>
    <row r="251" spans="24:25">
      <c r="X251" s="429">
        <v>548</v>
      </c>
      <c r="Y251" s="429" t="s">
        <v>1022</v>
      </c>
    </row>
    <row r="252" spans="24:25">
      <c r="X252" s="429">
        <v>549</v>
      </c>
      <c r="Y252" s="429" t="s">
        <v>1022</v>
      </c>
    </row>
    <row r="253" spans="24:25">
      <c r="X253" s="429">
        <v>550</v>
      </c>
      <c r="Y253" s="429" t="s">
        <v>1022</v>
      </c>
    </row>
    <row r="254" spans="24:25">
      <c r="X254" s="429">
        <v>551</v>
      </c>
      <c r="Y254" s="429" t="s">
        <v>1022</v>
      </c>
    </row>
    <row r="255" spans="24:25">
      <c r="X255" s="429">
        <v>552</v>
      </c>
      <c r="Y255" s="429" t="s">
        <v>1022</v>
      </c>
    </row>
    <row r="256" spans="24:25">
      <c r="X256" s="429">
        <v>553</v>
      </c>
      <c r="Y256" s="429" t="s">
        <v>1022</v>
      </c>
    </row>
    <row r="257" spans="24:25">
      <c r="X257" s="429">
        <v>554</v>
      </c>
      <c r="Y257" s="429" t="s">
        <v>1022</v>
      </c>
    </row>
    <row r="258" spans="24:25">
      <c r="X258" s="429">
        <v>555</v>
      </c>
      <c r="Y258" s="429" t="s">
        <v>1022</v>
      </c>
    </row>
    <row r="259" spans="24:25">
      <c r="X259" s="429">
        <v>556</v>
      </c>
      <c r="Y259" s="429" t="s">
        <v>1022</v>
      </c>
    </row>
    <row r="260" spans="24:25">
      <c r="X260" s="429">
        <v>557</v>
      </c>
      <c r="Y260" s="429" t="s">
        <v>1022</v>
      </c>
    </row>
    <row r="261" spans="24:25">
      <c r="X261" s="429">
        <v>558</v>
      </c>
      <c r="Y261" s="429" t="s">
        <v>1022</v>
      </c>
    </row>
    <row r="262" spans="24:25">
      <c r="X262" s="429">
        <v>559</v>
      </c>
      <c r="Y262" s="429" t="s">
        <v>1022</v>
      </c>
    </row>
    <row r="263" spans="24:25">
      <c r="X263" s="429">
        <v>560</v>
      </c>
      <c r="Y263" s="429" t="s">
        <v>1022</v>
      </c>
    </row>
    <row r="264" spans="24:25">
      <c r="X264" s="429">
        <v>561</v>
      </c>
      <c r="Y264" s="429" t="s">
        <v>1022</v>
      </c>
    </row>
    <row r="265" spans="24:25">
      <c r="X265" s="429">
        <v>562</v>
      </c>
      <c r="Y265" s="429" t="s">
        <v>1022</v>
      </c>
    </row>
    <row r="266" spans="24:25">
      <c r="X266" s="429">
        <v>563</v>
      </c>
      <c r="Y266" s="429" t="s">
        <v>1022</v>
      </c>
    </row>
    <row r="267" spans="24:25">
      <c r="X267" s="429">
        <v>564</v>
      </c>
      <c r="Y267" s="429" t="s">
        <v>1022</v>
      </c>
    </row>
    <row r="268" spans="24:25">
      <c r="X268" s="429">
        <v>565</v>
      </c>
      <c r="Y268" s="429" t="s">
        <v>1022</v>
      </c>
    </row>
    <row r="269" spans="24:25">
      <c r="X269" s="429">
        <v>566</v>
      </c>
      <c r="Y269" s="429" t="s">
        <v>1022</v>
      </c>
    </row>
    <row r="270" spans="24:25">
      <c r="X270" s="429">
        <v>567</v>
      </c>
      <c r="Y270" s="429" t="s">
        <v>1022</v>
      </c>
    </row>
    <row r="271" spans="24:25">
      <c r="X271" s="429">
        <v>568</v>
      </c>
      <c r="Y271" s="429" t="s">
        <v>1022</v>
      </c>
    </row>
    <row r="272" spans="24:25">
      <c r="X272" s="429">
        <v>569</v>
      </c>
      <c r="Y272" s="429" t="s">
        <v>1022</v>
      </c>
    </row>
    <row r="273" spans="24:25">
      <c r="X273" s="429">
        <v>570</v>
      </c>
      <c r="Y273" s="429" t="s">
        <v>1022</v>
      </c>
    </row>
    <row r="274" spans="24:25">
      <c r="X274" s="429">
        <v>571</v>
      </c>
      <c r="Y274" s="429" t="s">
        <v>1022</v>
      </c>
    </row>
    <row r="275" spans="24:25">
      <c r="X275" s="429">
        <v>572</v>
      </c>
      <c r="Y275" s="429" t="s">
        <v>1022</v>
      </c>
    </row>
    <row r="276" spans="24:25">
      <c r="X276" s="429">
        <v>573</v>
      </c>
      <c r="Y276" s="429" t="s">
        <v>1022</v>
      </c>
    </row>
    <row r="277" spans="24:25">
      <c r="X277" s="429">
        <v>574</v>
      </c>
      <c r="Y277" s="429" t="s">
        <v>1022</v>
      </c>
    </row>
    <row r="278" spans="24:25">
      <c r="X278" s="429">
        <v>575</v>
      </c>
      <c r="Y278" s="429" t="s">
        <v>1022</v>
      </c>
    </row>
    <row r="279" spans="24:25">
      <c r="X279" s="429">
        <v>576</v>
      </c>
      <c r="Y279" s="429" t="s">
        <v>1022</v>
      </c>
    </row>
    <row r="280" spans="24:25">
      <c r="X280" s="429">
        <v>577</v>
      </c>
      <c r="Y280" s="429" t="s">
        <v>1022</v>
      </c>
    </row>
    <row r="281" spans="24:25">
      <c r="X281" s="429">
        <v>578</v>
      </c>
      <c r="Y281" s="429" t="s">
        <v>1022</v>
      </c>
    </row>
    <row r="282" spans="24:25">
      <c r="X282" s="429">
        <v>579</v>
      </c>
      <c r="Y282" s="429" t="s">
        <v>1022</v>
      </c>
    </row>
    <row r="283" spans="24:25">
      <c r="X283" s="429">
        <v>580</v>
      </c>
      <c r="Y283" s="429" t="s">
        <v>1022</v>
      </c>
    </row>
    <row r="284" spans="24:25">
      <c r="X284" s="429">
        <v>581</v>
      </c>
      <c r="Y284" s="429" t="s">
        <v>1022</v>
      </c>
    </row>
    <row r="285" spans="24:25">
      <c r="X285" s="429">
        <v>582</v>
      </c>
      <c r="Y285" s="429" t="s">
        <v>1022</v>
      </c>
    </row>
    <row r="286" spans="24:25">
      <c r="X286" s="429">
        <v>583</v>
      </c>
      <c r="Y286" s="429" t="s">
        <v>1022</v>
      </c>
    </row>
    <row r="287" spans="24:25">
      <c r="X287" s="429">
        <v>584</v>
      </c>
      <c r="Y287" s="429" t="s">
        <v>1022</v>
      </c>
    </row>
    <row r="288" spans="24:25">
      <c r="X288" s="429">
        <v>585</v>
      </c>
      <c r="Y288" s="429" t="s">
        <v>1022</v>
      </c>
    </row>
    <row r="289" spans="24:25">
      <c r="X289" s="429">
        <v>586</v>
      </c>
      <c r="Y289" s="429" t="s">
        <v>1022</v>
      </c>
    </row>
    <row r="290" spans="24:25">
      <c r="X290" s="429">
        <v>587</v>
      </c>
      <c r="Y290" s="429" t="s">
        <v>1022</v>
      </c>
    </row>
    <row r="291" spans="24:25">
      <c r="X291" s="429">
        <v>588</v>
      </c>
      <c r="Y291" s="429" t="s">
        <v>1022</v>
      </c>
    </row>
    <row r="292" spans="24:25">
      <c r="X292" s="429">
        <v>589</v>
      </c>
      <c r="Y292" s="429" t="s">
        <v>1022</v>
      </c>
    </row>
    <row r="293" spans="24:25">
      <c r="X293" s="429">
        <v>590</v>
      </c>
      <c r="Y293" s="429" t="s">
        <v>1022</v>
      </c>
    </row>
    <row r="294" spans="24:25">
      <c r="X294" s="429">
        <v>591</v>
      </c>
      <c r="Y294" s="429" t="s">
        <v>1022</v>
      </c>
    </row>
    <row r="295" spans="24:25">
      <c r="X295" s="429">
        <v>592</v>
      </c>
      <c r="Y295" s="429" t="s">
        <v>1022</v>
      </c>
    </row>
    <row r="296" spans="24:25">
      <c r="X296" s="429">
        <v>593</v>
      </c>
      <c r="Y296" s="429" t="s">
        <v>1022</v>
      </c>
    </row>
    <row r="297" spans="24:25">
      <c r="X297" s="429">
        <v>594</v>
      </c>
      <c r="Y297" s="429" t="s">
        <v>1022</v>
      </c>
    </row>
    <row r="298" spans="24:25">
      <c r="X298" s="429">
        <v>595</v>
      </c>
      <c r="Y298" s="429" t="s">
        <v>1022</v>
      </c>
    </row>
    <row r="299" spans="24:25">
      <c r="X299" s="429">
        <v>596</v>
      </c>
      <c r="Y299" s="429" t="s">
        <v>1022</v>
      </c>
    </row>
    <row r="300" spans="24:25">
      <c r="X300" s="429">
        <v>597</v>
      </c>
      <c r="Y300" s="429" t="s">
        <v>1022</v>
      </c>
    </row>
    <row r="301" spans="24:25">
      <c r="X301" s="429">
        <v>598</v>
      </c>
      <c r="Y301" s="429" t="s">
        <v>1022</v>
      </c>
    </row>
    <row r="302" spans="24:25">
      <c r="X302" s="429">
        <v>599</v>
      </c>
      <c r="Y302" s="429" t="s">
        <v>1022</v>
      </c>
    </row>
    <row r="303" spans="24:25">
      <c r="X303" s="429">
        <v>600</v>
      </c>
      <c r="Y303" s="429" t="s">
        <v>1022</v>
      </c>
    </row>
    <row r="304" spans="24:25">
      <c r="X304" s="429">
        <v>601</v>
      </c>
      <c r="Y304" s="429" t="s">
        <v>1022</v>
      </c>
    </row>
    <row r="305" spans="24:25">
      <c r="X305" s="429">
        <v>602</v>
      </c>
      <c r="Y305" s="429" t="s">
        <v>1022</v>
      </c>
    </row>
    <row r="306" spans="24:25">
      <c r="X306" s="429">
        <v>603</v>
      </c>
      <c r="Y306" s="429" t="s">
        <v>1022</v>
      </c>
    </row>
    <row r="307" spans="24:25">
      <c r="X307" s="429">
        <v>604</v>
      </c>
      <c r="Y307" s="429" t="s">
        <v>1022</v>
      </c>
    </row>
    <row r="308" spans="24:25">
      <c r="X308" s="429">
        <v>605</v>
      </c>
      <c r="Y308" s="429" t="s">
        <v>1022</v>
      </c>
    </row>
    <row r="309" spans="24:25">
      <c r="X309" s="429">
        <v>606</v>
      </c>
      <c r="Y309" s="429" t="s">
        <v>1022</v>
      </c>
    </row>
    <row r="310" spans="24:25">
      <c r="X310" s="429">
        <v>607</v>
      </c>
      <c r="Y310" s="429" t="s">
        <v>1022</v>
      </c>
    </row>
    <row r="311" spans="24:25">
      <c r="X311" s="429">
        <v>608</v>
      </c>
      <c r="Y311" s="429" t="s">
        <v>1022</v>
      </c>
    </row>
    <row r="312" spans="24:25">
      <c r="X312" s="429">
        <v>609</v>
      </c>
      <c r="Y312" s="429" t="s">
        <v>1022</v>
      </c>
    </row>
    <row r="313" spans="24:25">
      <c r="X313" s="429">
        <v>610</v>
      </c>
      <c r="Y313" s="429" t="s">
        <v>1022</v>
      </c>
    </row>
    <row r="314" spans="24:25">
      <c r="X314" s="429">
        <v>611</v>
      </c>
      <c r="Y314" s="429" t="s">
        <v>1022</v>
      </c>
    </row>
    <row r="315" spans="24:25">
      <c r="X315" s="429">
        <v>612</v>
      </c>
      <c r="Y315" s="429" t="s">
        <v>1022</v>
      </c>
    </row>
    <row r="316" spans="24:25">
      <c r="X316" s="429">
        <v>613</v>
      </c>
      <c r="Y316" s="429" t="s">
        <v>1022</v>
      </c>
    </row>
    <row r="317" spans="24:25">
      <c r="X317" s="429">
        <v>614</v>
      </c>
      <c r="Y317" s="429" t="s">
        <v>1022</v>
      </c>
    </row>
    <row r="318" spans="24:25">
      <c r="X318" s="429">
        <v>615</v>
      </c>
      <c r="Y318" s="429" t="s">
        <v>1022</v>
      </c>
    </row>
    <row r="319" spans="24:25">
      <c r="X319" s="429">
        <v>616</v>
      </c>
      <c r="Y319" s="429" t="s">
        <v>1022</v>
      </c>
    </row>
    <row r="320" spans="24:25">
      <c r="X320" s="429">
        <v>617</v>
      </c>
      <c r="Y320" s="429" t="s">
        <v>1022</v>
      </c>
    </row>
    <row r="321" spans="24:25">
      <c r="X321" s="429">
        <v>618</v>
      </c>
      <c r="Y321" s="429" t="s">
        <v>1022</v>
      </c>
    </row>
    <row r="322" spans="24:25">
      <c r="X322" s="429">
        <v>619</v>
      </c>
      <c r="Y322" s="429" t="s">
        <v>1022</v>
      </c>
    </row>
    <row r="323" spans="24:25">
      <c r="X323" s="429">
        <v>620</v>
      </c>
      <c r="Y323" s="429" t="s">
        <v>1022</v>
      </c>
    </row>
    <row r="324" spans="24:25">
      <c r="X324" s="429">
        <v>621</v>
      </c>
      <c r="Y324" s="429" t="s">
        <v>1022</v>
      </c>
    </row>
    <row r="325" spans="24:25">
      <c r="X325" s="429">
        <v>622</v>
      </c>
      <c r="Y325" s="429" t="s">
        <v>1022</v>
      </c>
    </row>
    <row r="326" spans="24:25">
      <c r="X326" s="429">
        <v>623</v>
      </c>
      <c r="Y326" s="429" t="s">
        <v>1022</v>
      </c>
    </row>
    <row r="327" spans="24:25">
      <c r="X327" s="429">
        <v>624</v>
      </c>
      <c r="Y327" s="429" t="s">
        <v>1022</v>
      </c>
    </row>
    <row r="328" spans="24:25">
      <c r="X328" s="429">
        <v>625</v>
      </c>
      <c r="Y328" s="429" t="s">
        <v>1022</v>
      </c>
    </row>
    <row r="329" spans="24:25">
      <c r="X329" s="429">
        <v>626</v>
      </c>
      <c r="Y329" s="429" t="s">
        <v>1022</v>
      </c>
    </row>
    <row r="330" spans="24:25">
      <c r="X330" s="429">
        <v>627</v>
      </c>
      <c r="Y330" s="429" t="s">
        <v>1022</v>
      </c>
    </row>
    <row r="331" spans="24:25">
      <c r="X331" s="429">
        <v>628</v>
      </c>
      <c r="Y331" s="429" t="s">
        <v>1022</v>
      </c>
    </row>
    <row r="332" spans="24:25">
      <c r="X332" s="429">
        <v>629</v>
      </c>
      <c r="Y332" s="429" t="s">
        <v>1022</v>
      </c>
    </row>
    <row r="333" spans="24:25">
      <c r="X333" s="429">
        <v>630</v>
      </c>
      <c r="Y333" s="429" t="s">
        <v>1022</v>
      </c>
    </row>
    <row r="334" spans="24:25">
      <c r="X334" s="429">
        <v>631</v>
      </c>
      <c r="Y334" s="429" t="s">
        <v>1022</v>
      </c>
    </row>
    <row r="335" spans="24:25">
      <c r="X335" s="429">
        <v>632</v>
      </c>
      <c r="Y335" s="429" t="s">
        <v>1022</v>
      </c>
    </row>
    <row r="336" spans="24:25">
      <c r="X336" s="429">
        <v>633</v>
      </c>
      <c r="Y336" s="429" t="s">
        <v>1022</v>
      </c>
    </row>
    <row r="337" spans="24:25">
      <c r="X337" s="429">
        <v>634</v>
      </c>
      <c r="Y337" s="429" t="s">
        <v>1022</v>
      </c>
    </row>
    <row r="338" spans="24:25">
      <c r="X338" s="429">
        <v>635</v>
      </c>
      <c r="Y338" s="429" t="s">
        <v>1022</v>
      </c>
    </row>
    <row r="339" spans="24:25">
      <c r="X339" s="429">
        <v>636</v>
      </c>
      <c r="Y339" s="429" t="s">
        <v>1022</v>
      </c>
    </row>
    <row r="340" spans="24:25">
      <c r="X340" s="429">
        <v>637</v>
      </c>
      <c r="Y340" s="429" t="s">
        <v>1022</v>
      </c>
    </row>
    <row r="341" spans="24:25">
      <c r="X341" s="429">
        <v>638</v>
      </c>
      <c r="Y341" s="429" t="s">
        <v>1022</v>
      </c>
    </row>
    <row r="342" spans="24:25">
      <c r="X342" s="429">
        <v>639</v>
      </c>
      <c r="Y342" s="429" t="s">
        <v>1022</v>
      </c>
    </row>
    <row r="343" spans="24:25">
      <c r="X343" s="429">
        <v>640</v>
      </c>
      <c r="Y343" s="429" t="s">
        <v>1022</v>
      </c>
    </row>
    <row r="344" spans="24:25">
      <c r="X344" s="429">
        <v>641</v>
      </c>
      <c r="Y344" s="429" t="s">
        <v>1022</v>
      </c>
    </row>
    <row r="345" spans="24:25">
      <c r="X345" s="429">
        <v>642</v>
      </c>
      <c r="Y345" s="429" t="s">
        <v>1022</v>
      </c>
    </row>
    <row r="346" spans="24:25">
      <c r="X346" s="429">
        <v>643</v>
      </c>
      <c r="Y346" s="429" t="s">
        <v>1022</v>
      </c>
    </row>
    <row r="347" spans="24:25">
      <c r="X347" s="429">
        <v>644</v>
      </c>
      <c r="Y347" s="429" t="s">
        <v>1022</v>
      </c>
    </row>
    <row r="348" spans="24:25">
      <c r="X348" s="429">
        <v>645</v>
      </c>
      <c r="Y348" s="429" t="s">
        <v>1022</v>
      </c>
    </row>
    <row r="349" spans="24:25">
      <c r="X349" s="429">
        <v>646</v>
      </c>
      <c r="Y349" s="429" t="s">
        <v>1022</v>
      </c>
    </row>
    <row r="350" spans="24:25">
      <c r="X350" s="429">
        <v>647</v>
      </c>
      <c r="Y350" s="429" t="s">
        <v>1022</v>
      </c>
    </row>
    <row r="351" spans="24:25">
      <c r="X351" s="429">
        <v>648</v>
      </c>
      <c r="Y351" s="429" t="s">
        <v>1022</v>
      </c>
    </row>
    <row r="352" spans="24:25">
      <c r="X352" s="429">
        <v>649</v>
      </c>
      <c r="Y352" s="429" t="s">
        <v>1022</v>
      </c>
    </row>
    <row r="353" spans="24:25">
      <c r="X353" s="429">
        <v>650</v>
      </c>
      <c r="Y353" s="429" t="s">
        <v>1022</v>
      </c>
    </row>
    <row r="354" spans="24:25">
      <c r="X354" s="429">
        <v>651</v>
      </c>
      <c r="Y354" s="429" t="s">
        <v>1022</v>
      </c>
    </row>
    <row r="355" spans="24:25">
      <c r="X355" s="429">
        <v>652</v>
      </c>
      <c r="Y355" s="429" t="s">
        <v>1022</v>
      </c>
    </row>
    <row r="356" spans="24:25">
      <c r="X356" s="429">
        <v>653</v>
      </c>
      <c r="Y356" s="429" t="s">
        <v>1022</v>
      </c>
    </row>
    <row r="357" spans="24:25">
      <c r="X357" s="429">
        <v>654</v>
      </c>
      <c r="Y357" s="429" t="s">
        <v>1022</v>
      </c>
    </row>
    <row r="358" spans="24:25">
      <c r="X358" s="429">
        <v>655</v>
      </c>
      <c r="Y358" s="429" t="s">
        <v>1022</v>
      </c>
    </row>
    <row r="359" spans="24:25">
      <c r="X359" s="429">
        <v>656</v>
      </c>
      <c r="Y359" s="429" t="s">
        <v>1022</v>
      </c>
    </row>
    <row r="360" spans="24:25">
      <c r="X360" s="429">
        <v>657</v>
      </c>
      <c r="Y360" s="429" t="s">
        <v>1022</v>
      </c>
    </row>
    <row r="361" spans="24:25">
      <c r="X361" s="429">
        <v>658</v>
      </c>
      <c r="Y361" s="429" t="s">
        <v>1022</v>
      </c>
    </row>
    <row r="362" spans="24:25">
      <c r="X362" s="429">
        <v>659</v>
      </c>
      <c r="Y362" s="429" t="s">
        <v>1022</v>
      </c>
    </row>
    <row r="363" spans="24:25">
      <c r="X363" s="429">
        <v>660</v>
      </c>
      <c r="Y363" s="429" t="s">
        <v>1022</v>
      </c>
    </row>
    <row r="364" spans="24:25">
      <c r="X364" s="429">
        <v>661</v>
      </c>
      <c r="Y364" s="429" t="s">
        <v>1022</v>
      </c>
    </row>
    <row r="365" spans="24:25">
      <c r="X365" s="429">
        <v>662</v>
      </c>
      <c r="Y365" s="429" t="s">
        <v>1022</v>
      </c>
    </row>
    <row r="366" spans="24:25">
      <c r="X366" s="429">
        <v>663</v>
      </c>
      <c r="Y366" s="429" t="s">
        <v>1022</v>
      </c>
    </row>
    <row r="367" spans="24:25">
      <c r="X367" s="429">
        <v>664</v>
      </c>
      <c r="Y367" s="429" t="s">
        <v>1022</v>
      </c>
    </row>
    <row r="368" spans="24:25">
      <c r="X368" s="429">
        <v>665</v>
      </c>
      <c r="Y368" s="429" t="s">
        <v>1022</v>
      </c>
    </row>
    <row r="369" spans="24:25">
      <c r="X369" s="429">
        <v>666</v>
      </c>
      <c r="Y369" s="429" t="s">
        <v>1022</v>
      </c>
    </row>
    <row r="370" spans="24:25">
      <c r="X370" s="429">
        <v>667</v>
      </c>
      <c r="Y370" s="429" t="s">
        <v>1022</v>
      </c>
    </row>
    <row r="371" spans="24:25">
      <c r="X371" s="429">
        <v>668</v>
      </c>
      <c r="Y371" s="429" t="s">
        <v>1022</v>
      </c>
    </row>
    <row r="372" spans="24:25">
      <c r="X372" s="429">
        <v>669</v>
      </c>
      <c r="Y372" s="429" t="s">
        <v>1022</v>
      </c>
    </row>
    <row r="373" spans="24:25">
      <c r="X373" s="429">
        <v>670</v>
      </c>
      <c r="Y373" s="429" t="s">
        <v>1022</v>
      </c>
    </row>
    <row r="374" spans="24:25">
      <c r="X374" s="429">
        <v>671</v>
      </c>
      <c r="Y374" s="429" t="s">
        <v>1022</v>
      </c>
    </row>
    <row r="375" spans="24:25">
      <c r="X375" s="429">
        <v>672</v>
      </c>
      <c r="Y375" s="429" t="s">
        <v>1022</v>
      </c>
    </row>
    <row r="376" spans="24:25">
      <c r="X376" s="429">
        <v>673</v>
      </c>
      <c r="Y376" s="429" t="s">
        <v>1022</v>
      </c>
    </row>
    <row r="377" spans="24:25">
      <c r="X377" s="429">
        <v>674</v>
      </c>
      <c r="Y377" s="429" t="s">
        <v>1022</v>
      </c>
    </row>
    <row r="378" spans="24:25">
      <c r="X378" s="429">
        <v>675</v>
      </c>
      <c r="Y378" s="429" t="s">
        <v>1022</v>
      </c>
    </row>
    <row r="379" spans="24:25">
      <c r="X379" s="429">
        <v>676</v>
      </c>
      <c r="Y379" s="429" t="s">
        <v>1022</v>
      </c>
    </row>
    <row r="380" spans="24:25">
      <c r="X380" s="429">
        <v>677</v>
      </c>
      <c r="Y380" s="429" t="s">
        <v>1022</v>
      </c>
    </row>
    <row r="381" spans="24:25">
      <c r="X381" s="429">
        <v>678</v>
      </c>
      <c r="Y381" s="429" t="s">
        <v>1022</v>
      </c>
    </row>
    <row r="382" spans="24:25">
      <c r="X382" s="429">
        <v>679</v>
      </c>
      <c r="Y382" s="429" t="s">
        <v>1022</v>
      </c>
    </row>
    <row r="383" spans="24:25">
      <c r="X383" s="429">
        <v>680</v>
      </c>
      <c r="Y383" s="429" t="s">
        <v>1022</v>
      </c>
    </row>
    <row r="384" spans="24:25">
      <c r="X384" s="429">
        <v>681</v>
      </c>
      <c r="Y384" s="429" t="s">
        <v>1022</v>
      </c>
    </row>
    <row r="385" spans="24:25">
      <c r="X385" s="429">
        <v>682</v>
      </c>
      <c r="Y385" s="429" t="s">
        <v>1022</v>
      </c>
    </row>
    <row r="386" spans="24:25">
      <c r="X386" s="429">
        <v>683</v>
      </c>
      <c r="Y386" s="429" t="s">
        <v>1022</v>
      </c>
    </row>
    <row r="387" spans="24:25">
      <c r="X387" s="429">
        <v>684</v>
      </c>
      <c r="Y387" s="429" t="s">
        <v>1022</v>
      </c>
    </row>
    <row r="388" spans="24:25">
      <c r="X388" s="429">
        <v>685</v>
      </c>
      <c r="Y388" s="429" t="s">
        <v>1022</v>
      </c>
    </row>
    <row r="389" spans="24:25">
      <c r="X389" s="429">
        <v>686</v>
      </c>
      <c r="Y389" s="429" t="s">
        <v>1022</v>
      </c>
    </row>
    <row r="390" spans="24:25">
      <c r="X390" s="429">
        <v>687</v>
      </c>
      <c r="Y390" s="429" t="s">
        <v>1022</v>
      </c>
    </row>
    <row r="391" spans="24:25">
      <c r="X391" s="429">
        <v>688</v>
      </c>
      <c r="Y391" s="429" t="s">
        <v>1022</v>
      </c>
    </row>
    <row r="392" spans="24:25">
      <c r="X392" s="429">
        <v>689</v>
      </c>
      <c r="Y392" s="429" t="s">
        <v>1022</v>
      </c>
    </row>
    <row r="393" spans="24:25">
      <c r="X393" s="429">
        <v>690</v>
      </c>
      <c r="Y393" s="429" t="s">
        <v>1022</v>
      </c>
    </row>
    <row r="394" spans="24:25">
      <c r="X394" s="429">
        <v>691</v>
      </c>
      <c r="Y394" s="429" t="s">
        <v>1022</v>
      </c>
    </row>
    <row r="395" spans="24:25">
      <c r="X395" s="429">
        <v>692</v>
      </c>
      <c r="Y395" s="429" t="s">
        <v>1022</v>
      </c>
    </row>
    <row r="396" spans="24:25">
      <c r="X396" s="429">
        <v>693</v>
      </c>
      <c r="Y396" s="429" t="s">
        <v>1022</v>
      </c>
    </row>
    <row r="397" spans="24:25">
      <c r="X397" s="429">
        <v>694</v>
      </c>
      <c r="Y397" s="429" t="s">
        <v>1022</v>
      </c>
    </row>
    <row r="398" spans="24:25">
      <c r="X398" s="429">
        <v>695</v>
      </c>
      <c r="Y398" s="429" t="s">
        <v>1022</v>
      </c>
    </row>
    <row r="399" spans="24:25">
      <c r="X399" s="429">
        <v>696</v>
      </c>
      <c r="Y399" s="429" t="s">
        <v>1022</v>
      </c>
    </row>
    <row r="400" spans="24:25">
      <c r="X400" s="429">
        <v>697</v>
      </c>
      <c r="Y400" s="429" t="s">
        <v>1022</v>
      </c>
    </row>
    <row r="401" spans="24:25">
      <c r="X401" s="429">
        <v>698</v>
      </c>
      <c r="Y401" s="429" t="s">
        <v>1022</v>
      </c>
    </row>
    <row r="402" spans="24:25">
      <c r="X402" s="429">
        <v>699</v>
      </c>
      <c r="Y402" s="429" t="s">
        <v>1022</v>
      </c>
    </row>
    <row r="403" spans="24:25">
      <c r="X403" s="429">
        <v>700</v>
      </c>
      <c r="Y403" s="429" t="s">
        <v>1022</v>
      </c>
    </row>
    <row r="404" spans="24:25">
      <c r="X404" s="429">
        <v>701</v>
      </c>
      <c r="Y404" s="429" t="s">
        <v>1022</v>
      </c>
    </row>
    <row r="405" spans="24:25">
      <c r="X405" s="429">
        <v>702</v>
      </c>
      <c r="Y405" s="429" t="s">
        <v>1022</v>
      </c>
    </row>
    <row r="406" spans="24:25">
      <c r="X406" s="429">
        <v>703</v>
      </c>
      <c r="Y406" s="429" t="s">
        <v>1022</v>
      </c>
    </row>
    <row r="407" spans="24:25">
      <c r="X407" s="429">
        <v>704</v>
      </c>
      <c r="Y407" s="429" t="s">
        <v>1022</v>
      </c>
    </row>
    <row r="408" spans="24:25">
      <c r="X408" s="429">
        <v>705</v>
      </c>
      <c r="Y408" s="429" t="s">
        <v>1022</v>
      </c>
    </row>
    <row r="409" spans="24:25">
      <c r="X409" s="429">
        <v>706</v>
      </c>
      <c r="Y409" s="429" t="s">
        <v>1022</v>
      </c>
    </row>
    <row r="410" spans="24:25">
      <c r="X410" s="429">
        <v>707</v>
      </c>
      <c r="Y410" s="429" t="s">
        <v>1022</v>
      </c>
    </row>
    <row r="411" spans="24:25">
      <c r="X411" s="429">
        <v>708</v>
      </c>
      <c r="Y411" s="429" t="s">
        <v>1022</v>
      </c>
    </row>
    <row r="412" spans="24:25">
      <c r="X412" s="429">
        <v>709</v>
      </c>
      <c r="Y412" s="429" t="s">
        <v>1022</v>
      </c>
    </row>
    <row r="413" spans="24:25">
      <c r="X413" s="429">
        <v>710</v>
      </c>
      <c r="Y413" s="429" t="s">
        <v>1022</v>
      </c>
    </row>
    <row r="414" spans="24:25">
      <c r="X414" s="429">
        <v>711</v>
      </c>
      <c r="Y414" s="429" t="s">
        <v>1022</v>
      </c>
    </row>
    <row r="415" spans="24:25">
      <c r="X415" s="429">
        <v>712</v>
      </c>
      <c r="Y415" s="429" t="s">
        <v>1022</v>
      </c>
    </row>
    <row r="416" spans="24:25">
      <c r="X416" s="429">
        <v>713</v>
      </c>
      <c r="Y416" s="429" t="s">
        <v>1022</v>
      </c>
    </row>
    <row r="417" spans="24:25">
      <c r="X417" s="429">
        <v>714</v>
      </c>
      <c r="Y417" s="429" t="s">
        <v>1022</v>
      </c>
    </row>
    <row r="418" spans="24:25">
      <c r="X418" s="429">
        <v>715</v>
      </c>
      <c r="Y418" s="429" t="s">
        <v>1022</v>
      </c>
    </row>
    <row r="419" spans="24:25">
      <c r="X419" s="429">
        <v>716</v>
      </c>
      <c r="Y419" s="429" t="s">
        <v>1022</v>
      </c>
    </row>
    <row r="420" spans="24:25">
      <c r="X420" s="429">
        <v>717</v>
      </c>
      <c r="Y420" s="429" t="s">
        <v>1022</v>
      </c>
    </row>
    <row r="421" spans="24:25">
      <c r="X421" s="429">
        <v>718</v>
      </c>
      <c r="Y421" s="429" t="s">
        <v>1022</v>
      </c>
    </row>
    <row r="422" spans="24:25">
      <c r="X422" s="429">
        <v>719</v>
      </c>
      <c r="Y422" s="429" t="s">
        <v>1022</v>
      </c>
    </row>
    <row r="423" spans="24:25">
      <c r="X423" s="429">
        <v>720</v>
      </c>
      <c r="Y423" s="429" t="s">
        <v>1022</v>
      </c>
    </row>
    <row r="424" spans="24:25">
      <c r="X424" s="429">
        <v>721</v>
      </c>
      <c r="Y424" s="429" t="s">
        <v>1022</v>
      </c>
    </row>
    <row r="425" spans="24:25">
      <c r="X425" s="429">
        <v>722</v>
      </c>
      <c r="Y425" s="429" t="s">
        <v>1022</v>
      </c>
    </row>
    <row r="426" spans="24:25">
      <c r="X426" s="429">
        <v>723</v>
      </c>
      <c r="Y426" s="429" t="s">
        <v>1022</v>
      </c>
    </row>
    <row r="427" spans="24:25">
      <c r="X427" s="429">
        <v>724</v>
      </c>
      <c r="Y427" s="429" t="s">
        <v>1022</v>
      </c>
    </row>
    <row r="428" spans="24:25">
      <c r="X428" s="429">
        <v>725</v>
      </c>
      <c r="Y428" s="429" t="s">
        <v>1022</v>
      </c>
    </row>
    <row r="429" spans="24:25">
      <c r="X429" s="429">
        <v>726</v>
      </c>
      <c r="Y429" s="429" t="s">
        <v>1022</v>
      </c>
    </row>
    <row r="430" spans="24:25">
      <c r="X430" s="429">
        <v>727</v>
      </c>
      <c r="Y430" s="429" t="s">
        <v>1022</v>
      </c>
    </row>
    <row r="431" spans="24:25">
      <c r="X431" s="429">
        <v>728</v>
      </c>
      <c r="Y431" s="429" t="s">
        <v>1022</v>
      </c>
    </row>
    <row r="432" spans="24:25">
      <c r="X432" s="429">
        <v>729</v>
      </c>
      <c r="Y432" s="429" t="s">
        <v>1022</v>
      </c>
    </row>
    <row r="433" spans="24:25">
      <c r="X433" s="429">
        <v>730</v>
      </c>
      <c r="Y433" s="429" t="s">
        <v>1022</v>
      </c>
    </row>
    <row r="434" spans="24:25">
      <c r="X434" s="429">
        <v>731</v>
      </c>
      <c r="Y434" s="429" t="s">
        <v>1022</v>
      </c>
    </row>
    <row r="435" spans="24:25">
      <c r="X435" s="429">
        <v>732</v>
      </c>
      <c r="Y435" s="429" t="s">
        <v>1022</v>
      </c>
    </row>
    <row r="436" spans="24:25">
      <c r="X436" s="429">
        <v>733</v>
      </c>
      <c r="Y436" s="429" t="s">
        <v>1022</v>
      </c>
    </row>
    <row r="437" spans="24:25">
      <c r="X437" s="429">
        <v>734</v>
      </c>
      <c r="Y437" s="429" t="s">
        <v>1022</v>
      </c>
    </row>
    <row r="438" spans="24:25">
      <c r="X438" s="429">
        <v>735</v>
      </c>
      <c r="Y438" s="429" t="s">
        <v>1022</v>
      </c>
    </row>
    <row r="439" spans="24:25">
      <c r="X439" s="429">
        <v>736</v>
      </c>
      <c r="Y439" s="429" t="s">
        <v>1022</v>
      </c>
    </row>
    <row r="440" spans="24:25">
      <c r="X440" s="429">
        <v>737</v>
      </c>
      <c r="Y440" s="429" t="s">
        <v>1022</v>
      </c>
    </row>
    <row r="441" spans="24:25">
      <c r="X441" s="429">
        <v>738</v>
      </c>
      <c r="Y441" s="429" t="s">
        <v>1022</v>
      </c>
    </row>
    <row r="442" spans="24:25">
      <c r="X442" s="429">
        <v>739</v>
      </c>
      <c r="Y442" s="429" t="s">
        <v>1022</v>
      </c>
    </row>
    <row r="443" spans="24:25">
      <c r="X443" s="429">
        <v>740</v>
      </c>
      <c r="Y443" s="429" t="s">
        <v>1022</v>
      </c>
    </row>
    <row r="444" spans="24:25">
      <c r="X444" s="429">
        <v>741</v>
      </c>
      <c r="Y444" s="429" t="s">
        <v>1022</v>
      </c>
    </row>
    <row r="445" spans="24:25">
      <c r="X445" s="429">
        <v>742</v>
      </c>
      <c r="Y445" s="429" t="s">
        <v>1022</v>
      </c>
    </row>
    <row r="446" spans="24:25">
      <c r="X446" s="429">
        <v>743</v>
      </c>
      <c r="Y446" s="429" t="s">
        <v>1022</v>
      </c>
    </row>
    <row r="447" spans="24:25">
      <c r="X447" s="429">
        <v>744</v>
      </c>
      <c r="Y447" s="429" t="s">
        <v>1022</v>
      </c>
    </row>
    <row r="448" spans="24:25">
      <c r="X448" s="429">
        <v>745</v>
      </c>
      <c r="Y448" s="429" t="s">
        <v>1022</v>
      </c>
    </row>
    <row r="449" spans="24:25">
      <c r="X449" s="429">
        <v>746</v>
      </c>
      <c r="Y449" s="429" t="s">
        <v>1022</v>
      </c>
    </row>
    <row r="450" spans="24:25">
      <c r="X450" s="429">
        <v>747</v>
      </c>
      <c r="Y450" s="429" t="s">
        <v>1022</v>
      </c>
    </row>
    <row r="451" spans="24:25">
      <c r="X451" s="429">
        <v>748</v>
      </c>
      <c r="Y451" s="429" t="s">
        <v>1022</v>
      </c>
    </row>
    <row r="452" spans="24:25">
      <c r="X452" s="429">
        <v>749</v>
      </c>
      <c r="Y452" s="429" t="s">
        <v>1022</v>
      </c>
    </row>
    <row r="453" spans="24:25">
      <c r="X453" s="429">
        <v>750</v>
      </c>
      <c r="Y453" s="429" t="s">
        <v>1022</v>
      </c>
    </row>
    <row r="454" spans="24:25">
      <c r="X454" s="429">
        <v>751</v>
      </c>
      <c r="Y454" s="429" t="s">
        <v>1022</v>
      </c>
    </row>
    <row r="455" spans="24:25">
      <c r="X455" s="429">
        <v>752</v>
      </c>
      <c r="Y455" s="429" t="s">
        <v>1022</v>
      </c>
    </row>
    <row r="456" spans="24:25">
      <c r="X456" s="429">
        <v>753</v>
      </c>
      <c r="Y456" s="429" t="s">
        <v>1022</v>
      </c>
    </row>
    <row r="457" spans="24:25">
      <c r="X457" s="429">
        <v>754</v>
      </c>
      <c r="Y457" s="429" t="s">
        <v>1022</v>
      </c>
    </row>
    <row r="458" spans="24:25">
      <c r="X458" s="429">
        <v>755</v>
      </c>
      <c r="Y458" s="429" t="s">
        <v>1022</v>
      </c>
    </row>
    <row r="459" spans="24:25">
      <c r="X459" s="429">
        <v>756</v>
      </c>
      <c r="Y459" s="429" t="s">
        <v>1022</v>
      </c>
    </row>
    <row r="460" spans="24:25">
      <c r="X460" s="429">
        <v>757</v>
      </c>
      <c r="Y460" s="429" t="s">
        <v>1022</v>
      </c>
    </row>
    <row r="461" spans="24:25">
      <c r="X461" s="429">
        <v>758</v>
      </c>
      <c r="Y461" s="429" t="s">
        <v>1022</v>
      </c>
    </row>
    <row r="462" spans="24:25">
      <c r="X462" s="429">
        <v>759</v>
      </c>
      <c r="Y462" s="429" t="s">
        <v>1022</v>
      </c>
    </row>
    <row r="463" spans="24:25">
      <c r="X463" s="429">
        <v>760</v>
      </c>
      <c r="Y463" s="429" t="s">
        <v>1022</v>
      </c>
    </row>
    <row r="464" spans="24:25">
      <c r="X464" s="429">
        <v>761</v>
      </c>
      <c r="Y464" s="429" t="s">
        <v>1022</v>
      </c>
    </row>
    <row r="465" spans="24:25">
      <c r="X465" s="429">
        <v>762</v>
      </c>
      <c r="Y465" s="429" t="s">
        <v>1022</v>
      </c>
    </row>
    <row r="466" spans="24:25">
      <c r="X466" s="429">
        <v>763</v>
      </c>
      <c r="Y466" s="429" t="s">
        <v>1022</v>
      </c>
    </row>
    <row r="467" spans="24:25">
      <c r="X467" s="429">
        <v>764</v>
      </c>
      <c r="Y467" s="429" t="s">
        <v>1022</v>
      </c>
    </row>
    <row r="468" spans="24:25">
      <c r="X468" s="429">
        <v>765</v>
      </c>
      <c r="Y468" s="429" t="s">
        <v>1022</v>
      </c>
    </row>
    <row r="469" spans="24:25">
      <c r="X469" s="429">
        <v>766</v>
      </c>
      <c r="Y469" s="429" t="s">
        <v>1022</v>
      </c>
    </row>
    <row r="470" spans="24:25">
      <c r="X470" s="429">
        <v>767</v>
      </c>
      <c r="Y470" s="429" t="s">
        <v>1022</v>
      </c>
    </row>
    <row r="471" spans="24:25">
      <c r="X471" s="429">
        <v>768</v>
      </c>
      <c r="Y471" s="429" t="s">
        <v>1022</v>
      </c>
    </row>
    <row r="472" spans="24:25">
      <c r="X472" s="429">
        <v>769</v>
      </c>
      <c r="Y472" s="429" t="s">
        <v>1022</v>
      </c>
    </row>
    <row r="473" spans="24:25">
      <c r="X473" s="429">
        <v>770</v>
      </c>
      <c r="Y473" s="429" t="s">
        <v>1022</v>
      </c>
    </row>
    <row r="474" spans="24:25">
      <c r="X474" s="429">
        <v>771</v>
      </c>
      <c r="Y474" s="429" t="s">
        <v>1022</v>
      </c>
    </row>
    <row r="475" spans="24:25">
      <c r="X475" s="429">
        <v>772</v>
      </c>
      <c r="Y475" s="429" t="s">
        <v>1022</v>
      </c>
    </row>
    <row r="476" spans="24:25">
      <c r="X476" s="429">
        <v>773</v>
      </c>
      <c r="Y476" s="429" t="s">
        <v>1022</v>
      </c>
    </row>
    <row r="477" spans="24:25">
      <c r="X477" s="429">
        <v>774</v>
      </c>
      <c r="Y477" s="429" t="s">
        <v>1022</v>
      </c>
    </row>
    <row r="478" spans="24:25">
      <c r="X478" s="429">
        <v>775</v>
      </c>
      <c r="Y478" s="429" t="s">
        <v>1022</v>
      </c>
    </row>
    <row r="479" spans="24:25">
      <c r="X479" s="429">
        <v>776</v>
      </c>
      <c r="Y479" s="429" t="s">
        <v>1022</v>
      </c>
    </row>
    <row r="480" spans="24:25">
      <c r="X480" s="429">
        <v>777</v>
      </c>
      <c r="Y480" s="429" t="s">
        <v>1022</v>
      </c>
    </row>
    <row r="481" spans="24:25">
      <c r="X481" s="429">
        <v>778</v>
      </c>
      <c r="Y481" s="429" t="s">
        <v>1022</v>
      </c>
    </row>
    <row r="482" spans="24:25">
      <c r="X482" s="429">
        <v>779</v>
      </c>
      <c r="Y482" s="429" t="s">
        <v>1022</v>
      </c>
    </row>
    <row r="483" spans="24:25">
      <c r="X483" s="429">
        <v>780</v>
      </c>
      <c r="Y483" s="429" t="s">
        <v>1022</v>
      </c>
    </row>
    <row r="484" spans="24:25">
      <c r="X484" s="429">
        <v>781</v>
      </c>
      <c r="Y484" s="429" t="s">
        <v>1022</v>
      </c>
    </row>
    <row r="485" spans="24:25">
      <c r="X485" s="429">
        <v>782</v>
      </c>
      <c r="Y485" s="429" t="s">
        <v>1022</v>
      </c>
    </row>
    <row r="486" spans="24:25">
      <c r="X486" s="429">
        <v>783</v>
      </c>
      <c r="Y486" s="429" t="s">
        <v>1022</v>
      </c>
    </row>
    <row r="487" spans="24:25">
      <c r="X487" s="429">
        <v>784</v>
      </c>
      <c r="Y487" s="429" t="s">
        <v>1022</v>
      </c>
    </row>
    <row r="488" spans="24:25">
      <c r="X488" s="429">
        <v>785</v>
      </c>
      <c r="Y488" s="429" t="s">
        <v>1022</v>
      </c>
    </row>
    <row r="489" spans="24:25">
      <c r="X489" s="429">
        <v>786</v>
      </c>
      <c r="Y489" s="429" t="s">
        <v>1022</v>
      </c>
    </row>
    <row r="490" spans="24:25">
      <c r="X490" s="429">
        <v>787</v>
      </c>
      <c r="Y490" s="429" t="s">
        <v>1022</v>
      </c>
    </row>
    <row r="491" spans="24:25">
      <c r="X491" s="429">
        <v>788</v>
      </c>
      <c r="Y491" s="429" t="s">
        <v>1022</v>
      </c>
    </row>
    <row r="492" spans="24:25">
      <c r="X492" s="429">
        <v>789</v>
      </c>
      <c r="Y492" s="429" t="s">
        <v>1022</v>
      </c>
    </row>
    <row r="493" spans="24:25">
      <c r="X493" s="429">
        <v>790</v>
      </c>
      <c r="Y493" s="429" t="s">
        <v>1022</v>
      </c>
    </row>
    <row r="494" spans="24:25">
      <c r="X494" s="429">
        <v>791</v>
      </c>
      <c r="Y494" s="429" t="s">
        <v>1022</v>
      </c>
    </row>
    <row r="495" spans="24:25">
      <c r="X495" s="429">
        <v>792</v>
      </c>
      <c r="Y495" s="429" t="s">
        <v>1022</v>
      </c>
    </row>
    <row r="496" spans="24:25">
      <c r="X496" s="429">
        <v>793</v>
      </c>
      <c r="Y496" s="429" t="s">
        <v>1022</v>
      </c>
    </row>
    <row r="497" spans="24:25">
      <c r="X497" s="429">
        <v>794</v>
      </c>
      <c r="Y497" s="429" t="s">
        <v>1022</v>
      </c>
    </row>
    <row r="498" spans="24:25">
      <c r="X498" s="429">
        <v>795</v>
      </c>
      <c r="Y498" s="429" t="s">
        <v>1022</v>
      </c>
    </row>
    <row r="499" spans="24:25">
      <c r="X499" s="429">
        <v>796</v>
      </c>
      <c r="Y499" s="429" t="s">
        <v>1022</v>
      </c>
    </row>
    <row r="500" spans="24:25">
      <c r="X500" s="429">
        <v>797</v>
      </c>
      <c r="Y500" s="429" t="s">
        <v>1022</v>
      </c>
    </row>
    <row r="501" spans="24:25">
      <c r="X501" s="429">
        <v>798</v>
      </c>
      <c r="Y501" s="429" t="s">
        <v>1022</v>
      </c>
    </row>
    <row r="502" spans="24:25">
      <c r="X502" s="429">
        <v>799</v>
      </c>
      <c r="Y502" s="429" t="s">
        <v>1022</v>
      </c>
    </row>
    <row r="503" spans="24:25">
      <c r="X503" s="429">
        <v>800</v>
      </c>
      <c r="Y503" s="429" t="s">
        <v>1022</v>
      </c>
    </row>
    <row r="504" spans="24:25">
      <c r="X504" s="429">
        <v>801</v>
      </c>
      <c r="Y504" s="429" t="s">
        <v>1023</v>
      </c>
    </row>
    <row r="505" spans="24:25">
      <c r="X505" s="429">
        <v>802</v>
      </c>
      <c r="Y505" s="429" t="s">
        <v>1023</v>
      </c>
    </row>
    <row r="506" spans="24:25">
      <c r="X506" s="429">
        <v>803</v>
      </c>
      <c r="Y506" s="429" t="s">
        <v>1023</v>
      </c>
    </row>
    <row r="507" spans="24:25">
      <c r="X507" s="429">
        <v>804</v>
      </c>
      <c r="Y507" s="429" t="s">
        <v>1023</v>
      </c>
    </row>
    <row r="508" spans="24:25">
      <c r="X508" s="429">
        <v>805</v>
      </c>
      <c r="Y508" s="429" t="s">
        <v>1023</v>
      </c>
    </row>
    <row r="509" spans="24:25">
      <c r="X509" s="429">
        <v>806</v>
      </c>
      <c r="Y509" s="429" t="s">
        <v>1023</v>
      </c>
    </row>
    <row r="510" spans="24:25">
      <c r="X510" s="429">
        <v>807</v>
      </c>
      <c r="Y510" s="429" t="s">
        <v>1023</v>
      </c>
    </row>
    <row r="511" spans="24:25">
      <c r="X511" s="429">
        <v>808</v>
      </c>
      <c r="Y511" s="429" t="s">
        <v>1023</v>
      </c>
    </row>
    <row r="512" spans="24:25">
      <c r="X512" s="429">
        <v>809</v>
      </c>
      <c r="Y512" s="429" t="s">
        <v>1023</v>
      </c>
    </row>
    <row r="513" spans="24:25">
      <c r="X513" s="429">
        <v>810</v>
      </c>
      <c r="Y513" s="429" t="s">
        <v>1023</v>
      </c>
    </row>
    <row r="514" spans="24:25">
      <c r="X514" s="429">
        <v>811</v>
      </c>
      <c r="Y514" s="429" t="s">
        <v>1023</v>
      </c>
    </row>
    <row r="515" spans="24:25">
      <c r="X515" s="429">
        <v>812</v>
      </c>
      <c r="Y515" s="429" t="s">
        <v>1023</v>
      </c>
    </row>
    <row r="516" spans="24:25">
      <c r="X516" s="429">
        <v>813</v>
      </c>
      <c r="Y516" s="429" t="s">
        <v>1023</v>
      </c>
    </row>
    <row r="517" spans="24:25">
      <c r="X517" s="429">
        <v>814</v>
      </c>
      <c r="Y517" s="429" t="s">
        <v>1023</v>
      </c>
    </row>
    <row r="518" spans="24:25">
      <c r="X518" s="429">
        <v>815</v>
      </c>
      <c r="Y518" s="429" t="s">
        <v>1023</v>
      </c>
    </row>
    <row r="519" spans="24:25">
      <c r="X519" s="429">
        <v>816</v>
      </c>
      <c r="Y519" s="429" t="s">
        <v>1023</v>
      </c>
    </row>
    <row r="520" spans="24:25">
      <c r="X520" s="429">
        <v>817</v>
      </c>
      <c r="Y520" s="429" t="s">
        <v>1023</v>
      </c>
    </row>
    <row r="521" spans="24:25">
      <c r="X521" s="429">
        <v>818</v>
      </c>
      <c r="Y521" s="429" t="s">
        <v>1023</v>
      </c>
    </row>
    <row r="522" spans="24:25">
      <c r="X522" s="429">
        <v>819</v>
      </c>
      <c r="Y522" s="429" t="s">
        <v>1023</v>
      </c>
    </row>
    <row r="523" spans="24:25">
      <c r="X523" s="429">
        <v>820</v>
      </c>
      <c r="Y523" s="429" t="s">
        <v>1023</v>
      </c>
    </row>
    <row r="524" spans="24:25">
      <c r="X524" s="429">
        <v>821</v>
      </c>
      <c r="Y524" s="429" t="s">
        <v>1023</v>
      </c>
    </row>
    <row r="525" spans="24:25">
      <c r="X525" s="429">
        <v>822</v>
      </c>
      <c r="Y525" s="429" t="s">
        <v>1023</v>
      </c>
    </row>
    <row r="526" spans="24:25">
      <c r="X526" s="429">
        <v>823</v>
      </c>
      <c r="Y526" s="429" t="s">
        <v>1023</v>
      </c>
    </row>
    <row r="527" spans="24:25">
      <c r="X527" s="429">
        <v>824</v>
      </c>
      <c r="Y527" s="429" t="s">
        <v>1023</v>
      </c>
    </row>
    <row r="528" spans="24:25">
      <c r="X528" s="429">
        <v>825</v>
      </c>
      <c r="Y528" s="429" t="s">
        <v>1023</v>
      </c>
    </row>
    <row r="529" spans="24:25">
      <c r="X529" s="429">
        <v>826</v>
      </c>
      <c r="Y529" s="429" t="s">
        <v>1023</v>
      </c>
    </row>
    <row r="530" spans="24:25">
      <c r="X530" s="429">
        <v>827</v>
      </c>
      <c r="Y530" s="429" t="s">
        <v>1023</v>
      </c>
    </row>
    <row r="531" spans="24:25">
      <c r="X531" s="429">
        <v>828</v>
      </c>
      <c r="Y531" s="429" t="s">
        <v>1023</v>
      </c>
    </row>
    <row r="532" spans="24:25">
      <c r="X532" s="429">
        <v>829</v>
      </c>
      <c r="Y532" s="429" t="s">
        <v>1023</v>
      </c>
    </row>
    <row r="533" spans="24:25">
      <c r="X533" s="429">
        <v>830</v>
      </c>
      <c r="Y533" s="429" t="s">
        <v>1023</v>
      </c>
    </row>
    <row r="534" spans="24:25">
      <c r="X534" s="429">
        <v>831</v>
      </c>
      <c r="Y534" s="429" t="s">
        <v>1023</v>
      </c>
    </row>
    <row r="535" spans="24:25">
      <c r="X535" s="429">
        <v>832</v>
      </c>
      <c r="Y535" s="429" t="s">
        <v>1023</v>
      </c>
    </row>
    <row r="536" spans="24:25">
      <c r="X536" s="429">
        <v>833</v>
      </c>
      <c r="Y536" s="429" t="s">
        <v>1023</v>
      </c>
    </row>
    <row r="537" spans="24:25">
      <c r="X537" s="429">
        <v>834</v>
      </c>
      <c r="Y537" s="429" t="s">
        <v>1023</v>
      </c>
    </row>
    <row r="538" spans="24:25">
      <c r="X538" s="429">
        <v>835</v>
      </c>
      <c r="Y538" s="429" t="s">
        <v>1023</v>
      </c>
    </row>
    <row r="539" spans="24:25">
      <c r="X539" s="429">
        <v>836</v>
      </c>
      <c r="Y539" s="429" t="s">
        <v>1023</v>
      </c>
    </row>
    <row r="540" spans="24:25">
      <c r="X540" s="429">
        <v>837</v>
      </c>
      <c r="Y540" s="429" t="s">
        <v>1023</v>
      </c>
    </row>
    <row r="541" spans="24:25">
      <c r="X541" s="429">
        <v>838</v>
      </c>
      <c r="Y541" s="429" t="s">
        <v>1023</v>
      </c>
    </row>
    <row r="542" spans="24:25">
      <c r="X542" s="429">
        <v>839</v>
      </c>
      <c r="Y542" s="429" t="s">
        <v>1023</v>
      </c>
    </row>
    <row r="543" spans="24:25">
      <c r="X543" s="429">
        <v>840</v>
      </c>
      <c r="Y543" s="429" t="s">
        <v>1023</v>
      </c>
    </row>
    <row r="544" spans="24:25">
      <c r="X544" s="429">
        <v>841</v>
      </c>
      <c r="Y544" s="429" t="s">
        <v>1023</v>
      </c>
    </row>
    <row r="545" spans="24:25">
      <c r="X545" s="429">
        <v>842</v>
      </c>
      <c r="Y545" s="429" t="s">
        <v>1023</v>
      </c>
    </row>
    <row r="546" spans="24:25">
      <c r="X546" s="429">
        <v>843</v>
      </c>
      <c r="Y546" s="429" t="s">
        <v>1023</v>
      </c>
    </row>
    <row r="547" spans="24:25">
      <c r="X547" s="429">
        <v>844</v>
      </c>
      <c r="Y547" s="429" t="s">
        <v>1023</v>
      </c>
    </row>
    <row r="548" spans="24:25">
      <c r="X548" s="429">
        <v>845</v>
      </c>
      <c r="Y548" s="429" t="s">
        <v>1023</v>
      </c>
    </row>
    <row r="549" spans="24:25">
      <c r="X549" s="429">
        <v>846</v>
      </c>
      <c r="Y549" s="429" t="s">
        <v>1023</v>
      </c>
    </row>
    <row r="550" spans="24:25">
      <c r="X550" s="429">
        <v>847</v>
      </c>
      <c r="Y550" s="429" t="s">
        <v>1023</v>
      </c>
    </row>
    <row r="551" spans="24:25">
      <c r="X551" s="429">
        <v>848</v>
      </c>
      <c r="Y551" s="429" t="s">
        <v>1023</v>
      </c>
    </row>
    <row r="552" spans="24:25">
      <c r="X552" s="429">
        <v>849</v>
      </c>
      <c r="Y552" s="429" t="s">
        <v>1023</v>
      </c>
    </row>
    <row r="553" spans="24:25">
      <c r="X553" s="429">
        <v>850</v>
      </c>
      <c r="Y553" s="429" t="s">
        <v>1023</v>
      </c>
    </row>
    <row r="554" spans="24:25">
      <c r="X554" s="429">
        <v>851</v>
      </c>
      <c r="Y554" s="429" t="s">
        <v>1023</v>
      </c>
    </row>
    <row r="555" spans="24:25">
      <c r="X555" s="429">
        <v>852</v>
      </c>
      <c r="Y555" s="429" t="s">
        <v>1023</v>
      </c>
    </row>
    <row r="556" spans="24:25">
      <c r="X556" s="429">
        <v>853</v>
      </c>
      <c r="Y556" s="429" t="s">
        <v>1023</v>
      </c>
    </row>
    <row r="557" spans="24:25">
      <c r="X557" s="429">
        <v>854</v>
      </c>
      <c r="Y557" s="429" t="s">
        <v>1023</v>
      </c>
    </row>
    <row r="558" spans="24:25">
      <c r="X558" s="429">
        <v>855</v>
      </c>
      <c r="Y558" s="429" t="s">
        <v>1023</v>
      </c>
    </row>
    <row r="559" spans="24:25">
      <c r="X559" s="429">
        <v>856</v>
      </c>
      <c r="Y559" s="429" t="s">
        <v>1023</v>
      </c>
    </row>
    <row r="560" spans="24:25">
      <c r="X560" s="429">
        <v>857</v>
      </c>
      <c r="Y560" s="429" t="s">
        <v>1023</v>
      </c>
    </row>
    <row r="561" spans="24:25">
      <c r="X561" s="429">
        <v>858</v>
      </c>
      <c r="Y561" s="429" t="s">
        <v>1023</v>
      </c>
    </row>
    <row r="562" spans="24:25">
      <c r="X562" s="429">
        <v>859</v>
      </c>
      <c r="Y562" s="429" t="s">
        <v>1023</v>
      </c>
    </row>
    <row r="563" spans="24:25">
      <c r="X563" s="429">
        <v>860</v>
      </c>
      <c r="Y563" s="429" t="s">
        <v>1023</v>
      </c>
    </row>
    <row r="564" spans="24:25">
      <c r="X564" s="429">
        <v>861</v>
      </c>
      <c r="Y564" s="429" t="s">
        <v>1023</v>
      </c>
    </row>
    <row r="565" spans="24:25">
      <c r="X565" s="429">
        <v>862</v>
      </c>
      <c r="Y565" s="429" t="s">
        <v>1023</v>
      </c>
    </row>
    <row r="566" spans="24:25">
      <c r="X566" s="429">
        <v>863</v>
      </c>
      <c r="Y566" s="429" t="s">
        <v>1023</v>
      </c>
    </row>
    <row r="567" spans="24:25">
      <c r="X567" s="429">
        <v>864</v>
      </c>
      <c r="Y567" s="429" t="s">
        <v>1023</v>
      </c>
    </row>
    <row r="568" spans="24:25">
      <c r="X568" s="429">
        <v>865</v>
      </c>
      <c r="Y568" s="429" t="s">
        <v>1023</v>
      </c>
    </row>
    <row r="569" spans="24:25">
      <c r="X569" s="429">
        <v>866</v>
      </c>
      <c r="Y569" s="429" t="s">
        <v>1023</v>
      </c>
    </row>
    <row r="570" spans="24:25">
      <c r="X570" s="429">
        <v>867</v>
      </c>
      <c r="Y570" s="429" t="s">
        <v>1023</v>
      </c>
    </row>
    <row r="571" spans="24:25">
      <c r="X571" s="429">
        <v>868</v>
      </c>
      <c r="Y571" s="429" t="s">
        <v>1023</v>
      </c>
    </row>
    <row r="572" spans="24:25">
      <c r="X572" s="429">
        <v>869</v>
      </c>
      <c r="Y572" s="429" t="s">
        <v>1023</v>
      </c>
    </row>
    <row r="573" spans="24:25">
      <c r="X573" s="429">
        <v>870</v>
      </c>
      <c r="Y573" s="429" t="s">
        <v>1023</v>
      </c>
    </row>
    <row r="574" spans="24:25">
      <c r="X574" s="429">
        <v>871</v>
      </c>
      <c r="Y574" s="429" t="s">
        <v>1023</v>
      </c>
    </row>
    <row r="575" spans="24:25">
      <c r="X575" s="429">
        <v>872</v>
      </c>
      <c r="Y575" s="429" t="s">
        <v>1023</v>
      </c>
    </row>
    <row r="576" spans="24:25">
      <c r="X576" s="429">
        <v>873</v>
      </c>
      <c r="Y576" s="429" t="s">
        <v>1023</v>
      </c>
    </row>
    <row r="577" spans="24:25">
      <c r="X577" s="429">
        <v>874</v>
      </c>
      <c r="Y577" s="429" t="s">
        <v>1023</v>
      </c>
    </row>
    <row r="578" spans="24:25">
      <c r="X578" s="429">
        <v>875</v>
      </c>
      <c r="Y578" s="429" t="s">
        <v>1023</v>
      </c>
    </row>
    <row r="579" spans="24:25">
      <c r="X579" s="429">
        <v>876</v>
      </c>
      <c r="Y579" s="429" t="s">
        <v>1023</v>
      </c>
    </row>
    <row r="580" spans="24:25">
      <c r="X580" s="429">
        <v>877</v>
      </c>
      <c r="Y580" s="429" t="s">
        <v>1023</v>
      </c>
    </row>
    <row r="581" spans="24:25">
      <c r="X581" s="429">
        <v>878</v>
      </c>
      <c r="Y581" s="429" t="s">
        <v>1023</v>
      </c>
    </row>
    <row r="582" spans="24:25">
      <c r="X582" s="429">
        <v>879</v>
      </c>
      <c r="Y582" s="429" t="s">
        <v>1023</v>
      </c>
    </row>
    <row r="583" spans="24:25">
      <c r="X583" s="429">
        <v>880</v>
      </c>
      <c r="Y583" s="429" t="s">
        <v>1023</v>
      </c>
    </row>
    <row r="584" spans="24:25">
      <c r="X584" s="429">
        <v>881</v>
      </c>
      <c r="Y584" s="429" t="s">
        <v>1023</v>
      </c>
    </row>
    <row r="585" spans="24:25">
      <c r="X585" s="429">
        <v>882</v>
      </c>
      <c r="Y585" s="429" t="s">
        <v>1023</v>
      </c>
    </row>
    <row r="586" spans="24:25">
      <c r="X586" s="429">
        <v>883</v>
      </c>
      <c r="Y586" s="429" t="s">
        <v>1023</v>
      </c>
    </row>
    <row r="587" spans="24:25">
      <c r="X587" s="429">
        <v>884</v>
      </c>
      <c r="Y587" s="429" t="s">
        <v>1023</v>
      </c>
    </row>
    <row r="588" spans="24:25">
      <c r="X588" s="429">
        <v>885</v>
      </c>
      <c r="Y588" s="429" t="s">
        <v>1023</v>
      </c>
    </row>
    <row r="589" spans="24:25">
      <c r="X589" s="429">
        <v>886</v>
      </c>
      <c r="Y589" s="429" t="s">
        <v>1023</v>
      </c>
    </row>
    <row r="590" spans="24:25">
      <c r="X590" s="429">
        <v>887</v>
      </c>
      <c r="Y590" s="429" t="s">
        <v>1023</v>
      </c>
    </row>
    <row r="591" spans="24:25">
      <c r="X591" s="429">
        <v>888</v>
      </c>
      <c r="Y591" s="429" t="s">
        <v>1023</v>
      </c>
    </row>
    <row r="592" spans="24:25">
      <c r="X592" s="429">
        <v>889</v>
      </c>
      <c r="Y592" s="429" t="s">
        <v>1023</v>
      </c>
    </row>
    <row r="593" spans="24:25">
      <c r="X593" s="429">
        <v>890</v>
      </c>
      <c r="Y593" s="429" t="s">
        <v>1023</v>
      </c>
    </row>
    <row r="594" spans="24:25">
      <c r="X594" s="429">
        <v>891</v>
      </c>
      <c r="Y594" s="429" t="s">
        <v>1023</v>
      </c>
    </row>
    <row r="595" spans="24:25">
      <c r="X595" s="429">
        <v>892</v>
      </c>
      <c r="Y595" s="429" t="s">
        <v>1023</v>
      </c>
    </row>
    <row r="596" spans="24:25">
      <c r="X596" s="429">
        <v>893</v>
      </c>
      <c r="Y596" s="429" t="s">
        <v>1023</v>
      </c>
    </row>
    <row r="597" spans="24:25">
      <c r="X597" s="429">
        <v>894</v>
      </c>
      <c r="Y597" s="429" t="s">
        <v>1023</v>
      </c>
    </row>
    <row r="598" spans="24:25">
      <c r="X598" s="429">
        <v>895</v>
      </c>
      <c r="Y598" s="429" t="s">
        <v>1023</v>
      </c>
    </row>
    <row r="599" spans="24:25">
      <c r="X599" s="429">
        <v>896</v>
      </c>
      <c r="Y599" s="429" t="s">
        <v>1023</v>
      </c>
    </row>
    <row r="600" spans="24:25">
      <c r="X600" s="429">
        <v>897</v>
      </c>
      <c r="Y600" s="429" t="s">
        <v>1023</v>
      </c>
    </row>
    <row r="601" spans="24:25">
      <c r="X601" s="429">
        <v>898</v>
      </c>
      <c r="Y601" s="429" t="s">
        <v>1023</v>
      </c>
    </row>
    <row r="602" spans="24:25">
      <c r="X602" s="429">
        <v>899</v>
      </c>
      <c r="Y602" s="429" t="s">
        <v>1023</v>
      </c>
    </row>
    <row r="603" spans="24:25">
      <c r="X603" s="429">
        <v>900</v>
      </c>
      <c r="Y603" s="429" t="s">
        <v>1023</v>
      </c>
    </row>
    <row r="604" spans="24:25">
      <c r="X604" s="429">
        <v>901</v>
      </c>
      <c r="Y604" s="429" t="s">
        <v>1023</v>
      </c>
    </row>
    <row r="605" spans="24:25">
      <c r="X605" s="429">
        <v>902</v>
      </c>
      <c r="Y605" s="429" t="s">
        <v>1023</v>
      </c>
    </row>
    <row r="606" spans="24:25">
      <c r="X606" s="429">
        <v>903</v>
      </c>
      <c r="Y606" s="429" t="s">
        <v>1023</v>
      </c>
    </row>
    <row r="607" spans="24:25">
      <c r="X607" s="429">
        <v>904</v>
      </c>
      <c r="Y607" s="429" t="s">
        <v>1023</v>
      </c>
    </row>
    <row r="608" spans="24:25">
      <c r="X608" s="429">
        <v>905</v>
      </c>
      <c r="Y608" s="429" t="s">
        <v>1023</v>
      </c>
    </row>
    <row r="609" spans="24:25">
      <c r="X609" s="429">
        <v>906</v>
      </c>
      <c r="Y609" s="429" t="s">
        <v>1023</v>
      </c>
    </row>
    <row r="610" spans="24:25">
      <c r="X610" s="429">
        <v>907</v>
      </c>
      <c r="Y610" s="429" t="s">
        <v>1023</v>
      </c>
    </row>
    <row r="611" spans="24:25">
      <c r="X611" s="429">
        <v>908</v>
      </c>
      <c r="Y611" s="429" t="s">
        <v>1023</v>
      </c>
    </row>
    <row r="612" spans="24:25">
      <c r="X612" s="429">
        <v>909</v>
      </c>
      <c r="Y612" s="429" t="s">
        <v>1023</v>
      </c>
    </row>
    <row r="613" spans="24:25">
      <c r="X613" s="429">
        <v>910</v>
      </c>
      <c r="Y613" s="429" t="s">
        <v>1023</v>
      </c>
    </row>
    <row r="614" spans="24:25">
      <c r="X614" s="429">
        <v>911</v>
      </c>
      <c r="Y614" s="429" t="s">
        <v>1023</v>
      </c>
    </row>
    <row r="615" spans="24:25">
      <c r="X615" s="429">
        <v>912</v>
      </c>
      <c r="Y615" s="429" t="s">
        <v>1023</v>
      </c>
    </row>
    <row r="616" spans="24:25">
      <c r="X616" s="429">
        <v>913</v>
      </c>
      <c r="Y616" s="429" t="s">
        <v>1023</v>
      </c>
    </row>
    <row r="617" spans="24:25">
      <c r="X617" s="429">
        <v>914</v>
      </c>
      <c r="Y617" s="429" t="s">
        <v>1023</v>
      </c>
    </row>
    <row r="618" spans="24:25">
      <c r="X618" s="429">
        <v>915</v>
      </c>
      <c r="Y618" s="429" t="s">
        <v>1023</v>
      </c>
    </row>
    <row r="619" spans="24:25">
      <c r="X619" s="429">
        <v>916</v>
      </c>
      <c r="Y619" s="429" t="s">
        <v>1023</v>
      </c>
    </row>
    <row r="620" spans="24:25">
      <c r="X620" s="429">
        <v>917</v>
      </c>
      <c r="Y620" s="429" t="s">
        <v>1023</v>
      </c>
    </row>
    <row r="621" spans="24:25">
      <c r="X621" s="429">
        <v>918</v>
      </c>
      <c r="Y621" s="429" t="s">
        <v>1023</v>
      </c>
    </row>
    <row r="622" spans="24:25">
      <c r="X622" s="429">
        <v>919</v>
      </c>
      <c r="Y622" s="429" t="s">
        <v>1023</v>
      </c>
    </row>
    <row r="623" spans="24:25">
      <c r="X623" s="429">
        <v>920</v>
      </c>
      <c r="Y623" s="429" t="s">
        <v>1023</v>
      </c>
    </row>
    <row r="624" spans="24:25">
      <c r="X624" s="429">
        <v>921</v>
      </c>
      <c r="Y624" s="429" t="s">
        <v>1023</v>
      </c>
    </row>
    <row r="625" spans="24:25">
      <c r="X625" s="429">
        <v>922</v>
      </c>
      <c r="Y625" s="429" t="s">
        <v>1023</v>
      </c>
    </row>
    <row r="626" spans="24:25">
      <c r="X626" s="429">
        <v>923</v>
      </c>
      <c r="Y626" s="429" t="s">
        <v>1023</v>
      </c>
    </row>
    <row r="627" spans="24:25">
      <c r="X627" s="429">
        <v>924</v>
      </c>
      <c r="Y627" s="429" t="s">
        <v>1023</v>
      </c>
    </row>
    <row r="628" spans="24:25">
      <c r="X628" s="429">
        <v>925</v>
      </c>
      <c r="Y628" s="429" t="s">
        <v>1023</v>
      </c>
    </row>
    <row r="629" spans="24:25">
      <c r="X629" s="429">
        <v>926</v>
      </c>
      <c r="Y629" s="429" t="s">
        <v>1023</v>
      </c>
    </row>
    <row r="630" spans="24:25">
      <c r="X630" s="429">
        <v>927</v>
      </c>
      <c r="Y630" s="429" t="s">
        <v>1023</v>
      </c>
    </row>
    <row r="631" spans="24:25">
      <c r="X631" s="429">
        <v>928</v>
      </c>
      <c r="Y631" s="429" t="s">
        <v>1023</v>
      </c>
    </row>
    <row r="632" spans="24:25">
      <c r="X632" s="429">
        <v>929</v>
      </c>
      <c r="Y632" s="429" t="s">
        <v>1023</v>
      </c>
    </row>
    <row r="633" spans="24:25">
      <c r="X633" s="429">
        <v>930</v>
      </c>
      <c r="Y633" s="429" t="s">
        <v>1023</v>
      </c>
    </row>
    <row r="634" spans="24:25">
      <c r="X634" s="429">
        <v>931</v>
      </c>
      <c r="Y634" s="429" t="s">
        <v>1023</v>
      </c>
    </row>
    <row r="635" spans="24:25">
      <c r="X635" s="429">
        <v>932</v>
      </c>
      <c r="Y635" s="429" t="s">
        <v>1023</v>
      </c>
    </row>
    <row r="636" spans="24:25">
      <c r="X636" s="429">
        <v>933</v>
      </c>
      <c r="Y636" s="429" t="s">
        <v>1023</v>
      </c>
    </row>
    <row r="637" spans="24:25">
      <c r="X637" s="429">
        <v>934</v>
      </c>
      <c r="Y637" s="429" t="s">
        <v>1023</v>
      </c>
    </row>
    <row r="638" spans="24:25">
      <c r="X638" s="429">
        <v>935</v>
      </c>
      <c r="Y638" s="429" t="s">
        <v>1023</v>
      </c>
    </row>
    <row r="639" spans="24:25">
      <c r="X639" s="429">
        <v>936</v>
      </c>
      <c r="Y639" s="429" t="s">
        <v>1023</v>
      </c>
    </row>
    <row r="640" spans="24:25">
      <c r="X640" s="429">
        <v>937</v>
      </c>
      <c r="Y640" s="429" t="s">
        <v>1023</v>
      </c>
    </row>
    <row r="641" spans="24:25">
      <c r="X641" s="429">
        <v>938</v>
      </c>
      <c r="Y641" s="429" t="s">
        <v>1023</v>
      </c>
    </row>
    <row r="642" spans="24:25">
      <c r="X642" s="429">
        <v>939</v>
      </c>
      <c r="Y642" s="429" t="s">
        <v>1023</v>
      </c>
    </row>
    <row r="643" spans="24:25">
      <c r="X643" s="429">
        <v>940</v>
      </c>
      <c r="Y643" s="429" t="s">
        <v>1023</v>
      </c>
    </row>
    <row r="644" spans="24:25">
      <c r="X644" s="429">
        <v>941</v>
      </c>
      <c r="Y644" s="429" t="s">
        <v>1023</v>
      </c>
    </row>
    <row r="645" spans="24:25">
      <c r="X645" s="429">
        <v>942</v>
      </c>
      <c r="Y645" s="429" t="s">
        <v>1023</v>
      </c>
    </row>
    <row r="646" spans="24:25">
      <c r="X646" s="429">
        <v>943</v>
      </c>
      <c r="Y646" s="429" t="s">
        <v>1023</v>
      </c>
    </row>
    <row r="647" spans="24:25">
      <c r="X647" s="429">
        <v>944</v>
      </c>
      <c r="Y647" s="429" t="s">
        <v>1023</v>
      </c>
    </row>
    <row r="648" spans="24:25">
      <c r="X648" s="429">
        <v>945</v>
      </c>
      <c r="Y648" s="429" t="s">
        <v>1023</v>
      </c>
    </row>
    <row r="649" spans="24:25">
      <c r="X649" s="429">
        <v>946</v>
      </c>
      <c r="Y649" s="429" t="s">
        <v>1023</v>
      </c>
    </row>
    <row r="650" spans="24:25">
      <c r="X650" s="429">
        <v>947</v>
      </c>
      <c r="Y650" s="429" t="s">
        <v>1023</v>
      </c>
    </row>
    <row r="651" spans="24:25">
      <c r="X651" s="429">
        <v>948</v>
      </c>
      <c r="Y651" s="429" t="s">
        <v>1023</v>
      </c>
    </row>
    <row r="652" spans="24:25">
      <c r="X652" s="429">
        <v>949</v>
      </c>
      <c r="Y652" s="429" t="s">
        <v>1023</v>
      </c>
    </row>
    <row r="653" spans="24:25">
      <c r="X653" s="429">
        <v>950</v>
      </c>
      <c r="Y653" s="429" t="s">
        <v>1023</v>
      </c>
    </row>
    <row r="654" spans="24:25">
      <c r="X654" s="429">
        <v>951</v>
      </c>
      <c r="Y654" s="429" t="s">
        <v>1023</v>
      </c>
    </row>
    <row r="655" spans="24:25">
      <c r="X655" s="429">
        <v>952</v>
      </c>
      <c r="Y655" s="429" t="s">
        <v>1023</v>
      </c>
    </row>
    <row r="656" spans="24:25">
      <c r="X656" s="429">
        <v>953</v>
      </c>
      <c r="Y656" s="429" t="s">
        <v>1023</v>
      </c>
    </row>
    <row r="657" spans="24:25">
      <c r="X657" s="429">
        <v>954</v>
      </c>
      <c r="Y657" s="429" t="s">
        <v>1023</v>
      </c>
    </row>
    <row r="658" spans="24:25">
      <c r="X658" s="429">
        <v>955</v>
      </c>
      <c r="Y658" s="429" t="s">
        <v>1023</v>
      </c>
    </row>
    <row r="659" spans="24:25">
      <c r="X659" s="429">
        <v>956</v>
      </c>
      <c r="Y659" s="429" t="s">
        <v>1023</v>
      </c>
    </row>
    <row r="660" spans="24:25">
      <c r="X660" s="429">
        <v>957</v>
      </c>
      <c r="Y660" s="429" t="s">
        <v>1023</v>
      </c>
    </row>
    <row r="661" spans="24:25">
      <c r="X661" s="429">
        <v>958</v>
      </c>
      <c r="Y661" s="429" t="s">
        <v>1023</v>
      </c>
    </row>
    <row r="662" spans="24:25">
      <c r="X662" s="429">
        <v>959</v>
      </c>
      <c r="Y662" s="429" t="s">
        <v>1023</v>
      </c>
    </row>
    <row r="663" spans="24:25">
      <c r="X663" s="429">
        <v>960</v>
      </c>
      <c r="Y663" s="429" t="s">
        <v>1023</v>
      </c>
    </row>
    <row r="664" spans="24:25">
      <c r="X664" s="429">
        <v>961</v>
      </c>
      <c r="Y664" s="429" t="s">
        <v>1023</v>
      </c>
    </row>
    <row r="665" spans="24:25">
      <c r="X665" s="429">
        <v>962</v>
      </c>
      <c r="Y665" s="429" t="s">
        <v>1023</v>
      </c>
    </row>
    <row r="666" spans="24:25">
      <c r="X666" s="429">
        <v>963</v>
      </c>
      <c r="Y666" s="429" t="s">
        <v>1023</v>
      </c>
    </row>
    <row r="667" spans="24:25">
      <c r="X667" s="429">
        <v>964</v>
      </c>
      <c r="Y667" s="429" t="s">
        <v>1023</v>
      </c>
    </row>
    <row r="668" spans="24:25">
      <c r="X668" s="429">
        <v>965</v>
      </c>
      <c r="Y668" s="429" t="s">
        <v>1023</v>
      </c>
    </row>
    <row r="669" spans="24:25">
      <c r="X669" s="429">
        <v>966</v>
      </c>
      <c r="Y669" s="429" t="s">
        <v>1023</v>
      </c>
    </row>
    <row r="670" spans="24:25">
      <c r="X670" s="429">
        <v>967</v>
      </c>
      <c r="Y670" s="429" t="s">
        <v>1023</v>
      </c>
    </row>
    <row r="671" spans="24:25">
      <c r="X671" s="429">
        <v>968</v>
      </c>
      <c r="Y671" s="429" t="s">
        <v>1023</v>
      </c>
    </row>
    <row r="672" spans="24:25">
      <c r="X672" s="429">
        <v>969</v>
      </c>
      <c r="Y672" s="429" t="s">
        <v>1023</v>
      </c>
    </row>
    <row r="673" spans="24:25">
      <c r="X673" s="429">
        <v>970</v>
      </c>
      <c r="Y673" s="429" t="s">
        <v>1023</v>
      </c>
    </row>
    <row r="674" spans="24:25">
      <c r="X674" s="429">
        <v>971</v>
      </c>
      <c r="Y674" s="429" t="s">
        <v>1023</v>
      </c>
    </row>
    <row r="675" spans="24:25">
      <c r="X675" s="429">
        <v>972</v>
      </c>
      <c r="Y675" s="429" t="s">
        <v>1023</v>
      </c>
    </row>
    <row r="676" spans="24:25">
      <c r="X676" s="429">
        <v>973</v>
      </c>
      <c r="Y676" s="429" t="s">
        <v>1023</v>
      </c>
    </row>
    <row r="677" spans="24:25">
      <c r="X677" s="429">
        <v>974</v>
      </c>
      <c r="Y677" s="429" t="s">
        <v>1023</v>
      </c>
    </row>
    <row r="678" spans="24:25">
      <c r="X678" s="429">
        <v>975</v>
      </c>
      <c r="Y678" s="429" t="s">
        <v>1023</v>
      </c>
    </row>
    <row r="679" spans="24:25">
      <c r="X679" s="429">
        <v>976</v>
      </c>
      <c r="Y679" s="429" t="s">
        <v>1023</v>
      </c>
    </row>
    <row r="680" spans="24:25">
      <c r="X680" s="429">
        <v>977</v>
      </c>
      <c r="Y680" s="429" t="s">
        <v>1023</v>
      </c>
    </row>
    <row r="681" spans="24:25">
      <c r="X681" s="429">
        <v>978</v>
      </c>
      <c r="Y681" s="429" t="s">
        <v>1023</v>
      </c>
    </row>
    <row r="682" spans="24:25">
      <c r="X682" s="429">
        <v>979</v>
      </c>
      <c r="Y682" s="429" t="s">
        <v>1023</v>
      </c>
    </row>
    <row r="683" spans="24:25">
      <c r="X683" s="429">
        <v>980</v>
      </c>
      <c r="Y683" s="429" t="s">
        <v>1023</v>
      </c>
    </row>
    <row r="684" spans="24:25">
      <c r="X684" s="429">
        <v>981</v>
      </c>
      <c r="Y684" s="429" t="s">
        <v>1023</v>
      </c>
    </row>
    <row r="685" spans="24:25">
      <c r="X685" s="429">
        <v>982</v>
      </c>
      <c r="Y685" s="429" t="s">
        <v>1023</v>
      </c>
    </row>
    <row r="686" spans="24:25">
      <c r="X686" s="429">
        <v>983</v>
      </c>
      <c r="Y686" s="429" t="s">
        <v>1023</v>
      </c>
    </row>
    <row r="687" spans="24:25">
      <c r="X687" s="429">
        <v>984</v>
      </c>
      <c r="Y687" s="429" t="s">
        <v>1023</v>
      </c>
    </row>
    <row r="688" spans="24:25">
      <c r="X688" s="429">
        <v>985</v>
      </c>
      <c r="Y688" s="429" t="s">
        <v>1023</v>
      </c>
    </row>
    <row r="689" spans="24:25">
      <c r="X689" s="429">
        <v>986</v>
      </c>
      <c r="Y689" s="429" t="s">
        <v>1023</v>
      </c>
    </row>
    <row r="690" spans="24:25">
      <c r="X690" s="429">
        <v>987</v>
      </c>
      <c r="Y690" s="429" t="s">
        <v>1023</v>
      </c>
    </row>
    <row r="691" spans="24:25">
      <c r="X691" s="429">
        <v>988</v>
      </c>
      <c r="Y691" s="429" t="s">
        <v>1023</v>
      </c>
    </row>
    <row r="692" spans="24:25">
      <c r="X692" s="429">
        <v>989</v>
      </c>
      <c r="Y692" s="429" t="s">
        <v>1023</v>
      </c>
    </row>
    <row r="693" spans="24:25">
      <c r="X693" s="429">
        <v>990</v>
      </c>
      <c r="Y693" s="429" t="s">
        <v>1023</v>
      </c>
    </row>
    <row r="694" spans="24:25">
      <c r="X694" s="429">
        <v>991</v>
      </c>
      <c r="Y694" s="429" t="s">
        <v>1023</v>
      </c>
    </row>
    <row r="695" spans="24:25">
      <c r="X695" s="429">
        <v>992</v>
      </c>
      <c r="Y695" s="429" t="s">
        <v>1023</v>
      </c>
    </row>
    <row r="696" spans="24:25">
      <c r="X696" s="429">
        <v>993</v>
      </c>
      <c r="Y696" s="429" t="s">
        <v>1023</v>
      </c>
    </row>
    <row r="697" spans="24:25">
      <c r="X697" s="429">
        <v>994</v>
      </c>
      <c r="Y697" s="429" t="s">
        <v>1023</v>
      </c>
    </row>
    <row r="698" spans="24:25">
      <c r="X698" s="429">
        <v>995</v>
      </c>
      <c r="Y698" s="429" t="s">
        <v>1023</v>
      </c>
    </row>
    <row r="699" spans="24:25">
      <c r="X699" s="429">
        <v>996</v>
      </c>
      <c r="Y699" s="429" t="s">
        <v>1023</v>
      </c>
    </row>
    <row r="700" spans="24:25">
      <c r="X700" s="429">
        <v>997</v>
      </c>
      <c r="Y700" s="429" t="s">
        <v>1023</v>
      </c>
    </row>
    <row r="701" spans="24:25">
      <c r="X701" s="429">
        <v>998</v>
      </c>
      <c r="Y701" s="429" t="s">
        <v>1023</v>
      </c>
    </row>
    <row r="702" spans="24:25">
      <c r="X702" s="429">
        <v>999</v>
      </c>
      <c r="Y702" s="429" t="s">
        <v>1023</v>
      </c>
    </row>
    <row r="703" spans="24:25">
      <c r="X703" s="429">
        <v>1000</v>
      </c>
      <c r="Y703" s="429" t="s">
        <v>1023</v>
      </c>
    </row>
    <row r="704" spans="24:25">
      <c r="X704" s="429">
        <v>1001</v>
      </c>
      <c r="Y704" s="429" t="s">
        <v>1024</v>
      </c>
    </row>
    <row r="705" spans="24:25">
      <c r="X705" s="429">
        <v>1002</v>
      </c>
      <c r="Y705" s="429" t="s">
        <v>1024</v>
      </c>
    </row>
    <row r="706" spans="24:25">
      <c r="X706" s="429">
        <v>1003</v>
      </c>
      <c r="Y706" s="429" t="s">
        <v>1024</v>
      </c>
    </row>
    <row r="707" spans="24:25">
      <c r="X707" s="429">
        <v>1004</v>
      </c>
      <c r="Y707" s="429" t="s">
        <v>1024</v>
      </c>
    </row>
    <row r="708" spans="24:25">
      <c r="X708" s="429">
        <v>1005</v>
      </c>
      <c r="Y708" s="429" t="s">
        <v>1024</v>
      </c>
    </row>
    <row r="709" spans="24:25">
      <c r="X709" s="429">
        <v>1006</v>
      </c>
      <c r="Y709" s="429" t="s">
        <v>1024</v>
      </c>
    </row>
    <row r="710" spans="24:25">
      <c r="X710" s="429">
        <v>1007</v>
      </c>
      <c r="Y710" s="429" t="s">
        <v>1024</v>
      </c>
    </row>
    <row r="711" spans="24:25">
      <c r="X711" s="429">
        <v>1008</v>
      </c>
      <c r="Y711" s="429" t="s">
        <v>1024</v>
      </c>
    </row>
    <row r="712" spans="24:25">
      <c r="X712" s="429">
        <v>1009</v>
      </c>
      <c r="Y712" s="429" t="s">
        <v>1024</v>
      </c>
    </row>
    <row r="713" spans="24:25">
      <c r="X713" s="429">
        <v>1010</v>
      </c>
      <c r="Y713" s="429" t="s">
        <v>1024</v>
      </c>
    </row>
    <row r="714" spans="24:25">
      <c r="X714" s="429">
        <v>1011</v>
      </c>
      <c r="Y714" s="429" t="s">
        <v>1024</v>
      </c>
    </row>
    <row r="715" spans="24:25">
      <c r="X715" s="429">
        <v>1012</v>
      </c>
      <c r="Y715" s="429" t="s">
        <v>1024</v>
      </c>
    </row>
    <row r="716" spans="24:25">
      <c r="X716" s="429">
        <v>1013</v>
      </c>
      <c r="Y716" s="429" t="s">
        <v>1024</v>
      </c>
    </row>
    <row r="717" spans="24:25">
      <c r="X717" s="429">
        <v>1014</v>
      </c>
      <c r="Y717" s="429" t="s">
        <v>1024</v>
      </c>
    </row>
    <row r="718" spans="24:25">
      <c r="X718" s="429">
        <v>1015</v>
      </c>
      <c r="Y718" s="429" t="s">
        <v>1024</v>
      </c>
    </row>
    <row r="719" spans="24:25">
      <c r="X719" s="429">
        <v>1016</v>
      </c>
      <c r="Y719" s="429" t="s">
        <v>1024</v>
      </c>
    </row>
    <row r="720" spans="24:25">
      <c r="X720" s="429">
        <v>1017</v>
      </c>
      <c r="Y720" s="429" t="s">
        <v>1024</v>
      </c>
    </row>
    <row r="721" spans="24:25">
      <c r="X721" s="429">
        <v>1018</v>
      </c>
      <c r="Y721" s="429" t="s">
        <v>1024</v>
      </c>
    </row>
    <row r="722" spans="24:25">
      <c r="X722" s="429">
        <v>1019</v>
      </c>
      <c r="Y722" s="429" t="s">
        <v>1024</v>
      </c>
    </row>
    <row r="723" spans="24:25">
      <c r="X723" s="429">
        <v>1020</v>
      </c>
      <c r="Y723" s="429" t="s">
        <v>1024</v>
      </c>
    </row>
    <row r="724" spans="24:25">
      <c r="X724" s="429">
        <v>1021</v>
      </c>
      <c r="Y724" s="429" t="s">
        <v>1024</v>
      </c>
    </row>
    <row r="725" spans="24:25">
      <c r="X725" s="429">
        <v>1022</v>
      </c>
      <c r="Y725" s="429" t="s">
        <v>1024</v>
      </c>
    </row>
    <row r="726" spans="24:25">
      <c r="X726" s="429">
        <v>1023</v>
      </c>
      <c r="Y726" s="429" t="s">
        <v>1024</v>
      </c>
    </row>
    <row r="727" spans="24:25">
      <c r="X727" s="429">
        <v>1024</v>
      </c>
      <c r="Y727" s="429" t="s">
        <v>1024</v>
      </c>
    </row>
    <row r="728" spans="24:25">
      <c r="X728" s="429">
        <v>1025</v>
      </c>
      <c r="Y728" s="429" t="s">
        <v>1024</v>
      </c>
    </row>
    <row r="729" spans="24:25">
      <c r="X729" s="429">
        <v>1026</v>
      </c>
      <c r="Y729" s="429" t="s">
        <v>1024</v>
      </c>
    </row>
    <row r="730" spans="24:25">
      <c r="X730" s="429">
        <v>1027</v>
      </c>
      <c r="Y730" s="429" t="s">
        <v>1024</v>
      </c>
    </row>
    <row r="731" spans="24:25">
      <c r="X731" s="429">
        <v>1028</v>
      </c>
      <c r="Y731" s="429" t="s">
        <v>1024</v>
      </c>
    </row>
    <row r="732" spans="24:25">
      <c r="X732" s="429">
        <v>1029</v>
      </c>
      <c r="Y732" s="429" t="s">
        <v>1024</v>
      </c>
    </row>
    <row r="733" spans="24:25">
      <c r="X733" s="429">
        <v>1030</v>
      </c>
      <c r="Y733" s="429" t="s">
        <v>1024</v>
      </c>
    </row>
    <row r="734" spans="24:25">
      <c r="X734" s="429">
        <v>1031</v>
      </c>
      <c r="Y734" s="429" t="s">
        <v>1024</v>
      </c>
    </row>
    <row r="735" spans="24:25">
      <c r="X735" s="429">
        <v>1032</v>
      </c>
      <c r="Y735" s="429" t="s">
        <v>1024</v>
      </c>
    </row>
    <row r="736" spans="24:25">
      <c r="X736" s="429">
        <v>1033</v>
      </c>
      <c r="Y736" s="429" t="s">
        <v>1024</v>
      </c>
    </row>
    <row r="737" spans="24:25">
      <c r="X737" s="429">
        <v>1034</v>
      </c>
      <c r="Y737" s="429" t="s">
        <v>1024</v>
      </c>
    </row>
    <row r="738" spans="24:25">
      <c r="X738" s="429">
        <v>1035</v>
      </c>
      <c r="Y738" s="429" t="s">
        <v>1024</v>
      </c>
    </row>
    <row r="739" spans="24:25">
      <c r="X739" s="429">
        <v>1036</v>
      </c>
      <c r="Y739" s="429" t="s">
        <v>1024</v>
      </c>
    </row>
    <row r="740" spans="24:25">
      <c r="X740" s="429">
        <v>1037</v>
      </c>
      <c r="Y740" s="429" t="s">
        <v>1024</v>
      </c>
    </row>
    <row r="741" spans="24:25">
      <c r="X741" s="429">
        <v>1038</v>
      </c>
      <c r="Y741" s="429" t="s">
        <v>1024</v>
      </c>
    </row>
    <row r="742" spans="24:25">
      <c r="X742" s="429">
        <v>1039</v>
      </c>
      <c r="Y742" s="429" t="s">
        <v>1024</v>
      </c>
    </row>
    <row r="743" spans="24:25">
      <c r="X743" s="429">
        <v>1040</v>
      </c>
      <c r="Y743" s="429" t="s">
        <v>1024</v>
      </c>
    </row>
    <row r="744" spans="24:25">
      <c r="X744" s="429">
        <v>1041</v>
      </c>
      <c r="Y744" s="429" t="s">
        <v>1024</v>
      </c>
    </row>
    <row r="745" spans="24:25">
      <c r="X745" s="429">
        <v>1042</v>
      </c>
      <c r="Y745" s="429" t="s">
        <v>1024</v>
      </c>
    </row>
    <row r="746" spans="24:25">
      <c r="X746" s="429">
        <v>1043</v>
      </c>
      <c r="Y746" s="429" t="s">
        <v>1024</v>
      </c>
    </row>
    <row r="747" spans="24:25">
      <c r="X747" s="429">
        <v>1044</v>
      </c>
      <c r="Y747" s="429" t="s">
        <v>1024</v>
      </c>
    </row>
    <row r="748" spans="24:25">
      <c r="X748" s="429">
        <v>1045</v>
      </c>
      <c r="Y748" s="429" t="s">
        <v>1024</v>
      </c>
    </row>
    <row r="749" spans="24:25">
      <c r="X749" s="429">
        <v>1046</v>
      </c>
      <c r="Y749" s="429" t="s">
        <v>1024</v>
      </c>
    </row>
    <row r="750" spans="24:25">
      <c r="X750" s="429">
        <v>1047</v>
      </c>
      <c r="Y750" s="429" t="s">
        <v>1024</v>
      </c>
    </row>
    <row r="751" spans="24:25">
      <c r="X751" s="429">
        <v>1048</v>
      </c>
      <c r="Y751" s="429" t="s">
        <v>1024</v>
      </c>
    </row>
    <row r="752" spans="24:25">
      <c r="X752" s="429">
        <v>1049</v>
      </c>
      <c r="Y752" s="429" t="s">
        <v>1024</v>
      </c>
    </row>
    <row r="753" spans="24:25">
      <c r="X753" s="429">
        <v>1050</v>
      </c>
      <c r="Y753" s="429" t="s">
        <v>1024</v>
      </c>
    </row>
    <row r="754" spans="24:25">
      <c r="X754" s="429">
        <v>1051</v>
      </c>
      <c r="Y754" s="429" t="s">
        <v>1024</v>
      </c>
    </row>
    <row r="755" spans="24:25">
      <c r="X755" s="429">
        <v>1052</v>
      </c>
      <c r="Y755" s="429" t="s">
        <v>1024</v>
      </c>
    </row>
    <row r="756" spans="24:25">
      <c r="X756" s="429">
        <v>1053</v>
      </c>
      <c r="Y756" s="429" t="s">
        <v>1024</v>
      </c>
    </row>
    <row r="757" spans="24:25">
      <c r="X757" s="429">
        <v>1054</v>
      </c>
      <c r="Y757" s="429" t="s">
        <v>1024</v>
      </c>
    </row>
    <row r="758" spans="24:25">
      <c r="X758" s="429">
        <v>1055</v>
      </c>
      <c r="Y758" s="429" t="s">
        <v>1024</v>
      </c>
    </row>
    <row r="759" spans="24:25">
      <c r="X759" s="429">
        <v>1056</v>
      </c>
      <c r="Y759" s="429" t="s">
        <v>1024</v>
      </c>
    </row>
    <row r="760" spans="24:25">
      <c r="X760" s="429">
        <v>1057</v>
      </c>
      <c r="Y760" s="429" t="s">
        <v>1024</v>
      </c>
    </row>
    <row r="761" spans="24:25">
      <c r="X761" s="429">
        <v>1058</v>
      </c>
      <c r="Y761" s="429" t="s">
        <v>1024</v>
      </c>
    </row>
    <row r="762" spans="24:25">
      <c r="X762" s="429">
        <v>1059</v>
      </c>
      <c r="Y762" s="429" t="s">
        <v>1024</v>
      </c>
    </row>
    <row r="763" spans="24:25">
      <c r="X763" s="429">
        <v>1060</v>
      </c>
      <c r="Y763" s="429" t="s">
        <v>1024</v>
      </c>
    </row>
    <row r="764" spans="24:25">
      <c r="X764" s="429">
        <v>1061</v>
      </c>
      <c r="Y764" s="429" t="s">
        <v>1024</v>
      </c>
    </row>
    <row r="765" spans="24:25">
      <c r="X765" s="429">
        <v>1062</v>
      </c>
      <c r="Y765" s="429" t="s">
        <v>1024</v>
      </c>
    </row>
    <row r="766" spans="24:25">
      <c r="X766" s="429">
        <v>1063</v>
      </c>
      <c r="Y766" s="429" t="s">
        <v>1024</v>
      </c>
    </row>
    <row r="767" spans="24:25">
      <c r="X767" s="429">
        <v>1064</v>
      </c>
      <c r="Y767" s="429" t="s">
        <v>1024</v>
      </c>
    </row>
    <row r="768" spans="24:25">
      <c r="X768" s="429">
        <v>1065</v>
      </c>
      <c r="Y768" s="429" t="s">
        <v>1024</v>
      </c>
    </row>
    <row r="769" spans="24:25">
      <c r="X769" s="429">
        <v>1066</v>
      </c>
      <c r="Y769" s="429" t="s">
        <v>1024</v>
      </c>
    </row>
    <row r="770" spans="24:25">
      <c r="X770" s="429">
        <v>1067</v>
      </c>
      <c r="Y770" s="429" t="s">
        <v>1024</v>
      </c>
    </row>
    <row r="771" spans="24:25">
      <c r="X771" s="429">
        <v>1068</v>
      </c>
      <c r="Y771" s="429" t="s">
        <v>1024</v>
      </c>
    </row>
    <row r="772" spans="24:25">
      <c r="X772" s="429">
        <v>1069</v>
      </c>
      <c r="Y772" s="429" t="s">
        <v>1024</v>
      </c>
    </row>
    <row r="773" spans="24:25">
      <c r="X773" s="429">
        <v>1070</v>
      </c>
      <c r="Y773" s="429" t="s">
        <v>1024</v>
      </c>
    </row>
    <row r="774" spans="24:25">
      <c r="X774" s="429">
        <v>1071</v>
      </c>
      <c r="Y774" s="429" t="s">
        <v>1024</v>
      </c>
    </row>
    <row r="775" spans="24:25">
      <c r="X775" s="429">
        <v>1072</v>
      </c>
      <c r="Y775" s="429" t="s">
        <v>1024</v>
      </c>
    </row>
    <row r="776" spans="24:25">
      <c r="X776" s="429">
        <v>1073</v>
      </c>
      <c r="Y776" s="429" t="s">
        <v>1024</v>
      </c>
    </row>
    <row r="777" spans="24:25">
      <c r="X777" s="429">
        <v>1074</v>
      </c>
      <c r="Y777" s="429" t="s">
        <v>1024</v>
      </c>
    </row>
    <row r="778" spans="24:25">
      <c r="X778" s="429">
        <v>1075</v>
      </c>
      <c r="Y778" s="429" t="s">
        <v>1024</v>
      </c>
    </row>
    <row r="779" spans="24:25">
      <c r="X779" s="429">
        <v>1076</v>
      </c>
      <c r="Y779" s="429" t="s">
        <v>1024</v>
      </c>
    </row>
    <row r="780" spans="24:25">
      <c r="X780" s="429">
        <v>1077</v>
      </c>
      <c r="Y780" s="429" t="s">
        <v>1024</v>
      </c>
    </row>
    <row r="781" spans="24:25">
      <c r="X781" s="429">
        <v>1078</v>
      </c>
      <c r="Y781" s="429" t="s">
        <v>1024</v>
      </c>
    </row>
    <row r="782" spans="24:25">
      <c r="X782" s="429">
        <v>1079</v>
      </c>
      <c r="Y782" s="429" t="s">
        <v>1024</v>
      </c>
    </row>
    <row r="783" spans="24:25">
      <c r="X783" s="429">
        <v>1080</v>
      </c>
      <c r="Y783" s="429" t="s">
        <v>1024</v>
      </c>
    </row>
    <row r="784" spans="24:25">
      <c r="X784" s="429">
        <v>1081</v>
      </c>
      <c r="Y784" s="429" t="s">
        <v>1024</v>
      </c>
    </row>
    <row r="785" spans="24:25">
      <c r="X785" s="429">
        <v>1082</v>
      </c>
      <c r="Y785" s="429" t="s">
        <v>1024</v>
      </c>
    </row>
    <row r="786" spans="24:25">
      <c r="X786" s="429">
        <v>1083</v>
      </c>
      <c r="Y786" s="429" t="s">
        <v>1024</v>
      </c>
    </row>
    <row r="787" spans="24:25">
      <c r="X787" s="429">
        <v>1084</v>
      </c>
      <c r="Y787" s="429" t="s">
        <v>1024</v>
      </c>
    </row>
    <row r="788" spans="24:25">
      <c r="X788" s="429">
        <v>1085</v>
      </c>
      <c r="Y788" s="429" t="s">
        <v>1024</v>
      </c>
    </row>
    <row r="789" spans="24:25">
      <c r="X789" s="429">
        <v>1086</v>
      </c>
      <c r="Y789" s="429" t="s">
        <v>1024</v>
      </c>
    </row>
    <row r="790" spans="24:25">
      <c r="X790" s="429">
        <v>1087</v>
      </c>
      <c r="Y790" s="429" t="s">
        <v>1024</v>
      </c>
    </row>
    <row r="791" spans="24:25">
      <c r="X791" s="429">
        <v>1088</v>
      </c>
      <c r="Y791" s="429" t="s">
        <v>1024</v>
      </c>
    </row>
    <row r="792" spans="24:25">
      <c r="X792" s="429">
        <v>1089</v>
      </c>
      <c r="Y792" s="429" t="s">
        <v>1024</v>
      </c>
    </row>
    <row r="793" spans="24:25">
      <c r="X793" s="429">
        <v>1090</v>
      </c>
      <c r="Y793" s="429" t="s">
        <v>1024</v>
      </c>
    </row>
    <row r="794" spans="24:25">
      <c r="X794" s="429">
        <v>1091</v>
      </c>
      <c r="Y794" s="429" t="s">
        <v>1024</v>
      </c>
    </row>
    <row r="795" spans="24:25">
      <c r="X795" s="429">
        <v>1092</v>
      </c>
      <c r="Y795" s="429" t="s">
        <v>1024</v>
      </c>
    </row>
    <row r="796" spans="24:25">
      <c r="X796" s="429">
        <v>1093</v>
      </c>
      <c r="Y796" s="429" t="s">
        <v>1024</v>
      </c>
    </row>
    <row r="797" spans="24:25">
      <c r="X797" s="429">
        <v>1094</v>
      </c>
      <c r="Y797" s="429" t="s">
        <v>1024</v>
      </c>
    </row>
    <row r="798" spans="24:25">
      <c r="X798" s="429">
        <v>1095</v>
      </c>
      <c r="Y798" s="429" t="s">
        <v>1024</v>
      </c>
    </row>
    <row r="799" spans="24:25">
      <c r="X799" s="429">
        <v>1096</v>
      </c>
      <c r="Y799" s="429" t="s">
        <v>1024</v>
      </c>
    </row>
    <row r="800" spans="24:25">
      <c r="X800" s="429">
        <v>1097</v>
      </c>
      <c r="Y800" s="429" t="s">
        <v>1024</v>
      </c>
    </row>
    <row r="801" spans="24:25">
      <c r="X801" s="429">
        <v>1098</v>
      </c>
      <c r="Y801" s="429" t="s">
        <v>1024</v>
      </c>
    </row>
    <row r="802" spans="24:25">
      <c r="X802" s="429">
        <v>1099</v>
      </c>
      <c r="Y802" s="429" t="s">
        <v>1024</v>
      </c>
    </row>
    <row r="803" spans="24:25">
      <c r="X803" s="429">
        <v>1100</v>
      </c>
      <c r="Y803" s="429" t="s">
        <v>1024</v>
      </c>
    </row>
    <row r="804" spans="24:25">
      <c r="X804" s="429">
        <v>1101</v>
      </c>
      <c r="Y804" s="429" t="s">
        <v>1024</v>
      </c>
    </row>
    <row r="805" spans="24:25">
      <c r="X805" s="429">
        <v>1102</v>
      </c>
      <c r="Y805" s="429" t="s">
        <v>1024</v>
      </c>
    </row>
    <row r="806" spans="24:25">
      <c r="X806" s="429">
        <v>1103</v>
      </c>
      <c r="Y806" s="429" t="s">
        <v>1024</v>
      </c>
    </row>
    <row r="807" spans="24:25">
      <c r="X807" s="429">
        <v>1104</v>
      </c>
      <c r="Y807" s="429" t="s">
        <v>1024</v>
      </c>
    </row>
    <row r="808" spans="24:25">
      <c r="X808" s="429">
        <v>1105</v>
      </c>
      <c r="Y808" s="429" t="s">
        <v>1024</v>
      </c>
    </row>
    <row r="809" spans="24:25">
      <c r="X809" s="429">
        <v>1106</v>
      </c>
      <c r="Y809" s="429" t="s">
        <v>1024</v>
      </c>
    </row>
    <row r="810" spans="24:25">
      <c r="X810" s="429">
        <v>1107</v>
      </c>
      <c r="Y810" s="429" t="s">
        <v>1024</v>
      </c>
    </row>
    <row r="811" spans="24:25">
      <c r="X811" s="429">
        <v>1108</v>
      </c>
      <c r="Y811" s="429" t="s">
        <v>1024</v>
      </c>
    </row>
    <row r="812" spans="24:25">
      <c r="X812" s="429">
        <v>1109</v>
      </c>
      <c r="Y812" s="429" t="s">
        <v>1024</v>
      </c>
    </row>
    <row r="813" spans="24:25">
      <c r="X813" s="429">
        <v>1110</v>
      </c>
      <c r="Y813" s="429" t="s">
        <v>1024</v>
      </c>
    </row>
    <row r="814" spans="24:25">
      <c r="X814" s="429">
        <v>1111</v>
      </c>
      <c r="Y814" s="429" t="s">
        <v>1024</v>
      </c>
    </row>
    <row r="815" spans="24:25">
      <c r="X815" s="429">
        <v>1112</v>
      </c>
      <c r="Y815" s="429" t="s">
        <v>1024</v>
      </c>
    </row>
    <row r="816" spans="24:25">
      <c r="X816" s="429">
        <v>1113</v>
      </c>
      <c r="Y816" s="429" t="s">
        <v>1024</v>
      </c>
    </row>
    <row r="817" spans="24:25">
      <c r="X817" s="429">
        <v>1114</v>
      </c>
      <c r="Y817" s="429" t="s">
        <v>1024</v>
      </c>
    </row>
    <row r="818" spans="24:25">
      <c r="X818" s="429">
        <v>1115</v>
      </c>
      <c r="Y818" s="429" t="s">
        <v>1024</v>
      </c>
    </row>
    <row r="819" spans="24:25">
      <c r="X819" s="429">
        <v>1116</v>
      </c>
      <c r="Y819" s="429" t="s">
        <v>1024</v>
      </c>
    </row>
    <row r="820" spans="24:25">
      <c r="X820" s="429">
        <v>1117</v>
      </c>
      <c r="Y820" s="429" t="s">
        <v>1024</v>
      </c>
    </row>
    <row r="821" spans="24:25">
      <c r="X821" s="429">
        <v>1118</v>
      </c>
      <c r="Y821" s="429" t="s">
        <v>1024</v>
      </c>
    </row>
    <row r="822" spans="24:25">
      <c r="X822" s="429">
        <v>1119</v>
      </c>
      <c r="Y822" s="429" t="s">
        <v>1024</v>
      </c>
    </row>
    <row r="823" spans="24:25">
      <c r="X823" s="429">
        <v>1120</v>
      </c>
      <c r="Y823" s="429" t="s">
        <v>1024</v>
      </c>
    </row>
    <row r="824" spans="24:25">
      <c r="X824" s="429">
        <v>1121</v>
      </c>
      <c r="Y824" s="429" t="s">
        <v>1024</v>
      </c>
    </row>
    <row r="825" spans="24:25">
      <c r="X825" s="429">
        <v>1122</v>
      </c>
      <c r="Y825" s="429" t="s">
        <v>1024</v>
      </c>
    </row>
    <row r="826" spans="24:25">
      <c r="X826" s="429">
        <v>1123</v>
      </c>
      <c r="Y826" s="429" t="s">
        <v>1024</v>
      </c>
    </row>
    <row r="827" spans="24:25">
      <c r="X827" s="429">
        <v>1124</v>
      </c>
      <c r="Y827" s="429" t="s">
        <v>1024</v>
      </c>
    </row>
    <row r="828" spans="24:25">
      <c r="X828" s="429">
        <v>1125</v>
      </c>
      <c r="Y828" s="429" t="s">
        <v>1024</v>
      </c>
    </row>
    <row r="829" spans="24:25">
      <c r="X829" s="429">
        <v>1126</v>
      </c>
      <c r="Y829" s="429" t="s">
        <v>1024</v>
      </c>
    </row>
    <row r="830" spans="24:25">
      <c r="X830" s="429">
        <v>1127</v>
      </c>
      <c r="Y830" s="429" t="s">
        <v>1024</v>
      </c>
    </row>
    <row r="831" spans="24:25">
      <c r="X831" s="429">
        <v>1128</v>
      </c>
      <c r="Y831" s="429" t="s">
        <v>1024</v>
      </c>
    </row>
    <row r="832" spans="24:25">
      <c r="X832" s="429">
        <v>1129</v>
      </c>
      <c r="Y832" s="429" t="s">
        <v>1024</v>
      </c>
    </row>
    <row r="833" spans="24:25">
      <c r="X833" s="429">
        <v>1130</v>
      </c>
      <c r="Y833" s="429" t="s">
        <v>1024</v>
      </c>
    </row>
    <row r="834" spans="24:25">
      <c r="X834" s="429">
        <v>1131</v>
      </c>
      <c r="Y834" s="429" t="s">
        <v>1024</v>
      </c>
    </row>
    <row r="835" spans="24:25">
      <c r="X835" s="429">
        <v>1132</v>
      </c>
      <c r="Y835" s="429" t="s">
        <v>1024</v>
      </c>
    </row>
    <row r="836" spans="24:25">
      <c r="X836" s="429">
        <v>1133</v>
      </c>
      <c r="Y836" s="429" t="s">
        <v>1024</v>
      </c>
    </row>
    <row r="837" spans="24:25">
      <c r="X837" s="429">
        <v>1134</v>
      </c>
      <c r="Y837" s="429" t="s">
        <v>1024</v>
      </c>
    </row>
    <row r="838" spans="24:25">
      <c r="X838" s="429">
        <v>1135</v>
      </c>
      <c r="Y838" s="429" t="s">
        <v>1024</v>
      </c>
    </row>
    <row r="839" spans="24:25">
      <c r="X839" s="429">
        <v>1136</v>
      </c>
      <c r="Y839" s="429" t="s">
        <v>1024</v>
      </c>
    </row>
    <row r="840" spans="24:25">
      <c r="X840" s="429">
        <v>1137</v>
      </c>
      <c r="Y840" s="429" t="s">
        <v>1024</v>
      </c>
    </row>
    <row r="841" spans="24:25">
      <c r="X841" s="429">
        <v>1138</v>
      </c>
      <c r="Y841" s="429" t="s">
        <v>1024</v>
      </c>
    </row>
    <row r="842" spans="24:25">
      <c r="X842" s="429">
        <v>1139</v>
      </c>
      <c r="Y842" s="429" t="s">
        <v>1024</v>
      </c>
    </row>
    <row r="843" spans="24:25">
      <c r="X843" s="429">
        <v>1140</v>
      </c>
      <c r="Y843" s="429" t="s">
        <v>1024</v>
      </c>
    </row>
    <row r="844" spans="24:25">
      <c r="X844" s="429">
        <v>1141</v>
      </c>
      <c r="Y844" s="429" t="s">
        <v>1024</v>
      </c>
    </row>
    <row r="845" spans="24:25">
      <c r="X845" s="429">
        <v>1142</v>
      </c>
      <c r="Y845" s="429" t="s">
        <v>1024</v>
      </c>
    </row>
    <row r="846" spans="24:25">
      <c r="X846" s="429">
        <v>1143</v>
      </c>
      <c r="Y846" s="429" t="s">
        <v>1024</v>
      </c>
    </row>
    <row r="847" spans="24:25">
      <c r="X847" s="429">
        <v>1144</v>
      </c>
      <c r="Y847" s="429" t="s">
        <v>1024</v>
      </c>
    </row>
    <row r="848" spans="24:25">
      <c r="X848" s="429">
        <v>1145</v>
      </c>
      <c r="Y848" s="429" t="s">
        <v>1024</v>
      </c>
    </row>
    <row r="849" spans="24:25">
      <c r="X849" s="429">
        <v>1146</v>
      </c>
      <c r="Y849" s="429" t="s">
        <v>1024</v>
      </c>
    </row>
    <row r="850" spans="24:25">
      <c r="X850" s="429">
        <v>1147</v>
      </c>
      <c r="Y850" s="429" t="s">
        <v>1024</v>
      </c>
    </row>
    <row r="851" spans="24:25">
      <c r="X851" s="429">
        <v>1148</v>
      </c>
      <c r="Y851" s="429" t="s">
        <v>1024</v>
      </c>
    </row>
    <row r="852" spans="24:25">
      <c r="X852" s="429">
        <v>1149</v>
      </c>
      <c r="Y852" s="429" t="s">
        <v>1024</v>
      </c>
    </row>
    <row r="853" spans="24:25">
      <c r="X853" s="429">
        <v>1150</v>
      </c>
      <c r="Y853" s="429" t="s">
        <v>1024</v>
      </c>
    </row>
    <row r="854" spans="24:25">
      <c r="X854" s="429">
        <v>1151</v>
      </c>
      <c r="Y854" s="429" t="s">
        <v>1024</v>
      </c>
    </row>
    <row r="855" spans="24:25">
      <c r="X855" s="429">
        <v>1152</v>
      </c>
      <c r="Y855" s="429" t="s">
        <v>1024</v>
      </c>
    </row>
    <row r="856" spans="24:25">
      <c r="X856" s="429">
        <v>1153</v>
      </c>
      <c r="Y856" s="429" t="s">
        <v>1024</v>
      </c>
    </row>
    <row r="857" spans="24:25">
      <c r="X857" s="429">
        <v>1154</v>
      </c>
      <c r="Y857" s="429" t="s">
        <v>1024</v>
      </c>
    </row>
    <row r="858" spans="24:25">
      <c r="X858" s="429">
        <v>1155</v>
      </c>
      <c r="Y858" s="429" t="s">
        <v>1024</v>
      </c>
    </row>
    <row r="859" spans="24:25">
      <c r="X859" s="429">
        <v>1156</v>
      </c>
      <c r="Y859" s="429" t="s">
        <v>1024</v>
      </c>
    </row>
    <row r="860" spans="24:25">
      <c r="X860" s="429">
        <v>1157</v>
      </c>
      <c r="Y860" s="429" t="s">
        <v>1024</v>
      </c>
    </row>
    <row r="861" spans="24:25">
      <c r="X861" s="429">
        <v>1158</v>
      </c>
      <c r="Y861" s="429" t="s">
        <v>1024</v>
      </c>
    </row>
    <row r="862" spans="24:25">
      <c r="X862" s="429">
        <v>1159</v>
      </c>
      <c r="Y862" s="429" t="s">
        <v>1024</v>
      </c>
    </row>
    <row r="863" spans="24:25">
      <c r="X863" s="429">
        <v>1160</v>
      </c>
      <c r="Y863" s="429" t="s">
        <v>1024</v>
      </c>
    </row>
    <row r="864" spans="24:25">
      <c r="X864" s="429">
        <v>1161</v>
      </c>
      <c r="Y864" s="429" t="s">
        <v>1024</v>
      </c>
    </row>
    <row r="865" spans="24:25">
      <c r="X865" s="429">
        <v>1162</v>
      </c>
      <c r="Y865" s="429" t="s">
        <v>1024</v>
      </c>
    </row>
    <row r="866" spans="24:25">
      <c r="X866" s="429">
        <v>1163</v>
      </c>
      <c r="Y866" s="429" t="s">
        <v>1024</v>
      </c>
    </row>
    <row r="867" spans="24:25">
      <c r="X867" s="429">
        <v>1164</v>
      </c>
      <c r="Y867" s="429" t="s">
        <v>1024</v>
      </c>
    </row>
    <row r="868" spans="24:25">
      <c r="X868" s="429">
        <v>1165</v>
      </c>
      <c r="Y868" s="429" t="s">
        <v>1024</v>
      </c>
    </row>
    <row r="869" spans="24:25">
      <c r="X869" s="429">
        <v>1166</v>
      </c>
      <c r="Y869" s="429" t="s">
        <v>1024</v>
      </c>
    </row>
    <row r="870" spans="24:25">
      <c r="X870" s="429">
        <v>1167</v>
      </c>
      <c r="Y870" s="429" t="s">
        <v>1024</v>
      </c>
    </row>
    <row r="871" spans="24:25">
      <c r="X871" s="429">
        <v>1168</v>
      </c>
      <c r="Y871" s="429" t="s">
        <v>1024</v>
      </c>
    </row>
    <row r="872" spans="24:25">
      <c r="X872" s="429">
        <v>1169</v>
      </c>
      <c r="Y872" s="429" t="s">
        <v>1024</v>
      </c>
    </row>
    <row r="873" spans="24:25">
      <c r="X873" s="429">
        <v>1170</v>
      </c>
      <c r="Y873" s="429" t="s">
        <v>1024</v>
      </c>
    </row>
    <row r="874" spans="24:25">
      <c r="X874" s="429">
        <v>1171</v>
      </c>
      <c r="Y874" s="429" t="s">
        <v>1024</v>
      </c>
    </row>
    <row r="875" spans="24:25">
      <c r="X875" s="429">
        <v>1172</v>
      </c>
      <c r="Y875" s="429" t="s">
        <v>1024</v>
      </c>
    </row>
    <row r="876" spans="24:25">
      <c r="X876" s="429">
        <v>1173</v>
      </c>
      <c r="Y876" s="429" t="s">
        <v>1024</v>
      </c>
    </row>
    <row r="877" spans="24:25">
      <c r="X877" s="429">
        <v>1174</v>
      </c>
      <c r="Y877" s="429" t="s">
        <v>1024</v>
      </c>
    </row>
    <row r="878" spans="24:25">
      <c r="X878" s="429">
        <v>1175</v>
      </c>
      <c r="Y878" s="429" t="s">
        <v>1024</v>
      </c>
    </row>
    <row r="879" spans="24:25">
      <c r="X879" s="429">
        <v>1176</v>
      </c>
      <c r="Y879" s="429" t="s">
        <v>1024</v>
      </c>
    </row>
    <row r="880" spans="24:25">
      <c r="X880" s="429">
        <v>1177</v>
      </c>
      <c r="Y880" s="429" t="s">
        <v>1024</v>
      </c>
    </row>
    <row r="881" spans="24:25">
      <c r="X881" s="429">
        <v>1178</v>
      </c>
      <c r="Y881" s="429" t="s">
        <v>1024</v>
      </c>
    </row>
    <row r="882" spans="24:25">
      <c r="X882" s="429">
        <v>1179</v>
      </c>
      <c r="Y882" s="429" t="s">
        <v>1024</v>
      </c>
    </row>
    <row r="883" spans="24:25">
      <c r="X883" s="429">
        <v>1180</v>
      </c>
      <c r="Y883" s="429" t="s">
        <v>1024</v>
      </c>
    </row>
    <row r="884" spans="24:25">
      <c r="X884" s="429">
        <v>1181</v>
      </c>
      <c r="Y884" s="429" t="s">
        <v>1024</v>
      </c>
    </row>
    <row r="885" spans="24:25">
      <c r="X885" s="429">
        <v>1182</v>
      </c>
      <c r="Y885" s="429" t="s">
        <v>1024</v>
      </c>
    </row>
    <row r="886" spans="24:25">
      <c r="X886" s="429">
        <v>1183</v>
      </c>
      <c r="Y886" s="429" t="s">
        <v>1024</v>
      </c>
    </row>
    <row r="887" spans="24:25">
      <c r="X887" s="429">
        <v>1184</v>
      </c>
      <c r="Y887" s="429" t="s">
        <v>1024</v>
      </c>
    </row>
    <row r="888" spans="24:25">
      <c r="X888" s="429">
        <v>1185</v>
      </c>
      <c r="Y888" s="429" t="s">
        <v>1024</v>
      </c>
    </row>
    <row r="889" spans="24:25">
      <c r="X889" s="429">
        <v>1186</v>
      </c>
      <c r="Y889" s="429" t="s">
        <v>1024</v>
      </c>
    </row>
    <row r="890" spans="24:25">
      <c r="X890" s="429">
        <v>1187</v>
      </c>
      <c r="Y890" s="429" t="s">
        <v>1024</v>
      </c>
    </row>
    <row r="891" spans="24:25">
      <c r="X891" s="429">
        <v>1188</v>
      </c>
      <c r="Y891" s="429" t="s">
        <v>1024</v>
      </c>
    </row>
    <row r="892" spans="24:25">
      <c r="X892" s="429">
        <v>1189</v>
      </c>
      <c r="Y892" s="429" t="s">
        <v>1024</v>
      </c>
    </row>
    <row r="893" spans="24:25">
      <c r="X893" s="429">
        <v>1190</v>
      </c>
      <c r="Y893" s="429" t="s">
        <v>1024</v>
      </c>
    </row>
    <row r="894" spans="24:25">
      <c r="X894" s="429">
        <v>1191</v>
      </c>
      <c r="Y894" s="429" t="s">
        <v>1024</v>
      </c>
    </row>
    <row r="895" spans="24:25">
      <c r="X895" s="429">
        <v>1192</v>
      </c>
      <c r="Y895" s="429" t="s">
        <v>1024</v>
      </c>
    </row>
    <row r="896" spans="24:25">
      <c r="X896" s="429">
        <v>1193</v>
      </c>
      <c r="Y896" s="429" t="s">
        <v>1024</v>
      </c>
    </row>
    <row r="897" spans="24:25">
      <c r="X897" s="429">
        <v>1194</v>
      </c>
      <c r="Y897" s="429" t="s">
        <v>1024</v>
      </c>
    </row>
    <row r="898" spans="24:25">
      <c r="X898" s="429">
        <v>1195</v>
      </c>
      <c r="Y898" s="429" t="s">
        <v>1024</v>
      </c>
    </row>
    <row r="899" spans="24:25">
      <c r="X899" s="429">
        <v>1196</v>
      </c>
      <c r="Y899" s="429" t="s">
        <v>1024</v>
      </c>
    </row>
    <row r="900" spans="24:25">
      <c r="X900" s="429">
        <v>1197</v>
      </c>
      <c r="Y900" s="429" t="s">
        <v>1024</v>
      </c>
    </row>
    <row r="901" spans="24:25">
      <c r="X901" s="429">
        <v>1198</v>
      </c>
      <c r="Y901" s="429" t="s">
        <v>1024</v>
      </c>
    </row>
    <row r="902" spans="24:25">
      <c r="X902" s="429">
        <v>1199</v>
      </c>
      <c r="Y902" s="429" t="s">
        <v>1024</v>
      </c>
    </row>
    <row r="903" spans="24:25">
      <c r="X903" s="429">
        <v>1200</v>
      </c>
      <c r="Y903" s="429" t="s">
        <v>1024</v>
      </c>
    </row>
    <row r="904" spans="24:25">
      <c r="X904" s="429">
        <v>1201</v>
      </c>
      <c r="Y904" s="429" t="s">
        <v>1025</v>
      </c>
    </row>
    <row r="905" spans="24:25">
      <c r="X905" s="429">
        <v>1202</v>
      </c>
      <c r="Y905" s="429" t="s">
        <v>1025</v>
      </c>
    </row>
    <row r="906" spans="24:25">
      <c r="X906" s="429">
        <v>1203</v>
      </c>
      <c r="Y906" s="429" t="s">
        <v>1025</v>
      </c>
    </row>
    <row r="907" spans="24:25">
      <c r="X907" s="429">
        <v>1204</v>
      </c>
      <c r="Y907" s="429" t="s">
        <v>1025</v>
      </c>
    </row>
    <row r="908" spans="24:25">
      <c r="X908" s="429">
        <v>1205</v>
      </c>
      <c r="Y908" s="429" t="s">
        <v>1025</v>
      </c>
    </row>
    <row r="909" spans="24:25">
      <c r="X909" s="429">
        <v>1206</v>
      </c>
      <c r="Y909" s="429" t="s">
        <v>1025</v>
      </c>
    </row>
    <row r="910" spans="24:25">
      <c r="X910" s="429">
        <v>1207</v>
      </c>
      <c r="Y910" s="429" t="s">
        <v>1025</v>
      </c>
    </row>
    <row r="911" spans="24:25">
      <c r="X911" s="429">
        <v>1208</v>
      </c>
      <c r="Y911" s="429" t="s">
        <v>1025</v>
      </c>
    </row>
    <row r="912" spans="24:25">
      <c r="X912" s="429">
        <v>1209</v>
      </c>
      <c r="Y912" s="429" t="s">
        <v>1025</v>
      </c>
    </row>
    <row r="913" spans="24:25">
      <c r="X913" s="429">
        <v>1210</v>
      </c>
      <c r="Y913" s="429" t="s">
        <v>1025</v>
      </c>
    </row>
    <row r="914" spans="24:25">
      <c r="X914" s="429">
        <v>1211</v>
      </c>
      <c r="Y914" s="429" t="s">
        <v>1025</v>
      </c>
    </row>
    <row r="915" spans="24:25">
      <c r="X915" s="429">
        <v>1212</v>
      </c>
      <c r="Y915" s="429" t="s">
        <v>1025</v>
      </c>
    </row>
    <row r="916" spans="24:25">
      <c r="X916" s="429">
        <v>1213</v>
      </c>
      <c r="Y916" s="429" t="s">
        <v>1025</v>
      </c>
    </row>
    <row r="917" spans="24:25">
      <c r="X917" s="429">
        <v>1214</v>
      </c>
      <c r="Y917" s="429" t="s">
        <v>1025</v>
      </c>
    </row>
    <row r="918" spans="24:25">
      <c r="X918" s="429">
        <v>1215</v>
      </c>
      <c r="Y918" s="429" t="s">
        <v>1025</v>
      </c>
    </row>
    <row r="919" spans="24:25">
      <c r="X919" s="429">
        <v>1216</v>
      </c>
      <c r="Y919" s="429" t="s">
        <v>1025</v>
      </c>
    </row>
    <row r="920" spans="24:25">
      <c r="X920" s="429">
        <v>1217</v>
      </c>
      <c r="Y920" s="429" t="s">
        <v>1025</v>
      </c>
    </row>
    <row r="921" spans="24:25">
      <c r="X921" s="429">
        <v>1218</v>
      </c>
      <c r="Y921" s="429" t="s">
        <v>1025</v>
      </c>
    </row>
    <row r="922" spans="24:25">
      <c r="X922" s="429">
        <v>1219</v>
      </c>
      <c r="Y922" s="429" t="s">
        <v>1025</v>
      </c>
    </row>
    <row r="923" spans="24:25">
      <c r="X923" s="429">
        <v>1220</v>
      </c>
      <c r="Y923" s="429" t="s">
        <v>1025</v>
      </c>
    </row>
    <row r="924" spans="24:25">
      <c r="X924" s="429">
        <v>1221</v>
      </c>
      <c r="Y924" s="429" t="s">
        <v>1025</v>
      </c>
    </row>
    <row r="925" spans="24:25">
      <c r="X925" s="429">
        <v>1222</v>
      </c>
      <c r="Y925" s="429" t="s">
        <v>1025</v>
      </c>
    </row>
    <row r="926" spans="24:25">
      <c r="X926" s="429">
        <v>1223</v>
      </c>
      <c r="Y926" s="429" t="s">
        <v>1025</v>
      </c>
    </row>
    <row r="927" spans="24:25">
      <c r="X927" s="429">
        <v>1224</v>
      </c>
      <c r="Y927" s="429" t="s">
        <v>1025</v>
      </c>
    </row>
    <row r="928" spans="24:25">
      <c r="X928" s="429">
        <v>1225</v>
      </c>
      <c r="Y928" s="429" t="s">
        <v>1025</v>
      </c>
    </row>
    <row r="929" spans="24:25">
      <c r="X929" s="429">
        <v>1226</v>
      </c>
      <c r="Y929" s="429" t="s">
        <v>1025</v>
      </c>
    </row>
    <row r="930" spans="24:25">
      <c r="X930" s="429">
        <v>1227</v>
      </c>
      <c r="Y930" s="429" t="s">
        <v>1025</v>
      </c>
    </row>
    <row r="931" spans="24:25">
      <c r="X931" s="429">
        <v>1228</v>
      </c>
      <c r="Y931" s="429" t="s">
        <v>1025</v>
      </c>
    </row>
    <row r="932" spans="24:25">
      <c r="X932" s="429">
        <v>1229</v>
      </c>
      <c r="Y932" s="429" t="s">
        <v>1025</v>
      </c>
    </row>
    <row r="933" spans="24:25">
      <c r="X933" s="429">
        <v>1230</v>
      </c>
      <c r="Y933" s="429" t="s">
        <v>1025</v>
      </c>
    </row>
    <row r="934" spans="24:25">
      <c r="X934" s="429">
        <v>1231</v>
      </c>
      <c r="Y934" s="429" t="s">
        <v>1025</v>
      </c>
    </row>
    <row r="935" spans="24:25">
      <c r="X935" s="429">
        <v>1232</v>
      </c>
      <c r="Y935" s="429" t="s">
        <v>1025</v>
      </c>
    </row>
    <row r="936" spans="24:25">
      <c r="X936" s="429">
        <v>1233</v>
      </c>
      <c r="Y936" s="429" t="s">
        <v>1025</v>
      </c>
    </row>
    <row r="937" spans="24:25">
      <c r="X937" s="429">
        <v>1234</v>
      </c>
      <c r="Y937" s="429" t="s">
        <v>1025</v>
      </c>
    </row>
    <row r="938" spans="24:25">
      <c r="X938" s="429">
        <v>1235</v>
      </c>
      <c r="Y938" s="429" t="s">
        <v>1025</v>
      </c>
    </row>
    <row r="939" spans="24:25">
      <c r="X939" s="429">
        <v>1236</v>
      </c>
      <c r="Y939" s="429" t="s">
        <v>1025</v>
      </c>
    </row>
    <row r="940" spans="24:25">
      <c r="X940" s="429">
        <v>1237</v>
      </c>
      <c r="Y940" s="429" t="s">
        <v>1025</v>
      </c>
    </row>
    <row r="941" spans="24:25">
      <c r="X941" s="429">
        <v>1238</v>
      </c>
      <c r="Y941" s="429" t="s">
        <v>1025</v>
      </c>
    </row>
    <row r="942" spans="24:25">
      <c r="X942" s="429">
        <v>1239</v>
      </c>
      <c r="Y942" s="429" t="s">
        <v>1025</v>
      </c>
    </row>
    <row r="943" spans="24:25">
      <c r="X943" s="429">
        <v>1240</v>
      </c>
      <c r="Y943" s="429" t="s">
        <v>1025</v>
      </c>
    </row>
    <row r="944" spans="24:25">
      <c r="X944" s="429">
        <v>1241</v>
      </c>
      <c r="Y944" s="429" t="s">
        <v>1025</v>
      </c>
    </row>
    <row r="945" spans="24:25">
      <c r="X945" s="429">
        <v>1242</v>
      </c>
      <c r="Y945" s="429" t="s">
        <v>1025</v>
      </c>
    </row>
    <row r="946" spans="24:25">
      <c r="X946" s="429">
        <v>1243</v>
      </c>
      <c r="Y946" s="429" t="s">
        <v>1025</v>
      </c>
    </row>
    <row r="947" spans="24:25">
      <c r="X947" s="429">
        <v>1244</v>
      </c>
      <c r="Y947" s="429" t="s">
        <v>1025</v>
      </c>
    </row>
    <row r="948" spans="24:25">
      <c r="X948" s="429">
        <v>1245</v>
      </c>
      <c r="Y948" s="429" t="s">
        <v>1025</v>
      </c>
    </row>
    <row r="949" spans="24:25">
      <c r="X949" s="429">
        <v>1246</v>
      </c>
      <c r="Y949" s="429" t="s">
        <v>1025</v>
      </c>
    </row>
    <row r="950" spans="24:25">
      <c r="X950" s="429">
        <v>1247</v>
      </c>
      <c r="Y950" s="429" t="s">
        <v>1025</v>
      </c>
    </row>
    <row r="951" spans="24:25">
      <c r="X951" s="429">
        <v>1248</v>
      </c>
      <c r="Y951" s="429" t="s">
        <v>1025</v>
      </c>
    </row>
    <row r="952" spans="24:25">
      <c r="X952" s="429">
        <v>1249</v>
      </c>
      <c r="Y952" s="429" t="s">
        <v>1025</v>
      </c>
    </row>
    <row r="953" spans="24:25">
      <c r="X953" s="429">
        <v>1250</v>
      </c>
      <c r="Y953" s="429" t="s">
        <v>1025</v>
      </c>
    </row>
    <row r="954" spans="24:25">
      <c r="X954" s="429">
        <v>1251</v>
      </c>
      <c r="Y954" s="429" t="s">
        <v>1025</v>
      </c>
    </row>
    <row r="955" spans="24:25">
      <c r="X955" s="429">
        <v>1252</v>
      </c>
      <c r="Y955" s="429" t="s">
        <v>1025</v>
      </c>
    </row>
    <row r="956" spans="24:25">
      <c r="X956" s="429">
        <v>1253</v>
      </c>
      <c r="Y956" s="429" t="s">
        <v>1025</v>
      </c>
    </row>
    <row r="957" spans="24:25">
      <c r="X957" s="429">
        <v>1254</v>
      </c>
      <c r="Y957" s="429" t="s">
        <v>1025</v>
      </c>
    </row>
    <row r="958" spans="24:25">
      <c r="X958" s="429">
        <v>1255</v>
      </c>
      <c r="Y958" s="429" t="s">
        <v>1025</v>
      </c>
    </row>
    <row r="959" spans="24:25">
      <c r="X959" s="429">
        <v>1256</v>
      </c>
      <c r="Y959" s="429" t="s">
        <v>1025</v>
      </c>
    </row>
    <row r="960" spans="24:25">
      <c r="X960" s="429">
        <v>1257</v>
      </c>
      <c r="Y960" s="429" t="s">
        <v>1025</v>
      </c>
    </row>
    <row r="961" spans="24:25">
      <c r="X961" s="429">
        <v>1258</v>
      </c>
      <c r="Y961" s="429" t="s">
        <v>1025</v>
      </c>
    </row>
    <row r="962" spans="24:25">
      <c r="X962" s="429">
        <v>1259</v>
      </c>
      <c r="Y962" s="429" t="s">
        <v>1025</v>
      </c>
    </row>
    <row r="963" spans="24:25">
      <c r="X963" s="429">
        <v>1260</v>
      </c>
      <c r="Y963" s="429" t="s">
        <v>1025</v>
      </c>
    </row>
    <row r="964" spans="24:25">
      <c r="X964" s="429">
        <v>1261</v>
      </c>
      <c r="Y964" s="429" t="s">
        <v>1025</v>
      </c>
    </row>
    <row r="965" spans="24:25">
      <c r="X965" s="429">
        <v>1262</v>
      </c>
      <c r="Y965" s="429" t="s">
        <v>1025</v>
      </c>
    </row>
    <row r="966" spans="24:25">
      <c r="X966" s="429">
        <v>1263</v>
      </c>
      <c r="Y966" s="429" t="s">
        <v>1025</v>
      </c>
    </row>
    <row r="967" spans="24:25">
      <c r="X967" s="429">
        <v>1264</v>
      </c>
      <c r="Y967" s="429" t="s">
        <v>1025</v>
      </c>
    </row>
    <row r="968" spans="24:25">
      <c r="X968" s="429">
        <v>1265</v>
      </c>
      <c r="Y968" s="429" t="s">
        <v>1025</v>
      </c>
    </row>
    <row r="969" spans="24:25">
      <c r="X969" s="429">
        <v>1266</v>
      </c>
      <c r="Y969" s="429" t="s">
        <v>1025</v>
      </c>
    </row>
    <row r="970" spans="24:25">
      <c r="X970" s="429">
        <v>1267</v>
      </c>
      <c r="Y970" s="429" t="s">
        <v>1025</v>
      </c>
    </row>
    <row r="971" spans="24:25">
      <c r="X971" s="429">
        <v>1268</v>
      </c>
      <c r="Y971" s="429" t="s">
        <v>1025</v>
      </c>
    </row>
    <row r="972" spans="24:25">
      <c r="X972" s="429">
        <v>1269</v>
      </c>
      <c r="Y972" s="429" t="s">
        <v>1025</v>
      </c>
    </row>
    <row r="973" spans="24:25">
      <c r="X973" s="429">
        <v>1270</v>
      </c>
      <c r="Y973" s="429" t="s">
        <v>1025</v>
      </c>
    </row>
    <row r="974" spans="24:25">
      <c r="X974" s="429">
        <v>1271</v>
      </c>
      <c r="Y974" s="429" t="s">
        <v>1025</v>
      </c>
    </row>
    <row r="975" spans="24:25">
      <c r="X975" s="429">
        <v>1272</v>
      </c>
      <c r="Y975" s="429" t="s">
        <v>1025</v>
      </c>
    </row>
    <row r="976" spans="24:25">
      <c r="X976" s="429">
        <v>1273</v>
      </c>
      <c r="Y976" s="429" t="s">
        <v>1025</v>
      </c>
    </row>
    <row r="977" spans="24:25">
      <c r="X977" s="429">
        <v>1274</v>
      </c>
      <c r="Y977" s="429" t="s">
        <v>1025</v>
      </c>
    </row>
    <row r="978" spans="24:25">
      <c r="X978" s="429">
        <v>1275</v>
      </c>
      <c r="Y978" s="429" t="s">
        <v>1025</v>
      </c>
    </row>
    <row r="979" spans="24:25">
      <c r="X979" s="429">
        <v>1276</v>
      </c>
      <c r="Y979" s="429" t="s">
        <v>1025</v>
      </c>
    </row>
    <row r="980" spans="24:25">
      <c r="X980" s="429">
        <v>1277</v>
      </c>
      <c r="Y980" s="429" t="s">
        <v>1025</v>
      </c>
    </row>
    <row r="981" spans="24:25">
      <c r="X981" s="429">
        <v>1278</v>
      </c>
      <c r="Y981" s="429" t="s">
        <v>1025</v>
      </c>
    </row>
    <row r="982" spans="24:25">
      <c r="X982" s="429">
        <v>1279</v>
      </c>
      <c r="Y982" s="429" t="s">
        <v>1025</v>
      </c>
    </row>
    <row r="983" spans="24:25">
      <c r="X983" s="429">
        <v>1280</v>
      </c>
      <c r="Y983" s="429" t="s">
        <v>1025</v>
      </c>
    </row>
    <row r="984" spans="24:25">
      <c r="X984" s="429">
        <v>1281</v>
      </c>
      <c r="Y984" s="429" t="s">
        <v>1025</v>
      </c>
    </row>
    <row r="985" spans="24:25">
      <c r="X985" s="429">
        <v>1282</v>
      </c>
      <c r="Y985" s="429" t="s">
        <v>1025</v>
      </c>
    </row>
    <row r="986" spans="24:25">
      <c r="X986" s="429">
        <v>1283</v>
      </c>
      <c r="Y986" s="429" t="s">
        <v>1025</v>
      </c>
    </row>
    <row r="987" spans="24:25">
      <c r="X987" s="429">
        <v>1284</v>
      </c>
      <c r="Y987" s="429" t="s">
        <v>1025</v>
      </c>
    </row>
    <row r="988" spans="24:25">
      <c r="X988" s="429">
        <v>1285</v>
      </c>
      <c r="Y988" s="429" t="s">
        <v>1025</v>
      </c>
    </row>
    <row r="989" spans="24:25">
      <c r="X989" s="429">
        <v>1286</v>
      </c>
      <c r="Y989" s="429" t="s">
        <v>1025</v>
      </c>
    </row>
    <row r="990" spans="24:25">
      <c r="X990" s="429">
        <v>1287</v>
      </c>
      <c r="Y990" s="429" t="s">
        <v>1025</v>
      </c>
    </row>
    <row r="991" spans="24:25">
      <c r="X991" s="429">
        <v>1288</v>
      </c>
      <c r="Y991" s="429" t="s">
        <v>1025</v>
      </c>
    </row>
    <row r="992" spans="24:25">
      <c r="X992" s="429">
        <v>1289</v>
      </c>
      <c r="Y992" s="429" t="s">
        <v>1025</v>
      </c>
    </row>
    <row r="993" spans="24:25">
      <c r="X993" s="429">
        <v>1290</v>
      </c>
      <c r="Y993" s="429" t="s">
        <v>1025</v>
      </c>
    </row>
    <row r="994" spans="24:25">
      <c r="X994" s="429">
        <v>1291</v>
      </c>
      <c r="Y994" s="429" t="s">
        <v>1025</v>
      </c>
    </row>
    <row r="995" spans="24:25">
      <c r="X995" s="429">
        <v>1292</v>
      </c>
      <c r="Y995" s="429" t="s">
        <v>1025</v>
      </c>
    </row>
    <row r="996" spans="24:25">
      <c r="X996" s="429">
        <v>1293</v>
      </c>
      <c r="Y996" s="429" t="s">
        <v>1025</v>
      </c>
    </row>
    <row r="997" spans="24:25">
      <c r="X997" s="429">
        <v>1294</v>
      </c>
      <c r="Y997" s="429" t="s">
        <v>1025</v>
      </c>
    </row>
    <row r="998" spans="24:25">
      <c r="X998" s="429">
        <v>1295</v>
      </c>
      <c r="Y998" s="429" t="s">
        <v>1025</v>
      </c>
    </row>
    <row r="999" spans="24:25">
      <c r="X999" s="429">
        <v>1296</v>
      </c>
      <c r="Y999" s="429" t="s">
        <v>1025</v>
      </c>
    </row>
    <row r="1000" spans="24:25">
      <c r="X1000" s="429">
        <v>1297</v>
      </c>
      <c r="Y1000" s="429" t="s">
        <v>1025</v>
      </c>
    </row>
    <row r="1001" spans="24:25">
      <c r="X1001" s="429">
        <v>1298</v>
      </c>
      <c r="Y1001" s="429" t="s">
        <v>1025</v>
      </c>
    </row>
    <row r="1002" spans="24:25">
      <c r="X1002" s="429">
        <v>1299</v>
      </c>
      <c r="Y1002" s="429" t="s">
        <v>1025</v>
      </c>
    </row>
    <row r="1003" spans="24:25">
      <c r="X1003" s="429">
        <v>1300</v>
      </c>
      <c r="Y1003" s="429" t="s">
        <v>1025</v>
      </c>
    </row>
    <row r="1004" spans="24:25">
      <c r="X1004" s="429">
        <v>1301</v>
      </c>
      <c r="Y1004" s="429" t="s">
        <v>1025</v>
      </c>
    </row>
    <row r="1005" spans="24:25">
      <c r="X1005" s="429">
        <v>1302</v>
      </c>
      <c r="Y1005" s="429" t="s">
        <v>1025</v>
      </c>
    </row>
    <row r="1006" spans="24:25">
      <c r="X1006" s="429">
        <v>1303</v>
      </c>
      <c r="Y1006" s="429" t="s">
        <v>1025</v>
      </c>
    </row>
    <row r="1007" spans="24:25">
      <c r="X1007" s="429">
        <v>1304</v>
      </c>
      <c r="Y1007" s="429" t="s">
        <v>1025</v>
      </c>
    </row>
    <row r="1008" spans="24:25">
      <c r="X1008" s="429">
        <v>1305</v>
      </c>
      <c r="Y1008" s="429" t="s">
        <v>1025</v>
      </c>
    </row>
    <row r="1009" spans="24:25">
      <c r="X1009" s="429">
        <v>1306</v>
      </c>
      <c r="Y1009" s="429" t="s">
        <v>1025</v>
      </c>
    </row>
    <row r="1010" spans="24:25">
      <c r="X1010" s="429">
        <v>1307</v>
      </c>
      <c r="Y1010" s="429" t="s">
        <v>1025</v>
      </c>
    </row>
    <row r="1011" spans="24:25">
      <c r="X1011" s="429">
        <v>1308</v>
      </c>
      <c r="Y1011" s="429" t="s">
        <v>1025</v>
      </c>
    </row>
    <row r="1012" spans="24:25">
      <c r="X1012" s="429">
        <v>1309</v>
      </c>
      <c r="Y1012" s="429" t="s">
        <v>1025</v>
      </c>
    </row>
    <row r="1013" spans="24:25">
      <c r="X1013" s="429">
        <v>1310</v>
      </c>
      <c r="Y1013" s="429" t="s">
        <v>1025</v>
      </c>
    </row>
    <row r="1014" spans="24:25">
      <c r="X1014" s="429">
        <v>1311</v>
      </c>
      <c r="Y1014" s="429" t="s">
        <v>1025</v>
      </c>
    </row>
    <row r="1015" spans="24:25">
      <c r="X1015" s="429">
        <v>1312</v>
      </c>
      <c r="Y1015" s="429" t="s">
        <v>1025</v>
      </c>
    </row>
    <row r="1016" spans="24:25">
      <c r="X1016" s="429">
        <v>1313</v>
      </c>
      <c r="Y1016" s="429" t="s">
        <v>1025</v>
      </c>
    </row>
    <row r="1017" spans="24:25">
      <c r="X1017" s="429">
        <v>1314</v>
      </c>
      <c r="Y1017" s="429" t="s">
        <v>1025</v>
      </c>
    </row>
    <row r="1018" spans="24:25">
      <c r="X1018" s="429">
        <v>1315</v>
      </c>
      <c r="Y1018" s="429" t="s">
        <v>1025</v>
      </c>
    </row>
    <row r="1019" spans="24:25">
      <c r="X1019" s="429">
        <v>1316</v>
      </c>
      <c r="Y1019" s="429" t="s">
        <v>1025</v>
      </c>
    </row>
    <row r="1020" spans="24:25">
      <c r="X1020" s="429">
        <v>1317</v>
      </c>
      <c r="Y1020" s="429" t="s">
        <v>1025</v>
      </c>
    </row>
    <row r="1021" spans="24:25">
      <c r="X1021" s="429">
        <v>1318</v>
      </c>
      <c r="Y1021" s="429" t="s">
        <v>1025</v>
      </c>
    </row>
    <row r="1022" spans="24:25">
      <c r="X1022" s="429">
        <v>1319</v>
      </c>
      <c r="Y1022" s="429" t="s">
        <v>1025</v>
      </c>
    </row>
    <row r="1023" spans="24:25">
      <c r="X1023" s="429">
        <v>1320</v>
      </c>
      <c r="Y1023" s="429" t="s">
        <v>1025</v>
      </c>
    </row>
    <row r="1024" spans="24:25">
      <c r="X1024" s="429">
        <v>1321</v>
      </c>
      <c r="Y1024" s="429" t="s">
        <v>1025</v>
      </c>
    </row>
    <row r="1025" spans="24:25">
      <c r="X1025" s="429">
        <v>1322</v>
      </c>
      <c r="Y1025" s="429" t="s">
        <v>1025</v>
      </c>
    </row>
    <row r="1026" spans="24:25">
      <c r="X1026" s="429">
        <v>1323</v>
      </c>
      <c r="Y1026" s="429" t="s">
        <v>1025</v>
      </c>
    </row>
    <row r="1027" spans="24:25">
      <c r="X1027" s="429">
        <v>1324</v>
      </c>
      <c r="Y1027" s="429" t="s">
        <v>1025</v>
      </c>
    </row>
    <row r="1028" spans="24:25">
      <c r="X1028" s="429">
        <v>1325</v>
      </c>
      <c r="Y1028" s="429" t="s">
        <v>1025</v>
      </c>
    </row>
    <row r="1029" spans="24:25">
      <c r="X1029" s="429">
        <v>1326</v>
      </c>
      <c r="Y1029" s="429" t="s">
        <v>1025</v>
      </c>
    </row>
    <row r="1030" spans="24:25">
      <c r="X1030" s="429">
        <v>1327</v>
      </c>
      <c r="Y1030" s="429" t="s">
        <v>1025</v>
      </c>
    </row>
    <row r="1031" spans="24:25">
      <c r="X1031" s="429">
        <v>1328</v>
      </c>
      <c r="Y1031" s="429" t="s">
        <v>1025</v>
      </c>
    </row>
    <row r="1032" spans="24:25">
      <c r="X1032" s="429">
        <v>1329</v>
      </c>
      <c r="Y1032" s="429" t="s">
        <v>1025</v>
      </c>
    </row>
    <row r="1033" spans="24:25">
      <c r="X1033" s="429">
        <v>1330</v>
      </c>
      <c r="Y1033" s="429" t="s">
        <v>1025</v>
      </c>
    </row>
    <row r="1034" spans="24:25">
      <c r="X1034" s="429">
        <v>1331</v>
      </c>
      <c r="Y1034" s="429" t="s">
        <v>1025</v>
      </c>
    </row>
    <row r="1035" spans="24:25">
      <c r="X1035" s="429">
        <v>1332</v>
      </c>
      <c r="Y1035" s="429" t="s">
        <v>1025</v>
      </c>
    </row>
    <row r="1036" spans="24:25">
      <c r="X1036" s="429">
        <v>1333</v>
      </c>
      <c r="Y1036" s="429" t="s">
        <v>1025</v>
      </c>
    </row>
    <row r="1037" spans="24:25">
      <c r="X1037" s="429">
        <v>1334</v>
      </c>
      <c r="Y1037" s="429" t="s">
        <v>1025</v>
      </c>
    </row>
    <row r="1038" spans="24:25">
      <c r="X1038" s="429">
        <v>1335</v>
      </c>
      <c r="Y1038" s="429" t="s">
        <v>1025</v>
      </c>
    </row>
    <row r="1039" spans="24:25">
      <c r="X1039" s="429">
        <v>1336</v>
      </c>
      <c r="Y1039" s="429" t="s">
        <v>1025</v>
      </c>
    </row>
    <row r="1040" spans="24:25">
      <c r="X1040" s="429">
        <v>1337</v>
      </c>
      <c r="Y1040" s="429" t="s">
        <v>1025</v>
      </c>
    </row>
    <row r="1041" spans="24:25">
      <c r="X1041" s="429">
        <v>1338</v>
      </c>
      <c r="Y1041" s="429" t="s">
        <v>1025</v>
      </c>
    </row>
    <row r="1042" spans="24:25">
      <c r="X1042" s="429">
        <v>1339</v>
      </c>
      <c r="Y1042" s="429" t="s">
        <v>1025</v>
      </c>
    </row>
    <row r="1043" spans="24:25">
      <c r="X1043" s="429">
        <v>1340</v>
      </c>
      <c r="Y1043" s="429" t="s">
        <v>1025</v>
      </c>
    </row>
    <row r="1044" spans="24:25">
      <c r="X1044" s="429">
        <v>1341</v>
      </c>
      <c r="Y1044" s="429" t="s">
        <v>1025</v>
      </c>
    </row>
    <row r="1045" spans="24:25">
      <c r="X1045" s="429">
        <v>1342</v>
      </c>
      <c r="Y1045" s="429" t="s">
        <v>1025</v>
      </c>
    </row>
    <row r="1046" spans="24:25">
      <c r="X1046" s="429">
        <v>1343</v>
      </c>
      <c r="Y1046" s="429" t="s">
        <v>1025</v>
      </c>
    </row>
    <row r="1047" spans="24:25">
      <c r="X1047" s="429">
        <v>1344</v>
      </c>
      <c r="Y1047" s="429" t="s">
        <v>1025</v>
      </c>
    </row>
    <row r="1048" spans="24:25">
      <c r="X1048" s="429">
        <v>1345</v>
      </c>
      <c r="Y1048" s="429" t="s">
        <v>1025</v>
      </c>
    </row>
    <row r="1049" spans="24:25">
      <c r="X1049" s="429">
        <v>1346</v>
      </c>
      <c r="Y1049" s="429" t="s">
        <v>1025</v>
      </c>
    </row>
    <row r="1050" spans="24:25">
      <c r="X1050" s="429">
        <v>1347</v>
      </c>
      <c r="Y1050" s="429" t="s">
        <v>1025</v>
      </c>
    </row>
    <row r="1051" spans="24:25">
      <c r="X1051" s="429">
        <v>1348</v>
      </c>
      <c r="Y1051" s="429" t="s">
        <v>1025</v>
      </c>
    </row>
    <row r="1052" spans="24:25">
      <c r="X1052" s="429">
        <v>1349</v>
      </c>
      <c r="Y1052" s="429" t="s">
        <v>1025</v>
      </c>
    </row>
    <row r="1053" spans="24:25">
      <c r="X1053" s="429">
        <v>1350</v>
      </c>
      <c r="Y1053" s="429" t="s">
        <v>1025</v>
      </c>
    </row>
    <row r="1054" spans="24:25">
      <c r="X1054" s="429">
        <v>1351</v>
      </c>
      <c r="Y1054" s="429" t="s">
        <v>1025</v>
      </c>
    </row>
    <row r="1055" spans="24:25">
      <c r="X1055" s="429">
        <v>1352</v>
      </c>
      <c r="Y1055" s="429" t="s">
        <v>1025</v>
      </c>
    </row>
    <row r="1056" spans="24:25">
      <c r="X1056" s="429">
        <v>1353</v>
      </c>
      <c r="Y1056" s="429" t="s">
        <v>1025</v>
      </c>
    </row>
    <row r="1057" spans="24:25">
      <c r="X1057" s="429">
        <v>1354</v>
      </c>
      <c r="Y1057" s="429" t="s">
        <v>1025</v>
      </c>
    </row>
    <row r="1058" spans="24:25">
      <c r="X1058" s="429">
        <v>1355</v>
      </c>
      <c r="Y1058" s="429" t="s">
        <v>1025</v>
      </c>
    </row>
    <row r="1059" spans="24:25">
      <c r="X1059" s="429">
        <v>1356</v>
      </c>
      <c r="Y1059" s="429" t="s">
        <v>1025</v>
      </c>
    </row>
    <row r="1060" spans="24:25">
      <c r="X1060" s="429">
        <v>1357</v>
      </c>
      <c r="Y1060" s="429" t="s">
        <v>1025</v>
      </c>
    </row>
    <row r="1061" spans="24:25">
      <c r="X1061" s="429">
        <v>1358</v>
      </c>
      <c r="Y1061" s="429" t="s">
        <v>1025</v>
      </c>
    </row>
    <row r="1062" spans="24:25">
      <c r="X1062" s="429">
        <v>1359</v>
      </c>
      <c r="Y1062" s="429" t="s">
        <v>1025</v>
      </c>
    </row>
    <row r="1063" spans="24:25">
      <c r="X1063" s="429">
        <v>1360</v>
      </c>
      <c r="Y1063" s="429" t="s">
        <v>1025</v>
      </c>
    </row>
    <row r="1064" spans="24:25">
      <c r="X1064" s="429">
        <v>1361</v>
      </c>
      <c r="Y1064" s="429" t="s">
        <v>1025</v>
      </c>
    </row>
    <row r="1065" spans="24:25">
      <c r="X1065" s="429">
        <v>1362</v>
      </c>
      <c r="Y1065" s="429" t="s">
        <v>1025</v>
      </c>
    </row>
    <row r="1066" spans="24:25">
      <c r="X1066" s="429">
        <v>1363</v>
      </c>
      <c r="Y1066" s="429" t="s">
        <v>1025</v>
      </c>
    </row>
    <row r="1067" spans="24:25">
      <c r="X1067" s="429">
        <v>1364</v>
      </c>
      <c r="Y1067" s="429" t="s">
        <v>1025</v>
      </c>
    </row>
    <row r="1068" spans="24:25">
      <c r="X1068" s="429">
        <v>1365</v>
      </c>
      <c r="Y1068" s="429" t="s">
        <v>1025</v>
      </c>
    </row>
    <row r="1069" spans="24:25">
      <c r="X1069" s="429">
        <v>1366</v>
      </c>
      <c r="Y1069" s="429" t="s">
        <v>1025</v>
      </c>
    </row>
    <row r="1070" spans="24:25">
      <c r="X1070" s="429">
        <v>1367</v>
      </c>
      <c r="Y1070" s="429" t="s">
        <v>1025</v>
      </c>
    </row>
    <row r="1071" spans="24:25">
      <c r="X1071" s="429">
        <v>1368</v>
      </c>
      <c r="Y1071" s="429" t="s">
        <v>1025</v>
      </c>
    </row>
    <row r="1072" spans="24:25">
      <c r="X1072" s="429">
        <v>1369</v>
      </c>
      <c r="Y1072" s="429" t="s">
        <v>1025</v>
      </c>
    </row>
    <row r="1073" spans="24:25">
      <c r="X1073" s="429">
        <v>1370</v>
      </c>
      <c r="Y1073" s="429" t="s">
        <v>1025</v>
      </c>
    </row>
    <row r="1074" spans="24:25">
      <c r="X1074" s="429">
        <v>1371</v>
      </c>
      <c r="Y1074" s="429" t="s">
        <v>1025</v>
      </c>
    </row>
    <row r="1075" spans="24:25">
      <c r="X1075" s="429">
        <v>1372</v>
      </c>
      <c r="Y1075" s="429" t="s">
        <v>1025</v>
      </c>
    </row>
    <row r="1076" spans="24:25">
      <c r="X1076" s="429">
        <v>1373</v>
      </c>
      <c r="Y1076" s="429" t="s">
        <v>1025</v>
      </c>
    </row>
    <row r="1077" spans="24:25">
      <c r="X1077" s="429">
        <v>1374</v>
      </c>
      <c r="Y1077" s="429" t="s">
        <v>1025</v>
      </c>
    </row>
    <row r="1078" spans="24:25">
      <c r="X1078" s="429">
        <v>1375</v>
      </c>
      <c r="Y1078" s="429" t="s">
        <v>1025</v>
      </c>
    </row>
    <row r="1079" spans="24:25">
      <c r="X1079" s="429">
        <v>1376</v>
      </c>
      <c r="Y1079" s="429" t="s">
        <v>1025</v>
      </c>
    </row>
    <row r="1080" spans="24:25">
      <c r="X1080" s="429">
        <v>1377</v>
      </c>
      <c r="Y1080" s="429" t="s">
        <v>1025</v>
      </c>
    </row>
    <row r="1081" spans="24:25">
      <c r="X1081" s="429">
        <v>1378</v>
      </c>
      <c r="Y1081" s="429" t="s">
        <v>1025</v>
      </c>
    </row>
    <row r="1082" spans="24:25">
      <c r="X1082" s="429">
        <v>1379</v>
      </c>
      <c r="Y1082" s="429" t="s">
        <v>1025</v>
      </c>
    </row>
    <row r="1083" spans="24:25">
      <c r="X1083" s="429">
        <v>1380</v>
      </c>
      <c r="Y1083" s="429" t="s">
        <v>1025</v>
      </c>
    </row>
    <row r="1084" spans="24:25">
      <c r="X1084" s="429">
        <v>1381</v>
      </c>
      <c r="Y1084" s="429" t="s">
        <v>1025</v>
      </c>
    </row>
    <row r="1085" spans="24:25">
      <c r="X1085" s="429">
        <v>1382</v>
      </c>
      <c r="Y1085" s="429" t="s">
        <v>1025</v>
      </c>
    </row>
    <row r="1086" spans="24:25">
      <c r="X1086" s="429">
        <v>1383</v>
      </c>
      <c r="Y1086" s="429" t="s">
        <v>1025</v>
      </c>
    </row>
    <row r="1087" spans="24:25">
      <c r="X1087" s="429">
        <v>1384</v>
      </c>
      <c r="Y1087" s="429" t="s">
        <v>1025</v>
      </c>
    </row>
    <row r="1088" spans="24:25">
      <c r="X1088" s="429">
        <v>1385</v>
      </c>
      <c r="Y1088" s="429" t="s">
        <v>1025</v>
      </c>
    </row>
    <row r="1089" spans="24:25">
      <c r="X1089" s="429">
        <v>1386</v>
      </c>
      <c r="Y1089" s="429" t="s">
        <v>1025</v>
      </c>
    </row>
    <row r="1090" spans="24:25">
      <c r="X1090" s="429">
        <v>1387</v>
      </c>
      <c r="Y1090" s="429" t="s">
        <v>1025</v>
      </c>
    </row>
    <row r="1091" spans="24:25">
      <c r="X1091" s="429">
        <v>1388</v>
      </c>
      <c r="Y1091" s="429" t="s">
        <v>1025</v>
      </c>
    </row>
    <row r="1092" spans="24:25">
      <c r="X1092" s="429">
        <v>1389</v>
      </c>
      <c r="Y1092" s="429" t="s">
        <v>1025</v>
      </c>
    </row>
    <row r="1093" spans="24:25">
      <c r="X1093" s="429">
        <v>1390</v>
      </c>
      <c r="Y1093" s="429" t="s">
        <v>1025</v>
      </c>
    </row>
    <row r="1094" spans="24:25">
      <c r="X1094" s="429">
        <v>1391</v>
      </c>
      <c r="Y1094" s="429" t="s">
        <v>1025</v>
      </c>
    </row>
    <row r="1095" spans="24:25">
      <c r="X1095" s="429">
        <v>1392</v>
      </c>
      <c r="Y1095" s="429" t="s">
        <v>1025</v>
      </c>
    </row>
    <row r="1096" spans="24:25">
      <c r="X1096" s="429">
        <v>1393</v>
      </c>
      <c r="Y1096" s="429" t="s">
        <v>1025</v>
      </c>
    </row>
    <row r="1097" spans="24:25">
      <c r="X1097" s="429">
        <v>1394</v>
      </c>
      <c r="Y1097" s="429" t="s">
        <v>1025</v>
      </c>
    </row>
    <row r="1098" spans="24:25">
      <c r="X1098" s="429">
        <v>1395</v>
      </c>
      <c r="Y1098" s="429" t="s">
        <v>1025</v>
      </c>
    </row>
    <row r="1099" spans="24:25">
      <c r="X1099" s="429">
        <v>1396</v>
      </c>
      <c r="Y1099" s="429" t="s">
        <v>1025</v>
      </c>
    </row>
    <row r="1100" spans="24:25">
      <c r="X1100" s="429">
        <v>1397</v>
      </c>
      <c r="Y1100" s="429" t="s">
        <v>1025</v>
      </c>
    </row>
    <row r="1101" spans="24:25">
      <c r="X1101" s="429">
        <v>1398</v>
      </c>
      <c r="Y1101" s="429" t="s">
        <v>1025</v>
      </c>
    </row>
    <row r="1102" spans="24:25">
      <c r="X1102" s="429">
        <v>1399</v>
      </c>
      <c r="Y1102" s="429" t="s">
        <v>1025</v>
      </c>
    </row>
    <row r="1103" spans="24:25">
      <c r="X1103" s="429">
        <v>1400</v>
      </c>
      <c r="Y1103" s="429" t="s">
        <v>1025</v>
      </c>
    </row>
    <row r="1104" spans="24:25">
      <c r="X1104" s="429">
        <v>1401</v>
      </c>
      <c r="Y1104" s="429" t="s">
        <v>1025</v>
      </c>
    </row>
    <row r="1105" spans="24:25">
      <c r="X1105" s="429">
        <v>1402</v>
      </c>
      <c r="Y1105" s="429" t="s">
        <v>1025</v>
      </c>
    </row>
    <row r="1106" spans="24:25">
      <c r="X1106" s="429">
        <v>1403</v>
      </c>
      <c r="Y1106" s="429" t="s">
        <v>1025</v>
      </c>
    </row>
    <row r="1107" spans="24:25">
      <c r="X1107" s="429">
        <v>1404</v>
      </c>
      <c r="Y1107" s="429" t="s">
        <v>1025</v>
      </c>
    </row>
    <row r="1108" spans="24:25">
      <c r="X1108" s="429">
        <v>1405</v>
      </c>
      <c r="Y1108" s="429" t="s">
        <v>1025</v>
      </c>
    </row>
    <row r="1109" spans="24:25">
      <c r="X1109" s="429">
        <v>1406</v>
      </c>
      <c r="Y1109" s="429" t="s">
        <v>1025</v>
      </c>
    </row>
    <row r="1110" spans="24:25">
      <c r="X1110" s="429">
        <v>1407</v>
      </c>
      <c r="Y1110" s="429" t="s">
        <v>1025</v>
      </c>
    </row>
    <row r="1111" spans="24:25">
      <c r="X1111" s="429">
        <v>1408</v>
      </c>
      <c r="Y1111" s="429" t="s">
        <v>1025</v>
      </c>
    </row>
    <row r="1112" spans="24:25">
      <c r="X1112" s="429">
        <v>1409</v>
      </c>
      <c r="Y1112" s="429" t="s">
        <v>1025</v>
      </c>
    </row>
    <row r="1113" spans="24:25">
      <c r="X1113" s="429">
        <v>1410</v>
      </c>
      <c r="Y1113" s="429" t="s">
        <v>1025</v>
      </c>
    </row>
    <row r="1114" spans="24:25">
      <c r="X1114" s="429">
        <v>1411</v>
      </c>
      <c r="Y1114" s="429" t="s">
        <v>1025</v>
      </c>
    </row>
    <row r="1115" spans="24:25">
      <c r="X1115" s="429">
        <v>1412</v>
      </c>
      <c r="Y1115" s="429" t="s">
        <v>1025</v>
      </c>
    </row>
    <row r="1116" spans="24:25">
      <c r="X1116" s="429">
        <v>1413</v>
      </c>
      <c r="Y1116" s="429" t="s">
        <v>1025</v>
      </c>
    </row>
    <row r="1117" spans="24:25">
      <c r="X1117" s="429">
        <v>1414</v>
      </c>
      <c r="Y1117" s="429" t="s">
        <v>1025</v>
      </c>
    </row>
    <row r="1118" spans="24:25">
      <c r="X1118" s="429">
        <v>1415</v>
      </c>
      <c r="Y1118" s="429" t="s">
        <v>1025</v>
      </c>
    </row>
    <row r="1119" spans="24:25">
      <c r="X1119" s="429">
        <v>1416</v>
      </c>
      <c r="Y1119" s="429" t="s">
        <v>1025</v>
      </c>
    </row>
    <row r="1120" spans="24:25">
      <c r="X1120" s="429">
        <v>1417</v>
      </c>
      <c r="Y1120" s="429" t="s">
        <v>1025</v>
      </c>
    </row>
    <row r="1121" spans="24:25">
      <c r="X1121" s="429">
        <v>1418</v>
      </c>
      <c r="Y1121" s="429" t="s">
        <v>1025</v>
      </c>
    </row>
    <row r="1122" spans="24:25">
      <c r="X1122" s="429">
        <v>1419</v>
      </c>
      <c r="Y1122" s="429" t="s">
        <v>1025</v>
      </c>
    </row>
    <row r="1123" spans="24:25">
      <c r="X1123" s="429">
        <v>1420</v>
      </c>
      <c r="Y1123" s="429" t="s">
        <v>1025</v>
      </c>
    </row>
    <row r="1124" spans="24:25">
      <c r="X1124" s="429">
        <v>1421</v>
      </c>
      <c r="Y1124" s="429" t="s">
        <v>1025</v>
      </c>
    </row>
    <row r="1125" spans="24:25">
      <c r="X1125" s="429">
        <v>1422</v>
      </c>
      <c r="Y1125" s="429" t="s">
        <v>1025</v>
      </c>
    </row>
    <row r="1126" spans="24:25">
      <c r="X1126" s="429">
        <v>1423</v>
      </c>
      <c r="Y1126" s="429" t="s">
        <v>1025</v>
      </c>
    </row>
    <row r="1127" spans="24:25">
      <c r="X1127" s="429">
        <v>1424</v>
      </c>
      <c r="Y1127" s="429" t="s">
        <v>1025</v>
      </c>
    </row>
    <row r="1128" spans="24:25">
      <c r="X1128" s="429">
        <v>1425</v>
      </c>
      <c r="Y1128" s="429" t="s">
        <v>1025</v>
      </c>
    </row>
    <row r="1129" spans="24:25">
      <c r="X1129" s="429">
        <v>1426</v>
      </c>
      <c r="Y1129" s="429" t="s">
        <v>1025</v>
      </c>
    </row>
    <row r="1130" spans="24:25">
      <c r="X1130" s="429">
        <v>1427</v>
      </c>
      <c r="Y1130" s="429" t="s">
        <v>1025</v>
      </c>
    </row>
    <row r="1131" spans="24:25">
      <c r="X1131" s="429">
        <v>1428</v>
      </c>
      <c r="Y1131" s="429" t="s">
        <v>1025</v>
      </c>
    </row>
    <row r="1132" spans="24:25">
      <c r="X1132" s="429">
        <v>1429</v>
      </c>
      <c r="Y1132" s="429" t="s">
        <v>1025</v>
      </c>
    </row>
    <row r="1133" spans="24:25">
      <c r="X1133" s="429">
        <v>1430</v>
      </c>
      <c r="Y1133" s="429" t="s">
        <v>1025</v>
      </c>
    </row>
    <row r="1134" spans="24:25">
      <c r="X1134" s="429">
        <v>1431</v>
      </c>
      <c r="Y1134" s="429" t="s">
        <v>1025</v>
      </c>
    </row>
    <row r="1135" spans="24:25">
      <c r="X1135" s="429">
        <v>1432</v>
      </c>
      <c r="Y1135" s="429" t="s">
        <v>1025</v>
      </c>
    </row>
    <row r="1136" spans="24:25">
      <c r="X1136" s="429">
        <v>1433</v>
      </c>
      <c r="Y1136" s="429" t="s">
        <v>1025</v>
      </c>
    </row>
    <row r="1137" spans="24:25">
      <c r="X1137" s="429">
        <v>1434</v>
      </c>
      <c r="Y1137" s="429" t="s">
        <v>1025</v>
      </c>
    </row>
    <row r="1138" spans="24:25">
      <c r="X1138" s="429">
        <v>1435</v>
      </c>
      <c r="Y1138" s="429" t="s">
        <v>1025</v>
      </c>
    </row>
    <row r="1139" spans="24:25">
      <c r="X1139" s="429">
        <v>1436</v>
      </c>
      <c r="Y1139" s="429" t="s">
        <v>1025</v>
      </c>
    </row>
    <row r="1140" spans="24:25">
      <c r="X1140" s="429">
        <v>1437</v>
      </c>
      <c r="Y1140" s="429" t="s">
        <v>1025</v>
      </c>
    </row>
    <row r="1141" spans="24:25">
      <c r="X1141" s="429">
        <v>1438</v>
      </c>
      <c r="Y1141" s="429" t="s">
        <v>1025</v>
      </c>
    </row>
    <row r="1142" spans="24:25">
      <c r="X1142" s="429">
        <v>1439</v>
      </c>
      <c r="Y1142" s="429" t="s">
        <v>1025</v>
      </c>
    </row>
    <row r="1143" spans="24:25">
      <c r="X1143" s="429">
        <v>1440</v>
      </c>
      <c r="Y1143" s="429" t="s">
        <v>1025</v>
      </c>
    </row>
    <row r="1144" spans="24:25">
      <c r="X1144" s="429">
        <v>1441</v>
      </c>
      <c r="Y1144" s="429" t="s">
        <v>1025</v>
      </c>
    </row>
    <row r="1145" spans="24:25">
      <c r="X1145" s="429">
        <v>1442</v>
      </c>
      <c r="Y1145" s="429" t="s">
        <v>1025</v>
      </c>
    </row>
    <row r="1146" spans="24:25">
      <c r="X1146" s="429">
        <v>1443</v>
      </c>
      <c r="Y1146" s="429" t="s">
        <v>1025</v>
      </c>
    </row>
    <row r="1147" spans="24:25">
      <c r="X1147" s="429">
        <v>1444</v>
      </c>
      <c r="Y1147" s="429" t="s">
        <v>1025</v>
      </c>
    </row>
    <row r="1148" spans="24:25">
      <c r="X1148" s="429">
        <v>1445</v>
      </c>
      <c r="Y1148" s="429" t="s">
        <v>1025</v>
      </c>
    </row>
    <row r="1149" spans="24:25">
      <c r="X1149" s="429">
        <v>1446</v>
      </c>
      <c r="Y1149" s="429" t="s">
        <v>1025</v>
      </c>
    </row>
    <row r="1150" spans="24:25">
      <c r="X1150" s="429">
        <v>1447</v>
      </c>
      <c r="Y1150" s="429" t="s">
        <v>1025</v>
      </c>
    </row>
    <row r="1151" spans="24:25">
      <c r="X1151" s="429">
        <v>1448</v>
      </c>
      <c r="Y1151" s="429" t="s">
        <v>1025</v>
      </c>
    </row>
    <row r="1152" spans="24:25">
      <c r="X1152" s="429">
        <v>1449</v>
      </c>
      <c r="Y1152" s="429" t="s">
        <v>1025</v>
      </c>
    </row>
    <row r="1153" spans="24:25">
      <c r="X1153" s="429">
        <v>1450</v>
      </c>
      <c r="Y1153" s="429" t="s">
        <v>1025</v>
      </c>
    </row>
    <row r="1154" spans="24:25">
      <c r="X1154" s="429">
        <v>1451</v>
      </c>
      <c r="Y1154" s="429" t="s">
        <v>1025</v>
      </c>
    </row>
    <row r="1155" spans="24:25">
      <c r="X1155" s="429">
        <v>1452</v>
      </c>
      <c r="Y1155" s="429" t="s">
        <v>1025</v>
      </c>
    </row>
    <row r="1156" spans="24:25">
      <c r="X1156" s="429">
        <v>1453</v>
      </c>
      <c r="Y1156" s="429" t="s">
        <v>1025</v>
      </c>
    </row>
    <row r="1157" spans="24:25">
      <c r="X1157" s="429">
        <v>1454</v>
      </c>
      <c r="Y1157" s="429" t="s">
        <v>1025</v>
      </c>
    </row>
    <row r="1158" spans="24:25">
      <c r="X1158" s="429">
        <v>1455</v>
      </c>
      <c r="Y1158" s="429" t="s">
        <v>1025</v>
      </c>
    </row>
    <row r="1159" spans="24:25">
      <c r="X1159" s="429">
        <v>1456</v>
      </c>
      <c r="Y1159" s="429" t="s">
        <v>1025</v>
      </c>
    </row>
    <row r="1160" spans="24:25">
      <c r="X1160" s="429">
        <v>1457</v>
      </c>
      <c r="Y1160" s="429" t="s">
        <v>1025</v>
      </c>
    </row>
    <row r="1161" spans="24:25">
      <c r="X1161" s="429">
        <v>1458</v>
      </c>
      <c r="Y1161" s="429" t="s">
        <v>1025</v>
      </c>
    </row>
    <row r="1162" spans="24:25">
      <c r="X1162" s="429">
        <v>1459</v>
      </c>
      <c r="Y1162" s="429" t="s">
        <v>1025</v>
      </c>
    </row>
    <row r="1163" spans="24:25">
      <c r="X1163" s="429">
        <v>1460</v>
      </c>
      <c r="Y1163" s="429" t="s">
        <v>1025</v>
      </c>
    </row>
    <row r="1164" spans="24:25">
      <c r="X1164" s="429">
        <v>1461</v>
      </c>
      <c r="Y1164" s="429" t="s">
        <v>1025</v>
      </c>
    </row>
    <row r="1165" spans="24:25">
      <c r="X1165" s="429">
        <v>1462</v>
      </c>
      <c r="Y1165" s="429" t="s">
        <v>1025</v>
      </c>
    </row>
    <row r="1166" spans="24:25">
      <c r="X1166" s="429">
        <v>1463</v>
      </c>
      <c r="Y1166" s="429" t="s">
        <v>1025</v>
      </c>
    </row>
    <row r="1167" spans="24:25">
      <c r="X1167" s="429">
        <v>1464</v>
      </c>
      <c r="Y1167" s="429" t="s">
        <v>1025</v>
      </c>
    </row>
    <row r="1168" spans="24:25">
      <c r="X1168" s="429">
        <v>1465</v>
      </c>
      <c r="Y1168" s="429" t="s">
        <v>1025</v>
      </c>
    </row>
    <row r="1169" spans="24:25">
      <c r="X1169" s="429">
        <v>1466</v>
      </c>
      <c r="Y1169" s="429" t="s">
        <v>1025</v>
      </c>
    </row>
    <row r="1170" spans="24:25">
      <c r="X1170" s="429">
        <v>1467</v>
      </c>
      <c r="Y1170" s="429" t="s">
        <v>1025</v>
      </c>
    </row>
    <row r="1171" spans="24:25">
      <c r="X1171" s="429">
        <v>1468</v>
      </c>
      <c r="Y1171" s="429" t="s">
        <v>1025</v>
      </c>
    </row>
    <row r="1172" spans="24:25">
      <c r="X1172" s="429">
        <v>1469</v>
      </c>
      <c r="Y1172" s="429" t="s">
        <v>1025</v>
      </c>
    </row>
    <row r="1173" spans="24:25">
      <c r="X1173" s="429">
        <v>1470</v>
      </c>
      <c r="Y1173" s="429" t="s">
        <v>1025</v>
      </c>
    </row>
    <row r="1174" spans="24:25">
      <c r="X1174" s="429">
        <v>1471</v>
      </c>
      <c r="Y1174" s="429" t="s">
        <v>1025</v>
      </c>
    </row>
    <row r="1175" spans="24:25">
      <c r="X1175" s="429">
        <v>1472</v>
      </c>
      <c r="Y1175" s="429" t="s">
        <v>1025</v>
      </c>
    </row>
    <row r="1176" spans="24:25">
      <c r="X1176" s="429">
        <v>1473</v>
      </c>
      <c r="Y1176" s="429" t="s">
        <v>1025</v>
      </c>
    </row>
    <row r="1177" spans="24:25">
      <c r="X1177" s="429">
        <v>1474</v>
      </c>
      <c r="Y1177" s="429" t="s">
        <v>1025</v>
      </c>
    </row>
    <row r="1178" spans="24:25">
      <c r="X1178" s="429">
        <v>1475</v>
      </c>
      <c r="Y1178" s="429" t="s">
        <v>1025</v>
      </c>
    </row>
    <row r="1179" spans="24:25">
      <c r="X1179" s="429">
        <v>1476</v>
      </c>
      <c r="Y1179" s="429" t="s">
        <v>1025</v>
      </c>
    </row>
    <row r="1180" spans="24:25">
      <c r="X1180" s="429">
        <v>1477</v>
      </c>
      <c r="Y1180" s="429" t="s">
        <v>1025</v>
      </c>
    </row>
    <row r="1181" spans="24:25">
      <c r="X1181" s="429">
        <v>1478</v>
      </c>
      <c r="Y1181" s="429" t="s">
        <v>1025</v>
      </c>
    </row>
    <row r="1182" spans="24:25">
      <c r="X1182" s="429">
        <v>1479</v>
      </c>
      <c r="Y1182" s="429" t="s">
        <v>1025</v>
      </c>
    </row>
    <row r="1183" spans="24:25">
      <c r="X1183" s="429">
        <v>1480</v>
      </c>
      <c r="Y1183" s="429" t="s">
        <v>1025</v>
      </c>
    </row>
    <row r="1184" spans="24:25">
      <c r="X1184" s="429">
        <v>1481</v>
      </c>
      <c r="Y1184" s="429" t="s">
        <v>1025</v>
      </c>
    </row>
    <row r="1185" spans="24:25">
      <c r="X1185" s="429">
        <v>1482</v>
      </c>
      <c r="Y1185" s="429" t="s">
        <v>1025</v>
      </c>
    </row>
    <row r="1186" spans="24:25">
      <c r="X1186" s="429">
        <v>1483</v>
      </c>
      <c r="Y1186" s="429" t="s">
        <v>1025</v>
      </c>
    </row>
    <row r="1187" spans="24:25">
      <c r="X1187" s="429">
        <v>1484</v>
      </c>
      <c r="Y1187" s="429" t="s">
        <v>1025</v>
      </c>
    </row>
    <row r="1188" spans="24:25">
      <c r="X1188" s="429">
        <v>1485</v>
      </c>
      <c r="Y1188" s="429" t="s">
        <v>1025</v>
      </c>
    </row>
    <row r="1189" spans="24:25">
      <c r="X1189" s="429">
        <v>1486</v>
      </c>
      <c r="Y1189" s="429" t="s">
        <v>1025</v>
      </c>
    </row>
    <row r="1190" spans="24:25">
      <c r="X1190" s="429">
        <v>1487</v>
      </c>
      <c r="Y1190" s="429" t="s">
        <v>1025</v>
      </c>
    </row>
    <row r="1191" spans="24:25">
      <c r="X1191" s="429">
        <v>1488</v>
      </c>
      <c r="Y1191" s="429" t="s">
        <v>1025</v>
      </c>
    </row>
    <row r="1192" spans="24:25">
      <c r="X1192" s="429">
        <v>1489</v>
      </c>
      <c r="Y1192" s="429" t="s">
        <v>1025</v>
      </c>
    </row>
    <row r="1193" spans="24:25">
      <c r="X1193" s="429">
        <v>1490</v>
      </c>
      <c r="Y1193" s="429" t="s">
        <v>1025</v>
      </c>
    </row>
    <row r="1194" spans="24:25">
      <c r="X1194" s="429">
        <v>1491</v>
      </c>
      <c r="Y1194" s="429" t="s">
        <v>1025</v>
      </c>
    </row>
    <row r="1195" spans="24:25">
      <c r="X1195" s="429">
        <v>1492</v>
      </c>
      <c r="Y1195" s="429" t="s">
        <v>1025</v>
      </c>
    </row>
    <row r="1196" spans="24:25">
      <c r="X1196" s="429">
        <v>1493</v>
      </c>
      <c r="Y1196" s="429" t="s">
        <v>1025</v>
      </c>
    </row>
    <row r="1197" spans="24:25">
      <c r="X1197" s="429">
        <v>1494</v>
      </c>
      <c r="Y1197" s="429" t="s">
        <v>1025</v>
      </c>
    </row>
    <row r="1198" spans="24:25">
      <c r="X1198" s="429">
        <v>1495</v>
      </c>
      <c r="Y1198" s="429" t="s">
        <v>1025</v>
      </c>
    </row>
    <row r="1199" spans="24:25">
      <c r="X1199" s="429">
        <v>1496</v>
      </c>
      <c r="Y1199" s="429" t="s">
        <v>1025</v>
      </c>
    </row>
    <row r="1200" spans="24:25">
      <c r="X1200" s="429">
        <v>1497</v>
      </c>
      <c r="Y1200" s="429" t="s">
        <v>1025</v>
      </c>
    </row>
    <row r="1201" spans="24:25">
      <c r="X1201" s="429">
        <v>1498</v>
      </c>
      <c r="Y1201" s="429" t="s">
        <v>1025</v>
      </c>
    </row>
    <row r="1202" spans="24:25">
      <c r="X1202" s="429">
        <v>1499</v>
      </c>
      <c r="Y1202" s="429" t="s">
        <v>1025</v>
      </c>
    </row>
    <row r="1203" spans="24:25">
      <c r="X1203" s="429">
        <v>1500</v>
      </c>
      <c r="Y1203" s="429" t="s">
        <v>1025</v>
      </c>
    </row>
    <row r="1204" spans="24:25">
      <c r="X1204" s="429">
        <v>1501</v>
      </c>
      <c r="Y1204" s="429" t="s">
        <v>1026</v>
      </c>
    </row>
    <row r="1205" spans="24:25">
      <c r="X1205" s="429">
        <v>1502</v>
      </c>
      <c r="Y1205" s="429" t="s">
        <v>1026</v>
      </c>
    </row>
    <row r="1206" spans="24:25">
      <c r="X1206" s="429">
        <v>1503</v>
      </c>
      <c r="Y1206" s="429" t="s">
        <v>1026</v>
      </c>
    </row>
    <row r="1207" spans="24:25">
      <c r="X1207" s="429">
        <v>1504</v>
      </c>
      <c r="Y1207" s="429" t="s">
        <v>1026</v>
      </c>
    </row>
    <row r="1208" spans="24:25">
      <c r="X1208" s="429">
        <v>1505</v>
      </c>
      <c r="Y1208" s="429" t="s">
        <v>1026</v>
      </c>
    </row>
    <row r="1209" spans="24:25">
      <c r="X1209" s="429">
        <v>1506</v>
      </c>
      <c r="Y1209" s="429" t="s">
        <v>1026</v>
      </c>
    </row>
    <row r="1210" spans="24:25">
      <c r="X1210" s="429">
        <v>1507</v>
      </c>
      <c r="Y1210" s="429" t="s">
        <v>1026</v>
      </c>
    </row>
    <row r="1211" spans="24:25">
      <c r="X1211" s="429">
        <v>1508</v>
      </c>
      <c r="Y1211" s="429" t="s">
        <v>1026</v>
      </c>
    </row>
    <row r="1212" spans="24:25">
      <c r="X1212" s="429">
        <v>1509</v>
      </c>
      <c r="Y1212" s="429" t="s">
        <v>1026</v>
      </c>
    </row>
    <row r="1213" spans="24:25">
      <c r="X1213" s="429">
        <v>1510</v>
      </c>
      <c r="Y1213" s="429" t="s">
        <v>1026</v>
      </c>
    </row>
    <row r="1214" spans="24:25">
      <c r="X1214" s="429">
        <v>1511</v>
      </c>
      <c r="Y1214" s="429" t="s">
        <v>1026</v>
      </c>
    </row>
    <row r="1215" spans="24:25">
      <c r="X1215" s="429">
        <v>1512</v>
      </c>
      <c r="Y1215" s="429" t="s">
        <v>1026</v>
      </c>
    </row>
    <row r="1216" spans="24:25">
      <c r="X1216" s="429">
        <v>1513</v>
      </c>
      <c r="Y1216" s="429" t="s">
        <v>1026</v>
      </c>
    </row>
    <row r="1217" spans="24:25">
      <c r="X1217" s="429">
        <v>1514</v>
      </c>
      <c r="Y1217" s="429" t="s">
        <v>1026</v>
      </c>
    </row>
    <row r="1218" spans="24:25">
      <c r="X1218" s="429">
        <v>1515</v>
      </c>
      <c r="Y1218" s="429" t="s">
        <v>1026</v>
      </c>
    </row>
    <row r="1219" spans="24:25">
      <c r="X1219" s="429">
        <v>1516</v>
      </c>
      <c r="Y1219" s="429" t="s">
        <v>1026</v>
      </c>
    </row>
    <row r="1220" spans="24:25">
      <c r="X1220" s="429">
        <v>1517</v>
      </c>
      <c r="Y1220" s="429" t="s">
        <v>1026</v>
      </c>
    </row>
    <row r="1221" spans="24:25">
      <c r="X1221" s="429">
        <v>1518</v>
      </c>
      <c r="Y1221" s="429" t="s">
        <v>1026</v>
      </c>
    </row>
    <row r="1222" spans="24:25">
      <c r="X1222" s="429">
        <v>1519</v>
      </c>
      <c r="Y1222" s="429" t="s">
        <v>1026</v>
      </c>
    </row>
    <row r="1223" spans="24:25">
      <c r="X1223" s="429">
        <v>1520</v>
      </c>
      <c r="Y1223" s="429" t="s">
        <v>1026</v>
      </c>
    </row>
    <row r="1224" spans="24:25">
      <c r="X1224" s="429">
        <v>1521</v>
      </c>
      <c r="Y1224" s="429" t="s">
        <v>1026</v>
      </c>
    </row>
    <row r="1225" spans="24:25">
      <c r="X1225" s="429">
        <v>1522</v>
      </c>
      <c r="Y1225" s="429" t="s">
        <v>1026</v>
      </c>
    </row>
    <row r="1226" spans="24:25">
      <c r="X1226" s="429">
        <v>1523</v>
      </c>
      <c r="Y1226" s="429" t="s">
        <v>1026</v>
      </c>
    </row>
    <row r="1227" spans="24:25">
      <c r="X1227" s="429">
        <v>1524</v>
      </c>
      <c r="Y1227" s="429" t="s">
        <v>1026</v>
      </c>
    </row>
    <row r="1228" spans="24:25">
      <c r="X1228" s="429">
        <v>1525</v>
      </c>
      <c r="Y1228" s="429" t="s">
        <v>1026</v>
      </c>
    </row>
    <row r="1229" spans="24:25">
      <c r="X1229" s="429">
        <v>1526</v>
      </c>
      <c r="Y1229" s="429" t="s">
        <v>1026</v>
      </c>
    </row>
    <row r="1230" spans="24:25">
      <c r="X1230" s="429">
        <v>1527</v>
      </c>
      <c r="Y1230" s="429" t="s">
        <v>1026</v>
      </c>
    </row>
    <row r="1231" spans="24:25">
      <c r="X1231" s="429">
        <v>1528</v>
      </c>
      <c r="Y1231" s="429" t="s">
        <v>1026</v>
      </c>
    </row>
    <row r="1232" spans="24:25">
      <c r="X1232" s="429">
        <v>1529</v>
      </c>
      <c r="Y1232" s="429" t="s">
        <v>1026</v>
      </c>
    </row>
    <row r="1233" spans="24:25">
      <c r="X1233" s="429">
        <v>1530</v>
      </c>
      <c r="Y1233" s="429" t="s">
        <v>1026</v>
      </c>
    </row>
    <row r="1234" spans="24:25">
      <c r="X1234" s="429">
        <v>1531</v>
      </c>
      <c r="Y1234" s="429" t="s">
        <v>1026</v>
      </c>
    </row>
    <row r="1235" spans="24:25">
      <c r="X1235" s="429">
        <v>1532</v>
      </c>
      <c r="Y1235" s="429" t="s">
        <v>1026</v>
      </c>
    </row>
    <row r="1236" spans="24:25">
      <c r="X1236" s="429">
        <v>1533</v>
      </c>
      <c r="Y1236" s="429" t="s">
        <v>1026</v>
      </c>
    </row>
    <row r="1237" spans="24:25">
      <c r="X1237" s="429">
        <v>1534</v>
      </c>
      <c r="Y1237" s="429" t="s">
        <v>1026</v>
      </c>
    </row>
    <row r="1238" spans="24:25">
      <c r="X1238" s="429">
        <v>1535</v>
      </c>
      <c r="Y1238" s="429" t="s">
        <v>1026</v>
      </c>
    </row>
    <row r="1239" spans="24:25">
      <c r="X1239" s="429">
        <v>1536</v>
      </c>
      <c r="Y1239" s="429" t="s">
        <v>1026</v>
      </c>
    </row>
    <row r="1240" spans="24:25">
      <c r="X1240" s="429">
        <v>1537</v>
      </c>
      <c r="Y1240" s="429" t="s">
        <v>1026</v>
      </c>
    </row>
    <row r="1241" spans="24:25">
      <c r="X1241" s="429">
        <v>1538</v>
      </c>
      <c r="Y1241" s="429" t="s">
        <v>1026</v>
      </c>
    </row>
    <row r="1242" spans="24:25">
      <c r="X1242" s="429">
        <v>1539</v>
      </c>
      <c r="Y1242" s="429" t="s">
        <v>1026</v>
      </c>
    </row>
    <row r="1243" spans="24:25">
      <c r="X1243" s="429">
        <v>1540</v>
      </c>
      <c r="Y1243" s="429" t="s">
        <v>1026</v>
      </c>
    </row>
    <row r="1244" spans="24:25">
      <c r="X1244" s="429">
        <v>1541</v>
      </c>
      <c r="Y1244" s="429" t="s">
        <v>1026</v>
      </c>
    </row>
    <row r="1245" spans="24:25">
      <c r="X1245" s="429">
        <v>1542</v>
      </c>
      <c r="Y1245" s="429" t="s">
        <v>1026</v>
      </c>
    </row>
    <row r="1246" spans="24:25">
      <c r="X1246" s="429">
        <v>1543</v>
      </c>
      <c r="Y1246" s="429" t="s">
        <v>1026</v>
      </c>
    </row>
    <row r="1247" spans="24:25">
      <c r="X1247" s="429">
        <v>1544</v>
      </c>
      <c r="Y1247" s="429" t="s">
        <v>1026</v>
      </c>
    </row>
    <row r="1248" spans="24:25">
      <c r="X1248" s="429">
        <v>1545</v>
      </c>
      <c r="Y1248" s="429" t="s">
        <v>1026</v>
      </c>
    </row>
    <row r="1249" spans="24:25">
      <c r="X1249" s="429">
        <v>1546</v>
      </c>
      <c r="Y1249" s="429" t="s">
        <v>1026</v>
      </c>
    </row>
    <row r="1250" spans="24:25">
      <c r="X1250" s="429">
        <v>1547</v>
      </c>
      <c r="Y1250" s="429" t="s">
        <v>1026</v>
      </c>
    </row>
    <row r="1251" spans="24:25">
      <c r="X1251" s="429">
        <v>1548</v>
      </c>
      <c r="Y1251" s="429" t="s">
        <v>1026</v>
      </c>
    </row>
    <row r="1252" spans="24:25">
      <c r="X1252" s="429">
        <v>1549</v>
      </c>
      <c r="Y1252" s="429" t="s">
        <v>1026</v>
      </c>
    </row>
    <row r="1253" spans="24:25">
      <c r="X1253" s="429">
        <v>1550</v>
      </c>
      <c r="Y1253" s="429" t="s">
        <v>1026</v>
      </c>
    </row>
    <row r="1254" spans="24:25">
      <c r="X1254" s="429">
        <v>1551</v>
      </c>
      <c r="Y1254" s="429" t="s">
        <v>1026</v>
      </c>
    </row>
    <row r="1255" spans="24:25">
      <c r="X1255" s="429">
        <v>1552</v>
      </c>
      <c r="Y1255" s="429" t="s">
        <v>1026</v>
      </c>
    </row>
    <row r="1256" spans="24:25">
      <c r="X1256" s="429">
        <v>1553</v>
      </c>
      <c r="Y1256" s="429" t="s">
        <v>1026</v>
      </c>
    </row>
    <row r="1257" spans="24:25">
      <c r="X1257" s="429">
        <v>1554</v>
      </c>
      <c r="Y1257" s="429" t="s">
        <v>1026</v>
      </c>
    </row>
    <row r="1258" spans="24:25">
      <c r="X1258" s="429">
        <v>1555</v>
      </c>
      <c r="Y1258" s="429" t="s">
        <v>1026</v>
      </c>
    </row>
    <row r="1259" spans="24:25">
      <c r="X1259" s="429">
        <v>1556</v>
      </c>
      <c r="Y1259" s="429" t="s">
        <v>1026</v>
      </c>
    </row>
    <row r="1260" spans="24:25">
      <c r="X1260" s="429">
        <v>1557</v>
      </c>
      <c r="Y1260" s="429" t="s">
        <v>1026</v>
      </c>
    </row>
    <row r="1261" spans="24:25">
      <c r="X1261" s="429">
        <v>1558</v>
      </c>
      <c r="Y1261" s="429" t="s">
        <v>1026</v>
      </c>
    </row>
    <row r="1262" spans="24:25">
      <c r="X1262" s="429">
        <v>1559</v>
      </c>
      <c r="Y1262" s="429" t="s">
        <v>1026</v>
      </c>
    </row>
    <row r="1263" spans="24:25">
      <c r="X1263" s="429">
        <v>1560</v>
      </c>
      <c r="Y1263" s="429" t="s">
        <v>1026</v>
      </c>
    </row>
    <row r="1264" spans="24:25">
      <c r="X1264" s="429">
        <v>1561</v>
      </c>
      <c r="Y1264" s="429" t="s">
        <v>1026</v>
      </c>
    </row>
    <row r="1265" spans="24:25">
      <c r="X1265" s="429">
        <v>1562</v>
      </c>
      <c r="Y1265" s="429" t="s">
        <v>1026</v>
      </c>
    </row>
    <row r="1266" spans="24:25">
      <c r="X1266" s="429">
        <v>1563</v>
      </c>
      <c r="Y1266" s="429" t="s">
        <v>1026</v>
      </c>
    </row>
    <row r="1267" spans="24:25">
      <c r="X1267" s="429">
        <v>1564</v>
      </c>
      <c r="Y1267" s="429" t="s">
        <v>1026</v>
      </c>
    </row>
    <row r="1268" spans="24:25">
      <c r="X1268" s="429">
        <v>1565</v>
      </c>
      <c r="Y1268" s="429" t="s">
        <v>1026</v>
      </c>
    </row>
    <row r="1269" spans="24:25">
      <c r="X1269" s="429">
        <v>1566</v>
      </c>
      <c r="Y1269" s="429" t="s">
        <v>1026</v>
      </c>
    </row>
    <row r="1270" spans="24:25">
      <c r="X1270" s="429">
        <v>1567</v>
      </c>
      <c r="Y1270" s="429" t="s">
        <v>1026</v>
      </c>
    </row>
    <row r="1271" spans="24:25">
      <c r="X1271" s="429">
        <v>1568</v>
      </c>
      <c r="Y1271" s="429" t="s">
        <v>1026</v>
      </c>
    </row>
    <row r="1272" spans="24:25">
      <c r="X1272" s="429">
        <v>1569</v>
      </c>
      <c r="Y1272" s="429" t="s">
        <v>1026</v>
      </c>
    </row>
    <row r="1273" spans="24:25">
      <c r="X1273" s="429">
        <v>1570</v>
      </c>
      <c r="Y1273" s="429" t="s">
        <v>1026</v>
      </c>
    </row>
    <row r="1274" spans="24:25">
      <c r="X1274" s="429">
        <v>1571</v>
      </c>
      <c r="Y1274" s="429" t="s">
        <v>1026</v>
      </c>
    </row>
    <row r="1275" spans="24:25">
      <c r="X1275" s="429">
        <v>1572</v>
      </c>
      <c r="Y1275" s="429" t="s">
        <v>1026</v>
      </c>
    </row>
    <row r="1276" spans="24:25">
      <c r="X1276" s="429">
        <v>1573</v>
      </c>
      <c r="Y1276" s="429" t="s">
        <v>1026</v>
      </c>
    </row>
    <row r="1277" spans="24:25">
      <c r="X1277" s="429">
        <v>1574</v>
      </c>
      <c r="Y1277" s="429" t="s">
        <v>1026</v>
      </c>
    </row>
    <row r="1278" spans="24:25">
      <c r="X1278" s="429">
        <v>1575</v>
      </c>
      <c r="Y1278" s="429" t="s">
        <v>1026</v>
      </c>
    </row>
    <row r="1279" spans="24:25">
      <c r="X1279" s="429">
        <v>1576</v>
      </c>
      <c r="Y1279" s="429" t="s">
        <v>1026</v>
      </c>
    </row>
    <row r="1280" spans="24:25">
      <c r="X1280" s="429">
        <v>1577</v>
      </c>
      <c r="Y1280" s="429" t="s">
        <v>1026</v>
      </c>
    </row>
    <row r="1281" spans="24:25">
      <c r="X1281" s="429">
        <v>1578</v>
      </c>
      <c r="Y1281" s="429" t="s">
        <v>1026</v>
      </c>
    </row>
    <row r="1282" spans="24:25">
      <c r="X1282" s="429">
        <v>1579</v>
      </c>
      <c r="Y1282" s="429" t="s">
        <v>1026</v>
      </c>
    </row>
    <row r="1283" spans="24:25">
      <c r="X1283" s="429">
        <v>1580</v>
      </c>
      <c r="Y1283" s="429" t="s">
        <v>1026</v>
      </c>
    </row>
    <row r="1284" spans="24:25">
      <c r="X1284" s="429">
        <v>1581</v>
      </c>
      <c r="Y1284" s="429" t="s">
        <v>1026</v>
      </c>
    </row>
    <row r="1285" spans="24:25">
      <c r="X1285" s="429">
        <v>1582</v>
      </c>
      <c r="Y1285" s="429" t="s">
        <v>1026</v>
      </c>
    </row>
    <row r="1286" spans="24:25">
      <c r="X1286" s="429">
        <v>1583</v>
      </c>
      <c r="Y1286" s="429" t="s">
        <v>1026</v>
      </c>
    </row>
    <row r="1287" spans="24:25">
      <c r="X1287" s="429">
        <v>1584</v>
      </c>
      <c r="Y1287" s="429" t="s">
        <v>1026</v>
      </c>
    </row>
    <row r="1288" spans="24:25">
      <c r="X1288" s="429">
        <v>1585</v>
      </c>
      <c r="Y1288" s="429" t="s">
        <v>1026</v>
      </c>
    </row>
    <row r="1289" spans="24:25">
      <c r="X1289" s="429">
        <v>1586</v>
      </c>
      <c r="Y1289" s="429" t="s">
        <v>1026</v>
      </c>
    </row>
    <row r="1290" spans="24:25">
      <c r="X1290" s="429">
        <v>1587</v>
      </c>
      <c r="Y1290" s="429" t="s">
        <v>1026</v>
      </c>
    </row>
    <row r="1291" spans="24:25">
      <c r="X1291" s="429">
        <v>1588</v>
      </c>
      <c r="Y1291" s="429" t="s">
        <v>1026</v>
      </c>
    </row>
    <row r="1292" spans="24:25">
      <c r="X1292" s="429">
        <v>1589</v>
      </c>
      <c r="Y1292" s="429" t="s">
        <v>1026</v>
      </c>
    </row>
    <row r="1293" spans="24:25">
      <c r="X1293" s="429">
        <v>1590</v>
      </c>
      <c r="Y1293" s="429" t="s">
        <v>1026</v>
      </c>
    </row>
    <row r="1294" spans="24:25">
      <c r="X1294" s="429">
        <v>1591</v>
      </c>
      <c r="Y1294" s="429" t="s">
        <v>1026</v>
      </c>
    </row>
    <row r="1295" spans="24:25">
      <c r="X1295" s="429">
        <v>1592</v>
      </c>
      <c r="Y1295" s="429" t="s">
        <v>1026</v>
      </c>
    </row>
    <row r="1296" spans="24:25">
      <c r="X1296" s="429">
        <v>1593</v>
      </c>
      <c r="Y1296" s="429" t="s">
        <v>1026</v>
      </c>
    </row>
    <row r="1297" spans="24:25">
      <c r="X1297" s="429">
        <v>1594</v>
      </c>
      <c r="Y1297" s="429" t="s">
        <v>1026</v>
      </c>
    </row>
    <row r="1298" spans="24:25">
      <c r="X1298" s="429">
        <v>1595</v>
      </c>
      <c r="Y1298" s="429" t="s">
        <v>1026</v>
      </c>
    </row>
    <row r="1299" spans="24:25">
      <c r="X1299" s="429">
        <v>1596</v>
      </c>
      <c r="Y1299" s="429" t="s">
        <v>1026</v>
      </c>
    </row>
    <row r="1300" spans="24:25">
      <c r="X1300" s="429">
        <v>1597</v>
      </c>
      <c r="Y1300" s="429" t="s">
        <v>1026</v>
      </c>
    </row>
    <row r="1301" spans="24:25">
      <c r="X1301" s="429">
        <v>1598</v>
      </c>
      <c r="Y1301" s="429" t="s">
        <v>1026</v>
      </c>
    </row>
    <row r="1302" spans="24:25">
      <c r="X1302" s="429">
        <v>1599</v>
      </c>
      <c r="Y1302" s="429" t="s">
        <v>1026</v>
      </c>
    </row>
    <row r="1303" spans="24:25">
      <c r="X1303" s="429">
        <v>1600</v>
      </c>
      <c r="Y1303" s="429" t="s">
        <v>1026</v>
      </c>
    </row>
    <row r="1304" spans="24:25">
      <c r="X1304" s="429">
        <v>1601</v>
      </c>
      <c r="Y1304" s="429" t="s">
        <v>1026</v>
      </c>
    </row>
    <row r="1305" spans="24:25">
      <c r="X1305" s="429">
        <v>1602</v>
      </c>
      <c r="Y1305" s="429" t="s">
        <v>1026</v>
      </c>
    </row>
    <row r="1306" spans="24:25">
      <c r="X1306" s="429">
        <v>1603</v>
      </c>
      <c r="Y1306" s="429" t="s">
        <v>1026</v>
      </c>
    </row>
    <row r="1307" spans="24:25">
      <c r="X1307" s="429">
        <v>1604</v>
      </c>
      <c r="Y1307" s="429" t="s">
        <v>1026</v>
      </c>
    </row>
    <row r="1308" spans="24:25">
      <c r="X1308" s="429">
        <v>1605</v>
      </c>
      <c r="Y1308" s="429" t="s">
        <v>1026</v>
      </c>
    </row>
    <row r="1309" spans="24:25">
      <c r="X1309" s="429">
        <v>1606</v>
      </c>
      <c r="Y1309" s="429" t="s">
        <v>1026</v>
      </c>
    </row>
    <row r="1310" spans="24:25">
      <c r="X1310" s="429">
        <v>1607</v>
      </c>
      <c r="Y1310" s="429" t="s">
        <v>1026</v>
      </c>
    </row>
    <row r="1311" spans="24:25">
      <c r="X1311" s="429">
        <v>1608</v>
      </c>
      <c r="Y1311" s="429" t="s">
        <v>1026</v>
      </c>
    </row>
    <row r="1312" spans="24:25">
      <c r="X1312" s="429">
        <v>1609</v>
      </c>
      <c r="Y1312" s="429" t="s">
        <v>1026</v>
      </c>
    </row>
    <row r="1313" spans="24:25">
      <c r="X1313" s="429">
        <v>1610</v>
      </c>
      <c r="Y1313" s="429" t="s">
        <v>1026</v>
      </c>
    </row>
    <row r="1314" spans="24:25">
      <c r="X1314" s="429">
        <v>1611</v>
      </c>
      <c r="Y1314" s="429" t="s">
        <v>1026</v>
      </c>
    </row>
    <row r="1315" spans="24:25">
      <c r="X1315" s="429">
        <v>1612</v>
      </c>
      <c r="Y1315" s="429" t="s">
        <v>1026</v>
      </c>
    </row>
    <row r="1316" spans="24:25">
      <c r="X1316" s="429">
        <v>1613</v>
      </c>
      <c r="Y1316" s="429" t="s">
        <v>1026</v>
      </c>
    </row>
    <row r="1317" spans="24:25">
      <c r="X1317" s="429">
        <v>1614</v>
      </c>
      <c r="Y1317" s="429" t="s">
        <v>1026</v>
      </c>
    </row>
    <row r="1318" spans="24:25">
      <c r="X1318" s="429">
        <v>1615</v>
      </c>
      <c r="Y1318" s="429" t="s">
        <v>1026</v>
      </c>
    </row>
    <row r="1319" spans="24:25">
      <c r="X1319" s="429">
        <v>1616</v>
      </c>
      <c r="Y1319" s="429" t="s">
        <v>1026</v>
      </c>
    </row>
    <row r="1320" spans="24:25">
      <c r="X1320" s="429">
        <v>1617</v>
      </c>
      <c r="Y1320" s="429" t="s">
        <v>1026</v>
      </c>
    </row>
    <row r="1321" spans="24:25">
      <c r="X1321" s="429">
        <v>1618</v>
      </c>
      <c r="Y1321" s="429" t="s">
        <v>1026</v>
      </c>
    </row>
    <row r="1322" spans="24:25">
      <c r="X1322" s="429">
        <v>1619</v>
      </c>
      <c r="Y1322" s="429" t="s">
        <v>1026</v>
      </c>
    </row>
    <row r="1323" spans="24:25">
      <c r="X1323" s="429">
        <v>1620</v>
      </c>
      <c r="Y1323" s="429" t="s">
        <v>1026</v>
      </c>
    </row>
    <row r="1324" spans="24:25">
      <c r="X1324" s="429">
        <v>1621</v>
      </c>
      <c r="Y1324" s="429" t="s">
        <v>1026</v>
      </c>
    </row>
    <row r="1325" spans="24:25">
      <c r="X1325" s="429">
        <v>1622</v>
      </c>
      <c r="Y1325" s="429" t="s">
        <v>1026</v>
      </c>
    </row>
    <row r="1326" spans="24:25">
      <c r="X1326" s="429">
        <v>1623</v>
      </c>
      <c r="Y1326" s="429" t="s">
        <v>1026</v>
      </c>
    </row>
    <row r="1327" spans="24:25">
      <c r="X1327" s="429">
        <v>1624</v>
      </c>
      <c r="Y1327" s="429" t="s">
        <v>1026</v>
      </c>
    </row>
    <row r="1328" spans="24:25">
      <c r="X1328" s="429">
        <v>1625</v>
      </c>
      <c r="Y1328" s="429" t="s">
        <v>1026</v>
      </c>
    </row>
    <row r="1329" spans="24:25">
      <c r="X1329" s="429">
        <v>1626</v>
      </c>
      <c r="Y1329" s="429" t="s">
        <v>1026</v>
      </c>
    </row>
    <row r="1330" spans="24:25">
      <c r="X1330" s="429">
        <v>1627</v>
      </c>
      <c r="Y1330" s="429" t="s">
        <v>1026</v>
      </c>
    </row>
    <row r="1331" spans="24:25">
      <c r="X1331" s="429">
        <v>1628</v>
      </c>
      <c r="Y1331" s="429" t="s">
        <v>1026</v>
      </c>
    </row>
    <row r="1332" spans="24:25">
      <c r="X1332" s="429">
        <v>1629</v>
      </c>
      <c r="Y1332" s="429" t="s">
        <v>1026</v>
      </c>
    </row>
    <row r="1333" spans="24:25">
      <c r="X1333" s="429">
        <v>1630</v>
      </c>
      <c r="Y1333" s="429" t="s">
        <v>1026</v>
      </c>
    </row>
    <row r="1334" spans="24:25">
      <c r="X1334" s="429">
        <v>1631</v>
      </c>
      <c r="Y1334" s="429" t="s">
        <v>1026</v>
      </c>
    </row>
    <row r="1335" spans="24:25">
      <c r="X1335" s="429">
        <v>1632</v>
      </c>
      <c r="Y1335" s="429" t="s">
        <v>1026</v>
      </c>
    </row>
    <row r="1336" spans="24:25">
      <c r="X1336" s="429">
        <v>1633</v>
      </c>
      <c r="Y1336" s="429" t="s">
        <v>1026</v>
      </c>
    </row>
    <row r="1337" spans="24:25">
      <c r="X1337" s="429">
        <v>1634</v>
      </c>
      <c r="Y1337" s="429" t="s">
        <v>1026</v>
      </c>
    </row>
    <row r="1338" spans="24:25">
      <c r="X1338" s="429">
        <v>1635</v>
      </c>
      <c r="Y1338" s="429" t="s">
        <v>1026</v>
      </c>
    </row>
    <row r="1339" spans="24:25">
      <c r="X1339" s="429">
        <v>1636</v>
      </c>
      <c r="Y1339" s="429" t="s">
        <v>1026</v>
      </c>
    </row>
    <row r="1340" spans="24:25">
      <c r="X1340" s="429">
        <v>1637</v>
      </c>
      <c r="Y1340" s="429" t="s">
        <v>1026</v>
      </c>
    </row>
    <row r="1341" spans="24:25">
      <c r="X1341" s="429">
        <v>1638</v>
      </c>
      <c r="Y1341" s="429" t="s">
        <v>1026</v>
      </c>
    </row>
    <row r="1342" spans="24:25">
      <c r="X1342" s="429">
        <v>1639</v>
      </c>
      <c r="Y1342" s="429" t="s">
        <v>1026</v>
      </c>
    </row>
    <row r="1343" spans="24:25">
      <c r="X1343" s="429">
        <v>1640</v>
      </c>
      <c r="Y1343" s="429" t="s">
        <v>1026</v>
      </c>
    </row>
    <row r="1344" spans="24:25">
      <c r="X1344" s="429">
        <v>1641</v>
      </c>
      <c r="Y1344" s="429" t="s">
        <v>1026</v>
      </c>
    </row>
    <row r="1345" spans="24:25">
      <c r="X1345" s="429">
        <v>1642</v>
      </c>
      <c r="Y1345" s="429" t="s">
        <v>1026</v>
      </c>
    </row>
    <row r="1346" spans="24:25">
      <c r="X1346" s="429">
        <v>1643</v>
      </c>
      <c r="Y1346" s="429" t="s">
        <v>1026</v>
      </c>
    </row>
    <row r="1347" spans="24:25">
      <c r="X1347" s="429">
        <v>1644</v>
      </c>
      <c r="Y1347" s="429" t="s">
        <v>1026</v>
      </c>
    </row>
    <row r="1348" spans="24:25">
      <c r="X1348" s="429">
        <v>1645</v>
      </c>
      <c r="Y1348" s="429" t="s">
        <v>1026</v>
      </c>
    </row>
    <row r="1349" spans="24:25">
      <c r="X1349" s="429">
        <v>1646</v>
      </c>
      <c r="Y1349" s="429" t="s">
        <v>1026</v>
      </c>
    </row>
    <row r="1350" spans="24:25">
      <c r="X1350" s="429">
        <v>1647</v>
      </c>
      <c r="Y1350" s="429" t="s">
        <v>1026</v>
      </c>
    </row>
    <row r="1351" spans="24:25">
      <c r="X1351" s="429">
        <v>1648</v>
      </c>
      <c r="Y1351" s="429" t="s">
        <v>1026</v>
      </c>
    </row>
    <row r="1352" spans="24:25">
      <c r="X1352" s="429">
        <v>1649</v>
      </c>
      <c r="Y1352" s="429" t="s">
        <v>1026</v>
      </c>
    </row>
    <row r="1353" spans="24:25">
      <c r="X1353" s="429">
        <v>1650</v>
      </c>
      <c r="Y1353" s="429" t="s">
        <v>1026</v>
      </c>
    </row>
    <row r="1354" spans="24:25">
      <c r="X1354" s="429">
        <v>1651</v>
      </c>
      <c r="Y1354" s="429" t="s">
        <v>1026</v>
      </c>
    </row>
    <row r="1355" spans="24:25">
      <c r="X1355" s="429">
        <v>1652</v>
      </c>
      <c r="Y1355" s="429" t="s">
        <v>1026</v>
      </c>
    </row>
    <row r="1356" spans="24:25">
      <c r="X1356" s="429">
        <v>1653</v>
      </c>
      <c r="Y1356" s="429" t="s">
        <v>1026</v>
      </c>
    </row>
    <row r="1357" spans="24:25">
      <c r="X1357" s="429">
        <v>1654</v>
      </c>
      <c r="Y1357" s="429" t="s">
        <v>1026</v>
      </c>
    </row>
    <row r="1358" spans="24:25">
      <c r="X1358" s="429">
        <v>1655</v>
      </c>
      <c r="Y1358" s="429" t="s">
        <v>1026</v>
      </c>
    </row>
    <row r="1359" spans="24:25">
      <c r="X1359" s="429">
        <v>1656</v>
      </c>
      <c r="Y1359" s="429" t="s">
        <v>1026</v>
      </c>
    </row>
    <row r="1360" spans="24:25">
      <c r="X1360" s="429">
        <v>1657</v>
      </c>
      <c r="Y1360" s="429" t="s">
        <v>1026</v>
      </c>
    </row>
    <row r="1361" spans="24:25">
      <c r="X1361" s="429">
        <v>1658</v>
      </c>
      <c r="Y1361" s="429" t="s">
        <v>1026</v>
      </c>
    </row>
    <row r="1362" spans="24:25">
      <c r="X1362" s="429">
        <v>1659</v>
      </c>
      <c r="Y1362" s="429" t="s">
        <v>1026</v>
      </c>
    </row>
    <row r="1363" spans="24:25">
      <c r="X1363" s="429">
        <v>1660</v>
      </c>
      <c r="Y1363" s="429" t="s">
        <v>1026</v>
      </c>
    </row>
    <row r="1364" spans="24:25">
      <c r="X1364" s="429">
        <v>1661</v>
      </c>
      <c r="Y1364" s="429" t="s">
        <v>1026</v>
      </c>
    </row>
    <row r="1365" spans="24:25">
      <c r="X1365" s="429">
        <v>1662</v>
      </c>
      <c r="Y1365" s="429" t="s">
        <v>1026</v>
      </c>
    </row>
    <row r="1366" spans="24:25">
      <c r="X1366" s="429">
        <v>1663</v>
      </c>
      <c r="Y1366" s="429" t="s">
        <v>1026</v>
      </c>
    </row>
    <row r="1367" spans="24:25">
      <c r="X1367" s="429">
        <v>1664</v>
      </c>
      <c r="Y1367" s="429" t="s">
        <v>1026</v>
      </c>
    </row>
    <row r="1368" spans="24:25">
      <c r="X1368" s="429">
        <v>1665</v>
      </c>
      <c r="Y1368" s="429" t="s">
        <v>1026</v>
      </c>
    </row>
    <row r="1369" spans="24:25">
      <c r="X1369" s="429">
        <v>1666</v>
      </c>
      <c r="Y1369" s="429" t="s">
        <v>1026</v>
      </c>
    </row>
    <row r="1370" spans="24:25">
      <c r="X1370" s="429">
        <v>1667</v>
      </c>
      <c r="Y1370" s="429" t="s">
        <v>1026</v>
      </c>
    </row>
    <row r="1371" spans="24:25">
      <c r="X1371" s="429">
        <v>1668</v>
      </c>
      <c r="Y1371" s="429" t="s">
        <v>1026</v>
      </c>
    </row>
    <row r="1372" spans="24:25">
      <c r="X1372" s="429">
        <v>1669</v>
      </c>
      <c r="Y1372" s="429" t="s">
        <v>1026</v>
      </c>
    </row>
    <row r="1373" spans="24:25">
      <c r="X1373" s="429">
        <v>1670</v>
      </c>
      <c r="Y1373" s="429" t="s">
        <v>1026</v>
      </c>
    </row>
    <row r="1374" spans="24:25">
      <c r="X1374" s="429">
        <v>1671</v>
      </c>
      <c r="Y1374" s="429" t="s">
        <v>1026</v>
      </c>
    </row>
    <row r="1375" spans="24:25">
      <c r="X1375" s="429">
        <v>1672</v>
      </c>
      <c r="Y1375" s="429" t="s">
        <v>1026</v>
      </c>
    </row>
    <row r="1376" spans="24:25">
      <c r="X1376" s="429">
        <v>1673</v>
      </c>
      <c r="Y1376" s="429" t="s">
        <v>1026</v>
      </c>
    </row>
    <row r="1377" spans="24:25">
      <c r="X1377" s="429">
        <v>1674</v>
      </c>
      <c r="Y1377" s="429" t="s">
        <v>1026</v>
      </c>
    </row>
    <row r="1378" spans="24:25">
      <c r="X1378" s="429">
        <v>1675</v>
      </c>
      <c r="Y1378" s="429" t="s">
        <v>1026</v>
      </c>
    </row>
    <row r="1379" spans="24:25">
      <c r="X1379" s="429">
        <v>1676</v>
      </c>
      <c r="Y1379" s="429" t="s">
        <v>1026</v>
      </c>
    </row>
    <row r="1380" spans="24:25">
      <c r="X1380" s="429">
        <v>1677</v>
      </c>
      <c r="Y1380" s="429" t="s">
        <v>1026</v>
      </c>
    </row>
    <row r="1381" spans="24:25">
      <c r="X1381" s="429">
        <v>1678</v>
      </c>
      <c r="Y1381" s="429" t="s">
        <v>1026</v>
      </c>
    </row>
    <row r="1382" spans="24:25">
      <c r="X1382" s="429">
        <v>1679</v>
      </c>
      <c r="Y1382" s="429" t="s">
        <v>1026</v>
      </c>
    </row>
    <row r="1383" spans="24:25">
      <c r="X1383" s="429">
        <v>1680</v>
      </c>
      <c r="Y1383" s="429" t="s">
        <v>1026</v>
      </c>
    </row>
    <row r="1384" spans="24:25">
      <c r="X1384" s="429">
        <v>1681</v>
      </c>
      <c r="Y1384" s="429" t="s">
        <v>1026</v>
      </c>
    </row>
    <row r="1385" spans="24:25">
      <c r="X1385" s="429">
        <v>1682</v>
      </c>
      <c r="Y1385" s="429" t="s">
        <v>1026</v>
      </c>
    </row>
    <row r="1386" spans="24:25">
      <c r="X1386" s="429">
        <v>1683</v>
      </c>
      <c r="Y1386" s="429" t="s">
        <v>1026</v>
      </c>
    </row>
    <row r="1387" spans="24:25">
      <c r="X1387" s="429">
        <v>1684</v>
      </c>
      <c r="Y1387" s="429" t="s">
        <v>1026</v>
      </c>
    </row>
    <row r="1388" spans="24:25">
      <c r="X1388" s="429">
        <v>1685</v>
      </c>
      <c r="Y1388" s="429" t="s">
        <v>1026</v>
      </c>
    </row>
    <row r="1389" spans="24:25">
      <c r="X1389" s="429">
        <v>1686</v>
      </c>
      <c r="Y1389" s="429" t="s">
        <v>1026</v>
      </c>
    </row>
    <row r="1390" spans="24:25">
      <c r="X1390" s="429">
        <v>1687</v>
      </c>
      <c r="Y1390" s="429" t="s">
        <v>1026</v>
      </c>
    </row>
    <row r="1391" spans="24:25">
      <c r="X1391" s="429">
        <v>1688</v>
      </c>
      <c r="Y1391" s="429" t="s">
        <v>1026</v>
      </c>
    </row>
    <row r="1392" spans="24:25">
      <c r="X1392" s="429">
        <v>1689</v>
      </c>
      <c r="Y1392" s="429" t="s">
        <v>1026</v>
      </c>
    </row>
    <row r="1393" spans="24:25">
      <c r="X1393" s="429">
        <v>1690</v>
      </c>
      <c r="Y1393" s="429" t="s">
        <v>1026</v>
      </c>
    </row>
    <row r="1394" spans="24:25">
      <c r="X1394" s="429">
        <v>1691</v>
      </c>
      <c r="Y1394" s="429" t="s">
        <v>1026</v>
      </c>
    </row>
    <row r="1395" spans="24:25">
      <c r="X1395" s="429">
        <v>1692</v>
      </c>
      <c r="Y1395" s="429" t="s">
        <v>1026</v>
      </c>
    </row>
    <row r="1396" spans="24:25">
      <c r="X1396" s="429">
        <v>1693</v>
      </c>
      <c r="Y1396" s="429" t="s">
        <v>1026</v>
      </c>
    </row>
    <row r="1397" spans="24:25">
      <c r="X1397" s="429">
        <v>1694</v>
      </c>
      <c r="Y1397" s="429" t="s">
        <v>1026</v>
      </c>
    </row>
    <row r="1398" spans="24:25">
      <c r="X1398" s="429">
        <v>1695</v>
      </c>
      <c r="Y1398" s="429" t="s">
        <v>1026</v>
      </c>
    </row>
    <row r="1399" spans="24:25">
      <c r="X1399" s="429">
        <v>1696</v>
      </c>
      <c r="Y1399" s="429" t="s">
        <v>1026</v>
      </c>
    </row>
    <row r="1400" spans="24:25">
      <c r="X1400" s="429">
        <v>1697</v>
      </c>
      <c r="Y1400" s="429" t="s">
        <v>1026</v>
      </c>
    </row>
    <row r="1401" spans="24:25">
      <c r="X1401" s="429">
        <v>1698</v>
      </c>
      <c r="Y1401" s="429" t="s">
        <v>1026</v>
      </c>
    </row>
    <row r="1402" spans="24:25">
      <c r="X1402" s="429">
        <v>1699</v>
      </c>
      <c r="Y1402" s="429" t="s">
        <v>1026</v>
      </c>
    </row>
    <row r="1403" spans="24:25">
      <c r="X1403" s="429">
        <v>1700</v>
      </c>
      <c r="Y1403" s="429" t="s">
        <v>1026</v>
      </c>
    </row>
    <row r="1404" spans="24:25">
      <c r="X1404" s="429">
        <v>1701</v>
      </c>
      <c r="Y1404" s="429" t="s">
        <v>1026</v>
      </c>
    </row>
    <row r="1405" spans="24:25">
      <c r="X1405" s="429">
        <v>1702</v>
      </c>
      <c r="Y1405" s="429" t="s">
        <v>1026</v>
      </c>
    </row>
    <row r="1406" spans="24:25">
      <c r="X1406" s="429">
        <v>1703</v>
      </c>
      <c r="Y1406" s="429" t="s">
        <v>1026</v>
      </c>
    </row>
    <row r="1407" spans="24:25">
      <c r="X1407" s="429">
        <v>1704</v>
      </c>
      <c r="Y1407" s="429" t="s">
        <v>1026</v>
      </c>
    </row>
    <row r="1408" spans="24:25">
      <c r="X1408" s="429">
        <v>1705</v>
      </c>
      <c r="Y1408" s="429" t="s">
        <v>1026</v>
      </c>
    </row>
    <row r="1409" spans="24:25">
      <c r="X1409" s="429">
        <v>1706</v>
      </c>
      <c r="Y1409" s="429" t="s">
        <v>1026</v>
      </c>
    </row>
    <row r="1410" spans="24:25">
      <c r="X1410" s="429">
        <v>1707</v>
      </c>
      <c r="Y1410" s="429" t="s">
        <v>1026</v>
      </c>
    </row>
    <row r="1411" spans="24:25">
      <c r="X1411" s="429">
        <v>1708</v>
      </c>
      <c r="Y1411" s="429" t="s">
        <v>1026</v>
      </c>
    </row>
    <row r="1412" spans="24:25">
      <c r="X1412" s="429">
        <v>1709</v>
      </c>
      <c r="Y1412" s="429" t="s">
        <v>1026</v>
      </c>
    </row>
    <row r="1413" spans="24:25">
      <c r="X1413" s="429">
        <v>1710</v>
      </c>
      <c r="Y1413" s="429" t="s">
        <v>1026</v>
      </c>
    </row>
    <row r="1414" spans="24:25">
      <c r="X1414" s="429">
        <v>1711</v>
      </c>
      <c r="Y1414" s="429" t="s">
        <v>1026</v>
      </c>
    </row>
    <row r="1415" spans="24:25">
      <c r="X1415" s="429">
        <v>1712</v>
      </c>
      <c r="Y1415" s="429" t="s">
        <v>1026</v>
      </c>
    </row>
    <row r="1416" spans="24:25">
      <c r="X1416" s="429">
        <v>1713</v>
      </c>
      <c r="Y1416" s="429" t="s">
        <v>1026</v>
      </c>
    </row>
    <row r="1417" spans="24:25">
      <c r="X1417" s="429">
        <v>1714</v>
      </c>
      <c r="Y1417" s="429" t="s">
        <v>1026</v>
      </c>
    </row>
    <row r="1418" spans="24:25">
      <c r="X1418" s="429">
        <v>1715</v>
      </c>
      <c r="Y1418" s="429" t="s">
        <v>1026</v>
      </c>
    </row>
    <row r="1419" spans="24:25">
      <c r="X1419" s="429">
        <v>1716</v>
      </c>
      <c r="Y1419" s="429" t="s">
        <v>1026</v>
      </c>
    </row>
    <row r="1420" spans="24:25">
      <c r="X1420" s="429">
        <v>1717</v>
      </c>
      <c r="Y1420" s="429" t="s">
        <v>1026</v>
      </c>
    </row>
    <row r="1421" spans="24:25">
      <c r="X1421" s="429">
        <v>1718</v>
      </c>
      <c r="Y1421" s="429" t="s">
        <v>1026</v>
      </c>
    </row>
    <row r="1422" spans="24:25">
      <c r="X1422" s="429">
        <v>1719</v>
      </c>
      <c r="Y1422" s="429" t="s">
        <v>1026</v>
      </c>
    </row>
    <row r="1423" spans="24:25">
      <c r="X1423" s="429">
        <v>1720</v>
      </c>
      <c r="Y1423" s="429" t="s">
        <v>1026</v>
      </c>
    </row>
    <row r="1424" spans="24:25">
      <c r="X1424" s="429">
        <v>1721</v>
      </c>
      <c r="Y1424" s="429" t="s">
        <v>1026</v>
      </c>
    </row>
    <row r="1425" spans="24:25">
      <c r="X1425" s="429">
        <v>1722</v>
      </c>
      <c r="Y1425" s="429" t="s">
        <v>1026</v>
      </c>
    </row>
    <row r="1426" spans="24:25">
      <c r="X1426" s="429">
        <v>1723</v>
      </c>
      <c r="Y1426" s="429" t="s">
        <v>1026</v>
      </c>
    </row>
    <row r="1427" spans="24:25">
      <c r="X1427" s="429">
        <v>1724</v>
      </c>
      <c r="Y1427" s="429" t="s">
        <v>1026</v>
      </c>
    </row>
    <row r="1428" spans="24:25">
      <c r="X1428" s="429">
        <v>1725</v>
      </c>
      <c r="Y1428" s="429" t="s">
        <v>1026</v>
      </c>
    </row>
    <row r="1429" spans="24:25">
      <c r="X1429" s="429">
        <v>1726</v>
      </c>
      <c r="Y1429" s="429" t="s">
        <v>1026</v>
      </c>
    </row>
    <row r="1430" spans="24:25">
      <c r="X1430" s="429">
        <v>1727</v>
      </c>
      <c r="Y1430" s="429" t="s">
        <v>1026</v>
      </c>
    </row>
    <row r="1431" spans="24:25">
      <c r="X1431" s="429">
        <v>1728</v>
      </c>
      <c r="Y1431" s="429" t="s">
        <v>1026</v>
      </c>
    </row>
    <row r="1432" spans="24:25">
      <c r="X1432" s="429">
        <v>1729</v>
      </c>
      <c r="Y1432" s="429" t="s">
        <v>1026</v>
      </c>
    </row>
    <row r="1433" spans="24:25">
      <c r="X1433" s="429">
        <v>1730</v>
      </c>
      <c r="Y1433" s="429" t="s">
        <v>1026</v>
      </c>
    </row>
    <row r="1434" spans="24:25">
      <c r="X1434" s="429">
        <v>1731</v>
      </c>
      <c r="Y1434" s="429" t="s">
        <v>1026</v>
      </c>
    </row>
    <row r="1435" spans="24:25">
      <c r="X1435" s="429">
        <v>1732</v>
      </c>
      <c r="Y1435" s="429" t="s">
        <v>1026</v>
      </c>
    </row>
    <row r="1436" spans="24:25">
      <c r="X1436" s="429">
        <v>1733</v>
      </c>
      <c r="Y1436" s="429" t="s">
        <v>1026</v>
      </c>
    </row>
    <row r="1437" spans="24:25">
      <c r="X1437" s="429">
        <v>1734</v>
      </c>
      <c r="Y1437" s="429" t="s">
        <v>1026</v>
      </c>
    </row>
    <row r="1438" spans="24:25">
      <c r="X1438" s="429">
        <v>1735</v>
      </c>
      <c r="Y1438" s="429" t="s">
        <v>1026</v>
      </c>
    </row>
    <row r="1439" spans="24:25">
      <c r="X1439" s="429">
        <v>1736</v>
      </c>
      <c r="Y1439" s="429" t="s">
        <v>1026</v>
      </c>
    </row>
    <row r="1440" spans="24:25">
      <c r="X1440" s="429">
        <v>1737</v>
      </c>
      <c r="Y1440" s="429" t="s">
        <v>1026</v>
      </c>
    </row>
    <row r="1441" spans="24:25">
      <c r="X1441" s="429">
        <v>1738</v>
      </c>
      <c r="Y1441" s="429" t="s">
        <v>1026</v>
      </c>
    </row>
    <row r="1442" spans="24:25">
      <c r="X1442" s="429">
        <v>1739</v>
      </c>
      <c r="Y1442" s="429" t="s">
        <v>1026</v>
      </c>
    </row>
    <row r="1443" spans="24:25">
      <c r="X1443" s="429">
        <v>1740</v>
      </c>
      <c r="Y1443" s="429" t="s">
        <v>1026</v>
      </c>
    </row>
    <row r="1444" spans="24:25">
      <c r="X1444" s="429">
        <v>1741</v>
      </c>
      <c r="Y1444" s="429" t="s">
        <v>1026</v>
      </c>
    </row>
    <row r="1445" spans="24:25">
      <c r="X1445" s="429">
        <v>1742</v>
      </c>
      <c r="Y1445" s="429" t="s">
        <v>1026</v>
      </c>
    </row>
    <row r="1446" spans="24:25">
      <c r="X1446" s="429">
        <v>1743</v>
      </c>
      <c r="Y1446" s="429" t="s">
        <v>1026</v>
      </c>
    </row>
    <row r="1447" spans="24:25">
      <c r="X1447" s="429">
        <v>1744</v>
      </c>
      <c r="Y1447" s="429" t="s">
        <v>1026</v>
      </c>
    </row>
    <row r="1448" spans="24:25">
      <c r="X1448" s="429">
        <v>1745</v>
      </c>
      <c r="Y1448" s="429" t="s">
        <v>1026</v>
      </c>
    </row>
    <row r="1449" spans="24:25">
      <c r="X1449" s="429">
        <v>1746</v>
      </c>
      <c r="Y1449" s="429" t="s">
        <v>1026</v>
      </c>
    </row>
    <row r="1450" spans="24:25">
      <c r="X1450" s="429">
        <v>1747</v>
      </c>
      <c r="Y1450" s="429" t="s">
        <v>1026</v>
      </c>
    </row>
    <row r="1451" spans="24:25">
      <c r="X1451" s="429">
        <v>1748</v>
      </c>
      <c r="Y1451" s="429" t="s">
        <v>1026</v>
      </c>
    </row>
    <row r="1452" spans="24:25">
      <c r="X1452" s="429">
        <v>1749</v>
      </c>
      <c r="Y1452" s="429" t="s">
        <v>1026</v>
      </c>
    </row>
    <row r="1453" spans="24:25">
      <c r="X1453" s="429">
        <v>1750</v>
      </c>
      <c r="Y1453" s="429" t="s">
        <v>1026</v>
      </c>
    </row>
    <row r="1454" spans="24:25">
      <c r="X1454" s="429">
        <v>1751</v>
      </c>
      <c r="Y1454" s="429" t="s">
        <v>1026</v>
      </c>
    </row>
    <row r="1455" spans="24:25">
      <c r="X1455" s="429">
        <v>1752</v>
      </c>
      <c r="Y1455" s="429" t="s">
        <v>1026</v>
      </c>
    </row>
    <row r="1456" spans="24:25">
      <c r="X1456" s="429">
        <v>1753</v>
      </c>
      <c r="Y1456" s="429" t="s">
        <v>1026</v>
      </c>
    </row>
    <row r="1457" spans="24:25">
      <c r="X1457" s="429">
        <v>1754</v>
      </c>
      <c r="Y1457" s="429" t="s">
        <v>1026</v>
      </c>
    </row>
    <row r="1458" spans="24:25">
      <c r="X1458" s="429">
        <v>1755</v>
      </c>
      <c r="Y1458" s="429" t="s">
        <v>1026</v>
      </c>
    </row>
    <row r="1459" spans="24:25">
      <c r="X1459" s="429">
        <v>1756</v>
      </c>
      <c r="Y1459" s="429" t="s">
        <v>1026</v>
      </c>
    </row>
    <row r="1460" spans="24:25">
      <c r="X1460" s="429">
        <v>1757</v>
      </c>
      <c r="Y1460" s="429" t="s">
        <v>1026</v>
      </c>
    </row>
    <row r="1461" spans="24:25">
      <c r="X1461" s="429">
        <v>1758</v>
      </c>
      <c r="Y1461" s="429" t="s">
        <v>1026</v>
      </c>
    </row>
    <row r="1462" spans="24:25">
      <c r="X1462" s="429">
        <v>1759</v>
      </c>
      <c r="Y1462" s="429" t="s">
        <v>1026</v>
      </c>
    </row>
    <row r="1463" spans="24:25">
      <c r="X1463" s="429">
        <v>1760</v>
      </c>
      <c r="Y1463" s="429" t="s">
        <v>1026</v>
      </c>
    </row>
    <row r="1464" spans="24:25">
      <c r="X1464" s="429">
        <v>1761</v>
      </c>
      <c r="Y1464" s="429" t="s">
        <v>1026</v>
      </c>
    </row>
    <row r="1465" spans="24:25">
      <c r="X1465" s="429">
        <v>1762</v>
      </c>
      <c r="Y1465" s="429" t="s">
        <v>1026</v>
      </c>
    </row>
    <row r="1466" spans="24:25">
      <c r="X1466" s="429">
        <v>1763</v>
      </c>
      <c r="Y1466" s="429" t="s">
        <v>1026</v>
      </c>
    </row>
    <row r="1467" spans="24:25">
      <c r="X1467" s="429">
        <v>1764</v>
      </c>
      <c r="Y1467" s="429" t="s">
        <v>1026</v>
      </c>
    </row>
    <row r="1468" spans="24:25">
      <c r="X1468" s="429">
        <v>1765</v>
      </c>
      <c r="Y1468" s="429" t="s">
        <v>1026</v>
      </c>
    </row>
    <row r="1469" spans="24:25">
      <c r="X1469" s="429">
        <v>1766</v>
      </c>
      <c r="Y1469" s="429" t="s">
        <v>1026</v>
      </c>
    </row>
    <row r="1470" spans="24:25">
      <c r="X1470" s="429">
        <v>1767</v>
      </c>
      <c r="Y1470" s="429" t="s">
        <v>1026</v>
      </c>
    </row>
    <row r="1471" spans="24:25">
      <c r="X1471" s="429">
        <v>1768</v>
      </c>
      <c r="Y1471" s="429" t="s">
        <v>1026</v>
      </c>
    </row>
    <row r="1472" spans="24:25">
      <c r="X1472" s="429">
        <v>1769</v>
      </c>
      <c r="Y1472" s="429" t="s">
        <v>1026</v>
      </c>
    </row>
    <row r="1473" spans="24:25">
      <c r="X1473" s="429">
        <v>1770</v>
      </c>
      <c r="Y1473" s="429" t="s">
        <v>1026</v>
      </c>
    </row>
    <row r="1474" spans="24:25">
      <c r="X1474" s="429">
        <v>1771</v>
      </c>
      <c r="Y1474" s="429" t="s">
        <v>1026</v>
      </c>
    </row>
    <row r="1475" spans="24:25">
      <c r="X1475" s="429">
        <v>1772</v>
      </c>
      <c r="Y1475" s="429" t="s">
        <v>1026</v>
      </c>
    </row>
    <row r="1476" spans="24:25">
      <c r="X1476" s="429">
        <v>1773</v>
      </c>
      <c r="Y1476" s="429" t="s">
        <v>1026</v>
      </c>
    </row>
    <row r="1477" spans="24:25">
      <c r="X1477" s="429">
        <v>1774</v>
      </c>
      <c r="Y1477" s="429" t="s">
        <v>1026</v>
      </c>
    </row>
    <row r="1478" spans="24:25">
      <c r="X1478" s="429">
        <v>1775</v>
      </c>
      <c r="Y1478" s="429" t="s">
        <v>1026</v>
      </c>
    </row>
    <row r="1479" spans="24:25">
      <c r="X1479" s="429">
        <v>1776</v>
      </c>
      <c r="Y1479" s="429" t="s">
        <v>1026</v>
      </c>
    </row>
    <row r="1480" spans="24:25">
      <c r="X1480" s="429">
        <v>1777</v>
      </c>
      <c r="Y1480" s="429" t="s">
        <v>1026</v>
      </c>
    </row>
    <row r="1481" spans="24:25">
      <c r="X1481" s="429">
        <v>1778</v>
      </c>
      <c r="Y1481" s="429" t="s">
        <v>1026</v>
      </c>
    </row>
    <row r="1482" spans="24:25">
      <c r="X1482" s="429">
        <v>1779</v>
      </c>
      <c r="Y1482" s="429" t="s">
        <v>1026</v>
      </c>
    </row>
    <row r="1483" spans="24:25">
      <c r="X1483" s="429">
        <v>1780</v>
      </c>
      <c r="Y1483" s="429" t="s">
        <v>1026</v>
      </c>
    </row>
    <row r="1484" spans="24:25">
      <c r="X1484" s="429">
        <v>1781</v>
      </c>
      <c r="Y1484" s="429" t="s">
        <v>1026</v>
      </c>
    </row>
    <row r="1485" spans="24:25">
      <c r="X1485" s="429">
        <v>1782</v>
      </c>
      <c r="Y1485" s="429" t="s">
        <v>1026</v>
      </c>
    </row>
    <row r="1486" spans="24:25">
      <c r="X1486" s="429">
        <v>1783</v>
      </c>
      <c r="Y1486" s="429" t="s">
        <v>1026</v>
      </c>
    </row>
    <row r="1487" spans="24:25">
      <c r="X1487" s="429">
        <v>1784</v>
      </c>
      <c r="Y1487" s="429" t="s">
        <v>1026</v>
      </c>
    </row>
    <row r="1488" spans="24:25">
      <c r="X1488" s="429">
        <v>1785</v>
      </c>
      <c r="Y1488" s="429" t="s">
        <v>1026</v>
      </c>
    </row>
    <row r="1489" spans="24:25">
      <c r="X1489" s="429">
        <v>1786</v>
      </c>
      <c r="Y1489" s="429" t="s">
        <v>1026</v>
      </c>
    </row>
    <row r="1490" spans="24:25">
      <c r="X1490" s="429">
        <v>1787</v>
      </c>
      <c r="Y1490" s="429" t="s">
        <v>1026</v>
      </c>
    </row>
    <row r="1491" spans="24:25">
      <c r="X1491" s="429">
        <v>1788</v>
      </c>
      <c r="Y1491" s="429" t="s">
        <v>1026</v>
      </c>
    </row>
    <row r="1492" spans="24:25">
      <c r="X1492" s="429">
        <v>1789</v>
      </c>
      <c r="Y1492" s="429" t="s">
        <v>1026</v>
      </c>
    </row>
    <row r="1493" spans="24:25">
      <c r="X1493" s="429">
        <v>1790</v>
      </c>
      <c r="Y1493" s="429" t="s">
        <v>1026</v>
      </c>
    </row>
    <row r="1494" spans="24:25">
      <c r="X1494" s="429">
        <v>1791</v>
      </c>
      <c r="Y1494" s="429" t="s">
        <v>1026</v>
      </c>
    </row>
    <row r="1495" spans="24:25">
      <c r="X1495" s="429">
        <v>1792</v>
      </c>
      <c r="Y1495" s="429" t="s">
        <v>1026</v>
      </c>
    </row>
    <row r="1496" spans="24:25">
      <c r="X1496" s="429">
        <v>1793</v>
      </c>
      <c r="Y1496" s="429" t="s">
        <v>1026</v>
      </c>
    </row>
    <row r="1497" spans="24:25">
      <c r="X1497" s="429">
        <v>1794</v>
      </c>
      <c r="Y1497" s="429" t="s">
        <v>1026</v>
      </c>
    </row>
    <row r="1498" spans="24:25">
      <c r="X1498" s="429">
        <v>1795</v>
      </c>
      <c r="Y1498" s="429" t="s">
        <v>1026</v>
      </c>
    </row>
    <row r="1499" spans="24:25">
      <c r="X1499" s="429">
        <v>1796</v>
      </c>
      <c r="Y1499" s="429" t="s">
        <v>1026</v>
      </c>
    </row>
    <row r="1500" spans="24:25">
      <c r="X1500" s="429">
        <v>1797</v>
      </c>
      <c r="Y1500" s="429" t="s">
        <v>1026</v>
      </c>
    </row>
    <row r="1501" spans="24:25">
      <c r="X1501" s="429">
        <v>1798</v>
      </c>
      <c r="Y1501" s="429" t="s">
        <v>1026</v>
      </c>
    </row>
    <row r="1502" spans="24:25">
      <c r="X1502" s="429">
        <v>1799</v>
      </c>
      <c r="Y1502" s="429" t="s">
        <v>1026</v>
      </c>
    </row>
    <row r="1503" spans="24:25">
      <c r="X1503" s="429">
        <v>1800</v>
      </c>
      <c r="Y1503" s="429" t="s">
        <v>1026</v>
      </c>
    </row>
    <row r="1504" spans="24:25">
      <c r="X1504" s="429">
        <v>1801</v>
      </c>
      <c r="Y1504" s="429" t="s">
        <v>1027</v>
      </c>
    </row>
    <row r="1505" spans="24:25">
      <c r="X1505" s="429">
        <v>1802</v>
      </c>
      <c r="Y1505" s="429" t="s">
        <v>1027</v>
      </c>
    </row>
    <row r="1506" spans="24:25">
      <c r="X1506" s="429">
        <v>1803</v>
      </c>
      <c r="Y1506" s="429" t="s">
        <v>1027</v>
      </c>
    </row>
    <row r="1507" spans="24:25">
      <c r="X1507" s="429">
        <v>1804</v>
      </c>
      <c r="Y1507" s="429" t="s">
        <v>1027</v>
      </c>
    </row>
    <row r="1508" spans="24:25">
      <c r="X1508" s="429">
        <v>1805</v>
      </c>
      <c r="Y1508" s="429" t="s">
        <v>1027</v>
      </c>
    </row>
    <row r="1509" spans="24:25">
      <c r="X1509" s="429">
        <v>1806</v>
      </c>
      <c r="Y1509" s="429" t="s">
        <v>1027</v>
      </c>
    </row>
    <row r="1510" spans="24:25">
      <c r="X1510" s="429">
        <v>1807</v>
      </c>
      <c r="Y1510" s="429" t="s">
        <v>1027</v>
      </c>
    </row>
    <row r="1511" spans="24:25">
      <c r="X1511" s="429">
        <v>1808</v>
      </c>
      <c r="Y1511" s="429" t="s">
        <v>1027</v>
      </c>
    </row>
    <row r="1512" spans="24:25">
      <c r="X1512" s="429">
        <v>1809</v>
      </c>
      <c r="Y1512" s="429" t="s">
        <v>1027</v>
      </c>
    </row>
    <row r="1513" spans="24:25">
      <c r="X1513" s="429">
        <v>1810</v>
      </c>
      <c r="Y1513" s="429" t="s">
        <v>1027</v>
      </c>
    </row>
    <row r="1514" spans="24:25">
      <c r="X1514" s="429">
        <v>1811</v>
      </c>
      <c r="Y1514" s="429" t="s">
        <v>1027</v>
      </c>
    </row>
    <row r="1515" spans="24:25">
      <c r="X1515" s="429">
        <v>1812</v>
      </c>
      <c r="Y1515" s="429" t="s">
        <v>1027</v>
      </c>
    </row>
    <row r="1516" spans="24:25">
      <c r="X1516" s="429">
        <v>1813</v>
      </c>
      <c r="Y1516" s="429" t="s">
        <v>1027</v>
      </c>
    </row>
    <row r="1517" spans="24:25">
      <c r="X1517" s="429">
        <v>1814</v>
      </c>
      <c r="Y1517" s="429" t="s">
        <v>1027</v>
      </c>
    </row>
    <row r="1518" spans="24:25">
      <c r="X1518" s="429">
        <v>1815</v>
      </c>
      <c r="Y1518" s="429" t="s">
        <v>1027</v>
      </c>
    </row>
    <row r="1519" spans="24:25">
      <c r="X1519" s="429">
        <v>1816</v>
      </c>
      <c r="Y1519" s="429" t="s">
        <v>1027</v>
      </c>
    </row>
    <row r="1520" spans="24:25">
      <c r="X1520" s="429">
        <v>1817</v>
      </c>
      <c r="Y1520" s="429" t="s">
        <v>1027</v>
      </c>
    </row>
    <row r="1521" spans="24:25">
      <c r="X1521" s="429">
        <v>1818</v>
      </c>
      <c r="Y1521" s="429" t="s">
        <v>1027</v>
      </c>
    </row>
    <row r="1522" spans="24:25">
      <c r="X1522" s="429">
        <v>1819</v>
      </c>
      <c r="Y1522" s="429" t="s">
        <v>1027</v>
      </c>
    </row>
    <row r="1523" spans="24:25">
      <c r="X1523" s="429">
        <v>1820</v>
      </c>
      <c r="Y1523" s="429" t="s">
        <v>1027</v>
      </c>
    </row>
    <row r="1524" spans="24:25">
      <c r="X1524" s="429">
        <v>1821</v>
      </c>
      <c r="Y1524" s="429" t="s">
        <v>1027</v>
      </c>
    </row>
    <row r="1525" spans="24:25">
      <c r="X1525" s="429">
        <v>1822</v>
      </c>
      <c r="Y1525" s="429" t="s">
        <v>1027</v>
      </c>
    </row>
    <row r="1526" spans="24:25">
      <c r="X1526" s="429">
        <v>1823</v>
      </c>
      <c r="Y1526" s="429" t="s">
        <v>1027</v>
      </c>
    </row>
    <row r="1527" spans="24:25">
      <c r="X1527" s="429">
        <v>1824</v>
      </c>
      <c r="Y1527" s="429" t="s">
        <v>1027</v>
      </c>
    </row>
    <row r="1528" spans="24:25">
      <c r="X1528" s="429">
        <v>1825</v>
      </c>
      <c r="Y1528" s="429" t="s">
        <v>1027</v>
      </c>
    </row>
    <row r="1529" spans="24:25">
      <c r="X1529" s="429">
        <v>1826</v>
      </c>
      <c r="Y1529" s="429" t="s">
        <v>1027</v>
      </c>
    </row>
    <row r="1530" spans="24:25">
      <c r="X1530" s="429">
        <v>1827</v>
      </c>
      <c r="Y1530" s="429" t="s">
        <v>1027</v>
      </c>
    </row>
    <row r="1531" spans="24:25">
      <c r="X1531" s="429">
        <v>1828</v>
      </c>
      <c r="Y1531" s="429" t="s">
        <v>1027</v>
      </c>
    </row>
    <row r="1532" spans="24:25">
      <c r="X1532" s="429">
        <v>1829</v>
      </c>
      <c r="Y1532" s="429" t="s">
        <v>1027</v>
      </c>
    </row>
    <row r="1533" spans="24:25">
      <c r="X1533" s="429">
        <v>1830</v>
      </c>
      <c r="Y1533" s="429" t="s">
        <v>1027</v>
      </c>
    </row>
    <row r="1534" spans="24:25">
      <c r="X1534" s="429">
        <v>1831</v>
      </c>
      <c r="Y1534" s="429" t="s">
        <v>1027</v>
      </c>
    </row>
    <row r="1535" spans="24:25">
      <c r="X1535" s="429">
        <v>1832</v>
      </c>
      <c r="Y1535" s="429" t="s">
        <v>1027</v>
      </c>
    </row>
    <row r="1536" spans="24:25">
      <c r="X1536" s="429">
        <v>1833</v>
      </c>
      <c r="Y1536" s="429" t="s">
        <v>1027</v>
      </c>
    </row>
    <row r="1537" spans="24:25">
      <c r="X1537" s="429">
        <v>1834</v>
      </c>
      <c r="Y1537" s="429" t="s">
        <v>1027</v>
      </c>
    </row>
    <row r="1538" spans="24:25">
      <c r="X1538" s="429">
        <v>1835</v>
      </c>
      <c r="Y1538" s="429" t="s">
        <v>1027</v>
      </c>
    </row>
    <row r="1539" spans="24:25">
      <c r="X1539" s="429">
        <v>1836</v>
      </c>
      <c r="Y1539" s="429" t="s">
        <v>1027</v>
      </c>
    </row>
    <row r="1540" spans="24:25">
      <c r="X1540" s="429">
        <v>1837</v>
      </c>
      <c r="Y1540" s="429" t="s">
        <v>1027</v>
      </c>
    </row>
    <row r="1541" spans="24:25">
      <c r="X1541" s="429">
        <v>1838</v>
      </c>
      <c r="Y1541" s="429" t="s">
        <v>1027</v>
      </c>
    </row>
    <row r="1542" spans="24:25">
      <c r="X1542" s="429">
        <v>1839</v>
      </c>
      <c r="Y1542" s="429" t="s">
        <v>1027</v>
      </c>
    </row>
    <row r="1543" spans="24:25">
      <c r="X1543" s="429">
        <v>1840</v>
      </c>
      <c r="Y1543" s="429" t="s">
        <v>1027</v>
      </c>
    </row>
    <row r="1544" spans="24:25">
      <c r="X1544" s="429">
        <v>1841</v>
      </c>
      <c r="Y1544" s="429" t="s">
        <v>1027</v>
      </c>
    </row>
    <row r="1545" spans="24:25">
      <c r="X1545" s="429">
        <v>1842</v>
      </c>
      <c r="Y1545" s="429" t="s">
        <v>1027</v>
      </c>
    </row>
    <row r="1546" spans="24:25">
      <c r="X1546" s="429">
        <v>1843</v>
      </c>
      <c r="Y1546" s="429" t="s">
        <v>1027</v>
      </c>
    </row>
    <row r="1547" spans="24:25">
      <c r="X1547" s="429">
        <v>1844</v>
      </c>
      <c r="Y1547" s="429" t="s">
        <v>1027</v>
      </c>
    </row>
    <row r="1548" spans="24:25">
      <c r="X1548" s="429">
        <v>1845</v>
      </c>
      <c r="Y1548" s="429" t="s">
        <v>1027</v>
      </c>
    </row>
    <row r="1549" spans="24:25">
      <c r="X1549" s="429">
        <v>1846</v>
      </c>
      <c r="Y1549" s="429" t="s">
        <v>1027</v>
      </c>
    </row>
    <row r="1550" spans="24:25">
      <c r="X1550" s="429">
        <v>1847</v>
      </c>
      <c r="Y1550" s="429" t="s">
        <v>1027</v>
      </c>
    </row>
    <row r="1551" spans="24:25">
      <c r="X1551" s="429">
        <v>1848</v>
      </c>
      <c r="Y1551" s="429" t="s">
        <v>1027</v>
      </c>
    </row>
    <row r="1552" spans="24:25">
      <c r="X1552" s="429">
        <v>1849</v>
      </c>
      <c r="Y1552" s="429" t="s">
        <v>1027</v>
      </c>
    </row>
    <row r="1553" spans="24:25">
      <c r="X1553" s="429">
        <v>1850</v>
      </c>
      <c r="Y1553" s="429" t="s">
        <v>1027</v>
      </c>
    </row>
    <row r="1554" spans="24:25">
      <c r="X1554" s="429">
        <v>1851</v>
      </c>
      <c r="Y1554" s="429" t="s">
        <v>1027</v>
      </c>
    </row>
    <row r="1555" spans="24:25">
      <c r="X1555" s="429">
        <v>1852</v>
      </c>
      <c r="Y1555" s="429" t="s">
        <v>1027</v>
      </c>
    </row>
    <row r="1556" spans="24:25">
      <c r="X1556" s="429">
        <v>1853</v>
      </c>
      <c r="Y1556" s="429" t="s">
        <v>1027</v>
      </c>
    </row>
    <row r="1557" spans="24:25">
      <c r="X1557" s="429">
        <v>1854</v>
      </c>
      <c r="Y1557" s="429" t="s">
        <v>1027</v>
      </c>
    </row>
    <row r="1558" spans="24:25">
      <c r="X1558" s="429">
        <v>1855</v>
      </c>
      <c r="Y1558" s="429" t="s">
        <v>1027</v>
      </c>
    </row>
    <row r="1559" spans="24:25">
      <c r="X1559" s="429">
        <v>1856</v>
      </c>
      <c r="Y1559" s="429" t="s">
        <v>1027</v>
      </c>
    </row>
    <row r="1560" spans="24:25">
      <c r="X1560" s="429">
        <v>1857</v>
      </c>
      <c r="Y1560" s="429" t="s">
        <v>1027</v>
      </c>
    </row>
    <row r="1561" spans="24:25">
      <c r="X1561" s="429">
        <v>1858</v>
      </c>
      <c r="Y1561" s="429" t="s">
        <v>1027</v>
      </c>
    </row>
    <row r="1562" spans="24:25">
      <c r="X1562" s="429">
        <v>1859</v>
      </c>
      <c r="Y1562" s="429" t="s">
        <v>1027</v>
      </c>
    </row>
    <row r="1563" spans="24:25">
      <c r="X1563" s="429">
        <v>1860</v>
      </c>
      <c r="Y1563" s="429" t="s">
        <v>1027</v>
      </c>
    </row>
    <row r="1564" spans="24:25">
      <c r="X1564" s="429">
        <v>1861</v>
      </c>
      <c r="Y1564" s="429" t="s">
        <v>1027</v>
      </c>
    </row>
    <row r="1565" spans="24:25">
      <c r="X1565" s="429">
        <v>1862</v>
      </c>
      <c r="Y1565" s="429" t="s">
        <v>1027</v>
      </c>
    </row>
    <row r="1566" spans="24:25">
      <c r="X1566" s="429">
        <v>1863</v>
      </c>
      <c r="Y1566" s="429" t="s">
        <v>1027</v>
      </c>
    </row>
    <row r="1567" spans="24:25">
      <c r="X1567" s="429">
        <v>1864</v>
      </c>
      <c r="Y1567" s="429" t="s">
        <v>1027</v>
      </c>
    </row>
    <row r="1568" spans="24:25">
      <c r="X1568" s="429">
        <v>1865</v>
      </c>
      <c r="Y1568" s="429" t="s">
        <v>1027</v>
      </c>
    </row>
    <row r="1569" spans="24:25">
      <c r="X1569" s="429">
        <v>1866</v>
      </c>
      <c r="Y1569" s="429" t="s">
        <v>1027</v>
      </c>
    </row>
    <row r="1570" spans="24:25">
      <c r="X1570" s="429">
        <v>1867</v>
      </c>
      <c r="Y1570" s="429" t="s">
        <v>1027</v>
      </c>
    </row>
    <row r="1571" spans="24:25">
      <c r="X1571" s="429">
        <v>1868</v>
      </c>
      <c r="Y1571" s="429" t="s">
        <v>1027</v>
      </c>
    </row>
    <row r="1572" spans="24:25">
      <c r="X1572" s="429">
        <v>1869</v>
      </c>
      <c r="Y1572" s="429" t="s">
        <v>1027</v>
      </c>
    </row>
    <row r="1573" spans="24:25">
      <c r="X1573" s="429">
        <v>1870</v>
      </c>
      <c r="Y1573" s="429" t="s">
        <v>1027</v>
      </c>
    </row>
    <row r="1574" spans="24:25">
      <c r="X1574" s="429">
        <v>1871</v>
      </c>
      <c r="Y1574" s="429" t="s">
        <v>1027</v>
      </c>
    </row>
    <row r="1575" spans="24:25">
      <c r="X1575" s="429">
        <v>1872</v>
      </c>
      <c r="Y1575" s="429" t="s">
        <v>1027</v>
      </c>
    </row>
    <row r="1576" spans="24:25">
      <c r="X1576" s="429">
        <v>1873</v>
      </c>
      <c r="Y1576" s="429" t="s">
        <v>1027</v>
      </c>
    </row>
    <row r="1577" spans="24:25">
      <c r="X1577" s="429">
        <v>1874</v>
      </c>
      <c r="Y1577" s="429" t="s">
        <v>1027</v>
      </c>
    </row>
    <row r="1578" spans="24:25">
      <c r="X1578" s="429">
        <v>1875</v>
      </c>
      <c r="Y1578" s="429" t="s">
        <v>1027</v>
      </c>
    </row>
    <row r="1579" spans="24:25">
      <c r="X1579" s="429">
        <v>1876</v>
      </c>
      <c r="Y1579" s="429" t="s">
        <v>1027</v>
      </c>
    </row>
    <row r="1580" spans="24:25">
      <c r="X1580" s="429">
        <v>1877</v>
      </c>
      <c r="Y1580" s="429" t="s">
        <v>1027</v>
      </c>
    </row>
    <row r="1581" spans="24:25">
      <c r="X1581" s="429">
        <v>1878</v>
      </c>
      <c r="Y1581" s="429" t="s">
        <v>1027</v>
      </c>
    </row>
    <row r="1582" spans="24:25">
      <c r="X1582" s="429">
        <v>1879</v>
      </c>
      <c r="Y1582" s="429" t="s">
        <v>1027</v>
      </c>
    </row>
    <row r="1583" spans="24:25">
      <c r="X1583" s="429">
        <v>1880</v>
      </c>
      <c r="Y1583" s="429" t="s">
        <v>1027</v>
      </c>
    </row>
    <row r="1584" spans="24:25">
      <c r="X1584" s="429">
        <v>1881</v>
      </c>
      <c r="Y1584" s="429" t="s">
        <v>1027</v>
      </c>
    </row>
    <row r="1585" spans="24:25">
      <c r="X1585" s="429">
        <v>1882</v>
      </c>
      <c r="Y1585" s="429" t="s">
        <v>1027</v>
      </c>
    </row>
    <row r="1586" spans="24:25">
      <c r="X1586" s="429">
        <v>1883</v>
      </c>
      <c r="Y1586" s="429" t="s">
        <v>1027</v>
      </c>
    </row>
    <row r="1587" spans="24:25">
      <c r="X1587" s="429">
        <v>1884</v>
      </c>
      <c r="Y1587" s="429" t="s">
        <v>1027</v>
      </c>
    </row>
    <row r="1588" spans="24:25">
      <c r="X1588" s="429">
        <v>1885</v>
      </c>
      <c r="Y1588" s="429" t="s">
        <v>1027</v>
      </c>
    </row>
    <row r="1589" spans="24:25">
      <c r="X1589" s="429">
        <v>1886</v>
      </c>
      <c r="Y1589" s="429" t="s">
        <v>1027</v>
      </c>
    </row>
    <row r="1590" spans="24:25">
      <c r="X1590" s="429">
        <v>1887</v>
      </c>
      <c r="Y1590" s="429" t="s">
        <v>1027</v>
      </c>
    </row>
    <row r="1591" spans="24:25">
      <c r="X1591" s="429">
        <v>1888</v>
      </c>
      <c r="Y1591" s="429" t="s">
        <v>1027</v>
      </c>
    </row>
    <row r="1592" spans="24:25">
      <c r="X1592" s="429">
        <v>1889</v>
      </c>
      <c r="Y1592" s="429" t="s">
        <v>1027</v>
      </c>
    </row>
    <row r="1593" spans="24:25">
      <c r="X1593" s="429">
        <v>1890</v>
      </c>
      <c r="Y1593" s="429" t="s">
        <v>1027</v>
      </c>
    </row>
    <row r="1594" spans="24:25">
      <c r="X1594" s="429">
        <v>1891</v>
      </c>
      <c r="Y1594" s="429" t="s">
        <v>1027</v>
      </c>
    </row>
    <row r="1595" spans="24:25">
      <c r="X1595" s="429">
        <v>1892</v>
      </c>
      <c r="Y1595" s="429" t="s">
        <v>1027</v>
      </c>
    </row>
    <row r="1596" spans="24:25">
      <c r="X1596" s="429">
        <v>1893</v>
      </c>
      <c r="Y1596" s="429" t="s">
        <v>1027</v>
      </c>
    </row>
    <row r="1597" spans="24:25">
      <c r="X1597" s="429">
        <v>1894</v>
      </c>
      <c r="Y1597" s="429" t="s">
        <v>1027</v>
      </c>
    </row>
    <row r="1598" spans="24:25">
      <c r="X1598" s="429">
        <v>1895</v>
      </c>
      <c r="Y1598" s="429" t="s">
        <v>1027</v>
      </c>
    </row>
    <row r="1599" spans="24:25">
      <c r="X1599" s="429">
        <v>1896</v>
      </c>
      <c r="Y1599" s="429" t="s">
        <v>1027</v>
      </c>
    </row>
    <row r="1600" spans="24:25">
      <c r="X1600" s="429">
        <v>1897</v>
      </c>
      <c r="Y1600" s="429" t="s">
        <v>1027</v>
      </c>
    </row>
    <row r="1601" spans="24:25">
      <c r="X1601" s="429">
        <v>1898</v>
      </c>
      <c r="Y1601" s="429" t="s">
        <v>1027</v>
      </c>
    </row>
    <row r="1602" spans="24:25">
      <c r="X1602" s="429">
        <v>1899</v>
      </c>
      <c r="Y1602" s="429" t="s">
        <v>1027</v>
      </c>
    </row>
    <row r="1603" spans="24:25">
      <c r="X1603" s="429">
        <v>1900</v>
      </c>
      <c r="Y1603" s="429" t="s">
        <v>1027</v>
      </c>
    </row>
    <row r="1604" spans="24:25">
      <c r="X1604" s="429">
        <v>1901</v>
      </c>
      <c r="Y1604" s="429" t="s">
        <v>1027</v>
      </c>
    </row>
    <row r="1605" spans="24:25">
      <c r="X1605" s="429">
        <v>1902</v>
      </c>
      <c r="Y1605" s="429" t="s">
        <v>1027</v>
      </c>
    </row>
    <row r="1606" spans="24:25">
      <c r="X1606" s="429">
        <v>1903</v>
      </c>
      <c r="Y1606" s="429" t="s">
        <v>1027</v>
      </c>
    </row>
    <row r="1607" spans="24:25">
      <c r="X1607" s="429">
        <v>1904</v>
      </c>
      <c r="Y1607" s="429" t="s">
        <v>1027</v>
      </c>
    </row>
    <row r="1608" spans="24:25">
      <c r="X1608" s="429">
        <v>1905</v>
      </c>
      <c r="Y1608" s="429" t="s">
        <v>1027</v>
      </c>
    </row>
    <row r="1609" spans="24:25">
      <c r="X1609" s="429">
        <v>1906</v>
      </c>
      <c r="Y1609" s="429" t="s">
        <v>1027</v>
      </c>
    </row>
    <row r="1610" spans="24:25">
      <c r="X1610" s="429">
        <v>1907</v>
      </c>
      <c r="Y1610" s="429" t="s">
        <v>1027</v>
      </c>
    </row>
    <row r="1611" spans="24:25">
      <c r="X1611" s="429">
        <v>1908</v>
      </c>
      <c r="Y1611" s="429" t="s">
        <v>1027</v>
      </c>
    </row>
    <row r="1612" spans="24:25">
      <c r="X1612" s="429">
        <v>1909</v>
      </c>
      <c r="Y1612" s="429" t="s">
        <v>1027</v>
      </c>
    </row>
    <row r="1613" spans="24:25">
      <c r="X1613" s="429">
        <v>1910</v>
      </c>
      <c r="Y1613" s="429" t="s">
        <v>1027</v>
      </c>
    </row>
    <row r="1614" spans="24:25">
      <c r="X1614" s="429">
        <v>1911</v>
      </c>
      <c r="Y1614" s="429" t="s">
        <v>1027</v>
      </c>
    </row>
    <row r="1615" spans="24:25">
      <c r="X1615" s="429">
        <v>1912</v>
      </c>
      <c r="Y1615" s="429" t="s">
        <v>1027</v>
      </c>
    </row>
    <row r="1616" spans="24:25">
      <c r="X1616" s="429">
        <v>1913</v>
      </c>
      <c r="Y1616" s="429" t="s">
        <v>1027</v>
      </c>
    </row>
    <row r="1617" spans="24:25">
      <c r="X1617" s="429">
        <v>1914</v>
      </c>
      <c r="Y1617" s="429" t="s">
        <v>1027</v>
      </c>
    </row>
    <row r="1618" spans="24:25">
      <c r="X1618" s="429">
        <v>1915</v>
      </c>
      <c r="Y1618" s="429" t="s">
        <v>1027</v>
      </c>
    </row>
    <row r="1619" spans="24:25">
      <c r="X1619" s="429">
        <v>1916</v>
      </c>
      <c r="Y1619" s="429" t="s">
        <v>1027</v>
      </c>
    </row>
    <row r="1620" spans="24:25">
      <c r="X1620" s="429">
        <v>1917</v>
      </c>
      <c r="Y1620" s="429" t="s">
        <v>1027</v>
      </c>
    </row>
    <row r="1621" spans="24:25">
      <c r="X1621" s="429">
        <v>1918</v>
      </c>
      <c r="Y1621" s="429" t="s">
        <v>1027</v>
      </c>
    </row>
    <row r="1622" spans="24:25">
      <c r="X1622" s="429">
        <v>1919</v>
      </c>
      <c r="Y1622" s="429" t="s">
        <v>1027</v>
      </c>
    </row>
    <row r="1623" spans="24:25">
      <c r="X1623" s="429">
        <v>1920</v>
      </c>
      <c r="Y1623" s="429" t="s">
        <v>1027</v>
      </c>
    </row>
    <row r="1624" spans="24:25">
      <c r="X1624" s="429">
        <v>1921</v>
      </c>
      <c r="Y1624" s="429" t="s">
        <v>1027</v>
      </c>
    </row>
    <row r="1625" spans="24:25">
      <c r="X1625" s="429">
        <v>1922</v>
      </c>
      <c r="Y1625" s="429" t="s">
        <v>1027</v>
      </c>
    </row>
    <row r="1626" spans="24:25">
      <c r="X1626" s="429">
        <v>1923</v>
      </c>
      <c r="Y1626" s="429" t="s">
        <v>1027</v>
      </c>
    </row>
    <row r="1627" spans="24:25">
      <c r="X1627" s="429">
        <v>1924</v>
      </c>
      <c r="Y1627" s="429" t="s">
        <v>1027</v>
      </c>
    </row>
    <row r="1628" spans="24:25">
      <c r="X1628" s="429">
        <v>1925</v>
      </c>
      <c r="Y1628" s="429" t="s">
        <v>1027</v>
      </c>
    </row>
    <row r="1629" spans="24:25">
      <c r="X1629" s="429">
        <v>1926</v>
      </c>
      <c r="Y1629" s="429" t="s">
        <v>1027</v>
      </c>
    </row>
    <row r="1630" spans="24:25">
      <c r="X1630" s="429">
        <v>1927</v>
      </c>
      <c r="Y1630" s="429" t="s">
        <v>1027</v>
      </c>
    </row>
    <row r="1631" spans="24:25">
      <c r="X1631" s="429">
        <v>1928</v>
      </c>
      <c r="Y1631" s="429" t="s">
        <v>1027</v>
      </c>
    </row>
    <row r="1632" spans="24:25">
      <c r="X1632" s="429">
        <v>1929</v>
      </c>
      <c r="Y1632" s="429" t="s">
        <v>1027</v>
      </c>
    </row>
    <row r="1633" spans="24:25">
      <c r="X1633" s="429">
        <v>1930</v>
      </c>
      <c r="Y1633" s="429" t="s">
        <v>1027</v>
      </c>
    </row>
    <row r="1634" spans="24:25">
      <c r="X1634" s="429">
        <v>1931</v>
      </c>
      <c r="Y1634" s="429" t="s">
        <v>1027</v>
      </c>
    </row>
    <row r="1635" spans="24:25">
      <c r="X1635" s="429">
        <v>1932</v>
      </c>
      <c r="Y1635" s="429" t="s">
        <v>1027</v>
      </c>
    </row>
    <row r="1636" spans="24:25">
      <c r="X1636" s="429">
        <v>1933</v>
      </c>
      <c r="Y1636" s="429" t="s">
        <v>1027</v>
      </c>
    </row>
    <row r="1637" spans="24:25">
      <c r="X1637" s="429">
        <v>1934</v>
      </c>
      <c r="Y1637" s="429" t="s">
        <v>1027</v>
      </c>
    </row>
    <row r="1638" spans="24:25">
      <c r="X1638" s="429">
        <v>1935</v>
      </c>
      <c r="Y1638" s="429" t="s">
        <v>1027</v>
      </c>
    </row>
    <row r="1639" spans="24:25">
      <c r="X1639" s="429">
        <v>1936</v>
      </c>
      <c r="Y1639" s="429" t="s">
        <v>1027</v>
      </c>
    </row>
    <row r="1640" spans="24:25">
      <c r="X1640" s="429">
        <v>1937</v>
      </c>
      <c r="Y1640" s="429" t="s">
        <v>1027</v>
      </c>
    </row>
    <row r="1641" spans="24:25">
      <c r="X1641" s="429">
        <v>1938</v>
      </c>
      <c r="Y1641" s="429" t="s">
        <v>1027</v>
      </c>
    </row>
    <row r="1642" spans="24:25">
      <c r="X1642" s="429">
        <v>1939</v>
      </c>
      <c r="Y1642" s="429" t="s">
        <v>1027</v>
      </c>
    </row>
    <row r="1643" spans="24:25">
      <c r="X1643" s="429">
        <v>1940</v>
      </c>
      <c r="Y1643" s="429" t="s">
        <v>1027</v>
      </c>
    </row>
    <row r="1644" spans="24:25">
      <c r="X1644" s="429">
        <v>1941</v>
      </c>
      <c r="Y1644" s="429" t="s">
        <v>1027</v>
      </c>
    </row>
    <row r="1645" spans="24:25">
      <c r="X1645" s="429">
        <v>1942</v>
      </c>
      <c r="Y1645" s="429" t="s">
        <v>1027</v>
      </c>
    </row>
    <row r="1646" spans="24:25">
      <c r="X1646" s="429">
        <v>1943</v>
      </c>
      <c r="Y1646" s="429" t="s">
        <v>1027</v>
      </c>
    </row>
    <row r="1647" spans="24:25">
      <c r="X1647" s="429">
        <v>1944</v>
      </c>
      <c r="Y1647" s="429" t="s">
        <v>1027</v>
      </c>
    </row>
    <row r="1648" spans="24:25">
      <c r="X1648" s="429">
        <v>1945</v>
      </c>
      <c r="Y1648" s="429" t="s">
        <v>1027</v>
      </c>
    </row>
    <row r="1649" spans="24:25">
      <c r="X1649" s="429">
        <v>1946</v>
      </c>
      <c r="Y1649" s="429" t="s">
        <v>1027</v>
      </c>
    </row>
    <row r="1650" spans="24:25">
      <c r="X1650" s="429">
        <v>1947</v>
      </c>
      <c r="Y1650" s="429" t="s">
        <v>1027</v>
      </c>
    </row>
    <row r="1651" spans="24:25">
      <c r="X1651" s="429">
        <v>1948</v>
      </c>
      <c r="Y1651" s="429" t="s">
        <v>1027</v>
      </c>
    </row>
    <row r="1652" spans="24:25">
      <c r="X1652" s="429">
        <v>1949</v>
      </c>
      <c r="Y1652" s="429" t="s">
        <v>1027</v>
      </c>
    </row>
    <row r="1653" spans="24:25">
      <c r="X1653" s="429">
        <v>1950</v>
      </c>
      <c r="Y1653" s="429" t="s">
        <v>1027</v>
      </c>
    </row>
    <row r="1654" spans="24:25">
      <c r="X1654" s="429">
        <v>1951</v>
      </c>
      <c r="Y1654" s="429" t="s">
        <v>1027</v>
      </c>
    </row>
    <row r="1655" spans="24:25">
      <c r="X1655" s="429">
        <v>1952</v>
      </c>
      <c r="Y1655" s="429" t="s">
        <v>1027</v>
      </c>
    </row>
    <row r="1656" spans="24:25">
      <c r="X1656" s="429">
        <v>1953</v>
      </c>
      <c r="Y1656" s="429" t="s">
        <v>1027</v>
      </c>
    </row>
    <row r="1657" spans="24:25">
      <c r="X1657" s="429">
        <v>1954</v>
      </c>
      <c r="Y1657" s="429" t="s">
        <v>1027</v>
      </c>
    </row>
    <row r="1658" spans="24:25">
      <c r="X1658" s="429">
        <v>1955</v>
      </c>
      <c r="Y1658" s="429" t="s">
        <v>1027</v>
      </c>
    </row>
    <row r="1659" spans="24:25">
      <c r="X1659" s="429">
        <v>1956</v>
      </c>
      <c r="Y1659" s="429" t="s">
        <v>1027</v>
      </c>
    </row>
    <row r="1660" spans="24:25">
      <c r="X1660" s="429">
        <v>1957</v>
      </c>
      <c r="Y1660" s="429" t="s">
        <v>1027</v>
      </c>
    </row>
    <row r="1661" spans="24:25">
      <c r="X1661" s="429">
        <v>1958</v>
      </c>
      <c r="Y1661" s="429" t="s">
        <v>1027</v>
      </c>
    </row>
    <row r="1662" spans="24:25">
      <c r="X1662" s="429">
        <v>1959</v>
      </c>
      <c r="Y1662" s="429" t="s">
        <v>1027</v>
      </c>
    </row>
    <row r="1663" spans="24:25">
      <c r="X1663" s="429">
        <v>1960</v>
      </c>
      <c r="Y1663" s="429" t="s">
        <v>1027</v>
      </c>
    </row>
    <row r="1664" spans="24:25">
      <c r="X1664" s="429">
        <v>1961</v>
      </c>
      <c r="Y1664" s="429" t="s">
        <v>1027</v>
      </c>
    </row>
    <row r="1665" spans="24:25">
      <c r="X1665" s="429">
        <v>1962</v>
      </c>
      <c r="Y1665" s="429" t="s">
        <v>1027</v>
      </c>
    </row>
    <row r="1666" spans="24:25">
      <c r="X1666" s="429">
        <v>1963</v>
      </c>
      <c r="Y1666" s="429" t="s">
        <v>1027</v>
      </c>
    </row>
    <row r="1667" spans="24:25">
      <c r="X1667" s="429">
        <v>1964</v>
      </c>
      <c r="Y1667" s="429" t="s">
        <v>1027</v>
      </c>
    </row>
    <row r="1668" spans="24:25">
      <c r="X1668" s="429">
        <v>1965</v>
      </c>
      <c r="Y1668" s="429" t="s">
        <v>1027</v>
      </c>
    </row>
    <row r="1669" spans="24:25">
      <c r="X1669" s="429">
        <v>1966</v>
      </c>
      <c r="Y1669" s="429" t="s">
        <v>1027</v>
      </c>
    </row>
    <row r="1670" spans="24:25">
      <c r="X1670" s="429">
        <v>1967</v>
      </c>
      <c r="Y1670" s="429" t="s">
        <v>1027</v>
      </c>
    </row>
    <row r="1671" spans="24:25">
      <c r="X1671" s="429">
        <v>1968</v>
      </c>
      <c r="Y1671" s="429" t="s">
        <v>1027</v>
      </c>
    </row>
    <row r="1672" spans="24:25">
      <c r="X1672" s="429">
        <v>1969</v>
      </c>
      <c r="Y1672" s="429" t="s">
        <v>1027</v>
      </c>
    </row>
    <row r="1673" spans="24:25">
      <c r="X1673" s="429">
        <v>1970</v>
      </c>
      <c r="Y1673" s="429" t="s">
        <v>1027</v>
      </c>
    </row>
    <row r="1674" spans="24:25">
      <c r="X1674" s="429">
        <v>1971</v>
      </c>
      <c r="Y1674" s="429" t="s">
        <v>1027</v>
      </c>
    </row>
    <row r="1675" spans="24:25">
      <c r="X1675" s="429">
        <v>1972</v>
      </c>
      <c r="Y1675" s="429" t="s">
        <v>1027</v>
      </c>
    </row>
    <row r="1676" spans="24:25">
      <c r="X1676" s="429">
        <v>1973</v>
      </c>
      <c r="Y1676" s="429" t="s">
        <v>1027</v>
      </c>
    </row>
    <row r="1677" spans="24:25">
      <c r="X1677" s="429">
        <v>1974</v>
      </c>
      <c r="Y1677" s="429" t="s">
        <v>1027</v>
      </c>
    </row>
    <row r="1678" spans="24:25">
      <c r="X1678" s="429">
        <v>1975</v>
      </c>
      <c r="Y1678" s="429" t="s">
        <v>1027</v>
      </c>
    </row>
    <row r="1679" spans="24:25">
      <c r="X1679" s="429">
        <v>1976</v>
      </c>
      <c r="Y1679" s="429" t="s">
        <v>1027</v>
      </c>
    </row>
    <row r="1680" spans="24:25">
      <c r="X1680" s="429">
        <v>1977</v>
      </c>
      <c r="Y1680" s="429" t="s">
        <v>1027</v>
      </c>
    </row>
    <row r="1681" spans="24:25">
      <c r="X1681" s="429">
        <v>1978</v>
      </c>
      <c r="Y1681" s="429" t="s">
        <v>1027</v>
      </c>
    </row>
    <row r="1682" spans="24:25">
      <c r="X1682" s="429">
        <v>1979</v>
      </c>
      <c r="Y1682" s="429" t="s">
        <v>1027</v>
      </c>
    </row>
    <row r="1683" spans="24:25">
      <c r="X1683" s="429">
        <v>1980</v>
      </c>
      <c r="Y1683" s="429" t="s">
        <v>1027</v>
      </c>
    </row>
    <row r="1684" spans="24:25">
      <c r="X1684" s="429">
        <v>1981</v>
      </c>
      <c r="Y1684" s="429" t="s">
        <v>1027</v>
      </c>
    </row>
    <row r="1685" spans="24:25">
      <c r="X1685" s="429">
        <v>1982</v>
      </c>
      <c r="Y1685" s="429" t="s">
        <v>1027</v>
      </c>
    </row>
    <row r="1686" spans="24:25">
      <c r="X1686" s="429">
        <v>1983</v>
      </c>
      <c r="Y1686" s="429" t="s">
        <v>1027</v>
      </c>
    </row>
    <row r="1687" spans="24:25">
      <c r="X1687" s="429">
        <v>1984</v>
      </c>
      <c r="Y1687" s="429" t="s">
        <v>1027</v>
      </c>
    </row>
    <row r="1688" spans="24:25">
      <c r="X1688" s="429">
        <v>1985</v>
      </c>
      <c r="Y1688" s="429" t="s">
        <v>1027</v>
      </c>
    </row>
    <row r="1689" spans="24:25">
      <c r="X1689" s="429">
        <v>1986</v>
      </c>
      <c r="Y1689" s="429" t="s">
        <v>1027</v>
      </c>
    </row>
    <row r="1690" spans="24:25">
      <c r="X1690" s="429">
        <v>1987</v>
      </c>
      <c r="Y1690" s="429" t="s">
        <v>1027</v>
      </c>
    </row>
    <row r="1691" spans="24:25">
      <c r="X1691" s="429">
        <v>1988</v>
      </c>
      <c r="Y1691" s="429" t="s">
        <v>1027</v>
      </c>
    </row>
    <row r="1692" spans="24:25">
      <c r="X1692" s="429">
        <v>1989</v>
      </c>
      <c r="Y1692" s="429" t="s">
        <v>1027</v>
      </c>
    </row>
    <row r="1693" spans="24:25">
      <c r="X1693" s="429">
        <v>1990</v>
      </c>
      <c r="Y1693" s="429" t="s">
        <v>1027</v>
      </c>
    </row>
    <row r="1694" spans="24:25">
      <c r="X1694" s="429">
        <v>1991</v>
      </c>
      <c r="Y1694" s="429" t="s">
        <v>1027</v>
      </c>
    </row>
    <row r="1695" spans="24:25">
      <c r="X1695" s="429">
        <v>1992</v>
      </c>
      <c r="Y1695" s="429" t="s">
        <v>1027</v>
      </c>
    </row>
    <row r="1696" spans="24:25">
      <c r="X1696" s="429">
        <v>1993</v>
      </c>
      <c r="Y1696" s="429" t="s">
        <v>1027</v>
      </c>
    </row>
    <row r="1697" spans="24:25">
      <c r="X1697" s="429">
        <v>1994</v>
      </c>
      <c r="Y1697" s="429" t="s">
        <v>1027</v>
      </c>
    </row>
    <row r="1698" spans="24:25">
      <c r="X1698" s="429">
        <v>1995</v>
      </c>
      <c r="Y1698" s="429" t="s">
        <v>1027</v>
      </c>
    </row>
    <row r="1699" spans="24:25">
      <c r="X1699" s="429">
        <v>1996</v>
      </c>
      <c r="Y1699" s="429" t="s">
        <v>1027</v>
      </c>
    </row>
    <row r="1700" spans="24:25">
      <c r="X1700" s="429">
        <v>1997</v>
      </c>
      <c r="Y1700" s="429" t="s">
        <v>1027</v>
      </c>
    </row>
    <row r="1701" spans="24:25">
      <c r="X1701" s="429">
        <v>1998</v>
      </c>
      <c r="Y1701" s="429" t="s">
        <v>1027</v>
      </c>
    </row>
    <row r="1702" spans="24:25">
      <c r="X1702" s="429">
        <v>1999</v>
      </c>
      <c r="Y1702" s="429" t="s">
        <v>1027</v>
      </c>
    </row>
    <row r="1703" spans="24:25">
      <c r="X1703" s="429">
        <v>2000</v>
      </c>
      <c r="Y1703" s="429" t="s">
        <v>1027</v>
      </c>
    </row>
    <row r="1704" spans="24:25">
      <c r="X1704" s="429">
        <v>2001</v>
      </c>
      <c r="Y1704" s="429" t="s">
        <v>1028</v>
      </c>
    </row>
    <row r="1705" spans="24:25">
      <c r="X1705" s="429">
        <v>2002</v>
      </c>
      <c r="Y1705" s="429" t="s">
        <v>1028</v>
      </c>
    </row>
    <row r="1706" spans="24:25">
      <c r="X1706" s="429">
        <v>2003</v>
      </c>
      <c r="Y1706" s="429" t="s">
        <v>1028</v>
      </c>
    </row>
    <row r="1707" spans="24:25">
      <c r="X1707" s="429">
        <v>2004</v>
      </c>
      <c r="Y1707" s="429" t="s">
        <v>1028</v>
      </c>
    </row>
    <row r="1708" spans="24:25">
      <c r="X1708" s="429">
        <v>2005</v>
      </c>
      <c r="Y1708" s="429" t="s">
        <v>1028</v>
      </c>
    </row>
    <row r="1709" spans="24:25">
      <c r="X1709" s="429">
        <v>2006</v>
      </c>
      <c r="Y1709" s="429" t="s">
        <v>1028</v>
      </c>
    </row>
    <row r="1710" spans="24:25">
      <c r="X1710" s="429">
        <v>2007</v>
      </c>
      <c r="Y1710" s="429" t="s">
        <v>1028</v>
      </c>
    </row>
    <row r="1711" spans="24:25">
      <c r="X1711" s="429">
        <v>2008</v>
      </c>
      <c r="Y1711" s="429" t="s">
        <v>1028</v>
      </c>
    </row>
    <row r="1712" spans="24:25">
      <c r="X1712" s="429">
        <v>2009</v>
      </c>
      <c r="Y1712" s="429" t="s">
        <v>1028</v>
      </c>
    </row>
    <row r="1713" spans="24:25">
      <c r="X1713" s="429">
        <v>2010</v>
      </c>
      <c r="Y1713" s="429" t="s">
        <v>1028</v>
      </c>
    </row>
    <row r="1714" spans="24:25">
      <c r="X1714" s="429">
        <v>2011</v>
      </c>
      <c r="Y1714" s="429" t="s">
        <v>1028</v>
      </c>
    </row>
    <row r="1715" spans="24:25">
      <c r="X1715" s="429">
        <v>2012</v>
      </c>
      <c r="Y1715" s="429" t="s">
        <v>1028</v>
      </c>
    </row>
    <row r="1716" spans="24:25">
      <c r="X1716" s="429">
        <v>2013</v>
      </c>
      <c r="Y1716" s="429" t="s">
        <v>1028</v>
      </c>
    </row>
    <row r="1717" spans="24:25">
      <c r="X1717" s="429">
        <v>2014</v>
      </c>
      <c r="Y1717" s="429" t="s">
        <v>1028</v>
      </c>
    </row>
    <row r="1718" spans="24:25">
      <c r="X1718" s="429">
        <v>2015</v>
      </c>
      <c r="Y1718" s="429" t="s">
        <v>1028</v>
      </c>
    </row>
    <row r="1719" spans="24:25">
      <c r="X1719" s="429">
        <v>2016</v>
      </c>
      <c r="Y1719" s="429" t="s">
        <v>1028</v>
      </c>
    </row>
    <row r="1720" spans="24:25">
      <c r="X1720" s="429">
        <v>2017</v>
      </c>
      <c r="Y1720" s="429" t="s">
        <v>1028</v>
      </c>
    </row>
    <row r="1721" spans="24:25">
      <c r="X1721" s="429">
        <v>2018</v>
      </c>
      <c r="Y1721" s="429" t="s">
        <v>1028</v>
      </c>
    </row>
    <row r="1722" spans="24:25">
      <c r="X1722" s="429">
        <v>2019</v>
      </c>
      <c r="Y1722" s="429" t="s">
        <v>1028</v>
      </c>
    </row>
    <row r="1723" spans="24:25">
      <c r="X1723" s="429">
        <v>2020</v>
      </c>
      <c r="Y1723" s="429" t="s">
        <v>1028</v>
      </c>
    </row>
    <row r="1724" spans="24:25">
      <c r="X1724" s="429">
        <v>2021</v>
      </c>
      <c r="Y1724" s="429" t="s">
        <v>1028</v>
      </c>
    </row>
    <row r="1725" spans="24:25">
      <c r="X1725" s="429">
        <v>2022</v>
      </c>
      <c r="Y1725" s="429" t="s">
        <v>1028</v>
      </c>
    </row>
    <row r="1726" spans="24:25">
      <c r="X1726" s="429">
        <v>2023</v>
      </c>
      <c r="Y1726" s="429" t="s">
        <v>1028</v>
      </c>
    </row>
    <row r="1727" spans="24:25">
      <c r="X1727" s="429">
        <v>2024</v>
      </c>
      <c r="Y1727" s="429" t="s">
        <v>1028</v>
      </c>
    </row>
    <row r="1728" spans="24:25">
      <c r="X1728" s="429">
        <v>2025</v>
      </c>
      <c r="Y1728" s="429" t="s">
        <v>1028</v>
      </c>
    </row>
    <row r="1729" spans="24:25">
      <c r="X1729" s="429">
        <v>2026</v>
      </c>
      <c r="Y1729" s="429" t="s">
        <v>1028</v>
      </c>
    </row>
    <row r="1730" spans="24:25">
      <c r="X1730" s="429">
        <v>2027</v>
      </c>
      <c r="Y1730" s="429" t="s">
        <v>1028</v>
      </c>
    </row>
    <row r="1731" spans="24:25">
      <c r="X1731" s="429">
        <v>2028</v>
      </c>
      <c r="Y1731" s="429" t="s">
        <v>1028</v>
      </c>
    </row>
    <row r="1732" spans="24:25">
      <c r="X1732" s="429">
        <v>2029</v>
      </c>
      <c r="Y1732" s="429" t="s">
        <v>1028</v>
      </c>
    </row>
    <row r="1733" spans="24:25">
      <c r="X1733" s="429">
        <v>2030</v>
      </c>
      <c r="Y1733" s="429" t="s">
        <v>1028</v>
      </c>
    </row>
    <row r="1734" spans="24:25">
      <c r="X1734" s="429">
        <v>2031</v>
      </c>
      <c r="Y1734" s="429" t="s">
        <v>1028</v>
      </c>
    </row>
    <row r="1735" spans="24:25">
      <c r="X1735" s="429">
        <v>2032</v>
      </c>
      <c r="Y1735" s="429" t="s">
        <v>1028</v>
      </c>
    </row>
    <row r="1736" spans="24:25">
      <c r="X1736" s="429">
        <v>2033</v>
      </c>
      <c r="Y1736" s="429" t="s">
        <v>1028</v>
      </c>
    </row>
    <row r="1737" spans="24:25">
      <c r="X1737" s="429">
        <v>2034</v>
      </c>
      <c r="Y1737" s="429" t="s">
        <v>1028</v>
      </c>
    </row>
    <row r="1738" spans="24:25">
      <c r="X1738" s="429">
        <v>2035</v>
      </c>
      <c r="Y1738" s="429" t="s">
        <v>1028</v>
      </c>
    </row>
    <row r="1739" spans="24:25">
      <c r="X1739" s="429">
        <v>2036</v>
      </c>
      <c r="Y1739" s="429" t="s">
        <v>1028</v>
      </c>
    </row>
    <row r="1740" spans="24:25">
      <c r="X1740" s="429">
        <v>2037</v>
      </c>
      <c r="Y1740" s="429" t="s">
        <v>1028</v>
      </c>
    </row>
    <row r="1741" spans="24:25">
      <c r="X1741" s="429">
        <v>2038</v>
      </c>
      <c r="Y1741" s="429" t="s">
        <v>1028</v>
      </c>
    </row>
    <row r="1742" spans="24:25">
      <c r="X1742" s="429">
        <v>2039</v>
      </c>
      <c r="Y1742" s="429" t="s">
        <v>1028</v>
      </c>
    </row>
    <row r="1743" spans="24:25">
      <c r="X1743" s="429">
        <v>2040</v>
      </c>
      <c r="Y1743" s="429" t="s">
        <v>1028</v>
      </c>
    </row>
    <row r="1744" spans="24:25">
      <c r="X1744" s="429">
        <v>2041</v>
      </c>
      <c r="Y1744" s="429" t="s">
        <v>1028</v>
      </c>
    </row>
    <row r="1745" spans="24:25">
      <c r="X1745" s="429">
        <v>2042</v>
      </c>
      <c r="Y1745" s="429" t="s">
        <v>1028</v>
      </c>
    </row>
    <row r="1746" spans="24:25">
      <c r="X1746" s="429">
        <v>2043</v>
      </c>
      <c r="Y1746" s="429" t="s">
        <v>1028</v>
      </c>
    </row>
    <row r="1747" spans="24:25">
      <c r="X1747" s="429">
        <v>2044</v>
      </c>
      <c r="Y1747" s="429" t="s">
        <v>1028</v>
      </c>
    </row>
    <row r="1748" spans="24:25">
      <c r="X1748" s="429">
        <v>2045</v>
      </c>
      <c r="Y1748" s="429" t="s">
        <v>1028</v>
      </c>
    </row>
    <row r="1749" spans="24:25">
      <c r="X1749" s="429">
        <v>2046</v>
      </c>
      <c r="Y1749" s="429" t="s">
        <v>1028</v>
      </c>
    </row>
    <row r="1750" spans="24:25">
      <c r="X1750" s="429">
        <v>2047</v>
      </c>
      <c r="Y1750" s="429" t="s">
        <v>1028</v>
      </c>
    </row>
    <row r="1751" spans="24:25">
      <c r="X1751" s="429">
        <v>2048</v>
      </c>
      <c r="Y1751" s="429" t="s">
        <v>1028</v>
      </c>
    </row>
    <row r="1752" spans="24:25">
      <c r="X1752" s="429">
        <v>2049</v>
      </c>
      <c r="Y1752" s="429" t="s">
        <v>1028</v>
      </c>
    </row>
    <row r="1753" spans="24:25">
      <c r="X1753" s="429">
        <v>2050</v>
      </c>
      <c r="Y1753" s="429" t="s">
        <v>1028</v>
      </c>
    </row>
    <row r="1754" spans="24:25">
      <c r="X1754" s="429">
        <v>2051</v>
      </c>
      <c r="Y1754" s="429" t="s">
        <v>1028</v>
      </c>
    </row>
    <row r="1755" spans="24:25">
      <c r="X1755" s="429">
        <v>2052</v>
      </c>
      <c r="Y1755" s="429" t="s">
        <v>1028</v>
      </c>
    </row>
    <row r="1756" spans="24:25">
      <c r="X1756" s="429">
        <v>2053</v>
      </c>
      <c r="Y1756" s="429" t="s">
        <v>1028</v>
      </c>
    </row>
    <row r="1757" spans="24:25">
      <c r="X1757" s="429">
        <v>2054</v>
      </c>
      <c r="Y1757" s="429" t="s">
        <v>1028</v>
      </c>
    </row>
    <row r="1758" spans="24:25">
      <c r="X1758" s="429">
        <v>2055</v>
      </c>
      <c r="Y1758" s="429" t="s">
        <v>1028</v>
      </c>
    </row>
    <row r="1759" spans="24:25">
      <c r="X1759" s="429">
        <v>2056</v>
      </c>
      <c r="Y1759" s="429" t="s">
        <v>1028</v>
      </c>
    </row>
    <row r="1760" spans="24:25">
      <c r="X1760" s="429">
        <v>2057</v>
      </c>
      <c r="Y1760" s="429" t="s">
        <v>1028</v>
      </c>
    </row>
    <row r="1761" spans="24:25">
      <c r="X1761" s="429">
        <v>2058</v>
      </c>
      <c r="Y1761" s="429" t="s">
        <v>1028</v>
      </c>
    </row>
    <row r="1762" spans="24:25">
      <c r="X1762" s="429">
        <v>2059</v>
      </c>
      <c r="Y1762" s="429" t="s">
        <v>1028</v>
      </c>
    </row>
    <row r="1763" spans="24:25">
      <c r="X1763" s="429">
        <v>2060</v>
      </c>
      <c r="Y1763" s="429" t="s">
        <v>1028</v>
      </c>
    </row>
    <row r="1764" spans="24:25">
      <c r="X1764" s="429">
        <v>2061</v>
      </c>
      <c r="Y1764" s="429" t="s">
        <v>1028</v>
      </c>
    </row>
    <row r="1765" spans="24:25">
      <c r="X1765" s="429">
        <v>2062</v>
      </c>
      <c r="Y1765" s="429" t="s">
        <v>1028</v>
      </c>
    </row>
    <row r="1766" spans="24:25">
      <c r="X1766" s="429">
        <v>2063</v>
      </c>
      <c r="Y1766" s="429" t="s">
        <v>1028</v>
      </c>
    </row>
    <row r="1767" spans="24:25">
      <c r="X1767" s="429">
        <v>2064</v>
      </c>
      <c r="Y1767" s="429" t="s">
        <v>1028</v>
      </c>
    </row>
    <row r="1768" spans="24:25">
      <c r="X1768" s="429">
        <v>2065</v>
      </c>
      <c r="Y1768" s="429" t="s">
        <v>1028</v>
      </c>
    </row>
    <row r="1769" spans="24:25">
      <c r="X1769" s="429">
        <v>2066</v>
      </c>
      <c r="Y1769" s="429" t="s">
        <v>1028</v>
      </c>
    </row>
    <row r="1770" spans="24:25">
      <c r="X1770" s="429">
        <v>2067</v>
      </c>
      <c r="Y1770" s="429" t="s">
        <v>1028</v>
      </c>
    </row>
    <row r="1771" spans="24:25">
      <c r="X1771" s="429">
        <v>2068</v>
      </c>
      <c r="Y1771" s="429" t="s">
        <v>1028</v>
      </c>
    </row>
    <row r="1772" spans="24:25">
      <c r="X1772" s="429">
        <v>2069</v>
      </c>
      <c r="Y1772" s="429" t="s">
        <v>1028</v>
      </c>
    </row>
    <row r="1773" spans="24:25">
      <c r="X1773" s="429">
        <v>2070</v>
      </c>
      <c r="Y1773" s="429" t="s">
        <v>1028</v>
      </c>
    </row>
    <row r="1774" spans="24:25">
      <c r="X1774" s="429">
        <v>2071</v>
      </c>
      <c r="Y1774" s="429" t="s">
        <v>1028</v>
      </c>
    </row>
    <row r="1775" spans="24:25">
      <c r="X1775" s="429">
        <v>2072</v>
      </c>
      <c r="Y1775" s="429" t="s">
        <v>1028</v>
      </c>
    </row>
    <row r="1776" spans="24:25">
      <c r="X1776" s="429">
        <v>2073</v>
      </c>
      <c r="Y1776" s="429" t="s">
        <v>1028</v>
      </c>
    </row>
    <row r="1777" spans="24:25">
      <c r="X1777" s="429">
        <v>2074</v>
      </c>
      <c r="Y1777" s="429" t="s">
        <v>1028</v>
      </c>
    </row>
    <row r="1778" spans="24:25">
      <c r="X1778" s="429">
        <v>2075</v>
      </c>
      <c r="Y1778" s="429" t="s">
        <v>1028</v>
      </c>
    </row>
    <row r="1779" spans="24:25">
      <c r="X1779" s="429">
        <v>2076</v>
      </c>
      <c r="Y1779" s="429" t="s">
        <v>1028</v>
      </c>
    </row>
    <row r="1780" spans="24:25">
      <c r="X1780" s="429">
        <v>2077</v>
      </c>
      <c r="Y1780" s="429" t="s">
        <v>1028</v>
      </c>
    </row>
    <row r="1781" spans="24:25">
      <c r="X1781" s="429">
        <v>2078</v>
      </c>
      <c r="Y1781" s="429" t="s">
        <v>1028</v>
      </c>
    </row>
    <row r="1782" spans="24:25">
      <c r="X1782" s="429">
        <v>2079</v>
      </c>
      <c r="Y1782" s="429" t="s">
        <v>1028</v>
      </c>
    </row>
    <row r="1783" spans="24:25">
      <c r="X1783" s="429">
        <v>2080</v>
      </c>
      <c r="Y1783" s="429" t="s">
        <v>1028</v>
      </c>
    </row>
    <row r="1784" spans="24:25">
      <c r="X1784" s="429">
        <v>2081</v>
      </c>
      <c r="Y1784" s="429" t="s">
        <v>1028</v>
      </c>
    </row>
    <row r="1785" spans="24:25">
      <c r="X1785" s="429">
        <v>2082</v>
      </c>
      <c r="Y1785" s="429" t="s">
        <v>1028</v>
      </c>
    </row>
    <row r="1786" spans="24:25">
      <c r="X1786" s="429">
        <v>2083</v>
      </c>
      <c r="Y1786" s="429" t="s">
        <v>1028</v>
      </c>
    </row>
    <row r="1787" spans="24:25">
      <c r="X1787" s="429">
        <v>2084</v>
      </c>
      <c r="Y1787" s="429" t="s">
        <v>1028</v>
      </c>
    </row>
    <row r="1788" spans="24:25">
      <c r="X1788" s="429">
        <v>2085</v>
      </c>
      <c r="Y1788" s="429" t="s">
        <v>1028</v>
      </c>
    </row>
    <row r="1789" spans="24:25">
      <c r="X1789" s="429">
        <v>2086</v>
      </c>
      <c r="Y1789" s="429" t="s">
        <v>1028</v>
      </c>
    </row>
    <row r="1790" spans="24:25">
      <c r="X1790" s="429">
        <v>2087</v>
      </c>
      <c r="Y1790" s="429" t="s">
        <v>1028</v>
      </c>
    </row>
    <row r="1791" spans="24:25">
      <c r="X1791" s="429">
        <v>2088</v>
      </c>
      <c r="Y1791" s="429" t="s">
        <v>1028</v>
      </c>
    </row>
    <row r="1792" spans="24:25">
      <c r="X1792" s="429">
        <v>2089</v>
      </c>
      <c r="Y1792" s="429" t="s">
        <v>1028</v>
      </c>
    </row>
    <row r="1793" spans="24:25">
      <c r="X1793" s="429">
        <v>2090</v>
      </c>
      <c r="Y1793" s="429" t="s">
        <v>1028</v>
      </c>
    </row>
    <row r="1794" spans="24:25">
      <c r="X1794" s="429">
        <v>2091</v>
      </c>
      <c r="Y1794" s="429" t="s">
        <v>1028</v>
      </c>
    </row>
    <row r="1795" spans="24:25">
      <c r="X1795" s="429">
        <v>2092</v>
      </c>
      <c r="Y1795" s="429" t="s">
        <v>1028</v>
      </c>
    </row>
    <row r="1796" spans="24:25">
      <c r="X1796" s="429">
        <v>2093</v>
      </c>
      <c r="Y1796" s="429" t="s">
        <v>1028</v>
      </c>
    </row>
    <row r="1797" spans="24:25">
      <c r="X1797" s="429">
        <v>2094</v>
      </c>
      <c r="Y1797" s="429" t="s">
        <v>1028</v>
      </c>
    </row>
    <row r="1798" spans="24:25">
      <c r="X1798" s="429">
        <v>2095</v>
      </c>
      <c r="Y1798" s="429" t="s">
        <v>1028</v>
      </c>
    </row>
    <row r="1799" spans="24:25">
      <c r="X1799" s="429">
        <v>2096</v>
      </c>
      <c r="Y1799" s="429" t="s">
        <v>1028</v>
      </c>
    </row>
    <row r="1800" spans="24:25">
      <c r="X1800" s="429">
        <v>2097</v>
      </c>
      <c r="Y1800" s="429" t="s">
        <v>1028</v>
      </c>
    </row>
    <row r="1801" spans="24:25">
      <c r="X1801" s="429">
        <v>2098</v>
      </c>
      <c r="Y1801" s="429" t="s">
        <v>1028</v>
      </c>
    </row>
    <row r="1802" spans="24:25">
      <c r="X1802" s="429">
        <v>2099</v>
      </c>
      <c r="Y1802" s="429" t="s">
        <v>1028</v>
      </c>
    </row>
    <row r="1803" spans="24:25">
      <c r="X1803" s="429">
        <v>2100</v>
      </c>
      <c r="Y1803" s="429" t="s">
        <v>1028</v>
      </c>
    </row>
    <row r="1804" spans="24:25">
      <c r="X1804" s="429">
        <v>2101</v>
      </c>
      <c r="Y1804" s="429" t="s">
        <v>1028</v>
      </c>
    </row>
    <row r="1805" spans="24:25">
      <c r="X1805" s="429">
        <v>2102</v>
      </c>
      <c r="Y1805" s="429" t="s">
        <v>1028</v>
      </c>
    </row>
    <row r="1806" spans="24:25">
      <c r="X1806" s="429">
        <v>2103</v>
      </c>
      <c r="Y1806" s="429" t="s">
        <v>1028</v>
      </c>
    </row>
    <row r="1807" spans="24:25">
      <c r="X1807" s="429">
        <v>2104</v>
      </c>
      <c r="Y1807" s="429" t="s">
        <v>1028</v>
      </c>
    </row>
    <row r="1808" spans="24:25">
      <c r="X1808" s="429">
        <v>2105</v>
      </c>
      <c r="Y1808" s="429" t="s">
        <v>1028</v>
      </c>
    </row>
    <row r="1809" spans="24:25">
      <c r="X1809" s="429">
        <v>2106</v>
      </c>
      <c r="Y1809" s="429" t="s">
        <v>1028</v>
      </c>
    </row>
    <row r="1810" spans="24:25">
      <c r="X1810" s="429">
        <v>2107</v>
      </c>
      <c r="Y1810" s="429" t="s">
        <v>1028</v>
      </c>
    </row>
    <row r="1811" spans="24:25">
      <c r="X1811" s="429">
        <v>2108</v>
      </c>
      <c r="Y1811" s="429" t="s">
        <v>1028</v>
      </c>
    </row>
    <row r="1812" spans="24:25">
      <c r="X1812" s="429">
        <v>2109</v>
      </c>
      <c r="Y1812" s="429" t="s">
        <v>1028</v>
      </c>
    </row>
    <row r="1813" spans="24:25">
      <c r="X1813" s="429">
        <v>2110</v>
      </c>
      <c r="Y1813" s="429" t="s">
        <v>1028</v>
      </c>
    </row>
    <row r="1814" spans="24:25">
      <c r="X1814" s="429">
        <v>2111</v>
      </c>
      <c r="Y1814" s="429" t="s">
        <v>1028</v>
      </c>
    </row>
    <row r="1815" spans="24:25">
      <c r="X1815" s="429">
        <v>2112</v>
      </c>
      <c r="Y1815" s="429" t="s">
        <v>1028</v>
      </c>
    </row>
    <row r="1816" spans="24:25">
      <c r="X1816" s="429">
        <v>2113</v>
      </c>
      <c r="Y1816" s="429" t="s">
        <v>1028</v>
      </c>
    </row>
    <row r="1817" spans="24:25">
      <c r="X1817" s="429">
        <v>2114</v>
      </c>
      <c r="Y1817" s="429" t="s">
        <v>1028</v>
      </c>
    </row>
    <row r="1818" spans="24:25">
      <c r="X1818" s="429">
        <v>2115</v>
      </c>
      <c r="Y1818" s="429" t="s">
        <v>1028</v>
      </c>
    </row>
    <row r="1819" spans="24:25">
      <c r="X1819" s="429">
        <v>2116</v>
      </c>
      <c r="Y1819" s="429" t="s">
        <v>1028</v>
      </c>
    </row>
    <row r="1820" spans="24:25">
      <c r="X1820" s="429">
        <v>2117</v>
      </c>
      <c r="Y1820" s="429" t="s">
        <v>1028</v>
      </c>
    </row>
    <row r="1821" spans="24:25">
      <c r="X1821" s="429">
        <v>2118</v>
      </c>
      <c r="Y1821" s="429" t="s">
        <v>1028</v>
      </c>
    </row>
    <row r="1822" spans="24:25">
      <c r="X1822" s="429">
        <v>2119</v>
      </c>
      <c r="Y1822" s="429" t="s">
        <v>1028</v>
      </c>
    </row>
    <row r="1823" spans="24:25">
      <c r="X1823" s="429">
        <v>2120</v>
      </c>
      <c r="Y1823" s="429" t="s">
        <v>1028</v>
      </c>
    </row>
    <row r="1824" spans="24:25">
      <c r="X1824" s="429">
        <v>2121</v>
      </c>
      <c r="Y1824" s="429" t="s">
        <v>1028</v>
      </c>
    </row>
    <row r="1825" spans="24:25">
      <c r="X1825" s="429">
        <v>2122</v>
      </c>
      <c r="Y1825" s="429" t="s">
        <v>1028</v>
      </c>
    </row>
    <row r="1826" spans="24:25">
      <c r="X1826" s="429">
        <v>2123</v>
      </c>
      <c r="Y1826" s="429" t="s">
        <v>1028</v>
      </c>
    </row>
    <row r="1827" spans="24:25">
      <c r="X1827" s="429">
        <v>2124</v>
      </c>
      <c r="Y1827" s="429" t="s">
        <v>1028</v>
      </c>
    </row>
    <row r="1828" spans="24:25">
      <c r="X1828" s="429">
        <v>2125</v>
      </c>
      <c r="Y1828" s="429" t="s">
        <v>1028</v>
      </c>
    </row>
    <row r="1829" spans="24:25">
      <c r="X1829" s="429">
        <v>2126</v>
      </c>
      <c r="Y1829" s="429" t="s">
        <v>1028</v>
      </c>
    </row>
    <row r="1830" spans="24:25">
      <c r="X1830" s="429">
        <v>2127</v>
      </c>
      <c r="Y1830" s="429" t="s">
        <v>1028</v>
      </c>
    </row>
    <row r="1831" spans="24:25">
      <c r="X1831" s="429">
        <v>2128</v>
      </c>
      <c r="Y1831" s="429" t="s">
        <v>1028</v>
      </c>
    </row>
    <row r="1832" spans="24:25">
      <c r="X1832" s="429">
        <v>2129</v>
      </c>
      <c r="Y1832" s="429" t="s">
        <v>1028</v>
      </c>
    </row>
    <row r="1833" spans="24:25">
      <c r="X1833" s="429">
        <v>2130</v>
      </c>
      <c r="Y1833" s="429" t="s">
        <v>1028</v>
      </c>
    </row>
    <row r="1834" spans="24:25">
      <c r="X1834" s="429">
        <v>2131</v>
      </c>
      <c r="Y1834" s="429" t="s">
        <v>1028</v>
      </c>
    </row>
    <row r="1835" spans="24:25">
      <c r="X1835" s="429">
        <v>2132</v>
      </c>
      <c r="Y1835" s="429" t="s">
        <v>1028</v>
      </c>
    </row>
    <row r="1836" spans="24:25">
      <c r="X1836" s="429">
        <v>2133</v>
      </c>
      <c r="Y1836" s="429" t="s">
        <v>1028</v>
      </c>
    </row>
    <row r="1837" spans="24:25">
      <c r="X1837" s="429">
        <v>2134</v>
      </c>
      <c r="Y1837" s="429" t="s">
        <v>1028</v>
      </c>
    </row>
    <row r="1838" spans="24:25">
      <c r="X1838" s="429">
        <v>2135</v>
      </c>
      <c r="Y1838" s="429" t="s">
        <v>1028</v>
      </c>
    </row>
    <row r="1839" spans="24:25">
      <c r="X1839" s="429">
        <v>2136</v>
      </c>
      <c r="Y1839" s="429" t="s">
        <v>1028</v>
      </c>
    </row>
    <row r="1840" spans="24:25">
      <c r="X1840" s="429">
        <v>2137</v>
      </c>
      <c r="Y1840" s="429" t="s">
        <v>1028</v>
      </c>
    </row>
    <row r="1841" spans="24:25">
      <c r="X1841" s="429">
        <v>2138</v>
      </c>
      <c r="Y1841" s="429" t="s">
        <v>1028</v>
      </c>
    </row>
    <row r="1842" spans="24:25">
      <c r="X1842" s="429">
        <v>2139</v>
      </c>
      <c r="Y1842" s="429" t="s">
        <v>1028</v>
      </c>
    </row>
    <row r="1843" spans="24:25">
      <c r="X1843" s="429">
        <v>2140</v>
      </c>
      <c r="Y1843" s="429" t="s">
        <v>1028</v>
      </c>
    </row>
    <row r="1844" spans="24:25">
      <c r="X1844" s="429">
        <v>2141</v>
      </c>
      <c r="Y1844" s="429" t="s">
        <v>1028</v>
      </c>
    </row>
    <row r="1845" spans="24:25">
      <c r="X1845" s="429">
        <v>2142</v>
      </c>
      <c r="Y1845" s="429" t="s">
        <v>1028</v>
      </c>
    </row>
    <row r="1846" spans="24:25">
      <c r="X1846" s="429">
        <v>2143</v>
      </c>
      <c r="Y1846" s="429" t="s">
        <v>1028</v>
      </c>
    </row>
    <row r="1847" spans="24:25">
      <c r="X1847" s="429">
        <v>2144</v>
      </c>
      <c r="Y1847" s="429" t="s">
        <v>1028</v>
      </c>
    </row>
    <row r="1848" spans="24:25">
      <c r="X1848" s="429">
        <v>2145</v>
      </c>
      <c r="Y1848" s="429" t="s">
        <v>1028</v>
      </c>
    </row>
    <row r="1849" spans="24:25">
      <c r="X1849" s="429">
        <v>2146</v>
      </c>
      <c r="Y1849" s="429" t="s">
        <v>1028</v>
      </c>
    </row>
    <row r="1850" spans="24:25">
      <c r="X1850" s="429">
        <v>2147</v>
      </c>
      <c r="Y1850" s="429" t="s">
        <v>1028</v>
      </c>
    </row>
    <row r="1851" spans="24:25">
      <c r="X1851" s="429">
        <v>2148</v>
      </c>
      <c r="Y1851" s="429" t="s">
        <v>1028</v>
      </c>
    </row>
    <row r="1852" spans="24:25">
      <c r="X1852" s="429">
        <v>2149</v>
      </c>
      <c r="Y1852" s="429" t="s">
        <v>1028</v>
      </c>
    </row>
    <row r="1853" spans="24:25">
      <c r="X1853" s="429">
        <v>2150</v>
      </c>
      <c r="Y1853" s="429" t="s">
        <v>1028</v>
      </c>
    </row>
    <row r="1854" spans="24:25">
      <c r="X1854" s="429">
        <v>2151</v>
      </c>
      <c r="Y1854" s="429" t="s">
        <v>1028</v>
      </c>
    </row>
    <row r="1855" spans="24:25">
      <c r="X1855" s="429">
        <v>2152</v>
      </c>
      <c r="Y1855" s="429" t="s">
        <v>1028</v>
      </c>
    </row>
    <row r="1856" spans="24:25">
      <c r="X1856" s="429">
        <v>2153</v>
      </c>
      <c r="Y1856" s="429" t="s">
        <v>1028</v>
      </c>
    </row>
    <row r="1857" spans="24:25">
      <c r="X1857" s="429">
        <v>2154</v>
      </c>
      <c r="Y1857" s="429" t="s">
        <v>1028</v>
      </c>
    </row>
    <row r="1858" spans="24:25">
      <c r="X1858" s="429">
        <v>2155</v>
      </c>
      <c r="Y1858" s="429" t="s">
        <v>1028</v>
      </c>
    </row>
    <row r="1859" spans="24:25">
      <c r="X1859" s="429">
        <v>2156</v>
      </c>
      <c r="Y1859" s="429" t="s">
        <v>1028</v>
      </c>
    </row>
    <row r="1860" spans="24:25">
      <c r="X1860" s="429">
        <v>2157</v>
      </c>
      <c r="Y1860" s="429" t="s">
        <v>1028</v>
      </c>
    </row>
    <row r="1861" spans="24:25">
      <c r="X1861" s="429">
        <v>2158</v>
      </c>
      <c r="Y1861" s="429" t="s">
        <v>1028</v>
      </c>
    </row>
    <row r="1862" spans="24:25">
      <c r="X1862" s="429">
        <v>2159</v>
      </c>
      <c r="Y1862" s="429" t="s">
        <v>1028</v>
      </c>
    </row>
    <row r="1863" spans="24:25">
      <c r="X1863" s="429">
        <v>2160</v>
      </c>
      <c r="Y1863" s="429" t="s">
        <v>1028</v>
      </c>
    </row>
    <row r="1864" spans="24:25">
      <c r="X1864" s="429">
        <v>2161</v>
      </c>
      <c r="Y1864" s="429" t="s">
        <v>1028</v>
      </c>
    </row>
    <row r="1865" spans="24:25">
      <c r="X1865" s="429">
        <v>2162</v>
      </c>
      <c r="Y1865" s="429" t="s">
        <v>1028</v>
      </c>
    </row>
    <row r="1866" spans="24:25">
      <c r="X1866" s="429">
        <v>2163</v>
      </c>
      <c r="Y1866" s="429" t="s">
        <v>1028</v>
      </c>
    </row>
    <row r="1867" spans="24:25">
      <c r="X1867" s="429">
        <v>2164</v>
      </c>
      <c r="Y1867" s="429" t="s">
        <v>1028</v>
      </c>
    </row>
    <row r="1868" spans="24:25">
      <c r="X1868" s="429">
        <v>2165</v>
      </c>
      <c r="Y1868" s="429" t="s">
        <v>1028</v>
      </c>
    </row>
    <row r="1869" spans="24:25">
      <c r="X1869" s="429">
        <v>2166</v>
      </c>
      <c r="Y1869" s="429" t="s">
        <v>1028</v>
      </c>
    </row>
    <row r="1870" spans="24:25">
      <c r="X1870" s="429">
        <v>2167</v>
      </c>
      <c r="Y1870" s="429" t="s">
        <v>1028</v>
      </c>
    </row>
    <row r="1871" spans="24:25">
      <c r="X1871" s="429">
        <v>2168</v>
      </c>
      <c r="Y1871" s="429" t="s">
        <v>1028</v>
      </c>
    </row>
    <row r="1872" spans="24:25">
      <c r="X1872" s="429">
        <v>2169</v>
      </c>
      <c r="Y1872" s="429" t="s">
        <v>1028</v>
      </c>
    </row>
    <row r="1873" spans="24:25">
      <c r="X1873" s="429">
        <v>2170</v>
      </c>
      <c r="Y1873" s="429" t="s">
        <v>1028</v>
      </c>
    </row>
    <row r="1874" spans="24:25">
      <c r="X1874" s="429">
        <v>2171</v>
      </c>
      <c r="Y1874" s="429" t="s">
        <v>1028</v>
      </c>
    </row>
    <row r="1875" spans="24:25">
      <c r="X1875" s="429">
        <v>2172</v>
      </c>
      <c r="Y1875" s="429" t="s">
        <v>1028</v>
      </c>
    </row>
    <row r="1876" spans="24:25">
      <c r="X1876" s="429">
        <v>2173</v>
      </c>
      <c r="Y1876" s="429" t="s">
        <v>1028</v>
      </c>
    </row>
    <row r="1877" spans="24:25">
      <c r="X1877" s="429">
        <v>2174</v>
      </c>
      <c r="Y1877" s="429" t="s">
        <v>1028</v>
      </c>
    </row>
    <row r="1878" spans="24:25">
      <c r="X1878" s="429">
        <v>2175</v>
      </c>
      <c r="Y1878" s="429" t="s">
        <v>1028</v>
      </c>
    </row>
    <row r="1879" spans="24:25">
      <c r="X1879" s="429">
        <v>2176</v>
      </c>
      <c r="Y1879" s="429" t="s">
        <v>1028</v>
      </c>
    </row>
    <row r="1880" spans="24:25">
      <c r="X1880" s="429">
        <v>2177</v>
      </c>
      <c r="Y1880" s="429" t="s">
        <v>1028</v>
      </c>
    </row>
    <row r="1881" spans="24:25">
      <c r="X1881" s="429">
        <v>2178</v>
      </c>
      <c r="Y1881" s="429" t="s">
        <v>1028</v>
      </c>
    </row>
    <row r="1882" spans="24:25">
      <c r="X1882" s="429">
        <v>2179</v>
      </c>
      <c r="Y1882" s="429" t="s">
        <v>1028</v>
      </c>
    </row>
    <row r="1883" spans="24:25">
      <c r="X1883" s="429">
        <v>2180</v>
      </c>
      <c r="Y1883" s="429" t="s">
        <v>1028</v>
      </c>
    </row>
    <row r="1884" spans="24:25">
      <c r="X1884" s="429">
        <v>2181</v>
      </c>
      <c r="Y1884" s="429" t="s">
        <v>1028</v>
      </c>
    </row>
    <row r="1885" spans="24:25">
      <c r="X1885" s="429">
        <v>2182</v>
      </c>
      <c r="Y1885" s="429" t="s">
        <v>1028</v>
      </c>
    </row>
    <row r="1886" spans="24:25">
      <c r="X1886" s="429">
        <v>2183</v>
      </c>
      <c r="Y1886" s="429" t="s">
        <v>1028</v>
      </c>
    </row>
    <row r="1887" spans="24:25">
      <c r="X1887" s="429">
        <v>2184</v>
      </c>
      <c r="Y1887" s="429" t="s">
        <v>1028</v>
      </c>
    </row>
    <row r="1888" spans="24:25">
      <c r="X1888" s="429">
        <v>2185</v>
      </c>
      <c r="Y1888" s="429" t="s">
        <v>1028</v>
      </c>
    </row>
    <row r="1889" spans="24:25">
      <c r="X1889" s="429">
        <v>2186</v>
      </c>
      <c r="Y1889" s="429" t="s">
        <v>1028</v>
      </c>
    </row>
    <row r="1890" spans="24:25">
      <c r="X1890" s="429">
        <v>2187</v>
      </c>
      <c r="Y1890" s="429" t="s">
        <v>1028</v>
      </c>
    </row>
    <row r="1891" spans="24:25">
      <c r="X1891" s="429">
        <v>2188</v>
      </c>
      <c r="Y1891" s="429" t="s">
        <v>1028</v>
      </c>
    </row>
    <row r="1892" spans="24:25">
      <c r="X1892" s="429">
        <v>2189</v>
      </c>
      <c r="Y1892" s="429" t="s">
        <v>1028</v>
      </c>
    </row>
    <row r="1893" spans="24:25">
      <c r="X1893" s="429">
        <v>2190</v>
      </c>
      <c r="Y1893" s="429" t="s">
        <v>1028</v>
      </c>
    </row>
    <row r="1894" spans="24:25">
      <c r="X1894" s="429">
        <v>2191</v>
      </c>
      <c r="Y1894" s="429" t="s">
        <v>1028</v>
      </c>
    </row>
    <row r="1895" spans="24:25">
      <c r="X1895" s="429">
        <v>2192</v>
      </c>
      <c r="Y1895" s="429" t="s">
        <v>1028</v>
      </c>
    </row>
    <row r="1896" spans="24:25">
      <c r="X1896" s="429">
        <v>2193</v>
      </c>
      <c r="Y1896" s="429" t="s">
        <v>1028</v>
      </c>
    </row>
    <row r="1897" spans="24:25">
      <c r="X1897" s="429">
        <v>2194</v>
      </c>
      <c r="Y1897" s="429" t="s">
        <v>1028</v>
      </c>
    </row>
    <row r="1898" spans="24:25">
      <c r="X1898" s="429">
        <v>2195</v>
      </c>
      <c r="Y1898" s="429" t="s">
        <v>1028</v>
      </c>
    </row>
    <row r="1899" spans="24:25">
      <c r="X1899" s="429">
        <v>2196</v>
      </c>
      <c r="Y1899" s="429" t="s">
        <v>1028</v>
      </c>
    </row>
    <row r="1900" spans="24:25">
      <c r="X1900" s="429">
        <v>2197</v>
      </c>
      <c r="Y1900" s="429" t="s">
        <v>1028</v>
      </c>
    </row>
    <row r="1901" spans="24:25">
      <c r="X1901" s="429">
        <v>2198</v>
      </c>
      <c r="Y1901" s="429" t="s">
        <v>1028</v>
      </c>
    </row>
    <row r="1902" spans="24:25">
      <c r="X1902" s="429">
        <v>2199</v>
      </c>
      <c r="Y1902" s="429" t="s">
        <v>1028</v>
      </c>
    </row>
    <row r="1903" spans="24:25">
      <c r="X1903" s="429">
        <v>2200</v>
      </c>
      <c r="Y1903" s="429" t="s">
        <v>1028</v>
      </c>
    </row>
    <row r="1904" spans="24:25">
      <c r="X1904" s="429">
        <v>2201</v>
      </c>
      <c r="Y1904" s="429" t="s">
        <v>1028</v>
      </c>
    </row>
    <row r="1905" spans="24:25">
      <c r="X1905" s="429">
        <v>2202</v>
      </c>
      <c r="Y1905" s="429" t="s">
        <v>1028</v>
      </c>
    </row>
    <row r="1906" spans="24:25">
      <c r="X1906" s="429">
        <v>2203</v>
      </c>
      <c r="Y1906" s="429" t="s">
        <v>1028</v>
      </c>
    </row>
    <row r="1907" spans="24:25">
      <c r="X1907" s="429">
        <v>2204</v>
      </c>
      <c r="Y1907" s="429" t="s">
        <v>1028</v>
      </c>
    </row>
    <row r="1908" spans="24:25">
      <c r="X1908" s="429">
        <v>2205</v>
      </c>
      <c r="Y1908" s="429" t="s">
        <v>1028</v>
      </c>
    </row>
    <row r="1909" spans="24:25">
      <c r="X1909" s="429">
        <v>2206</v>
      </c>
      <c r="Y1909" s="429" t="s">
        <v>1028</v>
      </c>
    </row>
    <row r="1910" spans="24:25">
      <c r="X1910" s="429">
        <v>2207</v>
      </c>
      <c r="Y1910" s="429" t="s">
        <v>1028</v>
      </c>
    </row>
    <row r="1911" spans="24:25">
      <c r="X1911" s="429">
        <v>2208</v>
      </c>
      <c r="Y1911" s="429" t="s">
        <v>1028</v>
      </c>
    </row>
    <row r="1912" spans="24:25">
      <c r="X1912" s="429">
        <v>2209</v>
      </c>
      <c r="Y1912" s="429" t="s">
        <v>1028</v>
      </c>
    </row>
    <row r="1913" spans="24:25">
      <c r="X1913" s="429">
        <v>2210</v>
      </c>
      <c r="Y1913" s="429" t="s">
        <v>1028</v>
      </c>
    </row>
    <row r="1914" spans="24:25">
      <c r="X1914" s="429">
        <v>2211</v>
      </c>
      <c r="Y1914" s="429" t="s">
        <v>1028</v>
      </c>
    </row>
    <row r="1915" spans="24:25">
      <c r="X1915" s="429">
        <v>2212</v>
      </c>
      <c r="Y1915" s="429" t="s">
        <v>1028</v>
      </c>
    </row>
    <row r="1916" spans="24:25">
      <c r="X1916" s="429">
        <v>2213</v>
      </c>
      <c r="Y1916" s="429" t="s">
        <v>1028</v>
      </c>
    </row>
    <row r="1917" spans="24:25">
      <c r="X1917" s="429">
        <v>2214</v>
      </c>
      <c r="Y1917" s="429" t="s">
        <v>1028</v>
      </c>
    </row>
    <row r="1918" spans="24:25">
      <c r="X1918" s="429">
        <v>2215</v>
      </c>
      <c r="Y1918" s="429" t="s">
        <v>1028</v>
      </c>
    </row>
    <row r="1919" spans="24:25">
      <c r="X1919" s="429">
        <v>2216</v>
      </c>
      <c r="Y1919" s="429" t="s">
        <v>1028</v>
      </c>
    </row>
    <row r="1920" spans="24:25">
      <c r="X1920" s="429">
        <v>2217</v>
      </c>
      <c r="Y1920" s="429" t="s">
        <v>1028</v>
      </c>
    </row>
    <row r="1921" spans="24:25">
      <c r="X1921" s="429">
        <v>2218</v>
      </c>
      <c r="Y1921" s="429" t="s">
        <v>1028</v>
      </c>
    </row>
    <row r="1922" spans="24:25">
      <c r="X1922" s="429">
        <v>2219</v>
      </c>
      <c r="Y1922" s="429" t="s">
        <v>1028</v>
      </c>
    </row>
    <row r="1923" spans="24:25">
      <c r="X1923" s="429">
        <v>2220</v>
      </c>
      <c r="Y1923" s="429" t="s">
        <v>1028</v>
      </c>
    </row>
    <row r="1924" spans="24:25">
      <c r="X1924" s="429">
        <v>2221</v>
      </c>
      <c r="Y1924" s="429" t="s">
        <v>1028</v>
      </c>
    </row>
    <row r="1925" spans="24:25">
      <c r="X1925" s="429">
        <v>2222</v>
      </c>
      <c r="Y1925" s="429" t="s">
        <v>1028</v>
      </c>
    </row>
    <row r="1926" spans="24:25">
      <c r="X1926" s="429">
        <v>2223</v>
      </c>
      <c r="Y1926" s="429" t="s">
        <v>1028</v>
      </c>
    </row>
    <row r="1927" spans="24:25">
      <c r="X1927" s="429">
        <v>2224</v>
      </c>
      <c r="Y1927" s="429" t="s">
        <v>1028</v>
      </c>
    </row>
    <row r="1928" spans="24:25">
      <c r="X1928" s="429">
        <v>2225</v>
      </c>
      <c r="Y1928" s="429" t="s">
        <v>1028</v>
      </c>
    </row>
    <row r="1929" spans="24:25">
      <c r="X1929" s="429">
        <v>2226</v>
      </c>
      <c r="Y1929" s="429" t="s">
        <v>1028</v>
      </c>
    </row>
    <row r="1930" spans="24:25">
      <c r="X1930" s="429">
        <v>2227</v>
      </c>
      <c r="Y1930" s="429" t="s">
        <v>1028</v>
      </c>
    </row>
    <row r="1931" spans="24:25">
      <c r="X1931" s="429">
        <v>2228</v>
      </c>
      <c r="Y1931" s="429" t="s">
        <v>1028</v>
      </c>
    </row>
    <row r="1932" spans="24:25">
      <c r="X1932" s="429">
        <v>2229</v>
      </c>
      <c r="Y1932" s="429" t="s">
        <v>1028</v>
      </c>
    </row>
    <row r="1933" spans="24:25">
      <c r="X1933" s="429">
        <v>2230</v>
      </c>
      <c r="Y1933" s="429" t="s">
        <v>1028</v>
      </c>
    </row>
    <row r="1934" spans="24:25">
      <c r="X1934" s="429">
        <v>2231</v>
      </c>
      <c r="Y1934" s="429" t="s">
        <v>1028</v>
      </c>
    </row>
    <row r="1935" spans="24:25">
      <c r="X1935" s="429">
        <v>2232</v>
      </c>
      <c r="Y1935" s="429" t="s">
        <v>1028</v>
      </c>
    </row>
    <row r="1936" spans="24:25">
      <c r="X1936" s="429">
        <v>2233</v>
      </c>
      <c r="Y1936" s="429" t="s">
        <v>1028</v>
      </c>
    </row>
    <row r="1937" spans="24:25">
      <c r="X1937" s="429">
        <v>2234</v>
      </c>
      <c r="Y1937" s="429" t="s">
        <v>1028</v>
      </c>
    </row>
    <row r="1938" spans="24:25">
      <c r="X1938" s="429">
        <v>2235</v>
      </c>
      <c r="Y1938" s="429" t="s">
        <v>1028</v>
      </c>
    </row>
    <row r="1939" spans="24:25">
      <c r="X1939" s="429">
        <v>2236</v>
      </c>
      <c r="Y1939" s="429" t="s">
        <v>1028</v>
      </c>
    </row>
    <row r="1940" spans="24:25">
      <c r="X1940" s="429">
        <v>2237</v>
      </c>
      <c r="Y1940" s="429" t="s">
        <v>1028</v>
      </c>
    </row>
    <row r="1941" spans="24:25">
      <c r="X1941" s="429">
        <v>2238</v>
      </c>
      <c r="Y1941" s="429" t="s">
        <v>1028</v>
      </c>
    </row>
    <row r="1942" spans="24:25">
      <c r="X1942" s="429">
        <v>2239</v>
      </c>
      <c r="Y1942" s="429" t="s">
        <v>1028</v>
      </c>
    </row>
    <row r="1943" spans="24:25">
      <c r="X1943" s="429">
        <v>2240</v>
      </c>
      <c r="Y1943" s="429" t="s">
        <v>1028</v>
      </c>
    </row>
    <row r="1944" spans="24:25">
      <c r="X1944" s="429">
        <v>2241</v>
      </c>
      <c r="Y1944" s="429" t="s">
        <v>1028</v>
      </c>
    </row>
    <row r="1945" spans="24:25">
      <c r="X1945" s="429">
        <v>2242</v>
      </c>
      <c r="Y1945" s="429" t="s">
        <v>1028</v>
      </c>
    </row>
    <row r="1946" spans="24:25">
      <c r="X1946" s="429">
        <v>2243</v>
      </c>
      <c r="Y1946" s="429" t="s">
        <v>1028</v>
      </c>
    </row>
    <row r="1947" spans="24:25">
      <c r="X1947" s="429">
        <v>2244</v>
      </c>
      <c r="Y1947" s="429" t="s">
        <v>1028</v>
      </c>
    </row>
    <row r="1948" spans="24:25">
      <c r="X1948" s="429">
        <v>2245</v>
      </c>
      <c r="Y1948" s="429" t="s">
        <v>1028</v>
      </c>
    </row>
    <row r="1949" spans="24:25">
      <c r="X1949" s="429">
        <v>2246</v>
      </c>
      <c r="Y1949" s="429" t="s">
        <v>1028</v>
      </c>
    </row>
    <row r="1950" spans="24:25">
      <c r="X1950" s="429">
        <v>2247</v>
      </c>
      <c r="Y1950" s="429" t="s">
        <v>1028</v>
      </c>
    </row>
    <row r="1951" spans="24:25">
      <c r="X1951" s="429">
        <v>2248</v>
      </c>
      <c r="Y1951" s="429" t="s">
        <v>1028</v>
      </c>
    </row>
    <row r="1952" spans="24:25">
      <c r="X1952" s="429">
        <v>2249</v>
      </c>
      <c r="Y1952" s="429" t="s">
        <v>1028</v>
      </c>
    </row>
    <row r="1953" spans="24:25">
      <c r="X1953" s="429">
        <v>2250</v>
      </c>
      <c r="Y1953" s="429" t="s">
        <v>1028</v>
      </c>
    </row>
    <row r="1954" spans="24:25">
      <c r="X1954" s="429">
        <v>2251</v>
      </c>
      <c r="Y1954" s="429" t="s">
        <v>1028</v>
      </c>
    </row>
    <row r="1955" spans="24:25">
      <c r="X1955" s="429">
        <v>2252</v>
      </c>
      <c r="Y1955" s="429" t="s">
        <v>1028</v>
      </c>
    </row>
    <row r="1956" spans="24:25">
      <c r="X1956" s="429">
        <v>2253</v>
      </c>
      <c r="Y1956" s="429" t="s">
        <v>1028</v>
      </c>
    </row>
    <row r="1957" spans="24:25">
      <c r="X1957" s="429">
        <v>2254</v>
      </c>
      <c r="Y1957" s="429" t="s">
        <v>1028</v>
      </c>
    </row>
    <row r="1958" spans="24:25">
      <c r="X1958" s="429">
        <v>2255</v>
      </c>
      <c r="Y1958" s="429" t="s">
        <v>1028</v>
      </c>
    </row>
    <row r="1959" spans="24:25">
      <c r="X1959" s="429">
        <v>2256</v>
      </c>
      <c r="Y1959" s="429" t="s">
        <v>1028</v>
      </c>
    </row>
    <row r="1960" spans="24:25">
      <c r="X1960" s="429">
        <v>2257</v>
      </c>
      <c r="Y1960" s="429" t="s">
        <v>1028</v>
      </c>
    </row>
    <row r="1961" spans="24:25">
      <c r="X1961" s="429">
        <v>2258</v>
      </c>
      <c r="Y1961" s="429" t="s">
        <v>1028</v>
      </c>
    </row>
    <row r="1962" spans="24:25">
      <c r="X1962" s="429">
        <v>2259</v>
      </c>
      <c r="Y1962" s="429" t="s">
        <v>1028</v>
      </c>
    </row>
    <row r="1963" spans="24:25">
      <c r="X1963" s="429">
        <v>2260</v>
      </c>
      <c r="Y1963" s="429" t="s">
        <v>1028</v>
      </c>
    </row>
    <row r="1964" spans="24:25">
      <c r="X1964" s="429">
        <v>2261</v>
      </c>
      <c r="Y1964" s="429" t="s">
        <v>1028</v>
      </c>
    </row>
    <row r="1965" spans="24:25">
      <c r="X1965" s="429">
        <v>2262</v>
      </c>
      <c r="Y1965" s="429" t="s">
        <v>1028</v>
      </c>
    </row>
    <row r="1966" spans="24:25">
      <c r="X1966" s="429">
        <v>2263</v>
      </c>
      <c r="Y1966" s="429" t="s">
        <v>1028</v>
      </c>
    </row>
    <row r="1967" spans="24:25">
      <c r="X1967" s="429">
        <v>2264</v>
      </c>
      <c r="Y1967" s="429" t="s">
        <v>1028</v>
      </c>
    </row>
    <row r="1968" spans="24:25">
      <c r="X1968" s="429">
        <v>2265</v>
      </c>
      <c r="Y1968" s="429" t="s">
        <v>1028</v>
      </c>
    </row>
    <row r="1969" spans="24:25">
      <c r="X1969" s="429">
        <v>2266</v>
      </c>
      <c r="Y1969" s="429" t="s">
        <v>1028</v>
      </c>
    </row>
    <row r="1970" spans="24:25">
      <c r="X1970" s="429">
        <v>2267</v>
      </c>
      <c r="Y1970" s="429" t="s">
        <v>1028</v>
      </c>
    </row>
    <row r="1971" spans="24:25">
      <c r="X1971" s="429">
        <v>2268</v>
      </c>
      <c r="Y1971" s="429" t="s">
        <v>1028</v>
      </c>
    </row>
    <row r="1972" spans="24:25">
      <c r="X1972" s="429">
        <v>2269</v>
      </c>
      <c r="Y1972" s="429" t="s">
        <v>1028</v>
      </c>
    </row>
    <row r="1973" spans="24:25">
      <c r="X1973" s="429">
        <v>2270</v>
      </c>
      <c r="Y1973" s="429" t="s">
        <v>1028</v>
      </c>
    </row>
    <row r="1974" spans="24:25">
      <c r="X1974" s="429">
        <v>2271</v>
      </c>
      <c r="Y1974" s="429" t="s">
        <v>1028</v>
      </c>
    </row>
    <row r="1975" spans="24:25">
      <c r="X1975" s="429">
        <v>2272</v>
      </c>
      <c r="Y1975" s="429" t="s">
        <v>1028</v>
      </c>
    </row>
    <row r="1976" spans="24:25">
      <c r="X1976" s="429">
        <v>2273</v>
      </c>
      <c r="Y1976" s="429" t="s">
        <v>1028</v>
      </c>
    </row>
    <row r="1977" spans="24:25">
      <c r="X1977" s="429">
        <v>2274</v>
      </c>
      <c r="Y1977" s="429" t="s">
        <v>1028</v>
      </c>
    </row>
    <row r="1978" spans="24:25">
      <c r="X1978" s="429">
        <v>2275</v>
      </c>
      <c r="Y1978" s="429" t="s">
        <v>1028</v>
      </c>
    </row>
    <row r="1979" spans="24:25">
      <c r="X1979" s="429">
        <v>2276</v>
      </c>
      <c r="Y1979" s="429" t="s">
        <v>1028</v>
      </c>
    </row>
    <row r="1980" spans="24:25">
      <c r="X1980" s="429">
        <v>2277</v>
      </c>
      <c r="Y1980" s="429" t="s">
        <v>1028</v>
      </c>
    </row>
    <row r="1981" spans="24:25">
      <c r="X1981" s="429">
        <v>2278</v>
      </c>
      <c r="Y1981" s="429" t="s">
        <v>1028</v>
      </c>
    </row>
    <row r="1982" spans="24:25">
      <c r="X1982" s="429">
        <v>2279</v>
      </c>
      <c r="Y1982" s="429" t="s">
        <v>1028</v>
      </c>
    </row>
    <row r="1983" spans="24:25">
      <c r="X1983" s="429">
        <v>2280</v>
      </c>
      <c r="Y1983" s="429" t="s">
        <v>1028</v>
      </c>
    </row>
    <row r="1984" spans="24:25">
      <c r="X1984" s="429">
        <v>2281</v>
      </c>
      <c r="Y1984" s="429" t="s">
        <v>1028</v>
      </c>
    </row>
    <row r="1985" spans="24:25">
      <c r="X1985" s="429">
        <v>2282</v>
      </c>
      <c r="Y1985" s="429" t="s">
        <v>1028</v>
      </c>
    </row>
    <row r="1986" spans="24:25">
      <c r="X1986" s="429">
        <v>2283</v>
      </c>
      <c r="Y1986" s="429" t="s">
        <v>1028</v>
      </c>
    </row>
    <row r="1987" spans="24:25">
      <c r="X1987" s="429">
        <v>2284</v>
      </c>
      <c r="Y1987" s="429" t="s">
        <v>1028</v>
      </c>
    </row>
    <row r="1988" spans="24:25">
      <c r="X1988" s="429">
        <v>2285</v>
      </c>
      <c r="Y1988" s="429" t="s">
        <v>1028</v>
      </c>
    </row>
    <row r="1989" spans="24:25">
      <c r="X1989" s="429">
        <v>2286</v>
      </c>
      <c r="Y1989" s="429" t="s">
        <v>1028</v>
      </c>
    </row>
    <row r="1990" spans="24:25">
      <c r="X1990" s="429">
        <v>2287</v>
      </c>
      <c r="Y1990" s="429" t="s">
        <v>1028</v>
      </c>
    </row>
    <row r="1991" spans="24:25">
      <c r="X1991" s="429">
        <v>2288</v>
      </c>
      <c r="Y1991" s="429" t="s">
        <v>1028</v>
      </c>
    </row>
    <row r="1992" spans="24:25">
      <c r="X1992" s="429">
        <v>2289</v>
      </c>
      <c r="Y1992" s="429" t="s">
        <v>1028</v>
      </c>
    </row>
    <row r="1993" spans="24:25">
      <c r="X1993" s="429">
        <v>2290</v>
      </c>
      <c r="Y1993" s="429" t="s">
        <v>1028</v>
      </c>
    </row>
    <row r="1994" spans="24:25">
      <c r="X1994" s="429">
        <v>2291</v>
      </c>
      <c r="Y1994" s="429" t="s">
        <v>1028</v>
      </c>
    </row>
    <row r="1995" spans="24:25">
      <c r="X1995" s="429">
        <v>2292</v>
      </c>
      <c r="Y1995" s="429" t="s">
        <v>1028</v>
      </c>
    </row>
    <row r="1996" spans="24:25">
      <c r="X1996" s="429">
        <v>2293</v>
      </c>
      <c r="Y1996" s="429" t="s">
        <v>1028</v>
      </c>
    </row>
    <row r="1997" spans="24:25">
      <c r="X1997" s="429">
        <v>2294</v>
      </c>
      <c r="Y1997" s="429" t="s">
        <v>1028</v>
      </c>
    </row>
    <row r="1998" spans="24:25">
      <c r="X1998" s="429">
        <v>2295</v>
      </c>
      <c r="Y1998" s="429" t="s">
        <v>1028</v>
      </c>
    </row>
    <row r="1999" spans="24:25">
      <c r="X1999" s="429">
        <v>2296</v>
      </c>
      <c r="Y1999" s="429" t="s">
        <v>1028</v>
      </c>
    </row>
    <row r="2000" spans="24:25">
      <c r="X2000" s="429">
        <v>2297</v>
      </c>
      <c r="Y2000" s="429" t="s">
        <v>1028</v>
      </c>
    </row>
    <row r="2001" spans="24:25">
      <c r="X2001" s="429">
        <v>2298</v>
      </c>
      <c r="Y2001" s="429" t="s">
        <v>1028</v>
      </c>
    </row>
    <row r="2002" spans="24:25">
      <c r="X2002" s="429">
        <v>2299</v>
      </c>
      <c r="Y2002" s="429" t="s">
        <v>1028</v>
      </c>
    </row>
    <row r="2003" spans="24:25">
      <c r="X2003" s="429">
        <v>2300</v>
      </c>
      <c r="Y2003" s="429" t="s">
        <v>1028</v>
      </c>
    </row>
    <row r="2004" spans="24:25">
      <c r="X2004" s="429">
        <v>2301</v>
      </c>
      <c r="Y2004" s="429" t="s">
        <v>1028</v>
      </c>
    </row>
    <row r="2005" spans="24:25">
      <c r="X2005" s="429">
        <v>2302</v>
      </c>
      <c r="Y2005" s="429" t="s">
        <v>1028</v>
      </c>
    </row>
    <row r="2006" spans="24:25">
      <c r="X2006" s="429">
        <v>2303</v>
      </c>
      <c r="Y2006" s="429" t="s">
        <v>1028</v>
      </c>
    </row>
    <row r="2007" spans="24:25">
      <c r="X2007" s="429">
        <v>2304</v>
      </c>
      <c r="Y2007" s="429" t="s">
        <v>1028</v>
      </c>
    </row>
    <row r="2008" spans="24:25">
      <c r="X2008" s="429">
        <v>2305</v>
      </c>
      <c r="Y2008" s="429" t="s">
        <v>1028</v>
      </c>
    </row>
    <row r="2009" spans="24:25">
      <c r="X2009" s="429">
        <v>2306</v>
      </c>
      <c r="Y2009" s="429" t="s">
        <v>1028</v>
      </c>
    </row>
    <row r="2010" spans="24:25">
      <c r="X2010" s="429">
        <v>2307</v>
      </c>
      <c r="Y2010" s="429" t="s">
        <v>1028</v>
      </c>
    </row>
    <row r="2011" spans="24:25">
      <c r="X2011" s="429">
        <v>2308</v>
      </c>
      <c r="Y2011" s="429" t="s">
        <v>1028</v>
      </c>
    </row>
    <row r="2012" spans="24:25">
      <c r="X2012" s="429">
        <v>2309</v>
      </c>
      <c r="Y2012" s="429" t="s">
        <v>1028</v>
      </c>
    </row>
    <row r="2013" spans="24:25">
      <c r="X2013" s="429">
        <v>2310</v>
      </c>
      <c r="Y2013" s="429" t="s">
        <v>1028</v>
      </c>
    </row>
    <row r="2014" spans="24:25">
      <c r="X2014" s="429">
        <v>2311</v>
      </c>
      <c r="Y2014" s="429" t="s">
        <v>1028</v>
      </c>
    </row>
    <row r="2015" spans="24:25">
      <c r="X2015" s="429">
        <v>2312</v>
      </c>
      <c r="Y2015" s="429" t="s">
        <v>1028</v>
      </c>
    </row>
    <row r="2016" spans="24:25">
      <c r="X2016" s="429">
        <v>2313</v>
      </c>
      <c r="Y2016" s="429" t="s">
        <v>1028</v>
      </c>
    </row>
    <row r="2017" spans="24:25">
      <c r="X2017" s="429">
        <v>2314</v>
      </c>
      <c r="Y2017" s="429" t="s">
        <v>1028</v>
      </c>
    </row>
    <row r="2018" spans="24:25">
      <c r="X2018" s="429">
        <v>2315</v>
      </c>
      <c r="Y2018" s="429" t="s">
        <v>1028</v>
      </c>
    </row>
    <row r="2019" spans="24:25">
      <c r="X2019" s="429">
        <v>2316</v>
      </c>
      <c r="Y2019" s="429" t="s">
        <v>1028</v>
      </c>
    </row>
    <row r="2020" spans="24:25">
      <c r="X2020" s="429">
        <v>2317</v>
      </c>
      <c r="Y2020" s="429" t="s">
        <v>1028</v>
      </c>
    </row>
    <row r="2021" spans="24:25">
      <c r="X2021" s="429">
        <v>2318</v>
      </c>
      <c r="Y2021" s="429" t="s">
        <v>1028</v>
      </c>
    </row>
    <row r="2022" spans="24:25">
      <c r="X2022" s="429">
        <v>2319</v>
      </c>
      <c r="Y2022" s="429" t="s">
        <v>1028</v>
      </c>
    </row>
    <row r="2023" spans="24:25">
      <c r="X2023" s="429">
        <v>2320</v>
      </c>
      <c r="Y2023" s="429" t="s">
        <v>1028</v>
      </c>
    </row>
    <row r="2024" spans="24:25">
      <c r="X2024" s="429">
        <v>2321</v>
      </c>
      <c r="Y2024" s="429" t="s">
        <v>1028</v>
      </c>
    </row>
    <row r="2025" spans="24:25">
      <c r="X2025" s="429">
        <v>2322</v>
      </c>
      <c r="Y2025" s="429" t="s">
        <v>1028</v>
      </c>
    </row>
    <row r="2026" spans="24:25">
      <c r="X2026" s="429">
        <v>2323</v>
      </c>
      <c r="Y2026" s="429" t="s">
        <v>1028</v>
      </c>
    </row>
    <row r="2027" spans="24:25">
      <c r="X2027" s="429">
        <v>2324</v>
      </c>
      <c r="Y2027" s="429" t="s">
        <v>1028</v>
      </c>
    </row>
    <row r="2028" spans="24:25">
      <c r="X2028" s="429">
        <v>2325</v>
      </c>
      <c r="Y2028" s="429" t="s">
        <v>1028</v>
      </c>
    </row>
    <row r="2029" spans="24:25">
      <c r="X2029" s="429">
        <v>2326</v>
      </c>
      <c r="Y2029" s="429" t="s">
        <v>1028</v>
      </c>
    </row>
    <row r="2030" spans="24:25">
      <c r="X2030" s="429">
        <v>2327</v>
      </c>
      <c r="Y2030" s="429" t="s">
        <v>1028</v>
      </c>
    </row>
    <row r="2031" spans="24:25">
      <c r="X2031" s="429">
        <v>2328</v>
      </c>
      <c r="Y2031" s="429" t="s">
        <v>1028</v>
      </c>
    </row>
    <row r="2032" spans="24:25">
      <c r="X2032" s="429">
        <v>2329</v>
      </c>
      <c r="Y2032" s="429" t="s">
        <v>1028</v>
      </c>
    </row>
    <row r="2033" spans="24:25">
      <c r="X2033" s="429">
        <v>2330</v>
      </c>
      <c r="Y2033" s="429" t="s">
        <v>1028</v>
      </c>
    </row>
    <row r="2034" spans="24:25">
      <c r="X2034" s="429">
        <v>2331</v>
      </c>
      <c r="Y2034" s="429" t="s">
        <v>1028</v>
      </c>
    </row>
    <row r="2035" spans="24:25">
      <c r="X2035" s="429">
        <v>2332</v>
      </c>
      <c r="Y2035" s="429" t="s">
        <v>1028</v>
      </c>
    </row>
    <row r="2036" spans="24:25">
      <c r="X2036" s="429">
        <v>2333</v>
      </c>
      <c r="Y2036" s="429" t="s">
        <v>1028</v>
      </c>
    </row>
    <row r="2037" spans="24:25">
      <c r="X2037" s="429">
        <v>2334</v>
      </c>
      <c r="Y2037" s="429" t="s">
        <v>1028</v>
      </c>
    </row>
    <row r="2038" spans="24:25">
      <c r="X2038" s="429">
        <v>2335</v>
      </c>
      <c r="Y2038" s="429" t="s">
        <v>1028</v>
      </c>
    </row>
    <row r="2039" spans="24:25">
      <c r="X2039" s="429">
        <v>2336</v>
      </c>
      <c r="Y2039" s="429" t="s">
        <v>1028</v>
      </c>
    </row>
    <row r="2040" spans="24:25">
      <c r="X2040" s="429">
        <v>2337</v>
      </c>
      <c r="Y2040" s="429" t="s">
        <v>1028</v>
      </c>
    </row>
    <row r="2041" spans="24:25">
      <c r="X2041" s="429">
        <v>2338</v>
      </c>
      <c r="Y2041" s="429" t="s">
        <v>1028</v>
      </c>
    </row>
    <row r="2042" spans="24:25">
      <c r="X2042" s="429">
        <v>2339</v>
      </c>
      <c r="Y2042" s="429" t="s">
        <v>1028</v>
      </c>
    </row>
    <row r="2043" spans="24:25">
      <c r="X2043" s="429">
        <v>2340</v>
      </c>
      <c r="Y2043" s="429" t="s">
        <v>1028</v>
      </c>
    </row>
    <row r="2044" spans="24:25">
      <c r="X2044" s="429">
        <v>2341</v>
      </c>
      <c r="Y2044" s="429" t="s">
        <v>1028</v>
      </c>
    </row>
    <row r="2045" spans="24:25">
      <c r="X2045" s="429">
        <v>2342</v>
      </c>
      <c r="Y2045" s="429" t="s">
        <v>1028</v>
      </c>
    </row>
    <row r="2046" spans="24:25">
      <c r="X2046" s="429">
        <v>2343</v>
      </c>
      <c r="Y2046" s="429" t="s">
        <v>1028</v>
      </c>
    </row>
    <row r="2047" spans="24:25">
      <c r="X2047" s="429">
        <v>2344</v>
      </c>
      <c r="Y2047" s="429" t="s">
        <v>1028</v>
      </c>
    </row>
    <row r="2048" spans="24:25">
      <c r="X2048" s="429">
        <v>2345</v>
      </c>
      <c r="Y2048" s="429" t="s">
        <v>1028</v>
      </c>
    </row>
    <row r="2049" spans="24:25">
      <c r="X2049" s="429">
        <v>2346</v>
      </c>
      <c r="Y2049" s="429" t="s">
        <v>1028</v>
      </c>
    </row>
    <row r="2050" spans="24:25">
      <c r="X2050" s="429">
        <v>2347</v>
      </c>
      <c r="Y2050" s="429" t="s">
        <v>1028</v>
      </c>
    </row>
    <row r="2051" spans="24:25">
      <c r="X2051" s="429">
        <v>2348</v>
      </c>
      <c r="Y2051" s="429" t="s">
        <v>1028</v>
      </c>
    </row>
    <row r="2052" spans="24:25">
      <c r="X2052" s="429">
        <v>2349</v>
      </c>
      <c r="Y2052" s="429" t="s">
        <v>1028</v>
      </c>
    </row>
    <row r="2053" spans="24:25">
      <c r="X2053" s="429">
        <v>2350</v>
      </c>
      <c r="Y2053" s="429" t="s">
        <v>1028</v>
      </c>
    </row>
    <row r="2054" spans="24:25">
      <c r="X2054" s="429">
        <v>2351</v>
      </c>
      <c r="Y2054" s="429" t="s">
        <v>1028</v>
      </c>
    </row>
    <row r="2055" spans="24:25">
      <c r="X2055" s="429">
        <v>2352</v>
      </c>
      <c r="Y2055" s="429" t="s">
        <v>1028</v>
      </c>
    </row>
    <row r="2056" spans="24:25">
      <c r="X2056" s="429">
        <v>2353</v>
      </c>
      <c r="Y2056" s="429" t="s">
        <v>1028</v>
      </c>
    </row>
    <row r="2057" spans="24:25">
      <c r="X2057" s="429">
        <v>2354</v>
      </c>
      <c r="Y2057" s="429" t="s">
        <v>1028</v>
      </c>
    </row>
    <row r="2058" spans="24:25">
      <c r="X2058" s="429">
        <v>2355</v>
      </c>
      <c r="Y2058" s="429" t="s">
        <v>1028</v>
      </c>
    </row>
    <row r="2059" spans="24:25">
      <c r="X2059" s="429">
        <v>2356</v>
      </c>
      <c r="Y2059" s="429" t="s">
        <v>1028</v>
      </c>
    </row>
    <row r="2060" spans="24:25">
      <c r="X2060" s="429">
        <v>2357</v>
      </c>
      <c r="Y2060" s="429" t="s">
        <v>1028</v>
      </c>
    </row>
    <row r="2061" spans="24:25">
      <c r="X2061" s="429">
        <v>2358</v>
      </c>
      <c r="Y2061" s="429" t="s">
        <v>1028</v>
      </c>
    </row>
    <row r="2062" spans="24:25">
      <c r="X2062" s="429">
        <v>2359</v>
      </c>
      <c r="Y2062" s="429" t="s">
        <v>1028</v>
      </c>
    </row>
    <row r="2063" spans="24:25">
      <c r="X2063" s="429">
        <v>2360</v>
      </c>
      <c r="Y2063" s="429" t="s">
        <v>1028</v>
      </c>
    </row>
    <row r="2064" spans="24:25">
      <c r="X2064" s="429">
        <v>2361</v>
      </c>
      <c r="Y2064" s="429" t="s">
        <v>1028</v>
      </c>
    </row>
    <row r="2065" spans="24:25">
      <c r="X2065" s="429">
        <v>2362</v>
      </c>
      <c r="Y2065" s="429" t="s">
        <v>1028</v>
      </c>
    </row>
    <row r="2066" spans="24:25">
      <c r="X2066" s="429">
        <v>2363</v>
      </c>
      <c r="Y2066" s="429" t="s">
        <v>1028</v>
      </c>
    </row>
    <row r="2067" spans="24:25">
      <c r="X2067" s="429">
        <v>2364</v>
      </c>
      <c r="Y2067" s="429" t="s">
        <v>1028</v>
      </c>
    </row>
    <row r="2068" spans="24:25">
      <c r="X2068" s="429">
        <v>2365</v>
      </c>
      <c r="Y2068" s="429" t="s">
        <v>1028</v>
      </c>
    </row>
    <row r="2069" spans="24:25">
      <c r="X2069" s="429">
        <v>2366</v>
      </c>
      <c r="Y2069" s="429" t="s">
        <v>1028</v>
      </c>
    </row>
    <row r="2070" spans="24:25">
      <c r="X2070" s="429">
        <v>2367</v>
      </c>
      <c r="Y2070" s="429" t="s">
        <v>1028</v>
      </c>
    </row>
    <row r="2071" spans="24:25">
      <c r="X2071" s="429">
        <v>2368</v>
      </c>
      <c r="Y2071" s="429" t="s">
        <v>1028</v>
      </c>
    </row>
    <row r="2072" spans="24:25">
      <c r="X2072" s="429">
        <v>2369</v>
      </c>
      <c r="Y2072" s="429" t="s">
        <v>1028</v>
      </c>
    </row>
    <row r="2073" spans="24:25">
      <c r="X2073" s="429">
        <v>2370</v>
      </c>
      <c r="Y2073" s="429" t="s">
        <v>1028</v>
      </c>
    </row>
    <row r="2074" spans="24:25">
      <c r="X2074" s="429">
        <v>2371</v>
      </c>
      <c r="Y2074" s="429" t="s">
        <v>1028</v>
      </c>
    </row>
    <row r="2075" spans="24:25">
      <c r="X2075" s="429">
        <v>2372</v>
      </c>
      <c r="Y2075" s="429" t="s">
        <v>1028</v>
      </c>
    </row>
    <row r="2076" spans="24:25">
      <c r="X2076" s="429">
        <v>2373</v>
      </c>
      <c r="Y2076" s="429" t="s">
        <v>1028</v>
      </c>
    </row>
    <row r="2077" spans="24:25">
      <c r="X2077" s="429">
        <v>2374</v>
      </c>
      <c r="Y2077" s="429" t="s">
        <v>1028</v>
      </c>
    </row>
    <row r="2078" spans="24:25">
      <c r="X2078" s="429">
        <v>2375</v>
      </c>
      <c r="Y2078" s="429" t="s">
        <v>1028</v>
      </c>
    </row>
    <row r="2079" spans="24:25">
      <c r="X2079" s="429">
        <v>2376</v>
      </c>
      <c r="Y2079" s="429" t="s">
        <v>1028</v>
      </c>
    </row>
    <row r="2080" spans="24:25">
      <c r="X2080" s="429">
        <v>2377</v>
      </c>
      <c r="Y2080" s="429" t="s">
        <v>1028</v>
      </c>
    </row>
    <row r="2081" spans="24:25">
      <c r="X2081" s="429">
        <v>2378</v>
      </c>
      <c r="Y2081" s="429" t="s">
        <v>1028</v>
      </c>
    </row>
    <row r="2082" spans="24:25">
      <c r="X2082" s="429">
        <v>2379</v>
      </c>
      <c r="Y2082" s="429" t="s">
        <v>1028</v>
      </c>
    </row>
    <row r="2083" spans="24:25">
      <c r="X2083" s="429">
        <v>2380</v>
      </c>
      <c r="Y2083" s="429" t="s">
        <v>1028</v>
      </c>
    </row>
    <row r="2084" spans="24:25">
      <c r="X2084" s="429">
        <v>2381</v>
      </c>
      <c r="Y2084" s="429" t="s">
        <v>1028</v>
      </c>
    </row>
    <row r="2085" spans="24:25">
      <c r="X2085" s="429">
        <v>2382</v>
      </c>
      <c r="Y2085" s="429" t="s">
        <v>1028</v>
      </c>
    </row>
    <row r="2086" spans="24:25">
      <c r="X2086" s="429">
        <v>2383</v>
      </c>
      <c r="Y2086" s="429" t="s">
        <v>1028</v>
      </c>
    </row>
    <row r="2087" spans="24:25">
      <c r="X2087" s="429">
        <v>2384</v>
      </c>
      <c r="Y2087" s="429" t="s">
        <v>1028</v>
      </c>
    </row>
    <row r="2088" spans="24:25">
      <c r="X2088" s="429">
        <v>2385</v>
      </c>
      <c r="Y2088" s="429" t="s">
        <v>1028</v>
      </c>
    </row>
    <row r="2089" spans="24:25">
      <c r="X2089" s="429">
        <v>2386</v>
      </c>
      <c r="Y2089" s="429" t="s">
        <v>1028</v>
      </c>
    </row>
    <row r="2090" spans="24:25">
      <c r="X2090" s="429">
        <v>2387</v>
      </c>
      <c r="Y2090" s="429" t="s">
        <v>1028</v>
      </c>
    </row>
    <row r="2091" spans="24:25">
      <c r="X2091" s="429">
        <v>2388</v>
      </c>
      <c r="Y2091" s="429" t="s">
        <v>1028</v>
      </c>
    </row>
    <row r="2092" spans="24:25">
      <c r="X2092" s="429">
        <v>2389</v>
      </c>
      <c r="Y2092" s="429" t="s">
        <v>1028</v>
      </c>
    </row>
    <row r="2093" spans="24:25">
      <c r="X2093" s="429">
        <v>2390</v>
      </c>
      <c r="Y2093" s="429" t="s">
        <v>1028</v>
      </c>
    </row>
    <row r="2094" spans="24:25">
      <c r="X2094" s="429">
        <v>2391</v>
      </c>
      <c r="Y2094" s="429" t="s">
        <v>1028</v>
      </c>
    </row>
    <row r="2095" spans="24:25">
      <c r="X2095" s="429">
        <v>2392</v>
      </c>
      <c r="Y2095" s="429" t="s">
        <v>1028</v>
      </c>
    </row>
    <row r="2096" spans="24:25">
      <c r="X2096" s="429">
        <v>2393</v>
      </c>
      <c r="Y2096" s="429" t="s">
        <v>1028</v>
      </c>
    </row>
    <row r="2097" spans="24:25">
      <c r="X2097" s="429">
        <v>2394</v>
      </c>
      <c r="Y2097" s="429" t="s">
        <v>1028</v>
      </c>
    </row>
    <row r="2098" spans="24:25">
      <c r="X2098" s="429">
        <v>2395</v>
      </c>
      <c r="Y2098" s="429" t="s">
        <v>1028</v>
      </c>
    </row>
    <row r="2099" spans="24:25">
      <c r="X2099" s="429">
        <v>2396</v>
      </c>
      <c r="Y2099" s="429" t="s">
        <v>1028</v>
      </c>
    </row>
    <row r="2100" spans="24:25">
      <c r="X2100" s="429">
        <v>2397</v>
      </c>
      <c r="Y2100" s="429" t="s">
        <v>1028</v>
      </c>
    </row>
    <row r="2101" spans="24:25">
      <c r="X2101" s="429">
        <v>2398</v>
      </c>
      <c r="Y2101" s="429" t="s">
        <v>1028</v>
      </c>
    </row>
    <row r="2102" spans="24:25">
      <c r="X2102" s="429">
        <v>2399</v>
      </c>
      <c r="Y2102" s="429" t="s">
        <v>1028</v>
      </c>
    </row>
    <row r="2103" spans="24:25">
      <c r="X2103" s="429">
        <v>2400</v>
      </c>
      <c r="Y2103" s="429" t="s">
        <v>1028</v>
      </c>
    </row>
    <row r="2104" spans="24:25">
      <c r="X2104" s="429">
        <v>2401</v>
      </c>
      <c r="Y2104" s="429" t="s">
        <v>1028</v>
      </c>
    </row>
    <row r="2105" spans="24:25">
      <c r="X2105" s="429">
        <v>2402</v>
      </c>
      <c r="Y2105" s="429" t="s">
        <v>1028</v>
      </c>
    </row>
    <row r="2106" spans="24:25">
      <c r="X2106" s="429">
        <v>2403</v>
      </c>
      <c r="Y2106" s="429" t="s">
        <v>1028</v>
      </c>
    </row>
    <row r="2107" spans="24:25">
      <c r="X2107" s="429">
        <v>2404</v>
      </c>
      <c r="Y2107" s="429" t="s">
        <v>1028</v>
      </c>
    </row>
    <row r="2108" spans="24:25">
      <c r="X2108" s="429">
        <v>2405</v>
      </c>
      <c r="Y2108" s="429" t="s">
        <v>1028</v>
      </c>
    </row>
    <row r="2109" spans="24:25">
      <c r="X2109" s="429">
        <v>2406</v>
      </c>
      <c r="Y2109" s="429" t="s">
        <v>1028</v>
      </c>
    </row>
    <row r="2110" spans="24:25">
      <c r="X2110" s="429">
        <v>2407</v>
      </c>
      <c r="Y2110" s="429" t="s">
        <v>1028</v>
      </c>
    </row>
    <row r="2111" spans="24:25">
      <c r="X2111" s="429">
        <v>2408</v>
      </c>
      <c r="Y2111" s="429" t="s">
        <v>1028</v>
      </c>
    </row>
    <row r="2112" spans="24:25">
      <c r="X2112" s="429">
        <v>2409</v>
      </c>
      <c r="Y2112" s="429" t="s">
        <v>1028</v>
      </c>
    </row>
    <row r="2113" spans="24:25">
      <c r="X2113" s="429">
        <v>2410</v>
      </c>
      <c r="Y2113" s="429" t="s">
        <v>1028</v>
      </c>
    </row>
    <row r="2114" spans="24:25">
      <c r="X2114" s="429">
        <v>2411</v>
      </c>
      <c r="Y2114" s="429" t="s">
        <v>1028</v>
      </c>
    </row>
    <row r="2115" spans="24:25">
      <c r="X2115" s="429">
        <v>2412</v>
      </c>
      <c r="Y2115" s="429" t="s">
        <v>1028</v>
      </c>
    </row>
    <row r="2116" spans="24:25">
      <c r="X2116" s="429">
        <v>2413</v>
      </c>
      <c r="Y2116" s="429" t="s">
        <v>1028</v>
      </c>
    </row>
    <row r="2117" spans="24:25">
      <c r="X2117" s="429">
        <v>2414</v>
      </c>
      <c r="Y2117" s="429" t="s">
        <v>1028</v>
      </c>
    </row>
    <row r="2118" spans="24:25">
      <c r="X2118" s="429">
        <v>2415</v>
      </c>
      <c r="Y2118" s="429" t="s">
        <v>1028</v>
      </c>
    </row>
    <row r="2119" spans="24:25">
      <c r="X2119" s="429">
        <v>2416</v>
      </c>
      <c r="Y2119" s="429" t="s">
        <v>1028</v>
      </c>
    </row>
    <row r="2120" spans="24:25">
      <c r="X2120" s="429">
        <v>2417</v>
      </c>
      <c r="Y2120" s="429" t="s">
        <v>1028</v>
      </c>
    </row>
    <row r="2121" spans="24:25">
      <c r="X2121" s="429">
        <v>2418</v>
      </c>
      <c r="Y2121" s="429" t="s">
        <v>1028</v>
      </c>
    </row>
    <row r="2122" spans="24:25">
      <c r="X2122" s="429">
        <v>2419</v>
      </c>
      <c r="Y2122" s="429" t="s">
        <v>1028</v>
      </c>
    </row>
    <row r="2123" spans="24:25">
      <c r="X2123" s="429">
        <v>2420</v>
      </c>
      <c r="Y2123" s="429" t="s">
        <v>1028</v>
      </c>
    </row>
    <row r="2124" spans="24:25">
      <c r="X2124" s="429">
        <v>2421</v>
      </c>
      <c r="Y2124" s="429" t="s">
        <v>1028</v>
      </c>
    </row>
    <row r="2125" spans="24:25">
      <c r="X2125" s="429">
        <v>2422</v>
      </c>
      <c r="Y2125" s="429" t="s">
        <v>1028</v>
      </c>
    </row>
    <row r="2126" spans="24:25">
      <c r="X2126" s="429">
        <v>2423</v>
      </c>
      <c r="Y2126" s="429" t="s">
        <v>1028</v>
      </c>
    </row>
    <row r="2127" spans="24:25">
      <c r="X2127" s="429">
        <v>2424</v>
      </c>
      <c r="Y2127" s="429" t="s">
        <v>1028</v>
      </c>
    </row>
    <row r="2128" spans="24:25">
      <c r="X2128" s="429">
        <v>2425</v>
      </c>
      <c r="Y2128" s="429" t="s">
        <v>1028</v>
      </c>
    </row>
    <row r="2129" spans="24:25">
      <c r="X2129" s="429">
        <v>2426</v>
      </c>
      <c r="Y2129" s="429" t="s">
        <v>1028</v>
      </c>
    </row>
    <row r="2130" spans="24:25">
      <c r="X2130" s="429">
        <v>2427</v>
      </c>
      <c r="Y2130" s="429" t="s">
        <v>1028</v>
      </c>
    </row>
    <row r="2131" spans="24:25">
      <c r="X2131" s="429">
        <v>2428</v>
      </c>
      <c r="Y2131" s="429" t="s">
        <v>1028</v>
      </c>
    </row>
    <row r="2132" spans="24:25">
      <c r="X2132" s="429">
        <v>2429</v>
      </c>
      <c r="Y2132" s="429" t="s">
        <v>1028</v>
      </c>
    </row>
    <row r="2133" spans="24:25">
      <c r="X2133" s="429">
        <v>2430</v>
      </c>
      <c r="Y2133" s="429" t="s">
        <v>1028</v>
      </c>
    </row>
    <row r="2134" spans="24:25">
      <c r="X2134" s="429">
        <v>2431</v>
      </c>
      <c r="Y2134" s="429" t="s">
        <v>1028</v>
      </c>
    </row>
    <row r="2135" spans="24:25">
      <c r="X2135" s="429">
        <v>2432</v>
      </c>
      <c r="Y2135" s="429" t="s">
        <v>1028</v>
      </c>
    </row>
    <row r="2136" spans="24:25">
      <c r="X2136" s="429">
        <v>2433</v>
      </c>
      <c r="Y2136" s="429" t="s">
        <v>1028</v>
      </c>
    </row>
    <row r="2137" spans="24:25">
      <c r="X2137" s="429">
        <v>2434</v>
      </c>
      <c r="Y2137" s="429" t="s">
        <v>1028</v>
      </c>
    </row>
    <row r="2138" spans="24:25">
      <c r="X2138" s="429">
        <v>2435</v>
      </c>
      <c r="Y2138" s="429" t="s">
        <v>1028</v>
      </c>
    </row>
    <row r="2139" spans="24:25">
      <c r="X2139" s="429">
        <v>2436</v>
      </c>
      <c r="Y2139" s="429" t="s">
        <v>1028</v>
      </c>
    </row>
    <row r="2140" spans="24:25">
      <c r="X2140" s="429">
        <v>2437</v>
      </c>
      <c r="Y2140" s="429" t="s">
        <v>1028</v>
      </c>
    </row>
    <row r="2141" spans="24:25">
      <c r="X2141" s="429">
        <v>2438</v>
      </c>
      <c r="Y2141" s="429" t="s">
        <v>1028</v>
      </c>
    </row>
    <row r="2142" spans="24:25">
      <c r="X2142" s="429">
        <v>2439</v>
      </c>
      <c r="Y2142" s="429" t="s">
        <v>1028</v>
      </c>
    </row>
    <row r="2143" spans="24:25">
      <c r="X2143" s="429">
        <v>2440</v>
      </c>
      <c r="Y2143" s="429" t="s">
        <v>1028</v>
      </c>
    </row>
    <row r="2144" spans="24:25">
      <c r="X2144" s="429">
        <v>2441</v>
      </c>
      <c r="Y2144" s="429" t="s">
        <v>1028</v>
      </c>
    </row>
    <row r="2145" spans="24:25">
      <c r="X2145" s="429">
        <v>2442</v>
      </c>
      <c r="Y2145" s="429" t="s">
        <v>1028</v>
      </c>
    </row>
    <row r="2146" spans="24:25">
      <c r="X2146" s="429">
        <v>2443</v>
      </c>
      <c r="Y2146" s="429" t="s">
        <v>1028</v>
      </c>
    </row>
    <row r="2147" spans="24:25">
      <c r="X2147" s="429">
        <v>2444</v>
      </c>
      <c r="Y2147" s="429" t="s">
        <v>1028</v>
      </c>
    </row>
    <row r="2148" spans="24:25">
      <c r="X2148" s="429">
        <v>2445</v>
      </c>
      <c r="Y2148" s="429" t="s">
        <v>1028</v>
      </c>
    </row>
    <row r="2149" spans="24:25">
      <c r="X2149" s="429">
        <v>2446</v>
      </c>
      <c r="Y2149" s="429" t="s">
        <v>1028</v>
      </c>
    </row>
    <row r="2150" spans="24:25">
      <c r="X2150" s="429">
        <v>2447</v>
      </c>
      <c r="Y2150" s="429" t="s">
        <v>1028</v>
      </c>
    </row>
    <row r="2151" spans="24:25">
      <c r="X2151" s="429">
        <v>2448</v>
      </c>
      <c r="Y2151" s="429" t="s">
        <v>1028</v>
      </c>
    </row>
    <row r="2152" spans="24:25">
      <c r="X2152" s="429">
        <v>2449</v>
      </c>
      <c r="Y2152" s="429" t="s">
        <v>1028</v>
      </c>
    </row>
    <row r="2153" spans="24:25">
      <c r="X2153" s="429">
        <v>2450</v>
      </c>
      <c r="Y2153" s="429" t="s">
        <v>1028</v>
      </c>
    </row>
    <row r="2154" spans="24:25">
      <c r="X2154" s="429">
        <v>2451</v>
      </c>
      <c r="Y2154" s="429" t="s">
        <v>1028</v>
      </c>
    </row>
    <row r="2155" spans="24:25">
      <c r="X2155" s="429">
        <v>2452</v>
      </c>
      <c r="Y2155" s="429" t="s">
        <v>1028</v>
      </c>
    </row>
    <row r="2156" spans="24:25">
      <c r="X2156" s="429">
        <v>2453</v>
      </c>
      <c r="Y2156" s="429" t="s">
        <v>1028</v>
      </c>
    </row>
    <row r="2157" spans="24:25">
      <c r="X2157" s="429">
        <v>2454</v>
      </c>
      <c r="Y2157" s="429" t="s">
        <v>1028</v>
      </c>
    </row>
    <row r="2158" spans="24:25">
      <c r="X2158" s="429">
        <v>2455</v>
      </c>
      <c r="Y2158" s="429" t="s">
        <v>1028</v>
      </c>
    </row>
    <row r="2159" spans="24:25">
      <c r="X2159" s="429">
        <v>2456</v>
      </c>
      <c r="Y2159" s="429" t="s">
        <v>1028</v>
      </c>
    </row>
    <row r="2160" spans="24:25">
      <c r="X2160" s="429">
        <v>2457</v>
      </c>
      <c r="Y2160" s="429" t="s">
        <v>1028</v>
      </c>
    </row>
    <row r="2161" spans="24:25">
      <c r="X2161" s="429">
        <v>2458</v>
      </c>
      <c r="Y2161" s="429" t="s">
        <v>1028</v>
      </c>
    </row>
    <row r="2162" spans="24:25">
      <c r="X2162" s="429">
        <v>2459</v>
      </c>
      <c r="Y2162" s="429" t="s">
        <v>1028</v>
      </c>
    </row>
    <row r="2163" spans="24:25">
      <c r="X2163" s="429">
        <v>2460</v>
      </c>
      <c r="Y2163" s="429" t="s">
        <v>1028</v>
      </c>
    </row>
    <row r="2164" spans="24:25">
      <c r="X2164" s="429">
        <v>2461</v>
      </c>
      <c r="Y2164" s="429" t="s">
        <v>1028</v>
      </c>
    </row>
    <row r="2165" spans="24:25">
      <c r="X2165" s="429">
        <v>2462</v>
      </c>
      <c r="Y2165" s="429" t="s">
        <v>1028</v>
      </c>
    </row>
    <row r="2166" spans="24:25">
      <c r="X2166" s="429">
        <v>2463</v>
      </c>
      <c r="Y2166" s="429" t="s">
        <v>1028</v>
      </c>
    </row>
    <row r="2167" spans="24:25">
      <c r="X2167" s="429">
        <v>2464</v>
      </c>
      <c r="Y2167" s="429" t="s">
        <v>1028</v>
      </c>
    </row>
    <row r="2168" spans="24:25">
      <c r="X2168" s="429">
        <v>2465</v>
      </c>
      <c r="Y2168" s="429" t="s">
        <v>1028</v>
      </c>
    </row>
    <row r="2169" spans="24:25">
      <c r="X2169" s="429">
        <v>2466</v>
      </c>
      <c r="Y2169" s="429" t="s">
        <v>1028</v>
      </c>
    </row>
    <row r="2170" spans="24:25">
      <c r="X2170" s="429">
        <v>2467</v>
      </c>
      <c r="Y2170" s="429" t="s">
        <v>1028</v>
      </c>
    </row>
    <row r="2171" spans="24:25">
      <c r="X2171" s="429">
        <v>2468</v>
      </c>
      <c r="Y2171" s="429" t="s">
        <v>1028</v>
      </c>
    </row>
    <row r="2172" spans="24:25">
      <c r="X2172" s="429">
        <v>2469</v>
      </c>
      <c r="Y2172" s="429" t="s">
        <v>1028</v>
      </c>
    </row>
    <row r="2173" spans="24:25">
      <c r="X2173" s="429">
        <v>2470</v>
      </c>
      <c r="Y2173" s="429" t="s">
        <v>1028</v>
      </c>
    </row>
    <row r="2174" spans="24:25">
      <c r="X2174" s="429">
        <v>2471</v>
      </c>
      <c r="Y2174" s="429" t="s">
        <v>1028</v>
      </c>
    </row>
    <row r="2175" spans="24:25">
      <c r="X2175" s="429">
        <v>2472</v>
      </c>
      <c r="Y2175" s="429" t="s">
        <v>1028</v>
      </c>
    </row>
    <row r="2176" spans="24:25">
      <c r="X2176" s="429">
        <v>2473</v>
      </c>
      <c r="Y2176" s="429" t="s">
        <v>1028</v>
      </c>
    </row>
    <row r="2177" spans="24:25">
      <c r="X2177" s="429">
        <v>2474</v>
      </c>
      <c r="Y2177" s="429" t="s">
        <v>1028</v>
      </c>
    </row>
    <row r="2178" spans="24:25">
      <c r="X2178" s="429">
        <v>2475</v>
      </c>
      <c r="Y2178" s="429" t="s">
        <v>1028</v>
      </c>
    </row>
    <row r="2179" spans="24:25">
      <c r="X2179" s="429">
        <v>2476</v>
      </c>
      <c r="Y2179" s="429" t="s">
        <v>1028</v>
      </c>
    </row>
    <row r="2180" spans="24:25">
      <c r="X2180" s="429">
        <v>2477</v>
      </c>
      <c r="Y2180" s="429" t="s">
        <v>1028</v>
      </c>
    </row>
    <row r="2181" spans="24:25">
      <c r="X2181" s="429">
        <v>2478</v>
      </c>
      <c r="Y2181" s="429" t="s">
        <v>1028</v>
      </c>
    </row>
    <row r="2182" spans="24:25">
      <c r="X2182" s="429">
        <v>2479</v>
      </c>
      <c r="Y2182" s="429" t="s">
        <v>1028</v>
      </c>
    </row>
    <row r="2183" spans="24:25">
      <c r="X2183" s="429">
        <v>2480</v>
      </c>
      <c r="Y2183" s="429" t="s">
        <v>1028</v>
      </c>
    </row>
    <row r="2184" spans="24:25">
      <c r="X2184" s="429">
        <v>2481</v>
      </c>
      <c r="Y2184" s="429" t="s">
        <v>1028</v>
      </c>
    </row>
    <row r="2185" spans="24:25">
      <c r="X2185" s="429">
        <v>2482</v>
      </c>
      <c r="Y2185" s="429" t="s">
        <v>1028</v>
      </c>
    </row>
    <row r="2186" spans="24:25">
      <c r="X2186" s="429">
        <v>2483</v>
      </c>
      <c r="Y2186" s="429" t="s">
        <v>1028</v>
      </c>
    </row>
    <row r="2187" spans="24:25">
      <c r="X2187" s="429">
        <v>2484</v>
      </c>
      <c r="Y2187" s="429" t="s">
        <v>1028</v>
      </c>
    </row>
    <row r="2188" spans="24:25">
      <c r="X2188" s="429">
        <v>2485</v>
      </c>
      <c r="Y2188" s="429" t="s">
        <v>1028</v>
      </c>
    </row>
    <row r="2189" spans="24:25">
      <c r="X2189" s="429">
        <v>2486</v>
      </c>
      <c r="Y2189" s="429" t="s">
        <v>1028</v>
      </c>
    </row>
    <row r="2190" spans="24:25">
      <c r="X2190" s="429">
        <v>2487</v>
      </c>
      <c r="Y2190" s="429" t="s">
        <v>1028</v>
      </c>
    </row>
    <row r="2191" spans="24:25">
      <c r="X2191" s="429">
        <v>2488</v>
      </c>
      <c r="Y2191" s="429" t="s">
        <v>1028</v>
      </c>
    </row>
    <row r="2192" spans="24:25">
      <c r="X2192" s="429">
        <v>2489</v>
      </c>
      <c r="Y2192" s="429" t="s">
        <v>1028</v>
      </c>
    </row>
    <row r="2193" spans="24:25">
      <c r="X2193" s="429">
        <v>2490</v>
      </c>
      <c r="Y2193" s="429" t="s">
        <v>1028</v>
      </c>
    </row>
    <row r="2194" spans="24:25">
      <c r="X2194" s="429">
        <v>2491</v>
      </c>
      <c r="Y2194" s="429" t="s">
        <v>1028</v>
      </c>
    </row>
    <row r="2195" spans="24:25">
      <c r="X2195" s="429">
        <v>2492</v>
      </c>
      <c r="Y2195" s="429" t="s">
        <v>1028</v>
      </c>
    </row>
    <row r="2196" spans="24:25">
      <c r="X2196" s="429">
        <v>2493</v>
      </c>
      <c r="Y2196" s="429" t="s">
        <v>1028</v>
      </c>
    </row>
    <row r="2197" spans="24:25">
      <c r="X2197" s="429">
        <v>2494</v>
      </c>
      <c r="Y2197" s="429" t="s">
        <v>1028</v>
      </c>
    </row>
    <row r="2198" spans="24:25">
      <c r="X2198" s="429">
        <v>2495</v>
      </c>
      <c r="Y2198" s="429" t="s">
        <v>1028</v>
      </c>
    </row>
    <row r="2199" spans="24:25">
      <c r="X2199" s="429">
        <v>2496</v>
      </c>
      <c r="Y2199" s="429" t="s">
        <v>1028</v>
      </c>
    </row>
    <row r="2200" spans="24:25">
      <c r="X2200" s="429">
        <v>2497</v>
      </c>
      <c r="Y2200" s="429" t="s">
        <v>1028</v>
      </c>
    </row>
    <row r="2201" spans="24:25">
      <c r="X2201" s="429">
        <v>2498</v>
      </c>
      <c r="Y2201" s="429" t="s">
        <v>1028</v>
      </c>
    </row>
    <row r="2202" spans="24:25">
      <c r="X2202" s="429">
        <v>2499</v>
      </c>
      <c r="Y2202" s="429" t="s">
        <v>1028</v>
      </c>
    </row>
    <row r="2203" spans="24:25">
      <c r="X2203" s="429">
        <v>2500</v>
      </c>
      <c r="Y2203" s="429" t="s">
        <v>1028</v>
      </c>
    </row>
    <row r="2204" spans="24:25">
      <c r="X2204" s="429">
        <v>2501</v>
      </c>
      <c r="Y2204" s="429" t="s">
        <v>1029</v>
      </c>
    </row>
    <row r="2205" spans="24:25">
      <c r="X2205" s="429">
        <v>2502</v>
      </c>
      <c r="Y2205" s="429" t="s">
        <v>1029</v>
      </c>
    </row>
    <row r="2206" spans="24:25">
      <c r="X2206" s="429">
        <v>2503</v>
      </c>
      <c r="Y2206" s="429" t="s">
        <v>1029</v>
      </c>
    </row>
    <row r="2207" spans="24:25">
      <c r="X2207" s="429">
        <v>2504</v>
      </c>
      <c r="Y2207" s="429" t="s">
        <v>1029</v>
      </c>
    </row>
    <row r="2208" spans="24:25">
      <c r="X2208" s="429">
        <v>2505</v>
      </c>
      <c r="Y2208" s="429" t="s">
        <v>1029</v>
      </c>
    </row>
    <row r="2209" spans="24:25">
      <c r="X2209" s="429">
        <v>2506</v>
      </c>
      <c r="Y2209" s="429" t="s">
        <v>1029</v>
      </c>
    </row>
    <row r="2210" spans="24:25">
      <c r="X2210" s="429">
        <v>2507</v>
      </c>
      <c r="Y2210" s="429" t="s">
        <v>1029</v>
      </c>
    </row>
    <row r="2211" spans="24:25">
      <c r="X2211" s="429">
        <v>2508</v>
      </c>
      <c r="Y2211" s="429" t="s">
        <v>1029</v>
      </c>
    </row>
    <row r="2212" spans="24:25">
      <c r="X2212" s="429">
        <v>2509</v>
      </c>
      <c r="Y2212" s="429" t="s">
        <v>1029</v>
      </c>
    </row>
    <row r="2213" spans="24:25">
      <c r="X2213" s="429">
        <v>2510</v>
      </c>
      <c r="Y2213" s="429" t="s">
        <v>1029</v>
      </c>
    </row>
    <row r="2214" spans="24:25">
      <c r="X2214" s="429">
        <v>2511</v>
      </c>
      <c r="Y2214" s="429" t="s">
        <v>1029</v>
      </c>
    </row>
    <row r="2215" spans="24:25">
      <c r="X2215" s="429">
        <v>2512</v>
      </c>
      <c r="Y2215" s="429" t="s">
        <v>1029</v>
      </c>
    </row>
    <row r="2216" spans="24:25">
      <c r="X2216" s="429">
        <v>2513</v>
      </c>
      <c r="Y2216" s="429" t="s">
        <v>1029</v>
      </c>
    </row>
    <row r="2217" spans="24:25">
      <c r="X2217" s="429">
        <v>2514</v>
      </c>
      <c r="Y2217" s="429" t="s">
        <v>1029</v>
      </c>
    </row>
    <row r="2218" spans="24:25">
      <c r="X2218" s="429">
        <v>2515</v>
      </c>
      <c r="Y2218" s="429" t="s">
        <v>1029</v>
      </c>
    </row>
    <row r="2219" spans="24:25">
      <c r="X2219" s="429">
        <v>2516</v>
      </c>
      <c r="Y2219" s="429" t="s">
        <v>1029</v>
      </c>
    </row>
    <row r="2220" spans="24:25">
      <c r="X2220" s="429">
        <v>2517</v>
      </c>
      <c r="Y2220" s="429" t="s">
        <v>1029</v>
      </c>
    </row>
    <row r="2221" spans="24:25">
      <c r="X2221" s="429">
        <v>2518</v>
      </c>
      <c r="Y2221" s="429" t="s">
        <v>1029</v>
      </c>
    </row>
    <row r="2222" spans="24:25">
      <c r="X2222" s="429">
        <v>2519</v>
      </c>
      <c r="Y2222" s="429" t="s">
        <v>1029</v>
      </c>
    </row>
    <row r="2223" spans="24:25">
      <c r="X2223" s="429">
        <v>2520</v>
      </c>
      <c r="Y2223" s="429" t="s">
        <v>1029</v>
      </c>
    </row>
    <row r="2224" spans="24:25">
      <c r="X2224" s="429">
        <v>2521</v>
      </c>
      <c r="Y2224" s="429" t="s">
        <v>1029</v>
      </c>
    </row>
    <row r="2225" spans="24:25">
      <c r="X2225" s="429">
        <v>2522</v>
      </c>
      <c r="Y2225" s="429" t="s">
        <v>1029</v>
      </c>
    </row>
    <row r="2226" spans="24:25">
      <c r="X2226" s="429">
        <v>2523</v>
      </c>
      <c r="Y2226" s="429" t="s">
        <v>1029</v>
      </c>
    </row>
    <row r="2227" spans="24:25">
      <c r="X2227" s="429">
        <v>2524</v>
      </c>
      <c r="Y2227" s="429" t="s">
        <v>1029</v>
      </c>
    </row>
    <row r="2228" spans="24:25">
      <c r="X2228" s="429">
        <v>2525</v>
      </c>
      <c r="Y2228" s="429" t="s">
        <v>1029</v>
      </c>
    </row>
    <row r="2229" spans="24:25">
      <c r="X2229" s="429">
        <v>2526</v>
      </c>
      <c r="Y2229" s="429" t="s">
        <v>1029</v>
      </c>
    </row>
    <row r="2230" spans="24:25">
      <c r="X2230" s="429">
        <v>2527</v>
      </c>
      <c r="Y2230" s="429" t="s">
        <v>1029</v>
      </c>
    </row>
    <row r="2231" spans="24:25">
      <c r="X2231" s="429">
        <v>2528</v>
      </c>
      <c r="Y2231" s="429" t="s">
        <v>1029</v>
      </c>
    </row>
    <row r="2232" spans="24:25">
      <c r="X2232" s="429">
        <v>2529</v>
      </c>
      <c r="Y2232" s="429" t="s">
        <v>1029</v>
      </c>
    </row>
    <row r="2233" spans="24:25">
      <c r="X2233" s="429">
        <v>2530</v>
      </c>
      <c r="Y2233" s="429" t="s">
        <v>1029</v>
      </c>
    </row>
    <row r="2234" spans="24:25">
      <c r="X2234" s="429">
        <v>2531</v>
      </c>
      <c r="Y2234" s="429" t="s">
        <v>1029</v>
      </c>
    </row>
    <row r="2235" spans="24:25">
      <c r="X2235" s="429">
        <v>2532</v>
      </c>
      <c r="Y2235" s="429" t="s">
        <v>1029</v>
      </c>
    </row>
    <row r="2236" spans="24:25">
      <c r="X2236" s="429">
        <v>2533</v>
      </c>
      <c r="Y2236" s="429" t="s">
        <v>1029</v>
      </c>
    </row>
    <row r="2237" spans="24:25">
      <c r="X2237" s="429">
        <v>2534</v>
      </c>
      <c r="Y2237" s="429" t="s">
        <v>1029</v>
      </c>
    </row>
    <row r="2238" spans="24:25">
      <c r="X2238" s="429">
        <v>2535</v>
      </c>
      <c r="Y2238" s="429" t="s">
        <v>1029</v>
      </c>
    </row>
    <row r="2239" spans="24:25">
      <c r="X2239" s="429">
        <v>2536</v>
      </c>
      <c r="Y2239" s="429" t="s">
        <v>1029</v>
      </c>
    </row>
    <row r="2240" spans="24:25">
      <c r="X2240" s="429">
        <v>2537</v>
      </c>
      <c r="Y2240" s="429" t="s">
        <v>1029</v>
      </c>
    </row>
    <row r="2241" spans="24:25">
      <c r="X2241" s="429">
        <v>2538</v>
      </c>
      <c r="Y2241" s="429" t="s">
        <v>1029</v>
      </c>
    </row>
    <row r="2242" spans="24:25">
      <c r="X2242" s="429">
        <v>2539</v>
      </c>
      <c r="Y2242" s="429" t="s">
        <v>1029</v>
      </c>
    </row>
    <row r="2243" spans="24:25">
      <c r="X2243" s="429">
        <v>2540</v>
      </c>
      <c r="Y2243" s="429" t="s">
        <v>1029</v>
      </c>
    </row>
    <row r="2244" spans="24:25">
      <c r="X2244" s="429">
        <v>2541</v>
      </c>
      <c r="Y2244" s="429" t="s">
        <v>1029</v>
      </c>
    </row>
    <row r="2245" spans="24:25">
      <c r="X2245" s="429">
        <v>2542</v>
      </c>
      <c r="Y2245" s="429" t="s">
        <v>1029</v>
      </c>
    </row>
    <row r="2246" spans="24:25">
      <c r="X2246" s="429">
        <v>2543</v>
      </c>
      <c r="Y2246" s="429" t="s">
        <v>1029</v>
      </c>
    </row>
    <row r="2247" spans="24:25">
      <c r="X2247" s="429">
        <v>2544</v>
      </c>
      <c r="Y2247" s="429" t="s">
        <v>1029</v>
      </c>
    </row>
    <row r="2248" spans="24:25">
      <c r="X2248" s="429">
        <v>2545</v>
      </c>
      <c r="Y2248" s="429" t="s">
        <v>1029</v>
      </c>
    </row>
    <row r="2249" spans="24:25">
      <c r="X2249" s="429">
        <v>2546</v>
      </c>
      <c r="Y2249" s="429" t="s">
        <v>1029</v>
      </c>
    </row>
    <row r="2250" spans="24:25">
      <c r="X2250" s="429">
        <v>2547</v>
      </c>
      <c r="Y2250" s="429" t="s">
        <v>1029</v>
      </c>
    </row>
    <row r="2251" spans="24:25">
      <c r="X2251" s="429">
        <v>2548</v>
      </c>
      <c r="Y2251" s="429" t="s">
        <v>1029</v>
      </c>
    </row>
    <row r="2252" spans="24:25">
      <c r="X2252" s="429">
        <v>2549</v>
      </c>
      <c r="Y2252" s="429" t="s">
        <v>1029</v>
      </c>
    </row>
    <row r="2253" spans="24:25">
      <c r="X2253" s="429">
        <v>2550</v>
      </c>
      <c r="Y2253" s="429" t="s">
        <v>1029</v>
      </c>
    </row>
    <row r="2254" spans="24:25">
      <c r="X2254" s="429">
        <v>2551</v>
      </c>
      <c r="Y2254" s="429" t="s">
        <v>1029</v>
      </c>
    </row>
    <row r="2255" spans="24:25">
      <c r="X2255" s="429">
        <v>2552</v>
      </c>
      <c r="Y2255" s="429" t="s">
        <v>1029</v>
      </c>
    </row>
    <row r="2256" spans="24:25">
      <c r="X2256" s="429">
        <v>2553</v>
      </c>
      <c r="Y2256" s="429" t="s">
        <v>1029</v>
      </c>
    </row>
    <row r="2257" spans="24:25">
      <c r="X2257" s="429">
        <v>2554</v>
      </c>
      <c r="Y2257" s="429" t="s">
        <v>1029</v>
      </c>
    </row>
    <row r="2258" spans="24:25">
      <c r="X2258" s="429">
        <v>2555</v>
      </c>
      <c r="Y2258" s="429" t="s">
        <v>1029</v>
      </c>
    </row>
    <row r="2259" spans="24:25">
      <c r="X2259" s="429">
        <v>2556</v>
      </c>
      <c r="Y2259" s="429" t="s">
        <v>1029</v>
      </c>
    </row>
    <row r="2260" spans="24:25">
      <c r="X2260" s="429">
        <v>2557</v>
      </c>
      <c r="Y2260" s="429" t="s">
        <v>1029</v>
      </c>
    </row>
    <row r="2261" spans="24:25">
      <c r="X2261" s="429">
        <v>2558</v>
      </c>
      <c r="Y2261" s="429" t="s">
        <v>1029</v>
      </c>
    </row>
    <row r="2262" spans="24:25">
      <c r="X2262" s="429">
        <v>2559</v>
      </c>
      <c r="Y2262" s="429" t="s">
        <v>1029</v>
      </c>
    </row>
    <row r="2263" spans="24:25">
      <c r="X2263" s="429">
        <v>2560</v>
      </c>
      <c r="Y2263" s="429" t="s">
        <v>1029</v>
      </c>
    </row>
    <row r="2264" spans="24:25">
      <c r="X2264" s="429">
        <v>2561</v>
      </c>
      <c r="Y2264" s="429" t="s">
        <v>1029</v>
      </c>
    </row>
    <row r="2265" spans="24:25">
      <c r="X2265" s="429">
        <v>2562</v>
      </c>
      <c r="Y2265" s="429" t="s">
        <v>1029</v>
      </c>
    </row>
    <row r="2266" spans="24:25">
      <c r="X2266" s="429">
        <v>2563</v>
      </c>
      <c r="Y2266" s="429" t="s">
        <v>1029</v>
      </c>
    </row>
    <row r="2267" spans="24:25">
      <c r="X2267" s="429">
        <v>2564</v>
      </c>
      <c r="Y2267" s="429" t="s">
        <v>1029</v>
      </c>
    </row>
    <row r="2268" spans="24:25">
      <c r="X2268" s="429">
        <v>2565</v>
      </c>
      <c r="Y2268" s="429" t="s">
        <v>1029</v>
      </c>
    </row>
    <row r="2269" spans="24:25">
      <c r="X2269" s="429">
        <v>2566</v>
      </c>
      <c r="Y2269" s="429" t="s">
        <v>1029</v>
      </c>
    </row>
    <row r="2270" spans="24:25">
      <c r="X2270" s="429">
        <v>2567</v>
      </c>
      <c r="Y2270" s="429" t="s">
        <v>1029</v>
      </c>
    </row>
    <row r="2271" spans="24:25">
      <c r="X2271" s="429">
        <v>2568</v>
      </c>
      <c r="Y2271" s="429" t="s">
        <v>1029</v>
      </c>
    </row>
    <row r="2272" spans="24:25">
      <c r="X2272" s="429">
        <v>2569</v>
      </c>
      <c r="Y2272" s="429" t="s">
        <v>1029</v>
      </c>
    </row>
    <row r="2273" spans="24:25">
      <c r="X2273" s="429">
        <v>2570</v>
      </c>
      <c r="Y2273" s="429" t="s">
        <v>1029</v>
      </c>
    </row>
    <row r="2274" spans="24:25">
      <c r="X2274" s="429">
        <v>2571</v>
      </c>
      <c r="Y2274" s="429" t="s">
        <v>1029</v>
      </c>
    </row>
    <row r="2275" spans="24:25">
      <c r="X2275" s="429">
        <v>2572</v>
      </c>
      <c r="Y2275" s="429" t="s">
        <v>1029</v>
      </c>
    </row>
    <row r="2276" spans="24:25">
      <c r="X2276" s="429">
        <v>2573</v>
      </c>
      <c r="Y2276" s="429" t="s">
        <v>1029</v>
      </c>
    </row>
    <row r="2277" spans="24:25">
      <c r="X2277" s="429">
        <v>2574</v>
      </c>
      <c r="Y2277" s="429" t="s">
        <v>1029</v>
      </c>
    </row>
    <row r="2278" spans="24:25">
      <c r="X2278" s="429">
        <v>2575</v>
      </c>
      <c r="Y2278" s="429" t="s">
        <v>1029</v>
      </c>
    </row>
    <row r="2279" spans="24:25">
      <c r="X2279" s="429">
        <v>2576</v>
      </c>
      <c r="Y2279" s="429" t="s">
        <v>1029</v>
      </c>
    </row>
    <row r="2280" spans="24:25">
      <c r="X2280" s="429">
        <v>2577</v>
      </c>
      <c r="Y2280" s="429" t="s">
        <v>1029</v>
      </c>
    </row>
    <row r="2281" spans="24:25">
      <c r="X2281" s="429">
        <v>2578</v>
      </c>
      <c r="Y2281" s="429" t="s">
        <v>1029</v>
      </c>
    </row>
    <row r="2282" spans="24:25">
      <c r="X2282" s="429">
        <v>2579</v>
      </c>
      <c r="Y2282" s="429" t="s">
        <v>1029</v>
      </c>
    </row>
    <row r="2283" spans="24:25">
      <c r="X2283" s="429">
        <v>2580</v>
      </c>
      <c r="Y2283" s="429" t="s">
        <v>1029</v>
      </c>
    </row>
    <row r="2284" spans="24:25">
      <c r="X2284" s="429">
        <v>2581</v>
      </c>
      <c r="Y2284" s="429" t="s">
        <v>1029</v>
      </c>
    </row>
    <row r="2285" spans="24:25">
      <c r="X2285" s="429">
        <v>2582</v>
      </c>
      <c r="Y2285" s="429" t="s">
        <v>1029</v>
      </c>
    </row>
    <row r="2286" spans="24:25">
      <c r="X2286" s="429">
        <v>2583</v>
      </c>
      <c r="Y2286" s="429" t="s">
        <v>1029</v>
      </c>
    </row>
    <row r="2287" spans="24:25">
      <c r="X2287" s="429">
        <v>2584</v>
      </c>
      <c r="Y2287" s="429" t="s">
        <v>1029</v>
      </c>
    </row>
    <row r="2288" spans="24:25">
      <c r="X2288" s="429">
        <v>2585</v>
      </c>
      <c r="Y2288" s="429" t="s">
        <v>1029</v>
      </c>
    </row>
    <row r="2289" spans="24:25">
      <c r="X2289" s="429">
        <v>2586</v>
      </c>
      <c r="Y2289" s="429" t="s">
        <v>1029</v>
      </c>
    </row>
    <row r="2290" spans="24:25">
      <c r="X2290" s="429">
        <v>2587</v>
      </c>
      <c r="Y2290" s="429" t="s">
        <v>1029</v>
      </c>
    </row>
    <row r="2291" spans="24:25">
      <c r="X2291" s="429">
        <v>2588</v>
      </c>
      <c r="Y2291" s="429" t="s">
        <v>1029</v>
      </c>
    </row>
    <row r="2292" spans="24:25">
      <c r="X2292" s="429">
        <v>2589</v>
      </c>
      <c r="Y2292" s="429" t="s">
        <v>1029</v>
      </c>
    </row>
    <row r="2293" spans="24:25">
      <c r="X2293" s="429">
        <v>2590</v>
      </c>
      <c r="Y2293" s="429" t="s">
        <v>1029</v>
      </c>
    </row>
    <row r="2294" spans="24:25">
      <c r="X2294" s="429">
        <v>2591</v>
      </c>
      <c r="Y2294" s="429" t="s">
        <v>1029</v>
      </c>
    </row>
    <row r="2295" spans="24:25">
      <c r="X2295" s="429">
        <v>2592</v>
      </c>
      <c r="Y2295" s="429" t="s">
        <v>1029</v>
      </c>
    </row>
    <row r="2296" spans="24:25">
      <c r="X2296" s="429">
        <v>2593</v>
      </c>
      <c r="Y2296" s="429" t="s">
        <v>1029</v>
      </c>
    </row>
    <row r="2297" spans="24:25">
      <c r="X2297" s="429">
        <v>2594</v>
      </c>
      <c r="Y2297" s="429" t="s">
        <v>1029</v>
      </c>
    </row>
    <row r="2298" spans="24:25">
      <c r="X2298" s="429">
        <v>2595</v>
      </c>
      <c r="Y2298" s="429" t="s">
        <v>1029</v>
      </c>
    </row>
    <row r="2299" spans="24:25">
      <c r="X2299" s="429">
        <v>2596</v>
      </c>
      <c r="Y2299" s="429" t="s">
        <v>1029</v>
      </c>
    </row>
    <row r="2300" spans="24:25">
      <c r="X2300" s="429">
        <v>2597</v>
      </c>
      <c r="Y2300" s="429" t="s">
        <v>1029</v>
      </c>
    </row>
    <row r="2301" spans="24:25">
      <c r="X2301" s="429">
        <v>2598</v>
      </c>
      <c r="Y2301" s="429" t="s">
        <v>1029</v>
      </c>
    </row>
    <row r="2302" spans="24:25">
      <c r="X2302" s="429">
        <v>2599</v>
      </c>
      <c r="Y2302" s="429" t="s">
        <v>1029</v>
      </c>
    </row>
    <row r="2303" spans="24:25">
      <c r="X2303" s="429">
        <v>2600</v>
      </c>
      <c r="Y2303" s="429" t="s">
        <v>1029</v>
      </c>
    </row>
    <row r="2304" spans="24:25">
      <c r="X2304" s="429">
        <v>2601</v>
      </c>
      <c r="Y2304" s="429" t="s">
        <v>1029</v>
      </c>
    </row>
    <row r="2305" spans="24:25">
      <c r="X2305" s="429">
        <v>2602</v>
      </c>
      <c r="Y2305" s="429" t="s">
        <v>1029</v>
      </c>
    </row>
    <row r="2306" spans="24:25">
      <c r="X2306" s="429">
        <v>2603</v>
      </c>
      <c r="Y2306" s="429" t="s">
        <v>1029</v>
      </c>
    </row>
    <row r="2307" spans="24:25">
      <c r="X2307" s="429">
        <v>2604</v>
      </c>
      <c r="Y2307" s="429" t="s">
        <v>1029</v>
      </c>
    </row>
    <row r="2308" spans="24:25">
      <c r="X2308" s="429">
        <v>2605</v>
      </c>
      <c r="Y2308" s="429" t="s">
        <v>1029</v>
      </c>
    </row>
    <row r="2309" spans="24:25">
      <c r="X2309" s="429">
        <v>2606</v>
      </c>
      <c r="Y2309" s="429" t="s">
        <v>1029</v>
      </c>
    </row>
    <row r="2310" spans="24:25">
      <c r="X2310" s="429">
        <v>2607</v>
      </c>
      <c r="Y2310" s="429" t="s">
        <v>1029</v>
      </c>
    </row>
    <row r="2311" spans="24:25">
      <c r="X2311" s="429">
        <v>2608</v>
      </c>
      <c r="Y2311" s="429" t="s">
        <v>1029</v>
      </c>
    </row>
    <row r="2312" spans="24:25">
      <c r="X2312" s="429">
        <v>2609</v>
      </c>
      <c r="Y2312" s="429" t="s">
        <v>1029</v>
      </c>
    </row>
    <row r="2313" spans="24:25">
      <c r="X2313" s="429">
        <v>2610</v>
      </c>
      <c r="Y2313" s="429" t="s">
        <v>1029</v>
      </c>
    </row>
    <row r="2314" spans="24:25">
      <c r="X2314" s="429">
        <v>2611</v>
      </c>
      <c r="Y2314" s="429" t="s">
        <v>1029</v>
      </c>
    </row>
    <row r="2315" spans="24:25">
      <c r="X2315" s="429">
        <v>2612</v>
      </c>
      <c r="Y2315" s="429" t="s">
        <v>1029</v>
      </c>
    </row>
    <row r="2316" spans="24:25">
      <c r="X2316" s="429">
        <v>2613</v>
      </c>
      <c r="Y2316" s="429" t="s">
        <v>1029</v>
      </c>
    </row>
    <row r="2317" spans="24:25">
      <c r="X2317" s="429">
        <v>2614</v>
      </c>
      <c r="Y2317" s="429" t="s">
        <v>1029</v>
      </c>
    </row>
    <row r="2318" spans="24:25">
      <c r="X2318" s="429">
        <v>2615</v>
      </c>
      <c r="Y2318" s="429" t="s">
        <v>1029</v>
      </c>
    </row>
    <row r="2319" spans="24:25">
      <c r="X2319" s="429">
        <v>2616</v>
      </c>
      <c r="Y2319" s="429" t="s">
        <v>1029</v>
      </c>
    </row>
    <row r="2320" spans="24:25">
      <c r="X2320" s="429">
        <v>2617</v>
      </c>
      <c r="Y2320" s="429" t="s">
        <v>1029</v>
      </c>
    </row>
    <row r="2321" spans="24:25">
      <c r="X2321" s="429">
        <v>2618</v>
      </c>
      <c r="Y2321" s="429" t="s">
        <v>1029</v>
      </c>
    </row>
    <row r="2322" spans="24:25">
      <c r="X2322" s="429">
        <v>2619</v>
      </c>
      <c r="Y2322" s="429" t="s">
        <v>1029</v>
      </c>
    </row>
    <row r="2323" spans="24:25">
      <c r="X2323" s="429">
        <v>2620</v>
      </c>
      <c r="Y2323" s="429" t="s">
        <v>1029</v>
      </c>
    </row>
    <row r="2324" spans="24:25">
      <c r="X2324" s="429">
        <v>2621</v>
      </c>
      <c r="Y2324" s="429" t="s">
        <v>1029</v>
      </c>
    </row>
    <row r="2325" spans="24:25">
      <c r="X2325" s="429">
        <v>2622</v>
      </c>
      <c r="Y2325" s="429" t="s">
        <v>1029</v>
      </c>
    </row>
    <row r="2326" spans="24:25">
      <c r="X2326" s="429">
        <v>2623</v>
      </c>
      <c r="Y2326" s="429" t="s">
        <v>1029</v>
      </c>
    </row>
    <row r="2327" spans="24:25">
      <c r="X2327" s="429">
        <v>2624</v>
      </c>
      <c r="Y2327" s="429" t="s">
        <v>1029</v>
      </c>
    </row>
    <row r="2328" spans="24:25">
      <c r="X2328" s="429">
        <v>2625</v>
      </c>
      <c r="Y2328" s="429" t="s">
        <v>1029</v>
      </c>
    </row>
    <row r="2329" spans="24:25">
      <c r="X2329" s="429">
        <v>2626</v>
      </c>
      <c r="Y2329" s="429" t="s">
        <v>1029</v>
      </c>
    </row>
    <row r="2330" spans="24:25">
      <c r="X2330" s="429">
        <v>2627</v>
      </c>
      <c r="Y2330" s="429" t="s">
        <v>1029</v>
      </c>
    </row>
    <row r="2331" spans="24:25">
      <c r="X2331" s="429">
        <v>2628</v>
      </c>
      <c r="Y2331" s="429" t="s">
        <v>1029</v>
      </c>
    </row>
    <row r="2332" spans="24:25">
      <c r="X2332" s="429">
        <v>2629</v>
      </c>
      <c r="Y2332" s="429" t="s">
        <v>1029</v>
      </c>
    </row>
    <row r="2333" spans="24:25">
      <c r="X2333" s="429">
        <v>2630</v>
      </c>
      <c r="Y2333" s="429" t="s">
        <v>1029</v>
      </c>
    </row>
    <row r="2334" spans="24:25">
      <c r="X2334" s="429">
        <v>2631</v>
      </c>
      <c r="Y2334" s="429" t="s">
        <v>1029</v>
      </c>
    </row>
    <row r="2335" spans="24:25">
      <c r="X2335" s="429">
        <v>2632</v>
      </c>
      <c r="Y2335" s="429" t="s">
        <v>1029</v>
      </c>
    </row>
    <row r="2336" spans="24:25">
      <c r="X2336" s="429">
        <v>2633</v>
      </c>
      <c r="Y2336" s="429" t="s">
        <v>1029</v>
      </c>
    </row>
    <row r="2337" spans="24:25">
      <c r="X2337" s="429">
        <v>2634</v>
      </c>
      <c r="Y2337" s="429" t="s">
        <v>1029</v>
      </c>
    </row>
    <row r="2338" spans="24:25">
      <c r="X2338" s="429">
        <v>2635</v>
      </c>
      <c r="Y2338" s="429" t="s">
        <v>1029</v>
      </c>
    </row>
    <row r="2339" spans="24:25">
      <c r="X2339" s="429">
        <v>2636</v>
      </c>
      <c r="Y2339" s="429" t="s">
        <v>1029</v>
      </c>
    </row>
    <row r="2340" spans="24:25">
      <c r="X2340" s="429">
        <v>2637</v>
      </c>
      <c r="Y2340" s="429" t="s">
        <v>1029</v>
      </c>
    </row>
    <row r="2341" spans="24:25">
      <c r="X2341" s="429">
        <v>2638</v>
      </c>
      <c r="Y2341" s="429" t="s">
        <v>1029</v>
      </c>
    </row>
    <row r="2342" spans="24:25">
      <c r="X2342" s="429">
        <v>2639</v>
      </c>
      <c r="Y2342" s="429" t="s">
        <v>1029</v>
      </c>
    </row>
    <row r="2343" spans="24:25">
      <c r="X2343" s="429">
        <v>2640</v>
      </c>
      <c r="Y2343" s="429" t="s">
        <v>1029</v>
      </c>
    </row>
    <row r="2344" spans="24:25">
      <c r="X2344" s="429">
        <v>2641</v>
      </c>
      <c r="Y2344" s="429" t="s">
        <v>1029</v>
      </c>
    </row>
    <row r="2345" spans="24:25">
      <c r="X2345" s="429">
        <v>2642</v>
      </c>
      <c r="Y2345" s="429" t="s">
        <v>1029</v>
      </c>
    </row>
    <row r="2346" spans="24:25">
      <c r="X2346" s="429">
        <v>2643</v>
      </c>
      <c r="Y2346" s="429" t="s">
        <v>1029</v>
      </c>
    </row>
    <row r="2347" spans="24:25">
      <c r="X2347" s="429">
        <v>2644</v>
      </c>
      <c r="Y2347" s="429" t="s">
        <v>1029</v>
      </c>
    </row>
    <row r="2348" spans="24:25">
      <c r="X2348" s="429">
        <v>2645</v>
      </c>
      <c r="Y2348" s="429" t="s">
        <v>1029</v>
      </c>
    </row>
    <row r="2349" spans="24:25">
      <c r="X2349" s="429">
        <v>2646</v>
      </c>
      <c r="Y2349" s="429" t="s">
        <v>1029</v>
      </c>
    </row>
    <row r="2350" spans="24:25">
      <c r="X2350" s="429">
        <v>2647</v>
      </c>
      <c r="Y2350" s="429" t="s">
        <v>1029</v>
      </c>
    </row>
    <row r="2351" spans="24:25">
      <c r="X2351" s="429">
        <v>2648</v>
      </c>
      <c r="Y2351" s="429" t="s">
        <v>1029</v>
      </c>
    </row>
    <row r="2352" spans="24:25">
      <c r="X2352" s="429">
        <v>2649</v>
      </c>
      <c r="Y2352" s="429" t="s">
        <v>1029</v>
      </c>
    </row>
    <row r="2353" spans="24:25">
      <c r="X2353" s="429">
        <v>2650</v>
      </c>
      <c r="Y2353" s="429" t="s">
        <v>1029</v>
      </c>
    </row>
    <row r="2354" spans="24:25">
      <c r="X2354" s="429">
        <v>2651</v>
      </c>
      <c r="Y2354" s="429" t="s">
        <v>1029</v>
      </c>
    </row>
    <row r="2355" spans="24:25">
      <c r="X2355" s="429">
        <v>2652</v>
      </c>
      <c r="Y2355" s="429" t="s">
        <v>1029</v>
      </c>
    </row>
    <row r="2356" spans="24:25">
      <c r="X2356" s="429">
        <v>2653</v>
      </c>
      <c r="Y2356" s="429" t="s">
        <v>1029</v>
      </c>
    </row>
    <row r="2357" spans="24:25">
      <c r="X2357" s="429">
        <v>2654</v>
      </c>
      <c r="Y2357" s="429" t="s">
        <v>1029</v>
      </c>
    </row>
    <row r="2358" spans="24:25">
      <c r="X2358" s="429">
        <v>2655</v>
      </c>
      <c r="Y2358" s="429" t="s">
        <v>1029</v>
      </c>
    </row>
    <row r="2359" spans="24:25">
      <c r="X2359" s="429">
        <v>2656</v>
      </c>
      <c r="Y2359" s="429" t="s">
        <v>1029</v>
      </c>
    </row>
    <row r="2360" spans="24:25">
      <c r="X2360" s="429">
        <v>2657</v>
      </c>
      <c r="Y2360" s="429" t="s">
        <v>1029</v>
      </c>
    </row>
    <row r="2361" spans="24:25">
      <c r="X2361" s="429">
        <v>2658</v>
      </c>
      <c r="Y2361" s="429" t="s">
        <v>1029</v>
      </c>
    </row>
    <row r="2362" spans="24:25">
      <c r="X2362" s="429">
        <v>2659</v>
      </c>
      <c r="Y2362" s="429" t="s">
        <v>1029</v>
      </c>
    </row>
    <row r="2363" spans="24:25">
      <c r="X2363" s="429">
        <v>2660</v>
      </c>
      <c r="Y2363" s="429" t="s">
        <v>1029</v>
      </c>
    </row>
    <row r="2364" spans="24:25">
      <c r="X2364" s="429">
        <v>2661</v>
      </c>
      <c r="Y2364" s="429" t="s">
        <v>1029</v>
      </c>
    </row>
    <row r="2365" spans="24:25">
      <c r="X2365" s="429">
        <v>2662</v>
      </c>
      <c r="Y2365" s="429" t="s">
        <v>1029</v>
      </c>
    </row>
    <row r="2366" spans="24:25">
      <c r="X2366" s="429">
        <v>2663</v>
      </c>
      <c r="Y2366" s="429" t="s">
        <v>1029</v>
      </c>
    </row>
    <row r="2367" spans="24:25">
      <c r="X2367" s="429">
        <v>2664</v>
      </c>
      <c r="Y2367" s="429" t="s">
        <v>1029</v>
      </c>
    </row>
    <row r="2368" spans="24:25">
      <c r="X2368" s="429">
        <v>2665</v>
      </c>
      <c r="Y2368" s="429" t="s">
        <v>1029</v>
      </c>
    </row>
    <row r="2369" spans="24:25">
      <c r="X2369" s="429">
        <v>2666</v>
      </c>
      <c r="Y2369" s="429" t="s">
        <v>1029</v>
      </c>
    </row>
    <row r="2370" spans="24:25">
      <c r="X2370" s="429">
        <v>2667</v>
      </c>
      <c r="Y2370" s="429" t="s">
        <v>1029</v>
      </c>
    </row>
    <row r="2371" spans="24:25">
      <c r="X2371" s="429">
        <v>2668</v>
      </c>
      <c r="Y2371" s="429" t="s">
        <v>1029</v>
      </c>
    </row>
    <row r="2372" spans="24:25">
      <c r="X2372" s="429">
        <v>2669</v>
      </c>
      <c r="Y2372" s="429" t="s">
        <v>1029</v>
      </c>
    </row>
    <row r="2373" spans="24:25">
      <c r="X2373" s="429">
        <v>2670</v>
      </c>
      <c r="Y2373" s="429" t="s">
        <v>1029</v>
      </c>
    </row>
    <row r="2374" spans="24:25">
      <c r="X2374" s="429">
        <v>2671</v>
      </c>
      <c r="Y2374" s="429" t="s">
        <v>1029</v>
      </c>
    </row>
    <row r="2375" spans="24:25">
      <c r="X2375" s="429">
        <v>2672</v>
      </c>
      <c r="Y2375" s="429" t="s">
        <v>1029</v>
      </c>
    </row>
    <row r="2376" spans="24:25">
      <c r="X2376" s="429">
        <v>2673</v>
      </c>
      <c r="Y2376" s="429" t="s">
        <v>1029</v>
      </c>
    </row>
    <row r="2377" spans="24:25">
      <c r="X2377" s="429">
        <v>2674</v>
      </c>
      <c r="Y2377" s="429" t="s">
        <v>1029</v>
      </c>
    </row>
    <row r="2378" spans="24:25">
      <c r="X2378" s="429">
        <v>2675</v>
      </c>
      <c r="Y2378" s="429" t="s">
        <v>1029</v>
      </c>
    </row>
    <row r="2379" spans="24:25">
      <c r="X2379" s="429">
        <v>2676</v>
      </c>
      <c r="Y2379" s="429" t="s">
        <v>1029</v>
      </c>
    </row>
    <row r="2380" spans="24:25">
      <c r="X2380" s="429">
        <v>2677</v>
      </c>
      <c r="Y2380" s="429" t="s">
        <v>1029</v>
      </c>
    </row>
    <row r="2381" spans="24:25">
      <c r="X2381" s="429">
        <v>2678</v>
      </c>
      <c r="Y2381" s="429" t="s">
        <v>1029</v>
      </c>
    </row>
    <row r="2382" spans="24:25">
      <c r="X2382" s="429">
        <v>2679</v>
      </c>
      <c r="Y2382" s="429" t="s">
        <v>1029</v>
      </c>
    </row>
    <row r="2383" spans="24:25">
      <c r="X2383" s="429">
        <v>2680</v>
      </c>
      <c r="Y2383" s="429" t="s">
        <v>1029</v>
      </c>
    </row>
    <row r="2384" spans="24:25">
      <c r="X2384" s="429">
        <v>2681</v>
      </c>
      <c r="Y2384" s="429" t="s">
        <v>1029</v>
      </c>
    </row>
    <row r="2385" spans="24:25">
      <c r="X2385" s="429">
        <v>2682</v>
      </c>
      <c r="Y2385" s="429" t="s">
        <v>1029</v>
      </c>
    </row>
    <row r="2386" spans="24:25">
      <c r="X2386" s="429">
        <v>2683</v>
      </c>
      <c r="Y2386" s="429" t="s">
        <v>1029</v>
      </c>
    </row>
    <row r="2387" spans="24:25">
      <c r="X2387" s="429">
        <v>2684</v>
      </c>
      <c r="Y2387" s="429" t="s">
        <v>1029</v>
      </c>
    </row>
    <row r="2388" spans="24:25">
      <c r="X2388" s="429">
        <v>2685</v>
      </c>
      <c r="Y2388" s="429" t="s">
        <v>1029</v>
      </c>
    </row>
    <row r="2389" spans="24:25">
      <c r="X2389" s="429">
        <v>2686</v>
      </c>
      <c r="Y2389" s="429" t="s">
        <v>1029</v>
      </c>
    </row>
    <row r="2390" spans="24:25">
      <c r="X2390" s="429">
        <v>2687</v>
      </c>
      <c r="Y2390" s="429" t="s">
        <v>1029</v>
      </c>
    </row>
    <row r="2391" spans="24:25">
      <c r="X2391" s="429">
        <v>2688</v>
      </c>
      <c r="Y2391" s="429" t="s">
        <v>1029</v>
      </c>
    </row>
    <row r="2392" spans="24:25">
      <c r="X2392" s="429">
        <v>2689</v>
      </c>
      <c r="Y2392" s="429" t="s">
        <v>1029</v>
      </c>
    </row>
    <row r="2393" spans="24:25">
      <c r="X2393" s="429">
        <v>2690</v>
      </c>
      <c r="Y2393" s="429" t="s">
        <v>1029</v>
      </c>
    </row>
    <row r="2394" spans="24:25">
      <c r="X2394" s="429">
        <v>2691</v>
      </c>
      <c r="Y2394" s="429" t="s">
        <v>1029</v>
      </c>
    </row>
    <row r="2395" spans="24:25">
      <c r="X2395" s="429">
        <v>2692</v>
      </c>
      <c r="Y2395" s="429" t="s">
        <v>1029</v>
      </c>
    </row>
    <row r="2396" spans="24:25">
      <c r="X2396" s="429">
        <v>2693</v>
      </c>
      <c r="Y2396" s="429" t="s">
        <v>1029</v>
      </c>
    </row>
    <row r="2397" spans="24:25">
      <c r="X2397" s="429">
        <v>2694</v>
      </c>
      <c r="Y2397" s="429" t="s">
        <v>1029</v>
      </c>
    </row>
    <row r="2398" spans="24:25">
      <c r="X2398" s="429">
        <v>2695</v>
      </c>
      <c r="Y2398" s="429" t="s">
        <v>1029</v>
      </c>
    </row>
    <row r="2399" spans="24:25">
      <c r="X2399" s="429">
        <v>2696</v>
      </c>
      <c r="Y2399" s="429" t="s">
        <v>1029</v>
      </c>
    </row>
    <row r="2400" spans="24:25">
      <c r="X2400" s="429">
        <v>2697</v>
      </c>
      <c r="Y2400" s="429" t="s">
        <v>1029</v>
      </c>
    </row>
    <row r="2401" spans="24:25">
      <c r="X2401" s="429">
        <v>2698</v>
      </c>
      <c r="Y2401" s="429" t="s">
        <v>1029</v>
      </c>
    </row>
    <row r="2402" spans="24:25">
      <c r="X2402" s="429">
        <v>2699</v>
      </c>
      <c r="Y2402" s="429" t="s">
        <v>1029</v>
      </c>
    </row>
    <row r="2403" spans="24:25">
      <c r="X2403" s="429">
        <v>2700</v>
      </c>
      <c r="Y2403" s="429" t="s">
        <v>1029</v>
      </c>
    </row>
    <row r="2404" spans="24:25">
      <c r="X2404" s="429">
        <v>2701</v>
      </c>
      <c r="Y2404" s="429" t="s">
        <v>1029</v>
      </c>
    </row>
    <row r="2405" spans="24:25">
      <c r="X2405" s="429">
        <v>2702</v>
      </c>
      <c r="Y2405" s="429" t="s">
        <v>1029</v>
      </c>
    </row>
    <row r="2406" spans="24:25">
      <c r="X2406" s="429">
        <v>2703</v>
      </c>
      <c r="Y2406" s="429" t="s">
        <v>1029</v>
      </c>
    </row>
    <row r="2407" spans="24:25">
      <c r="X2407" s="429">
        <v>2704</v>
      </c>
      <c r="Y2407" s="429" t="s">
        <v>1029</v>
      </c>
    </row>
    <row r="2408" spans="24:25">
      <c r="X2408" s="429">
        <v>2705</v>
      </c>
      <c r="Y2408" s="429" t="s">
        <v>1029</v>
      </c>
    </row>
    <row r="2409" spans="24:25">
      <c r="X2409" s="429">
        <v>2706</v>
      </c>
      <c r="Y2409" s="429" t="s">
        <v>1029</v>
      </c>
    </row>
    <row r="2410" spans="24:25">
      <c r="X2410" s="429">
        <v>2707</v>
      </c>
      <c r="Y2410" s="429" t="s">
        <v>1029</v>
      </c>
    </row>
    <row r="2411" spans="24:25">
      <c r="X2411" s="429">
        <v>2708</v>
      </c>
      <c r="Y2411" s="429" t="s">
        <v>1029</v>
      </c>
    </row>
    <row r="2412" spans="24:25">
      <c r="X2412" s="429">
        <v>2709</v>
      </c>
      <c r="Y2412" s="429" t="s">
        <v>1029</v>
      </c>
    </row>
    <row r="2413" spans="24:25">
      <c r="X2413" s="429">
        <v>2710</v>
      </c>
      <c r="Y2413" s="429" t="s">
        <v>1029</v>
      </c>
    </row>
    <row r="2414" spans="24:25">
      <c r="X2414" s="429">
        <v>2711</v>
      </c>
      <c r="Y2414" s="429" t="s">
        <v>1029</v>
      </c>
    </row>
    <row r="2415" spans="24:25">
      <c r="X2415" s="429">
        <v>2712</v>
      </c>
      <c r="Y2415" s="429" t="s">
        <v>1029</v>
      </c>
    </row>
    <row r="2416" spans="24:25">
      <c r="X2416" s="429">
        <v>2713</v>
      </c>
      <c r="Y2416" s="429" t="s">
        <v>1029</v>
      </c>
    </row>
    <row r="2417" spans="24:25">
      <c r="X2417" s="429">
        <v>2714</v>
      </c>
      <c r="Y2417" s="429" t="s">
        <v>1029</v>
      </c>
    </row>
    <row r="2418" spans="24:25">
      <c r="X2418" s="429">
        <v>2715</v>
      </c>
      <c r="Y2418" s="429" t="s">
        <v>1029</v>
      </c>
    </row>
    <row r="2419" spans="24:25">
      <c r="X2419" s="429">
        <v>2716</v>
      </c>
      <c r="Y2419" s="429" t="s">
        <v>1029</v>
      </c>
    </row>
    <row r="2420" spans="24:25">
      <c r="X2420" s="429">
        <v>2717</v>
      </c>
      <c r="Y2420" s="429" t="s">
        <v>1029</v>
      </c>
    </row>
    <row r="2421" spans="24:25">
      <c r="X2421" s="429">
        <v>2718</v>
      </c>
      <c r="Y2421" s="429" t="s">
        <v>1029</v>
      </c>
    </row>
    <row r="2422" spans="24:25">
      <c r="X2422" s="429">
        <v>2719</v>
      </c>
      <c r="Y2422" s="429" t="s">
        <v>1029</v>
      </c>
    </row>
    <row r="2423" spans="24:25">
      <c r="X2423" s="429">
        <v>2720</v>
      </c>
      <c r="Y2423" s="429" t="s">
        <v>1029</v>
      </c>
    </row>
    <row r="2424" spans="24:25">
      <c r="X2424" s="429">
        <v>2721</v>
      </c>
      <c r="Y2424" s="429" t="s">
        <v>1029</v>
      </c>
    </row>
    <row r="2425" spans="24:25">
      <c r="X2425" s="429">
        <v>2722</v>
      </c>
      <c r="Y2425" s="429" t="s">
        <v>1029</v>
      </c>
    </row>
    <row r="2426" spans="24:25">
      <c r="X2426" s="429">
        <v>2723</v>
      </c>
      <c r="Y2426" s="429" t="s">
        <v>1029</v>
      </c>
    </row>
    <row r="2427" spans="24:25">
      <c r="X2427" s="429">
        <v>2724</v>
      </c>
      <c r="Y2427" s="429" t="s">
        <v>1029</v>
      </c>
    </row>
    <row r="2428" spans="24:25">
      <c r="X2428" s="429">
        <v>2725</v>
      </c>
      <c r="Y2428" s="429" t="s">
        <v>1029</v>
      </c>
    </row>
    <row r="2429" spans="24:25">
      <c r="X2429" s="429">
        <v>2726</v>
      </c>
      <c r="Y2429" s="429" t="s">
        <v>1029</v>
      </c>
    </row>
    <row r="2430" spans="24:25">
      <c r="X2430" s="429">
        <v>2727</v>
      </c>
      <c r="Y2430" s="429" t="s">
        <v>1029</v>
      </c>
    </row>
    <row r="2431" spans="24:25">
      <c r="X2431" s="429">
        <v>2728</v>
      </c>
      <c r="Y2431" s="429" t="s">
        <v>1029</v>
      </c>
    </row>
    <row r="2432" spans="24:25">
      <c r="X2432" s="429">
        <v>2729</v>
      </c>
      <c r="Y2432" s="429" t="s">
        <v>1029</v>
      </c>
    </row>
    <row r="2433" spans="24:25">
      <c r="X2433" s="429">
        <v>2730</v>
      </c>
      <c r="Y2433" s="429" t="s">
        <v>1029</v>
      </c>
    </row>
    <row r="2434" spans="24:25">
      <c r="X2434" s="429">
        <v>2731</v>
      </c>
      <c r="Y2434" s="429" t="s">
        <v>1029</v>
      </c>
    </row>
    <row r="2435" spans="24:25">
      <c r="X2435" s="429">
        <v>2732</v>
      </c>
      <c r="Y2435" s="429" t="s">
        <v>1029</v>
      </c>
    </row>
    <row r="2436" spans="24:25">
      <c r="X2436" s="429">
        <v>2733</v>
      </c>
      <c r="Y2436" s="429" t="s">
        <v>1029</v>
      </c>
    </row>
    <row r="2437" spans="24:25">
      <c r="X2437" s="429">
        <v>2734</v>
      </c>
      <c r="Y2437" s="429" t="s">
        <v>1029</v>
      </c>
    </row>
    <row r="2438" spans="24:25">
      <c r="X2438" s="429">
        <v>2735</v>
      </c>
      <c r="Y2438" s="429" t="s">
        <v>1029</v>
      </c>
    </row>
    <row r="2439" spans="24:25">
      <c r="X2439" s="429">
        <v>2736</v>
      </c>
      <c r="Y2439" s="429" t="s">
        <v>1029</v>
      </c>
    </row>
    <row r="2440" spans="24:25">
      <c r="X2440" s="429">
        <v>2737</v>
      </c>
      <c r="Y2440" s="429" t="s">
        <v>1029</v>
      </c>
    </row>
    <row r="2441" spans="24:25">
      <c r="X2441" s="429">
        <v>2738</v>
      </c>
      <c r="Y2441" s="429" t="s">
        <v>1029</v>
      </c>
    </row>
    <row r="2442" spans="24:25">
      <c r="X2442" s="429">
        <v>2739</v>
      </c>
      <c r="Y2442" s="429" t="s">
        <v>1029</v>
      </c>
    </row>
    <row r="2443" spans="24:25">
      <c r="X2443" s="429">
        <v>2740</v>
      </c>
      <c r="Y2443" s="429" t="s">
        <v>1029</v>
      </c>
    </row>
    <row r="2444" spans="24:25">
      <c r="X2444" s="429">
        <v>2741</v>
      </c>
      <c r="Y2444" s="429" t="s">
        <v>1029</v>
      </c>
    </row>
    <row r="2445" spans="24:25">
      <c r="X2445" s="429">
        <v>2742</v>
      </c>
      <c r="Y2445" s="429" t="s">
        <v>1029</v>
      </c>
    </row>
    <row r="2446" spans="24:25">
      <c r="X2446" s="429">
        <v>2743</v>
      </c>
      <c r="Y2446" s="429" t="s">
        <v>1029</v>
      </c>
    </row>
    <row r="2447" spans="24:25">
      <c r="X2447" s="429">
        <v>2744</v>
      </c>
      <c r="Y2447" s="429" t="s">
        <v>1029</v>
      </c>
    </row>
    <row r="2448" spans="24:25">
      <c r="X2448" s="429">
        <v>2745</v>
      </c>
      <c r="Y2448" s="429" t="s">
        <v>1029</v>
      </c>
    </row>
    <row r="2449" spans="24:25">
      <c r="X2449" s="429">
        <v>2746</v>
      </c>
      <c r="Y2449" s="429" t="s">
        <v>1029</v>
      </c>
    </row>
    <row r="2450" spans="24:25">
      <c r="X2450" s="429">
        <v>2747</v>
      </c>
      <c r="Y2450" s="429" t="s">
        <v>1029</v>
      </c>
    </row>
    <row r="2451" spans="24:25">
      <c r="X2451" s="429">
        <v>2748</v>
      </c>
      <c r="Y2451" s="429" t="s">
        <v>1029</v>
      </c>
    </row>
    <row r="2452" spans="24:25">
      <c r="X2452" s="429">
        <v>2749</v>
      </c>
      <c r="Y2452" s="429" t="s">
        <v>1029</v>
      </c>
    </row>
    <row r="2453" spans="24:25">
      <c r="X2453" s="429">
        <v>2750</v>
      </c>
      <c r="Y2453" s="429" t="s">
        <v>1029</v>
      </c>
    </row>
    <row r="2454" spans="24:25">
      <c r="X2454" s="429">
        <v>2751</v>
      </c>
      <c r="Y2454" s="429" t="s">
        <v>1029</v>
      </c>
    </row>
    <row r="2455" spans="24:25">
      <c r="X2455" s="429">
        <v>2752</v>
      </c>
      <c r="Y2455" s="429" t="s">
        <v>1029</v>
      </c>
    </row>
    <row r="2456" spans="24:25">
      <c r="X2456" s="429">
        <v>2753</v>
      </c>
      <c r="Y2456" s="429" t="s">
        <v>1029</v>
      </c>
    </row>
    <row r="2457" spans="24:25">
      <c r="X2457" s="429">
        <v>2754</v>
      </c>
      <c r="Y2457" s="429" t="s">
        <v>1029</v>
      </c>
    </row>
    <row r="2458" spans="24:25">
      <c r="X2458" s="429">
        <v>2755</v>
      </c>
      <c r="Y2458" s="429" t="s">
        <v>1029</v>
      </c>
    </row>
    <row r="2459" spans="24:25">
      <c r="X2459" s="429">
        <v>2756</v>
      </c>
      <c r="Y2459" s="429" t="s">
        <v>1029</v>
      </c>
    </row>
    <row r="2460" spans="24:25">
      <c r="X2460" s="429">
        <v>2757</v>
      </c>
      <c r="Y2460" s="429" t="s">
        <v>1029</v>
      </c>
    </row>
    <row r="2461" spans="24:25">
      <c r="X2461" s="429">
        <v>2758</v>
      </c>
      <c r="Y2461" s="429" t="s">
        <v>1029</v>
      </c>
    </row>
    <row r="2462" spans="24:25">
      <c r="X2462" s="429">
        <v>2759</v>
      </c>
      <c r="Y2462" s="429" t="s">
        <v>1029</v>
      </c>
    </row>
    <row r="2463" spans="24:25">
      <c r="X2463" s="429">
        <v>2760</v>
      </c>
      <c r="Y2463" s="429" t="s">
        <v>1029</v>
      </c>
    </row>
    <row r="2464" spans="24:25">
      <c r="X2464" s="429">
        <v>2761</v>
      </c>
      <c r="Y2464" s="429" t="s">
        <v>1029</v>
      </c>
    </row>
    <row r="2465" spans="24:25">
      <c r="X2465" s="429">
        <v>2762</v>
      </c>
      <c r="Y2465" s="429" t="s">
        <v>1029</v>
      </c>
    </row>
    <row r="2466" spans="24:25">
      <c r="X2466" s="429">
        <v>2763</v>
      </c>
      <c r="Y2466" s="429" t="s">
        <v>1029</v>
      </c>
    </row>
    <row r="2467" spans="24:25">
      <c r="X2467" s="429">
        <v>2764</v>
      </c>
      <c r="Y2467" s="429" t="s">
        <v>1029</v>
      </c>
    </row>
    <row r="2468" spans="24:25">
      <c r="X2468" s="429">
        <v>2765</v>
      </c>
      <c r="Y2468" s="429" t="s">
        <v>1029</v>
      </c>
    </row>
    <row r="2469" spans="24:25">
      <c r="X2469" s="429">
        <v>2766</v>
      </c>
      <c r="Y2469" s="429" t="s">
        <v>1029</v>
      </c>
    </row>
    <row r="2470" spans="24:25">
      <c r="X2470" s="429">
        <v>2767</v>
      </c>
      <c r="Y2470" s="429" t="s">
        <v>1029</v>
      </c>
    </row>
    <row r="2471" spans="24:25">
      <c r="X2471" s="429">
        <v>2768</v>
      </c>
      <c r="Y2471" s="429" t="s">
        <v>1029</v>
      </c>
    </row>
    <row r="2472" spans="24:25">
      <c r="X2472" s="429">
        <v>2769</v>
      </c>
      <c r="Y2472" s="429" t="s">
        <v>1029</v>
      </c>
    </row>
    <row r="2473" spans="24:25">
      <c r="X2473" s="429">
        <v>2770</v>
      </c>
      <c r="Y2473" s="429" t="s">
        <v>1029</v>
      </c>
    </row>
    <row r="2474" spans="24:25">
      <c r="X2474" s="429">
        <v>2771</v>
      </c>
      <c r="Y2474" s="429" t="s">
        <v>1029</v>
      </c>
    </row>
    <row r="2475" spans="24:25">
      <c r="X2475" s="429">
        <v>2772</v>
      </c>
      <c r="Y2475" s="429" t="s">
        <v>1029</v>
      </c>
    </row>
    <row r="2476" spans="24:25">
      <c r="X2476" s="429">
        <v>2773</v>
      </c>
      <c r="Y2476" s="429" t="s">
        <v>1029</v>
      </c>
    </row>
    <row r="2477" spans="24:25">
      <c r="X2477" s="429">
        <v>2774</v>
      </c>
      <c r="Y2477" s="429" t="s">
        <v>1029</v>
      </c>
    </row>
    <row r="2478" spans="24:25">
      <c r="X2478" s="429">
        <v>2775</v>
      </c>
      <c r="Y2478" s="429" t="s">
        <v>1029</v>
      </c>
    </row>
    <row r="2479" spans="24:25">
      <c r="X2479" s="429">
        <v>2776</v>
      </c>
      <c r="Y2479" s="429" t="s">
        <v>1029</v>
      </c>
    </row>
    <row r="2480" spans="24:25">
      <c r="X2480" s="429">
        <v>2777</v>
      </c>
      <c r="Y2480" s="429" t="s">
        <v>1029</v>
      </c>
    </row>
    <row r="2481" spans="24:25">
      <c r="X2481" s="429">
        <v>2778</v>
      </c>
      <c r="Y2481" s="429" t="s">
        <v>1029</v>
      </c>
    </row>
    <row r="2482" spans="24:25">
      <c r="X2482" s="429">
        <v>2779</v>
      </c>
      <c r="Y2482" s="429" t="s">
        <v>1029</v>
      </c>
    </row>
    <row r="2483" spans="24:25">
      <c r="X2483" s="429">
        <v>2780</v>
      </c>
      <c r="Y2483" s="429" t="s">
        <v>1029</v>
      </c>
    </row>
    <row r="2484" spans="24:25">
      <c r="X2484" s="429">
        <v>2781</v>
      </c>
      <c r="Y2484" s="429" t="s">
        <v>1029</v>
      </c>
    </row>
    <row r="2485" spans="24:25">
      <c r="X2485" s="429">
        <v>2782</v>
      </c>
      <c r="Y2485" s="429" t="s">
        <v>1029</v>
      </c>
    </row>
    <row r="2486" spans="24:25">
      <c r="X2486" s="429">
        <v>2783</v>
      </c>
      <c r="Y2486" s="429" t="s">
        <v>1029</v>
      </c>
    </row>
    <row r="2487" spans="24:25">
      <c r="X2487" s="429">
        <v>2784</v>
      </c>
      <c r="Y2487" s="429" t="s">
        <v>1029</v>
      </c>
    </row>
    <row r="2488" spans="24:25">
      <c r="X2488" s="429">
        <v>2785</v>
      </c>
      <c r="Y2488" s="429" t="s">
        <v>1029</v>
      </c>
    </row>
    <row r="2489" spans="24:25">
      <c r="X2489" s="429">
        <v>2786</v>
      </c>
      <c r="Y2489" s="429" t="s">
        <v>1029</v>
      </c>
    </row>
    <row r="2490" spans="24:25">
      <c r="X2490" s="429">
        <v>2787</v>
      </c>
      <c r="Y2490" s="429" t="s">
        <v>1029</v>
      </c>
    </row>
    <row r="2491" spans="24:25">
      <c r="X2491" s="429">
        <v>2788</v>
      </c>
      <c r="Y2491" s="429" t="s">
        <v>1029</v>
      </c>
    </row>
    <row r="2492" spans="24:25">
      <c r="X2492" s="429">
        <v>2789</v>
      </c>
      <c r="Y2492" s="429" t="s">
        <v>1029</v>
      </c>
    </row>
    <row r="2493" spans="24:25">
      <c r="X2493" s="429">
        <v>2790</v>
      </c>
      <c r="Y2493" s="429" t="s">
        <v>1029</v>
      </c>
    </row>
    <row r="2494" spans="24:25">
      <c r="X2494" s="429">
        <v>2791</v>
      </c>
      <c r="Y2494" s="429" t="s">
        <v>1029</v>
      </c>
    </row>
    <row r="2495" spans="24:25">
      <c r="X2495" s="429">
        <v>2792</v>
      </c>
      <c r="Y2495" s="429" t="s">
        <v>1029</v>
      </c>
    </row>
    <row r="2496" spans="24:25">
      <c r="X2496" s="429">
        <v>2793</v>
      </c>
      <c r="Y2496" s="429" t="s">
        <v>1029</v>
      </c>
    </row>
    <row r="2497" spans="24:25">
      <c r="X2497" s="429">
        <v>2794</v>
      </c>
      <c r="Y2497" s="429" t="s">
        <v>1029</v>
      </c>
    </row>
    <row r="2498" spans="24:25">
      <c r="X2498" s="429">
        <v>2795</v>
      </c>
      <c r="Y2498" s="429" t="s">
        <v>1029</v>
      </c>
    </row>
    <row r="2499" spans="24:25">
      <c r="X2499" s="429">
        <v>2796</v>
      </c>
      <c r="Y2499" s="429" t="s">
        <v>1029</v>
      </c>
    </row>
    <row r="2500" spans="24:25">
      <c r="X2500" s="429">
        <v>2797</v>
      </c>
      <c r="Y2500" s="429" t="s">
        <v>1029</v>
      </c>
    </row>
    <row r="2501" spans="24:25">
      <c r="X2501" s="429">
        <v>2798</v>
      </c>
      <c r="Y2501" s="429" t="s">
        <v>1029</v>
      </c>
    </row>
    <row r="2502" spans="24:25">
      <c r="X2502" s="429">
        <v>2799</v>
      </c>
      <c r="Y2502" s="429" t="s">
        <v>1029</v>
      </c>
    </row>
    <row r="2503" spans="24:25">
      <c r="X2503" s="429">
        <v>2800</v>
      </c>
      <c r="Y2503" s="429" t="s">
        <v>1029</v>
      </c>
    </row>
    <row r="2504" spans="24:25">
      <c r="X2504" s="429">
        <v>2801</v>
      </c>
      <c r="Y2504" s="429" t="s">
        <v>1029</v>
      </c>
    </row>
    <row r="2505" spans="24:25">
      <c r="X2505" s="429">
        <v>2802</v>
      </c>
      <c r="Y2505" s="429" t="s">
        <v>1029</v>
      </c>
    </row>
    <row r="2506" spans="24:25">
      <c r="X2506" s="429">
        <v>2803</v>
      </c>
      <c r="Y2506" s="429" t="s">
        <v>1029</v>
      </c>
    </row>
    <row r="2507" spans="24:25">
      <c r="X2507" s="429">
        <v>2804</v>
      </c>
      <c r="Y2507" s="429" t="s">
        <v>1029</v>
      </c>
    </row>
    <row r="2508" spans="24:25">
      <c r="X2508" s="429">
        <v>2805</v>
      </c>
      <c r="Y2508" s="429" t="s">
        <v>1029</v>
      </c>
    </row>
    <row r="2509" spans="24:25">
      <c r="X2509" s="429">
        <v>2806</v>
      </c>
      <c r="Y2509" s="429" t="s">
        <v>1029</v>
      </c>
    </row>
    <row r="2510" spans="24:25">
      <c r="X2510" s="429">
        <v>2807</v>
      </c>
      <c r="Y2510" s="429" t="s">
        <v>1029</v>
      </c>
    </row>
    <row r="2511" spans="24:25">
      <c r="X2511" s="429">
        <v>2808</v>
      </c>
      <c r="Y2511" s="429" t="s">
        <v>1029</v>
      </c>
    </row>
    <row r="2512" spans="24:25">
      <c r="X2512" s="429">
        <v>2809</v>
      </c>
      <c r="Y2512" s="429" t="s">
        <v>1029</v>
      </c>
    </row>
    <row r="2513" spans="24:25">
      <c r="X2513" s="429">
        <v>2810</v>
      </c>
      <c r="Y2513" s="429" t="s">
        <v>1029</v>
      </c>
    </row>
    <row r="2514" spans="24:25">
      <c r="X2514" s="429">
        <v>2811</v>
      </c>
      <c r="Y2514" s="429" t="s">
        <v>1029</v>
      </c>
    </row>
    <row r="2515" spans="24:25">
      <c r="X2515" s="429">
        <v>2812</v>
      </c>
      <c r="Y2515" s="429" t="s">
        <v>1029</v>
      </c>
    </row>
    <row r="2516" spans="24:25">
      <c r="X2516" s="429">
        <v>2813</v>
      </c>
      <c r="Y2516" s="429" t="s">
        <v>1029</v>
      </c>
    </row>
    <row r="2517" spans="24:25">
      <c r="X2517" s="429">
        <v>2814</v>
      </c>
      <c r="Y2517" s="429" t="s">
        <v>1029</v>
      </c>
    </row>
    <row r="2518" spans="24:25">
      <c r="X2518" s="429">
        <v>2815</v>
      </c>
      <c r="Y2518" s="429" t="s">
        <v>1029</v>
      </c>
    </row>
    <row r="2519" spans="24:25">
      <c r="X2519" s="429">
        <v>2816</v>
      </c>
      <c r="Y2519" s="429" t="s">
        <v>1029</v>
      </c>
    </row>
    <row r="2520" spans="24:25">
      <c r="X2520" s="429">
        <v>2817</v>
      </c>
      <c r="Y2520" s="429" t="s">
        <v>1029</v>
      </c>
    </row>
    <row r="2521" spans="24:25">
      <c r="X2521" s="429">
        <v>2818</v>
      </c>
      <c r="Y2521" s="429" t="s">
        <v>1029</v>
      </c>
    </row>
    <row r="2522" spans="24:25">
      <c r="X2522" s="429">
        <v>2819</v>
      </c>
      <c r="Y2522" s="429" t="s">
        <v>1029</v>
      </c>
    </row>
    <row r="2523" spans="24:25">
      <c r="X2523" s="429">
        <v>2820</v>
      </c>
      <c r="Y2523" s="429" t="s">
        <v>1029</v>
      </c>
    </row>
    <row r="2524" spans="24:25">
      <c r="X2524" s="429">
        <v>2821</v>
      </c>
      <c r="Y2524" s="429" t="s">
        <v>1029</v>
      </c>
    </row>
    <row r="2525" spans="24:25">
      <c r="X2525" s="429">
        <v>2822</v>
      </c>
      <c r="Y2525" s="429" t="s">
        <v>1029</v>
      </c>
    </row>
    <row r="2526" spans="24:25">
      <c r="X2526" s="429">
        <v>2823</v>
      </c>
      <c r="Y2526" s="429" t="s">
        <v>1029</v>
      </c>
    </row>
    <row r="2527" spans="24:25">
      <c r="X2527" s="429">
        <v>2824</v>
      </c>
      <c r="Y2527" s="429" t="s">
        <v>1029</v>
      </c>
    </row>
    <row r="2528" spans="24:25">
      <c r="X2528" s="429">
        <v>2825</v>
      </c>
      <c r="Y2528" s="429" t="s">
        <v>1029</v>
      </c>
    </row>
    <row r="2529" spans="24:25">
      <c r="X2529" s="429">
        <v>2826</v>
      </c>
      <c r="Y2529" s="429" t="s">
        <v>1029</v>
      </c>
    </row>
    <row r="2530" spans="24:25">
      <c r="X2530" s="429">
        <v>2827</v>
      </c>
      <c r="Y2530" s="429" t="s">
        <v>1029</v>
      </c>
    </row>
    <row r="2531" spans="24:25">
      <c r="X2531" s="429">
        <v>2828</v>
      </c>
      <c r="Y2531" s="429" t="s">
        <v>1029</v>
      </c>
    </row>
    <row r="2532" spans="24:25">
      <c r="X2532" s="429">
        <v>2829</v>
      </c>
      <c r="Y2532" s="429" t="s">
        <v>1029</v>
      </c>
    </row>
    <row r="2533" spans="24:25">
      <c r="X2533" s="429">
        <v>2830</v>
      </c>
      <c r="Y2533" s="429" t="s">
        <v>1029</v>
      </c>
    </row>
    <row r="2534" spans="24:25">
      <c r="X2534" s="429">
        <v>2831</v>
      </c>
      <c r="Y2534" s="429" t="s">
        <v>1029</v>
      </c>
    </row>
    <row r="2535" spans="24:25">
      <c r="X2535" s="429">
        <v>2832</v>
      </c>
      <c r="Y2535" s="429" t="s">
        <v>1029</v>
      </c>
    </row>
    <row r="2536" spans="24:25">
      <c r="X2536" s="429">
        <v>2833</v>
      </c>
      <c r="Y2536" s="429" t="s">
        <v>1029</v>
      </c>
    </row>
    <row r="2537" spans="24:25">
      <c r="X2537" s="429">
        <v>2834</v>
      </c>
      <c r="Y2537" s="429" t="s">
        <v>1029</v>
      </c>
    </row>
    <row r="2538" spans="24:25">
      <c r="X2538" s="429">
        <v>2835</v>
      </c>
      <c r="Y2538" s="429" t="s">
        <v>1029</v>
      </c>
    </row>
    <row r="2539" spans="24:25">
      <c r="X2539" s="429">
        <v>2836</v>
      </c>
      <c r="Y2539" s="429" t="s">
        <v>1029</v>
      </c>
    </row>
    <row r="2540" spans="24:25">
      <c r="X2540" s="429">
        <v>2837</v>
      </c>
      <c r="Y2540" s="429" t="s">
        <v>1029</v>
      </c>
    </row>
    <row r="2541" spans="24:25">
      <c r="X2541" s="429">
        <v>2838</v>
      </c>
      <c r="Y2541" s="429" t="s">
        <v>1029</v>
      </c>
    </row>
    <row r="2542" spans="24:25">
      <c r="X2542" s="429">
        <v>2839</v>
      </c>
      <c r="Y2542" s="429" t="s">
        <v>1029</v>
      </c>
    </row>
    <row r="2543" spans="24:25">
      <c r="X2543" s="429">
        <v>2840</v>
      </c>
      <c r="Y2543" s="429" t="s">
        <v>1029</v>
      </c>
    </row>
    <row r="2544" spans="24:25">
      <c r="X2544" s="429">
        <v>2841</v>
      </c>
      <c r="Y2544" s="429" t="s">
        <v>1029</v>
      </c>
    </row>
    <row r="2545" spans="24:25">
      <c r="X2545" s="429">
        <v>2842</v>
      </c>
      <c r="Y2545" s="429" t="s">
        <v>1029</v>
      </c>
    </row>
    <row r="2546" spans="24:25">
      <c r="X2546" s="429">
        <v>2843</v>
      </c>
      <c r="Y2546" s="429" t="s">
        <v>1029</v>
      </c>
    </row>
    <row r="2547" spans="24:25">
      <c r="X2547" s="429">
        <v>2844</v>
      </c>
      <c r="Y2547" s="429" t="s">
        <v>1029</v>
      </c>
    </row>
    <row r="2548" spans="24:25">
      <c r="X2548" s="429">
        <v>2845</v>
      </c>
      <c r="Y2548" s="429" t="s">
        <v>1029</v>
      </c>
    </row>
    <row r="2549" spans="24:25">
      <c r="X2549" s="429">
        <v>2846</v>
      </c>
      <c r="Y2549" s="429" t="s">
        <v>1029</v>
      </c>
    </row>
    <row r="2550" spans="24:25">
      <c r="X2550" s="429">
        <v>2847</v>
      </c>
      <c r="Y2550" s="429" t="s">
        <v>1029</v>
      </c>
    </row>
    <row r="2551" spans="24:25">
      <c r="X2551" s="429">
        <v>2848</v>
      </c>
      <c r="Y2551" s="429" t="s">
        <v>1029</v>
      </c>
    </row>
    <row r="2552" spans="24:25">
      <c r="X2552" s="429">
        <v>2849</v>
      </c>
      <c r="Y2552" s="429" t="s">
        <v>1029</v>
      </c>
    </row>
    <row r="2553" spans="24:25">
      <c r="X2553" s="429">
        <v>2850</v>
      </c>
      <c r="Y2553" s="429" t="s">
        <v>1029</v>
      </c>
    </row>
    <row r="2554" spans="24:25">
      <c r="X2554" s="429">
        <v>2851</v>
      </c>
      <c r="Y2554" s="429" t="s">
        <v>1029</v>
      </c>
    </row>
    <row r="2555" spans="24:25">
      <c r="X2555" s="429">
        <v>2852</v>
      </c>
      <c r="Y2555" s="429" t="s">
        <v>1029</v>
      </c>
    </row>
    <row r="2556" spans="24:25">
      <c r="X2556" s="429">
        <v>2853</v>
      </c>
      <c r="Y2556" s="429" t="s">
        <v>1029</v>
      </c>
    </row>
    <row r="2557" spans="24:25">
      <c r="X2557" s="429">
        <v>2854</v>
      </c>
      <c r="Y2557" s="429" t="s">
        <v>1029</v>
      </c>
    </row>
    <row r="2558" spans="24:25">
      <c r="X2558" s="429">
        <v>2855</v>
      </c>
      <c r="Y2558" s="429" t="s">
        <v>1029</v>
      </c>
    </row>
    <row r="2559" spans="24:25">
      <c r="X2559" s="429">
        <v>2856</v>
      </c>
      <c r="Y2559" s="429" t="s">
        <v>1029</v>
      </c>
    </row>
    <row r="2560" spans="24:25">
      <c r="X2560" s="429">
        <v>2857</v>
      </c>
      <c r="Y2560" s="429" t="s">
        <v>1029</v>
      </c>
    </row>
    <row r="2561" spans="24:25">
      <c r="X2561" s="429">
        <v>2858</v>
      </c>
      <c r="Y2561" s="429" t="s">
        <v>1029</v>
      </c>
    </row>
    <row r="2562" spans="24:25">
      <c r="X2562" s="429">
        <v>2859</v>
      </c>
      <c r="Y2562" s="429" t="s">
        <v>1029</v>
      </c>
    </row>
    <row r="2563" spans="24:25">
      <c r="X2563" s="429">
        <v>2860</v>
      </c>
      <c r="Y2563" s="429" t="s">
        <v>1029</v>
      </c>
    </row>
    <row r="2564" spans="24:25">
      <c r="X2564" s="429">
        <v>2861</v>
      </c>
      <c r="Y2564" s="429" t="s">
        <v>1029</v>
      </c>
    </row>
    <row r="2565" spans="24:25">
      <c r="X2565" s="429">
        <v>2862</v>
      </c>
      <c r="Y2565" s="429" t="s">
        <v>1029</v>
      </c>
    </row>
    <row r="2566" spans="24:25">
      <c r="X2566" s="429">
        <v>2863</v>
      </c>
      <c r="Y2566" s="429" t="s">
        <v>1029</v>
      </c>
    </row>
    <row r="2567" spans="24:25">
      <c r="X2567" s="429">
        <v>2864</v>
      </c>
      <c r="Y2567" s="429" t="s">
        <v>1029</v>
      </c>
    </row>
    <row r="2568" spans="24:25">
      <c r="X2568" s="429">
        <v>2865</v>
      </c>
      <c r="Y2568" s="429" t="s">
        <v>1029</v>
      </c>
    </row>
    <row r="2569" spans="24:25">
      <c r="X2569" s="429">
        <v>2866</v>
      </c>
      <c r="Y2569" s="429" t="s">
        <v>1029</v>
      </c>
    </row>
    <row r="2570" spans="24:25">
      <c r="X2570" s="429">
        <v>2867</v>
      </c>
      <c r="Y2570" s="429" t="s">
        <v>1029</v>
      </c>
    </row>
    <row r="2571" spans="24:25">
      <c r="X2571" s="429">
        <v>2868</v>
      </c>
      <c r="Y2571" s="429" t="s">
        <v>1029</v>
      </c>
    </row>
    <row r="2572" spans="24:25">
      <c r="X2572" s="429">
        <v>2869</v>
      </c>
      <c r="Y2572" s="429" t="s">
        <v>1029</v>
      </c>
    </row>
    <row r="2573" spans="24:25">
      <c r="X2573" s="429">
        <v>2870</v>
      </c>
      <c r="Y2573" s="429" t="s">
        <v>1029</v>
      </c>
    </row>
    <row r="2574" spans="24:25">
      <c r="X2574" s="429">
        <v>2871</v>
      </c>
      <c r="Y2574" s="429" t="s">
        <v>1029</v>
      </c>
    </row>
    <row r="2575" spans="24:25">
      <c r="X2575" s="429">
        <v>2872</v>
      </c>
      <c r="Y2575" s="429" t="s">
        <v>1029</v>
      </c>
    </row>
    <row r="2576" spans="24:25">
      <c r="X2576" s="429">
        <v>2873</v>
      </c>
      <c r="Y2576" s="429" t="s">
        <v>1029</v>
      </c>
    </row>
    <row r="2577" spans="24:25">
      <c r="X2577" s="429">
        <v>2874</v>
      </c>
      <c r="Y2577" s="429" t="s">
        <v>1029</v>
      </c>
    </row>
    <row r="2578" spans="24:25">
      <c r="X2578" s="429">
        <v>2875</v>
      </c>
      <c r="Y2578" s="429" t="s">
        <v>1029</v>
      </c>
    </row>
    <row r="2579" spans="24:25">
      <c r="X2579" s="429">
        <v>2876</v>
      </c>
      <c r="Y2579" s="429" t="s">
        <v>1029</v>
      </c>
    </row>
    <row r="2580" spans="24:25">
      <c r="X2580" s="429">
        <v>2877</v>
      </c>
      <c r="Y2580" s="429" t="s">
        <v>1029</v>
      </c>
    </row>
    <row r="2581" spans="24:25">
      <c r="X2581" s="429">
        <v>2878</v>
      </c>
      <c r="Y2581" s="429" t="s">
        <v>1029</v>
      </c>
    </row>
    <row r="2582" spans="24:25">
      <c r="X2582" s="429">
        <v>2879</v>
      </c>
      <c r="Y2582" s="429" t="s">
        <v>1029</v>
      </c>
    </row>
    <row r="2583" spans="24:25">
      <c r="X2583" s="429">
        <v>2880</v>
      </c>
      <c r="Y2583" s="429" t="s">
        <v>1029</v>
      </c>
    </row>
    <row r="2584" spans="24:25">
      <c r="X2584" s="429">
        <v>2881</v>
      </c>
      <c r="Y2584" s="429" t="s">
        <v>1029</v>
      </c>
    </row>
    <row r="2585" spans="24:25">
      <c r="X2585" s="429">
        <v>2882</v>
      </c>
      <c r="Y2585" s="429" t="s">
        <v>1029</v>
      </c>
    </row>
    <row r="2586" spans="24:25">
      <c r="X2586" s="429">
        <v>2883</v>
      </c>
      <c r="Y2586" s="429" t="s">
        <v>1029</v>
      </c>
    </row>
    <row r="2587" spans="24:25">
      <c r="X2587" s="429">
        <v>2884</v>
      </c>
      <c r="Y2587" s="429" t="s">
        <v>1029</v>
      </c>
    </row>
    <row r="2588" spans="24:25">
      <c r="X2588" s="429">
        <v>2885</v>
      </c>
      <c r="Y2588" s="429" t="s">
        <v>1029</v>
      </c>
    </row>
    <row r="2589" spans="24:25">
      <c r="X2589" s="429">
        <v>2886</v>
      </c>
      <c r="Y2589" s="429" t="s">
        <v>1029</v>
      </c>
    </row>
    <row r="2590" spans="24:25">
      <c r="X2590" s="429">
        <v>2887</v>
      </c>
      <c r="Y2590" s="429" t="s">
        <v>1029</v>
      </c>
    </row>
    <row r="2591" spans="24:25">
      <c r="X2591" s="429">
        <v>2888</v>
      </c>
      <c r="Y2591" s="429" t="s">
        <v>1029</v>
      </c>
    </row>
    <row r="2592" spans="24:25">
      <c r="X2592" s="429">
        <v>2889</v>
      </c>
      <c r="Y2592" s="429" t="s">
        <v>1029</v>
      </c>
    </row>
    <row r="2593" spans="24:25">
      <c r="X2593" s="429">
        <v>2890</v>
      </c>
      <c r="Y2593" s="429" t="s">
        <v>1029</v>
      </c>
    </row>
    <row r="2594" spans="24:25">
      <c r="X2594" s="429">
        <v>2891</v>
      </c>
      <c r="Y2594" s="429" t="s">
        <v>1029</v>
      </c>
    </row>
    <row r="2595" spans="24:25">
      <c r="X2595" s="429">
        <v>2892</v>
      </c>
      <c r="Y2595" s="429" t="s">
        <v>1029</v>
      </c>
    </row>
    <row r="2596" spans="24:25">
      <c r="X2596" s="429">
        <v>2893</v>
      </c>
      <c r="Y2596" s="429" t="s">
        <v>1029</v>
      </c>
    </row>
    <row r="2597" spans="24:25">
      <c r="X2597" s="429">
        <v>2894</v>
      </c>
      <c r="Y2597" s="429" t="s">
        <v>1029</v>
      </c>
    </row>
    <row r="2598" spans="24:25">
      <c r="X2598" s="429">
        <v>2895</v>
      </c>
      <c r="Y2598" s="429" t="s">
        <v>1029</v>
      </c>
    </row>
    <row r="2599" spans="24:25">
      <c r="X2599" s="429">
        <v>2896</v>
      </c>
      <c r="Y2599" s="429" t="s">
        <v>1029</v>
      </c>
    </row>
    <row r="2600" spans="24:25">
      <c r="X2600" s="429">
        <v>2897</v>
      </c>
      <c r="Y2600" s="429" t="s">
        <v>1029</v>
      </c>
    </row>
    <row r="2601" spans="24:25">
      <c r="X2601" s="429">
        <v>2898</v>
      </c>
      <c r="Y2601" s="429" t="s">
        <v>1029</v>
      </c>
    </row>
    <row r="2602" spans="24:25">
      <c r="X2602" s="429">
        <v>2899</v>
      </c>
      <c r="Y2602" s="429" t="s">
        <v>1029</v>
      </c>
    </row>
    <row r="2603" spans="24:25">
      <c r="X2603" s="429">
        <v>2900</v>
      </c>
      <c r="Y2603" s="429" t="s">
        <v>1029</v>
      </c>
    </row>
    <row r="2604" spans="24:25">
      <c r="X2604" s="429">
        <v>2901</v>
      </c>
      <c r="Y2604" s="429" t="s">
        <v>1029</v>
      </c>
    </row>
    <row r="2605" spans="24:25">
      <c r="X2605" s="429">
        <v>2902</v>
      </c>
      <c r="Y2605" s="429" t="s">
        <v>1029</v>
      </c>
    </row>
    <row r="2606" spans="24:25">
      <c r="X2606" s="429">
        <v>2903</v>
      </c>
      <c r="Y2606" s="429" t="s">
        <v>1029</v>
      </c>
    </row>
    <row r="2607" spans="24:25">
      <c r="X2607" s="429">
        <v>2904</v>
      </c>
      <c r="Y2607" s="429" t="s">
        <v>1029</v>
      </c>
    </row>
    <row r="2608" spans="24:25">
      <c r="X2608" s="429">
        <v>2905</v>
      </c>
      <c r="Y2608" s="429" t="s">
        <v>1029</v>
      </c>
    </row>
    <row r="2609" spans="24:25">
      <c r="X2609" s="429">
        <v>2906</v>
      </c>
      <c r="Y2609" s="429" t="s">
        <v>1029</v>
      </c>
    </row>
    <row r="2610" spans="24:25">
      <c r="X2610" s="429">
        <v>2907</v>
      </c>
      <c r="Y2610" s="429" t="s">
        <v>1029</v>
      </c>
    </row>
    <row r="2611" spans="24:25">
      <c r="X2611" s="429">
        <v>2908</v>
      </c>
      <c r="Y2611" s="429" t="s">
        <v>1029</v>
      </c>
    </row>
    <row r="2612" spans="24:25">
      <c r="X2612" s="429">
        <v>2909</v>
      </c>
      <c r="Y2612" s="429" t="s">
        <v>1029</v>
      </c>
    </row>
    <row r="2613" spans="24:25">
      <c r="X2613" s="429">
        <v>2910</v>
      </c>
      <c r="Y2613" s="429" t="s">
        <v>1029</v>
      </c>
    </row>
    <row r="2614" spans="24:25">
      <c r="X2614" s="429">
        <v>2911</v>
      </c>
      <c r="Y2614" s="429" t="s">
        <v>1029</v>
      </c>
    </row>
    <row r="2615" spans="24:25">
      <c r="X2615" s="429">
        <v>2912</v>
      </c>
      <c r="Y2615" s="429" t="s">
        <v>1029</v>
      </c>
    </row>
    <row r="2616" spans="24:25">
      <c r="X2616" s="429">
        <v>2913</v>
      </c>
      <c r="Y2616" s="429" t="s">
        <v>1029</v>
      </c>
    </row>
    <row r="2617" spans="24:25">
      <c r="X2617" s="429">
        <v>2914</v>
      </c>
      <c r="Y2617" s="429" t="s">
        <v>1029</v>
      </c>
    </row>
    <row r="2618" spans="24:25">
      <c r="X2618" s="429">
        <v>2915</v>
      </c>
      <c r="Y2618" s="429" t="s">
        <v>1029</v>
      </c>
    </row>
    <row r="2619" spans="24:25">
      <c r="X2619" s="429">
        <v>2916</v>
      </c>
      <c r="Y2619" s="429" t="s">
        <v>1029</v>
      </c>
    </row>
    <row r="2620" spans="24:25">
      <c r="X2620" s="429">
        <v>2917</v>
      </c>
      <c r="Y2620" s="429" t="s">
        <v>1029</v>
      </c>
    </row>
    <row r="2621" spans="24:25">
      <c r="X2621" s="429">
        <v>2918</v>
      </c>
      <c r="Y2621" s="429" t="s">
        <v>1029</v>
      </c>
    </row>
    <row r="2622" spans="24:25">
      <c r="X2622" s="429">
        <v>2919</v>
      </c>
      <c r="Y2622" s="429" t="s">
        <v>1029</v>
      </c>
    </row>
    <row r="2623" spans="24:25">
      <c r="X2623" s="429">
        <v>2920</v>
      </c>
      <c r="Y2623" s="429" t="s">
        <v>1029</v>
      </c>
    </row>
    <row r="2624" spans="24:25">
      <c r="X2624" s="429">
        <v>2921</v>
      </c>
      <c r="Y2624" s="429" t="s">
        <v>1029</v>
      </c>
    </row>
    <row r="2625" spans="24:25">
      <c r="X2625" s="429">
        <v>2922</v>
      </c>
      <c r="Y2625" s="429" t="s">
        <v>1029</v>
      </c>
    </row>
    <row r="2626" spans="24:25">
      <c r="X2626" s="429">
        <v>2923</v>
      </c>
      <c r="Y2626" s="429" t="s">
        <v>1029</v>
      </c>
    </row>
    <row r="2627" spans="24:25">
      <c r="X2627" s="429">
        <v>2924</v>
      </c>
      <c r="Y2627" s="429" t="s">
        <v>1029</v>
      </c>
    </row>
    <row r="2628" spans="24:25">
      <c r="X2628" s="429">
        <v>2925</v>
      </c>
      <c r="Y2628" s="429" t="s">
        <v>1029</v>
      </c>
    </row>
    <row r="2629" spans="24:25">
      <c r="X2629" s="429">
        <v>2926</v>
      </c>
      <c r="Y2629" s="429" t="s">
        <v>1029</v>
      </c>
    </row>
    <row r="2630" spans="24:25">
      <c r="X2630" s="429">
        <v>2927</v>
      </c>
      <c r="Y2630" s="429" t="s">
        <v>1029</v>
      </c>
    </row>
    <row r="2631" spans="24:25">
      <c r="X2631" s="429">
        <v>2928</v>
      </c>
      <c r="Y2631" s="429" t="s">
        <v>1029</v>
      </c>
    </row>
    <row r="2632" spans="24:25">
      <c r="X2632" s="429">
        <v>2929</v>
      </c>
      <c r="Y2632" s="429" t="s">
        <v>1029</v>
      </c>
    </row>
    <row r="2633" spans="24:25">
      <c r="X2633" s="429">
        <v>2930</v>
      </c>
      <c r="Y2633" s="429" t="s">
        <v>1029</v>
      </c>
    </row>
    <row r="2634" spans="24:25">
      <c r="X2634" s="429">
        <v>2931</v>
      </c>
      <c r="Y2634" s="429" t="s">
        <v>1029</v>
      </c>
    </row>
    <row r="2635" spans="24:25">
      <c r="X2635" s="429">
        <v>2932</v>
      </c>
      <c r="Y2635" s="429" t="s">
        <v>1029</v>
      </c>
    </row>
    <row r="2636" spans="24:25">
      <c r="X2636" s="429">
        <v>2933</v>
      </c>
      <c r="Y2636" s="429" t="s">
        <v>1029</v>
      </c>
    </row>
    <row r="2637" spans="24:25">
      <c r="X2637" s="429">
        <v>2934</v>
      </c>
      <c r="Y2637" s="429" t="s">
        <v>1029</v>
      </c>
    </row>
    <row r="2638" spans="24:25">
      <c r="X2638" s="429">
        <v>2935</v>
      </c>
      <c r="Y2638" s="429" t="s">
        <v>1029</v>
      </c>
    </row>
    <row r="2639" spans="24:25">
      <c r="X2639" s="429">
        <v>2936</v>
      </c>
      <c r="Y2639" s="429" t="s">
        <v>1029</v>
      </c>
    </row>
    <row r="2640" spans="24:25">
      <c r="X2640" s="429">
        <v>2937</v>
      </c>
      <c r="Y2640" s="429" t="s">
        <v>1029</v>
      </c>
    </row>
    <row r="2641" spans="24:25">
      <c r="X2641" s="429">
        <v>2938</v>
      </c>
      <c r="Y2641" s="429" t="s">
        <v>1029</v>
      </c>
    </row>
    <row r="2642" spans="24:25">
      <c r="X2642" s="429">
        <v>2939</v>
      </c>
      <c r="Y2642" s="429" t="s">
        <v>1029</v>
      </c>
    </row>
    <row r="2643" spans="24:25">
      <c r="X2643" s="429">
        <v>2940</v>
      </c>
      <c r="Y2643" s="429" t="s">
        <v>1029</v>
      </c>
    </row>
    <row r="2644" spans="24:25">
      <c r="X2644" s="429">
        <v>2941</v>
      </c>
      <c r="Y2644" s="429" t="s">
        <v>1029</v>
      </c>
    </row>
    <row r="2645" spans="24:25">
      <c r="X2645" s="429">
        <v>2942</v>
      </c>
      <c r="Y2645" s="429" t="s">
        <v>1029</v>
      </c>
    </row>
    <row r="2646" spans="24:25">
      <c r="X2646" s="429">
        <v>2943</v>
      </c>
      <c r="Y2646" s="429" t="s">
        <v>1029</v>
      </c>
    </row>
    <row r="2647" spans="24:25">
      <c r="X2647" s="429">
        <v>2944</v>
      </c>
      <c r="Y2647" s="429" t="s">
        <v>1029</v>
      </c>
    </row>
    <row r="2648" spans="24:25">
      <c r="X2648" s="429">
        <v>2945</v>
      </c>
      <c r="Y2648" s="429" t="s">
        <v>1029</v>
      </c>
    </row>
    <row r="2649" spans="24:25">
      <c r="X2649" s="429">
        <v>2946</v>
      </c>
      <c r="Y2649" s="429" t="s">
        <v>1029</v>
      </c>
    </row>
    <row r="2650" spans="24:25">
      <c r="X2650" s="429">
        <v>2947</v>
      </c>
      <c r="Y2650" s="429" t="s">
        <v>1029</v>
      </c>
    </row>
    <row r="2651" spans="24:25">
      <c r="X2651" s="429">
        <v>2948</v>
      </c>
      <c r="Y2651" s="429" t="s">
        <v>1029</v>
      </c>
    </row>
    <row r="2652" spans="24:25">
      <c r="X2652" s="429">
        <v>2949</v>
      </c>
      <c r="Y2652" s="429" t="s">
        <v>1029</v>
      </c>
    </row>
    <row r="2653" spans="24:25">
      <c r="X2653" s="429">
        <v>2950</v>
      </c>
      <c r="Y2653" s="429" t="s">
        <v>1029</v>
      </c>
    </row>
    <row r="2654" spans="24:25">
      <c r="X2654" s="429">
        <v>2951</v>
      </c>
      <c r="Y2654" s="429" t="s">
        <v>1029</v>
      </c>
    </row>
    <row r="2655" spans="24:25">
      <c r="X2655" s="429">
        <v>2952</v>
      </c>
      <c r="Y2655" s="429" t="s">
        <v>1029</v>
      </c>
    </row>
    <row r="2656" spans="24:25">
      <c r="X2656" s="429">
        <v>2953</v>
      </c>
      <c r="Y2656" s="429" t="s">
        <v>1029</v>
      </c>
    </row>
    <row r="2657" spans="24:25">
      <c r="X2657" s="429">
        <v>2954</v>
      </c>
      <c r="Y2657" s="429" t="s">
        <v>1029</v>
      </c>
    </row>
    <row r="2658" spans="24:25">
      <c r="X2658" s="429">
        <v>2955</v>
      </c>
      <c r="Y2658" s="429" t="s">
        <v>1029</v>
      </c>
    </row>
    <row r="2659" spans="24:25">
      <c r="X2659" s="429">
        <v>2956</v>
      </c>
      <c r="Y2659" s="429" t="s">
        <v>1029</v>
      </c>
    </row>
    <row r="2660" spans="24:25">
      <c r="X2660" s="429">
        <v>2957</v>
      </c>
      <c r="Y2660" s="429" t="s">
        <v>1029</v>
      </c>
    </row>
    <row r="2661" spans="24:25">
      <c r="X2661" s="429">
        <v>2958</v>
      </c>
      <c r="Y2661" s="429" t="s">
        <v>1029</v>
      </c>
    </row>
    <row r="2662" spans="24:25">
      <c r="X2662" s="429">
        <v>2959</v>
      </c>
      <c r="Y2662" s="429" t="s">
        <v>1029</v>
      </c>
    </row>
    <row r="2663" spans="24:25">
      <c r="X2663" s="429">
        <v>2960</v>
      </c>
      <c r="Y2663" s="429" t="s">
        <v>1029</v>
      </c>
    </row>
    <row r="2664" spans="24:25">
      <c r="X2664" s="429">
        <v>2961</v>
      </c>
      <c r="Y2664" s="429" t="s">
        <v>1029</v>
      </c>
    </row>
    <row r="2665" spans="24:25">
      <c r="X2665" s="429">
        <v>2962</v>
      </c>
      <c r="Y2665" s="429" t="s">
        <v>1029</v>
      </c>
    </row>
    <row r="2666" spans="24:25">
      <c r="X2666" s="429">
        <v>2963</v>
      </c>
      <c r="Y2666" s="429" t="s">
        <v>1029</v>
      </c>
    </row>
    <row r="2667" spans="24:25">
      <c r="X2667" s="429">
        <v>2964</v>
      </c>
      <c r="Y2667" s="429" t="s">
        <v>1029</v>
      </c>
    </row>
    <row r="2668" spans="24:25">
      <c r="X2668" s="429">
        <v>2965</v>
      </c>
      <c r="Y2668" s="429" t="s">
        <v>1029</v>
      </c>
    </row>
    <row r="2669" spans="24:25">
      <c r="X2669" s="429">
        <v>2966</v>
      </c>
      <c r="Y2669" s="429" t="s">
        <v>1029</v>
      </c>
    </row>
    <row r="2670" spans="24:25">
      <c r="X2670" s="429">
        <v>2967</v>
      </c>
      <c r="Y2670" s="429" t="s">
        <v>1029</v>
      </c>
    </row>
    <row r="2671" spans="24:25">
      <c r="X2671" s="429">
        <v>2968</v>
      </c>
      <c r="Y2671" s="429" t="s">
        <v>1029</v>
      </c>
    </row>
    <row r="2672" spans="24:25">
      <c r="X2672" s="429">
        <v>2969</v>
      </c>
      <c r="Y2672" s="429" t="s">
        <v>1029</v>
      </c>
    </row>
    <row r="2673" spans="24:25">
      <c r="X2673" s="429">
        <v>2970</v>
      </c>
      <c r="Y2673" s="429" t="s">
        <v>1029</v>
      </c>
    </row>
    <row r="2674" spans="24:25">
      <c r="X2674" s="429">
        <v>2971</v>
      </c>
      <c r="Y2674" s="429" t="s">
        <v>1029</v>
      </c>
    </row>
    <row r="2675" spans="24:25">
      <c r="X2675" s="429">
        <v>2972</v>
      </c>
      <c r="Y2675" s="429" t="s">
        <v>1029</v>
      </c>
    </row>
    <row r="2676" spans="24:25">
      <c r="X2676" s="429">
        <v>2973</v>
      </c>
      <c r="Y2676" s="429" t="s">
        <v>1029</v>
      </c>
    </row>
    <row r="2677" spans="24:25">
      <c r="X2677" s="429">
        <v>2974</v>
      </c>
      <c r="Y2677" s="429" t="s">
        <v>1029</v>
      </c>
    </row>
    <row r="2678" spans="24:25">
      <c r="X2678" s="429">
        <v>2975</v>
      </c>
      <c r="Y2678" s="429" t="s">
        <v>1029</v>
      </c>
    </row>
    <row r="2679" spans="24:25">
      <c r="X2679" s="429">
        <v>2976</v>
      </c>
      <c r="Y2679" s="429" t="s">
        <v>1029</v>
      </c>
    </row>
    <row r="2680" spans="24:25">
      <c r="X2680" s="429">
        <v>2977</v>
      </c>
      <c r="Y2680" s="429" t="s">
        <v>1029</v>
      </c>
    </row>
    <row r="2681" spans="24:25">
      <c r="X2681" s="429">
        <v>2978</v>
      </c>
      <c r="Y2681" s="429" t="s">
        <v>1029</v>
      </c>
    </row>
    <row r="2682" spans="24:25">
      <c r="X2682" s="429">
        <v>2979</v>
      </c>
      <c r="Y2682" s="429" t="s">
        <v>1029</v>
      </c>
    </row>
    <row r="2683" spans="24:25">
      <c r="X2683" s="429">
        <v>2980</v>
      </c>
      <c r="Y2683" s="429" t="s">
        <v>1029</v>
      </c>
    </row>
    <row r="2684" spans="24:25">
      <c r="X2684" s="429">
        <v>2981</v>
      </c>
      <c r="Y2684" s="429" t="s">
        <v>1029</v>
      </c>
    </row>
    <row r="2685" spans="24:25">
      <c r="X2685" s="429">
        <v>2982</v>
      </c>
      <c r="Y2685" s="429" t="s">
        <v>1029</v>
      </c>
    </row>
    <row r="2686" spans="24:25">
      <c r="X2686" s="429">
        <v>2983</v>
      </c>
      <c r="Y2686" s="429" t="s">
        <v>1029</v>
      </c>
    </row>
    <row r="2687" spans="24:25">
      <c r="X2687" s="429">
        <v>2984</v>
      </c>
      <c r="Y2687" s="429" t="s">
        <v>1029</v>
      </c>
    </row>
    <row r="2688" spans="24:25">
      <c r="X2688" s="429">
        <v>2985</v>
      </c>
      <c r="Y2688" s="429" t="s">
        <v>1029</v>
      </c>
    </row>
    <row r="2689" spans="24:25">
      <c r="X2689" s="429">
        <v>2986</v>
      </c>
      <c r="Y2689" s="429" t="s">
        <v>1029</v>
      </c>
    </row>
    <row r="2690" spans="24:25">
      <c r="X2690" s="429">
        <v>2987</v>
      </c>
      <c r="Y2690" s="429" t="s">
        <v>1029</v>
      </c>
    </row>
    <row r="2691" spans="24:25">
      <c r="X2691" s="429">
        <v>2988</v>
      </c>
      <c r="Y2691" s="429" t="s">
        <v>1029</v>
      </c>
    </row>
    <row r="2692" spans="24:25">
      <c r="X2692" s="429">
        <v>2989</v>
      </c>
      <c r="Y2692" s="429" t="s">
        <v>1029</v>
      </c>
    </row>
    <row r="2693" spans="24:25">
      <c r="X2693" s="429">
        <v>2990</v>
      </c>
      <c r="Y2693" s="429" t="s">
        <v>1029</v>
      </c>
    </row>
    <row r="2694" spans="24:25">
      <c r="X2694" s="429">
        <v>2991</v>
      </c>
      <c r="Y2694" s="429" t="s">
        <v>1029</v>
      </c>
    </row>
    <row r="2695" spans="24:25">
      <c r="X2695" s="429">
        <v>2992</v>
      </c>
      <c r="Y2695" s="429" t="s">
        <v>1029</v>
      </c>
    </row>
    <row r="2696" spans="24:25">
      <c r="X2696" s="429">
        <v>2993</v>
      </c>
      <c r="Y2696" s="429" t="s">
        <v>1029</v>
      </c>
    </row>
    <row r="2697" spans="24:25">
      <c r="X2697" s="429">
        <v>2994</v>
      </c>
      <c r="Y2697" s="429" t="s">
        <v>1029</v>
      </c>
    </row>
    <row r="2698" spans="24:25">
      <c r="X2698" s="429">
        <v>2995</v>
      </c>
      <c r="Y2698" s="429" t="s">
        <v>1029</v>
      </c>
    </row>
    <row r="2699" spans="24:25">
      <c r="X2699" s="429">
        <v>2996</v>
      </c>
      <c r="Y2699" s="429" t="s">
        <v>1029</v>
      </c>
    </row>
    <row r="2700" spans="24:25">
      <c r="X2700" s="429">
        <v>2997</v>
      </c>
      <c r="Y2700" s="429" t="s">
        <v>1029</v>
      </c>
    </row>
    <row r="2701" spans="24:25">
      <c r="X2701" s="429">
        <v>2998</v>
      </c>
      <c r="Y2701" s="429" t="s">
        <v>1029</v>
      </c>
    </row>
    <row r="2702" spans="24:25">
      <c r="X2702" s="429">
        <v>2999</v>
      </c>
      <c r="Y2702" s="429" t="s">
        <v>1029</v>
      </c>
    </row>
    <row r="2703" spans="24:25">
      <c r="X2703" s="429">
        <v>3000</v>
      </c>
      <c r="Y2703" s="429" t="s">
        <v>1029</v>
      </c>
    </row>
    <row r="2704" spans="24:25">
      <c r="X2704" s="429">
        <v>3001</v>
      </c>
      <c r="Y2704" s="429" t="s">
        <v>1030</v>
      </c>
    </row>
    <row r="2705" spans="24:25">
      <c r="X2705" s="429">
        <v>3002</v>
      </c>
      <c r="Y2705" s="429" t="s">
        <v>1030</v>
      </c>
    </row>
    <row r="2706" spans="24:25">
      <c r="X2706" s="429">
        <v>3003</v>
      </c>
      <c r="Y2706" s="429" t="s">
        <v>1030</v>
      </c>
    </row>
    <row r="2707" spans="24:25">
      <c r="X2707" s="429">
        <v>3004</v>
      </c>
      <c r="Y2707" s="429" t="s">
        <v>1030</v>
      </c>
    </row>
    <row r="2708" spans="24:25">
      <c r="X2708" s="429">
        <v>3005</v>
      </c>
      <c r="Y2708" s="429" t="s">
        <v>1030</v>
      </c>
    </row>
    <row r="2709" spans="24:25">
      <c r="X2709" s="429">
        <v>3006</v>
      </c>
      <c r="Y2709" s="429" t="s">
        <v>1030</v>
      </c>
    </row>
    <row r="2710" spans="24:25">
      <c r="X2710" s="429">
        <v>3007</v>
      </c>
      <c r="Y2710" s="429" t="s">
        <v>1030</v>
      </c>
    </row>
    <row r="2711" spans="24:25">
      <c r="X2711" s="429">
        <v>3008</v>
      </c>
      <c r="Y2711" s="429" t="s">
        <v>1030</v>
      </c>
    </row>
    <row r="2712" spans="24:25">
      <c r="X2712" s="429">
        <v>3009</v>
      </c>
      <c r="Y2712" s="429" t="s">
        <v>1030</v>
      </c>
    </row>
    <row r="2713" spans="24:25">
      <c r="X2713" s="429">
        <v>3010</v>
      </c>
      <c r="Y2713" s="429" t="s">
        <v>1030</v>
      </c>
    </row>
    <row r="2714" spans="24:25">
      <c r="X2714" s="429">
        <v>3011</v>
      </c>
      <c r="Y2714" s="429" t="s">
        <v>1030</v>
      </c>
    </row>
    <row r="2715" spans="24:25">
      <c r="X2715" s="429">
        <v>3012</v>
      </c>
      <c r="Y2715" s="429" t="s">
        <v>1030</v>
      </c>
    </row>
    <row r="2716" spans="24:25">
      <c r="X2716" s="429">
        <v>3013</v>
      </c>
      <c r="Y2716" s="429" t="s">
        <v>1030</v>
      </c>
    </row>
    <row r="2717" spans="24:25">
      <c r="X2717" s="429">
        <v>3014</v>
      </c>
      <c r="Y2717" s="429" t="s">
        <v>1030</v>
      </c>
    </row>
    <row r="2718" spans="24:25">
      <c r="X2718" s="429">
        <v>3015</v>
      </c>
      <c r="Y2718" s="429" t="s">
        <v>1030</v>
      </c>
    </row>
    <row r="2719" spans="24:25">
      <c r="X2719" s="429">
        <v>3016</v>
      </c>
      <c r="Y2719" s="429" t="s">
        <v>1030</v>
      </c>
    </row>
    <row r="2720" spans="24:25">
      <c r="X2720" s="429">
        <v>3017</v>
      </c>
      <c r="Y2720" s="429" t="s">
        <v>1030</v>
      </c>
    </row>
    <row r="2721" spans="24:25">
      <c r="X2721" s="429">
        <v>3018</v>
      </c>
      <c r="Y2721" s="429" t="s">
        <v>1030</v>
      </c>
    </row>
    <row r="2722" spans="24:25">
      <c r="X2722" s="429">
        <v>3019</v>
      </c>
      <c r="Y2722" s="429" t="s">
        <v>1030</v>
      </c>
    </row>
    <row r="2723" spans="24:25">
      <c r="X2723" s="429">
        <v>3020</v>
      </c>
      <c r="Y2723" s="429" t="s">
        <v>1030</v>
      </c>
    </row>
    <row r="2724" spans="24:25">
      <c r="X2724" s="429">
        <v>3021</v>
      </c>
      <c r="Y2724" s="429" t="s">
        <v>1030</v>
      </c>
    </row>
    <row r="2725" spans="24:25">
      <c r="X2725" s="429">
        <v>3022</v>
      </c>
      <c r="Y2725" s="429" t="s">
        <v>1030</v>
      </c>
    </row>
    <row r="2726" spans="24:25">
      <c r="X2726" s="429">
        <v>3023</v>
      </c>
      <c r="Y2726" s="429" t="s">
        <v>1030</v>
      </c>
    </row>
    <row r="2727" spans="24:25">
      <c r="X2727" s="429">
        <v>3024</v>
      </c>
      <c r="Y2727" s="429" t="s">
        <v>1030</v>
      </c>
    </row>
    <row r="2728" spans="24:25">
      <c r="X2728" s="429">
        <v>3025</v>
      </c>
      <c r="Y2728" s="429" t="s">
        <v>1030</v>
      </c>
    </row>
    <row r="2729" spans="24:25">
      <c r="X2729" s="429">
        <v>3026</v>
      </c>
      <c r="Y2729" s="429" t="s">
        <v>1030</v>
      </c>
    </row>
    <row r="2730" spans="24:25">
      <c r="X2730" s="429">
        <v>3027</v>
      </c>
      <c r="Y2730" s="429" t="s">
        <v>1030</v>
      </c>
    </row>
    <row r="2731" spans="24:25">
      <c r="X2731" s="429">
        <v>3028</v>
      </c>
      <c r="Y2731" s="429" t="s">
        <v>1030</v>
      </c>
    </row>
    <row r="2732" spans="24:25">
      <c r="X2732" s="429">
        <v>3029</v>
      </c>
      <c r="Y2732" s="429" t="s">
        <v>1030</v>
      </c>
    </row>
    <row r="2733" spans="24:25">
      <c r="X2733" s="429">
        <v>3030</v>
      </c>
      <c r="Y2733" s="429" t="s">
        <v>1030</v>
      </c>
    </row>
    <row r="2734" spans="24:25">
      <c r="X2734" s="429">
        <v>3031</v>
      </c>
      <c r="Y2734" s="429" t="s">
        <v>1030</v>
      </c>
    </row>
    <row r="2735" spans="24:25">
      <c r="X2735" s="429">
        <v>3032</v>
      </c>
      <c r="Y2735" s="429" t="s">
        <v>1030</v>
      </c>
    </row>
    <row r="2736" spans="24:25">
      <c r="X2736" s="429">
        <v>3033</v>
      </c>
      <c r="Y2736" s="429" t="s">
        <v>1030</v>
      </c>
    </row>
    <row r="2737" spans="24:25">
      <c r="X2737" s="429">
        <v>3034</v>
      </c>
      <c r="Y2737" s="429" t="s">
        <v>1030</v>
      </c>
    </row>
    <row r="2738" spans="24:25">
      <c r="X2738" s="429">
        <v>3035</v>
      </c>
      <c r="Y2738" s="429" t="s">
        <v>1030</v>
      </c>
    </row>
    <row r="2739" spans="24:25">
      <c r="X2739" s="429">
        <v>3036</v>
      </c>
      <c r="Y2739" s="429" t="s">
        <v>1030</v>
      </c>
    </row>
    <row r="2740" spans="24:25">
      <c r="X2740" s="429">
        <v>3037</v>
      </c>
      <c r="Y2740" s="429" t="s">
        <v>1030</v>
      </c>
    </row>
    <row r="2741" spans="24:25">
      <c r="X2741" s="429">
        <v>3038</v>
      </c>
      <c r="Y2741" s="429" t="s">
        <v>1030</v>
      </c>
    </row>
    <row r="2742" spans="24:25">
      <c r="X2742" s="429">
        <v>3039</v>
      </c>
      <c r="Y2742" s="429" t="s">
        <v>1030</v>
      </c>
    </row>
    <row r="2743" spans="24:25">
      <c r="X2743" s="429">
        <v>3040</v>
      </c>
      <c r="Y2743" s="429" t="s">
        <v>1030</v>
      </c>
    </row>
    <row r="2744" spans="24:25">
      <c r="X2744" s="429">
        <v>3041</v>
      </c>
      <c r="Y2744" s="429" t="s">
        <v>1030</v>
      </c>
    </row>
    <row r="2745" spans="24:25">
      <c r="X2745" s="429">
        <v>3042</v>
      </c>
      <c r="Y2745" s="429" t="s">
        <v>1030</v>
      </c>
    </row>
    <row r="2746" spans="24:25">
      <c r="X2746" s="429">
        <v>3043</v>
      </c>
      <c r="Y2746" s="429" t="s">
        <v>1030</v>
      </c>
    </row>
    <row r="2747" spans="24:25">
      <c r="X2747" s="429">
        <v>3044</v>
      </c>
      <c r="Y2747" s="429" t="s">
        <v>1030</v>
      </c>
    </row>
    <row r="2748" spans="24:25">
      <c r="X2748" s="429">
        <v>3045</v>
      </c>
      <c r="Y2748" s="429" t="s">
        <v>1030</v>
      </c>
    </row>
    <row r="2749" spans="24:25">
      <c r="X2749" s="429">
        <v>3046</v>
      </c>
      <c r="Y2749" s="429" t="s">
        <v>1030</v>
      </c>
    </row>
    <row r="2750" spans="24:25">
      <c r="X2750" s="429">
        <v>3047</v>
      </c>
      <c r="Y2750" s="429" t="s">
        <v>1030</v>
      </c>
    </row>
    <row r="2751" spans="24:25">
      <c r="X2751" s="429">
        <v>3048</v>
      </c>
      <c r="Y2751" s="429" t="s">
        <v>1030</v>
      </c>
    </row>
    <row r="2752" spans="24:25">
      <c r="X2752" s="429">
        <v>3049</v>
      </c>
      <c r="Y2752" s="429" t="s">
        <v>1030</v>
      </c>
    </row>
    <row r="2753" spans="24:25">
      <c r="X2753" s="429">
        <v>3050</v>
      </c>
      <c r="Y2753" s="429" t="s">
        <v>1030</v>
      </c>
    </row>
    <row r="2754" spans="24:25">
      <c r="X2754" s="429">
        <v>3051</v>
      </c>
      <c r="Y2754" s="429" t="s">
        <v>1030</v>
      </c>
    </row>
    <row r="2755" spans="24:25">
      <c r="X2755" s="429">
        <v>3052</v>
      </c>
      <c r="Y2755" s="429" t="s">
        <v>1030</v>
      </c>
    </row>
    <row r="2756" spans="24:25">
      <c r="X2756" s="429">
        <v>3053</v>
      </c>
      <c r="Y2756" s="429" t="s">
        <v>1030</v>
      </c>
    </row>
    <row r="2757" spans="24:25">
      <c r="X2757" s="429">
        <v>3054</v>
      </c>
      <c r="Y2757" s="429" t="s">
        <v>1030</v>
      </c>
    </row>
    <row r="2758" spans="24:25">
      <c r="X2758" s="429">
        <v>3055</v>
      </c>
      <c r="Y2758" s="429" t="s">
        <v>1030</v>
      </c>
    </row>
    <row r="2759" spans="24:25">
      <c r="X2759" s="429">
        <v>3056</v>
      </c>
      <c r="Y2759" s="429" t="s">
        <v>1030</v>
      </c>
    </row>
    <row r="2760" spans="24:25">
      <c r="X2760" s="429">
        <v>3057</v>
      </c>
      <c r="Y2760" s="429" t="s">
        <v>1030</v>
      </c>
    </row>
    <row r="2761" spans="24:25">
      <c r="X2761" s="429">
        <v>3058</v>
      </c>
      <c r="Y2761" s="429" t="s">
        <v>1030</v>
      </c>
    </row>
    <row r="2762" spans="24:25">
      <c r="X2762" s="429">
        <v>3059</v>
      </c>
      <c r="Y2762" s="429" t="s">
        <v>1030</v>
      </c>
    </row>
    <row r="2763" spans="24:25">
      <c r="X2763" s="429">
        <v>3060</v>
      </c>
      <c r="Y2763" s="429" t="s">
        <v>1030</v>
      </c>
    </row>
    <row r="2764" spans="24:25">
      <c r="X2764" s="429">
        <v>3061</v>
      </c>
      <c r="Y2764" s="429" t="s">
        <v>1030</v>
      </c>
    </row>
    <row r="2765" spans="24:25">
      <c r="X2765" s="429">
        <v>3062</v>
      </c>
      <c r="Y2765" s="429" t="s">
        <v>1030</v>
      </c>
    </row>
    <row r="2766" spans="24:25">
      <c r="X2766" s="429">
        <v>3063</v>
      </c>
      <c r="Y2766" s="429" t="s">
        <v>1030</v>
      </c>
    </row>
    <row r="2767" spans="24:25">
      <c r="X2767" s="429">
        <v>3064</v>
      </c>
      <c r="Y2767" s="429" t="s">
        <v>1030</v>
      </c>
    </row>
    <row r="2768" spans="24:25">
      <c r="X2768" s="429">
        <v>3065</v>
      </c>
      <c r="Y2768" s="429" t="s">
        <v>1030</v>
      </c>
    </row>
    <row r="2769" spans="24:25">
      <c r="X2769" s="429">
        <v>3066</v>
      </c>
      <c r="Y2769" s="429" t="s">
        <v>1030</v>
      </c>
    </row>
    <row r="2770" spans="24:25">
      <c r="X2770" s="429">
        <v>3067</v>
      </c>
      <c r="Y2770" s="429" t="s">
        <v>1030</v>
      </c>
    </row>
    <row r="2771" spans="24:25">
      <c r="X2771" s="429">
        <v>3068</v>
      </c>
      <c r="Y2771" s="429" t="s">
        <v>1030</v>
      </c>
    </row>
    <row r="2772" spans="24:25">
      <c r="X2772" s="429">
        <v>3069</v>
      </c>
      <c r="Y2772" s="429" t="s">
        <v>1030</v>
      </c>
    </row>
    <row r="2773" spans="24:25">
      <c r="X2773" s="429">
        <v>3070</v>
      </c>
      <c r="Y2773" s="429" t="s">
        <v>1030</v>
      </c>
    </row>
    <row r="2774" spans="24:25">
      <c r="X2774" s="429">
        <v>3071</v>
      </c>
      <c r="Y2774" s="429" t="s">
        <v>1030</v>
      </c>
    </row>
    <row r="2775" spans="24:25">
      <c r="X2775" s="429">
        <v>3072</v>
      </c>
      <c r="Y2775" s="429" t="s">
        <v>1030</v>
      </c>
    </row>
    <row r="2776" spans="24:25">
      <c r="X2776" s="429">
        <v>3073</v>
      </c>
      <c r="Y2776" s="429" t="s">
        <v>1030</v>
      </c>
    </row>
    <row r="2777" spans="24:25">
      <c r="X2777" s="429">
        <v>3074</v>
      </c>
      <c r="Y2777" s="429" t="s">
        <v>1030</v>
      </c>
    </row>
    <row r="2778" spans="24:25">
      <c r="X2778" s="429">
        <v>3075</v>
      </c>
      <c r="Y2778" s="429" t="s">
        <v>1030</v>
      </c>
    </row>
    <row r="2779" spans="24:25">
      <c r="X2779" s="429">
        <v>3076</v>
      </c>
      <c r="Y2779" s="429" t="s">
        <v>1030</v>
      </c>
    </row>
    <row r="2780" spans="24:25">
      <c r="X2780" s="429">
        <v>3077</v>
      </c>
      <c r="Y2780" s="429" t="s">
        <v>1030</v>
      </c>
    </row>
    <row r="2781" spans="24:25">
      <c r="X2781" s="429">
        <v>3078</v>
      </c>
      <c r="Y2781" s="429" t="s">
        <v>1030</v>
      </c>
    </row>
    <row r="2782" spans="24:25">
      <c r="X2782" s="429">
        <v>3079</v>
      </c>
      <c r="Y2782" s="429" t="s">
        <v>1030</v>
      </c>
    </row>
    <row r="2783" spans="24:25">
      <c r="X2783" s="429">
        <v>3080</v>
      </c>
      <c r="Y2783" s="429" t="s">
        <v>1030</v>
      </c>
    </row>
    <row r="2784" spans="24:25">
      <c r="X2784" s="429">
        <v>3081</v>
      </c>
      <c r="Y2784" s="429" t="s">
        <v>1030</v>
      </c>
    </row>
    <row r="2785" spans="24:25">
      <c r="X2785" s="429">
        <v>3082</v>
      </c>
      <c r="Y2785" s="429" t="s">
        <v>1030</v>
      </c>
    </row>
    <row r="2786" spans="24:25">
      <c r="X2786" s="429">
        <v>3083</v>
      </c>
      <c r="Y2786" s="429" t="s">
        <v>1030</v>
      </c>
    </row>
    <row r="2787" spans="24:25">
      <c r="X2787" s="429">
        <v>3084</v>
      </c>
      <c r="Y2787" s="429" t="s">
        <v>1030</v>
      </c>
    </row>
    <row r="2788" spans="24:25">
      <c r="X2788" s="429">
        <v>3085</v>
      </c>
      <c r="Y2788" s="429" t="s">
        <v>1030</v>
      </c>
    </row>
    <row r="2789" spans="24:25">
      <c r="X2789" s="429">
        <v>3086</v>
      </c>
      <c r="Y2789" s="429" t="s">
        <v>1030</v>
      </c>
    </row>
    <row r="2790" spans="24:25">
      <c r="X2790" s="429">
        <v>3087</v>
      </c>
      <c r="Y2790" s="429" t="s">
        <v>1030</v>
      </c>
    </row>
    <row r="2791" spans="24:25">
      <c r="X2791" s="429">
        <v>3088</v>
      </c>
      <c r="Y2791" s="429" t="s">
        <v>1030</v>
      </c>
    </row>
    <row r="2792" spans="24:25">
      <c r="X2792" s="429">
        <v>3089</v>
      </c>
      <c r="Y2792" s="429" t="s">
        <v>1030</v>
      </c>
    </row>
    <row r="2793" spans="24:25">
      <c r="X2793" s="429">
        <v>3090</v>
      </c>
      <c r="Y2793" s="429" t="s">
        <v>1030</v>
      </c>
    </row>
    <row r="2794" spans="24:25">
      <c r="X2794" s="429">
        <v>3091</v>
      </c>
      <c r="Y2794" s="429" t="s">
        <v>1030</v>
      </c>
    </row>
    <row r="2795" spans="24:25">
      <c r="X2795" s="429">
        <v>3092</v>
      </c>
      <c r="Y2795" s="429" t="s">
        <v>1030</v>
      </c>
    </row>
    <row r="2796" spans="24:25">
      <c r="X2796" s="429">
        <v>3093</v>
      </c>
      <c r="Y2796" s="429" t="s">
        <v>1030</v>
      </c>
    </row>
    <row r="2797" spans="24:25">
      <c r="X2797" s="429">
        <v>3094</v>
      </c>
      <c r="Y2797" s="429" t="s">
        <v>1030</v>
      </c>
    </row>
    <row r="2798" spans="24:25">
      <c r="X2798" s="429">
        <v>3095</v>
      </c>
      <c r="Y2798" s="429" t="s">
        <v>1030</v>
      </c>
    </row>
    <row r="2799" spans="24:25">
      <c r="X2799" s="429">
        <v>3096</v>
      </c>
      <c r="Y2799" s="429" t="s">
        <v>1030</v>
      </c>
    </row>
    <row r="2800" spans="24:25">
      <c r="X2800" s="429">
        <v>3097</v>
      </c>
      <c r="Y2800" s="429" t="s">
        <v>1030</v>
      </c>
    </row>
    <row r="2801" spans="24:25">
      <c r="X2801" s="429">
        <v>3098</v>
      </c>
      <c r="Y2801" s="429" t="s">
        <v>1030</v>
      </c>
    </row>
    <row r="2802" spans="24:25">
      <c r="X2802" s="429">
        <v>3099</v>
      </c>
      <c r="Y2802" s="429" t="s">
        <v>1030</v>
      </c>
    </row>
    <row r="2803" spans="24:25">
      <c r="X2803" s="429">
        <v>3100</v>
      </c>
      <c r="Y2803" s="429" t="s">
        <v>1030</v>
      </c>
    </row>
    <row r="2804" spans="24:25">
      <c r="X2804" s="429">
        <v>3101</v>
      </c>
      <c r="Y2804" s="429" t="s">
        <v>1030</v>
      </c>
    </row>
    <row r="2805" spans="24:25">
      <c r="X2805" s="429">
        <v>3102</v>
      </c>
      <c r="Y2805" s="429" t="s">
        <v>1030</v>
      </c>
    </row>
    <row r="2806" spans="24:25">
      <c r="X2806" s="429">
        <v>3103</v>
      </c>
      <c r="Y2806" s="429" t="s">
        <v>1030</v>
      </c>
    </row>
    <row r="2807" spans="24:25">
      <c r="X2807" s="429">
        <v>3104</v>
      </c>
      <c r="Y2807" s="429" t="s">
        <v>1030</v>
      </c>
    </row>
    <row r="2808" spans="24:25">
      <c r="X2808" s="429">
        <v>3105</v>
      </c>
      <c r="Y2808" s="429" t="s">
        <v>1030</v>
      </c>
    </row>
    <row r="2809" spans="24:25">
      <c r="X2809" s="429">
        <v>3106</v>
      </c>
      <c r="Y2809" s="429" t="s">
        <v>1030</v>
      </c>
    </row>
    <row r="2810" spans="24:25">
      <c r="X2810" s="429">
        <v>3107</v>
      </c>
      <c r="Y2810" s="429" t="s">
        <v>1030</v>
      </c>
    </row>
    <row r="2811" spans="24:25">
      <c r="X2811" s="429">
        <v>3108</v>
      </c>
      <c r="Y2811" s="429" t="s">
        <v>1030</v>
      </c>
    </row>
    <row r="2812" spans="24:25">
      <c r="X2812" s="429">
        <v>3109</v>
      </c>
      <c r="Y2812" s="429" t="s">
        <v>1030</v>
      </c>
    </row>
    <row r="2813" spans="24:25">
      <c r="X2813" s="429">
        <v>3110</v>
      </c>
      <c r="Y2813" s="429" t="s">
        <v>1030</v>
      </c>
    </row>
    <row r="2814" spans="24:25">
      <c r="X2814" s="429">
        <v>3111</v>
      </c>
      <c r="Y2814" s="429" t="s">
        <v>1030</v>
      </c>
    </row>
    <row r="2815" spans="24:25">
      <c r="X2815" s="429">
        <v>3112</v>
      </c>
      <c r="Y2815" s="429" t="s">
        <v>1030</v>
      </c>
    </row>
    <row r="2816" spans="24:25">
      <c r="X2816" s="429">
        <v>3113</v>
      </c>
      <c r="Y2816" s="429" t="s">
        <v>1030</v>
      </c>
    </row>
    <row r="2817" spans="24:25">
      <c r="X2817" s="429">
        <v>3114</v>
      </c>
      <c r="Y2817" s="429" t="s">
        <v>1030</v>
      </c>
    </row>
    <row r="2818" spans="24:25">
      <c r="X2818" s="429">
        <v>3115</v>
      </c>
      <c r="Y2818" s="429" t="s">
        <v>1030</v>
      </c>
    </row>
    <row r="2819" spans="24:25">
      <c r="X2819" s="429">
        <v>3116</v>
      </c>
      <c r="Y2819" s="429" t="s">
        <v>1030</v>
      </c>
    </row>
    <row r="2820" spans="24:25">
      <c r="X2820" s="429">
        <v>3117</v>
      </c>
      <c r="Y2820" s="429" t="s">
        <v>1030</v>
      </c>
    </row>
    <row r="2821" spans="24:25">
      <c r="X2821" s="429">
        <v>3118</v>
      </c>
      <c r="Y2821" s="429" t="s">
        <v>1030</v>
      </c>
    </row>
    <row r="2822" spans="24:25">
      <c r="X2822" s="429">
        <v>3119</v>
      </c>
      <c r="Y2822" s="429" t="s">
        <v>1030</v>
      </c>
    </row>
    <row r="2823" spans="24:25">
      <c r="X2823" s="429">
        <v>3120</v>
      </c>
      <c r="Y2823" s="429" t="s">
        <v>1030</v>
      </c>
    </row>
    <row r="2824" spans="24:25">
      <c r="X2824" s="429">
        <v>3121</v>
      </c>
      <c r="Y2824" s="429" t="s">
        <v>1030</v>
      </c>
    </row>
    <row r="2825" spans="24:25">
      <c r="X2825" s="429">
        <v>3122</v>
      </c>
      <c r="Y2825" s="429" t="s">
        <v>1030</v>
      </c>
    </row>
    <row r="2826" spans="24:25">
      <c r="X2826" s="429">
        <v>3123</v>
      </c>
      <c r="Y2826" s="429" t="s">
        <v>1030</v>
      </c>
    </row>
    <row r="2827" spans="24:25">
      <c r="X2827" s="429">
        <v>3124</v>
      </c>
      <c r="Y2827" s="429" t="s">
        <v>1030</v>
      </c>
    </row>
    <row r="2828" spans="24:25">
      <c r="X2828" s="429">
        <v>3125</v>
      </c>
      <c r="Y2828" s="429" t="s">
        <v>1030</v>
      </c>
    </row>
    <row r="2829" spans="24:25">
      <c r="X2829" s="429">
        <v>3126</v>
      </c>
      <c r="Y2829" s="429" t="s">
        <v>1030</v>
      </c>
    </row>
    <row r="2830" spans="24:25">
      <c r="X2830" s="429">
        <v>3127</v>
      </c>
      <c r="Y2830" s="429" t="s">
        <v>1030</v>
      </c>
    </row>
    <row r="2831" spans="24:25">
      <c r="X2831" s="429">
        <v>3128</v>
      </c>
      <c r="Y2831" s="429" t="s">
        <v>1030</v>
      </c>
    </row>
    <row r="2832" spans="24:25">
      <c r="X2832" s="429">
        <v>3129</v>
      </c>
      <c r="Y2832" s="429" t="s">
        <v>1030</v>
      </c>
    </row>
    <row r="2833" spans="24:25">
      <c r="X2833" s="429">
        <v>3130</v>
      </c>
      <c r="Y2833" s="429" t="s">
        <v>1030</v>
      </c>
    </row>
    <row r="2834" spans="24:25">
      <c r="X2834" s="429">
        <v>3131</v>
      </c>
      <c r="Y2834" s="429" t="s">
        <v>1030</v>
      </c>
    </row>
    <row r="2835" spans="24:25">
      <c r="X2835" s="429">
        <v>3132</v>
      </c>
      <c r="Y2835" s="429" t="s">
        <v>1030</v>
      </c>
    </row>
    <row r="2836" spans="24:25">
      <c r="X2836" s="429">
        <v>3133</v>
      </c>
      <c r="Y2836" s="429" t="s">
        <v>1030</v>
      </c>
    </row>
    <row r="2837" spans="24:25">
      <c r="X2837" s="429">
        <v>3134</v>
      </c>
      <c r="Y2837" s="429" t="s">
        <v>1030</v>
      </c>
    </row>
    <row r="2838" spans="24:25">
      <c r="X2838" s="429">
        <v>3135</v>
      </c>
      <c r="Y2838" s="429" t="s">
        <v>1030</v>
      </c>
    </row>
    <row r="2839" spans="24:25">
      <c r="X2839" s="429">
        <v>3136</v>
      </c>
      <c r="Y2839" s="429" t="s">
        <v>1030</v>
      </c>
    </row>
    <row r="2840" spans="24:25">
      <c r="X2840" s="429">
        <v>3137</v>
      </c>
      <c r="Y2840" s="429" t="s">
        <v>1030</v>
      </c>
    </row>
    <row r="2841" spans="24:25">
      <c r="X2841" s="429">
        <v>3138</v>
      </c>
      <c r="Y2841" s="429" t="s">
        <v>1030</v>
      </c>
    </row>
    <row r="2842" spans="24:25">
      <c r="X2842" s="429">
        <v>3139</v>
      </c>
      <c r="Y2842" s="429" t="s">
        <v>1030</v>
      </c>
    </row>
    <row r="2843" spans="24:25">
      <c r="X2843" s="429">
        <v>3140</v>
      </c>
      <c r="Y2843" s="429" t="s">
        <v>1030</v>
      </c>
    </row>
    <row r="2844" spans="24:25">
      <c r="X2844" s="429">
        <v>3141</v>
      </c>
      <c r="Y2844" s="429" t="s">
        <v>1030</v>
      </c>
    </row>
    <row r="2845" spans="24:25">
      <c r="X2845" s="429">
        <v>3142</v>
      </c>
      <c r="Y2845" s="429" t="s">
        <v>1030</v>
      </c>
    </row>
    <row r="2846" spans="24:25">
      <c r="X2846" s="429">
        <v>3143</v>
      </c>
      <c r="Y2846" s="429" t="s">
        <v>1030</v>
      </c>
    </row>
    <row r="2847" spans="24:25">
      <c r="X2847" s="429">
        <v>3144</v>
      </c>
      <c r="Y2847" s="429" t="s">
        <v>1030</v>
      </c>
    </row>
    <row r="2848" spans="24:25">
      <c r="X2848" s="429">
        <v>3145</v>
      </c>
      <c r="Y2848" s="429" t="s">
        <v>1030</v>
      </c>
    </row>
    <row r="2849" spans="24:25">
      <c r="X2849" s="429">
        <v>3146</v>
      </c>
      <c r="Y2849" s="429" t="s">
        <v>1030</v>
      </c>
    </row>
    <row r="2850" spans="24:25">
      <c r="X2850" s="429">
        <v>3147</v>
      </c>
      <c r="Y2850" s="429" t="s">
        <v>1030</v>
      </c>
    </row>
    <row r="2851" spans="24:25">
      <c r="X2851" s="429">
        <v>3148</v>
      </c>
      <c r="Y2851" s="429" t="s">
        <v>1030</v>
      </c>
    </row>
    <row r="2852" spans="24:25">
      <c r="X2852" s="429">
        <v>3149</v>
      </c>
      <c r="Y2852" s="429" t="s">
        <v>1030</v>
      </c>
    </row>
    <row r="2853" spans="24:25">
      <c r="X2853" s="429">
        <v>3150</v>
      </c>
      <c r="Y2853" s="429" t="s">
        <v>1030</v>
      </c>
    </row>
    <row r="2854" spans="24:25">
      <c r="X2854" s="429">
        <v>3151</v>
      </c>
      <c r="Y2854" s="429" t="s">
        <v>1030</v>
      </c>
    </row>
    <row r="2855" spans="24:25">
      <c r="X2855" s="429">
        <v>3152</v>
      </c>
      <c r="Y2855" s="429" t="s">
        <v>1030</v>
      </c>
    </row>
    <row r="2856" spans="24:25">
      <c r="X2856" s="429">
        <v>3153</v>
      </c>
      <c r="Y2856" s="429" t="s">
        <v>1030</v>
      </c>
    </row>
    <row r="2857" spans="24:25">
      <c r="X2857" s="429">
        <v>3154</v>
      </c>
      <c r="Y2857" s="429" t="s">
        <v>1030</v>
      </c>
    </row>
    <row r="2858" spans="24:25">
      <c r="X2858" s="429">
        <v>3155</v>
      </c>
      <c r="Y2858" s="429" t="s">
        <v>1030</v>
      </c>
    </row>
    <row r="2859" spans="24:25">
      <c r="X2859" s="429">
        <v>3156</v>
      </c>
      <c r="Y2859" s="429" t="s">
        <v>1030</v>
      </c>
    </row>
    <row r="2860" spans="24:25">
      <c r="X2860" s="429">
        <v>3157</v>
      </c>
      <c r="Y2860" s="429" t="s">
        <v>1030</v>
      </c>
    </row>
    <row r="2861" spans="24:25">
      <c r="X2861" s="429">
        <v>3158</v>
      </c>
      <c r="Y2861" s="429" t="s">
        <v>1030</v>
      </c>
    </row>
    <row r="2862" spans="24:25">
      <c r="X2862" s="429">
        <v>3159</v>
      </c>
      <c r="Y2862" s="429" t="s">
        <v>1030</v>
      </c>
    </row>
    <row r="2863" spans="24:25">
      <c r="X2863" s="429">
        <v>3160</v>
      </c>
      <c r="Y2863" s="429" t="s">
        <v>1030</v>
      </c>
    </row>
    <row r="2864" spans="24:25">
      <c r="X2864" s="429">
        <v>3161</v>
      </c>
      <c r="Y2864" s="429" t="s">
        <v>1030</v>
      </c>
    </row>
    <row r="2865" spans="24:25">
      <c r="X2865" s="429">
        <v>3162</v>
      </c>
      <c r="Y2865" s="429" t="s">
        <v>1030</v>
      </c>
    </row>
    <row r="2866" spans="24:25">
      <c r="X2866" s="429">
        <v>3163</v>
      </c>
      <c r="Y2866" s="429" t="s">
        <v>1030</v>
      </c>
    </row>
    <row r="2867" spans="24:25">
      <c r="X2867" s="429">
        <v>3164</v>
      </c>
      <c r="Y2867" s="429" t="s">
        <v>1030</v>
      </c>
    </row>
    <row r="2868" spans="24:25">
      <c r="X2868" s="429">
        <v>3165</v>
      </c>
      <c r="Y2868" s="429" t="s">
        <v>1030</v>
      </c>
    </row>
    <row r="2869" spans="24:25">
      <c r="X2869" s="429">
        <v>3166</v>
      </c>
      <c r="Y2869" s="429" t="s">
        <v>1030</v>
      </c>
    </row>
    <row r="2870" spans="24:25">
      <c r="X2870" s="429">
        <v>3167</v>
      </c>
      <c r="Y2870" s="429" t="s">
        <v>1030</v>
      </c>
    </row>
    <row r="2871" spans="24:25">
      <c r="X2871" s="429">
        <v>3168</v>
      </c>
      <c r="Y2871" s="429" t="s">
        <v>1030</v>
      </c>
    </row>
    <row r="2872" spans="24:25">
      <c r="X2872" s="429">
        <v>3169</v>
      </c>
      <c r="Y2872" s="429" t="s">
        <v>1030</v>
      </c>
    </row>
    <row r="2873" spans="24:25">
      <c r="X2873" s="429">
        <v>3170</v>
      </c>
      <c r="Y2873" s="429" t="s">
        <v>1030</v>
      </c>
    </row>
    <row r="2874" spans="24:25">
      <c r="X2874" s="429">
        <v>3171</v>
      </c>
      <c r="Y2874" s="429" t="s">
        <v>1030</v>
      </c>
    </row>
    <row r="2875" spans="24:25">
      <c r="X2875" s="429">
        <v>3172</v>
      </c>
      <c r="Y2875" s="429" t="s">
        <v>1030</v>
      </c>
    </row>
    <row r="2876" spans="24:25">
      <c r="X2876" s="429">
        <v>3173</v>
      </c>
      <c r="Y2876" s="429" t="s">
        <v>1030</v>
      </c>
    </row>
    <row r="2877" spans="24:25">
      <c r="X2877" s="429">
        <v>3174</v>
      </c>
      <c r="Y2877" s="429" t="s">
        <v>1030</v>
      </c>
    </row>
    <row r="2878" spans="24:25">
      <c r="X2878" s="429">
        <v>3175</v>
      </c>
      <c r="Y2878" s="429" t="s">
        <v>1030</v>
      </c>
    </row>
    <row r="2879" spans="24:25">
      <c r="X2879" s="429">
        <v>3176</v>
      </c>
      <c r="Y2879" s="429" t="s">
        <v>1030</v>
      </c>
    </row>
    <row r="2880" spans="24:25">
      <c r="X2880" s="429">
        <v>3177</v>
      </c>
      <c r="Y2880" s="429" t="s">
        <v>1030</v>
      </c>
    </row>
    <row r="2881" spans="24:25">
      <c r="X2881" s="429">
        <v>3178</v>
      </c>
      <c r="Y2881" s="429" t="s">
        <v>1030</v>
      </c>
    </row>
    <row r="2882" spans="24:25">
      <c r="X2882" s="429">
        <v>3179</v>
      </c>
      <c r="Y2882" s="429" t="s">
        <v>1030</v>
      </c>
    </row>
    <row r="2883" spans="24:25">
      <c r="X2883" s="429">
        <v>3180</v>
      </c>
      <c r="Y2883" s="429" t="s">
        <v>1030</v>
      </c>
    </row>
    <row r="2884" spans="24:25">
      <c r="X2884" s="429">
        <v>3181</v>
      </c>
      <c r="Y2884" s="429" t="s">
        <v>1030</v>
      </c>
    </row>
    <row r="2885" spans="24:25">
      <c r="X2885" s="429">
        <v>3182</v>
      </c>
      <c r="Y2885" s="429" t="s">
        <v>1030</v>
      </c>
    </row>
    <row r="2886" spans="24:25">
      <c r="X2886" s="429">
        <v>3183</v>
      </c>
      <c r="Y2886" s="429" t="s">
        <v>1030</v>
      </c>
    </row>
    <row r="2887" spans="24:25">
      <c r="X2887" s="429">
        <v>3184</v>
      </c>
      <c r="Y2887" s="429" t="s">
        <v>1030</v>
      </c>
    </row>
    <row r="2888" spans="24:25">
      <c r="X2888" s="429">
        <v>3185</v>
      </c>
      <c r="Y2888" s="429" t="s">
        <v>1030</v>
      </c>
    </row>
    <row r="2889" spans="24:25">
      <c r="X2889" s="429">
        <v>3186</v>
      </c>
      <c r="Y2889" s="429" t="s">
        <v>1030</v>
      </c>
    </row>
    <row r="2890" spans="24:25">
      <c r="X2890" s="429">
        <v>3187</v>
      </c>
      <c r="Y2890" s="429" t="s">
        <v>1030</v>
      </c>
    </row>
    <row r="2891" spans="24:25">
      <c r="X2891" s="429">
        <v>3188</v>
      </c>
      <c r="Y2891" s="429" t="s">
        <v>1030</v>
      </c>
    </row>
    <row r="2892" spans="24:25">
      <c r="X2892" s="429">
        <v>3189</v>
      </c>
      <c r="Y2892" s="429" t="s">
        <v>1030</v>
      </c>
    </row>
    <row r="2893" spans="24:25">
      <c r="X2893" s="429">
        <v>3190</v>
      </c>
      <c r="Y2893" s="429" t="s">
        <v>1030</v>
      </c>
    </row>
    <row r="2894" spans="24:25">
      <c r="X2894" s="429">
        <v>3191</v>
      </c>
      <c r="Y2894" s="429" t="s">
        <v>1030</v>
      </c>
    </row>
    <row r="2895" spans="24:25">
      <c r="X2895" s="429">
        <v>3192</v>
      </c>
      <c r="Y2895" s="429" t="s">
        <v>1030</v>
      </c>
    </row>
    <row r="2896" spans="24:25">
      <c r="X2896" s="429">
        <v>3193</v>
      </c>
      <c r="Y2896" s="429" t="s">
        <v>1030</v>
      </c>
    </row>
    <row r="2897" spans="24:25">
      <c r="X2897" s="429">
        <v>3194</v>
      </c>
      <c r="Y2897" s="429" t="s">
        <v>1030</v>
      </c>
    </row>
    <row r="2898" spans="24:25">
      <c r="X2898" s="429">
        <v>3195</v>
      </c>
      <c r="Y2898" s="429" t="s">
        <v>1030</v>
      </c>
    </row>
    <row r="2899" spans="24:25">
      <c r="X2899" s="429">
        <v>3196</v>
      </c>
      <c r="Y2899" s="429" t="s">
        <v>1030</v>
      </c>
    </row>
    <row r="2900" spans="24:25">
      <c r="X2900" s="429">
        <v>3197</v>
      </c>
      <c r="Y2900" s="429" t="s">
        <v>1030</v>
      </c>
    </row>
    <row r="2901" spans="24:25">
      <c r="X2901" s="429">
        <v>3198</v>
      </c>
      <c r="Y2901" s="429" t="s">
        <v>1030</v>
      </c>
    </row>
    <row r="2902" spans="24:25">
      <c r="X2902" s="429">
        <v>3199</v>
      </c>
      <c r="Y2902" s="429" t="s">
        <v>1030</v>
      </c>
    </row>
    <row r="2903" spans="24:25">
      <c r="X2903" s="429">
        <v>3200</v>
      </c>
      <c r="Y2903" s="429" t="s">
        <v>1030</v>
      </c>
    </row>
    <row r="2904" spans="24:25">
      <c r="X2904" s="429">
        <v>3201</v>
      </c>
      <c r="Y2904" s="429" t="s">
        <v>1030</v>
      </c>
    </row>
    <row r="2905" spans="24:25">
      <c r="X2905" s="429">
        <v>3202</v>
      </c>
      <c r="Y2905" s="429" t="s">
        <v>1030</v>
      </c>
    </row>
    <row r="2906" spans="24:25">
      <c r="X2906" s="429">
        <v>3203</v>
      </c>
      <c r="Y2906" s="429" t="s">
        <v>1030</v>
      </c>
    </row>
    <row r="2907" spans="24:25">
      <c r="X2907" s="429">
        <v>3204</v>
      </c>
      <c r="Y2907" s="429" t="s">
        <v>1030</v>
      </c>
    </row>
    <row r="2908" spans="24:25">
      <c r="X2908" s="429">
        <v>3205</v>
      </c>
      <c r="Y2908" s="429" t="s">
        <v>1030</v>
      </c>
    </row>
    <row r="2909" spans="24:25">
      <c r="X2909" s="429">
        <v>3206</v>
      </c>
      <c r="Y2909" s="429" t="s">
        <v>1030</v>
      </c>
    </row>
    <row r="2910" spans="24:25">
      <c r="X2910" s="429">
        <v>3207</v>
      </c>
      <c r="Y2910" s="429" t="s">
        <v>1030</v>
      </c>
    </row>
    <row r="2911" spans="24:25">
      <c r="X2911" s="429">
        <v>3208</v>
      </c>
      <c r="Y2911" s="429" t="s">
        <v>1030</v>
      </c>
    </row>
    <row r="2912" spans="24:25">
      <c r="X2912" s="429">
        <v>3209</v>
      </c>
      <c r="Y2912" s="429" t="s">
        <v>1030</v>
      </c>
    </row>
    <row r="2913" spans="24:25">
      <c r="X2913" s="429">
        <v>3210</v>
      </c>
      <c r="Y2913" s="429" t="s">
        <v>1030</v>
      </c>
    </row>
    <row r="2914" spans="24:25">
      <c r="X2914" s="429">
        <v>3211</v>
      </c>
      <c r="Y2914" s="429" t="s">
        <v>1030</v>
      </c>
    </row>
    <row r="2915" spans="24:25">
      <c r="X2915" s="429">
        <v>3212</v>
      </c>
      <c r="Y2915" s="429" t="s">
        <v>1030</v>
      </c>
    </row>
    <row r="2916" spans="24:25">
      <c r="X2916" s="429">
        <v>3213</v>
      </c>
      <c r="Y2916" s="429" t="s">
        <v>1030</v>
      </c>
    </row>
    <row r="2917" spans="24:25">
      <c r="X2917" s="429">
        <v>3214</v>
      </c>
      <c r="Y2917" s="429" t="s">
        <v>1030</v>
      </c>
    </row>
    <row r="2918" spans="24:25">
      <c r="X2918" s="429">
        <v>3215</v>
      </c>
      <c r="Y2918" s="429" t="s">
        <v>1030</v>
      </c>
    </row>
    <row r="2919" spans="24:25">
      <c r="X2919" s="429">
        <v>3216</v>
      </c>
      <c r="Y2919" s="429" t="s">
        <v>1030</v>
      </c>
    </row>
    <row r="2920" spans="24:25">
      <c r="X2920" s="429">
        <v>3217</v>
      </c>
      <c r="Y2920" s="429" t="s">
        <v>1030</v>
      </c>
    </row>
    <row r="2921" spans="24:25">
      <c r="X2921" s="429">
        <v>3218</v>
      </c>
      <c r="Y2921" s="429" t="s">
        <v>1030</v>
      </c>
    </row>
    <row r="2922" spans="24:25">
      <c r="X2922" s="429">
        <v>3219</v>
      </c>
      <c r="Y2922" s="429" t="s">
        <v>1030</v>
      </c>
    </row>
    <row r="2923" spans="24:25">
      <c r="X2923" s="429">
        <v>3220</v>
      </c>
      <c r="Y2923" s="429" t="s">
        <v>1030</v>
      </c>
    </row>
    <row r="2924" spans="24:25">
      <c r="X2924" s="429">
        <v>3221</v>
      </c>
      <c r="Y2924" s="429" t="s">
        <v>1030</v>
      </c>
    </row>
    <row r="2925" spans="24:25">
      <c r="X2925" s="429">
        <v>3222</v>
      </c>
      <c r="Y2925" s="429" t="s">
        <v>1030</v>
      </c>
    </row>
    <row r="2926" spans="24:25">
      <c r="X2926" s="429">
        <v>3223</v>
      </c>
      <c r="Y2926" s="429" t="s">
        <v>1030</v>
      </c>
    </row>
    <row r="2927" spans="24:25">
      <c r="X2927" s="429">
        <v>3224</v>
      </c>
      <c r="Y2927" s="429" t="s">
        <v>1030</v>
      </c>
    </row>
    <row r="2928" spans="24:25">
      <c r="X2928" s="429">
        <v>3225</v>
      </c>
      <c r="Y2928" s="429" t="s">
        <v>1030</v>
      </c>
    </row>
    <row r="2929" spans="24:25">
      <c r="X2929" s="429">
        <v>3226</v>
      </c>
      <c r="Y2929" s="429" t="s">
        <v>1030</v>
      </c>
    </row>
    <row r="2930" spans="24:25">
      <c r="X2930" s="429">
        <v>3227</v>
      </c>
      <c r="Y2930" s="429" t="s">
        <v>1030</v>
      </c>
    </row>
    <row r="2931" spans="24:25">
      <c r="X2931" s="429">
        <v>3228</v>
      </c>
      <c r="Y2931" s="429" t="s">
        <v>1030</v>
      </c>
    </row>
    <row r="2932" spans="24:25">
      <c r="X2932" s="429">
        <v>3229</v>
      </c>
      <c r="Y2932" s="429" t="s">
        <v>1030</v>
      </c>
    </row>
    <row r="2933" spans="24:25">
      <c r="X2933" s="429">
        <v>3230</v>
      </c>
      <c r="Y2933" s="429" t="s">
        <v>1030</v>
      </c>
    </row>
    <row r="2934" spans="24:25">
      <c r="X2934" s="429">
        <v>3231</v>
      </c>
      <c r="Y2934" s="429" t="s">
        <v>1030</v>
      </c>
    </row>
    <row r="2935" spans="24:25">
      <c r="X2935" s="429">
        <v>3232</v>
      </c>
      <c r="Y2935" s="429" t="s">
        <v>1030</v>
      </c>
    </row>
    <row r="2936" spans="24:25">
      <c r="X2936" s="429">
        <v>3233</v>
      </c>
      <c r="Y2936" s="429" t="s">
        <v>1030</v>
      </c>
    </row>
    <row r="2937" spans="24:25">
      <c r="X2937" s="429">
        <v>3234</v>
      </c>
      <c r="Y2937" s="429" t="s">
        <v>1030</v>
      </c>
    </row>
    <row r="2938" spans="24:25">
      <c r="X2938" s="429">
        <v>3235</v>
      </c>
      <c r="Y2938" s="429" t="s">
        <v>1030</v>
      </c>
    </row>
    <row r="2939" spans="24:25">
      <c r="X2939" s="429">
        <v>3236</v>
      </c>
      <c r="Y2939" s="429" t="s">
        <v>1030</v>
      </c>
    </row>
    <row r="2940" spans="24:25">
      <c r="X2940" s="429">
        <v>3237</v>
      </c>
      <c r="Y2940" s="429" t="s">
        <v>1030</v>
      </c>
    </row>
    <row r="2941" spans="24:25">
      <c r="X2941" s="429">
        <v>3238</v>
      </c>
      <c r="Y2941" s="429" t="s">
        <v>1030</v>
      </c>
    </row>
    <row r="2942" spans="24:25">
      <c r="X2942" s="429">
        <v>3239</v>
      </c>
      <c r="Y2942" s="429" t="s">
        <v>1030</v>
      </c>
    </row>
    <row r="2943" spans="24:25">
      <c r="X2943" s="429">
        <v>3240</v>
      </c>
      <c r="Y2943" s="429" t="s">
        <v>1030</v>
      </c>
    </row>
    <row r="2944" spans="24:25">
      <c r="X2944" s="429">
        <v>3241</v>
      </c>
      <c r="Y2944" s="429" t="s">
        <v>1030</v>
      </c>
    </row>
    <row r="2945" spans="24:25">
      <c r="X2945" s="429">
        <v>3242</v>
      </c>
      <c r="Y2945" s="429" t="s">
        <v>1030</v>
      </c>
    </row>
    <row r="2946" spans="24:25">
      <c r="X2946" s="429">
        <v>3243</v>
      </c>
      <c r="Y2946" s="429" t="s">
        <v>1030</v>
      </c>
    </row>
    <row r="2947" spans="24:25">
      <c r="X2947" s="429">
        <v>3244</v>
      </c>
      <c r="Y2947" s="429" t="s">
        <v>1030</v>
      </c>
    </row>
    <row r="2948" spans="24:25">
      <c r="X2948" s="429">
        <v>3245</v>
      </c>
      <c r="Y2948" s="429" t="s">
        <v>1030</v>
      </c>
    </row>
    <row r="2949" spans="24:25">
      <c r="X2949" s="429">
        <v>3246</v>
      </c>
      <c r="Y2949" s="429" t="s">
        <v>1030</v>
      </c>
    </row>
    <row r="2950" spans="24:25">
      <c r="X2950" s="429">
        <v>3247</v>
      </c>
      <c r="Y2950" s="429" t="s">
        <v>1030</v>
      </c>
    </row>
    <row r="2951" spans="24:25">
      <c r="X2951" s="429">
        <v>3248</v>
      </c>
      <c r="Y2951" s="429" t="s">
        <v>1030</v>
      </c>
    </row>
    <row r="2952" spans="24:25">
      <c r="X2952" s="429">
        <v>3249</v>
      </c>
      <c r="Y2952" s="429" t="s">
        <v>1030</v>
      </c>
    </row>
    <row r="2953" spans="24:25">
      <c r="X2953" s="429">
        <v>3250</v>
      </c>
      <c r="Y2953" s="429" t="s">
        <v>1030</v>
      </c>
    </row>
    <row r="2954" spans="24:25">
      <c r="X2954" s="429">
        <v>3251</v>
      </c>
      <c r="Y2954" s="429" t="s">
        <v>1030</v>
      </c>
    </row>
    <row r="2955" spans="24:25">
      <c r="X2955" s="429">
        <v>3252</v>
      </c>
      <c r="Y2955" s="429" t="s">
        <v>1030</v>
      </c>
    </row>
    <row r="2956" spans="24:25">
      <c r="X2956" s="429">
        <v>3253</v>
      </c>
      <c r="Y2956" s="429" t="s">
        <v>1030</v>
      </c>
    </row>
    <row r="2957" spans="24:25">
      <c r="X2957" s="429">
        <v>3254</v>
      </c>
      <c r="Y2957" s="429" t="s">
        <v>1030</v>
      </c>
    </row>
    <row r="2958" spans="24:25">
      <c r="X2958" s="429">
        <v>3255</v>
      </c>
      <c r="Y2958" s="429" t="s">
        <v>1030</v>
      </c>
    </row>
    <row r="2959" spans="24:25">
      <c r="X2959" s="429">
        <v>3256</v>
      </c>
      <c r="Y2959" s="429" t="s">
        <v>1030</v>
      </c>
    </row>
    <row r="2960" spans="24:25">
      <c r="X2960" s="429">
        <v>3257</v>
      </c>
      <c r="Y2960" s="429" t="s">
        <v>1030</v>
      </c>
    </row>
    <row r="2961" spans="24:25">
      <c r="X2961" s="429">
        <v>3258</v>
      </c>
      <c r="Y2961" s="429" t="s">
        <v>1030</v>
      </c>
    </row>
    <row r="2962" spans="24:25">
      <c r="X2962" s="429">
        <v>3259</v>
      </c>
      <c r="Y2962" s="429" t="s">
        <v>1030</v>
      </c>
    </row>
    <row r="2963" spans="24:25">
      <c r="X2963" s="429">
        <v>3260</v>
      </c>
      <c r="Y2963" s="429" t="s">
        <v>1030</v>
      </c>
    </row>
    <row r="2964" spans="24:25">
      <c r="X2964" s="429">
        <v>3261</v>
      </c>
      <c r="Y2964" s="429" t="s">
        <v>1030</v>
      </c>
    </row>
    <row r="2965" spans="24:25">
      <c r="X2965" s="429">
        <v>3262</v>
      </c>
      <c r="Y2965" s="429" t="s">
        <v>1030</v>
      </c>
    </row>
    <row r="2966" spans="24:25">
      <c r="X2966" s="429">
        <v>3263</v>
      </c>
      <c r="Y2966" s="429" t="s">
        <v>1030</v>
      </c>
    </row>
    <row r="2967" spans="24:25">
      <c r="X2967" s="429">
        <v>3264</v>
      </c>
      <c r="Y2967" s="429" t="s">
        <v>1030</v>
      </c>
    </row>
    <row r="2968" spans="24:25">
      <c r="X2968" s="429">
        <v>3265</v>
      </c>
      <c r="Y2968" s="429" t="s">
        <v>1030</v>
      </c>
    </row>
    <row r="2969" spans="24:25">
      <c r="X2969" s="429">
        <v>3266</v>
      </c>
      <c r="Y2969" s="429" t="s">
        <v>1030</v>
      </c>
    </row>
    <row r="2970" spans="24:25">
      <c r="X2970" s="429">
        <v>3267</v>
      </c>
      <c r="Y2970" s="429" t="s">
        <v>1030</v>
      </c>
    </row>
    <row r="2971" spans="24:25">
      <c r="X2971" s="429">
        <v>3268</v>
      </c>
      <c r="Y2971" s="429" t="s">
        <v>1030</v>
      </c>
    </row>
    <row r="2972" spans="24:25">
      <c r="X2972" s="429">
        <v>3269</v>
      </c>
      <c r="Y2972" s="429" t="s">
        <v>1030</v>
      </c>
    </row>
    <row r="2973" spans="24:25">
      <c r="X2973" s="429">
        <v>3270</v>
      </c>
      <c r="Y2973" s="429" t="s">
        <v>1030</v>
      </c>
    </row>
    <row r="2974" spans="24:25">
      <c r="X2974" s="429">
        <v>3271</v>
      </c>
      <c r="Y2974" s="429" t="s">
        <v>1030</v>
      </c>
    </row>
    <row r="2975" spans="24:25">
      <c r="X2975" s="429">
        <v>3272</v>
      </c>
      <c r="Y2975" s="429" t="s">
        <v>1030</v>
      </c>
    </row>
    <row r="2976" spans="24:25">
      <c r="X2976" s="429">
        <v>3273</v>
      </c>
      <c r="Y2976" s="429" t="s">
        <v>1030</v>
      </c>
    </row>
    <row r="2977" spans="24:25">
      <c r="X2977" s="429">
        <v>3274</v>
      </c>
      <c r="Y2977" s="429" t="s">
        <v>1030</v>
      </c>
    </row>
    <row r="2978" spans="24:25">
      <c r="X2978" s="429">
        <v>3275</v>
      </c>
      <c r="Y2978" s="429" t="s">
        <v>1030</v>
      </c>
    </row>
    <row r="2979" spans="24:25">
      <c r="X2979" s="429">
        <v>3276</v>
      </c>
      <c r="Y2979" s="429" t="s">
        <v>1030</v>
      </c>
    </row>
    <row r="2980" spans="24:25">
      <c r="X2980" s="429">
        <v>3277</v>
      </c>
      <c r="Y2980" s="429" t="s">
        <v>1030</v>
      </c>
    </row>
    <row r="2981" spans="24:25">
      <c r="X2981" s="429">
        <v>3278</v>
      </c>
      <c r="Y2981" s="429" t="s">
        <v>1030</v>
      </c>
    </row>
    <row r="2982" spans="24:25">
      <c r="X2982" s="429">
        <v>3279</v>
      </c>
      <c r="Y2982" s="429" t="s">
        <v>1030</v>
      </c>
    </row>
    <row r="2983" spans="24:25">
      <c r="X2983" s="429">
        <v>3280</v>
      </c>
      <c r="Y2983" s="429" t="s">
        <v>1030</v>
      </c>
    </row>
    <row r="2984" spans="24:25">
      <c r="X2984" s="429">
        <v>3281</v>
      </c>
      <c r="Y2984" s="429" t="s">
        <v>1030</v>
      </c>
    </row>
    <row r="2985" spans="24:25">
      <c r="X2985" s="429">
        <v>3282</v>
      </c>
      <c r="Y2985" s="429" t="s">
        <v>1030</v>
      </c>
    </row>
    <row r="2986" spans="24:25">
      <c r="X2986" s="429">
        <v>3283</v>
      </c>
      <c r="Y2986" s="429" t="s">
        <v>1030</v>
      </c>
    </row>
    <row r="2987" spans="24:25">
      <c r="X2987" s="429">
        <v>3284</v>
      </c>
      <c r="Y2987" s="429" t="s">
        <v>1030</v>
      </c>
    </row>
    <row r="2988" spans="24:25">
      <c r="X2988" s="429">
        <v>3285</v>
      </c>
      <c r="Y2988" s="429" t="s">
        <v>1030</v>
      </c>
    </row>
    <row r="2989" spans="24:25">
      <c r="X2989" s="429">
        <v>3286</v>
      </c>
      <c r="Y2989" s="429" t="s">
        <v>1030</v>
      </c>
    </row>
    <row r="2990" spans="24:25">
      <c r="X2990" s="429">
        <v>3287</v>
      </c>
      <c r="Y2990" s="429" t="s">
        <v>1030</v>
      </c>
    </row>
    <row r="2991" spans="24:25">
      <c r="X2991" s="429">
        <v>3288</v>
      </c>
      <c r="Y2991" s="429" t="s">
        <v>1030</v>
      </c>
    </row>
    <row r="2992" spans="24:25">
      <c r="X2992" s="429">
        <v>3289</v>
      </c>
      <c r="Y2992" s="429" t="s">
        <v>1030</v>
      </c>
    </row>
    <row r="2993" spans="24:25">
      <c r="X2993" s="429">
        <v>3290</v>
      </c>
      <c r="Y2993" s="429" t="s">
        <v>1030</v>
      </c>
    </row>
    <row r="2994" spans="24:25">
      <c r="X2994" s="429">
        <v>3291</v>
      </c>
      <c r="Y2994" s="429" t="s">
        <v>1030</v>
      </c>
    </row>
    <row r="2995" spans="24:25">
      <c r="X2995" s="429">
        <v>3292</v>
      </c>
      <c r="Y2995" s="429" t="s">
        <v>1030</v>
      </c>
    </row>
    <row r="2996" spans="24:25">
      <c r="X2996" s="429">
        <v>3293</v>
      </c>
      <c r="Y2996" s="429" t="s">
        <v>1030</v>
      </c>
    </row>
    <row r="2997" spans="24:25">
      <c r="X2997" s="429">
        <v>3294</v>
      </c>
      <c r="Y2997" s="429" t="s">
        <v>1030</v>
      </c>
    </row>
    <row r="2998" spans="24:25">
      <c r="X2998" s="429">
        <v>3295</v>
      </c>
      <c r="Y2998" s="429" t="s">
        <v>1030</v>
      </c>
    </row>
    <row r="2999" spans="24:25">
      <c r="X2999" s="429">
        <v>3296</v>
      </c>
      <c r="Y2999" s="429" t="s">
        <v>1030</v>
      </c>
    </row>
    <row r="3000" spans="24:25">
      <c r="X3000" s="429">
        <v>3297</v>
      </c>
      <c r="Y3000" s="429" t="s">
        <v>1030</v>
      </c>
    </row>
    <row r="3001" spans="24:25">
      <c r="X3001" s="429">
        <v>3298</v>
      </c>
      <c r="Y3001" s="429" t="s">
        <v>1030</v>
      </c>
    </row>
    <row r="3002" spans="24:25">
      <c r="X3002" s="429">
        <v>3299</v>
      </c>
      <c r="Y3002" s="429" t="s">
        <v>1030</v>
      </c>
    </row>
    <row r="3003" spans="24:25">
      <c r="X3003" s="429">
        <v>3300</v>
      </c>
      <c r="Y3003" s="429" t="s">
        <v>1030</v>
      </c>
    </row>
    <row r="3004" spans="24:25">
      <c r="X3004" s="429">
        <v>3301</v>
      </c>
      <c r="Y3004" s="429" t="s">
        <v>1030</v>
      </c>
    </row>
    <row r="3005" spans="24:25">
      <c r="X3005" s="429">
        <v>3302</v>
      </c>
      <c r="Y3005" s="429" t="s">
        <v>1030</v>
      </c>
    </row>
    <row r="3006" spans="24:25">
      <c r="X3006" s="429">
        <v>3303</v>
      </c>
      <c r="Y3006" s="429" t="s">
        <v>1030</v>
      </c>
    </row>
    <row r="3007" spans="24:25">
      <c r="X3007" s="429">
        <v>3304</v>
      </c>
      <c r="Y3007" s="429" t="s">
        <v>1030</v>
      </c>
    </row>
    <row r="3008" spans="24:25">
      <c r="X3008" s="429">
        <v>3305</v>
      </c>
      <c r="Y3008" s="429" t="s">
        <v>1030</v>
      </c>
    </row>
    <row r="3009" spans="24:25">
      <c r="X3009" s="429">
        <v>3306</v>
      </c>
      <c r="Y3009" s="429" t="s">
        <v>1030</v>
      </c>
    </row>
    <row r="3010" spans="24:25">
      <c r="X3010" s="429">
        <v>3307</v>
      </c>
      <c r="Y3010" s="429" t="s">
        <v>1030</v>
      </c>
    </row>
    <row r="3011" spans="24:25">
      <c r="X3011" s="429">
        <v>3308</v>
      </c>
      <c r="Y3011" s="429" t="s">
        <v>1030</v>
      </c>
    </row>
    <row r="3012" spans="24:25">
      <c r="X3012" s="429">
        <v>3309</v>
      </c>
      <c r="Y3012" s="429" t="s">
        <v>1030</v>
      </c>
    </row>
    <row r="3013" spans="24:25">
      <c r="X3013" s="429">
        <v>3310</v>
      </c>
      <c r="Y3013" s="429" t="s">
        <v>1030</v>
      </c>
    </row>
    <row r="3014" spans="24:25">
      <c r="X3014" s="429">
        <v>3311</v>
      </c>
      <c r="Y3014" s="429" t="s">
        <v>1030</v>
      </c>
    </row>
    <row r="3015" spans="24:25">
      <c r="X3015" s="429">
        <v>3312</v>
      </c>
      <c r="Y3015" s="429" t="s">
        <v>1030</v>
      </c>
    </row>
    <row r="3016" spans="24:25">
      <c r="X3016" s="429">
        <v>3313</v>
      </c>
      <c r="Y3016" s="429" t="s">
        <v>1030</v>
      </c>
    </row>
    <row r="3017" spans="24:25">
      <c r="X3017" s="429">
        <v>3314</v>
      </c>
      <c r="Y3017" s="429" t="s">
        <v>1030</v>
      </c>
    </row>
    <row r="3018" spans="24:25">
      <c r="X3018" s="429">
        <v>3315</v>
      </c>
      <c r="Y3018" s="429" t="s">
        <v>1030</v>
      </c>
    </row>
    <row r="3019" spans="24:25">
      <c r="X3019" s="429">
        <v>3316</v>
      </c>
      <c r="Y3019" s="429" t="s">
        <v>1030</v>
      </c>
    </row>
    <row r="3020" spans="24:25">
      <c r="X3020" s="429">
        <v>3317</v>
      </c>
      <c r="Y3020" s="429" t="s">
        <v>1030</v>
      </c>
    </row>
    <row r="3021" spans="24:25">
      <c r="X3021" s="429">
        <v>3318</v>
      </c>
      <c r="Y3021" s="429" t="s">
        <v>1030</v>
      </c>
    </row>
    <row r="3022" spans="24:25">
      <c r="X3022" s="429">
        <v>3319</v>
      </c>
      <c r="Y3022" s="429" t="s">
        <v>1030</v>
      </c>
    </row>
    <row r="3023" spans="24:25">
      <c r="X3023" s="429">
        <v>3320</v>
      </c>
      <c r="Y3023" s="429" t="s">
        <v>1030</v>
      </c>
    </row>
    <row r="3024" spans="24:25">
      <c r="X3024" s="429">
        <v>3321</v>
      </c>
      <c r="Y3024" s="429" t="s">
        <v>1030</v>
      </c>
    </row>
    <row r="3025" spans="24:25">
      <c r="X3025" s="429">
        <v>3322</v>
      </c>
      <c r="Y3025" s="429" t="s">
        <v>1030</v>
      </c>
    </row>
    <row r="3026" spans="24:25">
      <c r="X3026" s="429">
        <v>3323</v>
      </c>
      <c r="Y3026" s="429" t="s">
        <v>1030</v>
      </c>
    </row>
    <row r="3027" spans="24:25">
      <c r="X3027" s="429">
        <v>3324</v>
      </c>
      <c r="Y3027" s="429" t="s">
        <v>1030</v>
      </c>
    </row>
    <row r="3028" spans="24:25">
      <c r="X3028" s="429">
        <v>3325</v>
      </c>
      <c r="Y3028" s="429" t="s">
        <v>1030</v>
      </c>
    </row>
    <row r="3029" spans="24:25">
      <c r="X3029" s="429">
        <v>3326</v>
      </c>
      <c r="Y3029" s="429" t="s">
        <v>1030</v>
      </c>
    </row>
    <row r="3030" spans="24:25">
      <c r="X3030" s="429">
        <v>3327</v>
      </c>
      <c r="Y3030" s="429" t="s">
        <v>1030</v>
      </c>
    </row>
    <row r="3031" spans="24:25">
      <c r="X3031" s="429">
        <v>3328</v>
      </c>
      <c r="Y3031" s="429" t="s">
        <v>1030</v>
      </c>
    </row>
    <row r="3032" spans="24:25">
      <c r="X3032" s="429">
        <v>3329</v>
      </c>
      <c r="Y3032" s="429" t="s">
        <v>1030</v>
      </c>
    </row>
    <row r="3033" spans="24:25">
      <c r="X3033" s="429">
        <v>3330</v>
      </c>
      <c r="Y3033" s="429" t="s">
        <v>1030</v>
      </c>
    </row>
    <row r="3034" spans="24:25">
      <c r="X3034" s="429">
        <v>3331</v>
      </c>
      <c r="Y3034" s="429" t="s">
        <v>1030</v>
      </c>
    </row>
    <row r="3035" spans="24:25">
      <c r="X3035" s="429">
        <v>3332</v>
      </c>
      <c r="Y3035" s="429" t="s">
        <v>1030</v>
      </c>
    </row>
    <row r="3036" spans="24:25">
      <c r="X3036" s="429">
        <v>3333</v>
      </c>
      <c r="Y3036" s="429" t="s">
        <v>1030</v>
      </c>
    </row>
    <row r="3037" spans="24:25">
      <c r="X3037" s="429">
        <v>3334</v>
      </c>
      <c r="Y3037" s="429" t="s">
        <v>1030</v>
      </c>
    </row>
    <row r="3038" spans="24:25">
      <c r="X3038" s="429">
        <v>3335</v>
      </c>
      <c r="Y3038" s="429" t="s">
        <v>1030</v>
      </c>
    </row>
    <row r="3039" spans="24:25">
      <c r="X3039" s="429">
        <v>3336</v>
      </c>
      <c r="Y3039" s="429" t="s">
        <v>1030</v>
      </c>
    </row>
    <row r="3040" spans="24:25">
      <c r="X3040" s="429">
        <v>3337</v>
      </c>
      <c r="Y3040" s="429" t="s">
        <v>1030</v>
      </c>
    </row>
    <row r="3041" spans="24:25">
      <c r="X3041" s="429">
        <v>3338</v>
      </c>
      <c r="Y3041" s="429" t="s">
        <v>1030</v>
      </c>
    </row>
    <row r="3042" spans="24:25">
      <c r="X3042" s="429">
        <v>3339</v>
      </c>
      <c r="Y3042" s="429" t="s">
        <v>1030</v>
      </c>
    </row>
    <row r="3043" spans="24:25">
      <c r="X3043" s="429">
        <v>3340</v>
      </c>
      <c r="Y3043" s="429" t="s">
        <v>1030</v>
      </c>
    </row>
    <row r="3044" spans="24:25">
      <c r="X3044" s="429">
        <v>3341</v>
      </c>
      <c r="Y3044" s="429" t="s">
        <v>1030</v>
      </c>
    </row>
    <row r="3045" spans="24:25">
      <c r="X3045" s="429">
        <v>3342</v>
      </c>
      <c r="Y3045" s="429" t="s">
        <v>1030</v>
      </c>
    </row>
    <row r="3046" spans="24:25">
      <c r="X3046" s="429">
        <v>3343</v>
      </c>
      <c r="Y3046" s="429" t="s">
        <v>1030</v>
      </c>
    </row>
    <row r="3047" spans="24:25">
      <c r="X3047" s="429">
        <v>3344</v>
      </c>
      <c r="Y3047" s="429" t="s">
        <v>1030</v>
      </c>
    </row>
    <row r="3048" spans="24:25">
      <c r="X3048" s="429">
        <v>3345</v>
      </c>
      <c r="Y3048" s="429" t="s">
        <v>1030</v>
      </c>
    </row>
    <row r="3049" spans="24:25">
      <c r="X3049" s="429">
        <v>3346</v>
      </c>
      <c r="Y3049" s="429" t="s">
        <v>1030</v>
      </c>
    </row>
    <row r="3050" spans="24:25">
      <c r="X3050" s="429">
        <v>3347</v>
      </c>
      <c r="Y3050" s="429" t="s">
        <v>1030</v>
      </c>
    </row>
    <row r="3051" spans="24:25">
      <c r="X3051" s="429">
        <v>3348</v>
      </c>
      <c r="Y3051" s="429" t="s">
        <v>1030</v>
      </c>
    </row>
    <row r="3052" spans="24:25">
      <c r="X3052" s="429">
        <v>3349</v>
      </c>
      <c r="Y3052" s="429" t="s">
        <v>1030</v>
      </c>
    </row>
    <row r="3053" spans="24:25">
      <c r="X3053" s="429">
        <v>3350</v>
      </c>
      <c r="Y3053" s="429" t="s">
        <v>1030</v>
      </c>
    </row>
    <row r="3054" spans="24:25">
      <c r="X3054" s="429">
        <v>3351</v>
      </c>
      <c r="Y3054" s="429" t="s">
        <v>1030</v>
      </c>
    </row>
    <row r="3055" spans="24:25">
      <c r="X3055" s="429">
        <v>3352</v>
      </c>
      <c r="Y3055" s="429" t="s">
        <v>1030</v>
      </c>
    </row>
    <row r="3056" spans="24:25">
      <c r="X3056" s="429">
        <v>3353</v>
      </c>
      <c r="Y3056" s="429" t="s">
        <v>1030</v>
      </c>
    </row>
    <row r="3057" spans="24:25">
      <c r="X3057" s="429">
        <v>3354</v>
      </c>
      <c r="Y3057" s="429" t="s">
        <v>1030</v>
      </c>
    </row>
    <row r="3058" spans="24:25">
      <c r="X3058" s="429">
        <v>3355</v>
      </c>
      <c r="Y3058" s="429" t="s">
        <v>1030</v>
      </c>
    </row>
    <row r="3059" spans="24:25">
      <c r="X3059" s="429">
        <v>3356</v>
      </c>
      <c r="Y3059" s="429" t="s">
        <v>1030</v>
      </c>
    </row>
    <row r="3060" spans="24:25">
      <c r="X3060" s="429">
        <v>3357</v>
      </c>
      <c r="Y3060" s="429" t="s">
        <v>1030</v>
      </c>
    </row>
    <row r="3061" spans="24:25">
      <c r="X3061" s="429">
        <v>3358</v>
      </c>
      <c r="Y3061" s="429" t="s">
        <v>1030</v>
      </c>
    </row>
    <row r="3062" spans="24:25">
      <c r="X3062" s="429">
        <v>3359</v>
      </c>
      <c r="Y3062" s="429" t="s">
        <v>1030</v>
      </c>
    </row>
    <row r="3063" spans="24:25">
      <c r="X3063" s="429">
        <v>3360</v>
      </c>
      <c r="Y3063" s="429" t="s">
        <v>1030</v>
      </c>
    </row>
    <row r="3064" spans="24:25">
      <c r="X3064" s="429">
        <v>3361</v>
      </c>
      <c r="Y3064" s="429" t="s">
        <v>1030</v>
      </c>
    </row>
    <row r="3065" spans="24:25">
      <c r="X3065" s="429">
        <v>3362</v>
      </c>
      <c r="Y3065" s="429" t="s">
        <v>1030</v>
      </c>
    </row>
    <row r="3066" spans="24:25">
      <c r="X3066" s="429">
        <v>3363</v>
      </c>
      <c r="Y3066" s="429" t="s">
        <v>1030</v>
      </c>
    </row>
    <row r="3067" spans="24:25">
      <c r="X3067" s="429">
        <v>3364</v>
      </c>
      <c r="Y3067" s="429" t="s">
        <v>1030</v>
      </c>
    </row>
    <row r="3068" spans="24:25">
      <c r="X3068" s="429">
        <v>3365</v>
      </c>
      <c r="Y3068" s="429" t="s">
        <v>1030</v>
      </c>
    </row>
    <row r="3069" spans="24:25">
      <c r="X3069" s="429">
        <v>3366</v>
      </c>
      <c r="Y3069" s="429" t="s">
        <v>1030</v>
      </c>
    </row>
    <row r="3070" spans="24:25">
      <c r="X3070" s="429">
        <v>3367</v>
      </c>
      <c r="Y3070" s="429" t="s">
        <v>1030</v>
      </c>
    </row>
    <row r="3071" spans="24:25">
      <c r="X3071" s="429">
        <v>3368</v>
      </c>
      <c r="Y3071" s="429" t="s">
        <v>1030</v>
      </c>
    </row>
    <row r="3072" spans="24:25">
      <c r="X3072" s="429">
        <v>3369</v>
      </c>
      <c r="Y3072" s="429" t="s">
        <v>1030</v>
      </c>
    </row>
    <row r="3073" spans="24:25">
      <c r="X3073" s="429">
        <v>3370</v>
      </c>
      <c r="Y3073" s="429" t="s">
        <v>1030</v>
      </c>
    </row>
    <row r="3074" spans="24:25">
      <c r="X3074" s="429">
        <v>3371</v>
      </c>
      <c r="Y3074" s="429" t="s">
        <v>1030</v>
      </c>
    </row>
    <row r="3075" spans="24:25">
      <c r="X3075" s="429">
        <v>3372</v>
      </c>
      <c r="Y3075" s="429" t="s">
        <v>1030</v>
      </c>
    </row>
    <row r="3076" spans="24:25">
      <c r="X3076" s="429">
        <v>3373</v>
      </c>
      <c r="Y3076" s="429" t="s">
        <v>1030</v>
      </c>
    </row>
    <row r="3077" spans="24:25">
      <c r="X3077" s="429">
        <v>3374</v>
      </c>
      <c r="Y3077" s="429" t="s">
        <v>1030</v>
      </c>
    </row>
    <row r="3078" spans="24:25">
      <c r="X3078" s="429">
        <v>3375</v>
      </c>
      <c r="Y3078" s="429" t="s">
        <v>1030</v>
      </c>
    </row>
    <row r="3079" spans="24:25">
      <c r="X3079" s="429">
        <v>3376</v>
      </c>
      <c r="Y3079" s="429" t="s">
        <v>1030</v>
      </c>
    </row>
    <row r="3080" spans="24:25">
      <c r="X3080" s="429">
        <v>3377</v>
      </c>
      <c r="Y3080" s="429" t="s">
        <v>1030</v>
      </c>
    </row>
    <row r="3081" spans="24:25">
      <c r="X3081" s="429">
        <v>3378</v>
      </c>
      <c r="Y3081" s="429" t="s">
        <v>1030</v>
      </c>
    </row>
    <row r="3082" spans="24:25">
      <c r="X3082" s="429">
        <v>3379</v>
      </c>
      <c r="Y3082" s="429" t="s">
        <v>1030</v>
      </c>
    </row>
    <row r="3083" spans="24:25">
      <c r="X3083" s="429">
        <v>3380</v>
      </c>
      <c r="Y3083" s="429" t="s">
        <v>1030</v>
      </c>
    </row>
    <row r="3084" spans="24:25">
      <c r="X3084" s="429">
        <v>3381</v>
      </c>
      <c r="Y3084" s="429" t="s">
        <v>1030</v>
      </c>
    </row>
    <row r="3085" spans="24:25">
      <c r="X3085" s="429">
        <v>3382</v>
      </c>
      <c r="Y3085" s="429" t="s">
        <v>1030</v>
      </c>
    </row>
    <row r="3086" spans="24:25">
      <c r="X3086" s="429">
        <v>3383</v>
      </c>
      <c r="Y3086" s="429" t="s">
        <v>1030</v>
      </c>
    </row>
    <row r="3087" spans="24:25">
      <c r="X3087" s="429">
        <v>3384</v>
      </c>
      <c r="Y3087" s="429" t="s">
        <v>1030</v>
      </c>
    </row>
    <row r="3088" spans="24:25">
      <c r="X3088" s="429">
        <v>3385</v>
      </c>
      <c r="Y3088" s="429" t="s">
        <v>1030</v>
      </c>
    </row>
    <row r="3089" spans="24:25">
      <c r="X3089" s="429">
        <v>3386</v>
      </c>
      <c r="Y3089" s="429" t="s">
        <v>1030</v>
      </c>
    </row>
    <row r="3090" spans="24:25">
      <c r="X3090" s="429">
        <v>3387</v>
      </c>
      <c r="Y3090" s="429" t="s">
        <v>1030</v>
      </c>
    </row>
    <row r="3091" spans="24:25">
      <c r="X3091" s="429">
        <v>3388</v>
      </c>
      <c r="Y3091" s="429" t="s">
        <v>1030</v>
      </c>
    </row>
    <row r="3092" spans="24:25">
      <c r="X3092" s="429">
        <v>3389</v>
      </c>
      <c r="Y3092" s="429" t="s">
        <v>1030</v>
      </c>
    </row>
    <row r="3093" spans="24:25">
      <c r="X3093" s="429">
        <v>3390</v>
      </c>
      <c r="Y3093" s="429" t="s">
        <v>1030</v>
      </c>
    </row>
    <row r="3094" spans="24:25">
      <c r="X3094" s="429">
        <v>3391</v>
      </c>
      <c r="Y3094" s="429" t="s">
        <v>1030</v>
      </c>
    </row>
    <row r="3095" spans="24:25">
      <c r="X3095" s="429">
        <v>3392</v>
      </c>
      <c r="Y3095" s="429" t="s">
        <v>1030</v>
      </c>
    </row>
    <row r="3096" spans="24:25">
      <c r="X3096" s="429">
        <v>3393</v>
      </c>
      <c r="Y3096" s="429" t="s">
        <v>1030</v>
      </c>
    </row>
    <row r="3097" spans="24:25">
      <c r="X3097" s="429">
        <v>3394</v>
      </c>
      <c r="Y3097" s="429" t="s">
        <v>1030</v>
      </c>
    </row>
    <row r="3098" spans="24:25">
      <c r="X3098" s="429">
        <v>3395</v>
      </c>
      <c r="Y3098" s="429" t="s">
        <v>1030</v>
      </c>
    </row>
    <row r="3099" spans="24:25">
      <c r="X3099" s="429">
        <v>3396</v>
      </c>
      <c r="Y3099" s="429" t="s">
        <v>1030</v>
      </c>
    </row>
    <row r="3100" spans="24:25">
      <c r="X3100" s="429">
        <v>3397</v>
      </c>
      <c r="Y3100" s="429" t="s">
        <v>1030</v>
      </c>
    </row>
    <row r="3101" spans="24:25">
      <c r="X3101" s="429">
        <v>3398</v>
      </c>
      <c r="Y3101" s="429" t="s">
        <v>1030</v>
      </c>
    </row>
    <row r="3102" spans="24:25">
      <c r="X3102" s="429">
        <v>3399</v>
      </c>
      <c r="Y3102" s="429" t="s">
        <v>1030</v>
      </c>
    </row>
    <row r="3103" spans="24:25">
      <c r="X3103" s="429">
        <v>3400</v>
      </c>
      <c r="Y3103" s="429" t="s">
        <v>1030</v>
      </c>
    </row>
    <row r="3104" spans="24:25">
      <c r="X3104" s="429">
        <v>3401</v>
      </c>
      <c r="Y3104" s="429" t="s">
        <v>1030</v>
      </c>
    </row>
    <row r="3105" spans="24:25">
      <c r="X3105" s="429">
        <v>3402</v>
      </c>
      <c r="Y3105" s="429" t="s">
        <v>1030</v>
      </c>
    </row>
    <row r="3106" spans="24:25">
      <c r="X3106" s="429">
        <v>3403</v>
      </c>
      <c r="Y3106" s="429" t="s">
        <v>1030</v>
      </c>
    </row>
    <row r="3107" spans="24:25">
      <c r="X3107" s="429">
        <v>3404</v>
      </c>
      <c r="Y3107" s="429" t="s">
        <v>1030</v>
      </c>
    </row>
    <row r="3108" spans="24:25">
      <c r="X3108" s="429">
        <v>3405</v>
      </c>
      <c r="Y3108" s="429" t="s">
        <v>1030</v>
      </c>
    </row>
    <row r="3109" spans="24:25">
      <c r="X3109" s="429">
        <v>3406</v>
      </c>
      <c r="Y3109" s="429" t="s">
        <v>1030</v>
      </c>
    </row>
    <row r="3110" spans="24:25">
      <c r="X3110" s="429">
        <v>3407</v>
      </c>
      <c r="Y3110" s="429" t="s">
        <v>1030</v>
      </c>
    </row>
    <row r="3111" spans="24:25">
      <c r="X3111" s="429">
        <v>3408</v>
      </c>
      <c r="Y3111" s="429" t="s">
        <v>1030</v>
      </c>
    </row>
    <row r="3112" spans="24:25">
      <c r="X3112" s="429">
        <v>3409</v>
      </c>
      <c r="Y3112" s="429" t="s">
        <v>1030</v>
      </c>
    </row>
    <row r="3113" spans="24:25">
      <c r="X3113" s="429">
        <v>3410</v>
      </c>
      <c r="Y3113" s="429" t="s">
        <v>1030</v>
      </c>
    </row>
    <row r="3114" spans="24:25">
      <c r="X3114" s="429">
        <v>3411</v>
      </c>
      <c r="Y3114" s="429" t="s">
        <v>1030</v>
      </c>
    </row>
    <row r="3115" spans="24:25">
      <c r="X3115" s="429">
        <v>3412</v>
      </c>
      <c r="Y3115" s="429" t="s">
        <v>1030</v>
      </c>
    </row>
    <row r="3116" spans="24:25">
      <c r="X3116" s="429">
        <v>3413</v>
      </c>
      <c r="Y3116" s="429" t="s">
        <v>1030</v>
      </c>
    </row>
    <row r="3117" spans="24:25">
      <c r="X3117" s="429">
        <v>3414</v>
      </c>
      <c r="Y3117" s="429" t="s">
        <v>1030</v>
      </c>
    </row>
    <row r="3118" spans="24:25">
      <c r="X3118" s="429">
        <v>3415</v>
      </c>
      <c r="Y3118" s="429" t="s">
        <v>1030</v>
      </c>
    </row>
    <row r="3119" spans="24:25">
      <c r="X3119" s="429">
        <v>3416</v>
      </c>
      <c r="Y3119" s="429" t="s">
        <v>1030</v>
      </c>
    </row>
    <row r="3120" spans="24:25">
      <c r="X3120" s="429">
        <v>3417</v>
      </c>
      <c r="Y3120" s="429" t="s">
        <v>1030</v>
      </c>
    </row>
    <row r="3121" spans="24:25">
      <c r="X3121" s="429">
        <v>3418</v>
      </c>
      <c r="Y3121" s="429" t="s">
        <v>1030</v>
      </c>
    </row>
    <row r="3122" spans="24:25">
      <c r="X3122" s="429">
        <v>3419</v>
      </c>
      <c r="Y3122" s="429" t="s">
        <v>1030</v>
      </c>
    </row>
    <row r="3123" spans="24:25">
      <c r="X3123" s="429">
        <v>3420</v>
      </c>
      <c r="Y3123" s="429" t="s">
        <v>1030</v>
      </c>
    </row>
    <row r="3124" spans="24:25">
      <c r="X3124" s="429">
        <v>3421</v>
      </c>
      <c r="Y3124" s="429" t="s">
        <v>1030</v>
      </c>
    </row>
    <row r="3125" spans="24:25">
      <c r="X3125" s="429">
        <v>3422</v>
      </c>
      <c r="Y3125" s="429" t="s">
        <v>1030</v>
      </c>
    </row>
    <row r="3126" spans="24:25">
      <c r="X3126" s="429">
        <v>3423</v>
      </c>
      <c r="Y3126" s="429" t="s">
        <v>1030</v>
      </c>
    </row>
    <row r="3127" spans="24:25">
      <c r="X3127" s="429">
        <v>3424</v>
      </c>
      <c r="Y3127" s="429" t="s">
        <v>1030</v>
      </c>
    </row>
    <row r="3128" spans="24:25">
      <c r="X3128" s="429">
        <v>3425</v>
      </c>
      <c r="Y3128" s="429" t="s">
        <v>1030</v>
      </c>
    </row>
    <row r="3129" spans="24:25">
      <c r="X3129" s="429">
        <v>3426</v>
      </c>
      <c r="Y3129" s="429" t="s">
        <v>1030</v>
      </c>
    </row>
    <row r="3130" spans="24:25">
      <c r="X3130" s="429">
        <v>3427</v>
      </c>
      <c r="Y3130" s="429" t="s">
        <v>1030</v>
      </c>
    </row>
    <row r="3131" spans="24:25">
      <c r="X3131" s="429">
        <v>3428</v>
      </c>
      <c r="Y3131" s="429" t="s">
        <v>1030</v>
      </c>
    </row>
    <row r="3132" spans="24:25">
      <c r="X3132" s="429">
        <v>3429</v>
      </c>
      <c r="Y3132" s="429" t="s">
        <v>1030</v>
      </c>
    </row>
    <row r="3133" spans="24:25">
      <c r="X3133" s="429">
        <v>3430</v>
      </c>
      <c r="Y3133" s="429" t="s">
        <v>1030</v>
      </c>
    </row>
    <row r="3134" spans="24:25">
      <c r="X3134" s="429">
        <v>3431</v>
      </c>
      <c r="Y3134" s="429" t="s">
        <v>1030</v>
      </c>
    </row>
    <row r="3135" spans="24:25">
      <c r="X3135" s="429">
        <v>3432</v>
      </c>
      <c r="Y3135" s="429" t="s">
        <v>1030</v>
      </c>
    </row>
    <row r="3136" spans="24:25">
      <c r="X3136" s="429">
        <v>3433</v>
      </c>
      <c r="Y3136" s="429" t="s">
        <v>1030</v>
      </c>
    </row>
    <row r="3137" spans="24:25">
      <c r="X3137" s="429">
        <v>3434</v>
      </c>
      <c r="Y3137" s="429" t="s">
        <v>1030</v>
      </c>
    </row>
    <row r="3138" spans="24:25">
      <c r="X3138" s="429">
        <v>3435</v>
      </c>
      <c r="Y3138" s="429" t="s">
        <v>1030</v>
      </c>
    </row>
    <row r="3139" spans="24:25">
      <c r="X3139" s="429">
        <v>3436</v>
      </c>
      <c r="Y3139" s="429" t="s">
        <v>1030</v>
      </c>
    </row>
    <row r="3140" spans="24:25">
      <c r="X3140" s="429">
        <v>3437</v>
      </c>
      <c r="Y3140" s="429" t="s">
        <v>1030</v>
      </c>
    </row>
    <row r="3141" spans="24:25">
      <c r="X3141" s="429">
        <v>3438</v>
      </c>
      <c r="Y3141" s="429" t="s">
        <v>1030</v>
      </c>
    </row>
    <row r="3142" spans="24:25">
      <c r="X3142" s="429">
        <v>3439</v>
      </c>
      <c r="Y3142" s="429" t="s">
        <v>1030</v>
      </c>
    </row>
    <row r="3143" spans="24:25">
      <c r="X3143" s="429">
        <v>3440</v>
      </c>
      <c r="Y3143" s="429" t="s">
        <v>1030</v>
      </c>
    </row>
    <row r="3144" spans="24:25">
      <c r="X3144" s="429">
        <v>3441</v>
      </c>
      <c r="Y3144" s="429" t="s">
        <v>1030</v>
      </c>
    </row>
    <row r="3145" spans="24:25">
      <c r="X3145" s="429">
        <v>3442</v>
      </c>
      <c r="Y3145" s="429" t="s">
        <v>1030</v>
      </c>
    </row>
    <row r="3146" spans="24:25">
      <c r="X3146" s="429">
        <v>3443</v>
      </c>
      <c r="Y3146" s="429" t="s">
        <v>1030</v>
      </c>
    </row>
    <row r="3147" spans="24:25">
      <c r="X3147" s="429">
        <v>3444</v>
      </c>
      <c r="Y3147" s="429" t="s">
        <v>1030</v>
      </c>
    </row>
    <row r="3148" spans="24:25">
      <c r="X3148" s="429">
        <v>3445</v>
      </c>
      <c r="Y3148" s="429" t="s">
        <v>1030</v>
      </c>
    </row>
    <row r="3149" spans="24:25">
      <c r="X3149" s="429">
        <v>3446</v>
      </c>
      <c r="Y3149" s="429" t="s">
        <v>1030</v>
      </c>
    </row>
    <row r="3150" spans="24:25">
      <c r="X3150" s="429">
        <v>3447</v>
      </c>
      <c r="Y3150" s="429" t="s">
        <v>1030</v>
      </c>
    </row>
    <row r="3151" spans="24:25">
      <c r="X3151" s="429">
        <v>3448</v>
      </c>
      <c r="Y3151" s="429" t="s">
        <v>1030</v>
      </c>
    </row>
    <row r="3152" spans="24:25">
      <c r="X3152" s="429">
        <v>3449</v>
      </c>
      <c r="Y3152" s="429" t="s">
        <v>1030</v>
      </c>
    </row>
    <row r="3153" spans="24:25">
      <c r="X3153" s="429">
        <v>3450</v>
      </c>
      <c r="Y3153" s="429" t="s">
        <v>1030</v>
      </c>
    </row>
    <row r="3154" spans="24:25">
      <c r="X3154" s="429">
        <v>3451</v>
      </c>
      <c r="Y3154" s="429" t="s">
        <v>1030</v>
      </c>
    </row>
    <row r="3155" spans="24:25">
      <c r="X3155" s="429">
        <v>3452</v>
      </c>
      <c r="Y3155" s="429" t="s">
        <v>1030</v>
      </c>
    </row>
    <row r="3156" spans="24:25">
      <c r="X3156" s="429">
        <v>3453</v>
      </c>
      <c r="Y3156" s="429" t="s">
        <v>1030</v>
      </c>
    </row>
    <row r="3157" spans="24:25">
      <c r="X3157" s="429">
        <v>3454</v>
      </c>
      <c r="Y3157" s="429" t="s">
        <v>1030</v>
      </c>
    </row>
    <row r="3158" spans="24:25">
      <c r="X3158" s="429">
        <v>3455</v>
      </c>
      <c r="Y3158" s="429" t="s">
        <v>1030</v>
      </c>
    </row>
    <row r="3159" spans="24:25">
      <c r="X3159" s="429">
        <v>3456</v>
      </c>
      <c r="Y3159" s="429" t="s">
        <v>1030</v>
      </c>
    </row>
    <row r="3160" spans="24:25">
      <c r="X3160" s="429">
        <v>3457</v>
      </c>
      <c r="Y3160" s="429" t="s">
        <v>1030</v>
      </c>
    </row>
    <row r="3161" spans="24:25">
      <c r="X3161" s="429">
        <v>3458</v>
      </c>
      <c r="Y3161" s="429" t="s">
        <v>1030</v>
      </c>
    </row>
    <row r="3162" spans="24:25">
      <c r="X3162" s="429">
        <v>3459</v>
      </c>
      <c r="Y3162" s="429" t="s">
        <v>1030</v>
      </c>
    </row>
    <row r="3163" spans="24:25">
      <c r="X3163" s="429">
        <v>3460</v>
      </c>
      <c r="Y3163" s="429" t="s">
        <v>1030</v>
      </c>
    </row>
    <row r="3164" spans="24:25">
      <c r="X3164" s="429">
        <v>3461</v>
      </c>
      <c r="Y3164" s="429" t="s">
        <v>1030</v>
      </c>
    </row>
    <row r="3165" spans="24:25">
      <c r="X3165" s="429">
        <v>3462</v>
      </c>
      <c r="Y3165" s="429" t="s">
        <v>1030</v>
      </c>
    </row>
    <row r="3166" spans="24:25">
      <c r="X3166" s="429">
        <v>3463</v>
      </c>
      <c r="Y3166" s="429" t="s">
        <v>1030</v>
      </c>
    </row>
    <row r="3167" spans="24:25">
      <c r="X3167" s="429">
        <v>3464</v>
      </c>
      <c r="Y3167" s="429" t="s">
        <v>1030</v>
      </c>
    </row>
    <row r="3168" spans="24:25">
      <c r="X3168" s="429">
        <v>3465</v>
      </c>
      <c r="Y3168" s="429" t="s">
        <v>1030</v>
      </c>
    </row>
    <row r="3169" spans="24:25">
      <c r="X3169" s="429">
        <v>3466</v>
      </c>
      <c r="Y3169" s="429" t="s">
        <v>1030</v>
      </c>
    </row>
    <row r="3170" spans="24:25">
      <c r="X3170" s="429">
        <v>3467</v>
      </c>
      <c r="Y3170" s="429" t="s">
        <v>1030</v>
      </c>
    </row>
    <row r="3171" spans="24:25">
      <c r="X3171" s="429">
        <v>3468</v>
      </c>
      <c r="Y3171" s="429" t="s">
        <v>1030</v>
      </c>
    </row>
    <row r="3172" spans="24:25">
      <c r="X3172" s="429">
        <v>3469</v>
      </c>
      <c r="Y3172" s="429" t="s">
        <v>1030</v>
      </c>
    </row>
    <row r="3173" spans="24:25">
      <c r="X3173" s="429">
        <v>3470</v>
      </c>
      <c r="Y3173" s="429" t="s">
        <v>1030</v>
      </c>
    </row>
    <row r="3174" spans="24:25">
      <c r="X3174" s="429">
        <v>3471</v>
      </c>
      <c r="Y3174" s="429" t="s">
        <v>1030</v>
      </c>
    </row>
    <row r="3175" spans="24:25">
      <c r="X3175" s="429">
        <v>3472</v>
      </c>
      <c r="Y3175" s="429" t="s">
        <v>1030</v>
      </c>
    </row>
    <row r="3176" spans="24:25">
      <c r="X3176" s="429">
        <v>3473</v>
      </c>
      <c r="Y3176" s="429" t="s">
        <v>1030</v>
      </c>
    </row>
    <row r="3177" spans="24:25">
      <c r="X3177" s="429">
        <v>3474</v>
      </c>
      <c r="Y3177" s="429" t="s">
        <v>1030</v>
      </c>
    </row>
    <row r="3178" spans="24:25">
      <c r="X3178" s="429">
        <v>3475</v>
      </c>
      <c r="Y3178" s="429" t="s">
        <v>1030</v>
      </c>
    </row>
    <row r="3179" spans="24:25">
      <c r="X3179" s="429">
        <v>3476</v>
      </c>
      <c r="Y3179" s="429" t="s">
        <v>1030</v>
      </c>
    </row>
    <row r="3180" spans="24:25">
      <c r="X3180" s="429">
        <v>3477</v>
      </c>
      <c r="Y3180" s="429" t="s">
        <v>1030</v>
      </c>
    </row>
    <row r="3181" spans="24:25">
      <c r="X3181" s="429">
        <v>3478</v>
      </c>
      <c r="Y3181" s="429" t="s">
        <v>1030</v>
      </c>
    </row>
    <row r="3182" spans="24:25">
      <c r="X3182" s="429">
        <v>3479</v>
      </c>
      <c r="Y3182" s="429" t="s">
        <v>1030</v>
      </c>
    </row>
    <row r="3183" spans="24:25">
      <c r="X3183" s="429">
        <v>3480</v>
      </c>
      <c r="Y3183" s="429" t="s">
        <v>1030</v>
      </c>
    </row>
    <row r="3184" spans="24:25">
      <c r="X3184" s="429">
        <v>3481</v>
      </c>
      <c r="Y3184" s="429" t="s">
        <v>1030</v>
      </c>
    </row>
    <row r="3185" spans="24:25">
      <c r="X3185" s="429">
        <v>3482</v>
      </c>
      <c r="Y3185" s="429" t="s">
        <v>1030</v>
      </c>
    </row>
    <row r="3186" spans="24:25">
      <c r="X3186" s="429">
        <v>3483</v>
      </c>
      <c r="Y3186" s="429" t="s">
        <v>1030</v>
      </c>
    </row>
    <row r="3187" spans="24:25">
      <c r="X3187" s="429">
        <v>3484</v>
      </c>
      <c r="Y3187" s="429" t="s">
        <v>1030</v>
      </c>
    </row>
    <row r="3188" spans="24:25">
      <c r="X3188" s="429">
        <v>3485</v>
      </c>
      <c r="Y3188" s="429" t="s">
        <v>1030</v>
      </c>
    </row>
    <row r="3189" spans="24:25">
      <c r="X3189" s="429">
        <v>3486</v>
      </c>
      <c r="Y3189" s="429" t="s">
        <v>1030</v>
      </c>
    </row>
    <row r="3190" spans="24:25">
      <c r="X3190" s="429">
        <v>3487</v>
      </c>
      <c r="Y3190" s="429" t="s">
        <v>1030</v>
      </c>
    </row>
    <row r="3191" spans="24:25">
      <c r="X3191" s="429">
        <v>3488</v>
      </c>
      <c r="Y3191" s="429" t="s">
        <v>1030</v>
      </c>
    </row>
    <row r="3192" spans="24:25">
      <c r="X3192" s="429">
        <v>3489</v>
      </c>
      <c r="Y3192" s="429" t="s">
        <v>1030</v>
      </c>
    </row>
    <row r="3193" spans="24:25">
      <c r="X3193" s="429">
        <v>3490</v>
      </c>
      <c r="Y3193" s="429" t="s">
        <v>1030</v>
      </c>
    </row>
    <row r="3194" spans="24:25">
      <c r="X3194" s="429">
        <v>3491</v>
      </c>
      <c r="Y3194" s="429" t="s">
        <v>1030</v>
      </c>
    </row>
    <row r="3195" spans="24:25">
      <c r="X3195" s="429">
        <v>3492</v>
      </c>
      <c r="Y3195" s="429" t="s">
        <v>1030</v>
      </c>
    </row>
    <row r="3196" spans="24:25">
      <c r="X3196" s="429">
        <v>3493</v>
      </c>
      <c r="Y3196" s="429" t="s">
        <v>1030</v>
      </c>
    </row>
    <row r="3197" spans="24:25">
      <c r="X3197" s="429">
        <v>3494</v>
      </c>
      <c r="Y3197" s="429" t="s">
        <v>1030</v>
      </c>
    </row>
    <row r="3198" spans="24:25">
      <c r="X3198" s="429">
        <v>3495</v>
      </c>
      <c r="Y3198" s="429" t="s">
        <v>1030</v>
      </c>
    </row>
    <row r="3199" spans="24:25">
      <c r="X3199" s="429">
        <v>3496</v>
      </c>
      <c r="Y3199" s="429" t="s">
        <v>1030</v>
      </c>
    </row>
    <row r="3200" spans="24:25">
      <c r="X3200" s="429">
        <v>3497</v>
      </c>
      <c r="Y3200" s="429" t="s">
        <v>1030</v>
      </c>
    </row>
    <row r="3201" spans="24:25">
      <c r="X3201" s="429">
        <v>3498</v>
      </c>
      <c r="Y3201" s="429" t="s">
        <v>1030</v>
      </c>
    </row>
    <row r="3202" spans="24:25">
      <c r="X3202" s="429">
        <v>3499</v>
      </c>
      <c r="Y3202" s="429" t="s">
        <v>1030</v>
      </c>
    </row>
    <row r="3203" spans="24:25">
      <c r="X3203" s="429">
        <v>3500</v>
      </c>
      <c r="Y3203" s="429" t="s">
        <v>1030</v>
      </c>
    </row>
    <row r="3204" spans="24:25">
      <c r="X3204" s="429">
        <v>3501</v>
      </c>
      <c r="Y3204" s="429" t="s">
        <v>1030</v>
      </c>
    </row>
    <row r="3205" spans="24:25">
      <c r="X3205" s="429">
        <v>3502</v>
      </c>
      <c r="Y3205" s="429" t="s">
        <v>1030</v>
      </c>
    </row>
    <row r="3206" spans="24:25">
      <c r="X3206" s="429">
        <v>3503</v>
      </c>
      <c r="Y3206" s="429" t="s">
        <v>1030</v>
      </c>
    </row>
    <row r="3207" spans="24:25">
      <c r="X3207" s="429">
        <v>3504</v>
      </c>
      <c r="Y3207" s="429" t="s">
        <v>1030</v>
      </c>
    </row>
    <row r="3208" spans="24:25">
      <c r="X3208" s="429">
        <v>3505</v>
      </c>
      <c r="Y3208" s="429" t="s">
        <v>1030</v>
      </c>
    </row>
    <row r="3209" spans="24:25">
      <c r="X3209" s="429">
        <v>3506</v>
      </c>
      <c r="Y3209" s="429" t="s">
        <v>1030</v>
      </c>
    </row>
    <row r="3210" spans="24:25">
      <c r="X3210" s="429">
        <v>3507</v>
      </c>
      <c r="Y3210" s="429" t="s">
        <v>1030</v>
      </c>
    </row>
    <row r="3211" spans="24:25">
      <c r="X3211" s="429">
        <v>3508</v>
      </c>
      <c r="Y3211" s="429" t="s">
        <v>1030</v>
      </c>
    </row>
    <row r="3212" spans="24:25">
      <c r="X3212" s="429">
        <v>3509</v>
      </c>
      <c r="Y3212" s="429" t="s">
        <v>1030</v>
      </c>
    </row>
    <row r="3213" spans="24:25">
      <c r="X3213" s="429">
        <v>3510</v>
      </c>
      <c r="Y3213" s="429" t="s">
        <v>1030</v>
      </c>
    </row>
    <row r="3214" spans="24:25">
      <c r="X3214" s="429">
        <v>3511</v>
      </c>
      <c r="Y3214" s="429" t="s">
        <v>1030</v>
      </c>
    </row>
    <row r="3215" spans="24:25">
      <c r="X3215" s="429">
        <v>3512</v>
      </c>
      <c r="Y3215" s="429" t="s">
        <v>1030</v>
      </c>
    </row>
    <row r="3216" spans="24:25">
      <c r="X3216" s="429">
        <v>3513</v>
      </c>
      <c r="Y3216" s="429" t="s">
        <v>1030</v>
      </c>
    </row>
    <row r="3217" spans="24:25">
      <c r="X3217" s="429">
        <v>3514</v>
      </c>
      <c r="Y3217" s="429" t="s">
        <v>1030</v>
      </c>
    </row>
    <row r="3218" spans="24:25">
      <c r="X3218" s="429">
        <v>3515</v>
      </c>
      <c r="Y3218" s="429" t="s">
        <v>1030</v>
      </c>
    </row>
    <row r="3219" spans="24:25">
      <c r="X3219" s="429">
        <v>3516</v>
      </c>
      <c r="Y3219" s="429" t="s">
        <v>1030</v>
      </c>
    </row>
    <row r="3220" spans="24:25">
      <c r="X3220" s="429">
        <v>3517</v>
      </c>
      <c r="Y3220" s="429" t="s">
        <v>1030</v>
      </c>
    </row>
    <row r="3221" spans="24:25">
      <c r="X3221" s="429">
        <v>3518</v>
      </c>
      <c r="Y3221" s="429" t="s">
        <v>1030</v>
      </c>
    </row>
    <row r="3222" spans="24:25">
      <c r="X3222" s="429">
        <v>3519</v>
      </c>
      <c r="Y3222" s="429" t="s">
        <v>1030</v>
      </c>
    </row>
    <row r="3223" spans="24:25">
      <c r="X3223" s="429">
        <v>3520</v>
      </c>
      <c r="Y3223" s="429" t="s">
        <v>1030</v>
      </c>
    </row>
    <row r="3224" spans="24:25">
      <c r="X3224" s="429">
        <v>3521</v>
      </c>
      <c r="Y3224" s="429" t="s">
        <v>1030</v>
      </c>
    </row>
    <row r="3225" spans="24:25">
      <c r="X3225" s="429">
        <v>3522</v>
      </c>
      <c r="Y3225" s="429" t="s">
        <v>1030</v>
      </c>
    </row>
    <row r="3226" spans="24:25">
      <c r="X3226" s="429">
        <v>3523</v>
      </c>
      <c r="Y3226" s="429" t="s">
        <v>1030</v>
      </c>
    </row>
    <row r="3227" spans="24:25">
      <c r="X3227" s="429">
        <v>3524</v>
      </c>
      <c r="Y3227" s="429" t="s">
        <v>1030</v>
      </c>
    </row>
    <row r="3228" spans="24:25">
      <c r="X3228" s="429">
        <v>3525</v>
      </c>
      <c r="Y3228" s="429" t="s">
        <v>1030</v>
      </c>
    </row>
    <row r="3229" spans="24:25">
      <c r="X3229" s="429">
        <v>3526</v>
      </c>
      <c r="Y3229" s="429" t="s">
        <v>1030</v>
      </c>
    </row>
    <row r="3230" spans="24:25">
      <c r="X3230" s="429">
        <v>3527</v>
      </c>
      <c r="Y3230" s="429" t="s">
        <v>1030</v>
      </c>
    </row>
    <row r="3231" spans="24:25">
      <c r="X3231" s="429">
        <v>3528</v>
      </c>
      <c r="Y3231" s="429" t="s">
        <v>1030</v>
      </c>
    </row>
    <row r="3232" spans="24:25">
      <c r="X3232" s="429">
        <v>3529</v>
      </c>
      <c r="Y3232" s="429" t="s">
        <v>1030</v>
      </c>
    </row>
    <row r="3233" spans="24:25">
      <c r="X3233" s="429">
        <v>3530</v>
      </c>
      <c r="Y3233" s="429" t="s">
        <v>1030</v>
      </c>
    </row>
    <row r="3234" spans="24:25">
      <c r="X3234" s="429">
        <v>3531</v>
      </c>
      <c r="Y3234" s="429" t="s">
        <v>1030</v>
      </c>
    </row>
    <row r="3235" spans="24:25">
      <c r="X3235" s="429">
        <v>3532</v>
      </c>
      <c r="Y3235" s="429" t="s">
        <v>1030</v>
      </c>
    </row>
    <row r="3236" spans="24:25">
      <c r="X3236" s="429">
        <v>3533</v>
      </c>
      <c r="Y3236" s="429" t="s">
        <v>1030</v>
      </c>
    </row>
    <row r="3237" spans="24:25">
      <c r="X3237" s="429">
        <v>3534</v>
      </c>
      <c r="Y3237" s="429" t="s">
        <v>1030</v>
      </c>
    </row>
    <row r="3238" spans="24:25">
      <c r="X3238" s="429">
        <v>3535</v>
      </c>
      <c r="Y3238" s="429" t="s">
        <v>1030</v>
      </c>
    </row>
    <row r="3239" spans="24:25">
      <c r="X3239" s="429">
        <v>3536</v>
      </c>
      <c r="Y3239" s="429" t="s">
        <v>1030</v>
      </c>
    </row>
    <row r="3240" spans="24:25">
      <c r="X3240" s="429">
        <v>3537</v>
      </c>
      <c r="Y3240" s="429" t="s">
        <v>1030</v>
      </c>
    </row>
    <row r="3241" spans="24:25">
      <c r="X3241" s="429">
        <v>3538</v>
      </c>
      <c r="Y3241" s="429" t="s">
        <v>1030</v>
      </c>
    </row>
    <row r="3242" spans="24:25">
      <c r="X3242" s="429">
        <v>3539</v>
      </c>
      <c r="Y3242" s="429" t="s">
        <v>1030</v>
      </c>
    </row>
    <row r="3243" spans="24:25">
      <c r="X3243" s="429">
        <v>3540</v>
      </c>
      <c r="Y3243" s="429" t="s">
        <v>1030</v>
      </c>
    </row>
    <row r="3244" spans="24:25">
      <c r="X3244" s="429">
        <v>3541</v>
      </c>
      <c r="Y3244" s="429" t="s">
        <v>1030</v>
      </c>
    </row>
    <row r="3245" spans="24:25">
      <c r="X3245" s="429">
        <v>3542</v>
      </c>
      <c r="Y3245" s="429" t="s">
        <v>1030</v>
      </c>
    </row>
    <row r="3246" spans="24:25">
      <c r="X3246" s="429">
        <v>3543</v>
      </c>
      <c r="Y3246" s="429" t="s">
        <v>1030</v>
      </c>
    </row>
    <row r="3247" spans="24:25">
      <c r="X3247" s="429">
        <v>3544</v>
      </c>
      <c r="Y3247" s="429" t="s">
        <v>1030</v>
      </c>
    </row>
    <row r="3248" spans="24:25">
      <c r="X3248" s="429">
        <v>3545</v>
      </c>
      <c r="Y3248" s="429" t="s">
        <v>1030</v>
      </c>
    </row>
    <row r="3249" spans="24:25">
      <c r="X3249" s="429">
        <v>3546</v>
      </c>
      <c r="Y3249" s="429" t="s">
        <v>1030</v>
      </c>
    </row>
    <row r="3250" spans="24:25">
      <c r="X3250" s="429">
        <v>3547</v>
      </c>
      <c r="Y3250" s="429" t="s">
        <v>1030</v>
      </c>
    </row>
    <row r="3251" spans="24:25">
      <c r="X3251" s="429">
        <v>3548</v>
      </c>
      <c r="Y3251" s="429" t="s">
        <v>1030</v>
      </c>
    </row>
    <row r="3252" spans="24:25">
      <c r="X3252" s="429">
        <v>3549</v>
      </c>
      <c r="Y3252" s="429" t="s">
        <v>1030</v>
      </c>
    </row>
    <row r="3253" spans="24:25">
      <c r="X3253" s="429">
        <v>3550</v>
      </c>
      <c r="Y3253" s="429" t="s">
        <v>1030</v>
      </c>
    </row>
    <row r="3254" spans="24:25">
      <c r="X3254" s="429">
        <v>3551</v>
      </c>
      <c r="Y3254" s="429" t="s">
        <v>1030</v>
      </c>
    </row>
    <row r="3255" spans="24:25">
      <c r="X3255" s="429">
        <v>3552</v>
      </c>
      <c r="Y3255" s="429" t="s">
        <v>1030</v>
      </c>
    </row>
    <row r="3256" spans="24:25">
      <c r="X3256" s="429">
        <v>3553</v>
      </c>
      <c r="Y3256" s="429" t="s">
        <v>1030</v>
      </c>
    </row>
    <row r="3257" spans="24:25">
      <c r="X3257" s="429">
        <v>3554</v>
      </c>
      <c r="Y3257" s="429" t="s">
        <v>1030</v>
      </c>
    </row>
    <row r="3258" spans="24:25">
      <c r="X3258" s="429">
        <v>3555</v>
      </c>
      <c r="Y3258" s="429" t="s">
        <v>1030</v>
      </c>
    </row>
    <row r="3259" spans="24:25">
      <c r="X3259" s="429">
        <v>3556</v>
      </c>
      <c r="Y3259" s="429" t="s">
        <v>1030</v>
      </c>
    </row>
    <row r="3260" spans="24:25">
      <c r="X3260" s="429">
        <v>3557</v>
      </c>
      <c r="Y3260" s="429" t="s">
        <v>1030</v>
      </c>
    </row>
    <row r="3261" spans="24:25">
      <c r="X3261" s="429">
        <v>3558</v>
      </c>
      <c r="Y3261" s="429" t="s">
        <v>1030</v>
      </c>
    </row>
    <row r="3262" spans="24:25">
      <c r="X3262" s="429">
        <v>3559</v>
      </c>
      <c r="Y3262" s="429" t="s">
        <v>1030</v>
      </c>
    </row>
    <row r="3263" spans="24:25">
      <c r="X3263" s="429">
        <v>3560</v>
      </c>
      <c r="Y3263" s="429" t="s">
        <v>1030</v>
      </c>
    </row>
    <row r="3264" spans="24:25">
      <c r="X3264" s="429">
        <v>3561</v>
      </c>
      <c r="Y3264" s="429" t="s">
        <v>1030</v>
      </c>
    </row>
    <row r="3265" spans="24:25">
      <c r="X3265" s="429">
        <v>3562</v>
      </c>
      <c r="Y3265" s="429" t="s">
        <v>1030</v>
      </c>
    </row>
    <row r="3266" spans="24:25">
      <c r="X3266" s="429">
        <v>3563</v>
      </c>
      <c r="Y3266" s="429" t="s">
        <v>1030</v>
      </c>
    </row>
    <row r="3267" spans="24:25">
      <c r="X3267" s="429">
        <v>3564</v>
      </c>
      <c r="Y3267" s="429" t="s">
        <v>1030</v>
      </c>
    </row>
    <row r="3268" spans="24:25">
      <c r="X3268" s="429">
        <v>3565</v>
      </c>
      <c r="Y3268" s="429" t="s">
        <v>1030</v>
      </c>
    </row>
    <row r="3269" spans="24:25">
      <c r="X3269" s="429">
        <v>3566</v>
      </c>
      <c r="Y3269" s="429" t="s">
        <v>1030</v>
      </c>
    </row>
    <row r="3270" spans="24:25">
      <c r="X3270" s="429">
        <v>3567</v>
      </c>
      <c r="Y3270" s="429" t="s">
        <v>1030</v>
      </c>
    </row>
    <row r="3271" spans="24:25">
      <c r="X3271" s="429">
        <v>3568</v>
      </c>
      <c r="Y3271" s="429" t="s">
        <v>1030</v>
      </c>
    </row>
    <row r="3272" spans="24:25">
      <c r="X3272" s="429">
        <v>3569</v>
      </c>
      <c r="Y3272" s="429" t="s">
        <v>1030</v>
      </c>
    </row>
    <row r="3273" spans="24:25">
      <c r="X3273" s="429">
        <v>3570</v>
      </c>
      <c r="Y3273" s="429" t="s">
        <v>1030</v>
      </c>
    </row>
    <row r="3274" spans="24:25">
      <c r="X3274" s="429">
        <v>3571</v>
      </c>
      <c r="Y3274" s="429" t="s">
        <v>1030</v>
      </c>
    </row>
    <row r="3275" spans="24:25">
      <c r="X3275" s="429">
        <v>3572</v>
      </c>
      <c r="Y3275" s="429" t="s">
        <v>1030</v>
      </c>
    </row>
    <row r="3276" spans="24:25">
      <c r="X3276" s="429">
        <v>3573</v>
      </c>
      <c r="Y3276" s="429" t="s">
        <v>1030</v>
      </c>
    </row>
    <row r="3277" spans="24:25">
      <c r="X3277" s="429">
        <v>3574</v>
      </c>
      <c r="Y3277" s="429" t="s">
        <v>1030</v>
      </c>
    </row>
    <row r="3278" spans="24:25">
      <c r="X3278" s="429">
        <v>3575</v>
      </c>
      <c r="Y3278" s="429" t="s">
        <v>1030</v>
      </c>
    </row>
    <row r="3279" spans="24:25">
      <c r="X3279" s="429">
        <v>3576</v>
      </c>
      <c r="Y3279" s="429" t="s">
        <v>1030</v>
      </c>
    </row>
    <row r="3280" spans="24:25">
      <c r="X3280" s="429">
        <v>3577</v>
      </c>
      <c r="Y3280" s="429" t="s">
        <v>1030</v>
      </c>
    </row>
    <row r="3281" spans="24:25">
      <c r="X3281" s="429">
        <v>3578</v>
      </c>
      <c r="Y3281" s="429" t="s">
        <v>1030</v>
      </c>
    </row>
    <row r="3282" spans="24:25">
      <c r="X3282" s="429">
        <v>3579</v>
      </c>
      <c r="Y3282" s="429" t="s">
        <v>1030</v>
      </c>
    </row>
    <row r="3283" spans="24:25">
      <c r="X3283" s="429">
        <v>3580</v>
      </c>
      <c r="Y3283" s="429" t="s">
        <v>1030</v>
      </c>
    </row>
    <row r="3284" spans="24:25">
      <c r="X3284" s="429">
        <v>3581</v>
      </c>
      <c r="Y3284" s="429" t="s">
        <v>1030</v>
      </c>
    </row>
    <row r="3285" spans="24:25">
      <c r="X3285" s="429">
        <v>3582</v>
      </c>
      <c r="Y3285" s="429" t="s">
        <v>1030</v>
      </c>
    </row>
    <row r="3286" spans="24:25">
      <c r="X3286" s="429">
        <v>3583</v>
      </c>
      <c r="Y3286" s="429" t="s">
        <v>1030</v>
      </c>
    </row>
    <row r="3287" spans="24:25">
      <c r="X3287" s="429">
        <v>3584</v>
      </c>
      <c r="Y3287" s="429" t="s">
        <v>1030</v>
      </c>
    </row>
    <row r="3288" spans="24:25">
      <c r="X3288" s="429">
        <v>3585</v>
      </c>
      <c r="Y3288" s="429" t="s">
        <v>1030</v>
      </c>
    </row>
    <row r="3289" spans="24:25">
      <c r="X3289" s="429">
        <v>3586</v>
      </c>
      <c r="Y3289" s="429" t="s">
        <v>1030</v>
      </c>
    </row>
    <row r="3290" spans="24:25">
      <c r="X3290" s="429">
        <v>3587</v>
      </c>
      <c r="Y3290" s="429" t="s">
        <v>1030</v>
      </c>
    </row>
    <row r="3291" spans="24:25">
      <c r="X3291" s="429">
        <v>3588</v>
      </c>
      <c r="Y3291" s="429" t="s">
        <v>1030</v>
      </c>
    </row>
    <row r="3292" spans="24:25">
      <c r="X3292" s="429">
        <v>3589</v>
      </c>
      <c r="Y3292" s="429" t="s">
        <v>1030</v>
      </c>
    </row>
    <row r="3293" spans="24:25">
      <c r="X3293" s="429">
        <v>3590</v>
      </c>
      <c r="Y3293" s="429" t="s">
        <v>1030</v>
      </c>
    </row>
    <row r="3294" spans="24:25">
      <c r="X3294" s="429">
        <v>3591</v>
      </c>
      <c r="Y3294" s="429" t="s">
        <v>1030</v>
      </c>
    </row>
    <row r="3295" spans="24:25">
      <c r="X3295" s="429">
        <v>3592</v>
      </c>
      <c r="Y3295" s="429" t="s">
        <v>1030</v>
      </c>
    </row>
    <row r="3296" spans="24:25">
      <c r="X3296" s="429">
        <v>3593</v>
      </c>
      <c r="Y3296" s="429" t="s">
        <v>1030</v>
      </c>
    </row>
    <row r="3297" spans="24:25">
      <c r="X3297" s="429">
        <v>3594</v>
      </c>
      <c r="Y3297" s="429" t="s">
        <v>1030</v>
      </c>
    </row>
    <row r="3298" spans="24:25">
      <c r="X3298" s="429">
        <v>3595</v>
      </c>
      <c r="Y3298" s="429" t="s">
        <v>1030</v>
      </c>
    </row>
    <row r="3299" spans="24:25">
      <c r="X3299" s="429">
        <v>3596</v>
      </c>
      <c r="Y3299" s="429" t="s">
        <v>1030</v>
      </c>
    </row>
    <row r="3300" spans="24:25">
      <c r="X3300" s="429">
        <v>3597</v>
      </c>
      <c r="Y3300" s="429" t="s">
        <v>1030</v>
      </c>
    </row>
    <row r="3301" spans="24:25">
      <c r="X3301" s="429">
        <v>3598</v>
      </c>
      <c r="Y3301" s="429" t="s">
        <v>1030</v>
      </c>
    </row>
    <row r="3302" spans="24:25">
      <c r="X3302" s="429">
        <v>3599</v>
      </c>
      <c r="Y3302" s="429" t="s">
        <v>1030</v>
      </c>
    </row>
    <row r="3303" spans="24:25">
      <c r="X3303" s="429">
        <v>3600</v>
      </c>
      <c r="Y3303" s="429" t="s">
        <v>1030</v>
      </c>
    </row>
    <row r="3304" spans="24:25">
      <c r="X3304" s="429">
        <v>3601</v>
      </c>
      <c r="Y3304" s="429" t="s">
        <v>1030</v>
      </c>
    </row>
    <row r="3305" spans="24:25">
      <c r="X3305" s="429">
        <v>3602</v>
      </c>
      <c r="Y3305" s="429" t="s">
        <v>1030</v>
      </c>
    </row>
    <row r="3306" spans="24:25">
      <c r="X3306" s="429">
        <v>3603</v>
      </c>
      <c r="Y3306" s="429" t="s">
        <v>1030</v>
      </c>
    </row>
    <row r="3307" spans="24:25">
      <c r="X3307" s="429">
        <v>3604</v>
      </c>
      <c r="Y3307" s="429" t="s">
        <v>1030</v>
      </c>
    </row>
    <row r="3308" spans="24:25">
      <c r="X3308" s="429">
        <v>3605</v>
      </c>
      <c r="Y3308" s="429" t="s">
        <v>1030</v>
      </c>
    </row>
    <row r="3309" spans="24:25">
      <c r="X3309" s="429">
        <v>3606</v>
      </c>
      <c r="Y3309" s="429" t="s">
        <v>1030</v>
      </c>
    </row>
    <row r="3310" spans="24:25">
      <c r="X3310" s="429">
        <v>3607</v>
      </c>
      <c r="Y3310" s="429" t="s">
        <v>1030</v>
      </c>
    </row>
    <row r="3311" spans="24:25">
      <c r="X3311" s="429">
        <v>3608</v>
      </c>
      <c r="Y3311" s="429" t="s">
        <v>1030</v>
      </c>
    </row>
    <row r="3312" spans="24:25">
      <c r="X3312" s="429">
        <v>3609</v>
      </c>
      <c r="Y3312" s="429" t="s">
        <v>1030</v>
      </c>
    </row>
    <row r="3313" spans="24:25">
      <c r="X3313" s="429">
        <v>3610</v>
      </c>
      <c r="Y3313" s="429" t="s">
        <v>1030</v>
      </c>
    </row>
    <row r="3314" spans="24:25">
      <c r="X3314" s="429">
        <v>3611</v>
      </c>
      <c r="Y3314" s="429" t="s">
        <v>1030</v>
      </c>
    </row>
    <row r="3315" spans="24:25">
      <c r="X3315" s="429">
        <v>3612</v>
      </c>
      <c r="Y3315" s="429" t="s">
        <v>1030</v>
      </c>
    </row>
    <row r="3316" spans="24:25">
      <c r="X3316" s="429">
        <v>3613</v>
      </c>
      <c r="Y3316" s="429" t="s">
        <v>1030</v>
      </c>
    </row>
    <row r="3317" spans="24:25">
      <c r="X3317" s="429">
        <v>3614</v>
      </c>
      <c r="Y3317" s="429" t="s">
        <v>1030</v>
      </c>
    </row>
    <row r="3318" spans="24:25">
      <c r="X3318" s="429">
        <v>3615</v>
      </c>
      <c r="Y3318" s="429" t="s">
        <v>1030</v>
      </c>
    </row>
    <row r="3319" spans="24:25">
      <c r="X3319" s="429">
        <v>3616</v>
      </c>
      <c r="Y3319" s="429" t="s">
        <v>1030</v>
      </c>
    </row>
    <row r="3320" spans="24:25">
      <c r="X3320" s="429">
        <v>3617</v>
      </c>
      <c r="Y3320" s="429" t="s">
        <v>1030</v>
      </c>
    </row>
    <row r="3321" spans="24:25">
      <c r="X3321" s="429">
        <v>3618</v>
      </c>
      <c r="Y3321" s="429" t="s">
        <v>1030</v>
      </c>
    </row>
    <row r="3322" spans="24:25">
      <c r="X3322" s="429">
        <v>3619</v>
      </c>
      <c r="Y3322" s="429" t="s">
        <v>1030</v>
      </c>
    </row>
    <row r="3323" spans="24:25">
      <c r="X3323" s="429">
        <v>3620</v>
      </c>
      <c r="Y3323" s="429" t="s">
        <v>1030</v>
      </c>
    </row>
    <row r="3324" spans="24:25">
      <c r="X3324" s="429">
        <v>3621</v>
      </c>
      <c r="Y3324" s="429" t="s">
        <v>1030</v>
      </c>
    </row>
    <row r="3325" spans="24:25">
      <c r="X3325" s="429">
        <v>3622</v>
      </c>
      <c r="Y3325" s="429" t="s">
        <v>1030</v>
      </c>
    </row>
    <row r="3326" spans="24:25">
      <c r="X3326" s="429">
        <v>3623</v>
      </c>
      <c r="Y3326" s="429" t="s">
        <v>1030</v>
      </c>
    </row>
    <row r="3327" spans="24:25">
      <c r="X3327" s="429">
        <v>3624</v>
      </c>
      <c r="Y3327" s="429" t="s">
        <v>1030</v>
      </c>
    </row>
    <row r="3328" spans="24:25">
      <c r="X3328" s="429">
        <v>3625</v>
      </c>
      <c r="Y3328" s="429" t="s">
        <v>1030</v>
      </c>
    </row>
    <row r="3329" spans="24:25">
      <c r="X3329" s="429">
        <v>3626</v>
      </c>
      <c r="Y3329" s="429" t="s">
        <v>1030</v>
      </c>
    </row>
    <row r="3330" spans="24:25">
      <c r="X3330" s="429">
        <v>3627</v>
      </c>
      <c r="Y3330" s="429" t="s">
        <v>1030</v>
      </c>
    </row>
    <row r="3331" spans="24:25">
      <c r="X3331" s="429">
        <v>3628</v>
      </c>
      <c r="Y3331" s="429" t="s">
        <v>1030</v>
      </c>
    </row>
    <row r="3332" spans="24:25">
      <c r="X3332" s="429">
        <v>3629</v>
      </c>
      <c r="Y3332" s="429" t="s">
        <v>1030</v>
      </c>
    </row>
    <row r="3333" spans="24:25">
      <c r="X3333" s="429">
        <v>3630</v>
      </c>
      <c r="Y3333" s="429" t="s">
        <v>1030</v>
      </c>
    </row>
    <row r="3334" spans="24:25">
      <c r="X3334" s="429">
        <v>3631</v>
      </c>
      <c r="Y3334" s="429" t="s">
        <v>1030</v>
      </c>
    </row>
    <row r="3335" spans="24:25">
      <c r="X3335" s="429">
        <v>3632</v>
      </c>
      <c r="Y3335" s="429" t="s">
        <v>1030</v>
      </c>
    </row>
    <row r="3336" spans="24:25">
      <c r="X3336" s="429">
        <v>3633</v>
      </c>
      <c r="Y3336" s="429" t="s">
        <v>1030</v>
      </c>
    </row>
    <row r="3337" spans="24:25">
      <c r="X3337" s="429">
        <v>3634</v>
      </c>
      <c r="Y3337" s="429" t="s">
        <v>1030</v>
      </c>
    </row>
    <row r="3338" spans="24:25">
      <c r="X3338" s="429">
        <v>3635</v>
      </c>
      <c r="Y3338" s="429" t="s">
        <v>1030</v>
      </c>
    </row>
    <row r="3339" spans="24:25">
      <c r="X3339" s="429">
        <v>3636</v>
      </c>
      <c r="Y3339" s="429" t="s">
        <v>1030</v>
      </c>
    </row>
    <row r="3340" spans="24:25">
      <c r="X3340" s="429">
        <v>3637</v>
      </c>
      <c r="Y3340" s="429" t="s">
        <v>1030</v>
      </c>
    </row>
    <row r="3341" spans="24:25">
      <c r="X3341" s="429">
        <v>3638</v>
      </c>
      <c r="Y3341" s="429" t="s">
        <v>1030</v>
      </c>
    </row>
    <row r="3342" spans="24:25">
      <c r="X3342" s="429">
        <v>3639</v>
      </c>
      <c r="Y3342" s="429" t="s">
        <v>1030</v>
      </c>
    </row>
    <row r="3343" spans="24:25">
      <c r="X3343" s="429">
        <v>3640</v>
      </c>
      <c r="Y3343" s="429" t="s">
        <v>1030</v>
      </c>
    </row>
    <row r="3344" spans="24:25">
      <c r="X3344" s="429">
        <v>3641</v>
      </c>
      <c r="Y3344" s="429" t="s">
        <v>1030</v>
      </c>
    </row>
    <row r="3345" spans="24:25">
      <c r="X3345" s="429">
        <v>3642</v>
      </c>
      <c r="Y3345" s="429" t="s">
        <v>1030</v>
      </c>
    </row>
    <row r="3346" spans="24:25">
      <c r="X3346" s="429">
        <v>3643</v>
      </c>
      <c r="Y3346" s="429" t="s">
        <v>1030</v>
      </c>
    </row>
    <row r="3347" spans="24:25">
      <c r="X3347" s="429">
        <v>3644</v>
      </c>
      <c r="Y3347" s="429" t="s">
        <v>1030</v>
      </c>
    </row>
    <row r="3348" spans="24:25">
      <c r="X3348" s="429">
        <v>3645</v>
      </c>
      <c r="Y3348" s="429" t="s">
        <v>1030</v>
      </c>
    </row>
    <row r="3349" spans="24:25">
      <c r="X3349" s="429">
        <v>3646</v>
      </c>
      <c r="Y3349" s="429" t="s">
        <v>1030</v>
      </c>
    </row>
    <row r="3350" spans="24:25">
      <c r="X3350" s="429">
        <v>3647</v>
      </c>
      <c r="Y3350" s="429" t="s">
        <v>1030</v>
      </c>
    </row>
    <row r="3351" spans="24:25">
      <c r="X3351" s="429">
        <v>3648</v>
      </c>
      <c r="Y3351" s="429" t="s">
        <v>1030</v>
      </c>
    </row>
    <row r="3352" spans="24:25">
      <c r="X3352" s="429">
        <v>3649</v>
      </c>
      <c r="Y3352" s="429" t="s">
        <v>1030</v>
      </c>
    </row>
    <row r="3353" spans="24:25">
      <c r="X3353" s="429">
        <v>3650</v>
      </c>
      <c r="Y3353" s="429" t="s">
        <v>1030</v>
      </c>
    </row>
    <row r="3354" spans="24:25">
      <c r="X3354" s="429">
        <v>3651</v>
      </c>
      <c r="Y3354" s="429" t="s">
        <v>1030</v>
      </c>
    </row>
    <row r="3355" spans="24:25">
      <c r="X3355" s="429">
        <v>3652</v>
      </c>
      <c r="Y3355" s="429" t="s">
        <v>1030</v>
      </c>
    </row>
    <row r="3356" spans="24:25">
      <c r="X3356" s="429">
        <v>3653</v>
      </c>
      <c r="Y3356" s="429" t="s">
        <v>1030</v>
      </c>
    </row>
    <row r="3357" spans="24:25">
      <c r="X3357" s="429">
        <v>3654</v>
      </c>
      <c r="Y3357" s="429" t="s">
        <v>1030</v>
      </c>
    </row>
    <row r="3358" spans="24:25">
      <c r="X3358" s="429">
        <v>3655</v>
      </c>
      <c r="Y3358" s="429" t="s">
        <v>1030</v>
      </c>
    </row>
    <row r="3359" spans="24:25">
      <c r="X3359" s="429">
        <v>3656</v>
      </c>
      <c r="Y3359" s="429" t="s">
        <v>1030</v>
      </c>
    </row>
    <row r="3360" spans="24:25">
      <c r="X3360" s="429">
        <v>3657</v>
      </c>
      <c r="Y3360" s="429" t="s">
        <v>1030</v>
      </c>
    </row>
    <row r="3361" spans="24:25">
      <c r="X3361" s="429">
        <v>3658</v>
      </c>
      <c r="Y3361" s="429" t="s">
        <v>1030</v>
      </c>
    </row>
    <row r="3362" spans="24:25">
      <c r="X3362" s="429">
        <v>3659</v>
      </c>
      <c r="Y3362" s="429" t="s">
        <v>1030</v>
      </c>
    </row>
    <row r="3363" spans="24:25">
      <c r="X3363" s="429">
        <v>3660</v>
      </c>
      <c r="Y3363" s="429" t="s">
        <v>1030</v>
      </c>
    </row>
    <row r="3364" spans="24:25">
      <c r="X3364" s="429">
        <v>3661</v>
      </c>
      <c r="Y3364" s="429" t="s">
        <v>1030</v>
      </c>
    </row>
    <row r="3365" spans="24:25">
      <c r="X3365" s="429">
        <v>3662</v>
      </c>
      <c r="Y3365" s="429" t="s">
        <v>1030</v>
      </c>
    </row>
    <row r="3366" spans="24:25">
      <c r="X3366" s="429">
        <v>3663</v>
      </c>
      <c r="Y3366" s="429" t="s">
        <v>1030</v>
      </c>
    </row>
    <row r="3367" spans="24:25">
      <c r="X3367" s="429">
        <v>3664</v>
      </c>
      <c r="Y3367" s="429" t="s">
        <v>1030</v>
      </c>
    </row>
    <row r="3368" spans="24:25">
      <c r="X3368" s="429">
        <v>3665</v>
      </c>
      <c r="Y3368" s="429" t="s">
        <v>1030</v>
      </c>
    </row>
    <row r="3369" spans="24:25">
      <c r="X3369" s="429">
        <v>3666</v>
      </c>
      <c r="Y3369" s="429" t="s">
        <v>1030</v>
      </c>
    </row>
    <row r="3370" spans="24:25">
      <c r="X3370" s="429">
        <v>3667</v>
      </c>
      <c r="Y3370" s="429" t="s">
        <v>1030</v>
      </c>
    </row>
    <row r="3371" spans="24:25">
      <c r="X3371" s="429">
        <v>3668</v>
      </c>
      <c r="Y3371" s="429" t="s">
        <v>1030</v>
      </c>
    </row>
    <row r="3372" spans="24:25">
      <c r="X3372" s="429">
        <v>3669</v>
      </c>
      <c r="Y3372" s="429" t="s">
        <v>1030</v>
      </c>
    </row>
    <row r="3373" spans="24:25">
      <c r="X3373" s="429">
        <v>3670</v>
      </c>
      <c r="Y3373" s="429" t="s">
        <v>1030</v>
      </c>
    </row>
    <row r="3374" spans="24:25">
      <c r="X3374" s="429">
        <v>3671</v>
      </c>
      <c r="Y3374" s="429" t="s">
        <v>1030</v>
      </c>
    </row>
    <row r="3375" spans="24:25">
      <c r="X3375" s="429">
        <v>3672</v>
      </c>
      <c r="Y3375" s="429" t="s">
        <v>1030</v>
      </c>
    </row>
    <row r="3376" spans="24:25">
      <c r="X3376" s="429">
        <v>3673</v>
      </c>
      <c r="Y3376" s="429" t="s">
        <v>1030</v>
      </c>
    </row>
    <row r="3377" spans="24:25">
      <c r="X3377" s="429">
        <v>3674</v>
      </c>
      <c r="Y3377" s="429" t="s">
        <v>1030</v>
      </c>
    </row>
    <row r="3378" spans="24:25">
      <c r="X3378" s="429">
        <v>3675</v>
      </c>
      <c r="Y3378" s="429" t="s">
        <v>1030</v>
      </c>
    </row>
    <row r="3379" spans="24:25">
      <c r="X3379" s="429">
        <v>3676</v>
      </c>
      <c r="Y3379" s="429" t="s">
        <v>1030</v>
      </c>
    </row>
    <row r="3380" spans="24:25">
      <c r="X3380" s="429">
        <v>3677</v>
      </c>
      <c r="Y3380" s="429" t="s">
        <v>1030</v>
      </c>
    </row>
    <row r="3381" spans="24:25">
      <c r="X3381" s="429">
        <v>3678</v>
      </c>
      <c r="Y3381" s="429" t="s">
        <v>1030</v>
      </c>
    </row>
    <row r="3382" spans="24:25">
      <c r="X3382" s="429">
        <v>3679</v>
      </c>
      <c r="Y3382" s="429" t="s">
        <v>1030</v>
      </c>
    </row>
    <row r="3383" spans="24:25">
      <c r="X3383" s="429">
        <v>3680</v>
      </c>
      <c r="Y3383" s="429" t="s">
        <v>1030</v>
      </c>
    </row>
    <row r="3384" spans="24:25">
      <c r="X3384" s="429">
        <v>3681</v>
      </c>
      <c r="Y3384" s="429" t="s">
        <v>1030</v>
      </c>
    </row>
    <row r="3385" spans="24:25">
      <c r="X3385" s="429">
        <v>3682</v>
      </c>
      <c r="Y3385" s="429" t="s">
        <v>1030</v>
      </c>
    </row>
    <row r="3386" spans="24:25">
      <c r="X3386" s="429">
        <v>3683</v>
      </c>
      <c r="Y3386" s="429" t="s">
        <v>1030</v>
      </c>
    </row>
    <row r="3387" spans="24:25">
      <c r="X3387" s="429">
        <v>3684</v>
      </c>
      <c r="Y3387" s="429" t="s">
        <v>1030</v>
      </c>
    </row>
    <row r="3388" spans="24:25">
      <c r="X3388" s="429">
        <v>3685</v>
      </c>
      <c r="Y3388" s="429" t="s">
        <v>1030</v>
      </c>
    </row>
    <row r="3389" spans="24:25">
      <c r="X3389" s="429">
        <v>3686</v>
      </c>
      <c r="Y3389" s="429" t="s">
        <v>1030</v>
      </c>
    </row>
    <row r="3390" spans="24:25">
      <c r="X3390" s="429">
        <v>3687</v>
      </c>
      <c r="Y3390" s="429" t="s">
        <v>1030</v>
      </c>
    </row>
    <row r="3391" spans="24:25">
      <c r="X3391" s="429">
        <v>3688</v>
      </c>
      <c r="Y3391" s="429" t="s">
        <v>1030</v>
      </c>
    </row>
    <row r="3392" spans="24:25">
      <c r="X3392" s="429">
        <v>3689</v>
      </c>
      <c r="Y3392" s="429" t="s">
        <v>1030</v>
      </c>
    </row>
    <row r="3393" spans="24:25">
      <c r="X3393" s="429">
        <v>3690</v>
      </c>
      <c r="Y3393" s="429" t="s">
        <v>1030</v>
      </c>
    </row>
    <row r="3394" spans="24:25">
      <c r="X3394" s="429">
        <v>3691</v>
      </c>
      <c r="Y3394" s="429" t="s">
        <v>1030</v>
      </c>
    </row>
    <row r="3395" spans="24:25">
      <c r="X3395" s="429">
        <v>3692</v>
      </c>
      <c r="Y3395" s="429" t="s">
        <v>1030</v>
      </c>
    </row>
    <row r="3396" spans="24:25">
      <c r="X3396" s="429">
        <v>3693</v>
      </c>
      <c r="Y3396" s="429" t="s">
        <v>1030</v>
      </c>
    </row>
    <row r="3397" spans="24:25">
      <c r="X3397" s="429">
        <v>3694</v>
      </c>
      <c r="Y3397" s="429" t="s">
        <v>1030</v>
      </c>
    </row>
    <row r="3398" spans="24:25">
      <c r="X3398" s="429">
        <v>3695</v>
      </c>
      <c r="Y3398" s="429" t="s">
        <v>1030</v>
      </c>
    </row>
    <row r="3399" spans="24:25">
      <c r="X3399" s="429">
        <v>3696</v>
      </c>
      <c r="Y3399" s="429" t="s">
        <v>1030</v>
      </c>
    </row>
    <row r="3400" spans="24:25">
      <c r="X3400" s="429">
        <v>3697</v>
      </c>
      <c r="Y3400" s="429" t="s">
        <v>1030</v>
      </c>
    </row>
    <row r="3401" spans="24:25">
      <c r="X3401" s="429">
        <v>3698</v>
      </c>
      <c r="Y3401" s="429" t="s">
        <v>1030</v>
      </c>
    </row>
    <row r="3402" spans="24:25">
      <c r="X3402" s="429">
        <v>3699</v>
      </c>
      <c r="Y3402" s="429" t="s">
        <v>1030</v>
      </c>
    </row>
    <row r="3403" spans="24:25">
      <c r="X3403" s="429">
        <v>3700</v>
      </c>
      <c r="Y3403" s="429" t="s">
        <v>1030</v>
      </c>
    </row>
    <row r="3404" spans="24:25">
      <c r="X3404" s="429">
        <v>3701</v>
      </c>
      <c r="Y3404" s="429" t="s">
        <v>1030</v>
      </c>
    </row>
    <row r="3405" spans="24:25">
      <c r="X3405" s="429">
        <v>3702</v>
      </c>
      <c r="Y3405" s="429" t="s">
        <v>1030</v>
      </c>
    </row>
    <row r="3406" spans="24:25">
      <c r="X3406" s="429">
        <v>3703</v>
      </c>
      <c r="Y3406" s="429" t="s">
        <v>1030</v>
      </c>
    </row>
    <row r="3407" spans="24:25">
      <c r="X3407" s="429">
        <v>3704</v>
      </c>
      <c r="Y3407" s="429" t="s">
        <v>1030</v>
      </c>
    </row>
    <row r="3408" spans="24:25">
      <c r="X3408" s="429">
        <v>3705</v>
      </c>
      <c r="Y3408" s="429" t="s">
        <v>1030</v>
      </c>
    </row>
    <row r="3409" spans="24:25">
      <c r="X3409" s="429">
        <v>3706</v>
      </c>
      <c r="Y3409" s="429" t="s">
        <v>1030</v>
      </c>
    </row>
    <row r="3410" spans="24:25">
      <c r="X3410" s="429">
        <v>3707</v>
      </c>
      <c r="Y3410" s="429" t="s">
        <v>1030</v>
      </c>
    </row>
    <row r="3411" spans="24:25">
      <c r="X3411" s="429">
        <v>3708</v>
      </c>
      <c r="Y3411" s="429" t="s">
        <v>1030</v>
      </c>
    </row>
    <row r="3412" spans="24:25">
      <c r="X3412" s="429">
        <v>3709</v>
      </c>
      <c r="Y3412" s="429" t="s">
        <v>1030</v>
      </c>
    </row>
    <row r="3413" spans="24:25">
      <c r="X3413" s="429">
        <v>3710</v>
      </c>
      <c r="Y3413" s="429" t="s">
        <v>1030</v>
      </c>
    </row>
    <row r="3414" spans="24:25">
      <c r="X3414" s="429">
        <v>3711</v>
      </c>
      <c r="Y3414" s="429" t="s">
        <v>1030</v>
      </c>
    </row>
    <row r="3415" spans="24:25">
      <c r="X3415" s="429">
        <v>3712</v>
      </c>
      <c r="Y3415" s="429" t="s">
        <v>1030</v>
      </c>
    </row>
    <row r="3416" spans="24:25">
      <c r="X3416" s="429">
        <v>3713</v>
      </c>
      <c r="Y3416" s="429" t="s">
        <v>1030</v>
      </c>
    </row>
    <row r="3417" spans="24:25">
      <c r="X3417" s="429">
        <v>3714</v>
      </c>
      <c r="Y3417" s="429" t="s">
        <v>1030</v>
      </c>
    </row>
    <row r="3418" spans="24:25">
      <c r="X3418" s="429">
        <v>3715</v>
      </c>
      <c r="Y3418" s="429" t="s">
        <v>1030</v>
      </c>
    </row>
    <row r="3419" spans="24:25">
      <c r="X3419" s="429">
        <v>3716</v>
      </c>
      <c r="Y3419" s="429" t="s">
        <v>1030</v>
      </c>
    </row>
    <row r="3420" spans="24:25">
      <c r="X3420" s="429">
        <v>3717</v>
      </c>
      <c r="Y3420" s="429" t="s">
        <v>1030</v>
      </c>
    </row>
    <row r="3421" spans="24:25">
      <c r="X3421" s="429">
        <v>3718</v>
      </c>
      <c r="Y3421" s="429" t="s">
        <v>1030</v>
      </c>
    </row>
    <row r="3422" spans="24:25">
      <c r="X3422" s="429">
        <v>3719</v>
      </c>
      <c r="Y3422" s="429" t="s">
        <v>1030</v>
      </c>
    </row>
    <row r="3423" spans="24:25">
      <c r="X3423" s="429">
        <v>3720</v>
      </c>
      <c r="Y3423" s="429" t="s">
        <v>1030</v>
      </c>
    </row>
    <row r="3424" spans="24:25">
      <c r="X3424" s="429">
        <v>3721</v>
      </c>
      <c r="Y3424" s="429" t="s">
        <v>1030</v>
      </c>
    </row>
    <row r="3425" spans="24:25">
      <c r="X3425" s="429">
        <v>3722</v>
      </c>
      <c r="Y3425" s="429" t="s">
        <v>1030</v>
      </c>
    </row>
    <row r="3426" spans="24:25">
      <c r="X3426" s="429">
        <v>3723</v>
      </c>
      <c r="Y3426" s="429" t="s">
        <v>1030</v>
      </c>
    </row>
    <row r="3427" spans="24:25">
      <c r="X3427" s="429">
        <v>3724</v>
      </c>
      <c r="Y3427" s="429" t="s">
        <v>1030</v>
      </c>
    </row>
    <row r="3428" spans="24:25">
      <c r="X3428" s="429">
        <v>3725</v>
      </c>
      <c r="Y3428" s="429" t="s">
        <v>1030</v>
      </c>
    </row>
    <row r="3429" spans="24:25">
      <c r="X3429" s="429">
        <v>3726</v>
      </c>
      <c r="Y3429" s="429" t="s">
        <v>1030</v>
      </c>
    </row>
    <row r="3430" spans="24:25">
      <c r="X3430" s="429">
        <v>3727</v>
      </c>
      <c r="Y3430" s="429" t="s">
        <v>1030</v>
      </c>
    </row>
    <row r="3431" spans="24:25">
      <c r="X3431" s="429">
        <v>3728</v>
      </c>
      <c r="Y3431" s="429" t="s">
        <v>1030</v>
      </c>
    </row>
    <row r="3432" spans="24:25">
      <c r="X3432" s="429">
        <v>3729</v>
      </c>
      <c r="Y3432" s="429" t="s">
        <v>1030</v>
      </c>
    </row>
    <row r="3433" spans="24:25">
      <c r="X3433" s="429">
        <v>3730</v>
      </c>
      <c r="Y3433" s="429" t="s">
        <v>1030</v>
      </c>
    </row>
    <row r="3434" spans="24:25">
      <c r="X3434" s="429">
        <v>3731</v>
      </c>
      <c r="Y3434" s="429" t="s">
        <v>1030</v>
      </c>
    </row>
    <row r="3435" spans="24:25">
      <c r="X3435" s="429">
        <v>3732</v>
      </c>
      <c r="Y3435" s="429" t="s">
        <v>1030</v>
      </c>
    </row>
    <row r="3436" spans="24:25">
      <c r="X3436" s="429">
        <v>3733</v>
      </c>
      <c r="Y3436" s="429" t="s">
        <v>1030</v>
      </c>
    </row>
    <row r="3437" spans="24:25">
      <c r="X3437" s="429">
        <v>3734</v>
      </c>
      <c r="Y3437" s="429" t="s">
        <v>1030</v>
      </c>
    </row>
    <row r="3438" spans="24:25">
      <c r="X3438" s="429">
        <v>3735</v>
      </c>
      <c r="Y3438" s="429" t="s">
        <v>1030</v>
      </c>
    </row>
    <row r="3439" spans="24:25">
      <c r="X3439" s="429">
        <v>3736</v>
      </c>
      <c r="Y3439" s="429" t="s">
        <v>1030</v>
      </c>
    </row>
    <row r="3440" spans="24:25">
      <c r="X3440" s="429">
        <v>3737</v>
      </c>
      <c r="Y3440" s="429" t="s">
        <v>1030</v>
      </c>
    </row>
    <row r="3441" spans="24:25">
      <c r="X3441" s="429">
        <v>3738</v>
      </c>
      <c r="Y3441" s="429" t="s">
        <v>1030</v>
      </c>
    </row>
    <row r="3442" spans="24:25">
      <c r="X3442" s="429">
        <v>3739</v>
      </c>
      <c r="Y3442" s="429" t="s">
        <v>1030</v>
      </c>
    </row>
    <row r="3443" spans="24:25">
      <c r="X3443" s="429">
        <v>3740</v>
      </c>
      <c r="Y3443" s="429" t="s">
        <v>1030</v>
      </c>
    </row>
    <row r="3444" spans="24:25">
      <c r="X3444" s="429">
        <v>3741</v>
      </c>
      <c r="Y3444" s="429" t="s">
        <v>1030</v>
      </c>
    </row>
    <row r="3445" spans="24:25">
      <c r="X3445" s="429">
        <v>3742</v>
      </c>
      <c r="Y3445" s="429" t="s">
        <v>1030</v>
      </c>
    </row>
    <row r="3446" spans="24:25">
      <c r="X3446" s="429">
        <v>3743</v>
      </c>
      <c r="Y3446" s="429" t="s">
        <v>1030</v>
      </c>
    </row>
    <row r="3447" spans="24:25">
      <c r="X3447" s="429">
        <v>3744</v>
      </c>
      <c r="Y3447" s="429" t="s">
        <v>1030</v>
      </c>
    </row>
    <row r="3448" spans="24:25">
      <c r="X3448" s="429">
        <v>3745</v>
      </c>
      <c r="Y3448" s="429" t="s">
        <v>1030</v>
      </c>
    </row>
    <row r="3449" spans="24:25">
      <c r="X3449" s="429">
        <v>3746</v>
      </c>
      <c r="Y3449" s="429" t="s">
        <v>1030</v>
      </c>
    </row>
    <row r="3450" spans="24:25">
      <c r="X3450" s="429">
        <v>3747</v>
      </c>
      <c r="Y3450" s="429" t="s">
        <v>1030</v>
      </c>
    </row>
    <row r="3451" spans="24:25">
      <c r="X3451" s="429">
        <v>3748</v>
      </c>
      <c r="Y3451" s="429" t="s">
        <v>1030</v>
      </c>
    </row>
    <row r="3452" spans="24:25">
      <c r="X3452" s="429">
        <v>3749</v>
      </c>
      <c r="Y3452" s="429" t="s">
        <v>1030</v>
      </c>
    </row>
    <row r="3453" spans="24:25">
      <c r="X3453" s="429">
        <v>3750</v>
      </c>
      <c r="Y3453" s="429" t="s">
        <v>1030</v>
      </c>
    </row>
    <row r="3454" spans="24:25">
      <c r="X3454" s="429">
        <v>3751</v>
      </c>
      <c r="Y3454" s="429" t="s">
        <v>1030</v>
      </c>
    </row>
    <row r="3455" spans="24:25">
      <c r="X3455" s="429">
        <v>3752</v>
      </c>
      <c r="Y3455" s="429" t="s">
        <v>1030</v>
      </c>
    </row>
    <row r="3456" spans="24:25">
      <c r="X3456" s="429">
        <v>3753</v>
      </c>
      <c r="Y3456" s="429" t="s">
        <v>1030</v>
      </c>
    </row>
    <row r="3457" spans="24:25">
      <c r="X3457" s="429">
        <v>3754</v>
      </c>
      <c r="Y3457" s="429" t="s">
        <v>1030</v>
      </c>
    </row>
    <row r="3458" spans="24:25">
      <c r="X3458" s="429">
        <v>3755</v>
      </c>
      <c r="Y3458" s="429" t="s">
        <v>1030</v>
      </c>
    </row>
    <row r="3459" spans="24:25">
      <c r="X3459" s="429">
        <v>3756</v>
      </c>
      <c r="Y3459" s="429" t="s">
        <v>1030</v>
      </c>
    </row>
    <row r="3460" spans="24:25">
      <c r="X3460" s="429">
        <v>3757</v>
      </c>
      <c r="Y3460" s="429" t="s">
        <v>1030</v>
      </c>
    </row>
    <row r="3461" spans="24:25">
      <c r="X3461" s="429">
        <v>3758</v>
      </c>
      <c r="Y3461" s="429" t="s">
        <v>1030</v>
      </c>
    </row>
    <row r="3462" spans="24:25">
      <c r="X3462" s="429">
        <v>3759</v>
      </c>
      <c r="Y3462" s="429" t="s">
        <v>1030</v>
      </c>
    </row>
    <row r="3463" spans="24:25">
      <c r="X3463" s="429">
        <v>3760</v>
      </c>
      <c r="Y3463" s="429" t="s">
        <v>1030</v>
      </c>
    </row>
    <row r="3464" spans="24:25">
      <c r="X3464" s="429">
        <v>3761</v>
      </c>
      <c r="Y3464" s="429" t="s">
        <v>1030</v>
      </c>
    </row>
    <row r="3465" spans="24:25">
      <c r="X3465" s="429">
        <v>3762</v>
      </c>
      <c r="Y3465" s="429" t="s">
        <v>1030</v>
      </c>
    </row>
    <row r="3466" spans="24:25">
      <c r="X3466" s="429">
        <v>3763</v>
      </c>
      <c r="Y3466" s="429" t="s">
        <v>1030</v>
      </c>
    </row>
    <row r="3467" spans="24:25">
      <c r="X3467" s="429">
        <v>3764</v>
      </c>
      <c r="Y3467" s="429" t="s">
        <v>1030</v>
      </c>
    </row>
    <row r="3468" spans="24:25">
      <c r="X3468" s="429">
        <v>3765</v>
      </c>
      <c r="Y3468" s="429" t="s">
        <v>1030</v>
      </c>
    </row>
    <row r="3469" spans="24:25">
      <c r="X3469" s="429">
        <v>3766</v>
      </c>
      <c r="Y3469" s="429" t="s">
        <v>1030</v>
      </c>
    </row>
    <row r="3470" spans="24:25">
      <c r="X3470" s="429">
        <v>3767</v>
      </c>
      <c r="Y3470" s="429" t="s">
        <v>1030</v>
      </c>
    </row>
    <row r="3471" spans="24:25">
      <c r="X3471" s="429">
        <v>3768</v>
      </c>
      <c r="Y3471" s="429" t="s">
        <v>1030</v>
      </c>
    </row>
    <row r="3472" spans="24:25">
      <c r="X3472" s="429">
        <v>3769</v>
      </c>
      <c r="Y3472" s="429" t="s">
        <v>1030</v>
      </c>
    </row>
    <row r="3473" spans="24:25">
      <c r="X3473" s="429">
        <v>3770</v>
      </c>
      <c r="Y3473" s="429" t="s">
        <v>1030</v>
      </c>
    </row>
    <row r="3474" spans="24:25">
      <c r="X3474" s="429">
        <v>3771</v>
      </c>
      <c r="Y3474" s="429" t="s">
        <v>1030</v>
      </c>
    </row>
    <row r="3475" spans="24:25">
      <c r="X3475" s="429">
        <v>3772</v>
      </c>
      <c r="Y3475" s="429" t="s">
        <v>1030</v>
      </c>
    </row>
    <row r="3476" spans="24:25">
      <c r="X3476" s="429">
        <v>3773</v>
      </c>
      <c r="Y3476" s="429" t="s">
        <v>1030</v>
      </c>
    </row>
    <row r="3477" spans="24:25">
      <c r="X3477" s="429">
        <v>3774</v>
      </c>
      <c r="Y3477" s="429" t="s">
        <v>1030</v>
      </c>
    </row>
    <row r="3478" spans="24:25">
      <c r="X3478" s="429">
        <v>3775</v>
      </c>
      <c r="Y3478" s="429" t="s">
        <v>1030</v>
      </c>
    </row>
    <row r="3479" spans="24:25">
      <c r="X3479" s="429">
        <v>3776</v>
      </c>
      <c r="Y3479" s="429" t="s">
        <v>1030</v>
      </c>
    </row>
    <row r="3480" spans="24:25">
      <c r="X3480" s="429">
        <v>3777</v>
      </c>
      <c r="Y3480" s="429" t="s">
        <v>1030</v>
      </c>
    </row>
    <row r="3481" spans="24:25">
      <c r="X3481" s="429">
        <v>3778</v>
      </c>
      <c r="Y3481" s="429" t="s">
        <v>1030</v>
      </c>
    </row>
    <row r="3482" spans="24:25">
      <c r="X3482" s="429">
        <v>3779</v>
      </c>
      <c r="Y3482" s="429" t="s">
        <v>1030</v>
      </c>
    </row>
    <row r="3483" spans="24:25">
      <c r="X3483" s="429">
        <v>3780</v>
      </c>
      <c r="Y3483" s="429" t="s">
        <v>1030</v>
      </c>
    </row>
    <row r="3484" spans="24:25">
      <c r="X3484" s="429">
        <v>3781</v>
      </c>
      <c r="Y3484" s="429" t="s">
        <v>1030</v>
      </c>
    </row>
    <row r="3485" spans="24:25">
      <c r="X3485" s="429">
        <v>3782</v>
      </c>
      <c r="Y3485" s="429" t="s">
        <v>1030</v>
      </c>
    </row>
    <row r="3486" spans="24:25">
      <c r="X3486" s="429">
        <v>3783</v>
      </c>
      <c r="Y3486" s="429" t="s">
        <v>1030</v>
      </c>
    </row>
    <row r="3487" spans="24:25">
      <c r="X3487" s="429">
        <v>3784</v>
      </c>
      <c r="Y3487" s="429" t="s">
        <v>1030</v>
      </c>
    </row>
    <row r="3488" spans="24:25">
      <c r="X3488" s="429">
        <v>3785</v>
      </c>
      <c r="Y3488" s="429" t="s">
        <v>1030</v>
      </c>
    </row>
    <row r="3489" spans="24:25">
      <c r="X3489" s="429">
        <v>3786</v>
      </c>
      <c r="Y3489" s="429" t="s">
        <v>1030</v>
      </c>
    </row>
    <row r="3490" spans="24:25">
      <c r="X3490" s="429">
        <v>3787</v>
      </c>
      <c r="Y3490" s="429" t="s">
        <v>1030</v>
      </c>
    </row>
    <row r="3491" spans="24:25">
      <c r="X3491" s="429">
        <v>3788</v>
      </c>
      <c r="Y3491" s="429" t="s">
        <v>1030</v>
      </c>
    </row>
    <row r="3492" spans="24:25">
      <c r="X3492" s="429">
        <v>3789</v>
      </c>
      <c r="Y3492" s="429" t="s">
        <v>1030</v>
      </c>
    </row>
    <row r="3493" spans="24:25">
      <c r="X3493" s="429">
        <v>3790</v>
      </c>
      <c r="Y3493" s="429" t="s">
        <v>1030</v>
      </c>
    </row>
    <row r="3494" spans="24:25">
      <c r="X3494" s="429">
        <v>3791</v>
      </c>
      <c r="Y3494" s="429" t="s">
        <v>1030</v>
      </c>
    </row>
    <row r="3495" spans="24:25">
      <c r="X3495" s="429">
        <v>3792</v>
      </c>
      <c r="Y3495" s="429" t="s">
        <v>1030</v>
      </c>
    </row>
    <row r="3496" spans="24:25">
      <c r="X3496" s="429">
        <v>3793</v>
      </c>
      <c r="Y3496" s="429" t="s">
        <v>1030</v>
      </c>
    </row>
    <row r="3497" spans="24:25">
      <c r="X3497" s="429">
        <v>3794</v>
      </c>
      <c r="Y3497" s="429" t="s">
        <v>1030</v>
      </c>
    </row>
    <row r="3498" spans="24:25">
      <c r="X3498" s="429">
        <v>3795</v>
      </c>
      <c r="Y3498" s="429" t="s">
        <v>1030</v>
      </c>
    </row>
    <row r="3499" spans="24:25">
      <c r="X3499" s="429">
        <v>3796</v>
      </c>
      <c r="Y3499" s="429" t="s">
        <v>1030</v>
      </c>
    </row>
    <row r="3500" spans="24:25">
      <c r="X3500" s="429">
        <v>3797</v>
      </c>
      <c r="Y3500" s="429" t="s">
        <v>1030</v>
      </c>
    </row>
    <row r="3501" spans="24:25">
      <c r="X3501" s="429">
        <v>3798</v>
      </c>
      <c r="Y3501" s="429" t="s">
        <v>1030</v>
      </c>
    </row>
    <row r="3502" spans="24:25">
      <c r="X3502" s="429">
        <v>3799</v>
      </c>
      <c r="Y3502" s="429" t="s">
        <v>1030</v>
      </c>
    </row>
    <row r="3503" spans="24:25">
      <c r="X3503" s="429">
        <v>3800</v>
      </c>
      <c r="Y3503" s="429" t="s">
        <v>1030</v>
      </c>
    </row>
    <row r="3504" spans="24:25">
      <c r="X3504" s="429">
        <v>3801</v>
      </c>
      <c r="Y3504" s="429" t="s">
        <v>1030</v>
      </c>
    </row>
    <row r="3505" spans="24:25">
      <c r="X3505" s="429">
        <v>3802</v>
      </c>
      <c r="Y3505" s="429" t="s">
        <v>1030</v>
      </c>
    </row>
    <row r="3506" spans="24:25">
      <c r="X3506" s="429">
        <v>3803</v>
      </c>
      <c r="Y3506" s="429" t="s">
        <v>1030</v>
      </c>
    </row>
    <row r="3507" spans="24:25">
      <c r="X3507" s="429">
        <v>3804</v>
      </c>
      <c r="Y3507" s="429" t="s">
        <v>1030</v>
      </c>
    </row>
    <row r="3508" spans="24:25">
      <c r="X3508" s="429">
        <v>3805</v>
      </c>
      <c r="Y3508" s="429" t="s">
        <v>1030</v>
      </c>
    </row>
    <row r="3509" spans="24:25">
      <c r="X3509" s="429">
        <v>3806</v>
      </c>
      <c r="Y3509" s="429" t="s">
        <v>1030</v>
      </c>
    </row>
    <row r="3510" spans="24:25">
      <c r="X3510" s="429">
        <v>3807</v>
      </c>
      <c r="Y3510" s="429" t="s">
        <v>1030</v>
      </c>
    </row>
    <row r="3511" spans="24:25">
      <c r="X3511" s="429">
        <v>3808</v>
      </c>
      <c r="Y3511" s="429" t="s">
        <v>1030</v>
      </c>
    </row>
    <row r="3512" spans="24:25">
      <c r="X3512" s="429">
        <v>3809</v>
      </c>
      <c r="Y3512" s="429" t="s">
        <v>1030</v>
      </c>
    </row>
    <row r="3513" spans="24:25">
      <c r="X3513" s="429">
        <v>3810</v>
      </c>
      <c r="Y3513" s="429" t="s">
        <v>1030</v>
      </c>
    </row>
    <row r="3514" spans="24:25">
      <c r="X3514" s="429">
        <v>3811</v>
      </c>
      <c r="Y3514" s="429" t="s">
        <v>1030</v>
      </c>
    </row>
    <row r="3515" spans="24:25">
      <c r="X3515" s="429">
        <v>3812</v>
      </c>
      <c r="Y3515" s="429" t="s">
        <v>1030</v>
      </c>
    </row>
    <row r="3516" spans="24:25">
      <c r="X3516" s="429">
        <v>3813</v>
      </c>
      <c r="Y3516" s="429" t="s">
        <v>1030</v>
      </c>
    </row>
    <row r="3517" spans="24:25">
      <c r="X3517" s="429">
        <v>3814</v>
      </c>
      <c r="Y3517" s="429" t="s">
        <v>1030</v>
      </c>
    </row>
    <row r="3518" spans="24:25">
      <c r="X3518" s="429">
        <v>3815</v>
      </c>
      <c r="Y3518" s="429" t="s">
        <v>1030</v>
      </c>
    </row>
    <row r="3519" spans="24:25">
      <c r="X3519" s="429">
        <v>3816</v>
      </c>
      <c r="Y3519" s="429" t="s">
        <v>1030</v>
      </c>
    </row>
    <row r="3520" spans="24:25">
      <c r="X3520" s="429">
        <v>3817</v>
      </c>
      <c r="Y3520" s="429" t="s">
        <v>1030</v>
      </c>
    </row>
    <row r="3521" spans="24:25">
      <c r="X3521" s="429">
        <v>3818</v>
      </c>
      <c r="Y3521" s="429" t="s">
        <v>1030</v>
      </c>
    </row>
    <row r="3522" spans="24:25">
      <c r="X3522" s="429">
        <v>3819</v>
      </c>
      <c r="Y3522" s="429" t="s">
        <v>1030</v>
      </c>
    </row>
    <row r="3523" spans="24:25">
      <c r="X3523" s="429">
        <v>3820</v>
      </c>
      <c r="Y3523" s="429" t="s">
        <v>1030</v>
      </c>
    </row>
    <row r="3524" spans="24:25">
      <c r="X3524" s="429">
        <v>3821</v>
      </c>
      <c r="Y3524" s="429" t="s">
        <v>1030</v>
      </c>
    </row>
    <row r="3525" spans="24:25">
      <c r="X3525" s="429">
        <v>3822</v>
      </c>
      <c r="Y3525" s="429" t="s">
        <v>1030</v>
      </c>
    </row>
    <row r="3526" spans="24:25">
      <c r="X3526" s="429">
        <v>3823</v>
      </c>
      <c r="Y3526" s="429" t="s">
        <v>1030</v>
      </c>
    </row>
    <row r="3527" spans="24:25">
      <c r="X3527" s="429">
        <v>3824</v>
      </c>
      <c r="Y3527" s="429" t="s">
        <v>1030</v>
      </c>
    </row>
    <row r="3528" spans="24:25">
      <c r="X3528" s="429">
        <v>3825</v>
      </c>
      <c r="Y3528" s="429" t="s">
        <v>1030</v>
      </c>
    </row>
    <row r="3529" spans="24:25">
      <c r="X3529" s="429">
        <v>3826</v>
      </c>
      <c r="Y3529" s="429" t="s">
        <v>1030</v>
      </c>
    </row>
    <row r="3530" spans="24:25">
      <c r="X3530" s="429">
        <v>3827</v>
      </c>
      <c r="Y3530" s="429" t="s">
        <v>1030</v>
      </c>
    </row>
    <row r="3531" spans="24:25">
      <c r="X3531" s="429">
        <v>3828</v>
      </c>
      <c r="Y3531" s="429" t="s">
        <v>1030</v>
      </c>
    </row>
    <row r="3532" spans="24:25">
      <c r="X3532" s="429">
        <v>3829</v>
      </c>
      <c r="Y3532" s="429" t="s">
        <v>1030</v>
      </c>
    </row>
    <row r="3533" spans="24:25">
      <c r="X3533" s="429">
        <v>3830</v>
      </c>
      <c r="Y3533" s="429" t="s">
        <v>1030</v>
      </c>
    </row>
    <row r="3534" spans="24:25">
      <c r="X3534" s="429">
        <v>3831</v>
      </c>
      <c r="Y3534" s="429" t="s">
        <v>1030</v>
      </c>
    </row>
    <row r="3535" spans="24:25">
      <c r="X3535" s="429">
        <v>3832</v>
      </c>
      <c r="Y3535" s="429" t="s">
        <v>1030</v>
      </c>
    </row>
    <row r="3536" spans="24:25">
      <c r="X3536" s="429">
        <v>3833</v>
      </c>
      <c r="Y3536" s="429" t="s">
        <v>1030</v>
      </c>
    </row>
    <row r="3537" spans="24:25">
      <c r="X3537" s="429">
        <v>3834</v>
      </c>
      <c r="Y3537" s="429" t="s">
        <v>1030</v>
      </c>
    </row>
    <row r="3538" spans="24:25">
      <c r="X3538" s="429">
        <v>3835</v>
      </c>
      <c r="Y3538" s="429" t="s">
        <v>1030</v>
      </c>
    </row>
    <row r="3539" spans="24:25">
      <c r="X3539" s="429">
        <v>3836</v>
      </c>
      <c r="Y3539" s="429" t="s">
        <v>1030</v>
      </c>
    </row>
    <row r="3540" spans="24:25">
      <c r="X3540" s="429">
        <v>3837</v>
      </c>
      <c r="Y3540" s="429" t="s">
        <v>1030</v>
      </c>
    </row>
    <row r="3541" spans="24:25">
      <c r="X3541" s="429">
        <v>3838</v>
      </c>
      <c r="Y3541" s="429" t="s">
        <v>1030</v>
      </c>
    </row>
    <row r="3542" spans="24:25">
      <c r="X3542" s="429">
        <v>3839</v>
      </c>
      <c r="Y3542" s="429" t="s">
        <v>1030</v>
      </c>
    </row>
    <row r="3543" spans="24:25">
      <c r="X3543" s="429">
        <v>3840</v>
      </c>
      <c r="Y3543" s="429" t="s">
        <v>1030</v>
      </c>
    </row>
    <row r="3544" spans="24:25">
      <c r="X3544" s="429">
        <v>3841</v>
      </c>
      <c r="Y3544" s="429" t="s">
        <v>1030</v>
      </c>
    </row>
    <row r="3545" spans="24:25">
      <c r="X3545" s="429">
        <v>3842</v>
      </c>
      <c r="Y3545" s="429" t="s">
        <v>1030</v>
      </c>
    </row>
    <row r="3546" spans="24:25">
      <c r="X3546" s="429">
        <v>3843</v>
      </c>
      <c r="Y3546" s="429" t="s">
        <v>1030</v>
      </c>
    </row>
    <row r="3547" spans="24:25">
      <c r="X3547" s="429">
        <v>3844</v>
      </c>
      <c r="Y3547" s="429" t="s">
        <v>1030</v>
      </c>
    </row>
    <row r="3548" spans="24:25">
      <c r="X3548" s="429">
        <v>3845</v>
      </c>
      <c r="Y3548" s="429" t="s">
        <v>1030</v>
      </c>
    </row>
    <row r="3549" spans="24:25">
      <c r="X3549" s="429">
        <v>3846</v>
      </c>
      <c r="Y3549" s="429" t="s">
        <v>1030</v>
      </c>
    </row>
    <row r="3550" spans="24:25">
      <c r="X3550" s="429">
        <v>3847</v>
      </c>
      <c r="Y3550" s="429" t="s">
        <v>1030</v>
      </c>
    </row>
    <row r="3551" spans="24:25">
      <c r="X3551" s="429">
        <v>3848</v>
      </c>
      <c r="Y3551" s="429" t="s">
        <v>1030</v>
      </c>
    </row>
    <row r="3552" spans="24:25">
      <c r="X3552" s="429">
        <v>3849</v>
      </c>
      <c r="Y3552" s="429" t="s">
        <v>1030</v>
      </c>
    </row>
    <row r="3553" spans="24:25">
      <c r="X3553" s="429">
        <v>3850</v>
      </c>
      <c r="Y3553" s="429" t="s">
        <v>1030</v>
      </c>
    </row>
    <row r="3554" spans="24:25">
      <c r="X3554" s="429">
        <v>3851</v>
      </c>
      <c r="Y3554" s="429" t="s">
        <v>1030</v>
      </c>
    </row>
    <row r="3555" spans="24:25">
      <c r="X3555" s="429">
        <v>3852</v>
      </c>
      <c r="Y3555" s="429" t="s">
        <v>1030</v>
      </c>
    </row>
    <row r="3556" spans="24:25">
      <c r="X3556" s="429">
        <v>3853</v>
      </c>
      <c r="Y3556" s="429" t="s">
        <v>1030</v>
      </c>
    </row>
    <row r="3557" spans="24:25">
      <c r="X3557" s="429">
        <v>3854</v>
      </c>
      <c r="Y3557" s="429" t="s">
        <v>1030</v>
      </c>
    </row>
    <row r="3558" spans="24:25">
      <c r="X3558" s="429">
        <v>3855</v>
      </c>
      <c r="Y3558" s="429" t="s">
        <v>1030</v>
      </c>
    </row>
    <row r="3559" spans="24:25">
      <c r="X3559" s="429">
        <v>3856</v>
      </c>
      <c r="Y3559" s="429" t="s">
        <v>1030</v>
      </c>
    </row>
    <row r="3560" spans="24:25">
      <c r="X3560" s="429">
        <v>3857</v>
      </c>
      <c r="Y3560" s="429" t="s">
        <v>1030</v>
      </c>
    </row>
    <row r="3561" spans="24:25">
      <c r="X3561" s="429">
        <v>3858</v>
      </c>
      <c r="Y3561" s="429" t="s">
        <v>1030</v>
      </c>
    </row>
    <row r="3562" spans="24:25">
      <c r="X3562" s="429">
        <v>3859</v>
      </c>
      <c r="Y3562" s="429" t="s">
        <v>1030</v>
      </c>
    </row>
    <row r="3563" spans="24:25">
      <c r="X3563" s="429">
        <v>3860</v>
      </c>
      <c r="Y3563" s="429" t="s">
        <v>1030</v>
      </c>
    </row>
    <row r="3564" spans="24:25">
      <c r="X3564" s="429">
        <v>3861</v>
      </c>
      <c r="Y3564" s="429" t="s">
        <v>1030</v>
      </c>
    </row>
    <row r="3565" spans="24:25">
      <c r="X3565" s="429">
        <v>3862</v>
      </c>
      <c r="Y3565" s="429" t="s">
        <v>1030</v>
      </c>
    </row>
    <row r="3566" spans="24:25">
      <c r="X3566" s="429">
        <v>3863</v>
      </c>
      <c r="Y3566" s="429" t="s">
        <v>1030</v>
      </c>
    </row>
    <row r="3567" spans="24:25">
      <c r="X3567" s="429">
        <v>3864</v>
      </c>
      <c r="Y3567" s="429" t="s">
        <v>1030</v>
      </c>
    </row>
    <row r="3568" spans="24:25">
      <c r="X3568" s="429">
        <v>3865</v>
      </c>
      <c r="Y3568" s="429" t="s">
        <v>1030</v>
      </c>
    </row>
    <row r="3569" spans="24:25">
      <c r="X3569" s="429">
        <v>3866</v>
      </c>
      <c r="Y3569" s="429" t="s">
        <v>1030</v>
      </c>
    </row>
    <row r="3570" spans="24:25">
      <c r="X3570" s="429">
        <v>3867</v>
      </c>
      <c r="Y3570" s="429" t="s">
        <v>1030</v>
      </c>
    </row>
    <row r="3571" spans="24:25">
      <c r="X3571" s="429">
        <v>3868</v>
      </c>
      <c r="Y3571" s="429" t="s">
        <v>1030</v>
      </c>
    </row>
    <row r="3572" spans="24:25">
      <c r="X3572" s="429">
        <v>3869</v>
      </c>
      <c r="Y3572" s="429" t="s">
        <v>1030</v>
      </c>
    </row>
    <row r="3573" spans="24:25">
      <c r="X3573" s="429">
        <v>3870</v>
      </c>
      <c r="Y3573" s="429" t="s">
        <v>1030</v>
      </c>
    </row>
    <row r="3574" spans="24:25">
      <c r="X3574" s="429">
        <v>3871</v>
      </c>
      <c r="Y3574" s="429" t="s">
        <v>1030</v>
      </c>
    </row>
    <row r="3575" spans="24:25">
      <c r="X3575" s="429">
        <v>3872</v>
      </c>
      <c r="Y3575" s="429" t="s">
        <v>1030</v>
      </c>
    </row>
    <row r="3576" spans="24:25">
      <c r="X3576" s="429">
        <v>3873</v>
      </c>
      <c r="Y3576" s="429" t="s">
        <v>1030</v>
      </c>
    </row>
    <row r="3577" spans="24:25">
      <c r="X3577" s="429">
        <v>3874</v>
      </c>
      <c r="Y3577" s="429" t="s">
        <v>1030</v>
      </c>
    </row>
    <row r="3578" spans="24:25">
      <c r="X3578" s="429">
        <v>3875</v>
      </c>
      <c r="Y3578" s="429" t="s">
        <v>1030</v>
      </c>
    </row>
    <row r="3579" spans="24:25">
      <c r="X3579" s="429">
        <v>3876</v>
      </c>
      <c r="Y3579" s="429" t="s">
        <v>1030</v>
      </c>
    </row>
    <row r="3580" spans="24:25">
      <c r="X3580" s="429">
        <v>3877</v>
      </c>
      <c r="Y3580" s="429" t="s">
        <v>1030</v>
      </c>
    </row>
    <row r="3581" spans="24:25">
      <c r="X3581" s="429">
        <v>3878</v>
      </c>
      <c r="Y3581" s="429" t="s">
        <v>1030</v>
      </c>
    </row>
    <row r="3582" spans="24:25">
      <c r="X3582" s="429">
        <v>3879</v>
      </c>
      <c r="Y3582" s="429" t="s">
        <v>1030</v>
      </c>
    </row>
    <row r="3583" spans="24:25">
      <c r="X3583" s="429">
        <v>3880</v>
      </c>
      <c r="Y3583" s="429" t="s">
        <v>1030</v>
      </c>
    </row>
    <row r="3584" spans="24:25">
      <c r="X3584" s="429">
        <v>3881</v>
      </c>
      <c r="Y3584" s="429" t="s">
        <v>1030</v>
      </c>
    </row>
    <row r="3585" spans="24:25">
      <c r="X3585" s="429">
        <v>3882</v>
      </c>
      <c r="Y3585" s="429" t="s">
        <v>1030</v>
      </c>
    </row>
    <row r="3586" spans="24:25">
      <c r="X3586" s="429">
        <v>3883</v>
      </c>
      <c r="Y3586" s="429" t="s">
        <v>1030</v>
      </c>
    </row>
    <row r="3587" spans="24:25">
      <c r="X3587" s="429">
        <v>3884</v>
      </c>
      <c r="Y3587" s="429" t="s">
        <v>1030</v>
      </c>
    </row>
    <row r="3588" spans="24:25">
      <c r="X3588" s="429">
        <v>3885</v>
      </c>
      <c r="Y3588" s="429" t="s">
        <v>1030</v>
      </c>
    </row>
    <row r="3589" spans="24:25">
      <c r="X3589" s="429">
        <v>3886</v>
      </c>
      <c r="Y3589" s="429" t="s">
        <v>1030</v>
      </c>
    </row>
    <row r="3590" spans="24:25">
      <c r="X3590" s="429">
        <v>3887</v>
      </c>
      <c r="Y3590" s="429" t="s">
        <v>1030</v>
      </c>
    </row>
    <row r="3591" spans="24:25">
      <c r="X3591" s="429">
        <v>3888</v>
      </c>
      <c r="Y3591" s="429" t="s">
        <v>1030</v>
      </c>
    </row>
    <row r="3592" spans="24:25">
      <c r="X3592" s="429">
        <v>3889</v>
      </c>
      <c r="Y3592" s="429" t="s">
        <v>1030</v>
      </c>
    </row>
    <row r="3593" spans="24:25">
      <c r="X3593" s="429">
        <v>3890</v>
      </c>
      <c r="Y3593" s="429" t="s">
        <v>1030</v>
      </c>
    </row>
    <row r="3594" spans="24:25">
      <c r="X3594" s="429">
        <v>3891</v>
      </c>
      <c r="Y3594" s="429" t="s">
        <v>1030</v>
      </c>
    </row>
    <row r="3595" spans="24:25">
      <c r="X3595" s="429">
        <v>3892</v>
      </c>
      <c r="Y3595" s="429" t="s">
        <v>1030</v>
      </c>
    </row>
    <row r="3596" spans="24:25">
      <c r="X3596" s="429">
        <v>3893</v>
      </c>
      <c r="Y3596" s="429" t="s">
        <v>1030</v>
      </c>
    </row>
    <row r="3597" spans="24:25">
      <c r="X3597" s="429">
        <v>3894</v>
      </c>
      <c r="Y3597" s="429" t="s">
        <v>1030</v>
      </c>
    </row>
    <row r="3598" spans="24:25">
      <c r="X3598" s="429">
        <v>3895</v>
      </c>
      <c r="Y3598" s="429" t="s">
        <v>1030</v>
      </c>
    </row>
    <row r="3599" spans="24:25">
      <c r="X3599" s="429">
        <v>3896</v>
      </c>
      <c r="Y3599" s="429" t="s">
        <v>1030</v>
      </c>
    </row>
    <row r="3600" spans="24:25">
      <c r="X3600" s="429">
        <v>3897</v>
      </c>
      <c r="Y3600" s="429" t="s">
        <v>1030</v>
      </c>
    </row>
    <row r="3601" spans="24:25">
      <c r="X3601" s="429">
        <v>3898</v>
      </c>
      <c r="Y3601" s="429" t="s">
        <v>1030</v>
      </c>
    </row>
    <row r="3602" spans="24:25">
      <c r="X3602" s="429">
        <v>3899</v>
      </c>
      <c r="Y3602" s="429" t="s">
        <v>1030</v>
      </c>
    </row>
    <row r="3603" spans="24:25">
      <c r="X3603" s="429">
        <v>3900</v>
      </c>
      <c r="Y3603" s="429" t="s">
        <v>1030</v>
      </c>
    </row>
    <row r="3604" spans="24:25">
      <c r="X3604" s="429">
        <v>3901</v>
      </c>
      <c r="Y3604" s="429" t="s">
        <v>1030</v>
      </c>
    </row>
    <row r="3605" spans="24:25">
      <c r="X3605" s="429">
        <v>3902</v>
      </c>
      <c r="Y3605" s="429" t="s">
        <v>1030</v>
      </c>
    </row>
    <row r="3606" spans="24:25">
      <c r="X3606" s="429">
        <v>3903</v>
      </c>
      <c r="Y3606" s="429" t="s">
        <v>1030</v>
      </c>
    </row>
    <row r="3607" spans="24:25">
      <c r="X3607" s="429">
        <v>3904</v>
      </c>
      <c r="Y3607" s="429" t="s">
        <v>1030</v>
      </c>
    </row>
    <row r="3608" spans="24:25">
      <c r="X3608" s="429">
        <v>3905</v>
      </c>
      <c r="Y3608" s="429" t="s">
        <v>1030</v>
      </c>
    </row>
    <row r="3609" spans="24:25">
      <c r="X3609" s="429">
        <v>3906</v>
      </c>
      <c r="Y3609" s="429" t="s">
        <v>1030</v>
      </c>
    </row>
    <row r="3610" spans="24:25">
      <c r="X3610" s="429">
        <v>3907</v>
      </c>
      <c r="Y3610" s="429" t="s">
        <v>1030</v>
      </c>
    </row>
    <row r="3611" spans="24:25">
      <c r="X3611" s="429">
        <v>3908</v>
      </c>
      <c r="Y3611" s="429" t="s">
        <v>1030</v>
      </c>
    </row>
    <row r="3612" spans="24:25">
      <c r="X3612" s="429">
        <v>3909</v>
      </c>
      <c r="Y3612" s="429" t="s">
        <v>1030</v>
      </c>
    </row>
    <row r="3613" spans="24:25">
      <c r="X3613" s="429">
        <v>3910</v>
      </c>
      <c r="Y3613" s="429" t="s">
        <v>1030</v>
      </c>
    </row>
    <row r="3614" spans="24:25">
      <c r="X3614" s="429">
        <v>3911</v>
      </c>
      <c r="Y3614" s="429" t="s">
        <v>1030</v>
      </c>
    </row>
    <row r="3615" spans="24:25">
      <c r="X3615" s="429">
        <v>3912</v>
      </c>
      <c r="Y3615" s="429" t="s">
        <v>1030</v>
      </c>
    </row>
    <row r="3616" spans="24:25">
      <c r="X3616" s="429">
        <v>3913</v>
      </c>
      <c r="Y3616" s="429" t="s">
        <v>1030</v>
      </c>
    </row>
    <row r="3617" spans="24:25">
      <c r="X3617" s="429">
        <v>3914</v>
      </c>
      <c r="Y3617" s="429" t="s">
        <v>1030</v>
      </c>
    </row>
    <row r="3618" spans="24:25">
      <c r="X3618" s="429">
        <v>3915</v>
      </c>
      <c r="Y3618" s="429" t="s">
        <v>1030</v>
      </c>
    </row>
    <row r="3619" spans="24:25">
      <c r="X3619" s="429">
        <v>3916</v>
      </c>
      <c r="Y3619" s="429" t="s">
        <v>1030</v>
      </c>
    </row>
    <row r="3620" spans="24:25">
      <c r="X3620" s="429">
        <v>3917</v>
      </c>
      <c r="Y3620" s="429" t="s">
        <v>1030</v>
      </c>
    </row>
    <row r="3621" spans="24:25">
      <c r="X3621" s="429">
        <v>3918</v>
      </c>
      <c r="Y3621" s="429" t="s">
        <v>1030</v>
      </c>
    </row>
    <row r="3622" spans="24:25">
      <c r="X3622" s="429">
        <v>3919</v>
      </c>
      <c r="Y3622" s="429" t="s">
        <v>1030</v>
      </c>
    </row>
    <row r="3623" spans="24:25">
      <c r="X3623" s="429">
        <v>3920</v>
      </c>
      <c r="Y3623" s="429" t="s">
        <v>1030</v>
      </c>
    </row>
    <row r="3624" spans="24:25">
      <c r="X3624" s="429">
        <v>3921</v>
      </c>
      <c r="Y3624" s="429" t="s">
        <v>1030</v>
      </c>
    </row>
    <row r="3625" spans="24:25">
      <c r="X3625" s="429">
        <v>3922</v>
      </c>
      <c r="Y3625" s="429" t="s">
        <v>1030</v>
      </c>
    </row>
    <row r="3626" spans="24:25">
      <c r="X3626" s="429">
        <v>3923</v>
      </c>
      <c r="Y3626" s="429" t="s">
        <v>1030</v>
      </c>
    </row>
    <row r="3627" spans="24:25">
      <c r="X3627" s="429">
        <v>3924</v>
      </c>
      <c r="Y3627" s="429" t="s">
        <v>1030</v>
      </c>
    </row>
    <row r="3628" spans="24:25">
      <c r="X3628" s="429">
        <v>3925</v>
      </c>
      <c r="Y3628" s="429" t="s">
        <v>1030</v>
      </c>
    </row>
    <row r="3629" spans="24:25">
      <c r="X3629" s="429">
        <v>3926</v>
      </c>
      <c r="Y3629" s="429" t="s">
        <v>1030</v>
      </c>
    </row>
    <row r="3630" spans="24:25">
      <c r="X3630" s="429">
        <v>3927</v>
      </c>
      <c r="Y3630" s="429" t="s">
        <v>1030</v>
      </c>
    </row>
    <row r="3631" spans="24:25">
      <c r="X3631" s="429">
        <v>3928</v>
      </c>
      <c r="Y3631" s="429" t="s">
        <v>1030</v>
      </c>
    </row>
    <row r="3632" spans="24:25">
      <c r="X3632" s="429">
        <v>3929</v>
      </c>
      <c r="Y3632" s="429" t="s">
        <v>1030</v>
      </c>
    </row>
    <row r="3633" spans="24:25">
      <c r="X3633" s="429">
        <v>3930</v>
      </c>
      <c r="Y3633" s="429" t="s">
        <v>1030</v>
      </c>
    </row>
    <row r="3634" spans="24:25">
      <c r="X3634" s="429">
        <v>3931</v>
      </c>
      <c r="Y3634" s="429" t="s">
        <v>1030</v>
      </c>
    </row>
    <row r="3635" spans="24:25">
      <c r="X3635" s="429">
        <v>3932</v>
      </c>
      <c r="Y3635" s="429" t="s">
        <v>1030</v>
      </c>
    </row>
    <row r="3636" spans="24:25">
      <c r="X3636" s="429">
        <v>3933</v>
      </c>
      <c r="Y3636" s="429" t="s">
        <v>1030</v>
      </c>
    </row>
    <row r="3637" spans="24:25">
      <c r="X3637" s="429">
        <v>3934</v>
      </c>
      <c r="Y3637" s="429" t="s">
        <v>1030</v>
      </c>
    </row>
    <row r="3638" spans="24:25">
      <c r="X3638" s="429">
        <v>3935</v>
      </c>
      <c r="Y3638" s="429" t="s">
        <v>1030</v>
      </c>
    </row>
    <row r="3639" spans="24:25">
      <c r="X3639" s="429">
        <v>3936</v>
      </c>
      <c r="Y3639" s="429" t="s">
        <v>1030</v>
      </c>
    </row>
    <row r="3640" spans="24:25">
      <c r="X3640" s="429">
        <v>3937</v>
      </c>
      <c r="Y3640" s="429" t="s">
        <v>1030</v>
      </c>
    </row>
    <row r="3641" spans="24:25">
      <c r="X3641" s="429">
        <v>3938</v>
      </c>
      <c r="Y3641" s="429" t="s">
        <v>1030</v>
      </c>
    </row>
    <row r="3642" spans="24:25">
      <c r="X3642" s="429">
        <v>3939</v>
      </c>
      <c r="Y3642" s="429" t="s">
        <v>1030</v>
      </c>
    </row>
    <row r="3643" spans="24:25">
      <c r="X3643" s="429">
        <v>3940</v>
      </c>
      <c r="Y3643" s="429" t="s">
        <v>1030</v>
      </c>
    </row>
    <row r="3644" spans="24:25">
      <c r="X3644" s="429">
        <v>3941</v>
      </c>
      <c r="Y3644" s="429" t="s">
        <v>1030</v>
      </c>
    </row>
    <row r="3645" spans="24:25">
      <c r="X3645" s="429">
        <v>3942</v>
      </c>
      <c r="Y3645" s="429" t="s">
        <v>1030</v>
      </c>
    </row>
    <row r="3646" spans="24:25">
      <c r="X3646" s="429">
        <v>3943</v>
      </c>
      <c r="Y3646" s="429" t="s">
        <v>1030</v>
      </c>
    </row>
    <row r="3647" spans="24:25">
      <c r="X3647" s="429">
        <v>3944</v>
      </c>
      <c r="Y3647" s="429" t="s">
        <v>1030</v>
      </c>
    </row>
    <row r="3648" spans="24:25">
      <c r="X3648" s="429">
        <v>3945</v>
      </c>
      <c r="Y3648" s="429" t="s">
        <v>1030</v>
      </c>
    </row>
    <row r="3649" spans="24:25">
      <c r="X3649" s="429">
        <v>3946</v>
      </c>
      <c r="Y3649" s="429" t="s">
        <v>1030</v>
      </c>
    </row>
    <row r="3650" spans="24:25">
      <c r="X3650" s="429">
        <v>3947</v>
      </c>
      <c r="Y3650" s="429" t="s">
        <v>1030</v>
      </c>
    </row>
    <row r="3651" spans="24:25">
      <c r="X3651" s="429">
        <v>3948</v>
      </c>
      <c r="Y3651" s="429" t="s">
        <v>1030</v>
      </c>
    </row>
    <row r="3652" spans="24:25">
      <c r="X3652" s="429">
        <v>3949</v>
      </c>
      <c r="Y3652" s="429" t="s">
        <v>1030</v>
      </c>
    </row>
    <row r="3653" spans="24:25">
      <c r="X3653" s="429">
        <v>3950</v>
      </c>
      <c r="Y3653" s="429" t="s">
        <v>1030</v>
      </c>
    </row>
    <row r="3654" spans="24:25">
      <c r="X3654" s="429">
        <v>3951</v>
      </c>
      <c r="Y3654" s="429" t="s">
        <v>1030</v>
      </c>
    </row>
    <row r="3655" spans="24:25">
      <c r="X3655" s="429">
        <v>3952</v>
      </c>
      <c r="Y3655" s="429" t="s">
        <v>1030</v>
      </c>
    </row>
    <row r="3656" spans="24:25">
      <c r="X3656" s="429">
        <v>3953</v>
      </c>
      <c r="Y3656" s="429" t="s">
        <v>1030</v>
      </c>
    </row>
    <row r="3657" spans="24:25">
      <c r="X3657" s="429">
        <v>3954</v>
      </c>
      <c r="Y3657" s="429" t="s">
        <v>1030</v>
      </c>
    </row>
    <row r="3658" spans="24:25">
      <c r="X3658" s="429">
        <v>3955</v>
      </c>
      <c r="Y3658" s="429" t="s">
        <v>1030</v>
      </c>
    </row>
    <row r="3659" spans="24:25">
      <c r="X3659" s="429">
        <v>3956</v>
      </c>
      <c r="Y3659" s="429" t="s">
        <v>1030</v>
      </c>
    </row>
    <row r="3660" spans="24:25">
      <c r="X3660" s="429">
        <v>3957</v>
      </c>
      <c r="Y3660" s="429" t="s">
        <v>1030</v>
      </c>
    </row>
    <row r="3661" spans="24:25">
      <c r="X3661" s="429">
        <v>3958</v>
      </c>
      <c r="Y3661" s="429" t="s">
        <v>1030</v>
      </c>
    </row>
    <row r="3662" spans="24:25">
      <c r="X3662" s="429">
        <v>3959</v>
      </c>
      <c r="Y3662" s="429" t="s">
        <v>1030</v>
      </c>
    </row>
    <row r="3663" spans="24:25">
      <c r="X3663" s="429">
        <v>3960</v>
      </c>
      <c r="Y3663" s="429" t="s">
        <v>1030</v>
      </c>
    </row>
    <row r="3664" spans="24:25">
      <c r="X3664" s="429">
        <v>3961</v>
      </c>
      <c r="Y3664" s="429" t="s">
        <v>1030</v>
      </c>
    </row>
    <row r="3665" spans="24:25">
      <c r="X3665" s="429">
        <v>3962</v>
      </c>
      <c r="Y3665" s="429" t="s">
        <v>1030</v>
      </c>
    </row>
    <row r="3666" spans="24:25">
      <c r="X3666" s="429">
        <v>3963</v>
      </c>
      <c r="Y3666" s="429" t="s">
        <v>1030</v>
      </c>
    </row>
    <row r="3667" spans="24:25">
      <c r="X3667" s="429">
        <v>3964</v>
      </c>
      <c r="Y3667" s="429" t="s">
        <v>1030</v>
      </c>
    </row>
    <row r="3668" spans="24:25">
      <c r="X3668" s="429">
        <v>3965</v>
      </c>
      <c r="Y3668" s="429" t="s">
        <v>1030</v>
      </c>
    </row>
    <row r="3669" spans="24:25">
      <c r="X3669" s="429">
        <v>3966</v>
      </c>
      <c r="Y3669" s="429" t="s">
        <v>1030</v>
      </c>
    </row>
    <row r="3670" spans="24:25">
      <c r="X3670" s="429">
        <v>3967</v>
      </c>
      <c r="Y3670" s="429" t="s">
        <v>1030</v>
      </c>
    </row>
    <row r="3671" spans="24:25">
      <c r="X3671" s="429">
        <v>3968</v>
      </c>
      <c r="Y3671" s="429" t="s">
        <v>1030</v>
      </c>
    </row>
    <row r="3672" spans="24:25">
      <c r="X3672" s="429">
        <v>3969</v>
      </c>
      <c r="Y3672" s="429" t="s">
        <v>1030</v>
      </c>
    </row>
    <row r="3673" spans="24:25">
      <c r="X3673" s="429">
        <v>3970</v>
      </c>
      <c r="Y3673" s="429" t="s">
        <v>1030</v>
      </c>
    </row>
    <row r="3674" spans="24:25">
      <c r="X3674" s="429">
        <v>3971</v>
      </c>
      <c r="Y3674" s="429" t="s">
        <v>1030</v>
      </c>
    </row>
    <row r="3675" spans="24:25">
      <c r="X3675" s="429">
        <v>3972</v>
      </c>
      <c r="Y3675" s="429" t="s">
        <v>1030</v>
      </c>
    </row>
    <row r="3676" spans="24:25">
      <c r="X3676" s="429">
        <v>3973</v>
      </c>
      <c r="Y3676" s="429" t="s">
        <v>1030</v>
      </c>
    </row>
    <row r="3677" spans="24:25">
      <c r="X3677" s="429">
        <v>3974</v>
      </c>
      <c r="Y3677" s="429" t="s">
        <v>1030</v>
      </c>
    </row>
    <row r="3678" spans="24:25">
      <c r="X3678" s="429">
        <v>3975</v>
      </c>
      <c r="Y3678" s="429" t="s">
        <v>1030</v>
      </c>
    </row>
    <row r="3679" spans="24:25">
      <c r="X3679" s="429">
        <v>3976</v>
      </c>
      <c r="Y3679" s="429" t="s">
        <v>1030</v>
      </c>
    </row>
    <row r="3680" spans="24:25">
      <c r="X3680" s="429">
        <v>3977</v>
      </c>
      <c r="Y3680" s="429" t="s">
        <v>1030</v>
      </c>
    </row>
    <row r="3681" spans="24:25">
      <c r="X3681" s="429">
        <v>3978</v>
      </c>
      <c r="Y3681" s="429" t="s">
        <v>1030</v>
      </c>
    </row>
    <row r="3682" spans="24:25">
      <c r="X3682" s="429">
        <v>3979</v>
      </c>
      <c r="Y3682" s="429" t="s">
        <v>1030</v>
      </c>
    </row>
    <row r="3683" spans="24:25">
      <c r="X3683" s="429">
        <v>3980</v>
      </c>
      <c r="Y3683" s="429" t="s">
        <v>1030</v>
      </c>
    </row>
    <row r="3684" spans="24:25">
      <c r="X3684" s="429">
        <v>3981</v>
      </c>
      <c r="Y3684" s="429" t="s">
        <v>1030</v>
      </c>
    </row>
    <row r="3685" spans="24:25">
      <c r="X3685" s="429">
        <v>3982</v>
      </c>
      <c r="Y3685" s="429" t="s">
        <v>1030</v>
      </c>
    </row>
    <row r="3686" spans="24:25">
      <c r="X3686" s="429">
        <v>3983</v>
      </c>
      <c r="Y3686" s="429" t="s">
        <v>1030</v>
      </c>
    </row>
    <row r="3687" spans="24:25">
      <c r="X3687" s="429">
        <v>3984</v>
      </c>
      <c r="Y3687" s="429" t="s">
        <v>1030</v>
      </c>
    </row>
    <row r="3688" spans="24:25">
      <c r="X3688" s="429">
        <v>3985</v>
      </c>
      <c r="Y3688" s="429" t="s">
        <v>1030</v>
      </c>
    </row>
    <row r="3689" spans="24:25">
      <c r="X3689" s="429">
        <v>3986</v>
      </c>
      <c r="Y3689" s="429" t="s">
        <v>1030</v>
      </c>
    </row>
    <row r="3690" spans="24:25">
      <c r="X3690" s="429">
        <v>3987</v>
      </c>
      <c r="Y3690" s="429" t="s">
        <v>1030</v>
      </c>
    </row>
    <row r="3691" spans="24:25">
      <c r="X3691" s="429">
        <v>3988</v>
      </c>
      <c r="Y3691" s="429" t="s">
        <v>1030</v>
      </c>
    </row>
    <row r="3692" spans="24:25">
      <c r="X3692" s="429">
        <v>3989</v>
      </c>
      <c r="Y3692" s="429" t="s">
        <v>1030</v>
      </c>
    </row>
    <row r="3693" spans="24:25">
      <c r="X3693" s="429">
        <v>3990</v>
      </c>
      <c r="Y3693" s="429" t="s">
        <v>1030</v>
      </c>
    </row>
    <row r="3694" spans="24:25">
      <c r="X3694" s="429">
        <v>3991</v>
      </c>
      <c r="Y3694" s="429" t="s">
        <v>1030</v>
      </c>
    </row>
    <row r="3695" spans="24:25">
      <c r="X3695" s="429">
        <v>3992</v>
      </c>
      <c r="Y3695" s="429" t="s">
        <v>1030</v>
      </c>
    </row>
    <row r="3696" spans="24:25">
      <c r="X3696" s="429">
        <v>3993</v>
      </c>
      <c r="Y3696" s="429" t="s">
        <v>1030</v>
      </c>
    </row>
    <row r="3697" spans="24:25">
      <c r="X3697" s="429">
        <v>3994</v>
      </c>
      <c r="Y3697" s="429" t="s">
        <v>1030</v>
      </c>
    </row>
    <row r="3698" spans="24:25">
      <c r="X3698" s="429">
        <v>3995</v>
      </c>
      <c r="Y3698" s="429" t="s">
        <v>1030</v>
      </c>
    </row>
    <row r="3699" spans="24:25">
      <c r="X3699" s="429">
        <v>3996</v>
      </c>
      <c r="Y3699" s="429" t="s">
        <v>1030</v>
      </c>
    </row>
    <row r="3700" spans="24:25">
      <c r="X3700" s="429">
        <v>3997</v>
      </c>
      <c r="Y3700" s="429" t="s">
        <v>1030</v>
      </c>
    </row>
    <row r="3701" spans="24:25">
      <c r="X3701" s="429">
        <v>3998</v>
      </c>
      <c r="Y3701" s="429" t="s">
        <v>1030</v>
      </c>
    </row>
    <row r="3702" spans="24:25">
      <c r="X3702" s="429">
        <v>3999</v>
      </c>
      <c r="Y3702" s="429" t="s">
        <v>1030</v>
      </c>
    </row>
    <row r="3703" spans="24:25">
      <c r="X3703" s="429">
        <v>4000</v>
      </c>
      <c r="Y3703" s="429" t="s">
        <v>1030</v>
      </c>
    </row>
    <row r="3704" spans="24:25">
      <c r="X3704" s="429">
        <v>4001</v>
      </c>
      <c r="Y3704" s="429" t="s">
        <v>1030</v>
      </c>
    </row>
    <row r="3705" spans="24:25">
      <c r="X3705" s="429">
        <v>4002</v>
      </c>
      <c r="Y3705" s="429" t="s">
        <v>1030</v>
      </c>
    </row>
    <row r="3706" spans="24:25">
      <c r="X3706" s="429">
        <v>4003</v>
      </c>
      <c r="Y3706" s="429" t="s">
        <v>1030</v>
      </c>
    </row>
    <row r="3707" spans="24:25">
      <c r="X3707" s="429">
        <v>4004</v>
      </c>
      <c r="Y3707" s="429" t="s">
        <v>1030</v>
      </c>
    </row>
    <row r="3708" spans="24:25">
      <c r="X3708" s="429">
        <v>4005</v>
      </c>
      <c r="Y3708" s="429" t="s">
        <v>1030</v>
      </c>
    </row>
    <row r="3709" spans="24:25">
      <c r="X3709" s="429">
        <v>4006</v>
      </c>
      <c r="Y3709" s="429" t="s">
        <v>1030</v>
      </c>
    </row>
    <row r="3710" spans="24:25">
      <c r="X3710" s="429">
        <v>4007</v>
      </c>
      <c r="Y3710" s="429" t="s">
        <v>1030</v>
      </c>
    </row>
    <row r="3711" spans="24:25">
      <c r="X3711" s="429">
        <v>4008</v>
      </c>
      <c r="Y3711" s="429" t="s">
        <v>1030</v>
      </c>
    </row>
    <row r="3712" spans="24:25">
      <c r="X3712" s="429">
        <v>4009</v>
      </c>
      <c r="Y3712" s="429" t="s">
        <v>1030</v>
      </c>
    </row>
    <row r="3713" spans="24:25">
      <c r="X3713" s="429">
        <v>4010</v>
      </c>
      <c r="Y3713" s="429" t="s">
        <v>1030</v>
      </c>
    </row>
    <row r="3714" spans="24:25">
      <c r="X3714" s="429">
        <v>4011</v>
      </c>
      <c r="Y3714" s="429" t="s">
        <v>1030</v>
      </c>
    </row>
    <row r="3715" spans="24:25">
      <c r="X3715" s="429">
        <v>4012</v>
      </c>
      <c r="Y3715" s="429" t="s">
        <v>1030</v>
      </c>
    </row>
    <row r="3716" spans="24:25">
      <c r="X3716" s="429">
        <v>4013</v>
      </c>
      <c r="Y3716" s="429" t="s">
        <v>1030</v>
      </c>
    </row>
    <row r="3717" spans="24:25">
      <c r="X3717" s="429">
        <v>4014</v>
      </c>
      <c r="Y3717" s="429" t="s">
        <v>1030</v>
      </c>
    </row>
    <row r="3718" spans="24:25">
      <c r="X3718" s="429">
        <v>4015</v>
      </c>
      <c r="Y3718" s="429" t="s">
        <v>1030</v>
      </c>
    </row>
    <row r="3719" spans="24:25">
      <c r="X3719" s="429">
        <v>4016</v>
      </c>
      <c r="Y3719" s="429" t="s">
        <v>1030</v>
      </c>
    </row>
    <row r="3720" spans="24:25">
      <c r="X3720" s="429">
        <v>4017</v>
      </c>
      <c r="Y3720" s="429" t="s">
        <v>1030</v>
      </c>
    </row>
    <row r="3721" spans="24:25">
      <c r="X3721" s="429">
        <v>4018</v>
      </c>
      <c r="Y3721" s="429" t="s">
        <v>1030</v>
      </c>
    </row>
    <row r="3722" spans="24:25">
      <c r="X3722" s="429">
        <v>4019</v>
      </c>
      <c r="Y3722" s="429" t="s">
        <v>1030</v>
      </c>
    </row>
    <row r="3723" spans="24:25">
      <c r="X3723" s="429">
        <v>4020</v>
      </c>
      <c r="Y3723" s="429" t="s">
        <v>1030</v>
      </c>
    </row>
    <row r="3724" spans="24:25">
      <c r="X3724" s="429">
        <v>4021</v>
      </c>
      <c r="Y3724" s="429" t="s">
        <v>1030</v>
      </c>
    </row>
    <row r="3725" spans="24:25">
      <c r="X3725" s="429">
        <v>4022</v>
      </c>
      <c r="Y3725" s="429" t="s">
        <v>1030</v>
      </c>
    </row>
    <row r="3726" spans="24:25">
      <c r="X3726" s="429">
        <v>4023</v>
      </c>
      <c r="Y3726" s="429" t="s">
        <v>1030</v>
      </c>
    </row>
    <row r="3727" spans="24:25">
      <c r="X3727" s="429">
        <v>4024</v>
      </c>
      <c r="Y3727" s="429" t="s">
        <v>1030</v>
      </c>
    </row>
    <row r="3728" spans="24:25">
      <c r="X3728" s="429">
        <v>4025</v>
      </c>
      <c r="Y3728" s="429" t="s">
        <v>1030</v>
      </c>
    </row>
    <row r="3729" spans="24:25">
      <c r="X3729" s="429">
        <v>4026</v>
      </c>
      <c r="Y3729" s="429" t="s">
        <v>1030</v>
      </c>
    </row>
    <row r="3730" spans="24:25">
      <c r="X3730" s="429">
        <v>4027</v>
      </c>
      <c r="Y3730" s="429" t="s">
        <v>1030</v>
      </c>
    </row>
    <row r="3731" spans="24:25">
      <c r="X3731" s="429">
        <v>4028</v>
      </c>
      <c r="Y3731" s="429" t="s">
        <v>1030</v>
      </c>
    </row>
    <row r="3732" spans="24:25">
      <c r="X3732" s="429">
        <v>4029</v>
      </c>
      <c r="Y3732" s="429" t="s">
        <v>1030</v>
      </c>
    </row>
    <row r="3733" spans="24:25">
      <c r="X3733" s="429">
        <v>4030</v>
      </c>
      <c r="Y3733" s="429" t="s">
        <v>1030</v>
      </c>
    </row>
    <row r="3734" spans="24:25">
      <c r="X3734" s="429">
        <v>4031</v>
      </c>
      <c r="Y3734" s="429" t="s">
        <v>1030</v>
      </c>
    </row>
    <row r="3735" spans="24:25">
      <c r="X3735" s="429">
        <v>4032</v>
      </c>
      <c r="Y3735" s="429" t="s">
        <v>1030</v>
      </c>
    </row>
    <row r="3736" spans="24:25">
      <c r="X3736" s="429">
        <v>4033</v>
      </c>
      <c r="Y3736" s="429" t="s">
        <v>1030</v>
      </c>
    </row>
    <row r="3737" spans="24:25">
      <c r="X3737" s="429">
        <v>4034</v>
      </c>
      <c r="Y3737" s="429" t="s">
        <v>1030</v>
      </c>
    </row>
    <row r="3738" spans="24:25">
      <c r="X3738" s="429">
        <v>4035</v>
      </c>
      <c r="Y3738" s="429" t="s">
        <v>1030</v>
      </c>
    </row>
    <row r="3739" spans="24:25">
      <c r="X3739" s="429">
        <v>4036</v>
      </c>
      <c r="Y3739" s="429" t="s">
        <v>1030</v>
      </c>
    </row>
    <row r="3740" spans="24:25">
      <c r="X3740" s="429">
        <v>4037</v>
      </c>
      <c r="Y3740" s="429" t="s">
        <v>1030</v>
      </c>
    </row>
    <row r="3741" spans="24:25">
      <c r="X3741" s="429">
        <v>4038</v>
      </c>
      <c r="Y3741" s="429" t="s">
        <v>1030</v>
      </c>
    </row>
    <row r="3742" spans="24:25">
      <c r="X3742" s="429">
        <v>4039</v>
      </c>
      <c r="Y3742" s="429" t="s">
        <v>1030</v>
      </c>
    </row>
    <row r="3743" spans="24:25">
      <c r="X3743" s="429">
        <v>4040</v>
      </c>
      <c r="Y3743" s="429" t="s">
        <v>1030</v>
      </c>
    </row>
    <row r="3744" spans="24:25">
      <c r="X3744" s="429">
        <v>4041</v>
      </c>
      <c r="Y3744" s="429" t="s">
        <v>1030</v>
      </c>
    </row>
    <row r="3745" spans="24:25">
      <c r="X3745" s="429">
        <v>4042</v>
      </c>
      <c r="Y3745" s="429" t="s">
        <v>1030</v>
      </c>
    </row>
    <row r="3746" spans="24:25">
      <c r="X3746" s="429">
        <v>4043</v>
      </c>
      <c r="Y3746" s="429" t="s">
        <v>1030</v>
      </c>
    </row>
    <row r="3747" spans="24:25">
      <c r="X3747" s="429">
        <v>4044</v>
      </c>
      <c r="Y3747" s="429" t="s">
        <v>1030</v>
      </c>
    </row>
    <row r="3748" spans="24:25">
      <c r="X3748" s="429">
        <v>4045</v>
      </c>
      <c r="Y3748" s="429" t="s">
        <v>1030</v>
      </c>
    </row>
    <row r="3749" spans="24:25">
      <c r="X3749" s="429">
        <v>4046</v>
      </c>
      <c r="Y3749" s="429" t="s">
        <v>1030</v>
      </c>
    </row>
    <row r="3750" spans="24:25">
      <c r="X3750" s="429">
        <v>4047</v>
      </c>
      <c r="Y3750" s="429" t="s">
        <v>1030</v>
      </c>
    </row>
    <row r="3751" spans="24:25">
      <c r="X3751" s="429">
        <v>4048</v>
      </c>
      <c r="Y3751" s="429" t="s">
        <v>1030</v>
      </c>
    </row>
    <row r="3752" spans="24:25">
      <c r="X3752" s="429">
        <v>4049</v>
      </c>
      <c r="Y3752" s="429" t="s">
        <v>1030</v>
      </c>
    </row>
    <row r="3753" spans="24:25">
      <c r="X3753" s="429">
        <v>4050</v>
      </c>
      <c r="Y3753" s="429" t="s">
        <v>1030</v>
      </c>
    </row>
    <row r="3754" spans="24:25">
      <c r="X3754" s="429">
        <v>4051</v>
      </c>
      <c r="Y3754" s="429" t="s">
        <v>1030</v>
      </c>
    </row>
    <row r="3755" spans="24:25">
      <c r="X3755" s="429">
        <v>4052</v>
      </c>
      <c r="Y3755" s="429" t="s">
        <v>1030</v>
      </c>
    </row>
    <row r="3756" spans="24:25">
      <c r="X3756" s="429">
        <v>4053</v>
      </c>
      <c r="Y3756" s="429" t="s">
        <v>1030</v>
      </c>
    </row>
    <row r="3757" spans="24:25">
      <c r="X3757" s="429">
        <v>4054</v>
      </c>
      <c r="Y3757" s="429" t="s">
        <v>1030</v>
      </c>
    </row>
    <row r="3758" spans="24:25">
      <c r="X3758" s="429">
        <v>4055</v>
      </c>
      <c r="Y3758" s="429" t="s">
        <v>1030</v>
      </c>
    </row>
    <row r="3759" spans="24:25">
      <c r="X3759" s="429">
        <v>4056</v>
      </c>
      <c r="Y3759" s="429" t="s">
        <v>1030</v>
      </c>
    </row>
    <row r="3760" spans="24:25">
      <c r="X3760" s="429">
        <v>4057</v>
      </c>
      <c r="Y3760" s="429" t="s">
        <v>1030</v>
      </c>
    </row>
    <row r="3761" spans="24:25">
      <c r="X3761" s="429">
        <v>4058</v>
      </c>
      <c r="Y3761" s="429" t="s">
        <v>1030</v>
      </c>
    </row>
    <row r="3762" spans="24:25">
      <c r="X3762" s="429">
        <v>4059</v>
      </c>
      <c r="Y3762" s="429" t="s">
        <v>1030</v>
      </c>
    </row>
    <row r="3763" spans="24:25">
      <c r="X3763" s="429">
        <v>4060</v>
      </c>
      <c r="Y3763" s="429" t="s">
        <v>1030</v>
      </c>
    </row>
    <row r="3764" spans="24:25">
      <c r="X3764" s="429">
        <v>4061</v>
      </c>
      <c r="Y3764" s="429" t="s">
        <v>1030</v>
      </c>
    </row>
    <row r="3765" spans="24:25">
      <c r="X3765" s="429">
        <v>4062</v>
      </c>
      <c r="Y3765" s="429" t="s">
        <v>1030</v>
      </c>
    </row>
    <row r="3766" spans="24:25">
      <c r="X3766" s="429">
        <v>4063</v>
      </c>
      <c r="Y3766" s="429" t="s">
        <v>1030</v>
      </c>
    </row>
    <row r="3767" spans="24:25">
      <c r="X3767" s="429">
        <v>4064</v>
      </c>
      <c r="Y3767" s="429" t="s">
        <v>1030</v>
      </c>
    </row>
    <row r="3768" spans="24:25">
      <c r="X3768" s="429">
        <v>4065</v>
      </c>
      <c r="Y3768" s="429" t="s">
        <v>1030</v>
      </c>
    </row>
    <row r="3769" spans="24:25">
      <c r="X3769" s="429">
        <v>4066</v>
      </c>
      <c r="Y3769" s="429" t="s">
        <v>1030</v>
      </c>
    </row>
    <row r="3770" spans="24:25">
      <c r="X3770" s="429">
        <v>4067</v>
      </c>
      <c r="Y3770" s="429" t="s">
        <v>1030</v>
      </c>
    </row>
    <row r="3771" spans="24:25">
      <c r="X3771" s="429">
        <v>4068</v>
      </c>
      <c r="Y3771" s="429" t="s">
        <v>1030</v>
      </c>
    </row>
    <row r="3772" spans="24:25">
      <c r="X3772" s="429">
        <v>4069</v>
      </c>
      <c r="Y3772" s="429" t="s">
        <v>1030</v>
      </c>
    </row>
    <row r="3773" spans="24:25">
      <c r="X3773" s="429">
        <v>4070</v>
      </c>
      <c r="Y3773" s="429" t="s">
        <v>1030</v>
      </c>
    </row>
    <row r="3774" spans="24:25">
      <c r="X3774" s="429">
        <v>4071</v>
      </c>
      <c r="Y3774" s="429" t="s">
        <v>1030</v>
      </c>
    </row>
    <row r="3775" spans="24:25">
      <c r="X3775" s="429">
        <v>4072</v>
      </c>
      <c r="Y3775" s="429" t="s">
        <v>1030</v>
      </c>
    </row>
    <row r="3776" spans="24:25">
      <c r="X3776" s="429">
        <v>4073</v>
      </c>
      <c r="Y3776" s="429" t="s">
        <v>1030</v>
      </c>
    </row>
    <row r="3777" spans="24:25">
      <c r="X3777" s="429">
        <v>4074</v>
      </c>
      <c r="Y3777" s="429" t="s">
        <v>1030</v>
      </c>
    </row>
    <row r="3778" spans="24:25">
      <c r="X3778" s="429">
        <v>4075</v>
      </c>
      <c r="Y3778" s="429" t="s">
        <v>1030</v>
      </c>
    </row>
    <row r="3779" spans="24:25">
      <c r="X3779" s="429">
        <v>4076</v>
      </c>
      <c r="Y3779" s="429" t="s">
        <v>1030</v>
      </c>
    </row>
    <row r="3780" spans="24:25">
      <c r="X3780" s="429">
        <v>4077</v>
      </c>
      <c r="Y3780" s="429" t="s">
        <v>1030</v>
      </c>
    </row>
    <row r="3781" spans="24:25">
      <c r="X3781" s="429">
        <v>4078</v>
      </c>
      <c r="Y3781" s="429" t="s">
        <v>1030</v>
      </c>
    </row>
    <row r="3782" spans="24:25">
      <c r="X3782" s="429">
        <v>4079</v>
      </c>
      <c r="Y3782" s="429" t="s">
        <v>1030</v>
      </c>
    </row>
    <row r="3783" spans="24:25">
      <c r="X3783" s="429">
        <v>4080</v>
      </c>
      <c r="Y3783" s="429" t="s">
        <v>1030</v>
      </c>
    </row>
    <row r="3784" spans="24:25">
      <c r="X3784" s="429">
        <v>4081</v>
      </c>
      <c r="Y3784" s="429" t="s">
        <v>1030</v>
      </c>
    </row>
    <row r="3785" spans="24:25">
      <c r="X3785" s="429">
        <v>4082</v>
      </c>
      <c r="Y3785" s="429" t="s">
        <v>1030</v>
      </c>
    </row>
    <row r="3786" spans="24:25">
      <c r="X3786" s="429">
        <v>4083</v>
      </c>
      <c r="Y3786" s="429" t="s">
        <v>1030</v>
      </c>
    </row>
    <row r="3787" spans="24:25">
      <c r="X3787" s="429">
        <v>4084</v>
      </c>
      <c r="Y3787" s="429" t="s">
        <v>1030</v>
      </c>
    </row>
    <row r="3788" spans="24:25">
      <c r="X3788" s="429">
        <v>4085</v>
      </c>
      <c r="Y3788" s="429" t="s">
        <v>1030</v>
      </c>
    </row>
    <row r="3789" spans="24:25">
      <c r="X3789" s="429">
        <v>4086</v>
      </c>
      <c r="Y3789" s="429" t="s">
        <v>1030</v>
      </c>
    </row>
    <row r="3790" spans="24:25">
      <c r="X3790" s="429">
        <v>4087</v>
      </c>
      <c r="Y3790" s="429" t="s">
        <v>1030</v>
      </c>
    </row>
    <row r="3791" spans="24:25">
      <c r="X3791" s="429">
        <v>4088</v>
      </c>
      <c r="Y3791" s="429" t="s">
        <v>1030</v>
      </c>
    </row>
    <row r="3792" spans="24:25">
      <c r="X3792" s="429">
        <v>4089</v>
      </c>
      <c r="Y3792" s="429" t="s">
        <v>1030</v>
      </c>
    </row>
    <row r="3793" spans="24:25">
      <c r="X3793" s="429">
        <v>4090</v>
      </c>
      <c r="Y3793" s="429" t="s">
        <v>1030</v>
      </c>
    </row>
    <row r="3794" spans="24:25">
      <c r="X3794" s="429">
        <v>4091</v>
      </c>
      <c r="Y3794" s="429" t="s">
        <v>1030</v>
      </c>
    </row>
    <row r="3795" spans="24:25">
      <c r="X3795" s="429">
        <v>4092</v>
      </c>
      <c r="Y3795" s="429" t="s">
        <v>1030</v>
      </c>
    </row>
    <row r="3796" spans="24:25">
      <c r="X3796" s="429">
        <v>4093</v>
      </c>
      <c r="Y3796" s="429" t="s">
        <v>1030</v>
      </c>
    </row>
    <row r="3797" spans="24:25">
      <c r="X3797" s="429">
        <v>4094</v>
      </c>
      <c r="Y3797" s="429" t="s">
        <v>1030</v>
      </c>
    </row>
    <row r="3798" spans="24:25">
      <c r="X3798" s="429">
        <v>4095</v>
      </c>
      <c r="Y3798" s="429" t="s">
        <v>1030</v>
      </c>
    </row>
    <row r="3799" spans="24:25">
      <c r="X3799" s="429">
        <v>4096</v>
      </c>
      <c r="Y3799" s="429" t="s">
        <v>1030</v>
      </c>
    </row>
    <row r="3800" spans="24:25">
      <c r="X3800" s="429">
        <v>4097</v>
      </c>
      <c r="Y3800" s="429" t="s">
        <v>1030</v>
      </c>
    </row>
    <row r="3801" spans="24:25">
      <c r="X3801" s="429">
        <v>4098</v>
      </c>
      <c r="Y3801" s="429" t="s">
        <v>1030</v>
      </c>
    </row>
    <row r="3802" spans="24:25">
      <c r="X3802" s="429">
        <v>4099</v>
      </c>
      <c r="Y3802" s="429" t="s">
        <v>1030</v>
      </c>
    </row>
    <row r="3803" spans="24:25">
      <c r="X3803" s="429">
        <v>4100</v>
      </c>
      <c r="Y3803" s="429" t="s">
        <v>1030</v>
      </c>
    </row>
    <row r="3804" spans="24:25">
      <c r="X3804" s="429">
        <v>4101</v>
      </c>
      <c r="Y3804" s="429" t="s">
        <v>1030</v>
      </c>
    </row>
    <row r="3805" spans="24:25">
      <c r="X3805" s="429">
        <v>4102</v>
      </c>
      <c r="Y3805" s="429" t="s">
        <v>1030</v>
      </c>
    </row>
    <row r="3806" spans="24:25">
      <c r="X3806" s="429">
        <v>4103</v>
      </c>
      <c r="Y3806" s="429" t="s">
        <v>1030</v>
      </c>
    </row>
    <row r="3807" spans="24:25">
      <c r="X3807" s="429">
        <v>4104</v>
      </c>
      <c r="Y3807" s="429" t="s">
        <v>1030</v>
      </c>
    </row>
    <row r="3808" spans="24:25">
      <c r="X3808" s="429">
        <v>4105</v>
      </c>
      <c r="Y3808" s="429" t="s">
        <v>1030</v>
      </c>
    </row>
    <row r="3809" spans="24:25">
      <c r="X3809" s="429">
        <v>4106</v>
      </c>
      <c r="Y3809" s="429" t="s">
        <v>1030</v>
      </c>
    </row>
    <row r="3810" spans="24:25">
      <c r="X3810" s="429">
        <v>4107</v>
      </c>
      <c r="Y3810" s="429" t="s">
        <v>1030</v>
      </c>
    </row>
    <row r="3811" spans="24:25">
      <c r="X3811" s="429">
        <v>4108</v>
      </c>
      <c r="Y3811" s="429" t="s">
        <v>1030</v>
      </c>
    </row>
    <row r="3812" spans="24:25">
      <c r="X3812" s="429">
        <v>4109</v>
      </c>
      <c r="Y3812" s="429" t="s">
        <v>1030</v>
      </c>
    </row>
    <row r="3813" spans="24:25">
      <c r="X3813" s="429">
        <v>4110</v>
      </c>
      <c r="Y3813" s="429" t="s">
        <v>1030</v>
      </c>
    </row>
    <row r="3814" spans="24:25">
      <c r="X3814" s="429">
        <v>4111</v>
      </c>
      <c r="Y3814" s="429" t="s">
        <v>1030</v>
      </c>
    </row>
    <row r="3815" spans="24:25">
      <c r="X3815" s="429">
        <v>4112</v>
      </c>
      <c r="Y3815" s="429" t="s">
        <v>1030</v>
      </c>
    </row>
    <row r="3816" spans="24:25">
      <c r="X3816" s="429">
        <v>4113</v>
      </c>
      <c r="Y3816" s="429" t="s">
        <v>1030</v>
      </c>
    </row>
    <row r="3817" spans="24:25">
      <c r="X3817" s="429">
        <v>4114</v>
      </c>
      <c r="Y3817" s="429" t="s">
        <v>1030</v>
      </c>
    </row>
    <row r="3818" spans="24:25">
      <c r="X3818" s="429">
        <v>4115</v>
      </c>
      <c r="Y3818" s="429" t="s">
        <v>1030</v>
      </c>
    </row>
    <row r="3819" spans="24:25">
      <c r="X3819" s="429">
        <v>4116</v>
      </c>
      <c r="Y3819" s="429" t="s">
        <v>1030</v>
      </c>
    </row>
    <row r="3820" spans="24:25">
      <c r="X3820" s="429">
        <v>4117</v>
      </c>
      <c r="Y3820" s="429" t="s">
        <v>1030</v>
      </c>
    </row>
    <row r="3821" spans="24:25">
      <c r="X3821" s="429">
        <v>4118</v>
      </c>
      <c r="Y3821" s="429" t="s">
        <v>1030</v>
      </c>
    </row>
    <row r="3822" spans="24:25">
      <c r="X3822" s="429">
        <v>4119</v>
      </c>
      <c r="Y3822" s="429" t="s">
        <v>1030</v>
      </c>
    </row>
    <row r="3823" spans="24:25">
      <c r="X3823" s="429">
        <v>4120</v>
      </c>
      <c r="Y3823" s="429" t="s">
        <v>1030</v>
      </c>
    </row>
    <row r="3824" spans="24:25">
      <c r="X3824" s="429">
        <v>4121</v>
      </c>
      <c r="Y3824" s="429" t="s">
        <v>1030</v>
      </c>
    </row>
    <row r="3825" spans="24:25">
      <c r="X3825" s="429">
        <v>4122</v>
      </c>
      <c r="Y3825" s="429" t="s">
        <v>1030</v>
      </c>
    </row>
    <row r="3826" spans="24:25">
      <c r="X3826" s="429">
        <v>4123</v>
      </c>
      <c r="Y3826" s="429" t="s">
        <v>1030</v>
      </c>
    </row>
    <row r="3827" spans="24:25">
      <c r="X3827" s="429">
        <v>4124</v>
      </c>
      <c r="Y3827" s="429" t="s">
        <v>1030</v>
      </c>
    </row>
    <row r="3828" spans="24:25">
      <c r="X3828" s="429">
        <v>4125</v>
      </c>
      <c r="Y3828" s="429" t="s">
        <v>1030</v>
      </c>
    </row>
    <row r="3829" spans="24:25">
      <c r="X3829" s="429">
        <v>4126</v>
      </c>
      <c r="Y3829" s="429" t="s">
        <v>1030</v>
      </c>
    </row>
    <row r="3830" spans="24:25">
      <c r="X3830" s="429">
        <v>4127</v>
      </c>
      <c r="Y3830" s="429" t="s">
        <v>1030</v>
      </c>
    </row>
    <row r="3831" spans="24:25">
      <c r="X3831" s="429">
        <v>4128</v>
      </c>
      <c r="Y3831" s="429" t="s">
        <v>1030</v>
      </c>
    </row>
    <row r="3832" spans="24:25">
      <c r="X3832" s="429">
        <v>4129</v>
      </c>
      <c r="Y3832" s="429" t="s">
        <v>1030</v>
      </c>
    </row>
    <row r="3833" spans="24:25">
      <c r="X3833" s="429">
        <v>4130</v>
      </c>
      <c r="Y3833" s="429" t="s">
        <v>1030</v>
      </c>
    </row>
    <row r="3834" spans="24:25">
      <c r="X3834" s="429">
        <v>4131</v>
      </c>
      <c r="Y3834" s="429" t="s">
        <v>1030</v>
      </c>
    </row>
    <row r="3835" spans="24:25">
      <c r="X3835" s="429">
        <v>4132</v>
      </c>
      <c r="Y3835" s="429" t="s">
        <v>1030</v>
      </c>
    </row>
    <row r="3836" spans="24:25">
      <c r="X3836" s="429">
        <v>4133</v>
      </c>
      <c r="Y3836" s="429" t="s">
        <v>1030</v>
      </c>
    </row>
    <row r="3837" spans="24:25">
      <c r="X3837" s="429">
        <v>4134</v>
      </c>
      <c r="Y3837" s="429" t="s">
        <v>1030</v>
      </c>
    </row>
    <row r="3838" spans="24:25">
      <c r="X3838" s="429">
        <v>4135</v>
      </c>
      <c r="Y3838" s="429" t="s">
        <v>1030</v>
      </c>
    </row>
    <row r="3839" spans="24:25">
      <c r="X3839" s="429">
        <v>4136</v>
      </c>
      <c r="Y3839" s="429" t="s">
        <v>1030</v>
      </c>
    </row>
    <row r="3840" spans="24:25">
      <c r="X3840" s="429">
        <v>4137</v>
      </c>
      <c r="Y3840" s="429" t="s">
        <v>1030</v>
      </c>
    </row>
    <row r="3841" spans="24:25">
      <c r="X3841" s="429">
        <v>4138</v>
      </c>
      <c r="Y3841" s="429" t="s">
        <v>1030</v>
      </c>
    </row>
    <row r="3842" spans="24:25">
      <c r="X3842" s="429">
        <v>4139</v>
      </c>
      <c r="Y3842" s="429" t="s">
        <v>1030</v>
      </c>
    </row>
    <row r="3843" spans="24:25">
      <c r="X3843" s="429">
        <v>4140</v>
      </c>
      <c r="Y3843" s="429" t="s">
        <v>1030</v>
      </c>
    </row>
    <row r="3844" spans="24:25">
      <c r="X3844" s="429">
        <v>4141</v>
      </c>
      <c r="Y3844" s="429" t="s">
        <v>1030</v>
      </c>
    </row>
    <row r="3845" spans="24:25">
      <c r="X3845" s="429">
        <v>4142</v>
      </c>
      <c r="Y3845" s="429" t="s">
        <v>1030</v>
      </c>
    </row>
    <row r="3846" spans="24:25">
      <c r="X3846" s="429">
        <v>4143</v>
      </c>
      <c r="Y3846" s="429" t="s">
        <v>1030</v>
      </c>
    </row>
    <row r="3847" spans="24:25">
      <c r="X3847" s="429">
        <v>4144</v>
      </c>
      <c r="Y3847" s="429" t="s">
        <v>1030</v>
      </c>
    </row>
    <row r="3848" spans="24:25">
      <c r="X3848" s="429">
        <v>4145</v>
      </c>
      <c r="Y3848" s="429" t="s">
        <v>1030</v>
      </c>
    </row>
    <row r="3849" spans="24:25">
      <c r="X3849" s="429">
        <v>4146</v>
      </c>
      <c r="Y3849" s="429" t="s">
        <v>1030</v>
      </c>
    </row>
    <row r="3850" spans="24:25">
      <c r="X3850" s="429">
        <v>4147</v>
      </c>
      <c r="Y3850" s="429" t="s">
        <v>1030</v>
      </c>
    </row>
    <row r="3851" spans="24:25">
      <c r="X3851" s="429">
        <v>4148</v>
      </c>
      <c r="Y3851" s="429" t="s">
        <v>1030</v>
      </c>
    </row>
    <row r="3852" spans="24:25">
      <c r="X3852" s="429">
        <v>4149</v>
      </c>
      <c r="Y3852" s="429" t="s">
        <v>1030</v>
      </c>
    </row>
    <row r="3853" spans="24:25">
      <c r="X3853" s="429">
        <v>4150</v>
      </c>
      <c r="Y3853" s="429" t="s">
        <v>1030</v>
      </c>
    </row>
    <row r="3854" spans="24:25">
      <c r="X3854" s="429">
        <v>4151</v>
      </c>
      <c r="Y3854" s="429" t="s">
        <v>1030</v>
      </c>
    </row>
    <row r="3855" spans="24:25">
      <c r="X3855" s="429">
        <v>4152</v>
      </c>
      <c r="Y3855" s="429" t="s">
        <v>1030</v>
      </c>
    </row>
    <row r="3856" spans="24:25">
      <c r="X3856" s="429">
        <v>4153</v>
      </c>
      <c r="Y3856" s="429" t="s">
        <v>1030</v>
      </c>
    </row>
    <row r="3857" spans="24:25">
      <c r="X3857" s="429">
        <v>4154</v>
      </c>
      <c r="Y3857" s="429" t="s">
        <v>1030</v>
      </c>
    </row>
    <row r="3858" spans="24:25">
      <c r="X3858" s="429">
        <v>4155</v>
      </c>
      <c r="Y3858" s="429" t="s">
        <v>1030</v>
      </c>
    </row>
    <row r="3859" spans="24:25">
      <c r="X3859" s="429">
        <v>4156</v>
      </c>
      <c r="Y3859" s="429" t="s">
        <v>1030</v>
      </c>
    </row>
    <row r="3860" spans="24:25">
      <c r="X3860" s="429">
        <v>4157</v>
      </c>
      <c r="Y3860" s="429" t="s">
        <v>1030</v>
      </c>
    </row>
    <row r="3861" spans="24:25">
      <c r="X3861" s="429">
        <v>4158</v>
      </c>
      <c r="Y3861" s="429" t="s">
        <v>1030</v>
      </c>
    </row>
    <row r="3862" spans="24:25">
      <c r="X3862" s="429">
        <v>4159</v>
      </c>
      <c r="Y3862" s="429" t="s">
        <v>1030</v>
      </c>
    </row>
    <row r="3863" spans="24:25">
      <c r="X3863" s="429">
        <v>4160</v>
      </c>
      <c r="Y3863" s="429" t="s">
        <v>1030</v>
      </c>
    </row>
    <row r="3864" spans="24:25">
      <c r="X3864" s="429">
        <v>4161</v>
      </c>
      <c r="Y3864" s="429" t="s">
        <v>1030</v>
      </c>
    </row>
    <row r="3865" spans="24:25">
      <c r="X3865" s="429">
        <v>4162</v>
      </c>
      <c r="Y3865" s="429" t="s">
        <v>1030</v>
      </c>
    </row>
    <row r="3866" spans="24:25">
      <c r="X3866" s="429">
        <v>4163</v>
      </c>
      <c r="Y3866" s="429" t="s">
        <v>1030</v>
      </c>
    </row>
    <row r="3867" spans="24:25">
      <c r="X3867" s="429">
        <v>4164</v>
      </c>
      <c r="Y3867" s="429" t="s">
        <v>1030</v>
      </c>
    </row>
    <row r="3868" spans="24:25">
      <c r="X3868" s="429">
        <v>4165</v>
      </c>
      <c r="Y3868" s="429" t="s">
        <v>1030</v>
      </c>
    </row>
    <row r="3869" spans="24:25">
      <c r="X3869" s="429">
        <v>4166</v>
      </c>
      <c r="Y3869" s="429" t="s">
        <v>1030</v>
      </c>
    </row>
    <row r="3870" spans="24:25">
      <c r="X3870" s="429">
        <v>4167</v>
      </c>
      <c r="Y3870" s="429" t="s">
        <v>1030</v>
      </c>
    </row>
    <row r="3871" spans="24:25">
      <c r="X3871" s="429">
        <v>4168</v>
      </c>
      <c r="Y3871" s="429" t="s">
        <v>1030</v>
      </c>
    </row>
    <row r="3872" spans="24:25">
      <c r="X3872" s="429">
        <v>4169</v>
      </c>
      <c r="Y3872" s="429" t="s">
        <v>1030</v>
      </c>
    </row>
    <row r="3873" spans="24:25">
      <c r="X3873" s="429">
        <v>4170</v>
      </c>
      <c r="Y3873" s="429" t="s">
        <v>1030</v>
      </c>
    </row>
    <row r="3874" spans="24:25">
      <c r="X3874" s="429">
        <v>4171</v>
      </c>
      <c r="Y3874" s="429" t="s">
        <v>1030</v>
      </c>
    </row>
    <row r="3875" spans="24:25">
      <c r="X3875" s="429">
        <v>4172</v>
      </c>
      <c r="Y3875" s="429" t="s">
        <v>1030</v>
      </c>
    </row>
    <row r="3876" spans="24:25">
      <c r="X3876" s="429">
        <v>4173</v>
      </c>
      <c r="Y3876" s="429" t="s">
        <v>1030</v>
      </c>
    </row>
    <row r="3877" spans="24:25">
      <c r="X3877" s="429">
        <v>4174</v>
      </c>
      <c r="Y3877" s="429" t="s">
        <v>1030</v>
      </c>
    </row>
    <row r="3878" spans="24:25">
      <c r="X3878" s="429">
        <v>4175</v>
      </c>
      <c r="Y3878" s="429" t="s">
        <v>1030</v>
      </c>
    </row>
    <row r="3879" spans="24:25">
      <c r="X3879" s="429">
        <v>4176</v>
      </c>
      <c r="Y3879" s="429" t="s">
        <v>1030</v>
      </c>
    </row>
    <row r="3880" spans="24:25">
      <c r="X3880" s="429">
        <v>4177</v>
      </c>
      <c r="Y3880" s="429" t="s">
        <v>1030</v>
      </c>
    </row>
    <row r="3881" spans="24:25">
      <c r="X3881" s="429">
        <v>4178</v>
      </c>
      <c r="Y3881" s="429" t="s">
        <v>1030</v>
      </c>
    </row>
    <row r="3882" spans="24:25">
      <c r="X3882" s="429">
        <v>4179</v>
      </c>
      <c r="Y3882" s="429" t="s">
        <v>1030</v>
      </c>
    </row>
    <row r="3883" spans="24:25">
      <c r="X3883" s="429">
        <v>4180</v>
      </c>
      <c r="Y3883" s="429" t="s">
        <v>1030</v>
      </c>
    </row>
    <row r="3884" spans="24:25">
      <c r="X3884" s="429">
        <v>4181</v>
      </c>
      <c r="Y3884" s="429" t="s">
        <v>1030</v>
      </c>
    </row>
    <row r="3885" spans="24:25">
      <c r="X3885" s="429">
        <v>4182</v>
      </c>
      <c r="Y3885" s="429" t="s">
        <v>1030</v>
      </c>
    </row>
    <row r="3886" spans="24:25">
      <c r="X3886" s="429">
        <v>4183</v>
      </c>
      <c r="Y3886" s="429" t="s">
        <v>1030</v>
      </c>
    </row>
    <row r="3887" spans="24:25">
      <c r="X3887" s="429">
        <v>4184</v>
      </c>
      <c r="Y3887" s="429" t="s">
        <v>1030</v>
      </c>
    </row>
    <row r="3888" spans="24:25">
      <c r="X3888" s="429">
        <v>4185</v>
      </c>
      <c r="Y3888" s="429" t="s">
        <v>1030</v>
      </c>
    </row>
    <row r="3889" spans="24:25">
      <c r="X3889" s="429">
        <v>4186</v>
      </c>
      <c r="Y3889" s="429" t="s">
        <v>1030</v>
      </c>
    </row>
    <row r="3890" spans="24:25">
      <c r="X3890" s="429">
        <v>4187</v>
      </c>
      <c r="Y3890" s="429" t="s">
        <v>1030</v>
      </c>
    </row>
    <row r="3891" spans="24:25">
      <c r="X3891" s="429">
        <v>4188</v>
      </c>
      <c r="Y3891" s="429" t="s">
        <v>1030</v>
      </c>
    </row>
    <row r="3892" spans="24:25">
      <c r="X3892" s="429">
        <v>4189</v>
      </c>
      <c r="Y3892" s="429" t="s">
        <v>1030</v>
      </c>
    </row>
    <row r="3893" spans="24:25">
      <c r="X3893" s="429">
        <v>4190</v>
      </c>
      <c r="Y3893" s="429" t="s">
        <v>1030</v>
      </c>
    </row>
    <row r="3894" spans="24:25">
      <c r="X3894" s="429">
        <v>4191</v>
      </c>
      <c r="Y3894" s="429" t="s">
        <v>1030</v>
      </c>
    </row>
    <row r="3895" spans="24:25">
      <c r="X3895" s="429">
        <v>4192</v>
      </c>
      <c r="Y3895" s="429" t="s">
        <v>1030</v>
      </c>
    </row>
    <row r="3896" spans="24:25">
      <c r="X3896" s="429">
        <v>4193</v>
      </c>
      <c r="Y3896" s="429" t="s">
        <v>1030</v>
      </c>
    </row>
    <row r="3897" spans="24:25">
      <c r="X3897" s="429">
        <v>4194</v>
      </c>
      <c r="Y3897" s="429" t="s">
        <v>1030</v>
      </c>
    </row>
    <row r="3898" spans="24:25">
      <c r="X3898" s="429">
        <v>4195</v>
      </c>
      <c r="Y3898" s="429" t="s">
        <v>1030</v>
      </c>
    </row>
    <row r="3899" spans="24:25">
      <c r="X3899" s="429">
        <v>4196</v>
      </c>
      <c r="Y3899" s="429" t="s">
        <v>1030</v>
      </c>
    </row>
    <row r="3900" spans="24:25">
      <c r="X3900" s="429">
        <v>4197</v>
      </c>
      <c r="Y3900" s="429" t="s">
        <v>1030</v>
      </c>
    </row>
    <row r="3901" spans="24:25">
      <c r="X3901" s="429">
        <v>4198</v>
      </c>
      <c r="Y3901" s="429" t="s">
        <v>1030</v>
      </c>
    </row>
    <row r="3902" spans="24:25">
      <c r="X3902" s="429">
        <v>4199</v>
      </c>
      <c r="Y3902" s="429" t="s">
        <v>1030</v>
      </c>
    </row>
    <row r="3903" spans="24:25">
      <c r="X3903" s="429">
        <v>4200</v>
      </c>
      <c r="Y3903" s="429" t="s">
        <v>1030</v>
      </c>
    </row>
    <row r="3904" spans="24:25">
      <c r="X3904" s="429">
        <v>4201</v>
      </c>
      <c r="Y3904" s="429" t="s">
        <v>1030</v>
      </c>
    </row>
    <row r="3905" spans="24:25">
      <c r="X3905" s="429">
        <v>4202</v>
      </c>
      <c r="Y3905" s="429" t="s">
        <v>1030</v>
      </c>
    </row>
    <row r="3906" spans="24:25">
      <c r="X3906" s="429">
        <v>4203</v>
      </c>
      <c r="Y3906" s="429" t="s">
        <v>1030</v>
      </c>
    </row>
    <row r="3907" spans="24:25">
      <c r="X3907" s="429">
        <v>4204</v>
      </c>
      <c r="Y3907" s="429" t="s">
        <v>1030</v>
      </c>
    </row>
    <row r="3908" spans="24:25">
      <c r="X3908" s="429">
        <v>4205</v>
      </c>
      <c r="Y3908" s="429" t="s">
        <v>1030</v>
      </c>
    </row>
    <row r="3909" spans="24:25">
      <c r="X3909" s="429">
        <v>4206</v>
      </c>
      <c r="Y3909" s="429" t="s">
        <v>1030</v>
      </c>
    </row>
    <row r="3910" spans="24:25">
      <c r="X3910" s="429">
        <v>4207</v>
      </c>
      <c r="Y3910" s="429" t="s">
        <v>1030</v>
      </c>
    </row>
    <row r="3911" spans="24:25">
      <c r="X3911" s="429">
        <v>4208</v>
      </c>
      <c r="Y3911" s="429" t="s">
        <v>1030</v>
      </c>
    </row>
    <row r="3912" spans="24:25">
      <c r="X3912" s="429">
        <v>4209</v>
      </c>
      <c r="Y3912" s="429" t="s">
        <v>1030</v>
      </c>
    </row>
    <row r="3913" spans="24:25">
      <c r="X3913" s="429">
        <v>4210</v>
      </c>
      <c r="Y3913" s="429" t="s">
        <v>1030</v>
      </c>
    </row>
    <row r="3914" spans="24:25">
      <c r="X3914" s="429">
        <v>4211</v>
      </c>
      <c r="Y3914" s="429" t="s">
        <v>1030</v>
      </c>
    </row>
    <row r="3915" spans="24:25">
      <c r="X3915" s="429">
        <v>4212</v>
      </c>
      <c r="Y3915" s="429" t="s">
        <v>1030</v>
      </c>
    </row>
    <row r="3916" spans="24:25">
      <c r="X3916" s="429">
        <v>4213</v>
      </c>
      <c r="Y3916" s="429" t="s">
        <v>1030</v>
      </c>
    </row>
    <row r="3917" spans="24:25">
      <c r="X3917" s="429">
        <v>4214</v>
      </c>
      <c r="Y3917" s="429" t="s">
        <v>1030</v>
      </c>
    </row>
    <row r="3918" spans="24:25">
      <c r="X3918" s="429">
        <v>4215</v>
      </c>
      <c r="Y3918" s="429" t="s">
        <v>1030</v>
      </c>
    </row>
    <row r="3919" spans="24:25">
      <c r="X3919" s="429">
        <v>4216</v>
      </c>
      <c r="Y3919" s="429" t="s">
        <v>1030</v>
      </c>
    </row>
    <row r="3920" spans="24:25">
      <c r="X3920" s="429">
        <v>4217</v>
      </c>
      <c r="Y3920" s="429" t="s">
        <v>1030</v>
      </c>
    </row>
    <row r="3921" spans="24:25">
      <c r="X3921" s="429">
        <v>4218</v>
      </c>
      <c r="Y3921" s="429" t="s">
        <v>1030</v>
      </c>
    </row>
    <row r="3922" spans="24:25">
      <c r="X3922" s="429">
        <v>4219</v>
      </c>
      <c r="Y3922" s="429" t="s">
        <v>1030</v>
      </c>
    </row>
    <row r="3923" spans="24:25">
      <c r="X3923" s="429">
        <v>4220</v>
      </c>
      <c r="Y3923" s="429" t="s">
        <v>1030</v>
      </c>
    </row>
    <row r="3924" spans="24:25">
      <c r="X3924" s="429">
        <v>4221</v>
      </c>
      <c r="Y3924" s="429" t="s">
        <v>1030</v>
      </c>
    </row>
    <row r="3925" spans="24:25">
      <c r="X3925" s="429">
        <v>4222</v>
      </c>
      <c r="Y3925" s="429" t="s">
        <v>1030</v>
      </c>
    </row>
    <row r="3926" spans="24:25">
      <c r="X3926" s="429">
        <v>4223</v>
      </c>
      <c r="Y3926" s="429" t="s">
        <v>1030</v>
      </c>
    </row>
    <row r="3927" spans="24:25">
      <c r="X3927" s="429">
        <v>4224</v>
      </c>
      <c r="Y3927" s="429" t="s">
        <v>1030</v>
      </c>
    </row>
    <row r="3928" spans="24:25">
      <c r="X3928" s="429">
        <v>4225</v>
      </c>
      <c r="Y3928" s="429" t="s">
        <v>1030</v>
      </c>
    </row>
    <row r="3929" spans="24:25">
      <c r="X3929" s="429">
        <v>4226</v>
      </c>
      <c r="Y3929" s="429" t="s">
        <v>1030</v>
      </c>
    </row>
    <row r="3930" spans="24:25">
      <c r="X3930" s="429">
        <v>4227</v>
      </c>
      <c r="Y3930" s="429" t="s">
        <v>1030</v>
      </c>
    </row>
    <row r="3931" spans="24:25">
      <c r="X3931" s="429">
        <v>4228</v>
      </c>
      <c r="Y3931" s="429" t="s">
        <v>1030</v>
      </c>
    </row>
    <row r="3932" spans="24:25">
      <c r="X3932" s="429">
        <v>4229</v>
      </c>
      <c r="Y3932" s="429" t="s">
        <v>1030</v>
      </c>
    </row>
    <row r="3933" spans="24:25">
      <c r="X3933" s="429">
        <v>4230</v>
      </c>
      <c r="Y3933" s="429" t="s">
        <v>1030</v>
      </c>
    </row>
    <row r="3934" spans="24:25">
      <c r="X3934" s="429">
        <v>4231</v>
      </c>
      <c r="Y3934" s="429" t="s">
        <v>1030</v>
      </c>
    </row>
    <row r="3935" spans="24:25">
      <c r="X3935" s="429">
        <v>4232</v>
      </c>
      <c r="Y3935" s="429" t="s">
        <v>1030</v>
      </c>
    </row>
    <row r="3936" spans="24:25">
      <c r="X3936" s="429">
        <v>4233</v>
      </c>
      <c r="Y3936" s="429" t="s">
        <v>1030</v>
      </c>
    </row>
    <row r="3937" spans="24:25">
      <c r="X3937" s="429">
        <v>4234</v>
      </c>
      <c r="Y3937" s="429" t="s">
        <v>1030</v>
      </c>
    </row>
    <row r="3938" spans="24:25">
      <c r="X3938" s="429">
        <v>4235</v>
      </c>
      <c r="Y3938" s="429" t="s">
        <v>1030</v>
      </c>
    </row>
    <row r="3939" spans="24:25">
      <c r="X3939" s="429">
        <v>4236</v>
      </c>
      <c r="Y3939" s="429" t="s">
        <v>1030</v>
      </c>
    </row>
    <row r="3940" spans="24:25">
      <c r="X3940" s="429">
        <v>4237</v>
      </c>
      <c r="Y3940" s="429" t="s">
        <v>1030</v>
      </c>
    </row>
    <row r="3941" spans="24:25">
      <c r="X3941" s="429">
        <v>4238</v>
      </c>
      <c r="Y3941" s="429" t="s">
        <v>1030</v>
      </c>
    </row>
    <row r="3942" spans="24:25">
      <c r="X3942" s="429">
        <v>4239</v>
      </c>
      <c r="Y3942" s="429" t="s">
        <v>1030</v>
      </c>
    </row>
    <row r="3943" spans="24:25">
      <c r="X3943" s="429">
        <v>4240</v>
      </c>
      <c r="Y3943" s="429" t="s">
        <v>1030</v>
      </c>
    </row>
    <row r="3944" spans="24:25">
      <c r="X3944" s="429">
        <v>4241</v>
      </c>
      <c r="Y3944" s="429" t="s">
        <v>1030</v>
      </c>
    </row>
    <row r="3945" spans="24:25">
      <c r="X3945" s="429">
        <v>4242</v>
      </c>
      <c r="Y3945" s="429" t="s">
        <v>1030</v>
      </c>
    </row>
    <row r="3946" spans="24:25">
      <c r="X3946" s="429">
        <v>4243</v>
      </c>
      <c r="Y3946" s="429" t="s">
        <v>1030</v>
      </c>
    </row>
    <row r="3947" spans="24:25">
      <c r="X3947" s="429">
        <v>4244</v>
      </c>
      <c r="Y3947" s="429" t="s">
        <v>1030</v>
      </c>
    </row>
    <row r="3948" spans="24:25">
      <c r="X3948" s="429">
        <v>4245</v>
      </c>
      <c r="Y3948" s="429" t="s">
        <v>1030</v>
      </c>
    </row>
    <row r="3949" spans="24:25">
      <c r="X3949" s="429">
        <v>4246</v>
      </c>
      <c r="Y3949" s="429" t="s">
        <v>1030</v>
      </c>
    </row>
    <row r="3950" spans="24:25">
      <c r="X3950" s="429">
        <v>4247</v>
      </c>
      <c r="Y3950" s="429" t="s">
        <v>1030</v>
      </c>
    </row>
    <row r="3951" spans="24:25">
      <c r="X3951" s="429">
        <v>4248</v>
      </c>
      <c r="Y3951" s="429" t="s">
        <v>1030</v>
      </c>
    </row>
    <row r="3952" spans="24:25">
      <c r="X3952" s="429">
        <v>4249</v>
      </c>
      <c r="Y3952" s="429" t="s">
        <v>1030</v>
      </c>
    </row>
    <row r="3953" spans="24:25">
      <c r="X3953" s="429">
        <v>4250</v>
      </c>
      <c r="Y3953" s="429" t="s">
        <v>1030</v>
      </c>
    </row>
    <row r="3954" spans="24:25">
      <c r="X3954" s="429">
        <v>4251</v>
      </c>
      <c r="Y3954" s="429" t="s">
        <v>1030</v>
      </c>
    </row>
    <row r="3955" spans="24:25">
      <c r="X3955" s="429">
        <v>4252</v>
      </c>
      <c r="Y3955" s="429" t="s">
        <v>1030</v>
      </c>
    </row>
    <row r="3956" spans="24:25">
      <c r="X3956" s="429">
        <v>4253</v>
      </c>
      <c r="Y3956" s="429" t="s">
        <v>1030</v>
      </c>
    </row>
    <row r="3957" spans="24:25">
      <c r="X3957" s="429">
        <v>4254</v>
      </c>
      <c r="Y3957" s="429" t="s">
        <v>1030</v>
      </c>
    </row>
    <row r="3958" spans="24:25">
      <c r="X3958" s="429">
        <v>4255</v>
      </c>
      <c r="Y3958" s="429" t="s">
        <v>1030</v>
      </c>
    </row>
    <row r="3959" spans="24:25">
      <c r="X3959" s="429">
        <v>4256</v>
      </c>
      <c r="Y3959" s="429" t="s">
        <v>1030</v>
      </c>
    </row>
    <row r="3960" spans="24:25">
      <c r="X3960" s="429">
        <v>4257</v>
      </c>
      <c r="Y3960" s="429" t="s">
        <v>1030</v>
      </c>
    </row>
    <row r="3961" spans="24:25">
      <c r="X3961" s="429">
        <v>4258</v>
      </c>
      <c r="Y3961" s="429" t="s">
        <v>1030</v>
      </c>
    </row>
    <row r="3962" spans="24:25">
      <c r="X3962" s="429">
        <v>4259</v>
      </c>
      <c r="Y3962" s="429" t="s">
        <v>1030</v>
      </c>
    </row>
    <row r="3963" spans="24:25">
      <c r="X3963" s="429">
        <v>4260</v>
      </c>
      <c r="Y3963" s="429" t="s">
        <v>1030</v>
      </c>
    </row>
    <row r="3964" spans="24:25">
      <c r="X3964" s="429">
        <v>4261</v>
      </c>
      <c r="Y3964" s="429" t="s">
        <v>1030</v>
      </c>
    </row>
    <row r="3965" spans="24:25">
      <c r="X3965" s="429">
        <v>4262</v>
      </c>
      <c r="Y3965" s="429" t="s">
        <v>1030</v>
      </c>
    </row>
    <row r="3966" spans="24:25">
      <c r="X3966" s="429">
        <v>4263</v>
      </c>
      <c r="Y3966" s="429" t="s">
        <v>1030</v>
      </c>
    </row>
    <row r="3967" spans="24:25">
      <c r="X3967" s="429">
        <v>4264</v>
      </c>
      <c r="Y3967" s="429" t="s">
        <v>1030</v>
      </c>
    </row>
    <row r="3968" spans="24:25">
      <c r="X3968" s="429">
        <v>4265</v>
      </c>
      <c r="Y3968" s="429" t="s">
        <v>1030</v>
      </c>
    </row>
    <row r="3969" spans="24:25">
      <c r="X3969" s="429">
        <v>4266</v>
      </c>
      <c r="Y3969" s="429" t="s">
        <v>1030</v>
      </c>
    </row>
    <row r="3970" spans="24:25">
      <c r="X3970" s="429">
        <v>4267</v>
      </c>
      <c r="Y3970" s="429" t="s">
        <v>1030</v>
      </c>
    </row>
    <row r="3971" spans="24:25">
      <c r="X3971" s="429">
        <v>4268</v>
      </c>
      <c r="Y3971" s="429" t="s">
        <v>1030</v>
      </c>
    </row>
    <row r="3972" spans="24:25">
      <c r="X3972" s="429">
        <v>4269</v>
      </c>
      <c r="Y3972" s="429" t="s">
        <v>1030</v>
      </c>
    </row>
    <row r="3973" spans="24:25">
      <c r="X3973" s="429">
        <v>4270</v>
      </c>
      <c r="Y3973" s="429" t="s">
        <v>1030</v>
      </c>
    </row>
    <row r="3974" spans="24:25">
      <c r="X3974" s="429">
        <v>4271</v>
      </c>
      <c r="Y3974" s="429" t="s">
        <v>1030</v>
      </c>
    </row>
    <row r="3975" spans="24:25">
      <c r="X3975" s="429">
        <v>4272</v>
      </c>
      <c r="Y3975" s="429" t="s">
        <v>1030</v>
      </c>
    </row>
    <row r="3976" spans="24:25">
      <c r="X3976" s="429">
        <v>4273</v>
      </c>
      <c r="Y3976" s="429" t="s">
        <v>1030</v>
      </c>
    </row>
    <row r="3977" spans="24:25">
      <c r="X3977" s="429">
        <v>4274</v>
      </c>
      <c r="Y3977" s="429" t="s">
        <v>1030</v>
      </c>
    </row>
    <row r="3978" spans="24:25">
      <c r="X3978" s="429">
        <v>4275</v>
      </c>
      <c r="Y3978" s="429" t="s">
        <v>1030</v>
      </c>
    </row>
    <row r="3979" spans="24:25">
      <c r="X3979" s="429">
        <v>4276</v>
      </c>
      <c r="Y3979" s="429" t="s">
        <v>1030</v>
      </c>
    </row>
    <row r="3980" spans="24:25">
      <c r="X3980" s="429">
        <v>4277</v>
      </c>
      <c r="Y3980" s="429" t="s">
        <v>1030</v>
      </c>
    </row>
    <row r="3981" spans="24:25">
      <c r="X3981" s="429">
        <v>4278</v>
      </c>
      <c r="Y3981" s="429" t="s">
        <v>1030</v>
      </c>
    </row>
    <row r="3982" spans="24:25">
      <c r="X3982" s="429">
        <v>4279</v>
      </c>
      <c r="Y3982" s="429" t="s">
        <v>1030</v>
      </c>
    </row>
    <row r="3983" spans="24:25">
      <c r="X3983" s="429">
        <v>4280</v>
      </c>
      <c r="Y3983" s="429" t="s">
        <v>1030</v>
      </c>
    </row>
    <row r="3984" spans="24:25">
      <c r="X3984" s="429">
        <v>4281</v>
      </c>
      <c r="Y3984" s="429" t="s">
        <v>1030</v>
      </c>
    </row>
    <row r="3985" spans="24:25">
      <c r="X3985" s="429">
        <v>4282</v>
      </c>
      <c r="Y3985" s="429" t="s">
        <v>1030</v>
      </c>
    </row>
    <row r="3986" spans="24:25">
      <c r="X3986" s="429">
        <v>4283</v>
      </c>
      <c r="Y3986" s="429" t="s">
        <v>1030</v>
      </c>
    </row>
    <row r="3987" spans="24:25">
      <c r="X3987" s="429">
        <v>4284</v>
      </c>
      <c r="Y3987" s="429" t="s">
        <v>1030</v>
      </c>
    </row>
    <row r="3988" spans="24:25">
      <c r="X3988" s="429">
        <v>4285</v>
      </c>
      <c r="Y3988" s="429" t="s">
        <v>1030</v>
      </c>
    </row>
    <row r="3989" spans="24:25">
      <c r="X3989" s="429">
        <v>4286</v>
      </c>
      <c r="Y3989" s="429" t="s">
        <v>1030</v>
      </c>
    </row>
    <row r="3990" spans="24:25">
      <c r="X3990" s="429">
        <v>4287</v>
      </c>
      <c r="Y3990" s="429" t="s">
        <v>1030</v>
      </c>
    </row>
    <row r="3991" spans="24:25">
      <c r="X3991" s="429">
        <v>4288</v>
      </c>
      <c r="Y3991" s="429" t="s">
        <v>1030</v>
      </c>
    </row>
    <row r="3992" spans="24:25">
      <c r="X3992" s="429">
        <v>4289</v>
      </c>
      <c r="Y3992" s="429" t="s">
        <v>1030</v>
      </c>
    </row>
    <row r="3993" spans="24:25">
      <c r="X3993" s="429">
        <v>4290</v>
      </c>
      <c r="Y3993" s="429" t="s">
        <v>1030</v>
      </c>
    </row>
    <row r="3994" spans="24:25">
      <c r="X3994" s="429">
        <v>4291</v>
      </c>
      <c r="Y3994" s="429" t="s">
        <v>1030</v>
      </c>
    </row>
    <row r="3995" spans="24:25">
      <c r="X3995" s="429">
        <v>4292</v>
      </c>
      <c r="Y3995" s="429" t="s">
        <v>1030</v>
      </c>
    </row>
    <row r="3996" spans="24:25">
      <c r="X3996" s="429">
        <v>4293</v>
      </c>
      <c r="Y3996" s="429" t="s">
        <v>1030</v>
      </c>
    </row>
    <row r="3997" spans="24:25">
      <c r="X3997" s="429">
        <v>4294</v>
      </c>
      <c r="Y3997" s="429" t="s">
        <v>1030</v>
      </c>
    </row>
    <row r="3998" spans="24:25">
      <c r="X3998" s="429">
        <v>4295</v>
      </c>
      <c r="Y3998" s="429" t="s">
        <v>1030</v>
      </c>
    </row>
    <row r="3999" spans="24:25">
      <c r="X3999" s="429">
        <v>4296</v>
      </c>
      <c r="Y3999" s="429" t="s">
        <v>1030</v>
      </c>
    </row>
    <row r="4000" spans="24:25">
      <c r="X4000" s="429">
        <v>4297</v>
      </c>
      <c r="Y4000" s="429" t="s">
        <v>1030</v>
      </c>
    </row>
    <row r="4001" spans="24:25">
      <c r="X4001" s="429">
        <v>4298</v>
      </c>
      <c r="Y4001" s="429" t="s">
        <v>1030</v>
      </c>
    </row>
    <row r="4002" spans="24:25">
      <c r="X4002" s="429">
        <v>4299</v>
      </c>
      <c r="Y4002" s="429" t="s">
        <v>1030</v>
      </c>
    </row>
    <row r="4003" spans="24:25">
      <c r="X4003" s="429">
        <v>4300</v>
      </c>
      <c r="Y4003" s="429" t="s">
        <v>1030</v>
      </c>
    </row>
    <row r="4004" spans="24:25">
      <c r="X4004" s="429">
        <v>4301</v>
      </c>
      <c r="Y4004" s="429" t="s">
        <v>1030</v>
      </c>
    </row>
    <row r="4005" spans="24:25">
      <c r="X4005" s="429">
        <v>4302</v>
      </c>
      <c r="Y4005" s="429" t="s">
        <v>1030</v>
      </c>
    </row>
    <row r="4006" spans="24:25">
      <c r="X4006" s="429">
        <v>4303</v>
      </c>
      <c r="Y4006" s="429" t="s">
        <v>1030</v>
      </c>
    </row>
    <row r="4007" spans="24:25">
      <c r="X4007" s="429">
        <v>4304</v>
      </c>
      <c r="Y4007" s="429" t="s">
        <v>1030</v>
      </c>
    </row>
    <row r="4008" spans="24:25">
      <c r="X4008" s="429">
        <v>4305</v>
      </c>
      <c r="Y4008" s="429" t="s">
        <v>1030</v>
      </c>
    </row>
    <row r="4009" spans="24:25">
      <c r="X4009" s="429">
        <v>4306</v>
      </c>
      <c r="Y4009" s="429" t="s">
        <v>1030</v>
      </c>
    </row>
    <row r="4010" spans="24:25">
      <c r="X4010" s="429">
        <v>4307</v>
      </c>
      <c r="Y4010" s="429" t="s">
        <v>1030</v>
      </c>
    </row>
    <row r="4011" spans="24:25">
      <c r="X4011" s="429">
        <v>4308</v>
      </c>
      <c r="Y4011" s="429" t="s">
        <v>1030</v>
      </c>
    </row>
    <row r="4012" spans="24:25">
      <c r="X4012" s="429">
        <v>4309</v>
      </c>
      <c r="Y4012" s="429" t="s">
        <v>1030</v>
      </c>
    </row>
    <row r="4013" spans="24:25">
      <c r="X4013" s="429">
        <v>4310</v>
      </c>
      <c r="Y4013" s="429" t="s">
        <v>1030</v>
      </c>
    </row>
    <row r="4014" spans="24:25">
      <c r="X4014" s="429">
        <v>4311</v>
      </c>
      <c r="Y4014" s="429" t="s">
        <v>1030</v>
      </c>
    </row>
    <row r="4015" spans="24:25">
      <c r="X4015" s="429">
        <v>4312</v>
      </c>
      <c r="Y4015" s="429" t="s">
        <v>1030</v>
      </c>
    </row>
    <row r="4016" spans="24:25">
      <c r="X4016" s="429">
        <v>4313</v>
      </c>
      <c r="Y4016" s="429" t="s">
        <v>1030</v>
      </c>
    </row>
    <row r="4017" spans="24:25">
      <c r="X4017" s="429">
        <v>4314</v>
      </c>
      <c r="Y4017" s="429" t="s">
        <v>1030</v>
      </c>
    </row>
    <row r="4018" spans="24:25">
      <c r="X4018" s="429">
        <v>4315</v>
      </c>
      <c r="Y4018" s="429" t="s">
        <v>1030</v>
      </c>
    </row>
    <row r="4019" spans="24:25">
      <c r="X4019" s="429">
        <v>4316</v>
      </c>
      <c r="Y4019" s="429" t="s">
        <v>1030</v>
      </c>
    </row>
    <row r="4020" spans="24:25">
      <c r="X4020" s="429">
        <v>4317</v>
      </c>
      <c r="Y4020" s="429" t="s">
        <v>1030</v>
      </c>
    </row>
    <row r="4021" spans="24:25">
      <c r="X4021" s="429">
        <v>4318</v>
      </c>
      <c r="Y4021" s="429" t="s">
        <v>1030</v>
      </c>
    </row>
    <row r="4022" spans="24:25">
      <c r="X4022" s="429">
        <v>4319</v>
      </c>
      <c r="Y4022" s="429" t="s">
        <v>1030</v>
      </c>
    </row>
    <row r="4023" spans="24:25">
      <c r="X4023" s="429">
        <v>4320</v>
      </c>
      <c r="Y4023" s="429" t="s">
        <v>1030</v>
      </c>
    </row>
    <row r="4024" spans="24:25">
      <c r="X4024" s="429">
        <v>4321</v>
      </c>
      <c r="Y4024" s="429" t="s">
        <v>1030</v>
      </c>
    </row>
    <row r="4025" spans="24:25">
      <c r="X4025" s="429">
        <v>4322</v>
      </c>
      <c r="Y4025" s="429" t="s">
        <v>1030</v>
      </c>
    </row>
    <row r="4026" spans="24:25">
      <c r="X4026" s="429">
        <v>4323</v>
      </c>
      <c r="Y4026" s="429" t="s">
        <v>1030</v>
      </c>
    </row>
    <row r="4027" spans="24:25">
      <c r="X4027" s="429">
        <v>4324</v>
      </c>
      <c r="Y4027" s="429" t="s">
        <v>1030</v>
      </c>
    </row>
    <row r="4028" spans="24:25">
      <c r="X4028" s="429">
        <v>4325</v>
      </c>
      <c r="Y4028" s="429" t="s">
        <v>1030</v>
      </c>
    </row>
    <row r="4029" spans="24:25">
      <c r="X4029" s="429">
        <v>4326</v>
      </c>
      <c r="Y4029" s="429" t="s">
        <v>1030</v>
      </c>
    </row>
    <row r="4030" spans="24:25">
      <c r="X4030" s="429">
        <v>4327</v>
      </c>
      <c r="Y4030" s="429" t="s">
        <v>1030</v>
      </c>
    </row>
    <row r="4031" spans="24:25">
      <c r="X4031" s="429">
        <v>4328</v>
      </c>
      <c r="Y4031" s="429" t="s">
        <v>1030</v>
      </c>
    </row>
    <row r="4032" spans="24:25">
      <c r="X4032" s="429">
        <v>4329</v>
      </c>
      <c r="Y4032" s="429" t="s">
        <v>1030</v>
      </c>
    </row>
    <row r="4033" spans="24:25">
      <c r="X4033" s="429">
        <v>4330</v>
      </c>
      <c r="Y4033" s="429" t="s">
        <v>1030</v>
      </c>
    </row>
    <row r="4034" spans="24:25">
      <c r="X4034" s="429">
        <v>4331</v>
      </c>
      <c r="Y4034" s="429" t="s">
        <v>1030</v>
      </c>
    </row>
    <row r="4035" spans="24:25">
      <c r="X4035" s="429">
        <v>4332</v>
      </c>
      <c r="Y4035" s="429" t="s">
        <v>1030</v>
      </c>
    </row>
    <row r="4036" spans="24:25">
      <c r="X4036" s="429">
        <v>4333</v>
      </c>
      <c r="Y4036" s="429" t="s">
        <v>1030</v>
      </c>
    </row>
    <row r="4037" spans="24:25">
      <c r="X4037" s="429">
        <v>4334</v>
      </c>
      <c r="Y4037" s="429" t="s">
        <v>1030</v>
      </c>
    </row>
    <row r="4038" spans="24:25">
      <c r="X4038" s="429">
        <v>4335</v>
      </c>
      <c r="Y4038" s="429" t="s">
        <v>1030</v>
      </c>
    </row>
    <row r="4039" spans="24:25">
      <c r="X4039" s="429">
        <v>4336</v>
      </c>
      <c r="Y4039" s="429" t="s">
        <v>1030</v>
      </c>
    </row>
    <row r="4040" spans="24:25">
      <c r="X4040" s="429">
        <v>4337</v>
      </c>
      <c r="Y4040" s="429" t="s">
        <v>1030</v>
      </c>
    </row>
    <row r="4041" spans="24:25">
      <c r="X4041" s="429">
        <v>4338</v>
      </c>
      <c r="Y4041" s="429" t="s">
        <v>1030</v>
      </c>
    </row>
    <row r="4042" spans="24:25">
      <c r="X4042" s="429">
        <v>4339</v>
      </c>
      <c r="Y4042" s="429" t="s">
        <v>1030</v>
      </c>
    </row>
    <row r="4043" spans="24:25">
      <c r="X4043" s="429">
        <v>4340</v>
      </c>
      <c r="Y4043" s="429" t="s">
        <v>1030</v>
      </c>
    </row>
    <row r="4044" spans="24:25">
      <c r="X4044" s="429">
        <v>4341</v>
      </c>
      <c r="Y4044" s="429" t="s">
        <v>1030</v>
      </c>
    </row>
    <row r="4045" spans="24:25">
      <c r="X4045" s="429">
        <v>4342</v>
      </c>
      <c r="Y4045" s="429" t="s">
        <v>1030</v>
      </c>
    </row>
    <row r="4046" spans="24:25">
      <c r="X4046" s="429">
        <v>4343</v>
      </c>
      <c r="Y4046" s="429" t="s">
        <v>1030</v>
      </c>
    </row>
    <row r="4047" spans="24:25">
      <c r="X4047" s="429">
        <v>4344</v>
      </c>
      <c r="Y4047" s="429" t="s">
        <v>1030</v>
      </c>
    </row>
    <row r="4048" spans="24:25">
      <c r="X4048" s="429">
        <v>4345</v>
      </c>
      <c r="Y4048" s="429" t="s">
        <v>1030</v>
      </c>
    </row>
    <row r="4049" spans="24:25">
      <c r="X4049" s="429">
        <v>4346</v>
      </c>
      <c r="Y4049" s="429" t="s">
        <v>1030</v>
      </c>
    </row>
    <row r="4050" spans="24:25">
      <c r="X4050" s="429">
        <v>4347</v>
      </c>
      <c r="Y4050" s="429" t="s">
        <v>1030</v>
      </c>
    </row>
    <row r="4051" spans="24:25">
      <c r="X4051" s="429">
        <v>4348</v>
      </c>
      <c r="Y4051" s="429" t="s">
        <v>1030</v>
      </c>
    </row>
    <row r="4052" spans="24:25">
      <c r="X4052" s="429">
        <v>4349</v>
      </c>
      <c r="Y4052" s="429" t="s">
        <v>1030</v>
      </c>
    </row>
    <row r="4053" spans="24:25">
      <c r="X4053" s="429">
        <v>4350</v>
      </c>
      <c r="Y4053" s="429" t="s">
        <v>1030</v>
      </c>
    </row>
    <row r="4054" spans="24:25">
      <c r="X4054" s="429">
        <v>4351</v>
      </c>
      <c r="Y4054" s="429" t="s">
        <v>1030</v>
      </c>
    </row>
    <row r="4055" spans="24:25">
      <c r="X4055" s="429">
        <v>4352</v>
      </c>
      <c r="Y4055" s="429" t="s">
        <v>1030</v>
      </c>
    </row>
    <row r="4056" spans="24:25">
      <c r="X4056" s="429">
        <v>4353</v>
      </c>
      <c r="Y4056" s="429" t="s">
        <v>1030</v>
      </c>
    </row>
    <row r="4057" spans="24:25">
      <c r="X4057" s="429">
        <v>4354</v>
      </c>
      <c r="Y4057" s="429" t="s">
        <v>1030</v>
      </c>
    </row>
    <row r="4058" spans="24:25">
      <c r="X4058" s="429">
        <v>4355</v>
      </c>
      <c r="Y4058" s="429" t="s">
        <v>1030</v>
      </c>
    </row>
    <row r="4059" spans="24:25">
      <c r="X4059" s="429">
        <v>4356</v>
      </c>
      <c r="Y4059" s="429" t="s">
        <v>1030</v>
      </c>
    </row>
    <row r="4060" spans="24:25">
      <c r="X4060" s="429">
        <v>4357</v>
      </c>
      <c r="Y4060" s="429" t="s">
        <v>1030</v>
      </c>
    </row>
    <row r="4061" spans="24:25">
      <c r="X4061" s="429">
        <v>4358</v>
      </c>
      <c r="Y4061" s="429" t="s">
        <v>1030</v>
      </c>
    </row>
    <row r="4062" spans="24:25">
      <c r="X4062" s="429">
        <v>4359</v>
      </c>
      <c r="Y4062" s="429" t="s">
        <v>1030</v>
      </c>
    </row>
    <row r="4063" spans="24:25">
      <c r="X4063" s="429">
        <v>4360</v>
      </c>
      <c r="Y4063" s="429" t="s">
        <v>1030</v>
      </c>
    </row>
    <row r="4064" spans="24:25">
      <c r="X4064" s="429">
        <v>4361</v>
      </c>
      <c r="Y4064" s="429" t="s">
        <v>1030</v>
      </c>
    </row>
    <row r="4065" spans="24:25">
      <c r="X4065" s="429">
        <v>4362</v>
      </c>
      <c r="Y4065" s="429" t="s">
        <v>1030</v>
      </c>
    </row>
    <row r="4066" spans="24:25">
      <c r="X4066" s="429">
        <v>4363</v>
      </c>
      <c r="Y4066" s="429" t="s">
        <v>1030</v>
      </c>
    </row>
    <row r="4067" spans="24:25">
      <c r="X4067" s="429">
        <v>4364</v>
      </c>
      <c r="Y4067" s="429" t="s">
        <v>1030</v>
      </c>
    </row>
    <row r="4068" spans="24:25">
      <c r="X4068" s="429">
        <v>4365</v>
      </c>
      <c r="Y4068" s="429" t="s">
        <v>1030</v>
      </c>
    </row>
    <row r="4069" spans="24:25">
      <c r="X4069" s="429">
        <v>4366</v>
      </c>
      <c r="Y4069" s="429" t="s">
        <v>1030</v>
      </c>
    </row>
    <row r="4070" spans="24:25">
      <c r="X4070" s="429">
        <v>4367</v>
      </c>
      <c r="Y4070" s="429" t="s">
        <v>1030</v>
      </c>
    </row>
    <row r="4071" spans="24:25">
      <c r="X4071" s="429">
        <v>4368</v>
      </c>
      <c r="Y4071" s="429" t="s">
        <v>1030</v>
      </c>
    </row>
    <row r="4072" spans="24:25">
      <c r="X4072" s="429">
        <v>4369</v>
      </c>
      <c r="Y4072" s="429" t="s">
        <v>1030</v>
      </c>
    </row>
    <row r="4073" spans="24:25">
      <c r="X4073" s="429">
        <v>4370</v>
      </c>
      <c r="Y4073" s="429" t="s">
        <v>1030</v>
      </c>
    </row>
    <row r="4074" spans="24:25">
      <c r="X4074" s="429">
        <v>4371</v>
      </c>
      <c r="Y4074" s="429" t="s">
        <v>1030</v>
      </c>
    </row>
    <row r="4075" spans="24:25">
      <c r="X4075" s="429">
        <v>4372</v>
      </c>
      <c r="Y4075" s="429" t="s">
        <v>1030</v>
      </c>
    </row>
    <row r="4076" spans="24:25">
      <c r="X4076" s="429">
        <v>4373</v>
      </c>
      <c r="Y4076" s="429" t="s">
        <v>1030</v>
      </c>
    </row>
    <row r="4077" spans="24:25">
      <c r="X4077" s="429">
        <v>4374</v>
      </c>
      <c r="Y4077" s="429" t="s">
        <v>1030</v>
      </c>
    </row>
    <row r="4078" spans="24:25">
      <c r="X4078" s="429">
        <v>4375</v>
      </c>
      <c r="Y4078" s="429" t="s">
        <v>1030</v>
      </c>
    </row>
    <row r="4079" spans="24:25">
      <c r="X4079" s="429">
        <v>4376</v>
      </c>
      <c r="Y4079" s="429" t="s">
        <v>1030</v>
      </c>
    </row>
    <row r="4080" spans="24:25">
      <c r="X4080" s="429">
        <v>4377</v>
      </c>
      <c r="Y4080" s="429" t="s">
        <v>1030</v>
      </c>
    </row>
    <row r="4081" spans="24:25">
      <c r="X4081" s="429">
        <v>4378</v>
      </c>
      <c r="Y4081" s="429" t="s">
        <v>1030</v>
      </c>
    </row>
    <row r="4082" spans="24:25">
      <c r="X4082" s="429">
        <v>4379</v>
      </c>
      <c r="Y4082" s="429" t="s">
        <v>1030</v>
      </c>
    </row>
    <row r="4083" spans="24:25">
      <c r="X4083" s="429">
        <v>4380</v>
      </c>
      <c r="Y4083" s="429" t="s">
        <v>1030</v>
      </c>
    </row>
    <row r="4084" spans="24:25">
      <c r="X4084" s="429">
        <v>4381</v>
      </c>
      <c r="Y4084" s="429" t="s">
        <v>1030</v>
      </c>
    </row>
    <row r="4085" spans="24:25">
      <c r="X4085" s="429">
        <v>4382</v>
      </c>
      <c r="Y4085" s="429" t="s">
        <v>1030</v>
      </c>
    </row>
    <row r="4086" spans="24:25">
      <c r="X4086" s="429">
        <v>4383</v>
      </c>
      <c r="Y4086" s="429" t="s">
        <v>1030</v>
      </c>
    </row>
    <row r="4087" spans="24:25">
      <c r="X4087" s="429">
        <v>4384</v>
      </c>
      <c r="Y4087" s="429" t="s">
        <v>1030</v>
      </c>
    </row>
    <row r="4088" spans="24:25">
      <c r="X4088" s="429">
        <v>4385</v>
      </c>
      <c r="Y4088" s="429" t="s">
        <v>1030</v>
      </c>
    </row>
    <row r="4089" spans="24:25">
      <c r="X4089" s="429">
        <v>4386</v>
      </c>
      <c r="Y4089" s="429" t="s">
        <v>1030</v>
      </c>
    </row>
    <row r="4090" spans="24:25">
      <c r="X4090" s="429">
        <v>4387</v>
      </c>
      <c r="Y4090" s="429" t="s">
        <v>1030</v>
      </c>
    </row>
    <row r="4091" spans="24:25">
      <c r="X4091" s="429">
        <v>4388</v>
      </c>
      <c r="Y4091" s="429" t="s">
        <v>1030</v>
      </c>
    </row>
    <row r="4092" spans="24:25">
      <c r="X4092" s="429">
        <v>4389</v>
      </c>
      <c r="Y4092" s="429" t="s">
        <v>1030</v>
      </c>
    </row>
    <row r="4093" spans="24:25">
      <c r="X4093" s="429">
        <v>4390</v>
      </c>
      <c r="Y4093" s="429" t="s">
        <v>1030</v>
      </c>
    </row>
    <row r="4094" spans="24:25">
      <c r="X4094" s="429">
        <v>4391</v>
      </c>
      <c r="Y4094" s="429" t="s">
        <v>1030</v>
      </c>
    </row>
    <row r="4095" spans="24:25">
      <c r="X4095" s="429">
        <v>4392</v>
      </c>
      <c r="Y4095" s="429" t="s">
        <v>1030</v>
      </c>
    </row>
    <row r="4096" spans="24:25">
      <c r="X4096" s="429">
        <v>4393</v>
      </c>
      <c r="Y4096" s="429" t="s">
        <v>1030</v>
      </c>
    </row>
    <row r="4097" spans="24:25">
      <c r="X4097" s="429">
        <v>4394</v>
      </c>
      <c r="Y4097" s="429" t="s">
        <v>1030</v>
      </c>
    </row>
    <row r="4098" spans="24:25">
      <c r="X4098" s="429">
        <v>4395</v>
      </c>
      <c r="Y4098" s="429" t="s">
        <v>1030</v>
      </c>
    </row>
    <row r="4099" spans="24:25">
      <c r="X4099" s="429">
        <v>4396</v>
      </c>
      <c r="Y4099" s="429" t="s">
        <v>1030</v>
      </c>
    </row>
    <row r="4100" spans="24:25">
      <c r="X4100" s="429">
        <v>4397</v>
      </c>
      <c r="Y4100" s="429" t="s">
        <v>1030</v>
      </c>
    </row>
    <row r="4101" spans="24:25">
      <c r="X4101" s="429">
        <v>4398</v>
      </c>
      <c r="Y4101" s="429" t="s">
        <v>1030</v>
      </c>
    </row>
    <row r="4102" spans="24:25">
      <c r="X4102" s="429">
        <v>4399</v>
      </c>
      <c r="Y4102" s="429" t="s">
        <v>1030</v>
      </c>
    </row>
    <row r="4103" spans="24:25">
      <c r="X4103" s="429">
        <v>4400</v>
      </c>
      <c r="Y4103" s="429" t="s">
        <v>1030</v>
      </c>
    </row>
    <row r="4104" spans="24:25">
      <c r="X4104" s="429">
        <v>4401</v>
      </c>
      <c r="Y4104" s="429" t="s">
        <v>1030</v>
      </c>
    </row>
    <row r="4105" spans="24:25">
      <c r="X4105" s="429">
        <v>4402</v>
      </c>
      <c r="Y4105" s="429" t="s">
        <v>1030</v>
      </c>
    </row>
    <row r="4106" spans="24:25">
      <c r="X4106" s="429">
        <v>4403</v>
      </c>
      <c r="Y4106" s="429" t="s">
        <v>1030</v>
      </c>
    </row>
    <row r="4107" spans="24:25">
      <c r="X4107" s="429">
        <v>4404</v>
      </c>
      <c r="Y4107" s="429" t="s">
        <v>1030</v>
      </c>
    </row>
    <row r="4108" spans="24:25">
      <c r="X4108" s="429">
        <v>4405</v>
      </c>
      <c r="Y4108" s="429" t="s">
        <v>1030</v>
      </c>
    </row>
    <row r="4109" spans="24:25">
      <c r="X4109" s="429">
        <v>4406</v>
      </c>
      <c r="Y4109" s="429" t="s">
        <v>1030</v>
      </c>
    </row>
    <row r="4110" spans="24:25">
      <c r="X4110" s="429">
        <v>4407</v>
      </c>
      <c r="Y4110" s="429" t="s">
        <v>1030</v>
      </c>
    </row>
    <row r="4111" spans="24:25">
      <c r="X4111" s="429">
        <v>4408</v>
      </c>
      <c r="Y4111" s="429" t="s">
        <v>1030</v>
      </c>
    </row>
    <row r="4112" spans="24:25">
      <c r="X4112" s="429">
        <v>4409</v>
      </c>
      <c r="Y4112" s="429" t="s">
        <v>1030</v>
      </c>
    </row>
    <row r="4113" spans="24:25">
      <c r="X4113" s="429">
        <v>4410</v>
      </c>
      <c r="Y4113" s="429" t="s">
        <v>1030</v>
      </c>
    </row>
    <row r="4114" spans="24:25">
      <c r="X4114" s="429">
        <v>4411</v>
      </c>
      <c r="Y4114" s="429" t="s">
        <v>1030</v>
      </c>
    </row>
    <row r="4115" spans="24:25">
      <c r="X4115" s="429">
        <v>4412</v>
      </c>
      <c r="Y4115" s="429" t="s">
        <v>1030</v>
      </c>
    </row>
    <row r="4116" spans="24:25">
      <c r="X4116" s="429">
        <v>4413</v>
      </c>
      <c r="Y4116" s="429" t="s">
        <v>1030</v>
      </c>
    </row>
    <row r="4117" spans="24:25">
      <c r="X4117" s="429">
        <v>4414</v>
      </c>
      <c r="Y4117" s="429" t="s">
        <v>1030</v>
      </c>
    </row>
    <row r="4118" spans="24:25">
      <c r="X4118" s="429">
        <v>4415</v>
      </c>
      <c r="Y4118" s="429" t="s">
        <v>1030</v>
      </c>
    </row>
    <row r="4119" spans="24:25">
      <c r="X4119" s="429">
        <v>4416</v>
      </c>
      <c r="Y4119" s="429" t="s">
        <v>1030</v>
      </c>
    </row>
    <row r="4120" spans="24:25">
      <c r="X4120" s="429">
        <v>4417</v>
      </c>
      <c r="Y4120" s="429" t="s">
        <v>1030</v>
      </c>
    </row>
    <row r="4121" spans="24:25">
      <c r="X4121" s="429">
        <v>4418</v>
      </c>
      <c r="Y4121" s="429" t="s">
        <v>1030</v>
      </c>
    </row>
    <row r="4122" spans="24:25">
      <c r="X4122" s="429">
        <v>4419</v>
      </c>
      <c r="Y4122" s="429" t="s">
        <v>1030</v>
      </c>
    </row>
    <row r="4123" spans="24:25">
      <c r="X4123" s="429">
        <v>4420</v>
      </c>
      <c r="Y4123" s="429" t="s">
        <v>1030</v>
      </c>
    </row>
    <row r="4124" spans="24:25">
      <c r="X4124" s="429">
        <v>4421</v>
      </c>
      <c r="Y4124" s="429" t="s">
        <v>1030</v>
      </c>
    </row>
    <row r="4125" spans="24:25">
      <c r="X4125" s="429">
        <v>4422</v>
      </c>
      <c r="Y4125" s="429" t="s">
        <v>1030</v>
      </c>
    </row>
    <row r="4126" spans="24:25">
      <c r="X4126" s="429">
        <v>4423</v>
      </c>
      <c r="Y4126" s="429" t="s">
        <v>1030</v>
      </c>
    </row>
    <row r="4127" spans="24:25">
      <c r="X4127" s="429">
        <v>4424</v>
      </c>
      <c r="Y4127" s="429" t="s">
        <v>1030</v>
      </c>
    </row>
    <row r="4128" spans="24:25">
      <c r="X4128" s="429">
        <v>4425</v>
      </c>
      <c r="Y4128" s="429" t="s">
        <v>1030</v>
      </c>
    </row>
    <row r="4129" spans="24:25">
      <c r="X4129" s="429">
        <v>4426</v>
      </c>
      <c r="Y4129" s="429" t="s">
        <v>1030</v>
      </c>
    </row>
    <row r="4130" spans="24:25">
      <c r="X4130" s="429">
        <v>4427</v>
      </c>
      <c r="Y4130" s="429" t="s">
        <v>1030</v>
      </c>
    </row>
    <row r="4131" spans="24:25">
      <c r="X4131" s="429">
        <v>4428</v>
      </c>
      <c r="Y4131" s="429" t="s">
        <v>1030</v>
      </c>
    </row>
    <row r="4132" spans="24:25">
      <c r="X4132" s="429">
        <v>4429</v>
      </c>
      <c r="Y4132" s="429" t="s">
        <v>1030</v>
      </c>
    </row>
    <row r="4133" spans="24:25">
      <c r="X4133" s="429">
        <v>4430</v>
      </c>
      <c r="Y4133" s="429" t="s">
        <v>1030</v>
      </c>
    </row>
    <row r="4134" spans="24:25">
      <c r="X4134" s="429">
        <v>4431</v>
      </c>
      <c r="Y4134" s="429" t="s">
        <v>1030</v>
      </c>
    </row>
    <row r="4135" spans="24:25">
      <c r="X4135" s="429">
        <v>4432</v>
      </c>
      <c r="Y4135" s="429" t="s">
        <v>1030</v>
      </c>
    </row>
    <row r="4136" spans="24:25">
      <c r="X4136" s="429">
        <v>4433</v>
      </c>
      <c r="Y4136" s="429" t="s">
        <v>1030</v>
      </c>
    </row>
    <row r="4137" spans="24:25">
      <c r="X4137" s="429">
        <v>4434</v>
      </c>
      <c r="Y4137" s="429" t="s">
        <v>1030</v>
      </c>
    </row>
    <row r="4138" spans="24:25">
      <c r="X4138" s="429">
        <v>4435</v>
      </c>
      <c r="Y4138" s="429" t="s">
        <v>1030</v>
      </c>
    </row>
    <row r="4139" spans="24:25">
      <c r="X4139" s="429">
        <v>4436</v>
      </c>
      <c r="Y4139" s="429" t="s">
        <v>1030</v>
      </c>
    </row>
    <row r="4140" spans="24:25">
      <c r="X4140" s="429">
        <v>4437</v>
      </c>
      <c r="Y4140" s="429" t="s">
        <v>1030</v>
      </c>
    </row>
    <row r="4141" spans="24:25">
      <c r="X4141" s="429">
        <v>4438</v>
      </c>
      <c r="Y4141" s="429" t="s">
        <v>1030</v>
      </c>
    </row>
    <row r="4142" spans="24:25">
      <c r="X4142" s="429">
        <v>4439</v>
      </c>
      <c r="Y4142" s="429" t="s">
        <v>1030</v>
      </c>
    </row>
    <row r="4143" spans="24:25">
      <c r="X4143" s="429">
        <v>4440</v>
      </c>
      <c r="Y4143" s="429" t="s">
        <v>1030</v>
      </c>
    </row>
    <row r="4144" spans="24:25">
      <c r="X4144" s="429">
        <v>4441</v>
      </c>
      <c r="Y4144" s="429" t="s">
        <v>1030</v>
      </c>
    </row>
    <row r="4145" spans="24:25">
      <c r="X4145" s="429">
        <v>4442</v>
      </c>
      <c r="Y4145" s="429" t="s">
        <v>1030</v>
      </c>
    </row>
    <row r="4146" spans="24:25">
      <c r="X4146" s="429">
        <v>4443</v>
      </c>
      <c r="Y4146" s="429" t="s">
        <v>1030</v>
      </c>
    </row>
    <row r="4147" spans="24:25">
      <c r="X4147" s="429">
        <v>4444</v>
      </c>
      <c r="Y4147" s="429" t="s">
        <v>1030</v>
      </c>
    </row>
    <row r="4148" spans="24:25">
      <c r="X4148" s="429">
        <v>4445</v>
      </c>
      <c r="Y4148" s="429" t="s">
        <v>1030</v>
      </c>
    </row>
    <row r="4149" spans="24:25">
      <c r="X4149" s="429">
        <v>4446</v>
      </c>
      <c r="Y4149" s="429" t="s">
        <v>1030</v>
      </c>
    </row>
    <row r="4150" spans="24:25">
      <c r="X4150" s="429">
        <v>4447</v>
      </c>
      <c r="Y4150" s="429" t="s">
        <v>1030</v>
      </c>
    </row>
    <row r="4151" spans="24:25">
      <c r="X4151" s="429">
        <v>4448</v>
      </c>
      <c r="Y4151" s="429" t="s">
        <v>1030</v>
      </c>
    </row>
    <row r="4152" spans="24:25">
      <c r="X4152" s="429">
        <v>4449</v>
      </c>
      <c r="Y4152" s="429" t="s">
        <v>1030</v>
      </c>
    </row>
    <row r="4153" spans="24:25">
      <c r="X4153" s="429">
        <v>4450</v>
      </c>
      <c r="Y4153" s="429" t="s">
        <v>1030</v>
      </c>
    </row>
    <row r="4154" spans="24:25">
      <c r="X4154" s="429">
        <v>4451</v>
      </c>
      <c r="Y4154" s="429" t="s">
        <v>1030</v>
      </c>
    </row>
    <row r="4155" spans="24:25">
      <c r="X4155" s="429">
        <v>4452</v>
      </c>
      <c r="Y4155" s="429" t="s">
        <v>1030</v>
      </c>
    </row>
    <row r="4156" spans="24:25">
      <c r="X4156" s="429">
        <v>4453</v>
      </c>
      <c r="Y4156" s="429" t="s">
        <v>1030</v>
      </c>
    </row>
    <row r="4157" spans="24:25">
      <c r="X4157" s="429">
        <v>4454</v>
      </c>
      <c r="Y4157" s="429" t="s">
        <v>1030</v>
      </c>
    </row>
    <row r="4158" spans="24:25">
      <c r="X4158" s="429">
        <v>4455</v>
      </c>
      <c r="Y4158" s="429" t="s">
        <v>1030</v>
      </c>
    </row>
    <row r="4159" spans="24:25">
      <c r="X4159" s="429">
        <v>4456</v>
      </c>
      <c r="Y4159" s="429" t="s">
        <v>1030</v>
      </c>
    </row>
    <row r="4160" spans="24:25">
      <c r="X4160" s="429">
        <v>4457</v>
      </c>
      <c r="Y4160" s="429" t="s">
        <v>1030</v>
      </c>
    </row>
    <row r="4161" spans="24:25">
      <c r="X4161" s="429">
        <v>4458</v>
      </c>
      <c r="Y4161" s="429" t="s">
        <v>1030</v>
      </c>
    </row>
    <row r="4162" spans="24:25">
      <c r="X4162" s="429">
        <v>4459</v>
      </c>
      <c r="Y4162" s="429" t="s">
        <v>1030</v>
      </c>
    </row>
    <row r="4163" spans="24:25">
      <c r="X4163" s="429">
        <v>4460</v>
      </c>
      <c r="Y4163" s="429" t="s">
        <v>1030</v>
      </c>
    </row>
    <row r="4164" spans="24:25">
      <c r="X4164" s="429">
        <v>4461</v>
      </c>
      <c r="Y4164" s="429" t="s">
        <v>1030</v>
      </c>
    </row>
    <row r="4165" spans="24:25">
      <c r="X4165" s="429">
        <v>4462</v>
      </c>
      <c r="Y4165" s="429" t="s">
        <v>1030</v>
      </c>
    </row>
    <row r="4166" spans="24:25">
      <c r="X4166" s="429">
        <v>4463</v>
      </c>
      <c r="Y4166" s="429" t="s">
        <v>1030</v>
      </c>
    </row>
    <row r="4167" spans="24:25">
      <c r="X4167" s="429">
        <v>4464</v>
      </c>
      <c r="Y4167" s="429" t="s">
        <v>1030</v>
      </c>
    </row>
    <row r="4168" spans="24:25">
      <c r="X4168" s="429">
        <v>4465</v>
      </c>
      <c r="Y4168" s="429" t="s">
        <v>1030</v>
      </c>
    </row>
    <row r="4169" spans="24:25">
      <c r="X4169" s="429">
        <v>4466</v>
      </c>
      <c r="Y4169" s="429" t="s">
        <v>1030</v>
      </c>
    </row>
    <row r="4170" spans="24:25">
      <c r="X4170" s="429">
        <v>4467</v>
      </c>
      <c r="Y4170" s="429" t="s">
        <v>1030</v>
      </c>
    </row>
    <row r="4171" spans="24:25">
      <c r="X4171" s="429">
        <v>4468</v>
      </c>
      <c r="Y4171" s="429" t="s">
        <v>1030</v>
      </c>
    </row>
    <row r="4172" spans="24:25">
      <c r="X4172" s="429">
        <v>4469</v>
      </c>
      <c r="Y4172" s="429" t="s">
        <v>1030</v>
      </c>
    </row>
    <row r="4173" spans="24:25">
      <c r="X4173" s="429">
        <v>4470</v>
      </c>
      <c r="Y4173" s="429" t="s">
        <v>1030</v>
      </c>
    </row>
    <row r="4174" spans="24:25">
      <c r="X4174" s="429">
        <v>4471</v>
      </c>
      <c r="Y4174" s="429" t="s">
        <v>1030</v>
      </c>
    </row>
    <row r="4175" spans="24:25">
      <c r="X4175" s="429">
        <v>4472</v>
      </c>
      <c r="Y4175" s="429" t="s">
        <v>1030</v>
      </c>
    </row>
    <row r="4176" spans="24:25">
      <c r="X4176" s="429">
        <v>4473</v>
      </c>
      <c r="Y4176" s="429" t="s">
        <v>1030</v>
      </c>
    </row>
    <row r="4177" spans="24:25">
      <c r="X4177" s="429">
        <v>4474</v>
      </c>
      <c r="Y4177" s="429" t="s">
        <v>1030</v>
      </c>
    </row>
    <row r="4178" spans="24:25">
      <c r="X4178" s="429">
        <v>4475</v>
      </c>
      <c r="Y4178" s="429" t="s">
        <v>1030</v>
      </c>
    </row>
    <row r="4179" spans="24:25">
      <c r="X4179" s="429">
        <v>4476</v>
      </c>
      <c r="Y4179" s="429" t="s">
        <v>1030</v>
      </c>
    </row>
    <row r="4180" spans="24:25">
      <c r="X4180" s="429">
        <v>4477</v>
      </c>
      <c r="Y4180" s="429" t="s">
        <v>1030</v>
      </c>
    </row>
    <row r="4181" spans="24:25">
      <c r="X4181" s="429">
        <v>4478</v>
      </c>
      <c r="Y4181" s="429" t="s">
        <v>1030</v>
      </c>
    </row>
    <row r="4182" spans="24:25">
      <c r="X4182" s="429">
        <v>4479</v>
      </c>
      <c r="Y4182" s="429" t="s">
        <v>1030</v>
      </c>
    </row>
    <row r="4183" spans="24:25">
      <c r="X4183" s="429">
        <v>4480</v>
      </c>
      <c r="Y4183" s="429" t="s">
        <v>1030</v>
      </c>
    </row>
    <row r="4184" spans="24:25">
      <c r="X4184" s="429">
        <v>4481</v>
      </c>
      <c r="Y4184" s="429" t="s">
        <v>1030</v>
      </c>
    </row>
    <row r="4185" spans="24:25">
      <c r="X4185" s="429">
        <v>4482</v>
      </c>
      <c r="Y4185" s="429" t="s">
        <v>1030</v>
      </c>
    </row>
    <row r="4186" spans="24:25">
      <c r="X4186" s="429">
        <v>4483</v>
      </c>
      <c r="Y4186" s="429" t="s">
        <v>1030</v>
      </c>
    </row>
    <row r="4187" spans="24:25">
      <c r="X4187" s="429">
        <v>4484</v>
      </c>
      <c r="Y4187" s="429" t="s">
        <v>1030</v>
      </c>
    </row>
    <row r="4188" spans="24:25">
      <c r="X4188" s="429">
        <v>4485</v>
      </c>
      <c r="Y4188" s="429" t="s">
        <v>1030</v>
      </c>
    </row>
    <row r="4189" spans="24:25">
      <c r="X4189" s="429">
        <v>4486</v>
      </c>
      <c r="Y4189" s="429" t="s">
        <v>1030</v>
      </c>
    </row>
    <row r="4190" spans="24:25">
      <c r="X4190" s="429">
        <v>4487</v>
      </c>
      <c r="Y4190" s="429" t="s">
        <v>1030</v>
      </c>
    </row>
    <row r="4191" spans="24:25">
      <c r="X4191" s="429">
        <v>4488</v>
      </c>
      <c r="Y4191" s="429" t="s">
        <v>1030</v>
      </c>
    </row>
    <row r="4192" spans="24:25">
      <c r="X4192" s="429">
        <v>4489</v>
      </c>
      <c r="Y4192" s="429" t="s">
        <v>1030</v>
      </c>
    </row>
    <row r="4193" spans="24:25">
      <c r="X4193" s="429">
        <v>4490</v>
      </c>
      <c r="Y4193" s="429" t="s">
        <v>1030</v>
      </c>
    </row>
    <row r="4194" spans="24:25">
      <c r="X4194" s="429">
        <v>4491</v>
      </c>
      <c r="Y4194" s="429" t="s">
        <v>1030</v>
      </c>
    </row>
    <row r="4195" spans="24:25">
      <c r="X4195" s="429">
        <v>4492</v>
      </c>
      <c r="Y4195" s="429" t="s">
        <v>1030</v>
      </c>
    </row>
    <row r="4196" spans="24:25">
      <c r="X4196" s="429">
        <v>4493</v>
      </c>
      <c r="Y4196" s="429" t="s">
        <v>1030</v>
      </c>
    </row>
    <row r="4197" spans="24:25">
      <c r="X4197" s="429">
        <v>4494</v>
      </c>
      <c r="Y4197" s="429" t="s">
        <v>1030</v>
      </c>
    </row>
    <row r="4198" spans="24:25">
      <c r="X4198" s="429">
        <v>4495</v>
      </c>
      <c r="Y4198" s="429" t="s">
        <v>1030</v>
      </c>
    </row>
    <row r="4199" spans="24:25">
      <c r="X4199" s="429">
        <v>4496</v>
      </c>
      <c r="Y4199" s="429" t="s">
        <v>1030</v>
      </c>
    </row>
    <row r="4200" spans="24:25">
      <c r="X4200" s="429">
        <v>4497</v>
      </c>
      <c r="Y4200" s="429" t="s">
        <v>1030</v>
      </c>
    </row>
    <row r="4201" spans="24:25">
      <c r="X4201" s="429">
        <v>4498</v>
      </c>
      <c r="Y4201" s="429" t="s">
        <v>1030</v>
      </c>
    </row>
    <row r="4202" spans="24:25">
      <c r="X4202" s="429">
        <v>4499</v>
      </c>
      <c r="Y4202" s="429" t="s">
        <v>1030</v>
      </c>
    </row>
    <row r="4203" spans="24:25">
      <c r="X4203" s="429">
        <v>4500</v>
      </c>
      <c r="Y4203" s="429" t="s">
        <v>1030</v>
      </c>
    </row>
    <row r="4204" spans="24:25">
      <c r="X4204" s="429">
        <v>4501</v>
      </c>
      <c r="Y4204" s="429" t="s">
        <v>1030</v>
      </c>
    </row>
    <row r="4205" spans="24:25">
      <c r="X4205" s="429">
        <v>4502</v>
      </c>
      <c r="Y4205" s="429" t="s">
        <v>1030</v>
      </c>
    </row>
    <row r="4206" spans="24:25">
      <c r="X4206" s="429">
        <v>4503</v>
      </c>
      <c r="Y4206" s="429" t="s">
        <v>1030</v>
      </c>
    </row>
    <row r="4207" spans="24:25">
      <c r="X4207" s="429">
        <v>4504</v>
      </c>
      <c r="Y4207" s="429" t="s">
        <v>1030</v>
      </c>
    </row>
    <row r="4208" spans="24:25">
      <c r="X4208" s="429">
        <v>4505</v>
      </c>
      <c r="Y4208" s="429" t="s">
        <v>1030</v>
      </c>
    </row>
    <row r="4209" spans="24:25">
      <c r="X4209" s="429">
        <v>4506</v>
      </c>
      <c r="Y4209" s="429" t="s">
        <v>1030</v>
      </c>
    </row>
    <row r="4210" spans="24:25">
      <c r="X4210" s="429">
        <v>4507</v>
      </c>
      <c r="Y4210" s="429" t="s">
        <v>1030</v>
      </c>
    </row>
    <row r="4211" spans="24:25">
      <c r="X4211" s="429">
        <v>4508</v>
      </c>
      <c r="Y4211" s="429" t="s">
        <v>1030</v>
      </c>
    </row>
    <row r="4212" spans="24:25">
      <c r="X4212" s="429">
        <v>4509</v>
      </c>
      <c r="Y4212" s="429" t="s">
        <v>1030</v>
      </c>
    </row>
    <row r="4213" spans="24:25">
      <c r="X4213" s="429">
        <v>4510</v>
      </c>
      <c r="Y4213" s="429" t="s">
        <v>1030</v>
      </c>
    </row>
    <row r="4214" spans="24:25">
      <c r="X4214" s="429">
        <v>4511</v>
      </c>
      <c r="Y4214" s="429" t="s">
        <v>1030</v>
      </c>
    </row>
    <row r="4215" spans="24:25">
      <c r="X4215" s="429">
        <v>4512</v>
      </c>
      <c r="Y4215" s="429" t="s">
        <v>1030</v>
      </c>
    </row>
    <row r="4216" spans="24:25">
      <c r="X4216" s="429">
        <v>4513</v>
      </c>
      <c r="Y4216" s="429" t="s">
        <v>1030</v>
      </c>
    </row>
    <row r="4217" spans="24:25">
      <c r="X4217" s="429">
        <v>4514</v>
      </c>
      <c r="Y4217" s="429" t="s">
        <v>1030</v>
      </c>
    </row>
    <row r="4218" spans="24:25">
      <c r="X4218" s="429">
        <v>4515</v>
      </c>
      <c r="Y4218" s="429" t="s">
        <v>1030</v>
      </c>
    </row>
    <row r="4219" spans="24:25">
      <c r="X4219" s="429">
        <v>4516</v>
      </c>
      <c r="Y4219" s="429" t="s">
        <v>1030</v>
      </c>
    </row>
    <row r="4220" spans="24:25">
      <c r="X4220" s="429">
        <v>4517</v>
      </c>
      <c r="Y4220" s="429" t="s">
        <v>1030</v>
      </c>
    </row>
    <row r="4221" spans="24:25">
      <c r="X4221" s="429">
        <v>4518</v>
      </c>
      <c r="Y4221" s="429" t="s">
        <v>1030</v>
      </c>
    </row>
    <row r="4222" spans="24:25">
      <c r="X4222" s="429">
        <v>4519</v>
      </c>
      <c r="Y4222" s="429" t="s">
        <v>1030</v>
      </c>
    </row>
    <row r="4223" spans="24:25">
      <c r="X4223" s="429">
        <v>4520</v>
      </c>
      <c r="Y4223" s="429" t="s">
        <v>1030</v>
      </c>
    </row>
    <row r="4224" spans="24:25">
      <c r="X4224" s="429">
        <v>4521</v>
      </c>
      <c r="Y4224" s="429" t="s">
        <v>1030</v>
      </c>
    </row>
    <row r="4225" spans="24:25">
      <c r="X4225" s="429">
        <v>4522</v>
      </c>
      <c r="Y4225" s="429" t="s">
        <v>1030</v>
      </c>
    </row>
    <row r="4226" spans="24:25">
      <c r="X4226" s="429">
        <v>4523</v>
      </c>
      <c r="Y4226" s="429" t="s">
        <v>1030</v>
      </c>
    </row>
    <row r="4227" spans="24:25">
      <c r="X4227" s="429">
        <v>4524</v>
      </c>
      <c r="Y4227" s="429" t="s">
        <v>1030</v>
      </c>
    </row>
    <row r="4228" spans="24:25">
      <c r="X4228" s="429">
        <v>4525</v>
      </c>
      <c r="Y4228" s="429" t="s">
        <v>1030</v>
      </c>
    </row>
    <row r="4229" spans="24:25">
      <c r="X4229" s="429">
        <v>4526</v>
      </c>
      <c r="Y4229" s="429" t="s">
        <v>1030</v>
      </c>
    </row>
    <row r="4230" spans="24:25">
      <c r="X4230" s="429">
        <v>4527</v>
      </c>
      <c r="Y4230" s="429" t="s">
        <v>1030</v>
      </c>
    </row>
    <row r="4231" spans="24:25">
      <c r="X4231" s="429">
        <v>4528</v>
      </c>
      <c r="Y4231" s="429" t="s">
        <v>1030</v>
      </c>
    </row>
    <row r="4232" spans="24:25">
      <c r="X4232" s="429">
        <v>4529</v>
      </c>
      <c r="Y4232" s="429" t="s">
        <v>1030</v>
      </c>
    </row>
    <row r="4233" spans="24:25">
      <c r="X4233" s="429">
        <v>4530</v>
      </c>
      <c r="Y4233" s="429" t="s">
        <v>1030</v>
      </c>
    </row>
    <row r="4234" spans="24:25">
      <c r="X4234" s="429">
        <v>4531</v>
      </c>
      <c r="Y4234" s="429" t="s">
        <v>1030</v>
      </c>
    </row>
    <row r="4235" spans="24:25">
      <c r="X4235" s="429">
        <v>4532</v>
      </c>
      <c r="Y4235" s="429" t="s">
        <v>1030</v>
      </c>
    </row>
    <row r="4236" spans="24:25">
      <c r="X4236" s="429">
        <v>4533</v>
      </c>
      <c r="Y4236" s="429" t="s">
        <v>1030</v>
      </c>
    </row>
    <row r="4237" spans="24:25">
      <c r="X4237" s="429">
        <v>4534</v>
      </c>
      <c r="Y4237" s="429" t="s">
        <v>1030</v>
      </c>
    </row>
    <row r="4238" spans="24:25">
      <c r="X4238" s="429">
        <v>4535</v>
      </c>
      <c r="Y4238" s="429" t="s">
        <v>1030</v>
      </c>
    </row>
    <row r="4239" spans="24:25">
      <c r="X4239" s="429">
        <v>4536</v>
      </c>
      <c r="Y4239" s="429" t="s">
        <v>1030</v>
      </c>
    </row>
    <row r="4240" spans="24:25">
      <c r="X4240" s="429">
        <v>4537</v>
      </c>
      <c r="Y4240" s="429" t="s">
        <v>1030</v>
      </c>
    </row>
    <row r="4241" spans="24:25">
      <c r="X4241" s="429">
        <v>4538</v>
      </c>
      <c r="Y4241" s="429" t="s">
        <v>1030</v>
      </c>
    </row>
    <row r="4242" spans="24:25">
      <c r="X4242" s="429">
        <v>4539</v>
      </c>
      <c r="Y4242" s="429" t="s">
        <v>1030</v>
      </c>
    </row>
    <row r="4243" spans="24:25">
      <c r="X4243" s="429">
        <v>4540</v>
      </c>
      <c r="Y4243" s="429" t="s">
        <v>1030</v>
      </c>
    </row>
    <row r="4244" spans="24:25">
      <c r="X4244" s="429">
        <v>4541</v>
      </c>
      <c r="Y4244" s="429" t="s">
        <v>1030</v>
      </c>
    </row>
    <row r="4245" spans="24:25">
      <c r="X4245" s="429">
        <v>4542</v>
      </c>
      <c r="Y4245" s="429" t="s">
        <v>1030</v>
      </c>
    </row>
    <row r="4246" spans="24:25">
      <c r="X4246" s="429">
        <v>4543</v>
      </c>
      <c r="Y4246" s="429" t="s">
        <v>1030</v>
      </c>
    </row>
    <row r="4247" spans="24:25">
      <c r="X4247" s="429">
        <v>4544</v>
      </c>
      <c r="Y4247" s="429" t="s">
        <v>1030</v>
      </c>
    </row>
    <row r="4248" spans="24:25">
      <c r="X4248" s="429">
        <v>4545</v>
      </c>
      <c r="Y4248" s="429" t="s">
        <v>1030</v>
      </c>
    </row>
    <row r="4249" spans="24:25">
      <c r="X4249" s="429">
        <v>4546</v>
      </c>
      <c r="Y4249" s="429" t="s">
        <v>1030</v>
      </c>
    </row>
    <row r="4250" spans="24:25">
      <c r="X4250" s="429">
        <v>4547</v>
      </c>
      <c r="Y4250" s="429" t="s">
        <v>1030</v>
      </c>
    </row>
    <row r="4251" spans="24:25">
      <c r="X4251" s="429">
        <v>4548</v>
      </c>
      <c r="Y4251" s="429" t="s">
        <v>1030</v>
      </c>
    </row>
    <row r="4252" spans="24:25">
      <c r="X4252" s="429">
        <v>4549</v>
      </c>
      <c r="Y4252" s="429" t="s">
        <v>1030</v>
      </c>
    </row>
    <row r="4253" spans="24:25">
      <c r="X4253" s="429">
        <v>4550</v>
      </c>
      <c r="Y4253" s="429" t="s">
        <v>1030</v>
      </c>
    </row>
    <row r="4254" spans="24:25">
      <c r="X4254" s="429">
        <v>4551</v>
      </c>
      <c r="Y4254" s="429" t="s">
        <v>1030</v>
      </c>
    </row>
    <row r="4255" spans="24:25">
      <c r="X4255" s="429">
        <v>4552</v>
      </c>
      <c r="Y4255" s="429" t="s">
        <v>1030</v>
      </c>
    </row>
    <row r="4256" spans="24:25">
      <c r="X4256" s="429">
        <v>4553</v>
      </c>
      <c r="Y4256" s="429" t="s">
        <v>1030</v>
      </c>
    </row>
    <row r="4257" spans="24:25">
      <c r="X4257" s="429">
        <v>4554</v>
      </c>
      <c r="Y4257" s="429" t="s">
        <v>1030</v>
      </c>
    </row>
    <row r="4258" spans="24:25">
      <c r="X4258" s="429">
        <v>4555</v>
      </c>
      <c r="Y4258" s="429" t="s">
        <v>1030</v>
      </c>
    </row>
    <row r="4259" spans="24:25">
      <c r="X4259" s="429">
        <v>4556</v>
      </c>
      <c r="Y4259" s="429" t="s">
        <v>1030</v>
      </c>
    </row>
    <row r="4260" spans="24:25">
      <c r="X4260" s="429">
        <v>4557</v>
      </c>
      <c r="Y4260" s="429" t="s">
        <v>1030</v>
      </c>
    </row>
    <row r="4261" spans="24:25">
      <c r="X4261" s="429">
        <v>4558</v>
      </c>
      <c r="Y4261" s="429" t="s">
        <v>1030</v>
      </c>
    </row>
    <row r="4262" spans="24:25">
      <c r="X4262" s="429">
        <v>4559</v>
      </c>
      <c r="Y4262" s="429" t="s">
        <v>1030</v>
      </c>
    </row>
    <row r="4263" spans="24:25">
      <c r="X4263" s="429">
        <v>4560</v>
      </c>
      <c r="Y4263" s="429" t="s">
        <v>1030</v>
      </c>
    </row>
    <row r="4264" spans="24:25">
      <c r="X4264" s="429">
        <v>4561</v>
      </c>
      <c r="Y4264" s="429" t="s">
        <v>1030</v>
      </c>
    </row>
    <row r="4265" spans="24:25">
      <c r="X4265" s="429">
        <v>4562</v>
      </c>
      <c r="Y4265" s="429" t="s">
        <v>1030</v>
      </c>
    </row>
    <row r="4266" spans="24:25">
      <c r="X4266" s="429">
        <v>4563</v>
      </c>
      <c r="Y4266" s="429" t="s">
        <v>1030</v>
      </c>
    </row>
    <row r="4267" spans="24:25">
      <c r="X4267" s="429">
        <v>4564</v>
      </c>
      <c r="Y4267" s="429" t="s">
        <v>1030</v>
      </c>
    </row>
    <row r="4268" spans="24:25">
      <c r="X4268" s="429">
        <v>4565</v>
      </c>
      <c r="Y4268" s="429" t="s">
        <v>1030</v>
      </c>
    </row>
    <row r="4269" spans="24:25">
      <c r="X4269" s="429">
        <v>4566</v>
      </c>
      <c r="Y4269" s="429" t="s">
        <v>1030</v>
      </c>
    </row>
    <row r="4270" spans="24:25">
      <c r="X4270" s="429">
        <v>4567</v>
      </c>
      <c r="Y4270" s="429" t="s">
        <v>1030</v>
      </c>
    </row>
    <row r="4271" spans="24:25">
      <c r="X4271" s="429">
        <v>4568</v>
      </c>
      <c r="Y4271" s="429" t="s">
        <v>1030</v>
      </c>
    </row>
    <row r="4272" spans="24:25">
      <c r="X4272" s="429">
        <v>4569</v>
      </c>
      <c r="Y4272" s="429" t="s">
        <v>1030</v>
      </c>
    </row>
    <row r="4273" spans="24:25">
      <c r="X4273" s="429">
        <v>4570</v>
      </c>
      <c r="Y4273" s="429" t="s">
        <v>1030</v>
      </c>
    </row>
    <row r="4274" spans="24:25">
      <c r="X4274" s="429">
        <v>4571</v>
      </c>
      <c r="Y4274" s="429" t="s">
        <v>1030</v>
      </c>
    </row>
    <row r="4275" spans="24:25">
      <c r="X4275" s="429">
        <v>4572</v>
      </c>
      <c r="Y4275" s="429" t="s">
        <v>1030</v>
      </c>
    </row>
    <row r="4276" spans="24:25">
      <c r="X4276" s="429">
        <v>4573</v>
      </c>
      <c r="Y4276" s="429" t="s">
        <v>1030</v>
      </c>
    </row>
    <row r="4277" spans="24:25">
      <c r="X4277" s="429">
        <v>4574</v>
      </c>
      <c r="Y4277" s="429" t="s">
        <v>1030</v>
      </c>
    </row>
    <row r="4278" spans="24:25">
      <c r="X4278" s="429">
        <v>4575</v>
      </c>
      <c r="Y4278" s="429" t="s">
        <v>1030</v>
      </c>
    </row>
    <row r="4279" spans="24:25">
      <c r="X4279" s="429">
        <v>4576</v>
      </c>
      <c r="Y4279" s="429" t="s">
        <v>1030</v>
      </c>
    </row>
    <row r="4280" spans="24:25">
      <c r="X4280" s="429">
        <v>4577</v>
      </c>
      <c r="Y4280" s="429" t="s">
        <v>1030</v>
      </c>
    </row>
    <row r="4281" spans="24:25">
      <c r="X4281" s="429">
        <v>4578</v>
      </c>
      <c r="Y4281" s="429" t="s">
        <v>1030</v>
      </c>
    </row>
    <row r="4282" spans="24:25">
      <c r="X4282" s="429">
        <v>4579</v>
      </c>
      <c r="Y4282" s="429" t="s">
        <v>1030</v>
      </c>
    </row>
    <row r="4283" spans="24:25">
      <c r="X4283" s="429">
        <v>4580</v>
      </c>
      <c r="Y4283" s="429" t="s">
        <v>1030</v>
      </c>
    </row>
    <row r="4284" spans="24:25">
      <c r="X4284" s="429">
        <v>4581</v>
      </c>
      <c r="Y4284" s="429" t="s">
        <v>1030</v>
      </c>
    </row>
    <row r="4285" spans="24:25">
      <c r="X4285" s="429">
        <v>4582</v>
      </c>
      <c r="Y4285" s="429" t="s">
        <v>1030</v>
      </c>
    </row>
    <row r="4286" spans="24:25">
      <c r="X4286" s="429">
        <v>4583</v>
      </c>
      <c r="Y4286" s="429" t="s">
        <v>1030</v>
      </c>
    </row>
    <row r="4287" spans="24:25">
      <c r="X4287" s="429">
        <v>4584</v>
      </c>
      <c r="Y4287" s="429" t="s">
        <v>1030</v>
      </c>
    </row>
    <row r="4288" spans="24:25">
      <c r="X4288" s="429">
        <v>4585</v>
      </c>
      <c r="Y4288" s="429" t="s">
        <v>1030</v>
      </c>
    </row>
    <row r="4289" spans="24:25">
      <c r="X4289" s="429">
        <v>4586</v>
      </c>
      <c r="Y4289" s="429" t="s">
        <v>1030</v>
      </c>
    </row>
    <row r="4290" spans="24:25">
      <c r="X4290" s="429">
        <v>4587</v>
      </c>
      <c r="Y4290" s="429" t="s">
        <v>1030</v>
      </c>
    </row>
    <row r="4291" spans="24:25">
      <c r="X4291" s="429">
        <v>4588</v>
      </c>
      <c r="Y4291" s="429" t="s">
        <v>1030</v>
      </c>
    </row>
    <row r="4292" spans="24:25">
      <c r="X4292" s="429">
        <v>4589</v>
      </c>
      <c r="Y4292" s="429" t="s">
        <v>1030</v>
      </c>
    </row>
    <row r="4293" spans="24:25">
      <c r="X4293" s="429">
        <v>4590</v>
      </c>
      <c r="Y4293" s="429" t="s">
        <v>1030</v>
      </c>
    </row>
    <row r="4294" spans="24:25">
      <c r="X4294" s="429">
        <v>4591</v>
      </c>
      <c r="Y4294" s="429" t="s">
        <v>1030</v>
      </c>
    </row>
    <row r="4295" spans="24:25">
      <c r="X4295" s="429">
        <v>4592</v>
      </c>
      <c r="Y4295" s="429" t="s">
        <v>1030</v>
      </c>
    </row>
    <row r="4296" spans="24:25">
      <c r="X4296" s="429">
        <v>4593</v>
      </c>
      <c r="Y4296" s="429" t="s">
        <v>1030</v>
      </c>
    </row>
    <row r="4297" spans="24:25">
      <c r="X4297" s="429">
        <v>4594</v>
      </c>
      <c r="Y4297" s="429" t="s">
        <v>1030</v>
      </c>
    </row>
    <row r="4298" spans="24:25">
      <c r="X4298" s="429">
        <v>4595</v>
      </c>
      <c r="Y4298" s="429" t="s">
        <v>1030</v>
      </c>
    </row>
    <row r="4299" spans="24:25">
      <c r="X4299" s="429">
        <v>4596</v>
      </c>
      <c r="Y4299" s="429" t="s">
        <v>1030</v>
      </c>
    </row>
    <row r="4300" spans="24:25">
      <c r="X4300" s="429">
        <v>4597</v>
      </c>
      <c r="Y4300" s="429" t="s">
        <v>1030</v>
      </c>
    </row>
    <row r="4301" spans="24:25">
      <c r="X4301" s="429">
        <v>4598</v>
      </c>
      <c r="Y4301" s="429" t="s">
        <v>1030</v>
      </c>
    </row>
    <row r="4302" spans="24:25">
      <c r="X4302" s="429">
        <v>4599</v>
      </c>
      <c r="Y4302" s="429" t="s">
        <v>1030</v>
      </c>
    </row>
    <row r="4303" spans="24:25">
      <c r="X4303" s="429">
        <v>4600</v>
      </c>
      <c r="Y4303" s="429" t="s">
        <v>1030</v>
      </c>
    </row>
    <row r="4304" spans="24:25">
      <c r="X4304" s="429">
        <v>4601</v>
      </c>
      <c r="Y4304" s="429" t="s">
        <v>1030</v>
      </c>
    </row>
    <row r="4305" spans="24:25">
      <c r="X4305" s="429">
        <v>4602</v>
      </c>
      <c r="Y4305" s="429" t="s">
        <v>1030</v>
      </c>
    </row>
    <row r="4306" spans="24:25">
      <c r="X4306" s="429">
        <v>4603</v>
      </c>
      <c r="Y4306" s="429" t="s">
        <v>1030</v>
      </c>
    </row>
    <row r="4307" spans="24:25">
      <c r="X4307" s="429">
        <v>4604</v>
      </c>
      <c r="Y4307" s="429" t="s">
        <v>1030</v>
      </c>
    </row>
    <row r="4308" spans="24:25">
      <c r="X4308" s="429">
        <v>4605</v>
      </c>
      <c r="Y4308" s="429" t="s">
        <v>1030</v>
      </c>
    </row>
    <row r="4309" spans="24:25">
      <c r="X4309" s="429">
        <v>4606</v>
      </c>
      <c r="Y4309" s="429" t="s">
        <v>1030</v>
      </c>
    </row>
    <row r="4310" spans="24:25">
      <c r="X4310" s="429">
        <v>4607</v>
      </c>
      <c r="Y4310" s="429" t="s">
        <v>1030</v>
      </c>
    </row>
    <row r="4311" spans="24:25">
      <c r="X4311" s="429">
        <v>4608</v>
      </c>
      <c r="Y4311" s="429" t="s">
        <v>1030</v>
      </c>
    </row>
    <row r="4312" spans="24:25">
      <c r="X4312" s="429">
        <v>4609</v>
      </c>
      <c r="Y4312" s="429" t="s">
        <v>1030</v>
      </c>
    </row>
    <row r="4313" spans="24:25">
      <c r="X4313" s="429">
        <v>4610</v>
      </c>
      <c r="Y4313" s="429" t="s">
        <v>1030</v>
      </c>
    </row>
    <row r="4314" spans="24:25">
      <c r="X4314" s="429">
        <v>4611</v>
      </c>
      <c r="Y4314" s="429" t="s">
        <v>1030</v>
      </c>
    </row>
    <row r="4315" spans="24:25">
      <c r="X4315" s="429">
        <v>4612</v>
      </c>
      <c r="Y4315" s="429" t="s">
        <v>1030</v>
      </c>
    </row>
    <row r="4316" spans="24:25">
      <c r="X4316" s="429">
        <v>4613</v>
      </c>
      <c r="Y4316" s="429" t="s">
        <v>1030</v>
      </c>
    </row>
    <row r="4317" spans="24:25">
      <c r="X4317" s="429">
        <v>4614</v>
      </c>
      <c r="Y4317" s="429" t="s">
        <v>1030</v>
      </c>
    </row>
    <row r="4318" spans="24:25">
      <c r="X4318" s="429">
        <v>4615</v>
      </c>
      <c r="Y4318" s="429" t="s">
        <v>1030</v>
      </c>
    </row>
    <row r="4319" spans="24:25">
      <c r="X4319" s="429">
        <v>4616</v>
      </c>
      <c r="Y4319" s="429" t="s">
        <v>1030</v>
      </c>
    </row>
    <row r="4320" spans="24:25">
      <c r="X4320" s="429">
        <v>4617</v>
      </c>
      <c r="Y4320" s="429" t="s">
        <v>1030</v>
      </c>
    </row>
    <row r="4321" spans="24:25">
      <c r="X4321" s="429">
        <v>4618</v>
      </c>
      <c r="Y4321" s="429" t="s">
        <v>1030</v>
      </c>
    </row>
    <row r="4322" spans="24:25">
      <c r="X4322" s="429">
        <v>4619</v>
      </c>
      <c r="Y4322" s="429" t="s">
        <v>1030</v>
      </c>
    </row>
    <row r="4323" spans="24:25">
      <c r="X4323" s="429">
        <v>4620</v>
      </c>
      <c r="Y4323" s="429" t="s">
        <v>1030</v>
      </c>
    </row>
    <row r="4324" spans="24:25">
      <c r="X4324" s="429">
        <v>4621</v>
      </c>
      <c r="Y4324" s="429" t="s">
        <v>1030</v>
      </c>
    </row>
    <row r="4325" spans="24:25">
      <c r="X4325" s="429">
        <v>4622</v>
      </c>
      <c r="Y4325" s="429" t="s">
        <v>1030</v>
      </c>
    </row>
    <row r="4326" spans="24:25">
      <c r="X4326" s="429">
        <v>4623</v>
      </c>
      <c r="Y4326" s="429" t="s">
        <v>1030</v>
      </c>
    </row>
    <row r="4327" spans="24:25">
      <c r="X4327" s="429">
        <v>4624</v>
      </c>
      <c r="Y4327" s="429" t="s">
        <v>1030</v>
      </c>
    </row>
    <row r="4328" spans="24:25">
      <c r="X4328" s="429">
        <v>4625</v>
      </c>
      <c r="Y4328" s="429" t="s">
        <v>1030</v>
      </c>
    </row>
    <row r="4329" spans="24:25">
      <c r="X4329" s="429">
        <v>4626</v>
      </c>
      <c r="Y4329" s="429" t="s">
        <v>1030</v>
      </c>
    </row>
    <row r="4330" spans="24:25">
      <c r="X4330" s="429">
        <v>4627</v>
      </c>
      <c r="Y4330" s="429" t="s">
        <v>1030</v>
      </c>
    </row>
    <row r="4331" spans="24:25">
      <c r="X4331" s="429">
        <v>4628</v>
      </c>
      <c r="Y4331" s="429" t="s">
        <v>1030</v>
      </c>
    </row>
    <row r="4332" spans="24:25">
      <c r="X4332" s="429">
        <v>4629</v>
      </c>
      <c r="Y4332" s="429" t="s">
        <v>1030</v>
      </c>
    </row>
    <row r="4333" spans="24:25">
      <c r="X4333" s="429">
        <v>4630</v>
      </c>
      <c r="Y4333" s="429" t="s">
        <v>1030</v>
      </c>
    </row>
    <row r="4334" spans="24:25">
      <c r="X4334" s="429">
        <v>4631</v>
      </c>
      <c r="Y4334" s="429" t="s">
        <v>1030</v>
      </c>
    </row>
    <row r="4335" spans="24:25">
      <c r="X4335" s="429">
        <v>4632</v>
      </c>
      <c r="Y4335" s="429" t="s">
        <v>1030</v>
      </c>
    </row>
    <row r="4336" spans="24:25">
      <c r="X4336" s="429">
        <v>4633</v>
      </c>
      <c r="Y4336" s="429" t="s">
        <v>1030</v>
      </c>
    </row>
    <row r="4337" spans="24:25">
      <c r="X4337" s="429">
        <v>4634</v>
      </c>
      <c r="Y4337" s="429" t="s">
        <v>1030</v>
      </c>
    </row>
    <row r="4338" spans="24:25">
      <c r="X4338" s="429">
        <v>4635</v>
      </c>
      <c r="Y4338" s="429" t="s">
        <v>1030</v>
      </c>
    </row>
    <row r="4339" spans="24:25">
      <c r="X4339" s="429">
        <v>4636</v>
      </c>
      <c r="Y4339" s="429" t="s">
        <v>1030</v>
      </c>
    </row>
    <row r="4340" spans="24:25">
      <c r="X4340" s="429">
        <v>4637</v>
      </c>
      <c r="Y4340" s="429" t="s">
        <v>1030</v>
      </c>
    </row>
    <row r="4341" spans="24:25">
      <c r="X4341" s="429">
        <v>4638</v>
      </c>
      <c r="Y4341" s="429" t="s">
        <v>1030</v>
      </c>
    </row>
    <row r="4342" spans="24:25">
      <c r="X4342" s="429">
        <v>4639</v>
      </c>
      <c r="Y4342" s="429" t="s">
        <v>1030</v>
      </c>
    </row>
    <row r="4343" spans="24:25">
      <c r="X4343" s="429">
        <v>4640</v>
      </c>
      <c r="Y4343" s="429" t="s">
        <v>1030</v>
      </c>
    </row>
    <row r="4344" spans="24:25">
      <c r="X4344" s="429">
        <v>4641</v>
      </c>
      <c r="Y4344" s="429" t="s">
        <v>1030</v>
      </c>
    </row>
    <row r="4345" spans="24:25">
      <c r="X4345" s="429">
        <v>4642</v>
      </c>
      <c r="Y4345" s="429" t="s">
        <v>1030</v>
      </c>
    </row>
    <row r="4346" spans="24:25">
      <c r="X4346" s="429">
        <v>4643</v>
      </c>
      <c r="Y4346" s="429" t="s">
        <v>1030</v>
      </c>
    </row>
    <row r="4347" spans="24:25">
      <c r="X4347" s="429">
        <v>4644</v>
      </c>
      <c r="Y4347" s="429" t="s">
        <v>1030</v>
      </c>
    </row>
    <row r="4348" spans="24:25">
      <c r="X4348" s="429">
        <v>4645</v>
      </c>
      <c r="Y4348" s="429" t="s">
        <v>1030</v>
      </c>
    </row>
    <row r="4349" spans="24:25">
      <c r="X4349" s="429">
        <v>4646</v>
      </c>
      <c r="Y4349" s="429" t="s">
        <v>1030</v>
      </c>
    </row>
    <row r="4350" spans="24:25">
      <c r="X4350" s="429">
        <v>4647</v>
      </c>
      <c r="Y4350" s="429" t="s">
        <v>1030</v>
      </c>
    </row>
    <row r="4351" spans="24:25">
      <c r="X4351" s="429">
        <v>4648</v>
      </c>
      <c r="Y4351" s="429" t="s">
        <v>1030</v>
      </c>
    </row>
    <row r="4352" spans="24:25">
      <c r="X4352" s="429">
        <v>4649</v>
      </c>
      <c r="Y4352" s="429" t="s">
        <v>1030</v>
      </c>
    </row>
    <row r="4353" spans="24:25">
      <c r="X4353" s="429">
        <v>4650</v>
      </c>
      <c r="Y4353" s="429" t="s">
        <v>1030</v>
      </c>
    </row>
    <row r="4354" spans="24:25">
      <c r="X4354" s="429">
        <v>4651</v>
      </c>
      <c r="Y4354" s="429" t="s">
        <v>1030</v>
      </c>
    </row>
    <row r="4355" spans="24:25">
      <c r="X4355" s="429">
        <v>4652</v>
      </c>
      <c r="Y4355" s="429" t="s">
        <v>1030</v>
      </c>
    </row>
    <row r="4356" spans="24:25">
      <c r="X4356" s="429">
        <v>4653</v>
      </c>
      <c r="Y4356" s="429" t="s">
        <v>1030</v>
      </c>
    </row>
    <row r="4357" spans="24:25">
      <c r="X4357" s="429">
        <v>4654</v>
      </c>
      <c r="Y4357" s="429" t="s">
        <v>1030</v>
      </c>
    </row>
    <row r="4358" spans="24:25">
      <c r="X4358" s="429">
        <v>4655</v>
      </c>
      <c r="Y4358" s="429" t="s">
        <v>1030</v>
      </c>
    </row>
    <row r="4359" spans="24:25">
      <c r="X4359" s="429">
        <v>4656</v>
      </c>
      <c r="Y4359" s="429" t="s">
        <v>1030</v>
      </c>
    </row>
    <row r="4360" spans="24:25">
      <c r="X4360" s="429">
        <v>4657</v>
      </c>
      <c r="Y4360" s="429" t="s">
        <v>1030</v>
      </c>
    </row>
    <row r="4361" spans="24:25">
      <c r="X4361" s="429">
        <v>4658</v>
      </c>
      <c r="Y4361" s="429" t="s">
        <v>1030</v>
      </c>
    </row>
    <row r="4362" spans="24:25">
      <c r="X4362" s="429">
        <v>4659</v>
      </c>
      <c r="Y4362" s="429" t="s">
        <v>1030</v>
      </c>
    </row>
    <row r="4363" spans="24:25">
      <c r="X4363" s="429">
        <v>4660</v>
      </c>
      <c r="Y4363" s="429" t="s">
        <v>1030</v>
      </c>
    </row>
    <row r="4364" spans="24:25">
      <c r="X4364" s="429">
        <v>4661</v>
      </c>
      <c r="Y4364" s="429" t="s">
        <v>1030</v>
      </c>
    </row>
    <row r="4365" spans="24:25">
      <c r="X4365" s="429">
        <v>4662</v>
      </c>
      <c r="Y4365" s="429" t="s">
        <v>1030</v>
      </c>
    </row>
    <row r="4366" spans="24:25">
      <c r="X4366" s="429">
        <v>4663</v>
      </c>
      <c r="Y4366" s="429" t="s">
        <v>1030</v>
      </c>
    </row>
    <row r="4367" spans="24:25">
      <c r="X4367" s="429">
        <v>4664</v>
      </c>
      <c r="Y4367" s="429" t="s">
        <v>1030</v>
      </c>
    </row>
    <row r="4368" spans="24:25">
      <c r="X4368" s="429">
        <v>4665</v>
      </c>
      <c r="Y4368" s="429" t="s">
        <v>1030</v>
      </c>
    </row>
    <row r="4369" spans="24:25">
      <c r="X4369" s="429">
        <v>4666</v>
      </c>
      <c r="Y4369" s="429" t="s">
        <v>1030</v>
      </c>
    </row>
    <row r="4370" spans="24:25">
      <c r="X4370" s="429">
        <v>4667</v>
      </c>
      <c r="Y4370" s="429" t="s">
        <v>1030</v>
      </c>
    </row>
    <row r="4371" spans="24:25">
      <c r="X4371" s="429">
        <v>4668</v>
      </c>
      <c r="Y4371" s="429" t="s">
        <v>1030</v>
      </c>
    </row>
    <row r="4372" spans="24:25">
      <c r="X4372" s="429">
        <v>4669</v>
      </c>
      <c r="Y4372" s="429" t="s">
        <v>1030</v>
      </c>
    </row>
    <row r="4373" spans="24:25">
      <c r="X4373" s="429">
        <v>4670</v>
      </c>
      <c r="Y4373" s="429" t="s">
        <v>1030</v>
      </c>
    </row>
    <row r="4374" spans="24:25">
      <c r="X4374" s="429">
        <v>4671</v>
      </c>
      <c r="Y4374" s="429" t="s">
        <v>1030</v>
      </c>
    </row>
    <row r="4375" spans="24:25">
      <c r="X4375" s="429">
        <v>4672</v>
      </c>
      <c r="Y4375" s="429" t="s">
        <v>1030</v>
      </c>
    </row>
    <row r="4376" spans="24:25">
      <c r="X4376" s="429">
        <v>4673</v>
      </c>
      <c r="Y4376" s="429" t="s">
        <v>1030</v>
      </c>
    </row>
    <row r="4377" spans="24:25">
      <c r="X4377" s="429">
        <v>4674</v>
      </c>
      <c r="Y4377" s="429" t="s">
        <v>1030</v>
      </c>
    </row>
    <row r="4378" spans="24:25">
      <c r="X4378" s="429">
        <v>4675</v>
      </c>
      <c r="Y4378" s="429" t="s">
        <v>1030</v>
      </c>
    </row>
    <row r="4379" spans="24:25">
      <c r="X4379" s="429">
        <v>4676</v>
      </c>
      <c r="Y4379" s="429" t="s">
        <v>1030</v>
      </c>
    </row>
    <row r="4380" spans="24:25">
      <c r="X4380" s="429">
        <v>4677</v>
      </c>
      <c r="Y4380" s="429" t="s">
        <v>1030</v>
      </c>
    </row>
    <row r="4381" spans="24:25">
      <c r="X4381" s="429">
        <v>4678</v>
      </c>
      <c r="Y4381" s="429" t="s">
        <v>1030</v>
      </c>
    </row>
    <row r="4382" spans="24:25">
      <c r="X4382" s="429">
        <v>4679</v>
      </c>
      <c r="Y4382" s="429" t="s">
        <v>1030</v>
      </c>
    </row>
    <row r="4383" spans="24:25">
      <c r="X4383" s="429">
        <v>4680</v>
      </c>
      <c r="Y4383" s="429" t="s">
        <v>1030</v>
      </c>
    </row>
    <row r="4384" spans="24:25">
      <c r="X4384" s="429">
        <v>4681</v>
      </c>
      <c r="Y4384" s="429" t="s">
        <v>1030</v>
      </c>
    </row>
    <row r="4385" spans="24:25">
      <c r="X4385" s="429">
        <v>4682</v>
      </c>
      <c r="Y4385" s="429" t="s">
        <v>1030</v>
      </c>
    </row>
    <row r="4386" spans="24:25">
      <c r="X4386" s="429">
        <v>4683</v>
      </c>
      <c r="Y4386" s="429" t="s">
        <v>1030</v>
      </c>
    </row>
    <row r="4387" spans="24:25">
      <c r="X4387" s="429">
        <v>4684</v>
      </c>
      <c r="Y4387" s="429" t="s">
        <v>1030</v>
      </c>
    </row>
    <row r="4388" spans="24:25">
      <c r="X4388" s="429">
        <v>4685</v>
      </c>
      <c r="Y4388" s="429" t="s">
        <v>1030</v>
      </c>
    </row>
    <row r="4389" spans="24:25">
      <c r="X4389" s="429">
        <v>4686</v>
      </c>
      <c r="Y4389" s="429" t="s">
        <v>1030</v>
      </c>
    </row>
    <row r="4390" spans="24:25">
      <c r="X4390" s="429">
        <v>4687</v>
      </c>
      <c r="Y4390" s="429" t="s">
        <v>1030</v>
      </c>
    </row>
    <row r="4391" spans="24:25">
      <c r="X4391" s="429">
        <v>4688</v>
      </c>
      <c r="Y4391" s="429" t="s">
        <v>1030</v>
      </c>
    </row>
    <row r="4392" spans="24:25">
      <c r="X4392" s="429">
        <v>4689</v>
      </c>
      <c r="Y4392" s="429" t="s">
        <v>1030</v>
      </c>
    </row>
    <row r="4393" spans="24:25">
      <c r="X4393" s="429">
        <v>4690</v>
      </c>
      <c r="Y4393" s="429" t="s">
        <v>1030</v>
      </c>
    </row>
    <row r="4394" spans="24:25">
      <c r="X4394" s="429">
        <v>4691</v>
      </c>
      <c r="Y4394" s="429" t="s">
        <v>1030</v>
      </c>
    </row>
    <row r="4395" spans="24:25">
      <c r="X4395" s="429">
        <v>4692</v>
      </c>
      <c r="Y4395" s="429" t="s">
        <v>1030</v>
      </c>
    </row>
    <row r="4396" spans="24:25">
      <c r="X4396" s="429">
        <v>4693</v>
      </c>
      <c r="Y4396" s="429" t="s">
        <v>1030</v>
      </c>
    </row>
    <row r="4397" spans="24:25">
      <c r="X4397" s="429">
        <v>4694</v>
      </c>
      <c r="Y4397" s="429" t="s">
        <v>1030</v>
      </c>
    </row>
    <row r="4398" spans="24:25">
      <c r="X4398" s="429">
        <v>4695</v>
      </c>
      <c r="Y4398" s="429" t="s">
        <v>1030</v>
      </c>
    </row>
    <row r="4399" spans="24:25">
      <c r="X4399" s="429">
        <v>4696</v>
      </c>
      <c r="Y4399" s="429" t="s">
        <v>1030</v>
      </c>
    </row>
    <row r="4400" spans="24:25">
      <c r="X4400" s="429">
        <v>4697</v>
      </c>
      <c r="Y4400" s="429" t="s">
        <v>1030</v>
      </c>
    </row>
    <row r="4401" spans="24:25">
      <c r="X4401" s="429">
        <v>4698</v>
      </c>
      <c r="Y4401" s="429" t="s">
        <v>1030</v>
      </c>
    </row>
    <row r="4402" spans="24:25">
      <c r="X4402" s="429">
        <v>4699</v>
      </c>
      <c r="Y4402" s="429" t="s">
        <v>1030</v>
      </c>
    </row>
    <row r="4403" spans="24:25">
      <c r="X4403" s="429">
        <v>4700</v>
      </c>
      <c r="Y4403" s="429" t="s">
        <v>1030</v>
      </c>
    </row>
    <row r="4404" spans="24:25">
      <c r="X4404" s="429">
        <v>4701</v>
      </c>
      <c r="Y4404" s="429" t="s">
        <v>1030</v>
      </c>
    </row>
    <row r="4405" spans="24:25">
      <c r="X4405" s="429">
        <v>4702</v>
      </c>
      <c r="Y4405" s="429" t="s">
        <v>1030</v>
      </c>
    </row>
    <row r="4406" spans="24:25">
      <c r="X4406" s="429">
        <v>4703</v>
      </c>
      <c r="Y4406" s="429" t="s">
        <v>1030</v>
      </c>
    </row>
    <row r="4407" spans="24:25">
      <c r="X4407" s="429">
        <v>4704</v>
      </c>
      <c r="Y4407" s="429" t="s">
        <v>1030</v>
      </c>
    </row>
    <row r="4408" spans="24:25">
      <c r="X4408" s="429">
        <v>4705</v>
      </c>
      <c r="Y4408" s="429" t="s">
        <v>1030</v>
      </c>
    </row>
    <row r="4409" spans="24:25">
      <c r="X4409" s="429">
        <v>4706</v>
      </c>
      <c r="Y4409" s="429" t="s">
        <v>1030</v>
      </c>
    </row>
    <row r="4410" spans="24:25">
      <c r="X4410" s="429">
        <v>4707</v>
      </c>
      <c r="Y4410" s="429" t="s">
        <v>1030</v>
      </c>
    </row>
    <row r="4411" spans="24:25">
      <c r="X4411" s="429">
        <v>4708</v>
      </c>
      <c r="Y4411" s="429" t="s">
        <v>1030</v>
      </c>
    </row>
    <row r="4412" spans="24:25">
      <c r="X4412" s="429">
        <v>4709</v>
      </c>
      <c r="Y4412" s="429" t="s">
        <v>1030</v>
      </c>
    </row>
    <row r="4413" spans="24:25">
      <c r="X4413" s="429">
        <v>4710</v>
      </c>
      <c r="Y4413" s="429" t="s">
        <v>1030</v>
      </c>
    </row>
    <row r="4414" spans="24:25">
      <c r="X4414" s="429">
        <v>4711</v>
      </c>
      <c r="Y4414" s="429" t="s">
        <v>1030</v>
      </c>
    </row>
    <row r="4415" spans="24:25">
      <c r="X4415" s="429">
        <v>4712</v>
      </c>
      <c r="Y4415" s="429" t="s">
        <v>1030</v>
      </c>
    </row>
    <row r="4416" spans="24:25">
      <c r="X4416" s="429">
        <v>4713</v>
      </c>
      <c r="Y4416" s="429" t="s">
        <v>1030</v>
      </c>
    </row>
    <row r="4417" spans="24:25">
      <c r="X4417" s="429">
        <v>4714</v>
      </c>
      <c r="Y4417" s="429" t="s">
        <v>1030</v>
      </c>
    </row>
    <row r="4418" spans="24:25">
      <c r="X4418" s="429">
        <v>4715</v>
      </c>
      <c r="Y4418" s="429" t="s">
        <v>1030</v>
      </c>
    </row>
    <row r="4419" spans="24:25">
      <c r="X4419" s="429">
        <v>4716</v>
      </c>
      <c r="Y4419" s="429" t="s">
        <v>1030</v>
      </c>
    </row>
    <row r="4420" spans="24:25">
      <c r="X4420" s="429">
        <v>4717</v>
      </c>
      <c r="Y4420" s="429" t="s">
        <v>1030</v>
      </c>
    </row>
    <row r="4421" spans="24:25">
      <c r="X4421" s="429">
        <v>4718</v>
      </c>
      <c r="Y4421" s="429" t="s">
        <v>1030</v>
      </c>
    </row>
    <row r="4422" spans="24:25">
      <c r="X4422" s="429">
        <v>4719</v>
      </c>
      <c r="Y4422" s="429" t="s">
        <v>1030</v>
      </c>
    </row>
    <row r="4423" spans="24:25">
      <c r="X4423" s="429">
        <v>4720</v>
      </c>
      <c r="Y4423" s="429" t="s">
        <v>1030</v>
      </c>
    </row>
    <row r="4424" spans="24:25">
      <c r="X4424" s="429">
        <v>4721</v>
      </c>
      <c r="Y4424" s="429" t="s">
        <v>1030</v>
      </c>
    </row>
    <row r="4425" spans="24:25">
      <c r="X4425" s="429">
        <v>4722</v>
      </c>
      <c r="Y4425" s="429" t="s">
        <v>1030</v>
      </c>
    </row>
    <row r="4426" spans="24:25">
      <c r="X4426" s="429">
        <v>4723</v>
      </c>
      <c r="Y4426" s="429" t="s">
        <v>1030</v>
      </c>
    </row>
    <row r="4427" spans="24:25">
      <c r="X4427" s="429">
        <v>4724</v>
      </c>
      <c r="Y4427" s="429" t="s">
        <v>1030</v>
      </c>
    </row>
    <row r="4428" spans="24:25">
      <c r="X4428" s="429">
        <v>4725</v>
      </c>
      <c r="Y4428" s="429" t="s">
        <v>1030</v>
      </c>
    </row>
    <row r="4429" spans="24:25">
      <c r="X4429" s="429">
        <v>4726</v>
      </c>
      <c r="Y4429" s="429" t="s">
        <v>1030</v>
      </c>
    </row>
    <row r="4430" spans="24:25">
      <c r="X4430" s="429">
        <v>4727</v>
      </c>
      <c r="Y4430" s="429" t="s">
        <v>1030</v>
      </c>
    </row>
    <row r="4431" spans="24:25">
      <c r="X4431" s="429">
        <v>4728</v>
      </c>
      <c r="Y4431" s="429" t="s">
        <v>1030</v>
      </c>
    </row>
    <row r="4432" spans="24:25">
      <c r="X4432" s="429">
        <v>4729</v>
      </c>
      <c r="Y4432" s="429" t="s">
        <v>1030</v>
      </c>
    </row>
    <row r="4433" spans="24:25">
      <c r="X4433" s="429">
        <v>4730</v>
      </c>
      <c r="Y4433" s="429" t="s">
        <v>1030</v>
      </c>
    </row>
    <row r="4434" spans="24:25">
      <c r="X4434" s="429">
        <v>4731</v>
      </c>
      <c r="Y4434" s="429" t="s">
        <v>1030</v>
      </c>
    </row>
    <row r="4435" spans="24:25">
      <c r="X4435" s="429">
        <v>4732</v>
      </c>
      <c r="Y4435" s="429" t="s">
        <v>1030</v>
      </c>
    </row>
    <row r="4436" spans="24:25">
      <c r="X4436" s="429">
        <v>4733</v>
      </c>
      <c r="Y4436" s="429" t="s">
        <v>1030</v>
      </c>
    </row>
    <row r="4437" spans="24:25">
      <c r="X4437" s="429">
        <v>4734</v>
      </c>
      <c r="Y4437" s="429" t="s">
        <v>1030</v>
      </c>
    </row>
    <row r="4438" spans="24:25">
      <c r="X4438" s="429">
        <v>4735</v>
      </c>
      <c r="Y4438" s="429" t="s">
        <v>1030</v>
      </c>
    </row>
    <row r="4439" spans="24:25">
      <c r="X4439" s="429">
        <v>4736</v>
      </c>
      <c r="Y4439" s="429" t="s">
        <v>1030</v>
      </c>
    </row>
    <row r="4440" spans="24:25">
      <c r="X4440" s="429">
        <v>4737</v>
      </c>
      <c r="Y4440" s="429" t="s">
        <v>1030</v>
      </c>
    </row>
    <row r="4441" spans="24:25">
      <c r="X4441" s="429">
        <v>4738</v>
      </c>
      <c r="Y4441" s="429" t="s">
        <v>1030</v>
      </c>
    </row>
    <row r="4442" spans="24:25">
      <c r="X4442" s="429">
        <v>4739</v>
      </c>
      <c r="Y4442" s="429" t="s">
        <v>1030</v>
      </c>
    </row>
    <row r="4443" spans="24:25">
      <c r="X4443" s="429">
        <v>4740</v>
      </c>
      <c r="Y4443" s="429" t="s">
        <v>1030</v>
      </c>
    </row>
    <row r="4444" spans="24:25">
      <c r="X4444" s="429">
        <v>4741</v>
      </c>
      <c r="Y4444" s="429" t="s">
        <v>1030</v>
      </c>
    </row>
    <row r="4445" spans="24:25">
      <c r="X4445" s="429">
        <v>4742</v>
      </c>
      <c r="Y4445" s="429" t="s">
        <v>1030</v>
      </c>
    </row>
    <row r="4446" spans="24:25">
      <c r="X4446" s="429">
        <v>4743</v>
      </c>
      <c r="Y4446" s="429" t="s">
        <v>1030</v>
      </c>
    </row>
    <row r="4447" spans="24:25">
      <c r="X4447" s="429">
        <v>4744</v>
      </c>
      <c r="Y4447" s="429" t="s">
        <v>1030</v>
      </c>
    </row>
    <row r="4448" spans="24:25">
      <c r="X4448" s="429">
        <v>4745</v>
      </c>
      <c r="Y4448" s="429" t="s">
        <v>1030</v>
      </c>
    </row>
    <row r="4449" spans="24:25">
      <c r="X4449" s="429">
        <v>4746</v>
      </c>
      <c r="Y4449" s="429" t="s">
        <v>1030</v>
      </c>
    </row>
    <row r="4450" spans="24:25">
      <c r="X4450" s="429">
        <v>4747</v>
      </c>
      <c r="Y4450" s="429" t="s">
        <v>1030</v>
      </c>
    </row>
    <row r="4451" spans="24:25">
      <c r="X4451" s="429">
        <v>4748</v>
      </c>
      <c r="Y4451" s="429" t="s">
        <v>1030</v>
      </c>
    </row>
    <row r="4452" spans="24:25">
      <c r="X4452" s="429">
        <v>4749</v>
      </c>
      <c r="Y4452" s="429" t="s">
        <v>1030</v>
      </c>
    </row>
    <row r="4453" spans="24:25">
      <c r="X4453" s="429">
        <v>4750</v>
      </c>
      <c r="Y4453" s="429" t="s">
        <v>1030</v>
      </c>
    </row>
    <row r="4454" spans="24:25">
      <c r="X4454" s="429">
        <v>4751</v>
      </c>
      <c r="Y4454" s="429" t="s">
        <v>1030</v>
      </c>
    </row>
    <row r="4455" spans="24:25">
      <c r="X4455" s="429">
        <v>4752</v>
      </c>
      <c r="Y4455" s="429" t="s">
        <v>1030</v>
      </c>
    </row>
    <row r="4456" spans="24:25">
      <c r="X4456" s="429">
        <v>4753</v>
      </c>
      <c r="Y4456" s="429" t="s">
        <v>1030</v>
      </c>
    </row>
    <row r="4457" spans="24:25">
      <c r="X4457" s="429">
        <v>4754</v>
      </c>
      <c r="Y4457" s="429" t="s">
        <v>1030</v>
      </c>
    </row>
    <row r="4458" spans="24:25">
      <c r="X4458" s="429">
        <v>4755</v>
      </c>
      <c r="Y4458" s="429" t="s">
        <v>1030</v>
      </c>
    </row>
    <row r="4459" spans="24:25">
      <c r="X4459" s="429">
        <v>4756</v>
      </c>
      <c r="Y4459" s="429" t="s">
        <v>1030</v>
      </c>
    </row>
    <row r="4460" spans="24:25">
      <c r="X4460" s="429">
        <v>4757</v>
      </c>
      <c r="Y4460" s="429" t="s">
        <v>1030</v>
      </c>
    </row>
    <row r="4461" spans="24:25">
      <c r="X4461" s="429">
        <v>4758</v>
      </c>
      <c r="Y4461" s="429" t="s">
        <v>1030</v>
      </c>
    </row>
    <row r="4462" spans="24:25">
      <c r="X4462" s="429">
        <v>4759</v>
      </c>
      <c r="Y4462" s="429" t="s">
        <v>1030</v>
      </c>
    </row>
    <row r="4463" spans="24:25">
      <c r="X4463" s="429">
        <v>4760</v>
      </c>
      <c r="Y4463" s="429" t="s">
        <v>1030</v>
      </c>
    </row>
    <row r="4464" spans="24:25">
      <c r="X4464" s="429">
        <v>4761</v>
      </c>
      <c r="Y4464" s="429" t="s">
        <v>1030</v>
      </c>
    </row>
    <row r="4465" spans="24:25">
      <c r="X4465" s="429">
        <v>4762</v>
      </c>
      <c r="Y4465" s="429" t="s">
        <v>1030</v>
      </c>
    </row>
    <row r="4466" spans="24:25">
      <c r="X4466" s="429">
        <v>4763</v>
      </c>
      <c r="Y4466" s="429" t="s">
        <v>1030</v>
      </c>
    </row>
    <row r="4467" spans="24:25">
      <c r="X4467" s="429">
        <v>4764</v>
      </c>
      <c r="Y4467" s="429" t="s">
        <v>1030</v>
      </c>
    </row>
    <row r="4468" spans="24:25">
      <c r="X4468" s="429">
        <v>4765</v>
      </c>
      <c r="Y4468" s="429" t="s">
        <v>1030</v>
      </c>
    </row>
    <row r="4469" spans="24:25">
      <c r="X4469" s="429">
        <v>4766</v>
      </c>
      <c r="Y4469" s="429" t="s">
        <v>1030</v>
      </c>
    </row>
    <row r="4470" spans="24:25">
      <c r="X4470" s="429">
        <v>4767</v>
      </c>
      <c r="Y4470" s="429" t="s">
        <v>1030</v>
      </c>
    </row>
    <row r="4471" spans="24:25">
      <c r="X4471" s="429">
        <v>4768</v>
      </c>
      <c r="Y4471" s="429" t="s">
        <v>1030</v>
      </c>
    </row>
    <row r="4472" spans="24:25">
      <c r="X4472" s="429">
        <v>4769</v>
      </c>
      <c r="Y4472" s="429" t="s">
        <v>1030</v>
      </c>
    </row>
    <row r="4473" spans="24:25">
      <c r="X4473" s="429">
        <v>4770</v>
      </c>
      <c r="Y4473" s="429" t="s">
        <v>1030</v>
      </c>
    </row>
    <row r="4474" spans="24:25">
      <c r="X4474" s="429">
        <v>4771</v>
      </c>
      <c r="Y4474" s="429" t="s">
        <v>1030</v>
      </c>
    </row>
    <row r="4475" spans="24:25">
      <c r="X4475" s="429">
        <v>4772</v>
      </c>
      <c r="Y4475" s="429" t="s">
        <v>1030</v>
      </c>
    </row>
    <row r="4476" spans="24:25">
      <c r="X4476" s="429">
        <v>4773</v>
      </c>
      <c r="Y4476" s="429" t="s">
        <v>1030</v>
      </c>
    </row>
    <row r="4477" spans="24:25">
      <c r="X4477" s="429">
        <v>4774</v>
      </c>
      <c r="Y4477" s="429" t="s">
        <v>1030</v>
      </c>
    </row>
    <row r="4478" spans="24:25">
      <c r="X4478" s="429">
        <v>4775</v>
      </c>
      <c r="Y4478" s="429" t="s">
        <v>1030</v>
      </c>
    </row>
    <row r="4479" spans="24:25">
      <c r="X4479" s="429">
        <v>4776</v>
      </c>
      <c r="Y4479" s="429" t="s">
        <v>1030</v>
      </c>
    </row>
    <row r="4480" spans="24:25">
      <c r="X4480" s="429">
        <v>4777</v>
      </c>
      <c r="Y4480" s="429" t="s">
        <v>1030</v>
      </c>
    </row>
    <row r="4481" spans="24:25">
      <c r="X4481" s="429">
        <v>4778</v>
      </c>
      <c r="Y4481" s="429" t="s">
        <v>1030</v>
      </c>
    </row>
    <row r="4482" spans="24:25">
      <c r="X4482" s="429">
        <v>4779</v>
      </c>
      <c r="Y4482" s="429" t="s">
        <v>1030</v>
      </c>
    </row>
    <row r="4483" spans="24:25">
      <c r="X4483" s="429">
        <v>4780</v>
      </c>
      <c r="Y4483" s="429" t="s">
        <v>1030</v>
      </c>
    </row>
    <row r="4484" spans="24:25">
      <c r="X4484" s="429">
        <v>4781</v>
      </c>
      <c r="Y4484" s="429" t="s">
        <v>1030</v>
      </c>
    </row>
    <row r="4485" spans="24:25">
      <c r="X4485" s="429">
        <v>4782</v>
      </c>
      <c r="Y4485" s="429" t="s">
        <v>1030</v>
      </c>
    </row>
    <row r="4486" spans="24:25">
      <c r="X4486" s="429">
        <v>4783</v>
      </c>
      <c r="Y4486" s="429" t="s">
        <v>1030</v>
      </c>
    </row>
    <row r="4487" spans="24:25">
      <c r="X4487" s="429">
        <v>4784</v>
      </c>
      <c r="Y4487" s="429" t="s">
        <v>1030</v>
      </c>
    </row>
    <row r="4488" spans="24:25">
      <c r="X4488" s="429">
        <v>4785</v>
      </c>
      <c r="Y4488" s="429" t="s">
        <v>1030</v>
      </c>
    </row>
    <row r="4489" spans="24:25">
      <c r="X4489" s="429">
        <v>4786</v>
      </c>
      <c r="Y4489" s="429" t="s">
        <v>1030</v>
      </c>
    </row>
    <row r="4490" spans="24:25">
      <c r="X4490" s="429">
        <v>4787</v>
      </c>
      <c r="Y4490" s="429" t="s">
        <v>1030</v>
      </c>
    </row>
    <row r="4491" spans="24:25">
      <c r="X4491" s="429">
        <v>4788</v>
      </c>
      <c r="Y4491" s="429" t="s">
        <v>1030</v>
      </c>
    </row>
    <row r="4492" spans="24:25">
      <c r="X4492" s="429">
        <v>4789</v>
      </c>
      <c r="Y4492" s="429" t="s">
        <v>1030</v>
      </c>
    </row>
    <row r="4493" spans="24:25">
      <c r="X4493" s="429">
        <v>4790</v>
      </c>
      <c r="Y4493" s="429" t="s">
        <v>1030</v>
      </c>
    </row>
    <row r="4494" spans="24:25">
      <c r="X4494" s="429">
        <v>4791</v>
      </c>
      <c r="Y4494" s="429" t="s">
        <v>1030</v>
      </c>
    </row>
    <row r="4495" spans="24:25">
      <c r="X4495" s="429">
        <v>4792</v>
      </c>
      <c r="Y4495" s="429" t="s">
        <v>1030</v>
      </c>
    </row>
    <row r="4496" spans="24:25">
      <c r="X4496" s="429">
        <v>4793</v>
      </c>
      <c r="Y4496" s="429" t="s">
        <v>1030</v>
      </c>
    </row>
    <row r="4497" spans="24:25">
      <c r="X4497" s="429">
        <v>4794</v>
      </c>
      <c r="Y4497" s="429" t="s">
        <v>1030</v>
      </c>
    </row>
    <row r="4498" spans="24:25">
      <c r="X4498" s="429">
        <v>4795</v>
      </c>
      <c r="Y4498" s="429" t="s">
        <v>1030</v>
      </c>
    </row>
    <row r="4499" spans="24:25">
      <c r="X4499" s="429">
        <v>4796</v>
      </c>
      <c r="Y4499" s="429" t="s">
        <v>1030</v>
      </c>
    </row>
    <row r="4500" spans="24:25">
      <c r="X4500" s="429">
        <v>4797</v>
      </c>
      <c r="Y4500" s="429" t="s">
        <v>1030</v>
      </c>
    </row>
    <row r="4501" spans="24:25">
      <c r="X4501" s="429">
        <v>4798</v>
      </c>
      <c r="Y4501" s="429" t="s">
        <v>1030</v>
      </c>
    </row>
    <row r="4502" spans="24:25">
      <c r="X4502" s="429">
        <v>4799</v>
      </c>
      <c r="Y4502" s="429" t="s">
        <v>1030</v>
      </c>
    </row>
    <row r="4503" spans="24:25">
      <c r="X4503" s="429">
        <v>4800</v>
      </c>
      <c r="Y4503" s="429" t="s">
        <v>1030</v>
      </c>
    </row>
    <row r="4504" spans="24:25">
      <c r="X4504" s="429">
        <v>4801</v>
      </c>
      <c r="Y4504" s="429" t="s">
        <v>1030</v>
      </c>
    </row>
    <row r="4505" spans="24:25">
      <c r="X4505" s="429">
        <v>4802</v>
      </c>
      <c r="Y4505" s="429" t="s">
        <v>1030</v>
      </c>
    </row>
    <row r="4506" spans="24:25">
      <c r="X4506" s="429">
        <v>4803</v>
      </c>
      <c r="Y4506" s="429" t="s">
        <v>1030</v>
      </c>
    </row>
    <row r="4507" spans="24:25">
      <c r="X4507" s="429">
        <v>4804</v>
      </c>
      <c r="Y4507" s="429" t="s">
        <v>1030</v>
      </c>
    </row>
    <row r="4508" spans="24:25">
      <c r="X4508" s="429">
        <v>4805</v>
      </c>
      <c r="Y4508" s="429" t="s">
        <v>1030</v>
      </c>
    </row>
    <row r="4509" spans="24:25">
      <c r="X4509" s="429">
        <v>4806</v>
      </c>
      <c r="Y4509" s="429" t="s">
        <v>1030</v>
      </c>
    </row>
    <row r="4510" spans="24:25">
      <c r="X4510" s="429">
        <v>4807</v>
      </c>
      <c r="Y4510" s="429" t="s">
        <v>1030</v>
      </c>
    </row>
    <row r="4511" spans="24:25">
      <c r="X4511" s="429">
        <v>4808</v>
      </c>
      <c r="Y4511" s="429" t="s">
        <v>1030</v>
      </c>
    </row>
    <row r="4512" spans="24:25">
      <c r="X4512" s="429">
        <v>4809</v>
      </c>
      <c r="Y4512" s="429" t="s">
        <v>1030</v>
      </c>
    </row>
    <row r="4513" spans="24:25">
      <c r="X4513" s="429">
        <v>4810</v>
      </c>
      <c r="Y4513" s="429" t="s">
        <v>1030</v>
      </c>
    </row>
    <row r="4514" spans="24:25">
      <c r="X4514" s="429">
        <v>4811</v>
      </c>
      <c r="Y4514" s="429" t="s">
        <v>1030</v>
      </c>
    </row>
    <row r="4515" spans="24:25">
      <c r="X4515" s="429">
        <v>4812</v>
      </c>
      <c r="Y4515" s="429" t="s">
        <v>1030</v>
      </c>
    </row>
    <row r="4516" spans="24:25">
      <c r="X4516" s="429">
        <v>4813</v>
      </c>
      <c r="Y4516" s="429" t="s">
        <v>1030</v>
      </c>
    </row>
    <row r="4517" spans="24:25">
      <c r="X4517" s="429">
        <v>4814</v>
      </c>
      <c r="Y4517" s="429" t="s">
        <v>1030</v>
      </c>
    </row>
    <row r="4518" spans="24:25">
      <c r="X4518" s="429">
        <v>4815</v>
      </c>
      <c r="Y4518" s="429" t="s">
        <v>1030</v>
      </c>
    </row>
    <row r="4519" spans="24:25">
      <c r="X4519" s="429">
        <v>4816</v>
      </c>
      <c r="Y4519" s="429" t="s">
        <v>1030</v>
      </c>
    </row>
    <row r="4520" spans="24:25">
      <c r="X4520" s="429">
        <v>4817</v>
      </c>
      <c r="Y4520" s="429" t="s">
        <v>1030</v>
      </c>
    </row>
    <row r="4521" spans="24:25">
      <c r="X4521" s="429">
        <v>4818</v>
      </c>
      <c r="Y4521" s="429" t="s">
        <v>1030</v>
      </c>
    </row>
    <row r="4522" spans="24:25">
      <c r="X4522" s="429">
        <v>4819</v>
      </c>
      <c r="Y4522" s="429" t="s">
        <v>1030</v>
      </c>
    </row>
    <row r="4523" spans="24:25">
      <c r="X4523" s="429">
        <v>4820</v>
      </c>
      <c r="Y4523" s="429" t="s">
        <v>1030</v>
      </c>
    </row>
    <row r="4524" spans="24:25">
      <c r="X4524" s="429">
        <v>4821</v>
      </c>
      <c r="Y4524" s="429" t="s">
        <v>1030</v>
      </c>
    </row>
    <row r="4525" spans="24:25">
      <c r="X4525" s="429">
        <v>4822</v>
      </c>
      <c r="Y4525" s="429" t="s">
        <v>1030</v>
      </c>
    </row>
    <row r="4526" spans="24:25">
      <c r="X4526" s="429">
        <v>4823</v>
      </c>
      <c r="Y4526" s="429" t="s">
        <v>1030</v>
      </c>
    </row>
    <row r="4527" spans="24:25">
      <c r="X4527" s="429">
        <v>4824</v>
      </c>
      <c r="Y4527" s="429" t="s">
        <v>1030</v>
      </c>
    </row>
    <row r="4528" spans="24:25">
      <c r="X4528" s="429">
        <v>4825</v>
      </c>
      <c r="Y4528" s="429" t="s">
        <v>1030</v>
      </c>
    </row>
    <row r="4529" spans="24:25">
      <c r="X4529" s="429">
        <v>4826</v>
      </c>
      <c r="Y4529" s="429" t="s">
        <v>1030</v>
      </c>
    </row>
    <row r="4530" spans="24:25">
      <c r="X4530" s="429">
        <v>4827</v>
      </c>
      <c r="Y4530" s="429" t="s">
        <v>1030</v>
      </c>
    </row>
    <row r="4531" spans="24:25">
      <c r="X4531" s="429">
        <v>4828</v>
      </c>
      <c r="Y4531" s="429" t="s">
        <v>1030</v>
      </c>
    </row>
    <row r="4532" spans="24:25">
      <c r="X4532" s="429">
        <v>4829</v>
      </c>
      <c r="Y4532" s="429" t="s">
        <v>1030</v>
      </c>
    </row>
    <row r="4533" spans="24:25">
      <c r="X4533" s="429">
        <v>4830</v>
      </c>
      <c r="Y4533" s="429" t="s">
        <v>1030</v>
      </c>
    </row>
    <row r="4534" spans="24:25">
      <c r="X4534" s="429">
        <v>4831</v>
      </c>
      <c r="Y4534" s="429" t="s">
        <v>1030</v>
      </c>
    </row>
    <row r="4535" spans="24:25">
      <c r="X4535" s="429">
        <v>4832</v>
      </c>
      <c r="Y4535" s="429" t="s">
        <v>1030</v>
      </c>
    </row>
    <row r="4536" spans="24:25">
      <c r="X4536" s="429">
        <v>4833</v>
      </c>
      <c r="Y4536" s="429" t="s">
        <v>1030</v>
      </c>
    </row>
    <row r="4537" spans="24:25">
      <c r="X4537" s="429">
        <v>4834</v>
      </c>
      <c r="Y4537" s="429" t="s">
        <v>1030</v>
      </c>
    </row>
    <row r="4538" spans="24:25">
      <c r="X4538" s="429">
        <v>4835</v>
      </c>
      <c r="Y4538" s="429" t="s">
        <v>1030</v>
      </c>
    </row>
    <row r="4539" spans="24:25">
      <c r="X4539" s="429">
        <v>4836</v>
      </c>
      <c r="Y4539" s="429" t="s">
        <v>1030</v>
      </c>
    </row>
    <row r="4540" spans="24:25">
      <c r="X4540" s="429">
        <v>4837</v>
      </c>
      <c r="Y4540" s="429" t="s">
        <v>1030</v>
      </c>
    </row>
    <row r="4541" spans="24:25">
      <c r="X4541" s="429">
        <v>4838</v>
      </c>
      <c r="Y4541" s="429" t="s">
        <v>1030</v>
      </c>
    </row>
    <row r="4542" spans="24:25">
      <c r="X4542" s="429">
        <v>4839</v>
      </c>
      <c r="Y4542" s="429" t="s">
        <v>1030</v>
      </c>
    </row>
    <row r="4543" spans="24:25">
      <c r="X4543" s="429">
        <v>4840</v>
      </c>
      <c r="Y4543" s="429" t="s">
        <v>1030</v>
      </c>
    </row>
    <row r="4544" spans="24:25">
      <c r="X4544" s="429">
        <v>4841</v>
      </c>
      <c r="Y4544" s="429" t="s">
        <v>1030</v>
      </c>
    </row>
    <row r="4545" spans="24:25">
      <c r="X4545" s="429">
        <v>4842</v>
      </c>
      <c r="Y4545" s="429" t="s">
        <v>1030</v>
      </c>
    </row>
    <row r="4546" spans="24:25">
      <c r="X4546" s="429">
        <v>4843</v>
      </c>
      <c r="Y4546" s="429" t="s">
        <v>1030</v>
      </c>
    </row>
    <row r="4547" spans="24:25">
      <c r="X4547" s="429">
        <v>4844</v>
      </c>
      <c r="Y4547" s="429" t="s">
        <v>1030</v>
      </c>
    </row>
    <row r="4548" spans="24:25">
      <c r="X4548" s="429">
        <v>4845</v>
      </c>
      <c r="Y4548" s="429" t="s">
        <v>1030</v>
      </c>
    </row>
    <row r="4549" spans="24:25">
      <c r="X4549" s="429">
        <v>4846</v>
      </c>
      <c r="Y4549" s="429" t="s">
        <v>1030</v>
      </c>
    </row>
    <row r="4550" spans="24:25">
      <c r="X4550" s="429">
        <v>4847</v>
      </c>
      <c r="Y4550" s="429" t="s">
        <v>1030</v>
      </c>
    </row>
    <row r="4551" spans="24:25">
      <c r="X4551" s="429">
        <v>4848</v>
      </c>
      <c r="Y4551" s="429" t="s">
        <v>1030</v>
      </c>
    </row>
    <row r="4552" spans="24:25">
      <c r="X4552" s="429">
        <v>4849</v>
      </c>
      <c r="Y4552" s="429" t="s">
        <v>1030</v>
      </c>
    </row>
    <row r="4553" spans="24:25">
      <c r="X4553" s="429">
        <v>4850</v>
      </c>
      <c r="Y4553" s="429" t="s">
        <v>1030</v>
      </c>
    </row>
    <row r="4554" spans="24:25">
      <c r="X4554" s="429">
        <v>4851</v>
      </c>
      <c r="Y4554" s="429" t="s">
        <v>1030</v>
      </c>
    </row>
    <row r="4555" spans="24:25">
      <c r="X4555" s="429">
        <v>4852</v>
      </c>
      <c r="Y4555" s="429" t="s">
        <v>1030</v>
      </c>
    </row>
    <row r="4556" spans="24:25">
      <c r="X4556" s="429">
        <v>4853</v>
      </c>
      <c r="Y4556" s="429" t="s">
        <v>1030</v>
      </c>
    </row>
    <row r="4557" spans="24:25">
      <c r="X4557" s="429">
        <v>4854</v>
      </c>
      <c r="Y4557" s="429" t="s">
        <v>1030</v>
      </c>
    </row>
    <row r="4558" spans="24:25">
      <c r="X4558" s="429">
        <v>4855</v>
      </c>
      <c r="Y4558" s="429" t="s">
        <v>1030</v>
      </c>
    </row>
    <row r="4559" spans="24:25">
      <c r="X4559" s="429">
        <v>4856</v>
      </c>
      <c r="Y4559" s="429" t="s">
        <v>1030</v>
      </c>
    </row>
    <row r="4560" spans="24:25">
      <c r="X4560" s="429">
        <v>4857</v>
      </c>
      <c r="Y4560" s="429" t="s">
        <v>1030</v>
      </c>
    </row>
    <row r="4561" spans="24:25">
      <c r="X4561" s="429">
        <v>4858</v>
      </c>
      <c r="Y4561" s="429" t="s">
        <v>1030</v>
      </c>
    </row>
    <row r="4562" spans="24:25">
      <c r="X4562" s="429">
        <v>4859</v>
      </c>
      <c r="Y4562" s="429" t="s">
        <v>1030</v>
      </c>
    </row>
    <row r="4563" spans="24:25">
      <c r="X4563" s="429">
        <v>4860</v>
      </c>
      <c r="Y4563" s="429" t="s">
        <v>1030</v>
      </c>
    </row>
    <row r="4564" spans="24:25">
      <c r="X4564" s="429">
        <v>4861</v>
      </c>
      <c r="Y4564" s="429" t="s">
        <v>1030</v>
      </c>
    </row>
    <row r="4565" spans="24:25">
      <c r="X4565" s="429">
        <v>4862</v>
      </c>
      <c r="Y4565" s="429" t="s">
        <v>1030</v>
      </c>
    </row>
    <row r="4566" spans="24:25">
      <c r="X4566" s="429">
        <v>4863</v>
      </c>
      <c r="Y4566" s="429" t="s">
        <v>1030</v>
      </c>
    </row>
    <row r="4567" spans="24:25">
      <c r="X4567" s="429">
        <v>4864</v>
      </c>
      <c r="Y4567" s="429" t="s">
        <v>1030</v>
      </c>
    </row>
    <row r="4568" spans="24:25">
      <c r="X4568" s="429">
        <v>4865</v>
      </c>
      <c r="Y4568" s="429" t="s">
        <v>1030</v>
      </c>
    </row>
    <row r="4569" spans="24:25">
      <c r="X4569" s="429">
        <v>4866</v>
      </c>
      <c r="Y4569" s="429" t="s">
        <v>1030</v>
      </c>
    </row>
    <row r="4570" spans="24:25">
      <c r="X4570" s="429">
        <v>4867</v>
      </c>
      <c r="Y4570" s="429" t="s">
        <v>1030</v>
      </c>
    </row>
    <row r="4571" spans="24:25">
      <c r="X4571" s="429">
        <v>4868</v>
      </c>
      <c r="Y4571" s="429" t="s">
        <v>1030</v>
      </c>
    </row>
    <row r="4572" spans="24:25">
      <c r="X4572" s="429">
        <v>4869</v>
      </c>
      <c r="Y4572" s="429" t="s">
        <v>1030</v>
      </c>
    </row>
    <row r="4573" spans="24:25">
      <c r="X4573" s="429">
        <v>4870</v>
      </c>
      <c r="Y4573" s="429" t="s">
        <v>1030</v>
      </c>
    </row>
    <row r="4574" spans="24:25">
      <c r="X4574" s="429">
        <v>4871</v>
      </c>
      <c r="Y4574" s="429" t="s">
        <v>1030</v>
      </c>
    </row>
    <row r="4575" spans="24:25">
      <c r="X4575" s="429">
        <v>4872</v>
      </c>
      <c r="Y4575" s="429" t="s">
        <v>1030</v>
      </c>
    </row>
    <row r="4576" spans="24:25">
      <c r="X4576" s="429">
        <v>4873</v>
      </c>
      <c r="Y4576" s="429" t="s">
        <v>1030</v>
      </c>
    </row>
    <row r="4577" spans="24:25">
      <c r="X4577" s="429">
        <v>4874</v>
      </c>
      <c r="Y4577" s="429" t="s">
        <v>1030</v>
      </c>
    </row>
    <row r="4578" spans="24:25">
      <c r="X4578" s="429">
        <v>4875</v>
      </c>
      <c r="Y4578" s="429" t="s">
        <v>1030</v>
      </c>
    </row>
    <row r="4579" spans="24:25">
      <c r="X4579" s="429">
        <v>4876</v>
      </c>
      <c r="Y4579" s="429" t="s">
        <v>1030</v>
      </c>
    </row>
    <row r="4580" spans="24:25">
      <c r="X4580" s="429">
        <v>4877</v>
      </c>
      <c r="Y4580" s="429" t="s">
        <v>1030</v>
      </c>
    </row>
    <row r="4581" spans="24:25">
      <c r="X4581" s="429">
        <v>4878</v>
      </c>
      <c r="Y4581" s="429" t="s">
        <v>1030</v>
      </c>
    </row>
    <row r="4582" spans="24:25">
      <c r="X4582" s="429">
        <v>4879</v>
      </c>
      <c r="Y4582" s="429" t="s">
        <v>1030</v>
      </c>
    </row>
    <row r="4583" spans="24:25">
      <c r="X4583" s="429">
        <v>4880</v>
      </c>
      <c r="Y4583" s="429" t="s">
        <v>1030</v>
      </c>
    </row>
    <row r="4584" spans="24:25">
      <c r="X4584" s="429">
        <v>4881</v>
      </c>
      <c r="Y4584" s="429" t="s">
        <v>1030</v>
      </c>
    </row>
    <row r="4585" spans="24:25">
      <c r="X4585" s="429">
        <v>4882</v>
      </c>
      <c r="Y4585" s="429" t="s">
        <v>1030</v>
      </c>
    </row>
    <row r="4586" spans="24:25">
      <c r="X4586" s="429">
        <v>4883</v>
      </c>
      <c r="Y4586" s="429" t="s">
        <v>1030</v>
      </c>
    </row>
    <row r="4587" spans="24:25">
      <c r="X4587" s="429">
        <v>4884</v>
      </c>
      <c r="Y4587" s="429" t="s">
        <v>1030</v>
      </c>
    </row>
    <row r="4588" spans="24:25">
      <c r="X4588" s="429">
        <v>4885</v>
      </c>
      <c r="Y4588" s="429" t="s">
        <v>1030</v>
      </c>
    </row>
    <row r="4589" spans="24:25">
      <c r="X4589" s="429">
        <v>4886</v>
      </c>
      <c r="Y4589" s="429" t="s">
        <v>1030</v>
      </c>
    </row>
    <row r="4590" spans="24:25">
      <c r="X4590" s="429">
        <v>4887</v>
      </c>
      <c r="Y4590" s="429" t="s">
        <v>1030</v>
      </c>
    </row>
    <row r="4591" spans="24:25">
      <c r="X4591" s="429">
        <v>4888</v>
      </c>
      <c r="Y4591" s="429" t="s">
        <v>1030</v>
      </c>
    </row>
    <row r="4592" spans="24:25">
      <c r="X4592" s="429">
        <v>4889</v>
      </c>
      <c r="Y4592" s="429" t="s">
        <v>1030</v>
      </c>
    </row>
    <row r="4593" spans="24:25">
      <c r="X4593" s="429">
        <v>4890</v>
      </c>
      <c r="Y4593" s="429" t="s">
        <v>1030</v>
      </c>
    </row>
    <row r="4594" spans="24:25">
      <c r="X4594" s="429">
        <v>4891</v>
      </c>
      <c r="Y4594" s="429" t="s">
        <v>1030</v>
      </c>
    </row>
    <row r="4595" spans="24:25">
      <c r="X4595" s="429">
        <v>4892</v>
      </c>
      <c r="Y4595" s="429" t="s">
        <v>1030</v>
      </c>
    </row>
    <row r="4596" spans="24:25">
      <c r="X4596" s="429">
        <v>4893</v>
      </c>
      <c r="Y4596" s="429" t="s">
        <v>1030</v>
      </c>
    </row>
    <row r="4597" spans="24:25">
      <c r="X4597" s="429">
        <v>4894</v>
      </c>
      <c r="Y4597" s="429" t="s">
        <v>1030</v>
      </c>
    </row>
    <row r="4598" spans="24:25">
      <c r="X4598" s="429">
        <v>4895</v>
      </c>
      <c r="Y4598" s="429" t="s">
        <v>1030</v>
      </c>
    </row>
    <row r="4599" spans="24:25">
      <c r="X4599" s="429">
        <v>4896</v>
      </c>
      <c r="Y4599" s="429" t="s">
        <v>1030</v>
      </c>
    </row>
    <row r="4600" spans="24:25">
      <c r="X4600" s="429">
        <v>4897</v>
      </c>
      <c r="Y4600" s="429" t="s">
        <v>1030</v>
      </c>
    </row>
    <row r="4601" spans="24:25">
      <c r="X4601" s="429">
        <v>4898</v>
      </c>
      <c r="Y4601" s="429" t="s">
        <v>1030</v>
      </c>
    </row>
    <row r="4602" spans="24:25">
      <c r="X4602" s="429">
        <v>4899</v>
      </c>
      <c r="Y4602" s="429" t="s">
        <v>1030</v>
      </c>
    </row>
    <row r="4603" spans="24:25">
      <c r="X4603" s="429">
        <v>4900</v>
      </c>
      <c r="Y4603" s="429" t="s">
        <v>1030</v>
      </c>
    </row>
    <row r="4604" spans="24:25">
      <c r="X4604" s="429">
        <v>4901</v>
      </c>
      <c r="Y4604" s="429" t="s">
        <v>1030</v>
      </c>
    </row>
    <row r="4605" spans="24:25">
      <c r="X4605" s="429">
        <v>4902</v>
      </c>
      <c r="Y4605" s="429" t="s">
        <v>1030</v>
      </c>
    </row>
    <row r="4606" spans="24:25">
      <c r="X4606" s="429">
        <v>4903</v>
      </c>
      <c r="Y4606" s="429" t="s">
        <v>1030</v>
      </c>
    </row>
    <row r="4607" spans="24:25">
      <c r="X4607" s="429">
        <v>4904</v>
      </c>
      <c r="Y4607" s="429" t="s">
        <v>1030</v>
      </c>
    </row>
    <row r="4608" spans="24:25">
      <c r="X4608" s="429">
        <v>4905</v>
      </c>
      <c r="Y4608" s="429" t="s">
        <v>1030</v>
      </c>
    </row>
    <row r="4609" spans="24:25">
      <c r="X4609" s="429">
        <v>4906</v>
      </c>
      <c r="Y4609" s="429" t="s">
        <v>1030</v>
      </c>
    </row>
    <row r="4610" spans="24:25">
      <c r="X4610" s="429">
        <v>4907</v>
      </c>
      <c r="Y4610" s="429" t="s">
        <v>1030</v>
      </c>
    </row>
    <row r="4611" spans="24:25">
      <c r="X4611" s="429">
        <v>4908</v>
      </c>
      <c r="Y4611" s="429" t="s">
        <v>1030</v>
      </c>
    </row>
    <row r="4612" spans="24:25">
      <c r="X4612" s="429">
        <v>4909</v>
      </c>
      <c r="Y4612" s="429" t="s">
        <v>1030</v>
      </c>
    </row>
    <row r="4613" spans="24:25">
      <c r="X4613" s="429">
        <v>4910</v>
      </c>
      <c r="Y4613" s="429" t="s">
        <v>1030</v>
      </c>
    </row>
    <row r="4614" spans="24:25">
      <c r="X4614" s="429">
        <v>4911</v>
      </c>
      <c r="Y4614" s="429" t="s">
        <v>1030</v>
      </c>
    </row>
    <row r="4615" spans="24:25">
      <c r="X4615" s="429">
        <v>4912</v>
      </c>
      <c r="Y4615" s="429" t="s">
        <v>1030</v>
      </c>
    </row>
    <row r="4616" spans="24:25">
      <c r="X4616" s="429">
        <v>4913</v>
      </c>
      <c r="Y4616" s="429" t="s">
        <v>1030</v>
      </c>
    </row>
    <row r="4617" spans="24:25">
      <c r="X4617" s="429">
        <v>4914</v>
      </c>
      <c r="Y4617" s="429" t="s">
        <v>1030</v>
      </c>
    </row>
    <row r="4618" spans="24:25">
      <c r="X4618" s="429">
        <v>4915</v>
      </c>
      <c r="Y4618" s="429" t="s">
        <v>1030</v>
      </c>
    </row>
    <row r="4619" spans="24:25">
      <c r="X4619" s="429">
        <v>4916</v>
      </c>
      <c r="Y4619" s="429" t="s">
        <v>1030</v>
      </c>
    </row>
    <row r="4620" spans="24:25">
      <c r="X4620" s="429">
        <v>4917</v>
      </c>
      <c r="Y4620" s="429" t="s">
        <v>1030</v>
      </c>
    </row>
    <row r="4621" spans="24:25">
      <c r="X4621" s="429">
        <v>4918</v>
      </c>
      <c r="Y4621" s="429" t="s">
        <v>1030</v>
      </c>
    </row>
    <row r="4622" spans="24:25">
      <c r="X4622" s="429">
        <v>4919</v>
      </c>
      <c r="Y4622" s="429" t="s">
        <v>1030</v>
      </c>
    </row>
    <row r="4623" spans="24:25">
      <c r="X4623" s="429">
        <v>4920</v>
      </c>
      <c r="Y4623" s="429" t="s">
        <v>1030</v>
      </c>
    </row>
    <row r="4624" spans="24:25">
      <c r="X4624" s="429">
        <v>4921</v>
      </c>
      <c r="Y4624" s="429" t="s">
        <v>1030</v>
      </c>
    </row>
    <row r="4625" spans="24:25">
      <c r="X4625" s="429">
        <v>4922</v>
      </c>
      <c r="Y4625" s="429" t="s">
        <v>1030</v>
      </c>
    </row>
    <row r="4626" spans="24:25">
      <c r="X4626" s="429">
        <v>4923</v>
      </c>
      <c r="Y4626" s="429" t="s">
        <v>1030</v>
      </c>
    </row>
    <row r="4627" spans="24:25">
      <c r="X4627" s="429">
        <v>4924</v>
      </c>
      <c r="Y4627" s="429" t="s">
        <v>1030</v>
      </c>
    </row>
    <row r="4628" spans="24:25">
      <c r="X4628" s="429">
        <v>4925</v>
      </c>
      <c r="Y4628" s="429" t="s">
        <v>1030</v>
      </c>
    </row>
    <row r="4629" spans="24:25">
      <c r="X4629" s="429">
        <v>4926</v>
      </c>
      <c r="Y4629" s="429" t="s">
        <v>1030</v>
      </c>
    </row>
    <row r="4630" spans="24:25">
      <c r="X4630" s="429">
        <v>4927</v>
      </c>
      <c r="Y4630" s="429" t="s">
        <v>1030</v>
      </c>
    </row>
    <row r="4631" spans="24:25">
      <c r="X4631" s="429">
        <v>4928</v>
      </c>
      <c r="Y4631" s="429" t="s">
        <v>1030</v>
      </c>
    </row>
    <row r="4632" spans="24:25">
      <c r="X4632" s="429">
        <v>4929</v>
      </c>
      <c r="Y4632" s="429" t="s">
        <v>1030</v>
      </c>
    </row>
    <row r="4633" spans="24:25">
      <c r="X4633" s="429">
        <v>4930</v>
      </c>
      <c r="Y4633" s="429" t="s">
        <v>1030</v>
      </c>
    </row>
    <row r="4634" spans="24:25">
      <c r="X4634" s="429">
        <v>4931</v>
      </c>
      <c r="Y4634" s="429" t="s">
        <v>1030</v>
      </c>
    </row>
    <row r="4635" spans="24:25">
      <c r="X4635" s="429">
        <v>4932</v>
      </c>
      <c r="Y4635" s="429" t="s">
        <v>1030</v>
      </c>
    </row>
    <row r="4636" spans="24:25">
      <c r="X4636" s="429">
        <v>4933</v>
      </c>
      <c r="Y4636" s="429" t="s">
        <v>1030</v>
      </c>
    </row>
    <row r="4637" spans="24:25">
      <c r="X4637" s="429">
        <v>4934</v>
      </c>
      <c r="Y4637" s="429" t="s">
        <v>1030</v>
      </c>
    </row>
    <row r="4638" spans="24:25">
      <c r="X4638" s="429">
        <v>4935</v>
      </c>
      <c r="Y4638" s="429" t="s">
        <v>1030</v>
      </c>
    </row>
    <row r="4639" spans="24:25">
      <c r="X4639" s="429">
        <v>4936</v>
      </c>
      <c r="Y4639" s="429" t="s">
        <v>1030</v>
      </c>
    </row>
    <row r="4640" spans="24:25">
      <c r="X4640" s="429">
        <v>4937</v>
      </c>
      <c r="Y4640" s="429" t="s">
        <v>1030</v>
      </c>
    </row>
    <row r="4641" spans="24:25">
      <c r="X4641" s="429">
        <v>4938</v>
      </c>
      <c r="Y4641" s="429" t="s">
        <v>1030</v>
      </c>
    </row>
    <row r="4642" spans="24:25">
      <c r="X4642" s="429">
        <v>4939</v>
      </c>
      <c r="Y4642" s="429" t="s">
        <v>1030</v>
      </c>
    </row>
    <row r="4643" spans="24:25">
      <c r="X4643" s="429">
        <v>4940</v>
      </c>
      <c r="Y4643" s="429" t="s">
        <v>1030</v>
      </c>
    </row>
    <row r="4644" spans="24:25">
      <c r="X4644" s="429">
        <v>4941</v>
      </c>
      <c r="Y4644" s="429" t="s">
        <v>1030</v>
      </c>
    </row>
    <row r="4645" spans="24:25">
      <c r="X4645" s="429">
        <v>4942</v>
      </c>
      <c r="Y4645" s="429" t="s">
        <v>1030</v>
      </c>
    </row>
    <row r="4646" spans="24:25">
      <c r="X4646" s="429">
        <v>4943</v>
      </c>
      <c r="Y4646" s="429" t="s">
        <v>1030</v>
      </c>
    </row>
    <row r="4647" spans="24:25">
      <c r="X4647" s="429">
        <v>4944</v>
      </c>
      <c r="Y4647" s="429" t="s">
        <v>1030</v>
      </c>
    </row>
    <row r="4648" spans="24:25">
      <c r="X4648" s="429">
        <v>4945</v>
      </c>
      <c r="Y4648" s="429" t="s">
        <v>1030</v>
      </c>
    </row>
    <row r="4649" spans="24:25">
      <c r="X4649" s="429">
        <v>4946</v>
      </c>
      <c r="Y4649" s="429" t="s">
        <v>1030</v>
      </c>
    </row>
    <row r="4650" spans="24:25">
      <c r="X4650" s="429">
        <v>4947</v>
      </c>
      <c r="Y4650" s="429" t="s">
        <v>1030</v>
      </c>
    </row>
    <row r="4651" spans="24:25">
      <c r="X4651" s="429">
        <v>4948</v>
      </c>
      <c r="Y4651" s="429" t="s">
        <v>1030</v>
      </c>
    </row>
    <row r="4652" spans="24:25">
      <c r="X4652" s="429">
        <v>4949</v>
      </c>
      <c r="Y4652" s="429" t="s">
        <v>1030</v>
      </c>
    </row>
    <row r="4653" spans="24:25">
      <c r="X4653" s="429">
        <v>4950</v>
      </c>
      <c r="Y4653" s="429" t="s">
        <v>1030</v>
      </c>
    </row>
    <row r="4654" spans="24:25">
      <c r="X4654" s="429">
        <v>4951</v>
      </c>
      <c r="Y4654" s="429" t="s">
        <v>1030</v>
      </c>
    </row>
    <row r="4655" spans="24:25">
      <c r="X4655" s="429">
        <v>4952</v>
      </c>
      <c r="Y4655" s="429" t="s">
        <v>1030</v>
      </c>
    </row>
    <row r="4656" spans="24:25">
      <c r="X4656" s="429">
        <v>4953</v>
      </c>
      <c r="Y4656" s="429" t="s">
        <v>1030</v>
      </c>
    </row>
    <row r="4657" spans="24:25">
      <c r="X4657" s="429">
        <v>4954</v>
      </c>
      <c r="Y4657" s="429" t="s">
        <v>1030</v>
      </c>
    </row>
    <row r="4658" spans="24:25">
      <c r="X4658" s="429">
        <v>4955</v>
      </c>
      <c r="Y4658" s="429" t="s">
        <v>1030</v>
      </c>
    </row>
    <row r="4659" spans="24:25">
      <c r="X4659" s="429">
        <v>4956</v>
      </c>
      <c r="Y4659" s="429" t="s">
        <v>1030</v>
      </c>
    </row>
    <row r="4660" spans="24:25">
      <c r="X4660" s="429">
        <v>4957</v>
      </c>
      <c r="Y4660" s="429" t="s">
        <v>1030</v>
      </c>
    </row>
    <row r="4661" spans="24:25">
      <c r="X4661" s="429">
        <v>4958</v>
      </c>
      <c r="Y4661" s="429" t="s">
        <v>1030</v>
      </c>
    </row>
    <row r="4662" spans="24:25">
      <c r="X4662" s="429">
        <v>4959</v>
      </c>
      <c r="Y4662" s="429" t="s">
        <v>1030</v>
      </c>
    </row>
    <row r="4663" spans="24:25">
      <c r="X4663" s="429">
        <v>4960</v>
      </c>
      <c r="Y4663" s="429" t="s">
        <v>1030</v>
      </c>
    </row>
    <row r="4664" spans="24:25">
      <c r="X4664" s="429">
        <v>4961</v>
      </c>
      <c r="Y4664" s="429" t="s">
        <v>1030</v>
      </c>
    </row>
    <row r="4665" spans="24:25">
      <c r="X4665" s="429">
        <v>4962</v>
      </c>
      <c r="Y4665" s="429" t="s">
        <v>1030</v>
      </c>
    </row>
    <row r="4666" spans="24:25">
      <c r="X4666" s="429">
        <v>4963</v>
      </c>
      <c r="Y4666" s="429" t="s">
        <v>1030</v>
      </c>
    </row>
    <row r="4667" spans="24:25">
      <c r="X4667" s="429">
        <v>4964</v>
      </c>
      <c r="Y4667" s="429" t="s">
        <v>1030</v>
      </c>
    </row>
    <row r="4668" spans="24:25">
      <c r="X4668" s="429">
        <v>4965</v>
      </c>
      <c r="Y4668" s="429" t="s">
        <v>1030</v>
      </c>
    </row>
    <row r="4669" spans="24:25">
      <c r="X4669" s="429">
        <v>4966</v>
      </c>
      <c r="Y4669" s="429" t="s">
        <v>1030</v>
      </c>
    </row>
    <row r="4670" spans="24:25">
      <c r="X4670" s="429">
        <v>4967</v>
      </c>
      <c r="Y4670" s="429" t="s">
        <v>1030</v>
      </c>
    </row>
    <row r="4671" spans="24:25">
      <c r="X4671" s="429">
        <v>4968</v>
      </c>
      <c r="Y4671" s="429" t="s">
        <v>1030</v>
      </c>
    </row>
    <row r="4672" spans="24:25">
      <c r="X4672" s="429">
        <v>4969</v>
      </c>
      <c r="Y4672" s="429" t="s">
        <v>1030</v>
      </c>
    </row>
    <row r="4673" spans="24:25">
      <c r="X4673" s="429">
        <v>4970</v>
      </c>
      <c r="Y4673" s="429" t="s">
        <v>1030</v>
      </c>
    </row>
    <row r="4674" spans="24:25">
      <c r="X4674" s="429">
        <v>4971</v>
      </c>
      <c r="Y4674" s="429" t="s">
        <v>1030</v>
      </c>
    </row>
    <row r="4675" spans="24:25">
      <c r="X4675" s="429">
        <v>4972</v>
      </c>
      <c r="Y4675" s="429" t="s">
        <v>1030</v>
      </c>
    </row>
    <row r="4676" spans="24:25">
      <c r="X4676" s="429">
        <v>4973</v>
      </c>
      <c r="Y4676" s="429" t="s">
        <v>1030</v>
      </c>
    </row>
    <row r="4677" spans="24:25">
      <c r="X4677" s="429">
        <v>4974</v>
      </c>
      <c r="Y4677" s="429" t="s">
        <v>1030</v>
      </c>
    </row>
    <row r="4678" spans="24:25">
      <c r="X4678" s="429">
        <v>4975</v>
      </c>
      <c r="Y4678" s="429" t="s">
        <v>1030</v>
      </c>
    </row>
    <row r="4679" spans="24:25">
      <c r="X4679" s="429">
        <v>4976</v>
      </c>
      <c r="Y4679" s="429" t="s">
        <v>1030</v>
      </c>
    </row>
    <row r="4680" spans="24:25">
      <c r="X4680" s="429">
        <v>4977</v>
      </c>
      <c r="Y4680" s="429" t="s">
        <v>1030</v>
      </c>
    </row>
    <row r="4681" spans="24:25">
      <c r="X4681" s="429">
        <v>4978</v>
      </c>
      <c r="Y4681" s="429" t="s">
        <v>1030</v>
      </c>
    </row>
    <row r="4682" spans="24:25">
      <c r="X4682" s="429">
        <v>4979</v>
      </c>
      <c r="Y4682" s="429" t="s">
        <v>1030</v>
      </c>
    </row>
    <row r="4683" spans="24:25">
      <c r="X4683" s="429">
        <v>4980</v>
      </c>
      <c r="Y4683" s="429" t="s">
        <v>1030</v>
      </c>
    </row>
    <row r="4684" spans="24:25">
      <c r="X4684" s="429">
        <v>4981</v>
      </c>
      <c r="Y4684" s="429" t="s">
        <v>1030</v>
      </c>
    </row>
    <row r="4685" spans="24:25">
      <c r="X4685" s="429">
        <v>4982</v>
      </c>
      <c r="Y4685" s="429" t="s">
        <v>1030</v>
      </c>
    </row>
    <row r="4686" spans="24:25">
      <c r="X4686" s="429">
        <v>4983</v>
      </c>
      <c r="Y4686" s="429" t="s">
        <v>1030</v>
      </c>
    </row>
    <row r="4687" spans="24:25">
      <c r="X4687" s="429">
        <v>4984</v>
      </c>
      <c r="Y4687" s="429" t="s">
        <v>1030</v>
      </c>
    </row>
    <row r="4688" spans="24:25">
      <c r="X4688" s="429">
        <v>4985</v>
      </c>
      <c r="Y4688" s="429" t="s">
        <v>1030</v>
      </c>
    </row>
    <row r="4689" spans="24:25">
      <c r="X4689" s="429">
        <v>4986</v>
      </c>
      <c r="Y4689" s="429" t="s">
        <v>1030</v>
      </c>
    </row>
    <row r="4690" spans="24:25">
      <c r="X4690" s="429">
        <v>4987</v>
      </c>
      <c r="Y4690" s="429" t="s">
        <v>1030</v>
      </c>
    </row>
    <row r="4691" spans="24:25">
      <c r="X4691" s="429">
        <v>4988</v>
      </c>
      <c r="Y4691" s="429" t="s">
        <v>1030</v>
      </c>
    </row>
    <row r="4692" spans="24:25">
      <c r="X4692" s="429">
        <v>4989</v>
      </c>
      <c r="Y4692" s="429" t="s">
        <v>1030</v>
      </c>
    </row>
    <row r="4693" spans="24:25">
      <c r="X4693" s="429">
        <v>4990</v>
      </c>
      <c r="Y4693" s="429" t="s">
        <v>1030</v>
      </c>
    </row>
    <row r="4694" spans="24:25">
      <c r="X4694" s="429">
        <v>4991</v>
      </c>
      <c r="Y4694" s="429" t="s">
        <v>1030</v>
      </c>
    </row>
    <row r="4695" spans="24:25">
      <c r="X4695" s="429">
        <v>4992</v>
      </c>
      <c r="Y4695" s="429" t="s">
        <v>1030</v>
      </c>
    </row>
    <row r="4696" spans="24:25">
      <c r="X4696" s="429">
        <v>4993</v>
      </c>
      <c r="Y4696" s="429" t="s">
        <v>1030</v>
      </c>
    </row>
    <row r="4697" spans="24:25">
      <c r="X4697" s="429">
        <v>4994</v>
      </c>
      <c r="Y4697" s="429" t="s">
        <v>1030</v>
      </c>
    </row>
    <row r="4698" spans="24:25">
      <c r="X4698" s="429">
        <v>4995</v>
      </c>
      <c r="Y4698" s="429" t="s">
        <v>1030</v>
      </c>
    </row>
    <row r="4699" spans="24:25">
      <c r="X4699" s="429">
        <v>4996</v>
      </c>
      <c r="Y4699" s="429" t="s">
        <v>1030</v>
      </c>
    </row>
    <row r="4700" spans="24:25">
      <c r="X4700" s="429">
        <v>4997</v>
      </c>
      <c r="Y4700" s="429" t="s">
        <v>1030</v>
      </c>
    </row>
    <row r="4701" spans="24:25">
      <c r="X4701" s="429">
        <v>4998</v>
      </c>
      <c r="Y4701" s="429" t="s">
        <v>1030</v>
      </c>
    </row>
    <row r="4702" spans="24:25">
      <c r="X4702" s="429">
        <v>4999</v>
      </c>
      <c r="Y4702" s="429" t="s">
        <v>1030</v>
      </c>
    </row>
    <row r="4703" spans="24:25">
      <c r="X4703" s="429">
        <v>5000</v>
      </c>
      <c r="Y4703" s="429" t="s">
        <v>1030</v>
      </c>
    </row>
    <row r="4704" spans="24:25">
      <c r="X4704" s="429">
        <v>5001</v>
      </c>
      <c r="Y4704" s="429" t="s">
        <v>1031</v>
      </c>
    </row>
    <row r="4705" spans="24:25">
      <c r="X4705" s="429">
        <v>5002</v>
      </c>
      <c r="Y4705" s="429" t="s">
        <v>1031</v>
      </c>
    </row>
    <row r="4706" spans="24:25">
      <c r="X4706" s="429">
        <v>5003</v>
      </c>
      <c r="Y4706" s="429" t="s">
        <v>1031</v>
      </c>
    </row>
    <row r="4707" spans="24:25">
      <c r="X4707" s="429">
        <v>5004</v>
      </c>
      <c r="Y4707" s="429" t="s">
        <v>1031</v>
      </c>
    </row>
    <row r="4708" spans="24:25">
      <c r="X4708" s="429">
        <v>5005</v>
      </c>
      <c r="Y4708" s="429" t="s">
        <v>1031</v>
      </c>
    </row>
    <row r="4709" spans="24:25">
      <c r="X4709" s="429">
        <v>5006</v>
      </c>
      <c r="Y4709" s="429" t="s">
        <v>1031</v>
      </c>
    </row>
    <row r="4710" spans="24:25">
      <c r="X4710" s="429">
        <v>5007</v>
      </c>
      <c r="Y4710" s="429" t="s">
        <v>1031</v>
      </c>
    </row>
    <row r="4711" spans="24:25">
      <c r="X4711" s="429">
        <v>5008</v>
      </c>
      <c r="Y4711" s="429" t="s">
        <v>1031</v>
      </c>
    </row>
    <row r="4712" spans="24:25">
      <c r="X4712" s="429">
        <v>5009</v>
      </c>
      <c r="Y4712" s="429" t="s">
        <v>1031</v>
      </c>
    </row>
    <row r="4713" spans="24:25">
      <c r="X4713" s="429">
        <v>5010</v>
      </c>
      <c r="Y4713" s="429" t="s">
        <v>1031</v>
      </c>
    </row>
    <row r="4714" spans="24:25">
      <c r="X4714" s="429">
        <v>5011</v>
      </c>
      <c r="Y4714" s="429" t="s">
        <v>1031</v>
      </c>
    </row>
    <row r="4715" spans="24:25">
      <c r="X4715" s="429">
        <v>5012</v>
      </c>
      <c r="Y4715" s="429" t="s">
        <v>1031</v>
      </c>
    </row>
    <row r="4716" spans="24:25">
      <c r="X4716" s="429">
        <v>5013</v>
      </c>
      <c r="Y4716" s="429" t="s">
        <v>1031</v>
      </c>
    </row>
    <row r="4717" spans="24:25">
      <c r="X4717" s="429">
        <v>5014</v>
      </c>
      <c r="Y4717" s="429" t="s">
        <v>1031</v>
      </c>
    </row>
    <row r="4718" spans="24:25">
      <c r="X4718" s="429">
        <v>5015</v>
      </c>
      <c r="Y4718" s="429" t="s">
        <v>1031</v>
      </c>
    </row>
    <row r="4719" spans="24:25">
      <c r="X4719" s="429">
        <v>5016</v>
      </c>
      <c r="Y4719" s="429" t="s">
        <v>1031</v>
      </c>
    </row>
    <row r="4720" spans="24:25">
      <c r="X4720" s="429">
        <v>5017</v>
      </c>
      <c r="Y4720" s="429" t="s">
        <v>1031</v>
      </c>
    </row>
    <row r="4721" spans="24:25">
      <c r="X4721" s="429">
        <v>5018</v>
      </c>
      <c r="Y4721" s="429" t="s">
        <v>1031</v>
      </c>
    </row>
    <row r="4722" spans="24:25">
      <c r="X4722" s="429">
        <v>5019</v>
      </c>
      <c r="Y4722" s="429" t="s">
        <v>1031</v>
      </c>
    </row>
    <row r="4723" spans="24:25">
      <c r="X4723" s="429">
        <v>5020</v>
      </c>
      <c r="Y4723" s="429" t="s">
        <v>1031</v>
      </c>
    </row>
    <row r="4724" spans="24:25">
      <c r="X4724" s="429">
        <v>5021</v>
      </c>
      <c r="Y4724" s="429" t="s">
        <v>1031</v>
      </c>
    </row>
    <row r="4725" spans="24:25">
      <c r="X4725" s="429">
        <v>5022</v>
      </c>
      <c r="Y4725" s="429" t="s">
        <v>1031</v>
      </c>
    </row>
    <row r="4726" spans="24:25">
      <c r="X4726" s="429">
        <v>5023</v>
      </c>
      <c r="Y4726" s="429" t="s">
        <v>1031</v>
      </c>
    </row>
    <row r="4727" spans="24:25">
      <c r="X4727" s="429">
        <v>5024</v>
      </c>
      <c r="Y4727" s="429" t="s">
        <v>1031</v>
      </c>
    </row>
    <row r="4728" spans="24:25">
      <c r="X4728" s="429">
        <v>5025</v>
      </c>
      <c r="Y4728" s="429" t="s">
        <v>1031</v>
      </c>
    </row>
    <row r="4729" spans="24:25">
      <c r="X4729" s="429">
        <v>5026</v>
      </c>
      <c r="Y4729" s="429" t="s">
        <v>1031</v>
      </c>
    </row>
    <row r="4730" spans="24:25">
      <c r="X4730" s="429">
        <v>5027</v>
      </c>
      <c r="Y4730" s="429" t="s">
        <v>1031</v>
      </c>
    </row>
    <row r="4731" spans="24:25">
      <c r="X4731" s="429">
        <v>5028</v>
      </c>
      <c r="Y4731" s="429" t="s">
        <v>1031</v>
      </c>
    </row>
    <row r="4732" spans="24:25">
      <c r="X4732" s="429">
        <v>5029</v>
      </c>
      <c r="Y4732" s="429" t="s">
        <v>1031</v>
      </c>
    </row>
    <row r="4733" spans="24:25">
      <c r="X4733" s="429">
        <v>5030</v>
      </c>
      <c r="Y4733" s="429" t="s">
        <v>1031</v>
      </c>
    </row>
    <row r="4734" spans="24:25">
      <c r="X4734" s="429">
        <v>5031</v>
      </c>
      <c r="Y4734" s="429" t="s">
        <v>1031</v>
      </c>
    </row>
    <row r="4735" spans="24:25">
      <c r="X4735" s="429">
        <v>5032</v>
      </c>
      <c r="Y4735" s="429" t="s">
        <v>1031</v>
      </c>
    </row>
    <row r="4736" spans="24:25">
      <c r="X4736" s="429">
        <v>5033</v>
      </c>
      <c r="Y4736" s="429" t="s">
        <v>1031</v>
      </c>
    </row>
    <row r="4737" spans="24:25">
      <c r="X4737" s="429">
        <v>5034</v>
      </c>
      <c r="Y4737" s="429" t="s">
        <v>1031</v>
      </c>
    </row>
    <row r="4738" spans="24:25">
      <c r="X4738" s="429">
        <v>5035</v>
      </c>
      <c r="Y4738" s="429" t="s">
        <v>1031</v>
      </c>
    </row>
    <row r="4739" spans="24:25">
      <c r="X4739" s="429">
        <v>5036</v>
      </c>
      <c r="Y4739" s="429" t="s">
        <v>1031</v>
      </c>
    </row>
    <row r="4740" spans="24:25">
      <c r="X4740" s="429">
        <v>5037</v>
      </c>
      <c r="Y4740" s="429" t="s">
        <v>1031</v>
      </c>
    </row>
    <row r="4741" spans="24:25">
      <c r="X4741" s="429">
        <v>5038</v>
      </c>
      <c r="Y4741" s="429" t="s">
        <v>1031</v>
      </c>
    </row>
    <row r="4742" spans="24:25">
      <c r="X4742" s="429">
        <v>5039</v>
      </c>
      <c r="Y4742" s="429" t="s">
        <v>1031</v>
      </c>
    </row>
    <row r="4743" spans="24:25">
      <c r="X4743" s="429">
        <v>5040</v>
      </c>
      <c r="Y4743" s="429" t="s">
        <v>1031</v>
      </c>
    </row>
    <row r="4744" spans="24:25">
      <c r="X4744" s="429">
        <v>5041</v>
      </c>
      <c r="Y4744" s="429" t="s">
        <v>1031</v>
      </c>
    </row>
    <row r="4745" spans="24:25">
      <c r="X4745" s="429">
        <v>5042</v>
      </c>
      <c r="Y4745" s="429" t="s">
        <v>1031</v>
      </c>
    </row>
    <row r="4746" spans="24:25">
      <c r="X4746" s="429">
        <v>5043</v>
      </c>
      <c r="Y4746" s="429" t="s">
        <v>1031</v>
      </c>
    </row>
    <row r="4747" spans="24:25">
      <c r="X4747" s="429">
        <v>5044</v>
      </c>
      <c r="Y4747" s="429" t="s">
        <v>1031</v>
      </c>
    </row>
    <row r="4748" spans="24:25">
      <c r="X4748" s="429">
        <v>5045</v>
      </c>
      <c r="Y4748" s="429" t="s">
        <v>1031</v>
      </c>
    </row>
    <row r="4749" spans="24:25">
      <c r="X4749" s="429">
        <v>5046</v>
      </c>
      <c r="Y4749" s="429" t="s">
        <v>1031</v>
      </c>
    </row>
    <row r="4750" spans="24:25">
      <c r="X4750" s="429">
        <v>5047</v>
      </c>
      <c r="Y4750" s="429" t="s">
        <v>1031</v>
      </c>
    </row>
    <row r="4751" spans="24:25">
      <c r="X4751" s="429">
        <v>5048</v>
      </c>
      <c r="Y4751" s="429" t="s">
        <v>1031</v>
      </c>
    </row>
    <row r="4752" spans="24:25">
      <c r="X4752" s="429">
        <v>5049</v>
      </c>
      <c r="Y4752" s="429" t="s">
        <v>1031</v>
      </c>
    </row>
    <row r="4753" spans="24:25">
      <c r="X4753" s="429">
        <v>5050</v>
      </c>
      <c r="Y4753" s="429" t="s">
        <v>1031</v>
      </c>
    </row>
    <row r="4754" spans="24:25">
      <c r="X4754" s="429">
        <v>5051</v>
      </c>
      <c r="Y4754" s="429" t="s">
        <v>1031</v>
      </c>
    </row>
    <row r="4755" spans="24:25">
      <c r="X4755" s="429">
        <v>5052</v>
      </c>
      <c r="Y4755" s="429" t="s">
        <v>1031</v>
      </c>
    </row>
    <row r="4756" spans="24:25">
      <c r="X4756" s="429">
        <v>5053</v>
      </c>
      <c r="Y4756" s="429" t="s">
        <v>1031</v>
      </c>
    </row>
    <row r="4757" spans="24:25">
      <c r="X4757" s="429">
        <v>5054</v>
      </c>
      <c r="Y4757" s="429" t="s">
        <v>1031</v>
      </c>
    </row>
    <row r="4758" spans="24:25">
      <c r="X4758" s="429">
        <v>5055</v>
      </c>
      <c r="Y4758" s="429" t="s">
        <v>1031</v>
      </c>
    </row>
    <row r="4759" spans="24:25">
      <c r="X4759" s="429">
        <v>5056</v>
      </c>
      <c r="Y4759" s="429" t="s">
        <v>1031</v>
      </c>
    </row>
    <row r="4760" spans="24:25">
      <c r="X4760" s="429">
        <v>5057</v>
      </c>
      <c r="Y4760" s="429" t="s">
        <v>1031</v>
      </c>
    </row>
    <row r="4761" spans="24:25">
      <c r="X4761" s="429">
        <v>5058</v>
      </c>
      <c r="Y4761" s="429" t="s">
        <v>1031</v>
      </c>
    </row>
    <row r="4762" spans="24:25">
      <c r="X4762" s="429">
        <v>5059</v>
      </c>
      <c r="Y4762" s="429" t="s">
        <v>1031</v>
      </c>
    </row>
    <row r="4763" spans="24:25">
      <c r="X4763" s="429">
        <v>5060</v>
      </c>
      <c r="Y4763" s="429" t="s">
        <v>1031</v>
      </c>
    </row>
    <row r="4764" spans="24:25">
      <c r="X4764" s="429">
        <v>5061</v>
      </c>
      <c r="Y4764" s="429" t="s">
        <v>1031</v>
      </c>
    </row>
    <row r="4765" spans="24:25">
      <c r="X4765" s="429">
        <v>5062</v>
      </c>
      <c r="Y4765" s="429" t="s">
        <v>1031</v>
      </c>
    </row>
    <row r="4766" spans="24:25">
      <c r="X4766" s="429">
        <v>5063</v>
      </c>
      <c r="Y4766" s="429" t="s">
        <v>1031</v>
      </c>
    </row>
    <row r="4767" spans="24:25">
      <c r="X4767" s="429">
        <v>5064</v>
      </c>
      <c r="Y4767" s="429" t="s">
        <v>1031</v>
      </c>
    </row>
    <row r="4768" spans="24:25">
      <c r="X4768" s="429">
        <v>5065</v>
      </c>
      <c r="Y4768" s="429" t="s">
        <v>1031</v>
      </c>
    </row>
    <row r="4769" spans="24:25">
      <c r="X4769" s="429">
        <v>5066</v>
      </c>
      <c r="Y4769" s="429" t="s">
        <v>1031</v>
      </c>
    </row>
    <row r="4770" spans="24:25">
      <c r="X4770" s="429">
        <v>5067</v>
      </c>
      <c r="Y4770" s="429" t="s">
        <v>1031</v>
      </c>
    </row>
    <row r="4771" spans="24:25">
      <c r="X4771" s="429">
        <v>5068</v>
      </c>
      <c r="Y4771" s="429" t="s">
        <v>1031</v>
      </c>
    </row>
    <row r="4772" spans="24:25">
      <c r="X4772" s="429">
        <v>5069</v>
      </c>
      <c r="Y4772" s="429" t="s">
        <v>1031</v>
      </c>
    </row>
    <row r="4773" spans="24:25">
      <c r="X4773" s="429">
        <v>5070</v>
      </c>
      <c r="Y4773" s="429" t="s">
        <v>1031</v>
      </c>
    </row>
    <row r="4774" spans="24:25">
      <c r="X4774" s="429">
        <v>5071</v>
      </c>
      <c r="Y4774" s="429" t="s">
        <v>1031</v>
      </c>
    </row>
    <row r="4775" spans="24:25">
      <c r="X4775" s="429">
        <v>5072</v>
      </c>
      <c r="Y4775" s="429" t="s">
        <v>1031</v>
      </c>
    </row>
    <row r="4776" spans="24:25">
      <c r="X4776" s="429">
        <v>5073</v>
      </c>
      <c r="Y4776" s="429" t="s">
        <v>1031</v>
      </c>
    </row>
    <row r="4777" spans="24:25">
      <c r="X4777" s="429">
        <v>5074</v>
      </c>
      <c r="Y4777" s="429" t="s">
        <v>1031</v>
      </c>
    </row>
    <row r="4778" spans="24:25">
      <c r="X4778" s="429">
        <v>5075</v>
      </c>
      <c r="Y4778" s="429" t="s">
        <v>1031</v>
      </c>
    </row>
    <row r="4779" spans="24:25">
      <c r="X4779" s="429">
        <v>5076</v>
      </c>
      <c r="Y4779" s="429" t="s">
        <v>1031</v>
      </c>
    </row>
    <row r="4780" spans="24:25">
      <c r="X4780" s="429">
        <v>5077</v>
      </c>
      <c r="Y4780" s="429" t="s">
        <v>1031</v>
      </c>
    </row>
    <row r="4781" spans="24:25">
      <c r="X4781" s="429">
        <v>5078</v>
      </c>
      <c r="Y4781" s="429" t="s">
        <v>1031</v>
      </c>
    </row>
    <row r="4782" spans="24:25">
      <c r="X4782" s="429">
        <v>5079</v>
      </c>
      <c r="Y4782" s="429" t="s">
        <v>1031</v>
      </c>
    </row>
    <row r="4783" spans="24:25">
      <c r="X4783" s="429">
        <v>5080</v>
      </c>
      <c r="Y4783" s="429" t="s">
        <v>1031</v>
      </c>
    </row>
    <row r="4784" spans="24:25">
      <c r="X4784" s="429">
        <v>5081</v>
      </c>
      <c r="Y4784" s="429" t="s">
        <v>1031</v>
      </c>
    </row>
    <row r="4785" spans="24:25">
      <c r="X4785" s="429">
        <v>5082</v>
      </c>
      <c r="Y4785" s="429" t="s">
        <v>1031</v>
      </c>
    </row>
    <row r="4786" spans="24:25">
      <c r="X4786" s="429">
        <v>5083</v>
      </c>
      <c r="Y4786" s="429" t="s">
        <v>1031</v>
      </c>
    </row>
    <row r="4787" spans="24:25">
      <c r="X4787" s="429">
        <v>5084</v>
      </c>
      <c r="Y4787" s="429" t="s">
        <v>1031</v>
      </c>
    </row>
    <row r="4788" spans="24:25">
      <c r="X4788" s="429">
        <v>5085</v>
      </c>
      <c r="Y4788" s="429" t="s">
        <v>1031</v>
      </c>
    </row>
    <row r="4789" spans="24:25">
      <c r="X4789" s="429">
        <v>5086</v>
      </c>
      <c r="Y4789" s="429" t="s">
        <v>1031</v>
      </c>
    </row>
    <row r="4790" spans="24:25">
      <c r="X4790" s="429">
        <v>5087</v>
      </c>
      <c r="Y4790" s="429" t="s">
        <v>1031</v>
      </c>
    </row>
    <row r="4791" spans="24:25">
      <c r="X4791" s="429">
        <v>5088</v>
      </c>
      <c r="Y4791" s="429" t="s">
        <v>1031</v>
      </c>
    </row>
    <row r="4792" spans="24:25">
      <c r="X4792" s="429">
        <v>5089</v>
      </c>
      <c r="Y4792" s="429" t="s">
        <v>1031</v>
      </c>
    </row>
    <row r="4793" spans="24:25">
      <c r="X4793" s="429">
        <v>5090</v>
      </c>
      <c r="Y4793" s="429" t="s">
        <v>1031</v>
      </c>
    </row>
    <row r="4794" spans="24:25">
      <c r="X4794" s="429">
        <v>5091</v>
      </c>
      <c r="Y4794" s="429" t="s">
        <v>1031</v>
      </c>
    </row>
    <row r="4795" spans="24:25">
      <c r="X4795" s="429">
        <v>5092</v>
      </c>
      <c r="Y4795" s="429" t="s">
        <v>1031</v>
      </c>
    </row>
    <row r="4796" spans="24:25">
      <c r="X4796" s="429">
        <v>5093</v>
      </c>
      <c r="Y4796" s="429" t="s">
        <v>1031</v>
      </c>
    </row>
    <row r="4797" spans="24:25">
      <c r="X4797" s="429">
        <v>5094</v>
      </c>
      <c r="Y4797" s="429" t="s">
        <v>1031</v>
      </c>
    </row>
    <row r="4798" spans="24:25">
      <c r="X4798" s="429">
        <v>5095</v>
      </c>
      <c r="Y4798" s="429" t="s">
        <v>1031</v>
      </c>
    </row>
    <row r="4799" spans="24:25">
      <c r="X4799" s="429">
        <v>5096</v>
      </c>
      <c r="Y4799" s="429" t="s">
        <v>1031</v>
      </c>
    </row>
    <row r="4800" spans="24:25">
      <c r="X4800" s="429">
        <v>5097</v>
      </c>
      <c r="Y4800" s="429" t="s">
        <v>1031</v>
      </c>
    </row>
    <row r="4801" spans="24:25">
      <c r="X4801" s="429">
        <v>5098</v>
      </c>
      <c r="Y4801" s="429" t="s">
        <v>1031</v>
      </c>
    </row>
    <row r="4802" spans="24:25">
      <c r="X4802" s="429">
        <v>5099</v>
      </c>
      <c r="Y4802" s="429" t="s">
        <v>1031</v>
      </c>
    </row>
    <row r="4803" spans="24:25">
      <c r="X4803" s="429">
        <v>5100</v>
      </c>
      <c r="Y4803" s="429" t="s">
        <v>1031</v>
      </c>
    </row>
    <row r="4804" spans="24:25">
      <c r="X4804" s="429">
        <v>5101</v>
      </c>
      <c r="Y4804" s="429" t="s">
        <v>1031</v>
      </c>
    </row>
    <row r="4805" spans="24:25">
      <c r="X4805" s="429">
        <v>5102</v>
      </c>
      <c r="Y4805" s="429" t="s">
        <v>1031</v>
      </c>
    </row>
    <row r="4806" spans="24:25">
      <c r="X4806" s="429">
        <v>5103</v>
      </c>
      <c r="Y4806" s="429" t="s">
        <v>1031</v>
      </c>
    </row>
    <row r="4807" spans="24:25">
      <c r="X4807" s="429">
        <v>5104</v>
      </c>
      <c r="Y4807" s="429" t="s">
        <v>1031</v>
      </c>
    </row>
    <row r="4808" spans="24:25">
      <c r="X4808" s="429">
        <v>5105</v>
      </c>
      <c r="Y4808" s="429" t="s">
        <v>1031</v>
      </c>
    </row>
    <row r="4809" spans="24:25">
      <c r="X4809" s="429">
        <v>5106</v>
      </c>
      <c r="Y4809" s="429" t="s">
        <v>1031</v>
      </c>
    </row>
    <row r="4810" spans="24:25">
      <c r="X4810" s="429">
        <v>5107</v>
      </c>
      <c r="Y4810" s="429" t="s">
        <v>1031</v>
      </c>
    </row>
    <row r="4811" spans="24:25">
      <c r="X4811" s="429">
        <v>5108</v>
      </c>
      <c r="Y4811" s="429" t="s">
        <v>1031</v>
      </c>
    </row>
    <row r="4812" spans="24:25">
      <c r="X4812" s="429">
        <v>5109</v>
      </c>
      <c r="Y4812" s="429" t="s">
        <v>1031</v>
      </c>
    </row>
    <row r="4813" spans="24:25">
      <c r="X4813" s="429">
        <v>5110</v>
      </c>
      <c r="Y4813" s="429" t="s">
        <v>1031</v>
      </c>
    </row>
    <row r="4814" spans="24:25">
      <c r="X4814" s="429">
        <v>5111</v>
      </c>
      <c r="Y4814" s="429" t="s">
        <v>1031</v>
      </c>
    </row>
    <row r="4815" spans="24:25">
      <c r="X4815" s="429">
        <v>5112</v>
      </c>
      <c r="Y4815" s="429" t="s">
        <v>1031</v>
      </c>
    </row>
    <row r="4816" spans="24:25">
      <c r="X4816" s="429">
        <v>5113</v>
      </c>
      <c r="Y4816" s="429" t="s">
        <v>1031</v>
      </c>
    </row>
    <row r="4817" spans="24:25">
      <c r="X4817" s="429">
        <v>5114</v>
      </c>
      <c r="Y4817" s="429" t="s">
        <v>1031</v>
      </c>
    </row>
    <row r="4818" spans="24:25">
      <c r="X4818" s="429">
        <v>5115</v>
      </c>
      <c r="Y4818" s="429" t="s">
        <v>1031</v>
      </c>
    </row>
    <row r="4819" spans="24:25">
      <c r="X4819" s="429">
        <v>5116</v>
      </c>
      <c r="Y4819" s="429" t="s">
        <v>1031</v>
      </c>
    </row>
    <row r="4820" spans="24:25">
      <c r="X4820" s="429">
        <v>5117</v>
      </c>
      <c r="Y4820" s="429" t="s">
        <v>1031</v>
      </c>
    </row>
    <row r="4821" spans="24:25">
      <c r="X4821" s="429">
        <v>5118</v>
      </c>
      <c r="Y4821" s="429" t="s">
        <v>1031</v>
      </c>
    </row>
    <row r="4822" spans="24:25">
      <c r="X4822" s="429">
        <v>5119</v>
      </c>
      <c r="Y4822" s="429" t="s">
        <v>1031</v>
      </c>
    </row>
    <row r="4823" spans="24:25">
      <c r="X4823" s="429">
        <v>5120</v>
      </c>
      <c r="Y4823" s="429" t="s">
        <v>1031</v>
      </c>
    </row>
    <row r="4824" spans="24:25">
      <c r="X4824" s="429">
        <v>5121</v>
      </c>
      <c r="Y4824" s="429" t="s">
        <v>1031</v>
      </c>
    </row>
    <row r="4825" spans="24:25">
      <c r="X4825" s="429">
        <v>5122</v>
      </c>
      <c r="Y4825" s="429" t="s">
        <v>1031</v>
      </c>
    </row>
    <row r="4826" spans="24:25">
      <c r="X4826" s="429">
        <v>5123</v>
      </c>
      <c r="Y4826" s="429" t="s">
        <v>1031</v>
      </c>
    </row>
    <row r="4827" spans="24:25">
      <c r="X4827" s="429">
        <v>5124</v>
      </c>
      <c r="Y4827" s="429" t="s">
        <v>1031</v>
      </c>
    </row>
    <row r="4828" spans="24:25">
      <c r="X4828" s="429">
        <v>5125</v>
      </c>
      <c r="Y4828" s="429" t="s">
        <v>1031</v>
      </c>
    </row>
    <row r="4829" spans="24:25">
      <c r="X4829" s="429">
        <v>5126</v>
      </c>
      <c r="Y4829" s="429" t="s">
        <v>1031</v>
      </c>
    </row>
    <row r="4830" spans="24:25">
      <c r="X4830" s="429">
        <v>5127</v>
      </c>
      <c r="Y4830" s="429" t="s">
        <v>1031</v>
      </c>
    </row>
    <row r="4831" spans="24:25">
      <c r="X4831" s="429">
        <v>5128</v>
      </c>
      <c r="Y4831" s="429" t="s">
        <v>1031</v>
      </c>
    </row>
    <row r="4832" spans="24:25">
      <c r="X4832" s="429">
        <v>5129</v>
      </c>
      <c r="Y4832" s="429" t="s">
        <v>1031</v>
      </c>
    </row>
    <row r="4833" spans="24:25">
      <c r="X4833" s="429">
        <v>5130</v>
      </c>
      <c r="Y4833" s="429" t="s">
        <v>1031</v>
      </c>
    </row>
    <row r="4834" spans="24:25">
      <c r="X4834" s="429">
        <v>5131</v>
      </c>
      <c r="Y4834" s="429" t="s">
        <v>1031</v>
      </c>
    </row>
    <row r="4835" spans="24:25">
      <c r="X4835" s="429">
        <v>5132</v>
      </c>
      <c r="Y4835" s="429" t="s">
        <v>1031</v>
      </c>
    </row>
    <row r="4836" spans="24:25">
      <c r="X4836" s="429">
        <v>5133</v>
      </c>
      <c r="Y4836" s="429" t="s">
        <v>1031</v>
      </c>
    </row>
    <row r="4837" spans="24:25">
      <c r="X4837" s="429">
        <v>5134</v>
      </c>
      <c r="Y4837" s="429" t="s">
        <v>1031</v>
      </c>
    </row>
    <row r="4838" spans="24:25">
      <c r="X4838" s="429">
        <v>5135</v>
      </c>
      <c r="Y4838" s="429" t="s">
        <v>1031</v>
      </c>
    </row>
    <row r="4839" spans="24:25">
      <c r="X4839" s="429">
        <v>5136</v>
      </c>
      <c r="Y4839" s="429" t="s">
        <v>1031</v>
      </c>
    </row>
    <row r="4840" spans="24:25">
      <c r="X4840" s="429">
        <v>5137</v>
      </c>
      <c r="Y4840" s="429" t="s">
        <v>1031</v>
      </c>
    </row>
    <row r="4841" spans="24:25">
      <c r="X4841" s="429">
        <v>5138</v>
      </c>
      <c r="Y4841" s="429" t="s">
        <v>1031</v>
      </c>
    </row>
    <row r="4842" spans="24:25">
      <c r="X4842" s="429">
        <v>5139</v>
      </c>
      <c r="Y4842" s="429" t="s">
        <v>1031</v>
      </c>
    </row>
    <row r="4843" spans="24:25">
      <c r="X4843" s="429">
        <v>5140</v>
      </c>
      <c r="Y4843" s="429" t="s">
        <v>1031</v>
      </c>
    </row>
    <row r="4844" spans="24:25">
      <c r="X4844" s="429">
        <v>5141</v>
      </c>
      <c r="Y4844" s="429" t="s">
        <v>1031</v>
      </c>
    </row>
    <row r="4845" spans="24:25">
      <c r="X4845" s="429">
        <v>5142</v>
      </c>
      <c r="Y4845" s="429" t="s">
        <v>1031</v>
      </c>
    </row>
    <row r="4846" spans="24:25">
      <c r="X4846" s="429">
        <v>5143</v>
      </c>
      <c r="Y4846" s="429" t="s">
        <v>1031</v>
      </c>
    </row>
    <row r="4847" spans="24:25">
      <c r="X4847" s="429">
        <v>5144</v>
      </c>
      <c r="Y4847" s="429" t="s">
        <v>1031</v>
      </c>
    </row>
    <row r="4848" spans="24:25">
      <c r="X4848" s="429">
        <v>5145</v>
      </c>
      <c r="Y4848" s="429" t="s">
        <v>1031</v>
      </c>
    </row>
    <row r="4849" spans="24:25">
      <c r="X4849" s="429">
        <v>5146</v>
      </c>
      <c r="Y4849" s="429" t="s">
        <v>1031</v>
      </c>
    </row>
    <row r="4850" spans="24:25">
      <c r="X4850" s="429">
        <v>5147</v>
      </c>
      <c r="Y4850" s="429" t="s">
        <v>1031</v>
      </c>
    </row>
    <row r="4851" spans="24:25">
      <c r="X4851" s="429">
        <v>5148</v>
      </c>
      <c r="Y4851" s="429" t="s">
        <v>1031</v>
      </c>
    </row>
    <row r="4852" spans="24:25">
      <c r="X4852" s="429">
        <v>5149</v>
      </c>
      <c r="Y4852" s="429" t="s">
        <v>1031</v>
      </c>
    </row>
    <row r="4853" spans="24:25">
      <c r="X4853" s="429">
        <v>5150</v>
      </c>
      <c r="Y4853" s="429" t="s">
        <v>1031</v>
      </c>
    </row>
    <row r="4854" spans="24:25">
      <c r="X4854" s="429">
        <v>5151</v>
      </c>
      <c r="Y4854" s="429" t="s">
        <v>1031</v>
      </c>
    </row>
    <row r="4855" spans="24:25">
      <c r="X4855" s="429">
        <v>5152</v>
      </c>
      <c r="Y4855" s="429" t="s">
        <v>1031</v>
      </c>
    </row>
    <row r="4856" spans="24:25">
      <c r="X4856" s="429">
        <v>5153</v>
      </c>
      <c r="Y4856" s="429" t="s">
        <v>1031</v>
      </c>
    </row>
    <row r="4857" spans="24:25">
      <c r="X4857" s="429">
        <v>5154</v>
      </c>
      <c r="Y4857" s="429" t="s">
        <v>1031</v>
      </c>
    </row>
    <row r="4858" spans="24:25">
      <c r="X4858" s="429">
        <v>5155</v>
      </c>
      <c r="Y4858" s="429" t="s">
        <v>1031</v>
      </c>
    </row>
    <row r="4859" spans="24:25">
      <c r="X4859" s="429">
        <v>5156</v>
      </c>
      <c r="Y4859" s="429" t="s">
        <v>1031</v>
      </c>
    </row>
    <row r="4860" spans="24:25">
      <c r="X4860" s="429">
        <v>5157</v>
      </c>
      <c r="Y4860" s="429" t="s">
        <v>1031</v>
      </c>
    </row>
    <row r="4861" spans="24:25">
      <c r="X4861" s="429">
        <v>5158</v>
      </c>
      <c r="Y4861" s="429" t="s">
        <v>1031</v>
      </c>
    </row>
    <row r="4862" spans="24:25">
      <c r="X4862" s="429">
        <v>5159</v>
      </c>
      <c r="Y4862" s="429" t="s">
        <v>1031</v>
      </c>
    </row>
    <row r="4863" spans="24:25">
      <c r="X4863" s="429">
        <v>5160</v>
      </c>
      <c r="Y4863" s="429" t="s">
        <v>1031</v>
      </c>
    </row>
    <row r="4864" spans="24:25">
      <c r="X4864" s="429">
        <v>5161</v>
      </c>
      <c r="Y4864" s="429" t="s">
        <v>1031</v>
      </c>
    </row>
    <row r="4865" spans="24:25">
      <c r="X4865" s="429">
        <v>5162</v>
      </c>
      <c r="Y4865" s="429" t="s">
        <v>1031</v>
      </c>
    </row>
    <row r="4866" spans="24:25">
      <c r="X4866" s="429">
        <v>5163</v>
      </c>
      <c r="Y4866" s="429" t="s">
        <v>1031</v>
      </c>
    </row>
    <row r="4867" spans="24:25">
      <c r="X4867" s="429">
        <v>5164</v>
      </c>
      <c r="Y4867" s="429" t="s">
        <v>1031</v>
      </c>
    </row>
    <row r="4868" spans="24:25">
      <c r="X4868" s="429">
        <v>5165</v>
      </c>
      <c r="Y4868" s="429" t="s">
        <v>1031</v>
      </c>
    </row>
    <row r="4869" spans="24:25">
      <c r="X4869" s="429">
        <v>5166</v>
      </c>
      <c r="Y4869" s="429" t="s">
        <v>1031</v>
      </c>
    </row>
    <row r="4870" spans="24:25">
      <c r="X4870" s="429">
        <v>5167</v>
      </c>
      <c r="Y4870" s="429" t="s">
        <v>1031</v>
      </c>
    </row>
    <row r="4871" spans="24:25">
      <c r="X4871" s="429">
        <v>5168</v>
      </c>
      <c r="Y4871" s="429" t="s">
        <v>1031</v>
      </c>
    </row>
    <row r="4872" spans="24:25">
      <c r="X4872" s="429">
        <v>5169</v>
      </c>
      <c r="Y4872" s="429" t="s">
        <v>1031</v>
      </c>
    </row>
    <row r="4873" spans="24:25">
      <c r="X4873" s="429">
        <v>5170</v>
      </c>
      <c r="Y4873" s="429" t="s">
        <v>1031</v>
      </c>
    </row>
    <row r="4874" spans="24:25">
      <c r="X4874" s="429">
        <v>5171</v>
      </c>
      <c r="Y4874" s="429" t="s">
        <v>1031</v>
      </c>
    </row>
    <row r="4875" spans="24:25">
      <c r="X4875" s="429">
        <v>5172</v>
      </c>
      <c r="Y4875" s="429" t="s">
        <v>1031</v>
      </c>
    </row>
    <row r="4876" spans="24:25">
      <c r="X4876" s="429">
        <v>5173</v>
      </c>
      <c r="Y4876" s="429" t="s">
        <v>1031</v>
      </c>
    </row>
    <row r="4877" spans="24:25">
      <c r="X4877" s="429">
        <v>5174</v>
      </c>
      <c r="Y4877" s="429" t="s">
        <v>1031</v>
      </c>
    </row>
    <row r="4878" spans="24:25">
      <c r="X4878" s="429">
        <v>5175</v>
      </c>
      <c r="Y4878" s="429" t="s">
        <v>1031</v>
      </c>
    </row>
    <row r="4879" spans="24:25">
      <c r="X4879" s="429">
        <v>5176</v>
      </c>
      <c r="Y4879" s="429" t="s">
        <v>1031</v>
      </c>
    </row>
    <row r="4880" spans="24:25">
      <c r="X4880" s="429">
        <v>5177</v>
      </c>
      <c r="Y4880" s="429" t="s">
        <v>1031</v>
      </c>
    </row>
    <row r="4881" spans="24:25">
      <c r="X4881" s="429">
        <v>5178</v>
      </c>
      <c r="Y4881" s="429" t="s">
        <v>1031</v>
      </c>
    </row>
    <row r="4882" spans="24:25">
      <c r="X4882" s="429">
        <v>5179</v>
      </c>
      <c r="Y4882" s="429" t="s">
        <v>1031</v>
      </c>
    </row>
    <row r="4883" spans="24:25">
      <c r="X4883" s="429">
        <v>5180</v>
      </c>
      <c r="Y4883" s="429" t="s">
        <v>1031</v>
      </c>
    </row>
    <row r="4884" spans="24:25">
      <c r="X4884" s="429">
        <v>5181</v>
      </c>
      <c r="Y4884" s="429" t="s">
        <v>1031</v>
      </c>
    </row>
    <row r="4885" spans="24:25">
      <c r="X4885" s="429">
        <v>5182</v>
      </c>
      <c r="Y4885" s="429" t="s">
        <v>1031</v>
      </c>
    </row>
    <row r="4886" spans="24:25">
      <c r="X4886" s="429">
        <v>5183</v>
      </c>
      <c r="Y4886" s="429" t="s">
        <v>1031</v>
      </c>
    </row>
    <row r="4887" spans="24:25">
      <c r="X4887" s="429">
        <v>5184</v>
      </c>
      <c r="Y4887" s="429" t="s">
        <v>1031</v>
      </c>
    </row>
    <row r="4888" spans="24:25">
      <c r="X4888" s="429">
        <v>5185</v>
      </c>
      <c r="Y4888" s="429" t="s">
        <v>1031</v>
      </c>
    </row>
    <row r="4889" spans="24:25">
      <c r="X4889" s="429">
        <v>5186</v>
      </c>
      <c r="Y4889" s="429" t="s">
        <v>1031</v>
      </c>
    </row>
    <row r="4890" spans="24:25">
      <c r="X4890" s="429">
        <v>5187</v>
      </c>
      <c r="Y4890" s="429" t="s">
        <v>1031</v>
      </c>
    </row>
    <row r="4891" spans="24:25">
      <c r="X4891" s="429">
        <v>5188</v>
      </c>
      <c r="Y4891" s="429" t="s">
        <v>1031</v>
      </c>
    </row>
    <row r="4892" spans="24:25">
      <c r="X4892" s="429">
        <v>5189</v>
      </c>
      <c r="Y4892" s="429" t="s">
        <v>1031</v>
      </c>
    </row>
    <row r="4893" spans="24:25">
      <c r="X4893" s="429">
        <v>5190</v>
      </c>
      <c r="Y4893" s="429" t="s">
        <v>1031</v>
      </c>
    </row>
    <row r="4894" spans="24:25">
      <c r="X4894" s="429">
        <v>5191</v>
      </c>
      <c r="Y4894" s="429" t="s">
        <v>1031</v>
      </c>
    </row>
    <row r="4895" spans="24:25">
      <c r="X4895" s="429">
        <v>5192</v>
      </c>
      <c r="Y4895" s="429" t="s">
        <v>1031</v>
      </c>
    </row>
    <row r="4896" spans="24:25">
      <c r="X4896" s="429">
        <v>5193</v>
      </c>
      <c r="Y4896" s="429" t="s">
        <v>1031</v>
      </c>
    </row>
    <row r="4897" spans="24:25">
      <c r="X4897" s="429">
        <v>5194</v>
      </c>
      <c r="Y4897" s="429" t="s">
        <v>1031</v>
      </c>
    </row>
    <row r="4898" spans="24:25">
      <c r="X4898" s="429">
        <v>5195</v>
      </c>
      <c r="Y4898" s="429" t="s">
        <v>1031</v>
      </c>
    </row>
    <row r="4899" spans="24:25">
      <c r="X4899" s="429">
        <v>5196</v>
      </c>
      <c r="Y4899" s="429" t="s">
        <v>1031</v>
      </c>
    </row>
    <row r="4900" spans="24:25">
      <c r="X4900" s="429">
        <v>5197</v>
      </c>
      <c r="Y4900" s="429" t="s">
        <v>1031</v>
      </c>
    </row>
    <row r="4901" spans="24:25">
      <c r="X4901" s="429">
        <v>5198</v>
      </c>
      <c r="Y4901" s="429" t="s">
        <v>1031</v>
      </c>
    </row>
    <row r="4902" spans="24:25">
      <c r="X4902" s="429">
        <v>5199</v>
      </c>
      <c r="Y4902" s="429" t="s">
        <v>1031</v>
      </c>
    </row>
    <row r="4903" spans="24:25">
      <c r="X4903" s="429">
        <v>5200</v>
      </c>
      <c r="Y4903" s="429" t="s">
        <v>1031</v>
      </c>
    </row>
    <row r="4904" spans="24:25">
      <c r="X4904" s="429">
        <v>5201</v>
      </c>
      <c r="Y4904" s="429" t="s">
        <v>1031</v>
      </c>
    </row>
    <row r="4905" spans="24:25">
      <c r="X4905" s="429">
        <v>5202</v>
      </c>
      <c r="Y4905" s="429" t="s">
        <v>1031</v>
      </c>
    </row>
    <row r="4906" spans="24:25">
      <c r="X4906" s="429">
        <v>5203</v>
      </c>
      <c r="Y4906" s="429" t="s">
        <v>1031</v>
      </c>
    </row>
    <row r="4907" spans="24:25">
      <c r="X4907" s="429">
        <v>5204</v>
      </c>
      <c r="Y4907" s="429" t="s">
        <v>1031</v>
      </c>
    </row>
    <row r="4908" spans="24:25">
      <c r="X4908" s="429">
        <v>5205</v>
      </c>
      <c r="Y4908" s="429" t="s">
        <v>1031</v>
      </c>
    </row>
    <row r="4909" spans="24:25">
      <c r="X4909" s="429">
        <v>5206</v>
      </c>
      <c r="Y4909" s="429" t="s">
        <v>1031</v>
      </c>
    </row>
    <row r="4910" spans="24:25">
      <c r="X4910" s="429">
        <v>5207</v>
      </c>
      <c r="Y4910" s="429" t="s">
        <v>1031</v>
      </c>
    </row>
    <row r="4911" spans="24:25">
      <c r="X4911" s="429">
        <v>5208</v>
      </c>
      <c r="Y4911" s="429" t="s">
        <v>1031</v>
      </c>
    </row>
    <row r="4912" spans="24:25">
      <c r="X4912" s="429">
        <v>5209</v>
      </c>
      <c r="Y4912" s="429" t="s">
        <v>1031</v>
      </c>
    </row>
    <row r="4913" spans="24:25">
      <c r="X4913" s="429">
        <v>5210</v>
      </c>
      <c r="Y4913" s="429" t="s">
        <v>1031</v>
      </c>
    </row>
    <row r="4914" spans="24:25">
      <c r="X4914" s="429">
        <v>5211</v>
      </c>
      <c r="Y4914" s="429" t="s">
        <v>1031</v>
      </c>
    </row>
    <row r="4915" spans="24:25">
      <c r="X4915" s="429">
        <v>5212</v>
      </c>
      <c r="Y4915" s="429" t="s">
        <v>1031</v>
      </c>
    </row>
    <row r="4916" spans="24:25">
      <c r="X4916" s="429">
        <v>5213</v>
      </c>
      <c r="Y4916" s="429" t="s">
        <v>1031</v>
      </c>
    </row>
    <row r="4917" spans="24:25">
      <c r="X4917" s="429">
        <v>5214</v>
      </c>
      <c r="Y4917" s="429" t="s">
        <v>1031</v>
      </c>
    </row>
    <row r="4918" spans="24:25">
      <c r="X4918" s="429">
        <v>5215</v>
      </c>
      <c r="Y4918" s="429" t="s">
        <v>1031</v>
      </c>
    </row>
    <row r="4919" spans="24:25">
      <c r="X4919" s="429">
        <v>5216</v>
      </c>
      <c r="Y4919" s="429" t="s">
        <v>1031</v>
      </c>
    </row>
    <row r="4920" spans="24:25">
      <c r="X4920" s="429">
        <v>5217</v>
      </c>
      <c r="Y4920" s="429" t="s">
        <v>1031</v>
      </c>
    </row>
    <row r="4921" spans="24:25">
      <c r="X4921" s="429">
        <v>5218</v>
      </c>
      <c r="Y4921" s="429" t="s">
        <v>1031</v>
      </c>
    </row>
    <row r="4922" spans="24:25">
      <c r="X4922" s="429">
        <v>5219</v>
      </c>
      <c r="Y4922" s="429" t="s">
        <v>1031</v>
      </c>
    </row>
    <row r="4923" spans="24:25">
      <c r="X4923" s="429">
        <v>5220</v>
      </c>
      <c r="Y4923" s="429" t="s">
        <v>1031</v>
      </c>
    </row>
    <row r="4924" spans="24:25">
      <c r="X4924" s="429">
        <v>5221</v>
      </c>
      <c r="Y4924" s="429" t="s">
        <v>1031</v>
      </c>
    </row>
    <row r="4925" spans="24:25">
      <c r="X4925" s="429">
        <v>5222</v>
      </c>
      <c r="Y4925" s="429" t="s">
        <v>1031</v>
      </c>
    </row>
    <row r="4926" spans="24:25">
      <c r="X4926" s="429">
        <v>5223</v>
      </c>
      <c r="Y4926" s="429" t="s">
        <v>1031</v>
      </c>
    </row>
    <row r="4927" spans="24:25">
      <c r="X4927" s="429">
        <v>5224</v>
      </c>
      <c r="Y4927" s="429" t="s">
        <v>1031</v>
      </c>
    </row>
    <row r="4928" spans="24:25">
      <c r="X4928" s="429">
        <v>5225</v>
      </c>
      <c r="Y4928" s="429" t="s">
        <v>1031</v>
      </c>
    </row>
    <row r="4929" spans="24:25">
      <c r="X4929" s="429">
        <v>5226</v>
      </c>
      <c r="Y4929" s="429" t="s">
        <v>1031</v>
      </c>
    </row>
    <row r="4930" spans="24:25">
      <c r="X4930" s="429">
        <v>5227</v>
      </c>
      <c r="Y4930" s="429" t="s">
        <v>1031</v>
      </c>
    </row>
    <row r="4931" spans="24:25">
      <c r="X4931" s="429">
        <v>5228</v>
      </c>
      <c r="Y4931" s="429" t="s">
        <v>1031</v>
      </c>
    </row>
    <row r="4932" spans="24:25">
      <c r="X4932" s="429">
        <v>5229</v>
      </c>
      <c r="Y4932" s="429" t="s">
        <v>1031</v>
      </c>
    </row>
    <row r="4933" spans="24:25">
      <c r="X4933" s="429">
        <v>5230</v>
      </c>
      <c r="Y4933" s="429" t="s">
        <v>1031</v>
      </c>
    </row>
    <row r="4934" spans="24:25">
      <c r="X4934" s="429">
        <v>5231</v>
      </c>
      <c r="Y4934" s="429" t="s">
        <v>1031</v>
      </c>
    </row>
    <row r="4935" spans="24:25">
      <c r="X4935" s="429">
        <v>5232</v>
      </c>
      <c r="Y4935" s="429" t="s">
        <v>1031</v>
      </c>
    </row>
    <row r="4936" spans="24:25">
      <c r="X4936" s="429">
        <v>5233</v>
      </c>
      <c r="Y4936" s="429" t="s">
        <v>1031</v>
      </c>
    </row>
    <row r="4937" spans="24:25">
      <c r="X4937" s="429">
        <v>5234</v>
      </c>
      <c r="Y4937" s="429" t="s">
        <v>1031</v>
      </c>
    </row>
    <row r="4938" spans="24:25">
      <c r="X4938" s="429">
        <v>5235</v>
      </c>
      <c r="Y4938" s="429" t="s">
        <v>1031</v>
      </c>
    </row>
    <row r="4939" spans="24:25">
      <c r="X4939" s="429">
        <v>5236</v>
      </c>
      <c r="Y4939" s="429" t="s">
        <v>1031</v>
      </c>
    </row>
    <row r="4940" spans="24:25">
      <c r="X4940" s="429">
        <v>5237</v>
      </c>
      <c r="Y4940" s="429" t="s">
        <v>1031</v>
      </c>
    </row>
    <row r="4941" spans="24:25">
      <c r="X4941" s="429">
        <v>5238</v>
      </c>
      <c r="Y4941" s="429" t="s">
        <v>1031</v>
      </c>
    </row>
    <row r="4942" spans="24:25">
      <c r="X4942" s="429">
        <v>5239</v>
      </c>
      <c r="Y4942" s="429" t="s">
        <v>1031</v>
      </c>
    </row>
    <row r="4943" spans="24:25">
      <c r="X4943" s="429">
        <v>5240</v>
      </c>
      <c r="Y4943" s="429" t="s">
        <v>1031</v>
      </c>
    </row>
    <row r="4944" spans="24:25">
      <c r="X4944" s="429">
        <v>5241</v>
      </c>
      <c r="Y4944" s="429" t="s">
        <v>1031</v>
      </c>
    </row>
    <row r="4945" spans="24:25">
      <c r="X4945" s="429">
        <v>5242</v>
      </c>
      <c r="Y4945" s="429" t="s">
        <v>1031</v>
      </c>
    </row>
    <row r="4946" spans="24:25">
      <c r="X4946" s="429">
        <v>5243</v>
      </c>
      <c r="Y4946" s="429" t="s">
        <v>1031</v>
      </c>
    </row>
    <row r="4947" spans="24:25">
      <c r="X4947" s="429">
        <v>5244</v>
      </c>
      <c r="Y4947" s="429" t="s">
        <v>1031</v>
      </c>
    </row>
    <row r="4948" spans="24:25">
      <c r="X4948" s="429">
        <v>5245</v>
      </c>
      <c r="Y4948" s="429" t="s">
        <v>1031</v>
      </c>
    </row>
    <row r="4949" spans="24:25">
      <c r="X4949" s="429">
        <v>5246</v>
      </c>
      <c r="Y4949" s="429" t="s">
        <v>1031</v>
      </c>
    </row>
    <row r="4950" spans="24:25">
      <c r="X4950" s="429">
        <v>5247</v>
      </c>
      <c r="Y4950" s="429" t="s">
        <v>1031</v>
      </c>
    </row>
    <row r="4951" spans="24:25">
      <c r="X4951" s="429">
        <v>5248</v>
      </c>
      <c r="Y4951" s="429" t="s">
        <v>1031</v>
      </c>
    </row>
    <row r="4952" spans="24:25">
      <c r="X4952" s="429">
        <v>5249</v>
      </c>
      <c r="Y4952" s="429" t="s">
        <v>1031</v>
      </c>
    </row>
    <row r="4953" spans="24:25">
      <c r="X4953" s="429">
        <v>5250</v>
      </c>
      <c r="Y4953" s="429" t="s">
        <v>1031</v>
      </c>
    </row>
    <row r="4954" spans="24:25">
      <c r="X4954" s="429">
        <v>5251</v>
      </c>
      <c r="Y4954" s="429" t="s">
        <v>1031</v>
      </c>
    </row>
    <row r="4955" spans="24:25">
      <c r="X4955" s="429">
        <v>5252</v>
      </c>
      <c r="Y4955" s="429" t="s">
        <v>1031</v>
      </c>
    </row>
    <row r="4956" spans="24:25">
      <c r="X4956" s="429">
        <v>5253</v>
      </c>
      <c r="Y4956" s="429" t="s">
        <v>1031</v>
      </c>
    </row>
    <row r="4957" spans="24:25">
      <c r="X4957" s="429">
        <v>5254</v>
      </c>
      <c r="Y4957" s="429" t="s">
        <v>1031</v>
      </c>
    </row>
    <row r="4958" spans="24:25">
      <c r="X4958" s="429">
        <v>5255</v>
      </c>
      <c r="Y4958" s="429" t="s">
        <v>1031</v>
      </c>
    </row>
    <row r="4959" spans="24:25">
      <c r="X4959" s="429">
        <v>5256</v>
      </c>
      <c r="Y4959" s="429" t="s">
        <v>1031</v>
      </c>
    </row>
    <row r="4960" spans="24:25">
      <c r="X4960" s="429">
        <v>5257</v>
      </c>
      <c r="Y4960" s="429" t="s">
        <v>1031</v>
      </c>
    </row>
    <row r="4961" spans="24:25">
      <c r="X4961" s="429">
        <v>5258</v>
      </c>
      <c r="Y4961" s="429" t="s">
        <v>1031</v>
      </c>
    </row>
    <row r="4962" spans="24:25">
      <c r="X4962" s="429">
        <v>5259</v>
      </c>
      <c r="Y4962" s="429" t="s">
        <v>1031</v>
      </c>
    </row>
    <row r="4963" spans="24:25">
      <c r="X4963" s="429">
        <v>5260</v>
      </c>
      <c r="Y4963" s="429" t="s">
        <v>1031</v>
      </c>
    </row>
    <row r="4964" spans="24:25">
      <c r="X4964" s="429">
        <v>5261</v>
      </c>
      <c r="Y4964" s="429" t="s">
        <v>1031</v>
      </c>
    </row>
    <row r="4965" spans="24:25">
      <c r="X4965" s="429">
        <v>5262</v>
      </c>
      <c r="Y4965" s="429" t="s">
        <v>1031</v>
      </c>
    </row>
    <row r="4966" spans="24:25">
      <c r="X4966" s="429">
        <v>5263</v>
      </c>
      <c r="Y4966" s="429" t="s">
        <v>1031</v>
      </c>
    </row>
    <row r="4967" spans="24:25">
      <c r="X4967" s="429">
        <v>5264</v>
      </c>
      <c r="Y4967" s="429" t="s">
        <v>1031</v>
      </c>
    </row>
    <row r="4968" spans="24:25">
      <c r="X4968" s="429">
        <v>5265</v>
      </c>
      <c r="Y4968" s="429" t="s">
        <v>1031</v>
      </c>
    </row>
    <row r="4969" spans="24:25">
      <c r="X4969" s="429">
        <v>5266</v>
      </c>
      <c r="Y4969" s="429" t="s">
        <v>1031</v>
      </c>
    </row>
    <row r="4970" spans="24:25">
      <c r="X4970" s="429">
        <v>5267</v>
      </c>
      <c r="Y4970" s="429" t="s">
        <v>1031</v>
      </c>
    </row>
    <row r="4971" spans="24:25">
      <c r="X4971" s="429">
        <v>5268</v>
      </c>
      <c r="Y4971" s="429" t="s">
        <v>1031</v>
      </c>
    </row>
    <row r="4972" spans="24:25">
      <c r="X4972" s="429">
        <v>5269</v>
      </c>
      <c r="Y4972" s="429" t="s">
        <v>1031</v>
      </c>
    </row>
    <row r="4973" spans="24:25">
      <c r="X4973" s="429">
        <v>5270</v>
      </c>
      <c r="Y4973" s="429" t="s">
        <v>1031</v>
      </c>
    </row>
    <row r="4974" spans="24:25">
      <c r="X4974" s="429">
        <v>5271</v>
      </c>
      <c r="Y4974" s="429" t="s">
        <v>1031</v>
      </c>
    </row>
    <row r="4975" spans="24:25">
      <c r="X4975" s="429">
        <v>5272</v>
      </c>
      <c r="Y4975" s="429" t="s">
        <v>1031</v>
      </c>
    </row>
    <row r="4976" spans="24:25">
      <c r="X4976" s="429">
        <v>5273</v>
      </c>
      <c r="Y4976" s="429" t="s">
        <v>1031</v>
      </c>
    </row>
    <row r="4977" spans="24:25">
      <c r="X4977" s="429">
        <v>5274</v>
      </c>
      <c r="Y4977" s="429" t="s">
        <v>1031</v>
      </c>
    </row>
    <row r="4978" spans="24:25">
      <c r="X4978" s="429">
        <v>5275</v>
      </c>
      <c r="Y4978" s="429" t="s">
        <v>1031</v>
      </c>
    </row>
    <row r="4979" spans="24:25">
      <c r="X4979" s="429">
        <v>5276</v>
      </c>
      <c r="Y4979" s="429" t="s">
        <v>1031</v>
      </c>
    </row>
    <row r="4980" spans="24:25">
      <c r="X4980" s="429">
        <v>5277</v>
      </c>
      <c r="Y4980" s="429" t="s">
        <v>1031</v>
      </c>
    </row>
    <row r="4981" spans="24:25">
      <c r="X4981" s="429">
        <v>5278</v>
      </c>
      <c r="Y4981" s="429" t="s">
        <v>1031</v>
      </c>
    </row>
    <row r="4982" spans="24:25">
      <c r="X4982" s="429">
        <v>5279</v>
      </c>
      <c r="Y4982" s="429" t="s">
        <v>1031</v>
      </c>
    </row>
    <row r="4983" spans="24:25">
      <c r="X4983" s="429">
        <v>5280</v>
      </c>
      <c r="Y4983" s="429" t="s">
        <v>1031</v>
      </c>
    </row>
    <row r="4984" spans="24:25">
      <c r="X4984" s="429">
        <v>5281</v>
      </c>
      <c r="Y4984" s="429" t="s">
        <v>1031</v>
      </c>
    </row>
    <row r="4985" spans="24:25">
      <c r="X4985" s="429">
        <v>5282</v>
      </c>
      <c r="Y4985" s="429" t="s">
        <v>1031</v>
      </c>
    </row>
    <row r="4986" spans="24:25">
      <c r="X4986" s="429">
        <v>5283</v>
      </c>
      <c r="Y4986" s="429" t="s">
        <v>1031</v>
      </c>
    </row>
    <row r="4987" spans="24:25">
      <c r="X4987" s="429">
        <v>5284</v>
      </c>
      <c r="Y4987" s="429" t="s">
        <v>1031</v>
      </c>
    </row>
    <row r="4988" spans="24:25">
      <c r="X4988" s="429">
        <v>5285</v>
      </c>
      <c r="Y4988" s="429" t="s">
        <v>1031</v>
      </c>
    </row>
    <row r="4989" spans="24:25">
      <c r="X4989" s="429">
        <v>5286</v>
      </c>
      <c r="Y4989" s="429" t="s">
        <v>1031</v>
      </c>
    </row>
    <row r="4990" spans="24:25">
      <c r="X4990" s="429">
        <v>5287</v>
      </c>
      <c r="Y4990" s="429" t="s">
        <v>1031</v>
      </c>
    </row>
    <row r="4991" spans="24:25">
      <c r="X4991" s="429">
        <v>5288</v>
      </c>
      <c r="Y4991" s="429" t="s">
        <v>1031</v>
      </c>
    </row>
    <row r="4992" spans="24:25">
      <c r="X4992" s="429">
        <v>5289</v>
      </c>
      <c r="Y4992" s="429" t="s">
        <v>1031</v>
      </c>
    </row>
    <row r="4993" spans="24:25">
      <c r="X4993" s="429">
        <v>5290</v>
      </c>
      <c r="Y4993" s="429" t="s">
        <v>1031</v>
      </c>
    </row>
    <row r="4994" spans="24:25">
      <c r="X4994" s="429">
        <v>5291</v>
      </c>
      <c r="Y4994" s="429" t="s">
        <v>1031</v>
      </c>
    </row>
    <row r="4995" spans="24:25">
      <c r="X4995" s="429">
        <v>5292</v>
      </c>
      <c r="Y4995" s="429" t="s">
        <v>1031</v>
      </c>
    </row>
    <row r="4996" spans="24:25">
      <c r="X4996" s="429">
        <v>5293</v>
      </c>
      <c r="Y4996" s="429" t="s">
        <v>1031</v>
      </c>
    </row>
    <row r="4997" spans="24:25">
      <c r="X4997" s="429">
        <v>5294</v>
      </c>
      <c r="Y4997" s="429" t="s">
        <v>1031</v>
      </c>
    </row>
    <row r="4998" spans="24:25">
      <c r="X4998" s="429">
        <v>5295</v>
      </c>
      <c r="Y4998" s="429" t="s">
        <v>1031</v>
      </c>
    </row>
    <row r="4999" spans="24:25">
      <c r="X4999" s="429">
        <v>5296</v>
      </c>
      <c r="Y4999" s="429" t="s">
        <v>1031</v>
      </c>
    </row>
    <row r="5000" spans="24:25">
      <c r="X5000" s="429">
        <v>5297</v>
      </c>
      <c r="Y5000" s="429" t="s">
        <v>1031</v>
      </c>
    </row>
    <row r="5001" spans="24:25">
      <c r="X5001" s="429">
        <v>5298</v>
      </c>
      <c r="Y5001" s="429" t="s">
        <v>1031</v>
      </c>
    </row>
    <row r="5002" spans="24:25">
      <c r="X5002" s="429">
        <v>5299</v>
      </c>
      <c r="Y5002" s="429" t="s">
        <v>1031</v>
      </c>
    </row>
    <row r="5003" spans="24:25">
      <c r="X5003" s="429">
        <v>5300</v>
      </c>
      <c r="Y5003" s="429" t="s">
        <v>1031</v>
      </c>
    </row>
    <row r="5004" spans="24:25">
      <c r="X5004" s="429">
        <v>5301</v>
      </c>
      <c r="Y5004" s="429" t="s">
        <v>1031</v>
      </c>
    </row>
    <row r="5005" spans="24:25">
      <c r="X5005" s="429">
        <v>5302</v>
      </c>
      <c r="Y5005" s="429" t="s">
        <v>1031</v>
      </c>
    </row>
    <row r="5006" spans="24:25">
      <c r="X5006" s="429">
        <v>5303</v>
      </c>
      <c r="Y5006" s="429" t="s">
        <v>1031</v>
      </c>
    </row>
    <row r="5007" spans="24:25">
      <c r="X5007" s="429">
        <v>5304</v>
      </c>
      <c r="Y5007" s="429" t="s">
        <v>1031</v>
      </c>
    </row>
    <row r="5008" spans="24:25">
      <c r="X5008" s="429">
        <v>5305</v>
      </c>
      <c r="Y5008" s="429" t="s">
        <v>1031</v>
      </c>
    </row>
    <row r="5009" spans="24:25">
      <c r="X5009" s="429">
        <v>5306</v>
      </c>
      <c r="Y5009" s="429" t="s">
        <v>1031</v>
      </c>
    </row>
    <row r="5010" spans="24:25">
      <c r="X5010" s="429">
        <v>5307</v>
      </c>
      <c r="Y5010" s="429" t="s">
        <v>1031</v>
      </c>
    </row>
    <row r="5011" spans="24:25">
      <c r="X5011" s="429">
        <v>5308</v>
      </c>
      <c r="Y5011" s="429" t="s">
        <v>1031</v>
      </c>
    </row>
    <row r="5012" spans="24:25">
      <c r="X5012" s="429">
        <v>5309</v>
      </c>
      <c r="Y5012" s="429" t="s">
        <v>1031</v>
      </c>
    </row>
    <row r="5013" spans="24:25">
      <c r="X5013" s="429">
        <v>5310</v>
      </c>
      <c r="Y5013" s="429" t="s">
        <v>1031</v>
      </c>
    </row>
    <row r="5014" spans="24:25">
      <c r="X5014" s="429">
        <v>5311</v>
      </c>
      <c r="Y5014" s="429" t="s">
        <v>1031</v>
      </c>
    </row>
    <row r="5015" spans="24:25">
      <c r="X5015" s="429">
        <v>5312</v>
      </c>
      <c r="Y5015" s="429" t="s">
        <v>1031</v>
      </c>
    </row>
    <row r="5016" spans="24:25">
      <c r="X5016" s="429">
        <v>5313</v>
      </c>
      <c r="Y5016" s="429" t="s">
        <v>1031</v>
      </c>
    </row>
    <row r="5017" spans="24:25">
      <c r="X5017" s="429">
        <v>5314</v>
      </c>
      <c r="Y5017" s="429" t="s">
        <v>1031</v>
      </c>
    </row>
    <row r="5018" spans="24:25">
      <c r="X5018" s="429">
        <v>5315</v>
      </c>
      <c r="Y5018" s="429" t="s">
        <v>1031</v>
      </c>
    </row>
    <row r="5019" spans="24:25">
      <c r="X5019" s="429">
        <v>5316</v>
      </c>
      <c r="Y5019" s="429" t="s">
        <v>1031</v>
      </c>
    </row>
    <row r="5020" spans="24:25">
      <c r="X5020" s="429">
        <v>5317</v>
      </c>
      <c r="Y5020" s="429" t="s">
        <v>1031</v>
      </c>
    </row>
    <row r="5021" spans="24:25">
      <c r="X5021" s="429">
        <v>5318</v>
      </c>
      <c r="Y5021" s="429" t="s">
        <v>1031</v>
      </c>
    </row>
    <row r="5022" spans="24:25">
      <c r="X5022" s="429">
        <v>5319</v>
      </c>
      <c r="Y5022" s="429" t="s">
        <v>1031</v>
      </c>
    </row>
    <row r="5023" spans="24:25">
      <c r="X5023" s="429">
        <v>5320</v>
      </c>
      <c r="Y5023" s="429" t="s">
        <v>1031</v>
      </c>
    </row>
    <row r="5024" spans="24:25">
      <c r="X5024" s="429">
        <v>5321</v>
      </c>
      <c r="Y5024" s="429" t="s">
        <v>1031</v>
      </c>
    </row>
    <row r="5025" spans="24:25">
      <c r="X5025" s="429">
        <v>5322</v>
      </c>
      <c r="Y5025" s="429" t="s">
        <v>1031</v>
      </c>
    </row>
    <row r="5026" spans="24:25">
      <c r="X5026" s="429">
        <v>5323</v>
      </c>
      <c r="Y5026" s="429" t="s">
        <v>1031</v>
      </c>
    </row>
    <row r="5027" spans="24:25">
      <c r="X5027" s="429">
        <v>5324</v>
      </c>
      <c r="Y5027" s="429" t="s">
        <v>1031</v>
      </c>
    </row>
    <row r="5028" spans="24:25">
      <c r="X5028" s="429">
        <v>5325</v>
      </c>
      <c r="Y5028" s="429" t="s">
        <v>1031</v>
      </c>
    </row>
    <row r="5029" spans="24:25">
      <c r="X5029" s="429">
        <v>5326</v>
      </c>
      <c r="Y5029" s="429" t="s">
        <v>1031</v>
      </c>
    </row>
    <row r="5030" spans="24:25">
      <c r="X5030" s="429">
        <v>5327</v>
      </c>
      <c r="Y5030" s="429" t="s">
        <v>1031</v>
      </c>
    </row>
    <row r="5031" spans="24:25">
      <c r="X5031" s="429">
        <v>5328</v>
      </c>
      <c r="Y5031" s="429" t="s">
        <v>1031</v>
      </c>
    </row>
    <row r="5032" spans="24:25">
      <c r="X5032" s="429">
        <v>5329</v>
      </c>
      <c r="Y5032" s="429" t="s">
        <v>1031</v>
      </c>
    </row>
    <row r="5033" spans="24:25">
      <c r="X5033" s="429">
        <v>5330</v>
      </c>
      <c r="Y5033" s="429" t="s">
        <v>1031</v>
      </c>
    </row>
    <row r="5034" spans="24:25">
      <c r="X5034" s="429">
        <v>5331</v>
      </c>
      <c r="Y5034" s="429" t="s">
        <v>1031</v>
      </c>
    </row>
    <row r="5035" spans="24:25">
      <c r="X5035" s="429">
        <v>5332</v>
      </c>
      <c r="Y5035" s="429" t="s">
        <v>1031</v>
      </c>
    </row>
    <row r="5036" spans="24:25">
      <c r="X5036" s="429">
        <v>5333</v>
      </c>
      <c r="Y5036" s="429" t="s">
        <v>1031</v>
      </c>
    </row>
    <row r="5037" spans="24:25">
      <c r="X5037" s="429">
        <v>5334</v>
      </c>
      <c r="Y5037" s="429" t="s">
        <v>1031</v>
      </c>
    </row>
    <row r="5038" spans="24:25">
      <c r="X5038" s="429">
        <v>5335</v>
      </c>
      <c r="Y5038" s="429" t="s">
        <v>1031</v>
      </c>
    </row>
    <row r="5039" spans="24:25">
      <c r="X5039" s="429">
        <v>5336</v>
      </c>
      <c r="Y5039" s="429" t="s">
        <v>1031</v>
      </c>
    </row>
    <row r="5040" spans="24:25">
      <c r="X5040" s="429">
        <v>5337</v>
      </c>
      <c r="Y5040" s="429" t="s">
        <v>1031</v>
      </c>
    </row>
    <row r="5041" spans="24:25">
      <c r="X5041" s="429">
        <v>5338</v>
      </c>
      <c r="Y5041" s="429" t="s">
        <v>1031</v>
      </c>
    </row>
    <row r="5042" spans="24:25">
      <c r="X5042" s="429">
        <v>5339</v>
      </c>
      <c r="Y5042" s="429" t="s">
        <v>1031</v>
      </c>
    </row>
    <row r="5043" spans="24:25">
      <c r="X5043" s="429">
        <v>5340</v>
      </c>
      <c r="Y5043" s="429" t="s">
        <v>1031</v>
      </c>
    </row>
    <row r="5044" spans="24:25">
      <c r="X5044" s="429">
        <v>5341</v>
      </c>
      <c r="Y5044" s="429" t="s">
        <v>1031</v>
      </c>
    </row>
    <row r="5045" spans="24:25">
      <c r="X5045" s="429">
        <v>5342</v>
      </c>
      <c r="Y5045" s="429" t="s">
        <v>1031</v>
      </c>
    </row>
    <row r="5046" spans="24:25">
      <c r="X5046" s="429">
        <v>5343</v>
      </c>
      <c r="Y5046" s="429" t="s">
        <v>1031</v>
      </c>
    </row>
    <row r="5047" spans="24:25">
      <c r="X5047" s="429">
        <v>5344</v>
      </c>
      <c r="Y5047" s="429" t="s">
        <v>1031</v>
      </c>
    </row>
    <row r="5048" spans="24:25">
      <c r="X5048" s="429">
        <v>5345</v>
      </c>
      <c r="Y5048" s="429" t="s">
        <v>1031</v>
      </c>
    </row>
    <row r="5049" spans="24:25">
      <c r="X5049" s="429">
        <v>5346</v>
      </c>
      <c r="Y5049" s="429" t="s">
        <v>1031</v>
      </c>
    </row>
    <row r="5050" spans="24:25">
      <c r="X5050" s="429">
        <v>5347</v>
      </c>
      <c r="Y5050" s="429" t="s">
        <v>1031</v>
      </c>
    </row>
    <row r="5051" spans="24:25">
      <c r="X5051" s="429">
        <v>5348</v>
      </c>
      <c r="Y5051" s="429" t="s">
        <v>1031</v>
      </c>
    </row>
    <row r="5052" spans="24:25">
      <c r="X5052" s="429">
        <v>5349</v>
      </c>
      <c r="Y5052" s="429" t="s">
        <v>1031</v>
      </c>
    </row>
    <row r="5053" spans="24:25">
      <c r="X5053" s="429">
        <v>5350</v>
      </c>
      <c r="Y5053" s="429" t="s">
        <v>1031</v>
      </c>
    </row>
    <row r="5054" spans="24:25">
      <c r="X5054" s="429">
        <v>5351</v>
      </c>
      <c r="Y5054" s="429" t="s">
        <v>1031</v>
      </c>
    </row>
    <row r="5055" spans="24:25">
      <c r="X5055" s="429">
        <v>5352</v>
      </c>
      <c r="Y5055" s="429" t="s">
        <v>1031</v>
      </c>
    </row>
    <row r="5056" spans="24:25">
      <c r="X5056" s="429">
        <v>5353</v>
      </c>
      <c r="Y5056" s="429" t="s">
        <v>1031</v>
      </c>
    </row>
    <row r="5057" spans="24:25">
      <c r="X5057" s="429">
        <v>5354</v>
      </c>
      <c r="Y5057" s="429" t="s">
        <v>1031</v>
      </c>
    </row>
    <row r="5058" spans="24:25">
      <c r="X5058" s="429">
        <v>5355</v>
      </c>
      <c r="Y5058" s="429" t="s">
        <v>1031</v>
      </c>
    </row>
    <row r="5059" spans="24:25">
      <c r="X5059" s="429">
        <v>5356</v>
      </c>
      <c r="Y5059" s="429" t="s">
        <v>1031</v>
      </c>
    </row>
    <row r="5060" spans="24:25">
      <c r="X5060" s="429">
        <v>5357</v>
      </c>
      <c r="Y5060" s="429" t="s">
        <v>1031</v>
      </c>
    </row>
    <row r="5061" spans="24:25">
      <c r="X5061" s="429">
        <v>5358</v>
      </c>
      <c r="Y5061" s="429" t="s">
        <v>1031</v>
      </c>
    </row>
    <row r="5062" spans="24:25">
      <c r="X5062" s="429">
        <v>5359</v>
      </c>
      <c r="Y5062" s="429" t="s">
        <v>1031</v>
      </c>
    </row>
    <row r="5063" spans="24:25">
      <c r="X5063" s="429">
        <v>5360</v>
      </c>
      <c r="Y5063" s="429" t="s">
        <v>1031</v>
      </c>
    </row>
    <row r="5064" spans="24:25">
      <c r="X5064" s="429">
        <v>5361</v>
      </c>
      <c r="Y5064" s="429" t="s">
        <v>1031</v>
      </c>
    </row>
    <row r="5065" spans="24:25">
      <c r="X5065" s="429">
        <v>5362</v>
      </c>
      <c r="Y5065" s="429" t="s">
        <v>1031</v>
      </c>
    </row>
    <row r="5066" spans="24:25">
      <c r="X5066" s="429">
        <v>5363</v>
      </c>
      <c r="Y5066" s="429" t="s">
        <v>1031</v>
      </c>
    </row>
    <row r="5067" spans="24:25">
      <c r="X5067" s="429">
        <v>5364</v>
      </c>
      <c r="Y5067" s="429" t="s">
        <v>1031</v>
      </c>
    </row>
    <row r="5068" spans="24:25">
      <c r="X5068" s="429">
        <v>5365</v>
      </c>
      <c r="Y5068" s="429" t="s">
        <v>1031</v>
      </c>
    </row>
    <row r="5069" spans="24:25">
      <c r="X5069" s="429">
        <v>5366</v>
      </c>
      <c r="Y5069" s="429" t="s">
        <v>1031</v>
      </c>
    </row>
    <row r="5070" spans="24:25">
      <c r="X5070" s="429">
        <v>5367</v>
      </c>
      <c r="Y5070" s="429" t="s">
        <v>1031</v>
      </c>
    </row>
    <row r="5071" spans="24:25">
      <c r="X5071" s="429">
        <v>5368</v>
      </c>
      <c r="Y5071" s="429" t="s">
        <v>1031</v>
      </c>
    </row>
    <row r="5072" spans="24:25">
      <c r="X5072" s="429">
        <v>5369</v>
      </c>
      <c r="Y5072" s="429" t="s">
        <v>1031</v>
      </c>
    </row>
    <row r="5073" spans="24:25">
      <c r="X5073" s="429">
        <v>5370</v>
      </c>
      <c r="Y5073" s="429" t="s">
        <v>1031</v>
      </c>
    </row>
    <row r="5074" spans="24:25">
      <c r="X5074" s="429">
        <v>5371</v>
      </c>
      <c r="Y5074" s="429" t="s">
        <v>1031</v>
      </c>
    </row>
    <row r="5075" spans="24:25">
      <c r="X5075" s="429">
        <v>5372</v>
      </c>
      <c r="Y5075" s="429" t="s">
        <v>1031</v>
      </c>
    </row>
    <row r="5076" spans="24:25">
      <c r="X5076" s="429">
        <v>5373</v>
      </c>
      <c r="Y5076" s="429" t="s">
        <v>1031</v>
      </c>
    </row>
    <row r="5077" spans="24:25">
      <c r="X5077" s="429">
        <v>5374</v>
      </c>
      <c r="Y5077" s="429" t="s">
        <v>1031</v>
      </c>
    </row>
    <row r="5078" spans="24:25">
      <c r="X5078" s="429">
        <v>5375</v>
      </c>
      <c r="Y5078" s="429" t="s">
        <v>1031</v>
      </c>
    </row>
    <row r="5079" spans="24:25">
      <c r="X5079" s="429">
        <v>5376</v>
      </c>
      <c r="Y5079" s="429" t="s">
        <v>1031</v>
      </c>
    </row>
    <row r="5080" spans="24:25">
      <c r="X5080" s="429">
        <v>5377</v>
      </c>
      <c r="Y5080" s="429" t="s">
        <v>1031</v>
      </c>
    </row>
    <row r="5081" spans="24:25">
      <c r="X5081" s="429">
        <v>5378</v>
      </c>
      <c r="Y5081" s="429" t="s">
        <v>1031</v>
      </c>
    </row>
    <row r="5082" spans="24:25">
      <c r="X5082" s="429">
        <v>5379</v>
      </c>
      <c r="Y5082" s="429" t="s">
        <v>1031</v>
      </c>
    </row>
    <row r="5083" spans="24:25">
      <c r="X5083" s="429">
        <v>5380</v>
      </c>
      <c r="Y5083" s="429" t="s">
        <v>1031</v>
      </c>
    </row>
    <row r="5084" spans="24:25">
      <c r="X5084" s="429">
        <v>5381</v>
      </c>
      <c r="Y5084" s="429" t="s">
        <v>1031</v>
      </c>
    </row>
    <row r="5085" spans="24:25">
      <c r="X5085" s="429">
        <v>5382</v>
      </c>
      <c r="Y5085" s="429" t="s">
        <v>1031</v>
      </c>
    </row>
    <row r="5086" spans="24:25">
      <c r="X5086" s="429">
        <v>5383</v>
      </c>
      <c r="Y5086" s="429" t="s">
        <v>1031</v>
      </c>
    </row>
    <row r="5087" spans="24:25">
      <c r="X5087" s="429">
        <v>5384</v>
      </c>
      <c r="Y5087" s="429" t="s">
        <v>1031</v>
      </c>
    </row>
    <row r="5088" spans="24:25">
      <c r="X5088" s="429">
        <v>5385</v>
      </c>
      <c r="Y5088" s="429" t="s">
        <v>1031</v>
      </c>
    </row>
    <row r="5089" spans="24:25">
      <c r="X5089" s="429">
        <v>5386</v>
      </c>
      <c r="Y5089" s="429" t="s">
        <v>1031</v>
      </c>
    </row>
    <row r="5090" spans="24:25">
      <c r="X5090" s="429">
        <v>5387</v>
      </c>
      <c r="Y5090" s="429" t="s">
        <v>1031</v>
      </c>
    </row>
    <row r="5091" spans="24:25">
      <c r="X5091" s="429">
        <v>5388</v>
      </c>
      <c r="Y5091" s="429" t="s">
        <v>1031</v>
      </c>
    </row>
    <row r="5092" spans="24:25">
      <c r="X5092" s="429">
        <v>5389</v>
      </c>
      <c r="Y5092" s="429" t="s">
        <v>1031</v>
      </c>
    </row>
    <row r="5093" spans="24:25">
      <c r="X5093" s="429">
        <v>5390</v>
      </c>
      <c r="Y5093" s="429" t="s">
        <v>1031</v>
      </c>
    </row>
    <row r="5094" spans="24:25">
      <c r="X5094" s="429">
        <v>5391</v>
      </c>
      <c r="Y5094" s="429" t="s">
        <v>1031</v>
      </c>
    </row>
    <row r="5095" spans="24:25">
      <c r="X5095" s="429">
        <v>5392</v>
      </c>
      <c r="Y5095" s="429" t="s">
        <v>1031</v>
      </c>
    </row>
    <row r="5096" spans="24:25">
      <c r="X5096" s="429">
        <v>5393</v>
      </c>
      <c r="Y5096" s="429" t="s">
        <v>1031</v>
      </c>
    </row>
    <row r="5097" spans="24:25">
      <c r="X5097" s="429">
        <v>5394</v>
      </c>
      <c r="Y5097" s="429" t="s">
        <v>1031</v>
      </c>
    </row>
    <row r="5098" spans="24:25">
      <c r="X5098" s="429">
        <v>5395</v>
      </c>
      <c r="Y5098" s="429" t="s">
        <v>1031</v>
      </c>
    </row>
    <row r="5099" spans="24:25">
      <c r="X5099" s="429">
        <v>5396</v>
      </c>
      <c r="Y5099" s="429" t="s">
        <v>1031</v>
      </c>
    </row>
    <row r="5100" spans="24:25">
      <c r="X5100" s="429">
        <v>5397</v>
      </c>
      <c r="Y5100" s="429" t="s">
        <v>1031</v>
      </c>
    </row>
    <row r="5101" spans="24:25">
      <c r="X5101" s="429">
        <v>5398</v>
      </c>
      <c r="Y5101" s="429" t="s">
        <v>1031</v>
      </c>
    </row>
    <row r="5102" spans="24:25">
      <c r="X5102" s="429">
        <v>5399</v>
      </c>
      <c r="Y5102" s="429" t="s">
        <v>1031</v>
      </c>
    </row>
    <row r="5103" spans="24:25">
      <c r="X5103" s="429">
        <v>5400</v>
      </c>
      <c r="Y5103" s="429" t="s">
        <v>1031</v>
      </c>
    </row>
    <row r="5104" spans="24:25">
      <c r="X5104" s="429">
        <v>5401</v>
      </c>
      <c r="Y5104" s="429" t="s">
        <v>1031</v>
      </c>
    </row>
    <row r="5105" spans="24:25">
      <c r="X5105" s="429">
        <v>5402</v>
      </c>
      <c r="Y5105" s="429" t="s">
        <v>1031</v>
      </c>
    </row>
    <row r="5106" spans="24:25">
      <c r="X5106" s="429">
        <v>5403</v>
      </c>
      <c r="Y5106" s="429" t="s">
        <v>1031</v>
      </c>
    </row>
    <row r="5107" spans="24:25">
      <c r="X5107" s="429">
        <v>5404</v>
      </c>
      <c r="Y5107" s="429" t="s">
        <v>1031</v>
      </c>
    </row>
    <row r="5108" spans="24:25">
      <c r="X5108" s="429">
        <v>5405</v>
      </c>
      <c r="Y5108" s="429" t="s">
        <v>1031</v>
      </c>
    </row>
    <row r="5109" spans="24:25">
      <c r="X5109" s="429">
        <v>5406</v>
      </c>
      <c r="Y5109" s="429" t="s">
        <v>1031</v>
      </c>
    </row>
    <row r="5110" spans="24:25">
      <c r="X5110" s="429">
        <v>5407</v>
      </c>
      <c r="Y5110" s="429" t="s">
        <v>1031</v>
      </c>
    </row>
    <row r="5111" spans="24:25">
      <c r="X5111" s="429">
        <v>5408</v>
      </c>
      <c r="Y5111" s="429" t="s">
        <v>1031</v>
      </c>
    </row>
    <row r="5112" spans="24:25">
      <c r="X5112" s="429">
        <v>5409</v>
      </c>
      <c r="Y5112" s="429" t="s">
        <v>1031</v>
      </c>
    </row>
    <row r="5113" spans="24:25">
      <c r="X5113" s="429">
        <v>5410</v>
      </c>
      <c r="Y5113" s="429" t="s">
        <v>1031</v>
      </c>
    </row>
    <row r="5114" spans="24:25">
      <c r="X5114" s="429">
        <v>5411</v>
      </c>
      <c r="Y5114" s="429" t="s">
        <v>1031</v>
      </c>
    </row>
    <row r="5115" spans="24:25">
      <c r="X5115" s="429">
        <v>5412</v>
      </c>
      <c r="Y5115" s="429" t="s">
        <v>1031</v>
      </c>
    </row>
    <row r="5116" spans="24:25">
      <c r="X5116" s="429">
        <v>5413</v>
      </c>
      <c r="Y5116" s="429" t="s">
        <v>1031</v>
      </c>
    </row>
    <row r="5117" spans="24:25">
      <c r="X5117" s="429">
        <v>5414</v>
      </c>
      <c r="Y5117" s="429" t="s">
        <v>1031</v>
      </c>
    </row>
    <row r="5118" spans="24:25">
      <c r="X5118" s="429">
        <v>5415</v>
      </c>
      <c r="Y5118" s="429" t="s">
        <v>1031</v>
      </c>
    </row>
    <row r="5119" spans="24:25">
      <c r="X5119" s="429">
        <v>5416</v>
      </c>
      <c r="Y5119" s="429" t="s">
        <v>1031</v>
      </c>
    </row>
    <row r="5120" spans="24:25">
      <c r="X5120" s="429">
        <v>5417</v>
      </c>
      <c r="Y5120" s="429" t="s">
        <v>1031</v>
      </c>
    </row>
    <row r="5121" spans="24:25">
      <c r="X5121" s="429">
        <v>5418</v>
      </c>
      <c r="Y5121" s="429" t="s">
        <v>1031</v>
      </c>
    </row>
    <row r="5122" spans="24:25">
      <c r="X5122" s="429">
        <v>5419</v>
      </c>
      <c r="Y5122" s="429" t="s">
        <v>1031</v>
      </c>
    </row>
    <row r="5123" spans="24:25">
      <c r="X5123" s="429">
        <v>5420</v>
      </c>
      <c r="Y5123" s="429" t="s">
        <v>1031</v>
      </c>
    </row>
    <row r="5124" spans="24:25">
      <c r="X5124" s="429">
        <v>5421</v>
      </c>
      <c r="Y5124" s="429" t="s">
        <v>1031</v>
      </c>
    </row>
    <row r="5125" spans="24:25">
      <c r="X5125" s="429">
        <v>5422</v>
      </c>
      <c r="Y5125" s="429" t="s">
        <v>1031</v>
      </c>
    </row>
    <row r="5126" spans="24:25">
      <c r="X5126" s="429">
        <v>5423</v>
      </c>
      <c r="Y5126" s="429" t="s">
        <v>1031</v>
      </c>
    </row>
    <row r="5127" spans="24:25">
      <c r="X5127" s="429">
        <v>5424</v>
      </c>
      <c r="Y5127" s="429" t="s">
        <v>1031</v>
      </c>
    </row>
    <row r="5128" spans="24:25">
      <c r="X5128" s="429">
        <v>5425</v>
      </c>
      <c r="Y5128" s="429" t="s">
        <v>1031</v>
      </c>
    </row>
    <row r="5129" spans="24:25">
      <c r="X5129" s="429">
        <v>5426</v>
      </c>
      <c r="Y5129" s="429" t="s">
        <v>1031</v>
      </c>
    </row>
    <row r="5130" spans="24:25">
      <c r="X5130" s="429">
        <v>5427</v>
      </c>
      <c r="Y5130" s="429" t="s">
        <v>1031</v>
      </c>
    </row>
    <row r="5131" spans="24:25">
      <c r="X5131" s="429">
        <v>5428</v>
      </c>
      <c r="Y5131" s="429" t="s">
        <v>1031</v>
      </c>
    </row>
    <row r="5132" spans="24:25">
      <c r="X5132" s="429">
        <v>5429</v>
      </c>
      <c r="Y5132" s="429" t="s">
        <v>1031</v>
      </c>
    </row>
    <row r="5133" spans="24:25">
      <c r="X5133" s="429">
        <v>5430</v>
      </c>
      <c r="Y5133" s="429" t="s">
        <v>1031</v>
      </c>
    </row>
    <row r="5134" spans="24:25">
      <c r="X5134" s="429">
        <v>5431</v>
      </c>
      <c r="Y5134" s="429" t="s">
        <v>1031</v>
      </c>
    </row>
    <row r="5135" spans="24:25">
      <c r="X5135" s="429">
        <v>5432</v>
      </c>
      <c r="Y5135" s="429" t="s">
        <v>1031</v>
      </c>
    </row>
    <row r="5136" spans="24:25">
      <c r="X5136" s="429">
        <v>5433</v>
      </c>
      <c r="Y5136" s="429" t="s">
        <v>1031</v>
      </c>
    </row>
    <row r="5137" spans="24:25">
      <c r="X5137" s="429">
        <v>5434</v>
      </c>
      <c r="Y5137" s="429" t="s">
        <v>1031</v>
      </c>
    </row>
    <row r="5138" spans="24:25">
      <c r="X5138" s="429">
        <v>5435</v>
      </c>
      <c r="Y5138" s="429" t="s">
        <v>1031</v>
      </c>
    </row>
    <row r="5139" spans="24:25">
      <c r="X5139" s="429">
        <v>5436</v>
      </c>
      <c r="Y5139" s="429" t="s">
        <v>1031</v>
      </c>
    </row>
    <row r="5140" spans="24:25">
      <c r="X5140" s="429">
        <v>5437</v>
      </c>
      <c r="Y5140" s="429" t="s">
        <v>1031</v>
      </c>
    </row>
    <row r="5141" spans="24:25">
      <c r="X5141" s="429">
        <v>5438</v>
      </c>
      <c r="Y5141" s="429" t="s">
        <v>1031</v>
      </c>
    </row>
    <row r="5142" spans="24:25">
      <c r="X5142" s="429">
        <v>5439</v>
      </c>
      <c r="Y5142" s="429" t="s">
        <v>1031</v>
      </c>
    </row>
    <row r="5143" spans="24:25">
      <c r="X5143" s="429">
        <v>5440</v>
      </c>
      <c r="Y5143" s="429" t="s">
        <v>1031</v>
      </c>
    </row>
    <row r="5144" spans="24:25">
      <c r="X5144" s="429">
        <v>5441</v>
      </c>
      <c r="Y5144" s="429" t="s">
        <v>1031</v>
      </c>
    </row>
    <row r="5145" spans="24:25">
      <c r="X5145" s="429">
        <v>5442</v>
      </c>
      <c r="Y5145" s="429" t="s">
        <v>1031</v>
      </c>
    </row>
    <row r="5146" spans="24:25">
      <c r="X5146" s="429">
        <v>5443</v>
      </c>
      <c r="Y5146" s="429" t="s">
        <v>1031</v>
      </c>
    </row>
    <row r="5147" spans="24:25">
      <c r="X5147" s="429">
        <v>5444</v>
      </c>
      <c r="Y5147" s="429" t="s">
        <v>1031</v>
      </c>
    </row>
    <row r="5148" spans="24:25">
      <c r="X5148" s="429">
        <v>5445</v>
      </c>
      <c r="Y5148" s="429" t="s">
        <v>1031</v>
      </c>
    </row>
    <row r="5149" spans="24:25">
      <c r="X5149" s="429">
        <v>5446</v>
      </c>
      <c r="Y5149" s="429" t="s">
        <v>1031</v>
      </c>
    </row>
    <row r="5150" spans="24:25">
      <c r="X5150" s="429">
        <v>5447</v>
      </c>
      <c r="Y5150" s="429" t="s">
        <v>1031</v>
      </c>
    </row>
    <row r="5151" spans="24:25">
      <c r="X5151" s="429">
        <v>5448</v>
      </c>
      <c r="Y5151" s="429" t="s">
        <v>1031</v>
      </c>
    </row>
    <row r="5152" spans="24:25">
      <c r="X5152" s="429">
        <v>5449</v>
      </c>
      <c r="Y5152" s="429" t="s">
        <v>1031</v>
      </c>
    </row>
    <row r="5153" spans="24:25">
      <c r="X5153" s="429">
        <v>5450</v>
      </c>
      <c r="Y5153" s="429" t="s">
        <v>1031</v>
      </c>
    </row>
    <row r="5154" spans="24:25">
      <c r="X5154" s="429">
        <v>5451</v>
      </c>
      <c r="Y5154" s="429" t="s">
        <v>1031</v>
      </c>
    </row>
    <row r="5155" spans="24:25">
      <c r="X5155" s="429">
        <v>5452</v>
      </c>
      <c r="Y5155" s="429" t="s">
        <v>1031</v>
      </c>
    </row>
    <row r="5156" spans="24:25">
      <c r="X5156" s="429">
        <v>5453</v>
      </c>
      <c r="Y5156" s="429" t="s">
        <v>1031</v>
      </c>
    </row>
    <row r="5157" spans="24:25">
      <c r="X5157" s="429">
        <v>5454</v>
      </c>
      <c r="Y5157" s="429" t="s">
        <v>1031</v>
      </c>
    </row>
    <row r="5158" spans="24:25">
      <c r="X5158" s="429">
        <v>5455</v>
      </c>
      <c r="Y5158" s="429" t="s">
        <v>1031</v>
      </c>
    </row>
    <row r="5159" spans="24:25">
      <c r="X5159" s="429">
        <v>5456</v>
      </c>
      <c r="Y5159" s="429" t="s">
        <v>1031</v>
      </c>
    </row>
    <row r="5160" spans="24:25">
      <c r="X5160" s="429">
        <v>5457</v>
      </c>
      <c r="Y5160" s="429" t="s">
        <v>1031</v>
      </c>
    </row>
    <row r="5161" spans="24:25">
      <c r="X5161" s="429">
        <v>5458</v>
      </c>
      <c r="Y5161" s="429" t="s">
        <v>1031</v>
      </c>
    </row>
    <row r="5162" spans="24:25">
      <c r="X5162" s="429">
        <v>5459</v>
      </c>
      <c r="Y5162" s="429" t="s">
        <v>1031</v>
      </c>
    </row>
    <row r="5163" spans="24:25">
      <c r="X5163" s="429">
        <v>5460</v>
      </c>
      <c r="Y5163" s="429" t="s">
        <v>1031</v>
      </c>
    </row>
    <row r="5164" spans="24:25">
      <c r="X5164" s="429">
        <v>5461</v>
      </c>
      <c r="Y5164" s="429" t="s">
        <v>1031</v>
      </c>
    </row>
    <row r="5165" spans="24:25">
      <c r="X5165" s="429">
        <v>5462</v>
      </c>
      <c r="Y5165" s="429" t="s">
        <v>1031</v>
      </c>
    </row>
    <row r="5166" spans="24:25">
      <c r="X5166" s="429">
        <v>5463</v>
      </c>
      <c r="Y5166" s="429" t="s">
        <v>1031</v>
      </c>
    </row>
    <row r="5167" spans="24:25">
      <c r="X5167" s="429">
        <v>5464</v>
      </c>
      <c r="Y5167" s="429" t="s">
        <v>1031</v>
      </c>
    </row>
    <row r="5168" spans="24:25">
      <c r="X5168" s="429">
        <v>5465</v>
      </c>
      <c r="Y5168" s="429" t="s">
        <v>1031</v>
      </c>
    </row>
    <row r="5169" spans="24:25">
      <c r="X5169" s="429">
        <v>5466</v>
      </c>
      <c r="Y5169" s="429" t="s">
        <v>1031</v>
      </c>
    </row>
    <row r="5170" spans="24:25">
      <c r="X5170" s="429">
        <v>5467</v>
      </c>
      <c r="Y5170" s="429" t="s">
        <v>1031</v>
      </c>
    </row>
    <row r="5171" spans="24:25">
      <c r="X5171" s="429">
        <v>5468</v>
      </c>
      <c r="Y5171" s="429" t="s">
        <v>1031</v>
      </c>
    </row>
    <row r="5172" spans="24:25">
      <c r="X5172" s="429">
        <v>5469</v>
      </c>
      <c r="Y5172" s="429" t="s">
        <v>1031</v>
      </c>
    </row>
    <row r="5173" spans="24:25">
      <c r="X5173" s="429">
        <v>5470</v>
      </c>
      <c r="Y5173" s="429" t="s">
        <v>1031</v>
      </c>
    </row>
    <row r="5174" spans="24:25">
      <c r="X5174" s="429">
        <v>5471</v>
      </c>
      <c r="Y5174" s="429" t="s">
        <v>1031</v>
      </c>
    </row>
    <row r="5175" spans="24:25">
      <c r="X5175" s="429">
        <v>5472</v>
      </c>
      <c r="Y5175" s="429" t="s">
        <v>1031</v>
      </c>
    </row>
    <row r="5176" spans="24:25">
      <c r="X5176" s="429">
        <v>5473</v>
      </c>
      <c r="Y5176" s="429" t="s">
        <v>1031</v>
      </c>
    </row>
    <row r="5177" spans="24:25">
      <c r="X5177" s="429">
        <v>5474</v>
      </c>
      <c r="Y5177" s="429" t="s">
        <v>1031</v>
      </c>
    </row>
    <row r="5178" spans="24:25">
      <c r="X5178" s="429">
        <v>5475</v>
      </c>
      <c r="Y5178" s="429" t="s">
        <v>1031</v>
      </c>
    </row>
    <row r="5179" spans="24:25">
      <c r="X5179" s="429">
        <v>5476</v>
      </c>
      <c r="Y5179" s="429" t="s">
        <v>1031</v>
      </c>
    </row>
    <row r="5180" spans="24:25">
      <c r="X5180" s="429">
        <v>5477</v>
      </c>
      <c r="Y5180" s="429" t="s">
        <v>1031</v>
      </c>
    </row>
    <row r="5181" spans="24:25">
      <c r="X5181" s="429">
        <v>5478</v>
      </c>
      <c r="Y5181" s="429" t="s">
        <v>1031</v>
      </c>
    </row>
    <row r="5182" spans="24:25">
      <c r="X5182" s="429">
        <v>5479</v>
      </c>
      <c r="Y5182" s="429" t="s">
        <v>1031</v>
      </c>
    </row>
    <row r="5183" spans="24:25">
      <c r="X5183" s="429">
        <v>5480</v>
      </c>
      <c r="Y5183" s="429" t="s">
        <v>1031</v>
      </c>
    </row>
    <row r="5184" spans="24:25">
      <c r="X5184" s="429">
        <v>5481</v>
      </c>
      <c r="Y5184" s="429" t="s">
        <v>1031</v>
      </c>
    </row>
    <row r="5185" spans="24:25">
      <c r="X5185" s="429">
        <v>5482</v>
      </c>
      <c r="Y5185" s="429" t="s">
        <v>1031</v>
      </c>
    </row>
    <row r="5186" spans="24:25">
      <c r="X5186" s="429">
        <v>5483</v>
      </c>
      <c r="Y5186" s="429" t="s">
        <v>1031</v>
      </c>
    </row>
    <row r="5187" spans="24:25">
      <c r="X5187" s="429">
        <v>5484</v>
      </c>
      <c r="Y5187" s="429" t="s">
        <v>1031</v>
      </c>
    </row>
    <row r="5188" spans="24:25">
      <c r="X5188" s="429">
        <v>5485</v>
      </c>
      <c r="Y5188" s="429" t="s">
        <v>1031</v>
      </c>
    </row>
    <row r="5189" spans="24:25">
      <c r="X5189" s="429">
        <v>5486</v>
      </c>
      <c r="Y5189" s="429" t="s">
        <v>1031</v>
      </c>
    </row>
    <row r="5190" spans="24:25">
      <c r="X5190" s="429">
        <v>5487</v>
      </c>
      <c r="Y5190" s="429" t="s">
        <v>1031</v>
      </c>
    </row>
    <row r="5191" spans="24:25">
      <c r="X5191" s="429">
        <v>5488</v>
      </c>
      <c r="Y5191" s="429" t="s">
        <v>1031</v>
      </c>
    </row>
    <row r="5192" spans="24:25">
      <c r="X5192" s="429">
        <v>5489</v>
      </c>
      <c r="Y5192" s="429" t="s">
        <v>1031</v>
      </c>
    </row>
    <row r="5193" spans="24:25">
      <c r="X5193" s="429">
        <v>5490</v>
      </c>
      <c r="Y5193" s="429" t="s">
        <v>1031</v>
      </c>
    </row>
    <row r="5194" spans="24:25">
      <c r="X5194" s="429">
        <v>5491</v>
      </c>
      <c r="Y5194" s="429" t="s">
        <v>1031</v>
      </c>
    </row>
    <row r="5195" spans="24:25">
      <c r="X5195" s="429">
        <v>5492</v>
      </c>
      <c r="Y5195" s="429" t="s">
        <v>1031</v>
      </c>
    </row>
    <row r="5196" spans="24:25">
      <c r="X5196" s="429">
        <v>5493</v>
      </c>
      <c r="Y5196" s="429" t="s">
        <v>1031</v>
      </c>
    </row>
    <row r="5197" spans="24:25">
      <c r="X5197" s="429">
        <v>5494</v>
      </c>
      <c r="Y5197" s="429" t="s">
        <v>1031</v>
      </c>
    </row>
    <row r="5198" spans="24:25">
      <c r="X5198" s="429">
        <v>5495</v>
      </c>
      <c r="Y5198" s="429" t="s">
        <v>1031</v>
      </c>
    </row>
    <row r="5199" spans="24:25">
      <c r="X5199" s="429">
        <v>5496</v>
      </c>
      <c r="Y5199" s="429" t="s">
        <v>1031</v>
      </c>
    </row>
    <row r="5200" spans="24:25">
      <c r="X5200" s="429">
        <v>5497</v>
      </c>
      <c r="Y5200" s="429" t="s">
        <v>1031</v>
      </c>
    </row>
    <row r="5201" spans="24:25">
      <c r="X5201" s="429">
        <v>5498</v>
      </c>
      <c r="Y5201" s="429" t="s">
        <v>1031</v>
      </c>
    </row>
    <row r="5202" spans="24:25">
      <c r="X5202" s="429">
        <v>5499</v>
      </c>
      <c r="Y5202" s="429" t="s">
        <v>1031</v>
      </c>
    </row>
    <row r="5203" spans="24:25">
      <c r="X5203" s="429">
        <v>5500</v>
      </c>
      <c r="Y5203" s="429" t="s">
        <v>1031</v>
      </c>
    </row>
    <row r="5204" spans="24:25">
      <c r="X5204" s="429">
        <v>5501</v>
      </c>
      <c r="Y5204" s="429" t="s">
        <v>1031</v>
      </c>
    </row>
    <row r="5205" spans="24:25">
      <c r="X5205" s="429">
        <v>5502</v>
      </c>
      <c r="Y5205" s="429" t="s">
        <v>1031</v>
      </c>
    </row>
    <row r="5206" spans="24:25">
      <c r="X5206" s="429">
        <v>5503</v>
      </c>
      <c r="Y5206" s="429" t="s">
        <v>1031</v>
      </c>
    </row>
    <row r="5207" spans="24:25">
      <c r="X5207" s="429">
        <v>5504</v>
      </c>
      <c r="Y5207" s="429" t="s">
        <v>1031</v>
      </c>
    </row>
    <row r="5208" spans="24:25">
      <c r="X5208" s="429">
        <v>5505</v>
      </c>
      <c r="Y5208" s="429" t="s">
        <v>1031</v>
      </c>
    </row>
    <row r="5209" spans="24:25">
      <c r="X5209" s="429">
        <v>5506</v>
      </c>
      <c r="Y5209" s="429" t="s">
        <v>1031</v>
      </c>
    </row>
    <row r="5210" spans="24:25">
      <c r="X5210" s="429">
        <v>5507</v>
      </c>
      <c r="Y5210" s="429" t="s">
        <v>1031</v>
      </c>
    </row>
    <row r="5211" spans="24:25">
      <c r="X5211" s="429">
        <v>5508</v>
      </c>
      <c r="Y5211" s="429" t="s">
        <v>1031</v>
      </c>
    </row>
    <row r="5212" spans="24:25">
      <c r="X5212" s="429">
        <v>5509</v>
      </c>
      <c r="Y5212" s="429" t="s">
        <v>1031</v>
      </c>
    </row>
    <row r="5213" spans="24:25">
      <c r="X5213" s="429">
        <v>5510</v>
      </c>
      <c r="Y5213" s="429" t="s">
        <v>1031</v>
      </c>
    </row>
    <row r="5214" spans="24:25">
      <c r="X5214" s="429">
        <v>5511</v>
      </c>
      <c r="Y5214" s="429" t="s">
        <v>1031</v>
      </c>
    </row>
    <row r="5215" spans="24:25">
      <c r="X5215" s="429">
        <v>5512</v>
      </c>
      <c r="Y5215" s="429" t="s">
        <v>1031</v>
      </c>
    </row>
    <row r="5216" spans="24:25">
      <c r="X5216" s="429">
        <v>5513</v>
      </c>
      <c r="Y5216" s="429" t="s">
        <v>1031</v>
      </c>
    </row>
    <row r="5217" spans="24:25">
      <c r="X5217" s="429">
        <v>5514</v>
      </c>
      <c r="Y5217" s="429" t="s">
        <v>1031</v>
      </c>
    </row>
    <row r="5218" spans="24:25">
      <c r="X5218" s="429">
        <v>5515</v>
      </c>
      <c r="Y5218" s="429" t="s">
        <v>1031</v>
      </c>
    </row>
    <row r="5219" spans="24:25">
      <c r="X5219" s="429">
        <v>5516</v>
      </c>
      <c r="Y5219" s="429" t="s">
        <v>1031</v>
      </c>
    </row>
    <row r="5220" spans="24:25">
      <c r="X5220" s="429">
        <v>5517</v>
      </c>
      <c r="Y5220" s="429" t="s">
        <v>1031</v>
      </c>
    </row>
    <row r="5221" spans="24:25">
      <c r="X5221" s="429">
        <v>5518</v>
      </c>
      <c r="Y5221" s="429" t="s">
        <v>1031</v>
      </c>
    </row>
    <row r="5222" spans="24:25">
      <c r="X5222" s="429">
        <v>5519</v>
      </c>
      <c r="Y5222" s="429" t="s">
        <v>1031</v>
      </c>
    </row>
    <row r="5223" spans="24:25">
      <c r="X5223" s="429">
        <v>5520</v>
      </c>
      <c r="Y5223" s="429" t="s">
        <v>1031</v>
      </c>
    </row>
    <row r="5224" spans="24:25">
      <c r="X5224" s="429">
        <v>5521</v>
      </c>
      <c r="Y5224" s="429" t="s">
        <v>1031</v>
      </c>
    </row>
    <row r="5225" spans="24:25">
      <c r="X5225" s="429">
        <v>5522</v>
      </c>
      <c r="Y5225" s="429" t="s">
        <v>1031</v>
      </c>
    </row>
    <row r="5226" spans="24:25">
      <c r="X5226" s="429">
        <v>5523</v>
      </c>
      <c r="Y5226" s="429" t="s">
        <v>1031</v>
      </c>
    </row>
    <row r="5227" spans="24:25">
      <c r="X5227" s="429">
        <v>5524</v>
      </c>
      <c r="Y5227" s="429" t="s">
        <v>1031</v>
      </c>
    </row>
    <row r="5228" spans="24:25">
      <c r="X5228" s="429">
        <v>5525</v>
      </c>
      <c r="Y5228" s="429" t="s">
        <v>1031</v>
      </c>
    </row>
    <row r="5229" spans="24:25">
      <c r="X5229" s="429">
        <v>5526</v>
      </c>
      <c r="Y5229" s="429" t="s">
        <v>1031</v>
      </c>
    </row>
    <row r="5230" spans="24:25">
      <c r="X5230" s="429">
        <v>5527</v>
      </c>
      <c r="Y5230" s="429" t="s">
        <v>1031</v>
      </c>
    </row>
    <row r="5231" spans="24:25">
      <c r="X5231" s="429">
        <v>5528</v>
      </c>
      <c r="Y5231" s="429" t="s">
        <v>1031</v>
      </c>
    </row>
    <row r="5232" spans="24:25">
      <c r="X5232" s="429">
        <v>5529</v>
      </c>
      <c r="Y5232" s="429" t="s">
        <v>1031</v>
      </c>
    </row>
    <row r="5233" spans="24:25">
      <c r="X5233" s="429">
        <v>5530</v>
      </c>
      <c r="Y5233" s="429" t="s">
        <v>1031</v>
      </c>
    </row>
    <row r="5234" spans="24:25">
      <c r="X5234" s="429">
        <v>5531</v>
      </c>
      <c r="Y5234" s="429" t="s">
        <v>1031</v>
      </c>
    </row>
    <row r="5235" spans="24:25">
      <c r="X5235" s="429">
        <v>5532</v>
      </c>
      <c r="Y5235" s="429" t="s">
        <v>1031</v>
      </c>
    </row>
    <row r="5236" spans="24:25">
      <c r="X5236" s="429">
        <v>5533</v>
      </c>
      <c r="Y5236" s="429" t="s">
        <v>1031</v>
      </c>
    </row>
    <row r="5237" spans="24:25">
      <c r="X5237" s="429">
        <v>5534</v>
      </c>
      <c r="Y5237" s="429" t="s">
        <v>1031</v>
      </c>
    </row>
    <row r="5238" spans="24:25">
      <c r="X5238" s="429">
        <v>5535</v>
      </c>
      <c r="Y5238" s="429" t="s">
        <v>1031</v>
      </c>
    </row>
    <row r="5239" spans="24:25">
      <c r="X5239" s="429">
        <v>5536</v>
      </c>
      <c r="Y5239" s="429" t="s">
        <v>1031</v>
      </c>
    </row>
    <row r="5240" spans="24:25">
      <c r="X5240" s="429">
        <v>5537</v>
      </c>
      <c r="Y5240" s="429" t="s">
        <v>1031</v>
      </c>
    </row>
    <row r="5241" spans="24:25">
      <c r="X5241" s="429">
        <v>5538</v>
      </c>
      <c r="Y5241" s="429" t="s">
        <v>1031</v>
      </c>
    </row>
    <row r="5242" spans="24:25">
      <c r="X5242" s="429">
        <v>5539</v>
      </c>
      <c r="Y5242" s="429" t="s">
        <v>1031</v>
      </c>
    </row>
    <row r="5243" spans="24:25">
      <c r="X5243" s="429">
        <v>5540</v>
      </c>
      <c r="Y5243" s="429" t="s">
        <v>1031</v>
      </c>
    </row>
    <row r="5244" spans="24:25">
      <c r="X5244" s="429">
        <v>5541</v>
      </c>
      <c r="Y5244" s="429" t="s">
        <v>1031</v>
      </c>
    </row>
    <row r="5245" spans="24:25">
      <c r="X5245" s="429">
        <v>5542</v>
      </c>
      <c r="Y5245" s="429" t="s">
        <v>1031</v>
      </c>
    </row>
    <row r="5246" spans="24:25">
      <c r="X5246" s="429">
        <v>5543</v>
      </c>
      <c r="Y5246" s="429" t="s">
        <v>1031</v>
      </c>
    </row>
    <row r="5247" spans="24:25">
      <c r="X5247" s="429">
        <v>5544</v>
      </c>
      <c r="Y5247" s="429" t="s">
        <v>1031</v>
      </c>
    </row>
    <row r="5248" spans="24:25">
      <c r="X5248" s="429">
        <v>5545</v>
      </c>
      <c r="Y5248" s="429" t="s">
        <v>1031</v>
      </c>
    </row>
    <row r="5249" spans="24:25">
      <c r="X5249" s="429">
        <v>5546</v>
      </c>
      <c r="Y5249" s="429" t="s">
        <v>1031</v>
      </c>
    </row>
    <row r="5250" spans="24:25">
      <c r="X5250" s="429">
        <v>5547</v>
      </c>
      <c r="Y5250" s="429" t="s">
        <v>1031</v>
      </c>
    </row>
    <row r="5251" spans="24:25">
      <c r="X5251" s="429">
        <v>5548</v>
      </c>
      <c r="Y5251" s="429" t="s">
        <v>1031</v>
      </c>
    </row>
    <row r="5252" spans="24:25">
      <c r="X5252" s="429">
        <v>5549</v>
      </c>
      <c r="Y5252" s="429" t="s">
        <v>1031</v>
      </c>
    </row>
    <row r="5253" spans="24:25">
      <c r="X5253" s="429">
        <v>5550</v>
      </c>
      <c r="Y5253" s="429" t="s">
        <v>1031</v>
      </c>
    </row>
    <row r="5254" spans="24:25">
      <c r="X5254" s="429">
        <v>5551</v>
      </c>
      <c r="Y5254" s="429" t="s">
        <v>1031</v>
      </c>
    </row>
    <row r="5255" spans="24:25">
      <c r="X5255" s="429">
        <v>5552</v>
      </c>
      <c r="Y5255" s="429" t="s">
        <v>1031</v>
      </c>
    </row>
    <row r="5256" spans="24:25">
      <c r="X5256" s="429">
        <v>5553</v>
      </c>
      <c r="Y5256" s="429" t="s">
        <v>1031</v>
      </c>
    </row>
    <row r="5257" spans="24:25">
      <c r="X5257" s="429">
        <v>5554</v>
      </c>
      <c r="Y5257" s="429" t="s">
        <v>1031</v>
      </c>
    </row>
    <row r="5258" spans="24:25">
      <c r="X5258" s="429">
        <v>5555</v>
      </c>
      <c r="Y5258" s="429" t="s">
        <v>1031</v>
      </c>
    </row>
    <row r="5259" spans="24:25">
      <c r="X5259" s="429">
        <v>5556</v>
      </c>
      <c r="Y5259" s="429" t="s">
        <v>1031</v>
      </c>
    </row>
    <row r="5260" spans="24:25">
      <c r="X5260" s="429">
        <v>5557</v>
      </c>
      <c r="Y5260" s="429" t="s">
        <v>1031</v>
      </c>
    </row>
    <row r="5261" spans="24:25">
      <c r="X5261" s="429">
        <v>5558</v>
      </c>
      <c r="Y5261" s="429" t="s">
        <v>1031</v>
      </c>
    </row>
    <row r="5262" spans="24:25">
      <c r="X5262" s="429">
        <v>5559</v>
      </c>
      <c r="Y5262" s="429" t="s">
        <v>1031</v>
      </c>
    </row>
    <row r="5263" spans="24:25">
      <c r="X5263" s="429">
        <v>5560</v>
      </c>
      <c r="Y5263" s="429" t="s">
        <v>1031</v>
      </c>
    </row>
    <row r="5264" spans="24:25">
      <c r="X5264" s="429">
        <v>5561</v>
      </c>
      <c r="Y5264" s="429" t="s">
        <v>1031</v>
      </c>
    </row>
    <row r="5265" spans="24:25">
      <c r="X5265" s="429">
        <v>5562</v>
      </c>
      <c r="Y5265" s="429" t="s">
        <v>1031</v>
      </c>
    </row>
    <row r="5266" spans="24:25">
      <c r="X5266" s="429">
        <v>5563</v>
      </c>
      <c r="Y5266" s="429" t="s">
        <v>1031</v>
      </c>
    </row>
    <row r="5267" spans="24:25">
      <c r="X5267" s="429">
        <v>5564</v>
      </c>
      <c r="Y5267" s="429" t="s">
        <v>1031</v>
      </c>
    </row>
    <row r="5268" spans="24:25">
      <c r="X5268" s="429">
        <v>5565</v>
      </c>
      <c r="Y5268" s="429" t="s">
        <v>1031</v>
      </c>
    </row>
    <row r="5269" spans="24:25">
      <c r="X5269" s="429">
        <v>5566</v>
      </c>
      <c r="Y5269" s="429" t="s">
        <v>1031</v>
      </c>
    </row>
    <row r="5270" spans="24:25">
      <c r="X5270" s="429">
        <v>5567</v>
      </c>
      <c r="Y5270" s="429" t="s">
        <v>1031</v>
      </c>
    </row>
    <row r="5271" spans="24:25">
      <c r="X5271" s="429">
        <v>5568</v>
      </c>
      <c r="Y5271" s="429" t="s">
        <v>1031</v>
      </c>
    </row>
    <row r="5272" spans="24:25">
      <c r="X5272" s="429">
        <v>5569</v>
      </c>
      <c r="Y5272" s="429" t="s">
        <v>1031</v>
      </c>
    </row>
    <row r="5273" spans="24:25">
      <c r="X5273" s="429">
        <v>5570</v>
      </c>
      <c r="Y5273" s="429" t="s">
        <v>1031</v>
      </c>
    </row>
    <row r="5274" spans="24:25">
      <c r="X5274" s="429">
        <v>5571</v>
      </c>
      <c r="Y5274" s="429" t="s">
        <v>1031</v>
      </c>
    </row>
    <row r="5275" spans="24:25">
      <c r="X5275" s="429">
        <v>5572</v>
      </c>
      <c r="Y5275" s="429" t="s">
        <v>1031</v>
      </c>
    </row>
    <row r="5276" spans="24:25">
      <c r="X5276" s="429">
        <v>5573</v>
      </c>
      <c r="Y5276" s="429" t="s">
        <v>1031</v>
      </c>
    </row>
    <row r="5277" spans="24:25">
      <c r="X5277" s="429">
        <v>5574</v>
      </c>
      <c r="Y5277" s="429" t="s">
        <v>1031</v>
      </c>
    </row>
    <row r="5278" spans="24:25">
      <c r="X5278" s="429">
        <v>5575</v>
      </c>
      <c r="Y5278" s="429" t="s">
        <v>1031</v>
      </c>
    </row>
    <row r="5279" spans="24:25">
      <c r="X5279" s="429">
        <v>5576</v>
      </c>
      <c r="Y5279" s="429" t="s">
        <v>1031</v>
      </c>
    </row>
    <row r="5280" spans="24:25">
      <c r="X5280" s="429">
        <v>5577</v>
      </c>
      <c r="Y5280" s="429" t="s">
        <v>1031</v>
      </c>
    </row>
    <row r="5281" spans="24:25">
      <c r="X5281" s="429">
        <v>5578</v>
      </c>
      <c r="Y5281" s="429" t="s">
        <v>1031</v>
      </c>
    </row>
    <row r="5282" spans="24:25">
      <c r="X5282" s="429">
        <v>5579</v>
      </c>
      <c r="Y5282" s="429" t="s">
        <v>1031</v>
      </c>
    </row>
    <row r="5283" spans="24:25">
      <c r="X5283" s="429">
        <v>5580</v>
      </c>
      <c r="Y5283" s="429" t="s">
        <v>1031</v>
      </c>
    </row>
    <row r="5284" spans="24:25">
      <c r="X5284" s="429">
        <v>5581</v>
      </c>
      <c r="Y5284" s="429" t="s">
        <v>1031</v>
      </c>
    </row>
    <row r="5285" spans="24:25">
      <c r="X5285" s="429">
        <v>5582</v>
      </c>
      <c r="Y5285" s="429" t="s">
        <v>1031</v>
      </c>
    </row>
    <row r="5286" spans="24:25">
      <c r="X5286" s="429">
        <v>5583</v>
      </c>
      <c r="Y5286" s="429" t="s">
        <v>1031</v>
      </c>
    </row>
    <row r="5287" spans="24:25">
      <c r="X5287" s="429">
        <v>5584</v>
      </c>
      <c r="Y5287" s="429" t="s">
        <v>1031</v>
      </c>
    </row>
    <row r="5288" spans="24:25">
      <c r="X5288" s="429">
        <v>5585</v>
      </c>
      <c r="Y5288" s="429" t="s">
        <v>1031</v>
      </c>
    </row>
    <row r="5289" spans="24:25">
      <c r="X5289" s="429">
        <v>5586</v>
      </c>
      <c r="Y5289" s="429" t="s">
        <v>1031</v>
      </c>
    </row>
    <row r="5290" spans="24:25">
      <c r="X5290" s="429">
        <v>5587</v>
      </c>
      <c r="Y5290" s="429" t="s">
        <v>1031</v>
      </c>
    </row>
    <row r="5291" spans="24:25">
      <c r="X5291" s="429">
        <v>5588</v>
      </c>
      <c r="Y5291" s="429" t="s">
        <v>1031</v>
      </c>
    </row>
    <row r="5292" spans="24:25">
      <c r="X5292" s="429">
        <v>5589</v>
      </c>
      <c r="Y5292" s="429" t="s">
        <v>1031</v>
      </c>
    </row>
    <row r="5293" spans="24:25">
      <c r="X5293" s="429">
        <v>5590</v>
      </c>
      <c r="Y5293" s="429" t="s">
        <v>1031</v>
      </c>
    </row>
    <row r="5294" spans="24:25">
      <c r="X5294" s="429">
        <v>5591</v>
      </c>
      <c r="Y5294" s="429" t="s">
        <v>1031</v>
      </c>
    </row>
    <row r="5295" spans="24:25">
      <c r="X5295" s="429">
        <v>5592</v>
      </c>
      <c r="Y5295" s="429" t="s">
        <v>1031</v>
      </c>
    </row>
    <row r="5296" spans="24:25">
      <c r="X5296" s="429">
        <v>5593</v>
      </c>
      <c r="Y5296" s="429" t="s">
        <v>1031</v>
      </c>
    </row>
    <row r="5297" spans="24:25">
      <c r="X5297" s="429">
        <v>5594</v>
      </c>
      <c r="Y5297" s="429" t="s">
        <v>1031</v>
      </c>
    </row>
    <row r="5298" spans="24:25">
      <c r="X5298" s="429">
        <v>5595</v>
      </c>
      <c r="Y5298" s="429" t="s">
        <v>1031</v>
      </c>
    </row>
    <row r="5299" spans="24:25">
      <c r="X5299" s="429">
        <v>5596</v>
      </c>
      <c r="Y5299" s="429" t="s">
        <v>1031</v>
      </c>
    </row>
    <row r="5300" spans="24:25">
      <c r="X5300" s="429">
        <v>5597</v>
      </c>
      <c r="Y5300" s="429" t="s">
        <v>1031</v>
      </c>
    </row>
    <row r="5301" spans="24:25">
      <c r="X5301" s="429">
        <v>5598</v>
      </c>
      <c r="Y5301" s="429" t="s">
        <v>1031</v>
      </c>
    </row>
    <row r="5302" spans="24:25">
      <c r="X5302" s="429">
        <v>5599</v>
      </c>
      <c r="Y5302" s="429" t="s">
        <v>1031</v>
      </c>
    </row>
    <row r="5303" spans="24:25">
      <c r="X5303" s="429">
        <v>5600</v>
      </c>
      <c r="Y5303" s="429" t="s">
        <v>1031</v>
      </c>
    </row>
    <row r="5304" spans="24:25">
      <c r="X5304" s="429">
        <v>5601</v>
      </c>
      <c r="Y5304" s="429" t="s">
        <v>1031</v>
      </c>
    </row>
    <row r="5305" spans="24:25">
      <c r="X5305" s="429">
        <v>5602</v>
      </c>
      <c r="Y5305" s="429" t="s">
        <v>1031</v>
      </c>
    </row>
    <row r="5306" spans="24:25">
      <c r="X5306" s="429">
        <v>5603</v>
      </c>
      <c r="Y5306" s="429" t="s">
        <v>1031</v>
      </c>
    </row>
    <row r="5307" spans="24:25">
      <c r="X5307" s="429">
        <v>5604</v>
      </c>
      <c r="Y5307" s="429" t="s">
        <v>1031</v>
      </c>
    </row>
    <row r="5308" spans="24:25">
      <c r="X5308" s="429">
        <v>5605</v>
      </c>
      <c r="Y5308" s="429" t="s">
        <v>1031</v>
      </c>
    </row>
    <row r="5309" spans="24:25">
      <c r="X5309" s="429">
        <v>5606</v>
      </c>
      <c r="Y5309" s="429" t="s">
        <v>1031</v>
      </c>
    </row>
    <row r="5310" spans="24:25">
      <c r="X5310" s="429">
        <v>5607</v>
      </c>
      <c r="Y5310" s="429" t="s">
        <v>1031</v>
      </c>
    </row>
    <row r="5311" spans="24:25">
      <c r="X5311" s="429">
        <v>5608</v>
      </c>
      <c r="Y5311" s="429" t="s">
        <v>1031</v>
      </c>
    </row>
    <row r="5312" spans="24:25">
      <c r="X5312" s="429">
        <v>5609</v>
      </c>
      <c r="Y5312" s="429" t="s">
        <v>1031</v>
      </c>
    </row>
    <row r="5313" spans="24:25">
      <c r="X5313" s="429">
        <v>5610</v>
      </c>
      <c r="Y5313" s="429" t="s">
        <v>1031</v>
      </c>
    </row>
    <row r="5314" spans="24:25">
      <c r="X5314" s="429">
        <v>5611</v>
      </c>
      <c r="Y5314" s="429" t="s">
        <v>1031</v>
      </c>
    </row>
    <row r="5315" spans="24:25">
      <c r="X5315" s="429">
        <v>5612</v>
      </c>
      <c r="Y5315" s="429" t="s">
        <v>1031</v>
      </c>
    </row>
    <row r="5316" spans="24:25">
      <c r="X5316" s="429">
        <v>5613</v>
      </c>
      <c r="Y5316" s="429" t="s">
        <v>1031</v>
      </c>
    </row>
    <row r="5317" spans="24:25">
      <c r="X5317" s="429">
        <v>5614</v>
      </c>
      <c r="Y5317" s="429" t="s">
        <v>1031</v>
      </c>
    </row>
    <row r="5318" spans="24:25">
      <c r="X5318" s="429">
        <v>5615</v>
      </c>
      <c r="Y5318" s="429" t="s">
        <v>1031</v>
      </c>
    </row>
    <row r="5319" spans="24:25">
      <c r="X5319" s="429">
        <v>5616</v>
      </c>
      <c r="Y5319" s="429" t="s">
        <v>1031</v>
      </c>
    </row>
    <row r="5320" spans="24:25">
      <c r="X5320" s="429">
        <v>5617</v>
      </c>
      <c r="Y5320" s="429" t="s">
        <v>1031</v>
      </c>
    </row>
    <row r="5321" spans="24:25">
      <c r="X5321" s="429">
        <v>5618</v>
      </c>
      <c r="Y5321" s="429" t="s">
        <v>1031</v>
      </c>
    </row>
    <row r="5322" spans="24:25">
      <c r="X5322" s="429">
        <v>5619</v>
      </c>
      <c r="Y5322" s="429" t="s">
        <v>1031</v>
      </c>
    </row>
    <row r="5323" spans="24:25">
      <c r="X5323" s="429">
        <v>5620</v>
      </c>
      <c r="Y5323" s="429" t="s">
        <v>1031</v>
      </c>
    </row>
    <row r="5324" spans="24:25">
      <c r="X5324" s="429">
        <v>5621</v>
      </c>
      <c r="Y5324" s="429" t="s">
        <v>1031</v>
      </c>
    </row>
    <row r="5325" spans="24:25">
      <c r="X5325" s="429">
        <v>5622</v>
      </c>
      <c r="Y5325" s="429" t="s">
        <v>1031</v>
      </c>
    </row>
    <row r="5326" spans="24:25">
      <c r="X5326" s="429">
        <v>5623</v>
      </c>
      <c r="Y5326" s="429" t="s">
        <v>1031</v>
      </c>
    </row>
    <row r="5327" spans="24:25">
      <c r="X5327" s="429">
        <v>5624</v>
      </c>
      <c r="Y5327" s="429" t="s">
        <v>1031</v>
      </c>
    </row>
    <row r="5328" spans="24:25">
      <c r="X5328" s="429">
        <v>5625</v>
      </c>
      <c r="Y5328" s="429" t="s">
        <v>1031</v>
      </c>
    </row>
    <row r="5329" spans="24:25">
      <c r="X5329" s="429">
        <v>5626</v>
      </c>
      <c r="Y5329" s="429" t="s">
        <v>1031</v>
      </c>
    </row>
    <row r="5330" spans="24:25">
      <c r="X5330" s="429">
        <v>5627</v>
      </c>
      <c r="Y5330" s="429" t="s">
        <v>1031</v>
      </c>
    </row>
    <row r="5331" spans="24:25">
      <c r="X5331" s="429">
        <v>5628</v>
      </c>
      <c r="Y5331" s="429" t="s">
        <v>1031</v>
      </c>
    </row>
    <row r="5332" spans="24:25">
      <c r="X5332" s="429">
        <v>5629</v>
      </c>
      <c r="Y5332" s="429" t="s">
        <v>1031</v>
      </c>
    </row>
    <row r="5333" spans="24:25">
      <c r="X5333" s="429">
        <v>5630</v>
      </c>
      <c r="Y5333" s="429" t="s">
        <v>1031</v>
      </c>
    </row>
    <row r="5334" spans="24:25">
      <c r="X5334" s="429">
        <v>5631</v>
      </c>
      <c r="Y5334" s="429" t="s">
        <v>1031</v>
      </c>
    </row>
    <row r="5335" spans="24:25">
      <c r="X5335" s="429">
        <v>5632</v>
      </c>
      <c r="Y5335" s="429" t="s">
        <v>1031</v>
      </c>
    </row>
    <row r="5336" spans="24:25">
      <c r="X5336" s="429">
        <v>5633</v>
      </c>
      <c r="Y5336" s="429" t="s">
        <v>1031</v>
      </c>
    </row>
    <row r="5337" spans="24:25">
      <c r="X5337" s="429">
        <v>5634</v>
      </c>
      <c r="Y5337" s="429" t="s">
        <v>1031</v>
      </c>
    </row>
    <row r="5338" spans="24:25">
      <c r="X5338" s="429">
        <v>5635</v>
      </c>
      <c r="Y5338" s="429" t="s">
        <v>1031</v>
      </c>
    </row>
    <row r="5339" spans="24:25">
      <c r="X5339" s="429">
        <v>5636</v>
      </c>
      <c r="Y5339" s="429" t="s">
        <v>1031</v>
      </c>
    </row>
    <row r="5340" spans="24:25">
      <c r="X5340" s="429">
        <v>5637</v>
      </c>
      <c r="Y5340" s="429" t="s">
        <v>1031</v>
      </c>
    </row>
    <row r="5341" spans="24:25">
      <c r="X5341" s="429">
        <v>5638</v>
      </c>
      <c r="Y5341" s="429" t="s">
        <v>1031</v>
      </c>
    </row>
    <row r="5342" spans="24:25">
      <c r="X5342" s="429">
        <v>5639</v>
      </c>
      <c r="Y5342" s="429" t="s">
        <v>1031</v>
      </c>
    </row>
    <row r="5343" spans="24:25">
      <c r="X5343" s="429">
        <v>5640</v>
      </c>
      <c r="Y5343" s="429" t="s">
        <v>1031</v>
      </c>
    </row>
    <row r="5344" spans="24:25">
      <c r="X5344" s="429">
        <v>5641</v>
      </c>
      <c r="Y5344" s="429" t="s">
        <v>1031</v>
      </c>
    </row>
    <row r="5345" spans="24:25">
      <c r="X5345" s="429">
        <v>5642</v>
      </c>
      <c r="Y5345" s="429" t="s">
        <v>1031</v>
      </c>
    </row>
    <row r="5346" spans="24:25">
      <c r="X5346" s="429">
        <v>5643</v>
      </c>
      <c r="Y5346" s="429" t="s">
        <v>1031</v>
      </c>
    </row>
    <row r="5347" spans="24:25">
      <c r="X5347" s="429">
        <v>5644</v>
      </c>
      <c r="Y5347" s="429" t="s">
        <v>1031</v>
      </c>
    </row>
    <row r="5348" spans="24:25">
      <c r="X5348" s="429">
        <v>5645</v>
      </c>
      <c r="Y5348" s="429" t="s">
        <v>1031</v>
      </c>
    </row>
    <row r="5349" spans="24:25">
      <c r="X5349" s="429">
        <v>5646</v>
      </c>
      <c r="Y5349" s="429" t="s">
        <v>1031</v>
      </c>
    </row>
    <row r="5350" spans="24:25">
      <c r="X5350" s="429">
        <v>5647</v>
      </c>
      <c r="Y5350" s="429" t="s">
        <v>1031</v>
      </c>
    </row>
    <row r="5351" spans="24:25">
      <c r="X5351" s="429">
        <v>5648</v>
      </c>
      <c r="Y5351" s="429" t="s">
        <v>1031</v>
      </c>
    </row>
    <row r="5352" spans="24:25">
      <c r="X5352" s="429">
        <v>5649</v>
      </c>
      <c r="Y5352" s="429" t="s">
        <v>1031</v>
      </c>
    </row>
    <row r="5353" spans="24:25">
      <c r="X5353" s="429">
        <v>5650</v>
      </c>
      <c r="Y5353" s="429" t="s">
        <v>1031</v>
      </c>
    </row>
    <row r="5354" spans="24:25">
      <c r="X5354" s="429">
        <v>5651</v>
      </c>
      <c r="Y5354" s="429" t="s">
        <v>1031</v>
      </c>
    </row>
    <row r="5355" spans="24:25">
      <c r="X5355" s="429">
        <v>5652</v>
      </c>
      <c r="Y5355" s="429" t="s">
        <v>1031</v>
      </c>
    </row>
    <row r="5356" spans="24:25">
      <c r="X5356" s="429">
        <v>5653</v>
      </c>
      <c r="Y5356" s="429" t="s">
        <v>1031</v>
      </c>
    </row>
    <row r="5357" spans="24:25">
      <c r="X5357" s="429">
        <v>5654</v>
      </c>
      <c r="Y5357" s="429" t="s">
        <v>1031</v>
      </c>
    </row>
    <row r="5358" spans="24:25">
      <c r="X5358" s="429">
        <v>5655</v>
      </c>
      <c r="Y5358" s="429" t="s">
        <v>1031</v>
      </c>
    </row>
    <row r="5359" spans="24:25">
      <c r="X5359" s="429">
        <v>5656</v>
      </c>
      <c r="Y5359" s="429" t="s">
        <v>1031</v>
      </c>
    </row>
    <row r="5360" spans="24:25">
      <c r="X5360" s="429">
        <v>5657</v>
      </c>
      <c r="Y5360" s="429" t="s">
        <v>1031</v>
      </c>
    </row>
    <row r="5361" spans="24:25">
      <c r="X5361" s="429">
        <v>5658</v>
      </c>
      <c r="Y5361" s="429" t="s">
        <v>1031</v>
      </c>
    </row>
    <row r="5362" spans="24:25">
      <c r="X5362" s="429">
        <v>5659</v>
      </c>
      <c r="Y5362" s="429" t="s">
        <v>1031</v>
      </c>
    </row>
    <row r="5363" spans="24:25">
      <c r="X5363" s="429">
        <v>5660</v>
      </c>
      <c r="Y5363" s="429" t="s">
        <v>1031</v>
      </c>
    </row>
    <row r="5364" spans="24:25">
      <c r="X5364" s="429">
        <v>5661</v>
      </c>
      <c r="Y5364" s="429" t="s">
        <v>1031</v>
      </c>
    </row>
    <row r="5365" spans="24:25">
      <c r="X5365" s="429">
        <v>5662</v>
      </c>
      <c r="Y5365" s="429" t="s">
        <v>1031</v>
      </c>
    </row>
    <row r="5366" spans="24:25">
      <c r="X5366" s="429">
        <v>5663</v>
      </c>
      <c r="Y5366" s="429" t="s">
        <v>1031</v>
      </c>
    </row>
    <row r="5367" spans="24:25">
      <c r="X5367" s="429">
        <v>5664</v>
      </c>
      <c r="Y5367" s="429" t="s">
        <v>1031</v>
      </c>
    </row>
    <row r="5368" spans="24:25">
      <c r="X5368" s="429">
        <v>5665</v>
      </c>
      <c r="Y5368" s="429" t="s">
        <v>1031</v>
      </c>
    </row>
    <row r="5369" spans="24:25">
      <c r="X5369" s="429">
        <v>5666</v>
      </c>
      <c r="Y5369" s="429" t="s">
        <v>1031</v>
      </c>
    </row>
    <row r="5370" spans="24:25">
      <c r="X5370" s="429">
        <v>5667</v>
      </c>
      <c r="Y5370" s="429" t="s">
        <v>1031</v>
      </c>
    </row>
    <row r="5371" spans="24:25">
      <c r="X5371" s="429">
        <v>5668</v>
      </c>
      <c r="Y5371" s="429" t="s">
        <v>1031</v>
      </c>
    </row>
    <row r="5372" spans="24:25">
      <c r="X5372" s="429">
        <v>5669</v>
      </c>
      <c r="Y5372" s="429" t="s">
        <v>1031</v>
      </c>
    </row>
    <row r="5373" spans="24:25">
      <c r="X5373" s="429">
        <v>5670</v>
      </c>
      <c r="Y5373" s="429" t="s">
        <v>1031</v>
      </c>
    </row>
    <row r="5374" spans="24:25">
      <c r="X5374" s="429">
        <v>5671</v>
      </c>
      <c r="Y5374" s="429" t="s">
        <v>1031</v>
      </c>
    </row>
    <row r="5375" spans="24:25">
      <c r="X5375" s="429">
        <v>5672</v>
      </c>
      <c r="Y5375" s="429" t="s">
        <v>1031</v>
      </c>
    </row>
    <row r="5376" spans="24:25">
      <c r="X5376" s="429">
        <v>5673</v>
      </c>
      <c r="Y5376" s="429" t="s">
        <v>1031</v>
      </c>
    </row>
    <row r="5377" spans="24:25">
      <c r="X5377" s="429">
        <v>5674</v>
      </c>
      <c r="Y5377" s="429" t="s">
        <v>1031</v>
      </c>
    </row>
    <row r="5378" spans="24:25">
      <c r="X5378" s="429">
        <v>5675</v>
      </c>
      <c r="Y5378" s="429" t="s">
        <v>1031</v>
      </c>
    </row>
    <row r="5379" spans="24:25">
      <c r="X5379" s="429">
        <v>5676</v>
      </c>
      <c r="Y5379" s="429" t="s">
        <v>1031</v>
      </c>
    </row>
    <row r="5380" spans="24:25">
      <c r="X5380" s="429">
        <v>5677</v>
      </c>
      <c r="Y5380" s="429" t="s">
        <v>1031</v>
      </c>
    </row>
    <row r="5381" spans="24:25">
      <c r="X5381" s="429">
        <v>5678</v>
      </c>
      <c r="Y5381" s="429" t="s">
        <v>1031</v>
      </c>
    </row>
    <row r="5382" spans="24:25">
      <c r="X5382" s="429">
        <v>5679</v>
      </c>
      <c r="Y5382" s="429" t="s">
        <v>1031</v>
      </c>
    </row>
    <row r="5383" spans="24:25">
      <c r="X5383" s="429">
        <v>5680</v>
      </c>
      <c r="Y5383" s="429" t="s">
        <v>1031</v>
      </c>
    </row>
    <row r="5384" spans="24:25">
      <c r="X5384" s="429">
        <v>5681</v>
      </c>
      <c r="Y5384" s="429" t="s">
        <v>1031</v>
      </c>
    </row>
    <row r="5385" spans="24:25">
      <c r="X5385" s="429">
        <v>5682</v>
      </c>
      <c r="Y5385" s="429" t="s">
        <v>1031</v>
      </c>
    </row>
    <row r="5386" spans="24:25">
      <c r="X5386" s="429">
        <v>5683</v>
      </c>
      <c r="Y5386" s="429" t="s">
        <v>1031</v>
      </c>
    </row>
    <row r="5387" spans="24:25">
      <c r="X5387" s="429">
        <v>5684</v>
      </c>
      <c r="Y5387" s="429" t="s">
        <v>1031</v>
      </c>
    </row>
    <row r="5388" spans="24:25">
      <c r="X5388" s="429">
        <v>5685</v>
      </c>
      <c r="Y5388" s="429" t="s">
        <v>1031</v>
      </c>
    </row>
    <row r="5389" spans="24:25">
      <c r="X5389" s="429">
        <v>5686</v>
      </c>
      <c r="Y5389" s="429" t="s">
        <v>1031</v>
      </c>
    </row>
    <row r="5390" spans="24:25">
      <c r="X5390" s="429">
        <v>5687</v>
      </c>
      <c r="Y5390" s="429" t="s">
        <v>1031</v>
      </c>
    </row>
    <row r="5391" spans="24:25">
      <c r="X5391" s="429">
        <v>5688</v>
      </c>
      <c r="Y5391" s="429" t="s">
        <v>1031</v>
      </c>
    </row>
    <row r="5392" spans="24:25">
      <c r="X5392" s="429">
        <v>5689</v>
      </c>
      <c r="Y5392" s="429" t="s">
        <v>1031</v>
      </c>
    </row>
    <row r="5393" spans="24:25">
      <c r="X5393" s="429">
        <v>5690</v>
      </c>
      <c r="Y5393" s="429" t="s">
        <v>1031</v>
      </c>
    </row>
    <row r="5394" spans="24:25">
      <c r="X5394" s="429">
        <v>5691</v>
      </c>
      <c r="Y5394" s="429" t="s">
        <v>1031</v>
      </c>
    </row>
    <row r="5395" spans="24:25">
      <c r="X5395" s="429">
        <v>5692</v>
      </c>
      <c r="Y5395" s="429" t="s">
        <v>1031</v>
      </c>
    </row>
    <row r="5396" spans="24:25">
      <c r="X5396" s="429">
        <v>5693</v>
      </c>
      <c r="Y5396" s="429" t="s">
        <v>1031</v>
      </c>
    </row>
    <row r="5397" spans="24:25">
      <c r="X5397" s="429">
        <v>5694</v>
      </c>
      <c r="Y5397" s="429" t="s">
        <v>1031</v>
      </c>
    </row>
    <row r="5398" spans="24:25">
      <c r="X5398" s="429">
        <v>5695</v>
      </c>
      <c r="Y5398" s="429" t="s">
        <v>1031</v>
      </c>
    </row>
    <row r="5399" spans="24:25">
      <c r="X5399" s="429">
        <v>5696</v>
      </c>
      <c r="Y5399" s="429" t="s">
        <v>1031</v>
      </c>
    </row>
    <row r="5400" spans="24:25">
      <c r="X5400" s="429">
        <v>5697</v>
      </c>
      <c r="Y5400" s="429" t="s">
        <v>1031</v>
      </c>
    </row>
    <row r="5401" spans="24:25">
      <c r="X5401" s="429">
        <v>5698</v>
      </c>
      <c r="Y5401" s="429" t="s">
        <v>1031</v>
      </c>
    </row>
    <row r="5402" spans="24:25">
      <c r="X5402" s="429">
        <v>5699</v>
      </c>
      <c r="Y5402" s="429" t="s">
        <v>1031</v>
      </c>
    </row>
    <row r="5403" spans="24:25">
      <c r="X5403" s="429">
        <v>5700</v>
      </c>
      <c r="Y5403" s="429" t="s">
        <v>1031</v>
      </c>
    </row>
    <row r="5404" spans="24:25">
      <c r="X5404" s="429">
        <v>5701</v>
      </c>
      <c r="Y5404" s="429" t="s">
        <v>1031</v>
      </c>
    </row>
    <row r="5405" spans="24:25">
      <c r="X5405" s="429">
        <v>5702</v>
      </c>
      <c r="Y5405" s="429" t="s">
        <v>1031</v>
      </c>
    </row>
    <row r="5406" spans="24:25">
      <c r="X5406" s="429">
        <v>5703</v>
      </c>
      <c r="Y5406" s="429" t="s">
        <v>1031</v>
      </c>
    </row>
    <row r="5407" spans="24:25">
      <c r="X5407" s="429">
        <v>5704</v>
      </c>
      <c r="Y5407" s="429" t="s">
        <v>1031</v>
      </c>
    </row>
    <row r="5408" spans="24:25">
      <c r="X5408" s="429">
        <v>5705</v>
      </c>
      <c r="Y5408" s="429" t="s">
        <v>1031</v>
      </c>
    </row>
    <row r="5409" spans="24:25">
      <c r="X5409" s="429">
        <v>5706</v>
      </c>
      <c r="Y5409" s="429" t="s">
        <v>1031</v>
      </c>
    </row>
    <row r="5410" spans="24:25">
      <c r="X5410" s="429">
        <v>5707</v>
      </c>
      <c r="Y5410" s="429" t="s">
        <v>1031</v>
      </c>
    </row>
    <row r="5411" spans="24:25">
      <c r="X5411" s="429">
        <v>5708</v>
      </c>
      <c r="Y5411" s="429" t="s">
        <v>1031</v>
      </c>
    </row>
    <row r="5412" spans="24:25">
      <c r="X5412" s="429">
        <v>5709</v>
      </c>
      <c r="Y5412" s="429" t="s">
        <v>1031</v>
      </c>
    </row>
    <row r="5413" spans="24:25">
      <c r="X5413" s="429">
        <v>5710</v>
      </c>
      <c r="Y5413" s="429" t="s">
        <v>1031</v>
      </c>
    </row>
    <row r="5414" spans="24:25">
      <c r="X5414" s="429">
        <v>5711</v>
      </c>
      <c r="Y5414" s="429" t="s">
        <v>1031</v>
      </c>
    </row>
    <row r="5415" spans="24:25">
      <c r="X5415" s="429">
        <v>5712</v>
      </c>
      <c r="Y5415" s="429" t="s">
        <v>1031</v>
      </c>
    </row>
    <row r="5416" spans="24:25">
      <c r="X5416" s="429">
        <v>5713</v>
      </c>
      <c r="Y5416" s="429" t="s">
        <v>1031</v>
      </c>
    </row>
    <row r="5417" spans="24:25">
      <c r="X5417" s="429">
        <v>5714</v>
      </c>
      <c r="Y5417" s="429" t="s">
        <v>1031</v>
      </c>
    </row>
    <row r="5418" spans="24:25">
      <c r="X5418" s="429">
        <v>5715</v>
      </c>
      <c r="Y5418" s="429" t="s">
        <v>1031</v>
      </c>
    </row>
    <row r="5419" spans="24:25">
      <c r="X5419" s="429">
        <v>5716</v>
      </c>
      <c r="Y5419" s="429" t="s">
        <v>1031</v>
      </c>
    </row>
    <row r="5420" spans="24:25">
      <c r="X5420" s="429">
        <v>5717</v>
      </c>
      <c r="Y5420" s="429" t="s">
        <v>1031</v>
      </c>
    </row>
    <row r="5421" spans="24:25">
      <c r="X5421" s="429">
        <v>5718</v>
      </c>
      <c r="Y5421" s="429" t="s">
        <v>1031</v>
      </c>
    </row>
    <row r="5422" spans="24:25">
      <c r="X5422" s="429">
        <v>5719</v>
      </c>
      <c r="Y5422" s="429" t="s">
        <v>1031</v>
      </c>
    </row>
    <row r="5423" spans="24:25">
      <c r="X5423" s="429">
        <v>5720</v>
      </c>
      <c r="Y5423" s="429" t="s">
        <v>1031</v>
      </c>
    </row>
    <row r="5424" spans="24:25">
      <c r="X5424" s="429">
        <v>5721</v>
      </c>
      <c r="Y5424" s="429" t="s">
        <v>1031</v>
      </c>
    </row>
    <row r="5425" spans="24:25">
      <c r="X5425" s="429">
        <v>5722</v>
      </c>
      <c r="Y5425" s="429" t="s">
        <v>1031</v>
      </c>
    </row>
    <row r="5426" spans="24:25">
      <c r="X5426" s="429">
        <v>5723</v>
      </c>
      <c r="Y5426" s="429" t="s">
        <v>1031</v>
      </c>
    </row>
    <row r="5427" spans="24:25">
      <c r="X5427" s="429">
        <v>5724</v>
      </c>
      <c r="Y5427" s="429" t="s">
        <v>1031</v>
      </c>
    </row>
    <row r="5428" spans="24:25">
      <c r="X5428" s="429">
        <v>5725</v>
      </c>
      <c r="Y5428" s="429" t="s">
        <v>1031</v>
      </c>
    </row>
    <row r="5429" spans="24:25">
      <c r="X5429" s="429">
        <v>5726</v>
      </c>
      <c r="Y5429" s="429" t="s">
        <v>1031</v>
      </c>
    </row>
    <row r="5430" spans="24:25">
      <c r="X5430" s="429">
        <v>5727</v>
      </c>
      <c r="Y5430" s="429" t="s">
        <v>1031</v>
      </c>
    </row>
    <row r="5431" spans="24:25">
      <c r="X5431" s="429">
        <v>5728</v>
      </c>
      <c r="Y5431" s="429" t="s">
        <v>1031</v>
      </c>
    </row>
    <row r="5432" spans="24:25">
      <c r="X5432" s="429">
        <v>5729</v>
      </c>
      <c r="Y5432" s="429" t="s">
        <v>1031</v>
      </c>
    </row>
    <row r="5433" spans="24:25">
      <c r="X5433" s="429">
        <v>5730</v>
      </c>
      <c r="Y5433" s="429" t="s">
        <v>1031</v>
      </c>
    </row>
    <row r="5434" spans="24:25">
      <c r="X5434" s="429">
        <v>5731</v>
      </c>
      <c r="Y5434" s="429" t="s">
        <v>1031</v>
      </c>
    </row>
    <row r="5435" spans="24:25">
      <c r="X5435" s="429">
        <v>5732</v>
      </c>
      <c r="Y5435" s="429" t="s">
        <v>1031</v>
      </c>
    </row>
    <row r="5436" spans="24:25">
      <c r="X5436" s="429">
        <v>5733</v>
      </c>
      <c r="Y5436" s="429" t="s">
        <v>1031</v>
      </c>
    </row>
    <row r="5437" spans="24:25">
      <c r="X5437" s="429">
        <v>5734</v>
      </c>
      <c r="Y5437" s="429" t="s">
        <v>1031</v>
      </c>
    </row>
    <row r="5438" spans="24:25">
      <c r="X5438" s="429">
        <v>5735</v>
      </c>
      <c r="Y5438" s="429" t="s">
        <v>1031</v>
      </c>
    </row>
    <row r="5439" spans="24:25">
      <c r="X5439" s="429">
        <v>5736</v>
      </c>
      <c r="Y5439" s="429" t="s">
        <v>1031</v>
      </c>
    </row>
    <row r="5440" spans="24:25">
      <c r="X5440" s="429">
        <v>5737</v>
      </c>
      <c r="Y5440" s="429" t="s">
        <v>1031</v>
      </c>
    </row>
    <row r="5441" spans="24:25">
      <c r="X5441" s="429">
        <v>5738</v>
      </c>
      <c r="Y5441" s="429" t="s">
        <v>1031</v>
      </c>
    </row>
    <row r="5442" spans="24:25">
      <c r="X5442" s="429">
        <v>5739</v>
      </c>
      <c r="Y5442" s="429" t="s">
        <v>1031</v>
      </c>
    </row>
    <row r="5443" spans="24:25">
      <c r="X5443" s="429">
        <v>5740</v>
      </c>
      <c r="Y5443" s="429" t="s">
        <v>1031</v>
      </c>
    </row>
    <row r="5444" spans="24:25">
      <c r="X5444" s="429">
        <v>5741</v>
      </c>
      <c r="Y5444" s="429" t="s">
        <v>1031</v>
      </c>
    </row>
    <row r="5445" spans="24:25">
      <c r="X5445" s="429">
        <v>5742</v>
      </c>
      <c r="Y5445" s="429" t="s">
        <v>1031</v>
      </c>
    </row>
    <row r="5446" spans="24:25">
      <c r="X5446" s="429">
        <v>5743</v>
      </c>
      <c r="Y5446" s="429" t="s">
        <v>1031</v>
      </c>
    </row>
    <row r="5447" spans="24:25">
      <c r="X5447" s="429">
        <v>5744</v>
      </c>
      <c r="Y5447" s="429" t="s">
        <v>1031</v>
      </c>
    </row>
    <row r="5448" spans="24:25">
      <c r="X5448" s="429">
        <v>5745</v>
      </c>
      <c r="Y5448" s="429" t="s">
        <v>1031</v>
      </c>
    </row>
    <row r="5449" spans="24:25">
      <c r="X5449" s="429">
        <v>5746</v>
      </c>
      <c r="Y5449" s="429" t="s">
        <v>1031</v>
      </c>
    </row>
    <row r="5450" spans="24:25">
      <c r="X5450" s="429">
        <v>5747</v>
      </c>
      <c r="Y5450" s="429" t="s">
        <v>1031</v>
      </c>
    </row>
    <row r="5451" spans="24:25">
      <c r="X5451" s="429">
        <v>5748</v>
      </c>
      <c r="Y5451" s="429" t="s">
        <v>1031</v>
      </c>
    </row>
    <row r="5452" spans="24:25">
      <c r="X5452" s="429">
        <v>5749</v>
      </c>
      <c r="Y5452" s="429" t="s">
        <v>1031</v>
      </c>
    </row>
    <row r="5453" spans="24:25">
      <c r="X5453" s="429">
        <v>5750</v>
      </c>
      <c r="Y5453" s="429" t="s">
        <v>1031</v>
      </c>
    </row>
    <row r="5454" spans="24:25">
      <c r="X5454" s="429">
        <v>5751</v>
      </c>
      <c r="Y5454" s="429" t="s">
        <v>1031</v>
      </c>
    </row>
    <row r="5455" spans="24:25">
      <c r="X5455" s="429">
        <v>5752</v>
      </c>
      <c r="Y5455" s="429" t="s">
        <v>1031</v>
      </c>
    </row>
    <row r="5456" spans="24:25">
      <c r="X5456" s="429">
        <v>5753</v>
      </c>
      <c r="Y5456" s="429" t="s">
        <v>1031</v>
      </c>
    </row>
    <row r="5457" spans="24:25">
      <c r="X5457" s="429">
        <v>5754</v>
      </c>
      <c r="Y5457" s="429" t="s">
        <v>1031</v>
      </c>
    </row>
    <row r="5458" spans="24:25">
      <c r="X5458" s="429">
        <v>5755</v>
      </c>
      <c r="Y5458" s="429" t="s">
        <v>1031</v>
      </c>
    </row>
    <row r="5459" spans="24:25">
      <c r="X5459" s="429">
        <v>5756</v>
      </c>
      <c r="Y5459" s="429" t="s">
        <v>1031</v>
      </c>
    </row>
    <row r="5460" spans="24:25">
      <c r="X5460" s="429">
        <v>5757</v>
      </c>
      <c r="Y5460" s="429" t="s">
        <v>1031</v>
      </c>
    </row>
    <row r="5461" spans="24:25">
      <c r="X5461" s="429">
        <v>5758</v>
      </c>
      <c r="Y5461" s="429" t="s">
        <v>1031</v>
      </c>
    </row>
    <row r="5462" spans="24:25">
      <c r="X5462" s="429">
        <v>5759</v>
      </c>
      <c r="Y5462" s="429" t="s">
        <v>1031</v>
      </c>
    </row>
    <row r="5463" spans="24:25">
      <c r="X5463" s="429">
        <v>5760</v>
      </c>
      <c r="Y5463" s="429" t="s">
        <v>1031</v>
      </c>
    </row>
    <row r="5464" spans="24:25">
      <c r="X5464" s="429">
        <v>5761</v>
      </c>
      <c r="Y5464" s="429" t="s">
        <v>1031</v>
      </c>
    </row>
    <row r="5465" spans="24:25">
      <c r="X5465" s="429">
        <v>5762</v>
      </c>
      <c r="Y5465" s="429" t="s">
        <v>1031</v>
      </c>
    </row>
    <row r="5466" spans="24:25">
      <c r="X5466" s="429">
        <v>5763</v>
      </c>
      <c r="Y5466" s="429" t="s">
        <v>1031</v>
      </c>
    </row>
    <row r="5467" spans="24:25">
      <c r="X5467" s="429">
        <v>5764</v>
      </c>
      <c r="Y5467" s="429" t="s">
        <v>1031</v>
      </c>
    </row>
    <row r="5468" spans="24:25">
      <c r="X5468" s="429">
        <v>5765</v>
      </c>
      <c r="Y5468" s="429" t="s">
        <v>1031</v>
      </c>
    </row>
    <row r="5469" spans="24:25">
      <c r="X5469" s="429">
        <v>5766</v>
      </c>
      <c r="Y5469" s="429" t="s">
        <v>1031</v>
      </c>
    </row>
    <row r="5470" spans="24:25">
      <c r="X5470" s="429">
        <v>5767</v>
      </c>
      <c r="Y5470" s="429" t="s">
        <v>1031</v>
      </c>
    </row>
    <row r="5471" spans="24:25">
      <c r="X5471" s="429">
        <v>5768</v>
      </c>
      <c r="Y5471" s="429" t="s">
        <v>1031</v>
      </c>
    </row>
    <row r="5472" spans="24:25">
      <c r="X5472" s="429">
        <v>5769</v>
      </c>
      <c r="Y5472" s="429" t="s">
        <v>1031</v>
      </c>
    </row>
    <row r="5473" spans="24:25">
      <c r="X5473" s="429">
        <v>5770</v>
      </c>
      <c r="Y5473" s="429" t="s">
        <v>1031</v>
      </c>
    </row>
    <row r="5474" spans="24:25">
      <c r="X5474" s="429">
        <v>5771</v>
      </c>
      <c r="Y5474" s="429" t="s">
        <v>1031</v>
      </c>
    </row>
    <row r="5475" spans="24:25">
      <c r="X5475" s="429">
        <v>5772</v>
      </c>
      <c r="Y5475" s="429" t="s">
        <v>1031</v>
      </c>
    </row>
    <row r="5476" spans="24:25">
      <c r="X5476" s="429">
        <v>5773</v>
      </c>
      <c r="Y5476" s="429" t="s">
        <v>1031</v>
      </c>
    </row>
    <row r="5477" spans="24:25">
      <c r="X5477" s="429">
        <v>5774</v>
      </c>
      <c r="Y5477" s="429" t="s">
        <v>1031</v>
      </c>
    </row>
    <row r="5478" spans="24:25">
      <c r="X5478" s="429">
        <v>5775</v>
      </c>
      <c r="Y5478" s="429" t="s">
        <v>1031</v>
      </c>
    </row>
    <row r="5479" spans="24:25">
      <c r="X5479" s="429">
        <v>5776</v>
      </c>
      <c r="Y5479" s="429" t="s">
        <v>1031</v>
      </c>
    </row>
    <row r="5480" spans="24:25">
      <c r="X5480" s="429">
        <v>5777</v>
      </c>
      <c r="Y5480" s="429" t="s">
        <v>1031</v>
      </c>
    </row>
    <row r="5481" spans="24:25">
      <c r="X5481" s="429">
        <v>5778</v>
      </c>
      <c r="Y5481" s="429" t="s">
        <v>1031</v>
      </c>
    </row>
    <row r="5482" spans="24:25">
      <c r="X5482" s="429">
        <v>5779</v>
      </c>
      <c r="Y5482" s="429" t="s">
        <v>1031</v>
      </c>
    </row>
    <row r="5483" spans="24:25">
      <c r="X5483" s="429">
        <v>5780</v>
      </c>
      <c r="Y5483" s="429" t="s">
        <v>1031</v>
      </c>
    </row>
    <row r="5484" spans="24:25">
      <c r="X5484" s="429">
        <v>5781</v>
      </c>
      <c r="Y5484" s="429" t="s">
        <v>1031</v>
      </c>
    </row>
    <row r="5485" spans="24:25">
      <c r="X5485" s="429">
        <v>5782</v>
      </c>
      <c r="Y5485" s="429" t="s">
        <v>1031</v>
      </c>
    </row>
    <row r="5486" spans="24:25">
      <c r="X5486" s="429">
        <v>5783</v>
      </c>
      <c r="Y5486" s="429" t="s">
        <v>1031</v>
      </c>
    </row>
    <row r="5487" spans="24:25">
      <c r="X5487" s="429">
        <v>5784</v>
      </c>
      <c r="Y5487" s="429" t="s">
        <v>1031</v>
      </c>
    </row>
    <row r="5488" spans="24:25">
      <c r="X5488" s="429">
        <v>5785</v>
      </c>
      <c r="Y5488" s="429" t="s">
        <v>1031</v>
      </c>
    </row>
    <row r="5489" spans="24:25">
      <c r="X5489" s="429">
        <v>5786</v>
      </c>
      <c r="Y5489" s="429" t="s">
        <v>1031</v>
      </c>
    </row>
    <row r="5490" spans="24:25">
      <c r="X5490" s="429">
        <v>5787</v>
      </c>
      <c r="Y5490" s="429" t="s">
        <v>1031</v>
      </c>
    </row>
    <row r="5491" spans="24:25">
      <c r="X5491" s="429">
        <v>5788</v>
      </c>
      <c r="Y5491" s="429" t="s">
        <v>1031</v>
      </c>
    </row>
    <row r="5492" spans="24:25">
      <c r="X5492" s="429">
        <v>5789</v>
      </c>
      <c r="Y5492" s="429" t="s">
        <v>1031</v>
      </c>
    </row>
    <row r="5493" spans="24:25">
      <c r="X5493" s="429">
        <v>5790</v>
      </c>
      <c r="Y5493" s="429" t="s">
        <v>1031</v>
      </c>
    </row>
    <row r="5494" spans="24:25">
      <c r="X5494" s="429">
        <v>5791</v>
      </c>
      <c r="Y5494" s="429" t="s">
        <v>1031</v>
      </c>
    </row>
    <row r="5495" spans="24:25">
      <c r="X5495" s="429">
        <v>5792</v>
      </c>
      <c r="Y5495" s="429" t="s">
        <v>1031</v>
      </c>
    </row>
    <row r="5496" spans="24:25">
      <c r="X5496" s="429">
        <v>5793</v>
      </c>
      <c r="Y5496" s="429" t="s">
        <v>1031</v>
      </c>
    </row>
    <row r="5497" spans="24:25">
      <c r="X5497" s="429">
        <v>5794</v>
      </c>
      <c r="Y5497" s="429" t="s">
        <v>1031</v>
      </c>
    </row>
    <row r="5498" spans="24:25">
      <c r="X5498" s="429">
        <v>5795</v>
      </c>
      <c r="Y5498" s="429" t="s">
        <v>1031</v>
      </c>
    </row>
    <row r="5499" spans="24:25">
      <c r="X5499" s="429">
        <v>5796</v>
      </c>
      <c r="Y5499" s="429" t="s">
        <v>1031</v>
      </c>
    </row>
    <row r="5500" spans="24:25">
      <c r="X5500" s="429">
        <v>5797</v>
      </c>
      <c r="Y5500" s="429" t="s">
        <v>1031</v>
      </c>
    </row>
    <row r="5501" spans="24:25">
      <c r="X5501" s="429">
        <v>5798</v>
      </c>
      <c r="Y5501" s="429" t="s">
        <v>1031</v>
      </c>
    </row>
    <row r="5502" spans="24:25">
      <c r="X5502" s="429">
        <v>5799</v>
      </c>
      <c r="Y5502" s="429" t="s">
        <v>1031</v>
      </c>
    </row>
    <row r="5503" spans="24:25">
      <c r="X5503" s="429">
        <v>5800</v>
      </c>
      <c r="Y5503" s="429" t="s">
        <v>1031</v>
      </c>
    </row>
    <row r="5504" spans="24:25">
      <c r="X5504" s="429">
        <v>5801</v>
      </c>
      <c r="Y5504" s="429" t="s">
        <v>1031</v>
      </c>
    </row>
    <row r="5505" spans="24:25">
      <c r="X5505" s="429">
        <v>5802</v>
      </c>
      <c r="Y5505" s="429" t="s">
        <v>1031</v>
      </c>
    </row>
    <row r="5506" spans="24:25">
      <c r="X5506" s="429">
        <v>5803</v>
      </c>
      <c r="Y5506" s="429" t="s">
        <v>1031</v>
      </c>
    </row>
    <row r="5507" spans="24:25">
      <c r="X5507" s="429">
        <v>5804</v>
      </c>
      <c r="Y5507" s="429" t="s">
        <v>1031</v>
      </c>
    </row>
    <row r="5508" spans="24:25">
      <c r="X5508" s="429">
        <v>5805</v>
      </c>
      <c r="Y5508" s="429" t="s">
        <v>1031</v>
      </c>
    </row>
    <row r="5509" spans="24:25">
      <c r="X5509" s="429">
        <v>5806</v>
      </c>
      <c r="Y5509" s="429" t="s">
        <v>1031</v>
      </c>
    </row>
    <row r="5510" spans="24:25">
      <c r="X5510" s="429">
        <v>5807</v>
      </c>
      <c r="Y5510" s="429" t="s">
        <v>1031</v>
      </c>
    </row>
    <row r="5511" spans="24:25">
      <c r="X5511" s="429">
        <v>5808</v>
      </c>
      <c r="Y5511" s="429" t="s">
        <v>1031</v>
      </c>
    </row>
    <row r="5512" spans="24:25">
      <c r="X5512" s="429">
        <v>5809</v>
      </c>
      <c r="Y5512" s="429" t="s">
        <v>1031</v>
      </c>
    </row>
    <row r="5513" spans="24:25">
      <c r="X5513" s="429">
        <v>5810</v>
      </c>
      <c r="Y5513" s="429" t="s">
        <v>1031</v>
      </c>
    </row>
    <row r="5514" spans="24:25">
      <c r="X5514" s="429">
        <v>5811</v>
      </c>
      <c r="Y5514" s="429" t="s">
        <v>1031</v>
      </c>
    </row>
    <row r="5515" spans="24:25">
      <c r="X5515" s="429">
        <v>5812</v>
      </c>
      <c r="Y5515" s="429" t="s">
        <v>1031</v>
      </c>
    </row>
    <row r="5516" spans="24:25">
      <c r="X5516" s="429">
        <v>5813</v>
      </c>
      <c r="Y5516" s="429" t="s">
        <v>1031</v>
      </c>
    </row>
    <row r="5517" spans="24:25">
      <c r="X5517" s="429">
        <v>5814</v>
      </c>
      <c r="Y5517" s="429" t="s">
        <v>1031</v>
      </c>
    </row>
    <row r="5518" spans="24:25">
      <c r="X5518" s="429">
        <v>5815</v>
      </c>
      <c r="Y5518" s="429" t="s">
        <v>1031</v>
      </c>
    </row>
    <row r="5519" spans="24:25">
      <c r="X5519" s="429">
        <v>5816</v>
      </c>
      <c r="Y5519" s="429" t="s">
        <v>1031</v>
      </c>
    </row>
    <row r="5520" spans="24:25">
      <c r="X5520" s="429">
        <v>5817</v>
      </c>
      <c r="Y5520" s="429" t="s">
        <v>1031</v>
      </c>
    </row>
    <row r="5521" spans="24:25">
      <c r="X5521" s="429">
        <v>5818</v>
      </c>
      <c r="Y5521" s="429" t="s">
        <v>1031</v>
      </c>
    </row>
    <row r="5522" spans="24:25">
      <c r="X5522" s="429">
        <v>5819</v>
      </c>
      <c r="Y5522" s="429" t="s">
        <v>1031</v>
      </c>
    </row>
    <row r="5523" spans="24:25">
      <c r="X5523" s="429">
        <v>5820</v>
      </c>
      <c r="Y5523" s="429" t="s">
        <v>1031</v>
      </c>
    </row>
    <row r="5524" spans="24:25">
      <c r="X5524" s="429">
        <v>5821</v>
      </c>
      <c r="Y5524" s="429" t="s">
        <v>1031</v>
      </c>
    </row>
    <row r="5525" spans="24:25">
      <c r="X5525" s="429">
        <v>5822</v>
      </c>
      <c r="Y5525" s="429" t="s">
        <v>1031</v>
      </c>
    </row>
    <row r="5526" spans="24:25">
      <c r="X5526" s="429">
        <v>5823</v>
      </c>
      <c r="Y5526" s="429" t="s">
        <v>1031</v>
      </c>
    </row>
    <row r="5527" spans="24:25">
      <c r="X5527" s="429">
        <v>5824</v>
      </c>
      <c r="Y5527" s="429" t="s">
        <v>1031</v>
      </c>
    </row>
    <row r="5528" spans="24:25">
      <c r="X5528" s="429">
        <v>5825</v>
      </c>
      <c r="Y5528" s="429" t="s">
        <v>1031</v>
      </c>
    </row>
    <row r="5529" spans="24:25">
      <c r="X5529" s="429">
        <v>5826</v>
      </c>
      <c r="Y5529" s="429" t="s">
        <v>1031</v>
      </c>
    </row>
    <row r="5530" spans="24:25">
      <c r="X5530" s="429">
        <v>5827</v>
      </c>
      <c r="Y5530" s="429" t="s">
        <v>1031</v>
      </c>
    </row>
    <row r="5531" spans="24:25">
      <c r="X5531" s="429">
        <v>5828</v>
      </c>
      <c r="Y5531" s="429" t="s">
        <v>1031</v>
      </c>
    </row>
    <row r="5532" spans="24:25">
      <c r="X5532" s="429">
        <v>5829</v>
      </c>
      <c r="Y5532" s="429" t="s">
        <v>1031</v>
      </c>
    </row>
    <row r="5533" spans="24:25">
      <c r="X5533" s="429">
        <v>5830</v>
      </c>
      <c r="Y5533" s="429" t="s">
        <v>1031</v>
      </c>
    </row>
    <row r="5534" spans="24:25">
      <c r="X5534" s="429">
        <v>5831</v>
      </c>
      <c r="Y5534" s="429" t="s">
        <v>1031</v>
      </c>
    </row>
    <row r="5535" spans="24:25">
      <c r="X5535" s="429">
        <v>5832</v>
      </c>
      <c r="Y5535" s="429" t="s">
        <v>1031</v>
      </c>
    </row>
    <row r="5536" spans="24:25">
      <c r="X5536" s="429">
        <v>5833</v>
      </c>
      <c r="Y5536" s="429" t="s">
        <v>1031</v>
      </c>
    </row>
    <row r="5537" spans="24:25">
      <c r="X5537" s="429">
        <v>5834</v>
      </c>
      <c r="Y5537" s="429" t="s">
        <v>1031</v>
      </c>
    </row>
    <row r="5538" spans="24:25">
      <c r="X5538" s="429">
        <v>5835</v>
      </c>
      <c r="Y5538" s="429" t="s">
        <v>1031</v>
      </c>
    </row>
    <row r="5539" spans="24:25">
      <c r="X5539" s="429">
        <v>5836</v>
      </c>
      <c r="Y5539" s="429" t="s">
        <v>1031</v>
      </c>
    </row>
    <row r="5540" spans="24:25">
      <c r="X5540" s="429">
        <v>5837</v>
      </c>
      <c r="Y5540" s="429" t="s">
        <v>1031</v>
      </c>
    </row>
    <row r="5541" spans="24:25">
      <c r="X5541" s="429">
        <v>5838</v>
      </c>
      <c r="Y5541" s="429" t="s">
        <v>1031</v>
      </c>
    </row>
    <row r="5542" spans="24:25">
      <c r="X5542" s="429">
        <v>5839</v>
      </c>
      <c r="Y5542" s="429" t="s">
        <v>1031</v>
      </c>
    </row>
    <row r="5543" spans="24:25">
      <c r="X5543" s="429">
        <v>5840</v>
      </c>
      <c r="Y5543" s="429" t="s">
        <v>1031</v>
      </c>
    </row>
    <row r="5544" spans="24:25">
      <c r="X5544" s="429">
        <v>5841</v>
      </c>
      <c r="Y5544" s="429" t="s">
        <v>1031</v>
      </c>
    </row>
    <row r="5545" spans="24:25">
      <c r="X5545" s="429">
        <v>5842</v>
      </c>
      <c r="Y5545" s="429" t="s">
        <v>1031</v>
      </c>
    </row>
    <row r="5546" spans="24:25">
      <c r="X5546" s="429">
        <v>5843</v>
      </c>
      <c r="Y5546" s="429" t="s">
        <v>1031</v>
      </c>
    </row>
    <row r="5547" spans="24:25">
      <c r="X5547" s="429">
        <v>5844</v>
      </c>
      <c r="Y5547" s="429" t="s">
        <v>1031</v>
      </c>
    </row>
    <row r="5548" spans="24:25">
      <c r="X5548" s="429">
        <v>5845</v>
      </c>
      <c r="Y5548" s="429" t="s">
        <v>1031</v>
      </c>
    </row>
    <row r="5549" spans="24:25">
      <c r="X5549" s="429">
        <v>5846</v>
      </c>
      <c r="Y5549" s="429" t="s">
        <v>1031</v>
      </c>
    </row>
    <row r="5550" spans="24:25">
      <c r="X5550" s="429">
        <v>5847</v>
      </c>
      <c r="Y5550" s="429" t="s">
        <v>1031</v>
      </c>
    </row>
    <row r="5551" spans="24:25">
      <c r="X5551" s="429">
        <v>5848</v>
      </c>
      <c r="Y5551" s="429" t="s">
        <v>1031</v>
      </c>
    </row>
    <row r="5552" spans="24:25">
      <c r="X5552" s="429">
        <v>5849</v>
      </c>
      <c r="Y5552" s="429" t="s">
        <v>1031</v>
      </c>
    </row>
    <row r="5553" spans="24:25">
      <c r="X5553" s="429">
        <v>5850</v>
      </c>
      <c r="Y5553" s="429" t="s">
        <v>1031</v>
      </c>
    </row>
    <row r="5554" spans="24:25">
      <c r="X5554" s="429">
        <v>5851</v>
      </c>
      <c r="Y5554" s="429" t="s">
        <v>1031</v>
      </c>
    </row>
    <row r="5555" spans="24:25">
      <c r="X5555" s="429">
        <v>5852</v>
      </c>
      <c r="Y5555" s="429" t="s">
        <v>1031</v>
      </c>
    </row>
    <row r="5556" spans="24:25">
      <c r="X5556" s="429">
        <v>5853</v>
      </c>
      <c r="Y5556" s="429" t="s">
        <v>1031</v>
      </c>
    </row>
    <row r="5557" spans="24:25">
      <c r="X5557" s="429">
        <v>5854</v>
      </c>
      <c r="Y5557" s="429" t="s">
        <v>1031</v>
      </c>
    </row>
    <row r="5558" spans="24:25">
      <c r="X5558" s="429">
        <v>5855</v>
      </c>
      <c r="Y5558" s="429" t="s">
        <v>1031</v>
      </c>
    </row>
    <row r="5559" spans="24:25">
      <c r="X5559" s="429">
        <v>5856</v>
      </c>
      <c r="Y5559" s="429" t="s">
        <v>1031</v>
      </c>
    </row>
    <row r="5560" spans="24:25">
      <c r="X5560" s="429">
        <v>5857</v>
      </c>
      <c r="Y5560" s="429" t="s">
        <v>1031</v>
      </c>
    </row>
    <row r="5561" spans="24:25">
      <c r="X5561" s="429">
        <v>5858</v>
      </c>
      <c r="Y5561" s="429" t="s">
        <v>1031</v>
      </c>
    </row>
    <row r="5562" spans="24:25">
      <c r="X5562" s="429">
        <v>5859</v>
      </c>
      <c r="Y5562" s="429" t="s">
        <v>1031</v>
      </c>
    </row>
    <row r="5563" spans="24:25">
      <c r="X5563" s="429">
        <v>5860</v>
      </c>
      <c r="Y5563" s="429" t="s">
        <v>1031</v>
      </c>
    </row>
    <row r="5564" spans="24:25">
      <c r="X5564" s="429">
        <v>5861</v>
      </c>
      <c r="Y5564" s="429" t="s">
        <v>1031</v>
      </c>
    </row>
    <row r="5565" spans="24:25">
      <c r="X5565" s="429">
        <v>5862</v>
      </c>
      <c r="Y5565" s="429" t="s">
        <v>1031</v>
      </c>
    </row>
    <row r="5566" spans="24:25">
      <c r="X5566" s="429">
        <v>5863</v>
      </c>
      <c r="Y5566" s="429" t="s">
        <v>1031</v>
      </c>
    </row>
    <row r="5567" spans="24:25">
      <c r="X5567" s="429">
        <v>5864</v>
      </c>
      <c r="Y5567" s="429" t="s">
        <v>1031</v>
      </c>
    </row>
    <row r="5568" spans="24:25">
      <c r="X5568" s="429">
        <v>5865</v>
      </c>
      <c r="Y5568" s="429" t="s">
        <v>1031</v>
      </c>
    </row>
    <row r="5569" spans="24:25">
      <c r="X5569" s="429">
        <v>5866</v>
      </c>
      <c r="Y5569" s="429" t="s">
        <v>1031</v>
      </c>
    </row>
    <row r="5570" spans="24:25">
      <c r="X5570" s="429">
        <v>5867</v>
      </c>
      <c r="Y5570" s="429" t="s">
        <v>1031</v>
      </c>
    </row>
    <row r="5571" spans="24:25">
      <c r="X5571" s="429">
        <v>5868</v>
      </c>
      <c r="Y5571" s="429" t="s">
        <v>1031</v>
      </c>
    </row>
    <row r="5572" spans="24:25">
      <c r="X5572" s="429">
        <v>5869</v>
      </c>
      <c r="Y5572" s="429" t="s">
        <v>1031</v>
      </c>
    </row>
    <row r="5573" spans="24:25">
      <c r="X5573" s="429">
        <v>5870</v>
      </c>
      <c r="Y5573" s="429" t="s">
        <v>1031</v>
      </c>
    </row>
    <row r="5574" spans="24:25">
      <c r="X5574" s="429">
        <v>5871</v>
      </c>
      <c r="Y5574" s="429" t="s">
        <v>1031</v>
      </c>
    </row>
    <row r="5575" spans="24:25">
      <c r="X5575" s="429">
        <v>5872</v>
      </c>
      <c r="Y5575" s="429" t="s">
        <v>1031</v>
      </c>
    </row>
    <row r="5576" spans="24:25">
      <c r="X5576" s="429">
        <v>5873</v>
      </c>
      <c r="Y5576" s="429" t="s">
        <v>1031</v>
      </c>
    </row>
    <row r="5577" spans="24:25">
      <c r="X5577" s="429">
        <v>5874</v>
      </c>
      <c r="Y5577" s="429" t="s">
        <v>1031</v>
      </c>
    </row>
    <row r="5578" spans="24:25">
      <c r="X5578" s="429">
        <v>5875</v>
      </c>
      <c r="Y5578" s="429" t="s">
        <v>1031</v>
      </c>
    </row>
    <row r="5579" spans="24:25">
      <c r="X5579" s="429">
        <v>5876</v>
      </c>
      <c r="Y5579" s="429" t="s">
        <v>1031</v>
      </c>
    </row>
    <row r="5580" spans="24:25">
      <c r="X5580" s="429">
        <v>5877</v>
      </c>
      <c r="Y5580" s="429" t="s">
        <v>1031</v>
      </c>
    </row>
    <row r="5581" spans="24:25">
      <c r="X5581" s="429">
        <v>5878</v>
      </c>
      <c r="Y5581" s="429" t="s">
        <v>1031</v>
      </c>
    </row>
    <row r="5582" spans="24:25">
      <c r="X5582" s="429">
        <v>5879</v>
      </c>
      <c r="Y5582" s="429" t="s">
        <v>1031</v>
      </c>
    </row>
    <row r="5583" spans="24:25">
      <c r="X5583" s="429">
        <v>5880</v>
      </c>
      <c r="Y5583" s="429" t="s">
        <v>1031</v>
      </c>
    </row>
    <row r="5584" spans="24:25">
      <c r="X5584" s="429">
        <v>5881</v>
      </c>
      <c r="Y5584" s="429" t="s">
        <v>1031</v>
      </c>
    </row>
    <row r="5585" spans="24:25">
      <c r="X5585" s="429">
        <v>5882</v>
      </c>
      <c r="Y5585" s="429" t="s">
        <v>1031</v>
      </c>
    </row>
    <row r="5586" spans="24:25">
      <c r="X5586" s="429">
        <v>5883</v>
      </c>
      <c r="Y5586" s="429" t="s">
        <v>1031</v>
      </c>
    </row>
    <row r="5587" spans="24:25">
      <c r="X5587" s="429">
        <v>5884</v>
      </c>
      <c r="Y5587" s="429" t="s">
        <v>1031</v>
      </c>
    </row>
    <row r="5588" spans="24:25">
      <c r="X5588" s="429">
        <v>5885</v>
      </c>
      <c r="Y5588" s="429" t="s">
        <v>1031</v>
      </c>
    </row>
    <row r="5589" spans="24:25">
      <c r="X5589" s="429">
        <v>5886</v>
      </c>
      <c r="Y5589" s="429" t="s">
        <v>1031</v>
      </c>
    </row>
    <row r="5590" spans="24:25">
      <c r="X5590" s="429">
        <v>5887</v>
      </c>
      <c r="Y5590" s="429" t="s">
        <v>1031</v>
      </c>
    </row>
    <row r="5591" spans="24:25">
      <c r="X5591" s="429">
        <v>5888</v>
      </c>
      <c r="Y5591" s="429" t="s">
        <v>1031</v>
      </c>
    </row>
    <row r="5592" spans="24:25">
      <c r="X5592" s="429">
        <v>5889</v>
      </c>
      <c r="Y5592" s="429" t="s">
        <v>1031</v>
      </c>
    </row>
    <row r="5593" spans="24:25">
      <c r="X5593" s="429">
        <v>5890</v>
      </c>
      <c r="Y5593" s="429" t="s">
        <v>1031</v>
      </c>
    </row>
    <row r="5594" spans="24:25">
      <c r="X5594" s="429">
        <v>5891</v>
      </c>
      <c r="Y5594" s="429" t="s">
        <v>1031</v>
      </c>
    </row>
    <row r="5595" spans="24:25">
      <c r="X5595" s="429">
        <v>5892</v>
      </c>
      <c r="Y5595" s="429" t="s">
        <v>1031</v>
      </c>
    </row>
    <row r="5596" spans="24:25">
      <c r="X5596" s="429">
        <v>5893</v>
      </c>
      <c r="Y5596" s="429" t="s">
        <v>1031</v>
      </c>
    </row>
    <row r="5597" spans="24:25">
      <c r="X5597" s="429">
        <v>5894</v>
      </c>
      <c r="Y5597" s="429" t="s">
        <v>1031</v>
      </c>
    </row>
    <row r="5598" spans="24:25">
      <c r="X5598" s="429">
        <v>5895</v>
      </c>
      <c r="Y5598" s="429" t="s">
        <v>1031</v>
      </c>
    </row>
    <row r="5599" spans="24:25">
      <c r="X5599" s="429">
        <v>5896</v>
      </c>
      <c r="Y5599" s="429" t="s">
        <v>1031</v>
      </c>
    </row>
    <row r="5600" spans="24:25">
      <c r="X5600" s="429">
        <v>5897</v>
      </c>
      <c r="Y5600" s="429" t="s">
        <v>1031</v>
      </c>
    </row>
    <row r="5601" spans="24:25">
      <c r="X5601" s="429">
        <v>5898</v>
      </c>
      <c r="Y5601" s="429" t="s">
        <v>1031</v>
      </c>
    </row>
    <row r="5602" spans="24:25">
      <c r="X5602" s="429">
        <v>5899</v>
      </c>
      <c r="Y5602" s="429" t="s">
        <v>1031</v>
      </c>
    </row>
    <row r="5603" spans="24:25">
      <c r="X5603" s="429">
        <v>5900</v>
      </c>
      <c r="Y5603" s="429" t="s">
        <v>1031</v>
      </c>
    </row>
    <row r="5604" spans="24:25">
      <c r="X5604" s="429">
        <v>5901</v>
      </c>
      <c r="Y5604" s="429" t="s">
        <v>1031</v>
      </c>
    </row>
    <row r="5605" spans="24:25">
      <c r="X5605" s="429">
        <v>5902</v>
      </c>
      <c r="Y5605" s="429" t="s">
        <v>1031</v>
      </c>
    </row>
    <row r="5606" spans="24:25">
      <c r="X5606" s="429">
        <v>5903</v>
      </c>
      <c r="Y5606" s="429" t="s">
        <v>1031</v>
      </c>
    </row>
    <row r="5607" spans="24:25">
      <c r="X5607" s="429">
        <v>5904</v>
      </c>
      <c r="Y5607" s="429" t="s">
        <v>1031</v>
      </c>
    </row>
    <row r="5608" spans="24:25">
      <c r="X5608" s="429">
        <v>5905</v>
      </c>
      <c r="Y5608" s="429" t="s">
        <v>1031</v>
      </c>
    </row>
    <row r="5609" spans="24:25">
      <c r="X5609" s="429">
        <v>5906</v>
      </c>
      <c r="Y5609" s="429" t="s">
        <v>1031</v>
      </c>
    </row>
    <row r="5610" spans="24:25">
      <c r="X5610" s="429">
        <v>5907</v>
      </c>
      <c r="Y5610" s="429" t="s">
        <v>1031</v>
      </c>
    </row>
    <row r="5611" spans="24:25">
      <c r="X5611" s="429">
        <v>5908</v>
      </c>
      <c r="Y5611" s="429" t="s">
        <v>1031</v>
      </c>
    </row>
    <row r="5612" spans="24:25">
      <c r="X5612" s="429">
        <v>5909</v>
      </c>
      <c r="Y5612" s="429" t="s">
        <v>1031</v>
      </c>
    </row>
    <row r="5613" spans="24:25">
      <c r="X5613" s="429">
        <v>5910</v>
      </c>
      <c r="Y5613" s="429" t="s">
        <v>1031</v>
      </c>
    </row>
    <row r="5614" spans="24:25">
      <c r="X5614" s="429">
        <v>5911</v>
      </c>
      <c r="Y5614" s="429" t="s">
        <v>1031</v>
      </c>
    </row>
    <row r="5615" spans="24:25">
      <c r="X5615" s="429">
        <v>5912</v>
      </c>
      <c r="Y5615" s="429" t="s">
        <v>1031</v>
      </c>
    </row>
    <row r="5616" spans="24:25">
      <c r="X5616" s="429">
        <v>5913</v>
      </c>
      <c r="Y5616" s="429" t="s">
        <v>1031</v>
      </c>
    </row>
    <row r="5617" spans="24:25">
      <c r="X5617" s="429">
        <v>5914</v>
      </c>
      <c r="Y5617" s="429" t="s">
        <v>1031</v>
      </c>
    </row>
    <row r="5618" spans="24:25">
      <c r="X5618" s="429">
        <v>5915</v>
      </c>
      <c r="Y5618" s="429" t="s">
        <v>1031</v>
      </c>
    </row>
    <row r="5619" spans="24:25">
      <c r="X5619" s="429">
        <v>5916</v>
      </c>
      <c r="Y5619" s="429" t="s">
        <v>1031</v>
      </c>
    </row>
    <row r="5620" spans="24:25">
      <c r="X5620" s="429">
        <v>5917</v>
      </c>
      <c r="Y5620" s="429" t="s">
        <v>1031</v>
      </c>
    </row>
    <row r="5621" spans="24:25">
      <c r="X5621" s="429">
        <v>5918</v>
      </c>
      <c r="Y5621" s="429" t="s">
        <v>1031</v>
      </c>
    </row>
    <row r="5622" spans="24:25">
      <c r="X5622" s="429">
        <v>5919</v>
      </c>
      <c r="Y5622" s="429" t="s">
        <v>1031</v>
      </c>
    </row>
    <row r="5623" spans="24:25">
      <c r="X5623" s="429">
        <v>5920</v>
      </c>
      <c r="Y5623" s="429" t="s">
        <v>1031</v>
      </c>
    </row>
    <row r="5624" spans="24:25">
      <c r="X5624" s="429">
        <v>5921</v>
      </c>
      <c r="Y5624" s="429" t="s">
        <v>1031</v>
      </c>
    </row>
    <row r="5625" spans="24:25">
      <c r="X5625" s="429">
        <v>5922</v>
      </c>
      <c r="Y5625" s="429" t="s">
        <v>1031</v>
      </c>
    </row>
    <row r="5626" spans="24:25">
      <c r="X5626" s="429">
        <v>5923</v>
      </c>
      <c r="Y5626" s="429" t="s">
        <v>1031</v>
      </c>
    </row>
    <row r="5627" spans="24:25">
      <c r="X5627" s="429">
        <v>5924</v>
      </c>
      <c r="Y5627" s="429" t="s">
        <v>1031</v>
      </c>
    </row>
    <row r="5628" spans="24:25">
      <c r="X5628" s="429">
        <v>5925</v>
      </c>
      <c r="Y5628" s="429" t="s">
        <v>1031</v>
      </c>
    </row>
    <row r="5629" spans="24:25">
      <c r="X5629" s="429">
        <v>5926</v>
      </c>
      <c r="Y5629" s="429" t="s">
        <v>1031</v>
      </c>
    </row>
    <row r="5630" spans="24:25">
      <c r="X5630" s="429">
        <v>5927</v>
      </c>
      <c r="Y5630" s="429" t="s">
        <v>1031</v>
      </c>
    </row>
    <row r="5631" spans="24:25">
      <c r="X5631" s="429">
        <v>5928</v>
      </c>
      <c r="Y5631" s="429" t="s">
        <v>1031</v>
      </c>
    </row>
    <row r="5632" spans="24:25">
      <c r="X5632" s="429">
        <v>5929</v>
      </c>
      <c r="Y5632" s="429" t="s">
        <v>1031</v>
      </c>
    </row>
    <row r="5633" spans="24:25">
      <c r="X5633" s="429">
        <v>5930</v>
      </c>
      <c r="Y5633" s="429" t="s">
        <v>1031</v>
      </c>
    </row>
    <row r="5634" spans="24:25">
      <c r="X5634" s="429">
        <v>5931</v>
      </c>
      <c r="Y5634" s="429" t="s">
        <v>1031</v>
      </c>
    </row>
    <row r="5635" spans="24:25">
      <c r="X5635" s="429">
        <v>5932</v>
      </c>
      <c r="Y5635" s="429" t="s">
        <v>1031</v>
      </c>
    </row>
    <row r="5636" spans="24:25">
      <c r="X5636" s="429">
        <v>5933</v>
      </c>
      <c r="Y5636" s="429" t="s">
        <v>1031</v>
      </c>
    </row>
    <row r="5637" spans="24:25">
      <c r="X5637" s="429">
        <v>5934</v>
      </c>
      <c r="Y5637" s="429" t="s">
        <v>1031</v>
      </c>
    </row>
    <row r="5638" spans="24:25">
      <c r="X5638" s="429">
        <v>5935</v>
      </c>
      <c r="Y5638" s="429" t="s">
        <v>1031</v>
      </c>
    </row>
    <row r="5639" spans="24:25">
      <c r="X5639" s="429">
        <v>5936</v>
      </c>
      <c r="Y5639" s="429" t="s">
        <v>1031</v>
      </c>
    </row>
    <row r="5640" spans="24:25">
      <c r="X5640" s="429">
        <v>5937</v>
      </c>
      <c r="Y5640" s="429" t="s">
        <v>1031</v>
      </c>
    </row>
    <row r="5641" spans="24:25">
      <c r="X5641" s="429">
        <v>5938</v>
      </c>
      <c r="Y5641" s="429" t="s">
        <v>1031</v>
      </c>
    </row>
    <row r="5642" spans="24:25">
      <c r="X5642" s="429">
        <v>5939</v>
      </c>
      <c r="Y5642" s="429" t="s">
        <v>1031</v>
      </c>
    </row>
    <row r="5643" spans="24:25">
      <c r="X5643" s="429">
        <v>5940</v>
      </c>
      <c r="Y5643" s="429" t="s">
        <v>1031</v>
      </c>
    </row>
    <row r="5644" spans="24:25">
      <c r="X5644" s="429">
        <v>5941</v>
      </c>
      <c r="Y5644" s="429" t="s">
        <v>1031</v>
      </c>
    </row>
    <row r="5645" spans="24:25">
      <c r="X5645" s="429">
        <v>5942</v>
      </c>
      <c r="Y5645" s="429" t="s">
        <v>1031</v>
      </c>
    </row>
    <row r="5646" spans="24:25">
      <c r="X5646" s="429">
        <v>5943</v>
      </c>
      <c r="Y5646" s="429" t="s">
        <v>1031</v>
      </c>
    </row>
    <row r="5647" spans="24:25">
      <c r="X5647" s="429">
        <v>5944</v>
      </c>
      <c r="Y5647" s="429" t="s">
        <v>1031</v>
      </c>
    </row>
    <row r="5648" spans="24:25">
      <c r="X5648" s="429">
        <v>5945</v>
      </c>
      <c r="Y5648" s="429" t="s">
        <v>1031</v>
      </c>
    </row>
    <row r="5649" spans="24:25">
      <c r="X5649" s="429">
        <v>5946</v>
      </c>
      <c r="Y5649" s="429" t="s">
        <v>1031</v>
      </c>
    </row>
    <row r="5650" spans="24:25">
      <c r="X5650" s="429">
        <v>5947</v>
      </c>
      <c r="Y5650" s="429" t="s">
        <v>1031</v>
      </c>
    </row>
    <row r="5651" spans="24:25">
      <c r="X5651" s="429">
        <v>5948</v>
      </c>
      <c r="Y5651" s="429" t="s">
        <v>1031</v>
      </c>
    </row>
    <row r="5652" spans="24:25">
      <c r="X5652" s="429">
        <v>5949</v>
      </c>
      <c r="Y5652" s="429" t="s">
        <v>1031</v>
      </c>
    </row>
    <row r="5653" spans="24:25">
      <c r="X5653" s="429">
        <v>5950</v>
      </c>
      <c r="Y5653" s="429" t="s">
        <v>1031</v>
      </c>
    </row>
    <row r="5654" spans="24:25">
      <c r="X5654" s="429">
        <v>5951</v>
      </c>
      <c r="Y5654" s="429" t="s">
        <v>1031</v>
      </c>
    </row>
    <row r="5655" spans="24:25">
      <c r="X5655" s="429">
        <v>5952</v>
      </c>
      <c r="Y5655" s="429" t="s">
        <v>1031</v>
      </c>
    </row>
    <row r="5656" spans="24:25">
      <c r="X5656" s="429">
        <v>5953</v>
      </c>
      <c r="Y5656" s="429" t="s">
        <v>1031</v>
      </c>
    </row>
    <row r="5657" spans="24:25">
      <c r="X5657" s="429">
        <v>5954</v>
      </c>
      <c r="Y5657" s="429" t="s">
        <v>1031</v>
      </c>
    </row>
    <row r="5658" spans="24:25">
      <c r="X5658" s="429">
        <v>5955</v>
      </c>
      <c r="Y5658" s="429" t="s">
        <v>1031</v>
      </c>
    </row>
    <row r="5659" spans="24:25">
      <c r="X5659" s="429">
        <v>5956</v>
      </c>
      <c r="Y5659" s="429" t="s">
        <v>1031</v>
      </c>
    </row>
    <row r="5660" spans="24:25">
      <c r="X5660" s="429">
        <v>5957</v>
      </c>
      <c r="Y5660" s="429" t="s">
        <v>1031</v>
      </c>
    </row>
    <row r="5661" spans="24:25">
      <c r="X5661" s="429">
        <v>5958</v>
      </c>
      <c r="Y5661" s="429" t="s">
        <v>1031</v>
      </c>
    </row>
    <row r="5662" spans="24:25">
      <c r="X5662" s="429">
        <v>5959</v>
      </c>
      <c r="Y5662" s="429" t="s">
        <v>1031</v>
      </c>
    </row>
    <row r="5663" spans="24:25">
      <c r="X5663" s="429">
        <v>5960</v>
      </c>
      <c r="Y5663" s="429" t="s">
        <v>1031</v>
      </c>
    </row>
    <row r="5664" spans="24:25">
      <c r="X5664" s="429">
        <v>5961</v>
      </c>
      <c r="Y5664" s="429" t="s">
        <v>1031</v>
      </c>
    </row>
    <row r="5665" spans="24:25">
      <c r="X5665" s="429">
        <v>5962</v>
      </c>
      <c r="Y5665" s="429" t="s">
        <v>1031</v>
      </c>
    </row>
    <row r="5666" spans="24:25">
      <c r="X5666" s="429">
        <v>5963</v>
      </c>
      <c r="Y5666" s="429" t="s">
        <v>1031</v>
      </c>
    </row>
    <row r="5667" spans="24:25">
      <c r="X5667" s="429">
        <v>5964</v>
      </c>
      <c r="Y5667" s="429" t="s">
        <v>1031</v>
      </c>
    </row>
    <row r="5668" spans="24:25">
      <c r="X5668" s="429">
        <v>5965</v>
      </c>
      <c r="Y5668" s="429" t="s">
        <v>1031</v>
      </c>
    </row>
    <row r="5669" spans="24:25">
      <c r="X5669" s="429">
        <v>5966</v>
      </c>
      <c r="Y5669" s="429" t="s">
        <v>1031</v>
      </c>
    </row>
    <row r="5670" spans="24:25">
      <c r="X5670" s="429">
        <v>5967</v>
      </c>
      <c r="Y5670" s="429" t="s">
        <v>1031</v>
      </c>
    </row>
    <row r="5671" spans="24:25">
      <c r="X5671" s="429">
        <v>5968</v>
      </c>
      <c r="Y5671" s="429" t="s">
        <v>1031</v>
      </c>
    </row>
    <row r="5672" spans="24:25">
      <c r="X5672" s="429">
        <v>5969</v>
      </c>
      <c r="Y5672" s="429" t="s">
        <v>1031</v>
      </c>
    </row>
    <row r="5673" spans="24:25">
      <c r="X5673" s="429">
        <v>5970</v>
      </c>
      <c r="Y5673" s="429" t="s">
        <v>1031</v>
      </c>
    </row>
    <row r="5674" spans="24:25">
      <c r="X5674" s="429">
        <v>5971</v>
      </c>
      <c r="Y5674" s="429" t="s">
        <v>1031</v>
      </c>
    </row>
    <row r="5675" spans="24:25">
      <c r="X5675" s="429">
        <v>5972</v>
      </c>
      <c r="Y5675" s="429" t="s">
        <v>1031</v>
      </c>
    </row>
    <row r="5676" spans="24:25">
      <c r="X5676" s="429">
        <v>5973</v>
      </c>
      <c r="Y5676" s="429" t="s">
        <v>1031</v>
      </c>
    </row>
    <row r="5677" spans="24:25">
      <c r="X5677" s="429">
        <v>5974</v>
      </c>
      <c r="Y5677" s="429" t="s">
        <v>1031</v>
      </c>
    </row>
    <row r="5678" spans="24:25">
      <c r="X5678" s="429">
        <v>5975</v>
      </c>
      <c r="Y5678" s="429" t="s">
        <v>1031</v>
      </c>
    </row>
    <row r="5679" spans="24:25">
      <c r="X5679" s="429">
        <v>5976</v>
      </c>
      <c r="Y5679" s="429" t="s">
        <v>1031</v>
      </c>
    </row>
    <row r="5680" spans="24:25">
      <c r="X5680" s="429">
        <v>5977</v>
      </c>
      <c r="Y5680" s="429" t="s">
        <v>1031</v>
      </c>
    </row>
    <row r="5681" spans="24:25">
      <c r="X5681" s="429">
        <v>5978</v>
      </c>
      <c r="Y5681" s="429" t="s">
        <v>1031</v>
      </c>
    </row>
    <row r="5682" spans="24:25">
      <c r="X5682" s="429">
        <v>5979</v>
      </c>
      <c r="Y5682" s="429" t="s">
        <v>1031</v>
      </c>
    </row>
    <row r="5683" spans="24:25">
      <c r="X5683" s="429">
        <v>5980</v>
      </c>
      <c r="Y5683" s="429" t="s">
        <v>1031</v>
      </c>
    </row>
    <row r="5684" spans="24:25">
      <c r="X5684" s="429">
        <v>5981</v>
      </c>
      <c r="Y5684" s="429" t="s">
        <v>1031</v>
      </c>
    </row>
    <row r="5685" spans="24:25">
      <c r="X5685" s="429">
        <v>5982</v>
      </c>
      <c r="Y5685" s="429" t="s">
        <v>1031</v>
      </c>
    </row>
    <row r="5686" spans="24:25">
      <c r="X5686" s="429">
        <v>5983</v>
      </c>
      <c r="Y5686" s="429" t="s">
        <v>1031</v>
      </c>
    </row>
    <row r="5687" spans="24:25">
      <c r="X5687" s="429">
        <v>5984</v>
      </c>
      <c r="Y5687" s="429" t="s">
        <v>1031</v>
      </c>
    </row>
    <row r="5688" spans="24:25">
      <c r="X5688" s="429">
        <v>5985</v>
      </c>
      <c r="Y5688" s="429" t="s">
        <v>1031</v>
      </c>
    </row>
    <row r="5689" spans="24:25">
      <c r="X5689" s="429">
        <v>5986</v>
      </c>
      <c r="Y5689" s="429" t="s">
        <v>1031</v>
      </c>
    </row>
    <row r="5690" spans="24:25">
      <c r="X5690" s="429">
        <v>5987</v>
      </c>
      <c r="Y5690" s="429" t="s">
        <v>1031</v>
      </c>
    </row>
    <row r="5691" spans="24:25">
      <c r="X5691" s="429">
        <v>5988</v>
      </c>
      <c r="Y5691" s="429" t="s">
        <v>1031</v>
      </c>
    </row>
    <row r="5692" spans="24:25">
      <c r="X5692" s="429">
        <v>5989</v>
      </c>
      <c r="Y5692" s="429" t="s">
        <v>1031</v>
      </c>
    </row>
    <row r="5693" spans="24:25">
      <c r="X5693" s="429">
        <v>5990</v>
      </c>
      <c r="Y5693" s="429" t="s">
        <v>1031</v>
      </c>
    </row>
    <row r="5694" spans="24:25">
      <c r="X5694" s="429">
        <v>5991</v>
      </c>
      <c r="Y5694" s="429" t="s">
        <v>1031</v>
      </c>
    </row>
    <row r="5695" spans="24:25">
      <c r="X5695" s="429">
        <v>5992</v>
      </c>
      <c r="Y5695" s="429" t="s">
        <v>1031</v>
      </c>
    </row>
    <row r="5696" spans="24:25">
      <c r="X5696" s="429">
        <v>5993</v>
      </c>
      <c r="Y5696" s="429" t="s">
        <v>1031</v>
      </c>
    </row>
    <row r="5697" spans="24:25">
      <c r="X5697" s="429">
        <v>5994</v>
      </c>
      <c r="Y5697" s="429" t="s">
        <v>1031</v>
      </c>
    </row>
    <row r="5698" spans="24:25">
      <c r="X5698" s="429">
        <v>5995</v>
      </c>
      <c r="Y5698" s="429" t="s">
        <v>1031</v>
      </c>
    </row>
    <row r="5699" spans="24:25">
      <c r="X5699" s="429">
        <v>5996</v>
      </c>
      <c r="Y5699" s="429" t="s">
        <v>1031</v>
      </c>
    </row>
    <row r="5700" spans="24:25">
      <c r="X5700" s="429">
        <v>5997</v>
      </c>
      <c r="Y5700" s="429" t="s">
        <v>1031</v>
      </c>
    </row>
    <row r="5701" spans="24:25">
      <c r="X5701" s="429">
        <v>5998</v>
      </c>
      <c r="Y5701" s="429" t="s">
        <v>1031</v>
      </c>
    </row>
    <row r="5702" spans="24:25">
      <c r="X5702" s="429">
        <v>5999</v>
      </c>
      <c r="Y5702" s="429" t="s">
        <v>1031</v>
      </c>
    </row>
    <row r="5703" spans="24:25">
      <c r="X5703" s="429">
        <v>6000</v>
      </c>
      <c r="Y5703" s="429" t="s">
        <v>1031</v>
      </c>
    </row>
    <row r="5704" spans="24:25">
      <c r="X5704" s="429">
        <v>6001</v>
      </c>
      <c r="Y5704" s="429" t="s">
        <v>1031</v>
      </c>
    </row>
    <row r="5705" spans="24:25">
      <c r="X5705" s="429">
        <v>6002</v>
      </c>
      <c r="Y5705" s="429" t="s">
        <v>1031</v>
      </c>
    </row>
    <row r="5706" spans="24:25">
      <c r="X5706" s="429">
        <v>6003</v>
      </c>
      <c r="Y5706" s="429" t="s">
        <v>1031</v>
      </c>
    </row>
    <row r="5707" spans="24:25">
      <c r="X5707" s="429">
        <v>6004</v>
      </c>
      <c r="Y5707" s="429" t="s">
        <v>1031</v>
      </c>
    </row>
    <row r="5708" spans="24:25">
      <c r="X5708" s="429">
        <v>6005</v>
      </c>
      <c r="Y5708" s="429" t="s">
        <v>1031</v>
      </c>
    </row>
    <row r="5709" spans="24:25">
      <c r="X5709" s="429">
        <v>6006</v>
      </c>
      <c r="Y5709" s="429" t="s">
        <v>1031</v>
      </c>
    </row>
    <row r="5710" spans="24:25">
      <c r="X5710" s="429">
        <v>6007</v>
      </c>
      <c r="Y5710" s="429" t="s">
        <v>1031</v>
      </c>
    </row>
    <row r="5711" spans="24:25">
      <c r="X5711" s="429">
        <v>6008</v>
      </c>
      <c r="Y5711" s="429" t="s">
        <v>1031</v>
      </c>
    </row>
    <row r="5712" spans="24:25">
      <c r="X5712" s="429">
        <v>6009</v>
      </c>
      <c r="Y5712" s="429" t="s">
        <v>1031</v>
      </c>
    </row>
    <row r="5713" spans="24:25">
      <c r="X5713" s="429">
        <v>6010</v>
      </c>
      <c r="Y5713" s="429" t="s">
        <v>1031</v>
      </c>
    </row>
    <row r="5714" spans="24:25">
      <c r="X5714" s="429">
        <v>6011</v>
      </c>
      <c r="Y5714" s="429" t="s">
        <v>1031</v>
      </c>
    </row>
    <row r="5715" spans="24:25">
      <c r="X5715" s="429">
        <v>6012</v>
      </c>
      <c r="Y5715" s="429" t="s">
        <v>1031</v>
      </c>
    </row>
    <row r="5716" spans="24:25">
      <c r="X5716" s="429">
        <v>6013</v>
      </c>
      <c r="Y5716" s="429" t="s">
        <v>1031</v>
      </c>
    </row>
    <row r="5717" spans="24:25">
      <c r="X5717" s="429">
        <v>6014</v>
      </c>
      <c r="Y5717" s="429" t="s">
        <v>1031</v>
      </c>
    </row>
    <row r="5718" spans="24:25">
      <c r="X5718" s="429">
        <v>6015</v>
      </c>
      <c r="Y5718" s="429" t="s">
        <v>1031</v>
      </c>
    </row>
    <row r="5719" spans="24:25">
      <c r="X5719" s="429">
        <v>6016</v>
      </c>
      <c r="Y5719" s="429" t="s">
        <v>1031</v>
      </c>
    </row>
    <row r="5720" spans="24:25">
      <c r="X5720" s="429">
        <v>6017</v>
      </c>
      <c r="Y5720" s="429" t="s">
        <v>1031</v>
      </c>
    </row>
    <row r="5721" spans="24:25">
      <c r="X5721" s="429">
        <v>6018</v>
      </c>
      <c r="Y5721" s="429" t="s">
        <v>1031</v>
      </c>
    </row>
    <row r="5722" spans="24:25">
      <c r="X5722" s="429">
        <v>6019</v>
      </c>
      <c r="Y5722" s="429" t="s">
        <v>1031</v>
      </c>
    </row>
    <row r="5723" spans="24:25">
      <c r="X5723" s="429">
        <v>6020</v>
      </c>
      <c r="Y5723" s="429" t="s">
        <v>1031</v>
      </c>
    </row>
    <row r="5724" spans="24:25">
      <c r="X5724" s="429">
        <v>6021</v>
      </c>
      <c r="Y5724" s="429" t="s">
        <v>1031</v>
      </c>
    </row>
    <row r="5725" spans="24:25">
      <c r="X5725" s="429">
        <v>6022</v>
      </c>
      <c r="Y5725" s="429" t="s">
        <v>1031</v>
      </c>
    </row>
    <row r="5726" spans="24:25">
      <c r="X5726" s="429">
        <v>6023</v>
      </c>
      <c r="Y5726" s="429" t="s">
        <v>1031</v>
      </c>
    </row>
    <row r="5727" spans="24:25">
      <c r="X5727" s="429">
        <v>6024</v>
      </c>
      <c r="Y5727" s="429" t="s">
        <v>1031</v>
      </c>
    </row>
    <row r="5728" spans="24:25">
      <c r="X5728" s="429">
        <v>6025</v>
      </c>
      <c r="Y5728" s="429" t="s">
        <v>1031</v>
      </c>
    </row>
    <row r="5729" spans="24:25">
      <c r="X5729" s="429">
        <v>6026</v>
      </c>
      <c r="Y5729" s="429" t="s">
        <v>1031</v>
      </c>
    </row>
    <row r="5730" spans="24:25">
      <c r="X5730" s="429">
        <v>6027</v>
      </c>
      <c r="Y5730" s="429" t="s">
        <v>1031</v>
      </c>
    </row>
    <row r="5731" spans="24:25">
      <c r="X5731" s="429">
        <v>6028</v>
      </c>
      <c r="Y5731" s="429" t="s">
        <v>1031</v>
      </c>
    </row>
    <row r="5732" spans="24:25">
      <c r="X5732" s="429">
        <v>6029</v>
      </c>
      <c r="Y5732" s="429" t="s">
        <v>1031</v>
      </c>
    </row>
    <row r="5733" spans="24:25">
      <c r="X5733" s="429">
        <v>6030</v>
      </c>
      <c r="Y5733" s="429" t="s">
        <v>1031</v>
      </c>
    </row>
    <row r="5734" spans="24:25">
      <c r="X5734" s="429">
        <v>6031</v>
      </c>
      <c r="Y5734" s="429" t="s">
        <v>1031</v>
      </c>
    </row>
    <row r="5735" spans="24:25">
      <c r="X5735" s="429">
        <v>6032</v>
      </c>
      <c r="Y5735" s="429" t="s">
        <v>1031</v>
      </c>
    </row>
    <row r="5736" spans="24:25">
      <c r="X5736" s="429">
        <v>6033</v>
      </c>
      <c r="Y5736" s="429" t="s">
        <v>1031</v>
      </c>
    </row>
    <row r="5737" spans="24:25">
      <c r="X5737" s="429">
        <v>6034</v>
      </c>
      <c r="Y5737" s="429" t="s">
        <v>1031</v>
      </c>
    </row>
    <row r="5738" spans="24:25">
      <c r="X5738" s="429">
        <v>6035</v>
      </c>
      <c r="Y5738" s="429" t="s">
        <v>1031</v>
      </c>
    </row>
    <row r="5739" spans="24:25">
      <c r="X5739" s="429">
        <v>6036</v>
      </c>
      <c r="Y5739" s="429" t="s">
        <v>1031</v>
      </c>
    </row>
    <row r="5740" spans="24:25">
      <c r="X5740" s="429">
        <v>6037</v>
      </c>
      <c r="Y5740" s="429" t="s">
        <v>1031</v>
      </c>
    </row>
    <row r="5741" spans="24:25">
      <c r="X5741" s="429">
        <v>6038</v>
      </c>
      <c r="Y5741" s="429" t="s">
        <v>1031</v>
      </c>
    </row>
    <row r="5742" spans="24:25">
      <c r="X5742" s="429">
        <v>6039</v>
      </c>
      <c r="Y5742" s="429" t="s">
        <v>1031</v>
      </c>
    </row>
    <row r="5743" spans="24:25">
      <c r="X5743" s="429">
        <v>6040</v>
      </c>
      <c r="Y5743" s="429" t="s">
        <v>1031</v>
      </c>
    </row>
    <row r="5744" spans="24:25">
      <c r="X5744" s="429">
        <v>6041</v>
      </c>
      <c r="Y5744" s="429" t="s">
        <v>1031</v>
      </c>
    </row>
    <row r="5745" spans="24:25">
      <c r="X5745" s="429">
        <v>6042</v>
      </c>
      <c r="Y5745" s="429" t="s">
        <v>1031</v>
      </c>
    </row>
    <row r="5746" spans="24:25">
      <c r="X5746" s="429">
        <v>6043</v>
      </c>
      <c r="Y5746" s="429" t="s">
        <v>1031</v>
      </c>
    </row>
    <row r="5747" spans="24:25">
      <c r="X5747" s="429">
        <v>6044</v>
      </c>
      <c r="Y5747" s="429" t="s">
        <v>1031</v>
      </c>
    </row>
    <row r="5748" spans="24:25">
      <c r="X5748" s="429">
        <v>6045</v>
      </c>
      <c r="Y5748" s="429" t="s">
        <v>1031</v>
      </c>
    </row>
    <row r="5749" spans="24:25">
      <c r="X5749" s="429">
        <v>6046</v>
      </c>
      <c r="Y5749" s="429" t="s">
        <v>1031</v>
      </c>
    </row>
    <row r="5750" spans="24:25">
      <c r="X5750" s="429">
        <v>6047</v>
      </c>
      <c r="Y5750" s="429" t="s">
        <v>1031</v>
      </c>
    </row>
    <row r="5751" spans="24:25">
      <c r="X5751" s="429">
        <v>6048</v>
      </c>
      <c r="Y5751" s="429" t="s">
        <v>1031</v>
      </c>
    </row>
    <row r="5752" spans="24:25">
      <c r="X5752" s="429">
        <v>6049</v>
      </c>
      <c r="Y5752" s="429" t="s">
        <v>1031</v>
      </c>
    </row>
    <row r="5753" spans="24:25">
      <c r="X5753" s="429">
        <v>6050</v>
      </c>
      <c r="Y5753" s="429" t="s">
        <v>1031</v>
      </c>
    </row>
    <row r="5754" spans="24:25">
      <c r="X5754" s="429">
        <v>6051</v>
      </c>
      <c r="Y5754" s="429" t="s">
        <v>1031</v>
      </c>
    </row>
    <row r="5755" spans="24:25">
      <c r="X5755" s="429">
        <v>6052</v>
      </c>
      <c r="Y5755" s="429" t="s">
        <v>1031</v>
      </c>
    </row>
    <row r="5756" spans="24:25">
      <c r="X5756" s="429">
        <v>6053</v>
      </c>
      <c r="Y5756" s="429" t="s">
        <v>1031</v>
      </c>
    </row>
    <row r="5757" spans="24:25">
      <c r="X5757" s="429">
        <v>6054</v>
      </c>
      <c r="Y5757" s="429" t="s">
        <v>1031</v>
      </c>
    </row>
    <row r="5758" spans="24:25">
      <c r="X5758" s="429">
        <v>6055</v>
      </c>
      <c r="Y5758" s="429" t="s">
        <v>1031</v>
      </c>
    </row>
    <row r="5759" spans="24:25">
      <c r="X5759" s="429">
        <v>6056</v>
      </c>
      <c r="Y5759" s="429" t="s">
        <v>1031</v>
      </c>
    </row>
    <row r="5760" spans="24:25">
      <c r="X5760" s="429">
        <v>6057</v>
      </c>
      <c r="Y5760" s="429" t="s">
        <v>1031</v>
      </c>
    </row>
    <row r="5761" spans="24:25">
      <c r="X5761" s="429">
        <v>6058</v>
      </c>
      <c r="Y5761" s="429" t="s">
        <v>1031</v>
      </c>
    </row>
    <row r="5762" spans="24:25">
      <c r="X5762" s="429">
        <v>6059</v>
      </c>
      <c r="Y5762" s="429" t="s">
        <v>1031</v>
      </c>
    </row>
    <row r="5763" spans="24:25">
      <c r="X5763" s="429">
        <v>6060</v>
      </c>
      <c r="Y5763" s="429" t="s">
        <v>1031</v>
      </c>
    </row>
    <row r="5764" spans="24:25">
      <c r="X5764" s="429">
        <v>6061</v>
      </c>
      <c r="Y5764" s="429" t="s">
        <v>1031</v>
      </c>
    </row>
    <row r="5765" spans="24:25">
      <c r="X5765" s="429">
        <v>6062</v>
      </c>
      <c r="Y5765" s="429" t="s">
        <v>1031</v>
      </c>
    </row>
    <row r="5766" spans="24:25">
      <c r="X5766" s="429">
        <v>6063</v>
      </c>
      <c r="Y5766" s="429" t="s">
        <v>1031</v>
      </c>
    </row>
    <row r="5767" spans="24:25">
      <c r="X5767" s="429">
        <v>6064</v>
      </c>
      <c r="Y5767" s="429" t="s">
        <v>1031</v>
      </c>
    </row>
    <row r="5768" spans="24:25">
      <c r="X5768" s="429">
        <v>6065</v>
      </c>
      <c r="Y5768" s="429" t="s">
        <v>1031</v>
      </c>
    </row>
    <row r="5769" spans="24:25">
      <c r="X5769" s="429">
        <v>6066</v>
      </c>
      <c r="Y5769" s="429" t="s">
        <v>1031</v>
      </c>
    </row>
    <row r="5770" spans="24:25">
      <c r="X5770" s="429">
        <v>6067</v>
      </c>
      <c r="Y5770" s="429" t="s">
        <v>1031</v>
      </c>
    </row>
    <row r="5771" spans="24:25">
      <c r="X5771" s="429">
        <v>6068</v>
      </c>
      <c r="Y5771" s="429" t="s">
        <v>1031</v>
      </c>
    </row>
    <row r="5772" spans="24:25">
      <c r="X5772" s="429">
        <v>6069</v>
      </c>
      <c r="Y5772" s="429" t="s">
        <v>1031</v>
      </c>
    </row>
    <row r="5773" spans="24:25">
      <c r="X5773" s="429">
        <v>6070</v>
      </c>
      <c r="Y5773" s="429" t="s">
        <v>1031</v>
      </c>
    </row>
    <row r="5774" spans="24:25">
      <c r="X5774" s="429">
        <v>6071</v>
      </c>
      <c r="Y5774" s="429" t="s">
        <v>1031</v>
      </c>
    </row>
    <row r="5775" spans="24:25">
      <c r="X5775" s="429">
        <v>6072</v>
      </c>
      <c r="Y5775" s="429" t="s">
        <v>1031</v>
      </c>
    </row>
    <row r="5776" spans="24:25">
      <c r="X5776" s="429">
        <v>6073</v>
      </c>
      <c r="Y5776" s="429" t="s">
        <v>1031</v>
      </c>
    </row>
    <row r="5777" spans="24:25">
      <c r="X5777" s="429">
        <v>6074</v>
      </c>
      <c r="Y5777" s="429" t="s">
        <v>1031</v>
      </c>
    </row>
    <row r="5778" spans="24:25">
      <c r="X5778" s="429">
        <v>6075</v>
      </c>
      <c r="Y5778" s="429" t="s">
        <v>1031</v>
      </c>
    </row>
    <row r="5779" spans="24:25">
      <c r="X5779" s="429">
        <v>6076</v>
      </c>
      <c r="Y5779" s="429" t="s">
        <v>1031</v>
      </c>
    </row>
    <row r="5780" spans="24:25">
      <c r="X5780" s="429">
        <v>6077</v>
      </c>
      <c r="Y5780" s="429" t="s">
        <v>1031</v>
      </c>
    </row>
    <row r="5781" spans="24:25">
      <c r="X5781" s="429">
        <v>6078</v>
      </c>
      <c r="Y5781" s="429" t="s">
        <v>1031</v>
      </c>
    </row>
    <row r="5782" spans="24:25">
      <c r="X5782" s="429">
        <v>6079</v>
      </c>
      <c r="Y5782" s="429" t="s">
        <v>1031</v>
      </c>
    </row>
    <row r="5783" spans="24:25">
      <c r="X5783" s="429">
        <v>6080</v>
      </c>
      <c r="Y5783" s="429" t="s">
        <v>1031</v>
      </c>
    </row>
    <row r="5784" spans="24:25">
      <c r="X5784" s="429">
        <v>6081</v>
      </c>
      <c r="Y5784" s="429" t="s">
        <v>1031</v>
      </c>
    </row>
    <row r="5785" spans="24:25">
      <c r="X5785" s="429">
        <v>6082</v>
      </c>
      <c r="Y5785" s="429" t="s">
        <v>1031</v>
      </c>
    </row>
    <row r="5786" spans="24:25">
      <c r="X5786" s="429">
        <v>6083</v>
      </c>
      <c r="Y5786" s="429" t="s">
        <v>1031</v>
      </c>
    </row>
    <row r="5787" spans="24:25">
      <c r="X5787" s="429">
        <v>6084</v>
      </c>
      <c r="Y5787" s="429" t="s">
        <v>1031</v>
      </c>
    </row>
    <row r="5788" spans="24:25">
      <c r="X5788" s="429">
        <v>6085</v>
      </c>
      <c r="Y5788" s="429" t="s">
        <v>1031</v>
      </c>
    </row>
    <row r="5789" spans="24:25">
      <c r="X5789" s="429">
        <v>6086</v>
      </c>
      <c r="Y5789" s="429" t="s">
        <v>1031</v>
      </c>
    </row>
    <row r="5790" spans="24:25">
      <c r="X5790" s="429">
        <v>6087</v>
      </c>
      <c r="Y5790" s="429" t="s">
        <v>1031</v>
      </c>
    </row>
    <row r="5791" spans="24:25">
      <c r="X5791" s="429">
        <v>6088</v>
      </c>
      <c r="Y5791" s="429" t="s">
        <v>1031</v>
      </c>
    </row>
    <row r="5792" spans="24:25">
      <c r="X5792" s="429">
        <v>6089</v>
      </c>
      <c r="Y5792" s="429" t="s">
        <v>1031</v>
      </c>
    </row>
    <row r="5793" spans="24:25">
      <c r="X5793" s="429">
        <v>6090</v>
      </c>
      <c r="Y5793" s="429" t="s">
        <v>1031</v>
      </c>
    </row>
    <row r="5794" spans="24:25">
      <c r="X5794" s="429">
        <v>6091</v>
      </c>
      <c r="Y5794" s="429" t="s">
        <v>1031</v>
      </c>
    </row>
    <row r="5795" spans="24:25">
      <c r="X5795" s="429">
        <v>6092</v>
      </c>
      <c r="Y5795" s="429" t="s">
        <v>1031</v>
      </c>
    </row>
    <row r="5796" spans="24:25">
      <c r="X5796" s="429">
        <v>6093</v>
      </c>
      <c r="Y5796" s="429" t="s">
        <v>1031</v>
      </c>
    </row>
    <row r="5797" spans="24:25">
      <c r="X5797" s="429">
        <v>6094</v>
      </c>
      <c r="Y5797" s="429" t="s">
        <v>1031</v>
      </c>
    </row>
    <row r="5798" spans="24:25">
      <c r="X5798" s="429">
        <v>6095</v>
      </c>
      <c r="Y5798" s="429" t="s">
        <v>1031</v>
      </c>
    </row>
    <row r="5799" spans="24:25">
      <c r="X5799" s="429">
        <v>6096</v>
      </c>
      <c r="Y5799" s="429" t="s">
        <v>1031</v>
      </c>
    </row>
    <row r="5800" spans="24:25">
      <c r="X5800" s="429">
        <v>6097</v>
      </c>
      <c r="Y5800" s="429" t="s">
        <v>1031</v>
      </c>
    </row>
    <row r="5801" spans="24:25">
      <c r="X5801" s="429">
        <v>6098</v>
      </c>
      <c r="Y5801" s="429" t="s">
        <v>1031</v>
      </c>
    </row>
    <row r="5802" spans="24:25">
      <c r="X5802" s="429">
        <v>6099</v>
      </c>
      <c r="Y5802" s="429" t="s">
        <v>1031</v>
      </c>
    </row>
    <row r="5803" spans="24:25">
      <c r="X5803" s="429">
        <v>6100</v>
      </c>
      <c r="Y5803" s="429" t="s">
        <v>1031</v>
      </c>
    </row>
    <row r="5804" spans="24:25">
      <c r="X5804" s="429">
        <v>6101</v>
      </c>
      <c r="Y5804" s="429" t="s">
        <v>1031</v>
      </c>
    </row>
    <row r="5805" spans="24:25">
      <c r="X5805" s="429">
        <v>6102</v>
      </c>
      <c r="Y5805" s="429" t="s">
        <v>1031</v>
      </c>
    </row>
    <row r="5806" spans="24:25">
      <c r="X5806" s="429">
        <v>6103</v>
      </c>
      <c r="Y5806" s="429" t="s">
        <v>1031</v>
      </c>
    </row>
    <row r="5807" spans="24:25">
      <c r="X5807" s="429">
        <v>6104</v>
      </c>
      <c r="Y5807" s="429" t="s">
        <v>1031</v>
      </c>
    </row>
    <row r="5808" spans="24:25">
      <c r="X5808" s="429">
        <v>6105</v>
      </c>
      <c r="Y5808" s="429" t="s">
        <v>1031</v>
      </c>
    </row>
    <row r="5809" spans="24:25">
      <c r="X5809" s="429">
        <v>6106</v>
      </c>
      <c r="Y5809" s="429" t="s">
        <v>1031</v>
      </c>
    </row>
    <row r="5810" spans="24:25">
      <c r="X5810" s="429">
        <v>6107</v>
      </c>
      <c r="Y5810" s="429" t="s">
        <v>1031</v>
      </c>
    </row>
    <row r="5811" spans="24:25">
      <c r="X5811" s="429">
        <v>6108</v>
      </c>
      <c r="Y5811" s="429" t="s">
        <v>1031</v>
      </c>
    </row>
    <row r="5812" spans="24:25">
      <c r="X5812" s="429">
        <v>6109</v>
      </c>
      <c r="Y5812" s="429" t="s">
        <v>1031</v>
      </c>
    </row>
    <row r="5813" spans="24:25">
      <c r="X5813" s="429">
        <v>6110</v>
      </c>
      <c r="Y5813" s="429" t="s">
        <v>1031</v>
      </c>
    </row>
    <row r="5814" spans="24:25">
      <c r="X5814" s="429">
        <v>6111</v>
      </c>
      <c r="Y5814" s="429" t="s">
        <v>1031</v>
      </c>
    </row>
    <row r="5815" spans="24:25">
      <c r="X5815" s="429">
        <v>6112</v>
      </c>
      <c r="Y5815" s="429" t="s">
        <v>1031</v>
      </c>
    </row>
    <row r="5816" spans="24:25">
      <c r="X5816" s="429">
        <v>6113</v>
      </c>
      <c r="Y5816" s="429" t="s">
        <v>1031</v>
      </c>
    </row>
    <row r="5817" spans="24:25">
      <c r="X5817" s="429">
        <v>6114</v>
      </c>
      <c r="Y5817" s="429" t="s">
        <v>1031</v>
      </c>
    </row>
    <row r="5818" spans="24:25">
      <c r="X5818" s="429">
        <v>6115</v>
      </c>
      <c r="Y5818" s="429" t="s">
        <v>1031</v>
      </c>
    </row>
    <row r="5819" spans="24:25">
      <c r="X5819" s="429">
        <v>6116</v>
      </c>
      <c r="Y5819" s="429" t="s">
        <v>1031</v>
      </c>
    </row>
    <row r="5820" spans="24:25">
      <c r="X5820" s="429">
        <v>6117</v>
      </c>
      <c r="Y5820" s="429" t="s">
        <v>1031</v>
      </c>
    </row>
    <row r="5821" spans="24:25">
      <c r="X5821" s="429">
        <v>6118</v>
      </c>
      <c r="Y5821" s="429" t="s">
        <v>1031</v>
      </c>
    </row>
    <row r="5822" spans="24:25">
      <c r="X5822" s="429">
        <v>6119</v>
      </c>
      <c r="Y5822" s="429" t="s">
        <v>1031</v>
      </c>
    </row>
    <row r="5823" spans="24:25">
      <c r="X5823" s="429">
        <v>6120</v>
      </c>
      <c r="Y5823" s="429" t="s">
        <v>1031</v>
      </c>
    </row>
    <row r="5824" spans="24:25">
      <c r="X5824" s="429">
        <v>6121</v>
      </c>
      <c r="Y5824" s="429" t="s">
        <v>1031</v>
      </c>
    </row>
    <row r="5825" spans="24:25">
      <c r="X5825" s="429">
        <v>6122</v>
      </c>
      <c r="Y5825" s="429" t="s">
        <v>1031</v>
      </c>
    </row>
    <row r="5826" spans="24:25">
      <c r="X5826" s="429">
        <v>6123</v>
      </c>
      <c r="Y5826" s="429" t="s">
        <v>1031</v>
      </c>
    </row>
    <row r="5827" spans="24:25">
      <c r="X5827" s="429">
        <v>6124</v>
      </c>
      <c r="Y5827" s="429" t="s">
        <v>1031</v>
      </c>
    </row>
    <row r="5828" spans="24:25">
      <c r="X5828" s="429">
        <v>6125</v>
      </c>
      <c r="Y5828" s="429" t="s">
        <v>1031</v>
      </c>
    </row>
    <row r="5829" spans="24:25">
      <c r="X5829" s="429">
        <v>6126</v>
      </c>
      <c r="Y5829" s="429" t="s">
        <v>1031</v>
      </c>
    </row>
    <row r="5830" spans="24:25">
      <c r="X5830" s="429">
        <v>6127</v>
      </c>
      <c r="Y5830" s="429" t="s">
        <v>1031</v>
      </c>
    </row>
    <row r="5831" spans="24:25">
      <c r="X5831" s="429">
        <v>6128</v>
      </c>
      <c r="Y5831" s="429" t="s">
        <v>1031</v>
      </c>
    </row>
    <row r="5832" spans="24:25">
      <c r="X5832" s="429">
        <v>6129</v>
      </c>
      <c r="Y5832" s="429" t="s">
        <v>1031</v>
      </c>
    </row>
    <row r="5833" spans="24:25">
      <c r="X5833" s="429">
        <v>6130</v>
      </c>
      <c r="Y5833" s="429" t="s">
        <v>1031</v>
      </c>
    </row>
    <row r="5834" spans="24:25">
      <c r="X5834" s="429">
        <v>6131</v>
      </c>
      <c r="Y5834" s="429" t="s">
        <v>1031</v>
      </c>
    </row>
    <row r="5835" spans="24:25">
      <c r="X5835" s="429">
        <v>6132</v>
      </c>
      <c r="Y5835" s="429" t="s">
        <v>1031</v>
      </c>
    </row>
    <row r="5836" spans="24:25">
      <c r="X5836" s="429">
        <v>6133</v>
      </c>
      <c r="Y5836" s="429" t="s">
        <v>1031</v>
      </c>
    </row>
    <row r="5837" spans="24:25">
      <c r="X5837" s="429">
        <v>6134</v>
      </c>
      <c r="Y5837" s="429" t="s">
        <v>1031</v>
      </c>
    </row>
    <row r="5838" spans="24:25">
      <c r="X5838" s="429">
        <v>6135</v>
      </c>
      <c r="Y5838" s="429" t="s">
        <v>1031</v>
      </c>
    </row>
    <row r="5839" spans="24:25">
      <c r="X5839" s="429">
        <v>6136</v>
      </c>
      <c r="Y5839" s="429" t="s">
        <v>1031</v>
      </c>
    </row>
    <row r="5840" spans="24:25">
      <c r="X5840" s="429">
        <v>6137</v>
      </c>
      <c r="Y5840" s="429" t="s">
        <v>1031</v>
      </c>
    </row>
    <row r="5841" spans="24:25">
      <c r="X5841" s="429">
        <v>6138</v>
      </c>
      <c r="Y5841" s="429" t="s">
        <v>1031</v>
      </c>
    </row>
    <row r="5842" spans="24:25">
      <c r="X5842" s="429">
        <v>6139</v>
      </c>
      <c r="Y5842" s="429" t="s">
        <v>1031</v>
      </c>
    </row>
    <row r="5843" spans="24:25">
      <c r="X5843" s="429">
        <v>6140</v>
      </c>
      <c r="Y5843" s="429" t="s">
        <v>1031</v>
      </c>
    </row>
    <row r="5844" spans="24:25">
      <c r="X5844" s="429">
        <v>6141</v>
      </c>
      <c r="Y5844" s="429" t="s">
        <v>1031</v>
      </c>
    </row>
    <row r="5845" spans="24:25">
      <c r="X5845" s="429">
        <v>6142</v>
      </c>
      <c r="Y5845" s="429" t="s">
        <v>1031</v>
      </c>
    </row>
    <row r="5846" spans="24:25">
      <c r="X5846" s="429">
        <v>6143</v>
      </c>
      <c r="Y5846" s="429" t="s">
        <v>1031</v>
      </c>
    </row>
    <row r="5847" spans="24:25">
      <c r="X5847" s="429">
        <v>6144</v>
      </c>
      <c r="Y5847" s="429" t="s">
        <v>1031</v>
      </c>
    </row>
    <row r="5848" spans="24:25">
      <c r="X5848" s="429">
        <v>6145</v>
      </c>
      <c r="Y5848" s="429" t="s">
        <v>1031</v>
      </c>
    </row>
    <row r="5849" spans="24:25">
      <c r="X5849" s="429">
        <v>6146</v>
      </c>
      <c r="Y5849" s="429" t="s">
        <v>1031</v>
      </c>
    </row>
    <row r="5850" spans="24:25">
      <c r="X5850" s="429">
        <v>6147</v>
      </c>
      <c r="Y5850" s="429" t="s">
        <v>1031</v>
      </c>
    </row>
    <row r="5851" spans="24:25">
      <c r="X5851" s="429">
        <v>6148</v>
      </c>
      <c r="Y5851" s="429" t="s">
        <v>1031</v>
      </c>
    </row>
    <row r="5852" spans="24:25">
      <c r="X5852" s="429">
        <v>6149</v>
      </c>
      <c r="Y5852" s="429" t="s">
        <v>1031</v>
      </c>
    </row>
    <row r="5853" spans="24:25">
      <c r="X5853" s="429">
        <v>6150</v>
      </c>
      <c r="Y5853" s="429" t="s">
        <v>1031</v>
      </c>
    </row>
    <row r="5854" spans="24:25">
      <c r="X5854" s="429">
        <v>6151</v>
      </c>
      <c r="Y5854" s="429" t="s">
        <v>1031</v>
      </c>
    </row>
    <row r="5855" spans="24:25">
      <c r="X5855" s="429">
        <v>6152</v>
      </c>
      <c r="Y5855" s="429" t="s">
        <v>1031</v>
      </c>
    </row>
    <row r="5856" spans="24:25">
      <c r="X5856" s="429">
        <v>6153</v>
      </c>
      <c r="Y5856" s="429" t="s">
        <v>1031</v>
      </c>
    </row>
    <row r="5857" spans="24:25">
      <c r="X5857" s="429">
        <v>6154</v>
      </c>
      <c r="Y5857" s="429" t="s">
        <v>1031</v>
      </c>
    </row>
    <row r="5858" spans="24:25">
      <c r="X5858" s="429">
        <v>6155</v>
      </c>
      <c r="Y5858" s="429" t="s">
        <v>1031</v>
      </c>
    </row>
    <row r="5859" spans="24:25">
      <c r="X5859" s="429">
        <v>6156</v>
      </c>
      <c r="Y5859" s="429" t="s">
        <v>1031</v>
      </c>
    </row>
    <row r="5860" spans="24:25">
      <c r="X5860" s="429">
        <v>6157</v>
      </c>
      <c r="Y5860" s="429" t="s">
        <v>1031</v>
      </c>
    </row>
    <row r="5861" spans="24:25">
      <c r="X5861" s="429">
        <v>6158</v>
      </c>
      <c r="Y5861" s="429" t="s">
        <v>1031</v>
      </c>
    </row>
    <row r="5862" spans="24:25">
      <c r="X5862" s="429">
        <v>6159</v>
      </c>
      <c r="Y5862" s="429" t="s">
        <v>1031</v>
      </c>
    </row>
    <row r="5863" spans="24:25">
      <c r="X5863" s="429">
        <v>6160</v>
      </c>
      <c r="Y5863" s="429" t="s">
        <v>1031</v>
      </c>
    </row>
    <row r="5864" spans="24:25">
      <c r="X5864" s="429">
        <v>6161</v>
      </c>
      <c r="Y5864" s="429" t="s">
        <v>1031</v>
      </c>
    </row>
    <row r="5865" spans="24:25">
      <c r="X5865" s="429">
        <v>6162</v>
      </c>
      <c r="Y5865" s="429" t="s">
        <v>1031</v>
      </c>
    </row>
    <row r="5866" spans="24:25">
      <c r="X5866" s="429">
        <v>6163</v>
      </c>
      <c r="Y5866" s="429" t="s">
        <v>1031</v>
      </c>
    </row>
    <row r="5867" spans="24:25">
      <c r="X5867" s="429">
        <v>6164</v>
      </c>
      <c r="Y5867" s="429" t="s">
        <v>1031</v>
      </c>
    </row>
    <row r="5868" spans="24:25">
      <c r="X5868" s="429">
        <v>6165</v>
      </c>
      <c r="Y5868" s="429" t="s">
        <v>1031</v>
      </c>
    </row>
    <row r="5869" spans="24:25">
      <c r="X5869" s="429">
        <v>6166</v>
      </c>
      <c r="Y5869" s="429" t="s">
        <v>1031</v>
      </c>
    </row>
    <row r="5870" spans="24:25">
      <c r="X5870" s="429">
        <v>6167</v>
      </c>
      <c r="Y5870" s="429" t="s">
        <v>1031</v>
      </c>
    </row>
    <row r="5871" spans="24:25">
      <c r="X5871" s="429">
        <v>6168</v>
      </c>
      <c r="Y5871" s="429" t="s">
        <v>1031</v>
      </c>
    </row>
    <row r="5872" spans="24:25">
      <c r="X5872" s="429">
        <v>6169</v>
      </c>
      <c r="Y5872" s="429" t="s">
        <v>1031</v>
      </c>
    </row>
    <row r="5873" spans="24:25">
      <c r="X5873" s="429">
        <v>6170</v>
      </c>
      <c r="Y5873" s="429" t="s">
        <v>1031</v>
      </c>
    </row>
    <row r="5874" spans="24:25">
      <c r="X5874" s="429">
        <v>6171</v>
      </c>
      <c r="Y5874" s="429" t="s">
        <v>1031</v>
      </c>
    </row>
    <row r="5875" spans="24:25">
      <c r="X5875" s="429">
        <v>6172</v>
      </c>
      <c r="Y5875" s="429" t="s">
        <v>1031</v>
      </c>
    </row>
    <row r="5876" spans="24:25">
      <c r="X5876" s="429">
        <v>6173</v>
      </c>
      <c r="Y5876" s="429" t="s">
        <v>1031</v>
      </c>
    </row>
    <row r="5877" spans="24:25">
      <c r="X5877" s="429">
        <v>6174</v>
      </c>
      <c r="Y5877" s="429" t="s">
        <v>1031</v>
      </c>
    </row>
    <row r="5878" spans="24:25">
      <c r="X5878" s="429">
        <v>6175</v>
      </c>
      <c r="Y5878" s="429" t="s">
        <v>1031</v>
      </c>
    </row>
    <row r="5879" spans="24:25">
      <c r="X5879" s="429">
        <v>6176</v>
      </c>
      <c r="Y5879" s="429" t="s">
        <v>1031</v>
      </c>
    </row>
    <row r="5880" spans="24:25">
      <c r="X5880" s="429">
        <v>6177</v>
      </c>
      <c r="Y5880" s="429" t="s">
        <v>1031</v>
      </c>
    </row>
    <row r="5881" spans="24:25">
      <c r="X5881" s="429">
        <v>6178</v>
      </c>
      <c r="Y5881" s="429" t="s">
        <v>1031</v>
      </c>
    </row>
    <row r="5882" spans="24:25">
      <c r="X5882" s="429">
        <v>6179</v>
      </c>
      <c r="Y5882" s="429" t="s">
        <v>1031</v>
      </c>
    </row>
    <row r="5883" spans="24:25">
      <c r="X5883" s="429">
        <v>6180</v>
      </c>
      <c r="Y5883" s="429" t="s">
        <v>1031</v>
      </c>
    </row>
    <row r="5884" spans="24:25">
      <c r="X5884" s="429">
        <v>6181</v>
      </c>
      <c r="Y5884" s="429" t="s">
        <v>1031</v>
      </c>
    </row>
    <row r="5885" spans="24:25">
      <c r="X5885" s="429">
        <v>6182</v>
      </c>
      <c r="Y5885" s="429" t="s">
        <v>1031</v>
      </c>
    </row>
    <row r="5886" spans="24:25">
      <c r="X5886" s="429">
        <v>6183</v>
      </c>
      <c r="Y5886" s="429" t="s">
        <v>1031</v>
      </c>
    </row>
    <row r="5887" spans="24:25">
      <c r="X5887" s="429">
        <v>6184</v>
      </c>
      <c r="Y5887" s="429" t="s">
        <v>1031</v>
      </c>
    </row>
    <row r="5888" spans="24:25">
      <c r="X5888" s="429">
        <v>6185</v>
      </c>
      <c r="Y5888" s="429" t="s">
        <v>1031</v>
      </c>
    </row>
    <row r="5889" spans="24:25">
      <c r="X5889" s="429">
        <v>6186</v>
      </c>
      <c r="Y5889" s="429" t="s">
        <v>1031</v>
      </c>
    </row>
    <row r="5890" spans="24:25">
      <c r="X5890" s="429">
        <v>6187</v>
      </c>
      <c r="Y5890" s="429" t="s">
        <v>1031</v>
      </c>
    </row>
    <row r="5891" spans="24:25">
      <c r="X5891" s="429">
        <v>6188</v>
      </c>
      <c r="Y5891" s="429" t="s">
        <v>1031</v>
      </c>
    </row>
    <row r="5892" spans="24:25">
      <c r="X5892" s="429">
        <v>6189</v>
      </c>
      <c r="Y5892" s="429" t="s">
        <v>1031</v>
      </c>
    </row>
    <row r="5893" spans="24:25">
      <c r="X5893" s="429">
        <v>6190</v>
      </c>
      <c r="Y5893" s="429" t="s">
        <v>1031</v>
      </c>
    </row>
    <row r="5894" spans="24:25">
      <c r="X5894" s="429">
        <v>6191</v>
      </c>
      <c r="Y5894" s="429" t="s">
        <v>1031</v>
      </c>
    </row>
    <row r="5895" spans="24:25">
      <c r="X5895" s="429">
        <v>6192</v>
      </c>
      <c r="Y5895" s="429" t="s">
        <v>1031</v>
      </c>
    </row>
    <row r="5896" spans="24:25">
      <c r="X5896" s="429">
        <v>6193</v>
      </c>
      <c r="Y5896" s="429" t="s">
        <v>1031</v>
      </c>
    </row>
    <row r="5897" spans="24:25">
      <c r="X5897" s="429">
        <v>6194</v>
      </c>
      <c r="Y5897" s="429" t="s">
        <v>1031</v>
      </c>
    </row>
    <row r="5898" spans="24:25">
      <c r="X5898" s="429">
        <v>6195</v>
      </c>
      <c r="Y5898" s="429" t="s">
        <v>1031</v>
      </c>
    </row>
    <row r="5899" spans="24:25">
      <c r="X5899" s="429">
        <v>6196</v>
      </c>
      <c r="Y5899" s="429" t="s">
        <v>1031</v>
      </c>
    </row>
    <row r="5900" spans="24:25">
      <c r="X5900" s="429">
        <v>6197</v>
      </c>
      <c r="Y5900" s="429" t="s">
        <v>1031</v>
      </c>
    </row>
    <row r="5901" spans="24:25">
      <c r="X5901" s="429">
        <v>6198</v>
      </c>
      <c r="Y5901" s="429" t="s">
        <v>1031</v>
      </c>
    </row>
    <row r="5902" spans="24:25">
      <c r="X5902" s="429">
        <v>6199</v>
      </c>
      <c r="Y5902" s="429" t="s">
        <v>1031</v>
      </c>
    </row>
    <row r="5903" spans="24:25">
      <c r="X5903" s="429">
        <v>6200</v>
      </c>
      <c r="Y5903" s="429" t="s">
        <v>1031</v>
      </c>
    </row>
    <row r="5904" spans="24:25">
      <c r="X5904" s="429">
        <v>6201</v>
      </c>
      <c r="Y5904" s="429" t="s">
        <v>1031</v>
      </c>
    </row>
    <row r="5905" spans="24:25">
      <c r="X5905" s="429">
        <v>6202</v>
      </c>
      <c r="Y5905" s="429" t="s">
        <v>1031</v>
      </c>
    </row>
    <row r="5906" spans="24:25">
      <c r="X5906" s="429">
        <v>6203</v>
      </c>
      <c r="Y5906" s="429" t="s">
        <v>1031</v>
      </c>
    </row>
    <row r="5907" spans="24:25">
      <c r="X5907" s="429">
        <v>6204</v>
      </c>
      <c r="Y5907" s="429" t="s">
        <v>1031</v>
      </c>
    </row>
    <row r="5908" spans="24:25">
      <c r="X5908" s="429">
        <v>6205</v>
      </c>
      <c r="Y5908" s="429" t="s">
        <v>1031</v>
      </c>
    </row>
    <row r="5909" spans="24:25">
      <c r="X5909" s="429">
        <v>6206</v>
      </c>
      <c r="Y5909" s="429" t="s">
        <v>1031</v>
      </c>
    </row>
    <row r="5910" spans="24:25">
      <c r="X5910" s="429">
        <v>6207</v>
      </c>
      <c r="Y5910" s="429" t="s">
        <v>1031</v>
      </c>
    </row>
    <row r="5911" spans="24:25">
      <c r="X5911" s="429">
        <v>6208</v>
      </c>
      <c r="Y5911" s="429" t="s">
        <v>1031</v>
      </c>
    </row>
    <row r="5912" spans="24:25">
      <c r="X5912" s="429">
        <v>6209</v>
      </c>
      <c r="Y5912" s="429" t="s">
        <v>1031</v>
      </c>
    </row>
    <row r="5913" spans="24:25">
      <c r="X5913" s="429">
        <v>6210</v>
      </c>
      <c r="Y5913" s="429" t="s">
        <v>1031</v>
      </c>
    </row>
    <row r="5914" spans="24:25">
      <c r="X5914" s="429">
        <v>6211</v>
      </c>
      <c r="Y5914" s="429" t="s">
        <v>1031</v>
      </c>
    </row>
    <row r="5915" spans="24:25">
      <c r="X5915" s="429">
        <v>6212</v>
      </c>
      <c r="Y5915" s="429" t="s">
        <v>1031</v>
      </c>
    </row>
    <row r="5916" spans="24:25">
      <c r="X5916" s="429">
        <v>6213</v>
      </c>
      <c r="Y5916" s="429" t="s">
        <v>1031</v>
      </c>
    </row>
    <row r="5917" spans="24:25">
      <c r="X5917" s="429">
        <v>6214</v>
      </c>
      <c r="Y5917" s="429" t="s">
        <v>1031</v>
      </c>
    </row>
    <row r="5918" spans="24:25">
      <c r="X5918" s="429">
        <v>6215</v>
      </c>
      <c r="Y5918" s="429" t="s">
        <v>1031</v>
      </c>
    </row>
    <row r="5919" spans="24:25">
      <c r="X5919" s="429">
        <v>6216</v>
      </c>
      <c r="Y5919" s="429" t="s">
        <v>1031</v>
      </c>
    </row>
    <row r="5920" spans="24:25">
      <c r="X5920" s="429">
        <v>6217</v>
      </c>
      <c r="Y5920" s="429" t="s">
        <v>1031</v>
      </c>
    </row>
    <row r="5921" spans="24:25">
      <c r="X5921" s="429">
        <v>6218</v>
      </c>
      <c r="Y5921" s="429" t="s">
        <v>1031</v>
      </c>
    </row>
    <row r="5922" spans="24:25">
      <c r="X5922" s="429">
        <v>6219</v>
      </c>
      <c r="Y5922" s="429" t="s">
        <v>1031</v>
      </c>
    </row>
    <row r="5923" spans="24:25">
      <c r="X5923" s="429">
        <v>6220</v>
      </c>
      <c r="Y5923" s="429" t="s">
        <v>1031</v>
      </c>
    </row>
    <row r="5924" spans="24:25">
      <c r="X5924" s="429">
        <v>6221</v>
      </c>
      <c r="Y5924" s="429" t="s">
        <v>1031</v>
      </c>
    </row>
    <row r="5925" spans="24:25">
      <c r="X5925" s="429">
        <v>6222</v>
      </c>
      <c r="Y5925" s="429" t="s">
        <v>1031</v>
      </c>
    </row>
    <row r="5926" spans="24:25">
      <c r="X5926" s="429">
        <v>6223</v>
      </c>
      <c r="Y5926" s="429" t="s">
        <v>1031</v>
      </c>
    </row>
    <row r="5927" spans="24:25">
      <c r="X5927" s="429">
        <v>6224</v>
      </c>
      <c r="Y5927" s="429" t="s">
        <v>1031</v>
      </c>
    </row>
    <row r="5928" spans="24:25">
      <c r="X5928" s="429">
        <v>6225</v>
      </c>
      <c r="Y5928" s="429" t="s">
        <v>1031</v>
      </c>
    </row>
    <row r="5929" spans="24:25">
      <c r="X5929" s="429">
        <v>6226</v>
      </c>
      <c r="Y5929" s="429" t="s">
        <v>1031</v>
      </c>
    </row>
    <row r="5930" spans="24:25">
      <c r="X5930" s="429">
        <v>6227</v>
      </c>
      <c r="Y5930" s="429" t="s">
        <v>1031</v>
      </c>
    </row>
    <row r="5931" spans="24:25">
      <c r="X5931" s="429">
        <v>6228</v>
      </c>
      <c r="Y5931" s="429" t="s">
        <v>1031</v>
      </c>
    </row>
    <row r="5932" spans="24:25">
      <c r="X5932" s="429">
        <v>6229</v>
      </c>
      <c r="Y5932" s="429" t="s">
        <v>1031</v>
      </c>
    </row>
    <row r="5933" spans="24:25">
      <c r="X5933" s="429">
        <v>6230</v>
      </c>
      <c r="Y5933" s="429" t="s">
        <v>1031</v>
      </c>
    </row>
    <row r="5934" spans="24:25">
      <c r="X5934" s="429">
        <v>6231</v>
      </c>
      <c r="Y5934" s="429" t="s">
        <v>1031</v>
      </c>
    </row>
    <row r="5935" spans="24:25">
      <c r="X5935" s="429">
        <v>6232</v>
      </c>
      <c r="Y5935" s="429" t="s">
        <v>1031</v>
      </c>
    </row>
    <row r="5936" spans="24:25">
      <c r="X5936" s="429">
        <v>6233</v>
      </c>
      <c r="Y5936" s="429" t="s">
        <v>1031</v>
      </c>
    </row>
    <row r="5937" spans="24:25">
      <c r="X5937" s="429">
        <v>6234</v>
      </c>
      <c r="Y5937" s="429" t="s">
        <v>1031</v>
      </c>
    </row>
    <row r="5938" spans="24:25">
      <c r="X5938" s="429">
        <v>6235</v>
      </c>
      <c r="Y5938" s="429" t="s">
        <v>1031</v>
      </c>
    </row>
    <row r="5939" spans="24:25">
      <c r="X5939" s="429">
        <v>6236</v>
      </c>
      <c r="Y5939" s="429" t="s">
        <v>1031</v>
      </c>
    </row>
    <row r="5940" spans="24:25">
      <c r="X5940" s="429">
        <v>6237</v>
      </c>
      <c r="Y5940" s="429" t="s">
        <v>1031</v>
      </c>
    </row>
    <row r="5941" spans="24:25">
      <c r="X5941" s="429">
        <v>6238</v>
      </c>
      <c r="Y5941" s="429" t="s">
        <v>1031</v>
      </c>
    </row>
    <row r="5942" spans="24:25">
      <c r="X5942" s="429">
        <v>6239</v>
      </c>
      <c r="Y5942" s="429" t="s">
        <v>1031</v>
      </c>
    </row>
    <row r="5943" spans="24:25">
      <c r="X5943" s="429">
        <v>6240</v>
      </c>
      <c r="Y5943" s="429" t="s">
        <v>1031</v>
      </c>
    </row>
    <row r="5944" spans="24:25">
      <c r="X5944" s="429">
        <v>6241</v>
      </c>
      <c r="Y5944" s="429" t="s">
        <v>1031</v>
      </c>
    </row>
    <row r="5945" spans="24:25">
      <c r="X5945" s="429">
        <v>6242</v>
      </c>
      <c r="Y5945" s="429" t="s">
        <v>1031</v>
      </c>
    </row>
    <row r="5946" spans="24:25">
      <c r="X5946" s="429">
        <v>6243</v>
      </c>
      <c r="Y5946" s="429" t="s">
        <v>1031</v>
      </c>
    </row>
    <row r="5947" spans="24:25">
      <c r="X5947" s="429">
        <v>6244</v>
      </c>
      <c r="Y5947" s="429" t="s">
        <v>1031</v>
      </c>
    </row>
    <row r="5948" spans="24:25">
      <c r="X5948" s="429">
        <v>6245</v>
      </c>
      <c r="Y5948" s="429" t="s">
        <v>1031</v>
      </c>
    </row>
    <row r="5949" spans="24:25">
      <c r="X5949" s="429">
        <v>6246</v>
      </c>
      <c r="Y5949" s="429" t="s">
        <v>1031</v>
      </c>
    </row>
    <row r="5950" spans="24:25">
      <c r="X5950" s="429">
        <v>6247</v>
      </c>
      <c r="Y5950" s="429" t="s">
        <v>1031</v>
      </c>
    </row>
    <row r="5951" spans="24:25">
      <c r="X5951" s="429">
        <v>6248</v>
      </c>
      <c r="Y5951" s="429" t="s">
        <v>1031</v>
      </c>
    </row>
    <row r="5952" spans="24:25">
      <c r="X5952" s="429">
        <v>6249</v>
      </c>
      <c r="Y5952" s="429" t="s">
        <v>1031</v>
      </c>
    </row>
    <row r="5953" spans="24:25">
      <c r="X5953" s="429">
        <v>6250</v>
      </c>
      <c r="Y5953" s="429" t="s">
        <v>1031</v>
      </c>
    </row>
    <row r="5954" spans="24:25">
      <c r="X5954" s="429">
        <v>6251</v>
      </c>
      <c r="Y5954" s="429" t="s">
        <v>1031</v>
      </c>
    </row>
    <row r="5955" spans="24:25">
      <c r="X5955" s="429">
        <v>6252</v>
      </c>
      <c r="Y5955" s="429" t="s">
        <v>1031</v>
      </c>
    </row>
    <row r="5956" spans="24:25">
      <c r="X5956" s="429">
        <v>6253</v>
      </c>
      <c r="Y5956" s="429" t="s">
        <v>1031</v>
      </c>
    </row>
    <row r="5957" spans="24:25">
      <c r="X5957" s="429">
        <v>6254</v>
      </c>
      <c r="Y5957" s="429" t="s">
        <v>1031</v>
      </c>
    </row>
    <row r="5958" spans="24:25">
      <c r="X5958" s="429">
        <v>6255</v>
      </c>
      <c r="Y5958" s="429" t="s">
        <v>1031</v>
      </c>
    </row>
    <row r="5959" spans="24:25">
      <c r="X5959" s="429">
        <v>6256</v>
      </c>
      <c r="Y5959" s="429" t="s">
        <v>1031</v>
      </c>
    </row>
    <row r="5960" spans="24:25">
      <c r="X5960" s="429">
        <v>6257</v>
      </c>
      <c r="Y5960" s="429" t="s">
        <v>1031</v>
      </c>
    </row>
    <row r="5961" spans="24:25">
      <c r="X5961" s="429">
        <v>6258</v>
      </c>
      <c r="Y5961" s="429" t="s">
        <v>1031</v>
      </c>
    </row>
    <row r="5962" spans="24:25">
      <c r="X5962" s="429">
        <v>6259</v>
      </c>
      <c r="Y5962" s="429" t="s">
        <v>1031</v>
      </c>
    </row>
    <row r="5963" spans="24:25">
      <c r="X5963" s="429">
        <v>6260</v>
      </c>
      <c r="Y5963" s="429" t="s">
        <v>1031</v>
      </c>
    </row>
    <row r="5964" spans="24:25">
      <c r="X5964" s="429">
        <v>6261</v>
      </c>
      <c r="Y5964" s="429" t="s">
        <v>1031</v>
      </c>
    </row>
    <row r="5965" spans="24:25">
      <c r="X5965" s="429">
        <v>6262</v>
      </c>
      <c r="Y5965" s="429" t="s">
        <v>1031</v>
      </c>
    </row>
    <row r="5966" spans="24:25">
      <c r="X5966" s="429">
        <v>6263</v>
      </c>
      <c r="Y5966" s="429" t="s">
        <v>1031</v>
      </c>
    </row>
    <row r="5967" spans="24:25">
      <c r="X5967" s="429">
        <v>6264</v>
      </c>
      <c r="Y5967" s="429" t="s">
        <v>1031</v>
      </c>
    </row>
    <row r="5968" spans="24:25">
      <c r="X5968" s="429">
        <v>6265</v>
      </c>
      <c r="Y5968" s="429" t="s">
        <v>1031</v>
      </c>
    </row>
    <row r="5969" spans="24:25">
      <c r="X5969" s="429">
        <v>6266</v>
      </c>
      <c r="Y5969" s="429" t="s">
        <v>1031</v>
      </c>
    </row>
    <row r="5970" spans="24:25">
      <c r="X5970" s="429">
        <v>6267</v>
      </c>
      <c r="Y5970" s="429" t="s">
        <v>1031</v>
      </c>
    </row>
    <row r="5971" spans="24:25">
      <c r="X5971" s="429">
        <v>6268</v>
      </c>
      <c r="Y5971" s="429" t="s">
        <v>1031</v>
      </c>
    </row>
    <row r="5972" spans="24:25">
      <c r="X5972" s="429">
        <v>6269</v>
      </c>
      <c r="Y5972" s="429" t="s">
        <v>1031</v>
      </c>
    </row>
    <row r="5973" spans="24:25">
      <c r="X5973" s="429">
        <v>6270</v>
      </c>
      <c r="Y5973" s="429" t="s">
        <v>1031</v>
      </c>
    </row>
    <row r="5974" spans="24:25">
      <c r="X5974" s="429">
        <v>6271</v>
      </c>
      <c r="Y5974" s="429" t="s">
        <v>1031</v>
      </c>
    </row>
    <row r="5975" spans="24:25">
      <c r="X5975" s="429">
        <v>6272</v>
      </c>
      <c r="Y5975" s="429" t="s">
        <v>1031</v>
      </c>
    </row>
    <row r="5976" spans="24:25">
      <c r="X5976" s="429">
        <v>6273</v>
      </c>
      <c r="Y5976" s="429" t="s">
        <v>1031</v>
      </c>
    </row>
    <row r="5977" spans="24:25">
      <c r="X5977" s="429">
        <v>6274</v>
      </c>
      <c r="Y5977" s="429" t="s">
        <v>1031</v>
      </c>
    </row>
    <row r="5978" spans="24:25">
      <c r="X5978" s="429">
        <v>6275</v>
      </c>
      <c r="Y5978" s="429" t="s">
        <v>1031</v>
      </c>
    </row>
    <row r="5979" spans="24:25">
      <c r="X5979" s="429">
        <v>6276</v>
      </c>
      <c r="Y5979" s="429" t="s">
        <v>1031</v>
      </c>
    </row>
    <row r="5980" spans="24:25">
      <c r="X5980" s="429">
        <v>6277</v>
      </c>
      <c r="Y5980" s="429" t="s">
        <v>1031</v>
      </c>
    </row>
    <row r="5981" spans="24:25">
      <c r="X5981" s="429">
        <v>6278</v>
      </c>
      <c r="Y5981" s="429" t="s">
        <v>1031</v>
      </c>
    </row>
    <row r="5982" spans="24:25">
      <c r="X5982" s="429">
        <v>6279</v>
      </c>
      <c r="Y5982" s="429" t="s">
        <v>1031</v>
      </c>
    </row>
    <row r="5983" spans="24:25">
      <c r="X5983" s="429">
        <v>6280</v>
      </c>
      <c r="Y5983" s="429" t="s">
        <v>1031</v>
      </c>
    </row>
    <row r="5984" spans="24:25">
      <c r="X5984" s="429">
        <v>6281</v>
      </c>
      <c r="Y5984" s="429" t="s">
        <v>1031</v>
      </c>
    </row>
    <row r="5985" spans="24:25">
      <c r="X5985" s="429">
        <v>6282</v>
      </c>
      <c r="Y5985" s="429" t="s">
        <v>1031</v>
      </c>
    </row>
    <row r="5986" spans="24:25">
      <c r="X5986" s="429">
        <v>6283</v>
      </c>
      <c r="Y5986" s="429" t="s">
        <v>1031</v>
      </c>
    </row>
    <row r="5987" spans="24:25">
      <c r="X5987" s="429">
        <v>6284</v>
      </c>
      <c r="Y5987" s="429" t="s">
        <v>1031</v>
      </c>
    </row>
    <row r="5988" spans="24:25">
      <c r="X5988" s="429">
        <v>6285</v>
      </c>
      <c r="Y5988" s="429" t="s">
        <v>1031</v>
      </c>
    </row>
    <row r="5989" spans="24:25">
      <c r="X5989" s="429">
        <v>6286</v>
      </c>
      <c r="Y5989" s="429" t="s">
        <v>1031</v>
      </c>
    </row>
    <row r="5990" spans="24:25">
      <c r="X5990" s="429">
        <v>6287</v>
      </c>
      <c r="Y5990" s="429" t="s">
        <v>1031</v>
      </c>
    </row>
    <row r="5991" spans="24:25">
      <c r="X5991" s="429">
        <v>6288</v>
      </c>
      <c r="Y5991" s="429" t="s">
        <v>1031</v>
      </c>
    </row>
    <row r="5992" spans="24:25">
      <c r="X5992" s="429">
        <v>6289</v>
      </c>
      <c r="Y5992" s="429" t="s">
        <v>1031</v>
      </c>
    </row>
    <row r="5993" spans="24:25">
      <c r="X5993" s="429">
        <v>6290</v>
      </c>
      <c r="Y5993" s="429" t="s">
        <v>1031</v>
      </c>
    </row>
    <row r="5994" spans="24:25">
      <c r="X5994" s="429">
        <v>6291</v>
      </c>
      <c r="Y5994" s="429" t="s">
        <v>1031</v>
      </c>
    </row>
    <row r="5995" spans="24:25">
      <c r="X5995" s="429">
        <v>6292</v>
      </c>
      <c r="Y5995" s="429" t="s">
        <v>1031</v>
      </c>
    </row>
    <row r="5996" spans="24:25">
      <c r="X5996" s="429">
        <v>6293</v>
      </c>
      <c r="Y5996" s="429" t="s">
        <v>1031</v>
      </c>
    </row>
    <row r="5997" spans="24:25">
      <c r="X5997" s="429">
        <v>6294</v>
      </c>
      <c r="Y5997" s="429" t="s">
        <v>1031</v>
      </c>
    </row>
    <row r="5998" spans="24:25">
      <c r="X5998" s="429">
        <v>6295</v>
      </c>
      <c r="Y5998" s="429" t="s">
        <v>1031</v>
      </c>
    </row>
    <row r="5999" spans="24:25">
      <c r="X5999" s="429">
        <v>6296</v>
      </c>
      <c r="Y5999" s="429" t="s">
        <v>1031</v>
      </c>
    </row>
    <row r="6000" spans="24:25">
      <c r="X6000" s="429">
        <v>6297</v>
      </c>
      <c r="Y6000" s="429" t="s">
        <v>1031</v>
      </c>
    </row>
    <row r="6001" spans="24:25">
      <c r="X6001" s="429">
        <v>6298</v>
      </c>
      <c r="Y6001" s="429" t="s">
        <v>1031</v>
      </c>
    </row>
    <row r="6002" spans="24:25">
      <c r="X6002" s="429">
        <v>6299</v>
      </c>
      <c r="Y6002" s="429" t="s">
        <v>1031</v>
      </c>
    </row>
    <row r="6003" spans="24:25">
      <c r="X6003" s="429">
        <v>6300</v>
      </c>
      <c r="Y6003" s="429" t="s">
        <v>1031</v>
      </c>
    </row>
    <row r="6004" spans="24:25">
      <c r="X6004" s="429">
        <v>6301</v>
      </c>
      <c r="Y6004" s="429" t="s">
        <v>1031</v>
      </c>
    </row>
    <row r="6005" spans="24:25">
      <c r="X6005" s="429">
        <v>6302</v>
      </c>
      <c r="Y6005" s="429" t="s">
        <v>1031</v>
      </c>
    </row>
    <row r="6006" spans="24:25">
      <c r="X6006" s="429">
        <v>6303</v>
      </c>
      <c r="Y6006" s="429" t="s">
        <v>1031</v>
      </c>
    </row>
    <row r="6007" spans="24:25">
      <c r="X6007" s="429">
        <v>6304</v>
      </c>
      <c r="Y6007" s="429" t="s">
        <v>1031</v>
      </c>
    </row>
    <row r="6008" spans="24:25">
      <c r="X6008" s="429">
        <v>6305</v>
      </c>
      <c r="Y6008" s="429" t="s">
        <v>1031</v>
      </c>
    </row>
    <row r="6009" spans="24:25">
      <c r="X6009" s="429">
        <v>6306</v>
      </c>
      <c r="Y6009" s="429" t="s">
        <v>1031</v>
      </c>
    </row>
    <row r="6010" spans="24:25">
      <c r="X6010" s="429">
        <v>6307</v>
      </c>
      <c r="Y6010" s="429" t="s">
        <v>1031</v>
      </c>
    </row>
    <row r="6011" spans="24:25">
      <c r="X6011" s="429">
        <v>6308</v>
      </c>
      <c r="Y6011" s="429" t="s">
        <v>1031</v>
      </c>
    </row>
    <row r="6012" spans="24:25">
      <c r="X6012" s="429">
        <v>6309</v>
      </c>
      <c r="Y6012" s="429" t="s">
        <v>1031</v>
      </c>
    </row>
    <row r="6013" spans="24:25">
      <c r="X6013" s="429">
        <v>6310</v>
      </c>
      <c r="Y6013" s="429" t="s">
        <v>1031</v>
      </c>
    </row>
    <row r="6014" spans="24:25">
      <c r="X6014" s="429">
        <v>6311</v>
      </c>
      <c r="Y6014" s="429" t="s">
        <v>1031</v>
      </c>
    </row>
    <row r="6015" spans="24:25">
      <c r="X6015" s="429">
        <v>6312</v>
      </c>
      <c r="Y6015" s="429" t="s">
        <v>1031</v>
      </c>
    </row>
    <row r="6016" spans="24:25">
      <c r="X6016" s="429">
        <v>6313</v>
      </c>
      <c r="Y6016" s="429" t="s">
        <v>1031</v>
      </c>
    </row>
    <row r="6017" spans="24:25">
      <c r="X6017" s="429">
        <v>6314</v>
      </c>
      <c r="Y6017" s="429" t="s">
        <v>1031</v>
      </c>
    </row>
    <row r="6018" spans="24:25">
      <c r="X6018" s="429">
        <v>6315</v>
      </c>
      <c r="Y6018" s="429" t="s">
        <v>1031</v>
      </c>
    </row>
    <row r="6019" spans="24:25">
      <c r="X6019" s="429">
        <v>6316</v>
      </c>
      <c r="Y6019" s="429" t="s">
        <v>1031</v>
      </c>
    </row>
    <row r="6020" spans="24:25">
      <c r="X6020" s="429">
        <v>6317</v>
      </c>
      <c r="Y6020" s="429" t="s">
        <v>1031</v>
      </c>
    </row>
    <row r="6021" spans="24:25">
      <c r="X6021" s="429">
        <v>6318</v>
      </c>
      <c r="Y6021" s="429" t="s">
        <v>1031</v>
      </c>
    </row>
    <row r="6022" spans="24:25">
      <c r="X6022" s="429">
        <v>6319</v>
      </c>
      <c r="Y6022" s="429" t="s">
        <v>1031</v>
      </c>
    </row>
    <row r="6023" spans="24:25">
      <c r="X6023" s="429">
        <v>6320</v>
      </c>
      <c r="Y6023" s="429" t="s">
        <v>1031</v>
      </c>
    </row>
    <row r="6024" spans="24:25">
      <c r="X6024" s="429">
        <v>6321</v>
      </c>
      <c r="Y6024" s="429" t="s">
        <v>1031</v>
      </c>
    </row>
    <row r="6025" spans="24:25">
      <c r="X6025" s="429">
        <v>6322</v>
      </c>
      <c r="Y6025" s="429" t="s">
        <v>1031</v>
      </c>
    </row>
    <row r="6026" spans="24:25">
      <c r="X6026" s="429">
        <v>6323</v>
      </c>
      <c r="Y6026" s="429" t="s">
        <v>1031</v>
      </c>
    </row>
    <row r="6027" spans="24:25">
      <c r="X6027" s="429">
        <v>6324</v>
      </c>
      <c r="Y6027" s="429" t="s">
        <v>1031</v>
      </c>
    </row>
    <row r="6028" spans="24:25">
      <c r="X6028" s="429">
        <v>6325</v>
      </c>
      <c r="Y6028" s="429" t="s">
        <v>1031</v>
      </c>
    </row>
    <row r="6029" spans="24:25">
      <c r="X6029" s="429">
        <v>6326</v>
      </c>
      <c r="Y6029" s="429" t="s">
        <v>1031</v>
      </c>
    </row>
    <row r="6030" spans="24:25">
      <c r="X6030" s="429">
        <v>6327</v>
      </c>
      <c r="Y6030" s="429" t="s">
        <v>1031</v>
      </c>
    </row>
    <row r="6031" spans="24:25">
      <c r="X6031" s="429">
        <v>6328</v>
      </c>
      <c r="Y6031" s="429" t="s">
        <v>1031</v>
      </c>
    </row>
    <row r="6032" spans="24:25">
      <c r="X6032" s="429">
        <v>6329</v>
      </c>
      <c r="Y6032" s="429" t="s">
        <v>1031</v>
      </c>
    </row>
    <row r="6033" spans="24:25">
      <c r="X6033" s="429">
        <v>6330</v>
      </c>
      <c r="Y6033" s="429" t="s">
        <v>1031</v>
      </c>
    </row>
    <row r="6034" spans="24:25">
      <c r="X6034" s="429">
        <v>6331</v>
      </c>
      <c r="Y6034" s="429" t="s">
        <v>1031</v>
      </c>
    </row>
    <row r="6035" spans="24:25">
      <c r="X6035" s="429">
        <v>6332</v>
      </c>
      <c r="Y6035" s="429" t="s">
        <v>1031</v>
      </c>
    </row>
    <row r="6036" spans="24:25">
      <c r="X6036" s="429">
        <v>6333</v>
      </c>
      <c r="Y6036" s="429" t="s">
        <v>1031</v>
      </c>
    </row>
    <row r="6037" spans="24:25">
      <c r="X6037" s="429">
        <v>6334</v>
      </c>
      <c r="Y6037" s="429" t="s">
        <v>1031</v>
      </c>
    </row>
    <row r="6038" spans="24:25">
      <c r="X6038" s="429">
        <v>6335</v>
      </c>
      <c r="Y6038" s="429" t="s">
        <v>1031</v>
      </c>
    </row>
    <row r="6039" spans="24:25">
      <c r="X6039" s="429">
        <v>6336</v>
      </c>
      <c r="Y6039" s="429" t="s">
        <v>1031</v>
      </c>
    </row>
    <row r="6040" spans="24:25">
      <c r="X6040" s="429">
        <v>6337</v>
      </c>
      <c r="Y6040" s="429" t="s">
        <v>1031</v>
      </c>
    </row>
    <row r="6041" spans="24:25">
      <c r="X6041" s="429">
        <v>6338</v>
      </c>
      <c r="Y6041" s="429" t="s">
        <v>1031</v>
      </c>
    </row>
    <row r="6042" spans="24:25">
      <c r="X6042" s="429">
        <v>6339</v>
      </c>
      <c r="Y6042" s="429" t="s">
        <v>1031</v>
      </c>
    </row>
    <row r="6043" spans="24:25">
      <c r="X6043" s="429">
        <v>6340</v>
      </c>
      <c r="Y6043" s="429" t="s">
        <v>1031</v>
      </c>
    </row>
    <row r="6044" spans="24:25">
      <c r="X6044" s="429">
        <v>6341</v>
      </c>
      <c r="Y6044" s="429" t="s">
        <v>1031</v>
      </c>
    </row>
    <row r="6045" spans="24:25">
      <c r="X6045" s="429">
        <v>6342</v>
      </c>
      <c r="Y6045" s="429" t="s">
        <v>1031</v>
      </c>
    </row>
    <row r="6046" spans="24:25">
      <c r="X6046" s="429">
        <v>6343</v>
      </c>
      <c r="Y6046" s="429" t="s">
        <v>1031</v>
      </c>
    </row>
    <row r="6047" spans="24:25">
      <c r="X6047" s="429">
        <v>6344</v>
      </c>
      <c r="Y6047" s="429" t="s">
        <v>1031</v>
      </c>
    </row>
    <row r="6048" spans="24:25">
      <c r="X6048" s="429">
        <v>6345</v>
      </c>
      <c r="Y6048" s="429" t="s">
        <v>1031</v>
      </c>
    </row>
    <row r="6049" spans="24:25">
      <c r="X6049" s="429">
        <v>6346</v>
      </c>
      <c r="Y6049" s="429" t="s">
        <v>1031</v>
      </c>
    </row>
    <row r="6050" spans="24:25">
      <c r="X6050" s="429">
        <v>6347</v>
      </c>
      <c r="Y6050" s="429" t="s">
        <v>1031</v>
      </c>
    </row>
    <row r="6051" spans="24:25">
      <c r="X6051" s="429">
        <v>6348</v>
      </c>
      <c r="Y6051" s="429" t="s">
        <v>1031</v>
      </c>
    </row>
    <row r="6052" spans="24:25">
      <c r="X6052" s="429">
        <v>6349</v>
      </c>
      <c r="Y6052" s="429" t="s">
        <v>1031</v>
      </c>
    </row>
    <row r="6053" spans="24:25">
      <c r="X6053" s="429">
        <v>6350</v>
      </c>
      <c r="Y6053" s="429" t="s">
        <v>1031</v>
      </c>
    </row>
    <row r="6054" spans="24:25">
      <c r="X6054" s="429">
        <v>6351</v>
      </c>
      <c r="Y6054" s="429" t="s">
        <v>1031</v>
      </c>
    </row>
    <row r="6055" spans="24:25">
      <c r="X6055" s="429">
        <v>6352</v>
      </c>
      <c r="Y6055" s="429" t="s">
        <v>1031</v>
      </c>
    </row>
    <row r="6056" spans="24:25">
      <c r="X6056" s="429">
        <v>6353</v>
      </c>
      <c r="Y6056" s="429" t="s">
        <v>1031</v>
      </c>
    </row>
    <row r="6057" spans="24:25">
      <c r="X6057" s="429">
        <v>6354</v>
      </c>
      <c r="Y6057" s="429" t="s">
        <v>1031</v>
      </c>
    </row>
    <row r="6058" spans="24:25">
      <c r="X6058" s="429">
        <v>6355</v>
      </c>
      <c r="Y6058" s="429" t="s">
        <v>1031</v>
      </c>
    </row>
    <row r="6059" spans="24:25">
      <c r="X6059" s="429">
        <v>6356</v>
      </c>
      <c r="Y6059" s="429" t="s">
        <v>1031</v>
      </c>
    </row>
    <row r="6060" spans="24:25">
      <c r="X6060" s="429">
        <v>6357</v>
      </c>
      <c r="Y6060" s="429" t="s">
        <v>1031</v>
      </c>
    </row>
    <row r="6061" spans="24:25">
      <c r="X6061" s="429">
        <v>6358</v>
      </c>
      <c r="Y6061" s="429" t="s">
        <v>1031</v>
      </c>
    </row>
    <row r="6062" spans="24:25">
      <c r="X6062" s="429">
        <v>6359</v>
      </c>
      <c r="Y6062" s="429" t="s">
        <v>1031</v>
      </c>
    </row>
    <row r="6063" spans="24:25">
      <c r="X6063" s="429">
        <v>6360</v>
      </c>
      <c r="Y6063" s="429" t="s">
        <v>1031</v>
      </c>
    </row>
    <row r="6064" spans="24:25">
      <c r="X6064" s="429">
        <v>6361</v>
      </c>
      <c r="Y6064" s="429" t="s">
        <v>1031</v>
      </c>
    </row>
    <row r="6065" spans="24:25">
      <c r="X6065" s="429">
        <v>6362</v>
      </c>
      <c r="Y6065" s="429" t="s">
        <v>1031</v>
      </c>
    </row>
    <row r="6066" spans="24:25">
      <c r="X6066" s="429">
        <v>6363</v>
      </c>
      <c r="Y6066" s="429" t="s">
        <v>1031</v>
      </c>
    </row>
    <row r="6067" spans="24:25">
      <c r="X6067" s="429">
        <v>6364</v>
      </c>
      <c r="Y6067" s="429" t="s">
        <v>1031</v>
      </c>
    </row>
    <row r="6068" spans="24:25">
      <c r="X6068" s="429">
        <v>6365</v>
      </c>
      <c r="Y6068" s="429" t="s">
        <v>1031</v>
      </c>
    </row>
    <row r="6069" spans="24:25">
      <c r="X6069" s="429">
        <v>6366</v>
      </c>
      <c r="Y6069" s="429" t="s">
        <v>1031</v>
      </c>
    </row>
    <row r="6070" spans="24:25">
      <c r="X6070" s="429">
        <v>6367</v>
      </c>
      <c r="Y6070" s="429" t="s">
        <v>1031</v>
      </c>
    </row>
    <row r="6071" spans="24:25">
      <c r="X6071" s="429">
        <v>6368</v>
      </c>
      <c r="Y6071" s="429" t="s">
        <v>1031</v>
      </c>
    </row>
    <row r="6072" spans="24:25">
      <c r="X6072" s="429">
        <v>6369</v>
      </c>
      <c r="Y6072" s="429" t="s">
        <v>1031</v>
      </c>
    </row>
    <row r="6073" spans="24:25">
      <c r="X6073" s="429">
        <v>6370</v>
      </c>
      <c r="Y6073" s="429" t="s">
        <v>1031</v>
      </c>
    </row>
    <row r="6074" spans="24:25">
      <c r="X6074" s="429">
        <v>6371</v>
      </c>
      <c r="Y6074" s="429" t="s">
        <v>1031</v>
      </c>
    </row>
    <row r="6075" spans="24:25">
      <c r="X6075" s="429">
        <v>6372</v>
      </c>
      <c r="Y6075" s="429" t="s">
        <v>1031</v>
      </c>
    </row>
    <row r="6076" spans="24:25">
      <c r="X6076" s="429">
        <v>6373</v>
      </c>
      <c r="Y6076" s="429" t="s">
        <v>1031</v>
      </c>
    </row>
    <row r="6077" spans="24:25">
      <c r="X6077" s="429">
        <v>6374</v>
      </c>
      <c r="Y6077" s="429" t="s">
        <v>1031</v>
      </c>
    </row>
    <row r="6078" spans="24:25">
      <c r="X6078" s="429">
        <v>6375</v>
      </c>
      <c r="Y6078" s="429" t="s">
        <v>1031</v>
      </c>
    </row>
    <row r="6079" spans="24:25">
      <c r="X6079" s="429">
        <v>6376</v>
      </c>
      <c r="Y6079" s="429" t="s">
        <v>1031</v>
      </c>
    </row>
    <row r="6080" spans="24:25">
      <c r="X6080" s="429">
        <v>6377</v>
      </c>
      <c r="Y6080" s="429" t="s">
        <v>1031</v>
      </c>
    </row>
    <row r="6081" spans="24:25">
      <c r="X6081" s="429">
        <v>6378</v>
      </c>
      <c r="Y6081" s="429" t="s">
        <v>1031</v>
      </c>
    </row>
    <row r="6082" spans="24:25">
      <c r="X6082" s="429">
        <v>6379</v>
      </c>
      <c r="Y6082" s="429" t="s">
        <v>1031</v>
      </c>
    </row>
    <row r="6083" spans="24:25">
      <c r="X6083" s="429">
        <v>6380</v>
      </c>
      <c r="Y6083" s="429" t="s">
        <v>1031</v>
      </c>
    </row>
    <row r="6084" spans="24:25">
      <c r="X6084" s="429">
        <v>6381</v>
      </c>
      <c r="Y6084" s="429" t="s">
        <v>1031</v>
      </c>
    </row>
    <row r="6085" spans="24:25">
      <c r="X6085" s="429">
        <v>6382</v>
      </c>
      <c r="Y6085" s="429" t="s">
        <v>1031</v>
      </c>
    </row>
    <row r="6086" spans="24:25">
      <c r="X6086" s="429">
        <v>6383</v>
      </c>
      <c r="Y6086" s="429" t="s">
        <v>1031</v>
      </c>
    </row>
    <row r="6087" spans="24:25">
      <c r="X6087" s="429">
        <v>6384</v>
      </c>
      <c r="Y6087" s="429" t="s">
        <v>1031</v>
      </c>
    </row>
    <row r="6088" spans="24:25">
      <c r="X6088" s="429">
        <v>6385</v>
      </c>
      <c r="Y6088" s="429" t="s">
        <v>1031</v>
      </c>
    </row>
    <row r="6089" spans="24:25">
      <c r="X6089" s="429">
        <v>6386</v>
      </c>
      <c r="Y6089" s="429" t="s">
        <v>1031</v>
      </c>
    </row>
    <row r="6090" spans="24:25">
      <c r="X6090" s="429">
        <v>6387</v>
      </c>
      <c r="Y6090" s="429" t="s">
        <v>1031</v>
      </c>
    </row>
    <row r="6091" spans="24:25">
      <c r="X6091" s="429">
        <v>6388</v>
      </c>
      <c r="Y6091" s="429" t="s">
        <v>1031</v>
      </c>
    </row>
    <row r="6092" spans="24:25">
      <c r="X6092" s="429">
        <v>6389</v>
      </c>
      <c r="Y6092" s="429" t="s">
        <v>1031</v>
      </c>
    </row>
    <row r="6093" spans="24:25">
      <c r="X6093" s="429">
        <v>6390</v>
      </c>
      <c r="Y6093" s="429" t="s">
        <v>1031</v>
      </c>
    </row>
    <row r="6094" spans="24:25">
      <c r="X6094" s="429">
        <v>6391</v>
      </c>
      <c r="Y6094" s="429" t="s">
        <v>1031</v>
      </c>
    </row>
    <row r="6095" spans="24:25">
      <c r="X6095" s="429">
        <v>6392</v>
      </c>
      <c r="Y6095" s="429" t="s">
        <v>1031</v>
      </c>
    </row>
    <row r="6096" spans="24:25">
      <c r="X6096" s="429">
        <v>6393</v>
      </c>
      <c r="Y6096" s="429" t="s">
        <v>1031</v>
      </c>
    </row>
    <row r="6097" spans="24:25">
      <c r="X6097" s="429">
        <v>6394</v>
      </c>
      <c r="Y6097" s="429" t="s">
        <v>1031</v>
      </c>
    </row>
    <row r="6098" spans="24:25">
      <c r="X6098" s="429">
        <v>6395</v>
      </c>
      <c r="Y6098" s="429" t="s">
        <v>1031</v>
      </c>
    </row>
    <row r="6099" spans="24:25">
      <c r="X6099" s="429">
        <v>6396</v>
      </c>
      <c r="Y6099" s="429" t="s">
        <v>1031</v>
      </c>
    </row>
    <row r="6100" spans="24:25">
      <c r="X6100" s="429">
        <v>6397</v>
      </c>
      <c r="Y6100" s="429" t="s">
        <v>1031</v>
      </c>
    </row>
    <row r="6101" spans="24:25">
      <c r="X6101" s="429">
        <v>6398</v>
      </c>
      <c r="Y6101" s="429" t="s">
        <v>1031</v>
      </c>
    </row>
    <row r="6102" spans="24:25">
      <c r="X6102" s="429">
        <v>6399</v>
      </c>
      <c r="Y6102" s="429" t="s">
        <v>1031</v>
      </c>
    </row>
    <row r="6103" spans="24:25">
      <c r="X6103" s="429">
        <v>6400</v>
      </c>
      <c r="Y6103" s="429" t="s">
        <v>1031</v>
      </c>
    </row>
    <row r="6104" spans="24:25">
      <c r="X6104" s="429">
        <v>6401</v>
      </c>
      <c r="Y6104" s="429" t="s">
        <v>1031</v>
      </c>
    </row>
    <row r="6105" spans="24:25">
      <c r="X6105" s="429">
        <v>6402</v>
      </c>
      <c r="Y6105" s="429" t="s">
        <v>1031</v>
      </c>
    </row>
    <row r="6106" spans="24:25">
      <c r="X6106" s="429">
        <v>6403</v>
      </c>
      <c r="Y6106" s="429" t="s">
        <v>1031</v>
      </c>
    </row>
    <row r="6107" spans="24:25">
      <c r="X6107" s="429">
        <v>6404</v>
      </c>
      <c r="Y6107" s="429" t="s">
        <v>1031</v>
      </c>
    </row>
    <row r="6108" spans="24:25">
      <c r="X6108" s="429">
        <v>6405</v>
      </c>
      <c r="Y6108" s="429" t="s">
        <v>1031</v>
      </c>
    </row>
    <row r="6109" spans="24:25">
      <c r="X6109" s="429">
        <v>6406</v>
      </c>
      <c r="Y6109" s="429" t="s">
        <v>1031</v>
      </c>
    </row>
    <row r="6110" spans="24:25">
      <c r="X6110" s="429">
        <v>6407</v>
      </c>
      <c r="Y6110" s="429" t="s">
        <v>1031</v>
      </c>
    </row>
    <row r="6111" spans="24:25">
      <c r="X6111" s="429">
        <v>6408</v>
      </c>
      <c r="Y6111" s="429" t="s">
        <v>1031</v>
      </c>
    </row>
    <row r="6112" spans="24:25">
      <c r="X6112" s="429">
        <v>6409</v>
      </c>
      <c r="Y6112" s="429" t="s">
        <v>1031</v>
      </c>
    </row>
    <row r="6113" spans="24:25">
      <c r="X6113" s="429">
        <v>6410</v>
      </c>
      <c r="Y6113" s="429" t="s">
        <v>1031</v>
      </c>
    </row>
    <row r="6114" spans="24:25">
      <c r="X6114" s="429">
        <v>6411</v>
      </c>
      <c r="Y6114" s="429" t="s">
        <v>1031</v>
      </c>
    </row>
    <row r="6115" spans="24:25">
      <c r="X6115" s="429">
        <v>6412</v>
      </c>
      <c r="Y6115" s="429" t="s">
        <v>1031</v>
      </c>
    </row>
    <row r="6116" spans="24:25">
      <c r="X6116" s="429">
        <v>6413</v>
      </c>
      <c r="Y6116" s="429" t="s">
        <v>1031</v>
      </c>
    </row>
    <row r="6117" spans="24:25">
      <c r="X6117" s="429">
        <v>6414</v>
      </c>
      <c r="Y6117" s="429" t="s">
        <v>1031</v>
      </c>
    </row>
    <row r="6118" spans="24:25">
      <c r="X6118" s="429">
        <v>6415</v>
      </c>
      <c r="Y6118" s="429" t="s">
        <v>1031</v>
      </c>
    </row>
    <row r="6119" spans="24:25">
      <c r="X6119" s="429">
        <v>6416</v>
      </c>
      <c r="Y6119" s="429" t="s">
        <v>1031</v>
      </c>
    </row>
    <row r="6120" spans="24:25">
      <c r="X6120" s="429">
        <v>6417</v>
      </c>
      <c r="Y6120" s="429" t="s">
        <v>1031</v>
      </c>
    </row>
    <row r="6121" spans="24:25">
      <c r="X6121" s="429">
        <v>6418</v>
      </c>
      <c r="Y6121" s="429" t="s">
        <v>1031</v>
      </c>
    </row>
    <row r="6122" spans="24:25">
      <c r="X6122" s="429">
        <v>6419</v>
      </c>
      <c r="Y6122" s="429" t="s">
        <v>1031</v>
      </c>
    </row>
    <row r="6123" spans="24:25">
      <c r="X6123" s="429">
        <v>6420</v>
      </c>
      <c r="Y6123" s="429" t="s">
        <v>1031</v>
      </c>
    </row>
    <row r="6124" spans="24:25">
      <c r="X6124" s="429">
        <v>6421</v>
      </c>
      <c r="Y6124" s="429" t="s">
        <v>1031</v>
      </c>
    </row>
    <row r="6125" spans="24:25">
      <c r="X6125" s="429">
        <v>6422</v>
      </c>
      <c r="Y6125" s="429" t="s">
        <v>1031</v>
      </c>
    </row>
    <row r="6126" spans="24:25">
      <c r="X6126" s="429">
        <v>6423</v>
      </c>
      <c r="Y6126" s="429" t="s">
        <v>1031</v>
      </c>
    </row>
    <row r="6127" spans="24:25">
      <c r="X6127" s="429">
        <v>6424</v>
      </c>
      <c r="Y6127" s="429" t="s">
        <v>1031</v>
      </c>
    </row>
    <row r="6128" spans="24:25">
      <c r="X6128" s="429">
        <v>6425</v>
      </c>
      <c r="Y6128" s="429" t="s">
        <v>1031</v>
      </c>
    </row>
    <row r="6129" spans="24:25">
      <c r="X6129" s="429">
        <v>6426</v>
      </c>
      <c r="Y6129" s="429" t="s">
        <v>1031</v>
      </c>
    </row>
    <row r="6130" spans="24:25">
      <c r="X6130" s="429">
        <v>6427</v>
      </c>
      <c r="Y6130" s="429" t="s">
        <v>1031</v>
      </c>
    </row>
    <row r="6131" spans="24:25">
      <c r="X6131" s="429">
        <v>6428</v>
      </c>
      <c r="Y6131" s="429" t="s">
        <v>1031</v>
      </c>
    </row>
    <row r="6132" spans="24:25">
      <c r="X6132" s="429">
        <v>6429</v>
      </c>
      <c r="Y6132" s="429" t="s">
        <v>1031</v>
      </c>
    </row>
    <row r="6133" spans="24:25">
      <c r="X6133" s="429">
        <v>6430</v>
      </c>
      <c r="Y6133" s="429" t="s">
        <v>1031</v>
      </c>
    </row>
    <row r="6134" spans="24:25">
      <c r="X6134" s="429">
        <v>6431</v>
      </c>
      <c r="Y6134" s="429" t="s">
        <v>1031</v>
      </c>
    </row>
    <row r="6135" spans="24:25">
      <c r="X6135" s="429">
        <v>6432</v>
      </c>
      <c r="Y6135" s="429" t="s">
        <v>1031</v>
      </c>
    </row>
    <row r="6136" spans="24:25">
      <c r="X6136" s="429">
        <v>6433</v>
      </c>
      <c r="Y6136" s="429" t="s">
        <v>1031</v>
      </c>
    </row>
    <row r="6137" spans="24:25">
      <c r="X6137" s="429">
        <v>6434</v>
      </c>
      <c r="Y6137" s="429" t="s">
        <v>1031</v>
      </c>
    </row>
    <row r="6138" spans="24:25">
      <c r="X6138" s="429">
        <v>6435</v>
      </c>
      <c r="Y6138" s="429" t="s">
        <v>1031</v>
      </c>
    </row>
    <row r="6139" spans="24:25">
      <c r="X6139" s="429">
        <v>6436</v>
      </c>
      <c r="Y6139" s="429" t="s">
        <v>1031</v>
      </c>
    </row>
    <row r="6140" spans="24:25">
      <c r="X6140" s="429">
        <v>6437</v>
      </c>
      <c r="Y6140" s="429" t="s">
        <v>1031</v>
      </c>
    </row>
    <row r="6141" spans="24:25">
      <c r="X6141" s="429">
        <v>6438</v>
      </c>
      <c r="Y6141" s="429" t="s">
        <v>1031</v>
      </c>
    </row>
    <row r="6142" spans="24:25">
      <c r="X6142" s="429">
        <v>6439</v>
      </c>
      <c r="Y6142" s="429" t="s">
        <v>1031</v>
      </c>
    </row>
    <row r="6143" spans="24:25">
      <c r="X6143" s="429">
        <v>6440</v>
      </c>
      <c r="Y6143" s="429" t="s">
        <v>1031</v>
      </c>
    </row>
    <row r="6144" spans="24:25">
      <c r="X6144" s="429">
        <v>6441</v>
      </c>
      <c r="Y6144" s="429" t="s">
        <v>1031</v>
      </c>
    </row>
    <row r="6145" spans="24:25">
      <c r="X6145" s="429">
        <v>6442</v>
      </c>
      <c r="Y6145" s="429" t="s">
        <v>1031</v>
      </c>
    </row>
    <row r="6146" spans="24:25">
      <c r="X6146" s="429">
        <v>6443</v>
      </c>
      <c r="Y6146" s="429" t="s">
        <v>1031</v>
      </c>
    </row>
    <row r="6147" spans="24:25">
      <c r="X6147" s="429">
        <v>6444</v>
      </c>
      <c r="Y6147" s="429" t="s">
        <v>1031</v>
      </c>
    </row>
    <row r="6148" spans="24:25">
      <c r="X6148" s="429">
        <v>6445</v>
      </c>
      <c r="Y6148" s="429" t="s">
        <v>1031</v>
      </c>
    </row>
    <row r="6149" spans="24:25">
      <c r="X6149" s="429">
        <v>6446</v>
      </c>
      <c r="Y6149" s="429" t="s">
        <v>1031</v>
      </c>
    </row>
    <row r="6150" spans="24:25">
      <c r="X6150" s="429">
        <v>6447</v>
      </c>
      <c r="Y6150" s="429" t="s">
        <v>1031</v>
      </c>
    </row>
    <row r="6151" spans="24:25">
      <c r="X6151" s="429">
        <v>6448</v>
      </c>
      <c r="Y6151" s="429" t="s">
        <v>1031</v>
      </c>
    </row>
    <row r="6152" spans="24:25">
      <c r="X6152" s="429">
        <v>6449</v>
      </c>
      <c r="Y6152" s="429" t="s">
        <v>1031</v>
      </c>
    </row>
    <row r="6153" spans="24:25">
      <c r="X6153" s="429">
        <v>6450</v>
      </c>
      <c r="Y6153" s="429" t="s">
        <v>1031</v>
      </c>
    </row>
    <row r="6154" spans="24:25">
      <c r="X6154" s="429">
        <v>6451</v>
      </c>
      <c r="Y6154" s="429" t="s">
        <v>1031</v>
      </c>
    </row>
    <row r="6155" spans="24:25">
      <c r="X6155" s="429">
        <v>6452</v>
      </c>
      <c r="Y6155" s="429" t="s">
        <v>1031</v>
      </c>
    </row>
    <row r="6156" spans="24:25">
      <c r="X6156" s="429">
        <v>6453</v>
      </c>
      <c r="Y6156" s="429" t="s">
        <v>1031</v>
      </c>
    </row>
    <row r="6157" spans="24:25">
      <c r="X6157" s="429">
        <v>6454</v>
      </c>
      <c r="Y6157" s="429" t="s">
        <v>1031</v>
      </c>
    </row>
    <row r="6158" spans="24:25">
      <c r="X6158" s="429">
        <v>6455</v>
      </c>
      <c r="Y6158" s="429" t="s">
        <v>1031</v>
      </c>
    </row>
    <row r="6159" spans="24:25">
      <c r="X6159" s="429">
        <v>6456</v>
      </c>
      <c r="Y6159" s="429" t="s">
        <v>1031</v>
      </c>
    </row>
    <row r="6160" spans="24:25">
      <c r="X6160" s="429">
        <v>6457</v>
      </c>
      <c r="Y6160" s="429" t="s">
        <v>1031</v>
      </c>
    </row>
    <row r="6161" spans="24:25">
      <c r="X6161" s="429">
        <v>6458</v>
      </c>
      <c r="Y6161" s="429" t="s">
        <v>1031</v>
      </c>
    </row>
    <row r="6162" spans="24:25">
      <c r="X6162" s="429">
        <v>6459</v>
      </c>
      <c r="Y6162" s="429" t="s">
        <v>1031</v>
      </c>
    </row>
    <row r="6163" spans="24:25">
      <c r="X6163" s="429">
        <v>6460</v>
      </c>
      <c r="Y6163" s="429" t="s">
        <v>1031</v>
      </c>
    </row>
    <row r="6164" spans="24:25">
      <c r="X6164" s="429">
        <v>6461</v>
      </c>
      <c r="Y6164" s="429" t="s">
        <v>1031</v>
      </c>
    </row>
    <row r="6165" spans="24:25">
      <c r="X6165" s="429">
        <v>6462</v>
      </c>
      <c r="Y6165" s="429" t="s">
        <v>1031</v>
      </c>
    </row>
    <row r="6166" spans="24:25">
      <c r="X6166" s="429">
        <v>6463</v>
      </c>
      <c r="Y6166" s="429" t="s">
        <v>1031</v>
      </c>
    </row>
    <row r="6167" spans="24:25">
      <c r="X6167" s="429">
        <v>6464</v>
      </c>
      <c r="Y6167" s="429" t="s">
        <v>1031</v>
      </c>
    </row>
    <row r="6168" spans="24:25">
      <c r="X6168" s="429">
        <v>6465</v>
      </c>
      <c r="Y6168" s="429" t="s">
        <v>1031</v>
      </c>
    </row>
    <row r="6169" spans="24:25">
      <c r="X6169" s="429">
        <v>6466</v>
      </c>
      <c r="Y6169" s="429" t="s">
        <v>1031</v>
      </c>
    </row>
    <row r="6170" spans="24:25">
      <c r="X6170" s="429">
        <v>6467</v>
      </c>
      <c r="Y6170" s="429" t="s">
        <v>1031</v>
      </c>
    </row>
    <row r="6171" spans="24:25">
      <c r="X6171" s="429">
        <v>6468</v>
      </c>
      <c r="Y6171" s="429" t="s">
        <v>1031</v>
      </c>
    </row>
    <row r="6172" spans="24:25">
      <c r="X6172" s="429">
        <v>6469</v>
      </c>
      <c r="Y6172" s="429" t="s">
        <v>1031</v>
      </c>
    </row>
    <row r="6173" spans="24:25">
      <c r="X6173" s="429">
        <v>6470</v>
      </c>
      <c r="Y6173" s="429" t="s">
        <v>1031</v>
      </c>
    </row>
    <row r="6174" spans="24:25">
      <c r="X6174" s="429">
        <v>6471</v>
      </c>
      <c r="Y6174" s="429" t="s">
        <v>1031</v>
      </c>
    </row>
    <row r="6175" spans="24:25">
      <c r="X6175" s="429">
        <v>6472</v>
      </c>
      <c r="Y6175" s="429" t="s">
        <v>1031</v>
      </c>
    </row>
    <row r="6176" spans="24:25">
      <c r="X6176" s="429">
        <v>6473</v>
      </c>
      <c r="Y6176" s="429" t="s">
        <v>1031</v>
      </c>
    </row>
    <row r="6177" spans="24:25">
      <c r="X6177" s="429">
        <v>6474</v>
      </c>
      <c r="Y6177" s="429" t="s">
        <v>1031</v>
      </c>
    </row>
    <row r="6178" spans="24:25">
      <c r="X6178" s="429">
        <v>6475</v>
      </c>
      <c r="Y6178" s="429" t="s">
        <v>1031</v>
      </c>
    </row>
    <row r="6179" spans="24:25">
      <c r="X6179" s="429">
        <v>6476</v>
      </c>
      <c r="Y6179" s="429" t="s">
        <v>1031</v>
      </c>
    </row>
    <row r="6180" spans="24:25">
      <c r="X6180" s="429">
        <v>6477</v>
      </c>
      <c r="Y6180" s="429" t="s">
        <v>1031</v>
      </c>
    </row>
    <row r="6181" spans="24:25">
      <c r="X6181" s="429">
        <v>6478</v>
      </c>
      <c r="Y6181" s="429" t="s">
        <v>1031</v>
      </c>
    </row>
    <row r="6182" spans="24:25">
      <c r="X6182" s="429">
        <v>6479</v>
      </c>
      <c r="Y6182" s="429" t="s">
        <v>1031</v>
      </c>
    </row>
    <row r="6183" spans="24:25">
      <c r="X6183" s="429">
        <v>6480</v>
      </c>
      <c r="Y6183" s="429" t="s">
        <v>1031</v>
      </c>
    </row>
    <row r="6184" spans="24:25">
      <c r="X6184" s="429">
        <v>6481</v>
      </c>
      <c r="Y6184" s="429" t="s">
        <v>1031</v>
      </c>
    </row>
    <row r="6185" spans="24:25">
      <c r="X6185" s="429">
        <v>6482</v>
      </c>
      <c r="Y6185" s="429" t="s">
        <v>1031</v>
      </c>
    </row>
    <row r="6186" spans="24:25">
      <c r="X6186" s="429">
        <v>6483</v>
      </c>
      <c r="Y6186" s="429" t="s">
        <v>1031</v>
      </c>
    </row>
    <row r="6187" spans="24:25">
      <c r="X6187" s="429">
        <v>6484</v>
      </c>
      <c r="Y6187" s="429" t="s">
        <v>1031</v>
      </c>
    </row>
    <row r="6188" spans="24:25">
      <c r="X6188" s="429">
        <v>6485</v>
      </c>
      <c r="Y6188" s="429" t="s">
        <v>1031</v>
      </c>
    </row>
    <row r="6189" spans="24:25">
      <c r="X6189" s="429">
        <v>6486</v>
      </c>
      <c r="Y6189" s="429" t="s">
        <v>1031</v>
      </c>
    </row>
    <row r="6190" spans="24:25">
      <c r="X6190" s="429">
        <v>6487</v>
      </c>
      <c r="Y6190" s="429" t="s">
        <v>1031</v>
      </c>
    </row>
    <row r="6191" spans="24:25">
      <c r="X6191" s="429">
        <v>6488</v>
      </c>
      <c r="Y6191" s="429" t="s">
        <v>1031</v>
      </c>
    </row>
    <row r="6192" spans="24:25">
      <c r="X6192" s="429">
        <v>6489</v>
      </c>
      <c r="Y6192" s="429" t="s">
        <v>1031</v>
      </c>
    </row>
    <row r="6193" spans="24:25">
      <c r="X6193" s="429">
        <v>6490</v>
      </c>
      <c r="Y6193" s="429" t="s">
        <v>1031</v>
      </c>
    </row>
    <row r="6194" spans="24:25">
      <c r="X6194" s="429">
        <v>6491</v>
      </c>
      <c r="Y6194" s="429" t="s">
        <v>1031</v>
      </c>
    </row>
    <row r="6195" spans="24:25">
      <c r="X6195" s="429">
        <v>6492</v>
      </c>
      <c r="Y6195" s="429" t="s">
        <v>1031</v>
      </c>
    </row>
    <row r="6196" spans="24:25">
      <c r="X6196" s="429">
        <v>6493</v>
      </c>
      <c r="Y6196" s="429" t="s">
        <v>1031</v>
      </c>
    </row>
    <row r="6197" spans="24:25">
      <c r="X6197" s="429">
        <v>6494</v>
      </c>
      <c r="Y6197" s="429" t="s">
        <v>1031</v>
      </c>
    </row>
    <row r="6198" spans="24:25">
      <c r="X6198" s="429">
        <v>6495</v>
      </c>
      <c r="Y6198" s="429" t="s">
        <v>1031</v>
      </c>
    </row>
    <row r="6199" spans="24:25">
      <c r="X6199" s="429">
        <v>6496</v>
      </c>
      <c r="Y6199" s="429" t="s">
        <v>1031</v>
      </c>
    </row>
    <row r="6200" spans="24:25">
      <c r="X6200" s="429">
        <v>6497</v>
      </c>
      <c r="Y6200" s="429" t="s">
        <v>1031</v>
      </c>
    </row>
    <row r="6201" spans="24:25">
      <c r="X6201" s="429">
        <v>6498</v>
      </c>
      <c r="Y6201" s="429" t="s">
        <v>1031</v>
      </c>
    </row>
    <row r="6202" spans="24:25">
      <c r="X6202" s="429">
        <v>6499</v>
      </c>
      <c r="Y6202" s="429" t="s">
        <v>1031</v>
      </c>
    </row>
    <row r="6203" spans="24:25">
      <c r="X6203" s="429">
        <v>6500</v>
      </c>
      <c r="Y6203" s="429" t="s">
        <v>1031</v>
      </c>
    </row>
    <row r="6204" spans="24:25">
      <c r="X6204" s="429">
        <v>6501</v>
      </c>
      <c r="Y6204" s="429" t="s">
        <v>1031</v>
      </c>
    </row>
    <row r="6205" spans="24:25">
      <c r="X6205" s="429">
        <v>6502</v>
      </c>
      <c r="Y6205" s="429" t="s">
        <v>1031</v>
      </c>
    </row>
    <row r="6206" spans="24:25">
      <c r="X6206" s="429">
        <v>6503</v>
      </c>
      <c r="Y6206" s="429" t="s">
        <v>1031</v>
      </c>
    </row>
    <row r="6207" spans="24:25">
      <c r="X6207" s="429">
        <v>6504</v>
      </c>
      <c r="Y6207" s="429" t="s">
        <v>1031</v>
      </c>
    </row>
    <row r="6208" spans="24:25">
      <c r="X6208" s="429">
        <v>6505</v>
      </c>
      <c r="Y6208" s="429" t="s">
        <v>1031</v>
      </c>
    </row>
    <row r="6209" spans="24:25">
      <c r="X6209" s="429">
        <v>6506</v>
      </c>
      <c r="Y6209" s="429" t="s">
        <v>1031</v>
      </c>
    </row>
    <row r="6210" spans="24:25">
      <c r="X6210" s="429">
        <v>6507</v>
      </c>
      <c r="Y6210" s="429" t="s">
        <v>1031</v>
      </c>
    </row>
    <row r="6211" spans="24:25">
      <c r="X6211" s="429">
        <v>6508</v>
      </c>
      <c r="Y6211" s="429" t="s">
        <v>1031</v>
      </c>
    </row>
    <row r="6212" spans="24:25">
      <c r="X6212" s="429">
        <v>6509</v>
      </c>
      <c r="Y6212" s="429" t="s">
        <v>1031</v>
      </c>
    </row>
    <row r="6213" spans="24:25">
      <c r="X6213" s="429">
        <v>6510</v>
      </c>
      <c r="Y6213" s="429" t="s">
        <v>1031</v>
      </c>
    </row>
    <row r="6214" spans="24:25">
      <c r="X6214" s="429">
        <v>6511</v>
      </c>
      <c r="Y6214" s="429" t="s">
        <v>1031</v>
      </c>
    </row>
    <row r="6215" spans="24:25">
      <c r="X6215" s="429">
        <v>6512</v>
      </c>
      <c r="Y6215" s="429" t="s">
        <v>1031</v>
      </c>
    </row>
    <row r="6216" spans="24:25">
      <c r="X6216" s="429">
        <v>6513</v>
      </c>
      <c r="Y6216" s="429" t="s">
        <v>1031</v>
      </c>
    </row>
    <row r="6217" spans="24:25">
      <c r="X6217" s="429">
        <v>6514</v>
      </c>
      <c r="Y6217" s="429" t="s">
        <v>1031</v>
      </c>
    </row>
    <row r="6218" spans="24:25">
      <c r="X6218" s="429">
        <v>6515</v>
      </c>
      <c r="Y6218" s="429" t="s">
        <v>1031</v>
      </c>
    </row>
    <row r="6219" spans="24:25">
      <c r="X6219" s="429">
        <v>6516</v>
      </c>
      <c r="Y6219" s="429" t="s">
        <v>1031</v>
      </c>
    </row>
    <row r="6220" spans="24:25">
      <c r="X6220" s="429">
        <v>6517</v>
      </c>
      <c r="Y6220" s="429" t="s">
        <v>1031</v>
      </c>
    </row>
    <row r="6221" spans="24:25">
      <c r="X6221" s="429">
        <v>6518</v>
      </c>
      <c r="Y6221" s="429" t="s">
        <v>1031</v>
      </c>
    </row>
    <row r="6222" spans="24:25">
      <c r="X6222" s="429">
        <v>6519</v>
      </c>
      <c r="Y6222" s="429" t="s">
        <v>1031</v>
      </c>
    </row>
    <row r="6223" spans="24:25">
      <c r="X6223" s="429">
        <v>6520</v>
      </c>
      <c r="Y6223" s="429" t="s">
        <v>1031</v>
      </c>
    </row>
    <row r="6224" spans="24:25">
      <c r="X6224" s="429">
        <v>6521</v>
      </c>
      <c r="Y6224" s="429" t="s">
        <v>1031</v>
      </c>
    </row>
    <row r="6225" spans="24:25">
      <c r="X6225" s="429">
        <v>6522</v>
      </c>
      <c r="Y6225" s="429" t="s">
        <v>1031</v>
      </c>
    </row>
    <row r="6226" spans="24:25">
      <c r="X6226" s="429">
        <v>6523</v>
      </c>
      <c r="Y6226" s="429" t="s">
        <v>1031</v>
      </c>
    </row>
    <row r="6227" spans="24:25">
      <c r="X6227" s="429">
        <v>6524</v>
      </c>
      <c r="Y6227" s="429" t="s">
        <v>1031</v>
      </c>
    </row>
    <row r="6228" spans="24:25">
      <c r="X6228" s="429">
        <v>6525</v>
      </c>
      <c r="Y6228" s="429" t="s">
        <v>1031</v>
      </c>
    </row>
    <row r="6229" spans="24:25">
      <c r="X6229" s="429">
        <v>6526</v>
      </c>
      <c r="Y6229" s="429" t="s">
        <v>1031</v>
      </c>
    </row>
    <row r="6230" spans="24:25">
      <c r="X6230" s="429">
        <v>6527</v>
      </c>
      <c r="Y6230" s="429" t="s">
        <v>1031</v>
      </c>
    </row>
    <row r="6231" spans="24:25">
      <c r="X6231" s="429">
        <v>6528</v>
      </c>
      <c r="Y6231" s="429" t="s">
        <v>1031</v>
      </c>
    </row>
    <row r="6232" spans="24:25">
      <c r="X6232" s="429">
        <v>6529</v>
      </c>
      <c r="Y6232" s="429" t="s">
        <v>1031</v>
      </c>
    </row>
    <row r="6233" spans="24:25">
      <c r="X6233" s="429">
        <v>6530</v>
      </c>
      <c r="Y6233" s="429" t="s">
        <v>1031</v>
      </c>
    </row>
    <row r="6234" spans="24:25">
      <c r="X6234" s="429">
        <v>6531</v>
      </c>
      <c r="Y6234" s="429" t="s">
        <v>1031</v>
      </c>
    </row>
    <row r="6235" spans="24:25">
      <c r="X6235" s="429">
        <v>6532</v>
      </c>
      <c r="Y6235" s="429" t="s">
        <v>1031</v>
      </c>
    </row>
    <row r="6236" spans="24:25">
      <c r="X6236" s="429">
        <v>6533</v>
      </c>
      <c r="Y6236" s="429" t="s">
        <v>1031</v>
      </c>
    </row>
    <row r="6237" spans="24:25">
      <c r="X6237" s="429">
        <v>6534</v>
      </c>
      <c r="Y6237" s="429" t="s">
        <v>1031</v>
      </c>
    </row>
    <row r="6238" spans="24:25">
      <c r="X6238" s="429">
        <v>6535</v>
      </c>
      <c r="Y6238" s="429" t="s">
        <v>1031</v>
      </c>
    </row>
    <row r="6239" spans="24:25">
      <c r="X6239" s="429">
        <v>6536</v>
      </c>
      <c r="Y6239" s="429" t="s">
        <v>1031</v>
      </c>
    </row>
    <row r="6240" spans="24:25">
      <c r="X6240" s="429">
        <v>6537</v>
      </c>
      <c r="Y6240" s="429" t="s">
        <v>1031</v>
      </c>
    </row>
    <row r="6241" spans="24:25">
      <c r="X6241" s="429">
        <v>6538</v>
      </c>
      <c r="Y6241" s="429" t="s">
        <v>1031</v>
      </c>
    </row>
    <row r="6242" spans="24:25">
      <c r="X6242" s="429">
        <v>6539</v>
      </c>
      <c r="Y6242" s="429" t="s">
        <v>1031</v>
      </c>
    </row>
    <row r="6243" spans="24:25">
      <c r="X6243" s="429">
        <v>6540</v>
      </c>
      <c r="Y6243" s="429" t="s">
        <v>1031</v>
      </c>
    </row>
    <row r="6244" spans="24:25">
      <c r="X6244" s="429">
        <v>6541</v>
      </c>
      <c r="Y6244" s="429" t="s">
        <v>1031</v>
      </c>
    </row>
    <row r="6245" spans="24:25">
      <c r="X6245" s="429">
        <v>6542</v>
      </c>
      <c r="Y6245" s="429" t="s">
        <v>1031</v>
      </c>
    </row>
    <row r="6246" spans="24:25">
      <c r="X6246" s="429">
        <v>6543</v>
      </c>
      <c r="Y6246" s="429" t="s">
        <v>1031</v>
      </c>
    </row>
    <row r="6247" spans="24:25">
      <c r="X6247" s="429">
        <v>6544</v>
      </c>
      <c r="Y6247" s="429" t="s">
        <v>1031</v>
      </c>
    </row>
    <row r="6248" spans="24:25">
      <c r="X6248" s="429">
        <v>6545</v>
      </c>
      <c r="Y6248" s="429" t="s">
        <v>1031</v>
      </c>
    </row>
    <row r="6249" spans="24:25">
      <c r="X6249" s="429">
        <v>6546</v>
      </c>
      <c r="Y6249" s="429" t="s">
        <v>1031</v>
      </c>
    </row>
    <row r="6250" spans="24:25">
      <c r="X6250" s="429">
        <v>6547</v>
      </c>
      <c r="Y6250" s="429" t="s">
        <v>1031</v>
      </c>
    </row>
    <row r="6251" spans="24:25">
      <c r="X6251" s="429">
        <v>6548</v>
      </c>
      <c r="Y6251" s="429" t="s">
        <v>1031</v>
      </c>
    </row>
    <row r="6252" spans="24:25">
      <c r="X6252" s="429">
        <v>6549</v>
      </c>
      <c r="Y6252" s="429" t="s">
        <v>1031</v>
      </c>
    </row>
    <row r="6253" spans="24:25">
      <c r="X6253" s="429">
        <v>6550</v>
      </c>
      <c r="Y6253" s="429" t="s">
        <v>1031</v>
      </c>
    </row>
    <row r="6254" spans="24:25">
      <c r="X6254" s="429">
        <v>6551</v>
      </c>
      <c r="Y6254" s="429" t="s">
        <v>1031</v>
      </c>
    </row>
    <row r="6255" spans="24:25">
      <c r="X6255" s="429">
        <v>6552</v>
      </c>
      <c r="Y6255" s="429" t="s">
        <v>1031</v>
      </c>
    </row>
    <row r="6256" spans="24:25">
      <c r="X6256" s="429">
        <v>6553</v>
      </c>
      <c r="Y6256" s="429" t="s">
        <v>1031</v>
      </c>
    </row>
    <row r="6257" spans="24:25">
      <c r="X6257" s="429">
        <v>6554</v>
      </c>
      <c r="Y6257" s="429" t="s">
        <v>1031</v>
      </c>
    </row>
    <row r="6258" spans="24:25">
      <c r="X6258" s="429">
        <v>6555</v>
      </c>
      <c r="Y6258" s="429" t="s">
        <v>1031</v>
      </c>
    </row>
    <row r="6259" spans="24:25">
      <c r="X6259" s="429">
        <v>6556</v>
      </c>
      <c r="Y6259" s="429" t="s">
        <v>1031</v>
      </c>
    </row>
    <row r="6260" spans="24:25">
      <c r="X6260" s="429">
        <v>6557</v>
      </c>
      <c r="Y6260" s="429" t="s">
        <v>1031</v>
      </c>
    </row>
    <row r="6261" spans="24:25">
      <c r="X6261" s="429">
        <v>6558</v>
      </c>
      <c r="Y6261" s="429" t="s">
        <v>1031</v>
      </c>
    </row>
    <row r="6262" spans="24:25">
      <c r="X6262" s="429">
        <v>6559</v>
      </c>
      <c r="Y6262" s="429" t="s">
        <v>1031</v>
      </c>
    </row>
    <row r="6263" spans="24:25">
      <c r="X6263" s="429">
        <v>6560</v>
      </c>
      <c r="Y6263" s="429" t="s">
        <v>1031</v>
      </c>
    </row>
    <row r="6264" spans="24:25">
      <c r="X6264" s="429">
        <v>6561</v>
      </c>
      <c r="Y6264" s="429" t="s">
        <v>1031</v>
      </c>
    </row>
    <row r="6265" spans="24:25">
      <c r="X6265" s="429">
        <v>6562</v>
      </c>
      <c r="Y6265" s="429" t="s">
        <v>1031</v>
      </c>
    </row>
    <row r="6266" spans="24:25">
      <c r="X6266" s="429">
        <v>6563</v>
      </c>
      <c r="Y6266" s="429" t="s">
        <v>1031</v>
      </c>
    </row>
    <row r="6267" spans="24:25">
      <c r="X6267" s="429">
        <v>6564</v>
      </c>
      <c r="Y6267" s="429" t="s">
        <v>1031</v>
      </c>
    </row>
    <row r="6268" spans="24:25">
      <c r="X6268" s="429">
        <v>6565</v>
      </c>
      <c r="Y6268" s="429" t="s">
        <v>1031</v>
      </c>
    </row>
    <row r="6269" spans="24:25">
      <c r="X6269" s="429">
        <v>6566</v>
      </c>
      <c r="Y6269" s="429" t="s">
        <v>1031</v>
      </c>
    </row>
    <row r="6270" spans="24:25">
      <c r="X6270" s="429">
        <v>6567</v>
      </c>
      <c r="Y6270" s="429" t="s">
        <v>1031</v>
      </c>
    </row>
    <row r="6271" spans="24:25">
      <c r="X6271" s="429">
        <v>6568</v>
      </c>
      <c r="Y6271" s="429" t="s">
        <v>1031</v>
      </c>
    </row>
    <row r="6272" spans="24:25">
      <c r="X6272" s="429">
        <v>6569</v>
      </c>
      <c r="Y6272" s="429" t="s">
        <v>1031</v>
      </c>
    </row>
    <row r="6273" spans="24:25">
      <c r="X6273" s="429">
        <v>6570</v>
      </c>
      <c r="Y6273" s="429" t="s">
        <v>1031</v>
      </c>
    </row>
    <row r="6274" spans="24:25">
      <c r="X6274" s="429">
        <v>6571</v>
      </c>
      <c r="Y6274" s="429" t="s">
        <v>1031</v>
      </c>
    </row>
    <row r="6275" spans="24:25">
      <c r="X6275" s="429">
        <v>6572</v>
      </c>
      <c r="Y6275" s="429" t="s">
        <v>1031</v>
      </c>
    </row>
    <row r="6276" spans="24:25">
      <c r="X6276" s="429">
        <v>6573</v>
      </c>
      <c r="Y6276" s="429" t="s">
        <v>1031</v>
      </c>
    </row>
    <row r="6277" spans="24:25">
      <c r="X6277" s="429">
        <v>6574</v>
      </c>
      <c r="Y6277" s="429" t="s">
        <v>1031</v>
      </c>
    </row>
    <row r="6278" spans="24:25">
      <c r="X6278" s="429">
        <v>6575</v>
      </c>
      <c r="Y6278" s="429" t="s">
        <v>1031</v>
      </c>
    </row>
    <row r="6279" spans="24:25">
      <c r="X6279" s="429">
        <v>6576</v>
      </c>
      <c r="Y6279" s="429" t="s">
        <v>1031</v>
      </c>
    </row>
    <row r="6280" spans="24:25">
      <c r="X6280" s="429">
        <v>6577</v>
      </c>
      <c r="Y6280" s="429" t="s">
        <v>1031</v>
      </c>
    </row>
    <row r="6281" spans="24:25">
      <c r="X6281" s="429">
        <v>6578</v>
      </c>
      <c r="Y6281" s="429" t="s">
        <v>1031</v>
      </c>
    </row>
    <row r="6282" spans="24:25">
      <c r="X6282" s="429">
        <v>6579</v>
      </c>
      <c r="Y6282" s="429" t="s">
        <v>1031</v>
      </c>
    </row>
    <row r="6283" spans="24:25">
      <c r="X6283" s="429">
        <v>6580</v>
      </c>
      <c r="Y6283" s="429" t="s">
        <v>1031</v>
      </c>
    </row>
    <row r="6284" spans="24:25">
      <c r="X6284" s="429">
        <v>6581</v>
      </c>
      <c r="Y6284" s="429" t="s">
        <v>1031</v>
      </c>
    </row>
    <row r="6285" spans="24:25">
      <c r="X6285" s="429">
        <v>6582</v>
      </c>
      <c r="Y6285" s="429" t="s">
        <v>1031</v>
      </c>
    </row>
    <row r="6286" spans="24:25">
      <c r="X6286" s="429">
        <v>6583</v>
      </c>
      <c r="Y6286" s="429" t="s">
        <v>1031</v>
      </c>
    </row>
    <row r="6287" spans="24:25">
      <c r="X6287" s="429">
        <v>6584</v>
      </c>
      <c r="Y6287" s="429" t="s">
        <v>1031</v>
      </c>
    </row>
    <row r="6288" spans="24:25">
      <c r="X6288" s="429">
        <v>6585</v>
      </c>
      <c r="Y6288" s="429" t="s">
        <v>1031</v>
      </c>
    </row>
    <row r="6289" spans="24:25">
      <c r="X6289" s="429">
        <v>6586</v>
      </c>
      <c r="Y6289" s="429" t="s">
        <v>1031</v>
      </c>
    </row>
    <row r="6290" spans="24:25">
      <c r="X6290" s="429">
        <v>6587</v>
      </c>
      <c r="Y6290" s="429" t="s">
        <v>1031</v>
      </c>
    </row>
    <row r="6291" spans="24:25">
      <c r="X6291" s="429">
        <v>6588</v>
      </c>
      <c r="Y6291" s="429" t="s">
        <v>1031</v>
      </c>
    </row>
    <row r="6292" spans="24:25">
      <c r="X6292" s="429">
        <v>6589</v>
      </c>
      <c r="Y6292" s="429" t="s">
        <v>1031</v>
      </c>
    </row>
    <row r="6293" spans="24:25">
      <c r="X6293" s="429">
        <v>6590</v>
      </c>
      <c r="Y6293" s="429" t="s">
        <v>1031</v>
      </c>
    </row>
    <row r="6294" spans="24:25">
      <c r="X6294" s="429">
        <v>6591</v>
      </c>
      <c r="Y6294" s="429" t="s">
        <v>1031</v>
      </c>
    </row>
    <row r="6295" spans="24:25">
      <c r="X6295" s="429">
        <v>6592</v>
      </c>
      <c r="Y6295" s="429" t="s">
        <v>1031</v>
      </c>
    </row>
    <row r="6296" spans="24:25">
      <c r="X6296" s="429">
        <v>6593</v>
      </c>
      <c r="Y6296" s="429" t="s">
        <v>1031</v>
      </c>
    </row>
    <row r="6297" spans="24:25">
      <c r="X6297" s="429">
        <v>6594</v>
      </c>
      <c r="Y6297" s="429" t="s">
        <v>1031</v>
      </c>
    </row>
    <row r="6298" spans="24:25">
      <c r="X6298" s="429">
        <v>6595</v>
      </c>
      <c r="Y6298" s="429" t="s">
        <v>1031</v>
      </c>
    </row>
    <row r="6299" spans="24:25">
      <c r="X6299" s="429">
        <v>6596</v>
      </c>
      <c r="Y6299" s="429" t="s">
        <v>1031</v>
      </c>
    </row>
    <row r="6300" spans="24:25">
      <c r="X6300" s="429">
        <v>6597</v>
      </c>
      <c r="Y6300" s="429" t="s">
        <v>1031</v>
      </c>
    </row>
    <row r="6301" spans="24:25">
      <c r="X6301" s="429">
        <v>6598</v>
      </c>
      <c r="Y6301" s="429" t="s">
        <v>1031</v>
      </c>
    </row>
    <row r="6302" spans="24:25">
      <c r="X6302" s="429">
        <v>6599</v>
      </c>
      <c r="Y6302" s="429" t="s">
        <v>1031</v>
      </c>
    </row>
    <row r="6303" spans="24:25">
      <c r="X6303" s="429">
        <v>6600</v>
      </c>
      <c r="Y6303" s="429" t="s">
        <v>1031</v>
      </c>
    </row>
    <row r="6304" spans="24:25">
      <c r="X6304" s="429">
        <v>6601</v>
      </c>
      <c r="Y6304" s="429" t="s">
        <v>1031</v>
      </c>
    </row>
    <row r="6305" spans="24:25">
      <c r="X6305" s="429">
        <v>6602</v>
      </c>
      <c r="Y6305" s="429" t="s">
        <v>1031</v>
      </c>
    </row>
    <row r="6306" spans="24:25">
      <c r="X6306" s="429">
        <v>6603</v>
      </c>
      <c r="Y6306" s="429" t="s">
        <v>1031</v>
      </c>
    </row>
    <row r="6307" spans="24:25">
      <c r="X6307" s="429">
        <v>6604</v>
      </c>
      <c r="Y6307" s="429" t="s">
        <v>1031</v>
      </c>
    </row>
    <row r="6308" spans="24:25">
      <c r="X6308" s="429">
        <v>6605</v>
      </c>
      <c r="Y6308" s="429" t="s">
        <v>1031</v>
      </c>
    </row>
    <row r="6309" spans="24:25">
      <c r="X6309" s="429">
        <v>6606</v>
      </c>
      <c r="Y6309" s="429" t="s">
        <v>1031</v>
      </c>
    </row>
    <row r="6310" spans="24:25">
      <c r="X6310" s="429">
        <v>6607</v>
      </c>
      <c r="Y6310" s="429" t="s">
        <v>1031</v>
      </c>
    </row>
    <row r="6311" spans="24:25">
      <c r="X6311" s="429">
        <v>6608</v>
      </c>
      <c r="Y6311" s="429" t="s">
        <v>1031</v>
      </c>
    </row>
    <row r="6312" spans="24:25">
      <c r="X6312" s="429">
        <v>6609</v>
      </c>
      <c r="Y6312" s="429" t="s">
        <v>1031</v>
      </c>
    </row>
    <row r="6313" spans="24:25">
      <c r="X6313" s="429">
        <v>6610</v>
      </c>
      <c r="Y6313" s="429" t="s">
        <v>1031</v>
      </c>
    </row>
    <row r="6314" spans="24:25">
      <c r="X6314" s="429">
        <v>6611</v>
      </c>
      <c r="Y6314" s="429" t="s">
        <v>1031</v>
      </c>
    </row>
    <row r="6315" spans="24:25">
      <c r="X6315" s="429">
        <v>6612</v>
      </c>
      <c r="Y6315" s="429" t="s">
        <v>1031</v>
      </c>
    </row>
    <row r="6316" spans="24:25">
      <c r="X6316" s="429">
        <v>6613</v>
      </c>
      <c r="Y6316" s="429" t="s">
        <v>1031</v>
      </c>
    </row>
    <row r="6317" spans="24:25">
      <c r="X6317" s="429">
        <v>6614</v>
      </c>
      <c r="Y6317" s="429" t="s">
        <v>1031</v>
      </c>
    </row>
    <row r="6318" spans="24:25">
      <c r="X6318" s="429">
        <v>6615</v>
      </c>
      <c r="Y6318" s="429" t="s">
        <v>1031</v>
      </c>
    </row>
    <row r="6319" spans="24:25">
      <c r="X6319" s="429">
        <v>6616</v>
      </c>
      <c r="Y6319" s="429" t="s">
        <v>1031</v>
      </c>
    </row>
    <row r="6320" spans="24:25">
      <c r="X6320" s="429">
        <v>6617</v>
      </c>
      <c r="Y6320" s="429" t="s">
        <v>1031</v>
      </c>
    </row>
    <row r="6321" spans="24:25">
      <c r="X6321" s="429">
        <v>6618</v>
      </c>
      <c r="Y6321" s="429" t="s">
        <v>1031</v>
      </c>
    </row>
    <row r="6322" spans="24:25">
      <c r="X6322" s="429">
        <v>6619</v>
      </c>
      <c r="Y6322" s="429" t="s">
        <v>1031</v>
      </c>
    </row>
    <row r="6323" spans="24:25">
      <c r="X6323" s="429">
        <v>6620</v>
      </c>
      <c r="Y6323" s="429" t="s">
        <v>1031</v>
      </c>
    </row>
    <row r="6324" spans="24:25">
      <c r="X6324" s="429">
        <v>6621</v>
      </c>
      <c r="Y6324" s="429" t="s">
        <v>1031</v>
      </c>
    </row>
    <row r="6325" spans="24:25">
      <c r="X6325" s="429">
        <v>6622</v>
      </c>
      <c r="Y6325" s="429" t="s">
        <v>1031</v>
      </c>
    </row>
    <row r="6326" spans="24:25">
      <c r="X6326" s="429">
        <v>6623</v>
      </c>
      <c r="Y6326" s="429" t="s">
        <v>1031</v>
      </c>
    </row>
    <row r="6327" spans="24:25">
      <c r="X6327" s="429">
        <v>6624</v>
      </c>
      <c r="Y6327" s="429" t="s">
        <v>1031</v>
      </c>
    </row>
    <row r="6328" spans="24:25">
      <c r="X6328" s="429">
        <v>6625</v>
      </c>
      <c r="Y6328" s="429" t="s">
        <v>1031</v>
      </c>
    </row>
    <row r="6329" spans="24:25">
      <c r="X6329" s="429">
        <v>6626</v>
      </c>
      <c r="Y6329" s="429" t="s">
        <v>1031</v>
      </c>
    </row>
    <row r="6330" spans="24:25">
      <c r="X6330" s="429">
        <v>6627</v>
      </c>
      <c r="Y6330" s="429" t="s">
        <v>1031</v>
      </c>
    </row>
    <row r="6331" spans="24:25">
      <c r="X6331" s="429">
        <v>6628</v>
      </c>
      <c r="Y6331" s="429" t="s">
        <v>1031</v>
      </c>
    </row>
    <row r="6332" spans="24:25">
      <c r="X6332" s="429">
        <v>6629</v>
      </c>
      <c r="Y6332" s="429" t="s">
        <v>1031</v>
      </c>
    </row>
    <row r="6333" spans="24:25">
      <c r="X6333" s="429">
        <v>6630</v>
      </c>
      <c r="Y6333" s="429" t="s">
        <v>1031</v>
      </c>
    </row>
    <row r="6334" spans="24:25">
      <c r="X6334" s="429">
        <v>6631</v>
      </c>
      <c r="Y6334" s="429" t="s">
        <v>1031</v>
      </c>
    </row>
    <row r="6335" spans="24:25">
      <c r="X6335" s="429">
        <v>6632</v>
      </c>
      <c r="Y6335" s="429" t="s">
        <v>1031</v>
      </c>
    </row>
    <row r="6336" spans="24:25">
      <c r="X6336" s="429">
        <v>6633</v>
      </c>
      <c r="Y6336" s="429" t="s">
        <v>1031</v>
      </c>
    </row>
    <row r="6337" spans="24:25">
      <c r="X6337" s="429">
        <v>6634</v>
      </c>
      <c r="Y6337" s="429" t="s">
        <v>1031</v>
      </c>
    </row>
    <row r="6338" spans="24:25">
      <c r="X6338" s="429">
        <v>6635</v>
      </c>
      <c r="Y6338" s="429" t="s">
        <v>1031</v>
      </c>
    </row>
    <row r="6339" spans="24:25">
      <c r="X6339" s="429">
        <v>6636</v>
      </c>
      <c r="Y6339" s="429" t="s">
        <v>1031</v>
      </c>
    </row>
    <row r="6340" spans="24:25">
      <c r="X6340" s="429">
        <v>6637</v>
      </c>
      <c r="Y6340" s="429" t="s">
        <v>1031</v>
      </c>
    </row>
    <row r="6341" spans="24:25">
      <c r="X6341" s="429">
        <v>6638</v>
      </c>
      <c r="Y6341" s="429" t="s">
        <v>1031</v>
      </c>
    </row>
    <row r="6342" spans="24:25">
      <c r="X6342" s="429">
        <v>6639</v>
      </c>
      <c r="Y6342" s="429" t="s">
        <v>1031</v>
      </c>
    </row>
    <row r="6343" spans="24:25">
      <c r="X6343" s="429">
        <v>6640</v>
      </c>
      <c r="Y6343" s="429" t="s">
        <v>1031</v>
      </c>
    </row>
    <row r="6344" spans="24:25">
      <c r="X6344" s="429">
        <v>6641</v>
      </c>
      <c r="Y6344" s="429" t="s">
        <v>1031</v>
      </c>
    </row>
    <row r="6345" spans="24:25">
      <c r="X6345" s="429">
        <v>6642</v>
      </c>
      <c r="Y6345" s="429" t="s">
        <v>1031</v>
      </c>
    </row>
    <row r="6346" spans="24:25">
      <c r="X6346" s="429">
        <v>6643</v>
      </c>
      <c r="Y6346" s="429" t="s">
        <v>1031</v>
      </c>
    </row>
    <row r="6347" spans="24:25">
      <c r="X6347" s="429">
        <v>6644</v>
      </c>
      <c r="Y6347" s="429" t="s">
        <v>1031</v>
      </c>
    </row>
    <row r="6348" spans="24:25">
      <c r="X6348" s="429">
        <v>6645</v>
      </c>
      <c r="Y6348" s="429" t="s">
        <v>1031</v>
      </c>
    </row>
    <row r="6349" spans="24:25">
      <c r="X6349" s="429">
        <v>6646</v>
      </c>
      <c r="Y6349" s="429" t="s">
        <v>1031</v>
      </c>
    </row>
    <row r="6350" spans="24:25">
      <c r="X6350" s="429">
        <v>6647</v>
      </c>
      <c r="Y6350" s="429" t="s">
        <v>1031</v>
      </c>
    </row>
    <row r="6351" spans="24:25">
      <c r="X6351" s="429">
        <v>6648</v>
      </c>
      <c r="Y6351" s="429" t="s">
        <v>1031</v>
      </c>
    </row>
    <row r="6352" spans="24:25">
      <c r="X6352" s="429">
        <v>6649</v>
      </c>
      <c r="Y6352" s="429" t="s">
        <v>1031</v>
      </c>
    </row>
    <row r="6353" spans="24:25">
      <c r="X6353" s="429">
        <v>6650</v>
      </c>
      <c r="Y6353" s="429" t="s">
        <v>1031</v>
      </c>
    </row>
    <row r="6354" spans="24:25">
      <c r="X6354" s="429">
        <v>6651</v>
      </c>
      <c r="Y6354" s="429" t="s">
        <v>1031</v>
      </c>
    </row>
    <row r="6355" spans="24:25">
      <c r="X6355" s="429">
        <v>6652</v>
      </c>
      <c r="Y6355" s="429" t="s">
        <v>1031</v>
      </c>
    </row>
    <row r="6356" spans="24:25">
      <c r="X6356" s="429">
        <v>6653</v>
      </c>
      <c r="Y6356" s="429" t="s">
        <v>1031</v>
      </c>
    </row>
    <row r="6357" spans="24:25">
      <c r="X6357" s="429">
        <v>6654</v>
      </c>
      <c r="Y6357" s="429" t="s">
        <v>1031</v>
      </c>
    </row>
    <row r="6358" spans="24:25">
      <c r="X6358" s="429">
        <v>6655</v>
      </c>
      <c r="Y6358" s="429" t="s">
        <v>1031</v>
      </c>
    </row>
    <row r="6359" spans="24:25">
      <c r="X6359" s="429">
        <v>6656</v>
      </c>
      <c r="Y6359" s="429" t="s">
        <v>1031</v>
      </c>
    </row>
    <row r="6360" spans="24:25">
      <c r="X6360" s="429">
        <v>6657</v>
      </c>
      <c r="Y6360" s="429" t="s">
        <v>1031</v>
      </c>
    </row>
    <row r="6361" spans="24:25">
      <c r="X6361" s="429">
        <v>6658</v>
      </c>
      <c r="Y6361" s="429" t="s">
        <v>1031</v>
      </c>
    </row>
    <row r="6362" spans="24:25">
      <c r="X6362" s="429">
        <v>6659</v>
      </c>
      <c r="Y6362" s="429" t="s">
        <v>1031</v>
      </c>
    </row>
    <row r="6363" spans="24:25">
      <c r="X6363" s="429">
        <v>6660</v>
      </c>
      <c r="Y6363" s="429" t="s">
        <v>1031</v>
      </c>
    </row>
    <row r="6364" spans="24:25">
      <c r="X6364" s="429">
        <v>6661</v>
      </c>
      <c r="Y6364" s="429" t="s">
        <v>1031</v>
      </c>
    </row>
    <row r="6365" spans="24:25">
      <c r="X6365" s="429">
        <v>6662</v>
      </c>
      <c r="Y6365" s="429" t="s">
        <v>1031</v>
      </c>
    </row>
    <row r="6366" spans="24:25">
      <c r="X6366" s="429">
        <v>6663</v>
      </c>
      <c r="Y6366" s="429" t="s">
        <v>1031</v>
      </c>
    </row>
    <row r="6367" spans="24:25">
      <c r="X6367" s="429">
        <v>6664</v>
      </c>
      <c r="Y6367" s="429" t="s">
        <v>1031</v>
      </c>
    </row>
    <row r="6368" spans="24:25">
      <c r="X6368" s="429">
        <v>6665</v>
      </c>
      <c r="Y6368" s="429" t="s">
        <v>1031</v>
      </c>
    </row>
    <row r="6369" spans="24:25">
      <c r="X6369" s="429">
        <v>6666</v>
      </c>
      <c r="Y6369" s="429" t="s">
        <v>1031</v>
      </c>
    </row>
    <row r="6370" spans="24:25">
      <c r="X6370" s="429">
        <v>6667</v>
      </c>
      <c r="Y6370" s="429" t="s">
        <v>1031</v>
      </c>
    </row>
    <row r="6371" spans="24:25">
      <c r="X6371" s="429">
        <v>6668</v>
      </c>
      <c r="Y6371" s="429" t="s">
        <v>1031</v>
      </c>
    </row>
    <row r="6372" spans="24:25">
      <c r="X6372" s="429">
        <v>6669</v>
      </c>
      <c r="Y6372" s="429" t="s">
        <v>1031</v>
      </c>
    </row>
    <row r="6373" spans="24:25">
      <c r="X6373" s="429">
        <v>6670</v>
      </c>
      <c r="Y6373" s="429" t="s">
        <v>1031</v>
      </c>
    </row>
    <row r="6374" spans="24:25">
      <c r="X6374" s="429">
        <v>6671</v>
      </c>
      <c r="Y6374" s="429" t="s">
        <v>1031</v>
      </c>
    </row>
    <row r="6375" spans="24:25">
      <c r="X6375" s="429">
        <v>6672</v>
      </c>
      <c r="Y6375" s="429" t="s">
        <v>1031</v>
      </c>
    </row>
    <row r="6376" spans="24:25">
      <c r="X6376" s="429">
        <v>6673</v>
      </c>
      <c r="Y6376" s="429" t="s">
        <v>1031</v>
      </c>
    </row>
    <row r="6377" spans="24:25">
      <c r="X6377" s="429">
        <v>6674</v>
      </c>
      <c r="Y6377" s="429" t="s">
        <v>1031</v>
      </c>
    </row>
    <row r="6378" spans="24:25">
      <c r="X6378" s="429">
        <v>6675</v>
      </c>
      <c r="Y6378" s="429" t="s">
        <v>1031</v>
      </c>
    </row>
    <row r="6379" spans="24:25">
      <c r="X6379" s="429">
        <v>6676</v>
      </c>
      <c r="Y6379" s="429" t="s">
        <v>1031</v>
      </c>
    </row>
    <row r="6380" spans="24:25">
      <c r="X6380" s="429">
        <v>6677</v>
      </c>
      <c r="Y6380" s="429" t="s">
        <v>1031</v>
      </c>
    </row>
    <row r="6381" spans="24:25">
      <c r="X6381" s="429">
        <v>6678</v>
      </c>
      <c r="Y6381" s="429" t="s">
        <v>1031</v>
      </c>
    </row>
    <row r="6382" spans="24:25">
      <c r="X6382" s="429">
        <v>6679</v>
      </c>
      <c r="Y6382" s="429" t="s">
        <v>1031</v>
      </c>
    </row>
    <row r="6383" spans="24:25">
      <c r="X6383" s="429">
        <v>6680</v>
      </c>
      <c r="Y6383" s="429" t="s">
        <v>1031</v>
      </c>
    </row>
    <row r="6384" spans="24:25">
      <c r="X6384" s="429">
        <v>6681</v>
      </c>
      <c r="Y6384" s="429" t="s">
        <v>1031</v>
      </c>
    </row>
    <row r="6385" spans="24:25">
      <c r="X6385" s="429">
        <v>6682</v>
      </c>
      <c r="Y6385" s="429" t="s">
        <v>1031</v>
      </c>
    </row>
    <row r="6386" spans="24:25">
      <c r="X6386" s="429">
        <v>6683</v>
      </c>
      <c r="Y6386" s="429" t="s">
        <v>1031</v>
      </c>
    </row>
    <row r="6387" spans="24:25">
      <c r="X6387" s="429">
        <v>6684</v>
      </c>
      <c r="Y6387" s="429" t="s">
        <v>1031</v>
      </c>
    </row>
    <row r="6388" spans="24:25">
      <c r="X6388" s="429">
        <v>6685</v>
      </c>
      <c r="Y6388" s="429" t="s">
        <v>1031</v>
      </c>
    </row>
    <row r="6389" spans="24:25">
      <c r="X6389" s="429">
        <v>6686</v>
      </c>
      <c r="Y6389" s="429" t="s">
        <v>1031</v>
      </c>
    </row>
    <row r="6390" spans="24:25">
      <c r="X6390" s="429">
        <v>6687</v>
      </c>
      <c r="Y6390" s="429" t="s">
        <v>1031</v>
      </c>
    </row>
    <row r="6391" spans="24:25">
      <c r="X6391" s="429">
        <v>6688</v>
      </c>
      <c r="Y6391" s="429" t="s">
        <v>1031</v>
      </c>
    </row>
    <row r="6392" spans="24:25">
      <c r="X6392" s="429">
        <v>6689</v>
      </c>
      <c r="Y6392" s="429" t="s">
        <v>1031</v>
      </c>
    </row>
    <row r="6393" spans="24:25">
      <c r="X6393" s="429">
        <v>6690</v>
      </c>
      <c r="Y6393" s="429" t="s">
        <v>1031</v>
      </c>
    </row>
    <row r="6394" spans="24:25">
      <c r="X6394" s="429">
        <v>6691</v>
      </c>
      <c r="Y6394" s="429" t="s">
        <v>1031</v>
      </c>
    </row>
    <row r="6395" spans="24:25">
      <c r="X6395" s="429">
        <v>6692</v>
      </c>
      <c r="Y6395" s="429" t="s">
        <v>1031</v>
      </c>
    </row>
    <row r="6396" spans="24:25">
      <c r="X6396" s="429">
        <v>6693</v>
      </c>
      <c r="Y6396" s="429" t="s">
        <v>1031</v>
      </c>
    </row>
    <row r="6397" spans="24:25">
      <c r="X6397" s="429">
        <v>6694</v>
      </c>
      <c r="Y6397" s="429" t="s">
        <v>1031</v>
      </c>
    </row>
    <row r="6398" spans="24:25">
      <c r="X6398" s="429">
        <v>6695</v>
      </c>
      <c r="Y6398" s="429" t="s">
        <v>1031</v>
      </c>
    </row>
    <row r="6399" spans="24:25">
      <c r="X6399" s="429">
        <v>6696</v>
      </c>
      <c r="Y6399" s="429" t="s">
        <v>1031</v>
      </c>
    </row>
    <row r="6400" spans="24:25">
      <c r="X6400" s="429">
        <v>6697</v>
      </c>
      <c r="Y6400" s="429" t="s">
        <v>1031</v>
      </c>
    </row>
    <row r="6401" spans="24:25">
      <c r="X6401" s="429">
        <v>6698</v>
      </c>
      <c r="Y6401" s="429" t="s">
        <v>1031</v>
      </c>
    </row>
    <row r="6402" spans="24:25">
      <c r="X6402" s="429">
        <v>6699</v>
      </c>
      <c r="Y6402" s="429" t="s">
        <v>1031</v>
      </c>
    </row>
    <row r="6403" spans="24:25">
      <c r="X6403" s="429">
        <v>6700</v>
      </c>
      <c r="Y6403" s="429" t="s">
        <v>1031</v>
      </c>
    </row>
    <row r="6404" spans="24:25">
      <c r="X6404" s="429">
        <v>6701</v>
      </c>
      <c r="Y6404" s="429" t="s">
        <v>1031</v>
      </c>
    </row>
    <row r="6405" spans="24:25">
      <c r="X6405" s="429">
        <v>6702</v>
      </c>
      <c r="Y6405" s="429" t="s">
        <v>1031</v>
      </c>
    </row>
    <row r="6406" spans="24:25">
      <c r="X6406" s="429">
        <v>6703</v>
      </c>
      <c r="Y6406" s="429" t="s">
        <v>1031</v>
      </c>
    </row>
    <row r="6407" spans="24:25">
      <c r="X6407" s="429">
        <v>6704</v>
      </c>
      <c r="Y6407" s="429" t="s">
        <v>1031</v>
      </c>
    </row>
    <row r="6408" spans="24:25">
      <c r="X6408" s="429">
        <v>6705</v>
      </c>
      <c r="Y6408" s="429" t="s">
        <v>1031</v>
      </c>
    </row>
    <row r="6409" spans="24:25">
      <c r="X6409" s="429">
        <v>6706</v>
      </c>
      <c r="Y6409" s="429" t="s">
        <v>1031</v>
      </c>
    </row>
    <row r="6410" spans="24:25">
      <c r="X6410" s="429">
        <v>6707</v>
      </c>
      <c r="Y6410" s="429" t="s">
        <v>1031</v>
      </c>
    </row>
    <row r="6411" spans="24:25">
      <c r="X6411" s="429">
        <v>6708</v>
      </c>
      <c r="Y6411" s="429" t="s">
        <v>1031</v>
      </c>
    </row>
    <row r="6412" spans="24:25">
      <c r="X6412" s="429">
        <v>6709</v>
      </c>
      <c r="Y6412" s="429" t="s">
        <v>1031</v>
      </c>
    </row>
    <row r="6413" spans="24:25">
      <c r="X6413" s="429">
        <v>6710</v>
      </c>
      <c r="Y6413" s="429" t="s">
        <v>1031</v>
      </c>
    </row>
    <row r="6414" spans="24:25">
      <c r="X6414" s="429">
        <v>6711</v>
      </c>
      <c r="Y6414" s="429" t="s">
        <v>1031</v>
      </c>
    </row>
    <row r="6415" spans="24:25">
      <c r="X6415" s="429">
        <v>6712</v>
      </c>
      <c r="Y6415" s="429" t="s">
        <v>1031</v>
      </c>
    </row>
    <row r="6416" spans="24:25">
      <c r="X6416" s="429">
        <v>6713</v>
      </c>
      <c r="Y6416" s="429" t="s">
        <v>1031</v>
      </c>
    </row>
    <row r="6417" spans="24:25">
      <c r="X6417" s="429">
        <v>6714</v>
      </c>
      <c r="Y6417" s="429" t="s">
        <v>1031</v>
      </c>
    </row>
    <row r="6418" spans="24:25">
      <c r="X6418" s="429">
        <v>6715</v>
      </c>
      <c r="Y6418" s="429" t="s">
        <v>1031</v>
      </c>
    </row>
    <row r="6419" spans="24:25">
      <c r="X6419" s="429">
        <v>6716</v>
      </c>
      <c r="Y6419" s="429" t="s">
        <v>1031</v>
      </c>
    </row>
    <row r="6420" spans="24:25">
      <c r="X6420" s="429">
        <v>6717</v>
      </c>
      <c r="Y6420" s="429" t="s">
        <v>1031</v>
      </c>
    </row>
    <row r="6421" spans="24:25">
      <c r="X6421" s="429">
        <v>6718</v>
      </c>
      <c r="Y6421" s="429" t="s">
        <v>1031</v>
      </c>
    </row>
    <row r="6422" spans="24:25">
      <c r="X6422" s="429">
        <v>6719</v>
      </c>
      <c r="Y6422" s="429" t="s">
        <v>1031</v>
      </c>
    </row>
    <row r="6423" spans="24:25">
      <c r="X6423" s="429">
        <v>6720</v>
      </c>
      <c r="Y6423" s="429" t="s">
        <v>1031</v>
      </c>
    </row>
    <row r="6424" spans="24:25">
      <c r="X6424" s="429">
        <v>6721</v>
      </c>
      <c r="Y6424" s="429" t="s">
        <v>1031</v>
      </c>
    </row>
    <row r="6425" spans="24:25">
      <c r="X6425" s="429">
        <v>6722</v>
      </c>
      <c r="Y6425" s="429" t="s">
        <v>1031</v>
      </c>
    </row>
    <row r="6426" spans="24:25">
      <c r="X6426" s="429">
        <v>6723</v>
      </c>
      <c r="Y6426" s="429" t="s">
        <v>1031</v>
      </c>
    </row>
    <row r="6427" spans="24:25">
      <c r="X6427" s="429">
        <v>6724</v>
      </c>
      <c r="Y6427" s="429" t="s">
        <v>1031</v>
      </c>
    </row>
    <row r="6428" spans="24:25">
      <c r="X6428" s="429">
        <v>6725</v>
      </c>
      <c r="Y6428" s="429" t="s">
        <v>1031</v>
      </c>
    </row>
    <row r="6429" spans="24:25">
      <c r="X6429" s="429">
        <v>6726</v>
      </c>
      <c r="Y6429" s="429" t="s">
        <v>1031</v>
      </c>
    </row>
    <row r="6430" spans="24:25">
      <c r="X6430" s="429">
        <v>6727</v>
      </c>
      <c r="Y6430" s="429" t="s">
        <v>1031</v>
      </c>
    </row>
    <row r="6431" spans="24:25">
      <c r="X6431" s="429">
        <v>6728</v>
      </c>
      <c r="Y6431" s="429" t="s">
        <v>1031</v>
      </c>
    </row>
    <row r="6432" spans="24:25">
      <c r="X6432" s="429">
        <v>6729</v>
      </c>
      <c r="Y6432" s="429" t="s">
        <v>1031</v>
      </c>
    </row>
    <row r="6433" spans="24:25">
      <c r="X6433" s="429">
        <v>6730</v>
      </c>
      <c r="Y6433" s="429" t="s">
        <v>1031</v>
      </c>
    </row>
    <row r="6434" spans="24:25">
      <c r="X6434" s="429">
        <v>6731</v>
      </c>
      <c r="Y6434" s="429" t="s">
        <v>1031</v>
      </c>
    </row>
    <row r="6435" spans="24:25">
      <c r="X6435" s="429">
        <v>6732</v>
      </c>
      <c r="Y6435" s="429" t="s">
        <v>1031</v>
      </c>
    </row>
    <row r="6436" spans="24:25">
      <c r="X6436" s="429">
        <v>6733</v>
      </c>
      <c r="Y6436" s="429" t="s">
        <v>1031</v>
      </c>
    </row>
    <row r="6437" spans="24:25">
      <c r="X6437" s="429">
        <v>6734</v>
      </c>
      <c r="Y6437" s="429" t="s">
        <v>1031</v>
      </c>
    </row>
    <row r="6438" spans="24:25">
      <c r="X6438" s="429">
        <v>6735</v>
      </c>
      <c r="Y6438" s="429" t="s">
        <v>1031</v>
      </c>
    </row>
    <row r="6439" spans="24:25">
      <c r="X6439" s="429">
        <v>6736</v>
      </c>
      <c r="Y6439" s="429" t="s">
        <v>1031</v>
      </c>
    </row>
    <row r="6440" spans="24:25">
      <c r="X6440" s="429">
        <v>6737</v>
      </c>
      <c r="Y6440" s="429" t="s">
        <v>1031</v>
      </c>
    </row>
    <row r="6441" spans="24:25">
      <c r="X6441" s="429">
        <v>6738</v>
      </c>
      <c r="Y6441" s="429" t="s">
        <v>1031</v>
      </c>
    </row>
    <row r="6442" spans="24:25">
      <c r="X6442" s="429">
        <v>6739</v>
      </c>
      <c r="Y6442" s="429" t="s">
        <v>1031</v>
      </c>
    </row>
    <row r="6443" spans="24:25">
      <c r="X6443" s="429">
        <v>6740</v>
      </c>
      <c r="Y6443" s="429" t="s">
        <v>1031</v>
      </c>
    </row>
    <row r="6444" spans="24:25">
      <c r="X6444" s="429">
        <v>6741</v>
      </c>
      <c r="Y6444" s="429" t="s">
        <v>1031</v>
      </c>
    </row>
    <row r="6445" spans="24:25">
      <c r="X6445" s="429">
        <v>6742</v>
      </c>
      <c r="Y6445" s="429" t="s">
        <v>1031</v>
      </c>
    </row>
    <row r="6446" spans="24:25">
      <c r="X6446" s="429">
        <v>6743</v>
      </c>
      <c r="Y6446" s="429" t="s">
        <v>1031</v>
      </c>
    </row>
    <row r="6447" spans="24:25">
      <c r="X6447" s="429">
        <v>6744</v>
      </c>
      <c r="Y6447" s="429" t="s">
        <v>1031</v>
      </c>
    </row>
    <row r="6448" spans="24:25">
      <c r="X6448" s="429">
        <v>6745</v>
      </c>
      <c r="Y6448" s="429" t="s">
        <v>1031</v>
      </c>
    </row>
    <row r="6449" spans="24:25">
      <c r="X6449" s="429">
        <v>6746</v>
      </c>
      <c r="Y6449" s="429" t="s">
        <v>1031</v>
      </c>
    </row>
    <row r="6450" spans="24:25">
      <c r="X6450" s="429">
        <v>6747</v>
      </c>
      <c r="Y6450" s="429" t="s">
        <v>1031</v>
      </c>
    </row>
    <row r="6451" spans="24:25">
      <c r="X6451" s="429">
        <v>6748</v>
      </c>
      <c r="Y6451" s="429" t="s">
        <v>1031</v>
      </c>
    </row>
    <row r="6452" spans="24:25">
      <c r="X6452" s="429">
        <v>6749</v>
      </c>
      <c r="Y6452" s="429" t="s">
        <v>1031</v>
      </c>
    </row>
    <row r="6453" spans="24:25">
      <c r="X6453" s="429">
        <v>6750</v>
      </c>
      <c r="Y6453" s="429" t="s">
        <v>1031</v>
      </c>
    </row>
    <row r="6454" spans="24:25">
      <c r="X6454" s="429">
        <v>6751</v>
      </c>
      <c r="Y6454" s="429" t="s">
        <v>1031</v>
      </c>
    </row>
    <row r="6455" spans="24:25">
      <c r="X6455" s="429">
        <v>6752</v>
      </c>
      <c r="Y6455" s="429" t="s">
        <v>1031</v>
      </c>
    </row>
    <row r="6456" spans="24:25">
      <c r="X6456" s="429">
        <v>6753</v>
      </c>
      <c r="Y6456" s="429" t="s">
        <v>1031</v>
      </c>
    </row>
    <row r="6457" spans="24:25">
      <c r="X6457" s="429">
        <v>6754</v>
      </c>
      <c r="Y6457" s="429" t="s">
        <v>1031</v>
      </c>
    </row>
    <row r="6458" spans="24:25">
      <c r="X6458" s="429">
        <v>6755</v>
      </c>
      <c r="Y6458" s="429" t="s">
        <v>1031</v>
      </c>
    </row>
    <row r="6459" spans="24:25">
      <c r="X6459" s="429">
        <v>6756</v>
      </c>
      <c r="Y6459" s="429" t="s">
        <v>1031</v>
      </c>
    </row>
    <row r="6460" spans="24:25">
      <c r="X6460" s="429">
        <v>6757</v>
      </c>
      <c r="Y6460" s="429" t="s">
        <v>1031</v>
      </c>
    </row>
    <row r="6461" spans="24:25">
      <c r="X6461" s="429">
        <v>6758</v>
      </c>
      <c r="Y6461" s="429" t="s">
        <v>1031</v>
      </c>
    </row>
    <row r="6462" spans="24:25">
      <c r="X6462" s="429">
        <v>6759</v>
      </c>
      <c r="Y6462" s="429" t="s">
        <v>1031</v>
      </c>
    </row>
    <row r="6463" spans="24:25">
      <c r="X6463" s="429">
        <v>6760</v>
      </c>
      <c r="Y6463" s="429" t="s">
        <v>1031</v>
      </c>
    </row>
    <row r="6464" spans="24:25">
      <c r="X6464" s="429">
        <v>6761</v>
      </c>
      <c r="Y6464" s="429" t="s">
        <v>1031</v>
      </c>
    </row>
    <row r="6465" spans="24:25">
      <c r="X6465" s="429">
        <v>6762</v>
      </c>
      <c r="Y6465" s="429" t="s">
        <v>1031</v>
      </c>
    </row>
    <row r="6466" spans="24:25">
      <c r="X6466" s="429">
        <v>6763</v>
      </c>
      <c r="Y6466" s="429" t="s">
        <v>1031</v>
      </c>
    </row>
    <row r="6467" spans="24:25">
      <c r="X6467" s="429">
        <v>6764</v>
      </c>
      <c r="Y6467" s="429" t="s">
        <v>1031</v>
      </c>
    </row>
    <row r="6468" spans="24:25">
      <c r="X6468" s="429">
        <v>6765</v>
      </c>
      <c r="Y6468" s="429" t="s">
        <v>1031</v>
      </c>
    </row>
    <row r="6469" spans="24:25">
      <c r="X6469" s="429">
        <v>6766</v>
      </c>
      <c r="Y6469" s="429" t="s">
        <v>1031</v>
      </c>
    </row>
    <row r="6470" spans="24:25">
      <c r="X6470" s="429">
        <v>6767</v>
      </c>
      <c r="Y6470" s="429" t="s">
        <v>1031</v>
      </c>
    </row>
    <row r="6471" spans="24:25">
      <c r="X6471" s="429">
        <v>6768</v>
      </c>
      <c r="Y6471" s="429" t="s">
        <v>1031</v>
      </c>
    </row>
    <row r="6472" spans="24:25">
      <c r="X6472" s="429">
        <v>6769</v>
      </c>
      <c r="Y6472" s="429" t="s">
        <v>1031</v>
      </c>
    </row>
    <row r="6473" spans="24:25">
      <c r="X6473" s="429">
        <v>6770</v>
      </c>
      <c r="Y6473" s="429" t="s">
        <v>1031</v>
      </c>
    </row>
    <row r="6474" spans="24:25">
      <c r="X6474" s="429">
        <v>6771</v>
      </c>
      <c r="Y6474" s="429" t="s">
        <v>1031</v>
      </c>
    </row>
    <row r="6475" spans="24:25">
      <c r="X6475" s="429">
        <v>6772</v>
      </c>
      <c r="Y6475" s="429" t="s">
        <v>1031</v>
      </c>
    </row>
    <row r="6476" spans="24:25">
      <c r="X6476" s="429">
        <v>6773</v>
      </c>
      <c r="Y6476" s="429" t="s">
        <v>1031</v>
      </c>
    </row>
    <row r="6477" spans="24:25">
      <c r="X6477" s="429">
        <v>6774</v>
      </c>
      <c r="Y6477" s="429" t="s">
        <v>1031</v>
      </c>
    </row>
    <row r="6478" spans="24:25">
      <c r="X6478" s="429">
        <v>6775</v>
      </c>
      <c r="Y6478" s="429" t="s">
        <v>1031</v>
      </c>
    </row>
    <row r="6479" spans="24:25">
      <c r="X6479" s="429">
        <v>6776</v>
      </c>
      <c r="Y6479" s="429" t="s">
        <v>1031</v>
      </c>
    </row>
    <row r="6480" spans="24:25">
      <c r="X6480" s="429">
        <v>6777</v>
      </c>
      <c r="Y6480" s="429" t="s">
        <v>1031</v>
      </c>
    </row>
    <row r="6481" spans="24:25">
      <c r="X6481" s="429">
        <v>6778</v>
      </c>
      <c r="Y6481" s="429" t="s">
        <v>1031</v>
      </c>
    </row>
    <row r="6482" spans="24:25">
      <c r="X6482" s="429">
        <v>6779</v>
      </c>
      <c r="Y6482" s="429" t="s">
        <v>1031</v>
      </c>
    </row>
    <row r="6483" spans="24:25">
      <c r="X6483" s="429">
        <v>6780</v>
      </c>
      <c r="Y6483" s="429" t="s">
        <v>1031</v>
      </c>
    </row>
    <row r="6484" spans="24:25">
      <c r="X6484" s="429">
        <v>6781</v>
      </c>
      <c r="Y6484" s="429" t="s">
        <v>1031</v>
      </c>
    </row>
    <row r="6485" spans="24:25">
      <c r="X6485" s="429">
        <v>6782</v>
      </c>
      <c r="Y6485" s="429" t="s">
        <v>1031</v>
      </c>
    </row>
    <row r="6486" spans="24:25">
      <c r="X6486" s="429">
        <v>6783</v>
      </c>
      <c r="Y6486" s="429" t="s">
        <v>1031</v>
      </c>
    </row>
    <row r="6487" spans="24:25">
      <c r="X6487" s="429">
        <v>6784</v>
      </c>
      <c r="Y6487" s="429" t="s">
        <v>1031</v>
      </c>
    </row>
    <row r="6488" spans="24:25">
      <c r="X6488" s="429">
        <v>6785</v>
      </c>
      <c r="Y6488" s="429" t="s">
        <v>1031</v>
      </c>
    </row>
    <row r="6489" spans="24:25">
      <c r="X6489" s="429">
        <v>6786</v>
      </c>
      <c r="Y6489" s="429" t="s">
        <v>1031</v>
      </c>
    </row>
    <row r="6490" spans="24:25">
      <c r="X6490" s="429">
        <v>6787</v>
      </c>
      <c r="Y6490" s="429" t="s">
        <v>1031</v>
      </c>
    </row>
    <row r="6491" spans="24:25">
      <c r="X6491" s="429">
        <v>6788</v>
      </c>
      <c r="Y6491" s="429" t="s">
        <v>1031</v>
      </c>
    </row>
    <row r="6492" spans="24:25">
      <c r="X6492" s="429">
        <v>6789</v>
      </c>
      <c r="Y6492" s="429" t="s">
        <v>1031</v>
      </c>
    </row>
    <row r="6493" spans="24:25">
      <c r="X6493" s="429">
        <v>6790</v>
      </c>
      <c r="Y6493" s="429" t="s">
        <v>1031</v>
      </c>
    </row>
    <row r="6494" spans="24:25">
      <c r="X6494" s="429">
        <v>6791</v>
      </c>
      <c r="Y6494" s="429" t="s">
        <v>1031</v>
      </c>
    </row>
    <row r="6495" spans="24:25">
      <c r="X6495" s="429">
        <v>6792</v>
      </c>
      <c r="Y6495" s="429" t="s">
        <v>1031</v>
      </c>
    </row>
    <row r="6496" spans="24:25">
      <c r="X6496" s="429">
        <v>6793</v>
      </c>
      <c r="Y6496" s="429" t="s">
        <v>1031</v>
      </c>
    </row>
    <row r="6497" spans="24:25">
      <c r="X6497" s="429">
        <v>6794</v>
      </c>
      <c r="Y6497" s="429" t="s">
        <v>1031</v>
      </c>
    </row>
    <row r="6498" spans="24:25">
      <c r="X6498" s="429">
        <v>6795</v>
      </c>
      <c r="Y6498" s="429" t="s">
        <v>1031</v>
      </c>
    </row>
    <row r="6499" spans="24:25">
      <c r="X6499" s="429">
        <v>6796</v>
      </c>
      <c r="Y6499" s="429" t="s">
        <v>1031</v>
      </c>
    </row>
    <row r="6500" spans="24:25">
      <c r="X6500" s="429">
        <v>6797</v>
      </c>
      <c r="Y6500" s="429" t="s">
        <v>1031</v>
      </c>
    </row>
    <row r="6501" spans="24:25">
      <c r="X6501" s="429">
        <v>6798</v>
      </c>
      <c r="Y6501" s="429" t="s">
        <v>1031</v>
      </c>
    </row>
    <row r="6502" spans="24:25">
      <c r="X6502" s="429">
        <v>6799</v>
      </c>
      <c r="Y6502" s="429" t="s">
        <v>1031</v>
      </c>
    </row>
    <row r="6503" spans="24:25">
      <c r="X6503" s="429">
        <v>6800</v>
      </c>
      <c r="Y6503" s="429" t="s">
        <v>1031</v>
      </c>
    </row>
    <row r="6504" spans="24:25">
      <c r="X6504" s="429">
        <v>6801</v>
      </c>
      <c r="Y6504" s="429" t="s">
        <v>1031</v>
      </c>
    </row>
    <row r="6505" spans="24:25">
      <c r="X6505" s="429">
        <v>6802</v>
      </c>
      <c r="Y6505" s="429" t="s">
        <v>1031</v>
      </c>
    </row>
    <row r="6506" spans="24:25">
      <c r="X6506" s="429">
        <v>6803</v>
      </c>
      <c r="Y6506" s="429" t="s">
        <v>1031</v>
      </c>
    </row>
    <row r="6507" spans="24:25">
      <c r="X6507" s="429">
        <v>6804</v>
      </c>
      <c r="Y6507" s="429" t="s">
        <v>1031</v>
      </c>
    </row>
    <row r="6508" spans="24:25">
      <c r="X6508" s="429">
        <v>6805</v>
      </c>
      <c r="Y6508" s="429" t="s">
        <v>1031</v>
      </c>
    </row>
    <row r="6509" spans="24:25">
      <c r="X6509" s="429">
        <v>6806</v>
      </c>
      <c r="Y6509" s="429" t="s">
        <v>1031</v>
      </c>
    </row>
    <row r="6510" spans="24:25">
      <c r="X6510" s="429">
        <v>6807</v>
      </c>
      <c r="Y6510" s="429" t="s">
        <v>1031</v>
      </c>
    </row>
    <row r="6511" spans="24:25">
      <c r="X6511" s="429">
        <v>6808</v>
      </c>
      <c r="Y6511" s="429" t="s">
        <v>1031</v>
      </c>
    </row>
    <row r="6512" spans="24:25">
      <c r="X6512" s="429">
        <v>6809</v>
      </c>
      <c r="Y6512" s="429" t="s">
        <v>1031</v>
      </c>
    </row>
    <row r="6513" spans="24:25">
      <c r="X6513" s="429">
        <v>6810</v>
      </c>
      <c r="Y6513" s="429" t="s">
        <v>1031</v>
      </c>
    </row>
    <row r="6514" spans="24:25">
      <c r="X6514" s="429">
        <v>6811</v>
      </c>
      <c r="Y6514" s="429" t="s">
        <v>1031</v>
      </c>
    </row>
    <row r="6515" spans="24:25">
      <c r="X6515" s="429">
        <v>6812</v>
      </c>
      <c r="Y6515" s="429" t="s">
        <v>1031</v>
      </c>
    </row>
    <row r="6516" spans="24:25">
      <c r="X6516" s="429">
        <v>6813</v>
      </c>
      <c r="Y6516" s="429" t="s">
        <v>1031</v>
      </c>
    </row>
    <row r="6517" spans="24:25">
      <c r="X6517" s="429">
        <v>6814</v>
      </c>
      <c r="Y6517" s="429" t="s">
        <v>1031</v>
      </c>
    </row>
    <row r="6518" spans="24:25">
      <c r="X6518" s="429">
        <v>6815</v>
      </c>
      <c r="Y6518" s="429" t="s">
        <v>1031</v>
      </c>
    </row>
    <row r="6519" spans="24:25">
      <c r="X6519" s="429">
        <v>6816</v>
      </c>
      <c r="Y6519" s="429" t="s">
        <v>1031</v>
      </c>
    </row>
    <row r="6520" spans="24:25">
      <c r="X6520" s="429">
        <v>6817</v>
      </c>
      <c r="Y6520" s="429" t="s">
        <v>1031</v>
      </c>
    </row>
    <row r="6521" spans="24:25">
      <c r="X6521" s="429">
        <v>6818</v>
      </c>
      <c r="Y6521" s="429" t="s">
        <v>1031</v>
      </c>
    </row>
    <row r="6522" spans="24:25">
      <c r="X6522" s="429">
        <v>6819</v>
      </c>
      <c r="Y6522" s="429" t="s">
        <v>1031</v>
      </c>
    </row>
    <row r="6523" spans="24:25">
      <c r="X6523" s="429">
        <v>6820</v>
      </c>
      <c r="Y6523" s="429" t="s">
        <v>1031</v>
      </c>
    </row>
    <row r="6524" spans="24:25">
      <c r="X6524" s="429">
        <v>6821</v>
      </c>
      <c r="Y6524" s="429" t="s">
        <v>1031</v>
      </c>
    </row>
    <row r="6525" spans="24:25">
      <c r="X6525" s="429">
        <v>6822</v>
      </c>
      <c r="Y6525" s="429" t="s">
        <v>1031</v>
      </c>
    </row>
    <row r="6526" spans="24:25">
      <c r="X6526" s="429">
        <v>6823</v>
      </c>
      <c r="Y6526" s="429" t="s">
        <v>1031</v>
      </c>
    </row>
    <row r="6527" spans="24:25">
      <c r="X6527" s="429">
        <v>6824</v>
      </c>
      <c r="Y6527" s="429" t="s">
        <v>1031</v>
      </c>
    </row>
    <row r="6528" spans="24:25">
      <c r="X6528" s="429">
        <v>6825</v>
      </c>
      <c r="Y6528" s="429" t="s">
        <v>1031</v>
      </c>
    </row>
    <row r="6529" spans="24:25">
      <c r="X6529" s="429">
        <v>6826</v>
      </c>
      <c r="Y6529" s="429" t="s">
        <v>1031</v>
      </c>
    </row>
    <row r="6530" spans="24:25">
      <c r="X6530" s="429">
        <v>6827</v>
      </c>
      <c r="Y6530" s="429" t="s">
        <v>1031</v>
      </c>
    </row>
    <row r="6531" spans="24:25">
      <c r="X6531" s="429">
        <v>6828</v>
      </c>
      <c r="Y6531" s="429" t="s">
        <v>1031</v>
      </c>
    </row>
    <row r="6532" spans="24:25">
      <c r="X6532" s="429">
        <v>6829</v>
      </c>
      <c r="Y6532" s="429" t="s">
        <v>1031</v>
      </c>
    </row>
    <row r="6533" spans="24:25">
      <c r="X6533" s="429">
        <v>6830</v>
      </c>
      <c r="Y6533" s="429" t="s">
        <v>1031</v>
      </c>
    </row>
    <row r="6534" spans="24:25">
      <c r="X6534" s="429">
        <v>6831</v>
      </c>
      <c r="Y6534" s="429" t="s">
        <v>1031</v>
      </c>
    </row>
    <row r="6535" spans="24:25">
      <c r="X6535" s="429">
        <v>6832</v>
      </c>
      <c r="Y6535" s="429" t="s">
        <v>1031</v>
      </c>
    </row>
    <row r="6536" spans="24:25">
      <c r="X6536" s="429">
        <v>6833</v>
      </c>
      <c r="Y6536" s="429" t="s">
        <v>1031</v>
      </c>
    </row>
    <row r="6537" spans="24:25">
      <c r="X6537" s="429">
        <v>6834</v>
      </c>
      <c r="Y6537" s="429" t="s">
        <v>1031</v>
      </c>
    </row>
    <row r="6538" spans="24:25">
      <c r="X6538" s="429">
        <v>6835</v>
      </c>
      <c r="Y6538" s="429" t="s">
        <v>1031</v>
      </c>
    </row>
    <row r="6539" spans="24:25">
      <c r="X6539" s="429">
        <v>6836</v>
      </c>
      <c r="Y6539" s="429" t="s">
        <v>1031</v>
      </c>
    </row>
    <row r="6540" spans="24:25">
      <c r="X6540" s="429">
        <v>6837</v>
      </c>
      <c r="Y6540" s="429" t="s">
        <v>1031</v>
      </c>
    </row>
    <row r="6541" spans="24:25">
      <c r="X6541" s="429">
        <v>6838</v>
      </c>
      <c r="Y6541" s="429" t="s">
        <v>1031</v>
      </c>
    </row>
    <row r="6542" spans="24:25">
      <c r="X6542" s="429">
        <v>6839</v>
      </c>
      <c r="Y6542" s="429" t="s">
        <v>1031</v>
      </c>
    </row>
    <row r="6543" spans="24:25">
      <c r="X6543" s="429">
        <v>6840</v>
      </c>
      <c r="Y6543" s="429" t="s">
        <v>1031</v>
      </c>
    </row>
    <row r="6544" spans="24:25">
      <c r="X6544" s="429">
        <v>6841</v>
      </c>
      <c r="Y6544" s="429" t="s">
        <v>1031</v>
      </c>
    </row>
    <row r="6545" spans="24:25">
      <c r="X6545" s="429">
        <v>6842</v>
      </c>
      <c r="Y6545" s="429" t="s">
        <v>1031</v>
      </c>
    </row>
    <row r="6546" spans="24:25">
      <c r="X6546" s="429">
        <v>6843</v>
      </c>
      <c r="Y6546" s="429" t="s">
        <v>1031</v>
      </c>
    </row>
    <row r="6547" spans="24:25">
      <c r="X6547" s="429">
        <v>6844</v>
      </c>
      <c r="Y6547" s="429" t="s">
        <v>1031</v>
      </c>
    </row>
    <row r="6548" spans="24:25">
      <c r="X6548" s="429">
        <v>6845</v>
      </c>
      <c r="Y6548" s="429" t="s">
        <v>1031</v>
      </c>
    </row>
    <row r="6549" spans="24:25">
      <c r="X6549" s="429">
        <v>6846</v>
      </c>
      <c r="Y6549" s="429" t="s">
        <v>1031</v>
      </c>
    </row>
    <row r="6550" spans="24:25">
      <c r="X6550" s="429">
        <v>6847</v>
      </c>
      <c r="Y6550" s="429" t="s">
        <v>1031</v>
      </c>
    </row>
    <row r="6551" spans="24:25">
      <c r="X6551" s="429">
        <v>6848</v>
      </c>
      <c r="Y6551" s="429" t="s">
        <v>1031</v>
      </c>
    </row>
    <row r="6552" spans="24:25">
      <c r="X6552" s="429">
        <v>6849</v>
      </c>
      <c r="Y6552" s="429" t="s">
        <v>1031</v>
      </c>
    </row>
    <row r="6553" spans="24:25">
      <c r="X6553" s="429">
        <v>6850</v>
      </c>
      <c r="Y6553" s="429" t="s">
        <v>1031</v>
      </c>
    </row>
    <row r="6554" spans="24:25">
      <c r="X6554" s="429">
        <v>6851</v>
      </c>
      <c r="Y6554" s="429" t="s">
        <v>1031</v>
      </c>
    </row>
    <row r="6555" spans="24:25">
      <c r="X6555" s="429">
        <v>6852</v>
      </c>
      <c r="Y6555" s="429" t="s">
        <v>1031</v>
      </c>
    </row>
    <row r="6556" spans="24:25">
      <c r="X6556" s="429">
        <v>6853</v>
      </c>
      <c r="Y6556" s="429" t="s">
        <v>1031</v>
      </c>
    </row>
    <row r="6557" spans="24:25">
      <c r="X6557" s="429">
        <v>6854</v>
      </c>
      <c r="Y6557" s="429" t="s">
        <v>1031</v>
      </c>
    </row>
    <row r="6558" spans="24:25">
      <c r="X6558" s="429">
        <v>6855</v>
      </c>
      <c r="Y6558" s="429" t="s">
        <v>1031</v>
      </c>
    </row>
    <row r="6559" spans="24:25">
      <c r="X6559" s="429">
        <v>6856</v>
      </c>
      <c r="Y6559" s="429" t="s">
        <v>1031</v>
      </c>
    </row>
    <row r="6560" spans="24:25">
      <c r="X6560" s="429">
        <v>6857</v>
      </c>
      <c r="Y6560" s="429" t="s">
        <v>1031</v>
      </c>
    </row>
    <row r="6561" spans="24:25">
      <c r="X6561" s="429">
        <v>6858</v>
      </c>
      <c r="Y6561" s="429" t="s">
        <v>1031</v>
      </c>
    </row>
    <row r="6562" spans="24:25">
      <c r="X6562" s="429">
        <v>6859</v>
      </c>
      <c r="Y6562" s="429" t="s">
        <v>1031</v>
      </c>
    </row>
    <row r="6563" spans="24:25">
      <c r="X6563" s="429">
        <v>6860</v>
      </c>
      <c r="Y6563" s="429" t="s">
        <v>1031</v>
      </c>
    </row>
    <row r="6564" spans="24:25">
      <c r="X6564" s="429">
        <v>6861</v>
      </c>
      <c r="Y6564" s="429" t="s">
        <v>1031</v>
      </c>
    </row>
    <row r="6565" spans="24:25">
      <c r="X6565" s="429">
        <v>6862</v>
      </c>
      <c r="Y6565" s="429" t="s">
        <v>1031</v>
      </c>
    </row>
    <row r="6566" spans="24:25">
      <c r="X6566" s="429">
        <v>6863</v>
      </c>
      <c r="Y6566" s="429" t="s">
        <v>1031</v>
      </c>
    </row>
    <row r="6567" spans="24:25">
      <c r="X6567" s="429">
        <v>6864</v>
      </c>
      <c r="Y6567" s="429" t="s">
        <v>1031</v>
      </c>
    </row>
    <row r="6568" spans="24:25">
      <c r="X6568" s="429">
        <v>6865</v>
      </c>
      <c r="Y6568" s="429" t="s">
        <v>1031</v>
      </c>
    </row>
    <row r="6569" spans="24:25">
      <c r="X6569" s="429">
        <v>6866</v>
      </c>
      <c r="Y6569" s="429" t="s">
        <v>1031</v>
      </c>
    </row>
    <row r="6570" spans="24:25">
      <c r="X6570" s="429">
        <v>6867</v>
      </c>
      <c r="Y6570" s="429" t="s">
        <v>1031</v>
      </c>
    </row>
    <row r="6571" spans="24:25">
      <c r="X6571" s="429">
        <v>6868</v>
      </c>
      <c r="Y6571" s="429" t="s">
        <v>1031</v>
      </c>
    </row>
    <row r="6572" spans="24:25">
      <c r="X6572" s="429">
        <v>6869</v>
      </c>
      <c r="Y6572" s="429" t="s">
        <v>1031</v>
      </c>
    </row>
    <row r="6573" spans="24:25">
      <c r="X6573" s="429">
        <v>6870</v>
      </c>
      <c r="Y6573" s="429" t="s">
        <v>1031</v>
      </c>
    </row>
    <row r="6574" spans="24:25">
      <c r="X6574" s="429">
        <v>6871</v>
      </c>
      <c r="Y6574" s="429" t="s">
        <v>1031</v>
      </c>
    </row>
    <row r="6575" spans="24:25">
      <c r="X6575" s="429">
        <v>6872</v>
      </c>
      <c r="Y6575" s="429" t="s">
        <v>1031</v>
      </c>
    </row>
    <row r="6576" spans="24:25">
      <c r="X6576" s="429">
        <v>6873</v>
      </c>
      <c r="Y6576" s="429" t="s">
        <v>1031</v>
      </c>
    </row>
    <row r="6577" spans="24:25">
      <c r="X6577" s="429">
        <v>6874</v>
      </c>
      <c r="Y6577" s="429" t="s">
        <v>1031</v>
      </c>
    </row>
    <row r="6578" spans="24:25">
      <c r="X6578" s="429">
        <v>6875</v>
      </c>
      <c r="Y6578" s="429" t="s">
        <v>1031</v>
      </c>
    </row>
    <row r="6579" spans="24:25">
      <c r="X6579" s="429">
        <v>6876</v>
      </c>
      <c r="Y6579" s="429" t="s">
        <v>1031</v>
      </c>
    </row>
    <row r="6580" spans="24:25">
      <c r="X6580" s="429">
        <v>6877</v>
      </c>
      <c r="Y6580" s="429" t="s">
        <v>1031</v>
      </c>
    </row>
    <row r="6581" spans="24:25">
      <c r="X6581" s="429">
        <v>6878</v>
      </c>
      <c r="Y6581" s="429" t="s">
        <v>1031</v>
      </c>
    </row>
    <row r="6582" spans="24:25">
      <c r="X6582" s="429">
        <v>6879</v>
      </c>
      <c r="Y6582" s="429" t="s">
        <v>1031</v>
      </c>
    </row>
    <row r="6583" spans="24:25">
      <c r="X6583" s="429">
        <v>6880</v>
      </c>
      <c r="Y6583" s="429" t="s">
        <v>1031</v>
      </c>
    </row>
    <row r="6584" spans="24:25">
      <c r="X6584" s="429">
        <v>6881</v>
      </c>
      <c r="Y6584" s="429" t="s">
        <v>1031</v>
      </c>
    </row>
    <row r="6585" spans="24:25">
      <c r="X6585" s="429">
        <v>6882</v>
      </c>
      <c r="Y6585" s="429" t="s">
        <v>1031</v>
      </c>
    </row>
    <row r="6586" spans="24:25">
      <c r="X6586" s="429">
        <v>6883</v>
      </c>
      <c r="Y6586" s="429" t="s">
        <v>1031</v>
      </c>
    </row>
    <row r="6587" spans="24:25">
      <c r="X6587" s="429">
        <v>6884</v>
      </c>
      <c r="Y6587" s="429" t="s">
        <v>1031</v>
      </c>
    </row>
    <row r="6588" spans="24:25">
      <c r="X6588" s="429">
        <v>6885</v>
      </c>
      <c r="Y6588" s="429" t="s">
        <v>1031</v>
      </c>
    </row>
    <row r="6589" spans="24:25">
      <c r="X6589" s="429">
        <v>6886</v>
      </c>
      <c r="Y6589" s="429" t="s">
        <v>1031</v>
      </c>
    </row>
    <row r="6590" spans="24:25">
      <c r="X6590" s="429">
        <v>6887</v>
      </c>
      <c r="Y6590" s="429" t="s">
        <v>1031</v>
      </c>
    </row>
    <row r="6591" spans="24:25">
      <c r="X6591" s="429">
        <v>6888</v>
      </c>
      <c r="Y6591" s="429" t="s">
        <v>1031</v>
      </c>
    </row>
    <row r="6592" spans="24:25">
      <c r="X6592" s="429">
        <v>6889</v>
      </c>
      <c r="Y6592" s="429" t="s">
        <v>1031</v>
      </c>
    </row>
    <row r="6593" spans="24:25">
      <c r="X6593" s="429">
        <v>6890</v>
      </c>
      <c r="Y6593" s="429" t="s">
        <v>1031</v>
      </c>
    </row>
    <row r="6594" spans="24:25">
      <c r="X6594" s="429">
        <v>6891</v>
      </c>
      <c r="Y6594" s="429" t="s">
        <v>1031</v>
      </c>
    </row>
    <row r="6595" spans="24:25">
      <c r="X6595" s="429">
        <v>6892</v>
      </c>
      <c r="Y6595" s="429" t="s">
        <v>1031</v>
      </c>
    </row>
    <row r="6596" spans="24:25">
      <c r="X6596" s="429">
        <v>6893</v>
      </c>
      <c r="Y6596" s="429" t="s">
        <v>1031</v>
      </c>
    </row>
    <row r="6597" spans="24:25">
      <c r="X6597" s="429">
        <v>6894</v>
      </c>
      <c r="Y6597" s="429" t="s">
        <v>1031</v>
      </c>
    </row>
    <row r="6598" spans="24:25">
      <c r="X6598" s="429">
        <v>6895</v>
      </c>
      <c r="Y6598" s="429" t="s">
        <v>1031</v>
      </c>
    </row>
    <row r="6599" spans="24:25">
      <c r="X6599" s="429">
        <v>6896</v>
      </c>
      <c r="Y6599" s="429" t="s">
        <v>1031</v>
      </c>
    </row>
    <row r="6600" spans="24:25">
      <c r="X6600" s="429">
        <v>6897</v>
      </c>
      <c r="Y6600" s="429" t="s">
        <v>1031</v>
      </c>
    </row>
    <row r="6601" spans="24:25">
      <c r="X6601" s="429">
        <v>6898</v>
      </c>
      <c r="Y6601" s="429" t="s">
        <v>1031</v>
      </c>
    </row>
    <row r="6602" spans="24:25">
      <c r="X6602" s="429">
        <v>6899</v>
      </c>
      <c r="Y6602" s="429" t="s">
        <v>1031</v>
      </c>
    </row>
    <row r="6603" spans="24:25">
      <c r="X6603" s="429">
        <v>6900</v>
      </c>
      <c r="Y6603" s="429" t="s">
        <v>1031</v>
      </c>
    </row>
    <row r="6604" spans="24:25">
      <c r="X6604" s="429">
        <v>6901</v>
      </c>
      <c r="Y6604" s="429" t="s">
        <v>1031</v>
      </c>
    </row>
    <row r="6605" spans="24:25">
      <c r="X6605" s="429">
        <v>6902</v>
      </c>
      <c r="Y6605" s="429" t="s">
        <v>1031</v>
      </c>
    </row>
    <row r="6606" spans="24:25">
      <c r="X6606" s="429">
        <v>6903</v>
      </c>
      <c r="Y6606" s="429" t="s">
        <v>1031</v>
      </c>
    </row>
    <row r="6607" spans="24:25">
      <c r="X6607" s="429">
        <v>6904</v>
      </c>
      <c r="Y6607" s="429" t="s">
        <v>1031</v>
      </c>
    </row>
    <row r="6608" spans="24:25">
      <c r="X6608" s="429">
        <v>6905</v>
      </c>
      <c r="Y6608" s="429" t="s">
        <v>1031</v>
      </c>
    </row>
    <row r="6609" spans="24:25">
      <c r="X6609" s="429">
        <v>6906</v>
      </c>
      <c r="Y6609" s="429" t="s">
        <v>1031</v>
      </c>
    </row>
    <row r="6610" spans="24:25">
      <c r="X6610" s="429">
        <v>6907</v>
      </c>
      <c r="Y6610" s="429" t="s">
        <v>1031</v>
      </c>
    </row>
    <row r="6611" spans="24:25">
      <c r="X6611" s="429">
        <v>6908</v>
      </c>
      <c r="Y6611" s="429" t="s">
        <v>1031</v>
      </c>
    </row>
    <row r="6612" spans="24:25">
      <c r="X6612" s="429">
        <v>6909</v>
      </c>
      <c r="Y6612" s="429" t="s">
        <v>1031</v>
      </c>
    </row>
    <row r="6613" spans="24:25">
      <c r="X6613" s="429">
        <v>6910</v>
      </c>
      <c r="Y6613" s="429" t="s">
        <v>1031</v>
      </c>
    </row>
    <row r="6614" spans="24:25">
      <c r="X6614" s="429">
        <v>6911</v>
      </c>
      <c r="Y6614" s="429" t="s">
        <v>1031</v>
      </c>
    </row>
    <row r="6615" spans="24:25">
      <c r="X6615" s="429">
        <v>6912</v>
      </c>
      <c r="Y6615" s="429" t="s">
        <v>1031</v>
      </c>
    </row>
    <row r="6616" spans="24:25">
      <c r="X6616" s="429">
        <v>6913</v>
      </c>
      <c r="Y6616" s="429" t="s">
        <v>1031</v>
      </c>
    </row>
    <row r="6617" spans="24:25">
      <c r="X6617" s="429">
        <v>6914</v>
      </c>
      <c r="Y6617" s="429" t="s">
        <v>1031</v>
      </c>
    </row>
    <row r="6618" spans="24:25">
      <c r="X6618" s="429">
        <v>6915</v>
      </c>
      <c r="Y6618" s="429" t="s">
        <v>1031</v>
      </c>
    </row>
    <row r="6619" spans="24:25">
      <c r="X6619" s="429">
        <v>6916</v>
      </c>
      <c r="Y6619" s="429" t="s">
        <v>1031</v>
      </c>
    </row>
    <row r="6620" spans="24:25">
      <c r="X6620" s="429">
        <v>6917</v>
      </c>
      <c r="Y6620" s="429" t="s">
        <v>1031</v>
      </c>
    </row>
    <row r="6621" spans="24:25">
      <c r="X6621" s="429">
        <v>6918</v>
      </c>
      <c r="Y6621" s="429" t="s">
        <v>1031</v>
      </c>
    </row>
    <row r="6622" spans="24:25">
      <c r="X6622" s="429">
        <v>6919</v>
      </c>
      <c r="Y6622" s="429" t="s">
        <v>1031</v>
      </c>
    </row>
    <row r="6623" spans="24:25">
      <c r="X6623" s="429">
        <v>6920</v>
      </c>
      <c r="Y6623" s="429" t="s">
        <v>1031</v>
      </c>
    </row>
    <row r="6624" spans="24:25">
      <c r="X6624" s="429">
        <v>6921</v>
      </c>
      <c r="Y6624" s="429" t="s">
        <v>1031</v>
      </c>
    </row>
    <row r="6625" spans="24:25">
      <c r="X6625" s="429">
        <v>6922</v>
      </c>
      <c r="Y6625" s="429" t="s">
        <v>1031</v>
      </c>
    </row>
    <row r="6626" spans="24:25">
      <c r="X6626" s="429">
        <v>6923</v>
      </c>
      <c r="Y6626" s="429" t="s">
        <v>1031</v>
      </c>
    </row>
    <row r="6627" spans="24:25">
      <c r="X6627" s="429">
        <v>6924</v>
      </c>
      <c r="Y6627" s="429" t="s">
        <v>1031</v>
      </c>
    </row>
    <row r="6628" spans="24:25">
      <c r="X6628" s="429">
        <v>6925</v>
      </c>
      <c r="Y6628" s="429" t="s">
        <v>1031</v>
      </c>
    </row>
    <row r="6629" spans="24:25">
      <c r="X6629" s="429">
        <v>6926</v>
      </c>
      <c r="Y6629" s="429" t="s">
        <v>1031</v>
      </c>
    </row>
    <row r="6630" spans="24:25">
      <c r="X6630" s="429">
        <v>6927</v>
      </c>
      <c r="Y6630" s="429" t="s">
        <v>1031</v>
      </c>
    </row>
    <row r="6631" spans="24:25">
      <c r="X6631" s="429">
        <v>6928</v>
      </c>
      <c r="Y6631" s="429" t="s">
        <v>1031</v>
      </c>
    </row>
    <row r="6632" spans="24:25">
      <c r="X6632" s="429">
        <v>6929</v>
      </c>
      <c r="Y6632" s="429" t="s">
        <v>1031</v>
      </c>
    </row>
    <row r="6633" spans="24:25">
      <c r="X6633" s="429">
        <v>6930</v>
      </c>
      <c r="Y6633" s="429" t="s">
        <v>1031</v>
      </c>
    </row>
    <row r="6634" spans="24:25">
      <c r="X6634" s="429">
        <v>6931</v>
      </c>
      <c r="Y6634" s="429" t="s">
        <v>1031</v>
      </c>
    </row>
    <row r="6635" spans="24:25">
      <c r="X6635" s="429">
        <v>6932</v>
      </c>
      <c r="Y6635" s="429" t="s">
        <v>1031</v>
      </c>
    </row>
    <row r="6636" spans="24:25">
      <c r="X6636" s="429">
        <v>6933</v>
      </c>
      <c r="Y6636" s="429" t="s">
        <v>1031</v>
      </c>
    </row>
    <row r="6637" spans="24:25">
      <c r="X6637" s="429">
        <v>6934</v>
      </c>
      <c r="Y6637" s="429" t="s">
        <v>1031</v>
      </c>
    </row>
    <row r="6638" spans="24:25">
      <c r="X6638" s="429">
        <v>6935</v>
      </c>
      <c r="Y6638" s="429" t="s">
        <v>1031</v>
      </c>
    </row>
    <row r="6639" spans="24:25">
      <c r="X6639" s="429">
        <v>6936</v>
      </c>
      <c r="Y6639" s="429" t="s">
        <v>1031</v>
      </c>
    </row>
    <row r="6640" spans="24:25">
      <c r="X6640" s="429">
        <v>6937</v>
      </c>
      <c r="Y6640" s="429" t="s">
        <v>1031</v>
      </c>
    </row>
    <row r="6641" spans="24:25">
      <c r="X6641" s="429">
        <v>6938</v>
      </c>
      <c r="Y6641" s="429" t="s">
        <v>1031</v>
      </c>
    </row>
    <row r="6642" spans="24:25">
      <c r="X6642" s="429">
        <v>6939</v>
      </c>
      <c r="Y6642" s="429" t="s">
        <v>1031</v>
      </c>
    </row>
    <row r="6643" spans="24:25">
      <c r="X6643" s="429">
        <v>6940</v>
      </c>
      <c r="Y6643" s="429" t="s">
        <v>1031</v>
      </c>
    </row>
    <row r="6644" spans="24:25">
      <c r="X6644" s="429">
        <v>6941</v>
      </c>
      <c r="Y6644" s="429" t="s">
        <v>1031</v>
      </c>
    </row>
    <row r="6645" spans="24:25">
      <c r="X6645" s="429">
        <v>6942</v>
      </c>
      <c r="Y6645" s="429" t="s">
        <v>1031</v>
      </c>
    </row>
    <row r="6646" spans="24:25">
      <c r="X6646" s="429">
        <v>6943</v>
      </c>
      <c r="Y6646" s="429" t="s">
        <v>1031</v>
      </c>
    </row>
    <row r="6647" spans="24:25">
      <c r="X6647" s="429">
        <v>6944</v>
      </c>
      <c r="Y6647" s="429" t="s">
        <v>1031</v>
      </c>
    </row>
    <row r="6648" spans="24:25">
      <c r="X6648" s="429">
        <v>6945</v>
      </c>
      <c r="Y6648" s="429" t="s">
        <v>1031</v>
      </c>
    </row>
    <row r="6649" spans="24:25">
      <c r="X6649" s="429">
        <v>6946</v>
      </c>
      <c r="Y6649" s="429" t="s">
        <v>1031</v>
      </c>
    </row>
    <row r="6650" spans="24:25">
      <c r="X6650" s="429">
        <v>6947</v>
      </c>
      <c r="Y6650" s="429" t="s">
        <v>1031</v>
      </c>
    </row>
    <row r="6651" spans="24:25">
      <c r="X6651" s="429">
        <v>6948</v>
      </c>
      <c r="Y6651" s="429" t="s">
        <v>1031</v>
      </c>
    </row>
    <row r="6652" spans="24:25">
      <c r="X6652" s="429">
        <v>6949</v>
      </c>
      <c r="Y6652" s="429" t="s">
        <v>1031</v>
      </c>
    </row>
    <row r="6653" spans="24:25">
      <c r="X6653" s="429">
        <v>6950</v>
      </c>
      <c r="Y6653" s="429" t="s">
        <v>1031</v>
      </c>
    </row>
    <row r="6654" spans="24:25">
      <c r="X6654" s="429">
        <v>6951</v>
      </c>
      <c r="Y6654" s="429" t="s">
        <v>1031</v>
      </c>
    </row>
    <row r="6655" spans="24:25">
      <c r="X6655" s="429">
        <v>6952</v>
      </c>
      <c r="Y6655" s="429" t="s">
        <v>1031</v>
      </c>
    </row>
    <row r="6656" spans="24:25">
      <c r="X6656" s="429">
        <v>6953</v>
      </c>
      <c r="Y6656" s="429" t="s">
        <v>1031</v>
      </c>
    </row>
    <row r="6657" spans="24:25">
      <c r="X6657" s="429">
        <v>6954</v>
      </c>
      <c r="Y6657" s="429" t="s">
        <v>1031</v>
      </c>
    </row>
    <row r="6658" spans="24:25">
      <c r="X6658" s="429">
        <v>6955</v>
      </c>
      <c r="Y6658" s="429" t="s">
        <v>1031</v>
      </c>
    </row>
    <row r="6659" spans="24:25">
      <c r="X6659" s="429">
        <v>6956</v>
      </c>
      <c r="Y6659" s="429" t="s">
        <v>1031</v>
      </c>
    </row>
    <row r="6660" spans="24:25">
      <c r="X6660" s="429">
        <v>6957</v>
      </c>
      <c r="Y6660" s="429" t="s">
        <v>1031</v>
      </c>
    </row>
    <row r="6661" spans="24:25">
      <c r="X6661" s="429">
        <v>6958</v>
      </c>
      <c r="Y6661" s="429" t="s">
        <v>1031</v>
      </c>
    </row>
    <row r="6662" spans="24:25">
      <c r="X6662" s="429">
        <v>6959</v>
      </c>
      <c r="Y6662" s="429" t="s">
        <v>1031</v>
      </c>
    </row>
    <row r="6663" spans="24:25">
      <c r="X6663" s="429">
        <v>6960</v>
      </c>
      <c r="Y6663" s="429" t="s">
        <v>1031</v>
      </c>
    </row>
    <row r="6664" spans="24:25">
      <c r="X6664" s="429">
        <v>6961</v>
      </c>
      <c r="Y6664" s="429" t="s">
        <v>1031</v>
      </c>
    </row>
    <row r="6665" spans="24:25">
      <c r="X6665" s="429">
        <v>6962</v>
      </c>
      <c r="Y6665" s="429" t="s">
        <v>1031</v>
      </c>
    </row>
    <row r="6666" spans="24:25">
      <c r="X6666" s="429">
        <v>6963</v>
      </c>
      <c r="Y6666" s="429" t="s">
        <v>1031</v>
      </c>
    </row>
    <row r="6667" spans="24:25">
      <c r="X6667" s="429">
        <v>6964</v>
      </c>
      <c r="Y6667" s="429" t="s">
        <v>1031</v>
      </c>
    </row>
    <row r="6668" spans="24:25">
      <c r="X6668" s="429">
        <v>6965</v>
      </c>
      <c r="Y6668" s="429" t="s">
        <v>1031</v>
      </c>
    </row>
    <row r="6669" spans="24:25">
      <c r="X6669" s="429">
        <v>6966</v>
      </c>
      <c r="Y6669" s="429" t="s">
        <v>1031</v>
      </c>
    </row>
    <row r="6670" spans="24:25">
      <c r="X6670" s="429">
        <v>6967</v>
      </c>
      <c r="Y6670" s="429" t="s">
        <v>1031</v>
      </c>
    </row>
    <row r="6671" spans="24:25">
      <c r="X6671" s="429">
        <v>6968</v>
      </c>
      <c r="Y6671" s="429" t="s">
        <v>1031</v>
      </c>
    </row>
    <row r="6672" spans="24:25">
      <c r="X6672" s="429">
        <v>6969</v>
      </c>
      <c r="Y6672" s="429" t="s">
        <v>1031</v>
      </c>
    </row>
    <row r="6673" spans="24:25">
      <c r="X6673" s="429">
        <v>6970</v>
      </c>
      <c r="Y6673" s="429" t="s">
        <v>1031</v>
      </c>
    </row>
    <row r="6674" spans="24:25">
      <c r="X6674" s="429">
        <v>6971</v>
      </c>
      <c r="Y6674" s="429" t="s">
        <v>1031</v>
      </c>
    </row>
    <row r="6675" spans="24:25">
      <c r="X6675" s="429">
        <v>6972</v>
      </c>
      <c r="Y6675" s="429" t="s">
        <v>1031</v>
      </c>
    </row>
    <row r="6676" spans="24:25">
      <c r="X6676" s="429">
        <v>6973</v>
      </c>
      <c r="Y6676" s="429" t="s">
        <v>1031</v>
      </c>
    </row>
    <row r="6677" spans="24:25">
      <c r="X6677" s="429">
        <v>6974</v>
      </c>
      <c r="Y6677" s="429" t="s">
        <v>1031</v>
      </c>
    </row>
    <row r="6678" spans="24:25">
      <c r="X6678" s="429">
        <v>6975</v>
      </c>
      <c r="Y6678" s="429" t="s">
        <v>1031</v>
      </c>
    </row>
    <row r="6679" spans="24:25">
      <c r="X6679" s="429">
        <v>6976</v>
      </c>
      <c r="Y6679" s="429" t="s">
        <v>1031</v>
      </c>
    </row>
    <row r="6680" spans="24:25">
      <c r="X6680" s="429">
        <v>6977</v>
      </c>
      <c r="Y6680" s="429" t="s">
        <v>1031</v>
      </c>
    </row>
    <row r="6681" spans="24:25">
      <c r="X6681" s="429">
        <v>6978</v>
      </c>
      <c r="Y6681" s="429" t="s">
        <v>1031</v>
      </c>
    </row>
    <row r="6682" spans="24:25">
      <c r="X6682" s="429">
        <v>6979</v>
      </c>
      <c r="Y6682" s="429" t="s">
        <v>1031</v>
      </c>
    </row>
    <row r="6683" spans="24:25">
      <c r="X6683" s="429">
        <v>6980</v>
      </c>
      <c r="Y6683" s="429" t="s">
        <v>1031</v>
      </c>
    </row>
    <row r="6684" spans="24:25">
      <c r="X6684" s="429">
        <v>6981</v>
      </c>
      <c r="Y6684" s="429" t="s">
        <v>1031</v>
      </c>
    </row>
    <row r="6685" spans="24:25">
      <c r="X6685" s="429">
        <v>6982</v>
      </c>
      <c r="Y6685" s="429" t="s">
        <v>1031</v>
      </c>
    </row>
    <row r="6686" spans="24:25">
      <c r="X6686" s="429">
        <v>6983</v>
      </c>
      <c r="Y6686" s="429" t="s">
        <v>1031</v>
      </c>
    </row>
    <row r="6687" spans="24:25">
      <c r="X6687" s="429">
        <v>6984</v>
      </c>
      <c r="Y6687" s="429" t="s">
        <v>1031</v>
      </c>
    </row>
    <row r="6688" spans="24:25">
      <c r="X6688" s="429">
        <v>6985</v>
      </c>
      <c r="Y6688" s="429" t="s">
        <v>1031</v>
      </c>
    </row>
    <row r="6689" spans="24:25">
      <c r="X6689" s="429">
        <v>6986</v>
      </c>
      <c r="Y6689" s="429" t="s">
        <v>1031</v>
      </c>
    </row>
    <row r="6690" spans="24:25">
      <c r="X6690" s="429">
        <v>6987</v>
      </c>
      <c r="Y6690" s="429" t="s">
        <v>1031</v>
      </c>
    </row>
    <row r="6691" spans="24:25">
      <c r="X6691" s="429">
        <v>6988</v>
      </c>
      <c r="Y6691" s="429" t="s">
        <v>1031</v>
      </c>
    </row>
    <row r="6692" spans="24:25">
      <c r="X6692" s="429">
        <v>6989</v>
      </c>
      <c r="Y6692" s="429" t="s">
        <v>1031</v>
      </c>
    </row>
    <row r="6693" spans="24:25">
      <c r="X6693" s="429">
        <v>6990</v>
      </c>
      <c r="Y6693" s="429" t="s">
        <v>1031</v>
      </c>
    </row>
    <row r="6694" spans="24:25">
      <c r="X6694" s="429">
        <v>6991</v>
      </c>
      <c r="Y6694" s="429" t="s">
        <v>1031</v>
      </c>
    </row>
    <row r="6695" spans="24:25">
      <c r="X6695" s="429">
        <v>6992</v>
      </c>
      <c r="Y6695" s="429" t="s">
        <v>1031</v>
      </c>
    </row>
    <row r="6696" spans="24:25">
      <c r="X6696" s="429">
        <v>6993</v>
      </c>
      <c r="Y6696" s="429" t="s">
        <v>1031</v>
      </c>
    </row>
    <row r="6697" spans="24:25">
      <c r="X6697" s="429">
        <v>6994</v>
      </c>
      <c r="Y6697" s="429" t="s">
        <v>1031</v>
      </c>
    </row>
    <row r="6698" spans="24:25">
      <c r="X6698" s="429">
        <v>6995</v>
      </c>
      <c r="Y6698" s="429" t="s">
        <v>1031</v>
      </c>
    </row>
    <row r="6699" spans="24:25">
      <c r="X6699" s="429">
        <v>6996</v>
      </c>
      <c r="Y6699" s="429" t="s">
        <v>1031</v>
      </c>
    </row>
    <row r="6700" spans="24:25">
      <c r="X6700" s="429">
        <v>6997</v>
      </c>
      <c r="Y6700" s="429" t="s">
        <v>1031</v>
      </c>
    </row>
    <row r="6701" spans="24:25">
      <c r="X6701" s="429">
        <v>6998</v>
      </c>
      <c r="Y6701" s="429" t="s">
        <v>1031</v>
      </c>
    </row>
    <row r="6702" spans="24:25">
      <c r="X6702" s="429">
        <v>6999</v>
      </c>
      <c r="Y6702" s="429" t="s">
        <v>1031</v>
      </c>
    </row>
    <row r="6703" spans="24:25">
      <c r="X6703" s="429">
        <v>7000</v>
      </c>
      <c r="Y6703" s="429" t="s">
        <v>1031</v>
      </c>
    </row>
    <row r="6704" spans="24:25">
      <c r="X6704" s="429">
        <v>7001</v>
      </c>
      <c r="Y6704" s="429" t="s">
        <v>1031</v>
      </c>
    </row>
    <row r="6705" spans="24:25">
      <c r="X6705" s="429">
        <v>7002</v>
      </c>
      <c r="Y6705" s="429" t="s">
        <v>1031</v>
      </c>
    </row>
    <row r="6706" spans="24:25">
      <c r="X6706" s="429">
        <v>7003</v>
      </c>
      <c r="Y6706" s="429" t="s">
        <v>1031</v>
      </c>
    </row>
    <row r="6707" spans="24:25">
      <c r="X6707" s="429">
        <v>7004</v>
      </c>
      <c r="Y6707" s="429" t="s">
        <v>1031</v>
      </c>
    </row>
    <row r="6708" spans="24:25">
      <c r="X6708" s="429">
        <v>7005</v>
      </c>
      <c r="Y6708" s="429" t="s">
        <v>1031</v>
      </c>
    </row>
    <row r="6709" spans="24:25">
      <c r="X6709" s="429">
        <v>7006</v>
      </c>
      <c r="Y6709" s="429" t="s">
        <v>1031</v>
      </c>
    </row>
    <row r="6710" spans="24:25">
      <c r="X6710" s="429">
        <v>7007</v>
      </c>
      <c r="Y6710" s="429" t="s">
        <v>1031</v>
      </c>
    </row>
    <row r="6711" spans="24:25">
      <c r="X6711" s="429">
        <v>7008</v>
      </c>
      <c r="Y6711" s="429" t="s">
        <v>1031</v>
      </c>
    </row>
    <row r="6712" spans="24:25">
      <c r="X6712" s="429">
        <v>7009</v>
      </c>
      <c r="Y6712" s="429" t="s">
        <v>1031</v>
      </c>
    </row>
    <row r="6713" spans="24:25">
      <c r="X6713" s="429">
        <v>7010</v>
      </c>
      <c r="Y6713" s="429" t="s">
        <v>1031</v>
      </c>
    </row>
    <row r="6714" spans="24:25">
      <c r="X6714" s="429">
        <v>7011</v>
      </c>
      <c r="Y6714" s="429" t="s">
        <v>1031</v>
      </c>
    </row>
    <row r="6715" spans="24:25">
      <c r="X6715" s="429">
        <v>7012</v>
      </c>
      <c r="Y6715" s="429" t="s">
        <v>1031</v>
      </c>
    </row>
    <row r="6716" spans="24:25">
      <c r="X6716" s="429">
        <v>7013</v>
      </c>
      <c r="Y6716" s="429" t="s">
        <v>1031</v>
      </c>
    </row>
    <row r="6717" spans="24:25">
      <c r="X6717" s="429">
        <v>7014</v>
      </c>
      <c r="Y6717" s="429" t="s">
        <v>1031</v>
      </c>
    </row>
    <row r="6718" spans="24:25">
      <c r="X6718" s="429">
        <v>7015</v>
      </c>
      <c r="Y6718" s="429" t="s">
        <v>1031</v>
      </c>
    </row>
    <row r="6719" spans="24:25">
      <c r="X6719" s="429">
        <v>7016</v>
      </c>
      <c r="Y6719" s="429" t="s">
        <v>1031</v>
      </c>
    </row>
    <row r="6720" spans="24:25">
      <c r="X6720" s="429">
        <v>7017</v>
      </c>
      <c r="Y6720" s="429" t="s">
        <v>1031</v>
      </c>
    </row>
    <row r="6721" spans="24:25">
      <c r="X6721" s="429">
        <v>7018</v>
      </c>
      <c r="Y6721" s="429" t="s">
        <v>1031</v>
      </c>
    </row>
    <row r="6722" spans="24:25">
      <c r="X6722" s="429">
        <v>7019</v>
      </c>
      <c r="Y6722" s="429" t="s">
        <v>1031</v>
      </c>
    </row>
    <row r="6723" spans="24:25">
      <c r="X6723" s="429">
        <v>7020</v>
      </c>
      <c r="Y6723" s="429" t="s">
        <v>1031</v>
      </c>
    </row>
    <row r="6724" spans="24:25">
      <c r="X6724" s="429">
        <v>7021</v>
      </c>
      <c r="Y6724" s="429" t="s">
        <v>1031</v>
      </c>
    </row>
    <row r="6725" spans="24:25">
      <c r="X6725" s="429">
        <v>7022</v>
      </c>
      <c r="Y6725" s="429" t="s">
        <v>1031</v>
      </c>
    </row>
    <row r="6726" spans="24:25">
      <c r="X6726" s="429">
        <v>7023</v>
      </c>
      <c r="Y6726" s="429" t="s">
        <v>1031</v>
      </c>
    </row>
    <row r="6727" spans="24:25">
      <c r="X6727" s="429">
        <v>7024</v>
      </c>
      <c r="Y6727" s="429" t="s">
        <v>1031</v>
      </c>
    </row>
    <row r="6728" spans="24:25">
      <c r="X6728" s="429">
        <v>7025</v>
      </c>
      <c r="Y6728" s="429" t="s">
        <v>1031</v>
      </c>
    </row>
    <row r="6729" spans="24:25">
      <c r="X6729" s="429">
        <v>7026</v>
      </c>
      <c r="Y6729" s="429" t="s">
        <v>1031</v>
      </c>
    </row>
    <row r="6730" spans="24:25">
      <c r="X6730" s="429">
        <v>7027</v>
      </c>
      <c r="Y6730" s="429" t="s">
        <v>1031</v>
      </c>
    </row>
    <row r="6731" spans="24:25">
      <c r="X6731" s="429">
        <v>7028</v>
      </c>
      <c r="Y6731" s="429" t="s">
        <v>1031</v>
      </c>
    </row>
    <row r="6732" spans="24:25">
      <c r="X6732" s="429">
        <v>7029</v>
      </c>
      <c r="Y6732" s="429" t="s">
        <v>1031</v>
      </c>
    </row>
    <row r="6733" spans="24:25">
      <c r="X6733" s="429">
        <v>7030</v>
      </c>
      <c r="Y6733" s="429" t="s">
        <v>1031</v>
      </c>
    </row>
    <row r="6734" spans="24:25">
      <c r="X6734" s="429">
        <v>7031</v>
      </c>
      <c r="Y6734" s="429" t="s">
        <v>1031</v>
      </c>
    </row>
    <row r="6735" spans="24:25">
      <c r="X6735" s="429">
        <v>7032</v>
      </c>
      <c r="Y6735" s="429" t="s">
        <v>1031</v>
      </c>
    </row>
    <row r="6736" spans="24:25">
      <c r="X6736" s="429">
        <v>7033</v>
      </c>
      <c r="Y6736" s="429" t="s">
        <v>1031</v>
      </c>
    </row>
    <row r="6737" spans="24:25">
      <c r="X6737" s="429">
        <v>7034</v>
      </c>
      <c r="Y6737" s="429" t="s">
        <v>1031</v>
      </c>
    </row>
    <row r="6738" spans="24:25">
      <c r="X6738" s="429">
        <v>7035</v>
      </c>
      <c r="Y6738" s="429" t="s">
        <v>1031</v>
      </c>
    </row>
    <row r="6739" spans="24:25">
      <c r="X6739" s="429">
        <v>7036</v>
      </c>
      <c r="Y6739" s="429" t="s">
        <v>1031</v>
      </c>
    </row>
    <row r="6740" spans="24:25">
      <c r="X6740" s="429">
        <v>7037</v>
      </c>
      <c r="Y6740" s="429" t="s">
        <v>1031</v>
      </c>
    </row>
    <row r="6741" spans="24:25">
      <c r="X6741" s="429">
        <v>7038</v>
      </c>
      <c r="Y6741" s="429" t="s">
        <v>1031</v>
      </c>
    </row>
    <row r="6742" spans="24:25">
      <c r="X6742" s="429">
        <v>7039</v>
      </c>
      <c r="Y6742" s="429" t="s">
        <v>1031</v>
      </c>
    </row>
    <row r="6743" spans="24:25">
      <c r="X6743" s="429">
        <v>7040</v>
      </c>
      <c r="Y6743" s="429" t="s">
        <v>1031</v>
      </c>
    </row>
    <row r="6744" spans="24:25">
      <c r="X6744" s="429">
        <v>7041</v>
      </c>
      <c r="Y6744" s="429" t="s">
        <v>1031</v>
      </c>
    </row>
    <row r="6745" spans="24:25">
      <c r="X6745" s="429">
        <v>7042</v>
      </c>
      <c r="Y6745" s="429" t="s">
        <v>1031</v>
      </c>
    </row>
    <row r="6746" spans="24:25">
      <c r="X6746" s="429">
        <v>7043</v>
      </c>
      <c r="Y6746" s="429" t="s">
        <v>1031</v>
      </c>
    </row>
    <row r="6747" spans="24:25">
      <c r="X6747" s="429">
        <v>7044</v>
      </c>
      <c r="Y6747" s="429" t="s">
        <v>1031</v>
      </c>
    </row>
    <row r="6748" spans="24:25">
      <c r="X6748" s="429">
        <v>7045</v>
      </c>
      <c r="Y6748" s="429" t="s">
        <v>1031</v>
      </c>
    </row>
    <row r="6749" spans="24:25">
      <c r="X6749" s="429">
        <v>7046</v>
      </c>
      <c r="Y6749" s="429" t="s">
        <v>1031</v>
      </c>
    </row>
    <row r="6750" spans="24:25">
      <c r="X6750" s="429">
        <v>7047</v>
      </c>
      <c r="Y6750" s="429" t="s">
        <v>1031</v>
      </c>
    </row>
    <row r="6751" spans="24:25">
      <c r="X6751" s="429">
        <v>7048</v>
      </c>
      <c r="Y6751" s="429" t="s">
        <v>1031</v>
      </c>
    </row>
    <row r="6752" spans="24:25">
      <c r="X6752" s="429">
        <v>7049</v>
      </c>
      <c r="Y6752" s="429" t="s">
        <v>1031</v>
      </c>
    </row>
    <row r="6753" spans="24:25">
      <c r="X6753" s="429">
        <v>7050</v>
      </c>
      <c r="Y6753" s="429" t="s">
        <v>1031</v>
      </c>
    </row>
    <row r="6754" spans="24:25">
      <c r="X6754" s="429">
        <v>7051</v>
      </c>
      <c r="Y6754" s="429" t="s">
        <v>1031</v>
      </c>
    </row>
    <row r="6755" spans="24:25">
      <c r="X6755" s="429">
        <v>7052</v>
      </c>
      <c r="Y6755" s="429" t="s">
        <v>1031</v>
      </c>
    </row>
    <row r="6756" spans="24:25">
      <c r="X6756" s="429">
        <v>7053</v>
      </c>
      <c r="Y6756" s="429" t="s">
        <v>1031</v>
      </c>
    </row>
    <row r="6757" spans="24:25">
      <c r="X6757" s="429">
        <v>7054</v>
      </c>
      <c r="Y6757" s="429" t="s">
        <v>1031</v>
      </c>
    </row>
    <row r="6758" spans="24:25">
      <c r="X6758" s="429">
        <v>7055</v>
      </c>
      <c r="Y6758" s="429" t="s">
        <v>1031</v>
      </c>
    </row>
    <row r="6759" spans="24:25">
      <c r="X6759" s="429">
        <v>7056</v>
      </c>
      <c r="Y6759" s="429" t="s">
        <v>1031</v>
      </c>
    </row>
    <row r="6760" spans="24:25">
      <c r="X6760" s="429">
        <v>7057</v>
      </c>
      <c r="Y6760" s="429" t="s">
        <v>1031</v>
      </c>
    </row>
    <row r="6761" spans="24:25">
      <c r="X6761" s="429">
        <v>7058</v>
      </c>
      <c r="Y6761" s="429" t="s">
        <v>1031</v>
      </c>
    </row>
    <row r="6762" spans="24:25">
      <c r="X6762" s="429">
        <v>7059</v>
      </c>
      <c r="Y6762" s="429" t="s">
        <v>1031</v>
      </c>
    </row>
    <row r="6763" spans="24:25">
      <c r="X6763" s="429">
        <v>7060</v>
      </c>
      <c r="Y6763" s="429" t="s">
        <v>1031</v>
      </c>
    </row>
    <row r="6764" spans="24:25">
      <c r="X6764" s="429">
        <v>7061</v>
      </c>
      <c r="Y6764" s="429" t="s">
        <v>1031</v>
      </c>
    </row>
    <row r="6765" spans="24:25">
      <c r="X6765" s="429">
        <v>7062</v>
      </c>
      <c r="Y6765" s="429" t="s">
        <v>1031</v>
      </c>
    </row>
    <row r="6766" spans="24:25">
      <c r="X6766" s="429">
        <v>7063</v>
      </c>
      <c r="Y6766" s="429" t="s">
        <v>1031</v>
      </c>
    </row>
    <row r="6767" spans="24:25">
      <c r="X6767" s="429">
        <v>7064</v>
      </c>
      <c r="Y6767" s="429" t="s">
        <v>1031</v>
      </c>
    </row>
    <row r="6768" spans="24:25">
      <c r="X6768" s="429">
        <v>7065</v>
      </c>
      <c r="Y6768" s="429" t="s">
        <v>1031</v>
      </c>
    </row>
    <row r="6769" spans="24:25">
      <c r="X6769" s="429">
        <v>7066</v>
      </c>
      <c r="Y6769" s="429" t="s">
        <v>1031</v>
      </c>
    </row>
    <row r="6770" spans="24:25">
      <c r="X6770" s="429">
        <v>7067</v>
      </c>
      <c r="Y6770" s="429" t="s">
        <v>1031</v>
      </c>
    </row>
    <row r="6771" spans="24:25">
      <c r="X6771" s="429">
        <v>7068</v>
      </c>
      <c r="Y6771" s="429" t="s">
        <v>1031</v>
      </c>
    </row>
    <row r="6772" spans="24:25">
      <c r="X6772" s="429">
        <v>7069</v>
      </c>
      <c r="Y6772" s="429" t="s">
        <v>1031</v>
      </c>
    </row>
    <row r="6773" spans="24:25">
      <c r="X6773" s="429">
        <v>7070</v>
      </c>
      <c r="Y6773" s="429" t="s">
        <v>1031</v>
      </c>
    </row>
    <row r="6774" spans="24:25">
      <c r="X6774" s="429">
        <v>7071</v>
      </c>
      <c r="Y6774" s="429" t="s">
        <v>1031</v>
      </c>
    </row>
    <row r="6775" spans="24:25">
      <c r="X6775" s="429">
        <v>7072</v>
      </c>
      <c r="Y6775" s="429" t="s">
        <v>1031</v>
      </c>
    </row>
    <row r="6776" spans="24:25">
      <c r="X6776" s="429">
        <v>7073</v>
      </c>
      <c r="Y6776" s="429" t="s">
        <v>1031</v>
      </c>
    </row>
    <row r="6777" spans="24:25">
      <c r="X6777" s="429">
        <v>7074</v>
      </c>
      <c r="Y6777" s="429" t="s">
        <v>1031</v>
      </c>
    </row>
    <row r="6778" spans="24:25">
      <c r="X6778" s="429">
        <v>7075</v>
      </c>
      <c r="Y6778" s="429" t="s">
        <v>1031</v>
      </c>
    </row>
    <row r="6779" spans="24:25">
      <c r="X6779" s="429">
        <v>7076</v>
      </c>
      <c r="Y6779" s="429" t="s">
        <v>1031</v>
      </c>
    </row>
    <row r="6780" spans="24:25">
      <c r="X6780" s="429">
        <v>7077</v>
      </c>
      <c r="Y6780" s="429" t="s">
        <v>1031</v>
      </c>
    </row>
    <row r="6781" spans="24:25">
      <c r="X6781" s="429">
        <v>7078</v>
      </c>
      <c r="Y6781" s="429" t="s">
        <v>1031</v>
      </c>
    </row>
    <row r="6782" spans="24:25">
      <c r="X6782" s="429">
        <v>7079</v>
      </c>
      <c r="Y6782" s="429" t="s">
        <v>1031</v>
      </c>
    </row>
    <row r="6783" spans="24:25">
      <c r="X6783" s="429">
        <v>7080</v>
      </c>
      <c r="Y6783" s="429" t="s">
        <v>1031</v>
      </c>
    </row>
    <row r="6784" spans="24:25">
      <c r="X6784" s="429">
        <v>7081</v>
      </c>
      <c r="Y6784" s="429" t="s">
        <v>1031</v>
      </c>
    </row>
    <row r="6785" spans="24:25">
      <c r="X6785" s="429">
        <v>7082</v>
      </c>
      <c r="Y6785" s="429" t="s">
        <v>1031</v>
      </c>
    </row>
    <row r="6786" spans="24:25">
      <c r="X6786" s="429">
        <v>7083</v>
      </c>
      <c r="Y6786" s="429" t="s">
        <v>1031</v>
      </c>
    </row>
    <row r="6787" spans="24:25">
      <c r="X6787" s="429">
        <v>7084</v>
      </c>
      <c r="Y6787" s="429" t="s">
        <v>1031</v>
      </c>
    </row>
    <row r="6788" spans="24:25">
      <c r="X6788" s="429">
        <v>7085</v>
      </c>
      <c r="Y6788" s="429" t="s">
        <v>1031</v>
      </c>
    </row>
    <row r="6789" spans="24:25">
      <c r="X6789" s="429">
        <v>7086</v>
      </c>
      <c r="Y6789" s="429" t="s">
        <v>1031</v>
      </c>
    </row>
    <row r="6790" spans="24:25">
      <c r="X6790" s="429">
        <v>7087</v>
      </c>
      <c r="Y6790" s="429" t="s">
        <v>1031</v>
      </c>
    </row>
    <row r="6791" spans="24:25">
      <c r="X6791" s="429">
        <v>7088</v>
      </c>
      <c r="Y6791" s="429" t="s">
        <v>1031</v>
      </c>
    </row>
    <row r="6792" spans="24:25">
      <c r="X6792" s="429">
        <v>7089</v>
      </c>
      <c r="Y6792" s="429" t="s">
        <v>1031</v>
      </c>
    </row>
    <row r="6793" spans="24:25">
      <c r="X6793" s="429">
        <v>7090</v>
      </c>
      <c r="Y6793" s="429" t="s">
        <v>1031</v>
      </c>
    </row>
    <row r="6794" spans="24:25">
      <c r="X6794" s="429">
        <v>7091</v>
      </c>
      <c r="Y6794" s="429" t="s">
        <v>1031</v>
      </c>
    </row>
    <row r="6795" spans="24:25">
      <c r="X6795" s="429">
        <v>7092</v>
      </c>
      <c r="Y6795" s="429" t="s">
        <v>1031</v>
      </c>
    </row>
    <row r="6796" spans="24:25">
      <c r="X6796" s="429">
        <v>7093</v>
      </c>
      <c r="Y6796" s="429" t="s">
        <v>1031</v>
      </c>
    </row>
    <row r="6797" spans="24:25">
      <c r="X6797" s="429">
        <v>7094</v>
      </c>
      <c r="Y6797" s="429" t="s">
        <v>1031</v>
      </c>
    </row>
    <row r="6798" spans="24:25">
      <c r="X6798" s="429">
        <v>7095</v>
      </c>
      <c r="Y6798" s="429" t="s">
        <v>1031</v>
      </c>
    </row>
    <row r="6799" spans="24:25">
      <c r="X6799" s="429">
        <v>7096</v>
      </c>
      <c r="Y6799" s="429" t="s">
        <v>1031</v>
      </c>
    </row>
    <row r="6800" spans="24:25">
      <c r="X6800" s="429">
        <v>7097</v>
      </c>
      <c r="Y6800" s="429" t="s">
        <v>1031</v>
      </c>
    </row>
    <row r="6801" spans="24:25">
      <c r="X6801" s="429">
        <v>7098</v>
      </c>
      <c r="Y6801" s="429" t="s">
        <v>1031</v>
      </c>
    </row>
    <row r="6802" spans="24:25">
      <c r="X6802" s="429">
        <v>7099</v>
      </c>
      <c r="Y6802" s="429" t="s">
        <v>1031</v>
      </c>
    </row>
    <row r="6803" spans="24:25">
      <c r="X6803" s="429">
        <v>7100</v>
      </c>
      <c r="Y6803" s="429" t="s">
        <v>1031</v>
      </c>
    </row>
    <row r="6804" spans="24:25">
      <c r="X6804" s="429">
        <v>7101</v>
      </c>
      <c r="Y6804" s="429" t="s">
        <v>1031</v>
      </c>
    </row>
    <row r="6805" spans="24:25">
      <c r="X6805" s="429">
        <v>7102</v>
      </c>
      <c r="Y6805" s="429" t="s">
        <v>1031</v>
      </c>
    </row>
    <row r="6806" spans="24:25">
      <c r="X6806" s="429">
        <v>7103</v>
      </c>
      <c r="Y6806" s="429" t="s">
        <v>1031</v>
      </c>
    </row>
    <row r="6807" spans="24:25">
      <c r="X6807" s="429">
        <v>7104</v>
      </c>
      <c r="Y6807" s="429" t="s">
        <v>1031</v>
      </c>
    </row>
    <row r="6808" spans="24:25">
      <c r="X6808" s="429">
        <v>7105</v>
      </c>
      <c r="Y6808" s="429" t="s">
        <v>1031</v>
      </c>
    </row>
    <row r="6809" spans="24:25">
      <c r="X6809" s="429">
        <v>7106</v>
      </c>
      <c r="Y6809" s="429" t="s">
        <v>1031</v>
      </c>
    </row>
    <row r="6810" spans="24:25">
      <c r="X6810" s="429">
        <v>7107</v>
      </c>
      <c r="Y6810" s="429" t="s">
        <v>1031</v>
      </c>
    </row>
    <row r="6811" spans="24:25">
      <c r="X6811" s="429">
        <v>7108</v>
      </c>
      <c r="Y6811" s="429" t="s">
        <v>1031</v>
      </c>
    </row>
    <row r="6812" spans="24:25">
      <c r="X6812" s="429">
        <v>7109</v>
      </c>
      <c r="Y6812" s="429" t="s">
        <v>1031</v>
      </c>
    </row>
    <row r="6813" spans="24:25">
      <c r="X6813" s="429">
        <v>7110</v>
      </c>
      <c r="Y6813" s="429" t="s">
        <v>1031</v>
      </c>
    </row>
    <row r="6814" spans="24:25">
      <c r="X6814" s="429">
        <v>7111</v>
      </c>
      <c r="Y6814" s="429" t="s">
        <v>1031</v>
      </c>
    </row>
    <row r="6815" spans="24:25">
      <c r="X6815" s="429">
        <v>7112</v>
      </c>
      <c r="Y6815" s="429" t="s">
        <v>1031</v>
      </c>
    </row>
    <row r="6816" spans="24:25">
      <c r="X6816" s="429">
        <v>7113</v>
      </c>
      <c r="Y6816" s="429" t="s">
        <v>1031</v>
      </c>
    </row>
    <row r="6817" spans="24:25">
      <c r="X6817" s="429">
        <v>7114</v>
      </c>
      <c r="Y6817" s="429" t="s">
        <v>1031</v>
      </c>
    </row>
    <row r="6818" spans="24:25">
      <c r="X6818" s="429">
        <v>7115</v>
      </c>
      <c r="Y6818" s="429" t="s">
        <v>1031</v>
      </c>
    </row>
    <row r="6819" spans="24:25">
      <c r="X6819" s="429">
        <v>7116</v>
      </c>
      <c r="Y6819" s="429" t="s">
        <v>1031</v>
      </c>
    </row>
    <row r="6820" spans="24:25">
      <c r="X6820" s="429">
        <v>7117</v>
      </c>
      <c r="Y6820" s="429" t="s">
        <v>1031</v>
      </c>
    </row>
    <row r="6821" spans="24:25">
      <c r="X6821" s="429">
        <v>7118</v>
      </c>
      <c r="Y6821" s="429" t="s">
        <v>1031</v>
      </c>
    </row>
    <row r="6822" spans="24:25">
      <c r="X6822" s="429">
        <v>7119</v>
      </c>
      <c r="Y6822" s="429" t="s">
        <v>1031</v>
      </c>
    </row>
    <row r="6823" spans="24:25">
      <c r="X6823" s="429">
        <v>7120</v>
      </c>
      <c r="Y6823" s="429" t="s">
        <v>1031</v>
      </c>
    </row>
    <row r="6824" spans="24:25">
      <c r="X6824" s="429">
        <v>7121</v>
      </c>
      <c r="Y6824" s="429" t="s">
        <v>1031</v>
      </c>
    </row>
    <row r="6825" spans="24:25">
      <c r="X6825" s="429">
        <v>7122</v>
      </c>
      <c r="Y6825" s="429" t="s">
        <v>1031</v>
      </c>
    </row>
    <row r="6826" spans="24:25">
      <c r="X6826" s="429">
        <v>7123</v>
      </c>
      <c r="Y6826" s="429" t="s">
        <v>1031</v>
      </c>
    </row>
    <row r="6827" spans="24:25">
      <c r="X6827" s="429">
        <v>7124</v>
      </c>
      <c r="Y6827" s="429" t="s">
        <v>1031</v>
      </c>
    </row>
    <row r="6828" spans="24:25">
      <c r="X6828" s="429">
        <v>7125</v>
      </c>
      <c r="Y6828" s="429" t="s">
        <v>1031</v>
      </c>
    </row>
    <row r="6829" spans="24:25">
      <c r="X6829" s="429">
        <v>7126</v>
      </c>
      <c r="Y6829" s="429" t="s">
        <v>1031</v>
      </c>
    </row>
    <row r="6830" spans="24:25">
      <c r="X6830" s="429">
        <v>7127</v>
      </c>
      <c r="Y6830" s="429" t="s">
        <v>1031</v>
      </c>
    </row>
    <row r="6831" spans="24:25">
      <c r="X6831" s="429">
        <v>7128</v>
      </c>
      <c r="Y6831" s="429" t="s">
        <v>1031</v>
      </c>
    </row>
    <row r="6832" spans="24:25">
      <c r="X6832" s="429">
        <v>7129</v>
      </c>
      <c r="Y6832" s="429" t="s">
        <v>1031</v>
      </c>
    </row>
    <row r="6833" spans="24:25">
      <c r="X6833" s="429">
        <v>7130</v>
      </c>
      <c r="Y6833" s="429" t="s">
        <v>1031</v>
      </c>
    </row>
    <row r="6834" spans="24:25">
      <c r="X6834" s="429">
        <v>7131</v>
      </c>
      <c r="Y6834" s="429" t="s">
        <v>1031</v>
      </c>
    </row>
    <row r="6835" spans="24:25">
      <c r="X6835" s="429">
        <v>7132</v>
      </c>
      <c r="Y6835" s="429" t="s">
        <v>1031</v>
      </c>
    </row>
    <row r="6836" spans="24:25">
      <c r="X6836" s="429">
        <v>7133</v>
      </c>
      <c r="Y6836" s="429" t="s">
        <v>1031</v>
      </c>
    </row>
    <row r="6837" spans="24:25">
      <c r="X6837" s="429">
        <v>7134</v>
      </c>
      <c r="Y6837" s="429" t="s">
        <v>1031</v>
      </c>
    </row>
    <row r="6838" spans="24:25">
      <c r="X6838" s="429">
        <v>7135</v>
      </c>
      <c r="Y6838" s="429" t="s">
        <v>1031</v>
      </c>
    </row>
    <row r="6839" spans="24:25">
      <c r="X6839" s="429">
        <v>7136</v>
      </c>
      <c r="Y6839" s="429" t="s">
        <v>1031</v>
      </c>
    </row>
    <row r="6840" spans="24:25">
      <c r="X6840" s="429">
        <v>7137</v>
      </c>
      <c r="Y6840" s="429" t="s">
        <v>1031</v>
      </c>
    </row>
    <row r="6841" spans="24:25">
      <c r="X6841" s="429">
        <v>7138</v>
      </c>
      <c r="Y6841" s="429" t="s">
        <v>1031</v>
      </c>
    </row>
    <row r="6842" spans="24:25">
      <c r="X6842" s="429">
        <v>7139</v>
      </c>
      <c r="Y6842" s="429" t="s">
        <v>1031</v>
      </c>
    </row>
    <row r="6843" spans="24:25">
      <c r="X6843" s="429">
        <v>7140</v>
      </c>
      <c r="Y6843" s="429" t="s">
        <v>1031</v>
      </c>
    </row>
    <row r="6844" spans="24:25">
      <c r="X6844" s="429">
        <v>7141</v>
      </c>
      <c r="Y6844" s="429" t="s">
        <v>1031</v>
      </c>
    </row>
    <row r="6845" spans="24:25">
      <c r="X6845" s="429">
        <v>7142</v>
      </c>
      <c r="Y6845" s="429" t="s">
        <v>1031</v>
      </c>
    </row>
    <row r="6846" spans="24:25">
      <c r="X6846" s="429">
        <v>7143</v>
      </c>
      <c r="Y6846" s="429" t="s">
        <v>1031</v>
      </c>
    </row>
    <row r="6847" spans="24:25">
      <c r="X6847" s="429">
        <v>7144</v>
      </c>
      <c r="Y6847" s="429" t="s">
        <v>1031</v>
      </c>
    </row>
    <row r="6848" spans="24:25">
      <c r="X6848" s="429">
        <v>7145</v>
      </c>
      <c r="Y6848" s="429" t="s">
        <v>1031</v>
      </c>
    </row>
    <row r="6849" spans="24:25">
      <c r="X6849" s="429">
        <v>7146</v>
      </c>
      <c r="Y6849" s="429" t="s">
        <v>1031</v>
      </c>
    </row>
    <row r="6850" spans="24:25">
      <c r="X6850" s="429">
        <v>7147</v>
      </c>
      <c r="Y6850" s="429" t="s">
        <v>1031</v>
      </c>
    </row>
    <row r="6851" spans="24:25">
      <c r="X6851" s="429">
        <v>7148</v>
      </c>
      <c r="Y6851" s="429" t="s">
        <v>1031</v>
      </c>
    </row>
    <row r="6852" spans="24:25">
      <c r="X6852" s="429">
        <v>7149</v>
      </c>
      <c r="Y6852" s="429" t="s">
        <v>1031</v>
      </c>
    </row>
    <row r="6853" spans="24:25">
      <c r="X6853" s="429">
        <v>7150</v>
      </c>
      <c r="Y6853" s="429" t="s">
        <v>1031</v>
      </c>
    </row>
    <row r="6854" spans="24:25">
      <c r="X6854" s="429">
        <v>7151</v>
      </c>
      <c r="Y6854" s="429" t="s">
        <v>1031</v>
      </c>
    </row>
    <row r="6855" spans="24:25">
      <c r="X6855" s="429">
        <v>7152</v>
      </c>
      <c r="Y6855" s="429" t="s">
        <v>1031</v>
      </c>
    </row>
    <row r="6856" spans="24:25">
      <c r="X6856" s="429">
        <v>7153</v>
      </c>
      <c r="Y6856" s="429" t="s">
        <v>1031</v>
      </c>
    </row>
    <row r="6857" spans="24:25">
      <c r="X6857" s="429">
        <v>7154</v>
      </c>
      <c r="Y6857" s="429" t="s">
        <v>1031</v>
      </c>
    </row>
    <row r="6858" spans="24:25">
      <c r="X6858" s="429">
        <v>7155</v>
      </c>
      <c r="Y6858" s="429" t="s">
        <v>1031</v>
      </c>
    </row>
    <row r="6859" spans="24:25">
      <c r="X6859" s="429">
        <v>7156</v>
      </c>
      <c r="Y6859" s="429" t="s">
        <v>1031</v>
      </c>
    </row>
    <row r="6860" spans="24:25">
      <c r="X6860" s="429">
        <v>7157</v>
      </c>
      <c r="Y6860" s="429" t="s">
        <v>1031</v>
      </c>
    </row>
    <row r="6861" spans="24:25">
      <c r="X6861" s="429">
        <v>7158</v>
      </c>
      <c r="Y6861" s="429" t="s">
        <v>1031</v>
      </c>
    </row>
    <row r="6862" spans="24:25">
      <c r="X6862" s="429">
        <v>7159</v>
      </c>
      <c r="Y6862" s="429" t="s">
        <v>1031</v>
      </c>
    </row>
    <row r="6863" spans="24:25">
      <c r="X6863" s="429">
        <v>7160</v>
      </c>
      <c r="Y6863" s="429" t="s">
        <v>1031</v>
      </c>
    </row>
    <row r="6864" spans="24:25">
      <c r="X6864" s="429">
        <v>7161</v>
      </c>
      <c r="Y6864" s="429" t="s">
        <v>1031</v>
      </c>
    </row>
    <row r="6865" spans="24:25">
      <c r="X6865" s="429">
        <v>7162</v>
      </c>
      <c r="Y6865" s="429" t="s">
        <v>1031</v>
      </c>
    </row>
    <row r="6866" spans="24:25">
      <c r="X6866" s="429">
        <v>7163</v>
      </c>
      <c r="Y6866" s="429" t="s">
        <v>1031</v>
      </c>
    </row>
    <row r="6867" spans="24:25">
      <c r="X6867" s="429">
        <v>7164</v>
      </c>
      <c r="Y6867" s="429" t="s">
        <v>1031</v>
      </c>
    </row>
    <row r="6868" spans="24:25">
      <c r="X6868" s="429">
        <v>7165</v>
      </c>
      <c r="Y6868" s="429" t="s">
        <v>1031</v>
      </c>
    </row>
    <row r="6869" spans="24:25">
      <c r="X6869" s="429">
        <v>7166</v>
      </c>
      <c r="Y6869" s="429" t="s">
        <v>1031</v>
      </c>
    </row>
    <row r="6870" spans="24:25">
      <c r="X6870" s="429">
        <v>7167</v>
      </c>
      <c r="Y6870" s="429" t="s">
        <v>1031</v>
      </c>
    </row>
    <row r="6871" spans="24:25">
      <c r="X6871" s="429">
        <v>7168</v>
      </c>
      <c r="Y6871" s="429" t="s">
        <v>1031</v>
      </c>
    </row>
    <row r="6872" spans="24:25">
      <c r="X6872" s="429">
        <v>7169</v>
      </c>
      <c r="Y6872" s="429" t="s">
        <v>1031</v>
      </c>
    </row>
    <row r="6873" spans="24:25">
      <c r="X6873" s="429">
        <v>7170</v>
      </c>
      <c r="Y6873" s="429" t="s">
        <v>1031</v>
      </c>
    </row>
    <row r="6874" spans="24:25">
      <c r="X6874" s="429">
        <v>7171</v>
      </c>
      <c r="Y6874" s="429" t="s">
        <v>1031</v>
      </c>
    </row>
    <row r="6875" spans="24:25">
      <c r="X6875" s="429">
        <v>7172</v>
      </c>
      <c r="Y6875" s="429" t="s">
        <v>1031</v>
      </c>
    </row>
    <row r="6876" spans="24:25">
      <c r="X6876" s="429">
        <v>7173</v>
      </c>
      <c r="Y6876" s="429" t="s">
        <v>1031</v>
      </c>
    </row>
    <row r="6877" spans="24:25">
      <c r="X6877" s="429">
        <v>7174</v>
      </c>
      <c r="Y6877" s="429" t="s">
        <v>1031</v>
      </c>
    </row>
    <row r="6878" spans="24:25">
      <c r="X6878" s="429">
        <v>7175</v>
      </c>
      <c r="Y6878" s="429" t="s">
        <v>1031</v>
      </c>
    </row>
    <row r="6879" spans="24:25">
      <c r="X6879" s="429">
        <v>7176</v>
      </c>
      <c r="Y6879" s="429" t="s">
        <v>1031</v>
      </c>
    </row>
    <row r="6880" spans="24:25">
      <c r="X6880" s="429">
        <v>7177</v>
      </c>
      <c r="Y6880" s="429" t="s">
        <v>1031</v>
      </c>
    </row>
    <row r="6881" spans="24:25">
      <c r="X6881" s="429">
        <v>7178</v>
      </c>
      <c r="Y6881" s="429" t="s">
        <v>1031</v>
      </c>
    </row>
    <row r="6882" spans="24:25">
      <c r="X6882" s="429">
        <v>7179</v>
      </c>
      <c r="Y6882" s="429" t="s">
        <v>1031</v>
      </c>
    </row>
    <row r="6883" spans="24:25">
      <c r="X6883" s="429">
        <v>7180</v>
      </c>
      <c r="Y6883" s="429" t="s">
        <v>1031</v>
      </c>
    </row>
    <row r="6884" spans="24:25">
      <c r="X6884" s="429">
        <v>7181</v>
      </c>
      <c r="Y6884" s="429" t="s">
        <v>1031</v>
      </c>
    </row>
    <row r="6885" spans="24:25">
      <c r="X6885" s="429">
        <v>7182</v>
      </c>
      <c r="Y6885" s="429" t="s">
        <v>1031</v>
      </c>
    </row>
    <row r="6886" spans="24:25">
      <c r="X6886" s="429">
        <v>7183</v>
      </c>
      <c r="Y6886" s="429" t="s">
        <v>1031</v>
      </c>
    </row>
    <row r="6887" spans="24:25">
      <c r="X6887" s="429">
        <v>7184</v>
      </c>
      <c r="Y6887" s="429" t="s">
        <v>1031</v>
      </c>
    </row>
    <row r="6888" spans="24:25">
      <c r="X6888" s="429">
        <v>7185</v>
      </c>
      <c r="Y6888" s="429" t="s">
        <v>1031</v>
      </c>
    </row>
    <row r="6889" spans="24:25">
      <c r="X6889" s="429">
        <v>7186</v>
      </c>
      <c r="Y6889" s="429" t="s">
        <v>1031</v>
      </c>
    </row>
    <row r="6890" spans="24:25">
      <c r="X6890" s="429">
        <v>7187</v>
      </c>
      <c r="Y6890" s="429" t="s">
        <v>1031</v>
      </c>
    </row>
    <row r="6891" spans="24:25">
      <c r="X6891" s="429">
        <v>7188</v>
      </c>
      <c r="Y6891" s="429" t="s">
        <v>1031</v>
      </c>
    </row>
    <row r="6892" spans="24:25">
      <c r="X6892" s="429">
        <v>7189</v>
      </c>
      <c r="Y6892" s="429" t="s">
        <v>1031</v>
      </c>
    </row>
    <row r="6893" spans="24:25">
      <c r="X6893" s="429">
        <v>7190</v>
      </c>
      <c r="Y6893" s="429" t="s">
        <v>1031</v>
      </c>
    </row>
    <row r="6894" spans="24:25">
      <c r="X6894" s="429">
        <v>7191</v>
      </c>
      <c r="Y6894" s="429" t="s">
        <v>1031</v>
      </c>
    </row>
    <row r="6895" spans="24:25">
      <c r="X6895" s="429">
        <v>7192</v>
      </c>
      <c r="Y6895" s="429" t="s">
        <v>1031</v>
      </c>
    </row>
    <row r="6896" spans="24:25">
      <c r="X6896" s="429">
        <v>7193</v>
      </c>
      <c r="Y6896" s="429" t="s">
        <v>1031</v>
      </c>
    </row>
    <row r="6897" spans="24:25">
      <c r="X6897" s="429">
        <v>7194</v>
      </c>
      <c r="Y6897" s="429" t="s">
        <v>1031</v>
      </c>
    </row>
    <row r="6898" spans="24:25">
      <c r="X6898" s="429">
        <v>7195</v>
      </c>
      <c r="Y6898" s="429" t="s">
        <v>1031</v>
      </c>
    </row>
    <row r="6899" spans="24:25">
      <c r="X6899" s="429">
        <v>7196</v>
      </c>
      <c r="Y6899" s="429" t="s">
        <v>1031</v>
      </c>
    </row>
    <row r="6900" spans="24:25">
      <c r="X6900" s="429">
        <v>7197</v>
      </c>
      <c r="Y6900" s="429" t="s">
        <v>1031</v>
      </c>
    </row>
    <row r="6901" spans="24:25">
      <c r="X6901" s="429">
        <v>7198</v>
      </c>
      <c r="Y6901" s="429" t="s">
        <v>1031</v>
      </c>
    </row>
    <row r="6902" spans="24:25">
      <c r="X6902" s="429">
        <v>7199</v>
      </c>
      <c r="Y6902" s="429" t="s">
        <v>1031</v>
      </c>
    </row>
    <row r="6903" spans="24:25">
      <c r="X6903" s="429">
        <v>7200</v>
      </c>
      <c r="Y6903" s="429" t="s">
        <v>1031</v>
      </c>
    </row>
    <row r="6904" spans="24:25">
      <c r="X6904" s="429">
        <v>7201</v>
      </c>
      <c r="Y6904" s="429" t="s">
        <v>1031</v>
      </c>
    </row>
    <row r="6905" spans="24:25">
      <c r="X6905" s="429">
        <v>7202</v>
      </c>
      <c r="Y6905" s="429" t="s">
        <v>1031</v>
      </c>
    </row>
    <row r="6906" spans="24:25">
      <c r="X6906" s="429">
        <v>7203</v>
      </c>
      <c r="Y6906" s="429" t="s">
        <v>1031</v>
      </c>
    </row>
    <row r="6907" spans="24:25">
      <c r="X6907" s="429">
        <v>7204</v>
      </c>
      <c r="Y6907" s="429" t="s">
        <v>1031</v>
      </c>
    </row>
    <row r="6908" spans="24:25">
      <c r="X6908" s="429">
        <v>7205</v>
      </c>
      <c r="Y6908" s="429" t="s">
        <v>1031</v>
      </c>
    </row>
    <row r="6909" spans="24:25">
      <c r="X6909" s="429">
        <v>7206</v>
      </c>
      <c r="Y6909" s="429" t="s">
        <v>1031</v>
      </c>
    </row>
    <row r="6910" spans="24:25">
      <c r="X6910" s="429">
        <v>7207</v>
      </c>
      <c r="Y6910" s="429" t="s">
        <v>1031</v>
      </c>
    </row>
    <row r="6911" spans="24:25">
      <c r="X6911" s="429">
        <v>7208</v>
      </c>
      <c r="Y6911" s="429" t="s">
        <v>1031</v>
      </c>
    </row>
    <row r="6912" spans="24:25">
      <c r="X6912" s="429">
        <v>7209</v>
      </c>
      <c r="Y6912" s="429" t="s">
        <v>1031</v>
      </c>
    </row>
    <row r="6913" spans="24:25">
      <c r="X6913" s="429">
        <v>7210</v>
      </c>
      <c r="Y6913" s="429" t="s">
        <v>1031</v>
      </c>
    </row>
    <row r="6914" spans="24:25">
      <c r="X6914" s="429">
        <v>7211</v>
      </c>
      <c r="Y6914" s="429" t="s">
        <v>1031</v>
      </c>
    </row>
    <row r="6915" spans="24:25">
      <c r="X6915" s="429">
        <v>7212</v>
      </c>
      <c r="Y6915" s="429" t="s">
        <v>1031</v>
      </c>
    </row>
    <row r="6916" spans="24:25">
      <c r="X6916" s="429">
        <v>7213</v>
      </c>
      <c r="Y6916" s="429" t="s">
        <v>1031</v>
      </c>
    </row>
    <row r="6917" spans="24:25">
      <c r="X6917" s="429">
        <v>7214</v>
      </c>
      <c r="Y6917" s="429" t="s">
        <v>1031</v>
      </c>
    </row>
    <row r="6918" spans="24:25">
      <c r="X6918" s="429">
        <v>7215</v>
      </c>
      <c r="Y6918" s="429" t="s">
        <v>1031</v>
      </c>
    </row>
    <row r="6919" spans="24:25">
      <c r="X6919" s="429">
        <v>7216</v>
      </c>
      <c r="Y6919" s="429" t="s">
        <v>1031</v>
      </c>
    </row>
    <row r="6920" spans="24:25">
      <c r="X6920" s="429">
        <v>7217</v>
      </c>
      <c r="Y6920" s="429" t="s">
        <v>1031</v>
      </c>
    </row>
    <row r="6921" spans="24:25">
      <c r="X6921" s="429">
        <v>7218</v>
      </c>
      <c r="Y6921" s="429" t="s">
        <v>1031</v>
      </c>
    </row>
    <row r="6922" spans="24:25">
      <c r="X6922" s="429">
        <v>7219</v>
      </c>
      <c r="Y6922" s="429" t="s">
        <v>1031</v>
      </c>
    </row>
    <row r="6923" spans="24:25">
      <c r="X6923" s="429">
        <v>7220</v>
      </c>
      <c r="Y6923" s="429" t="s">
        <v>1031</v>
      </c>
    </row>
    <row r="6924" spans="24:25">
      <c r="X6924" s="429">
        <v>7221</v>
      </c>
      <c r="Y6924" s="429" t="s">
        <v>1031</v>
      </c>
    </row>
    <row r="6925" spans="24:25">
      <c r="X6925" s="429">
        <v>7222</v>
      </c>
      <c r="Y6925" s="429" t="s">
        <v>1031</v>
      </c>
    </row>
    <row r="6926" spans="24:25">
      <c r="X6926" s="429">
        <v>7223</v>
      </c>
      <c r="Y6926" s="429" t="s">
        <v>1031</v>
      </c>
    </row>
    <row r="6927" spans="24:25">
      <c r="X6927" s="429">
        <v>7224</v>
      </c>
      <c r="Y6927" s="429" t="s">
        <v>1031</v>
      </c>
    </row>
    <row r="6928" spans="24:25">
      <c r="X6928" s="429">
        <v>7225</v>
      </c>
      <c r="Y6928" s="429" t="s">
        <v>1031</v>
      </c>
    </row>
    <row r="6929" spans="24:25">
      <c r="X6929" s="429">
        <v>7226</v>
      </c>
      <c r="Y6929" s="429" t="s">
        <v>1031</v>
      </c>
    </row>
    <row r="6930" spans="24:25">
      <c r="X6930" s="429">
        <v>7227</v>
      </c>
      <c r="Y6930" s="429" t="s">
        <v>1031</v>
      </c>
    </row>
    <row r="6931" spans="24:25">
      <c r="X6931" s="429">
        <v>7228</v>
      </c>
      <c r="Y6931" s="429" t="s">
        <v>1031</v>
      </c>
    </row>
    <row r="6932" spans="24:25">
      <c r="X6932" s="429">
        <v>7229</v>
      </c>
      <c r="Y6932" s="429" t="s">
        <v>1031</v>
      </c>
    </row>
    <row r="6933" spans="24:25">
      <c r="X6933" s="429">
        <v>7230</v>
      </c>
      <c r="Y6933" s="429" t="s">
        <v>1031</v>
      </c>
    </row>
    <row r="6934" spans="24:25">
      <c r="X6934" s="429">
        <v>7231</v>
      </c>
      <c r="Y6934" s="429" t="s">
        <v>1031</v>
      </c>
    </row>
    <row r="6935" spans="24:25">
      <c r="X6935" s="429">
        <v>7232</v>
      </c>
      <c r="Y6935" s="429" t="s">
        <v>1031</v>
      </c>
    </row>
    <row r="6936" spans="24:25">
      <c r="X6936" s="429">
        <v>7233</v>
      </c>
      <c r="Y6936" s="429" t="s">
        <v>1031</v>
      </c>
    </row>
    <row r="6937" spans="24:25">
      <c r="X6937" s="429">
        <v>7234</v>
      </c>
      <c r="Y6937" s="429" t="s">
        <v>1031</v>
      </c>
    </row>
    <row r="6938" spans="24:25">
      <c r="X6938" s="429">
        <v>7235</v>
      </c>
      <c r="Y6938" s="429" t="s">
        <v>1031</v>
      </c>
    </row>
    <row r="6939" spans="24:25">
      <c r="X6939" s="429">
        <v>7236</v>
      </c>
      <c r="Y6939" s="429" t="s">
        <v>1031</v>
      </c>
    </row>
    <row r="6940" spans="24:25">
      <c r="X6940" s="429">
        <v>7237</v>
      </c>
      <c r="Y6940" s="429" t="s">
        <v>1031</v>
      </c>
    </row>
    <row r="6941" spans="24:25">
      <c r="X6941" s="429">
        <v>7238</v>
      </c>
      <c r="Y6941" s="429" t="s">
        <v>1031</v>
      </c>
    </row>
    <row r="6942" spans="24:25">
      <c r="X6942" s="429">
        <v>7239</v>
      </c>
      <c r="Y6942" s="429" t="s">
        <v>1031</v>
      </c>
    </row>
    <row r="6943" spans="24:25">
      <c r="X6943" s="429">
        <v>7240</v>
      </c>
      <c r="Y6943" s="429" t="s">
        <v>1031</v>
      </c>
    </row>
    <row r="6944" spans="24:25">
      <c r="X6944" s="429">
        <v>7241</v>
      </c>
      <c r="Y6944" s="429" t="s">
        <v>1031</v>
      </c>
    </row>
    <row r="6945" spans="24:25">
      <c r="X6945" s="429">
        <v>7242</v>
      </c>
      <c r="Y6945" s="429" t="s">
        <v>1031</v>
      </c>
    </row>
    <row r="6946" spans="24:25">
      <c r="X6946" s="429">
        <v>7243</v>
      </c>
      <c r="Y6946" s="429" t="s">
        <v>1031</v>
      </c>
    </row>
    <row r="6947" spans="24:25">
      <c r="X6947" s="429">
        <v>7244</v>
      </c>
      <c r="Y6947" s="429" t="s">
        <v>1031</v>
      </c>
    </row>
    <row r="6948" spans="24:25">
      <c r="X6948" s="429">
        <v>7245</v>
      </c>
      <c r="Y6948" s="429" t="s">
        <v>1031</v>
      </c>
    </row>
    <row r="6949" spans="24:25">
      <c r="X6949" s="429">
        <v>7246</v>
      </c>
      <c r="Y6949" s="429" t="s">
        <v>1031</v>
      </c>
    </row>
    <row r="6950" spans="24:25">
      <c r="X6950" s="429">
        <v>7247</v>
      </c>
      <c r="Y6950" s="429" t="s">
        <v>1031</v>
      </c>
    </row>
    <row r="6951" spans="24:25">
      <c r="X6951" s="429">
        <v>7248</v>
      </c>
      <c r="Y6951" s="429" t="s">
        <v>1031</v>
      </c>
    </row>
    <row r="6952" spans="24:25">
      <c r="X6952" s="429">
        <v>7249</v>
      </c>
      <c r="Y6952" s="429" t="s">
        <v>1031</v>
      </c>
    </row>
    <row r="6953" spans="24:25">
      <c r="X6953" s="429">
        <v>7250</v>
      </c>
      <c r="Y6953" s="429" t="s">
        <v>1031</v>
      </c>
    </row>
    <row r="6954" spans="24:25">
      <c r="X6954" s="429">
        <v>7251</v>
      </c>
      <c r="Y6954" s="429" t="s">
        <v>1031</v>
      </c>
    </row>
    <row r="6955" spans="24:25">
      <c r="X6955" s="429">
        <v>7252</v>
      </c>
      <c r="Y6955" s="429" t="s">
        <v>1031</v>
      </c>
    </row>
    <row r="6956" spans="24:25">
      <c r="X6956" s="429">
        <v>7253</v>
      </c>
      <c r="Y6956" s="429" t="s">
        <v>1031</v>
      </c>
    </row>
    <row r="6957" spans="24:25">
      <c r="X6957" s="429">
        <v>7254</v>
      </c>
      <c r="Y6957" s="429" t="s">
        <v>1031</v>
      </c>
    </row>
    <row r="6958" spans="24:25">
      <c r="X6958" s="429">
        <v>7255</v>
      </c>
      <c r="Y6958" s="429" t="s">
        <v>1031</v>
      </c>
    </row>
    <row r="6959" spans="24:25">
      <c r="X6959" s="429">
        <v>7256</v>
      </c>
      <c r="Y6959" s="429" t="s">
        <v>1031</v>
      </c>
    </row>
    <row r="6960" spans="24:25">
      <c r="X6960" s="429">
        <v>7257</v>
      </c>
      <c r="Y6960" s="429" t="s">
        <v>1031</v>
      </c>
    </row>
    <row r="6961" spans="24:25">
      <c r="X6961" s="429">
        <v>7258</v>
      </c>
      <c r="Y6961" s="429" t="s">
        <v>1031</v>
      </c>
    </row>
    <row r="6962" spans="24:25">
      <c r="X6962" s="429">
        <v>7259</v>
      </c>
      <c r="Y6962" s="429" t="s">
        <v>1031</v>
      </c>
    </row>
    <row r="6963" spans="24:25">
      <c r="X6963" s="429">
        <v>7260</v>
      </c>
      <c r="Y6963" s="429" t="s">
        <v>1031</v>
      </c>
    </row>
    <row r="6964" spans="24:25">
      <c r="X6964" s="429">
        <v>7261</v>
      </c>
      <c r="Y6964" s="429" t="s">
        <v>1031</v>
      </c>
    </row>
    <row r="6965" spans="24:25">
      <c r="X6965" s="429">
        <v>7262</v>
      </c>
      <c r="Y6965" s="429" t="s">
        <v>1031</v>
      </c>
    </row>
    <row r="6966" spans="24:25">
      <c r="X6966" s="429">
        <v>7263</v>
      </c>
      <c r="Y6966" s="429" t="s">
        <v>1031</v>
      </c>
    </row>
    <row r="6967" spans="24:25">
      <c r="X6967" s="429">
        <v>7264</v>
      </c>
      <c r="Y6967" s="429" t="s">
        <v>1031</v>
      </c>
    </row>
    <row r="6968" spans="24:25">
      <c r="X6968" s="429">
        <v>7265</v>
      </c>
      <c r="Y6968" s="429" t="s">
        <v>1031</v>
      </c>
    </row>
    <row r="6969" spans="24:25">
      <c r="X6969" s="429">
        <v>7266</v>
      </c>
      <c r="Y6969" s="429" t="s">
        <v>1031</v>
      </c>
    </row>
    <row r="6970" spans="24:25">
      <c r="X6970" s="429">
        <v>7267</v>
      </c>
      <c r="Y6970" s="429" t="s">
        <v>1031</v>
      </c>
    </row>
    <row r="6971" spans="24:25">
      <c r="X6971" s="429">
        <v>7268</v>
      </c>
      <c r="Y6971" s="429" t="s">
        <v>1031</v>
      </c>
    </row>
    <row r="6972" spans="24:25">
      <c r="X6972" s="429">
        <v>7269</v>
      </c>
      <c r="Y6972" s="429" t="s">
        <v>1031</v>
      </c>
    </row>
    <row r="6973" spans="24:25">
      <c r="X6973" s="429">
        <v>7270</v>
      </c>
      <c r="Y6973" s="429" t="s">
        <v>1031</v>
      </c>
    </row>
    <row r="6974" spans="24:25">
      <c r="X6974" s="429">
        <v>7271</v>
      </c>
      <c r="Y6974" s="429" t="s">
        <v>1031</v>
      </c>
    </row>
    <row r="6975" spans="24:25">
      <c r="X6975" s="429">
        <v>7272</v>
      </c>
      <c r="Y6975" s="429" t="s">
        <v>1031</v>
      </c>
    </row>
    <row r="6976" spans="24:25">
      <c r="X6976" s="429">
        <v>7273</v>
      </c>
      <c r="Y6976" s="429" t="s">
        <v>1031</v>
      </c>
    </row>
    <row r="6977" spans="24:25">
      <c r="X6977" s="429">
        <v>7274</v>
      </c>
      <c r="Y6977" s="429" t="s">
        <v>1031</v>
      </c>
    </row>
    <row r="6978" spans="24:25">
      <c r="X6978" s="429">
        <v>7275</v>
      </c>
      <c r="Y6978" s="429" t="s">
        <v>1031</v>
      </c>
    </row>
    <row r="6979" spans="24:25">
      <c r="X6979" s="429">
        <v>7276</v>
      </c>
      <c r="Y6979" s="429" t="s">
        <v>1031</v>
      </c>
    </row>
    <row r="6980" spans="24:25">
      <c r="X6980" s="429">
        <v>7277</v>
      </c>
      <c r="Y6980" s="429" t="s">
        <v>1031</v>
      </c>
    </row>
    <row r="6981" spans="24:25">
      <c r="X6981" s="429">
        <v>7278</v>
      </c>
      <c r="Y6981" s="429" t="s">
        <v>1031</v>
      </c>
    </row>
    <row r="6982" spans="24:25">
      <c r="X6982" s="429">
        <v>7279</v>
      </c>
      <c r="Y6982" s="429" t="s">
        <v>1031</v>
      </c>
    </row>
    <row r="6983" spans="24:25">
      <c r="X6983" s="429">
        <v>7280</v>
      </c>
      <c r="Y6983" s="429" t="s">
        <v>1031</v>
      </c>
    </row>
    <row r="6984" spans="24:25">
      <c r="X6984" s="429">
        <v>7281</v>
      </c>
      <c r="Y6984" s="429" t="s">
        <v>1031</v>
      </c>
    </row>
    <row r="6985" spans="24:25">
      <c r="X6985" s="429">
        <v>7282</v>
      </c>
      <c r="Y6985" s="429" t="s">
        <v>1031</v>
      </c>
    </row>
    <row r="6986" spans="24:25">
      <c r="X6986" s="429">
        <v>7283</v>
      </c>
      <c r="Y6986" s="429" t="s">
        <v>1031</v>
      </c>
    </row>
    <row r="6987" spans="24:25">
      <c r="X6987" s="429">
        <v>7284</v>
      </c>
      <c r="Y6987" s="429" t="s">
        <v>1031</v>
      </c>
    </row>
    <row r="6988" spans="24:25">
      <c r="X6988" s="429">
        <v>7285</v>
      </c>
      <c r="Y6988" s="429" t="s">
        <v>1031</v>
      </c>
    </row>
    <row r="6989" spans="24:25">
      <c r="X6989" s="429">
        <v>7286</v>
      </c>
      <c r="Y6989" s="429" t="s">
        <v>1031</v>
      </c>
    </row>
    <row r="6990" spans="24:25">
      <c r="X6990" s="429">
        <v>7287</v>
      </c>
      <c r="Y6990" s="429" t="s">
        <v>1031</v>
      </c>
    </row>
    <row r="6991" spans="24:25">
      <c r="X6991" s="429">
        <v>7288</v>
      </c>
      <c r="Y6991" s="429" t="s">
        <v>1031</v>
      </c>
    </row>
    <row r="6992" spans="24:25">
      <c r="X6992" s="429">
        <v>7289</v>
      </c>
      <c r="Y6992" s="429" t="s">
        <v>1031</v>
      </c>
    </row>
    <row r="6993" spans="24:25">
      <c r="X6993" s="429">
        <v>7290</v>
      </c>
      <c r="Y6993" s="429" t="s">
        <v>1031</v>
      </c>
    </row>
    <row r="6994" spans="24:25">
      <c r="X6994" s="429">
        <v>7291</v>
      </c>
      <c r="Y6994" s="429" t="s">
        <v>1031</v>
      </c>
    </row>
    <row r="6995" spans="24:25">
      <c r="X6995" s="429">
        <v>7292</v>
      </c>
      <c r="Y6995" s="429" t="s">
        <v>1031</v>
      </c>
    </row>
    <row r="6996" spans="24:25">
      <c r="X6996" s="429">
        <v>7293</v>
      </c>
      <c r="Y6996" s="429" t="s">
        <v>1031</v>
      </c>
    </row>
    <row r="6997" spans="24:25">
      <c r="X6997" s="429">
        <v>7294</v>
      </c>
      <c r="Y6997" s="429" t="s">
        <v>1031</v>
      </c>
    </row>
    <row r="6998" spans="24:25">
      <c r="X6998" s="429">
        <v>7295</v>
      </c>
      <c r="Y6998" s="429" t="s">
        <v>1031</v>
      </c>
    </row>
    <row r="6999" spans="24:25">
      <c r="X6999" s="429">
        <v>7296</v>
      </c>
      <c r="Y6999" s="429" t="s">
        <v>1031</v>
      </c>
    </row>
    <row r="7000" spans="24:25">
      <c r="X7000" s="429">
        <v>7297</v>
      </c>
      <c r="Y7000" s="429" t="s">
        <v>1031</v>
      </c>
    </row>
    <row r="7001" spans="24:25">
      <c r="X7001" s="429">
        <v>7298</v>
      </c>
      <c r="Y7001" s="429" t="s">
        <v>1031</v>
      </c>
    </row>
    <row r="7002" spans="24:25">
      <c r="X7002" s="429">
        <v>7299</v>
      </c>
      <c r="Y7002" s="429" t="s">
        <v>1031</v>
      </c>
    </row>
    <row r="7003" spans="24:25">
      <c r="X7003" s="429">
        <v>7300</v>
      </c>
      <c r="Y7003" s="429" t="s">
        <v>1031</v>
      </c>
    </row>
    <row r="7004" spans="24:25">
      <c r="X7004" s="429">
        <v>7301</v>
      </c>
      <c r="Y7004" s="429" t="s">
        <v>1031</v>
      </c>
    </row>
    <row r="7005" spans="24:25">
      <c r="X7005" s="429">
        <v>7302</v>
      </c>
      <c r="Y7005" s="429" t="s">
        <v>1031</v>
      </c>
    </row>
    <row r="7006" spans="24:25">
      <c r="X7006" s="429">
        <v>7303</v>
      </c>
      <c r="Y7006" s="429" t="s">
        <v>1031</v>
      </c>
    </row>
    <row r="7007" spans="24:25">
      <c r="X7007" s="429">
        <v>7304</v>
      </c>
      <c r="Y7007" s="429" t="s">
        <v>1031</v>
      </c>
    </row>
    <row r="7008" spans="24:25">
      <c r="X7008" s="429">
        <v>7305</v>
      </c>
      <c r="Y7008" s="429" t="s">
        <v>1031</v>
      </c>
    </row>
    <row r="7009" spans="24:25">
      <c r="X7009" s="429">
        <v>7306</v>
      </c>
      <c r="Y7009" s="429" t="s">
        <v>1031</v>
      </c>
    </row>
    <row r="7010" spans="24:25">
      <c r="X7010" s="429">
        <v>7307</v>
      </c>
      <c r="Y7010" s="429" t="s">
        <v>1031</v>
      </c>
    </row>
    <row r="7011" spans="24:25">
      <c r="X7011" s="429">
        <v>7308</v>
      </c>
      <c r="Y7011" s="429" t="s">
        <v>1031</v>
      </c>
    </row>
    <row r="7012" spans="24:25">
      <c r="X7012" s="429">
        <v>7309</v>
      </c>
      <c r="Y7012" s="429" t="s">
        <v>1031</v>
      </c>
    </row>
    <row r="7013" spans="24:25">
      <c r="X7013" s="429">
        <v>7310</v>
      </c>
      <c r="Y7013" s="429" t="s">
        <v>1031</v>
      </c>
    </row>
    <row r="7014" spans="24:25">
      <c r="X7014" s="429">
        <v>7311</v>
      </c>
      <c r="Y7014" s="429" t="s">
        <v>1031</v>
      </c>
    </row>
    <row r="7015" spans="24:25">
      <c r="X7015" s="429">
        <v>7312</v>
      </c>
      <c r="Y7015" s="429" t="s">
        <v>1031</v>
      </c>
    </row>
    <row r="7016" spans="24:25">
      <c r="X7016" s="429">
        <v>7313</v>
      </c>
      <c r="Y7016" s="429" t="s">
        <v>1031</v>
      </c>
    </row>
    <row r="7017" spans="24:25">
      <c r="X7017" s="429">
        <v>7314</v>
      </c>
      <c r="Y7017" s="429" t="s">
        <v>1031</v>
      </c>
    </row>
    <row r="7018" spans="24:25">
      <c r="X7018" s="429">
        <v>7315</v>
      </c>
      <c r="Y7018" s="429" t="s">
        <v>1031</v>
      </c>
    </row>
    <row r="7019" spans="24:25">
      <c r="X7019" s="429">
        <v>7316</v>
      </c>
      <c r="Y7019" s="429" t="s">
        <v>1031</v>
      </c>
    </row>
    <row r="7020" spans="24:25">
      <c r="X7020" s="429">
        <v>7317</v>
      </c>
      <c r="Y7020" s="429" t="s">
        <v>1031</v>
      </c>
    </row>
    <row r="7021" spans="24:25">
      <c r="X7021" s="429">
        <v>7318</v>
      </c>
      <c r="Y7021" s="429" t="s">
        <v>1031</v>
      </c>
    </row>
    <row r="7022" spans="24:25">
      <c r="X7022" s="429">
        <v>7319</v>
      </c>
      <c r="Y7022" s="429" t="s">
        <v>1031</v>
      </c>
    </row>
    <row r="7023" spans="24:25">
      <c r="X7023" s="429">
        <v>7320</v>
      </c>
      <c r="Y7023" s="429" t="s">
        <v>1031</v>
      </c>
    </row>
    <row r="7024" spans="24:25">
      <c r="X7024" s="429">
        <v>7321</v>
      </c>
      <c r="Y7024" s="429" t="s">
        <v>1031</v>
      </c>
    </row>
    <row r="7025" spans="24:25">
      <c r="X7025" s="429">
        <v>7322</v>
      </c>
      <c r="Y7025" s="429" t="s">
        <v>1031</v>
      </c>
    </row>
    <row r="7026" spans="24:25">
      <c r="X7026" s="429">
        <v>7323</v>
      </c>
      <c r="Y7026" s="429" t="s">
        <v>1031</v>
      </c>
    </row>
    <row r="7027" spans="24:25">
      <c r="X7027" s="429">
        <v>7324</v>
      </c>
      <c r="Y7027" s="429" t="s">
        <v>1031</v>
      </c>
    </row>
    <row r="7028" spans="24:25">
      <c r="X7028" s="429">
        <v>7325</v>
      </c>
      <c r="Y7028" s="429" t="s">
        <v>1031</v>
      </c>
    </row>
    <row r="7029" spans="24:25">
      <c r="X7029" s="429">
        <v>7326</v>
      </c>
      <c r="Y7029" s="429" t="s">
        <v>1031</v>
      </c>
    </row>
    <row r="7030" spans="24:25">
      <c r="X7030" s="429">
        <v>7327</v>
      </c>
      <c r="Y7030" s="429" t="s">
        <v>1031</v>
      </c>
    </row>
    <row r="7031" spans="24:25">
      <c r="X7031" s="429">
        <v>7328</v>
      </c>
      <c r="Y7031" s="429" t="s">
        <v>1031</v>
      </c>
    </row>
    <row r="7032" spans="24:25">
      <c r="X7032" s="429">
        <v>7329</v>
      </c>
      <c r="Y7032" s="429" t="s">
        <v>1031</v>
      </c>
    </row>
    <row r="7033" spans="24:25">
      <c r="X7033" s="429">
        <v>7330</v>
      </c>
      <c r="Y7033" s="429" t="s">
        <v>1031</v>
      </c>
    </row>
    <row r="7034" spans="24:25">
      <c r="X7034" s="429">
        <v>7331</v>
      </c>
      <c r="Y7034" s="429" t="s">
        <v>1031</v>
      </c>
    </row>
    <row r="7035" spans="24:25">
      <c r="X7035" s="429">
        <v>7332</v>
      </c>
      <c r="Y7035" s="429" t="s">
        <v>1031</v>
      </c>
    </row>
    <row r="7036" spans="24:25">
      <c r="X7036" s="429">
        <v>7333</v>
      </c>
      <c r="Y7036" s="429" t="s">
        <v>1031</v>
      </c>
    </row>
    <row r="7037" spans="24:25">
      <c r="X7037" s="429">
        <v>7334</v>
      </c>
      <c r="Y7037" s="429" t="s">
        <v>1031</v>
      </c>
    </row>
    <row r="7038" spans="24:25">
      <c r="X7038" s="429">
        <v>7335</v>
      </c>
      <c r="Y7038" s="429" t="s">
        <v>1031</v>
      </c>
    </row>
    <row r="7039" spans="24:25">
      <c r="X7039" s="429">
        <v>7336</v>
      </c>
      <c r="Y7039" s="429" t="s">
        <v>1031</v>
      </c>
    </row>
    <row r="7040" spans="24:25">
      <c r="X7040" s="429">
        <v>7337</v>
      </c>
      <c r="Y7040" s="429" t="s">
        <v>1031</v>
      </c>
    </row>
    <row r="7041" spans="24:25">
      <c r="X7041" s="429">
        <v>7338</v>
      </c>
      <c r="Y7041" s="429" t="s">
        <v>1031</v>
      </c>
    </row>
    <row r="7042" spans="24:25">
      <c r="X7042" s="429">
        <v>7339</v>
      </c>
      <c r="Y7042" s="429" t="s">
        <v>1031</v>
      </c>
    </row>
    <row r="7043" spans="24:25">
      <c r="X7043" s="429">
        <v>7340</v>
      </c>
      <c r="Y7043" s="429" t="s">
        <v>1031</v>
      </c>
    </row>
    <row r="7044" spans="24:25">
      <c r="X7044" s="429">
        <v>7341</v>
      </c>
      <c r="Y7044" s="429" t="s">
        <v>1031</v>
      </c>
    </row>
    <row r="7045" spans="24:25">
      <c r="X7045" s="429">
        <v>7342</v>
      </c>
      <c r="Y7045" s="429" t="s">
        <v>1031</v>
      </c>
    </row>
    <row r="7046" spans="24:25">
      <c r="X7046" s="429">
        <v>7343</v>
      </c>
      <c r="Y7046" s="429" t="s">
        <v>1031</v>
      </c>
    </row>
    <row r="7047" spans="24:25">
      <c r="X7047" s="429">
        <v>7344</v>
      </c>
      <c r="Y7047" s="429" t="s">
        <v>1031</v>
      </c>
    </row>
    <row r="7048" spans="24:25">
      <c r="X7048" s="429">
        <v>7345</v>
      </c>
      <c r="Y7048" s="429" t="s">
        <v>1031</v>
      </c>
    </row>
    <row r="7049" spans="24:25">
      <c r="X7049" s="429">
        <v>7346</v>
      </c>
      <c r="Y7049" s="429" t="s">
        <v>1031</v>
      </c>
    </row>
    <row r="7050" spans="24:25">
      <c r="X7050" s="429">
        <v>7347</v>
      </c>
      <c r="Y7050" s="429" t="s">
        <v>1031</v>
      </c>
    </row>
    <row r="7051" spans="24:25">
      <c r="X7051" s="429">
        <v>7348</v>
      </c>
      <c r="Y7051" s="429" t="s">
        <v>1031</v>
      </c>
    </row>
    <row r="7052" spans="24:25">
      <c r="X7052" s="429">
        <v>7349</v>
      </c>
      <c r="Y7052" s="429" t="s">
        <v>1031</v>
      </c>
    </row>
    <row r="7053" spans="24:25">
      <c r="X7053" s="429">
        <v>7350</v>
      </c>
      <c r="Y7053" s="429" t="s">
        <v>1031</v>
      </c>
    </row>
    <row r="7054" spans="24:25">
      <c r="X7054" s="429">
        <v>7351</v>
      </c>
      <c r="Y7054" s="429" t="s">
        <v>1031</v>
      </c>
    </row>
    <row r="7055" spans="24:25">
      <c r="X7055" s="429">
        <v>7352</v>
      </c>
      <c r="Y7055" s="429" t="s">
        <v>1031</v>
      </c>
    </row>
    <row r="7056" spans="24:25">
      <c r="X7056" s="429">
        <v>7353</v>
      </c>
      <c r="Y7056" s="429" t="s">
        <v>1031</v>
      </c>
    </row>
    <row r="7057" spans="24:25">
      <c r="X7057" s="429">
        <v>7354</v>
      </c>
      <c r="Y7057" s="429" t="s">
        <v>1031</v>
      </c>
    </row>
    <row r="7058" spans="24:25">
      <c r="X7058" s="429">
        <v>7355</v>
      </c>
      <c r="Y7058" s="429" t="s">
        <v>1031</v>
      </c>
    </row>
    <row r="7059" spans="24:25">
      <c r="X7059" s="429">
        <v>7356</v>
      </c>
      <c r="Y7059" s="429" t="s">
        <v>1031</v>
      </c>
    </row>
    <row r="7060" spans="24:25">
      <c r="X7060" s="429">
        <v>7357</v>
      </c>
      <c r="Y7060" s="429" t="s">
        <v>1031</v>
      </c>
    </row>
    <row r="7061" spans="24:25">
      <c r="X7061" s="429">
        <v>7358</v>
      </c>
      <c r="Y7061" s="429" t="s">
        <v>1031</v>
      </c>
    </row>
    <row r="7062" spans="24:25">
      <c r="X7062" s="429">
        <v>7359</v>
      </c>
      <c r="Y7062" s="429" t="s">
        <v>1031</v>
      </c>
    </row>
    <row r="7063" spans="24:25">
      <c r="X7063" s="429">
        <v>7360</v>
      </c>
      <c r="Y7063" s="429" t="s">
        <v>1031</v>
      </c>
    </row>
    <row r="7064" spans="24:25">
      <c r="X7064" s="429">
        <v>7361</v>
      </c>
      <c r="Y7064" s="429" t="s">
        <v>1031</v>
      </c>
    </row>
    <row r="7065" spans="24:25">
      <c r="X7065" s="429">
        <v>7362</v>
      </c>
      <c r="Y7065" s="429" t="s">
        <v>1031</v>
      </c>
    </row>
    <row r="7066" spans="24:25">
      <c r="X7066" s="429">
        <v>7363</v>
      </c>
      <c r="Y7066" s="429" t="s">
        <v>1031</v>
      </c>
    </row>
    <row r="7067" spans="24:25">
      <c r="X7067" s="429">
        <v>7364</v>
      </c>
      <c r="Y7067" s="429" t="s">
        <v>1031</v>
      </c>
    </row>
    <row r="7068" spans="24:25">
      <c r="X7068" s="429">
        <v>7365</v>
      </c>
      <c r="Y7068" s="429" t="s">
        <v>1031</v>
      </c>
    </row>
    <row r="7069" spans="24:25">
      <c r="X7069" s="429">
        <v>7366</v>
      </c>
      <c r="Y7069" s="429" t="s">
        <v>1031</v>
      </c>
    </row>
    <row r="7070" spans="24:25">
      <c r="X7070" s="429">
        <v>7367</v>
      </c>
      <c r="Y7070" s="429" t="s">
        <v>1031</v>
      </c>
    </row>
    <row r="7071" spans="24:25">
      <c r="X7071" s="429">
        <v>7368</v>
      </c>
      <c r="Y7071" s="429" t="s">
        <v>1031</v>
      </c>
    </row>
    <row r="7072" spans="24:25">
      <c r="X7072" s="429">
        <v>7369</v>
      </c>
      <c r="Y7072" s="429" t="s">
        <v>1031</v>
      </c>
    </row>
    <row r="7073" spans="24:25">
      <c r="X7073" s="429">
        <v>7370</v>
      </c>
      <c r="Y7073" s="429" t="s">
        <v>1031</v>
      </c>
    </row>
    <row r="7074" spans="24:25">
      <c r="X7074" s="429">
        <v>7371</v>
      </c>
      <c r="Y7074" s="429" t="s">
        <v>1031</v>
      </c>
    </row>
    <row r="7075" spans="24:25">
      <c r="X7075" s="429">
        <v>7372</v>
      </c>
      <c r="Y7075" s="429" t="s">
        <v>1031</v>
      </c>
    </row>
    <row r="7076" spans="24:25">
      <c r="X7076" s="429">
        <v>7373</v>
      </c>
      <c r="Y7076" s="429" t="s">
        <v>1031</v>
      </c>
    </row>
    <row r="7077" spans="24:25">
      <c r="X7077" s="429">
        <v>7374</v>
      </c>
      <c r="Y7077" s="429" t="s">
        <v>1031</v>
      </c>
    </row>
    <row r="7078" spans="24:25">
      <c r="X7078" s="429">
        <v>7375</v>
      </c>
      <c r="Y7078" s="429" t="s">
        <v>1031</v>
      </c>
    </row>
    <row r="7079" spans="24:25">
      <c r="X7079" s="429">
        <v>7376</v>
      </c>
      <c r="Y7079" s="429" t="s">
        <v>1031</v>
      </c>
    </row>
    <row r="7080" spans="24:25">
      <c r="X7080" s="429">
        <v>7377</v>
      </c>
      <c r="Y7080" s="429" t="s">
        <v>1031</v>
      </c>
    </row>
    <row r="7081" spans="24:25">
      <c r="X7081" s="429">
        <v>7378</v>
      </c>
      <c r="Y7081" s="429" t="s">
        <v>1031</v>
      </c>
    </row>
    <row r="7082" spans="24:25">
      <c r="X7082" s="429">
        <v>7379</v>
      </c>
      <c r="Y7082" s="429" t="s">
        <v>1031</v>
      </c>
    </row>
    <row r="7083" spans="24:25">
      <c r="X7083" s="429">
        <v>7380</v>
      </c>
      <c r="Y7083" s="429" t="s">
        <v>1031</v>
      </c>
    </row>
    <row r="7084" spans="24:25">
      <c r="X7084" s="429">
        <v>7381</v>
      </c>
      <c r="Y7084" s="429" t="s">
        <v>1031</v>
      </c>
    </row>
    <row r="7085" spans="24:25">
      <c r="X7085" s="429">
        <v>7382</v>
      </c>
      <c r="Y7085" s="429" t="s">
        <v>1031</v>
      </c>
    </row>
    <row r="7086" spans="24:25">
      <c r="X7086" s="429">
        <v>7383</v>
      </c>
      <c r="Y7086" s="429" t="s">
        <v>1031</v>
      </c>
    </row>
    <row r="7087" spans="24:25">
      <c r="X7087" s="429">
        <v>7384</v>
      </c>
      <c r="Y7087" s="429" t="s">
        <v>1031</v>
      </c>
    </row>
    <row r="7088" spans="24:25">
      <c r="X7088" s="429">
        <v>7385</v>
      </c>
      <c r="Y7088" s="429" t="s">
        <v>1031</v>
      </c>
    </row>
    <row r="7089" spans="24:25">
      <c r="X7089" s="429">
        <v>7386</v>
      </c>
      <c r="Y7089" s="429" t="s">
        <v>1031</v>
      </c>
    </row>
    <row r="7090" spans="24:25">
      <c r="X7090" s="429">
        <v>7387</v>
      </c>
      <c r="Y7090" s="429" t="s">
        <v>1031</v>
      </c>
    </row>
    <row r="7091" spans="24:25">
      <c r="X7091" s="429">
        <v>7388</v>
      </c>
      <c r="Y7091" s="429" t="s">
        <v>1031</v>
      </c>
    </row>
    <row r="7092" spans="24:25">
      <c r="X7092" s="429">
        <v>7389</v>
      </c>
      <c r="Y7092" s="429" t="s">
        <v>1031</v>
      </c>
    </row>
    <row r="7093" spans="24:25">
      <c r="X7093" s="429">
        <v>7390</v>
      </c>
      <c r="Y7093" s="429" t="s">
        <v>1031</v>
      </c>
    </row>
    <row r="7094" spans="24:25">
      <c r="X7094" s="429">
        <v>7391</v>
      </c>
      <c r="Y7094" s="429" t="s">
        <v>1031</v>
      </c>
    </row>
    <row r="7095" spans="24:25">
      <c r="X7095" s="429">
        <v>7392</v>
      </c>
      <c r="Y7095" s="429" t="s">
        <v>1031</v>
      </c>
    </row>
    <row r="7096" spans="24:25">
      <c r="X7096" s="429">
        <v>7393</v>
      </c>
      <c r="Y7096" s="429" t="s">
        <v>1031</v>
      </c>
    </row>
    <row r="7097" spans="24:25">
      <c r="X7097" s="429">
        <v>7394</v>
      </c>
      <c r="Y7097" s="429" t="s">
        <v>1031</v>
      </c>
    </row>
    <row r="7098" spans="24:25">
      <c r="X7098" s="429">
        <v>7395</v>
      </c>
      <c r="Y7098" s="429" t="s">
        <v>1031</v>
      </c>
    </row>
    <row r="7099" spans="24:25">
      <c r="X7099" s="429">
        <v>7396</v>
      </c>
      <c r="Y7099" s="429" t="s">
        <v>1031</v>
      </c>
    </row>
    <row r="7100" spans="24:25">
      <c r="X7100" s="429">
        <v>7397</v>
      </c>
      <c r="Y7100" s="429" t="s">
        <v>1031</v>
      </c>
    </row>
    <row r="7101" spans="24:25">
      <c r="X7101" s="429">
        <v>7398</v>
      </c>
      <c r="Y7101" s="429" t="s">
        <v>1031</v>
      </c>
    </row>
    <row r="7102" spans="24:25">
      <c r="X7102" s="429">
        <v>7399</v>
      </c>
      <c r="Y7102" s="429" t="s">
        <v>1031</v>
      </c>
    </row>
    <row r="7103" spans="24:25">
      <c r="X7103" s="429">
        <v>7400</v>
      </c>
      <c r="Y7103" s="429" t="s">
        <v>1031</v>
      </c>
    </row>
    <row r="7104" spans="24:25">
      <c r="X7104" s="429">
        <v>7401</v>
      </c>
      <c r="Y7104" s="429" t="s">
        <v>1031</v>
      </c>
    </row>
    <row r="7105" spans="24:25">
      <c r="X7105" s="429">
        <v>7402</v>
      </c>
      <c r="Y7105" s="429" t="s">
        <v>1031</v>
      </c>
    </row>
    <row r="7106" spans="24:25">
      <c r="X7106" s="429">
        <v>7403</v>
      </c>
      <c r="Y7106" s="429" t="s">
        <v>1031</v>
      </c>
    </row>
    <row r="7107" spans="24:25">
      <c r="X7107" s="429">
        <v>7404</v>
      </c>
      <c r="Y7107" s="429" t="s">
        <v>1031</v>
      </c>
    </row>
    <row r="7108" spans="24:25">
      <c r="X7108" s="429">
        <v>7405</v>
      </c>
      <c r="Y7108" s="429" t="s">
        <v>1031</v>
      </c>
    </row>
    <row r="7109" spans="24:25">
      <c r="X7109" s="429">
        <v>7406</v>
      </c>
      <c r="Y7109" s="429" t="s">
        <v>1031</v>
      </c>
    </row>
    <row r="7110" spans="24:25">
      <c r="X7110" s="429">
        <v>7407</v>
      </c>
      <c r="Y7110" s="429" t="s">
        <v>1031</v>
      </c>
    </row>
    <row r="7111" spans="24:25">
      <c r="X7111" s="429">
        <v>7408</v>
      </c>
      <c r="Y7111" s="429" t="s">
        <v>1031</v>
      </c>
    </row>
    <row r="7112" spans="24:25">
      <c r="X7112" s="429">
        <v>7409</v>
      </c>
      <c r="Y7112" s="429" t="s">
        <v>1031</v>
      </c>
    </row>
    <row r="7113" spans="24:25">
      <c r="X7113" s="429">
        <v>7410</v>
      </c>
      <c r="Y7113" s="429" t="s">
        <v>1031</v>
      </c>
    </row>
    <row r="7114" spans="24:25">
      <c r="X7114" s="429">
        <v>7411</v>
      </c>
      <c r="Y7114" s="429" t="s">
        <v>1031</v>
      </c>
    </row>
    <row r="7115" spans="24:25">
      <c r="X7115" s="429">
        <v>7412</v>
      </c>
      <c r="Y7115" s="429" t="s">
        <v>1031</v>
      </c>
    </row>
    <row r="7116" spans="24:25">
      <c r="X7116" s="429">
        <v>7413</v>
      </c>
      <c r="Y7116" s="429" t="s">
        <v>1031</v>
      </c>
    </row>
    <row r="7117" spans="24:25">
      <c r="X7117" s="429">
        <v>7414</v>
      </c>
      <c r="Y7117" s="429" t="s">
        <v>1031</v>
      </c>
    </row>
    <row r="7118" spans="24:25">
      <c r="X7118" s="429">
        <v>7415</v>
      </c>
      <c r="Y7118" s="429" t="s">
        <v>1031</v>
      </c>
    </row>
    <row r="7119" spans="24:25">
      <c r="X7119" s="429">
        <v>7416</v>
      </c>
      <c r="Y7119" s="429" t="s">
        <v>1031</v>
      </c>
    </row>
    <row r="7120" spans="24:25">
      <c r="X7120" s="429">
        <v>7417</v>
      </c>
      <c r="Y7120" s="429" t="s">
        <v>1031</v>
      </c>
    </row>
    <row r="7121" spans="24:25">
      <c r="X7121" s="429">
        <v>7418</v>
      </c>
      <c r="Y7121" s="429" t="s">
        <v>1031</v>
      </c>
    </row>
    <row r="7122" spans="24:25">
      <c r="X7122" s="429">
        <v>7419</v>
      </c>
      <c r="Y7122" s="429" t="s">
        <v>1031</v>
      </c>
    </row>
    <row r="7123" spans="24:25">
      <c r="X7123" s="429">
        <v>7420</v>
      </c>
      <c r="Y7123" s="429" t="s">
        <v>1031</v>
      </c>
    </row>
    <row r="7124" spans="24:25">
      <c r="X7124" s="429">
        <v>7421</v>
      </c>
      <c r="Y7124" s="429" t="s">
        <v>1031</v>
      </c>
    </row>
    <row r="7125" spans="24:25">
      <c r="X7125" s="429">
        <v>7422</v>
      </c>
      <c r="Y7125" s="429" t="s">
        <v>1031</v>
      </c>
    </row>
    <row r="7126" spans="24:25">
      <c r="X7126" s="429">
        <v>7423</v>
      </c>
      <c r="Y7126" s="429" t="s">
        <v>1031</v>
      </c>
    </row>
    <row r="7127" spans="24:25">
      <c r="X7127" s="429">
        <v>7424</v>
      </c>
      <c r="Y7127" s="429" t="s">
        <v>1031</v>
      </c>
    </row>
    <row r="7128" spans="24:25">
      <c r="X7128" s="429">
        <v>7425</v>
      </c>
      <c r="Y7128" s="429" t="s">
        <v>1031</v>
      </c>
    </row>
    <row r="7129" spans="24:25">
      <c r="X7129" s="429">
        <v>7426</v>
      </c>
      <c r="Y7129" s="429" t="s">
        <v>1031</v>
      </c>
    </row>
    <row r="7130" spans="24:25">
      <c r="X7130" s="429">
        <v>7427</v>
      </c>
      <c r="Y7130" s="429" t="s">
        <v>1031</v>
      </c>
    </row>
    <row r="7131" spans="24:25">
      <c r="X7131" s="429">
        <v>7428</v>
      </c>
      <c r="Y7131" s="429" t="s">
        <v>1031</v>
      </c>
    </row>
    <row r="7132" spans="24:25">
      <c r="X7132" s="429">
        <v>7429</v>
      </c>
      <c r="Y7132" s="429" t="s">
        <v>1031</v>
      </c>
    </row>
    <row r="7133" spans="24:25">
      <c r="X7133" s="429">
        <v>7430</v>
      </c>
      <c r="Y7133" s="429" t="s">
        <v>1031</v>
      </c>
    </row>
    <row r="7134" spans="24:25">
      <c r="X7134" s="429">
        <v>7431</v>
      </c>
      <c r="Y7134" s="429" t="s">
        <v>1031</v>
      </c>
    </row>
    <row r="7135" spans="24:25">
      <c r="X7135" s="429">
        <v>7432</v>
      </c>
      <c r="Y7135" s="429" t="s">
        <v>1031</v>
      </c>
    </row>
    <row r="7136" spans="24:25">
      <c r="X7136" s="429">
        <v>7433</v>
      </c>
      <c r="Y7136" s="429" t="s">
        <v>1031</v>
      </c>
    </row>
    <row r="7137" spans="24:25">
      <c r="X7137" s="429">
        <v>7434</v>
      </c>
      <c r="Y7137" s="429" t="s">
        <v>1031</v>
      </c>
    </row>
    <row r="7138" spans="24:25">
      <c r="X7138" s="429">
        <v>7435</v>
      </c>
      <c r="Y7138" s="429" t="s">
        <v>1031</v>
      </c>
    </row>
    <row r="7139" spans="24:25">
      <c r="X7139" s="429">
        <v>7436</v>
      </c>
      <c r="Y7139" s="429" t="s">
        <v>1031</v>
      </c>
    </row>
    <row r="7140" spans="24:25">
      <c r="X7140" s="429">
        <v>7437</v>
      </c>
      <c r="Y7140" s="429" t="s">
        <v>1031</v>
      </c>
    </row>
    <row r="7141" spans="24:25">
      <c r="X7141" s="429">
        <v>7438</v>
      </c>
      <c r="Y7141" s="429" t="s">
        <v>1031</v>
      </c>
    </row>
    <row r="7142" spans="24:25">
      <c r="X7142" s="429">
        <v>7439</v>
      </c>
      <c r="Y7142" s="429" t="s">
        <v>1031</v>
      </c>
    </row>
    <row r="7143" spans="24:25">
      <c r="X7143" s="429">
        <v>7440</v>
      </c>
      <c r="Y7143" s="429" t="s">
        <v>1031</v>
      </c>
    </row>
    <row r="7144" spans="24:25">
      <c r="X7144" s="429">
        <v>7441</v>
      </c>
      <c r="Y7144" s="429" t="s">
        <v>1031</v>
      </c>
    </row>
    <row r="7145" spans="24:25">
      <c r="X7145" s="429">
        <v>7442</v>
      </c>
      <c r="Y7145" s="429" t="s">
        <v>1031</v>
      </c>
    </row>
    <row r="7146" spans="24:25">
      <c r="X7146" s="429">
        <v>7443</v>
      </c>
      <c r="Y7146" s="429" t="s">
        <v>1031</v>
      </c>
    </row>
    <row r="7147" spans="24:25">
      <c r="X7147" s="429">
        <v>7444</v>
      </c>
      <c r="Y7147" s="429" t="s">
        <v>1031</v>
      </c>
    </row>
    <row r="7148" spans="24:25">
      <c r="X7148" s="429">
        <v>7445</v>
      </c>
      <c r="Y7148" s="429" t="s">
        <v>1031</v>
      </c>
    </row>
    <row r="7149" spans="24:25">
      <c r="X7149" s="429">
        <v>7446</v>
      </c>
      <c r="Y7149" s="429" t="s">
        <v>1031</v>
      </c>
    </row>
    <row r="7150" spans="24:25">
      <c r="X7150" s="429">
        <v>7447</v>
      </c>
      <c r="Y7150" s="429" t="s">
        <v>1031</v>
      </c>
    </row>
    <row r="7151" spans="24:25">
      <c r="X7151" s="429">
        <v>7448</v>
      </c>
      <c r="Y7151" s="429" t="s">
        <v>1031</v>
      </c>
    </row>
    <row r="7152" spans="24:25">
      <c r="X7152" s="429">
        <v>7449</v>
      </c>
      <c r="Y7152" s="429" t="s">
        <v>1031</v>
      </c>
    </row>
    <row r="7153" spans="24:25">
      <c r="X7153" s="429">
        <v>7450</v>
      </c>
      <c r="Y7153" s="429" t="s">
        <v>1031</v>
      </c>
    </row>
    <row r="7154" spans="24:25">
      <c r="X7154" s="429">
        <v>7451</v>
      </c>
      <c r="Y7154" s="429" t="s">
        <v>1031</v>
      </c>
    </row>
    <row r="7155" spans="24:25">
      <c r="X7155" s="429">
        <v>7452</v>
      </c>
      <c r="Y7155" s="429" t="s">
        <v>1031</v>
      </c>
    </row>
    <row r="7156" spans="24:25">
      <c r="X7156" s="429">
        <v>7453</v>
      </c>
      <c r="Y7156" s="429" t="s">
        <v>1031</v>
      </c>
    </row>
    <row r="7157" spans="24:25">
      <c r="X7157" s="429">
        <v>7454</v>
      </c>
      <c r="Y7157" s="429" t="s">
        <v>1031</v>
      </c>
    </row>
    <row r="7158" spans="24:25">
      <c r="X7158" s="429">
        <v>7455</v>
      </c>
      <c r="Y7158" s="429" t="s">
        <v>1031</v>
      </c>
    </row>
    <row r="7159" spans="24:25">
      <c r="X7159" s="429">
        <v>7456</v>
      </c>
      <c r="Y7159" s="429" t="s">
        <v>1031</v>
      </c>
    </row>
    <row r="7160" spans="24:25">
      <c r="X7160" s="429">
        <v>7457</v>
      </c>
      <c r="Y7160" s="429" t="s">
        <v>1031</v>
      </c>
    </row>
    <row r="7161" spans="24:25">
      <c r="X7161" s="429">
        <v>7458</v>
      </c>
      <c r="Y7161" s="429" t="s">
        <v>1031</v>
      </c>
    </row>
    <row r="7162" spans="24:25">
      <c r="X7162" s="429">
        <v>7459</v>
      </c>
      <c r="Y7162" s="429" t="s">
        <v>1031</v>
      </c>
    </row>
    <row r="7163" spans="24:25">
      <c r="X7163" s="429">
        <v>7460</v>
      </c>
      <c r="Y7163" s="429" t="s">
        <v>1031</v>
      </c>
    </row>
    <row r="7164" spans="24:25">
      <c r="X7164" s="429">
        <v>7461</v>
      </c>
      <c r="Y7164" s="429" t="s">
        <v>1031</v>
      </c>
    </row>
    <row r="7165" spans="24:25">
      <c r="X7165" s="429">
        <v>7462</v>
      </c>
      <c r="Y7165" s="429" t="s">
        <v>1031</v>
      </c>
    </row>
    <row r="7166" spans="24:25">
      <c r="X7166" s="429">
        <v>7463</v>
      </c>
      <c r="Y7166" s="429" t="s">
        <v>1031</v>
      </c>
    </row>
    <row r="7167" spans="24:25">
      <c r="X7167" s="429">
        <v>7464</v>
      </c>
      <c r="Y7167" s="429" t="s">
        <v>1031</v>
      </c>
    </row>
    <row r="7168" spans="24:25">
      <c r="X7168" s="429">
        <v>7465</v>
      </c>
      <c r="Y7168" s="429" t="s">
        <v>1031</v>
      </c>
    </row>
    <row r="7169" spans="24:25">
      <c r="X7169" s="429">
        <v>7466</v>
      </c>
      <c r="Y7169" s="429" t="s">
        <v>1031</v>
      </c>
    </row>
    <row r="7170" spans="24:25">
      <c r="X7170" s="429">
        <v>7467</v>
      </c>
      <c r="Y7170" s="429" t="s">
        <v>1031</v>
      </c>
    </row>
    <row r="7171" spans="24:25">
      <c r="X7171" s="429">
        <v>7468</v>
      </c>
      <c r="Y7171" s="429" t="s">
        <v>1031</v>
      </c>
    </row>
    <row r="7172" spans="24:25">
      <c r="X7172" s="429">
        <v>7469</v>
      </c>
      <c r="Y7172" s="429" t="s">
        <v>1031</v>
      </c>
    </row>
    <row r="7173" spans="24:25">
      <c r="X7173" s="429">
        <v>7470</v>
      </c>
      <c r="Y7173" s="429" t="s">
        <v>1031</v>
      </c>
    </row>
    <row r="7174" spans="24:25">
      <c r="X7174" s="429">
        <v>7471</v>
      </c>
      <c r="Y7174" s="429" t="s">
        <v>1031</v>
      </c>
    </row>
    <row r="7175" spans="24:25">
      <c r="X7175" s="429">
        <v>7472</v>
      </c>
      <c r="Y7175" s="429" t="s">
        <v>1031</v>
      </c>
    </row>
    <row r="7176" spans="24:25">
      <c r="X7176" s="429">
        <v>7473</v>
      </c>
      <c r="Y7176" s="429" t="s">
        <v>1031</v>
      </c>
    </row>
    <row r="7177" spans="24:25">
      <c r="X7177" s="429">
        <v>7474</v>
      </c>
      <c r="Y7177" s="429" t="s">
        <v>1031</v>
      </c>
    </row>
    <row r="7178" spans="24:25">
      <c r="X7178" s="429">
        <v>7475</v>
      </c>
      <c r="Y7178" s="429" t="s">
        <v>1031</v>
      </c>
    </row>
    <row r="7179" spans="24:25">
      <c r="X7179" s="429">
        <v>7476</v>
      </c>
      <c r="Y7179" s="429" t="s">
        <v>1031</v>
      </c>
    </row>
    <row r="7180" spans="24:25">
      <c r="X7180" s="429">
        <v>7477</v>
      </c>
      <c r="Y7180" s="429" t="s">
        <v>1031</v>
      </c>
    </row>
    <row r="7181" spans="24:25">
      <c r="X7181" s="429">
        <v>7478</v>
      </c>
      <c r="Y7181" s="429" t="s">
        <v>1031</v>
      </c>
    </row>
    <row r="7182" spans="24:25">
      <c r="X7182" s="429">
        <v>7479</v>
      </c>
      <c r="Y7182" s="429" t="s">
        <v>1031</v>
      </c>
    </row>
    <row r="7183" spans="24:25">
      <c r="X7183" s="429">
        <v>7480</v>
      </c>
      <c r="Y7183" s="429" t="s">
        <v>1031</v>
      </c>
    </row>
    <row r="7184" spans="24:25">
      <c r="X7184" s="429">
        <v>7481</v>
      </c>
      <c r="Y7184" s="429" t="s">
        <v>1031</v>
      </c>
    </row>
    <row r="7185" spans="24:25">
      <c r="X7185" s="429">
        <v>7482</v>
      </c>
      <c r="Y7185" s="429" t="s">
        <v>1031</v>
      </c>
    </row>
    <row r="7186" spans="24:25">
      <c r="X7186" s="429">
        <v>7483</v>
      </c>
      <c r="Y7186" s="429" t="s">
        <v>1031</v>
      </c>
    </row>
    <row r="7187" spans="24:25">
      <c r="X7187" s="429">
        <v>7484</v>
      </c>
      <c r="Y7187" s="429" t="s">
        <v>1031</v>
      </c>
    </row>
    <row r="7188" spans="24:25">
      <c r="X7188" s="429">
        <v>7485</v>
      </c>
      <c r="Y7188" s="429" t="s">
        <v>1031</v>
      </c>
    </row>
    <row r="7189" spans="24:25">
      <c r="X7189" s="429">
        <v>7486</v>
      </c>
      <c r="Y7189" s="429" t="s">
        <v>1031</v>
      </c>
    </row>
    <row r="7190" spans="24:25">
      <c r="X7190" s="429">
        <v>7487</v>
      </c>
      <c r="Y7190" s="429" t="s">
        <v>1031</v>
      </c>
    </row>
    <row r="7191" spans="24:25">
      <c r="X7191" s="429">
        <v>7488</v>
      </c>
      <c r="Y7191" s="429" t="s">
        <v>1031</v>
      </c>
    </row>
    <row r="7192" spans="24:25">
      <c r="X7192" s="429">
        <v>7489</v>
      </c>
      <c r="Y7192" s="429" t="s">
        <v>1031</v>
      </c>
    </row>
    <row r="7193" spans="24:25">
      <c r="X7193" s="429">
        <v>7490</v>
      </c>
      <c r="Y7193" s="429" t="s">
        <v>1031</v>
      </c>
    </row>
    <row r="7194" spans="24:25">
      <c r="X7194" s="429">
        <v>7491</v>
      </c>
      <c r="Y7194" s="429" t="s">
        <v>1031</v>
      </c>
    </row>
    <row r="7195" spans="24:25">
      <c r="X7195" s="429">
        <v>7492</v>
      </c>
      <c r="Y7195" s="429" t="s">
        <v>1031</v>
      </c>
    </row>
    <row r="7196" spans="24:25">
      <c r="X7196" s="429">
        <v>7493</v>
      </c>
      <c r="Y7196" s="429" t="s">
        <v>1031</v>
      </c>
    </row>
    <row r="7197" spans="24:25">
      <c r="X7197" s="429">
        <v>7494</v>
      </c>
      <c r="Y7197" s="429" t="s">
        <v>1031</v>
      </c>
    </row>
    <row r="7198" spans="24:25">
      <c r="X7198" s="429">
        <v>7495</v>
      </c>
      <c r="Y7198" s="429" t="s">
        <v>1031</v>
      </c>
    </row>
    <row r="7199" spans="24:25">
      <c r="X7199" s="429">
        <v>7496</v>
      </c>
      <c r="Y7199" s="429" t="s">
        <v>1031</v>
      </c>
    </row>
    <row r="7200" spans="24:25">
      <c r="X7200" s="429">
        <v>7497</v>
      </c>
      <c r="Y7200" s="429" t="s">
        <v>1031</v>
      </c>
    </row>
    <row r="7201" spans="24:25">
      <c r="X7201" s="429">
        <v>7498</v>
      </c>
      <c r="Y7201" s="429" t="s">
        <v>1031</v>
      </c>
    </row>
    <row r="7202" spans="24:25">
      <c r="X7202" s="429">
        <v>7499</v>
      </c>
      <c r="Y7202" s="429" t="s">
        <v>1031</v>
      </c>
    </row>
    <row r="7203" spans="24:25">
      <c r="X7203" s="429">
        <v>7500</v>
      </c>
      <c r="Y7203" s="429" t="s">
        <v>1031</v>
      </c>
    </row>
    <row r="7204" spans="24:25">
      <c r="X7204" s="429">
        <v>7501</v>
      </c>
      <c r="Y7204" s="429" t="s">
        <v>1031</v>
      </c>
    </row>
    <row r="7205" spans="24:25">
      <c r="X7205" s="429">
        <v>7502</v>
      </c>
      <c r="Y7205" s="429" t="s">
        <v>1031</v>
      </c>
    </row>
    <row r="7206" spans="24:25">
      <c r="X7206" s="429">
        <v>7503</v>
      </c>
      <c r="Y7206" s="429" t="s">
        <v>1031</v>
      </c>
    </row>
    <row r="7207" spans="24:25">
      <c r="X7207" s="429">
        <v>7504</v>
      </c>
      <c r="Y7207" s="429" t="s">
        <v>1031</v>
      </c>
    </row>
    <row r="7208" spans="24:25">
      <c r="X7208" s="429">
        <v>7505</v>
      </c>
      <c r="Y7208" s="429" t="s">
        <v>1031</v>
      </c>
    </row>
    <row r="7209" spans="24:25">
      <c r="X7209" s="429">
        <v>7506</v>
      </c>
      <c r="Y7209" s="429" t="s">
        <v>1031</v>
      </c>
    </row>
    <row r="7210" spans="24:25">
      <c r="X7210" s="429">
        <v>7507</v>
      </c>
      <c r="Y7210" s="429" t="s">
        <v>1031</v>
      </c>
    </row>
    <row r="7211" spans="24:25">
      <c r="X7211" s="429">
        <v>7508</v>
      </c>
      <c r="Y7211" s="429" t="s">
        <v>1031</v>
      </c>
    </row>
    <row r="7212" spans="24:25">
      <c r="X7212" s="429">
        <v>7509</v>
      </c>
      <c r="Y7212" s="429" t="s">
        <v>1031</v>
      </c>
    </row>
    <row r="7213" spans="24:25">
      <c r="X7213" s="429">
        <v>7510</v>
      </c>
      <c r="Y7213" s="429" t="s">
        <v>1031</v>
      </c>
    </row>
    <row r="7214" spans="24:25">
      <c r="X7214" s="429">
        <v>7511</v>
      </c>
      <c r="Y7214" s="429" t="s">
        <v>1031</v>
      </c>
    </row>
    <row r="7215" spans="24:25">
      <c r="X7215" s="429">
        <v>7512</v>
      </c>
      <c r="Y7215" s="429" t="s">
        <v>1031</v>
      </c>
    </row>
    <row r="7216" spans="24:25">
      <c r="X7216" s="429">
        <v>7513</v>
      </c>
      <c r="Y7216" s="429" t="s">
        <v>1031</v>
      </c>
    </row>
    <row r="7217" spans="24:25">
      <c r="X7217" s="429">
        <v>7514</v>
      </c>
      <c r="Y7217" s="429" t="s">
        <v>1031</v>
      </c>
    </row>
    <row r="7218" spans="24:25">
      <c r="X7218" s="429">
        <v>7515</v>
      </c>
      <c r="Y7218" s="429" t="s">
        <v>1031</v>
      </c>
    </row>
    <row r="7219" spans="24:25">
      <c r="X7219" s="429">
        <v>7516</v>
      </c>
      <c r="Y7219" s="429" t="s">
        <v>1031</v>
      </c>
    </row>
    <row r="7220" spans="24:25">
      <c r="X7220" s="429">
        <v>7517</v>
      </c>
      <c r="Y7220" s="429" t="s">
        <v>1031</v>
      </c>
    </row>
    <row r="7221" spans="24:25">
      <c r="X7221" s="429">
        <v>7518</v>
      </c>
      <c r="Y7221" s="429" t="s">
        <v>1031</v>
      </c>
    </row>
    <row r="7222" spans="24:25">
      <c r="X7222" s="429">
        <v>7519</v>
      </c>
      <c r="Y7222" s="429" t="s">
        <v>1031</v>
      </c>
    </row>
    <row r="7223" spans="24:25">
      <c r="X7223" s="429">
        <v>7520</v>
      </c>
      <c r="Y7223" s="429" t="s">
        <v>1031</v>
      </c>
    </row>
    <row r="7224" spans="24:25">
      <c r="X7224" s="429">
        <v>7521</v>
      </c>
      <c r="Y7224" s="429" t="s">
        <v>1031</v>
      </c>
    </row>
    <row r="7225" spans="24:25">
      <c r="X7225" s="429">
        <v>7522</v>
      </c>
      <c r="Y7225" s="429" t="s">
        <v>1031</v>
      </c>
    </row>
    <row r="7226" spans="24:25">
      <c r="X7226" s="429">
        <v>7523</v>
      </c>
      <c r="Y7226" s="429" t="s">
        <v>1031</v>
      </c>
    </row>
    <row r="7227" spans="24:25">
      <c r="X7227" s="429">
        <v>7524</v>
      </c>
      <c r="Y7227" s="429" t="s">
        <v>1031</v>
      </c>
    </row>
    <row r="7228" spans="24:25">
      <c r="X7228" s="429">
        <v>7525</v>
      </c>
      <c r="Y7228" s="429" t="s">
        <v>1031</v>
      </c>
    </row>
    <row r="7229" spans="24:25">
      <c r="X7229" s="429">
        <v>7526</v>
      </c>
      <c r="Y7229" s="429" t="s">
        <v>1031</v>
      </c>
    </row>
    <row r="7230" spans="24:25">
      <c r="X7230" s="429">
        <v>7527</v>
      </c>
      <c r="Y7230" s="429" t="s">
        <v>1031</v>
      </c>
    </row>
    <row r="7231" spans="24:25">
      <c r="X7231" s="429">
        <v>7528</v>
      </c>
      <c r="Y7231" s="429" t="s">
        <v>1031</v>
      </c>
    </row>
    <row r="7232" spans="24:25">
      <c r="X7232" s="429">
        <v>7529</v>
      </c>
      <c r="Y7232" s="429" t="s">
        <v>1031</v>
      </c>
    </row>
    <row r="7233" spans="24:25">
      <c r="X7233" s="429">
        <v>7530</v>
      </c>
      <c r="Y7233" s="429" t="s">
        <v>1031</v>
      </c>
    </row>
    <row r="7234" spans="24:25">
      <c r="X7234" s="429">
        <v>7531</v>
      </c>
      <c r="Y7234" s="429" t="s">
        <v>1031</v>
      </c>
    </row>
    <row r="7235" spans="24:25">
      <c r="X7235" s="429">
        <v>7532</v>
      </c>
      <c r="Y7235" s="429" t="s">
        <v>1031</v>
      </c>
    </row>
    <row r="7236" spans="24:25">
      <c r="X7236" s="429">
        <v>7533</v>
      </c>
      <c r="Y7236" s="429" t="s">
        <v>1031</v>
      </c>
    </row>
    <row r="7237" spans="24:25">
      <c r="X7237" s="429">
        <v>7534</v>
      </c>
      <c r="Y7237" s="429" t="s">
        <v>1031</v>
      </c>
    </row>
    <row r="7238" spans="24:25">
      <c r="X7238" s="429">
        <v>7535</v>
      </c>
      <c r="Y7238" s="429" t="s">
        <v>1031</v>
      </c>
    </row>
    <row r="7239" spans="24:25">
      <c r="X7239" s="429">
        <v>7536</v>
      </c>
      <c r="Y7239" s="429" t="s">
        <v>1031</v>
      </c>
    </row>
    <row r="7240" spans="24:25">
      <c r="X7240" s="429">
        <v>7537</v>
      </c>
      <c r="Y7240" s="429" t="s">
        <v>1031</v>
      </c>
    </row>
    <row r="7241" spans="24:25">
      <c r="X7241" s="429">
        <v>7538</v>
      </c>
      <c r="Y7241" s="429" t="s">
        <v>1031</v>
      </c>
    </row>
    <row r="7242" spans="24:25">
      <c r="X7242" s="429">
        <v>7539</v>
      </c>
      <c r="Y7242" s="429" t="s">
        <v>1031</v>
      </c>
    </row>
    <row r="7243" spans="24:25">
      <c r="X7243" s="429">
        <v>7540</v>
      </c>
      <c r="Y7243" s="429" t="s">
        <v>1031</v>
      </c>
    </row>
    <row r="7244" spans="24:25">
      <c r="X7244" s="429">
        <v>7541</v>
      </c>
      <c r="Y7244" s="429" t="s">
        <v>1031</v>
      </c>
    </row>
    <row r="7245" spans="24:25">
      <c r="X7245" s="429">
        <v>7542</v>
      </c>
      <c r="Y7245" s="429" t="s">
        <v>1031</v>
      </c>
    </row>
    <row r="7246" spans="24:25">
      <c r="X7246" s="429">
        <v>7543</v>
      </c>
      <c r="Y7246" s="429" t="s">
        <v>1031</v>
      </c>
    </row>
    <row r="7247" spans="24:25">
      <c r="X7247" s="429">
        <v>7544</v>
      </c>
      <c r="Y7247" s="429" t="s">
        <v>1031</v>
      </c>
    </row>
    <row r="7248" spans="24:25">
      <c r="X7248" s="429">
        <v>7545</v>
      </c>
      <c r="Y7248" s="429" t="s">
        <v>1031</v>
      </c>
    </row>
    <row r="7249" spans="24:25">
      <c r="X7249" s="429">
        <v>7546</v>
      </c>
      <c r="Y7249" s="429" t="s">
        <v>1031</v>
      </c>
    </row>
    <row r="7250" spans="24:25">
      <c r="X7250" s="429">
        <v>7547</v>
      </c>
      <c r="Y7250" s="429" t="s">
        <v>1031</v>
      </c>
    </row>
    <row r="7251" spans="24:25">
      <c r="X7251" s="429">
        <v>7548</v>
      </c>
      <c r="Y7251" s="429" t="s">
        <v>1031</v>
      </c>
    </row>
    <row r="7252" spans="24:25">
      <c r="X7252" s="429">
        <v>7549</v>
      </c>
      <c r="Y7252" s="429" t="s">
        <v>1031</v>
      </c>
    </row>
    <row r="7253" spans="24:25">
      <c r="X7253" s="429">
        <v>7550</v>
      </c>
      <c r="Y7253" s="429" t="s">
        <v>1031</v>
      </c>
    </row>
    <row r="7254" spans="24:25">
      <c r="X7254" s="429">
        <v>7551</v>
      </c>
      <c r="Y7254" s="429" t="s">
        <v>1031</v>
      </c>
    </row>
    <row r="7255" spans="24:25">
      <c r="X7255" s="429">
        <v>7552</v>
      </c>
      <c r="Y7255" s="429" t="s">
        <v>1031</v>
      </c>
    </row>
    <row r="7256" spans="24:25">
      <c r="X7256" s="429">
        <v>7553</v>
      </c>
      <c r="Y7256" s="429" t="s">
        <v>1031</v>
      </c>
    </row>
    <row r="7257" spans="24:25">
      <c r="X7257" s="429">
        <v>7554</v>
      </c>
      <c r="Y7257" s="429" t="s">
        <v>1031</v>
      </c>
    </row>
    <row r="7258" spans="24:25">
      <c r="X7258" s="429">
        <v>7555</v>
      </c>
      <c r="Y7258" s="429" t="s">
        <v>1031</v>
      </c>
    </row>
    <row r="7259" spans="24:25">
      <c r="X7259" s="429">
        <v>7556</v>
      </c>
      <c r="Y7259" s="429" t="s">
        <v>1031</v>
      </c>
    </row>
    <row r="7260" spans="24:25">
      <c r="X7260" s="429">
        <v>7557</v>
      </c>
      <c r="Y7260" s="429" t="s">
        <v>1031</v>
      </c>
    </row>
    <row r="7261" spans="24:25">
      <c r="X7261" s="429">
        <v>7558</v>
      </c>
      <c r="Y7261" s="429" t="s">
        <v>1031</v>
      </c>
    </row>
    <row r="7262" spans="24:25">
      <c r="X7262" s="429">
        <v>7559</v>
      </c>
      <c r="Y7262" s="429" t="s">
        <v>1031</v>
      </c>
    </row>
    <row r="7263" spans="24:25">
      <c r="X7263" s="429">
        <v>7560</v>
      </c>
      <c r="Y7263" s="429" t="s">
        <v>1031</v>
      </c>
    </row>
    <row r="7264" spans="24:25">
      <c r="X7264" s="429">
        <v>7561</v>
      </c>
      <c r="Y7264" s="429" t="s">
        <v>1031</v>
      </c>
    </row>
    <row r="7265" spans="24:25">
      <c r="X7265" s="429">
        <v>7562</v>
      </c>
      <c r="Y7265" s="429" t="s">
        <v>1031</v>
      </c>
    </row>
    <row r="7266" spans="24:25">
      <c r="X7266" s="429">
        <v>7563</v>
      </c>
      <c r="Y7266" s="429" t="s">
        <v>1031</v>
      </c>
    </row>
    <row r="7267" spans="24:25">
      <c r="X7267" s="429">
        <v>7564</v>
      </c>
      <c r="Y7267" s="429" t="s">
        <v>1031</v>
      </c>
    </row>
    <row r="7268" spans="24:25">
      <c r="X7268" s="429">
        <v>7565</v>
      </c>
      <c r="Y7268" s="429" t="s">
        <v>1031</v>
      </c>
    </row>
    <row r="7269" spans="24:25">
      <c r="X7269" s="429">
        <v>7566</v>
      </c>
      <c r="Y7269" s="429" t="s">
        <v>1031</v>
      </c>
    </row>
    <row r="7270" spans="24:25">
      <c r="X7270" s="429">
        <v>7567</v>
      </c>
      <c r="Y7270" s="429" t="s">
        <v>1031</v>
      </c>
    </row>
    <row r="7271" spans="24:25">
      <c r="X7271" s="429">
        <v>7568</v>
      </c>
      <c r="Y7271" s="429" t="s">
        <v>1031</v>
      </c>
    </row>
    <row r="7272" spans="24:25">
      <c r="X7272" s="429">
        <v>7569</v>
      </c>
      <c r="Y7272" s="429" t="s">
        <v>1031</v>
      </c>
    </row>
    <row r="7273" spans="24:25">
      <c r="X7273" s="429">
        <v>7570</v>
      </c>
      <c r="Y7273" s="429" t="s">
        <v>1031</v>
      </c>
    </row>
    <row r="7274" spans="24:25">
      <c r="X7274" s="429">
        <v>7571</v>
      </c>
      <c r="Y7274" s="429" t="s">
        <v>1031</v>
      </c>
    </row>
    <row r="7275" spans="24:25">
      <c r="X7275" s="429">
        <v>7572</v>
      </c>
      <c r="Y7275" s="429" t="s">
        <v>1031</v>
      </c>
    </row>
    <row r="7276" spans="24:25">
      <c r="X7276" s="429">
        <v>7573</v>
      </c>
      <c r="Y7276" s="429" t="s">
        <v>1031</v>
      </c>
    </row>
    <row r="7277" spans="24:25">
      <c r="X7277" s="429">
        <v>7574</v>
      </c>
      <c r="Y7277" s="429" t="s">
        <v>1031</v>
      </c>
    </row>
    <row r="7278" spans="24:25">
      <c r="X7278" s="429">
        <v>7575</v>
      </c>
      <c r="Y7278" s="429" t="s">
        <v>1031</v>
      </c>
    </row>
    <row r="7279" spans="24:25">
      <c r="X7279" s="429">
        <v>7576</v>
      </c>
      <c r="Y7279" s="429" t="s">
        <v>1031</v>
      </c>
    </row>
    <row r="7280" spans="24:25">
      <c r="X7280" s="429">
        <v>7577</v>
      </c>
      <c r="Y7280" s="429" t="s">
        <v>1031</v>
      </c>
    </row>
    <row r="7281" spans="24:25">
      <c r="X7281" s="429">
        <v>7578</v>
      </c>
      <c r="Y7281" s="429" t="s">
        <v>1031</v>
      </c>
    </row>
    <row r="7282" spans="24:25">
      <c r="X7282" s="429">
        <v>7579</v>
      </c>
      <c r="Y7282" s="429" t="s">
        <v>1031</v>
      </c>
    </row>
    <row r="7283" spans="24:25">
      <c r="X7283" s="429">
        <v>7580</v>
      </c>
      <c r="Y7283" s="429" t="s">
        <v>1031</v>
      </c>
    </row>
    <row r="7284" spans="24:25">
      <c r="X7284" s="429">
        <v>7581</v>
      </c>
      <c r="Y7284" s="429" t="s">
        <v>1031</v>
      </c>
    </row>
    <row r="7285" spans="24:25">
      <c r="X7285" s="429">
        <v>7582</v>
      </c>
      <c r="Y7285" s="429" t="s">
        <v>1031</v>
      </c>
    </row>
    <row r="7286" spans="24:25">
      <c r="X7286" s="429">
        <v>7583</v>
      </c>
      <c r="Y7286" s="429" t="s">
        <v>1031</v>
      </c>
    </row>
    <row r="7287" spans="24:25">
      <c r="X7287" s="429">
        <v>7584</v>
      </c>
      <c r="Y7287" s="429" t="s">
        <v>1031</v>
      </c>
    </row>
    <row r="7288" spans="24:25">
      <c r="X7288" s="429">
        <v>7585</v>
      </c>
      <c r="Y7288" s="429" t="s">
        <v>1031</v>
      </c>
    </row>
    <row r="7289" spans="24:25">
      <c r="X7289" s="429">
        <v>7586</v>
      </c>
      <c r="Y7289" s="429" t="s">
        <v>1031</v>
      </c>
    </row>
    <row r="7290" spans="24:25">
      <c r="X7290" s="429">
        <v>7587</v>
      </c>
      <c r="Y7290" s="429" t="s">
        <v>1031</v>
      </c>
    </row>
    <row r="7291" spans="24:25">
      <c r="X7291" s="429">
        <v>7588</v>
      </c>
      <c r="Y7291" s="429" t="s">
        <v>1031</v>
      </c>
    </row>
    <row r="7292" spans="24:25">
      <c r="X7292" s="429">
        <v>7589</v>
      </c>
      <c r="Y7292" s="429" t="s">
        <v>1031</v>
      </c>
    </row>
    <row r="7293" spans="24:25">
      <c r="X7293" s="429">
        <v>7590</v>
      </c>
      <c r="Y7293" s="429" t="s">
        <v>1031</v>
      </c>
    </row>
    <row r="7294" spans="24:25">
      <c r="X7294" s="429">
        <v>7591</v>
      </c>
      <c r="Y7294" s="429" t="s">
        <v>1031</v>
      </c>
    </row>
    <row r="7295" spans="24:25">
      <c r="X7295" s="429">
        <v>7592</v>
      </c>
      <c r="Y7295" s="429" t="s">
        <v>1031</v>
      </c>
    </row>
    <row r="7296" spans="24:25">
      <c r="X7296" s="429">
        <v>7593</v>
      </c>
      <c r="Y7296" s="429" t="s">
        <v>1031</v>
      </c>
    </row>
    <row r="7297" spans="24:25">
      <c r="X7297" s="429">
        <v>7594</v>
      </c>
      <c r="Y7297" s="429" t="s">
        <v>1031</v>
      </c>
    </row>
    <row r="7298" spans="24:25">
      <c r="X7298" s="429">
        <v>7595</v>
      </c>
      <c r="Y7298" s="429" t="s">
        <v>1031</v>
      </c>
    </row>
    <row r="7299" spans="24:25">
      <c r="X7299" s="429">
        <v>7596</v>
      </c>
      <c r="Y7299" s="429" t="s">
        <v>1031</v>
      </c>
    </row>
    <row r="7300" spans="24:25">
      <c r="X7300" s="429">
        <v>7597</v>
      </c>
      <c r="Y7300" s="429" t="s">
        <v>1031</v>
      </c>
    </row>
    <row r="7301" spans="24:25">
      <c r="X7301" s="429">
        <v>7598</v>
      </c>
      <c r="Y7301" s="429" t="s">
        <v>1031</v>
      </c>
    </row>
    <row r="7302" spans="24:25">
      <c r="X7302" s="429">
        <v>7599</v>
      </c>
      <c r="Y7302" s="429" t="s">
        <v>1031</v>
      </c>
    </row>
    <row r="7303" spans="24:25">
      <c r="X7303" s="429">
        <v>7600</v>
      </c>
      <c r="Y7303" s="429" t="s">
        <v>1031</v>
      </c>
    </row>
    <row r="7304" spans="24:25">
      <c r="X7304" s="429">
        <v>7601</v>
      </c>
      <c r="Y7304" s="429" t="s">
        <v>1031</v>
      </c>
    </row>
    <row r="7305" spans="24:25">
      <c r="X7305" s="429">
        <v>7602</v>
      </c>
      <c r="Y7305" s="429" t="s">
        <v>1031</v>
      </c>
    </row>
    <row r="7306" spans="24:25">
      <c r="X7306" s="429">
        <v>7603</v>
      </c>
      <c r="Y7306" s="429" t="s">
        <v>1031</v>
      </c>
    </row>
    <row r="7307" spans="24:25">
      <c r="X7307" s="429">
        <v>7604</v>
      </c>
      <c r="Y7307" s="429" t="s">
        <v>1031</v>
      </c>
    </row>
    <row r="7308" spans="24:25">
      <c r="X7308" s="429">
        <v>7605</v>
      </c>
      <c r="Y7308" s="429" t="s">
        <v>1031</v>
      </c>
    </row>
    <row r="7309" spans="24:25">
      <c r="X7309" s="429">
        <v>7606</v>
      </c>
      <c r="Y7309" s="429" t="s">
        <v>1031</v>
      </c>
    </row>
    <row r="7310" spans="24:25">
      <c r="X7310" s="429">
        <v>7607</v>
      </c>
      <c r="Y7310" s="429" t="s">
        <v>1031</v>
      </c>
    </row>
    <row r="7311" spans="24:25">
      <c r="X7311" s="429">
        <v>7608</v>
      </c>
      <c r="Y7311" s="429" t="s">
        <v>1031</v>
      </c>
    </row>
    <row r="7312" spans="24:25">
      <c r="X7312" s="429">
        <v>7609</v>
      </c>
      <c r="Y7312" s="429" t="s">
        <v>1031</v>
      </c>
    </row>
    <row r="7313" spans="24:25">
      <c r="X7313" s="429">
        <v>7610</v>
      </c>
      <c r="Y7313" s="429" t="s">
        <v>1031</v>
      </c>
    </row>
    <row r="7314" spans="24:25">
      <c r="X7314" s="429">
        <v>7611</v>
      </c>
      <c r="Y7314" s="429" t="s">
        <v>1031</v>
      </c>
    </row>
    <row r="7315" spans="24:25">
      <c r="X7315" s="429">
        <v>7612</v>
      </c>
      <c r="Y7315" s="429" t="s">
        <v>1031</v>
      </c>
    </row>
    <row r="7316" spans="24:25">
      <c r="X7316" s="429">
        <v>7613</v>
      </c>
      <c r="Y7316" s="429" t="s">
        <v>1031</v>
      </c>
    </row>
    <row r="7317" spans="24:25">
      <c r="X7317" s="429">
        <v>7614</v>
      </c>
      <c r="Y7317" s="429" t="s">
        <v>1031</v>
      </c>
    </row>
    <row r="7318" spans="24:25">
      <c r="X7318" s="429">
        <v>7615</v>
      </c>
      <c r="Y7318" s="429" t="s">
        <v>1031</v>
      </c>
    </row>
    <row r="7319" spans="24:25">
      <c r="X7319" s="429">
        <v>7616</v>
      </c>
      <c r="Y7319" s="429" t="s">
        <v>1031</v>
      </c>
    </row>
    <row r="7320" spans="24:25">
      <c r="X7320" s="429">
        <v>7617</v>
      </c>
      <c r="Y7320" s="429" t="s">
        <v>1031</v>
      </c>
    </row>
    <row r="7321" spans="24:25">
      <c r="X7321" s="429">
        <v>7618</v>
      </c>
      <c r="Y7321" s="429" t="s">
        <v>1031</v>
      </c>
    </row>
    <row r="7322" spans="24:25">
      <c r="X7322" s="429">
        <v>7619</v>
      </c>
      <c r="Y7322" s="429" t="s">
        <v>1031</v>
      </c>
    </row>
    <row r="7323" spans="24:25">
      <c r="X7323" s="429">
        <v>7620</v>
      </c>
      <c r="Y7323" s="429" t="s">
        <v>1031</v>
      </c>
    </row>
    <row r="7324" spans="24:25">
      <c r="X7324" s="429">
        <v>7621</v>
      </c>
      <c r="Y7324" s="429" t="s">
        <v>1031</v>
      </c>
    </row>
    <row r="7325" spans="24:25">
      <c r="X7325" s="429">
        <v>7622</v>
      </c>
      <c r="Y7325" s="429" t="s">
        <v>1031</v>
      </c>
    </row>
    <row r="7326" spans="24:25">
      <c r="X7326" s="429">
        <v>7623</v>
      </c>
      <c r="Y7326" s="429" t="s">
        <v>1031</v>
      </c>
    </row>
    <row r="7327" spans="24:25">
      <c r="X7327" s="429">
        <v>7624</v>
      </c>
      <c r="Y7327" s="429" t="s">
        <v>1031</v>
      </c>
    </row>
    <row r="7328" spans="24:25">
      <c r="X7328" s="429">
        <v>7625</v>
      </c>
      <c r="Y7328" s="429" t="s">
        <v>1031</v>
      </c>
    </row>
    <row r="7329" spans="24:25">
      <c r="X7329" s="429">
        <v>7626</v>
      </c>
      <c r="Y7329" s="429" t="s">
        <v>1031</v>
      </c>
    </row>
    <row r="7330" spans="24:25">
      <c r="X7330" s="429">
        <v>7627</v>
      </c>
      <c r="Y7330" s="429" t="s">
        <v>1031</v>
      </c>
    </row>
    <row r="7331" spans="24:25">
      <c r="X7331" s="429">
        <v>7628</v>
      </c>
      <c r="Y7331" s="429" t="s">
        <v>1031</v>
      </c>
    </row>
    <row r="7332" spans="24:25">
      <c r="X7332" s="429">
        <v>7629</v>
      </c>
      <c r="Y7332" s="429" t="s">
        <v>1031</v>
      </c>
    </row>
    <row r="7333" spans="24:25">
      <c r="X7333" s="429">
        <v>7630</v>
      </c>
      <c r="Y7333" s="429" t="s">
        <v>1031</v>
      </c>
    </row>
    <row r="7334" spans="24:25">
      <c r="X7334" s="429">
        <v>7631</v>
      </c>
      <c r="Y7334" s="429" t="s">
        <v>1031</v>
      </c>
    </row>
    <row r="7335" spans="24:25">
      <c r="X7335" s="429">
        <v>7632</v>
      </c>
      <c r="Y7335" s="429" t="s">
        <v>1031</v>
      </c>
    </row>
    <row r="7336" spans="24:25">
      <c r="X7336" s="429">
        <v>7633</v>
      </c>
      <c r="Y7336" s="429" t="s">
        <v>1031</v>
      </c>
    </row>
    <row r="7337" spans="24:25">
      <c r="X7337" s="429">
        <v>7634</v>
      </c>
      <c r="Y7337" s="429" t="s">
        <v>1031</v>
      </c>
    </row>
    <row r="7338" spans="24:25">
      <c r="X7338" s="429">
        <v>7635</v>
      </c>
      <c r="Y7338" s="429" t="s">
        <v>1031</v>
      </c>
    </row>
    <row r="7339" spans="24:25">
      <c r="X7339" s="429">
        <v>7636</v>
      </c>
      <c r="Y7339" s="429" t="s">
        <v>1031</v>
      </c>
    </row>
    <row r="7340" spans="24:25">
      <c r="X7340" s="429">
        <v>7637</v>
      </c>
      <c r="Y7340" s="429" t="s">
        <v>1031</v>
      </c>
    </row>
    <row r="7341" spans="24:25">
      <c r="X7341" s="429">
        <v>7638</v>
      </c>
      <c r="Y7341" s="429" t="s">
        <v>1031</v>
      </c>
    </row>
    <row r="7342" spans="24:25">
      <c r="X7342" s="429">
        <v>7639</v>
      </c>
      <c r="Y7342" s="429" t="s">
        <v>1031</v>
      </c>
    </row>
    <row r="7343" spans="24:25">
      <c r="X7343" s="429">
        <v>7640</v>
      </c>
      <c r="Y7343" s="429" t="s">
        <v>1031</v>
      </c>
    </row>
    <row r="7344" spans="24:25">
      <c r="X7344" s="429">
        <v>7641</v>
      </c>
      <c r="Y7344" s="429" t="s">
        <v>1031</v>
      </c>
    </row>
    <row r="7345" spans="24:25">
      <c r="X7345" s="429">
        <v>7642</v>
      </c>
      <c r="Y7345" s="429" t="s">
        <v>1031</v>
      </c>
    </row>
    <row r="7346" spans="24:25">
      <c r="X7346" s="429">
        <v>7643</v>
      </c>
      <c r="Y7346" s="429" t="s">
        <v>1031</v>
      </c>
    </row>
    <row r="7347" spans="24:25">
      <c r="X7347" s="429">
        <v>7644</v>
      </c>
      <c r="Y7347" s="429" t="s">
        <v>1031</v>
      </c>
    </row>
    <row r="7348" spans="24:25">
      <c r="X7348" s="429">
        <v>7645</v>
      </c>
      <c r="Y7348" s="429" t="s">
        <v>1031</v>
      </c>
    </row>
    <row r="7349" spans="24:25">
      <c r="X7349" s="429">
        <v>7646</v>
      </c>
      <c r="Y7349" s="429" t="s">
        <v>1031</v>
      </c>
    </row>
    <row r="7350" spans="24:25">
      <c r="X7350" s="429">
        <v>7647</v>
      </c>
      <c r="Y7350" s="429" t="s">
        <v>1031</v>
      </c>
    </row>
    <row r="7351" spans="24:25">
      <c r="X7351" s="429">
        <v>7648</v>
      </c>
      <c r="Y7351" s="429" t="s">
        <v>1031</v>
      </c>
    </row>
    <row r="7352" spans="24:25">
      <c r="X7352" s="429">
        <v>7649</v>
      </c>
      <c r="Y7352" s="429" t="s">
        <v>1031</v>
      </c>
    </row>
    <row r="7353" spans="24:25">
      <c r="X7353" s="429">
        <v>7650</v>
      </c>
      <c r="Y7353" s="429" t="s">
        <v>1031</v>
      </c>
    </row>
    <row r="7354" spans="24:25">
      <c r="X7354" s="429">
        <v>7651</v>
      </c>
      <c r="Y7354" s="429" t="s">
        <v>1031</v>
      </c>
    </row>
    <row r="7355" spans="24:25">
      <c r="X7355" s="429">
        <v>7652</v>
      </c>
      <c r="Y7355" s="429" t="s">
        <v>1031</v>
      </c>
    </row>
    <row r="7356" spans="24:25">
      <c r="X7356" s="429">
        <v>7653</v>
      </c>
      <c r="Y7356" s="429" t="s">
        <v>1031</v>
      </c>
    </row>
    <row r="7357" spans="24:25">
      <c r="X7357" s="429">
        <v>7654</v>
      </c>
      <c r="Y7357" s="429" t="s">
        <v>1031</v>
      </c>
    </row>
    <row r="7358" spans="24:25">
      <c r="X7358" s="429">
        <v>7655</v>
      </c>
      <c r="Y7358" s="429" t="s">
        <v>1031</v>
      </c>
    </row>
    <row r="7359" spans="24:25">
      <c r="X7359" s="429">
        <v>7656</v>
      </c>
      <c r="Y7359" s="429" t="s">
        <v>1031</v>
      </c>
    </row>
    <row r="7360" spans="24:25">
      <c r="X7360" s="429">
        <v>7657</v>
      </c>
      <c r="Y7360" s="429" t="s">
        <v>1031</v>
      </c>
    </row>
    <row r="7361" spans="24:25">
      <c r="X7361" s="429">
        <v>7658</v>
      </c>
      <c r="Y7361" s="429" t="s">
        <v>1031</v>
      </c>
    </row>
    <row r="7362" spans="24:25">
      <c r="X7362" s="429">
        <v>7659</v>
      </c>
      <c r="Y7362" s="429" t="s">
        <v>1031</v>
      </c>
    </row>
    <row r="7363" spans="24:25">
      <c r="X7363" s="429">
        <v>7660</v>
      </c>
      <c r="Y7363" s="429" t="s">
        <v>1031</v>
      </c>
    </row>
    <row r="7364" spans="24:25">
      <c r="X7364" s="429">
        <v>7661</v>
      </c>
      <c r="Y7364" s="429" t="s">
        <v>1031</v>
      </c>
    </row>
    <row r="7365" spans="24:25">
      <c r="X7365" s="429">
        <v>7662</v>
      </c>
      <c r="Y7365" s="429" t="s">
        <v>1031</v>
      </c>
    </row>
    <row r="7366" spans="24:25">
      <c r="X7366" s="429">
        <v>7663</v>
      </c>
      <c r="Y7366" s="429" t="s">
        <v>1031</v>
      </c>
    </row>
    <row r="7367" spans="24:25">
      <c r="X7367" s="429">
        <v>7664</v>
      </c>
      <c r="Y7367" s="429" t="s">
        <v>1031</v>
      </c>
    </row>
    <row r="7368" spans="24:25">
      <c r="X7368" s="429">
        <v>7665</v>
      </c>
      <c r="Y7368" s="429" t="s">
        <v>1031</v>
      </c>
    </row>
    <row r="7369" spans="24:25">
      <c r="X7369" s="429">
        <v>7666</v>
      </c>
      <c r="Y7369" s="429" t="s">
        <v>1031</v>
      </c>
    </row>
    <row r="7370" spans="24:25">
      <c r="X7370" s="429">
        <v>7667</v>
      </c>
      <c r="Y7370" s="429" t="s">
        <v>1031</v>
      </c>
    </row>
    <row r="7371" spans="24:25">
      <c r="X7371" s="429">
        <v>7668</v>
      </c>
      <c r="Y7371" s="429" t="s">
        <v>1031</v>
      </c>
    </row>
    <row r="7372" spans="24:25">
      <c r="X7372" s="429">
        <v>7669</v>
      </c>
      <c r="Y7372" s="429" t="s">
        <v>1031</v>
      </c>
    </row>
    <row r="7373" spans="24:25">
      <c r="X7373" s="429">
        <v>7670</v>
      </c>
      <c r="Y7373" s="429" t="s">
        <v>1031</v>
      </c>
    </row>
    <row r="7374" spans="24:25">
      <c r="X7374" s="429">
        <v>7671</v>
      </c>
      <c r="Y7374" s="429" t="s">
        <v>1031</v>
      </c>
    </row>
    <row r="7375" spans="24:25">
      <c r="X7375" s="429">
        <v>7672</v>
      </c>
      <c r="Y7375" s="429" t="s">
        <v>1031</v>
      </c>
    </row>
    <row r="7376" spans="24:25">
      <c r="X7376" s="429">
        <v>7673</v>
      </c>
      <c r="Y7376" s="429" t="s">
        <v>1031</v>
      </c>
    </row>
    <row r="7377" spans="24:25">
      <c r="X7377" s="429">
        <v>7674</v>
      </c>
      <c r="Y7377" s="429" t="s">
        <v>1031</v>
      </c>
    </row>
    <row r="7378" spans="24:25">
      <c r="X7378" s="429">
        <v>7675</v>
      </c>
      <c r="Y7378" s="429" t="s">
        <v>1031</v>
      </c>
    </row>
    <row r="7379" spans="24:25">
      <c r="X7379" s="429">
        <v>7676</v>
      </c>
      <c r="Y7379" s="429" t="s">
        <v>1031</v>
      </c>
    </row>
    <row r="7380" spans="24:25">
      <c r="X7380" s="429">
        <v>7677</v>
      </c>
      <c r="Y7380" s="429" t="s">
        <v>1031</v>
      </c>
    </row>
    <row r="7381" spans="24:25">
      <c r="X7381" s="429">
        <v>7678</v>
      </c>
      <c r="Y7381" s="429" t="s">
        <v>1031</v>
      </c>
    </row>
    <row r="7382" spans="24:25">
      <c r="X7382" s="429">
        <v>7679</v>
      </c>
      <c r="Y7382" s="429" t="s">
        <v>1031</v>
      </c>
    </row>
    <row r="7383" spans="24:25">
      <c r="X7383" s="429">
        <v>7680</v>
      </c>
      <c r="Y7383" s="429" t="s">
        <v>1031</v>
      </c>
    </row>
    <row r="7384" spans="24:25">
      <c r="X7384" s="429">
        <v>7681</v>
      </c>
      <c r="Y7384" s="429" t="s">
        <v>1031</v>
      </c>
    </row>
    <row r="7385" spans="24:25">
      <c r="X7385" s="429">
        <v>7682</v>
      </c>
      <c r="Y7385" s="429" t="s">
        <v>1031</v>
      </c>
    </row>
    <row r="7386" spans="24:25">
      <c r="X7386" s="429">
        <v>7683</v>
      </c>
      <c r="Y7386" s="429" t="s">
        <v>1031</v>
      </c>
    </row>
    <row r="7387" spans="24:25">
      <c r="X7387" s="429">
        <v>7684</v>
      </c>
      <c r="Y7387" s="429" t="s">
        <v>1031</v>
      </c>
    </row>
    <row r="7388" spans="24:25">
      <c r="X7388" s="429">
        <v>7685</v>
      </c>
      <c r="Y7388" s="429" t="s">
        <v>1031</v>
      </c>
    </row>
    <row r="7389" spans="24:25">
      <c r="X7389" s="429">
        <v>7686</v>
      </c>
      <c r="Y7389" s="429" t="s">
        <v>1031</v>
      </c>
    </row>
    <row r="7390" spans="24:25">
      <c r="X7390" s="429">
        <v>7687</v>
      </c>
      <c r="Y7390" s="429" t="s">
        <v>1031</v>
      </c>
    </row>
    <row r="7391" spans="24:25">
      <c r="X7391" s="429">
        <v>7688</v>
      </c>
      <c r="Y7391" s="429" t="s">
        <v>1031</v>
      </c>
    </row>
    <row r="7392" spans="24:25">
      <c r="X7392" s="429">
        <v>7689</v>
      </c>
      <c r="Y7392" s="429" t="s">
        <v>1031</v>
      </c>
    </row>
    <row r="7393" spans="24:25">
      <c r="X7393" s="429">
        <v>7690</v>
      </c>
      <c r="Y7393" s="429" t="s">
        <v>1031</v>
      </c>
    </row>
    <row r="7394" spans="24:25">
      <c r="X7394" s="429">
        <v>7691</v>
      </c>
      <c r="Y7394" s="429" t="s">
        <v>1031</v>
      </c>
    </row>
    <row r="7395" spans="24:25">
      <c r="X7395" s="429">
        <v>7692</v>
      </c>
      <c r="Y7395" s="429" t="s">
        <v>1031</v>
      </c>
    </row>
    <row r="7396" spans="24:25">
      <c r="X7396" s="429">
        <v>7693</v>
      </c>
      <c r="Y7396" s="429" t="s">
        <v>1031</v>
      </c>
    </row>
    <row r="7397" spans="24:25">
      <c r="X7397" s="429">
        <v>7694</v>
      </c>
      <c r="Y7397" s="429" t="s">
        <v>1031</v>
      </c>
    </row>
    <row r="7398" spans="24:25">
      <c r="X7398" s="429">
        <v>7695</v>
      </c>
      <c r="Y7398" s="429" t="s">
        <v>1031</v>
      </c>
    </row>
    <row r="7399" spans="24:25">
      <c r="X7399" s="429">
        <v>7696</v>
      </c>
      <c r="Y7399" s="429" t="s">
        <v>1031</v>
      </c>
    </row>
    <row r="7400" spans="24:25">
      <c r="X7400" s="429">
        <v>7697</v>
      </c>
      <c r="Y7400" s="429" t="s">
        <v>1031</v>
      </c>
    </row>
    <row r="7401" spans="24:25">
      <c r="X7401" s="429">
        <v>7698</v>
      </c>
      <c r="Y7401" s="429" t="s">
        <v>1031</v>
      </c>
    </row>
    <row r="7402" spans="24:25">
      <c r="X7402" s="429">
        <v>7699</v>
      </c>
      <c r="Y7402" s="429" t="s">
        <v>1031</v>
      </c>
    </row>
    <row r="7403" spans="24:25">
      <c r="X7403" s="429">
        <v>7700</v>
      </c>
      <c r="Y7403" s="429" t="s">
        <v>1031</v>
      </c>
    </row>
    <row r="7404" spans="24:25">
      <c r="X7404" s="429">
        <v>7701</v>
      </c>
      <c r="Y7404" s="429" t="s">
        <v>1031</v>
      </c>
    </row>
    <row r="7405" spans="24:25">
      <c r="X7405" s="429">
        <v>7702</v>
      </c>
      <c r="Y7405" s="429" t="s">
        <v>1031</v>
      </c>
    </row>
    <row r="7406" spans="24:25">
      <c r="X7406" s="429">
        <v>7703</v>
      </c>
      <c r="Y7406" s="429" t="s">
        <v>1031</v>
      </c>
    </row>
    <row r="7407" spans="24:25">
      <c r="X7407" s="429">
        <v>7704</v>
      </c>
      <c r="Y7407" s="429" t="s">
        <v>1031</v>
      </c>
    </row>
    <row r="7408" spans="24:25">
      <c r="X7408" s="429">
        <v>7705</v>
      </c>
      <c r="Y7408" s="429" t="s">
        <v>1031</v>
      </c>
    </row>
    <row r="7409" spans="24:25">
      <c r="X7409" s="429">
        <v>7706</v>
      </c>
      <c r="Y7409" s="429" t="s">
        <v>1031</v>
      </c>
    </row>
    <row r="7410" spans="24:25">
      <c r="X7410" s="429">
        <v>7707</v>
      </c>
      <c r="Y7410" s="429" t="s">
        <v>1031</v>
      </c>
    </row>
    <row r="7411" spans="24:25">
      <c r="X7411" s="429">
        <v>7708</v>
      </c>
      <c r="Y7411" s="429" t="s">
        <v>1031</v>
      </c>
    </row>
    <row r="7412" spans="24:25">
      <c r="X7412" s="429">
        <v>7709</v>
      </c>
      <c r="Y7412" s="429" t="s">
        <v>1031</v>
      </c>
    </row>
    <row r="7413" spans="24:25">
      <c r="X7413" s="429">
        <v>7710</v>
      </c>
      <c r="Y7413" s="429" t="s">
        <v>1031</v>
      </c>
    </row>
    <row r="7414" spans="24:25">
      <c r="X7414" s="429">
        <v>7711</v>
      </c>
      <c r="Y7414" s="429" t="s">
        <v>1031</v>
      </c>
    </row>
    <row r="7415" spans="24:25">
      <c r="X7415" s="429">
        <v>7712</v>
      </c>
      <c r="Y7415" s="429" t="s">
        <v>1031</v>
      </c>
    </row>
    <row r="7416" spans="24:25">
      <c r="X7416" s="429">
        <v>7713</v>
      </c>
      <c r="Y7416" s="429" t="s">
        <v>1031</v>
      </c>
    </row>
    <row r="7417" spans="24:25">
      <c r="X7417" s="429">
        <v>7714</v>
      </c>
      <c r="Y7417" s="429" t="s">
        <v>1031</v>
      </c>
    </row>
    <row r="7418" spans="24:25">
      <c r="X7418" s="429">
        <v>7715</v>
      </c>
      <c r="Y7418" s="429" t="s">
        <v>1031</v>
      </c>
    </row>
    <row r="7419" spans="24:25">
      <c r="X7419" s="429">
        <v>7716</v>
      </c>
      <c r="Y7419" s="429" t="s">
        <v>1031</v>
      </c>
    </row>
    <row r="7420" spans="24:25">
      <c r="X7420" s="429">
        <v>7717</v>
      </c>
      <c r="Y7420" s="429" t="s">
        <v>1031</v>
      </c>
    </row>
    <row r="7421" spans="24:25">
      <c r="X7421" s="429">
        <v>7718</v>
      </c>
      <c r="Y7421" s="429" t="s">
        <v>1031</v>
      </c>
    </row>
    <row r="7422" spans="24:25">
      <c r="X7422" s="429">
        <v>7719</v>
      </c>
      <c r="Y7422" s="429" t="s">
        <v>1031</v>
      </c>
    </row>
    <row r="7423" spans="24:25">
      <c r="X7423" s="429">
        <v>7720</v>
      </c>
      <c r="Y7423" s="429" t="s">
        <v>1031</v>
      </c>
    </row>
    <row r="7424" spans="24:25">
      <c r="X7424" s="429">
        <v>7721</v>
      </c>
      <c r="Y7424" s="429" t="s">
        <v>1031</v>
      </c>
    </row>
    <row r="7425" spans="24:25">
      <c r="X7425" s="429">
        <v>7722</v>
      </c>
      <c r="Y7425" s="429" t="s">
        <v>1031</v>
      </c>
    </row>
    <row r="7426" spans="24:25">
      <c r="X7426" s="429">
        <v>7723</v>
      </c>
      <c r="Y7426" s="429" t="s">
        <v>1031</v>
      </c>
    </row>
    <row r="7427" spans="24:25">
      <c r="X7427" s="429">
        <v>7724</v>
      </c>
      <c r="Y7427" s="429" t="s">
        <v>1031</v>
      </c>
    </row>
    <row r="7428" spans="24:25">
      <c r="X7428" s="429">
        <v>7725</v>
      </c>
      <c r="Y7428" s="429" t="s">
        <v>1031</v>
      </c>
    </row>
    <row r="7429" spans="24:25">
      <c r="X7429" s="429">
        <v>7726</v>
      </c>
      <c r="Y7429" s="429" t="s">
        <v>1031</v>
      </c>
    </row>
    <row r="7430" spans="24:25">
      <c r="X7430" s="429">
        <v>7727</v>
      </c>
      <c r="Y7430" s="429" t="s">
        <v>1031</v>
      </c>
    </row>
    <row r="7431" spans="24:25">
      <c r="X7431" s="429">
        <v>7728</v>
      </c>
      <c r="Y7431" s="429" t="s">
        <v>1031</v>
      </c>
    </row>
    <row r="7432" spans="24:25">
      <c r="X7432" s="429">
        <v>7729</v>
      </c>
      <c r="Y7432" s="429" t="s">
        <v>1031</v>
      </c>
    </row>
    <row r="7433" spans="24:25">
      <c r="X7433" s="429">
        <v>7730</v>
      </c>
      <c r="Y7433" s="429" t="s">
        <v>1031</v>
      </c>
    </row>
    <row r="7434" spans="24:25">
      <c r="X7434" s="429">
        <v>7731</v>
      </c>
      <c r="Y7434" s="429" t="s">
        <v>1031</v>
      </c>
    </row>
    <row r="7435" spans="24:25">
      <c r="X7435" s="429">
        <v>7732</v>
      </c>
      <c r="Y7435" s="429" t="s">
        <v>1031</v>
      </c>
    </row>
    <row r="7436" spans="24:25">
      <c r="X7436" s="429">
        <v>7733</v>
      </c>
      <c r="Y7436" s="429" t="s">
        <v>1031</v>
      </c>
    </row>
    <row r="7437" spans="24:25">
      <c r="X7437" s="429">
        <v>7734</v>
      </c>
      <c r="Y7437" s="429" t="s">
        <v>1031</v>
      </c>
    </row>
    <row r="7438" spans="24:25">
      <c r="X7438" s="429">
        <v>7735</v>
      </c>
      <c r="Y7438" s="429" t="s">
        <v>1031</v>
      </c>
    </row>
    <row r="7439" spans="24:25">
      <c r="X7439" s="429">
        <v>7736</v>
      </c>
      <c r="Y7439" s="429" t="s">
        <v>1031</v>
      </c>
    </row>
    <row r="7440" spans="24:25">
      <c r="X7440" s="429">
        <v>7737</v>
      </c>
      <c r="Y7440" s="429" t="s">
        <v>1031</v>
      </c>
    </row>
    <row r="7441" spans="24:25">
      <c r="X7441" s="429">
        <v>7738</v>
      </c>
      <c r="Y7441" s="429" t="s">
        <v>1031</v>
      </c>
    </row>
    <row r="7442" spans="24:25">
      <c r="X7442" s="429">
        <v>7739</v>
      </c>
      <c r="Y7442" s="429" t="s">
        <v>1031</v>
      </c>
    </row>
    <row r="7443" spans="24:25">
      <c r="X7443" s="429">
        <v>7740</v>
      </c>
      <c r="Y7443" s="429" t="s">
        <v>1031</v>
      </c>
    </row>
    <row r="7444" spans="24:25">
      <c r="X7444" s="429">
        <v>7741</v>
      </c>
      <c r="Y7444" s="429" t="s">
        <v>1031</v>
      </c>
    </row>
    <row r="7445" spans="24:25">
      <c r="X7445" s="429">
        <v>7742</v>
      </c>
      <c r="Y7445" s="429" t="s">
        <v>1031</v>
      </c>
    </row>
    <row r="7446" spans="24:25">
      <c r="X7446" s="429">
        <v>7743</v>
      </c>
      <c r="Y7446" s="429" t="s">
        <v>1031</v>
      </c>
    </row>
    <row r="7447" spans="24:25">
      <c r="X7447" s="429">
        <v>7744</v>
      </c>
      <c r="Y7447" s="429" t="s">
        <v>1031</v>
      </c>
    </row>
    <row r="7448" spans="24:25">
      <c r="X7448" s="429">
        <v>7745</v>
      </c>
      <c r="Y7448" s="429" t="s">
        <v>1031</v>
      </c>
    </row>
    <row r="7449" spans="24:25">
      <c r="X7449" s="429">
        <v>7746</v>
      </c>
      <c r="Y7449" s="429" t="s">
        <v>1031</v>
      </c>
    </row>
    <row r="7450" spans="24:25">
      <c r="X7450" s="429">
        <v>7747</v>
      </c>
      <c r="Y7450" s="429" t="s">
        <v>1031</v>
      </c>
    </row>
    <row r="7451" spans="24:25">
      <c r="X7451" s="429">
        <v>7748</v>
      </c>
      <c r="Y7451" s="429" t="s">
        <v>1031</v>
      </c>
    </row>
    <row r="7452" spans="24:25">
      <c r="X7452" s="429">
        <v>7749</v>
      </c>
      <c r="Y7452" s="429" t="s">
        <v>1031</v>
      </c>
    </row>
    <row r="7453" spans="24:25">
      <c r="X7453" s="429">
        <v>7750</v>
      </c>
      <c r="Y7453" s="429" t="s">
        <v>1031</v>
      </c>
    </row>
    <row r="7454" spans="24:25">
      <c r="X7454" s="429">
        <v>7751</v>
      </c>
      <c r="Y7454" s="429" t="s">
        <v>1031</v>
      </c>
    </row>
    <row r="7455" spans="24:25">
      <c r="X7455" s="429">
        <v>7752</v>
      </c>
      <c r="Y7455" s="429" t="s">
        <v>1031</v>
      </c>
    </row>
    <row r="7456" spans="24:25">
      <c r="X7456" s="429">
        <v>7753</v>
      </c>
      <c r="Y7456" s="429" t="s">
        <v>1031</v>
      </c>
    </row>
    <row r="7457" spans="24:25">
      <c r="X7457" s="429">
        <v>7754</v>
      </c>
      <c r="Y7457" s="429" t="s">
        <v>1031</v>
      </c>
    </row>
    <row r="7458" spans="24:25">
      <c r="X7458" s="429">
        <v>7755</v>
      </c>
      <c r="Y7458" s="429" t="s">
        <v>1031</v>
      </c>
    </row>
    <row r="7459" spans="24:25">
      <c r="X7459" s="429">
        <v>7756</v>
      </c>
      <c r="Y7459" s="429" t="s">
        <v>1031</v>
      </c>
    </row>
    <row r="7460" spans="24:25">
      <c r="X7460" s="429">
        <v>7757</v>
      </c>
      <c r="Y7460" s="429" t="s">
        <v>1031</v>
      </c>
    </row>
    <row r="7461" spans="24:25">
      <c r="X7461" s="429">
        <v>7758</v>
      </c>
      <c r="Y7461" s="429" t="s">
        <v>1031</v>
      </c>
    </row>
    <row r="7462" spans="24:25">
      <c r="X7462" s="429">
        <v>7759</v>
      </c>
      <c r="Y7462" s="429" t="s">
        <v>1031</v>
      </c>
    </row>
    <row r="7463" spans="24:25">
      <c r="X7463" s="429">
        <v>7760</v>
      </c>
      <c r="Y7463" s="429" t="s">
        <v>1031</v>
      </c>
    </row>
    <row r="7464" spans="24:25">
      <c r="X7464" s="429">
        <v>7761</v>
      </c>
      <c r="Y7464" s="429" t="s">
        <v>1031</v>
      </c>
    </row>
    <row r="7465" spans="24:25">
      <c r="X7465" s="429">
        <v>7762</v>
      </c>
      <c r="Y7465" s="429" t="s">
        <v>1031</v>
      </c>
    </row>
    <row r="7466" spans="24:25">
      <c r="X7466" s="429">
        <v>7763</v>
      </c>
      <c r="Y7466" s="429" t="s">
        <v>1031</v>
      </c>
    </row>
    <row r="7467" spans="24:25">
      <c r="X7467" s="429">
        <v>7764</v>
      </c>
      <c r="Y7467" s="429" t="s">
        <v>1031</v>
      </c>
    </row>
    <row r="7468" spans="24:25">
      <c r="X7468" s="429">
        <v>7765</v>
      </c>
      <c r="Y7468" s="429" t="s">
        <v>1031</v>
      </c>
    </row>
    <row r="7469" spans="24:25">
      <c r="X7469" s="429">
        <v>7766</v>
      </c>
      <c r="Y7469" s="429" t="s">
        <v>1031</v>
      </c>
    </row>
    <row r="7470" spans="24:25">
      <c r="X7470" s="429">
        <v>7767</v>
      </c>
      <c r="Y7470" s="429" t="s">
        <v>1031</v>
      </c>
    </row>
    <row r="7471" spans="24:25">
      <c r="X7471" s="429">
        <v>7768</v>
      </c>
      <c r="Y7471" s="429" t="s">
        <v>1031</v>
      </c>
    </row>
    <row r="7472" spans="24:25">
      <c r="X7472" s="429">
        <v>7769</v>
      </c>
      <c r="Y7472" s="429" t="s">
        <v>1031</v>
      </c>
    </row>
    <row r="7473" spans="24:25">
      <c r="X7473" s="429">
        <v>7770</v>
      </c>
      <c r="Y7473" s="429" t="s">
        <v>1031</v>
      </c>
    </row>
    <row r="7474" spans="24:25">
      <c r="X7474" s="429">
        <v>7771</v>
      </c>
      <c r="Y7474" s="429" t="s">
        <v>1031</v>
      </c>
    </row>
    <row r="7475" spans="24:25">
      <c r="X7475" s="429">
        <v>7772</v>
      </c>
      <c r="Y7475" s="429" t="s">
        <v>1031</v>
      </c>
    </row>
    <row r="7476" spans="24:25">
      <c r="X7476" s="429">
        <v>7773</v>
      </c>
      <c r="Y7476" s="429" t="s">
        <v>1031</v>
      </c>
    </row>
    <row r="7477" spans="24:25">
      <c r="X7477" s="429">
        <v>7774</v>
      </c>
      <c r="Y7477" s="429" t="s">
        <v>1031</v>
      </c>
    </row>
    <row r="7478" spans="24:25">
      <c r="X7478" s="429">
        <v>7775</v>
      </c>
      <c r="Y7478" s="429" t="s">
        <v>1031</v>
      </c>
    </row>
    <row r="7479" spans="24:25">
      <c r="X7479" s="429">
        <v>7776</v>
      </c>
      <c r="Y7479" s="429" t="s">
        <v>1031</v>
      </c>
    </row>
    <row r="7480" spans="24:25">
      <c r="X7480" s="429">
        <v>7777</v>
      </c>
      <c r="Y7480" s="429" t="s">
        <v>1031</v>
      </c>
    </row>
    <row r="7481" spans="24:25">
      <c r="X7481" s="429">
        <v>7778</v>
      </c>
      <c r="Y7481" s="429" t="s">
        <v>1031</v>
      </c>
    </row>
    <row r="7482" spans="24:25">
      <c r="X7482" s="429">
        <v>7779</v>
      </c>
      <c r="Y7482" s="429" t="s">
        <v>1031</v>
      </c>
    </row>
    <row r="7483" spans="24:25">
      <c r="X7483" s="429">
        <v>7780</v>
      </c>
      <c r="Y7483" s="429" t="s">
        <v>1031</v>
      </c>
    </row>
    <row r="7484" spans="24:25">
      <c r="X7484" s="429">
        <v>7781</v>
      </c>
      <c r="Y7484" s="429" t="s">
        <v>1031</v>
      </c>
    </row>
    <row r="7485" spans="24:25">
      <c r="X7485" s="429">
        <v>7782</v>
      </c>
      <c r="Y7485" s="429" t="s">
        <v>1031</v>
      </c>
    </row>
    <row r="7486" spans="24:25">
      <c r="X7486" s="429">
        <v>7783</v>
      </c>
      <c r="Y7486" s="429" t="s">
        <v>1031</v>
      </c>
    </row>
    <row r="7487" spans="24:25">
      <c r="X7487" s="429">
        <v>7784</v>
      </c>
      <c r="Y7487" s="429" t="s">
        <v>1031</v>
      </c>
    </row>
    <row r="7488" spans="24:25">
      <c r="X7488" s="429">
        <v>7785</v>
      </c>
      <c r="Y7488" s="429" t="s">
        <v>1031</v>
      </c>
    </row>
    <row r="7489" spans="24:25">
      <c r="X7489" s="429">
        <v>7786</v>
      </c>
      <c r="Y7489" s="429" t="s">
        <v>1031</v>
      </c>
    </row>
    <row r="7490" spans="24:25">
      <c r="X7490" s="429">
        <v>7787</v>
      </c>
      <c r="Y7490" s="429" t="s">
        <v>1031</v>
      </c>
    </row>
    <row r="7491" spans="24:25">
      <c r="X7491" s="429">
        <v>7788</v>
      </c>
      <c r="Y7491" s="429" t="s">
        <v>1031</v>
      </c>
    </row>
    <row r="7492" spans="24:25">
      <c r="X7492" s="429">
        <v>7789</v>
      </c>
      <c r="Y7492" s="429" t="s">
        <v>1031</v>
      </c>
    </row>
    <row r="7493" spans="24:25">
      <c r="X7493" s="429">
        <v>7790</v>
      </c>
      <c r="Y7493" s="429" t="s">
        <v>1031</v>
      </c>
    </row>
    <row r="7494" spans="24:25">
      <c r="X7494" s="429">
        <v>7791</v>
      </c>
      <c r="Y7494" s="429" t="s">
        <v>1031</v>
      </c>
    </row>
    <row r="7495" spans="24:25">
      <c r="X7495" s="429">
        <v>7792</v>
      </c>
      <c r="Y7495" s="429" t="s">
        <v>1031</v>
      </c>
    </row>
    <row r="7496" spans="24:25">
      <c r="X7496" s="429">
        <v>7793</v>
      </c>
      <c r="Y7496" s="429" t="s">
        <v>1031</v>
      </c>
    </row>
    <row r="7497" spans="24:25">
      <c r="X7497" s="429">
        <v>7794</v>
      </c>
      <c r="Y7497" s="429" t="s">
        <v>1031</v>
      </c>
    </row>
    <row r="7498" spans="24:25">
      <c r="X7498" s="429">
        <v>7795</v>
      </c>
      <c r="Y7498" s="429" t="s">
        <v>1031</v>
      </c>
    </row>
    <row r="7499" spans="24:25">
      <c r="X7499" s="429">
        <v>7796</v>
      </c>
      <c r="Y7499" s="429" t="s">
        <v>1031</v>
      </c>
    </row>
    <row r="7500" spans="24:25">
      <c r="X7500" s="429">
        <v>7797</v>
      </c>
      <c r="Y7500" s="429" t="s">
        <v>1031</v>
      </c>
    </row>
    <row r="7501" spans="24:25">
      <c r="X7501" s="429">
        <v>7798</v>
      </c>
      <c r="Y7501" s="429" t="s">
        <v>1031</v>
      </c>
    </row>
    <row r="7502" spans="24:25">
      <c r="X7502" s="429">
        <v>7799</v>
      </c>
      <c r="Y7502" s="429" t="s">
        <v>1031</v>
      </c>
    </row>
    <row r="7503" spans="24:25">
      <c r="X7503" s="429">
        <v>7800</v>
      </c>
      <c r="Y7503" s="429" t="s">
        <v>1031</v>
      </c>
    </row>
    <row r="7504" spans="24:25">
      <c r="X7504" s="429">
        <v>7801</v>
      </c>
      <c r="Y7504" s="429" t="s">
        <v>1031</v>
      </c>
    </row>
    <row r="7505" spans="24:25">
      <c r="X7505" s="429">
        <v>7802</v>
      </c>
      <c r="Y7505" s="429" t="s">
        <v>1031</v>
      </c>
    </row>
    <row r="7506" spans="24:25">
      <c r="X7506" s="429">
        <v>7803</v>
      </c>
      <c r="Y7506" s="429" t="s">
        <v>1031</v>
      </c>
    </row>
    <row r="7507" spans="24:25">
      <c r="X7507" s="429">
        <v>7804</v>
      </c>
      <c r="Y7507" s="429" t="s">
        <v>1031</v>
      </c>
    </row>
    <row r="7508" spans="24:25">
      <c r="X7508" s="429">
        <v>7805</v>
      </c>
      <c r="Y7508" s="429" t="s">
        <v>1031</v>
      </c>
    </row>
    <row r="7509" spans="24:25">
      <c r="X7509" s="429">
        <v>7806</v>
      </c>
      <c r="Y7509" s="429" t="s">
        <v>1031</v>
      </c>
    </row>
    <row r="7510" spans="24:25">
      <c r="X7510" s="429">
        <v>7807</v>
      </c>
      <c r="Y7510" s="429" t="s">
        <v>1031</v>
      </c>
    </row>
    <row r="7511" spans="24:25">
      <c r="X7511" s="429">
        <v>7808</v>
      </c>
      <c r="Y7511" s="429" t="s">
        <v>1031</v>
      </c>
    </row>
    <row r="7512" spans="24:25">
      <c r="X7512" s="429">
        <v>7809</v>
      </c>
      <c r="Y7512" s="429" t="s">
        <v>1031</v>
      </c>
    </row>
    <row r="7513" spans="24:25">
      <c r="X7513" s="429">
        <v>7810</v>
      </c>
      <c r="Y7513" s="429" t="s">
        <v>1031</v>
      </c>
    </row>
    <row r="7514" spans="24:25">
      <c r="X7514" s="429">
        <v>7811</v>
      </c>
      <c r="Y7514" s="429" t="s">
        <v>1031</v>
      </c>
    </row>
    <row r="7515" spans="24:25">
      <c r="X7515" s="429">
        <v>7812</v>
      </c>
      <c r="Y7515" s="429" t="s">
        <v>1031</v>
      </c>
    </row>
    <row r="7516" spans="24:25">
      <c r="X7516" s="429">
        <v>7813</v>
      </c>
      <c r="Y7516" s="429" t="s">
        <v>1031</v>
      </c>
    </row>
    <row r="7517" spans="24:25">
      <c r="X7517" s="429">
        <v>7814</v>
      </c>
      <c r="Y7517" s="429" t="s">
        <v>1031</v>
      </c>
    </row>
    <row r="7518" spans="24:25">
      <c r="X7518" s="429">
        <v>7815</v>
      </c>
      <c r="Y7518" s="429" t="s">
        <v>1031</v>
      </c>
    </row>
    <row r="7519" spans="24:25">
      <c r="X7519" s="429">
        <v>7816</v>
      </c>
      <c r="Y7519" s="429" t="s">
        <v>1031</v>
      </c>
    </row>
    <row r="7520" spans="24:25">
      <c r="X7520" s="429">
        <v>7817</v>
      </c>
      <c r="Y7520" s="429" t="s">
        <v>1031</v>
      </c>
    </row>
    <row r="7521" spans="24:25">
      <c r="X7521" s="429">
        <v>7818</v>
      </c>
      <c r="Y7521" s="429" t="s">
        <v>1031</v>
      </c>
    </row>
    <row r="7522" spans="24:25">
      <c r="X7522" s="429">
        <v>7819</v>
      </c>
      <c r="Y7522" s="429" t="s">
        <v>1031</v>
      </c>
    </row>
    <row r="7523" spans="24:25">
      <c r="X7523" s="429">
        <v>7820</v>
      </c>
      <c r="Y7523" s="429" t="s">
        <v>1031</v>
      </c>
    </row>
    <row r="7524" spans="24:25">
      <c r="X7524" s="429">
        <v>7821</v>
      </c>
      <c r="Y7524" s="429" t="s">
        <v>1031</v>
      </c>
    </row>
    <row r="7525" spans="24:25">
      <c r="X7525" s="429">
        <v>7822</v>
      </c>
      <c r="Y7525" s="429" t="s">
        <v>1031</v>
      </c>
    </row>
    <row r="7526" spans="24:25">
      <c r="X7526" s="429">
        <v>7823</v>
      </c>
      <c r="Y7526" s="429" t="s">
        <v>1031</v>
      </c>
    </row>
    <row r="7527" spans="24:25">
      <c r="X7527" s="429">
        <v>7824</v>
      </c>
      <c r="Y7527" s="429" t="s">
        <v>1031</v>
      </c>
    </row>
    <row r="7528" spans="24:25">
      <c r="X7528" s="429">
        <v>7825</v>
      </c>
      <c r="Y7528" s="429" t="s">
        <v>1031</v>
      </c>
    </row>
    <row r="7529" spans="24:25">
      <c r="X7529" s="429">
        <v>7826</v>
      </c>
      <c r="Y7529" s="429" t="s">
        <v>1031</v>
      </c>
    </row>
    <row r="7530" spans="24:25">
      <c r="X7530" s="429">
        <v>7827</v>
      </c>
      <c r="Y7530" s="429" t="s">
        <v>1031</v>
      </c>
    </row>
    <row r="7531" spans="24:25">
      <c r="X7531" s="429">
        <v>7828</v>
      </c>
      <c r="Y7531" s="429" t="s">
        <v>1031</v>
      </c>
    </row>
    <row r="7532" spans="24:25">
      <c r="X7532" s="429">
        <v>7829</v>
      </c>
      <c r="Y7532" s="429" t="s">
        <v>1031</v>
      </c>
    </row>
    <row r="7533" spans="24:25">
      <c r="X7533" s="429">
        <v>7830</v>
      </c>
      <c r="Y7533" s="429" t="s">
        <v>1031</v>
      </c>
    </row>
    <row r="7534" spans="24:25">
      <c r="X7534" s="429">
        <v>7831</v>
      </c>
      <c r="Y7534" s="429" t="s">
        <v>1031</v>
      </c>
    </row>
    <row r="7535" spans="24:25">
      <c r="X7535" s="429">
        <v>7832</v>
      </c>
      <c r="Y7535" s="429" t="s">
        <v>1031</v>
      </c>
    </row>
    <row r="7536" spans="24:25">
      <c r="X7536" s="429">
        <v>7833</v>
      </c>
      <c r="Y7536" s="429" t="s">
        <v>1031</v>
      </c>
    </row>
    <row r="7537" spans="24:25">
      <c r="X7537" s="429">
        <v>7834</v>
      </c>
      <c r="Y7537" s="429" t="s">
        <v>1031</v>
      </c>
    </row>
    <row r="7538" spans="24:25">
      <c r="X7538" s="429">
        <v>7835</v>
      </c>
      <c r="Y7538" s="429" t="s">
        <v>1031</v>
      </c>
    </row>
    <row r="7539" spans="24:25">
      <c r="X7539" s="429">
        <v>7836</v>
      </c>
      <c r="Y7539" s="429" t="s">
        <v>1031</v>
      </c>
    </row>
    <row r="7540" spans="24:25">
      <c r="X7540" s="429">
        <v>7837</v>
      </c>
      <c r="Y7540" s="429" t="s">
        <v>1031</v>
      </c>
    </row>
    <row r="7541" spans="24:25">
      <c r="X7541" s="429">
        <v>7838</v>
      </c>
      <c r="Y7541" s="429" t="s">
        <v>1031</v>
      </c>
    </row>
    <row r="7542" spans="24:25">
      <c r="X7542" s="429">
        <v>7839</v>
      </c>
      <c r="Y7542" s="429" t="s">
        <v>1031</v>
      </c>
    </row>
    <row r="7543" spans="24:25">
      <c r="X7543" s="429">
        <v>7840</v>
      </c>
      <c r="Y7543" s="429" t="s">
        <v>1031</v>
      </c>
    </row>
    <row r="7544" spans="24:25">
      <c r="X7544" s="429">
        <v>7841</v>
      </c>
      <c r="Y7544" s="429" t="s">
        <v>1031</v>
      </c>
    </row>
    <row r="7545" spans="24:25">
      <c r="X7545" s="429">
        <v>7842</v>
      </c>
      <c r="Y7545" s="429" t="s">
        <v>1031</v>
      </c>
    </row>
    <row r="7546" spans="24:25">
      <c r="X7546" s="429">
        <v>7843</v>
      </c>
      <c r="Y7546" s="429" t="s">
        <v>1031</v>
      </c>
    </row>
    <row r="7547" spans="24:25">
      <c r="X7547" s="429">
        <v>7844</v>
      </c>
      <c r="Y7547" s="429" t="s">
        <v>1031</v>
      </c>
    </row>
    <row r="7548" spans="24:25">
      <c r="X7548" s="429">
        <v>7845</v>
      </c>
      <c r="Y7548" s="429" t="s">
        <v>1031</v>
      </c>
    </row>
    <row r="7549" spans="24:25">
      <c r="X7549" s="429">
        <v>7846</v>
      </c>
      <c r="Y7549" s="429" t="s">
        <v>1031</v>
      </c>
    </row>
    <row r="7550" spans="24:25">
      <c r="X7550" s="429">
        <v>7847</v>
      </c>
      <c r="Y7550" s="429" t="s">
        <v>1031</v>
      </c>
    </row>
    <row r="7551" spans="24:25">
      <c r="X7551" s="429">
        <v>7848</v>
      </c>
      <c r="Y7551" s="429" t="s">
        <v>1031</v>
      </c>
    </row>
    <row r="7552" spans="24:25">
      <c r="X7552" s="429">
        <v>7849</v>
      </c>
      <c r="Y7552" s="429" t="s">
        <v>1031</v>
      </c>
    </row>
    <row r="7553" spans="24:25">
      <c r="X7553" s="429">
        <v>7850</v>
      </c>
      <c r="Y7553" s="429" t="s">
        <v>1031</v>
      </c>
    </row>
    <row r="7554" spans="24:25">
      <c r="X7554" s="429">
        <v>7851</v>
      </c>
      <c r="Y7554" s="429" t="s">
        <v>1031</v>
      </c>
    </row>
    <row r="7555" spans="24:25">
      <c r="X7555" s="429">
        <v>7852</v>
      </c>
      <c r="Y7555" s="429" t="s">
        <v>1031</v>
      </c>
    </row>
    <row r="7556" spans="24:25">
      <c r="X7556" s="429">
        <v>7853</v>
      </c>
      <c r="Y7556" s="429" t="s">
        <v>1031</v>
      </c>
    </row>
    <row r="7557" spans="24:25">
      <c r="X7557" s="429">
        <v>7854</v>
      </c>
      <c r="Y7557" s="429" t="s">
        <v>1031</v>
      </c>
    </row>
    <row r="7558" spans="24:25">
      <c r="X7558" s="429">
        <v>7855</v>
      </c>
      <c r="Y7558" s="429" t="s">
        <v>1031</v>
      </c>
    </row>
    <row r="7559" spans="24:25">
      <c r="X7559" s="429">
        <v>7856</v>
      </c>
      <c r="Y7559" s="429" t="s">
        <v>1031</v>
      </c>
    </row>
    <row r="7560" spans="24:25">
      <c r="X7560" s="429">
        <v>7857</v>
      </c>
      <c r="Y7560" s="429" t="s">
        <v>1031</v>
      </c>
    </row>
    <row r="7561" spans="24:25">
      <c r="X7561" s="429">
        <v>7858</v>
      </c>
      <c r="Y7561" s="429" t="s">
        <v>1031</v>
      </c>
    </row>
    <row r="7562" spans="24:25">
      <c r="X7562" s="429">
        <v>7859</v>
      </c>
      <c r="Y7562" s="429" t="s">
        <v>1031</v>
      </c>
    </row>
    <row r="7563" spans="24:25">
      <c r="X7563" s="429">
        <v>7860</v>
      </c>
      <c r="Y7563" s="429" t="s">
        <v>1031</v>
      </c>
    </row>
    <row r="7564" spans="24:25">
      <c r="X7564" s="429">
        <v>7861</v>
      </c>
      <c r="Y7564" s="429" t="s">
        <v>1031</v>
      </c>
    </row>
    <row r="7565" spans="24:25">
      <c r="X7565" s="429">
        <v>7862</v>
      </c>
      <c r="Y7565" s="429" t="s">
        <v>1031</v>
      </c>
    </row>
    <row r="7566" spans="24:25">
      <c r="X7566" s="429">
        <v>7863</v>
      </c>
      <c r="Y7566" s="429" t="s">
        <v>1031</v>
      </c>
    </row>
    <row r="7567" spans="24:25">
      <c r="X7567" s="429">
        <v>7864</v>
      </c>
      <c r="Y7567" s="429" t="s">
        <v>1031</v>
      </c>
    </row>
    <row r="7568" spans="24:25">
      <c r="X7568" s="429">
        <v>7865</v>
      </c>
      <c r="Y7568" s="429" t="s">
        <v>1031</v>
      </c>
    </row>
    <row r="7569" spans="24:25">
      <c r="X7569" s="429">
        <v>7866</v>
      </c>
      <c r="Y7569" s="429" t="s">
        <v>1031</v>
      </c>
    </row>
    <row r="7570" spans="24:25">
      <c r="X7570" s="429">
        <v>7867</v>
      </c>
      <c r="Y7570" s="429" t="s">
        <v>1031</v>
      </c>
    </row>
    <row r="7571" spans="24:25">
      <c r="X7571" s="429">
        <v>7868</v>
      </c>
      <c r="Y7571" s="429" t="s">
        <v>1031</v>
      </c>
    </row>
    <row r="7572" spans="24:25">
      <c r="X7572" s="429">
        <v>7869</v>
      </c>
      <c r="Y7572" s="429" t="s">
        <v>1031</v>
      </c>
    </row>
    <row r="7573" spans="24:25">
      <c r="X7573" s="429">
        <v>7870</v>
      </c>
      <c r="Y7573" s="429" t="s">
        <v>1031</v>
      </c>
    </row>
    <row r="7574" spans="24:25">
      <c r="X7574" s="429">
        <v>7871</v>
      </c>
      <c r="Y7574" s="429" t="s">
        <v>1031</v>
      </c>
    </row>
    <row r="7575" spans="24:25">
      <c r="X7575" s="429">
        <v>7872</v>
      </c>
      <c r="Y7575" s="429" t="s">
        <v>1031</v>
      </c>
    </row>
    <row r="7576" spans="24:25">
      <c r="X7576" s="429">
        <v>7873</v>
      </c>
      <c r="Y7576" s="429" t="s">
        <v>1031</v>
      </c>
    </row>
    <row r="7577" spans="24:25">
      <c r="X7577" s="429">
        <v>7874</v>
      </c>
      <c r="Y7577" s="429" t="s">
        <v>1031</v>
      </c>
    </row>
    <row r="7578" spans="24:25">
      <c r="X7578" s="429">
        <v>7875</v>
      </c>
      <c r="Y7578" s="429" t="s">
        <v>1031</v>
      </c>
    </row>
    <row r="7579" spans="24:25">
      <c r="X7579" s="429">
        <v>7876</v>
      </c>
      <c r="Y7579" s="429" t="s">
        <v>1031</v>
      </c>
    </row>
    <row r="7580" spans="24:25">
      <c r="X7580" s="429">
        <v>7877</v>
      </c>
      <c r="Y7580" s="429" t="s">
        <v>1031</v>
      </c>
    </row>
    <row r="7581" spans="24:25">
      <c r="X7581" s="429">
        <v>7878</v>
      </c>
      <c r="Y7581" s="429" t="s">
        <v>1031</v>
      </c>
    </row>
    <row r="7582" spans="24:25">
      <c r="X7582" s="429">
        <v>7879</v>
      </c>
      <c r="Y7582" s="429" t="s">
        <v>1031</v>
      </c>
    </row>
    <row r="7583" spans="24:25">
      <c r="X7583" s="429">
        <v>7880</v>
      </c>
      <c r="Y7583" s="429" t="s">
        <v>1031</v>
      </c>
    </row>
    <row r="7584" spans="24:25">
      <c r="X7584" s="429">
        <v>7881</v>
      </c>
      <c r="Y7584" s="429" t="s">
        <v>1031</v>
      </c>
    </row>
    <row r="7585" spans="24:25">
      <c r="X7585" s="429">
        <v>7882</v>
      </c>
      <c r="Y7585" s="429" t="s">
        <v>1031</v>
      </c>
    </row>
    <row r="7586" spans="24:25">
      <c r="X7586" s="429">
        <v>7883</v>
      </c>
      <c r="Y7586" s="429" t="s">
        <v>1031</v>
      </c>
    </row>
    <row r="7587" spans="24:25">
      <c r="X7587" s="429">
        <v>7884</v>
      </c>
      <c r="Y7587" s="429" t="s">
        <v>1031</v>
      </c>
    </row>
    <row r="7588" spans="24:25">
      <c r="X7588" s="429">
        <v>7885</v>
      </c>
      <c r="Y7588" s="429" t="s">
        <v>1031</v>
      </c>
    </row>
    <row r="7589" spans="24:25">
      <c r="X7589" s="429">
        <v>7886</v>
      </c>
      <c r="Y7589" s="429" t="s">
        <v>1031</v>
      </c>
    </row>
    <row r="7590" spans="24:25">
      <c r="X7590" s="429">
        <v>7887</v>
      </c>
      <c r="Y7590" s="429" t="s">
        <v>1031</v>
      </c>
    </row>
    <row r="7591" spans="24:25">
      <c r="X7591" s="429">
        <v>7888</v>
      </c>
      <c r="Y7591" s="429" t="s">
        <v>1031</v>
      </c>
    </row>
    <row r="7592" spans="24:25">
      <c r="X7592" s="429">
        <v>7889</v>
      </c>
      <c r="Y7592" s="429" t="s">
        <v>1031</v>
      </c>
    </row>
    <row r="7593" spans="24:25">
      <c r="X7593" s="429">
        <v>7890</v>
      </c>
      <c r="Y7593" s="429" t="s">
        <v>1031</v>
      </c>
    </row>
    <row r="7594" spans="24:25">
      <c r="X7594" s="429">
        <v>7891</v>
      </c>
      <c r="Y7594" s="429" t="s">
        <v>1031</v>
      </c>
    </row>
    <row r="7595" spans="24:25">
      <c r="X7595" s="429">
        <v>7892</v>
      </c>
      <c r="Y7595" s="429" t="s">
        <v>1031</v>
      </c>
    </row>
    <row r="7596" spans="24:25">
      <c r="X7596" s="429">
        <v>7893</v>
      </c>
      <c r="Y7596" s="429" t="s">
        <v>1031</v>
      </c>
    </row>
    <row r="7597" spans="24:25">
      <c r="X7597" s="429">
        <v>7894</v>
      </c>
      <c r="Y7597" s="429" t="s">
        <v>1031</v>
      </c>
    </row>
    <row r="7598" spans="24:25">
      <c r="X7598" s="429">
        <v>7895</v>
      </c>
      <c r="Y7598" s="429" t="s">
        <v>1031</v>
      </c>
    </row>
    <row r="7599" spans="24:25">
      <c r="X7599" s="429">
        <v>7896</v>
      </c>
      <c r="Y7599" s="429" t="s">
        <v>1031</v>
      </c>
    </row>
    <row r="7600" spans="24:25">
      <c r="X7600" s="429">
        <v>7897</v>
      </c>
      <c r="Y7600" s="429" t="s">
        <v>1031</v>
      </c>
    </row>
    <row r="7601" spans="24:25">
      <c r="X7601" s="429">
        <v>7898</v>
      </c>
      <c r="Y7601" s="429" t="s">
        <v>1031</v>
      </c>
    </row>
    <row r="7602" spans="24:25">
      <c r="X7602" s="429">
        <v>7899</v>
      </c>
      <c r="Y7602" s="429" t="s">
        <v>1031</v>
      </c>
    </row>
    <row r="7603" spans="24:25">
      <c r="X7603" s="429">
        <v>7900</v>
      </c>
      <c r="Y7603" s="429" t="s">
        <v>1031</v>
      </c>
    </row>
    <row r="7604" spans="24:25">
      <c r="X7604" s="429">
        <v>7901</v>
      </c>
      <c r="Y7604" s="429" t="s">
        <v>1031</v>
      </c>
    </row>
    <row r="7605" spans="24:25">
      <c r="X7605" s="429">
        <v>7902</v>
      </c>
      <c r="Y7605" s="429" t="s">
        <v>1031</v>
      </c>
    </row>
    <row r="7606" spans="24:25">
      <c r="X7606" s="429">
        <v>7903</v>
      </c>
      <c r="Y7606" s="429" t="s">
        <v>1031</v>
      </c>
    </row>
    <row r="7607" spans="24:25">
      <c r="X7607" s="429">
        <v>7904</v>
      </c>
      <c r="Y7607" s="429" t="s">
        <v>1031</v>
      </c>
    </row>
    <row r="7608" spans="24:25">
      <c r="X7608" s="429">
        <v>7905</v>
      </c>
      <c r="Y7608" s="429" t="s">
        <v>1031</v>
      </c>
    </row>
    <row r="7609" spans="24:25">
      <c r="X7609" s="429">
        <v>7906</v>
      </c>
      <c r="Y7609" s="429" t="s">
        <v>1031</v>
      </c>
    </row>
    <row r="7610" spans="24:25">
      <c r="X7610" s="429">
        <v>7907</v>
      </c>
      <c r="Y7610" s="429" t="s">
        <v>1031</v>
      </c>
    </row>
    <row r="7611" spans="24:25">
      <c r="X7611" s="429">
        <v>7908</v>
      </c>
      <c r="Y7611" s="429" t="s">
        <v>1031</v>
      </c>
    </row>
    <row r="7612" spans="24:25">
      <c r="X7612" s="429">
        <v>7909</v>
      </c>
      <c r="Y7612" s="429" t="s">
        <v>1031</v>
      </c>
    </row>
    <row r="7613" spans="24:25">
      <c r="X7613" s="429">
        <v>7910</v>
      </c>
      <c r="Y7613" s="429" t="s">
        <v>1031</v>
      </c>
    </row>
    <row r="7614" spans="24:25">
      <c r="X7614" s="429">
        <v>7911</v>
      </c>
      <c r="Y7614" s="429" t="s">
        <v>1031</v>
      </c>
    </row>
    <row r="7615" spans="24:25">
      <c r="X7615" s="429">
        <v>7912</v>
      </c>
      <c r="Y7615" s="429" t="s">
        <v>1031</v>
      </c>
    </row>
    <row r="7616" spans="24:25">
      <c r="X7616" s="429">
        <v>7913</v>
      </c>
      <c r="Y7616" s="429" t="s">
        <v>1031</v>
      </c>
    </row>
    <row r="7617" spans="24:25">
      <c r="X7617" s="429">
        <v>7914</v>
      </c>
      <c r="Y7617" s="429" t="s">
        <v>1031</v>
      </c>
    </row>
    <row r="7618" spans="24:25">
      <c r="X7618" s="429">
        <v>7915</v>
      </c>
      <c r="Y7618" s="429" t="s">
        <v>1031</v>
      </c>
    </row>
    <row r="7619" spans="24:25">
      <c r="X7619" s="429">
        <v>7916</v>
      </c>
      <c r="Y7619" s="429" t="s">
        <v>1031</v>
      </c>
    </row>
    <row r="7620" spans="24:25">
      <c r="X7620" s="429">
        <v>7917</v>
      </c>
      <c r="Y7620" s="429" t="s">
        <v>1031</v>
      </c>
    </row>
    <row r="7621" spans="24:25">
      <c r="X7621" s="429">
        <v>7918</v>
      </c>
      <c r="Y7621" s="429" t="s">
        <v>1031</v>
      </c>
    </row>
    <row r="7622" spans="24:25">
      <c r="X7622" s="429">
        <v>7919</v>
      </c>
      <c r="Y7622" s="429" t="s">
        <v>1031</v>
      </c>
    </row>
    <row r="7623" spans="24:25">
      <c r="X7623" s="429">
        <v>7920</v>
      </c>
      <c r="Y7623" s="429" t="s">
        <v>1031</v>
      </c>
    </row>
    <row r="7624" spans="24:25">
      <c r="X7624" s="429">
        <v>7921</v>
      </c>
      <c r="Y7624" s="429" t="s">
        <v>1031</v>
      </c>
    </row>
    <row r="7625" spans="24:25">
      <c r="X7625" s="429">
        <v>7922</v>
      </c>
      <c r="Y7625" s="429" t="s">
        <v>1031</v>
      </c>
    </row>
    <row r="7626" spans="24:25">
      <c r="X7626" s="429">
        <v>7923</v>
      </c>
      <c r="Y7626" s="429" t="s">
        <v>1031</v>
      </c>
    </row>
    <row r="7627" spans="24:25">
      <c r="X7627" s="429">
        <v>7924</v>
      </c>
      <c r="Y7627" s="429" t="s">
        <v>1031</v>
      </c>
    </row>
    <row r="7628" spans="24:25">
      <c r="X7628" s="429">
        <v>7925</v>
      </c>
      <c r="Y7628" s="429" t="s">
        <v>1031</v>
      </c>
    </row>
    <row r="7629" spans="24:25">
      <c r="X7629" s="429">
        <v>7926</v>
      </c>
      <c r="Y7629" s="429" t="s">
        <v>1031</v>
      </c>
    </row>
    <row r="7630" spans="24:25">
      <c r="X7630" s="429">
        <v>7927</v>
      </c>
      <c r="Y7630" s="429" t="s">
        <v>1031</v>
      </c>
    </row>
    <row r="7631" spans="24:25">
      <c r="X7631" s="429">
        <v>7928</v>
      </c>
      <c r="Y7631" s="429" t="s">
        <v>1031</v>
      </c>
    </row>
    <row r="7632" spans="24:25">
      <c r="X7632" s="429">
        <v>7929</v>
      </c>
      <c r="Y7632" s="429" t="s">
        <v>1031</v>
      </c>
    </row>
    <row r="7633" spans="24:25">
      <c r="X7633" s="429">
        <v>7930</v>
      </c>
      <c r="Y7633" s="429" t="s">
        <v>1031</v>
      </c>
    </row>
    <row r="7634" spans="24:25">
      <c r="X7634" s="429">
        <v>7931</v>
      </c>
      <c r="Y7634" s="429" t="s">
        <v>1031</v>
      </c>
    </row>
    <row r="7635" spans="24:25">
      <c r="X7635" s="429">
        <v>7932</v>
      </c>
      <c r="Y7635" s="429" t="s">
        <v>1031</v>
      </c>
    </row>
    <row r="7636" spans="24:25">
      <c r="X7636" s="429">
        <v>7933</v>
      </c>
      <c r="Y7636" s="429" t="s">
        <v>1031</v>
      </c>
    </row>
    <row r="7637" spans="24:25">
      <c r="X7637" s="429">
        <v>7934</v>
      </c>
      <c r="Y7637" s="429" t="s">
        <v>1031</v>
      </c>
    </row>
    <row r="7638" spans="24:25">
      <c r="X7638" s="429">
        <v>7935</v>
      </c>
      <c r="Y7638" s="429" t="s">
        <v>1031</v>
      </c>
    </row>
    <row r="7639" spans="24:25">
      <c r="X7639" s="429">
        <v>7936</v>
      </c>
      <c r="Y7639" s="429" t="s">
        <v>1031</v>
      </c>
    </row>
    <row r="7640" spans="24:25">
      <c r="X7640" s="429">
        <v>7937</v>
      </c>
      <c r="Y7640" s="429" t="s">
        <v>1031</v>
      </c>
    </row>
    <row r="7641" spans="24:25">
      <c r="X7641" s="429">
        <v>7938</v>
      </c>
      <c r="Y7641" s="429" t="s">
        <v>1031</v>
      </c>
    </row>
    <row r="7642" spans="24:25">
      <c r="X7642" s="429">
        <v>7939</v>
      </c>
      <c r="Y7642" s="429" t="s">
        <v>1031</v>
      </c>
    </row>
    <row r="7643" spans="24:25">
      <c r="X7643" s="429">
        <v>7940</v>
      </c>
      <c r="Y7643" s="429" t="s">
        <v>1031</v>
      </c>
    </row>
    <row r="7644" spans="24:25">
      <c r="X7644" s="429">
        <v>7941</v>
      </c>
      <c r="Y7644" s="429" t="s">
        <v>1031</v>
      </c>
    </row>
    <row r="7645" spans="24:25">
      <c r="X7645" s="429">
        <v>7942</v>
      </c>
      <c r="Y7645" s="429" t="s">
        <v>1031</v>
      </c>
    </row>
    <row r="7646" spans="24:25">
      <c r="X7646" s="429">
        <v>7943</v>
      </c>
      <c r="Y7646" s="429" t="s">
        <v>1031</v>
      </c>
    </row>
    <row r="7647" spans="24:25">
      <c r="X7647" s="429">
        <v>7944</v>
      </c>
      <c r="Y7647" s="429" t="s">
        <v>1031</v>
      </c>
    </row>
    <row r="7648" spans="24:25">
      <c r="X7648" s="429">
        <v>7945</v>
      </c>
      <c r="Y7648" s="429" t="s">
        <v>1031</v>
      </c>
    </row>
    <row r="7649" spans="24:25">
      <c r="X7649" s="429">
        <v>7946</v>
      </c>
      <c r="Y7649" s="429" t="s">
        <v>1031</v>
      </c>
    </row>
    <row r="7650" spans="24:25">
      <c r="X7650" s="429">
        <v>7947</v>
      </c>
      <c r="Y7650" s="429" t="s">
        <v>1031</v>
      </c>
    </row>
    <row r="7651" spans="24:25">
      <c r="X7651" s="429">
        <v>7948</v>
      </c>
      <c r="Y7651" s="429" t="s">
        <v>1031</v>
      </c>
    </row>
    <row r="7652" spans="24:25">
      <c r="X7652" s="429">
        <v>7949</v>
      </c>
      <c r="Y7652" s="429" t="s">
        <v>1031</v>
      </c>
    </row>
    <row r="7653" spans="24:25">
      <c r="X7653" s="429">
        <v>7950</v>
      </c>
      <c r="Y7653" s="429" t="s">
        <v>1031</v>
      </c>
    </row>
    <row r="7654" spans="24:25">
      <c r="X7654" s="429">
        <v>7951</v>
      </c>
      <c r="Y7654" s="429" t="s">
        <v>1031</v>
      </c>
    </row>
    <row r="7655" spans="24:25">
      <c r="X7655" s="429">
        <v>7952</v>
      </c>
      <c r="Y7655" s="429" t="s">
        <v>1031</v>
      </c>
    </row>
    <row r="7656" spans="24:25">
      <c r="X7656" s="429">
        <v>7953</v>
      </c>
      <c r="Y7656" s="429" t="s">
        <v>1031</v>
      </c>
    </row>
    <row r="7657" spans="24:25">
      <c r="X7657" s="429">
        <v>7954</v>
      </c>
      <c r="Y7657" s="429" t="s">
        <v>1031</v>
      </c>
    </row>
    <row r="7658" spans="24:25">
      <c r="X7658" s="429">
        <v>7955</v>
      </c>
      <c r="Y7658" s="429" t="s">
        <v>1031</v>
      </c>
    </row>
    <row r="7659" spans="24:25">
      <c r="X7659" s="429">
        <v>7956</v>
      </c>
      <c r="Y7659" s="429" t="s">
        <v>1031</v>
      </c>
    </row>
    <row r="7660" spans="24:25">
      <c r="X7660" s="429">
        <v>7957</v>
      </c>
      <c r="Y7660" s="429" t="s">
        <v>1031</v>
      </c>
    </row>
    <row r="7661" spans="24:25">
      <c r="X7661" s="429">
        <v>7958</v>
      </c>
      <c r="Y7661" s="429" t="s">
        <v>1031</v>
      </c>
    </row>
    <row r="7662" spans="24:25">
      <c r="X7662" s="429">
        <v>7959</v>
      </c>
      <c r="Y7662" s="429" t="s">
        <v>1031</v>
      </c>
    </row>
    <row r="7663" spans="24:25">
      <c r="X7663" s="429">
        <v>7960</v>
      </c>
      <c r="Y7663" s="429" t="s">
        <v>1031</v>
      </c>
    </row>
    <row r="7664" spans="24:25">
      <c r="X7664" s="429">
        <v>7961</v>
      </c>
      <c r="Y7664" s="429" t="s">
        <v>1031</v>
      </c>
    </row>
    <row r="7665" spans="24:25">
      <c r="X7665" s="429">
        <v>7962</v>
      </c>
      <c r="Y7665" s="429" t="s">
        <v>1031</v>
      </c>
    </row>
    <row r="7666" spans="24:25">
      <c r="X7666" s="429">
        <v>7963</v>
      </c>
      <c r="Y7666" s="429" t="s">
        <v>1031</v>
      </c>
    </row>
    <row r="7667" spans="24:25">
      <c r="X7667" s="429">
        <v>7964</v>
      </c>
      <c r="Y7667" s="429" t="s">
        <v>1031</v>
      </c>
    </row>
    <row r="7668" spans="24:25">
      <c r="X7668" s="429">
        <v>7965</v>
      </c>
      <c r="Y7668" s="429" t="s">
        <v>1031</v>
      </c>
    </row>
    <row r="7669" spans="24:25">
      <c r="X7669" s="429">
        <v>7966</v>
      </c>
      <c r="Y7669" s="429" t="s">
        <v>1031</v>
      </c>
    </row>
    <row r="7670" spans="24:25">
      <c r="X7670" s="429">
        <v>7967</v>
      </c>
      <c r="Y7670" s="429" t="s">
        <v>1031</v>
      </c>
    </row>
    <row r="7671" spans="24:25">
      <c r="X7671" s="429">
        <v>7968</v>
      </c>
      <c r="Y7671" s="429" t="s">
        <v>1031</v>
      </c>
    </row>
    <row r="7672" spans="24:25">
      <c r="X7672" s="429">
        <v>7969</v>
      </c>
      <c r="Y7672" s="429" t="s">
        <v>1031</v>
      </c>
    </row>
    <row r="7673" spans="24:25">
      <c r="X7673" s="429">
        <v>7970</v>
      </c>
      <c r="Y7673" s="429" t="s">
        <v>1031</v>
      </c>
    </row>
    <row r="7674" spans="24:25">
      <c r="X7674" s="429">
        <v>7971</v>
      </c>
      <c r="Y7674" s="429" t="s">
        <v>1031</v>
      </c>
    </row>
    <row r="7675" spans="24:25">
      <c r="X7675" s="429">
        <v>7972</v>
      </c>
      <c r="Y7675" s="429" t="s">
        <v>1031</v>
      </c>
    </row>
    <row r="7676" spans="24:25">
      <c r="X7676" s="429">
        <v>7973</v>
      </c>
      <c r="Y7676" s="429" t="s">
        <v>1031</v>
      </c>
    </row>
    <row r="7677" spans="24:25">
      <c r="X7677" s="429">
        <v>7974</v>
      </c>
      <c r="Y7677" s="429" t="s">
        <v>1031</v>
      </c>
    </row>
    <row r="7678" spans="24:25">
      <c r="X7678" s="429">
        <v>7975</v>
      </c>
      <c r="Y7678" s="429" t="s">
        <v>1031</v>
      </c>
    </row>
    <row r="7679" spans="24:25">
      <c r="X7679" s="429">
        <v>7976</v>
      </c>
      <c r="Y7679" s="429" t="s">
        <v>1031</v>
      </c>
    </row>
    <row r="7680" spans="24:25">
      <c r="X7680" s="429">
        <v>7977</v>
      </c>
      <c r="Y7680" s="429" t="s">
        <v>1031</v>
      </c>
    </row>
    <row r="7681" spans="24:25">
      <c r="X7681" s="429">
        <v>7978</v>
      </c>
      <c r="Y7681" s="429" t="s">
        <v>1031</v>
      </c>
    </row>
    <row r="7682" spans="24:25">
      <c r="X7682" s="429">
        <v>7979</v>
      </c>
      <c r="Y7682" s="429" t="s">
        <v>1031</v>
      </c>
    </row>
    <row r="7683" spans="24:25">
      <c r="X7683" s="429">
        <v>7980</v>
      </c>
      <c r="Y7683" s="429" t="s">
        <v>1031</v>
      </c>
    </row>
    <row r="7684" spans="24:25">
      <c r="X7684" s="429">
        <v>7981</v>
      </c>
      <c r="Y7684" s="429" t="s">
        <v>1031</v>
      </c>
    </row>
    <row r="7685" spans="24:25">
      <c r="X7685" s="429">
        <v>7982</v>
      </c>
      <c r="Y7685" s="429" t="s">
        <v>1031</v>
      </c>
    </row>
    <row r="7686" spans="24:25">
      <c r="X7686" s="429">
        <v>7983</v>
      </c>
      <c r="Y7686" s="429" t="s">
        <v>1031</v>
      </c>
    </row>
    <row r="7687" spans="24:25">
      <c r="X7687" s="429">
        <v>7984</v>
      </c>
      <c r="Y7687" s="429" t="s">
        <v>1031</v>
      </c>
    </row>
    <row r="7688" spans="24:25">
      <c r="X7688" s="429">
        <v>7985</v>
      </c>
      <c r="Y7688" s="429" t="s">
        <v>1031</v>
      </c>
    </row>
    <row r="7689" spans="24:25">
      <c r="X7689" s="429">
        <v>7986</v>
      </c>
      <c r="Y7689" s="429" t="s">
        <v>1031</v>
      </c>
    </row>
    <row r="7690" spans="24:25">
      <c r="X7690" s="429">
        <v>7987</v>
      </c>
      <c r="Y7690" s="429" t="s">
        <v>1031</v>
      </c>
    </row>
    <row r="7691" spans="24:25">
      <c r="X7691" s="429">
        <v>7988</v>
      </c>
      <c r="Y7691" s="429" t="s">
        <v>1031</v>
      </c>
    </row>
    <row r="7692" spans="24:25">
      <c r="X7692" s="429">
        <v>7989</v>
      </c>
      <c r="Y7692" s="429" t="s">
        <v>1031</v>
      </c>
    </row>
    <row r="7693" spans="24:25">
      <c r="X7693" s="429">
        <v>7990</v>
      </c>
      <c r="Y7693" s="429" t="s">
        <v>1031</v>
      </c>
    </row>
    <row r="7694" spans="24:25">
      <c r="X7694" s="429">
        <v>7991</v>
      </c>
      <c r="Y7694" s="429" t="s">
        <v>1031</v>
      </c>
    </row>
    <row r="7695" spans="24:25">
      <c r="X7695" s="429">
        <v>7992</v>
      </c>
      <c r="Y7695" s="429" t="s">
        <v>1031</v>
      </c>
    </row>
    <row r="7696" spans="24:25">
      <c r="X7696" s="429">
        <v>7993</v>
      </c>
      <c r="Y7696" s="429" t="s">
        <v>1031</v>
      </c>
    </row>
    <row r="7697" spans="24:25">
      <c r="X7697" s="429">
        <v>7994</v>
      </c>
      <c r="Y7697" s="429" t="s">
        <v>1031</v>
      </c>
    </row>
    <row r="7698" spans="24:25">
      <c r="X7698" s="429">
        <v>7995</v>
      </c>
      <c r="Y7698" s="429" t="s">
        <v>1031</v>
      </c>
    </row>
    <row r="7699" spans="24:25">
      <c r="X7699" s="429">
        <v>7996</v>
      </c>
      <c r="Y7699" s="429" t="s">
        <v>1031</v>
      </c>
    </row>
    <row r="7700" spans="24:25">
      <c r="X7700" s="429">
        <v>7997</v>
      </c>
      <c r="Y7700" s="429" t="s">
        <v>1031</v>
      </c>
    </row>
    <row r="7701" spans="24:25">
      <c r="X7701" s="429">
        <v>7998</v>
      </c>
      <c r="Y7701" s="429" t="s">
        <v>1031</v>
      </c>
    </row>
    <row r="7702" spans="24:25">
      <c r="X7702" s="429">
        <v>7999</v>
      </c>
      <c r="Y7702" s="429" t="s">
        <v>1031</v>
      </c>
    </row>
    <row r="7703" spans="24:25">
      <c r="X7703" s="429">
        <v>8000</v>
      </c>
      <c r="Y7703" s="429" t="s">
        <v>1031</v>
      </c>
    </row>
    <row r="7704" spans="24:25">
      <c r="X7704" s="429">
        <v>8001</v>
      </c>
      <c r="Y7704" s="429" t="s">
        <v>1032</v>
      </c>
    </row>
    <row r="7705" spans="24:25">
      <c r="X7705" s="429">
        <v>8002</v>
      </c>
      <c r="Y7705" s="429" t="s">
        <v>1032</v>
      </c>
    </row>
    <row r="7706" spans="24:25">
      <c r="X7706" s="429">
        <v>8003</v>
      </c>
      <c r="Y7706" s="429" t="s">
        <v>1032</v>
      </c>
    </row>
    <row r="7707" spans="24:25">
      <c r="X7707" s="429">
        <v>8004</v>
      </c>
      <c r="Y7707" s="429" t="s">
        <v>1032</v>
      </c>
    </row>
    <row r="7708" spans="24:25">
      <c r="X7708" s="429">
        <v>8005</v>
      </c>
      <c r="Y7708" s="429" t="s">
        <v>1032</v>
      </c>
    </row>
    <row r="7709" spans="24:25">
      <c r="X7709" s="429">
        <v>8006</v>
      </c>
      <c r="Y7709" s="429" t="s">
        <v>1032</v>
      </c>
    </row>
    <row r="7710" spans="24:25">
      <c r="X7710" s="429">
        <v>8007</v>
      </c>
      <c r="Y7710" s="429" t="s">
        <v>1032</v>
      </c>
    </row>
    <row r="7711" spans="24:25">
      <c r="X7711" s="429">
        <v>8008</v>
      </c>
      <c r="Y7711" s="429" t="s">
        <v>1032</v>
      </c>
    </row>
    <row r="7712" spans="24:25">
      <c r="X7712" s="429">
        <v>8009</v>
      </c>
      <c r="Y7712" s="429" t="s">
        <v>1032</v>
      </c>
    </row>
    <row r="7713" spans="24:25">
      <c r="X7713" s="429">
        <v>8010</v>
      </c>
      <c r="Y7713" s="429" t="s">
        <v>1032</v>
      </c>
    </row>
    <row r="7714" spans="24:25">
      <c r="X7714" s="429">
        <v>8011</v>
      </c>
      <c r="Y7714" s="429" t="s">
        <v>1032</v>
      </c>
    </row>
    <row r="7715" spans="24:25">
      <c r="X7715" s="429">
        <v>8012</v>
      </c>
      <c r="Y7715" s="429" t="s">
        <v>1032</v>
      </c>
    </row>
    <row r="7716" spans="24:25">
      <c r="X7716" s="429">
        <v>8013</v>
      </c>
      <c r="Y7716" s="429" t="s">
        <v>1032</v>
      </c>
    </row>
    <row r="7717" spans="24:25">
      <c r="X7717" s="429">
        <v>8014</v>
      </c>
      <c r="Y7717" s="429" t="s">
        <v>1032</v>
      </c>
    </row>
    <row r="7718" spans="24:25">
      <c r="X7718" s="429">
        <v>8015</v>
      </c>
      <c r="Y7718" s="429" t="s">
        <v>1032</v>
      </c>
    </row>
    <row r="7719" spans="24:25">
      <c r="X7719" s="429">
        <v>8016</v>
      </c>
      <c r="Y7719" s="429" t="s">
        <v>1032</v>
      </c>
    </row>
    <row r="7720" spans="24:25">
      <c r="X7720" s="429">
        <v>8017</v>
      </c>
      <c r="Y7720" s="429" t="s">
        <v>1032</v>
      </c>
    </row>
    <row r="7721" spans="24:25">
      <c r="X7721" s="429">
        <v>8018</v>
      </c>
      <c r="Y7721" s="429" t="s">
        <v>1032</v>
      </c>
    </row>
    <row r="7722" spans="24:25">
      <c r="X7722" s="429">
        <v>8019</v>
      </c>
      <c r="Y7722" s="429" t="s">
        <v>1032</v>
      </c>
    </row>
    <row r="7723" spans="24:25">
      <c r="X7723" s="429">
        <v>8020</v>
      </c>
      <c r="Y7723" s="429" t="s">
        <v>1032</v>
      </c>
    </row>
    <row r="7724" spans="24:25">
      <c r="X7724" s="429">
        <v>8021</v>
      </c>
      <c r="Y7724" s="429" t="s">
        <v>1032</v>
      </c>
    </row>
    <row r="7725" spans="24:25">
      <c r="X7725" s="429">
        <v>8022</v>
      </c>
      <c r="Y7725" s="429" t="s">
        <v>1032</v>
      </c>
    </row>
    <row r="7726" spans="24:25">
      <c r="X7726" s="429">
        <v>8023</v>
      </c>
      <c r="Y7726" s="429" t="s">
        <v>1032</v>
      </c>
    </row>
    <row r="7727" spans="24:25">
      <c r="X7727" s="429">
        <v>8024</v>
      </c>
      <c r="Y7727" s="429" t="s">
        <v>1032</v>
      </c>
    </row>
    <row r="7728" spans="24:25">
      <c r="X7728" s="429">
        <v>8025</v>
      </c>
      <c r="Y7728" s="429" t="s">
        <v>1032</v>
      </c>
    </row>
    <row r="7729" spans="24:25">
      <c r="X7729" s="429">
        <v>8026</v>
      </c>
      <c r="Y7729" s="429" t="s">
        <v>1032</v>
      </c>
    </row>
    <row r="7730" spans="24:25">
      <c r="X7730" s="429">
        <v>8027</v>
      </c>
      <c r="Y7730" s="429" t="s">
        <v>1032</v>
      </c>
    </row>
    <row r="7731" spans="24:25">
      <c r="X7731" s="429">
        <v>8028</v>
      </c>
      <c r="Y7731" s="429" t="s">
        <v>1032</v>
      </c>
    </row>
    <row r="7732" spans="24:25">
      <c r="X7732" s="429">
        <v>8029</v>
      </c>
      <c r="Y7732" s="429" t="s">
        <v>1032</v>
      </c>
    </row>
    <row r="7733" spans="24:25">
      <c r="X7733" s="429">
        <v>8030</v>
      </c>
      <c r="Y7733" s="429" t="s">
        <v>1032</v>
      </c>
    </row>
    <row r="7734" spans="24:25">
      <c r="X7734" s="429">
        <v>8031</v>
      </c>
      <c r="Y7734" s="429" t="s">
        <v>1032</v>
      </c>
    </row>
    <row r="7735" spans="24:25">
      <c r="X7735" s="429">
        <v>8032</v>
      </c>
      <c r="Y7735" s="429" t="s">
        <v>1032</v>
      </c>
    </row>
    <row r="7736" spans="24:25">
      <c r="X7736" s="429">
        <v>8033</v>
      </c>
      <c r="Y7736" s="429" t="s">
        <v>1032</v>
      </c>
    </row>
    <row r="7737" spans="24:25">
      <c r="X7737" s="429">
        <v>8034</v>
      </c>
      <c r="Y7737" s="429" t="s">
        <v>1032</v>
      </c>
    </row>
    <row r="7738" spans="24:25">
      <c r="X7738" s="429">
        <v>8035</v>
      </c>
      <c r="Y7738" s="429" t="s">
        <v>1032</v>
      </c>
    </row>
    <row r="7739" spans="24:25">
      <c r="X7739" s="429">
        <v>8036</v>
      </c>
      <c r="Y7739" s="429" t="s">
        <v>1032</v>
      </c>
    </row>
    <row r="7740" spans="24:25">
      <c r="X7740" s="429">
        <v>8037</v>
      </c>
      <c r="Y7740" s="429" t="s">
        <v>1032</v>
      </c>
    </row>
    <row r="7741" spans="24:25">
      <c r="X7741" s="429">
        <v>8038</v>
      </c>
      <c r="Y7741" s="429" t="s">
        <v>1032</v>
      </c>
    </row>
    <row r="7742" spans="24:25">
      <c r="X7742" s="429">
        <v>8039</v>
      </c>
      <c r="Y7742" s="429" t="s">
        <v>1032</v>
      </c>
    </row>
    <row r="7743" spans="24:25">
      <c r="X7743" s="429">
        <v>8040</v>
      </c>
      <c r="Y7743" s="429" t="s">
        <v>1032</v>
      </c>
    </row>
    <row r="7744" spans="24:25">
      <c r="X7744" s="429">
        <v>8041</v>
      </c>
      <c r="Y7744" s="429" t="s">
        <v>1032</v>
      </c>
    </row>
    <row r="7745" spans="24:25">
      <c r="X7745" s="429">
        <v>8042</v>
      </c>
      <c r="Y7745" s="429" t="s">
        <v>1032</v>
      </c>
    </row>
    <row r="7746" spans="24:25">
      <c r="X7746" s="429">
        <v>8043</v>
      </c>
      <c r="Y7746" s="429" t="s">
        <v>1032</v>
      </c>
    </row>
    <row r="7747" spans="24:25">
      <c r="X7747" s="429">
        <v>8044</v>
      </c>
      <c r="Y7747" s="429" t="s">
        <v>1032</v>
      </c>
    </row>
    <row r="7748" spans="24:25">
      <c r="X7748" s="429">
        <v>8045</v>
      </c>
      <c r="Y7748" s="429" t="s">
        <v>1032</v>
      </c>
    </row>
    <row r="7749" spans="24:25">
      <c r="X7749" s="429">
        <v>8046</v>
      </c>
      <c r="Y7749" s="429" t="s">
        <v>1032</v>
      </c>
    </row>
    <row r="7750" spans="24:25">
      <c r="X7750" s="429">
        <v>8047</v>
      </c>
      <c r="Y7750" s="429" t="s">
        <v>1032</v>
      </c>
    </row>
    <row r="7751" spans="24:25">
      <c r="X7751" s="429">
        <v>8048</v>
      </c>
      <c r="Y7751" s="429" t="s">
        <v>1032</v>
      </c>
    </row>
    <row r="7752" spans="24:25">
      <c r="X7752" s="429">
        <v>8049</v>
      </c>
      <c r="Y7752" s="429" t="s">
        <v>1032</v>
      </c>
    </row>
    <row r="7753" spans="24:25">
      <c r="X7753" s="429">
        <v>8050</v>
      </c>
      <c r="Y7753" s="429" t="s">
        <v>1032</v>
      </c>
    </row>
    <row r="7754" spans="24:25">
      <c r="X7754" s="429">
        <v>8051</v>
      </c>
      <c r="Y7754" s="429" t="s">
        <v>1032</v>
      </c>
    </row>
    <row r="7755" spans="24:25">
      <c r="X7755" s="429">
        <v>8052</v>
      </c>
      <c r="Y7755" s="429" t="s">
        <v>1032</v>
      </c>
    </row>
    <row r="7756" spans="24:25">
      <c r="X7756" s="429">
        <v>8053</v>
      </c>
      <c r="Y7756" s="429" t="s">
        <v>1032</v>
      </c>
    </row>
    <row r="7757" spans="24:25">
      <c r="X7757" s="429">
        <v>8054</v>
      </c>
      <c r="Y7757" s="429" t="s">
        <v>1032</v>
      </c>
    </row>
    <row r="7758" spans="24:25">
      <c r="X7758" s="429">
        <v>8055</v>
      </c>
      <c r="Y7758" s="429" t="s">
        <v>1032</v>
      </c>
    </row>
    <row r="7759" spans="24:25">
      <c r="X7759" s="429">
        <v>8056</v>
      </c>
      <c r="Y7759" s="429" t="s">
        <v>1032</v>
      </c>
    </row>
    <row r="7760" spans="24:25">
      <c r="X7760" s="429">
        <v>8057</v>
      </c>
      <c r="Y7760" s="429" t="s">
        <v>1032</v>
      </c>
    </row>
    <row r="7761" spans="24:25">
      <c r="X7761" s="429">
        <v>8058</v>
      </c>
      <c r="Y7761" s="429" t="s">
        <v>1032</v>
      </c>
    </row>
    <row r="7762" spans="24:25">
      <c r="X7762" s="429">
        <v>8059</v>
      </c>
      <c r="Y7762" s="429" t="s">
        <v>1032</v>
      </c>
    </row>
    <row r="7763" spans="24:25">
      <c r="X7763" s="429">
        <v>8060</v>
      </c>
      <c r="Y7763" s="429" t="s">
        <v>1032</v>
      </c>
    </row>
    <row r="7764" spans="24:25">
      <c r="X7764" s="429">
        <v>8061</v>
      </c>
      <c r="Y7764" s="429" t="s">
        <v>1032</v>
      </c>
    </row>
    <row r="7765" spans="24:25">
      <c r="X7765" s="429">
        <v>8062</v>
      </c>
      <c r="Y7765" s="429" t="s">
        <v>1032</v>
      </c>
    </row>
    <row r="7766" spans="24:25">
      <c r="X7766" s="429">
        <v>8063</v>
      </c>
      <c r="Y7766" s="429" t="s">
        <v>1032</v>
      </c>
    </row>
    <row r="7767" spans="24:25">
      <c r="X7767" s="429">
        <v>8064</v>
      </c>
      <c r="Y7767" s="429" t="s">
        <v>1032</v>
      </c>
    </row>
    <row r="7768" spans="24:25">
      <c r="X7768" s="429">
        <v>8065</v>
      </c>
      <c r="Y7768" s="429" t="s">
        <v>1032</v>
      </c>
    </row>
    <row r="7769" spans="24:25">
      <c r="X7769" s="429">
        <v>8066</v>
      </c>
      <c r="Y7769" s="429" t="s">
        <v>1032</v>
      </c>
    </row>
    <row r="7770" spans="24:25">
      <c r="X7770" s="429">
        <v>8067</v>
      </c>
      <c r="Y7770" s="429" t="s">
        <v>1032</v>
      </c>
    </row>
    <row r="7771" spans="24:25">
      <c r="X7771" s="429">
        <v>8068</v>
      </c>
      <c r="Y7771" s="429" t="s">
        <v>1032</v>
      </c>
    </row>
    <row r="7772" spans="24:25">
      <c r="X7772" s="429">
        <v>8069</v>
      </c>
      <c r="Y7772" s="429" t="s">
        <v>1032</v>
      </c>
    </row>
    <row r="7773" spans="24:25">
      <c r="X7773" s="429">
        <v>8070</v>
      </c>
      <c r="Y7773" s="429" t="s">
        <v>1032</v>
      </c>
    </row>
    <row r="7774" spans="24:25">
      <c r="X7774" s="429">
        <v>8071</v>
      </c>
      <c r="Y7774" s="429" t="s">
        <v>1032</v>
      </c>
    </row>
    <row r="7775" spans="24:25">
      <c r="X7775" s="429">
        <v>8072</v>
      </c>
      <c r="Y7775" s="429" t="s">
        <v>1032</v>
      </c>
    </row>
    <row r="7776" spans="24:25">
      <c r="X7776" s="429">
        <v>8073</v>
      </c>
      <c r="Y7776" s="429" t="s">
        <v>1032</v>
      </c>
    </row>
    <row r="7777" spans="24:25">
      <c r="X7777" s="429">
        <v>8074</v>
      </c>
      <c r="Y7777" s="429" t="s">
        <v>1032</v>
      </c>
    </row>
    <row r="7778" spans="24:25">
      <c r="X7778" s="429">
        <v>8075</v>
      </c>
      <c r="Y7778" s="429" t="s">
        <v>1032</v>
      </c>
    </row>
    <row r="7779" spans="24:25">
      <c r="X7779" s="429">
        <v>8076</v>
      </c>
      <c r="Y7779" s="429" t="s">
        <v>1032</v>
      </c>
    </row>
    <row r="7780" spans="24:25">
      <c r="X7780" s="429">
        <v>8077</v>
      </c>
      <c r="Y7780" s="429" t="s">
        <v>1032</v>
      </c>
    </row>
    <row r="7781" spans="24:25">
      <c r="X7781" s="429">
        <v>8078</v>
      </c>
      <c r="Y7781" s="429" t="s">
        <v>1032</v>
      </c>
    </row>
    <row r="7782" spans="24:25">
      <c r="X7782" s="429">
        <v>8079</v>
      </c>
      <c r="Y7782" s="429" t="s">
        <v>1032</v>
      </c>
    </row>
    <row r="7783" spans="24:25">
      <c r="X7783" s="429">
        <v>8080</v>
      </c>
      <c r="Y7783" s="429" t="s">
        <v>1032</v>
      </c>
    </row>
    <row r="7784" spans="24:25">
      <c r="X7784" s="429">
        <v>8081</v>
      </c>
      <c r="Y7784" s="429" t="s">
        <v>1032</v>
      </c>
    </row>
    <row r="7785" spans="24:25">
      <c r="X7785" s="429">
        <v>8082</v>
      </c>
      <c r="Y7785" s="429" t="s">
        <v>1032</v>
      </c>
    </row>
    <row r="7786" spans="24:25">
      <c r="X7786" s="429">
        <v>8083</v>
      </c>
      <c r="Y7786" s="429" t="s">
        <v>1032</v>
      </c>
    </row>
    <row r="7787" spans="24:25">
      <c r="X7787" s="429">
        <v>8084</v>
      </c>
      <c r="Y7787" s="429" t="s">
        <v>1032</v>
      </c>
    </row>
    <row r="7788" spans="24:25">
      <c r="X7788" s="429">
        <v>8085</v>
      </c>
      <c r="Y7788" s="429" t="s">
        <v>1032</v>
      </c>
    </row>
    <row r="7789" spans="24:25">
      <c r="X7789" s="429">
        <v>8086</v>
      </c>
      <c r="Y7789" s="429" t="s">
        <v>1032</v>
      </c>
    </row>
    <row r="7790" spans="24:25">
      <c r="X7790" s="429">
        <v>8087</v>
      </c>
      <c r="Y7790" s="429" t="s">
        <v>1032</v>
      </c>
    </row>
    <row r="7791" spans="24:25">
      <c r="X7791" s="429">
        <v>8088</v>
      </c>
      <c r="Y7791" s="429" t="s">
        <v>1032</v>
      </c>
    </row>
    <row r="7792" spans="24:25">
      <c r="X7792" s="429">
        <v>8089</v>
      </c>
      <c r="Y7792" s="429" t="s">
        <v>1032</v>
      </c>
    </row>
    <row r="7793" spans="24:25">
      <c r="X7793" s="429">
        <v>8090</v>
      </c>
      <c r="Y7793" s="429" t="s">
        <v>1032</v>
      </c>
    </row>
    <row r="7794" spans="24:25">
      <c r="X7794" s="429">
        <v>8091</v>
      </c>
      <c r="Y7794" s="429" t="s">
        <v>1032</v>
      </c>
    </row>
    <row r="7795" spans="24:25">
      <c r="X7795" s="429">
        <v>8092</v>
      </c>
      <c r="Y7795" s="429" t="s">
        <v>1032</v>
      </c>
    </row>
    <row r="7796" spans="24:25">
      <c r="X7796" s="429">
        <v>8093</v>
      </c>
      <c r="Y7796" s="429" t="s">
        <v>1032</v>
      </c>
    </row>
    <row r="7797" spans="24:25">
      <c r="X7797" s="429">
        <v>8094</v>
      </c>
      <c r="Y7797" s="429" t="s">
        <v>1032</v>
      </c>
    </row>
    <row r="7798" spans="24:25">
      <c r="X7798" s="429">
        <v>8095</v>
      </c>
      <c r="Y7798" s="429" t="s">
        <v>1032</v>
      </c>
    </row>
    <row r="7799" spans="24:25">
      <c r="X7799" s="429">
        <v>8096</v>
      </c>
      <c r="Y7799" s="429" t="s">
        <v>1032</v>
      </c>
    </row>
    <row r="7800" spans="24:25">
      <c r="X7800" s="429">
        <v>8097</v>
      </c>
      <c r="Y7800" s="429" t="s">
        <v>1032</v>
      </c>
    </row>
    <row r="7801" spans="24:25">
      <c r="X7801" s="429">
        <v>8098</v>
      </c>
      <c r="Y7801" s="429" t="s">
        <v>1032</v>
      </c>
    </row>
    <row r="7802" spans="24:25">
      <c r="X7802" s="429">
        <v>8099</v>
      </c>
      <c r="Y7802" s="429" t="s">
        <v>1032</v>
      </c>
    </row>
    <row r="7803" spans="24:25">
      <c r="X7803" s="429">
        <v>8100</v>
      </c>
      <c r="Y7803" s="429" t="s">
        <v>1032</v>
      </c>
    </row>
    <row r="7804" spans="24:25">
      <c r="X7804" s="429">
        <v>8101</v>
      </c>
      <c r="Y7804" s="429" t="s">
        <v>1032</v>
      </c>
    </row>
    <row r="7805" spans="24:25">
      <c r="X7805" s="429">
        <v>8102</v>
      </c>
      <c r="Y7805" s="429" t="s">
        <v>1032</v>
      </c>
    </row>
    <row r="7806" spans="24:25">
      <c r="X7806" s="429">
        <v>8103</v>
      </c>
      <c r="Y7806" s="429" t="s">
        <v>1032</v>
      </c>
    </row>
    <row r="7807" spans="24:25">
      <c r="X7807" s="429">
        <v>8104</v>
      </c>
      <c r="Y7807" s="429" t="s">
        <v>1032</v>
      </c>
    </row>
    <row r="7808" spans="24:25">
      <c r="X7808" s="429">
        <v>8105</v>
      </c>
      <c r="Y7808" s="429" t="s">
        <v>1032</v>
      </c>
    </row>
    <row r="7809" spans="24:25">
      <c r="X7809" s="429">
        <v>8106</v>
      </c>
      <c r="Y7809" s="429" t="s">
        <v>1032</v>
      </c>
    </row>
    <row r="7810" spans="24:25">
      <c r="X7810" s="429">
        <v>8107</v>
      </c>
      <c r="Y7810" s="429" t="s">
        <v>1032</v>
      </c>
    </row>
    <row r="7811" spans="24:25">
      <c r="X7811" s="429">
        <v>8108</v>
      </c>
      <c r="Y7811" s="429" t="s">
        <v>1032</v>
      </c>
    </row>
    <row r="7812" spans="24:25">
      <c r="X7812" s="429">
        <v>8109</v>
      </c>
      <c r="Y7812" s="429" t="s">
        <v>1032</v>
      </c>
    </row>
    <row r="7813" spans="24:25">
      <c r="X7813" s="429">
        <v>8110</v>
      </c>
      <c r="Y7813" s="429" t="s">
        <v>1032</v>
      </c>
    </row>
    <row r="7814" spans="24:25">
      <c r="X7814" s="429">
        <v>8111</v>
      </c>
      <c r="Y7814" s="429" t="s">
        <v>1032</v>
      </c>
    </row>
    <row r="7815" spans="24:25">
      <c r="X7815" s="429">
        <v>8112</v>
      </c>
      <c r="Y7815" s="429" t="s">
        <v>1032</v>
      </c>
    </row>
    <row r="7816" spans="24:25">
      <c r="X7816" s="429">
        <v>8113</v>
      </c>
      <c r="Y7816" s="429" t="s">
        <v>1032</v>
      </c>
    </row>
    <row r="7817" spans="24:25">
      <c r="X7817" s="429">
        <v>8114</v>
      </c>
      <c r="Y7817" s="429" t="s">
        <v>1032</v>
      </c>
    </row>
    <row r="7818" spans="24:25">
      <c r="X7818" s="429">
        <v>8115</v>
      </c>
      <c r="Y7818" s="429" t="s">
        <v>1032</v>
      </c>
    </row>
    <row r="7819" spans="24:25">
      <c r="X7819" s="429">
        <v>8116</v>
      </c>
      <c r="Y7819" s="429" t="s">
        <v>1032</v>
      </c>
    </row>
    <row r="7820" spans="24:25">
      <c r="X7820" s="429">
        <v>8117</v>
      </c>
      <c r="Y7820" s="429" t="s">
        <v>1032</v>
      </c>
    </row>
    <row r="7821" spans="24:25">
      <c r="X7821" s="429">
        <v>8118</v>
      </c>
      <c r="Y7821" s="429" t="s">
        <v>1032</v>
      </c>
    </row>
    <row r="7822" spans="24:25">
      <c r="X7822" s="429">
        <v>8119</v>
      </c>
      <c r="Y7822" s="429" t="s">
        <v>1032</v>
      </c>
    </row>
    <row r="7823" spans="24:25">
      <c r="X7823" s="429">
        <v>8120</v>
      </c>
      <c r="Y7823" s="429" t="s">
        <v>1032</v>
      </c>
    </row>
    <row r="7824" spans="24:25">
      <c r="X7824" s="429">
        <v>8121</v>
      </c>
      <c r="Y7824" s="429" t="s">
        <v>1032</v>
      </c>
    </row>
    <row r="7825" spans="24:25">
      <c r="X7825" s="429">
        <v>8122</v>
      </c>
      <c r="Y7825" s="429" t="s">
        <v>1032</v>
      </c>
    </row>
    <row r="7826" spans="24:25">
      <c r="X7826" s="429">
        <v>8123</v>
      </c>
      <c r="Y7826" s="429" t="s">
        <v>1032</v>
      </c>
    </row>
    <row r="7827" spans="24:25">
      <c r="X7827" s="429">
        <v>8124</v>
      </c>
      <c r="Y7827" s="429" t="s">
        <v>1032</v>
      </c>
    </row>
    <row r="7828" spans="24:25">
      <c r="X7828" s="429">
        <v>8125</v>
      </c>
      <c r="Y7828" s="429" t="s">
        <v>1032</v>
      </c>
    </row>
    <row r="7829" spans="24:25">
      <c r="X7829" s="429">
        <v>8126</v>
      </c>
      <c r="Y7829" s="429" t="s">
        <v>1032</v>
      </c>
    </row>
    <row r="7830" spans="24:25">
      <c r="X7830" s="429">
        <v>8127</v>
      </c>
      <c r="Y7830" s="429" t="s">
        <v>1032</v>
      </c>
    </row>
    <row r="7831" spans="24:25">
      <c r="X7831" s="429">
        <v>8128</v>
      </c>
      <c r="Y7831" s="429" t="s">
        <v>1032</v>
      </c>
    </row>
    <row r="7832" spans="24:25">
      <c r="X7832" s="429">
        <v>8129</v>
      </c>
      <c r="Y7832" s="429" t="s">
        <v>1032</v>
      </c>
    </row>
    <row r="7833" spans="24:25">
      <c r="X7833" s="429">
        <v>8130</v>
      </c>
      <c r="Y7833" s="429" t="s">
        <v>1032</v>
      </c>
    </row>
    <row r="7834" spans="24:25">
      <c r="X7834" s="429">
        <v>8131</v>
      </c>
      <c r="Y7834" s="429" t="s">
        <v>1032</v>
      </c>
    </row>
    <row r="7835" spans="24:25">
      <c r="X7835" s="429">
        <v>8132</v>
      </c>
      <c r="Y7835" s="429" t="s">
        <v>1032</v>
      </c>
    </row>
    <row r="7836" spans="24:25">
      <c r="X7836" s="429">
        <v>8133</v>
      </c>
      <c r="Y7836" s="429" t="s">
        <v>1032</v>
      </c>
    </row>
    <row r="7837" spans="24:25">
      <c r="X7837" s="429">
        <v>8134</v>
      </c>
      <c r="Y7837" s="429" t="s">
        <v>1032</v>
      </c>
    </row>
    <row r="7838" spans="24:25">
      <c r="X7838" s="429">
        <v>8135</v>
      </c>
      <c r="Y7838" s="429" t="s">
        <v>1032</v>
      </c>
    </row>
    <row r="7839" spans="24:25">
      <c r="X7839" s="429">
        <v>8136</v>
      </c>
      <c r="Y7839" s="429" t="s">
        <v>1032</v>
      </c>
    </row>
    <row r="7840" spans="24:25">
      <c r="X7840" s="429">
        <v>8137</v>
      </c>
      <c r="Y7840" s="429" t="s">
        <v>1032</v>
      </c>
    </row>
    <row r="7841" spans="24:25">
      <c r="X7841" s="429">
        <v>8138</v>
      </c>
      <c r="Y7841" s="429" t="s">
        <v>1032</v>
      </c>
    </row>
    <row r="7842" spans="24:25">
      <c r="X7842" s="429">
        <v>8139</v>
      </c>
      <c r="Y7842" s="429" t="s">
        <v>1032</v>
      </c>
    </row>
    <row r="7843" spans="24:25">
      <c r="X7843" s="429">
        <v>8140</v>
      </c>
      <c r="Y7843" s="429" t="s">
        <v>1032</v>
      </c>
    </row>
    <row r="7844" spans="24:25">
      <c r="X7844" s="429">
        <v>8141</v>
      </c>
      <c r="Y7844" s="429" t="s">
        <v>1032</v>
      </c>
    </row>
    <row r="7845" spans="24:25">
      <c r="X7845" s="429">
        <v>8142</v>
      </c>
      <c r="Y7845" s="429" t="s">
        <v>1032</v>
      </c>
    </row>
    <row r="7846" spans="24:25">
      <c r="X7846" s="429">
        <v>8143</v>
      </c>
      <c r="Y7846" s="429" t="s">
        <v>1032</v>
      </c>
    </row>
    <row r="7847" spans="24:25">
      <c r="X7847" s="429">
        <v>8144</v>
      </c>
      <c r="Y7847" s="429" t="s">
        <v>1032</v>
      </c>
    </row>
    <row r="7848" spans="24:25">
      <c r="X7848" s="429">
        <v>8145</v>
      </c>
      <c r="Y7848" s="429" t="s">
        <v>1032</v>
      </c>
    </row>
    <row r="7849" spans="24:25">
      <c r="X7849" s="429">
        <v>8146</v>
      </c>
      <c r="Y7849" s="429" t="s">
        <v>1032</v>
      </c>
    </row>
    <row r="7850" spans="24:25">
      <c r="X7850" s="429">
        <v>8147</v>
      </c>
      <c r="Y7850" s="429" t="s">
        <v>1032</v>
      </c>
    </row>
    <row r="7851" spans="24:25">
      <c r="X7851" s="429">
        <v>8148</v>
      </c>
      <c r="Y7851" s="429" t="s">
        <v>1032</v>
      </c>
    </row>
    <row r="7852" spans="24:25">
      <c r="X7852" s="429">
        <v>8149</v>
      </c>
      <c r="Y7852" s="429" t="s">
        <v>1032</v>
      </c>
    </row>
    <row r="7853" spans="24:25">
      <c r="X7853" s="429">
        <v>8150</v>
      </c>
      <c r="Y7853" s="429" t="s">
        <v>1032</v>
      </c>
    </row>
    <row r="7854" spans="24:25">
      <c r="X7854" s="429">
        <v>8151</v>
      </c>
      <c r="Y7854" s="429" t="s">
        <v>1032</v>
      </c>
    </row>
    <row r="7855" spans="24:25">
      <c r="X7855" s="429">
        <v>8152</v>
      </c>
      <c r="Y7855" s="429" t="s">
        <v>1032</v>
      </c>
    </row>
    <row r="7856" spans="24:25">
      <c r="X7856" s="429">
        <v>8153</v>
      </c>
      <c r="Y7856" s="429" t="s">
        <v>1032</v>
      </c>
    </row>
    <row r="7857" spans="24:25">
      <c r="X7857" s="429">
        <v>8154</v>
      </c>
      <c r="Y7857" s="429" t="s">
        <v>1032</v>
      </c>
    </row>
    <row r="7858" spans="24:25">
      <c r="X7858" s="429">
        <v>8155</v>
      </c>
      <c r="Y7858" s="429" t="s">
        <v>1032</v>
      </c>
    </row>
    <row r="7859" spans="24:25">
      <c r="X7859" s="429">
        <v>8156</v>
      </c>
      <c r="Y7859" s="429" t="s">
        <v>1032</v>
      </c>
    </row>
    <row r="7860" spans="24:25">
      <c r="X7860" s="429">
        <v>8157</v>
      </c>
      <c r="Y7860" s="429" t="s">
        <v>1032</v>
      </c>
    </row>
    <row r="7861" spans="24:25">
      <c r="X7861" s="429">
        <v>8158</v>
      </c>
      <c r="Y7861" s="429" t="s">
        <v>1032</v>
      </c>
    </row>
    <row r="7862" spans="24:25">
      <c r="X7862" s="429">
        <v>8159</v>
      </c>
      <c r="Y7862" s="429" t="s">
        <v>1032</v>
      </c>
    </row>
    <row r="7863" spans="24:25">
      <c r="X7863" s="429">
        <v>8160</v>
      </c>
      <c r="Y7863" s="429" t="s">
        <v>1032</v>
      </c>
    </row>
    <row r="7864" spans="24:25">
      <c r="X7864" s="429">
        <v>8161</v>
      </c>
      <c r="Y7864" s="429" t="s">
        <v>1032</v>
      </c>
    </row>
    <row r="7865" spans="24:25">
      <c r="X7865" s="429">
        <v>8162</v>
      </c>
      <c r="Y7865" s="429" t="s">
        <v>1032</v>
      </c>
    </row>
    <row r="7866" spans="24:25">
      <c r="X7866" s="429">
        <v>8163</v>
      </c>
      <c r="Y7866" s="429" t="s">
        <v>1032</v>
      </c>
    </row>
    <row r="7867" spans="24:25">
      <c r="X7867" s="429">
        <v>8164</v>
      </c>
      <c r="Y7867" s="429" t="s">
        <v>1032</v>
      </c>
    </row>
    <row r="7868" spans="24:25">
      <c r="X7868" s="429">
        <v>8165</v>
      </c>
      <c r="Y7868" s="429" t="s">
        <v>1032</v>
      </c>
    </row>
    <row r="7869" spans="24:25">
      <c r="X7869" s="429">
        <v>8166</v>
      </c>
      <c r="Y7869" s="429" t="s">
        <v>1032</v>
      </c>
    </row>
    <row r="7870" spans="24:25">
      <c r="X7870" s="429">
        <v>8167</v>
      </c>
      <c r="Y7870" s="429" t="s">
        <v>1032</v>
      </c>
    </row>
    <row r="7871" spans="24:25">
      <c r="X7871" s="429">
        <v>8168</v>
      </c>
      <c r="Y7871" s="429" t="s">
        <v>1032</v>
      </c>
    </row>
    <row r="7872" spans="24:25">
      <c r="X7872" s="429">
        <v>8169</v>
      </c>
      <c r="Y7872" s="429" t="s">
        <v>1032</v>
      </c>
    </row>
    <row r="7873" spans="24:25">
      <c r="X7873" s="429">
        <v>8170</v>
      </c>
      <c r="Y7873" s="429" t="s">
        <v>1032</v>
      </c>
    </row>
    <row r="7874" spans="24:25">
      <c r="X7874" s="429">
        <v>8171</v>
      </c>
      <c r="Y7874" s="429" t="s">
        <v>1032</v>
      </c>
    </row>
    <row r="7875" spans="24:25">
      <c r="X7875" s="429">
        <v>8172</v>
      </c>
      <c r="Y7875" s="429" t="s">
        <v>1032</v>
      </c>
    </row>
    <row r="7876" spans="24:25">
      <c r="X7876" s="429">
        <v>8173</v>
      </c>
      <c r="Y7876" s="429" t="s">
        <v>1032</v>
      </c>
    </row>
    <row r="7877" spans="24:25">
      <c r="X7877" s="429">
        <v>8174</v>
      </c>
      <c r="Y7877" s="429" t="s">
        <v>1032</v>
      </c>
    </row>
    <row r="7878" spans="24:25">
      <c r="X7878" s="429">
        <v>8175</v>
      </c>
      <c r="Y7878" s="429" t="s">
        <v>1032</v>
      </c>
    </row>
    <row r="7879" spans="24:25">
      <c r="X7879" s="429">
        <v>8176</v>
      </c>
      <c r="Y7879" s="429" t="s">
        <v>1032</v>
      </c>
    </row>
    <row r="7880" spans="24:25">
      <c r="X7880" s="429">
        <v>8177</v>
      </c>
      <c r="Y7880" s="429" t="s">
        <v>1032</v>
      </c>
    </row>
    <row r="7881" spans="24:25">
      <c r="X7881" s="429">
        <v>8178</v>
      </c>
      <c r="Y7881" s="429" t="s">
        <v>1032</v>
      </c>
    </row>
    <row r="7882" spans="24:25">
      <c r="X7882" s="429">
        <v>8179</v>
      </c>
      <c r="Y7882" s="429" t="s">
        <v>1032</v>
      </c>
    </row>
    <row r="7883" spans="24:25">
      <c r="X7883" s="429">
        <v>8180</v>
      </c>
      <c r="Y7883" s="429" t="s">
        <v>1032</v>
      </c>
    </row>
    <row r="7884" spans="24:25">
      <c r="X7884" s="429">
        <v>8181</v>
      </c>
      <c r="Y7884" s="429" t="s">
        <v>1032</v>
      </c>
    </row>
    <row r="7885" spans="24:25">
      <c r="X7885" s="429">
        <v>8182</v>
      </c>
      <c r="Y7885" s="429" t="s">
        <v>1032</v>
      </c>
    </row>
    <row r="7886" spans="24:25">
      <c r="X7886" s="429">
        <v>8183</v>
      </c>
      <c r="Y7886" s="429" t="s">
        <v>1032</v>
      </c>
    </row>
    <row r="7887" spans="24:25">
      <c r="X7887" s="429">
        <v>8184</v>
      </c>
      <c r="Y7887" s="429" t="s">
        <v>1032</v>
      </c>
    </row>
    <row r="7888" spans="24:25">
      <c r="X7888" s="429">
        <v>8185</v>
      </c>
      <c r="Y7888" s="429" t="s">
        <v>1032</v>
      </c>
    </row>
    <row r="7889" spans="24:25">
      <c r="X7889" s="429">
        <v>8186</v>
      </c>
      <c r="Y7889" s="429" t="s">
        <v>1032</v>
      </c>
    </row>
    <row r="7890" spans="24:25">
      <c r="X7890" s="429">
        <v>8187</v>
      </c>
      <c r="Y7890" s="429" t="s">
        <v>1032</v>
      </c>
    </row>
    <row r="7891" spans="24:25">
      <c r="X7891" s="429">
        <v>8188</v>
      </c>
      <c r="Y7891" s="429" t="s">
        <v>1032</v>
      </c>
    </row>
    <row r="7892" spans="24:25">
      <c r="X7892" s="429">
        <v>8189</v>
      </c>
      <c r="Y7892" s="429" t="s">
        <v>1032</v>
      </c>
    </row>
    <row r="7893" spans="24:25">
      <c r="X7893" s="429">
        <v>8190</v>
      </c>
      <c r="Y7893" s="429" t="s">
        <v>1032</v>
      </c>
    </row>
    <row r="7894" spans="24:25">
      <c r="X7894" s="429">
        <v>8191</v>
      </c>
      <c r="Y7894" s="429" t="s">
        <v>1032</v>
      </c>
    </row>
    <row r="7895" spans="24:25">
      <c r="X7895" s="429">
        <v>8192</v>
      </c>
      <c r="Y7895" s="429" t="s">
        <v>1032</v>
      </c>
    </row>
    <row r="7896" spans="24:25">
      <c r="X7896" s="429">
        <v>8193</v>
      </c>
      <c r="Y7896" s="429" t="s">
        <v>1032</v>
      </c>
    </row>
    <row r="7897" spans="24:25">
      <c r="X7897" s="429">
        <v>8194</v>
      </c>
      <c r="Y7897" s="429" t="s">
        <v>1032</v>
      </c>
    </row>
    <row r="7898" spans="24:25">
      <c r="X7898" s="429">
        <v>8195</v>
      </c>
      <c r="Y7898" s="429" t="s">
        <v>1032</v>
      </c>
    </row>
    <row r="7899" spans="24:25">
      <c r="X7899" s="429">
        <v>8196</v>
      </c>
      <c r="Y7899" s="429" t="s">
        <v>1032</v>
      </c>
    </row>
    <row r="7900" spans="24:25">
      <c r="X7900" s="429">
        <v>8197</v>
      </c>
      <c r="Y7900" s="429" t="s">
        <v>1032</v>
      </c>
    </row>
    <row r="7901" spans="24:25">
      <c r="X7901" s="429">
        <v>8198</v>
      </c>
      <c r="Y7901" s="429" t="s">
        <v>1032</v>
      </c>
    </row>
    <row r="7902" spans="24:25">
      <c r="X7902" s="429">
        <v>8199</v>
      </c>
      <c r="Y7902" s="429" t="s">
        <v>1032</v>
      </c>
    </row>
    <row r="7903" spans="24:25">
      <c r="X7903" s="429">
        <v>8200</v>
      </c>
      <c r="Y7903" s="429" t="s">
        <v>1032</v>
      </c>
    </row>
    <row r="7904" spans="24:25">
      <c r="X7904" s="429">
        <v>8201</v>
      </c>
      <c r="Y7904" s="429" t="s">
        <v>1032</v>
      </c>
    </row>
    <row r="7905" spans="24:25">
      <c r="X7905" s="429">
        <v>8202</v>
      </c>
      <c r="Y7905" s="429" t="s">
        <v>1032</v>
      </c>
    </row>
    <row r="7906" spans="24:25">
      <c r="X7906" s="429">
        <v>8203</v>
      </c>
      <c r="Y7906" s="429" t="s">
        <v>1032</v>
      </c>
    </row>
    <row r="7907" spans="24:25">
      <c r="X7907" s="429">
        <v>8204</v>
      </c>
      <c r="Y7907" s="429" t="s">
        <v>1032</v>
      </c>
    </row>
    <row r="7908" spans="24:25">
      <c r="X7908" s="429">
        <v>8205</v>
      </c>
      <c r="Y7908" s="429" t="s">
        <v>1032</v>
      </c>
    </row>
    <row r="7909" spans="24:25">
      <c r="X7909" s="429">
        <v>8206</v>
      </c>
      <c r="Y7909" s="429" t="s">
        <v>1032</v>
      </c>
    </row>
    <row r="7910" spans="24:25">
      <c r="X7910" s="429">
        <v>8207</v>
      </c>
      <c r="Y7910" s="429" t="s">
        <v>1032</v>
      </c>
    </row>
    <row r="7911" spans="24:25">
      <c r="X7911" s="429">
        <v>8208</v>
      </c>
      <c r="Y7911" s="429" t="s">
        <v>1032</v>
      </c>
    </row>
    <row r="7912" spans="24:25">
      <c r="X7912" s="429">
        <v>8209</v>
      </c>
      <c r="Y7912" s="429" t="s">
        <v>1032</v>
      </c>
    </row>
    <row r="7913" spans="24:25">
      <c r="X7913" s="429">
        <v>8210</v>
      </c>
      <c r="Y7913" s="429" t="s">
        <v>1032</v>
      </c>
    </row>
    <row r="7914" spans="24:25">
      <c r="X7914" s="429">
        <v>8211</v>
      </c>
      <c r="Y7914" s="429" t="s">
        <v>1032</v>
      </c>
    </row>
    <row r="7915" spans="24:25">
      <c r="X7915" s="429">
        <v>8212</v>
      </c>
      <c r="Y7915" s="429" t="s">
        <v>1032</v>
      </c>
    </row>
    <row r="7916" spans="24:25">
      <c r="X7916" s="429">
        <v>8213</v>
      </c>
      <c r="Y7916" s="429" t="s">
        <v>1032</v>
      </c>
    </row>
    <row r="7917" spans="24:25">
      <c r="X7917" s="429">
        <v>8214</v>
      </c>
      <c r="Y7917" s="429" t="s">
        <v>1032</v>
      </c>
    </row>
    <row r="7918" spans="24:25">
      <c r="X7918" s="429">
        <v>8215</v>
      </c>
      <c r="Y7918" s="429" t="s">
        <v>1032</v>
      </c>
    </row>
    <row r="7919" spans="24:25">
      <c r="X7919" s="429">
        <v>8216</v>
      </c>
      <c r="Y7919" s="429" t="s">
        <v>1032</v>
      </c>
    </row>
    <row r="7920" spans="24:25">
      <c r="X7920" s="429">
        <v>8217</v>
      </c>
      <c r="Y7920" s="429" t="s">
        <v>1032</v>
      </c>
    </row>
    <row r="7921" spans="24:25">
      <c r="X7921" s="429">
        <v>8218</v>
      </c>
      <c r="Y7921" s="429" t="s">
        <v>1032</v>
      </c>
    </row>
    <row r="7922" spans="24:25">
      <c r="X7922" s="429">
        <v>8219</v>
      </c>
      <c r="Y7922" s="429" t="s">
        <v>1032</v>
      </c>
    </row>
    <row r="7923" spans="24:25">
      <c r="X7923" s="429">
        <v>8220</v>
      </c>
      <c r="Y7923" s="429" t="s">
        <v>1032</v>
      </c>
    </row>
    <row r="7924" spans="24:25">
      <c r="X7924" s="429">
        <v>8221</v>
      </c>
      <c r="Y7924" s="429" t="s">
        <v>1032</v>
      </c>
    </row>
    <row r="7925" spans="24:25">
      <c r="X7925" s="429">
        <v>8222</v>
      </c>
      <c r="Y7925" s="429" t="s">
        <v>1032</v>
      </c>
    </row>
    <row r="7926" spans="24:25">
      <c r="X7926" s="429">
        <v>8223</v>
      </c>
      <c r="Y7926" s="429" t="s">
        <v>1032</v>
      </c>
    </row>
    <row r="7927" spans="24:25">
      <c r="X7927" s="429">
        <v>8224</v>
      </c>
      <c r="Y7927" s="429" t="s">
        <v>1032</v>
      </c>
    </row>
    <row r="7928" spans="24:25">
      <c r="X7928" s="429">
        <v>8225</v>
      </c>
      <c r="Y7928" s="429" t="s">
        <v>1032</v>
      </c>
    </row>
    <row r="7929" spans="24:25">
      <c r="X7929" s="429">
        <v>8226</v>
      </c>
      <c r="Y7929" s="429" t="s">
        <v>1032</v>
      </c>
    </row>
    <row r="7930" spans="24:25">
      <c r="X7930" s="429">
        <v>8227</v>
      </c>
      <c r="Y7930" s="429" t="s">
        <v>1032</v>
      </c>
    </row>
    <row r="7931" spans="24:25">
      <c r="X7931" s="429">
        <v>8228</v>
      </c>
      <c r="Y7931" s="429" t="s">
        <v>1032</v>
      </c>
    </row>
    <row r="7932" spans="24:25">
      <c r="X7932" s="429">
        <v>8229</v>
      </c>
      <c r="Y7932" s="429" t="s">
        <v>1032</v>
      </c>
    </row>
    <row r="7933" spans="24:25">
      <c r="X7933" s="429">
        <v>8230</v>
      </c>
      <c r="Y7933" s="429" t="s">
        <v>1032</v>
      </c>
    </row>
    <row r="7934" spans="24:25">
      <c r="X7934" s="429">
        <v>8231</v>
      </c>
      <c r="Y7934" s="429" t="s">
        <v>1032</v>
      </c>
    </row>
    <row r="7935" spans="24:25">
      <c r="X7935" s="429">
        <v>8232</v>
      </c>
      <c r="Y7935" s="429" t="s">
        <v>1032</v>
      </c>
    </row>
    <row r="7936" spans="24:25">
      <c r="X7936" s="429">
        <v>8233</v>
      </c>
      <c r="Y7936" s="429" t="s">
        <v>1032</v>
      </c>
    </row>
    <row r="7937" spans="24:25">
      <c r="X7937" s="429">
        <v>8234</v>
      </c>
      <c r="Y7937" s="429" t="s">
        <v>1032</v>
      </c>
    </row>
    <row r="7938" spans="24:25">
      <c r="X7938" s="429">
        <v>8235</v>
      </c>
      <c r="Y7938" s="429" t="s">
        <v>1032</v>
      </c>
    </row>
    <row r="7939" spans="24:25">
      <c r="X7939" s="429">
        <v>8236</v>
      </c>
      <c r="Y7939" s="429" t="s">
        <v>1032</v>
      </c>
    </row>
    <row r="7940" spans="24:25">
      <c r="X7940" s="429">
        <v>8237</v>
      </c>
      <c r="Y7940" s="429" t="s">
        <v>1032</v>
      </c>
    </row>
    <row r="7941" spans="24:25">
      <c r="X7941" s="429">
        <v>8238</v>
      </c>
      <c r="Y7941" s="429" t="s">
        <v>1032</v>
      </c>
    </row>
    <row r="7942" spans="24:25">
      <c r="X7942" s="429">
        <v>8239</v>
      </c>
      <c r="Y7942" s="429" t="s">
        <v>1032</v>
      </c>
    </row>
    <row r="7943" spans="24:25">
      <c r="X7943" s="429">
        <v>8240</v>
      </c>
      <c r="Y7943" s="429" t="s">
        <v>1032</v>
      </c>
    </row>
    <row r="7944" spans="24:25">
      <c r="X7944" s="429">
        <v>8241</v>
      </c>
      <c r="Y7944" s="429" t="s">
        <v>1032</v>
      </c>
    </row>
    <row r="7945" spans="24:25">
      <c r="X7945" s="429">
        <v>8242</v>
      </c>
      <c r="Y7945" s="429" t="s">
        <v>1032</v>
      </c>
    </row>
    <row r="7946" spans="24:25">
      <c r="X7946" s="429">
        <v>8243</v>
      </c>
      <c r="Y7946" s="429" t="s">
        <v>1032</v>
      </c>
    </row>
    <row r="7947" spans="24:25">
      <c r="X7947" s="429">
        <v>8244</v>
      </c>
      <c r="Y7947" s="429" t="s">
        <v>1032</v>
      </c>
    </row>
    <row r="7948" spans="24:25">
      <c r="X7948" s="429">
        <v>8245</v>
      </c>
      <c r="Y7948" s="429" t="s">
        <v>1032</v>
      </c>
    </row>
    <row r="7949" spans="24:25">
      <c r="X7949" s="429">
        <v>8246</v>
      </c>
      <c r="Y7949" s="429" t="s">
        <v>1032</v>
      </c>
    </row>
    <row r="7950" spans="24:25">
      <c r="X7950" s="429">
        <v>8247</v>
      </c>
      <c r="Y7950" s="429" t="s">
        <v>1032</v>
      </c>
    </row>
    <row r="7951" spans="24:25">
      <c r="X7951" s="429">
        <v>8248</v>
      </c>
      <c r="Y7951" s="429" t="s">
        <v>1032</v>
      </c>
    </row>
    <row r="7952" spans="24:25">
      <c r="X7952" s="429">
        <v>8249</v>
      </c>
      <c r="Y7952" s="429" t="s">
        <v>1032</v>
      </c>
    </row>
    <row r="7953" spans="24:25">
      <c r="X7953" s="429">
        <v>8250</v>
      </c>
      <c r="Y7953" s="429" t="s">
        <v>1032</v>
      </c>
    </row>
    <row r="7954" spans="24:25">
      <c r="X7954" s="429">
        <v>8251</v>
      </c>
      <c r="Y7954" s="429" t="s">
        <v>1032</v>
      </c>
    </row>
    <row r="7955" spans="24:25">
      <c r="X7955" s="429">
        <v>8252</v>
      </c>
      <c r="Y7955" s="429" t="s">
        <v>1032</v>
      </c>
    </row>
    <row r="7956" spans="24:25">
      <c r="X7956" s="429">
        <v>8253</v>
      </c>
      <c r="Y7956" s="429" t="s">
        <v>1032</v>
      </c>
    </row>
    <row r="7957" spans="24:25">
      <c r="X7957" s="429">
        <v>8254</v>
      </c>
      <c r="Y7957" s="429" t="s">
        <v>1032</v>
      </c>
    </row>
    <row r="7958" spans="24:25">
      <c r="X7958" s="429">
        <v>8255</v>
      </c>
      <c r="Y7958" s="429" t="s">
        <v>1032</v>
      </c>
    </row>
    <row r="7959" spans="24:25">
      <c r="X7959" s="429">
        <v>8256</v>
      </c>
      <c r="Y7959" s="429" t="s">
        <v>1032</v>
      </c>
    </row>
    <row r="7960" spans="24:25">
      <c r="X7960" s="429">
        <v>8257</v>
      </c>
      <c r="Y7960" s="429" t="s">
        <v>1032</v>
      </c>
    </row>
    <row r="7961" spans="24:25">
      <c r="X7961" s="429">
        <v>8258</v>
      </c>
      <c r="Y7961" s="429" t="s">
        <v>1032</v>
      </c>
    </row>
    <row r="7962" spans="24:25">
      <c r="X7962" s="429">
        <v>8259</v>
      </c>
      <c r="Y7962" s="429" t="s">
        <v>1032</v>
      </c>
    </row>
    <row r="7963" spans="24:25">
      <c r="X7963" s="429">
        <v>8260</v>
      </c>
      <c r="Y7963" s="429" t="s">
        <v>1032</v>
      </c>
    </row>
    <row r="7964" spans="24:25">
      <c r="X7964" s="429">
        <v>8261</v>
      </c>
      <c r="Y7964" s="429" t="s">
        <v>1032</v>
      </c>
    </row>
    <row r="7965" spans="24:25">
      <c r="X7965" s="429">
        <v>8262</v>
      </c>
      <c r="Y7965" s="429" t="s">
        <v>1032</v>
      </c>
    </row>
    <row r="7966" spans="24:25">
      <c r="X7966" s="429">
        <v>8263</v>
      </c>
      <c r="Y7966" s="429" t="s">
        <v>1032</v>
      </c>
    </row>
    <row r="7967" spans="24:25">
      <c r="X7967" s="429">
        <v>8264</v>
      </c>
      <c r="Y7967" s="429" t="s">
        <v>1032</v>
      </c>
    </row>
    <row r="7968" spans="24:25">
      <c r="X7968" s="429">
        <v>8265</v>
      </c>
      <c r="Y7968" s="429" t="s">
        <v>1032</v>
      </c>
    </row>
    <row r="7969" spans="24:25">
      <c r="X7969" s="429">
        <v>8266</v>
      </c>
      <c r="Y7969" s="429" t="s">
        <v>1032</v>
      </c>
    </row>
    <row r="7970" spans="24:25">
      <c r="X7970" s="429">
        <v>8267</v>
      </c>
      <c r="Y7970" s="429" t="s">
        <v>1032</v>
      </c>
    </row>
    <row r="7971" spans="24:25">
      <c r="X7971" s="429">
        <v>8268</v>
      </c>
      <c r="Y7971" s="429" t="s">
        <v>1032</v>
      </c>
    </row>
    <row r="7972" spans="24:25">
      <c r="X7972" s="429">
        <v>8269</v>
      </c>
      <c r="Y7972" s="429" t="s">
        <v>1032</v>
      </c>
    </row>
    <row r="7973" spans="24:25">
      <c r="X7973" s="429">
        <v>8270</v>
      </c>
      <c r="Y7973" s="429" t="s">
        <v>1032</v>
      </c>
    </row>
    <row r="7974" spans="24:25">
      <c r="X7974" s="429">
        <v>8271</v>
      </c>
      <c r="Y7974" s="429" t="s">
        <v>1032</v>
      </c>
    </row>
    <row r="7975" spans="24:25">
      <c r="X7975" s="429">
        <v>8272</v>
      </c>
      <c r="Y7975" s="429" t="s">
        <v>1032</v>
      </c>
    </row>
    <row r="7976" spans="24:25">
      <c r="X7976" s="429">
        <v>8273</v>
      </c>
      <c r="Y7976" s="429" t="s">
        <v>1032</v>
      </c>
    </row>
    <row r="7977" spans="24:25">
      <c r="X7977" s="429">
        <v>8274</v>
      </c>
      <c r="Y7977" s="429" t="s">
        <v>1032</v>
      </c>
    </row>
    <row r="7978" spans="24:25">
      <c r="X7978" s="429">
        <v>8275</v>
      </c>
      <c r="Y7978" s="429" t="s">
        <v>1032</v>
      </c>
    </row>
    <row r="7979" spans="24:25">
      <c r="X7979" s="429">
        <v>8276</v>
      </c>
      <c r="Y7979" s="429" t="s">
        <v>1032</v>
      </c>
    </row>
    <row r="7980" spans="24:25">
      <c r="X7980" s="429">
        <v>8277</v>
      </c>
      <c r="Y7980" s="429" t="s">
        <v>1032</v>
      </c>
    </row>
    <row r="7981" spans="24:25">
      <c r="X7981" s="429">
        <v>8278</v>
      </c>
      <c r="Y7981" s="429" t="s">
        <v>1032</v>
      </c>
    </row>
    <row r="7982" spans="24:25">
      <c r="X7982" s="429">
        <v>8279</v>
      </c>
      <c r="Y7982" s="429" t="s">
        <v>1032</v>
      </c>
    </row>
    <row r="7983" spans="24:25">
      <c r="X7983" s="429">
        <v>8280</v>
      </c>
      <c r="Y7983" s="429" t="s">
        <v>1032</v>
      </c>
    </row>
    <row r="7984" spans="24:25">
      <c r="X7984" s="429">
        <v>8281</v>
      </c>
      <c r="Y7984" s="429" t="s">
        <v>1032</v>
      </c>
    </row>
    <row r="7985" spans="24:25">
      <c r="X7985" s="429">
        <v>8282</v>
      </c>
      <c r="Y7985" s="429" t="s">
        <v>1032</v>
      </c>
    </row>
    <row r="7986" spans="24:25">
      <c r="X7986" s="429">
        <v>8283</v>
      </c>
      <c r="Y7986" s="429" t="s">
        <v>1032</v>
      </c>
    </row>
    <row r="7987" spans="24:25">
      <c r="X7987" s="429">
        <v>8284</v>
      </c>
      <c r="Y7987" s="429" t="s">
        <v>1032</v>
      </c>
    </row>
    <row r="7988" spans="24:25">
      <c r="X7988" s="429">
        <v>8285</v>
      </c>
      <c r="Y7988" s="429" t="s">
        <v>1032</v>
      </c>
    </row>
    <row r="7989" spans="24:25">
      <c r="X7989" s="429">
        <v>8286</v>
      </c>
      <c r="Y7989" s="429" t="s">
        <v>1032</v>
      </c>
    </row>
    <row r="7990" spans="24:25">
      <c r="X7990" s="429">
        <v>8287</v>
      </c>
      <c r="Y7990" s="429" t="s">
        <v>1032</v>
      </c>
    </row>
    <row r="7991" spans="24:25">
      <c r="X7991" s="429">
        <v>8288</v>
      </c>
      <c r="Y7991" s="429" t="s">
        <v>1032</v>
      </c>
    </row>
    <row r="7992" spans="24:25">
      <c r="X7992" s="429">
        <v>8289</v>
      </c>
      <c r="Y7992" s="429" t="s">
        <v>1032</v>
      </c>
    </row>
    <row r="7993" spans="24:25">
      <c r="X7993" s="429">
        <v>8290</v>
      </c>
      <c r="Y7993" s="429" t="s">
        <v>1032</v>
      </c>
    </row>
    <row r="7994" spans="24:25">
      <c r="X7994" s="429">
        <v>8291</v>
      </c>
      <c r="Y7994" s="429" t="s">
        <v>1032</v>
      </c>
    </row>
    <row r="7995" spans="24:25">
      <c r="X7995" s="429">
        <v>8292</v>
      </c>
      <c r="Y7995" s="429" t="s">
        <v>1032</v>
      </c>
    </row>
    <row r="7996" spans="24:25">
      <c r="X7996" s="429">
        <v>8293</v>
      </c>
      <c r="Y7996" s="429" t="s">
        <v>1032</v>
      </c>
    </row>
    <row r="7997" spans="24:25">
      <c r="X7997" s="429">
        <v>8294</v>
      </c>
      <c r="Y7997" s="429" t="s">
        <v>1032</v>
      </c>
    </row>
    <row r="7998" spans="24:25">
      <c r="X7998" s="429">
        <v>8295</v>
      </c>
      <c r="Y7998" s="429" t="s">
        <v>1032</v>
      </c>
    </row>
    <row r="7999" spans="24:25">
      <c r="X7999" s="429">
        <v>8296</v>
      </c>
      <c r="Y7999" s="429" t="s">
        <v>1032</v>
      </c>
    </row>
    <row r="8000" spans="24:25">
      <c r="X8000" s="429">
        <v>8297</v>
      </c>
      <c r="Y8000" s="429" t="s">
        <v>1032</v>
      </c>
    </row>
    <row r="8001" spans="24:25">
      <c r="X8001" s="429">
        <v>8298</v>
      </c>
      <c r="Y8001" s="429" t="s">
        <v>1032</v>
      </c>
    </row>
    <row r="8002" spans="24:25">
      <c r="X8002" s="429">
        <v>8299</v>
      </c>
      <c r="Y8002" s="429" t="s">
        <v>1032</v>
      </c>
    </row>
    <row r="8003" spans="24:25">
      <c r="X8003" s="429">
        <v>8300</v>
      </c>
      <c r="Y8003" s="429" t="s">
        <v>1032</v>
      </c>
    </row>
    <row r="8004" spans="24:25">
      <c r="X8004" s="429">
        <v>8301</v>
      </c>
      <c r="Y8004" s="429" t="s">
        <v>1032</v>
      </c>
    </row>
    <row r="8005" spans="24:25">
      <c r="X8005" s="429">
        <v>8302</v>
      </c>
      <c r="Y8005" s="429" t="s">
        <v>1032</v>
      </c>
    </row>
    <row r="8006" spans="24:25">
      <c r="X8006" s="429">
        <v>8303</v>
      </c>
      <c r="Y8006" s="429" t="s">
        <v>1032</v>
      </c>
    </row>
    <row r="8007" spans="24:25">
      <c r="X8007" s="429">
        <v>8304</v>
      </c>
      <c r="Y8007" s="429" t="s">
        <v>1032</v>
      </c>
    </row>
    <row r="8008" spans="24:25">
      <c r="X8008" s="429">
        <v>8305</v>
      </c>
      <c r="Y8008" s="429" t="s">
        <v>1032</v>
      </c>
    </row>
    <row r="8009" spans="24:25">
      <c r="X8009" s="429">
        <v>8306</v>
      </c>
      <c r="Y8009" s="429" t="s">
        <v>1032</v>
      </c>
    </row>
    <row r="8010" spans="24:25">
      <c r="X8010" s="429">
        <v>8307</v>
      </c>
      <c r="Y8010" s="429" t="s">
        <v>1032</v>
      </c>
    </row>
    <row r="8011" spans="24:25">
      <c r="X8011" s="429">
        <v>8308</v>
      </c>
      <c r="Y8011" s="429" t="s">
        <v>1032</v>
      </c>
    </row>
    <row r="8012" spans="24:25">
      <c r="X8012" s="429">
        <v>8309</v>
      </c>
      <c r="Y8012" s="429" t="s">
        <v>1032</v>
      </c>
    </row>
    <row r="8013" spans="24:25">
      <c r="X8013" s="429">
        <v>8310</v>
      </c>
      <c r="Y8013" s="429" t="s">
        <v>1032</v>
      </c>
    </row>
    <row r="8014" spans="24:25">
      <c r="X8014" s="429">
        <v>8311</v>
      </c>
      <c r="Y8014" s="429" t="s">
        <v>1032</v>
      </c>
    </row>
    <row r="8015" spans="24:25">
      <c r="X8015" s="429">
        <v>8312</v>
      </c>
      <c r="Y8015" s="429" t="s">
        <v>1032</v>
      </c>
    </row>
    <row r="8016" spans="24:25">
      <c r="X8016" s="429">
        <v>8313</v>
      </c>
      <c r="Y8016" s="429" t="s">
        <v>1032</v>
      </c>
    </row>
    <row r="8017" spans="24:25">
      <c r="X8017" s="429">
        <v>8314</v>
      </c>
      <c r="Y8017" s="429" t="s">
        <v>1032</v>
      </c>
    </row>
    <row r="8018" spans="24:25">
      <c r="X8018" s="429">
        <v>8315</v>
      </c>
      <c r="Y8018" s="429" t="s">
        <v>1032</v>
      </c>
    </row>
    <row r="8019" spans="24:25">
      <c r="X8019" s="429">
        <v>8316</v>
      </c>
      <c r="Y8019" s="429" t="s">
        <v>1032</v>
      </c>
    </row>
    <row r="8020" spans="24:25">
      <c r="X8020" s="429">
        <v>8317</v>
      </c>
      <c r="Y8020" s="429" t="s">
        <v>1032</v>
      </c>
    </row>
    <row r="8021" spans="24:25">
      <c r="X8021" s="429">
        <v>8318</v>
      </c>
      <c r="Y8021" s="429" t="s">
        <v>1032</v>
      </c>
    </row>
    <row r="8022" spans="24:25">
      <c r="X8022" s="429">
        <v>8319</v>
      </c>
      <c r="Y8022" s="429" t="s">
        <v>1032</v>
      </c>
    </row>
    <row r="8023" spans="24:25">
      <c r="X8023" s="429">
        <v>8320</v>
      </c>
      <c r="Y8023" s="429" t="s">
        <v>1032</v>
      </c>
    </row>
    <row r="8024" spans="24:25">
      <c r="X8024" s="429">
        <v>8321</v>
      </c>
      <c r="Y8024" s="429" t="s">
        <v>1032</v>
      </c>
    </row>
    <row r="8025" spans="24:25">
      <c r="X8025" s="429">
        <v>8322</v>
      </c>
      <c r="Y8025" s="429" t="s">
        <v>1032</v>
      </c>
    </row>
    <row r="8026" spans="24:25">
      <c r="X8026" s="429">
        <v>8323</v>
      </c>
      <c r="Y8026" s="429" t="s">
        <v>1032</v>
      </c>
    </row>
    <row r="8027" spans="24:25">
      <c r="X8027" s="429">
        <v>8324</v>
      </c>
      <c r="Y8027" s="429" t="s">
        <v>1032</v>
      </c>
    </row>
    <row r="8028" spans="24:25">
      <c r="X8028" s="429">
        <v>8325</v>
      </c>
      <c r="Y8028" s="429" t="s">
        <v>1032</v>
      </c>
    </row>
    <row r="8029" spans="24:25">
      <c r="X8029" s="429">
        <v>8326</v>
      </c>
      <c r="Y8029" s="429" t="s">
        <v>1032</v>
      </c>
    </row>
    <row r="8030" spans="24:25">
      <c r="X8030" s="429">
        <v>8327</v>
      </c>
      <c r="Y8030" s="429" t="s">
        <v>1032</v>
      </c>
    </row>
    <row r="8031" spans="24:25">
      <c r="X8031" s="429">
        <v>8328</v>
      </c>
      <c r="Y8031" s="429" t="s">
        <v>1032</v>
      </c>
    </row>
    <row r="8032" spans="24:25">
      <c r="X8032" s="429">
        <v>8329</v>
      </c>
      <c r="Y8032" s="429" t="s">
        <v>1032</v>
      </c>
    </row>
    <row r="8033" spans="24:25">
      <c r="X8033" s="429">
        <v>8330</v>
      </c>
      <c r="Y8033" s="429" t="s">
        <v>1032</v>
      </c>
    </row>
    <row r="8034" spans="24:25">
      <c r="X8034" s="429">
        <v>8331</v>
      </c>
      <c r="Y8034" s="429" t="s">
        <v>1032</v>
      </c>
    </row>
    <row r="8035" spans="24:25">
      <c r="X8035" s="429">
        <v>8332</v>
      </c>
      <c r="Y8035" s="429" t="s">
        <v>1032</v>
      </c>
    </row>
    <row r="8036" spans="24:25">
      <c r="X8036" s="429">
        <v>8333</v>
      </c>
      <c r="Y8036" s="429" t="s">
        <v>1032</v>
      </c>
    </row>
    <row r="8037" spans="24:25">
      <c r="X8037" s="429">
        <v>8334</v>
      </c>
      <c r="Y8037" s="429" t="s">
        <v>1032</v>
      </c>
    </row>
    <row r="8038" spans="24:25">
      <c r="X8038" s="429">
        <v>8335</v>
      </c>
      <c r="Y8038" s="429" t="s">
        <v>1032</v>
      </c>
    </row>
    <row r="8039" spans="24:25">
      <c r="X8039" s="429">
        <v>8336</v>
      </c>
      <c r="Y8039" s="429" t="s">
        <v>1032</v>
      </c>
    </row>
    <row r="8040" spans="24:25">
      <c r="X8040" s="429">
        <v>8337</v>
      </c>
      <c r="Y8040" s="429" t="s">
        <v>1032</v>
      </c>
    </row>
    <row r="8041" spans="24:25">
      <c r="X8041" s="429">
        <v>8338</v>
      </c>
      <c r="Y8041" s="429" t="s">
        <v>1032</v>
      </c>
    </row>
    <row r="8042" spans="24:25">
      <c r="X8042" s="429">
        <v>8339</v>
      </c>
      <c r="Y8042" s="429" t="s">
        <v>1032</v>
      </c>
    </row>
    <row r="8043" spans="24:25">
      <c r="X8043" s="429">
        <v>8340</v>
      </c>
      <c r="Y8043" s="429" t="s">
        <v>1032</v>
      </c>
    </row>
    <row r="8044" spans="24:25">
      <c r="X8044" s="429">
        <v>8341</v>
      </c>
      <c r="Y8044" s="429" t="s">
        <v>1032</v>
      </c>
    </row>
    <row r="8045" spans="24:25">
      <c r="X8045" s="429">
        <v>8342</v>
      </c>
      <c r="Y8045" s="429" t="s">
        <v>1032</v>
      </c>
    </row>
    <row r="8046" spans="24:25">
      <c r="X8046" s="429">
        <v>8343</v>
      </c>
      <c r="Y8046" s="429" t="s">
        <v>1032</v>
      </c>
    </row>
    <row r="8047" spans="24:25">
      <c r="X8047" s="429">
        <v>8344</v>
      </c>
      <c r="Y8047" s="429" t="s">
        <v>1032</v>
      </c>
    </row>
    <row r="8048" spans="24:25">
      <c r="X8048" s="429">
        <v>8345</v>
      </c>
      <c r="Y8048" s="429" t="s">
        <v>1032</v>
      </c>
    </row>
    <row r="8049" spans="24:25">
      <c r="X8049" s="429">
        <v>8346</v>
      </c>
      <c r="Y8049" s="429" t="s">
        <v>1032</v>
      </c>
    </row>
    <row r="8050" spans="24:25">
      <c r="X8050" s="429">
        <v>8347</v>
      </c>
      <c r="Y8050" s="429" t="s">
        <v>1032</v>
      </c>
    </row>
    <row r="8051" spans="24:25">
      <c r="X8051" s="429">
        <v>8348</v>
      </c>
      <c r="Y8051" s="429" t="s">
        <v>1032</v>
      </c>
    </row>
    <row r="8052" spans="24:25">
      <c r="X8052" s="429">
        <v>8349</v>
      </c>
      <c r="Y8052" s="429" t="s">
        <v>1032</v>
      </c>
    </row>
    <row r="8053" spans="24:25">
      <c r="X8053" s="429">
        <v>8350</v>
      </c>
      <c r="Y8053" s="429" t="s">
        <v>1032</v>
      </c>
    </row>
    <row r="8054" spans="24:25">
      <c r="X8054" s="429">
        <v>8351</v>
      </c>
      <c r="Y8054" s="429" t="s">
        <v>1032</v>
      </c>
    </row>
    <row r="8055" spans="24:25">
      <c r="X8055" s="429">
        <v>8352</v>
      </c>
      <c r="Y8055" s="429" t="s">
        <v>1032</v>
      </c>
    </row>
    <row r="8056" spans="24:25">
      <c r="X8056" s="429">
        <v>8353</v>
      </c>
      <c r="Y8056" s="429" t="s">
        <v>1032</v>
      </c>
    </row>
    <row r="8057" spans="24:25">
      <c r="X8057" s="429">
        <v>8354</v>
      </c>
      <c r="Y8057" s="429" t="s">
        <v>1032</v>
      </c>
    </row>
    <row r="8058" spans="24:25">
      <c r="X8058" s="429">
        <v>8355</v>
      </c>
      <c r="Y8058" s="429" t="s">
        <v>1032</v>
      </c>
    </row>
    <row r="8059" spans="24:25">
      <c r="X8059" s="429">
        <v>8356</v>
      </c>
      <c r="Y8059" s="429" t="s">
        <v>1032</v>
      </c>
    </row>
    <row r="8060" spans="24:25">
      <c r="X8060" s="429">
        <v>8357</v>
      </c>
      <c r="Y8060" s="429" t="s">
        <v>1032</v>
      </c>
    </row>
    <row r="8061" spans="24:25">
      <c r="X8061" s="429">
        <v>8358</v>
      </c>
      <c r="Y8061" s="429" t="s">
        <v>1032</v>
      </c>
    </row>
    <row r="8062" spans="24:25">
      <c r="X8062" s="429">
        <v>8359</v>
      </c>
      <c r="Y8062" s="429" t="s">
        <v>1032</v>
      </c>
    </row>
    <row r="8063" spans="24:25">
      <c r="X8063" s="429">
        <v>8360</v>
      </c>
      <c r="Y8063" s="429" t="s">
        <v>1032</v>
      </c>
    </row>
    <row r="8064" spans="24:25">
      <c r="X8064" s="429">
        <v>8361</v>
      </c>
      <c r="Y8064" s="429" t="s">
        <v>1032</v>
      </c>
    </row>
    <row r="8065" spans="24:25">
      <c r="X8065" s="429">
        <v>8362</v>
      </c>
      <c r="Y8065" s="429" t="s">
        <v>1032</v>
      </c>
    </row>
    <row r="8066" spans="24:25">
      <c r="X8066" s="429">
        <v>8363</v>
      </c>
      <c r="Y8066" s="429" t="s">
        <v>1032</v>
      </c>
    </row>
    <row r="8067" spans="24:25">
      <c r="X8067" s="429">
        <v>8364</v>
      </c>
      <c r="Y8067" s="429" t="s">
        <v>1032</v>
      </c>
    </row>
    <row r="8068" spans="24:25">
      <c r="X8068" s="429">
        <v>8365</v>
      </c>
      <c r="Y8068" s="429" t="s">
        <v>1032</v>
      </c>
    </row>
    <row r="8069" spans="24:25">
      <c r="X8069" s="429">
        <v>8366</v>
      </c>
      <c r="Y8069" s="429" t="s">
        <v>1032</v>
      </c>
    </row>
    <row r="8070" spans="24:25">
      <c r="X8070" s="429">
        <v>8367</v>
      </c>
      <c r="Y8070" s="429" t="s">
        <v>1032</v>
      </c>
    </row>
    <row r="8071" spans="24:25">
      <c r="X8071" s="429">
        <v>8368</v>
      </c>
      <c r="Y8071" s="429" t="s">
        <v>1032</v>
      </c>
    </row>
    <row r="8072" spans="24:25">
      <c r="X8072" s="429">
        <v>8369</v>
      </c>
      <c r="Y8072" s="429" t="s">
        <v>1032</v>
      </c>
    </row>
    <row r="8073" spans="24:25">
      <c r="X8073" s="429">
        <v>8370</v>
      </c>
      <c r="Y8073" s="429" t="s">
        <v>1032</v>
      </c>
    </row>
    <row r="8074" spans="24:25">
      <c r="X8074" s="429">
        <v>8371</v>
      </c>
      <c r="Y8074" s="429" t="s">
        <v>1032</v>
      </c>
    </row>
    <row r="8075" spans="24:25">
      <c r="X8075" s="429">
        <v>8372</v>
      </c>
      <c r="Y8075" s="429" t="s">
        <v>1032</v>
      </c>
    </row>
    <row r="8076" spans="24:25">
      <c r="X8076" s="429">
        <v>8373</v>
      </c>
      <c r="Y8076" s="429" t="s">
        <v>1032</v>
      </c>
    </row>
    <row r="8077" spans="24:25">
      <c r="X8077" s="429">
        <v>8374</v>
      </c>
      <c r="Y8077" s="429" t="s">
        <v>1032</v>
      </c>
    </row>
    <row r="8078" spans="24:25">
      <c r="X8078" s="429">
        <v>8375</v>
      </c>
      <c r="Y8078" s="429" t="s">
        <v>1032</v>
      </c>
    </row>
    <row r="8079" spans="24:25">
      <c r="X8079" s="429">
        <v>8376</v>
      </c>
      <c r="Y8079" s="429" t="s">
        <v>1032</v>
      </c>
    </row>
    <row r="8080" spans="24:25">
      <c r="X8080" s="429">
        <v>8377</v>
      </c>
      <c r="Y8080" s="429" t="s">
        <v>1032</v>
      </c>
    </row>
    <row r="8081" spans="24:25">
      <c r="X8081" s="429">
        <v>8378</v>
      </c>
      <c r="Y8081" s="429" t="s">
        <v>1032</v>
      </c>
    </row>
    <row r="8082" spans="24:25">
      <c r="X8082" s="429">
        <v>8379</v>
      </c>
      <c r="Y8082" s="429" t="s">
        <v>1032</v>
      </c>
    </row>
    <row r="8083" spans="24:25">
      <c r="X8083" s="429">
        <v>8380</v>
      </c>
      <c r="Y8083" s="429" t="s">
        <v>1032</v>
      </c>
    </row>
    <row r="8084" spans="24:25">
      <c r="X8084" s="429">
        <v>8381</v>
      </c>
      <c r="Y8084" s="429" t="s">
        <v>1032</v>
      </c>
    </row>
    <row r="8085" spans="24:25">
      <c r="X8085" s="429">
        <v>8382</v>
      </c>
      <c r="Y8085" s="429" t="s">
        <v>1032</v>
      </c>
    </row>
    <row r="8086" spans="24:25">
      <c r="X8086" s="429">
        <v>8383</v>
      </c>
      <c r="Y8086" s="429" t="s">
        <v>1032</v>
      </c>
    </row>
    <row r="8087" spans="24:25">
      <c r="X8087" s="429">
        <v>8384</v>
      </c>
      <c r="Y8087" s="429" t="s">
        <v>1032</v>
      </c>
    </row>
    <row r="8088" spans="24:25">
      <c r="X8088" s="429">
        <v>8385</v>
      </c>
      <c r="Y8088" s="429" t="s">
        <v>1032</v>
      </c>
    </row>
    <row r="8089" spans="24:25">
      <c r="X8089" s="429">
        <v>8386</v>
      </c>
      <c r="Y8089" s="429" t="s">
        <v>1032</v>
      </c>
    </row>
    <row r="8090" spans="24:25">
      <c r="X8090" s="429">
        <v>8387</v>
      </c>
      <c r="Y8090" s="429" t="s">
        <v>1032</v>
      </c>
    </row>
    <row r="8091" spans="24:25">
      <c r="X8091" s="429">
        <v>8388</v>
      </c>
      <c r="Y8091" s="429" t="s">
        <v>1032</v>
      </c>
    </row>
    <row r="8092" spans="24:25">
      <c r="X8092" s="429">
        <v>8389</v>
      </c>
      <c r="Y8092" s="429" t="s">
        <v>1032</v>
      </c>
    </row>
    <row r="8093" spans="24:25">
      <c r="X8093" s="429">
        <v>8390</v>
      </c>
      <c r="Y8093" s="429" t="s">
        <v>1032</v>
      </c>
    </row>
    <row r="8094" spans="24:25">
      <c r="X8094" s="429">
        <v>8391</v>
      </c>
      <c r="Y8094" s="429" t="s">
        <v>1032</v>
      </c>
    </row>
    <row r="8095" spans="24:25">
      <c r="X8095" s="429">
        <v>8392</v>
      </c>
      <c r="Y8095" s="429" t="s">
        <v>1032</v>
      </c>
    </row>
    <row r="8096" spans="24:25">
      <c r="X8096" s="429">
        <v>8393</v>
      </c>
      <c r="Y8096" s="429" t="s">
        <v>1032</v>
      </c>
    </row>
    <row r="8097" spans="24:25">
      <c r="X8097" s="429">
        <v>8394</v>
      </c>
      <c r="Y8097" s="429" t="s">
        <v>1032</v>
      </c>
    </row>
    <row r="8098" spans="24:25">
      <c r="X8098" s="429">
        <v>8395</v>
      </c>
      <c r="Y8098" s="429" t="s">
        <v>1032</v>
      </c>
    </row>
    <row r="8099" spans="24:25">
      <c r="X8099" s="429">
        <v>8396</v>
      </c>
      <c r="Y8099" s="429" t="s">
        <v>1032</v>
      </c>
    </row>
    <row r="8100" spans="24:25">
      <c r="X8100" s="429">
        <v>8397</v>
      </c>
      <c r="Y8100" s="429" t="s">
        <v>1032</v>
      </c>
    </row>
    <row r="8101" spans="24:25">
      <c r="X8101" s="429">
        <v>8398</v>
      </c>
      <c r="Y8101" s="429" t="s">
        <v>1032</v>
      </c>
    </row>
    <row r="8102" spans="24:25">
      <c r="X8102" s="429">
        <v>8399</v>
      </c>
      <c r="Y8102" s="429" t="s">
        <v>1032</v>
      </c>
    </row>
    <row r="8103" spans="24:25">
      <c r="X8103" s="429">
        <v>8400</v>
      </c>
      <c r="Y8103" s="429" t="s">
        <v>1032</v>
      </c>
    </row>
    <row r="8104" spans="24:25">
      <c r="X8104" s="429">
        <v>8401</v>
      </c>
      <c r="Y8104" s="429" t="s">
        <v>1032</v>
      </c>
    </row>
    <row r="8105" spans="24:25">
      <c r="X8105" s="429">
        <v>8402</v>
      </c>
      <c r="Y8105" s="429" t="s">
        <v>1032</v>
      </c>
    </row>
    <row r="8106" spans="24:25">
      <c r="X8106" s="429">
        <v>8403</v>
      </c>
      <c r="Y8106" s="429" t="s">
        <v>1032</v>
      </c>
    </row>
    <row r="8107" spans="24:25">
      <c r="X8107" s="429">
        <v>8404</v>
      </c>
      <c r="Y8107" s="429" t="s">
        <v>1032</v>
      </c>
    </row>
    <row r="8108" spans="24:25">
      <c r="X8108" s="429">
        <v>8405</v>
      </c>
      <c r="Y8108" s="429" t="s">
        <v>1032</v>
      </c>
    </row>
    <row r="8109" spans="24:25">
      <c r="X8109" s="429">
        <v>8406</v>
      </c>
      <c r="Y8109" s="429" t="s">
        <v>1032</v>
      </c>
    </row>
    <row r="8110" spans="24:25">
      <c r="X8110" s="429">
        <v>8407</v>
      </c>
      <c r="Y8110" s="429" t="s">
        <v>1032</v>
      </c>
    </row>
    <row r="8111" spans="24:25">
      <c r="X8111" s="429">
        <v>8408</v>
      </c>
      <c r="Y8111" s="429" t="s">
        <v>1032</v>
      </c>
    </row>
    <row r="8112" spans="24:25">
      <c r="X8112" s="429">
        <v>8409</v>
      </c>
      <c r="Y8112" s="429" t="s">
        <v>1032</v>
      </c>
    </row>
    <row r="8113" spans="24:25">
      <c r="X8113" s="429">
        <v>8410</v>
      </c>
      <c r="Y8113" s="429" t="s">
        <v>1032</v>
      </c>
    </row>
    <row r="8114" spans="24:25">
      <c r="X8114" s="429">
        <v>8411</v>
      </c>
      <c r="Y8114" s="429" t="s">
        <v>1032</v>
      </c>
    </row>
    <row r="8115" spans="24:25">
      <c r="X8115" s="429">
        <v>8412</v>
      </c>
      <c r="Y8115" s="429" t="s">
        <v>1032</v>
      </c>
    </row>
    <row r="8116" spans="24:25">
      <c r="X8116" s="429">
        <v>8413</v>
      </c>
      <c r="Y8116" s="429" t="s">
        <v>1032</v>
      </c>
    </row>
    <row r="8117" spans="24:25">
      <c r="X8117" s="429">
        <v>8414</v>
      </c>
      <c r="Y8117" s="429" t="s">
        <v>1032</v>
      </c>
    </row>
    <row r="8118" spans="24:25">
      <c r="X8118" s="429">
        <v>8415</v>
      </c>
      <c r="Y8118" s="429" t="s">
        <v>1032</v>
      </c>
    </row>
    <row r="8119" spans="24:25">
      <c r="X8119" s="429">
        <v>8416</v>
      </c>
      <c r="Y8119" s="429" t="s">
        <v>1032</v>
      </c>
    </row>
    <row r="8120" spans="24:25">
      <c r="X8120" s="429">
        <v>8417</v>
      </c>
      <c r="Y8120" s="429" t="s">
        <v>1032</v>
      </c>
    </row>
    <row r="8121" spans="24:25">
      <c r="X8121" s="429">
        <v>8418</v>
      </c>
      <c r="Y8121" s="429" t="s">
        <v>1032</v>
      </c>
    </row>
    <row r="8122" spans="24:25">
      <c r="X8122" s="429">
        <v>8419</v>
      </c>
      <c r="Y8122" s="429" t="s">
        <v>1032</v>
      </c>
    </row>
    <row r="8123" spans="24:25">
      <c r="X8123" s="429">
        <v>8420</v>
      </c>
      <c r="Y8123" s="429" t="s">
        <v>1032</v>
      </c>
    </row>
    <row r="8124" spans="24:25">
      <c r="X8124" s="429">
        <v>8421</v>
      </c>
      <c r="Y8124" s="429" t="s">
        <v>1032</v>
      </c>
    </row>
    <row r="8125" spans="24:25">
      <c r="X8125" s="429">
        <v>8422</v>
      </c>
      <c r="Y8125" s="429" t="s">
        <v>1032</v>
      </c>
    </row>
    <row r="8126" spans="24:25">
      <c r="X8126" s="429">
        <v>8423</v>
      </c>
      <c r="Y8126" s="429" t="s">
        <v>1032</v>
      </c>
    </row>
    <row r="8127" spans="24:25">
      <c r="X8127" s="429">
        <v>8424</v>
      </c>
      <c r="Y8127" s="429" t="s">
        <v>1032</v>
      </c>
    </row>
    <row r="8128" spans="24:25">
      <c r="X8128" s="429">
        <v>8425</v>
      </c>
      <c r="Y8128" s="429" t="s">
        <v>1032</v>
      </c>
    </row>
    <row r="8129" spans="24:25">
      <c r="X8129" s="429">
        <v>8426</v>
      </c>
      <c r="Y8129" s="429" t="s">
        <v>1032</v>
      </c>
    </row>
    <row r="8130" spans="24:25">
      <c r="X8130" s="429">
        <v>8427</v>
      </c>
      <c r="Y8130" s="429" t="s">
        <v>1032</v>
      </c>
    </row>
    <row r="8131" spans="24:25">
      <c r="X8131" s="429">
        <v>8428</v>
      </c>
      <c r="Y8131" s="429" t="s">
        <v>1032</v>
      </c>
    </row>
    <row r="8132" spans="24:25">
      <c r="X8132" s="429">
        <v>8429</v>
      </c>
      <c r="Y8132" s="429" t="s">
        <v>1032</v>
      </c>
    </row>
    <row r="8133" spans="24:25">
      <c r="X8133" s="429">
        <v>8430</v>
      </c>
      <c r="Y8133" s="429" t="s">
        <v>1032</v>
      </c>
    </row>
    <row r="8134" spans="24:25">
      <c r="X8134" s="429">
        <v>8431</v>
      </c>
      <c r="Y8134" s="429" t="s">
        <v>1032</v>
      </c>
    </row>
    <row r="8135" spans="24:25">
      <c r="X8135" s="429">
        <v>8432</v>
      </c>
      <c r="Y8135" s="429" t="s">
        <v>1032</v>
      </c>
    </row>
    <row r="8136" spans="24:25">
      <c r="X8136" s="429">
        <v>8433</v>
      </c>
      <c r="Y8136" s="429" t="s">
        <v>1032</v>
      </c>
    </row>
    <row r="8137" spans="24:25">
      <c r="X8137" s="429">
        <v>8434</v>
      </c>
      <c r="Y8137" s="429" t="s">
        <v>1032</v>
      </c>
    </row>
    <row r="8138" spans="24:25">
      <c r="X8138" s="429">
        <v>8435</v>
      </c>
      <c r="Y8138" s="429" t="s">
        <v>1032</v>
      </c>
    </row>
    <row r="8139" spans="24:25">
      <c r="X8139" s="429">
        <v>8436</v>
      </c>
      <c r="Y8139" s="429" t="s">
        <v>1032</v>
      </c>
    </row>
    <row r="8140" spans="24:25">
      <c r="X8140" s="429">
        <v>8437</v>
      </c>
      <c r="Y8140" s="429" t="s">
        <v>1032</v>
      </c>
    </row>
    <row r="8141" spans="24:25">
      <c r="X8141" s="429">
        <v>8438</v>
      </c>
      <c r="Y8141" s="429" t="s">
        <v>1032</v>
      </c>
    </row>
    <row r="8142" spans="24:25">
      <c r="X8142" s="429">
        <v>8439</v>
      </c>
      <c r="Y8142" s="429" t="s">
        <v>1032</v>
      </c>
    </row>
    <row r="8143" spans="24:25">
      <c r="X8143" s="429">
        <v>8440</v>
      </c>
      <c r="Y8143" s="429" t="s">
        <v>1032</v>
      </c>
    </row>
    <row r="8144" spans="24:25">
      <c r="X8144" s="429">
        <v>8441</v>
      </c>
      <c r="Y8144" s="429" t="s">
        <v>1032</v>
      </c>
    </row>
    <row r="8145" spans="24:25">
      <c r="X8145" s="429">
        <v>8442</v>
      </c>
      <c r="Y8145" s="429" t="s">
        <v>1032</v>
      </c>
    </row>
    <row r="8146" spans="24:25">
      <c r="X8146" s="429">
        <v>8443</v>
      </c>
      <c r="Y8146" s="429" t="s">
        <v>1032</v>
      </c>
    </row>
    <row r="8147" spans="24:25">
      <c r="X8147" s="429">
        <v>8444</v>
      </c>
      <c r="Y8147" s="429" t="s">
        <v>1032</v>
      </c>
    </row>
    <row r="8148" spans="24:25">
      <c r="X8148" s="429">
        <v>8445</v>
      </c>
      <c r="Y8148" s="429" t="s">
        <v>1032</v>
      </c>
    </row>
    <row r="8149" spans="24:25">
      <c r="X8149" s="429">
        <v>8446</v>
      </c>
      <c r="Y8149" s="429" t="s">
        <v>1032</v>
      </c>
    </row>
    <row r="8150" spans="24:25">
      <c r="X8150" s="429">
        <v>8447</v>
      </c>
      <c r="Y8150" s="429" t="s">
        <v>1032</v>
      </c>
    </row>
    <row r="8151" spans="24:25">
      <c r="X8151" s="429">
        <v>8448</v>
      </c>
      <c r="Y8151" s="429" t="s">
        <v>1032</v>
      </c>
    </row>
    <row r="8152" spans="24:25">
      <c r="X8152" s="429">
        <v>8449</v>
      </c>
      <c r="Y8152" s="429" t="s">
        <v>1032</v>
      </c>
    </row>
    <row r="8153" spans="24:25">
      <c r="X8153" s="429">
        <v>8450</v>
      </c>
      <c r="Y8153" s="429" t="s">
        <v>1032</v>
      </c>
    </row>
    <row r="8154" spans="24:25">
      <c r="X8154" s="429">
        <v>8451</v>
      </c>
      <c r="Y8154" s="429" t="s">
        <v>1032</v>
      </c>
    </row>
    <row r="8155" spans="24:25">
      <c r="X8155" s="429">
        <v>8452</v>
      </c>
      <c r="Y8155" s="429" t="s">
        <v>1032</v>
      </c>
    </row>
    <row r="8156" spans="24:25">
      <c r="X8156" s="429">
        <v>8453</v>
      </c>
      <c r="Y8156" s="429" t="s">
        <v>1032</v>
      </c>
    </row>
    <row r="8157" spans="24:25">
      <c r="X8157" s="429">
        <v>8454</v>
      </c>
      <c r="Y8157" s="429" t="s">
        <v>1032</v>
      </c>
    </row>
    <row r="8158" spans="24:25">
      <c r="X8158" s="429">
        <v>8455</v>
      </c>
      <c r="Y8158" s="429" t="s">
        <v>1032</v>
      </c>
    </row>
    <row r="8159" spans="24:25">
      <c r="X8159" s="429">
        <v>8456</v>
      </c>
      <c r="Y8159" s="429" t="s">
        <v>1032</v>
      </c>
    </row>
    <row r="8160" spans="24:25">
      <c r="X8160" s="429">
        <v>8457</v>
      </c>
      <c r="Y8160" s="429" t="s">
        <v>1032</v>
      </c>
    </row>
    <row r="8161" spans="24:25">
      <c r="X8161" s="429">
        <v>8458</v>
      </c>
      <c r="Y8161" s="429" t="s">
        <v>1032</v>
      </c>
    </row>
    <row r="8162" spans="24:25">
      <c r="X8162" s="429">
        <v>8459</v>
      </c>
      <c r="Y8162" s="429" t="s">
        <v>1032</v>
      </c>
    </row>
    <row r="8163" spans="24:25">
      <c r="X8163" s="429">
        <v>8460</v>
      </c>
      <c r="Y8163" s="429" t="s">
        <v>1032</v>
      </c>
    </row>
    <row r="8164" spans="24:25">
      <c r="X8164" s="429">
        <v>8461</v>
      </c>
      <c r="Y8164" s="429" t="s">
        <v>1032</v>
      </c>
    </row>
    <row r="8165" spans="24:25">
      <c r="X8165" s="429">
        <v>8462</v>
      </c>
      <c r="Y8165" s="429" t="s">
        <v>1032</v>
      </c>
    </row>
    <row r="8166" spans="24:25">
      <c r="X8166" s="429">
        <v>8463</v>
      </c>
      <c r="Y8166" s="429" t="s">
        <v>1032</v>
      </c>
    </row>
    <row r="8167" spans="24:25">
      <c r="X8167" s="429">
        <v>8464</v>
      </c>
      <c r="Y8167" s="429" t="s">
        <v>1032</v>
      </c>
    </row>
    <row r="8168" spans="24:25">
      <c r="X8168" s="429">
        <v>8465</v>
      </c>
      <c r="Y8168" s="429" t="s">
        <v>1032</v>
      </c>
    </row>
    <row r="8169" spans="24:25">
      <c r="X8169" s="429">
        <v>8466</v>
      </c>
      <c r="Y8169" s="429" t="s">
        <v>1032</v>
      </c>
    </row>
    <row r="8170" spans="24:25">
      <c r="X8170" s="429">
        <v>8467</v>
      </c>
      <c r="Y8170" s="429" t="s">
        <v>1032</v>
      </c>
    </row>
    <row r="8171" spans="24:25">
      <c r="X8171" s="429">
        <v>8468</v>
      </c>
      <c r="Y8171" s="429" t="s">
        <v>1032</v>
      </c>
    </row>
    <row r="8172" spans="24:25">
      <c r="X8172" s="429">
        <v>8469</v>
      </c>
      <c r="Y8172" s="429" t="s">
        <v>1032</v>
      </c>
    </row>
    <row r="8173" spans="24:25">
      <c r="X8173" s="429">
        <v>8470</v>
      </c>
      <c r="Y8173" s="429" t="s">
        <v>1032</v>
      </c>
    </row>
    <row r="8174" spans="24:25">
      <c r="X8174" s="429">
        <v>8471</v>
      </c>
      <c r="Y8174" s="429" t="s">
        <v>1032</v>
      </c>
    </row>
    <row r="8175" spans="24:25">
      <c r="X8175" s="429">
        <v>8472</v>
      </c>
      <c r="Y8175" s="429" t="s">
        <v>1032</v>
      </c>
    </row>
    <row r="8176" spans="24:25">
      <c r="X8176" s="429">
        <v>8473</v>
      </c>
      <c r="Y8176" s="429" t="s">
        <v>1032</v>
      </c>
    </row>
    <row r="8177" spans="24:25">
      <c r="X8177" s="429">
        <v>8474</v>
      </c>
      <c r="Y8177" s="429" t="s">
        <v>1032</v>
      </c>
    </row>
    <row r="8178" spans="24:25">
      <c r="X8178" s="429">
        <v>8475</v>
      </c>
      <c r="Y8178" s="429" t="s">
        <v>1032</v>
      </c>
    </row>
    <row r="8179" spans="24:25">
      <c r="X8179" s="429">
        <v>8476</v>
      </c>
      <c r="Y8179" s="429" t="s">
        <v>1032</v>
      </c>
    </row>
    <row r="8180" spans="24:25">
      <c r="X8180" s="429">
        <v>8477</v>
      </c>
      <c r="Y8180" s="429" t="s">
        <v>1032</v>
      </c>
    </row>
    <row r="8181" spans="24:25">
      <c r="X8181" s="429">
        <v>8478</v>
      </c>
      <c r="Y8181" s="429" t="s">
        <v>1032</v>
      </c>
    </row>
    <row r="8182" spans="24:25">
      <c r="X8182" s="429">
        <v>8479</v>
      </c>
      <c r="Y8182" s="429" t="s">
        <v>1032</v>
      </c>
    </row>
    <row r="8183" spans="24:25">
      <c r="X8183" s="429">
        <v>8480</v>
      </c>
      <c r="Y8183" s="429" t="s">
        <v>1032</v>
      </c>
    </row>
    <row r="8184" spans="24:25">
      <c r="X8184" s="429">
        <v>8481</v>
      </c>
      <c r="Y8184" s="429" t="s">
        <v>1032</v>
      </c>
    </row>
    <row r="8185" spans="24:25">
      <c r="X8185" s="429">
        <v>8482</v>
      </c>
      <c r="Y8185" s="429" t="s">
        <v>1032</v>
      </c>
    </row>
    <row r="8186" spans="24:25">
      <c r="X8186" s="429">
        <v>8483</v>
      </c>
      <c r="Y8186" s="429" t="s">
        <v>1032</v>
      </c>
    </row>
    <row r="8187" spans="24:25">
      <c r="X8187" s="429">
        <v>8484</v>
      </c>
      <c r="Y8187" s="429" t="s">
        <v>1032</v>
      </c>
    </row>
    <row r="8188" spans="24:25">
      <c r="X8188" s="429">
        <v>8485</v>
      </c>
      <c r="Y8188" s="429" t="s">
        <v>1032</v>
      </c>
    </row>
    <row r="8189" spans="24:25">
      <c r="X8189" s="429">
        <v>8486</v>
      </c>
      <c r="Y8189" s="429" t="s">
        <v>1032</v>
      </c>
    </row>
    <row r="8190" spans="24:25">
      <c r="X8190" s="429">
        <v>8487</v>
      </c>
      <c r="Y8190" s="429" t="s">
        <v>1032</v>
      </c>
    </row>
    <row r="8191" spans="24:25">
      <c r="X8191" s="429">
        <v>8488</v>
      </c>
      <c r="Y8191" s="429" t="s">
        <v>1032</v>
      </c>
    </row>
    <row r="8192" spans="24:25">
      <c r="X8192" s="429">
        <v>8489</v>
      </c>
      <c r="Y8192" s="429" t="s">
        <v>1032</v>
      </c>
    </row>
    <row r="8193" spans="24:25">
      <c r="X8193" s="429">
        <v>8490</v>
      </c>
      <c r="Y8193" s="429" t="s">
        <v>1032</v>
      </c>
    </row>
    <row r="8194" spans="24:25">
      <c r="X8194" s="429">
        <v>8491</v>
      </c>
      <c r="Y8194" s="429" t="s">
        <v>1032</v>
      </c>
    </row>
    <row r="8195" spans="24:25">
      <c r="X8195" s="429">
        <v>8492</v>
      </c>
      <c r="Y8195" s="429" t="s">
        <v>1032</v>
      </c>
    </row>
    <row r="8196" spans="24:25">
      <c r="X8196" s="429">
        <v>8493</v>
      </c>
      <c r="Y8196" s="429" t="s">
        <v>1032</v>
      </c>
    </row>
    <row r="8197" spans="24:25">
      <c r="X8197" s="429">
        <v>8494</v>
      </c>
      <c r="Y8197" s="429" t="s">
        <v>1032</v>
      </c>
    </row>
    <row r="8198" spans="24:25">
      <c r="X8198" s="429">
        <v>8495</v>
      </c>
      <c r="Y8198" s="429" t="s">
        <v>1032</v>
      </c>
    </row>
    <row r="8199" spans="24:25">
      <c r="X8199" s="429">
        <v>8496</v>
      </c>
      <c r="Y8199" s="429" t="s">
        <v>1032</v>
      </c>
    </row>
    <row r="8200" spans="24:25">
      <c r="X8200" s="429">
        <v>8497</v>
      </c>
      <c r="Y8200" s="429" t="s">
        <v>1032</v>
      </c>
    </row>
    <row r="8201" spans="24:25">
      <c r="X8201" s="429">
        <v>8498</v>
      </c>
      <c r="Y8201" s="429" t="s">
        <v>1032</v>
      </c>
    </row>
    <row r="8202" spans="24:25">
      <c r="X8202" s="429">
        <v>8499</v>
      </c>
      <c r="Y8202" s="429" t="s">
        <v>1032</v>
      </c>
    </row>
    <row r="8203" spans="24:25">
      <c r="X8203" s="429">
        <v>8500</v>
      </c>
      <c r="Y8203" s="429" t="s">
        <v>1032</v>
      </c>
    </row>
    <row r="8204" spans="24:25">
      <c r="X8204" s="429">
        <v>8501</v>
      </c>
      <c r="Y8204" s="429" t="s">
        <v>1032</v>
      </c>
    </row>
    <row r="8205" spans="24:25">
      <c r="X8205" s="429">
        <v>8502</v>
      </c>
      <c r="Y8205" s="429" t="s">
        <v>1032</v>
      </c>
    </row>
    <row r="8206" spans="24:25">
      <c r="X8206" s="429">
        <v>8503</v>
      </c>
      <c r="Y8206" s="429" t="s">
        <v>1032</v>
      </c>
    </row>
    <row r="8207" spans="24:25">
      <c r="X8207" s="429">
        <v>8504</v>
      </c>
      <c r="Y8207" s="429" t="s">
        <v>1032</v>
      </c>
    </row>
    <row r="8208" spans="24:25">
      <c r="X8208" s="429">
        <v>8505</v>
      </c>
      <c r="Y8208" s="429" t="s">
        <v>1032</v>
      </c>
    </row>
    <row r="8209" spans="24:25">
      <c r="X8209" s="429">
        <v>8506</v>
      </c>
      <c r="Y8209" s="429" t="s">
        <v>1032</v>
      </c>
    </row>
    <row r="8210" spans="24:25">
      <c r="X8210" s="429">
        <v>8507</v>
      </c>
      <c r="Y8210" s="429" t="s">
        <v>1032</v>
      </c>
    </row>
    <row r="8211" spans="24:25">
      <c r="X8211" s="429">
        <v>8508</v>
      </c>
      <c r="Y8211" s="429" t="s">
        <v>1032</v>
      </c>
    </row>
    <row r="8212" spans="24:25">
      <c r="X8212" s="429">
        <v>8509</v>
      </c>
      <c r="Y8212" s="429" t="s">
        <v>1032</v>
      </c>
    </row>
    <row r="8213" spans="24:25">
      <c r="X8213" s="429">
        <v>8510</v>
      </c>
      <c r="Y8213" s="429" t="s">
        <v>1032</v>
      </c>
    </row>
    <row r="8214" spans="24:25">
      <c r="X8214" s="429">
        <v>8511</v>
      </c>
      <c r="Y8214" s="429" t="s">
        <v>1032</v>
      </c>
    </row>
    <row r="8215" spans="24:25">
      <c r="X8215" s="429">
        <v>8512</v>
      </c>
      <c r="Y8215" s="429" t="s">
        <v>1032</v>
      </c>
    </row>
    <row r="8216" spans="24:25">
      <c r="X8216" s="429">
        <v>8513</v>
      </c>
      <c r="Y8216" s="429" t="s">
        <v>1032</v>
      </c>
    </row>
    <row r="8217" spans="24:25">
      <c r="X8217" s="429">
        <v>8514</v>
      </c>
      <c r="Y8217" s="429" t="s">
        <v>1032</v>
      </c>
    </row>
    <row r="8218" spans="24:25">
      <c r="X8218" s="429">
        <v>8515</v>
      </c>
      <c r="Y8218" s="429" t="s">
        <v>1032</v>
      </c>
    </row>
    <row r="8219" spans="24:25">
      <c r="X8219" s="429">
        <v>8516</v>
      </c>
      <c r="Y8219" s="429" t="s">
        <v>1032</v>
      </c>
    </row>
    <row r="8220" spans="24:25">
      <c r="X8220" s="429">
        <v>8517</v>
      </c>
      <c r="Y8220" s="429" t="s">
        <v>1032</v>
      </c>
    </row>
    <row r="8221" spans="24:25">
      <c r="X8221" s="429">
        <v>8518</v>
      </c>
      <c r="Y8221" s="429" t="s">
        <v>1032</v>
      </c>
    </row>
    <row r="8222" spans="24:25">
      <c r="X8222" s="429">
        <v>8519</v>
      </c>
      <c r="Y8222" s="429" t="s">
        <v>1032</v>
      </c>
    </row>
    <row r="8223" spans="24:25">
      <c r="X8223" s="429">
        <v>8520</v>
      </c>
      <c r="Y8223" s="429" t="s">
        <v>1032</v>
      </c>
    </row>
    <row r="8224" spans="24:25">
      <c r="X8224" s="429">
        <v>8521</v>
      </c>
      <c r="Y8224" s="429" t="s">
        <v>1032</v>
      </c>
    </row>
    <row r="8225" spans="24:25">
      <c r="X8225" s="429">
        <v>8522</v>
      </c>
      <c r="Y8225" s="429" t="s">
        <v>1032</v>
      </c>
    </row>
    <row r="8226" spans="24:25">
      <c r="X8226" s="429">
        <v>8523</v>
      </c>
      <c r="Y8226" s="429" t="s">
        <v>1032</v>
      </c>
    </row>
    <row r="8227" spans="24:25">
      <c r="X8227" s="429">
        <v>8524</v>
      </c>
      <c r="Y8227" s="429" t="s">
        <v>1032</v>
      </c>
    </row>
    <row r="8228" spans="24:25">
      <c r="X8228" s="429">
        <v>8525</v>
      </c>
      <c r="Y8228" s="429" t="s">
        <v>1032</v>
      </c>
    </row>
    <row r="8229" spans="24:25">
      <c r="X8229" s="429">
        <v>8526</v>
      </c>
      <c r="Y8229" s="429" t="s">
        <v>1032</v>
      </c>
    </row>
    <row r="8230" spans="24:25">
      <c r="X8230" s="429">
        <v>8527</v>
      </c>
      <c r="Y8230" s="429" t="s">
        <v>1032</v>
      </c>
    </row>
    <row r="8231" spans="24:25">
      <c r="X8231" s="429">
        <v>8528</v>
      </c>
      <c r="Y8231" s="429" t="s">
        <v>1032</v>
      </c>
    </row>
    <row r="8232" spans="24:25">
      <c r="X8232" s="429">
        <v>8529</v>
      </c>
      <c r="Y8232" s="429" t="s">
        <v>1032</v>
      </c>
    </row>
    <row r="8233" spans="24:25">
      <c r="X8233" s="429">
        <v>8530</v>
      </c>
      <c r="Y8233" s="429" t="s">
        <v>1032</v>
      </c>
    </row>
    <row r="8234" spans="24:25">
      <c r="X8234" s="429">
        <v>8531</v>
      </c>
      <c r="Y8234" s="429" t="s">
        <v>1032</v>
      </c>
    </row>
    <row r="8235" spans="24:25">
      <c r="X8235" s="429">
        <v>8532</v>
      </c>
      <c r="Y8235" s="429" t="s">
        <v>1032</v>
      </c>
    </row>
    <row r="8236" spans="24:25">
      <c r="X8236" s="429">
        <v>8533</v>
      </c>
      <c r="Y8236" s="429" t="s">
        <v>1032</v>
      </c>
    </row>
    <row r="8237" spans="24:25">
      <c r="X8237" s="429">
        <v>8534</v>
      </c>
      <c r="Y8237" s="429" t="s">
        <v>1032</v>
      </c>
    </row>
    <row r="8238" spans="24:25">
      <c r="X8238" s="429">
        <v>8535</v>
      </c>
      <c r="Y8238" s="429" t="s">
        <v>1032</v>
      </c>
    </row>
    <row r="8239" spans="24:25">
      <c r="X8239" s="429">
        <v>8536</v>
      </c>
      <c r="Y8239" s="429" t="s">
        <v>1032</v>
      </c>
    </row>
    <row r="8240" spans="24:25">
      <c r="X8240" s="429">
        <v>8537</v>
      </c>
      <c r="Y8240" s="429" t="s">
        <v>1032</v>
      </c>
    </row>
    <row r="8241" spans="24:25">
      <c r="X8241" s="429">
        <v>8538</v>
      </c>
      <c r="Y8241" s="429" t="s">
        <v>1032</v>
      </c>
    </row>
    <row r="8242" spans="24:25">
      <c r="X8242" s="429">
        <v>8539</v>
      </c>
      <c r="Y8242" s="429" t="s">
        <v>1032</v>
      </c>
    </row>
    <row r="8243" spans="24:25">
      <c r="X8243" s="429">
        <v>8540</v>
      </c>
      <c r="Y8243" s="429" t="s">
        <v>1032</v>
      </c>
    </row>
    <row r="8244" spans="24:25">
      <c r="X8244" s="429">
        <v>8541</v>
      </c>
      <c r="Y8244" s="429" t="s">
        <v>1032</v>
      </c>
    </row>
    <row r="8245" spans="24:25">
      <c r="X8245" s="429">
        <v>8542</v>
      </c>
      <c r="Y8245" s="429" t="s">
        <v>1032</v>
      </c>
    </row>
    <row r="8246" spans="24:25">
      <c r="X8246" s="429">
        <v>8543</v>
      </c>
      <c r="Y8246" s="429" t="s">
        <v>1032</v>
      </c>
    </row>
    <row r="8247" spans="24:25">
      <c r="X8247" s="429">
        <v>8544</v>
      </c>
      <c r="Y8247" s="429" t="s">
        <v>1032</v>
      </c>
    </row>
    <row r="8248" spans="24:25">
      <c r="X8248" s="429">
        <v>8545</v>
      </c>
      <c r="Y8248" s="429" t="s">
        <v>1032</v>
      </c>
    </row>
    <row r="8249" spans="24:25">
      <c r="X8249" s="429">
        <v>8546</v>
      </c>
      <c r="Y8249" s="429" t="s">
        <v>1032</v>
      </c>
    </row>
    <row r="8250" spans="24:25">
      <c r="X8250" s="429">
        <v>8547</v>
      </c>
      <c r="Y8250" s="429" t="s">
        <v>1032</v>
      </c>
    </row>
    <row r="8251" spans="24:25">
      <c r="X8251" s="429">
        <v>8548</v>
      </c>
      <c r="Y8251" s="429" t="s">
        <v>1032</v>
      </c>
    </row>
    <row r="8252" spans="24:25">
      <c r="X8252" s="429">
        <v>8549</v>
      </c>
      <c r="Y8252" s="429" t="s">
        <v>1032</v>
      </c>
    </row>
    <row r="8253" spans="24:25">
      <c r="X8253" s="429">
        <v>8550</v>
      </c>
      <c r="Y8253" s="429" t="s">
        <v>1032</v>
      </c>
    </row>
    <row r="8254" spans="24:25">
      <c r="X8254" s="429">
        <v>8551</v>
      </c>
      <c r="Y8254" s="429" t="s">
        <v>1032</v>
      </c>
    </row>
    <row r="8255" spans="24:25">
      <c r="X8255" s="429">
        <v>8552</v>
      </c>
      <c r="Y8255" s="429" t="s">
        <v>1032</v>
      </c>
    </row>
    <row r="8256" spans="24:25">
      <c r="X8256" s="429">
        <v>8553</v>
      </c>
      <c r="Y8256" s="429" t="s">
        <v>1032</v>
      </c>
    </row>
    <row r="8257" spans="24:25">
      <c r="X8257" s="429">
        <v>8554</v>
      </c>
      <c r="Y8257" s="429" t="s">
        <v>1032</v>
      </c>
    </row>
    <row r="8258" spans="24:25">
      <c r="X8258" s="429">
        <v>8555</v>
      </c>
      <c r="Y8258" s="429" t="s">
        <v>1032</v>
      </c>
    </row>
    <row r="8259" spans="24:25">
      <c r="X8259" s="429">
        <v>8556</v>
      </c>
      <c r="Y8259" s="429" t="s">
        <v>1032</v>
      </c>
    </row>
    <row r="8260" spans="24:25">
      <c r="X8260" s="429">
        <v>8557</v>
      </c>
      <c r="Y8260" s="429" t="s">
        <v>1032</v>
      </c>
    </row>
    <row r="8261" spans="24:25">
      <c r="X8261" s="429">
        <v>8558</v>
      </c>
      <c r="Y8261" s="429" t="s">
        <v>1032</v>
      </c>
    </row>
    <row r="8262" spans="24:25">
      <c r="X8262" s="429">
        <v>8559</v>
      </c>
      <c r="Y8262" s="429" t="s">
        <v>1032</v>
      </c>
    </row>
    <row r="8263" spans="24:25">
      <c r="X8263" s="429">
        <v>8560</v>
      </c>
      <c r="Y8263" s="429" t="s">
        <v>1032</v>
      </c>
    </row>
    <row r="8264" spans="24:25">
      <c r="X8264" s="429">
        <v>8561</v>
      </c>
      <c r="Y8264" s="429" t="s">
        <v>1032</v>
      </c>
    </row>
    <row r="8265" spans="24:25">
      <c r="X8265" s="429">
        <v>8562</v>
      </c>
      <c r="Y8265" s="429" t="s">
        <v>1032</v>
      </c>
    </row>
    <row r="8266" spans="24:25">
      <c r="X8266" s="429">
        <v>8563</v>
      </c>
      <c r="Y8266" s="429" t="s">
        <v>1032</v>
      </c>
    </row>
    <row r="8267" spans="24:25">
      <c r="X8267" s="429">
        <v>8564</v>
      </c>
      <c r="Y8267" s="429" t="s">
        <v>1032</v>
      </c>
    </row>
    <row r="8268" spans="24:25">
      <c r="X8268" s="429">
        <v>8565</v>
      </c>
      <c r="Y8268" s="429" t="s">
        <v>1032</v>
      </c>
    </row>
    <row r="8269" spans="24:25">
      <c r="X8269" s="429">
        <v>8566</v>
      </c>
      <c r="Y8269" s="429" t="s">
        <v>1032</v>
      </c>
    </row>
    <row r="8270" spans="24:25">
      <c r="X8270" s="429">
        <v>8567</v>
      </c>
      <c r="Y8270" s="429" t="s">
        <v>1032</v>
      </c>
    </row>
    <row r="8271" spans="24:25">
      <c r="X8271" s="429">
        <v>8568</v>
      </c>
      <c r="Y8271" s="429" t="s">
        <v>1032</v>
      </c>
    </row>
    <row r="8272" spans="24:25">
      <c r="X8272" s="429">
        <v>8569</v>
      </c>
      <c r="Y8272" s="429" t="s">
        <v>1032</v>
      </c>
    </row>
    <row r="8273" spans="24:25">
      <c r="X8273" s="429">
        <v>8570</v>
      </c>
      <c r="Y8273" s="429" t="s">
        <v>1032</v>
      </c>
    </row>
    <row r="8274" spans="24:25">
      <c r="X8274" s="429">
        <v>8571</v>
      </c>
      <c r="Y8274" s="429" t="s">
        <v>1032</v>
      </c>
    </row>
    <row r="8275" spans="24:25">
      <c r="X8275" s="429">
        <v>8572</v>
      </c>
      <c r="Y8275" s="429" t="s">
        <v>1032</v>
      </c>
    </row>
    <row r="8276" spans="24:25">
      <c r="X8276" s="429">
        <v>8573</v>
      </c>
      <c r="Y8276" s="429" t="s">
        <v>1032</v>
      </c>
    </row>
    <row r="8277" spans="24:25">
      <c r="X8277" s="429">
        <v>8574</v>
      </c>
      <c r="Y8277" s="429" t="s">
        <v>1032</v>
      </c>
    </row>
    <row r="8278" spans="24:25">
      <c r="X8278" s="429">
        <v>8575</v>
      </c>
      <c r="Y8278" s="429" t="s">
        <v>1032</v>
      </c>
    </row>
    <row r="8279" spans="24:25">
      <c r="X8279" s="429">
        <v>8576</v>
      </c>
      <c r="Y8279" s="429" t="s">
        <v>1032</v>
      </c>
    </row>
    <row r="8280" spans="24:25">
      <c r="X8280" s="429">
        <v>8577</v>
      </c>
      <c r="Y8280" s="429" t="s">
        <v>1032</v>
      </c>
    </row>
    <row r="8281" spans="24:25">
      <c r="X8281" s="429">
        <v>8578</v>
      </c>
      <c r="Y8281" s="429" t="s">
        <v>1032</v>
      </c>
    </row>
    <row r="8282" spans="24:25">
      <c r="X8282" s="429">
        <v>8579</v>
      </c>
      <c r="Y8282" s="429" t="s">
        <v>1032</v>
      </c>
    </row>
    <row r="8283" spans="24:25">
      <c r="X8283" s="429">
        <v>8580</v>
      </c>
      <c r="Y8283" s="429" t="s">
        <v>1032</v>
      </c>
    </row>
    <row r="8284" spans="24:25">
      <c r="X8284" s="429">
        <v>8581</v>
      </c>
      <c r="Y8284" s="429" t="s">
        <v>1032</v>
      </c>
    </row>
    <row r="8285" spans="24:25">
      <c r="X8285" s="429">
        <v>8582</v>
      </c>
      <c r="Y8285" s="429" t="s">
        <v>1032</v>
      </c>
    </row>
    <row r="8286" spans="24:25">
      <c r="X8286" s="429">
        <v>8583</v>
      </c>
      <c r="Y8286" s="429" t="s">
        <v>1032</v>
      </c>
    </row>
    <row r="8287" spans="24:25">
      <c r="X8287" s="429">
        <v>8584</v>
      </c>
      <c r="Y8287" s="429" t="s">
        <v>1032</v>
      </c>
    </row>
    <row r="8288" spans="24:25">
      <c r="X8288" s="429">
        <v>8585</v>
      </c>
      <c r="Y8288" s="429" t="s">
        <v>1032</v>
      </c>
    </row>
    <row r="8289" spans="24:25">
      <c r="X8289" s="429">
        <v>8586</v>
      </c>
      <c r="Y8289" s="429" t="s">
        <v>1032</v>
      </c>
    </row>
    <row r="8290" spans="24:25">
      <c r="X8290" s="429">
        <v>8587</v>
      </c>
      <c r="Y8290" s="429" t="s">
        <v>1032</v>
      </c>
    </row>
    <row r="8291" spans="24:25">
      <c r="X8291" s="429">
        <v>8588</v>
      </c>
      <c r="Y8291" s="429" t="s">
        <v>1032</v>
      </c>
    </row>
    <row r="8292" spans="24:25">
      <c r="X8292" s="429">
        <v>8589</v>
      </c>
      <c r="Y8292" s="429" t="s">
        <v>1032</v>
      </c>
    </row>
    <row r="8293" spans="24:25">
      <c r="X8293" s="429">
        <v>8590</v>
      </c>
      <c r="Y8293" s="429" t="s">
        <v>1032</v>
      </c>
    </row>
    <row r="8294" spans="24:25">
      <c r="X8294" s="429">
        <v>8591</v>
      </c>
      <c r="Y8294" s="429" t="s">
        <v>1032</v>
      </c>
    </row>
    <row r="8295" spans="24:25">
      <c r="X8295" s="429">
        <v>8592</v>
      </c>
      <c r="Y8295" s="429" t="s">
        <v>1032</v>
      </c>
    </row>
    <row r="8296" spans="24:25">
      <c r="X8296" s="429">
        <v>8593</v>
      </c>
      <c r="Y8296" s="429" t="s">
        <v>1032</v>
      </c>
    </row>
    <row r="8297" spans="24:25">
      <c r="X8297" s="429">
        <v>8594</v>
      </c>
      <c r="Y8297" s="429" t="s">
        <v>1032</v>
      </c>
    </row>
    <row r="8298" spans="24:25">
      <c r="X8298" s="429">
        <v>8595</v>
      </c>
      <c r="Y8298" s="429" t="s">
        <v>1032</v>
      </c>
    </row>
    <row r="8299" spans="24:25">
      <c r="X8299" s="429">
        <v>8596</v>
      </c>
      <c r="Y8299" s="429" t="s">
        <v>1032</v>
      </c>
    </row>
    <row r="8300" spans="24:25">
      <c r="X8300" s="429">
        <v>8597</v>
      </c>
      <c r="Y8300" s="429" t="s">
        <v>1032</v>
      </c>
    </row>
    <row r="8301" spans="24:25">
      <c r="X8301" s="429">
        <v>8598</v>
      </c>
      <c r="Y8301" s="429" t="s">
        <v>1032</v>
      </c>
    </row>
    <row r="8302" spans="24:25">
      <c r="X8302" s="429">
        <v>8599</v>
      </c>
      <c r="Y8302" s="429" t="s">
        <v>1032</v>
      </c>
    </row>
    <row r="8303" spans="24:25">
      <c r="X8303" s="429">
        <v>8600</v>
      </c>
      <c r="Y8303" s="429" t="s">
        <v>1032</v>
      </c>
    </row>
    <row r="8304" spans="24:25">
      <c r="X8304" s="429">
        <v>8601</v>
      </c>
      <c r="Y8304" s="429" t="s">
        <v>1032</v>
      </c>
    </row>
    <row r="8305" spans="24:25">
      <c r="X8305" s="429">
        <v>8602</v>
      </c>
      <c r="Y8305" s="429" t="s">
        <v>1032</v>
      </c>
    </row>
    <row r="8306" spans="24:25">
      <c r="X8306" s="429">
        <v>8603</v>
      </c>
      <c r="Y8306" s="429" t="s">
        <v>1032</v>
      </c>
    </row>
    <row r="8307" spans="24:25">
      <c r="X8307" s="429">
        <v>8604</v>
      </c>
      <c r="Y8307" s="429" t="s">
        <v>1032</v>
      </c>
    </row>
    <row r="8308" spans="24:25">
      <c r="X8308" s="429">
        <v>8605</v>
      </c>
      <c r="Y8308" s="429" t="s">
        <v>1032</v>
      </c>
    </row>
    <row r="8309" spans="24:25">
      <c r="X8309" s="429">
        <v>8606</v>
      </c>
      <c r="Y8309" s="429" t="s">
        <v>1032</v>
      </c>
    </row>
    <row r="8310" spans="24:25">
      <c r="X8310" s="429">
        <v>8607</v>
      </c>
      <c r="Y8310" s="429" t="s">
        <v>1032</v>
      </c>
    </row>
    <row r="8311" spans="24:25">
      <c r="X8311" s="429">
        <v>8608</v>
      </c>
      <c r="Y8311" s="429" t="s">
        <v>1032</v>
      </c>
    </row>
    <row r="8312" spans="24:25">
      <c r="X8312" s="429">
        <v>8609</v>
      </c>
      <c r="Y8312" s="429" t="s">
        <v>1032</v>
      </c>
    </row>
    <row r="8313" spans="24:25">
      <c r="X8313" s="429">
        <v>8610</v>
      </c>
      <c r="Y8313" s="429" t="s">
        <v>1032</v>
      </c>
    </row>
    <row r="8314" spans="24:25">
      <c r="X8314" s="429">
        <v>8611</v>
      </c>
      <c r="Y8314" s="429" t="s">
        <v>1032</v>
      </c>
    </row>
    <row r="8315" spans="24:25">
      <c r="X8315" s="429">
        <v>8612</v>
      </c>
      <c r="Y8315" s="429" t="s">
        <v>1032</v>
      </c>
    </row>
    <row r="8316" spans="24:25">
      <c r="X8316" s="429">
        <v>8613</v>
      </c>
      <c r="Y8316" s="429" t="s">
        <v>1032</v>
      </c>
    </row>
    <row r="8317" spans="24:25">
      <c r="X8317" s="429">
        <v>8614</v>
      </c>
      <c r="Y8317" s="429" t="s">
        <v>1032</v>
      </c>
    </row>
    <row r="8318" spans="24:25">
      <c r="X8318" s="429">
        <v>8615</v>
      </c>
      <c r="Y8318" s="429" t="s">
        <v>1032</v>
      </c>
    </row>
    <row r="8319" spans="24:25">
      <c r="X8319" s="429">
        <v>8616</v>
      </c>
      <c r="Y8319" s="429" t="s">
        <v>1032</v>
      </c>
    </row>
    <row r="8320" spans="24:25">
      <c r="X8320" s="429">
        <v>8617</v>
      </c>
      <c r="Y8320" s="429" t="s">
        <v>1032</v>
      </c>
    </row>
    <row r="8321" spans="24:25">
      <c r="X8321" s="429">
        <v>8618</v>
      </c>
      <c r="Y8321" s="429" t="s">
        <v>1032</v>
      </c>
    </row>
    <row r="8322" spans="24:25">
      <c r="X8322" s="429">
        <v>8619</v>
      </c>
      <c r="Y8322" s="429" t="s">
        <v>1032</v>
      </c>
    </row>
    <row r="8323" spans="24:25">
      <c r="X8323" s="429">
        <v>8620</v>
      </c>
      <c r="Y8323" s="429" t="s">
        <v>1032</v>
      </c>
    </row>
    <row r="8324" spans="24:25">
      <c r="X8324" s="429">
        <v>8621</v>
      </c>
      <c r="Y8324" s="429" t="s">
        <v>1032</v>
      </c>
    </row>
    <row r="8325" spans="24:25">
      <c r="X8325" s="429">
        <v>8622</v>
      </c>
      <c r="Y8325" s="429" t="s">
        <v>1032</v>
      </c>
    </row>
    <row r="8326" spans="24:25">
      <c r="X8326" s="429">
        <v>8623</v>
      </c>
      <c r="Y8326" s="429" t="s">
        <v>1032</v>
      </c>
    </row>
    <row r="8327" spans="24:25">
      <c r="X8327" s="429">
        <v>8624</v>
      </c>
      <c r="Y8327" s="429" t="s">
        <v>1032</v>
      </c>
    </row>
    <row r="8328" spans="24:25">
      <c r="X8328" s="429">
        <v>8625</v>
      </c>
      <c r="Y8328" s="429" t="s">
        <v>1032</v>
      </c>
    </row>
    <row r="8329" spans="24:25">
      <c r="X8329" s="429">
        <v>8626</v>
      </c>
      <c r="Y8329" s="429" t="s">
        <v>1032</v>
      </c>
    </row>
    <row r="8330" spans="24:25">
      <c r="X8330" s="429">
        <v>8627</v>
      </c>
      <c r="Y8330" s="429" t="s">
        <v>1032</v>
      </c>
    </row>
    <row r="8331" spans="24:25">
      <c r="X8331" s="429">
        <v>8628</v>
      </c>
      <c r="Y8331" s="429" t="s">
        <v>1032</v>
      </c>
    </row>
    <row r="8332" spans="24:25">
      <c r="X8332" s="429">
        <v>8629</v>
      </c>
      <c r="Y8332" s="429" t="s">
        <v>1032</v>
      </c>
    </row>
    <row r="8333" spans="24:25">
      <c r="X8333" s="429">
        <v>8630</v>
      </c>
      <c r="Y8333" s="429" t="s">
        <v>1032</v>
      </c>
    </row>
    <row r="8334" spans="24:25">
      <c r="X8334" s="429">
        <v>8631</v>
      </c>
      <c r="Y8334" s="429" t="s">
        <v>1032</v>
      </c>
    </row>
    <row r="8335" spans="24:25">
      <c r="X8335" s="429">
        <v>8632</v>
      </c>
      <c r="Y8335" s="429" t="s">
        <v>1032</v>
      </c>
    </row>
    <row r="8336" spans="24:25">
      <c r="X8336" s="429">
        <v>8633</v>
      </c>
      <c r="Y8336" s="429" t="s">
        <v>1032</v>
      </c>
    </row>
    <row r="8337" spans="24:25">
      <c r="X8337" s="429">
        <v>8634</v>
      </c>
      <c r="Y8337" s="429" t="s">
        <v>1032</v>
      </c>
    </row>
    <row r="8338" spans="24:25">
      <c r="X8338" s="429">
        <v>8635</v>
      </c>
      <c r="Y8338" s="429" t="s">
        <v>1032</v>
      </c>
    </row>
    <row r="8339" spans="24:25">
      <c r="X8339" s="429">
        <v>8636</v>
      </c>
      <c r="Y8339" s="429" t="s">
        <v>1032</v>
      </c>
    </row>
    <row r="8340" spans="24:25">
      <c r="X8340" s="429">
        <v>8637</v>
      </c>
      <c r="Y8340" s="429" t="s">
        <v>1032</v>
      </c>
    </row>
    <row r="8341" spans="24:25">
      <c r="X8341" s="429">
        <v>8638</v>
      </c>
      <c r="Y8341" s="429" t="s">
        <v>1032</v>
      </c>
    </row>
    <row r="8342" spans="24:25">
      <c r="X8342" s="429">
        <v>8639</v>
      </c>
      <c r="Y8342" s="429" t="s">
        <v>1032</v>
      </c>
    </row>
    <row r="8343" spans="24:25">
      <c r="X8343" s="429">
        <v>8640</v>
      </c>
      <c r="Y8343" s="429" t="s">
        <v>1032</v>
      </c>
    </row>
    <row r="8344" spans="24:25">
      <c r="X8344" s="429">
        <v>8641</v>
      </c>
      <c r="Y8344" s="429" t="s">
        <v>1032</v>
      </c>
    </row>
    <row r="8345" spans="24:25">
      <c r="X8345" s="429">
        <v>8642</v>
      </c>
      <c r="Y8345" s="429" t="s">
        <v>1032</v>
      </c>
    </row>
    <row r="8346" spans="24:25">
      <c r="X8346" s="429">
        <v>8643</v>
      </c>
      <c r="Y8346" s="429" t="s">
        <v>1032</v>
      </c>
    </row>
    <row r="8347" spans="24:25">
      <c r="X8347" s="429">
        <v>8644</v>
      </c>
      <c r="Y8347" s="429" t="s">
        <v>1032</v>
      </c>
    </row>
    <row r="8348" spans="24:25">
      <c r="X8348" s="429">
        <v>8645</v>
      </c>
      <c r="Y8348" s="429" t="s">
        <v>1032</v>
      </c>
    </row>
    <row r="8349" spans="24:25">
      <c r="X8349" s="429">
        <v>8646</v>
      </c>
      <c r="Y8349" s="429" t="s">
        <v>1032</v>
      </c>
    </row>
    <row r="8350" spans="24:25">
      <c r="X8350" s="429">
        <v>8647</v>
      </c>
      <c r="Y8350" s="429" t="s">
        <v>1032</v>
      </c>
    </row>
    <row r="8351" spans="24:25">
      <c r="X8351" s="429">
        <v>8648</v>
      </c>
      <c r="Y8351" s="429" t="s">
        <v>1032</v>
      </c>
    </row>
    <row r="8352" spans="24:25">
      <c r="X8352" s="429">
        <v>8649</v>
      </c>
      <c r="Y8352" s="429" t="s">
        <v>1032</v>
      </c>
    </row>
    <row r="8353" spans="24:25">
      <c r="X8353" s="429">
        <v>8650</v>
      </c>
      <c r="Y8353" s="429" t="s">
        <v>1032</v>
      </c>
    </row>
    <row r="8354" spans="24:25">
      <c r="X8354" s="429">
        <v>8651</v>
      </c>
      <c r="Y8354" s="429" t="s">
        <v>1032</v>
      </c>
    </row>
    <row r="8355" spans="24:25">
      <c r="X8355" s="429">
        <v>8652</v>
      </c>
      <c r="Y8355" s="429" t="s">
        <v>1032</v>
      </c>
    </row>
    <row r="8356" spans="24:25">
      <c r="X8356" s="429">
        <v>8653</v>
      </c>
      <c r="Y8356" s="429" t="s">
        <v>1032</v>
      </c>
    </row>
    <row r="8357" spans="24:25">
      <c r="X8357" s="429">
        <v>8654</v>
      </c>
      <c r="Y8357" s="429" t="s">
        <v>1032</v>
      </c>
    </row>
    <row r="8358" spans="24:25">
      <c r="X8358" s="429">
        <v>8655</v>
      </c>
      <c r="Y8358" s="429" t="s">
        <v>1032</v>
      </c>
    </row>
    <row r="8359" spans="24:25">
      <c r="X8359" s="429">
        <v>8656</v>
      </c>
      <c r="Y8359" s="429" t="s">
        <v>1032</v>
      </c>
    </row>
    <row r="8360" spans="24:25">
      <c r="X8360" s="429">
        <v>8657</v>
      </c>
      <c r="Y8360" s="429" t="s">
        <v>1032</v>
      </c>
    </row>
    <row r="8361" spans="24:25">
      <c r="X8361" s="429">
        <v>8658</v>
      </c>
      <c r="Y8361" s="429" t="s">
        <v>1032</v>
      </c>
    </row>
    <row r="8362" spans="24:25">
      <c r="X8362" s="429">
        <v>8659</v>
      </c>
      <c r="Y8362" s="429" t="s">
        <v>1032</v>
      </c>
    </row>
    <row r="8363" spans="24:25">
      <c r="X8363" s="429">
        <v>8660</v>
      </c>
      <c r="Y8363" s="429" t="s">
        <v>1032</v>
      </c>
    </row>
    <row r="8364" spans="24:25">
      <c r="X8364" s="429">
        <v>8661</v>
      </c>
      <c r="Y8364" s="429" t="s">
        <v>1032</v>
      </c>
    </row>
    <row r="8365" spans="24:25">
      <c r="X8365" s="429">
        <v>8662</v>
      </c>
      <c r="Y8365" s="429" t="s">
        <v>1032</v>
      </c>
    </row>
    <row r="8366" spans="24:25">
      <c r="X8366" s="429">
        <v>8663</v>
      </c>
      <c r="Y8366" s="429" t="s">
        <v>1032</v>
      </c>
    </row>
    <row r="8367" spans="24:25">
      <c r="X8367" s="429">
        <v>8664</v>
      </c>
      <c r="Y8367" s="429" t="s">
        <v>1032</v>
      </c>
    </row>
    <row r="8368" spans="24:25">
      <c r="X8368" s="429">
        <v>8665</v>
      </c>
      <c r="Y8368" s="429" t="s">
        <v>1032</v>
      </c>
    </row>
    <row r="8369" spans="24:25">
      <c r="X8369" s="429">
        <v>8666</v>
      </c>
      <c r="Y8369" s="429" t="s">
        <v>1032</v>
      </c>
    </row>
    <row r="8370" spans="24:25">
      <c r="X8370" s="429">
        <v>8667</v>
      </c>
      <c r="Y8370" s="429" t="s">
        <v>1032</v>
      </c>
    </row>
    <row r="8371" spans="24:25">
      <c r="X8371" s="429">
        <v>8668</v>
      </c>
      <c r="Y8371" s="429" t="s">
        <v>1032</v>
      </c>
    </row>
    <row r="8372" spans="24:25">
      <c r="X8372" s="429">
        <v>8669</v>
      </c>
      <c r="Y8372" s="429" t="s">
        <v>1032</v>
      </c>
    </row>
    <row r="8373" spans="24:25">
      <c r="X8373" s="429">
        <v>8670</v>
      </c>
      <c r="Y8373" s="429" t="s">
        <v>1032</v>
      </c>
    </row>
    <row r="8374" spans="24:25">
      <c r="X8374" s="429">
        <v>8671</v>
      </c>
      <c r="Y8374" s="429" t="s">
        <v>1032</v>
      </c>
    </row>
    <row r="8375" spans="24:25">
      <c r="X8375" s="429">
        <v>8672</v>
      </c>
      <c r="Y8375" s="429" t="s">
        <v>1032</v>
      </c>
    </row>
    <row r="8376" spans="24:25">
      <c r="X8376" s="429">
        <v>8673</v>
      </c>
      <c r="Y8376" s="429" t="s">
        <v>1032</v>
      </c>
    </row>
    <row r="8377" spans="24:25">
      <c r="X8377" s="429">
        <v>8674</v>
      </c>
      <c r="Y8377" s="429" t="s">
        <v>1032</v>
      </c>
    </row>
    <row r="8378" spans="24:25">
      <c r="X8378" s="429">
        <v>8675</v>
      </c>
      <c r="Y8378" s="429" t="s">
        <v>1032</v>
      </c>
    </row>
    <row r="8379" spans="24:25">
      <c r="X8379" s="429">
        <v>8676</v>
      </c>
      <c r="Y8379" s="429" t="s">
        <v>1032</v>
      </c>
    </row>
    <row r="8380" spans="24:25">
      <c r="X8380" s="429">
        <v>8677</v>
      </c>
      <c r="Y8380" s="429" t="s">
        <v>1032</v>
      </c>
    </row>
    <row r="8381" spans="24:25">
      <c r="X8381" s="429">
        <v>8678</v>
      </c>
      <c r="Y8381" s="429" t="s">
        <v>1032</v>
      </c>
    </row>
    <row r="8382" spans="24:25">
      <c r="X8382" s="429">
        <v>8679</v>
      </c>
      <c r="Y8382" s="429" t="s">
        <v>1032</v>
      </c>
    </row>
    <row r="8383" spans="24:25">
      <c r="X8383" s="429">
        <v>8680</v>
      </c>
      <c r="Y8383" s="429" t="s">
        <v>1032</v>
      </c>
    </row>
    <row r="8384" spans="24:25">
      <c r="X8384" s="429">
        <v>8681</v>
      </c>
      <c r="Y8384" s="429" t="s">
        <v>1032</v>
      </c>
    </row>
    <row r="8385" spans="24:25">
      <c r="X8385" s="429">
        <v>8682</v>
      </c>
      <c r="Y8385" s="429" t="s">
        <v>1032</v>
      </c>
    </row>
    <row r="8386" spans="24:25">
      <c r="X8386" s="429">
        <v>8683</v>
      </c>
      <c r="Y8386" s="429" t="s">
        <v>1032</v>
      </c>
    </row>
    <row r="8387" spans="24:25">
      <c r="X8387" s="429">
        <v>8684</v>
      </c>
      <c r="Y8387" s="429" t="s">
        <v>1032</v>
      </c>
    </row>
    <row r="8388" spans="24:25">
      <c r="X8388" s="429">
        <v>8685</v>
      </c>
      <c r="Y8388" s="429" t="s">
        <v>1032</v>
      </c>
    </row>
    <row r="8389" spans="24:25">
      <c r="X8389" s="429">
        <v>8686</v>
      </c>
      <c r="Y8389" s="429" t="s">
        <v>1032</v>
      </c>
    </row>
    <row r="8390" spans="24:25">
      <c r="X8390" s="429">
        <v>8687</v>
      </c>
      <c r="Y8390" s="429" t="s">
        <v>1032</v>
      </c>
    </row>
    <row r="8391" spans="24:25">
      <c r="X8391" s="429">
        <v>8688</v>
      </c>
      <c r="Y8391" s="429" t="s">
        <v>1032</v>
      </c>
    </row>
    <row r="8392" spans="24:25">
      <c r="X8392" s="429">
        <v>8689</v>
      </c>
      <c r="Y8392" s="429" t="s">
        <v>1032</v>
      </c>
    </row>
    <row r="8393" spans="24:25">
      <c r="X8393" s="429">
        <v>8690</v>
      </c>
      <c r="Y8393" s="429" t="s">
        <v>1032</v>
      </c>
    </row>
    <row r="8394" spans="24:25">
      <c r="X8394" s="429">
        <v>8691</v>
      </c>
      <c r="Y8394" s="429" t="s">
        <v>1032</v>
      </c>
    </row>
    <row r="8395" spans="24:25">
      <c r="X8395" s="429">
        <v>8692</v>
      </c>
      <c r="Y8395" s="429" t="s">
        <v>1032</v>
      </c>
    </row>
    <row r="8396" spans="24:25">
      <c r="X8396" s="429">
        <v>8693</v>
      </c>
      <c r="Y8396" s="429" t="s">
        <v>1032</v>
      </c>
    </row>
    <row r="8397" spans="24:25">
      <c r="X8397" s="429">
        <v>8694</v>
      </c>
      <c r="Y8397" s="429" t="s">
        <v>1032</v>
      </c>
    </row>
    <row r="8398" spans="24:25">
      <c r="X8398" s="429">
        <v>8695</v>
      </c>
      <c r="Y8398" s="429" t="s">
        <v>1032</v>
      </c>
    </row>
    <row r="8399" spans="24:25">
      <c r="X8399" s="429">
        <v>8696</v>
      </c>
      <c r="Y8399" s="429" t="s">
        <v>1032</v>
      </c>
    </row>
    <row r="8400" spans="24:25">
      <c r="X8400" s="429">
        <v>8697</v>
      </c>
      <c r="Y8400" s="429" t="s">
        <v>1032</v>
      </c>
    </row>
    <row r="8401" spans="24:25">
      <c r="X8401" s="429">
        <v>8698</v>
      </c>
      <c r="Y8401" s="429" t="s">
        <v>1032</v>
      </c>
    </row>
    <row r="8402" spans="24:25">
      <c r="X8402" s="429">
        <v>8699</v>
      </c>
      <c r="Y8402" s="429" t="s">
        <v>1032</v>
      </c>
    </row>
    <row r="8403" spans="24:25">
      <c r="X8403" s="429">
        <v>8700</v>
      </c>
      <c r="Y8403" s="429" t="s">
        <v>1032</v>
      </c>
    </row>
    <row r="8404" spans="24:25">
      <c r="X8404" s="429">
        <v>8701</v>
      </c>
      <c r="Y8404" s="429" t="s">
        <v>1032</v>
      </c>
    </row>
    <row r="8405" spans="24:25">
      <c r="X8405" s="429">
        <v>8702</v>
      </c>
      <c r="Y8405" s="429" t="s">
        <v>1032</v>
      </c>
    </row>
    <row r="8406" spans="24:25">
      <c r="X8406" s="429">
        <v>8703</v>
      </c>
      <c r="Y8406" s="429" t="s">
        <v>1032</v>
      </c>
    </row>
    <row r="8407" spans="24:25">
      <c r="X8407" s="429">
        <v>8704</v>
      </c>
      <c r="Y8407" s="429" t="s">
        <v>1032</v>
      </c>
    </row>
    <row r="8408" spans="24:25">
      <c r="X8408" s="429">
        <v>8705</v>
      </c>
      <c r="Y8408" s="429" t="s">
        <v>1032</v>
      </c>
    </row>
    <row r="8409" spans="24:25">
      <c r="X8409" s="429">
        <v>8706</v>
      </c>
      <c r="Y8409" s="429" t="s">
        <v>1032</v>
      </c>
    </row>
    <row r="8410" spans="24:25">
      <c r="X8410" s="429">
        <v>8707</v>
      </c>
      <c r="Y8410" s="429" t="s">
        <v>1032</v>
      </c>
    </row>
    <row r="8411" spans="24:25">
      <c r="X8411" s="429">
        <v>8708</v>
      </c>
      <c r="Y8411" s="429" t="s">
        <v>1032</v>
      </c>
    </row>
    <row r="8412" spans="24:25">
      <c r="X8412" s="429">
        <v>8709</v>
      </c>
      <c r="Y8412" s="429" t="s">
        <v>1032</v>
      </c>
    </row>
    <row r="8413" spans="24:25">
      <c r="X8413" s="429">
        <v>8710</v>
      </c>
      <c r="Y8413" s="429" t="s">
        <v>1032</v>
      </c>
    </row>
    <row r="8414" spans="24:25">
      <c r="X8414" s="429">
        <v>8711</v>
      </c>
      <c r="Y8414" s="429" t="s">
        <v>1032</v>
      </c>
    </row>
    <row r="8415" spans="24:25">
      <c r="X8415" s="429">
        <v>8712</v>
      </c>
      <c r="Y8415" s="429" t="s">
        <v>1032</v>
      </c>
    </row>
    <row r="8416" spans="24:25">
      <c r="X8416" s="429">
        <v>8713</v>
      </c>
      <c r="Y8416" s="429" t="s">
        <v>1032</v>
      </c>
    </row>
    <row r="8417" spans="24:25">
      <c r="X8417" s="429">
        <v>8714</v>
      </c>
      <c r="Y8417" s="429" t="s">
        <v>1032</v>
      </c>
    </row>
    <row r="8418" spans="24:25">
      <c r="X8418" s="429">
        <v>8715</v>
      </c>
      <c r="Y8418" s="429" t="s">
        <v>1032</v>
      </c>
    </row>
    <row r="8419" spans="24:25">
      <c r="X8419" s="429">
        <v>8716</v>
      </c>
      <c r="Y8419" s="429" t="s">
        <v>1032</v>
      </c>
    </row>
    <row r="8420" spans="24:25">
      <c r="X8420" s="429">
        <v>8717</v>
      </c>
      <c r="Y8420" s="429" t="s">
        <v>1032</v>
      </c>
    </row>
    <row r="8421" spans="24:25">
      <c r="X8421" s="429">
        <v>8718</v>
      </c>
      <c r="Y8421" s="429" t="s">
        <v>1032</v>
      </c>
    </row>
    <row r="8422" spans="24:25">
      <c r="X8422" s="429">
        <v>8719</v>
      </c>
      <c r="Y8422" s="429" t="s">
        <v>1032</v>
      </c>
    </row>
    <row r="8423" spans="24:25">
      <c r="X8423" s="429">
        <v>8720</v>
      </c>
      <c r="Y8423" s="429" t="s">
        <v>1032</v>
      </c>
    </row>
    <row r="8424" spans="24:25">
      <c r="X8424" s="429">
        <v>8721</v>
      </c>
      <c r="Y8424" s="429" t="s">
        <v>1032</v>
      </c>
    </row>
    <row r="8425" spans="24:25">
      <c r="X8425" s="429">
        <v>8722</v>
      </c>
      <c r="Y8425" s="429" t="s">
        <v>1032</v>
      </c>
    </row>
    <row r="8426" spans="24:25">
      <c r="X8426" s="429">
        <v>8723</v>
      </c>
      <c r="Y8426" s="429" t="s">
        <v>1032</v>
      </c>
    </row>
    <row r="8427" spans="24:25">
      <c r="X8427" s="429">
        <v>8724</v>
      </c>
      <c r="Y8427" s="429" t="s">
        <v>1032</v>
      </c>
    </row>
    <row r="8428" spans="24:25">
      <c r="X8428" s="429">
        <v>8725</v>
      </c>
      <c r="Y8428" s="429" t="s">
        <v>1032</v>
      </c>
    </row>
    <row r="8429" spans="24:25">
      <c r="X8429" s="429">
        <v>8726</v>
      </c>
      <c r="Y8429" s="429" t="s">
        <v>1032</v>
      </c>
    </row>
    <row r="8430" spans="24:25">
      <c r="X8430" s="429">
        <v>8727</v>
      </c>
      <c r="Y8430" s="429" t="s">
        <v>1032</v>
      </c>
    </row>
    <row r="8431" spans="24:25">
      <c r="X8431" s="429">
        <v>8728</v>
      </c>
      <c r="Y8431" s="429" t="s">
        <v>1032</v>
      </c>
    </row>
    <row r="8432" spans="24:25">
      <c r="X8432" s="429">
        <v>8729</v>
      </c>
      <c r="Y8432" s="429" t="s">
        <v>1032</v>
      </c>
    </row>
    <row r="8433" spans="24:25">
      <c r="X8433" s="429">
        <v>8730</v>
      </c>
      <c r="Y8433" s="429" t="s">
        <v>1032</v>
      </c>
    </row>
    <row r="8434" spans="24:25">
      <c r="X8434" s="429">
        <v>8731</v>
      </c>
      <c r="Y8434" s="429" t="s">
        <v>1032</v>
      </c>
    </row>
    <row r="8435" spans="24:25">
      <c r="X8435" s="429">
        <v>8732</v>
      </c>
      <c r="Y8435" s="429" t="s">
        <v>1032</v>
      </c>
    </row>
    <row r="8436" spans="24:25">
      <c r="X8436" s="429">
        <v>8733</v>
      </c>
      <c r="Y8436" s="429" t="s">
        <v>1032</v>
      </c>
    </row>
    <row r="8437" spans="24:25">
      <c r="X8437" s="429">
        <v>8734</v>
      </c>
      <c r="Y8437" s="429" t="s">
        <v>1032</v>
      </c>
    </row>
    <row r="8438" spans="24:25">
      <c r="X8438" s="429">
        <v>8735</v>
      </c>
      <c r="Y8438" s="429" t="s">
        <v>1032</v>
      </c>
    </row>
    <row r="8439" spans="24:25">
      <c r="X8439" s="429">
        <v>8736</v>
      </c>
      <c r="Y8439" s="429" t="s">
        <v>1032</v>
      </c>
    </row>
    <row r="8440" spans="24:25">
      <c r="X8440" s="429">
        <v>8737</v>
      </c>
      <c r="Y8440" s="429" t="s">
        <v>1032</v>
      </c>
    </row>
    <row r="8441" spans="24:25">
      <c r="X8441" s="429">
        <v>8738</v>
      </c>
      <c r="Y8441" s="429" t="s">
        <v>1032</v>
      </c>
    </row>
    <row r="8442" spans="24:25">
      <c r="X8442" s="429">
        <v>8739</v>
      </c>
      <c r="Y8442" s="429" t="s">
        <v>1032</v>
      </c>
    </row>
    <row r="8443" spans="24:25">
      <c r="X8443" s="429">
        <v>8740</v>
      </c>
      <c r="Y8443" s="429" t="s">
        <v>1032</v>
      </c>
    </row>
    <row r="8444" spans="24:25">
      <c r="X8444" s="429">
        <v>8741</v>
      </c>
      <c r="Y8444" s="429" t="s">
        <v>1032</v>
      </c>
    </row>
    <row r="8445" spans="24:25">
      <c r="X8445" s="429">
        <v>8742</v>
      </c>
      <c r="Y8445" s="429" t="s">
        <v>1032</v>
      </c>
    </row>
    <row r="8446" spans="24:25">
      <c r="X8446" s="429">
        <v>8743</v>
      </c>
      <c r="Y8446" s="429" t="s">
        <v>1032</v>
      </c>
    </row>
    <row r="8447" spans="24:25">
      <c r="X8447" s="429">
        <v>8744</v>
      </c>
      <c r="Y8447" s="429" t="s">
        <v>1032</v>
      </c>
    </row>
    <row r="8448" spans="24:25">
      <c r="X8448" s="429">
        <v>8745</v>
      </c>
      <c r="Y8448" s="429" t="s">
        <v>1032</v>
      </c>
    </row>
    <row r="8449" spans="24:25">
      <c r="X8449" s="429">
        <v>8746</v>
      </c>
      <c r="Y8449" s="429" t="s">
        <v>1032</v>
      </c>
    </row>
    <row r="8450" spans="24:25">
      <c r="X8450" s="429">
        <v>8747</v>
      </c>
      <c r="Y8450" s="429" t="s">
        <v>1032</v>
      </c>
    </row>
    <row r="8451" spans="24:25">
      <c r="X8451" s="429">
        <v>8748</v>
      </c>
      <c r="Y8451" s="429" t="s">
        <v>1032</v>
      </c>
    </row>
    <row r="8452" spans="24:25">
      <c r="X8452" s="429">
        <v>8749</v>
      </c>
      <c r="Y8452" s="429" t="s">
        <v>1032</v>
      </c>
    </row>
    <row r="8453" spans="24:25">
      <c r="X8453" s="429">
        <v>8750</v>
      </c>
      <c r="Y8453" s="429" t="s">
        <v>1032</v>
      </c>
    </row>
    <row r="8454" spans="24:25">
      <c r="X8454" s="429">
        <v>8751</v>
      </c>
      <c r="Y8454" s="429" t="s">
        <v>1032</v>
      </c>
    </row>
    <row r="8455" spans="24:25">
      <c r="X8455" s="429">
        <v>8752</v>
      </c>
      <c r="Y8455" s="429" t="s">
        <v>1032</v>
      </c>
    </row>
    <row r="8456" spans="24:25">
      <c r="X8456" s="429">
        <v>8753</v>
      </c>
      <c r="Y8456" s="429" t="s">
        <v>1032</v>
      </c>
    </row>
    <row r="8457" spans="24:25">
      <c r="X8457" s="429">
        <v>8754</v>
      </c>
      <c r="Y8457" s="429" t="s">
        <v>1032</v>
      </c>
    </row>
    <row r="8458" spans="24:25">
      <c r="X8458" s="429">
        <v>8755</v>
      </c>
      <c r="Y8458" s="429" t="s">
        <v>1032</v>
      </c>
    </row>
    <row r="8459" spans="24:25">
      <c r="X8459" s="429">
        <v>8756</v>
      </c>
      <c r="Y8459" s="429" t="s">
        <v>1032</v>
      </c>
    </row>
    <row r="8460" spans="24:25">
      <c r="X8460" s="429">
        <v>8757</v>
      </c>
      <c r="Y8460" s="429" t="s">
        <v>1032</v>
      </c>
    </row>
    <row r="8461" spans="24:25">
      <c r="X8461" s="429">
        <v>8758</v>
      </c>
      <c r="Y8461" s="429" t="s">
        <v>1032</v>
      </c>
    </row>
    <row r="8462" spans="24:25">
      <c r="X8462" s="429">
        <v>8759</v>
      </c>
      <c r="Y8462" s="429" t="s">
        <v>1032</v>
      </c>
    </row>
    <row r="8463" spans="24:25">
      <c r="X8463" s="429">
        <v>8760</v>
      </c>
      <c r="Y8463" s="429" t="s">
        <v>1032</v>
      </c>
    </row>
    <row r="8464" spans="24:25">
      <c r="X8464" s="429">
        <v>8761</v>
      </c>
      <c r="Y8464" s="429" t="s">
        <v>1032</v>
      </c>
    </row>
    <row r="8465" spans="24:25">
      <c r="X8465" s="429">
        <v>8762</v>
      </c>
      <c r="Y8465" s="429" t="s">
        <v>1032</v>
      </c>
    </row>
    <row r="8466" spans="24:25">
      <c r="X8466" s="429">
        <v>8763</v>
      </c>
      <c r="Y8466" s="429" t="s">
        <v>1032</v>
      </c>
    </row>
    <row r="8467" spans="24:25">
      <c r="X8467" s="429">
        <v>8764</v>
      </c>
      <c r="Y8467" s="429" t="s">
        <v>1032</v>
      </c>
    </row>
    <row r="8468" spans="24:25">
      <c r="X8468" s="429">
        <v>8765</v>
      </c>
      <c r="Y8468" s="429" t="s">
        <v>1032</v>
      </c>
    </row>
    <row r="8469" spans="24:25">
      <c r="X8469" s="429">
        <v>8766</v>
      </c>
      <c r="Y8469" s="429" t="s">
        <v>1032</v>
      </c>
    </row>
    <row r="8470" spans="24:25">
      <c r="X8470" s="429">
        <v>8767</v>
      </c>
      <c r="Y8470" s="429" t="s">
        <v>1032</v>
      </c>
    </row>
    <row r="8471" spans="24:25">
      <c r="X8471" s="429">
        <v>8768</v>
      </c>
      <c r="Y8471" s="429" t="s">
        <v>1032</v>
      </c>
    </row>
    <row r="8472" spans="24:25">
      <c r="X8472" s="429">
        <v>8769</v>
      </c>
      <c r="Y8472" s="429" t="s">
        <v>1032</v>
      </c>
    </row>
    <row r="8473" spans="24:25">
      <c r="X8473" s="429">
        <v>8770</v>
      </c>
      <c r="Y8473" s="429" t="s">
        <v>1032</v>
      </c>
    </row>
    <row r="8474" spans="24:25">
      <c r="X8474" s="429">
        <v>8771</v>
      </c>
      <c r="Y8474" s="429" t="s">
        <v>1032</v>
      </c>
    </row>
    <row r="8475" spans="24:25">
      <c r="X8475" s="429">
        <v>8772</v>
      </c>
      <c r="Y8475" s="429" t="s">
        <v>1032</v>
      </c>
    </row>
    <row r="8476" spans="24:25">
      <c r="X8476" s="429">
        <v>8773</v>
      </c>
      <c r="Y8476" s="429" t="s">
        <v>1032</v>
      </c>
    </row>
    <row r="8477" spans="24:25">
      <c r="X8477" s="429">
        <v>8774</v>
      </c>
      <c r="Y8477" s="429" t="s">
        <v>1032</v>
      </c>
    </row>
    <row r="8478" spans="24:25">
      <c r="X8478" s="429">
        <v>8775</v>
      </c>
      <c r="Y8478" s="429" t="s">
        <v>1032</v>
      </c>
    </row>
    <row r="8479" spans="24:25">
      <c r="X8479" s="429">
        <v>8776</v>
      </c>
      <c r="Y8479" s="429" t="s">
        <v>1032</v>
      </c>
    </row>
    <row r="8480" spans="24:25">
      <c r="X8480" s="429">
        <v>8777</v>
      </c>
      <c r="Y8480" s="429" t="s">
        <v>1032</v>
      </c>
    </row>
    <row r="8481" spans="24:25">
      <c r="X8481" s="429">
        <v>8778</v>
      </c>
      <c r="Y8481" s="429" t="s">
        <v>1032</v>
      </c>
    </row>
    <row r="8482" spans="24:25">
      <c r="X8482" s="429">
        <v>8779</v>
      </c>
      <c r="Y8482" s="429" t="s">
        <v>1032</v>
      </c>
    </row>
    <row r="8483" spans="24:25">
      <c r="X8483" s="429">
        <v>8780</v>
      </c>
      <c r="Y8483" s="429" t="s">
        <v>1032</v>
      </c>
    </row>
    <row r="8484" spans="24:25">
      <c r="X8484" s="429">
        <v>8781</v>
      </c>
      <c r="Y8484" s="429" t="s">
        <v>1032</v>
      </c>
    </row>
    <row r="8485" spans="24:25">
      <c r="X8485" s="429">
        <v>8782</v>
      </c>
      <c r="Y8485" s="429" t="s">
        <v>1032</v>
      </c>
    </row>
    <row r="8486" spans="24:25">
      <c r="X8486" s="429">
        <v>8783</v>
      </c>
      <c r="Y8486" s="429" t="s">
        <v>1032</v>
      </c>
    </row>
    <row r="8487" spans="24:25">
      <c r="X8487" s="429">
        <v>8784</v>
      </c>
      <c r="Y8487" s="429" t="s">
        <v>1032</v>
      </c>
    </row>
    <row r="8488" spans="24:25">
      <c r="X8488" s="429">
        <v>8785</v>
      </c>
      <c r="Y8488" s="429" t="s">
        <v>1032</v>
      </c>
    </row>
    <row r="8489" spans="24:25">
      <c r="X8489" s="429">
        <v>8786</v>
      </c>
      <c r="Y8489" s="429" t="s">
        <v>1032</v>
      </c>
    </row>
    <row r="8490" spans="24:25">
      <c r="X8490" s="429">
        <v>8787</v>
      </c>
      <c r="Y8490" s="429" t="s">
        <v>1032</v>
      </c>
    </row>
    <row r="8491" spans="24:25">
      <c r="X8491" s="429">
        <v>8788</v>
      </c>
      <c r="Y8491" s="429" t="s">
        <v>1032</v>
      </c>
    </row>
    <row r="8492" spans="24:25">
      <c r="X8492" s="429">
        <v>8789</v>
      </c>
      <c r="Y8492" s="429" t="s">
        <v>1032</v>
      </c>
    </row>
    <row r="8493" spans="24:25">
      <c r="X8493" s="429">
        <v>8790</v>
      </c>
      <c r="Y8493" s="429" t="s">
        <v>1032</v>
      </c>
    </row>
    <row r="8494" spans="24:25">
      <c r="X8494" s="429">
        <v>8791</v>
      </c>
      <c r="Y8494" s="429" t="s">
        <v>1032</v>
      </c>
    </row>
    <row r="8495" spans="24:25">
      <c r="X8495" s="429">
        <v>8792</v>
      </c>
      <c r="Y8495" s="429" t="s">
        <v>1032</v>
      </c>
    </row>
    <row r="8496" spans="24:25">
      <c r="X8496" s="429">
        <v>8793</v>
      </c>
      <c r="Y8496" s="429" t="s">
        <v>1032</v>
      </c>
    </row>
    <row r="8497" spans="24:25">
      <c r="X8497" s="429">
        <v>8794</v>
      </c>
      <c r="Y8497" s="429" t="s">
        <v>1032</v>
      </c>
    </row>
    <row r="8498" spans="24:25">
      <c r="X8498" s="429">
        <v>8795</v>
      </c>
      <c r="Y8498" s="429" t="s">
        <v>1032</v>
      </c>
    </row>
    <row r="8499" spans="24:25">
      <c r="X8499" s="429">
        <v>8796</v>
      </c>
      <c r="Y8499" s="429" t="s">
        <v>1032</v>
      </c>
    </row>
    <row r="8500" spans="24:25">
      <c r="X8500" s="429">
        <v>8797</v>
      </c>
      <c r="Y8500" s="429" t="s">
        <v>1032</v>
      </c>
    </row>
    <row r="8501" spans="24:25">
      <c r="X8501" s="429">
        <v>8798</v>
      </c>
      <c r="Y8501" s="429" t="s">
        <v>1032</v>
      </c>
    </row>
    <row r="8502" spans="24:25">
      <c r="X8502" s="429">
        <v>8799</v>
      </c>
      <c r="Y8502" s="429" t="s">
        <v>1032</v>
      </c>
    </row>
    <row r="8503" spans="24:25">
      <c r="X8503" s="429">
        <v>8800</v>
      </c>
      <c r="Y8503" s="429" t="s">
        <v>1032</v>
      </c>
    </row>
    <row r="8504" spans="24:25">
      <c r="X8504" s="429">
        <v>8801</v>
      </c>
      <c r="Y8504" s="429" t="s">
        <v>1032</v>
      </c>
    </row>
    <row r="8505" spans="24:25">
      <c r="X8505" s="429">
        <v>8802</v>
      </c>
      <c r="Y8505" s="429" t="s">
        <v>1032</v>
      </c>
    </row>
    <row r="8506" spans="24:25">
      <c r="X8506" s="429">
        <v>8803</v>
      </c>
      <c r="Y8506" s="429" t="s">
        <v>1032</v>
      </c>
    </row>
    <row r="8507" spans="24:25">
      <c r="X8507" s="429">
        <v>8804</v>
      </c>
      <c r="Y8507" s="429" t="s">
        <v>1032</v>
      </c>
    </row>
    <row r="8508" spans="24:25">
      <c r="X8508" s="429">
        <v>8805</v>
      </c>
      <c r="Y8508" s="429" t="s">
        <v>1032</v>
      </c>
    </row>
    <row r="8509" spans="24:25">
      <c r="X8509" s="429">
        <v>8806</v>
      </c>
      <c r="Y8509" s="429" t="s">
        <v>1032</v>
      </c>
    </row>
    <row r="8510" spans="24:25">
      <c r="X8510" s="429">
        <v>8807</v>
      </c>
      <c r="Y8510" s="429" t="s">
        <v>1032</v>
      </c>
    </row>
    <row r="8511" spans="24:25">
      <c r="X8511" s="429">
        <v>8808</v>
      </c>
      <c r="Y8511" s="429" t="s">
        <v>1032</v>
      </c>
    </row>
    <row r="8512" spans="24:25">
      <c r="X8512" s="429">
        <v>8809</v>
      </c>
      <c r="Y8512" s="429" t="s">
        <v>1032</v>
      </c>
    </row>
    <row r="8513" spans="24:25">
      <c r="X8513" s="429">
        <v>8810</v>
      </c>
      <c r="Y8513" s="429" t="s">
        <v>1032</v>
      </c>
    </row>
    <row r="8514" spans="24:25">
      <c r="X8514" s="429">
        <v>8811</v>
      </c>
      <c r="Y8514" s="429" t="s">
        <v>1032</v>
      </c>
    </row>
    <row r="8515" spans="24:25">
      <c r="X8515" s="429">
        <v>8812</v>
      </c>
      <c r="Y8515" s="429" t="s">
        <v>1032</v>
      </c>
    </row>
    <row r="8516" spans="24:25">
      <c r="X8516" s="429">
        <v>8813</v>
      </c>
      <c r="Y8516" s="429" t="s">
        <v>1032</v>
      </c>
    </row>
    <row r="8517" spans="24:25">
      <c r="X8517" s="429">
        <v>8814</v>
      </c>
      <c r="Y8517" s="429" t="s">
        <v>1032</v>
      </c>
    </row>
    <row r="8518" spans="24:25">
      <c r="X8518" s="429">
        <v>8815</v>
      </c>
      <c r="Y8518" s="429" t="s">
        <v>1032</v>
      </c>
    </row>
    <row r="8519" spans="24:25">
      <c r="X8519" s="429">
        <v>8816</v>
      </c>
      <c r="Y8519" s="429" t="s">
        <v>1032</v>
      </c>
    </row>
    <row r="8520" spans="24:25">
      <c r="X8520" s="429">
        <v>8817</v>
      </c>
      <c r="Y8520" s="429" t="s">
        <v>1032</v>
      </c>
    </row>
    <row r="8521" spans="24:25">
      <c r="X8521" s="429">
        <v>8818</v>
      </c>
      <c r="Y8521" s="429" t="s">
        <v>1032</v>
      </c>
    </row>
    <row r="8522" spans="24:25">
      <c r="X8522" s="429">
        <v>8819</v>
      </c>
      <c r="Y8522" s="429" t="s">
        <v>1032</v>
      </c>
    </row>
    <row r="8523" spans="24:25">
      <c r="X8523" s="429">
        <v>8820</v>
      </c>
      <c r="Y8523" s="429" t="s">
        <v>1032</v>
      </c>
    </row>
    <row r="8524" spans="24:25">
      <c r="X8524" s="429">
        <v>8821</v>
      </c>
      <c r="Y8524" s="429" t="s">
        <v>1032</v>
      </c>
    </row>
    <row r="8525" spans="24:25">
      <c r="X8525" s="429">
        <v>8822</v>
      </c>
      <c r="Y8525" s="429" t="s">
        <v>1032</v>
      </c>
    </row>
    <row r="8526" spans="24:25">
      <c r="X8526" s="429">
        <v>8823</v>
      </c>
      <c r="Y8526" s="429" t="s">
        <v>1032</v>
      </c>
    </row>
    <row r="8527" spans="24:25">
      <c r="X8527" s="429">
        <v>8824</v>
      </c>
      <c r="Y8527" s="429" t="s">
        <v>1032</v>
      </c>
    </row>
    <row r="8528" spans="24:25">
      <c r="X8528" s="429">
        <v>8825</v>
      </c>
      <c r="Y8528" s="429" t="s">
        <v>1032</v>
      </c>
    </row>
    <row r="8529" spans="24:25">
      <c r="X8529" s="429">
        <v>8826</v>
      </c>
      <c r="Y8529" s="429" t="s">
        <v>1032</v>
      </c>
    </row>
    <row r="8530" spans="24:25">
      <c r="X8530" s="429">
        <v>8827</v>
      </c>
      <c r="Y8530" s="429" t="s">
        <v>1032</v>
      </c>
    </row>
    <row r="8531" spans="24:25">
      <c r="X8531" s="429">
        <v>8828</v>
      </c>
      <c r="Y8531" s="429" t="s">
        <v>1032</v>
      </c>
    </row>
    <row r="8532" spans="24:25">
      <c r="X8532" s="429">
        <v>8829</v>
      </c>
      <c r="Y8532" s="429" t="s">
        <v>1032</v>
      </c>
    </row>
    <row r="8533" spans="24:25">
      <c r="X8533" s="429">
        <v>8830</v>
      </c>
      <c r="Y8533" s="429" t="s">
        <v>1032</v>
      </c>
    </row>
    <row r="8534" spans="24:25">
      <c r="X8534" s="429">
        <v>8831</v>
      </c>
      <c r="Y8534" s="429" t="s">
        <v>1032</v>
      </c>
    </row>
    <row r="8535" spans="24:25">
      <c r="X8535" s="429">
        <v>8832</v>
      </c>
      <c r="Y8535" s="429" t="s">
        <v>1032</v>
      </c>
    </row>
    <row r="8536" spans="24:25">
      <c r="X8536" s="429">
        <v>8833</v>
      </c>
      <c r="Y8536" s="429" t="s">
        <v>1032</v>
      </c>
    </row>
    <row r="8537" spans="24:25">
      <c r="X8537" s="429">
        <v>8834</v>
      </c>
      <c r="Y8537" s="429" t="s">
        <v>1032</v>
      </c>
    </row>
    <row r="8538" spans="24:25">
      <c r="X8538" s="429">
        <v>8835</v>
      </c>
      <c r="Y8538" s="429" t="s">
        <v>1032</v>
      </c>
    </row>
    <row r="8539" spans="24:25">
      <c r="X8539" s="429">
        <v>8836</v>
      </c>
      <c r="Y8539" s="429" t="s">
        <v>1032</v>
      </c>
    </row>
    <row r="8540" spans="24:25">
      <c r="X8540" s="429">
        <v>8837</v>
      </c>
      <c r="Y8540" s="429" t="s">
        <v>1032</v>
      </c>
    </row>
    <row r="8541" spans="24:25">
      <c r="X8541" s="429">
        <v>8838</v>
      </c>
      <c r="Y8541" s="429" t="s">
        <v>1032</v>
      </c>
    </row>
    <row r="8542" spans="24:25">
      <c r="X8542" s="429">
        <v>8839</v>
      </c>
      <c r="Y8542" s="429" t="s">
        <v>1032</v>
      </c>
    </row>
    <row r="8543" spans="24:25">
      <c r="X8543" s="429">
        <v>8840</v>
      </c>
      <c r="Y8543" s="429" t="s">
        <v>1032</v>
      </c>
    </row>
    <row r="8544" spans="24:25">
      <c r="X8544" s="429">
        <v>8841</v>
      </c>
      <c r="Y8544" s="429" t="s">
        <v>1032</v>
      </c>
    </row>
    <row r="8545" spans="24:25">
      <c r="X8545" s="429">
        <v>8842</v>
      </c>
      <c r="Y8545" s="429" t="s">
        <v>1032</v>
      </c>
    </row>
    <row r="8546" spans="24:25">
      <c r="X8546" s="429">
        <v>8843</v>
      </c>
      <c r="Y8546" s="429" t="s">
        <v>1032</v>
      </c>
    </row>
    <row r="8547" spans="24:25">
      <c r="X8547" s="429">
        <v>8844</v>
      </c>
      <c r="Y8547" s="429" t="s">
        <v>1032</v>
      </c>
    </row>
    <row r="8548" spans="24:25">
      <c r="X8548" s="429">
        <v>8845</v>
      </c>
      <c r="Y8548" s="429" t="s">
        <v>1032</v>
      </c>
    </row>
    <row r="8549" spans="24:25">
      <c r="X8549" s="429">
        <v>8846</v>
      </c>
      <c r="Y8549" s="429" t="s">
        <v>1032</v>
      </c>
    </row>
    <row r="8550" spans="24:25">
      <c r="X8550" s="429">
        <v>8847</v>
      </c>
      <c r="Y8550" s="429" t="s">
        <v>1032</v>
      </c>
    </row>
    <row r="8551" spans="24:25">
      <c r="X8551" s="429">
        <v>8848</v>
      </c>
      <c r="Y8551" s="429" t="s">
        <v>1032</v>
      </c>
    </row>
    <row r="8552" spans="24:25">
      <c r="X8552" s="429">
        <v>8849</v>
      </c>
      <c r="Y8552" s="429" t="s">
        <v>1032</v>
      </c>
    </row>
    <row r="8553" spans="24:25">
      <c r="X8553" s="429">
        <v>8850</v>
      </c>
      <c r="Y8553" s="429" t="s">
        <v>1032</v>
      </c>
    </row>
    <row r="8554" spans="24:25">
      <c r="X8554" s="429">
        <v>8851</v>
      </c>
      <c r="Y8554" s="429" t="s">
        <v>1032</v>
      </c>
    </row>
    <row r="8555" spans="24:25">
      <c r="X8555" s="429">
        <v>8852</v>
      </c>
      <c r="Y8555" s="429" t="s">
        <v>1032</v>
      </c>
    </row>
    <row r="8556" spans="24:25">
      <c r="X8556" s="429">
        <v>8853</v>
      </c>
      <c r="Y8556" s="429" t="s">
        <v>1032</v>
      </c>
    </row>
    <row r="8557" spans="24:25">
      <c r="X8557" s="429">
        <v>8854</v>
      </c>
      <c r="Y8557" s="429" t="s">
        <v>1032</v>
      </c>
    </row>
    <row r="8558" spans="24:25">
      <c r="X8558" s="429">
        <v>8855</v>
      </c>
      <c r="Y8558" s="429" t="s">
        <v>1032</v>
      </c>
    </row>
    <row r="8559" spans="24:25">
      <c r="X8559" s="429">
        <v>8856</v>
      </c>
      <c r="Y8559" s="429" t="s">
        <v>1032</v>
      </c>
    </row>
    <row r="8560" spans="24:25">
      <c r="X8560" s="429">
        <v>8857</v>
      </c>
      <c r="Y8560" s="429" t="s">
        <v>1032</v>
      </c>
    </row>
    <row r="8561" spans="24:25">
      <c r="X8561" s="429">
        <v>8858</v>
      </c>
      <c r="Y8561" s="429" t="s">
        <v>1032</v>
      </c>
    </row>
    <row r="8562" spans="24:25">
      <c r="X8562" s="429">
        <v>8859</v>
      </c>
      <c r="Y8562" s="429" t="s">
        <v>1032</v>
      </c>
    </row>
    <row r="8563" spans="24:25">
      <c r="X8563" s="429">
        <v>8860</v>
      </c>
      <c r="Y8563" s="429" t="s">
        <v>1032</v>
      </c>
    </row>
    <row r="8564" spans="24:25">
      <c r="X8564" s="429">
        <v>8861</v>
      </c>
      <c r="Y8564" s="429" t="s">
        <v>1032</v>
      </c>
    </row>
    <row r="8565" spans="24:25">
      <c r="X8565" s="429">
        <v>8862</v>
      </c>
      <c r="Y8565" s="429" t="s">
        <v>1032</v>
      </c>
    </row>
    <row r="8566" spans="24:25">
      <c r="X8566" s="429">
        <v>8863</v>
      </c>
      <c r="Y8566" s="429" t="s">
        <v>1032</v>
      </c>
    </row>
    <row r="8567" spans="24:25">
      <c r="X8567" s="429">
        <v>8864</v>
      </c>
      <c r="Y8567" s="429" t="s">
        <v>1032</v>
      </c>
    </row>
    <row r="8568" spans="24:25">
      <c r="X8568" s="429">
        <v>8865</v>
      </c>
      <c r="Y8568" s="429" t="s">
        <v>1032</v>
      </c>
    </row>
    <row r="8569" spans="24:25">
      <c r="X8569" s="429">
        <v>8866</v>
      </c>
      <c r="Y8569" s="429" t="s">
        <v>1032</v>
      </c>
    </row>
    <row r="8570" spans="24:25">
      <c r="X8570" s="429">
        <v>8867</v>
      </c>
      <c r="Y8570" s="429" t="s">
        <v>1032</v>
      </c>
    </row>
    <row r="8571" spans="24:25">
      <c r="X8571" s="429">
        <v>8868</v>
      </c>
      <c r="Y8571" s="429" t="s">
        <v>1032</v>
      </c>
    </row>
    <row r="8572" spans="24:25">
      <c r="X8572" s="429">
        <v>8869</v>
      </c>
      <c r="Y8572" s="429" t="s">
        <v>1032</v>
      </c>
    </row>
    <row r="8573" spans="24:25">
      <c r="X8573" s="429">
        <v>8870</v>
      </c>
      <c r="Y8573" s="429" t="s">
        <v>1032</v>
      </c>
    </row>
    <row r="8574" spans="24:25">
      <c r="X8574" s="429">
        <v>8871</v>
      </c>
      <c r="Y8574" s="429" t="s">
        <v>1032</v>
      </c>
    </row>
    <row r="8575" spans="24:25">
      <c r="X8575" s="429">
        <v>8872</v>
      </c>
      <c r="Y8575" s="429" t="s">
        <v>1032</v>
      </c>
    </row>
    <row r="8576" spans="24:25">
      <c r="X8576" s="429">
        <v>8873</v>
      </c>
      <c r="Y8576" s="429" t="s">
        <v>1032</v>
      </c>
    </row>
    <row r="8577" spans="24:25">
      <c r="X8577" s="429">
        <v>8874</v>
      </c>
      <c r="Y8577" s="429" t="s">
        <v>1032</v>
      </c>
    </row>
    <row r="8578" spans="24:25">
      <c r="X8578" s="429">
        <v>8875</v>
      </c>
      <c r="Y8578" s="429" t="s">
        <v>1032</v>
      </c>
    </row>
    <row r="8579" spans="24:25">
      <c r="X8579" s="429">
        <v>8876</v>
      </c>
      <c r="Y8579" s="429" t="s">
        <v>1032</v>
      </c>
    </row>
    <row r="8580" spans="24:25">
      <c r="X8580" s="429">
        <v>8877</v>
      </c>
      <c r="Y8580" s="429" t="s">
        <v>1032</v>
      </c>
    </row>
    <row r="8581" spans="24:25">
      <c r="X8581" s="429">
        <v>8878</v>
      </c>
      <c r="Y8581" s="429" t="s">
        <v>1032</v>
      </c>
    </row>
    <row r="8582" spans="24:25">
      <c r="X8582" s="429">
        <v>8879</v>
      </c>
      <c r="Y8582" s="429" t="s">
        <v>1032</v>
      </c>
    </row>
    <row r="8583" spans="24:25">
      <c r="X8583" s="429">
        <v>8880</v>
      </c>
      <c r="Y8583" s="429" t="s">
        <v>1032</v>
      </c>
    </row>
    <row r="8584" spans="24:25">
      <c r="X8584" s="429">
        <v>8881</v>
      </c>
      <c r="Y8584" s="429" t="s">
        <v>1032</v>
      </c>
    </row>
    <row r="8585" spans="24:25">
      <c r="X8585" s="429">
        <v>8882</v>
      </c>
      <c r="Y8585" s="429" t="s">
        <v>1032</v>
      </c>
    </row>
    <row r="8586" spans="24:25">
      <c r="X8586" s="429">
        <v>8883</v>
      </c>
      <c r="Y8586" s="429" t="s">
        <v>1032</v>
      </c>
    </row>
    <row r="8587" spans="24:25">
      <c r="X8587" s="429">
        <v>8884</v>
      </c>
      <c r="Y8587" s="429" t="s">
        <v>1032</v>
      </c>
    </row>
    <row r="8588" spans="24:25">
      <c r="X8588" s="429">
        <v>8885</v>
      </c>
      <c r="Y8588" s="429" t="s">
        <v>1032</v>
      </c>
    </row>
    <row r="8589" spans="24:25">
      <c r="X8589" s="429">
        <v>8886</v>
      </c>
      <c r="Y8589" s="429" t="s">
        <v>1032</v>
      </c>
    </row>
    <row r="8590" spans="24:25">
      <c r="X8590" s="429">
        <v>8887</v>
      </c>
      <c r="Y8590" s="429" t="s">
        <v>1032</v>
      </c>
    </row>
    <row r="8591" spans="24:25">
      <c r="X8591" s="429">
        <v>8888</v>
      </c>
      <c r="Y8591" s="429" t="s">
        <v>1032</v>
      </c>
    </row>
    <row r="8592" spans="24:25">
      <c r="X8592" s="429">
        <v>8889</v>
      </c>
      <c r="Y8592" s="429" t="s">
        <v>1032</v>
      </c>
    </row>
    <row r="8593" spans="24:25">
      <c r="X8593" s="429">
        <v>8890</v>
      </c>
      <c r="Y8593" s="429" t="s">
        <v>1032</v>
      </c>
    </row>
    <row r="8594" spans="24:25">
      <c r="X8594" s="429">
        <v>8891</v>
      </c>
      <c r="Y8594" s="429" t="s">
        <v>1032</v>
      </c>
    </row>
    <row r="8595" spans="24:25">
      <c r="X8595" s="429">
        <v>8892</v>
      </c>
      <c r="Y8595" s="429" t="s">
        <v>1032</v>
      </c>
    </row>
    <row r="8596" spans="24:25">
      <c r="X8596" s="429">
        <v>8893</v>
      </c>
      <c r="Y8596" s="429" t="s">
        <v>1032</v>
      </c>
    </row>
    <row r="8597" spans="24:25">
      <c r="X8597" s="429">
        <v>8894</v>
      </c>
      <c r="Y8597" s="429" t="s">
        <v>1032</v>
      </c>
    </row>
    <row r="8598" spans="24:25">
      <c r="X8598" s="429">
        <v>8895</v>
      </c>
      <c r="Y8598" s="429" t="s">
        <v>1032</v>
      </c>
    </row>
    <row r="8599" spans="24:25">
      <c r="X8599" s="429">
        <v>8896</v>
      </c>
      <c r="Y8599" s="429" t="s">
        <v>1032</v>
      </c>
    </row>
    <row r="8600" spans="24:25">
      <c r="X8600" s="429">
        <v>8897</v>
      </c>
      <c r="Y8600" s="429" t="s">
        <v>1032</v>
      </c>
    </row>
    <row r="8601" spans="24:25">
      <c r="X8601" s="429">
        <v>8898</v>
      </c>
      <c r="Y8601" s="429" t="s">
        <v>1032</v>
      </c>
    </row>
    <row r="8602" spans="24:25">
      <c r="X8602" s="429">
        <v>8899</v>
      </c>
      <c r="Y8602" s="429" t="s">
        <v>1032</v>
      </c>
    </row>
    <row r="8603" spans="24:25">
      <c r="X8603" s="429">
        <v>8900</v>
      </c>
      <c r="Y8603" s="429" t="s">
        <v>1032</v>
      </c>
    </row>
    <row r="8604" spans="24:25">
      <c r="X8604" s="429">
        <v>8901</v>
      </c>
      <c r="Y8604" s="429" t="s">
        <v>1032</v>
      </c>
    </row>
    <row r="8605" spans="24:25">
      <c r="X8605" s="429">
        <v>8902</v>
      </c>
      <c r="Y8605" s="429" t="s">
        <v>1032</v>
      </c>
    </row>
    <row r="8606" spans="24:25">
      <c r="X8606" s="429">
        <v>8903</v>
      </c>
      <c r="Y8606" s="429" t="s">
        <v>1032</v>
      </c>
    </row>
    <row r="8607" spans="24:25">
      <c r="X8607" s="429">
        <v>8904</v>
      </c>
      <c r="Y8607" s="429" t="s">
        <v>1032</v>
      </c>
    </row>
    <row r="8608" spans="24:25">
      <c r="X8608" s="429">
        <v>8905</v>
      </c>
      <c r="Y8608" s="429" t="s">
        <v>1032</v>
      </c>
    </row>
    <row r="8609" spans="24:25">
      <c r="X8609" s="429">
        <v>8906</v>
      </c>
      <c r="Y8609" s="429" t="s">
        <v>1032</v>
      </c>
    </row>
    <row r="8610" spans="24:25">
      <c r="X8610" s="429">
        <v>8907</v>
      </c>
      <c r="Y8610" s="429" t="s">
        <v>1032</v>
      </c>
    </row>
    <row r="8611" spans="24:25">
      <c r="X8611" s="429">
        <v>8908</v>
      </c>
      <c r="Y8611" s="429" t="s">
        <v>1032</v>
      </c>
    </row>
    <row r="8612" spans="24:25">
      <c r="X8612" s="429">
        <v>8909</v>
      </c>
      <c r="Y8612" s="429" t="s">
        <v>1032</v>
      </c>
    </row>
    <row r="8613" spans="24:25">
      <c r="X8613" s="429">
        <v>8910</v>
      </c>
      <c r="Y8613" s="429" t="s">
        <v>1032</v>
      </c>
    </row>
    <row r="8614" spans="24:25">
      <c r="X8614" s="429">
        <v>8911</v>
      </c>
      <c r="Y8614" s="429" t="s">
        <v>1032</v>
      </c>
    </row>
    <row r="8615" spans="24:25">
      <c r="X8615" s="429">
        <v>8912</v>
      </c>
      <c r="Y8615" s="429" t="s">
        <v>1032</v>
      </c>
    </row>
    <row r="8616" spans="24:25">
      <c r="X8616" s="429">
        <v>8913</v>
      </c>
      <c r="Y8616" s="429" t="s">
        <v>1032</v>
      </c>
    </row>
    <row r="8617" spans="24:25">
      <c r="X8617" s="429">
        <v>8914</v>
      </c>
      <c r="Y8617" s="429" t="s">
        <v>1032</v>
      </c>
    </row>
    <row r="8618" spans="24:25">
      <c r="X8618" s="429">
        <v>8915</v>
      </c>
      <c r="Y8618" s="429" t="s">
        <v>1032</v>
      </c>
    </row>
    <row r="8619" spans="24:25">
      <c r="X8619" s="429">
        <v>8916</v>
      </c>
      <c r="Y8619" s="429" t="s">
        <v>1032</v>
      </c>
    </row>
    <row r="8620" spans="24:25">
      <c r="X8620" s="429">
        <v>8917</v>
      </c>
      <c r="Y8620" s="429" t="s">
        <v>1032</v>
      </c>
    </row>
    <row r="8621" spans="24:25">
      <c r="X8621" s="429">
        <v>8918</v>
      </c>
      <c r="Y8621" s="429" t="s">
        <v>1032</v>
      </c>
    </row>
    <row r="8622" spans="24:25">
      <c r="X8622" s="429">
        <v>8919</v>
      </c>
      <c r="Y8622" s="429" t="s">
        <v>1032</v>
      </c>
    </row>
    <row r="8623" spans="24:25">
      <c r="X8623" s="429">
        <v>8920</v>
      </c>
      <c r="Y8623" s="429" t="s">
        <v>1032</v>
      </c>
    </row>
    <row r="8624" spans="24:25">
      <c r="X8624" s="429">
        <v>8921</v>
      </c>
      <c r="Y8624" s="429" t="s">
        <v>1032</v>
      </c>
    </row>
    <row r="8625" spans="24:25">
      <c r="X8625" s="429">
        <v>8922</v>
      </c>
      <c r="Y8625" s="429" t="s">
        <v>1032</v>
      </c>
    </row>
    <row r="8626" spans="24:25">
      <c r="X8626" s="429">
        <v>8923</v>
      </c>
      <c r="Y8626" s="429" t="s">
        <v>1032</v>
      </c>
    </row>
    <row r="8627" spans="24:25">
      <c r="X8627" s="429">
        <v>8924</v>
      </c>
      <c r="Y8627" s="429" t="s">
        <v>1032</v>
      </c>
    </row>
    <row r="8628" spans="24:25">
      <c r="X8628" s="429">
        <v>8925</v>
      </c>
      <c r="Y8628" s="429" t="s">
        <v>1032</v>
      </c>
    </row>
    <row r="8629" spans="24:25">
      <c r="X8629" s="429">
        <v>8926</v>
      </c>
      <c r="Y8629" s="429" t="s">
        <v>1032</v>
      </c>
    </row>
    <row r="8630" spans="24:25">
      <c r="X8630" s="429">
        <v>8927</v>
      </c>
      <c r="Y8630" s="429" t="s">
        <v>1032</v>
      </c>
    </row>
    <row r="8631" spans="24:25">
      <c r="X8631" s="429">
        <v>8928</v>
      </c>
      <c r="Y8631" s="429" t="s">
        <v>1032</v>
      </c>
    </row>
    <row r="8632" spans="24:25">
      <c r="X8632" s="429">
        <v>8929</v>
      </c>
      <c r="Y8632" s="429" t="s">
        <v>1032</v>
      </c>
    </row>
    <row r="8633" spans="24:25">
      <c r="X8633" s="429">
        <v>8930</v>
      </c>
      <c r="Y8633" s="429" t="s">
        <v>1032</v>
      </c>
    </row>
    <row r="8634" spans="24:25">
      <c r="X8634" s="429">
        <v>8931</v>
      </c>
      <c r="Y8634" s="429" t="s">
        <v>1032</v>
      </c>
    </row>
    <row r="8635" spans="24:25">
      <c r="X8635" s="429">
        <v>8932</v>
      </c>
      <c r="Y8635" s="429" t="s">
        <v>1032</v>
      </c>
    </row>
    <row r="8636" spans="24:25">
      <c r="X8636" s="429">
        <v>8933</v>
      </c>
      <c r="Y8636" s="429" t="s">
        <v>1032</v>
      </c>
    </row>
    <row r="8637" spans="24:25">
      <c r="X8637" s="429">
        <v>8934</v>
      </c>
      <c r="Y8637" s="429" t="s">
        <v>1032</v>
      </c>
    </row>
    <row r="8638" spans="24:25">
      <c r="X8638" s="429">
        <v>8935</v>
      </c>
      <c r="Y8638" s="429" t="s">
        <v>1032</v>
      </c>
    </row>
    <row r="8639" spans="24:25">
      <c r="X8639" s="429">
        <v>8936</v>
      </c>
      <c r="Y8639" s="429" t="s">
        <v>1032</v>
      </c>
    </row>
    <row r="8640" spans="24:25">
      <c r="X8640" s="429">
        <v>8937</v>
      </c>
      <c r="Y8640" s="429" t="s">
        <v>1032</v>
      </c>
    </row>
    <row r="8641" spans="24:25">
      <c r="X8641" s="429">
        <v>8938</v>
      </c>
      <c r="Y8641" s="429" t="s">
        <v>1032</v>
      </c>
    </row>
    <row r="8642" spans="24:25">
      <c r="X8642" s="429">
        <v>8939</v>
      </c>
      <c r="Y8642" s="429" t="s">
        <v>1032</v>
      </c>
    </row>
    <row r="8643" spans="24:25">
      <c r="X8643" s="429">
        <v>8940</v>
      </c>
      <c r="Y8643" s="429" t="s">
        <v>1032</v>
      </c>
    </row>
    <row r="8644" spans="24:25">
      <c r="X8644" s="429">
        <v>8941</v>
      </c>
      <c r="Y8644" s="429" t="s">
        <v>1032</v>
      </c>
    </row>
    <row r="8645" spans="24:25">
      <c r="X8645" s="429">
        <v>8942</v>
      </c>
      <c r="Y8645" s="429" t="s">
        <v>1032</v>
      </c>
    </row>
    <row r="8646" spans="24:25">
      <c r="X8646" s="429">
        <v>8943</v>
      </c>
      <c r="Y8646" s="429" t="s">
        <v>1032</v>
      </c>
    </row>
    <row r="8647" spans="24:25">
      <c r="X8647" s="429">
        <v>8944</v>
      </c>
      <c r="Y8647" s="429" t="s">
        <v>1032</v>
      </c>
    </row>
    <row r="8648" spans="24:25">
      <c r="X8648" s="429">
        <v>8945</v>
      </c>
      <c r="Y8648" s="429" t="s">
        <v>1032</v>
      </c>
    </row>
    <row r="8649" spans="24:25">
      <c r="X8649" s="429">
        <v>8946</v>
      </c>
      <c r="Y8649" s="429" t="s">
        <v>1032</v>
      </c>
    </row>
    <row r="8650" spans="24:25">
      <c r="X8650" s="429">
        <v>8947</v>
      </c>
      <c r="Y8650" s="429" t="s">
        <v>1032</v>
      </c>
    </row>
    <row r="8651" spans="24:25">
      <c r="X8651" s="429">
        <v>8948</v>
      </c>
      <c r="Y8651" s="429" t="s">
        <v>1032</v>
      </c>
    </row>
    <row r="8652" spans="24:25">
      <c r="X8652" s="429">
        <v>8949</v>
      </c>
      <c r="Y8652" s="429" t="s">
        <v>1032</v>
      </c>
    </row>
    <row r="8653" spans="24:25">
      <c r="X8653" s="429">
        <v>8950</v>
      </c>
      <c r="Y8653" s="429" t="s">
        <v>1032</v>
      </c>
    </row>
    <row r="8654" spans="24:25">
      <c r="X8654" s="429">
        <v>8951</v>
      </c>
      <c r="Y8654" s="429" t="s">
        <v>1032</v>
      </c>
    </row>
    <row r="8655" spans="24:25">
      <c r="X8655" s="429">
        <v>8952</v>
      </c>
      <c r="Y8655" s="429" t="s">
        <v>1032</v>
      </c>
    </row>
    <row r="8656" spans="24:25">
      <c r="X8656" s="429">
        <v>8953</v>
      </c>
      <c r="Y8656" s="429" t="s">
        <v>1032</v>
      </c>
    </row>
    <row r="8657" spans="24:25">
      <c r="X8657" s="429">
        <v>8954</v>
      </c>
      <c r="Y8657" s="429" t="s">
        <v>1032</v>
      </c>
    </row>
    <row r="8658" spans="24:25">
      <c r="X8658" s="429">
        <v>8955</v>
      </c>
      <c r="Y8658" s="429" t="s">
        <v>1032</v>
      </c>
    </row>
    <row r="8659" spans="24:25">
      <c r="X8659" s="429">
        <v>8956</v>
      </c>
      <c r="Y8659" s="429" t="s">
        <v>1032</v>
      </c>
    </row>
    <row r="8660" spans="24:25">
      <c r="X8660" s="429">
        <v>8957</v>
      </c>
      <c r="Y8660" s="429" t="s">
        <v>1032</v>
      </c>
    </row>
    <row r="8661" spans="24:25">
      <c r="X8661" s="429">
        <v>8958</v>
      </c>
      <c r="Y8661" s="429" t="s">
        <v>1032</v>
      </c>
    </row>
    <row r="8662" spans="24:25">
      <c r="X8662" s="429">
        <v>8959</v>
      </c>
      <c r="Y8662" s="429" t="s">
        <v>1032</v>
      </c>
    </row>
    <row r="8663" spans="24:25">
      <c r="X8663" s="429">
        <v>8960</v>
      </c>
      <c r="Y8663" s="429" t="s">
        <v>1032</v>
      </c>
    </row>
    <row r="8664" spans="24:25">
      <c r="X8664" s="429">
        <v>8961</v>
      </c>
      <c r="Y8664" s="429" t="s">
        <v>1032</v>
      </c>
    </row>
    <row r="8665" spans="24:25">
      <c r="X8665" s="429">
        <v>8962</v>
      </c>
      <c r="Y8665" s="429" t="s">
        <v>1032</v>
      </c>
    </row>
    <row r="8666" spans="24:25">
      <c r="X8666" s="429">
        <v>8963</v>
      </c>
      <c r="Y8666" s="429" t="s">
        <v>1032</v>
      </c>
    </row>
    <row r="8667" spans="24:25">
      <c r="X8667" s="429">
        <v>8964</v>
      </c>
      <c r="Y8667" s="429" t="s">
        <v>1032</v>
      </c>
    </row>
    <row r="8668" spans="24:25">
      <c r="X8668" s="429">
        <v>8965</v>
      </c>
      <c r="Y8668" s="429" t="s">
        <v>1032</v>
      </c>
    </row>
    <row r="8669" spans="24:25">
      <c r="X8669" s="429">
        <v>8966</v>
      </c>
      <c r="Y8669" s="429" t="s">
        <v>1032</v>
      </c>
    </row>
    <row r="8670" spans="24:25">
      <c r="X8670" s="429">
        <v>8967</v>
      </c>
      <c r="Y8670" s="429" t="s">
        <v>1032</v>
      </c>
    </row>
    <row r="8671" spans="24:25">
      <c r="X8671" s="429">
        <v>8968</v>
      </c>
      <c r="Y8671" s="429" t="s">
        <v>1032</v>
      </c>
    </row>
    <row r="8672" spans="24:25">
      <c r="X8672" s="429">
        <v>8969</v>
      </c>
      <c r="Y8672" s="429" t="s">
        <v>1032</v>
      </c>
    </row>
    <row r="8673" spans="24:25">
      <c r="X8673" s="429">
        <v>8970</v>
      </c>
      <c r="Y8673" s="429" t="s">
        <v>1032</v>
      </c>
    </row>
    <row r="8674" spans="24:25">
      <c r="X8674" s="429">
        <v>8971</v>
      </c>
      <c r="Y8674" s="429" t="s">
        <v>1032</v>
      </c>
    </row>
    <row r="8675" spans="24:25">
      <c r="X8675" s="429">
        <v>8972</v>
      </c>
      <c r="Y8675" s="429" t="s">
        <v>1032</v>
      </c>
    </row>
    <row r="8676" spans="24:25">
      <c r="X8676" s="429">
        <v>8973</v>
      </c>
      <c r="Y8676" s="429" t="s">
        <v>1032</v>
      </c>
    </row>
    <row r="8677" spans="24:25">
      <c r="X8677" s="429">
        <v>8974</v>
      </c>
      <c r="Y8677" s="429" t="s">
        <v>1032</v>
      </c>
    </row>
    <row r="8678" spans="24:25">
      <c r="X8678" s="429">
        <v>8975</v>
      </c>
      <c r="Y8678" s="429" t="s">
        <v>1032</v>
      </c>
    </row>
    <row r="8679" spans="24:25">
      <c r="X8679" s="429">
        <v>8976</v>
      </c>
      <c r="Y8679" s="429" t="s">
        <v>1032</v>
      </c>
    </row>
    <row r="8680" spans="24:25">
      <c r="X8680" s="429">
        <v>8977</v>
      </c>
      <c r="Y8680" s="429" t="s">
        <v>1032</v>
      </c>
    </row>
    <row r="8681" spans="24:25">
      <c r="X8681" s="429">
        <v>8978</v>
      </c>
      <c r="Y8681" s="429" t="s">
        <v>1032</v>
      </c>
    </row>
    <row r="8682" spans="24:25">
      <c r="X8682" s="429">
        <v>8979</v>
      </c>
      <c r="Y8682" s="429" t="s">
        <v>1032</v>
      </c>
    </row>
    <row r="8683" spans="24:25">
      <c r="X8683" s="429">
        <v>8980</v>
      </c>
      <c r="Y8683" s="429" t="s">
        <v>1032</v>
      </c>
    </row>
    <row r="8684" spans="24:25">
      <c r="X8684" s="429">
        <v>8981</v>
      </c>
      <c r="Y8684" s="429" t="s">
        <v>1032</v>
      </c>
    </row>
    <row r="8685" spans="24:25">
      <c r="X8685" s="429">
        <v>8982</v>
      </c>
      <c r="Y8685" s="429" t="s">
        <v>1032</v>
      </c>
    </row>
    <row r="8686" spans="24:25">
      <c r="X8686" s="429">
        <v>8983</v>
      </c>
      <c r="Y8686" s="429" t="s">
        <v>1032</v>
      </c>
    </row>
    <row r="8687" spans="24:25">
      <c r="X8687" s="429">
        <v>8984</v>
      </c>
      <c r="Y8687" s="429" t="s">
        <v>1032</v>
      </c>
    </row>
    <row r="8688" spans="24:25">
      <c r="X8688" s="429">
        <v>8985</v>
      </c>
      <c r="Y8688" s="429" t="s">
        <v>1032</v>
      </c>
    </row>
    <row r="8689" spans="24:25">
      <c r="X8689" s="429">
        <v>8986</v>
      </c>
      <c r="Y8689" s="429" t="s">
        <v>1032</v>
      </c>
    </row>
    <row r="8690" spans="24:25">
      <c r="X8690" s="429">
        <v>8987</v>
      </c>
      <c r="Y8690" s="429" t="s">
        <v>1032</v>
      </c>
    </row>
    <row r="8691" spans="24:25">
      <c r="X8691" s="429">
        <v>8988</v>
      </c>
      <c r="Y8691" s="429" t="s">
        <v>1032</v>
      </c>
    </row>
    <row r="8692" spans="24:25">
      <c r="X8692" s="429">
        <v>8989</v>
      </c>
      <c r="Y8692" s="429" t="s">
        <v>1032</v>
      </c>
    </row>
    <row r="8693" spans="24:25">
      <c r="X8693" s="429">
        <v>8990</v>
      </c>
      <c r="Y8693" s="429" t="s">
        <v>1032</v>
      </c>
    </row>
    <row r="8694" spans="24:25">
      <c r="X8694" s="429">
        <v>8991</v>
      </c>
      <c r="Y8694" s="429" t="s">
        <v>1032</v>
      </c>
    </row>
    <row r="8695" spans="24:25">
      <c r="X8695" s="429">
        <v>8992</v>
      </c>
      <c r="Y8695" s="429" t="s">
        <v>1032</v>
      </c>
    </row>
    <row r="8696" spans="24:25">
      <c r="X8696" s="429">
        <v>8993</v>
      </c>
      <c r="Y8696" s="429" t="s">
        <v>1032</v>
      </c>
    </row>
    <row r="8697" spans="24:25">
      <c r="X8697" s="429">
        <v>8994</v>
      </c>
      <c r="Y8697" s="429" t="s">
        <v>1032</v>
      </c>
    </row>
    <row r="8698" spans="24:25">
      <c r="X8698" s="429">
        <v>8995</v>
      </c>
      <c r="Y8698" s="429" t="s">
        <v>1032</v>
      </c>
    </row>
    <row r="8699" spans="24:25">
      <c r="X8699" s="429">
        <v>8996</v>
      </c>
      <c r="Y8699" s="429" t="s">
        <v>1032</v>
      </c>
    </row>
    <row r="8700" spans="24:25">
      <c r="X8700" s="429">
        <v>8997</v>
      </c>
      <c r="Y8700" s="429" t="s">
        <v>1032</v>
      </c>
    </row>
    <row r="8701" spans="24:25">
      <c r="X8701" s="429">
        <v>8998</v>
      </c>
      <c r="Y8701" s="429" t="s">
        <v>1032</v>
      </c>
    </row>
    <row r="8702" spans="24:25">
      <c r="X8702" s="429">
        <v>8999</v>
      </c>
      <c r="Y8702" s="429" t="s">
        <v>1032</v>
      </c>
    </row>
    <row r="8703" spans="24:25">
      <c r="X8703" s="429">
        <v>9000</v>
      </c>
      <c r="Y8703" s="429" t="s">
        <v>1032</v>
      </c>
    </row>
    <row r="8704" spans="24:25">
      <c r="X8704" s="429">
        <v>9001</v>
      </c>
      <c r="Y8704" s="429" t="s">
        <v>1032</v>
      </c>
    </row>
    <row r="8705" spans="24:25">
      <c r="X8705" s="429">
        <v>9002</v>
      </c>
      <c r="Y8705" s="429" t="s">
        <v>1032</v>
      </c>
    </row>
    <row r="8706" spans="24:25">
      <c r="X8706" s="429">
        <v>9003</v>
      </c>
      <c r="Y8706" s="429" t="s">
        <v>1032</v>
      </c>
    </row>
    <row r="8707" spans="24:25">
      <c r="X8707" s="429">
        <v>9004</v>
      </c>
      <c r="Y8707" s="429" t="s">
        <v>1032</v>
      </c>
    </row>
    <row r="8708" spans="24:25">
      <c r="X8708" s="429">
        <v>9005</v>
      </c>
      <c r="Y8708" s="429" t="s">
        <v>1032</v>
      </c>
    </row>
    <row r="8709" spans="24:25">
      <c r="X8709" s="429">
        <v>9006</v>
      </c>
      <c r="Y8709" s="429" t="s">
        <v>1032</v>
      </c>
    </row>
    <row r="8710" spans="24:25">
      <c r="X8710" s="429">
        <v>9007</v>
      </c>
      <c r="Y8710" s="429" t="s">
        <v>1032</v>
      </c>
    </row>
    <row r="8711" spans="24:25">
      <c r="X8711" s="429">
        <v>9008</v>
      </c>
      <c r="Y8711" s="429" t="s">
        <v>1032</v>
      </c>
    </row>
    <row r="8712" spans="24:25">
      <c r="X8712" s="429">
        <v>9009</v>
      </c>
      <c r="Y8712" s="429" t="s">
        <v>1032</v>
      </c>
    </row>
    <row r="8713" spans="24:25">
      <c r="X8713" s="429">
        <v>9010</v>
      </c>
      <c r="Y8713" s="429" t="s">
        <v>1032</v>
      </c>
    </row>
    <row r="8714" spans="24:25">
      <c r="X8714" s="429">
        <v>9011</v>
      </c>
      <c r="Y8714" s="429" t="s">
        <v>1032</v>
      </c>
    </row>
    <row r="8715" spans="24:25">
      <c r="X8715" s="429">
        <v>9012</v>
      </c>
      <c r="Y8715" s="429" t="s">
        <v>1032</v>
      </c>
    </row>
    <row r="8716" spans="24:25">
      <c r="X8716" s="429">
        <v>9013</v>
      </c>
      <c r="Y8716" s="429" t="s">
        <v>1032</v>
      </c>
    </row>
    <row r="8717" spans="24:25">
      <c r="X8717" s="429">
        <v>9014</v>
      </c>
      <c r="Y8717" s="429" t="s">
        <v>1032</v>
      </c>
    </row>
    <row r="8718" spans="24:25">
      <c r="X8718" s="429">
        <v>9015</v>
      </c>
      <c r="Y8718" s="429" t="s">
        <v>1032</v>
      </c>
    </row>
    <row r="8719" spans="24:25">
      <c r="X8719" s="429">
        <v>9016</v>
      </c>
      <c r="Y8719" s="429" t="s">
        <v>1032</v>
      </c>
    </row>
    <row r="8720" spans="24:25">
      <c r="X8720" s="429">
        <v>9017</v>
      </c>
      <c r="Y8720" s="429" t="s">
        <v>1032</v>
      </c>
    </row>
    <row r="8721" spans="24:25">
      <c r="X8721" s="429">
        <v>9018</v>
      </c>
      <c r="Y8721" s="429" t="s">
        <v>1032</v>
      </c>
    </row>
    <row r="8722" spans="24:25">
      <c r="X8722" s="429">
        <v>9019</v>
      </c>
      <c r="Y8722" s="429" t="s">
        <v>1032</v>
      </c>
    </row>
    <row r="8723" spans="24:25">
      <c r="X8723" s="429">
        <v>9020</v>
      </c>
      <c r="Y8723" s="429" t="s">
        <v>1032</v>
      </c>
    </row>
    <row r="8724" spans="24:25">
      <c r="X8724" s="429">
        <v>9021</v>
      </c>
      <c r="Y8724" s="429" t="s">
        <v>1032</v>
      </c>
    </row>
    <row r="8725" spans="24:25">
      <c r="X8725" s="429">
        <v>9022</v>
      </c>
      <c r="Y8725" s="429" t="s">
        <v>1032</v>
      </c>
    </row>
    <row r="8726" spans="24:25">
      <c r="X8726" s="429">
        <v>9023</v>
      </c>
      <c r="Y8726" s="429" t="s">
        <v>1032</v>
      </c>
    </row>
    <row r="8727" spans="24:25">
      <c r="X8727" s="429">
        <v>9024</v>
      </c>
      <c r="Y8727" s="429" t="s">
        <v>1032</v>
      </c>
    </row>
    <row r="8728" spans="24:25">
      <c r="X8728" s="429">
        <v>9025</v>
      </c>
      <c r="Y8728" s="429" t="s">
        <v>1032</v>
      </c>
    </row>
    <row r="8729" spans="24:25">
      <c r="X8729" s="429">
        <v>9026</v>
      </c>
      <c r="Y8729" s="429" t="s">
        <v>1032</v>
      </c>
    </row>
    <row r="8730" spans="24:25">
      <c r="X8730" s="429">
        <v>9027</v>
      </c>
      <c r="Y8730" s="429" t="s">
        <v>1032</v>
      </c>
    </row>
    <row r="8731" spans="24:25">
      <c r="X8731" s="429">
        <v>9028</v>
      </c>
      <c r="Y8731" s="429" t="s">
        <v>1032</v>
      </c>
    </row>
    <row r="8732" spans="24:25">
      <c r="X8732" s="429">
        <v>9029</v>
      </c>
      <c r="Y8732" s="429" t="s">
        <v>1032</v>
      </c>
    </row>
    <row r="8733" spans="24:25">
      <c r="X8733" s="429">
        <v>9030</v>
      </c>
      <c r="Y8733" s="429" t="s">
        <v>1032</v>
      </c>
    </row>
    <row r="8734" spans="24:25">
      <c r="X8734" s="429">
        <v>9031</v>
      </c>
      <c r="Y8734" s="429" t="s">
        <v>1032</v>
      </c>
    </row>
    <row r="8735" spans="24:25">
      <c r="X8735" s="429">
        <v>9032</v>
      </c>
      <c r="Y8735" s="429" t="s">
        <v>1032</v>
      </c>
    </row>
    <row r="8736" spans="24:25">
      <c r="X8736" s="429">
        <v>9033</v>
      </c>
      <c r="Y8736" s="429" t="s">
        <v>1032</v>
      </c>
    </row>
    <row r="8737" spans="24:25">
      <c r="X8737" s="429">
        <v>9034</v>
      </c>
      <c r="Y8737" s="429" t="s">
        <v>1032</v>
      </c>
    </row>
    <row r="8738" spans="24:25">
      <c r="X8738" s="429">
        <v>9035</v>
      </c>
      <c r="Y8738" s="429" t="s">
        <v>1032</v>
      </c>
    </row>
    <row r="8739" spans="24:25">
      <c r="X8739" s="429">
        <v>9036</v>
      </c>
      <c r="Y8739" s="429" t="s">
        <v>1032</v>
      </c>
    </row>
    <row r="8740" spans="24:25">
      <c r="X8740" s="429">
        <v>9037</v>
      </c>
      <c r="Y8740" s="429" t="s">
        <v>1032</v>
      </c>
    </row>
    <row r="8741" spans="24:25">
      <c r="X8741" s="429">
        <v>9038</v>
      </c>
      <c r="Y8741" s="429" t="s">
        <v>1032</v>
      </c>
    </row>
    <row r="8742" spans="24:25">
      <c r="X8742" s="429">
        <v>9039</v>
      </c>
      <c r="Y8742" s="429" t="s">
        <v>1032</v>
      </c>
    </row>
    <row r="8743" spans="24:25">
      <c r="X8743" s="429">
        <v>9040</v>
      </c>
      <c r="Y8743" s="429" t="s">
        <v>1032</v>
      </c>
    </row>
    <row r="8744" spans="24:25">
      <c r="X8744" s="429">
        <v>9041</v>
      </c>
      <c r="Y8744" s="429" t="s">
        <v>1032</v>
      </c>
    </row>
    <row r="8745" spans="24:25">
      <c r="X8745" s="429">
        <v>9042</v>
      </c>
      <c r="Y8745" s="429" t="s">
        <v>1032</v>
      </c>
    </row>
    <row r="8746" spans="24:25">
      <c r="X8746" s="429">
        <v>9043</v>
      </c>
      <c r="Y8746" s="429" t="s">
        <v>1032</v>
      </c>
    </row>
    <row r="8747" spans="24:25">
      <c r="X8747" s="429">
        <v>9044</v>
      </c>
      <c r="Y8747" s="429" t="s">
        <v>1032</v>
      </c>
    </row>
    <row r="8748" spans="24:25">
      <c r="X8748" s="429">
        <v>9045</v>
      </c>
      <c r="Y8748" s="429" t="s">
        <v>1032</v>
      </c>
    </row>
    <row r="8749" spans="24:25">
      <c r="X8749" s="429">
        <v>9046</v>
      </c>
      <c r="Y8749" s="429" t="s">
        <v>1032</v>
      </c>
    </row>
    <row r="8750" spans="24:25">
      <c r="X8750" s="429">
        <v>9047</v>
      </c>
      <c r="Y8750" s="429" t="s">
        <v>1032</v>
      </c>
    </row>
    <row r="8751" spans="24:25">
      <c r="X8751" s="429">
        <v>9048</v>
      </c>
      <c r="Y8751" s="429" t="s">
        <v>1032</v>
      </c>
    </row>
    <row r="8752" spans="24:25">
      <c r="X8752" s="429">
        <v>9049</v>
      </c>
      <c r="Y8752" s="429" t="s">
        <v>1032</v>
      </c>
    </row>
    <row r="8753" spans="24:25">
      <c r="X8753" s="429">
        <v>9050</v>
      </c>
      <c r="Y8753" s="429" t="s">
        <v>1032</v>
      </c>
    </row>
    <row r="8754" spans="24:25">
      <c r="X8754" s="429">
        <v>9051</v>
      </c>
      <c r="Y8754" s="429" t="s">
        <v>1032</v>
      </c>
    </row>
    <row r="8755" spans="24:25">
      <c r="X8755" s="429">
        <v>9052</v>
      </c>
      <c r="Y8755" s="429" t="s">
        <v>1032</v>
      </c>
    </row>
    <row r="8756" spans="24:25">
      <c r="X8756" s="429">
        <v>9053</v>
      </c>
      <c r="Y8756" s="429" t="s">
        <v>1032</v>
      </c>
    </row>
    <row r="8757" spans="24:25">
      <c r="X8757" s="429">
        <v>9054</v>
      </c>
      <c r="Y8757" s="429" t="s">
        <v>1032</v>
      </c>
    </row>
    <row r="8758" spans="24:25">
      <c r="X8758" s="429">
        <v>9055</v>
      </c>
      <c r="Y8758" s="429" t="s">
        <v>1032</v>
      </c>
    </row>
    <row r="8759" spans="24:25">
      <c r="X8759" s="429">
        <v>9056</v>
      </c>
      <c r="Y8759" s="429" t="s">
        <v>1032</v>
      </c>
    </row>
    <row r="8760" spans="24:25">
      <c r="X8760" s="429">
        <v>9057</v>
      </c>
      <c r="Y8760" s="429" t="s">
        <v>1032</v>
      </c>
    </row>
    <row r="8761" spans="24:25">
      <c r="X8761" s="429">
        <v>9058</v>
      </c>
      <c r="Y8761" s="429" t="s">
        <v>1032</v>
      </c>
    </row>
    <row r="8762" spans="24:25">
      <c r="X8762" s="429">
        <v>9059</v>
      </c>
      <c r="Y8762" s="429" t="s">
        <v>1032</v>
      </c>
    </row>
    <row r="8763" spans="24:25">
      <c r="X8763" s="429">
        <v>9060</v>
      </c>
      <c r="Y8763" s="429" t="s">
        <v>1032</v>
      </c>
    </row>
    <row r="8764" spans="24:25">
      <c r="X8764" s="429">
        <v>9061</v>
      </c>
      <c r="Y8764" s="429" t="s">
        <v>1032</v>
      </c>
    </row>
    <row r="8765" spans="24:25">
      <c r="X8765" s="429">
        <v>9062</v>
      </c>
      <c r="Y8765" s="429" t="s">
        <v>1032</v>
      </c>
    </row>
    <row r="8766" spans="24:25">
      <c r="X8766" s="429">
        <v>9063</v>
      </c>
      <c r="Y8766" s="429" t="s">
        <v>1032</v>
      </c>
    </row>
    <row r="8767" spans="24:25">
      <c r="X8767" s="429">
        <v>9064</v>
      </c>
      <c r="Y8767" s="429" t="s">
        <v>1032</v>
      </c>
    </row>
    <row r="8768" spans="24:25">
      <c r="X8768" s="429">
        <v>9065</v>
      </c>
      <c r="Y8768" s="429" t="s">
        <v>1032</v>
      </c>
    </row>
    <row r="8769" spans="24:25">
      <c r="X8769" s="429">
        <v>9066</v>
      </c>
      <c r="Y8769" s="429" t="s">
        <v>1032</v>
      </c>
    </row>
    <row r="8770" spans="24:25">
      <c r="X8770" s="429">
        <v>9067</v>
      </c>
      <c r="Y8770" s="429" t="s">
        <v>1032</v>
      </c>
    </row>
    <row r="8771" spans="24:25">
      <c r="X8771" s="429">
        <v>9068</v>
      </c>
      <c r="Y8771" s="429" t="s">
        <v>1032</v>
      </c>
    </row>
    <row r="8772" spans="24:25">
      <c r="X8772" s="429">
        <v>9069</v>
      </c>
      <c r="Y8772" s="429" t="s">
        <v>1032</v>
      </c>
    </row>
    <row r="8773" spans="24:25">
      <c r="X8773" s="429">
        <v>9070</v>
      </c>
      <c r="Y8773" s="429" t="s">
        <v>1032</v>
      </c>
    </row>
    <row r="8774" spans="24:25">
      <c r="X8774" s="429">
        <v>9071</v>
      </c>
      <c r="Y8774" s="429" t="s">
        <v>1032</v>
      </c>
    </row>
    <row r="8775" spans="24:25">
      <c r="X8775" s="429">
        <v>9072</v>
      </c>
      <c r="Y8775" s="429" t="s">
        <v>1032</v>
      </c>
    </row>
    <row r="8776" spans="24:25">
      <c r="X8776" s="429">
        <v>9073</v>
      </c>
      <c r="Y8776" s="429" t="s">
        <v>1032</v>
      </c>
    </row>
    <row r="8777" spans="24:25">
      <c r="X8777" s="429">
        <v>9074</v>
      </c>
      <c r="Y8777" s="429" t="s">
        <v>1032</v>
      </c>
    </row>
    <row r="8778" spans="24:25">
      <c r="X8778" s="429">
        <v>9075</v>
      </c>
      <c r="Y8778" s="429" t="s">
        <v>1032</v>
      </c>
    </row>
    <row r="8779" spans="24:25">
      <c r="X8779" s="429">
        <v>9076</v>
      </c>
      <c r="Y8779" s="429" t="s">
        <v>1032</v>
      </c>
    </row>
    <row r="8780" spans="24:25">
      <c r="X8780" s="429">
        <v>9077</v>
      </c>
      <c r="Y8780" s="429" t="s">
        <v>1032</v>
      </c>
    </row>
    <row r="8781" spans="24:25">
      <c r="X8781" s="429">
        <v>9078</v>
      </c>
      <c r="Y8781" s="429" t="s">
        <v>1032</v>
      </c>
    </row>
    <row r="8782" spans="24:25">
      <c r="X8782" s="429">
        <v>9079</v>
      </c>
      <c r="Y8782" s="429" t="s">
        <v>1032</v>
      </c>
    </row>
    <row r="8783" spans="24:25">
      <c r="X8783" s="429">
        <v>9080</v>
      </c>
      <c r="Y8783" s="429" t="s">
        <v>1032</v>
      </c>
    </row>
    <row r="8784" spans="24:25">
      <c r="X8784" s="429">
        <v>9081</v>
      </c>
      <c r="Y8784" s="429" t="s">
        <v>1032</v>
      </c>
    </row>
    <row r="8785" spans="24:25">
      <c r="X8785" s="429">
        <v>9082</v>
      </c>
      <c r="Y8785" s="429" t="s">
        <v>1032</v>
      </c>
    </row>
    <row r="8786" spans="24:25">
      <c r="X8786" s="429">
        <v>9083</v>
      </c>
      <c r="Y8786" s="429" t="s">
        <v>1032</v>
      </c>
    </row>
    <row r="8787" spans="24:25">
      <c r="X8787" s="429">
        <v>9084</v>
      </c>
      <c r="Y8787" s="429" t="s">
        <v>1032</v>
      </c>
    </row>
    <row r="8788" spans="24:25">
      <c r="X8788" s="429">
        <v>9085</v>
      </c>
      <c r="Y8788" s="429" t="s">
        <v>1032</v>
      </c>
    </row>
    <row r="8789" spans="24:25">
      <c r="X8789" s="429">
        <v>9086</v>
      </c>
      <c r="Y8789" s="429" t="s">
        <v>1032</v>
      </c>
    </row>
    <row r="8790" spans="24:25">
      <c r="X8790" s="429">
        <v>9087</v>
      </c>
      <c r="Y8790" s="429" t="s">
        <v>1032</v>
      </c>
    </row>
    <row r="8791" spans="24:25">
      <c r="X8791" s="429">
        <v>9088</v>
      </c>
      <c r="Y8791" s="429" t="s">
        <v>1032</v>
      </c>
    </row>
    <row r="8792" spans="24:25">
      <c r="X8792" s="429">
        <v>9089</v>
      </c>
      <c r="Y8792" s="429" t="s">
        <v>1032</v>
      </c>
    </row>
    <row r="8793" spans="24:25">
      <c r="X8793" s="429">
        <v>9090</v>
      </c>
      <c r="Y8793" s="429" t="s">
        <v>1032</v>
      </c>
    </row>
    <row r="8794" spans="24:25">
      <c r="X8794" s="429">
        <v>9091</v>
      </c>
      <c r="Y8794" s="429" t="s">
        <v>1032</v>
      </c>
    </row>
    <row r="8795" spans="24:25">
      <c r="X8795" s="429">
        <v>9092</v>
      </c>
      <c r="Y8795" s="429" t="s">
        <v>1032</v>
      </c>
    </row>
    <row r="8796" spans="24:25">
      <c r="X8796" s="429">
        <v>9093</v>
      </c>
      <c r="Y8796" s="429" t="s">
        <v>1032</v>
      </c>
    </row>
    <row r="8797" spans="24:25">
      <c r="X8797" s="429">
        <v>9094</v>
      </c>
      <c r="Y8797" s="429" t="s">
        <v>1032</v>
      </c>
    </row>
    <row r="8798" spans="24:25">
      <c r="X8798" s="429">
        <v>9095</v>
      </c>
      <c r="Y8798" s="429" t="s">
        <v>1032</v>
      </c>
    </row>
    <row r="8799" spans="24:25">
      <c r="X8799" s="429">
        <v>9096</v>
      </c>
      <c r="Y8799" s="429" t="s">
        <v>1032</v>
      </c>
    </row>
    <row r="8800" spans="24:25">
      <c r="X8800" s="429">
        <v>9097</v>
      </c>
      <c r="Y8800" s="429" t="s">
        <v>1032</v>
      </c>
    </row>
    <row r="8801" spans="24:25">
      <c r="X8801" s="429">
        <v>9098</v>
      </c>
      <c r="Y8801" s="429" t="s">
        <v>1032</v>
      </c>
    </row>
    <row r="8802" spans="24:25">
      <c r="X8802" s="429">
        <v>9099</v>
      </c>
      <c r="Y8802" s="429" t="s">
        <v>1032</v>
      </c>
    </row>
    <row r="8803" spans="24:25">
      <c r="X8803" s="429">
        <v>9100</v>
      </c>
      <c r="Y8803" s="429" t="s">
        <v>1032</v>
      </c>
    </row>
    <row r="8804" spans="24:25">
      <c r="X8804" s="429">
        <v>9101</v>
      </c>
      <c r="Y8804" s="429" t="s">
        <v>1032</v>
      </c>
    </row>
    <row r="8805" spans="24:25">
      <c r="X8805" s="429">
        <v>9102</v>
      </c>
      <c r="Y8805" s="429" t="s">
        <v>1032</v>
      </c>
    </row>
    <row r="8806" spans="24:25">
      <c r="X8806" s="429">
        <v>9103</v>
      </c>
      <c r="Y8806" s="429" t="s">
        <v>1032</v>
      </c>
    </row>
    <row r="8807" spans="24:25">
      <c r="X8807" s="429">
        <v>9104</v>
      </c>
      <c r="Y8807" s="429" t="s">
        <v>1032</v>
      </c>
    </row>
    <row r="8808" spans="24:25">
      <c r="X8808" s="429">
        <v>9105</v>
      </c>
      <c r="Y8808" s="429" t="s">
        <v>1032</v>
      </c>
    </row>
    <row r="8809" spans="24:25">
      <c r="X8809" s="429">
        <v>9106</v>
      </c>
      <c r="Y8809" s="429" t="s">
        <v>1032</v>
      </c>
    </row>
    <row r="8810" spans="24:25">
      <c r="X8810" s="429">
        <v>9107</v>
      </c>
      <c r="Y8810" s="429" t="s">
        <v>1032</v>
      </c>
    </row>
    <row r="8811" spans="24:25">
      <c r="X8811" s="429">
        <v>9108</v>
      </c>
      <c r="Y8811" s="429" t="s">
        <v>1032</v>
      </c>
    </row>
    <row r="8812" spans="24:25">
      <c r="X8812" s="429">
        <v>9109</v>
      </c>
      <c r="Y8812" s="429" t="s">
        <v>1032</v>
      </c>
    </row>
    <row r="8813" spans="24:25">
      <c r="X8813" s="429">
        <v>9110</v>
      </c>
      <c r="Y8813" s="429" t="s">
        <v>1032</v>
      </c>
    </row>
    <row r="8814" spans="24:25">
      <c r="X8814" s="429">
        <v>9111</v>
      </c>
      <c r="Y8814" s="429" t="s">
        <v>1032</v>
      </c>
    </row>
    <row r="8815" spans="24:25">
      <c r="X8815" s="429">
        <v>9112</v>
      </c>
      <c r="Y8815" s="429" t="s">
        <v>1032</v>
      </c>
    </row>
    <row r="8816" spans="24:25">
      <c r="X8816" s="429">
        <v>9113</v>
      </c>
      <c r="Y8816" s="429" t="s">
        <v>1032</v>
      </c>
    </row>
    <row r="8817" spans="24:25">
      <c r="X8817" s="429">
        <v>9114</v>
      </c>
      <c r="Y8817" s="429" t="s">
        <v>1032</v>
      </c>
    </row>
    <row r="8818" spans="24:25">
      <c r="X8818" s="429">
        <v>9115</v>
      </c>
      <c r="Y8818" s="429" t="s">
        <v>1032</v>
      </c>
    </row>
    <row r="8819" spans="24:25">
      <c r="X8819" s="429">
        <v>9116</v>
      </c>
      <c r="Y8819" s="429" t="s">
        <v>1032</v>
      </c>
    </row>
    <row r="8820" spans="24:25">
      <c r="X8820" s="429">
        <v>9117</v>
      </c>
      <c r="Y8820" s="429" t="s">
        <v>1032</v>
      </c>
    </row>
    <row r="8821" spans="24:25">
      <c r="X8821" s="429">
        <v>9118</v>
      </c>
      <c r="Y8821" s="429" t="s">
        <v>1032</v>
      </c>
    </row>
    <row r="8822" spans="24:25">
      <c r="X8822" s="429">
        <v>9119</v>
      </c>
      <c r="Y8822" s="429" t="s">
        <v>1032</v>
      </c>
    </row>
    <row r="8823" spans="24:25">
      <c r="X8823" s="429">
        <v>9120</v>
      </c>
      <c r="Y8823" s="429" t="s">
        <v>1032</v>
      </c>
    </row>
    <row r="8824" spans="24:25">
      <c r="X8824" s="429">
        <v>9121</v>
      </c>
      <c r="Y8824" s="429" t="s">
        <v>1032</v>
      </c>
    </row>
    <row r="8825" spans="24:25">
      <c r="X8825" s="429">
        <v>9122</v>
      </c>
      <c r="Y8825" s="429" t="s">
        <v>1032</v>
      </c>
    </row>
    <row r="8826" spans="24:25">
      <c r="X8826" s="429">
        <v>9123</v>
      </c>
      <c r="Y8826" s="429" t="s">
        <v>1032</v>
      </c>
    </row>
    <row r="8827" spans="24:25">
      <c r="X8827" s="429">
        <v>9124</v>
      </c>
      <c r="Y8827" s="429" t="s">
        <v>1032</v>
      </c>
    </row>
    <row r="8828" spans="24:25">
      <c r="X8828" s="429">
        <v>9125</v>
      </c>
      <c r="Y8828" s="429" t="s">
        <v>1032</v>
      </c>
    </row>
    <row r="8829" spans="24:25">
      <c r="X8829" s="429">
        <v>9126</v>
      </c>
      <c r="Y8829" s="429" t="s">
        <v>1032</v>
      </c>
    </row>
    <row r="8830" spans="24:25">
      <c r="X8830" s="429">
        <v>9127</v>
      </c>
      <c r="Y8830" s="429" t="s">
        <v>1032</v>
      </c>
    </row>
    <row r="8831" spans="24:25">
      <c r="X8831" s="429">
        <v>9128</v>
      </c>
      <c r="Y8831" s="429" t="s">
        <v>1032</v>
      </c>
    </row>
    <row r="8832" spans="24:25">
      <c r="X8832" s="429">
        <v>9129</v>
      </c>
      <c r="Y8832" s="429" t="s">
        <v>1032</v>
      </c>
    </row>
    <row r="8833" spans="24:25">
      <c r="X8833" s="429">
        <v>9130</v>
      </c>
      <c r="Y8833" s="429" t="s">
        <v>1032</v>
      </c>
    </row>
    <row r="8834" spans="24:25">
      <c r="X8834" s="429">
        <v>9131</v>
      </c>
      <c r="Y8834" s="429" t="s">
        <v>1032</v>
      </c>
    </row>
    <row r="8835" spans="24:25">
      <c r="X8835" s="429">
        <v>9132</v>
      </c>
      <c r="Y8835" s="429" t="s">
        <v>1032</v>
      </c>
    </row>
    <row r="8836" spans="24:25">
      <c r="X8836" s="429">
        <v>9133</v>
      </c>
      <c r="Y8836" s="429" t="s">
        <v>1032</v>
      </c>
    </row>
    <row r="8837" spans="24:25">
      <c r="X8837" s="429">
        <v>9134</v>
      </c>
      <c r="Y8837" s="429" t="s">
        <v>1032</v>
      </c>
    </row>
    <row r="8838" spans="24:25">
      <c r="X8838" s="429">
        <v>9135</v>
      </c>
      <c r="Y8838" s="429" t="s">
        <v>1032</v>
      </c>
    </row>
    <row r="8839" spans="24:25">
      <c r="X8839" s="429">
        <v>9136</v>
      </c>
      <c r="Y8839" s="429" t="s">
        <v>1032</v>
      </c>
    </row>
    <row r="8840" spans="24:25">
      <c r="X8840" s="429">
        <v>9137</v>
      </c>
      <c r="Y8840" s="429" t="s">
        <v>1032</v>
      </c>
    </row>
    <row r="8841" spans="24:25">
      <c r="X8841" s="429">
        <v>9138</v>
      </c>
      <c r="Y8841" s="429" t="s">
        <v>1032</v>
      </c>
    </row>
    <row r="8842" spans="24:25">
      <c r="X8842" s="429">
        <v>9139</v>
      </c>
      <c r="Y8842" s="429" t="s">
        <v>1032</v>
      </c>
    </row>
    <row r="8843" spans="24:25">
      <c r="X8843" s="429">
        <v>9140</v>
      </c>
      <c r="Y8843" s="429" t="s">
        <v>1032</v>
      </c>
    </row>
    <row r="8844" spans="24:25">
      <c r="X8844" s="429">
        <v>9141</v>
      </c>
      <c r="Y8844" s="429" t="s">
        <v>1032</v>
      </c>
    </row>
    <row r="8845" spans="24:25">
      <c r="X8845" s="429">
        <v>9142</v>
      </c>
      <c r="Y8845" s="429" t="s">
        <v>1032</v>
      </c>
    </row>
    <row r="8846" spans="24:25">
      <c r="X8846" s="429">
        <v>9143</v>
      </c>
      <c r="Y8846" s="429" t="s">
        <v>1032</v>
      </c>
    </row>
    <row r="8847" spans="24:25">
      <c r="X8847" s="429">
        <v>9144</v>
      </c>
      <c r="Y8847" s="429" t="s">
        <v>1032</v>
      </c>
    </row>
    <row r="8848" spans="24:25">
      <c r="X8848" s="429">
        <v>9145</v>
      </c>
      <c r="Y8848" s="429" t="s">
        <v>1032</v>
      </c>
    </row>
    <row r="8849" spans="24:25">
      <c r="X8849" s="429">
        <v>9146</v>
      </c>
      <c r="Y8849" s="429" t="s">
        <v>1032</v>
      </c>
    </row>
    <row r="8850" spans="24:25">
      <c r="X8850" s="429">
        <v>9147</v>
      </c>
      <c r="Y8850" s="429" t="s">
        <v>1032</v>
      </c>
    </row>
    <row r="8851" spans="24:25">
      <c r="X8851" s="429">
        <v>9148</v>
      </c>
      <c r="Y8851" s="429" t="s">
        <v>1032</v>
      </c>
    </row>
    <row r="8852" spans="24:25">
      <c r="X8852" s="429">
        <v>9149</v>
      </c>
      <c r="Y8852" s="429" t="s">
        <v>1032</v>
      </c>
    </row>
    <row r="8853" spans="24:25">
      <c r="X8853" s="429">
        <v>9150</v>
      </c>
      <c r="Y8853" s="429" t="s">
        <v>1032</v>
      </c>
    </row>
    <row r="8854" spans="24:25">
      <c r="X8854" s="429">
        <v>9151</v>
      </c>
      <c r="Y8854" s="429" t="s">
        <v>1032</v>
      </c>
    </row>
    <row r="8855" spans="24:25">
      <c r="X8855" s="429">
        <v>9152</v>
      </c>
      <c r="Y8855" s="429" t="s">
        <v>1032</v>
      </c>
    </row>
    <row r="8856" spans="24:25">
      <c r="X8856" s="429">
        <v>9153</v>
      </c>
      <c r="Y8856" s="429" t="s">
        <v>1032</v>
      </c>
    </row>
    <row r="8857" spans="24:25">
      <c r="X8857" s="429">
        <v>9154</v>
      </c>
      <c r="Y8857" s="429" t="s">
        <v>1032</v>
      </c>
    </row>
    <row r="8858" spans="24:25">
      <c r="X8858" s="429">
        <v>9155</v>
      </c>
      <c r="Y8858" s="429" t="s">
        <v>1032</v>
      </c>
    </row>
    <row r="8859" spans="24:25">
      <c r="X8859" s="429">
        <v>9156</v>
      </c>
      <c r="Y8859" s="429" t="s">
        <v>1032</v>
      </c>
    </row>
    <row r="8860" spans="24:25">
      <c r="X8860" s="429">
        <v>9157</v>
      </c>
      <c r="Y8860" s="429" t="s">
        <v>1032</v>
      </c>
    </row>
    <row r="8861" spans="24:25">
      <c r="X8861" s="429">
        <v>9158</v>
      </c>
      <c r="Y8861" s="429" t="s">
        <v>1032</v>
      </c>
    </row>
    <row r="8862" spans="24:25">
      <c r="X8862" s="429">
        <v>9159</v>
      </c>
      <c r="Y8862" s="429" t="s">
        <v>1032</v>
      </c>
    </row>
    <row r="8863" spans="24:25">
      <c r="X8863" s="429">
        <v>9160</v>
      </c>
      <c r="Y8863" s="429" t="s">
        <v>1032</v>
      </c>
    </row>
    <row r="8864" spans="24:25">
      <c r="X8864" s="429">
        <v>9161</v>
      </c>
      <c r="Y8864" s="429" t="s">
        <v>1032</v>
      </c>
    </row>
    <row r="8865" spans="24:25">
      <c r="X8865" s="429">
        <v>9162</v>
      </c>
      <c r="Y8865" s="429" t="s">
        <v>1032</v>
      </c>
    </row>
    <row r="8866" spans="24:25">
      <c r="X8866" s="429">
        <v>9163</v>
      </c>
      <c r="Y8866" s="429" t="s">
        <v>1032</v>
      </c>
    </row>
    <row r="8867" spans="24:25">
      <c r="X8867" s="429">
        <v>9164</v>
      </c>
      <c r="Y8867" s="429" t="s">
        <v>1032</v>
      </c>
    </row>
    <row r="8868" spans="24:25">
      <c r="X8868" s="429">
        <v>9165</v>
      </c>
      <c r="Y8868" s="429" t="s">
        <v>1032</v>
      </c>
    </row>
    <row r="8869" spans="24:25">
      <c r="X8869" s="429">
        <v>9166</v>
      </c>
      <c r="Y8869" s="429" t="s">
        <v>1032</v>
      </c>
    </row>
    <row r="8870" spans="24:25">
      <c r="X8870" s="429">
        <v>9167</v>
      </c>
      <c r="Y8870" s="429" t="s">
        <v>1032</v>
      </c>
    </row>
    <row r="8871" spans="24:25">
      <c r="X8871" s="429">
        <v>9168</v>
      </c>
      <c r="Y8871" s="429" t="s">
        <v>1032</v>
      </c>
    </row>
    <row r="8872" spans="24:25">
      <c r="X8872" s="429">
        <v>9169</v>
      </c>
      <c r="Y8872" s="429" t="s">
        <v>1032</v>
      </c>
    </row>
    <row r="8873" spans="24:25">
      <c r="X8873" s="429">
        <v>9170</v>
      </c>
      <c r="Y8873" s="429" t="s">
        <v>1032</v>
      </c>
    </row>
    <row r="8874" spans="24:25">
      <c r="X8874" s="429">
        <v>9171</v>
      </c>
      <c r="Y8874" s="429" t="s">
        <v>1032</v>
      </c>
    </row>
    <row r="8875" spans="24:25">
      <c r="X8875" s="429">
        <v>9172</v>
      </c>
      <c r="Y8875" s="429" t="s">
        <v>1032</v>
      </c>
    </row>
    <row r="8876" spans="24:25">
      <c r="X8876" s="429">
        <v>9173</v>
      </c>
      <c r="Y8876" s="429" t="s">
        <v>1032</v>
      </c>
    </row>
    <row r="8877" spans="24:25">
      <c r="X8877" s="429">
        <v>9174</v>
      </c>
      <c r="Y8877" s="429" t="s">
        <v>1032</v>
      </c>
    </row>
    <row r="8878" spans="24:25">
      <c r="X8878" s="429">
        <v>9175</v>
      </c>
      <c r="Y8878" s="429" t="s">
        <v>1032</v>
      </c>
    </row>
    <row r="8879" spans="24:25">
      <c r="X8879" s="429">
        <v>9176</v>
      </c>
      <c r="Y8879" s="429" t="s">
        <v>1032</v>
      </c>
    </row>
    <row r="8880" spans="24:25">
      <c r="X8880" s="429">
        <v>9177</v>
      </c>
      <c r="Y8880" s="429" t="s">
        <v>1032</v>
      </c>
    </row>
    <row r="8881" spans="24:25">
      <c r="X8881" s="429">
        <v>9178</v>
      </c>
      <c r="Y8881" s="429" t="s">
        <v>1032</v>
      </c>
    </row>
    <row r="8882" spans="24:25">
      <c r="X8882" s="429">
        <v>9179</v>
      </c>
      <c r="Y8882" s="429" t="s">
        <v>1032</v>
      </c>
    </row>
    <row r="8883" spans="24:25">
      <c r="X8883" s="429">
        <v>9180</v>
      </c>
      <c r="Y8883" s="429" t="s">
        <v>1032</v>
      </c>
    </row>
    <row r="8884" spans="24:25">
      <c r="X8884" s="429">
        <v>9181</v>
      </c>
      <c r="Y8884" s="429" t="s">
        <v>1032</v>
      </c>
    </row>
    <row r="8885" spans="24:25">
      <c r="X8885" s="429">
        <v>9182</v>
      </c>
      <c r="Y8885" s="429" t="s">
        <v>1032</v>
      </c>
    </row>
    <row r="8886" spans="24:25">
      <c r="X8886" s="429">
        <v>9183</v>
      </c>
      <c r="Y8886" s="429" t="s">
        <v>1032</v>
      </c>
    </row>
    <row r="8887" spans="24:25">
      <c r="X8887" s="429">
        <v>9184</v>
      </c>
      <c r="Y8887" s="429" t="s">
        <v>1032</v>
      </c>
    </row>
    <row r="8888" spans="24:25">
      <c r="X8888" s="429">
        <v>9185</v>
      </c>
      <c r="Y8888" s="429" t="s">
        <v>1032</v>
      </c>
    </row>
    <row r="8889" spans="24:25">
      <c r="X8889" s="429">
        <v>9186</v>
      </c>
      <c r="Y8889" s="429" t="s">
        <v>1032</v>
      </c>
    </row>
    <row r="8890" spans="24:25">
      <c r="X8890" s="429">
        <v>9187</v>
      </c>
      <c r="Y8890" s="429" t="s">
        <v>1032</v>
      </c>
    </row>
    <row r="8891" spans="24:25">
      <c r="X8891" s="429">
        <v>9188</v>
      </c>
      <c r="Y8891" s="429" t="s">
        <v>1032</v>
      </c>
    </row>
    <row r="8892" spans="24:25">
      <c r="X8892" s="429">
        <v>9189</v>
      </c>
      <c r="Y8892" s="429" t="s">
        <v>1032</v>
      </c>
    </row>
    <row r="8893" spans="24:25">
      <c r="X8893" s="429">
        <v>9190</v>
      </c>
      <c r="Y8893" s="429" t="s">
        <v>1032</v>
      </c>
    </row>
    <row r="8894" spans="24:25">
      <c r="X8894" s="429">
        <v>9191</v>
      </c>
      <c r="Y8894" s="429" t="s">
        <v>1032</v>
      </c>
    </row>
    <row r="8895" spans="24:25">
      <c r="X8895" s="429">
        <v>9192</v>
      </c>
      <c r="Y8895" s="429" t="s">
        <v>1032</v>
      </c>
    </row>
    <row r="8896" spans="24:25">
      <c r="X8896" s="429">
        <v>9193</v>
      </c>
      <c r="Y8896" s="429" t="s">
        <v>1032</v>
      </c>
    </row>
    <row r="8897" spans="24:25">
      <c r="X8897" s="429">
        <v>9194</v>
      </c>
      <c r="Y8897" s="429" t="s">
        <v>1032</v>
      </c>
    </row>
    <row r="8898" spans="24:25">
      <c r="X8898" s="429">
        <v>9195</v>
      </c>
      <c r="Y8898" s="429" t="s">
        <v>1032</v>
      </c>
    </row>
    <row r="8899" spans="24:25">
      <c r="X8899" s="429">
        <v>9196</v>
      </c>
      <c r="Y8899" s="429" t="s">
        <v>1032</v>
      </c>
    </row>
    <row r="8900" spans="24:25">
      <c r="X8900" s="429">
        <v>9197</v>
      </c>
      <c r="Y8900" s="429" t="s">
        <v>1032</v>
      </c>
    </row>
    <row r="8901" spans="24:25">
      <c r="X8901" s="429">
        <v>9198</v>
      </c>
      <c r="Y8901" s="429" t="s">
        <v>1032</v>
      </c>
    </row>
    <row r="8902" spans="24:25">
      <c r="X8902" s="429">
        <v>9199</v>
      </c>
      <c r="Y8902" s="429" t="s">
        <v>1032</v>
      </c>
    </row>
    <row r="8903" spans="24:25">
      <c r="X8903" s="429">
        <v>9200</v>
      </c>
      <c r="Y8903" s="429" t="s">
        <v>1032</v>
      </c>
    </row>
    <row r="8904" spans="24:25">
      <c r="X8904" s="429">
        <v>9201</v>
      </c>
      <c r="Y8904" s="429" t="s">
        <v>1032</v>
      </c>
    </row>
    <row r="8905" spans="24:25">
      <c r="X8905" s="429">
        <v>9202</v>
      </c>
      <c r="Y8905" s="429" t="s">
        <v>1032</v>
      </c>
    </row>
    <row r="8906" spans="24:25">
      <c r="X8906" s="429">
        <v>9203</v>
      </c>
      <c r="Y8906" s="429" t="s">
        <v>1032</v>
      </c>
    </row>
    <row r="8907" spans="24:25">
      <c r="X8907" s="429">
        <v>9204</v>
      </c>
      <c r="Y8907" s="429" t="s">
        <v>1032</v>
      </c>
    </row>
    <row r="8908" spans="24:25">
      <c r="X8908" s="429">
        <v>9205</v>
      </c>
      <c r="Y8908" s="429" t="s">
        <v>1032</v>
      </c>
    </row>
    <row r="8909" spans="24:25">
      <c r="X8909" s="429">
        <v>9206</v>
      </c>
      <c r="Y8909" s="429" t="s">
        <v>1032</v>
      </c>
    </row>
    <row r="8910" spans="24:25">
      <c r="X8910" s="429">
        <v>9207</v>
      </c>
      <c r="Y8910" s="429" t="s">
        <v>1032</v>
      </c>
    </row>
    <row r="8911" spans="24:25">
      <c r="X8911" s="429">
        <v>9208</v>
      </c>
      <c r="Y8911" s="429" t="s">
        <v>1032</v>
      </c>
    </row>
    <row r="8912" spans="24:25">
      <c r="X8912" s="429">
        <v>9209</v>
      </c>
      <c r="Y8912" s="429" t="s">
        <v>1032</v>
      </c>
    </row>
    <row r="8913" spans="24:25">
      <c r="X8913" s="429">
        <v>9210</v>
      </c>
      <c r="Y8913" s="429" t="s">
        <v>1032</v>
      </c>
    </row>
    <row r="8914" spans="24:25">
      <c r="X8914" s="429">
        <v>9211</v>
      </c>
      <c r="Y8914" s="429" t="s">
        <v>1032</v>
      </c>
    </row>
    <row r="8915" spans="24:25">
      <c r="X8915" s="429">
        <v>9212</v>
      </c>
      <c r="Y8915" s="429" t="s">
        <v>1032</v>
      </c>
    </row>
    <row r="8916" spans="24:25">
      <c r="X8916" s="429">
        <v>9213</v>
      </c>
      <c r="Y8916" s="429" t="s">
        <v>1032</v>
      </c>
    </row>
    <row r="8917" spans="24:25">
      <c r="X8917" s="429">
        <v>9214</v>
      </c>
      <c r="Y8917" s="429" t="s">
        <v>1032</v>
      </c>
    </row>
    <row r="8918" spans="24:25">
      <c r="X8918" s="429">
        <v>9215</v>
      </c>
      <c r="Y8918" s="429" t="s">
        <v>1032</v>
      </c>
    </row>
    <row r="8919" spans="24:25">
      <c r="X8919" s="429">
        <v>9216</v>
      </c>
      <c r="Y8919" s="429" t="s">
        <v>1032</v>
      </c>
    </row>
    <row r="8920" spans="24:25">
      <c r="X8920" s="429">
        <v>9217</v>
      </c>
      <c r="Y8920" s="429" t="s">
        <v>1032</v>
      </c>
    </row>
    <row r="8921" spans="24:25">
      <c r="X8921" s="429">
        <v>9218</v>
      </c>
      <c r="Y8921" s="429" t="s">
        <v>1032</v>
      </c>
    </row>
    <row r="8922" spans="24:25">
      <c r="X8922" s="429">
        <v>9219</v>
      </c>
      <c r="Y8922" s="429" t="s">
        <v>1032</v>
      </c>
    </row>
    <row r="8923" spans="24:25">
      <c r="X8923" s="429">
        <v>9220</v>
      </c>
      <c r="Y8923" s="429" t="s">
        <v>1032</v>
      </c>
    </row>
    <row r="8924" spans="24:25">
      <c r="X8924" s="429">
        <v>9221</v>
      </c>
      <c r="Y8924" s="429" t="s">
        <v>1032</v>
      </c>
    </row>
    <row r="8925" spans="24:25">
      <c r="X8925" s="429">
        <v>9222</v>
      </c>
      <c r="Y8925" s="429" t="s">
        <v>1032</v>
      </c>
    </row>
    <row r="8926" spans="24:25">
      <c r="X8926" s="429">
        <v>9223</v>
      </c>
      <c r="Y8926" s="429" t="s">
        <v>1032</v>
      </c>
    </row>
    <row r="8927" spans="24:25">
      <c r="X8927" s="429">
        <v>9224</v>
      </c>
      <c r="Y8927" s="429" t="s">
        <v>1032</v>
      </c>
    </row>
    <row r="8928" spans="24:25">
      <c r="X8928" s="429">
        <v>9225</v>
      </c>
      <c r="Y8928" s="429" t="s">
        <v>1032</v>
      </c>
    </row>
    <row r="8929" spans="24:25">
      <c r="X8929" s="429">
        <v>9226</v>
      </c>
      <c r="Y8929" s="429" t="s">
        <v>1032</v>
      </c>
    </row>
    <row r="8930" spans="24:25">
      <c r="X8930" s="429">
        <v>9227</v>
      </c>
      <c r="Y8930" s="429" t="s">
        <v>1032</v>
      </c>
    </row>
    <row r="8931" spans="24:25">
      <c r="X8931" s="429">
        <v>9228</v>
      </c>
      <c r="Y8931" s="429" t="s">
        <v>1032</v>
      </c>
    </row>
    <row r="8932" spans="24:25">
      <c r="X8932" s="429">
        <v>9229</v>
      </c>
      <c r="Y8932" s="429" t="s">
        <v>1032</v>
      </c>
    </row>
    <row r="8933" spans="24:25">
      <c r="X8933" s="429">
        <v>9230</v>
      </c>
      <c r="Y8933" s="429" t="s">
        <v>1032</v>
      </c>
    </row>
    <row r="8934" spans="24:25">
      <c r="X8934" s="429">
        <v>9231</v>
      </c>
      <c r="Y8934" s="429" t="s">
        <v>1032</v>
      </c>
    </row>
    <row r="8935" spans="24:25">
      <c r="X8935" s="429">
        <v>9232</v>
      </c>
      <c r="Y8935" s="429" t="s">
        <v>1032</v>
      </c>
    </row>
    <row r="8936" spans="24:25">
      <c r="X8936" s="429">
        <v>9233</v>
      </c>
      <c r="Y8936" s="429" t="s">
        <v>1032</v>
      </c>
    </row>
    <row r="8937" spans="24:25">
      <c r="X8937" s="429">
        <v>9234</v>
      </c>
      <c r="Y8937" s="429" t="s">
        <v>1032</v>
      </c>
    </row>
    <row r="8938" spans="24:25">
      <c r="X8938" s="429">
        <v>9235</v>
      </c>
      <c r="Y8938" s="429" t="s">
        <v>1032</v>
      </c>
    </row>
    <row r="8939" spans="24:25">
      <c r="X8939" s="429">
        <v>9236</v>
      </c>
      <c r="Y8939" s="429" t="s">
        <v>1032</v>
      </c>
    </row>
    <row r="8940" spans="24:25">
      <c r="X8940" s="429">
        <v>9237</v>
      </c>
      <c r="Y8940" s="429" t="s">
        <v>1032</v>
      </c>
    </row>
    <row r="8941" spans="24:25">
      <c r="X8941" s="429">
        <v>9238</v>
      </c>
      <c r="Y8941" s="429" t="s">
        <v>1032</v>
      </c>
    </row>
    <row r="8942" spans="24:25">
      <c r="X8942" s="429">
        <v>9239</v>
      </c>
      <c r="Y8942" s="429" t="s">
        <v>1032</v>
      </c>
    </row>
    <row r="8943" spans="24:25">
      <c r="X8943" s="429">
        <v>9240</v>
      </c>
      <c r="Y8943" s="429" t="s">
        <v>1032</v>
      </c>
    </row>
    <row r="8944" spans="24:25">
      <c r="X8944" s="429">
        <v>9241</v>
      </c>
      <c r="Y8944" s="429" t="s">
        <v>1032</v>
      </c>
    </row>
    <row r="8945" spans="24:25">
      <c r="X8945" s="429">
        <v>9242</v>
      </c>
      <c r="Y8945" s="429" t="s">
        <v>1032</v>
      </c>
    </row>
    <row r="8946" spans="24:25">
      <c r="X8946" s="429">
        <v>9243</v>
      </c>
      <c r="Y8946" s="429" t="s">
        <v>1032</v>
      </c>
    </row>
    <row r="8947" spans="24:25">
      <c r="X8947" s="429">
        <v>9244</v>
      </c>
      <c r="Y8947" s="429" t="s">
        <v>1032</v>
      </c>
    </row>
    <row r="8948" spans="24:25">
      <c r="X8948" s="429">
        <v>9245</v>
      </c>
      <c r="Y8948" s="429" t="s">
        <v>1032</v>
      </c>
    </row>
    <row r="8949" spans="24:25">
      <c r="X8949" s="429">
        <v>9246</v>
      </c>
      <c r="Y8949" s="429" t="s">
        <v>1032</v>
      </c>
    </row>
    <row r="8950" spans="24:25">
      <c r="X8950" s="429">
        <v>9247</v>
      </c>
      <c r="Y8950" s="429" t="s">
        <v>1032</v>
      </c>
    </row>
    <row r="8951" spans="24:25">
      <c r="X8951" s="429">
        <v>9248</v>
      </c>
      <c r="Y8951" s="429" t="s">
        <v>1032</v>
      </c>
    </row>
    <row r="8952" spans="24:25">
      <c r="X8952" s="429">
        <v>9249</v>
      </c>
      <c r="Y8952" s="429" t="s">
        <v>1032</v>
      </c>
    </row>
    <row r="8953" spans="24:25">
      <c r="X8953" s="429">
        <v>9250</v>
      </c>
      <c r="Y8953" s="429" t="s">
        <v>1032</v>
      </c>
    </row>
    <row r="8954" spans="24:25">
      <c r="X8954" s="429">
        <v>9251</v>
      </c>
      <c r="Y8954" s="429" t="s">
        <v>1032</v>
      </c>
    </row>
    <row r="8955" spans="24:25">
      <c r="X8955" s="429">
        <v>9252</v>
      </c>
      <c r="Y8955" s="429" t="s">
        <v>1032</v>
      </c>
    </row>
    <row r="8956" spans="24:25">
      <c r="X8956" s="429">
        <v>9253</v>
      </c>
      <c r="Y8956" s="429" t="s">
        <v>1032</v>
      </c>
    </row>
    <row r="8957" spans="24:25">
      <c r="X8957" s="429">
        <v>9254</v>
      </c>
      <c r="Y8957" s="429" t="s">
        <v>1032</v>
      </c>
    </row>
    <row r="8958" spans="24:25">
      <c r="X8958" s="429">
        <v>9255</v>
      </c>
      <c r="Y8958" s="429" t="s">
        <v>1032</v>
      </c>
    </row>
    <row r="8959" spans="24:25">
      <c r="X8959" s="429">
        <v>9256</v>
      </c>
      <c r="Y8959" s="429" t="s">
        <v>1032</v>
      </c>
    </row>
    <row r="8960" spans="24:25">
      <c r="X8960" s="429">
        <v>9257</v>
      </c>
      <c r="Y8960" s="429" t="s">
        <v>1032</v>
      </c>
    </row>
    <row r="8961" spans="24:25">
      <c r="X8961" s="429">
        <v>9258</v>
      </c>
      <c r="Y8961" s="429" t="s">
        <v>1032</v>
      </c>
    </row>
    <row r="8962" spans="24:25">
      <c r="X8962" s="429">
        <v>9259</v>
      </c>
      <c r="Y8962" s="429" t="s">
        <v>1032</v>
      </c>
    </row>
    <row r="8963" spans="24:25">
      <c r="X8963" s="429">
        <v>9260</v>
      </c>
      <c r="Y8963" s="429" t="s">
        <v>1032</v>
      </c>
    </row>
    <row r="8964" spans="24:25">
      <c r="X8964" s="429">
        <v>9261</v>
      </c>
      <c r="Y8964" s="429" t="s">
        <v>1032</v>
      </c>
    </row>
    <row r="8965" spans="24:25">
      <c r="X8965" s="429">
        <v>9262</v>
      </c>
      <c r="Y8965" s="429" t="s">
        <v>1032</v>
      </c>
    </row>
    <row r="8966" spans="24:25">
      <c r="X8966" s="429">
        <v>9263</v>
      </c>
      <c r="Y8966" s="429" t="s">
        <v>1032</v>
      </c>
    </row>
    <row r="8967" spans="24:25">
      <c r="X8967" s="429">
        <v>9264</v>
      </c>
      <c r="Y8967" s="429" t="s">
        <v>1032</v>
      </c>
    </row>
    <row r="8968" spans="24:25">
      <c r="X8968" s="429">
        <v>9265</v>
      </c>
      <c r="Y8968" s="429" t="s">
        <v>1032</v>
      </c>
    </row>
    <row r="8969" spans="24:25">
      <c r="X8969" s="429">
        <v>9266</v>
      </c>
      <c r="Y8969" s="429" t="s">
        <v>1032</v>
      </c>
    </row>
    <row r="8970" spans="24:25">
      <c r="X8970" s="429">
        <v>9267</v>
      </c>
      <c r="Y8970" s="429" t="s">
        <v>1032</v>
      </c>
    </row>
    <row r="8971" spans="24:25">
      <c r="X8971" s="429">
        <v>9268</v>
      </c>
      <c r="Y8971" s="429" t="s">
        <v>1032</v>
      </c>
    </row>
    <row r="8972" spans="24:25">
      <c r="X8972" s="429">
        <v>9269</v>
      </c>
      <c r="Y8972" s="429" t="s">
        <v>1032</v>
      </c>
    </row>
    <row r="8973" spans="24:25">
      <c r="X8973" s="429">
        <v>9270</v>
      </c>
      <c r="Y8973" s="429" t="s">
        <v>1032</v>
      </c>
    </row>
    <row r="8974" spans="24:25">
      <c r="X8974" s="429">
        <v>9271</v>
      </c>
      <c r="Y8974" s="429" t="s">
        <v>1032</v>
      </c>
    </row>
    <row r="8975" spans="24:25">
      <c r="X8975" s="429">
        <v>9272</v>
      </c>
      <c r="Y8975" s="429" t="s">
        <v>1032</v>
      </c>
    </row>
    <row r="8976" spans="24:25">
      <c r="X8976" s="429">
        <v>9273</v>
      </c>
      <c r="Y8976" s="429" t="s">
        <v>1032</v>
      </c>
    </row>
    <row r="8977" spans="24:25">
      <c r="X8977" s="429">
        <v>9274</v>
      </c>
      <c r="Y8977" s="429" t="s">
        <v>1032</v>
      </c>
    </row>
    <row r="8978" spans="24:25">
      <c r="X8978" s="429">
        <v>9275</v>
      </c>
      <c r="Y8978" s="429" t="s">
        <v>1032</v>
      </c>
    </row>
    <row r="8979" spans="24:25">
      <c r="X8979" s="429">
        <v>9276</v>
      </c>
      <c r="Y8979" s="429" t="s">
        <v>1032</v>
      </c>
    </row>
    <row r="8980" spans="24:25">
      <c r="X8980" s="429">
        <v>9277</v>
      </c>
      <c r="Y8980" s="429" t="s">
        <v>1032</v>
      </c>
    </row>
    <row r="8981" spans="24:25">
      <c r="X8981" s="429">
        <v>9278</v>
      </c>
      <c r="Y8981" s="429" t="s">
        <v>1032</v>
      </c>
    </row>
    <row r="8982" spans="24:25">
      <c r="X8982" s="429">
        <v>9279</v>
      </c>
      <c r="Y8982" s="429" t="s">
        <v>1032</v>
      </c>
    </row>
    <row r="8983" spans="24:25">
      <c r="X8983" s="429">
        <v>9280</v>
      </c>
      <c r="Y8983" s="429" t="s">
        <v>1032</v>
      </c>
    </row>
    <row r="8984" spans="24:25">
      <c r="X8984" s="429">
        <v>9281</v>
      </c>
      <c r="Y8984" s="429" t="s">
        <v>1032</v>
      </c>
    </row>
    <row r="8985" spans="24:25">
      <c r="X8985" s="429">
        <v>9282</v>
      </c>
      <c r="Y8985" s="429" t="s">
        <v>1032</v>
      </c>
    </row>
    <row r="8986" spans="24:25">
      <c r="X8986" s="429">
        <v>9283</v>
      </c>
      <c r="Y8986" s="429" t="s">
        <v>1032</v>
      </c>
    </row>
    <row r="8987" spans="24:25">
      <c r="X8987" s="429">
        <v>9284</v>
      </c>
      <c r="Y8987" s="429" t="s">
        <v>1032</v>
      </c>
    </row>
    <row r="8988" spans="24:25">
      <c r="X8988" s="429">
        <v>9285</v>
      </c>
      <c r="Y8988" s="429" t="s">
        <v>1032</v>
      </c>
    </row>
    <row r="8989" spans="24:25">
      <c r="X8989" s="429">
        <v>9286</v>
      </c>
      <c r="Y8989" s="429" t="s">
        <v>1032</v>
      </c>
    </row>
    <row r="8990" spans="24:25">
      <c r="X8990" s="429">
        <v>9287</v>
      </c>
      <c r="Y8990" s="429" t="s">
        <v>1032</v>
      </c>
    </row>
    <row r="8991" spans="24:25">
      <c r="X8991" s="429">
        <v>9288</v>
      </c>
      <c r="Y8991" s="429" t="s">
        <v>1032</v>
      </c>
    </row>
    <row r="8992" spans="24:25">
      <c r="X8992" s="429">
        <v>9289</v>
      </c>
      <c r="Y8992" s="429" t="s">
        <v>1032</v>
      </c>
    </row>
    <row r="8993" spans="24:25">
      <c r="X8993" s="429">
        <v>9290</v>
      </c>
      <c r="Y8993" s="429" t="s">
        <v>1032</v>
      </c>
    </row>
    <row r="8994" spans="24:25">
      <c r="X8994" s="429">
        <v>9291</v>
      </c>
      <c r="Y8994" s="429" t="s">
        <v>1032</v>
      </c>
    </row>
    <row r="8995" spans="24:25">
      <c r="X8995" s="429">
        <v>9292</v>
      </c>
      <c r="Y8995" s="429" t="s">
        <v>1032</v>
      </c>
    </row>
    <row r="8996" spans="24:25">
      <c r="X8996" s="429">
        <v>9293</v>
      </c>
      <c r="Y8996" s="429" t="s">
        <v>1032</v>
      </c>
    </row>
    <row r="8997" spans="24:25">
      <c r="X8997" s="429">
        <v>9294</v>
      </c>
      <c r="Y8997" s="429" t="s">
        <v>1032</v>
      </c>
    </row>
    <row r="8998" spans="24:25">
      <c r="X8998" s="429">
        <v>9295</v>
      </c>
      <c r="Y8998" s="429" t="s">
        <v>1032</v>
      </c>
    </row>
    <row r="8999" spans="24:25">
      <c r="X8999" s="429">
        <v>9296</v>
      </c>
      <c r="Y8999" s="429" t="s">
        <v>1032</v>
      </c>
    </row>
    <row r="9000" spans="24:25">
      <c r="X9000" s="429">
        <v>9297</v>
      </c>
      <c r="Y9000" s="429" t="s">
        <v>1032</v>
      </c>
    </row>
    <row r="9001" spans="24:25">
      <c r="X9001" s="429">
        <v>9298</v>
      </c>
      <c r="Y9001" s="429" t="s">
        <v>1032</v>
      </c>
    </row>
    <row r="9002" spans="24:25">
      <c r="X9002" s="429">
        <v>9299</v>
      </c>
      <c r="Y9002" s="429" t="s">
        <v>1032</v>
      </c>
    </row>
    <row r="9003" spans="24:25">
      <c r="X9003" s="429">
        <v>9300</v>
      </c>
      <c r="Y9003" s="429" t="s">
        <v>1032</v>
      </c>
    </row>
    <row r="9004" spans="24:25">
      <c r="X9004" s="429">
        <v>9301</v>
      </c>
      <c r="Y9004" s="429" t="s">
        <v>1032</v>
      </c>
    </row>
    <row r="9005" spans="24:25">
      <c r="X9005" s="429">
        <v>9302</v>
      </c>
      <c r="Y9005" s="429" t="s">
        <v>1032</v>
      </c>
    </row>
    <row r="9006" spans="24:25">
      <c r="X9006" s="429">
        <v>9303</v>
      </c>
      <c r="Y9006" s="429" t="s">
        <v>1032</v>
      </c>
    </row>
    <row r="9007" spans="24:25">
      <c r="X9007" s="429">
        <v>9304</v>
      </c>
      <c r="Y9007" s="429" t="s">
        <v>1032</v>
      </c>
    </row>
    <row r="9008" spans="24:25">
      <c r="X9008" s="429">
        <v>9305</v>
      </c>
      <c r="Y9008" s="429" t="s">
        <v>1032</v>
      </c>
    </row>
    <row r="9009" spans="24:25">
      <c r="X9009" s="429">
        <v>9306</v>
      </c>
      <c r="Y9009" s="429" t="s">
        <v>1032</v>
      </c>
    </row>
    <row r="9010" spans="24:25">
      <c r="X9010" s="429">
        <v>9307</v>
      </c>
      <c r="Y9010" s="429" t="s">
        <v>1032</v>
      </c>
    </row>
    <row r="9011" spans="24:25">
      <c r="X9011" s="429">
        <v>9308</v>
      </c>
      <c r="Y9011" s="429" t="s">
        <v>1032</v>
      </c>
    </row>
    <row r="9012" spans="24:25">
      <c r="X9012" s="429">
        <v>9309</v>
      </c>
      <c r="Y9012" s="429" t="s">
        <v>1032</v>
      </c>
    </row>
    <row r="9013" spans="24:25">
      <c r="X9013" s="429">
        <v>9310</v>
      </c>
      <c r="Y9013" s="429" t="s">
        <v>1032</v>
      </c>
    </row>
    <row r="9014" spans="24:25">
      <c r="X9014" s="429">
        <v>9311</v>
      </c>
      <c r="Y9014" s="429" t="s">
        <v>1032</v>
      </c>
    </row>
    <row r="9015" spans="24:25">
      <c r="X9015" s="429">
        <v>9312</v>
      </c>
      <c r="Y9015" s="429" t="s">
        <v>1032</v>
      </c>
    </row>
    <row r="9016" spans="24:25">
      <c r="X9016" s="429">
        <v>9313</v>
      </c>
      <c r="Y9016" s="429" t="s">
        <v>1032</v>
      </c>
    </row>
    <row r="9017" spans="24:25">
      <c r="X9017" s="429">
        <v>9314</v>
      </c>
      <c r="Y9017" s="429" t="s">
        <v>1032</v>
      </c>
    </row>
    <row r="9018" spans="24:25">
      <c r="X9018" s="429">
        <v>9315</v>
      </c>
      <c r="Y9018" s="429" t="s">
        <v>1032</v>
      </c>
    </row>
    <row r="9019" spans="24:25">
      <c r="X9019" s="429">
        <v>9316</v>
      </c>
      <c r="Y9019" s="429" t="s">
        <v>1032</v>
      </c>
    </row>
    <row r="9020" spans="24:25">
      <c r="X9020" s="429">
        <v>9317</v>
      </c>
      <c r="Y9020" s="429" t="s">
        <v>1032</v>
      </c>
    </row>
    <row r="9021" spans="24:25">
      <c r="X9021" s="429">
        <v>9318</v>
      </c>
      <c r="Y9021" s="429" t="s">
        <v>1032</v>
      </c>
    </row>
    <row r="9022" spans="24:25">
      <c r="X9022" s="429">
        <v>9319</v>
      </c>
      <c r="Y9022" s="429" t="s">
        <v>1032</v>
      </c>
    </row>
    <row r="9023" spans="24:25">
      <c r="X9023" s="429">
        <v>9320</v>
      </c>
      <c r="Y9023" s="429" t="s">
        <v>1032</v>
      </c>
    </row>
    <row r="9024" spans="24:25">
      <c r="X9024" s="429">
        <v>9321</v>
      </c>
      <c r="Y9024" s="429" t="s">
        <v>1032</v>
      </c>
    </row>
    <row r="9025" spans="24:25">
      <c r="X9025" s="429">
        <v>9322</v>
      </c>
      <c r="Y9025" s="429" t="s">
        <v>1032</v>
      </c>
    </row>
    <row r="9026" spans="24:25">
      <c r="X9026" s="429">
        <v>9323</v>
      </c>
      <c r="Y9026" s="429" t="s">
        <v>1032</v>
      </c>
    </row>
    <row r="9027" spans="24:25">
      <c r="X9027" s="429">
        <v>9324</v>
      </c>
      <c r="Y9027" s="429" t="s">
        <v>1032</v>
      </c>
    </row>
    <row r="9028" spans="24:25">
      <c r="X9028" s="429">
        <v>9325</v>
      </c>
      <c r="Y9028" s="429" t="s">
        <v>1032</v>
      </c>
    </row>
    <row r="9029" spans="24:25">
      <c r="X9029" s="429">
        <v>9326</v>
      </c>
      <c r="Y9029" s="429" t="s">
        <v>1032</v>
      </c>
    </row>
    <row r="9030" spans="24:25">
      <c r="X9030" s="429">
        <v>9327</v>
      </c>
      <c r="Y9030" s="429" t="s">
        <v>1032</v>
      </c>
    </row>
    <row r="9031" spans="24:25">
      <c r="X9031" s="429">
        <v>9328</v>
      </c>
      <c r="Y9031" s="429" t="s">
        <v>1032</v>
      </c>
    </row>
    <row r="9032" spans="24:25">
      <c r="X9032" s="429">
        <v>9329</v>
      </c>
      <c r="Y9032" s="429" t="s">
        <v>1032</v>
      </c>
    </row>
    <row r="9033" spans="24:25">
      <c r="X9033" s="429">
        <v>9330</v>
      </c>
      <c r="Y9033" s="429" t="s">
        <v>1032</v>
      </c>
    </row>
    <row r="9034" spans="24:25">
      <c r="X9034" s="429">
        <v>9331</v>
      </c>
      <c r="Y9034" s="429" t="s">
        <v>1032</v>
      </c>
    </row>
    <row r="9035" spans="24:25">
      <c r="X9035" s="429">
        <v>9332</v>
      </c>
      <c r="Y9035" s="429" t="s">
        <v>1032</v>
      </c>
    </row>
    <row r="9036" spans="24:25">
      <c r="X9036" s="429">
        <v>9333</v>
      </c>
      <c r="Y9036" s="429" t="s">
        <v>1032</v>
      </c>
    </row>
    <row r="9037" spans="24:25">
      <c r="X9037" s="429">
        <v>9334</v>
      </c>
      <c r="Y9037" s="429" t="s">
        <v>1032</v>
      </c>
    </row>
    <row r="9038" spans="24:25">
      <c r="X9038" s="429">
        <v>9335</v>
      </c>
      <c r="Y9038" s="429" t="s">
        <v>1032</v>
      </c>
    </row>
    <row r="9039" spans="24:25">
      <c r="X9039" s="429">
        <v>9336</v>
      </c>
      <c r="Y9039" s="429" t="s">
        <v>1032</v>
      </c>
    </row>
    <row r="9040" spans="24:25">
      <c r="X9040" s="429">
        <v>9337</v>
      </c>
      <c r="Y9040" s="429" t="s">
        <v>1032</v>
      </c>
    </row>
    <row r="9041" spans="24:25">
      <c r="X9041" s="429">
        <v>9338</v>
      </c>
      <c r="Y9041" s="429" t="s">
        <v>1032</v>
      </c>
    </row>
    <row r="9042" spans="24:25">
      <c r="X9042" s="429">
        <v>9339</v>
      </c>
      <c r="Y9042" s="429" t="s">
        <v>1032</v>
      </c>
    </row>
    <row r="9043" spans="24:25">
      <c r="X9043" s="429">
        <v>9340</v>
      </c>
      <c r="Y9043" s="429" t="s">
        <v>1032</v>
      </c>
    </row>
    <row r="9044" spans="24:25">
      <c r="X9044" s="429">
        <v>9341</v>
      </c>
      <c r="Y9044" s="429" t="s">
        <v>1032</v>
      </c>
    </row>
    <row r="9045" spans="24:25">
      <c r="X9045" s="429">
        <v>9342</v>
      </c>
      <c r="Y9045" s="429" t="s">
        <v>1032</v>
      </c>
    </row>
    <row r="9046" spans="24:25">
      <c r="X9046" s="429">
        <v>9343</v>
      </c>
      <c r="Y9046" s="429" t="s">
        <v>1032</v>
      </c>
    </row>
    <row r="9047" spans="24:25">
      <c r="X9047" s="429">
        <v>9344</v>
      </c>
      <c r="Y9047" s="429" t="s">
        <v>1032</v>
      </c>
    </row>
    <row r="9048" spans="24:25">
      <c r="X9048" s="429">
        <v>9345</v>
      </c>
      <c r="Y9048" s="429" t="s">
        <v>1032</v>
      </c>
    </row>
    <row r="9049" spans="24:25">
      <c r="X9049" s="429">
        <v>9346</v>
      </c>
      <c r="Y9049" s="429" t="s">
        <v>1032</v>
      </c>
    </row>
    <row r="9050" spans="24:25">
      <c r="X9050" s="429">
        <v>9347</v>
      </c>
      <c r="Y9050" s="429" t="s">
        <v>1032</v>
      </c>
    </row>
    <row r="9051" spans="24:25">
      <c r="X9051" s="429">
        <v>9348</v>
      </c>
      <c r="Y9051" s="429" t="s">
        <v>1032</v>
      </c>
    </row>
    <row r="9052" spans="24:25">
      <c r="X9052" s="429">
        <v>9349</v>
      </c>
      <c r="Y9052" s="429" t="s">
        <v>1032</v>
      </c>
    </row>
    <row r="9053" spans="24:25">
      <c r="X9053" s="429">
        <v>9350</v>
      </c>
      <c r="Y9053" s="429" t="s">
        <v>1032</v>
      </c>
    </row>
    <row r="9054" spans="24:25">
      <c r="X9054" s="429">
        <v>9351</v>
      </c>
      <c r="Y9054" s="429" t="s">
        <v>1032</v>
      </c>
    </row>
    <row r="9055" spans="24:25">
      <c r="X9055" s="429">
        <v>9352</v>
      </c>
      <c r="Y9055" s="429" t="s">
        <v>1032</v>
      </c>
    </row>
    <row r="9056" spans="24:25">
      <c r="X9056" s="429">
        <v>9353</v>
      </c>
      <c r="Y9056" s="429" t="s">
        <v>1032</v>
      </c>
    </row>
    <row r="9057" spans="24:25">
      <c r="X9057" s="429">
        <v>9354</v>
      </c>
      <c r="Y9057" s="429" t="s">
        <v>1032</v>
      </c>
    </row>
    <row r="9058" spans="24:25">
      <c r="X9058" s="429">
        <v>9355</v>
      </c>
      <c r="Y9058" s="429" t="s">
        <v>1032</v>
      </c>
    </row>
    <row r="9059" spans="24:25">
      <c r="X9059" s="429">
        <v>9356</v>
      </c>
      <c r="Y9059" s="429" t="s">
        <v>1032</v>
      </c>
    </row>
    <row r="9060" spans="24:25">
      <c r="X9060" s="429">
        <v>9357</v>
      </c>
      <c r="Y9060" s="429" t="s">
        <v>1032</v>
      </c>
    </row>
    <row r="9061" spans="24:25">
      <c r="X9061" s="429">
        <v>9358</v>
      </c>
      <c r="Y9061" s="429" t="s">
        <v>1032</v>
      </c>
    </row>
    <row r="9062" spans="24:25">
      <c r="X9062" s="429">
        <v>9359</v>
      </c>
      <c r="Y9062" s="429" t="s">
        <v>1032</v>
      </c>
    </row>
    <row r="9063" spans="24:25">
      <c r="X9063" s="429">
        <v>9360</v>
      </c>
      <c r="Y9063" s="429" t="s">
        <v>1032</v>
      </c>
    </row>
    <row r="9064" spans="24:25">
      <c r="X9064" s="429">
        <v>9361</v>
      </c>
      <c r="Y9064" s="429" t="s">
        <v>1032</v>
      </c>
    </row>
    <row r="9065" spans="24:25">
      <c r="X9065" s="429">
        <v>9362</v>
      </c>
      <c r="Y9065" s="429" t="s">
        <v>1032</v>
      </c>
    </row>
    <row r="9066" spans="24:25">
      <c r="X9066" s="429">
        <v>9363</v>
      </c>
      <c r="Y9066" s="429" t="s">
        <v>1032</v>
      </c>
    </row>
    <row r="9067" spans="24:25">
      <c r="X9067" s="429">
        <v>9364</v>
      </c>
      <c r="Y9067" s="429" t="s">
        <v>1032</v>
      </c>
    </row>
    <row r="9068" spans="24:25">
      <c r="X9068" s="429">
        <v>9365</v>
      </c>
      <c r="Y9068" s="429" t="s">
        <v>1032</v>
      </c>
    </row>
    <row r="9069" spans="24:25">
      <c r="X9069" s="429">
        <v>9366</v>
      </c>
      <c r="Y9069" s="429" t="s">
        <v>1032</v>
      </c>
    </row>
    <row r="9070" spans="24:25">
      <c r="X9070" s="429">
        <v>9367</v>
      </c>
      <c r="Y9070" s="429" t="s">
        <v>1032</v>
      </c>
    </row>
    <row r="9071" spans="24:25">
      <c r="X9071" s="429">
        <v>9368</v>
      </c>
      <c r="Y9071" s="429" t="s">
        <v>1032</v>
      </c>
    </row>
    <row r="9072" spans="24:25">
      <c r="X9072" s="429">
        <v>9369</v>
      </c>
      <c r="Y9072" s="429" t="s">
        <v>1032</v>
      </c>
    </row>
    <row r="9073" spans="24:25">
      <c r="X9073" s="429">
        <v>9370</v>
      </c>
      <c r="Y9073" s="429" t="s">
        <v>1032</v>
      </c>
    </row>
    <row r="9074" spans="24:25">
      <c r="X9074" s="429">
        <v>9371</v>
      </c>
      <c r="Y9074" s="429" t="s">
        <v>1032</v>
      </c>
    </row>
    <row r="9075" spans="24:25">
      <c r="X9075" s="429">
        <v>9372</v>
      </c>
      <c r="Y9075" s="429" t="s">
        <v>1032</v>
      </c>
    </row>
    <row r="9076" spans="24:25">
      <c r="X9076" s="429">
        <v>9373</v>
      </c>
      <c r="Y9076" s="429" t="s">
        <v>1032</v>
      </c>
    </row>
    <row r="9077" spans="24:25">
      <c r="X9077" s="429">
        <v>9374</v>
      </c>
      <c r="Y9077" s="429" t="s">
        <v>1032</v>
      </c>
    </row>
    <row r="9078" spans="24:25">
      <c r="X9078" s="429">
        <v>9375</v>
      </c>
      <c r="Y9078" s="429" t="s">
        <v>1032</v>
      </c>
    </row>
    <row r="9079" spans="24:25">
      <c r="X9079" s="429">
        <v>9376</v>
      </c>
      <c r="Y9079" s="429" t="s">
        <v>1032</v>
      </c>
    </row>
    <row r="9080" spans="24:25">
      <c r="X9080" s="429">
        <v>9377</v>
      </c>
      <c r="Y9080" s="429" t="s">
        <v>1032</v>
      </c>
    </row>
    <row r="9081" spans="24:25">
      <c r="X9081" s="429">
        <v>9378</v>
      </c>
      <c r="Y9081" s="429" t="s">
        <v>1032</v>
      </c>
    </row>
    <row r="9082" spans="24:25">
      <c r="X9082" s="429">
        <v>9379</v>
      </c>
      <c r="Y9082" s="429" t="s">
        <v>1032</v>
      </c>
    </row>
    <row r="9083" spans="24:25">
      <c r="X9083" s="429">
        <v>9380</v>
      </c>
      <c r="Y9083" s="429" t="s">
        <v>1032</v>
      </c>
    </row>
    <row r="9084" spans="24:25">
      <c r="X9084" s="429">
        <v>9381</v>
      </c>
      <c r="Y9084" s="429" t="s">
        <v>1032</v>
      </c>
    </row>
    <row r="9085" spans="24:25">
      <c r="X9085" s="429">
        <v>9382</v>
      </c>
      <c r="Y9085" s="429" t="s">
        <v>1032</v>
      </c>
    </row>
    <row r="9086" spans="24:25">
      <c r="X9086" s="429">
        <v>9383</v>
      </c>
      <c r="Y9086" s="429" t="s">
        <v>1032</v>
      </c>
    </row>
    <row r="9087" spans="24:25">
      <c r="X9087" s="429">
        <v>9384</v>
      </c>
      <c r="Y9087" s="429" t="s">
        <v>1032</v>
      </c>
    </row>
    <row r="9088" spans="24:25">
      <c r="X9088" s="429">
        <v>9385</v>
      </c>
      <c r="Y9088" s="429" t="s">
        <v>1032</v>
      </c>
    </row>
    <row r="9089" spans="24:25">
      <c r="X9089" s="429">
        <v>9386</v>
      </c>
      <c r="Y9089" s="429" t="s">
        <v>1032</v>
      </c>
    </row>
    <row r="9090" spans="24:25">
      <c r="X9090" s="429">
        <v>9387</v>
      </c>
      <c r="Y9090" s="429" t="s">
        <v>1032</v>
      </c>
    </row>
    <row r="9091" spans="24:25">
      <c r="X9091" s="429">
        <v>9388</v>
      </c>
      <c r="Y9091" s="429" t="s">
        <v>1032</v>
      </c>
    </row>
    <row r="9092" spans="24:25">
      <c r="X9092" s="429">
        <v>9389</v>
      </c>
      <c r="Y9092" s="429" t="s">
        <v>1032</v>
      </c>
    </row>
    <row r="9093" spans="24:25">
      <c r="X9093" s="429">
        <v>9390</v>
      </c>
      <c r="Y9093" s="429" t="s">
        <v>1032</v>
      </c>
    </row>
    <row r="9094" spans="24:25">
      <c r="X9094" s="429">
        <v>9391</v>
      </c>
      <c r="Y9094" s="429" t="s">
        <v>1032</v>
      </c>
    </row>
    <row r="9095" spans="24:25">
      <c r="X9095" s="429">
        <v>9392</v>
      </c>
      <c r="Y9095" s="429" t="s">
        <v>1032</v>
      </c>
    </row>
    <row r="9096" spans="24:25">
      <c r="X9096" s="429">
        <v>9393</v>
      </c>
      <c r="Y9096" s="429" t="s">
        <v>1032</v>
      </c>
    </row>
    <row r="9097" spans="24:25">
      <c r="X9097" s="429">
        <v>9394</v>
      </c>
      <c r="Y9097" s="429" t="s">
        <v>1032</v>
      </c>
    </row>
    <row r="9098" spans="24:25">
      <c r="X9098" s="429">
        <v>9395</v>
      </c>
      <c r="Y9098" s="429" t="s">
        <v>1032</v>
      </c>
    </row>
    <row r="9099" spans="24:25">
      <c r="X9099" s="429">
        <v>9396</v>
      </c>
      <c r="Y9099" s="429" t="s">
        <v>1032</v>
      </c>
    </row>
    <row r="9100" spans="24:25">
      <c r="X9100" s="429">
        <v>9397</v>
      </c>
      <c r="Y9100" s="429" t="s">
        <v>1032</v>
      </c>
    </row>
    <row r="9101" spans="24:25">
      <c r="X9101" s="429">
        <v>9398</v>
      </c>
      <c r="Y9101" s="429" t="s">
        <v>1032</v>
      </c>
    </row>
    <row r="9102" spans="24:25">
      <c r="X9102" s="429">
        <v>9399</v>
      </c>
      <c r="Y9102" s="429" t="s">
        <v>1032</v>
      </c>
    </row>
    <row r="9103" spans="24:25">
      <c r="X9103" s="429">
        <v>9400</v>
      </c>
      <c r="Y9103" s="429" t="s">
        <v>1032</v>
      </c>
    </row>
    <row r="9104" spans="24:25">
      <c r="X9104" s="429">
        <v>9401</v>
      </c>
      <c r="Y9104" s="429" t="s">
        <v>1032</v>
      </c>
    </row>
    <row r="9105" spans="24:25">
      <c r="X9105" s="429">
        <v>9402</v>
      </c>
      <c r="Y9105" s="429" t="s">
        <v>1032</v>
      </c>
    </row>
    <row r="9106" spans="24:25">
      <c r="X9106" s="429">
        <v>9403</v>
      </c>
      <c r="Y9106" s="429" t="s">
        <v>1032</v>
      </c>
    </row>
    <row r="9107" spans="24:25">
      <c r="X9107" s="429">
        <v>9404</v>
      </c>
      <c r="Y9107" s="429" t="s">
        <v>1032</v>
      </c>
    </row>
    <row r="9108" spans="24:25">
      <c r="X9108" s="429">
        <v>9405</v>
      </c>
      <c r="Y9108" s="429" t="s">
        <v>1032</v>
      </c>
    </row>
    <row r="9109" spans="24:25">
      <c r="X9109" s="429">
        <v>9406</v>
      </c>
      <c r="Y9109" s="429" t="s">
        <v>1032</v>
      </c>
    </row>
    <row r="9110" spans="24:25">
      <c r="X9110" s="429">
        <v>9407</v>
      </c>
      <c r="Y9110" s="429" t="s">
        <v>1032</v>
      </c>
    </row>
    <row r="9111" spans="24:25">
      <c r="X9111" s="429">
        <v>9408</v>
      </c>
      <c r="Y9111" s="429" t="s">
        <v>1032</v>
      </c>
    </row>
    <row r="9112" spans="24:25">
      <c r="X9112" s="429">
        <v>9409</v>
      </c>
      <c r="Y9112" s="429" t="s">
        <v>1032</v>
      </c>
    </row>
    <row r="9113" spans="24:25">
      <c r="X9113" s="429">
        <v>9410</v>
      </c>
      <c r="Y9113" s="429" t="s">
        <v>1032</v>
      </c>
    </row>
    <row r="9114" spans="24:25">
      <c r="X9114" s="429">
        <v>9411</v>
      </c>
      <c r="Y9114" s="429" t="s">
        <v>1032</v>
      </c>
    </row>
    <row r="9115" spans="24:25">
      <c r="X9115" s="429">
        <v>9412</v>
      </c>
      <c r="Y9115" s="429" t="s">
        <v>1032</v>
      </c>
    </row>
    <row r="9116" spans="24:25">
      <c r="X9116" s="429">
        <v>9413</v>
      </c>
      <c r="Y9116" s="429" t="s">
        <v>1032</v>
      </c>
    </row>
    <row r="9117" spans="24:25">
      <c r="X9117" s="429">
        <v>9414</v>
      </c>
      <c r="Y9117" s="429" t="s">
        <v>1032</v>
      </c>
    </row>
    <row r="9118" spans="24:25">
      <c r="X9118" s="429">
        <v>9415</v>
      </c>
      <c r="Y9118" s="429" t="s">
        <v>1032</v>
      </c>
    </row>
    <row r="9119" spans="24:25">
      <c r="X9119" s="429">
        <v>9416</v>
      </c>
      <c r="Y9119" s="429" t="s">
        <v>1032</v>
      </c>
    </row>
    <row r="9120" spans="24:25">
      <c r="X9120" s="429">
        <v>9417</v>
      </c>
      <c r="Y9120" s="429" t="s">
        <v>1032</v>
      </c>
    </row>
    <row r="9121" spans="24:25">
      <c r="X9121" s="429">
        <v>9418</v>
      </c>
      <c r="Y9121" s="429" t="s">
        <v>1032</v>
      </c>
    </row>
    <row r="9122" spans="24:25">
      <c r="X9122" s="429">
        <v>9419</v>
      </c>
      <c r="Y9122" s="429" t="s">
        <v>1032</v>
      </c>
    </row>
    <row r="9123" spans="24:25">
      <c r="X9123" s="429">
        <v>9420</v>
      </c>
      <c r="Y9123" s="429" t="s">
        <v>1032</v>
      </c>
    </row>
    <row r="9124" spans="24:25">
      <c r="X9124" s="429">
        <v>9421</v>
      </c>
      <c r="Y9124" s="429" t="s">
        <v>1032</v>
      </c>
    </row>
    <row r="9125" spans="24:25">
      <c r="X9125" s="429">
        <v>9422</v>
      </c>
      <c r="Y9125" s="429" t="s">
        <v>1032</v>
      </c>
    </row>
    <row r="9126" spans="24:25">
      <c r="X9126" s="429">
        <v>9423</v>
      </c>
      <c r="Y9126" s="429" t="s">
        <v>1032</v>
      </c>
    </row>
    <row r="9127" spans="24:25">
      <c r="X9127" s="429">
        <v>9424</v>
      </c>
      <c r="Y9127" s="429" t="s">
        <v>1032</v>
      </c>
    </row>
    <row r="9128" spans="24:25">
      <c r="X9128" s="429">
        <v>9425</v>
      </c>
      <c r="Y9128" s="429" t="s">
        <v>1032</v>
      </c>
    </row>
    <row r="9129" spans="24:25">
      <c r="X9129" s="429">
        <v>9426</v>
      </c>
      <c r="Y9129" s="429" t="s">
        <v>1032</v>
      </c>
    </row>
    <row r="9130" spans="24:25">
      <c r="X9130" s="429">
        <v>9427</v>
      </c>
      <c r="Y9130" s="429" t="s">
        <v>1032</v>
      </c>
    </row>
    <row r="9131" spans="24:25">
      <c r="X9131" s="429">
        <v>9428</v>
      </c>
      <c r="Y9131" s="429" t="s">
        <v>1032</v>
      </c>
    </row>
    <row r="9132" spans="24:25">
      <c r="X9132" s="429">
        <v>9429</v>
      </c>
      <c r="Y9132" s="429" t="s">
        <v>1032</v>
      </c>
    </row>
    <row r="9133" spans="24:25">
      <c r="X9133" s="429">
        <v>9430</v>
      </c>
      <c r="Y9133" s="429" t="s">
        <v>1032</v>
      </c>
    </row>
    <row r="9134" spans="24:25">
      <c r="X9134" s="429">
        <v>9431</v>
      </c>
      <c r="Y9134" s="429" t="s">
        <v>1032</v>
      </c>
    </row>
    <row r="9135" spans="24:25">
      <c r="X9135" s="429">
        <v>9432</v>
      </c>
      <c r="Y9135" s="429" t="s">
        <v>1032</v>
      </c>
    </row>
    <row r="9136" spans="24:25">
      <c r="X9136" s="429">
        <v>9433</v>
      </c>
      <c r="Y9136" s="429" t="s">
        <v>1032</v>
      </c>
    </row>
    <row r="9137" spans="24:25">
      <c r="X9137" s="429">
        <v>9434</v>
      </c>
      <c r="Y9137" s="429" t="s">
        <v>1032</v>
      </c>
    </row>
    <row r="9138" spans="24:25">
      <c r="X9138" s="429">
        <v>9435</v>
      </c>
      <c r="Y9138" s="429" t="s">
        <v>1032</v>
      </c>
    </row>
    <row r="9139" spans="24:25">
      <c r="X9139" s="429">
        <v>9436</v>
      </c>
      <c r="Y9139" s="429" t="s">
        <v>1032</v>
      </c>
    </row>
    <row r="9140" spans="24:25">
      <c r="X9140" s="429">
        <v>9437</v>
      </c>
      <c r="Y9140" s="429" t="s">
        <v>1032</v>
      </c>
    </row>
    <row r="9141" spans="24:25">
      <c r="X9141" s="429">
        <v>9438</v>
      </c>
      <c r="Y9141" s="429" t="s">
        <v>1032</v>
      </c>
    </row>
    <row r="9142" spans="24:25">
      <c r="X9142" s="429">
        <v>9439</v>
      </c>
      <c r="Y9142" s="429" t="s">
        <v>1032</v>
      </c>
    </row>
    <row r="9143" spans="24:25">
      <c r="X9143" s="429">
        <v>9440</v>
      </c>
      <c r="Y9143" s="429" t="s">
        <v>1032</v>
      </c>
    </row>
    <row r="9144" spans="24:25">
      <c r="X9144" s="429">
        <v>9441</v>
      </c>
      <c r="Y9144" s="429" t="s">
        <v>1032</v>
      </c>
    </row>
    <row r="9145" spans="24:25">
      <c r="X9145" s="429">
        <v>9442</v>
      </c>
      <c r="Y9145" s="429" t="s">
        <v>1032</v>
      </c>
    </row>
    <row r="9146" spans="24:25">
      <c r="X9146" s="429">
        <v>9443</v>
      </c>
      <c r="Y9146" s="429" t="s">
        <v>1032</v>
      </c>
    </row>
    <row r="9147" spans="24:25">
      <c r="X9147" s="429">
        <v>9444</v>
      </c>
      <c r="Y9147" s="429" t="s">
        <v>1032</v>
      </c>
    </row>
    <row r="9148" spans="24:25">
      <c r="X9148" s="429">
        <v>9445</v>
      </c>
      <c r="Y9148" s="429" t="s">
        <v>1032</v>
      </c>
    </row>
    <row r="9149" spans="24:25">
      <c r="X9149" s="429">
        <v>9446</v>
      </c>
      <c r="Y9149" s="429" t="s">
        <v>1032</v>
      </c>
    </row>
    <row r="9150" spans="24:25">
      <c r="X9150" s="429">
        <v>9447</v>
      </c>
      <c r="Y9150" s="429" t="s">
        <v>1032</v>
      </c>
    </row>
    <row r="9151" spans="24:25">
      <c r="X9151" s="429">
        <v>9448</v>
      </c>
      <c r="Y9151" s="429" t="s">
        <v>1032</v>
      </c>
    </row>
    <row r="9152" spans="24:25">
      <c r="X9152" s="429">
        <v>9449</v>
      </c>
      <c r="Y9152" s="429" t="s">
        <v>1032</v>
      </c>
    </row>
    <row r="9153" spans="24:25">
      <c r="X9153" s="429">
        <v>9450</v>
      </c>
      <c r="Y9153" s="429" t="s">
        <v>1032</v>
      </c>
    </row>
    <row r="9154" spans="24:25">
      <c r="X9154" s="429">
        <v>9451</v>
      </c>
      <c r="Y9154" s="429" t="s">
        <v>1032</v>
      </c>
    </row>
    <row r="9155" spans="24:25">
      <c r="X9155" s="429">
        <v>9452</v>
      </c>
      <c r="Y9155" s="429" t="s">
        <v>1032</v>
      </c>
    </row>
    <row r="9156" spans="24:25">
      <c r="X9156" s="429">
        <v>9453</v>
      </c>
      <c r="Y9156" s="429" t="s">
        <v>1032</v>
      </c>
    </row>
    <row r="9157" spans="24:25">
      <c r="X9157" s="429">
        <v>9454</v>
      </c>
      <c r="Y9157" s="429" t="s">
        <v>1032</v>
      </c>
    </row>
    <row r="9158" spans="24:25">
      <c r="X9158" s="429">
        <v>9455</v>
      </c>
      <c r="Y9158" s="429" t="s">
        <v>1032</v>
      </c>
    </row>
    <row r="9159" spans="24:25">
      <c r="X9159" s="429">
        <v>9456</v>
      </c>
      <c r="Y9159" s="429" t="s">
        <v>1032</v>
      </c>
    </row>
    <row r="9160" spans="24:25">
      <c r="X9160" s="429">
        <v>9457</v>
      </c>
      <c r="Y9160" s="429" t="s">
        <v>1032</v>
      </c>
    </row>
    <row r="9161" spans="24:25">
      <c r="X9161" s="429">
        <v>9458</v>
      </c>
      <c r="Y9161" s="429" t="s">
        <v>1032</v>
      </c>
    </row>
    <row r="9162" spans="24:25">
      <c r="X9162" s="429">
        <v>9459</v>
      </c>
      <c r="Y9162" s="429" t="s">
        <v>1032</v>
      </c>
    </row>
    <row r="9163" spans="24:25">
      <c r="X9163" s="429">
        <v>9460</v>
      </c>
      <c r="Y9163" s="429" t="s">
        <v>1032</v>
      </c>
    </row>
    <row r="9164" spans="24:25">
      <c r="X9164" s="429">
        <v>9461</v>
      </c>
      <c r="Y9164" s="429" t="s">
        <v>1032</v>
      </c>
    </row>
    <row r="9165" spans="24:25">
      <c r="X9165" s="429">
        <v>9462</v>
      </c>
      <c r="Y9165" s="429" t="s">
        <v>1032</v>
      </c>
    </row>
    <row r="9166" spans="24:25">
      <c r="X9166" s="429">
        <v>9463</v>
      </c>
      <c r="Y9166" s="429" t="s">
        <v>1032</v>
      </c>
    </row>
    <row r="9167" spans="24:25">
      <c r="X9167" s="429">
        <v>9464</v>
      </c>
      <c r="Y9167" s="429" t="s">
        <v>1032</v>
      </c>
    </row>
    <row r="9168" spans="24:25">
      <c r="X9168" s="429">
        <v>9465</v>
      </c>
      <c r="Y9168" s="429" t="s">
        <v>1032</v>
      </c>
    </row>
    <row r="9169" spans="24:25">
      <c r="X9169" s="429">
        <v>9466</v>
      </c>
      <c r="Y9169" s="429" t="s">
        <v>1032</v>
      </c>
    </row>
    <row r="9170" spans="24:25">
      <c r="X9170" s="429">
        <v>9467</v>
      </c>
      <c r="Y9170" s="429" t="s">
        <v>1032</v>
      </c>
    </row>
    <row r="9171" spans="24:25">
      <c r="X9171" s="429">
        <v>9468</v>
      </c>
      <c r="Y9171" s="429" t="s">
        <v>1032</v>
      </c>
    </row>
    <row r="9172" spans="24:25">
      <c r="X9172" s="429">
        <v>9469</v>
      </c>
      <c r="Y9172" s="429" t="s">
        <v>1032</v>
      </c>
    </row>
    <row r="9173" spans="24:25">
      <c r="X9173" s="429">
        <v>9470</v>
      </c>
      <c r="Y9173" s="429" t="s">
        <v>1032</v>
      </c>
    </row>
    <row r="9174" spans="24:25">
      <c r="X9174" s="429">
        <v>9471</v>
      </c>
      <c r="Y9174" s="429" t="s">
        <v>1032</v>
      </c>
    </row>
    <row r="9175" spans="24:25">
      <c r="X9175" s="429">
        <v>9472</v>
      </c>
      <c r="Y9175" s="429" t="s">
        <v>1032</v>
      </c>
    </row>
    <row r="9176" spans="24:25">
      <c r="X9176" s="429">
        <v>9473</v>
      </c>
      <c r="Y9176" s="429" t="s">
        <v>1032</v>
      </c>
    </row>
    <row r="9177" spans="24:25">
      <c r="X9177" s="429">
        <v>9474</v>
      </c>
      <c r="Y9177" s="429" t="s">
        <v>1032</v>
      </c>
    </row>
    <row r="9178" spans="24:25">
      <c r="X9178" s="429">
        <v>9475</v>
      </c>
      <c r="Y9178" s="429" t="s">
        <v>1032</v>
      </c>
    </row>
    <row r="9179" spans="24:25">
      <c r="X9179" s="429">
        <v>9476</v>
      </c>
      <c r="Y9179" s="429" t="s">
        <v>1032</v>
      </c>
    </row>
    <row r="9180" spans="24:25">
      <c r="X9180" s="429">
        <v>9477</v>
      </c>
      <c r="Y9180" s="429" t="s">
        <v>1032</v>
      </c>
    </row>
    <row r="9181" spans="24:25">
      <c r="X9181" s="429">
        <v>9478</v>
      </c>
      <c r="Y9181" s="429" t="s">
        <v>1032</v>
      </c>
    </row>
    <row r="9182" spans="24:25">
      <c r="X9182" s="429">
        <v>9479</v>
      </c>
      <c r="Y9182" s="429" t="s">
        <v>1032</v>
      </c>
    </row>
    <row r="9183" spans="24:25">
      <c r="X9183" s="429">
        <v>9480</v>
      </c>
      <c r="Y9183" s="429" t="s">
        <v>1032</v>
      </c>
    </row>
    <row r="9184" spans="24:25">
      <c r="X9184" s="429">
        <v>9481</v>
      </c>
      <c r="Y9184" s="429" t="s">
        <v>1032</v>
      </c>
    </row>
    <row r="9185" spans="24:25">
      <c r="X9185" s="429">
        <v>9482</v>
      </c>
      <c r="Y9185" s="429" t="s">
        <v>1032</v>
      </c>
    </row>
    <row r="9186" spans="24:25">
      <c r="X9186" s="429">
        <v>9483</v>
      </c>
      <c r="Y9186" s="429" t="s">
        <v>1032</v>
      </c>
    </row>
    <row r="9187" spans="24:25">
      <c r="X9187" s="429">
        <v>9484</v>
      </c>
      <c r="Y9187" s="429" t="s">
        <v>1032</v>
      </c>
    </row>
    <row r="9188" spans="24:25">
      <c r="X9188" s="429">
        <v>9485</v>
      </c>
      <c r="Y9188" s="429" t="s">
        <v>1032</v>
      </c>
    </row>
    <row r="9189" spans="24:25">
      <c r="X9189" s="429">
        <v>9486</v>
      </c>
      <c r="Y9189" s="429" t="s">
        <v>1032</v>
      </c>
    </row>
    <row r="9190" spans="24:25">
      <c r="X9190" s="429">
        <v>9487</v>
      </c>
      <c r="Y9190" s="429" t="s">
        <v>1032</v>
      </c>
    </row>
    <row r="9191" spans="24:25">
      <c r="X9191" s="429">
        <v>9488</v>
      </c>
      <c r="Y9191" s="429" t="s">
        <v>1032</v>
      </c>
    </row>
    <row r="9192" spans="24:25">
      <c r="X9192" s="429">
        <v>9489</v>
      </c>
      <c r="Y9192" s="429" t="s">
        <v>1032</v>
      </c>
    </row>
    <row r="9193" spans="24:25">
      <c r="X9193" s="429">
        <v>9490</v>
      </c>
      <c r="Y9193" s="429" t="s">
        <v>1032</v>
      </c>
    </row>
    <row r="9194" spans="24:25">
      <c r="X9194" s="429">
        <v>9491</v>
      </c>
      <c r="Y9194" s="429" t="s">
        <v>1032</v>
      </c>
    </row>
    <row r="9195" spans="24:25">
      <c r="X9195" s="429">
        <v>9492</v>
      </c>
      <c r="Y9195" s="429" t="s">
        <v>1032</v>
      </c>
    </row>
    <row r="9196" spans="24:25">
      <c r="X9196" s="429">
        <v>9493</v>
      </c>
      <c r="Y9196" s="429" t="s">
        <v>1032</v>
      </c>
    </row>
    <row r="9197" spans="24:25">
      <c r="X9197" s="429">
        <v>9494</v>
      </c>
      <c r="Y9197" s="429" t="s">
        <v>1032</v>
      </c>
    </row>
    <row r="9198" spans="24:25">
      <c r="X9198" s="429">
        <v>9495</v>
      </c>
      <c r="Y9198" s="429" t="s">
        <v>1032</v>
      </c>
    </row>
    <row r="9199" spans="24:25">
      <c r="X9199" s="429">
        <v>9496</v>
      </c>
      <c r="Y9199" s="429" t="s">
        <v>1032</v>
      </c>
    </row>
    <row r="9200" spans="24:25">
      <c r="X9200" s="429">
        <v>9497</v>
      </c>
      <c r="Y9200" s="429" t="s">
        <v>1032</v>
      </c>
    </row>
    <row r="9201" spans="24:25">
      <c r="X9201" s="429">
        <v>9498</v>
      </c>
      <c r="Y9201" s="429" t="s">
        <v>1032</v>
      </c>
    </row>
    <row r="9202" spans="24:25">
      <c r="X9202" s="429">
        <v>9499</v>
      </c>
      <c r="Y9202" s="429" t="s">
        <v>1032</v>
      </c>
    </row>
    <row r="9203" spans="24:25">
      <c r="X9203" s="429">
        <v>9500</v>
      </c>
      <c r="Y9203" s="429" t="s">
        <v>1032</v>
      </c>
    </row>
    <row r="9204" spans="24:25">
      <c r="X9204" s="429">
        <v>9501</v>
      </c>
      <c r="Y9204" s="429" t="s">
        <v>1032</v>
      </c>
    </row>
    <row r="9205" spans="24:25">
      <c r="X9205" s="429">
        <v>9502</v>
      </c>
      <c r="Y9205" s="429" t="s">
        <v>1032</v>
      </c>
    </row>
    <row r="9206" spans="24:25">
      <c r="X9206" s="429">
        <v>9503</v>
      </c>
      <c r="Y9206" s="429" t="s">
        <v>1032</v>
      </c>
    </row>
    <row r="9207" spans="24:25">
      <c r="X9207" s="429">
        <v>9504</v>
      </c>
      <c r="Y9207" s="429" t="s">
        <v>1032</v>
      </c>
    </row>
    <row r="9208" spans="24:25">
      <c r="X9208" s="429">
        <v>9505</v>
      </c>
      <c r="Y9208" s="429" t="s">
        <v>1032</v>
      </c>
    </row>
    <row r="9209" spans="24:25">
      <c r="X9209" s="429">
        <v>9506</v>
      </c>
      <c r="Y9209" s="429" t="s">
        <v>1032</v>
      </c>
    </row>
    <row r="9210" spans="24:25">
      <c r="X9210" s="429">
        <v>9507</v>
      </c>
      <c r="Y9210" s="429" t="s">
        <v>1032</v>
      </c>
    </row>
    <row r="9211" spans="24:25">
      <c r="X9211" s="429">
        <v>9508</v>
      </c>
      <c r="Y9211" s="429" t="s">
        <v>1032</v>
      </c>
    </row>
    <row r="9212" spans="24:25">
      <c r="X9212" s="429">
        <v>9509</v>
      </c>
      <c r="Y9212" s="429" t="s">
        <v>1032</v>
      </c>
    </row>
    <row r="9213" spans="24:25">
      <c r="X9213" s="429">
        <v>9510</v>
      </c>
      <c r="Y9213" s="429" t="s">
        <v>1032</v>
      </c>
    </row>
    <row r="9214" spans="24:25">
      <c r="X9214" s="429">
        <v>9511</v>
      </c>
      <c r="Y9214" s="429" t="s">
        <v>1032</v>
      </c>
    </row>
    <row r="9215" spans="24:25">
      <c r="X9215" s="429">
        <v>9512</v>
      </c>
      <c r="Y9215" s="429" t="s">
        <v>1032</v>
      </c>
    </row>
    <row r="9216" spans="24:25">
      <c r="X9216" s="429">
        <v>9513</v>
      </c>
      <c r="Y9216" s="429" t="s">
        <v>1032</v>
      </c>
    </row>
    <row r="9217" spans="24:25">
      <c r="X9217" s="429">
        <v>9514</v>
      </c>
      <c r="Y9217" s="429" t="s">
        <v>1032</v>
      </c>
    </row>
    <row r="9218" spans="24:25">
      <c r="X9218" s="429">
        <v>9515</v>
      </c>
      <c r="Y9218" s="429" t="s">
        <v>1032</v>
      </c>
    </row>
    <row r="9219" spans="24:25">
      <c r="X9219" s="429">
        <v>9516</v>
      </c>
      <c r="Y9219" s="429" t="s">
        <v>1032</v>
      </c>
    </row>
    <row r="9220" spans="24:25">
      <c r="X9220" s="429">
        <v>9517</v>
      </c>
      <c r="Y9220" s="429" t="s">
        <v>1032</v>
      </c>
    </row>
    <row r="9221" spans="24:25">
      <c r="X9221" s="429">
        <v>9518</v>
      </c>
      <c r="Y9221" s="429" t="s">
        <v>1032</v>
      </c>
    </row>
    <row r="9222" spans="24:25">
      <c r="X9222" s="429">
        <v>9519</v>
      </c>
      <c r="Y9222" s="429" t="s">
        <v>1032</v>
      </c>
    </row>
    <row r="9223" spans="24:25">
      <c r="X9223" s="429">
        <v>9520</v>
      </c>
      <c r="Y9223" s="429" t="s">
        <v>1032</v>
      </c>
    </row>
    <row r="9224" spans="24:25">
      <c r="X9224" s="429">
        <v>9521</v>
      </c>
      <c r="Y9224" s="429" t="s">
        <v>1032</v>
      </c>
    </row>
    <row r="9225" spans="24:25">
      <c r="X9225" s="429">
        <v>9522</v>
      </c>
      <c r="Y9225" s="429" t="s">
        <v>1032</v>
      </c>
    </row>
    <row r="9226" spans="24:25">
      <c r="X9226" s="429">
        <v>9523</v>
      </c>
      <c r="Y9226" s="429" t="s">
        <v>1032</v>
      </c>
    </row>
    <row r="9227" spans="24:25">
      <c r="X9227" s="429">
        <v>9524</v>
      </c>
      <c r="Y9227" s="429" t="s">
        <v>1032</v>
      </c>
    </row>
    <row r="9228" spans="24:25">
      <c r="X9228" s="429">
        <v>9525</v>
      </c>
      <c r="Y9228" s="429" t="s">
        <v>1032</v>
      </c>
    </row>
    <row r="9229" spans="24:25">
      <c r="X9229" s="429">
        <v>9526</v>
      </c>
      <c r="Y9229" s="429" t="s">
        <v>1032</v>
      </c>
    </row>
    <row r="9230" spans="24:25">
      <c r="X9230" s="429">
        <v>9527</v>
      </c>
      <c r="Y9230" s="429" t="s">
        <v>1032</v>
      </c>
    </row>
    <row r="9231" spans="24:25">
      <c r="X9231" s="429">
        <v>9528</v>
      </c>
      <c r="Y9231" s="429" t="s">
        <v>1032</v>
      </c>
    </row>
    <row r="9232" spans="24:25">
      <c r="X9232" s="429">
        <v>9529</v>
      </c>
      <c r="Y9232" s="429" t="s">
        <v>1032</v>
      </c>
    </row>
    <row r="9233" spans="24:25">
      <c r="X9233" s="429">
        <v>9530</v>
      </c>
      <c r="Y9233" s="429" t="s">
        <v>1032</v>
      </c>
    </row>
    <row r="9234" spans="24:25">
      <c r="X9234" s="429">
        <v>9531</v>
      </c>
      <c r="Y9234" s="429" t="s">
        <v>1032</v>
      </c>
    </row>
    <row r="9235" spans="24:25">
      <c r="X9235" s="429">
        <v>9532</v>
      </c>
      <c r="Y9235" s="429" t="s">
        <v>1032</v>
      </c>
    </row>
    <row r="9236" spans="24:25">
      <c r="X9236" s="429">
        <v>9533</v>
      </c>
      <c r="Y9236" s="429" t="s">
        <v>1032</v>
      </c>
    </row>
    <row r="9237" spans="24:25">
      <c r="X9237" s="429">
        <v>9534</v>
      </c>
      <c r="Y9237" s="429" t="s">
        <v>1032</v>
      </c>
    </row>
    <row r="9238" spans="24:25">
      <c r="X9238" s="429">
        <v>9535</v>
      </c>
      <c r="Y9238" s="429" t="s">
        <v>1032</v>
      </c>
    </row>
    <row r="9239" spans="24:25">
      <c r="X9239" s="429">
        <v>9536</v>
      </c>
      <c r="Y9239" s="429" t="s">
        <v>1032</v>
      </c>
    </row>
    <row r="9240" spans="24:25">
      <c r="X9240" s="429">
        <v>9537</v>
      </c>
      <c r="Y9240" s="429" t="s">
        <v>1032</v>
      </c>
    </row>
    <row r="9241" spans="24:25">
      <c r="X9241" s="429">
        <v>9538</v>
      </c>
      <c r="Y9241" s="429" t="s">
        <v>1032</v>
      </c>
    </row>
    <row r="9242" spans="24:25">
      <c r="X9242" s="429">
        <v>9539</v>
      </c>
      <c r="Y9242" s="429" t="s">
        <v>1032</v>
      </c>
    </row>
    <row r="9243" spans="24:25">
      <c r="X9243" s="429">
        <v>9540</v>
      </c>
      <c r="Y9243" s="429" t="s">
        <v>1032</v>
      </c>
    </row>
    <row r="9244" spans="24:25">
      <c r="X9244" s="429">
        <v>9541</v>
      </c>
      <c r="Y9244" s="429" t="s">
        <v>1032</v>
      </c>
    </row>
    <row r="9245" spans="24:25">
      <c r="X9245" s="429">
        <v>9542</v>
      </c>
      <c r="Y9245" s="429" t="s">
        <v>1032</v>
      </c>
    </row>
    <row r="9246" spans="24:25">
      <c r="X9246" s="429">
        <v>9543</v>
      </c>
      <c r="Y9246" s="429" t="s">
        <v>1032</v>
      </c>
    </row>
    <row r="9247" spans="24:25">
      <c r="X9247" s="429">
        <v>9544</v>
      </c>
      <c r="Y9247" s="429" t="s">
        <v>1032</v>
      </c>
    </row>
    <row r="9248" spans="24:25">
      <c r="X9248" s="429">
        <v>9545</v>
      </c>
      <c r="Y9248" s="429" t="s">
        <v>1032</v>
      </c>
    </row>
    <row r="9249" spans="24:25">
      <c r="X9249" s="429">
        <v>9546</v>
      </c>
      <c r="Y9249" s="429" t="s">
        <v>1032</v>
      </c>
    </row>
    <row r="9250" spans="24:25">
      <c r="X9250" s="429">
        <v>9547</v>
      </c>
      <c r="Y9250" s="429" t="s">
        <v>1032</v>
      </c>
    </row>
    <row r="9251" spans="24:25">
      <c r="X9251" s="429">
        <v>9548</v>
      </c>
      <c r="Y9251" s="429" t="s">
        <v>1032</v>
      </c>
    </row>
    <row r="9252" spans="24:25">
      <c r="X9252" s="429">
        <v>9549</v>
      </c>
      <c r="Y9252" s="429" t="s">
        <v>1032</v>
      </c>
    </row>
    <row r="9253" spans="24:25">
      <c r="X9253" s="429">
        <v>9550</v>
      </c>
      <c r="Y9253" s="429" t="s">
        <v>1032</v>
      </c>
    </row>
    <row r="9254" spans="24:25">
      <c r="X9254" s="429">
        <v>9551</v>
      </c>
      <c r="Y9254" s="429" t="s">
        <v>1032</v>
      </c>
    </row>
    <row r="9255" spans="24:25">
      <c r="X9255" s="429">
        <v>9552</v>
      </c>
      <c r="Y9255" s="429" t="s">
        <v>1032</v>
      </c>
    </row>
    <row r="9256" spans="24:25">
      <c r="X9256" s="429">
        <v>9553</v>
      </c>
      <c r="Y9256" s="429" t="s">
        <v>1032</v>
      </c>
    </row>
    <row r="9257" spans="24:25">
      <c r="X9257" s="429">
        <v>9554</v>
      </c>
      <c r="Y9257" s="429" t="s">
        <v>1032</v>
      </c>
    </row>
    <row r="9258" spans="24:25">
      <c r="X9258" s="429">
        <v>9555</v>
      </c>
      <c r="Y9258" s="429" t="s">
        <v>1032</v>
      </c>
    </row>
    <row r="9259" spans="24:25">
      <c r="X9259" s="429">
        <v>9556</v>
      </c>
      <c r="Y9259" s="429" t="s">
        <v>1032</v>
      </c>
    </row>
    <row r="9260" spans="24:25">
      <c r="X9260" s="429">
        <v>9557</v>
      </c>
      <c r="Y9260" s="429" t="s">
        <v>1032</v>
      </c>
    </row>
    <row r="9261" spans="24:25">
      <c r="X9261" s="429">
        <v>9558</v>
      </c>
      <c r="Y9261" s="429" t="s">
        <v>1032</v>
      </c>
    </row>
    <row r="9262" spans="24:25">
      <c r="X9262" s="429">
        <v>9559</v>
      </c>
      <c r="Y9262" s="429" t="s">
        <v>1032</v>
      </c>
    </row>
    <row r="9263" spans="24:25">
      <c r="X9263" s="429">
        <v>9560</v>
      </c>
      <c r="Y9263" s="429" t="s">
        <v>1032</v>
      </c>
    </row>
    <row r="9264" spans="24:25">
      <c r="X9264" s="429">
        <v>9561</v>
      </c>
      <c r="Y9264" s="429" t="s">
        <v>1032</v>
      </c>
    </row>
    <row r="9265" spans="24:25">
      <c r="X9265" s="429">
        <v>9562</v>
      </c>
      <c r="Y9265" s="429" t="s">
        <v>1032</v>
      </c>
    </row>
    <row r="9266" spans="24:25">
      <c r="X9266" s="429">
        <v>9563</v>
      </c>
      <c r="Y9266" s="429" t="s">
        <v>1032</v>
      </c>
    </row>
    <row r="9267" spans="24:25">
      <c r="X9267" s="429">
        <v>9564</v>
      </c>
      <c r="Y9267" s="429" t="s">
        <v>1032</v>
      </c>
    </row>
    <row r="9268" spans="24:25">
      <c r="X9268" s="429">
        <v>9565</v>
      </c>
      <c r="Y9268" s="429" t="s">
        <v>1032</v>
      </c>
    </row>
    <row r="9269" spans="24:25">
      <c r="X9269" s="429">
        <v>9566</v>
      </c>
      <c r="Y9269" s="429" t="s">
        <v>1032</v>
      </c>
    </row>
    <row r="9270" spans="24:25">
      <c r="X9270" s="429">
        <v>9567</v>
      </c>
      <c r="Y9270" s="429" t="s">
        <v>1032</v>
      </c>
    </row>
    <row r="9271" spans="24:25">
      <c r="X9271" s="429">
        <v>9568</v>
      </c>
      <c r="Y9271" s="429" t="s">
        <v>1032</v>
      </c>
    </row>
    <row r="9272" spans="24:25">
      <c r="X9272" s="429">
        <v>9569</v>
      </c>
      <c r="Y9272" s="429" t="s">
        <v>1032</v>
      </c>
    </row>
    <row r="9273" spans="24:25">
      <c r="X9273" s="429">
        <v>9570</v>
      </c>
      <c r="Y9273" s="429" t="s">
        <v>1032</v>
      </c>
    </row>
    <row r="9274" spans="24:25">
      <c r="X9274" s="429">
        <v>9571</v>
      </c>
      <c r="Y9274" s="429" t="s">
        <v>1032</v>
      </c>
    </row>
    <row r="9275" spans="24:25">
      <c r="X9275" s="429">
        <v>9572</v>
      </c>
      <c r="Y9275" s="429" t="s">
        <v>1032</v>
      </c>
    </row>
    <row r="9276" spans="24:25">
      <c r="X9276" s="429">
        <v>9573</v>
      </c>
      <c r="Y9276" s="429" t="s">
        <v>1032</v>
      </c>
    </row>
    <row r="9277" spans="24:25">
      <c r="X9277" s="429">
        <v>9574</v>
      </c>
      <c r="Y9277" s="429" t="s">
        <v>1032</v>
      </c>
    </row>
    <row r="9278" spans="24:25">
      <c r="X9278" s="429">
        <v>9575</v>
      </c>
      <c r="Y9278" s="429" t="s">
        <v>1032</v>
      </c>
    </row>
    <row r="9279" spans="24:25">
      <c r="X9279" s="429">
        <v>9576</v>
      </c>
      <c r="Y9279" s="429" t="s">
        <v>1032</v>
      </c>
    </row>
    <row r="9280" spans="24:25">
      <c r="X9280" s="429">
        <v>9577</v>
      </c>
      <c r="Y9280" s="429" t="s">
        <v>1032</v>
      </c>
    </row>
    <row r="9281" spans="24:25">
      <c r="X9281" s="429">
        <v>9578</v>
      </c>
      <c r="Y9281" s="429" t="s">
        <v>1032</v>
      </c>
    </row>
    <row r="9282" spans="24:25">
      <c r="X9282" s="429">
        <v>9579</v>
      </c>
      <c r="Y9282" s="429" t="s">
        <v>1032</v>
      </c>
    </row>
    <row r="9283" spans="24:25">
      <c r="X9283" s="429">
        <v>9580</v>
      </c>
      <c r="Y9283" s="429" t="s">
        <v>1032</v>
      </c>
    </row>
    <row r="9284" spans="24:25">
      <c r="X9284" s="429">
        <v>9581</v>
      </c>
      <c r="Y9284" s="429" t="s">
        <v>1032</v>
      </c>
    </row>
    <row r="9285" spans="24:25">
      <c r="X9285" s="429">
        <v>9582</v>
      </c>
      <c r="Y9285" s="429" t="s">
        <v>1032</v>
      </c>
    </row>
    <row r="9286" spans="24:25">
      <c r="X9286" s="429">
        <v>9583</v>
      </c>
      <c r="Y9286" s="429" t="s">
        <v>1032</v>
      </c>
    </row>
    <row r="9287" spans="24:25">
      <c r="X9287" s="429">
        <v>9584</v>
      </c>
      <c r="Y9287" s="429" t="s">
        <v>1032</v>
      </c>
    </row>
    <row r="9288" spans="24:25">
      <c r="X9288" s="429">
        <v>9585</v>
      </c>
      <c r="Y9288" s="429" t="s">
        <v>1032</v>
      </c>
    </row>
    <row r="9289" spans="24:25">
      <c r="X9289" s="429">
        <v>9586</v>
      </c>
      <c r="Y9289" s="429" t="s">
        <v>1032</v>
      </c>
    </row>
    <row r="9290" spans="24:25">
      <c r="X9290" s="429">
        <v>9587</v>
      </c>
      <c r="Y9290" s="429" t="s">
        <v>1032</v>
      </c>
    </row>
    <row r="9291" spans="24:25">
      <c r="X9291" s="429">
        <v>9588</v>
      </c>
      <c r="Y9291" s="429" t="s">
        <v>1032</v>
      </c>
    </row>
    <row r="9292" spans="24:25">
      <c r="X9292" s="429">
        <v>9589</v>
      </c>
      <c r="Y9292" s="429" t="s">
        <v>1032</v>
      </c>
    </row>
    <row r="9293" spans="24:25">
      <c r="X9293" s="429">
        <v>9590</v>
      </c>
      <c r="Y9293" s="429" t="s">
        <v>1032</v>
      </c>
    </row>
    <row r="9294" spans="24:25">
      <c r="X9294" s="429">
        <v>9591</v>
      </c>
      <c r="Y9294" s="429" t="s">
        <v>1032</v>
      </c>
    </row>
    <row r="9295" spans="24:25">
      <c r="X9295" s="429">
        <v>9592</v>
      </c>
      <c r="Y9295" s="429" t="s">
        <v>1032</v>
      </c>
    </row>
    <row r="9296" spans="24:25">
      <c r="X9296" s="429">
        <v>9593</v>
      </c>
      <c r="Y9296" s="429" t="s">
        <v>1032</v>
      </c>
    </row>
    <row r="9297" spans="24:25">
      <c r="X9297" s="429">
        <v>9594</v>
      </c>
      <c r="Y9297" s="429" t="s">
        <v>1032</v>
      </c>
    </row>
    <row r="9298" spans="24:25">
      <c r="X9298" s="429">
        <v>9595</v>
      </c>
      <c r="Y9298" s="429" t="s">
        <v>1032</v>
      </c>
    </row>
    <row r="9299" spans="24:25">
      <c r="X9299" s="429">
        <v>9596</v>
      </c>
      <c r="Y9299" s="429" t="s">
        <v>1032</v>
      </c>
    </row>
    <row r="9300" spans="24:25">
      <c r="X9300" s="429">
        <v>9597</v>
      </c>
      <c r="Y9300" s="429" t="s">
        <v>1032</v>
      </c>
    </row>
    <row r="9301" spans="24:25">
      <c r="X9301" s="429">
        <v>9598</v>
      </c>
      <c r="Y9301" s="429" t="s">
        <v>1032</v>
      </c>
    </row>
    <row r="9302" spans="24:25">
      <c r="X9302" s="429">
        <v>9599</v>
      </c>
      <c r="Y9302" s="429" t="s">
        <v>1032</v>
      </c>
    </row>
    <row r="9303" spans="24:25">
      <c r="X9303" s="429">
        <v>9600</v>
      </c>
      <c r="Y9303" s="429" t="s">
        <v>1032</v>
      </c>
    </row>
    <row r="9304" spans="24:25">
      <c r="X9304" s="429">
        <v>9601</v>
      </c>
      <c r="Y9304" s="429" t="s">
        <v>1032</v>
      </c>
    </row>
    <row r="9305" spans="24:25">
      <c r="X9305" s="429">
        <v>9602</v>
      </c>
      <c r="Y9305" s="429" t="s">
        <v>1032</v>
      </c>
    </row>
    <row r="9306" spans="24:25">
      <c r="X9306" s="429">
        <v>9603</v>
      </c>
      <c r="Y9306" s="429" t="s">
        <v>1032</v>
      </c>
    </row>
    <row r="9307" spans="24:25">
      <c r="X9307" s="429">
        <v>9604</v>
      </c>
      <c r="Y9307" s="429" t="s">
        <v>1032</v>
      </c>
    </row>
    <row r="9308" spans="24:25">
      <c r="X9308" s="429">
        <v>9605</v>
      </c>
      <c r="Y9308" s="429" t="s">
        <v>1032</v>
      </c>
    </row>
    <row r="9309" spans="24:25">
      <c r="X9309" s="429">
        <v>9606</v>
      </c>
      <c r="Y9309" s="429" t="s">
        <v>1032</v>
      </c>
    </row>
    <row r="9310" spans="24:25">
      <c r="X9310" s="429">
        <v>9607</v>
      </c>
      <c r="Y9310" s="429" t="s">
        <v>1032</v>
      </c>
    </row>
    <row r="9311" spans="24:25">
      <c r="X9311" s="429">
        <v>9608</v>
      </c>
      <c r="Y9311" s="429" t="s">
        <v>1032</v>
      </c>
    </row>
    <row r="9312" spans="24:25">
      <c r="X9312" s="429">
        <v>9609</v>
      </c>
      <c r="Y9312" s="429" t="s">
        <v>1032</v>
      </c>
    </row>
    <row r="9313" spans="24:25">
      <c r="X9313" s="429">
        <v>9610</v>
      </c>
      <c r="Y9313" s="429" t="s">
        <v>1032</v>
      </c>
    </row>
    <row r="9314" spans="24:25">
      <c r="X9314" s="429">
        <v>9611</v>
      </c>
      <c r="Y9314" s="429" t="s">
        <v>1032</v>
      </c>
    </row>
    <row r="9315" spans="24:25">
      <c r="X9315" s="429">
        <v>9612</v>
      </c>
      <c r="Y9315" s="429" t="s">
        <v>1032</v>
      </c>
    </row>
    <row r="9316" spans="24:25">
      <c r="X9316" s="429">
        <v>9613</v>
      </c>
      <c r="Y9316" s="429" t="s">
        <v>1032</v>
      </c>
    </row>
    <row r="9317" spans="24:25">
      <c r="X9317" s="429">
        <v>9614</v>
      </c>
      <c r="Y9317" s="429" t="s">
        <v>1032</v>
      </c>
    </row>
    <row r="9318" spans="24:25">
      <c r="X9318" s="429">
        <v>9615</v>
      </c>
      <c r="Y9318" s="429" t="s">
        <v>1032</v>
      </c>
    </row>
    <row r="9319" spans="24:25">
      <c r="X9319" s="429">
        <v>9616</v>
      </c>
      <c r="Y9319" s="429" t="s">
        <v>1032</v>
      </c>
    </row>
    <row r="9320" spans="24:25">
      <c r="X9320" s="429">
        <v>9617</v>
      </c>
      <c r="Y9320" s="429" t="s">
        <v>1032</v>
      </c>
    </row>
    <row r="9321" spans="24:25">
      <c r="X9321" s="429">
        <v>9618</v>
      </c>
      <c r="Y9321" s="429" t="s">
        <v>1032</v>
      </c>
    </row>
    <row r="9322" spans="24:25">
      <c r="X9322" s="429">
        <v>9619</v>
      </c>
      <c r="Y9322" s="429" t="s">
        <v>1032</v>
      </c>
    </row>
    <row r="9323" spans="24:25">
      <c r="X9323" s="429">
        <v>9620</v>
      </c>
      <c r="Y9323" s="429" t="s">
        <v>1032</v>
      </c>
    </row>
    <row r="9324" spans="24:25">
      <c r="X9324" s="429">
        <v>9621</v>
      </c>
      <c r="Y9324" s="429" t="s">
        <v>1032</v>
      </c>
    </row>
    <row r="9325" spans="24:25">
      <c r="X9325" s="429">
        <v>9622</v>
      </c>
      <c r="Y9325" s="429" t="s">
        <v>1032</v>
      </c>
    </row>
    <row r="9326" spans="24:25">
      <c r="X9326" s="429">
        <v>9623</v>
      </c>
      <c r="Y9326" s="429" t="s">
        <v>1032</v>
      </c>
    </row>
    <row r="9327" spans="24:25">
      <c r="X9327" s="429">
        <v>9624</v>
      </c>
      <c r="Y9327" s="429" t="s">
        <v>1032</v>
      </c>
    </row>
    <row r="9328" spans="24:25">
      <c r="X9328" s="429">
        <v>9625</v>
      </c>
      <c r="Y9328" s="429" t="s">
        <v>1032</v>
      </c>
    </row>
    <row r="9329" spans="24:25">
      <c r="X9329" s="429">
        <v>9626</v>
      </c>
      <c r="Y9329" s="429" t="s">
        <v>1032</v>
      </c>
    </row>
    <row r="9330" spans="24:25">
      <c r="X9330" s="429">
        <v>9627</v>
      </c>
      <c r="Y9330" s="429" t="s">
        <v>1032</v>
      </c>
    </row>
    <row r="9331" spans="24:25">
      <c r="X9331" s="429">
        <v>9628</v>
      </c>
      <c r="Y9331" s="429" t="s">
        <v>1032</v>
      </c>
    </row>
    <row r="9332" spans="24:25">
      <c r="X9332" s="429">
        <v>9629</v>
      </c>
      <c r="Y9332" s="429" t="s">
        <v>1032</v>
      </c>
    </row>
    <row r="9333" spans="24:25">
      <c r="X9333" s="429">
        <v>9630</v>
      </c>
      <c r="Y9333" s="429" t="s">
        <v>1032</v>
      </c>
    </row>
    <row r="9334" spans="24:25">
      <c r="X9334" s="429">
        <v>9631</v>
      </c>
      <c r="Y9334" s="429" t="s">
        <v>1032</v>
      </c>
    </row>
    <row r="9335" spans="24:25">
      <c r="X9335" s="429">
        <v>9632</v>
      </c>
      <c r="Y9335" s="429" t="s">
        <v>1032</v>
      </c>
    </row>
    <row r="9336" spans="24:25">
      <c r="X9336" s="429">
        <v>9633</v>
      </c>
      <c r="Y9336" s="429" t="s">
        <v>1032</v>
      </c>
    </row>
    <row r="9337" spans="24:25">
      <c r="X9337" s="429">
        <v>9634</v>
      </c>
      <c r="Y9337" s="429" t="s">
        <v>1032</v>
      </c>
    </row>
    <row r="9338" spans="24:25">
      <c r="X9338" s="429">
        <v>9635</v>
      </c>
      <c r="Y9338" s="429" t="s">
        <v>1032</v>
      </c>
    </row>
    <row r="9339" spans="24:25">
      <c r="X9339" s="429">
        <v>9636</v>
      </c>
      <c r="Y9339" s="429" t="s">
        <v>1032</v>
      </c>
    </row>
    <row r="9340" spans="24:25">
      <c r="X9340" s="429">
        <v>9637</v>
      </c>
      <c r="Y9340" s="429" t="s">
        <v>1032</v>
      </c>
    </row>
    <row r="9341" spans="24:25">
      <c r="X9341" s="429">
        <v>9638</v>
      </c>
      <c r="Y9341" s="429" t="s">
        <v>1032</v>
      </c>
    </row>
    <row r="9342" spans="24:25">
      <c r="X9342" s="429">
        <v>9639</v>
      </c>
      <c r="Y9342" s="429" t="s">
        <v>1032</v>
      </c>
    </row>
    <row r="9343" spans="24:25">
      <c r="X9343" s="429">
        <v>9640</v>
      </c>
      <c r="Y9343" s="429" t="s">
        <v>1032</v>
      </c>
    </row>
    <row r="9344" spans="24:25">
      <c r="X9344" s="429">
        <v>9641</v>
      </c>
      <c r="Y9344" s="429" t="s">
        <v>1032</v>
      </c>
    </row>
    <row r="9345" spans="24:25">
      <c r="X9345" s="429">
        <v>9642</v>
      </c>
      <c r="Y9345" s="429" t="s">
        <v>1032</v>
      </c>
    </row>
    <row r="9346" spans="24:25">
      <c r="X9346" s="429">
        <v>9643</v>
      </c>
      <c r="Y9346" s="429" t="s">
        <v>1032</v>
      </c>
    </row>
    <row r="9347" spans="24:25">
      <c r="X9347" s="429">
        <v>9644</v>
      </c>
      <c r="Y9347" s="429" t="s">
        <v>1032</v>
      </c>
    </row>
    <row r="9348" spans="24:25">
      <c r="X9348" s="429">
        <v>9645</v>
      </c>
      <c r="Y9348" s="429" t="s">
        <v>1032</v>
      </c>
    </row>
    <row r="9349" spans="24:25">
      <c r="X9349" s="429">
        <v>9646</v>
      </c>
      <c r="Y9349" s="429" t="s">
        <v>1032</v>
      </c>
    </row>
    <row r="9350" spans="24:25">
      <c r="X9350" s="429">
        <v>9647</v>
      </c>
      <c r="Y9350" s="429" t="s">
        <v>1032</v>
      </c>
    </row>
    <row r="9351" spans="24:25">
      <c r="X9351" s="429">
        <v>9648</v>
      </c>
      <c r="Y9351" s="429" t="s">
        <v>1032</v>
      </c>
    </row>
    <row r="9352" spans="24:25">
      <c r="X9352" s="429">
        <v>9649</v>
      </c>
      <c r="Y9352" s="429" t="s">
        <v>1032</v>
      </c>
    </row>
    <row r="9353" spans="24:25">
      <c r="X9353" s="429">
        <v>9650</v>
      </c>
      <c r="Y9353" s="429" t="s">
        <v>1032</v>
      </c>
    </row>
    <row r="9354" spans="24:25">
      <c r="X9354" s="429">
        <v>9651</v>
      </c>
      <c r="Y9354" s="429" t="s">
        <v>1032</v>
      </c>
    </row>
    <row r="9355" spans="24:25">
      <c r="X9355" s="429">
        <v>9652</v>
      </c>
      <c r="Y9355" s="429" t="s">
        <v>1032</v>
      </c>
    </row>
    <row r="9356" spans="24:25">
      <c r="X9356" s="429">
        <v>9653</v>
      </c>
      <c r="Y9356" s="429" t="s">
        <v>1032</v>
      </c>
    </row>
    <row r="9357" spans="24:25">
      <c r="X9357" s="429">
        <v>9654</v>
      </c>
      <c r="Y9357" s="429" t="s">
        <v>1032</v>
      </c>
    </row>
    <row r="9358" spans="24:25">
      <c r="X9358" s="429">
        <v>9655</v>
      </c>
      <c r="Y9358" s="429" t="s">
        <v>1032</v>
      </c>
    </row>
    <row r="9359" spans="24:25">
      <c r="X9359" s="429">
        <v>9656</v>
      </c>
      <c r="Y9359" s="429" t="s">
        <v>1032</v>
      </c>
    </row>
    <row r="9360" spans="24:25">
      <c r="X9360" s="429">
        <v>9657</v>
      </c>
      <c r="Y9360" s="429" t="s">
        <v>1032</v>
      </c>
    </row>
    <row r="9361" spans="24:25">
      <c r="X9361" s="429">
        <v>9658</v>
      </c>
      <c r="Y9361" s="429" t="s">
        <v>1032</v>
      </c>
    </row>
    <row r="9362" spans="24:25">
      <c r="X9362" s="429">
        <v>9659</v>
      </c>
      <c r="Y9362" s="429" t="s">
        <v>1032</v>
      </c>
    </row>
    <row r="9363" spans="24:25">
      <c r="X9363" s="429">
        <v>9660</v>
      </c>
      <c r="Y9363" s="429" t="s">
        <v>1032</v>
      </c>
    </row>
    <row r="9364" spans="24:25">
      <c r="X9364" s="429">
        <v>9661</v>
      </c>
      <c r="Y9364" s="429" t="s">
        <v>1032</v>
      </c>
    </row>
    <row r="9365" spans="24:25">
      <c r="X9365" s="429">
        <v>9662</v>
      </c>
      <c r="Y9365" s="429" t="s">
        <v>1032</v>
      </c>
    </row>
    <row r="9366" spans="24:25">
      <c r="X9366" s="429">
        <v>9663</v>
      </c>
      <c r="Y9366" s="429" t="s">
        <v>1032</v>
      </c>
    </row>
    <row r="9367" spans="24:25">
      <c r="X9367" s="429">
        <v>9664</v>
      </c>
      <c r="Y9367" s="429" t="s">
        <v>1032</v>
      </c>
    </row>
    <row r="9368" spans="24:25">
      <c r="X9368" s="429">
        <v>9665</v>
      </c>
      <c r="Y9368" s="429" t="s">
        <v>1032</v>
      </c>
    </row>
    <row r="9369" spans="24:25">
      <c r="X9369" s="429">
        <v>9666</v>
      </c>
      <c r="Y9369" s="429" t="s">
        <v>1032</v>
      </c>
    </row>
    <row r="9370" spans="24:25">
      <c r="X9370" s="429">
        <v>9667</v>
      </c>
      <c r="Y9370" s="429" t="s">
        <v>1032</v>
      </c>
    </row>
    <row r="9371" spans="24:25">
      <c r="X9371" s="429">
        <v>9668</v>
      </c>
      <c r="Y9371" s="429" t="s">
        <v>1032</v>
      </c>
    </row>
    <row r="9372" spans="24:25">
      <c r="X9372" s="429">
        <v>9669</v>
      </c>
      <c r="Y9372" s="429" t="s">
        <v>1032</v>
      </c>
    </row>
    <row r="9373" spans="24:25">
      <c r="X9373" s="429">
        <v>9670</v>
      </c>
      <c r="Y9373" s="429" t="s">
        <v>1032</v>
      </c>
    </row>
    <row r="9374" spans="24:25">
      <c r="X9374" s="429">
        <v>9671</v>
      </c>
      <c r="Y9374" s="429" t="s">
        <v>1032</v>
      </c>
    </row>
    <row r="9375" spans="24:25">
      <c r="X9375" s="429">
        <v>9672</v>
      </c>
      <c r="Y9375" s="429" t="s">
        <v>1032</v>
      </c>
    </row>
    <row r="9376" spans="24:25">
      <c r="X9376" s="429">
        <v>9673</v>
      </c>
      <c r="Y9376" s="429" t="s">
        <v>1032</v>
      </c>
    </row>
    <row r="9377" spans="24:25">
      <c r="X9377" s="429">
        <v>9674</v>
      </c>
      <c r="Y9377" s="429" t="s">
        <v>1032</v>
      </c>
    </row>
    <row r="9378" spans="24:25">
      <c r="X9378" s="429">
        <v>9675</v>
      </c>
      <c r="Y9378" s="429" t="s">
        <v>1032</v>
      </c>
    </row>
    <row r="9379" spans="24:25">
      <c r="X9379" s="429">
        <v>9676</v>
      </c>
      <c r="Y9379" s="429" t="s">
        <v>1032</v>
      </c>
    </row>
    <row r="9380" spans="24:25">
      <c r="X9380" s="429">
        <v>9677</v>
      </c>
      <c r="Y9380" s="429" t="s">
        <v>1032</v>
      </c>
    </row>
    <row r="9381" spans="24:25">
      <c r="X9381" s="429">
        <v>9678</v>
      </c>
      <c r="Y9381" s="429" t="s">
        <v>1032</v>
      </c>
    </row>
    <row r="9382" spans="24:25">
      <c r="X9382" s="429">
        <v>9679</v>
      </c>
      <c r="Y9382" s="429" t="s">
        <v>1032</v>
      </c>
    </row>
    <row r="9383" spans="24:25">
      <c r="X9383" s="429">
        <v>9680</v>
      </c>
      <c r="Y9383" s="429" t="s">
        <v>1032</v>
      </c>
    </row>
    <row r="9384" spans="24:25">
      <c r="X9384" s="429">
        <v>9681</v>
      </c>
      <c r="Y9384" s="429" t="s">
        <v>1032</v>
      </c>
    </row>
    <row r="9385" spans="24:25">
      <c r="X9385" s="429">
        <v>9682</v>
      </c>
      <c r="Y9385" s="429" t="s">
        <v>1032</v>
      </c>
    </row>
    <row r="9386" spans="24:25">
      <c r="X9386" s="429">
        <v>9683</v>
      </c>
      <c r="Y9386" s="429" t="s">
        <v>1032</v>
      </c>
    </row>
    <row r="9387" spans="24:25">
      <c r="X9387" s="429">
        <v>9684</v>
      </c>
      <c r="Y9387" s="429" t="s">
        <v>1032</v>
      </c>
    </row>
    <row r="9388" spans="24:25">
      <c r="X9388" s="429">
        <v>9685</v>
      </c>
      <c r="Y9388" s="429" t="s">
        <v>1032</v>
      </c>
    </row>
    <row r="9389" spans="24:25">
      <c r="X9389" s="429">
        <v>9686</v>
      </c>
      <c r="Y9389" s="429" t="s">
        <v>1032</v>
      </c>
    </row>
    <row r="9390" spans="24:25">
      <c r="X9390" s="429">
        <v>9687</v>
      </c>
      <c r="Y9390" s="429" t="s">
        <v>1032</v>
      </c>
    </row>
    <row r="9391" spans="24:25">
      <c r="X9391" s="429">
        <v>9688</v>
      </c>
      <c r="Y9391" s="429" t="s">
        <v>1032</v>
      </c>
    </row>
    <row r="9392" spans="24:25">
      <c r="X9392" s="429">
        <v>9689</v>
      </c>
      <c r="Y9392" s="429" t="s">
        <v>1032</v>
      </c>
    </row>
    <row r="9393" spans="24:25">
      <c r="X9393" s="429">
        <v>9690</v>
      </c>
      <c r="Y9393" s="429" t="s">
        <v>1032</v>
      </c>
    </row>
    <row r="9394" spans="24:25">
      <c r="X9394" s="429">
        <v>9691</v>
      </c>
      <c r="Y9394" s="429" t="s">
        <v>1032</v>
      </c>
    </row>
    <row r="9395" spans="24:25">
      <c r="X9395" s="429">
        <v>9692</v>
      </c>
      <c r="Y9395" s="429" t="s">
        <v>1032</v>
      </c>
    </row>
    <row r="9396" spans="24:25">
      <c r="X9396" s="429">
        <v>9693</v>
      </c>
      <c r="Y9396" s="429" t="s">
        <v>1032</v>
      </c>
    </row>
    <row r="9397" spans="24:25">
      <c r="X9397" s="429">
        <v>9694</v>
      </c>
      <c r="Y9397" s="429" t="s">
        <v>1032</v>
      </c>
    </row>
    <row r="9398" spans="24:25">
      <c r="X9398" s="429">
        <v>9695</v>
      </c>
      <c r="Y9398" s="429" t="s">
        <v>1032</v>
      </c>
    </row>
    <row r="9399" spans="24:25">
      <c r="X9399" s="429">
        <v>9696</v>
      </c>
      <c r="Y9399" s="429" t="s">
        <v>1032</v>
      </c>
    </row>
    <row r="9400" spans="24:25">
      <c r="X9400" s="429">
        <v>9697</v>
      </c>
      <c r="Y9400" s="429" t="s">
        <v>1032</v>
      </c>
    </row>
    <row r="9401" spans="24:25">
      <c r="X9401" s="429">
        <v>9698</v>
      </c>
      <c r="Y9401" s="429" t="s">
        <v>1032</v>
      </c>
    </row>
    <row r="9402" spans="24:25">
      <c r="X9402" s="429">
        <v>9699</v>
      </c>
      <c r="Y9402" s="429" t="s">
        <v>1032</v>
      </c>
    </row>
    <row r="9403" spans="24:25">
      <c r="X9403" s="429">
        <v>9700</v>
      </c>
      <c r="Y9403" s="429" t="s">
        <v>1032</v>
      </c>
    </row>
    <row r="9404" spans="24:25">
      <c r="X9404" s="429">
        <v>9701</v>
      </c>
      <c r="Y9404" s="429" t="s">
        <v>1032</v>
      </c>
    </row>
    <row r="9405" spans="24:25">
      <c r="X9405" s="429">
        <v>9702</v>
      </c>
      <c r="Y9405" s="429" t="s">
        <v>1032</v>
      </c>
    </row>
    <row r="9406" spans="24:25">
      <c r="X9406" s="429">
        <v>9703</v>
      </c>
      <c r="Y9406" s="429" t="s">
        <v>1032</v>
      </c>
    </row>
    <row r="9407" spans="24:25">
      <c r="X9407" s="429">
        <v>9704</v>
      </c>
      <c r="Y9407" s="429" t="s">
        <v>1032</v>
      </c>
    </row>
    <row r="9408" spans="24:25">
      <c r="X9408" s="429">
        <v>9705</v>
      </c>
      <c r="Y9408" s="429" t="s">
        <v>1032</v>
      </c>
    </row>
    <row r="9409" spans="24:25">
      <c r="X9409" s="429">
        <v>9706</v>
      </c>
      <c r="Y9409" s="429" t="s">
        <v>1032</v>
      </c>
    </row>
    <row r="9410" spans="24:25">
      <c r="X9410" s="429">
        <v>9707</v>
      </c>
      <c r="Y9410" s="429" t="s">
        <v>1032</v>
      </c>
    </row>
    <row r="9411" spans="24:25">
      <c r="X9411" s="429">
        <v>9708</v>
      </c>
      <c r="Y9411" s="429" t="s">
        <v>1032</v>
      </c>
    </row>
    <row r="9412" spans="24:25">
      <c r="X9412" s="429">
        <v>9709</v>
      </c>
      <c r="Y9412" s="429" t="s">
        <v>1032</v>
      </c>
    </row>
    <row r="9413" spans="24:25">
      <c r="X9413" s="429">
        <v>9710</v>
      </c>
      <c r="Y9413" s="429" t="s">
        <v>1032</v>
      </c>
    </row>
    <row r="9414" spans="24:25">
      <c r="X9414" s="429">
        <v>9711</v>
      </c>
      <c r="Y9414" s="429" t="s">
        <v>1032</v>
      </c>
    </row>
    <row r="9415" spans="24:25">
      <c r="X9415" s="429">
        <v>9712</v>
      </c>
      <c r="Y9415" s="429" t="s">
        <v>1032</v>
      </c>
    </row>
    <row r="9416" spans="24:25">
      <c r="X9416" s="429">
        <v>9713</v>
      </c>
      <c r="Y9416" s="429" t="s">
        <v>1032</v>
      </c>
    </row>
    <row r="9417" spans="24:25">
      <c r="X9417" s="429">
        <v>9714</v>
      </c>
      <c r="Y9417" s="429" t="s">
        <v>1032</v>
      </c>
    </row>
    <row r="9418" spans="24:25">
      <c r="X9418" s="429">
        <v>9715</v>
      </c>
      <c r="Y9418" s="429" t="s">
        <v>1032</v>
      </c>
    </row>
    <row r="9419" spans="24:25">
      <c r="X9419" s="429">
        <v>9716</v>
      </c>
      <c r="Y9419" s="429" t="s">
        <v>1032</v>
      </c>
    </row>
    <row r="9420" spans="24:25">
      <c r="X9420" s="429">
        <v>9717</v>
      </c>
      <c r="Y9420" s="429" t="s">
        <v>1032</v>
      </c>
    </row>
    <row r="9421" spans="24:25">
      <c r="X9421" s="429">
        <v>9718</v>
      </c>
      <c r="Y9421" s="429" t="s">
        <v>1032</v>
      </c>
    </row>
    <row r="9422" spans="24:25">
      <c r="X9422" s="429">
        <v>9719</v>
      </c>
      <c r="Y9422" s="429" t="s">
        <v>1032</v>
      </c>
    </row>
    <row r="9423" spans="24:25">
      <c r="X9423" s="429">
        <v>9720</v>
      </c>
      <c r="Y9423" s="429" t="s">
        <v>1032</v>
      </c>
    </row>
    <row r="9424" spans="24:25">
      <c r="X9424" s="429">
        <v>9721</v>
      </c>
      <c r="Y9424" s="429" t="s">
        <v>1032</v>
      </c>
    </row>
    <row r="9425" spans="24:25">
      <c r="X9425" s="429">
        <v>9722</v>
      </c>
      <c r="Y9425" s="429" t="s">
        <v>1032</v>
      </c>
    </row>
    <row r="9426" spans="24:25">
      <c r="X9426" s="429">
        <v>9723</v>
      </c>
      <c r="Y9426" s="429" t="s">
        <v>1032</v>
      </c>
    </row>
    <row r="9427" spans="24:25">
      <c r="X9427" s="429">
        <v>9724</v>
      </c>
      <c r="Y9427" s="429" t="s">
        <v>1032</v>
      </c>
    </row>
    <row r="9428" spans="24:25">
      <c r="X9428" s="429">
        <v>9725</v>
      </c>
      <c r="Y9428" s="429" t="s">
        <v>1032</v>
      </c>
    </row>
    <row r="9429" spans="24:25">
      <c r="X9429" s="429">
        <v>9726</v>
      </c>
      <c r="Y9429" s="429" t="s">
        <v>1032</v>
      </c>
    </row>
    <row r="9430" spans="24:25">
      <c r="X9430" s="429">
        <v>9727</v>
      </c>
      <c r="Y9430" s="429" t="s">
        <v>1032</v>
      </c>
    </row>
    <row r="9431" spans="24:25">
      <c r="X9431" s="429">
        <v>9728</v>
      </c>
      <c r="Y9431" s="429" t="s">
        <v>1032</v>
      </c>
    </row>
    <row r="9432" spans="24:25">
      <c r="X9432" s="429">
        <v>9729</v>
      </c>
      <c r="Y9432" s="429" t="s">
        <v>1032</v>
      </c>
    </row>
    <row r="9433" spans="24:25">
      <c r="X9433" s="429">
        <v>9730</v>
      </c>
      <c r="Y9433" s="429" t="s">
        <v>1032</v>
      </c>
    </row>
    <row r="9434" spans="24:25">
      <c r="X9434" s="429">
        <v>9731</v>
      </c>
      <c r="Y9434" s="429" t="s">
        <v>1032</v>
      </c>
    </row>
    <row r="9435" spans="24:25">
      <c r="X9435" s="429">
        <v>9732</v>
      </c>
      <c r="Y9435" s="429" t="s">
        <v>1032</v>
      </c>
    </row>
    <row r="9436" spans="24:25">
      <c r="X9436" s="429">
        <v>9733</v>
      </c>
      <c r="Y9436" s="429" t="s">
        <v>1032</v>
      </c>
    </row>
    <row r="9437" spans="24:25">
      <c r="X9437" s="429">
        <v>9734</v>
      </c>
      <c r="Y9437" s="429" t="s">
        <v>1032</v>
      </c>
    </row>
    <row r="9438" spans="24:25">
      <c r="X9438" s="429">
        <v>9735</v>
      </c>
      <c r="Y9438" s="429" t="s">
        <v>1032</v>
      </c>
    </row>
    <row r="9439" spans="24:25">
      <c r="X9439" s="429">
        <v>9736</v>
      </c>
      <c r="Y9439" s="429" t="s">
        <v>1032</v>
      </c>
    </row>
    <row r="9440" spans="24:25">
      <c r="X9440" s="429">
        <v>9737</v>
      </c>
      <c r="Y9440" s="429" t="s">
        <v>1032</v>
      </c>
    </row>
    <row r="9441" spans="24:25">
      <c r="X9441" s="429">
        <v>9738</v>
      </c>
      <c r="Y9441" s="429" t="s">
        <v>1032</v>
      </c>
    </row>
    <row r="9442" spans="24:25">
      <c r="X9442" s="429">
        <v>9739</v>
      </c>
      <c r="Y9442" s="429" t="s">
        <v>1032</v>
      </c>
    </row>
    <row r="9443" spans="24:25">
      <c r="X9443" s="429">
        <v>9740</v>
      </c>
      <c r="Y9443" s="429" t="s">
        <v>1032</v>
      </c>
    </row>
    <row r="9444" spans="24:25">
      <c r="X9444" s="429">
        <v>9741</v>
      </c>
      <c r="Y9444" s="429" t="s">
        <v>1032</v>
      </c>
    </row>
    <row r="9445" spans="24:25">
      <c r="X9445" s="429">
        <v>9742</v>
      </c>
      <c r="Y9445" s="429" t="s">
        <v>1032</v>
      </c>
    </row>
    <row r="9446" spans="24:25">
      <c r="X9446" s="429">
        <v>9743</v>
      </c>
      <c r="Y9446" s="429" t="s">
        <v>1032</v>
      </c>
    </row>
    <row r="9447" spans="24:25">
      <c r="X9447" s="429">
        <v>9744</v>
      </c>
      <c r="Y9447" s="429" t="s">
        <v>1032</v>
      </c>
    </row>
    <row r="9448" spans="24:25">
      <c r="X9448" s="429">
        <v>9745</v>
      </c>
      <c r="Y9448" s="429" t="s">
        <v>1032</v>
      </c>
    </row>
    <row r="9449" spans="24:25">
      <c r="X9449" s="429">
        <v>9746</v>
      </c>
      <c r="Y9449" s="429" t="s">
        <v>1032</v>
      </c>
    </row>
    <row r="9450" spans="24:25">
      <c r="X9450" s="429">
        <v>9747</v>
      </c>
      <c r="Y9450" s="429" t="s">
        <v>1032</v>
      </c>
    </row>
    <row r="9451" spans="24:25">
      <c r="X9451" s="429">
        <v>9748</v>
      </c>
      <c r="Y9451" s="429" t="s">
        <v>1032</v>
      </c>
    </row>
    <row r="9452" spans="24:25">
      <c r="X9452" s="429">
        <v>9749</v>
      </c>
      <c r="Y9452" s="429" t="s">
        <v>1032</v>
      </c>
    </row>
    <row r="9453" spans="24:25">
      <c r="X9453" s="429">
        <v>9750</v>
      </c>
      <c r="Y9453" s="429" t="s">
        <v>1032</v>
      </c>
    </row>
    <row r="9454" spans="24:25">
      <c r="X9454" s="429">
        <v>9751</v>
      </c>
      <c r="Y9454" s="429" t="s">
        <v>1032</v>
      </c>
    </row>
    <row r="9455" spans="24:25">
      <c r="X9455" s="429">
        <v>9752</v>
      </c>
      <c r="Y9455" s="429" t="s">
        <v>1032</v>
      </c>
    </row>
    <row r="9456" spans="24:25">
      <c r="X9456" s="429">
        <v>9753</v>
      </c>
      <c r="Y9456" s="429" t="s">
        <v>1032</v>
      </c>
    </row>
    <row r="9457" spans="24:25">
      <c r="X9457" s="429">
        <v>9754</v>
      </c>
      <c r="Y9457" s="429" t="s">
        <v>1032</v>
      </c>
    </row>
    <row r="9458" spans="24:25">
      <c r="X9458" s="429">
        <v>9755</v>
      </c>
      <c r="Y9458" s="429" t="s">
        <v>1032</v>
      </c>
    </row>
    <row r="9459" spans="24:25">
      <c r="X9459" s="429">
        <v>9756</v>
      </c>
      <c r="Y9459" s="429" t="s">
        <v>1032</v>
      </c>
    </row>
    <row r="9460" spans="24:25">
      <c r="X9460" s="429">
        <v>9757</v>
      </c>
      <c r="Y9460" s="429" t="s">
        <v>1032</v>
      </c>
    </row>
    <row r="9461" spans="24:25">
      <c r="X9461" s="429">
        <v>9758</v>
      </c>
      <c r="Y9461" s="429" t="s">
        <v>1032</v>
      </c>
    </row>
    <row r="9462" spans="24:25">
      <c r="X9462" s="429">
        <v>9759</v>
      </c>
      <c r="Y9462" s="429" t="s">
        <v>1032</v>
      </c>
    </row>
    <row r="9463" spans="24:25">
      <c r="X9463" s="429">
        <v>9760</v>
      </c>
      <c r="Y9463" s="429" t="s">
        <v>1032</v>
      </c>
    </row>
    <row r="9464" spans="24:25">
      <c r="X9464" s="429">
        <v>9761</v>
      </c>
      <c r="Y9464" s="429" t="s">
        <v>1032</v>
      </c>
    </row>
    <row r="9465" spans="24:25">
      <c r="X9465" s="429">
        <v>9762</v>
      </c>
      <c r="Y9465" s="429" t="s">
        <v>1032</v>
      </c>
    </row>
    <row r="9466" spans="24:25">
      <c r="X9466" s="429">
        <v>9763</v>
      </c>
      <c r="Y9466" s="429" t="s">
        <v>1032</v>
      </c>
    </row>
    <row r="9467" spans="24:25">
      <c r="X9467" s="429">
        <v>9764</v>
      </c>
      <c r="Y9467" s="429" t="s">
        <v>1032</v>
      </c>
    </row>
    <row r="9468" spans="24:25">
      <c r="X9468" s="429">
        <v>9765</v>
      </c>
      <c r="Y9468" s="429" t="s">
        <v>1032</v>
      </c>
    </row>
    <row r="9469" spans="24:25">
      <c r="X9469" s="429">
        <v>9766</v>
      </c>
      <c r="Y9469" s="429" t="s">
        <v>1032</v>
      </c>
    </row>
    <row r="9470" spans="24:25">
      <c r="X9470" s="429">
        <v>9767</v>
      </c>
      <c r="Y9470" s="429" t="s">
        <v>1032</v>
      </c>
    </row>
    <row r="9471" spans="24:25">
      <c r="X9471" s="429">
        <v>9768</v>
      </c>
      <c r="Y9471" s="429" t="s">
        <v>1032</v>
      </c>
    </row>
    <row r="9472" spans="24:25">
      <c r="X9472" s="429">
        <v>9769</v>
      </c>
      <c r="Y9472" s="429" t="s">
        <v>1032</v>
      </c>
    </row>
    <row r="9473" spans="24:25">
      <c r="X9473" s="429">
        <v>9770</v>
      </c>
      <c r="Y9473" s="429" t="s">
        <v>1032</v>
      </c>
    </row>
    <row r="9474" spans="24:25">
      <c r="X9474" s="429">
        <v>9771</v>
      </c>
      <c r="Y9474" s="429" t="s">
        <v>1032</v>
      </c>
    </row>
    <row r="9475" spans="24:25">
      <c r="X9475" s="429">
        <v>9772</v>
      </c>
      <c r="Y9475" s="429" t="s">
        <v>1032</v>
      </c>
    </row>
    <row r="9476" spans="24:25">
      <c r="X9476" s="429">
        <v>9773</v>
      </c>
      <c r="Y9476" s="429" t="s">
        <v>1032</v>
      </c>
    </row>
    <row r="9477" spans="24:25">
      <c r="X9477" s="429">
        <v>9774</v>
      </c>
      <c r="Y9477" s="429" t="s">
        <v>1032</v>
      </c>
    </row>
    <row r="9478" spans="24:25">
      <c r="X9478" s="429">
        <v>9775</v>
      </c>
      <c r="Y9478" s="429" t="s">
        <v>1032</v>
      </c>
    </row>
    <row r="9479" spans="24:25">
      <c r="X9479" s="429">
        <v>9776</v>
      </c>
      <c r="Y9479" s="429" t="s">
        <v>1032</v>
      </c>
    </row>
    <row r="9480" spans="24:25">
      <c r="X9480" s="429">
        <v>9777</v>
      </c>
      <c r="Y9480" s="429" t="s">
        <v>1032</v>
      </c>
    </row>
    <row r="9481" spans="24:25">
      <c r="X9481" s="429">
        <v>9778</v>
      </c>
      <c r="Y9481" s="429" t="s">
        <v>1032</v>
      </c>
    </row>
    <row r="9482" spans="24:25">
      <c r="X9482" s="429">
        <v>9779</v>
      </c>
      <c r="Y9482" s="429" t="s">
        <v>1032</v>
      </c>
    </row>
    <row r="9483" spans="24:25">
      <c r="X9483" s="429">
        <v>9780</v>
      </c>
      <c r="Y9483" s="429" t="s">
        <v>1032</v>
      </c>
    </row>
    <row r="9484" spans="24:25">
      <c r="X9484" s="429">
        <v>9781</v>
      </c>
      <c r="Y9484" s="429" t="s">
        <v>1032</v>
      </c>
    </row>
    <row r="9485" spans="24:25">
      <c r="X9485" s="429">
        <v>9782</v>
      </c>
      <c r="Y9485" s="429" t="s">
        <v>1032</v>
      </c>
    </row>
    <row r="9486" spans="24:25">
      <c r="X9486" s="429">
        <v>9783</v>
      </c>
      <c r="Y9486" s="429" t="s">
        <v>1032</v>
      </c>
    </row>
    <row r="9487" spans="24:25">
      <c r="X9487" s="429">
        <v>9784</v>
      </c>
      <c r="Y9487" s="429" t="s">
        <v>1032</v>
      </c>
    </row>
    <row r="9488" spans="24:25">
      <c r="X9488" s="429">
        <v>9785</v>
      </c>
      <c r="Y9488" s="429" t="s">
        <v>1032</v>
      </c>
    </row>
    <row r="9489" spans="24:25">
      <c r="X9489" s="429">
        <v>9786</v>
      </c>
      <c r="Y9489" s="429" t="s">
        <v>1032</v>
      </c>
    </row>
    <row r="9490" spans="24:25">
      <c r="X9490" s="429">
        <v>9787</v>
      </c>
      <c r="Y9490" s="429" t="s">
        <v>1032</v>
      </c>
    </row>
    <row r="9491" spans="24:25">
      <c r="X9491" s="429">
        <v>9788</v>
      </c>
      <c r="Y9491" s="429" t="s">
        <v>1032</v>
      </c>
    </row>
    <row r="9492" spans="24:25">
      <c r="X9492" s="429">
        <v>9789</v>
      </c>
      <c r="Y9492" s="429" t="s">
        <v>1032</v>
      </c>
    </row>
    <row r="9493" spans="24:25">
      <c r="X9493" s="429">
        <v>9790</v>
      </c>
      <c r="Y9493" s="429" t="s">
        <v>1032</v>
      </c>
    </row>
    <row r="9494" spans="24:25">
      <c r="X9494" s="429">
        <v>9791</v>
      </c>
      <c r="Y9494" s="429" t="s">
        <v>1032</v>
      </c>
    </row>
    <row r="9495" spans="24:25">
      <c r="X9495" s="429">
        <v>9792</v>
      </c>
      <c r="Y9495" s="429" t="s">
        <v>1032</v>
      </c>
    </row>
    <row r="9496" spans="24:25">
      <c r="X9496" s="429">
        <v>9793</v>
      </c>
      <c r="Y9496" s="429" t="s">
        <v>1032</v>
      </c>
    </row>
    <row r="9497" spans="24:25">
      <c r="X9497" s="429">
        <v>9794</v>
      </c>
      <c r="Y9497" s="429" t="s">
        <v>1032</v>
      </c>
    </row>
    <row r="9498" spans="24:25">
      <c r="X9498" s="429">
        <v>9795</v>
      </c>
      <c r="Y9498" s="429" t="s">
        <v>1032</v>
      </c>
    </row>
    <row r="9499" spans="24:25">
      <c r="X9499" s="429">
        <v>9796</v>
      </c>
      <c r="Y9499" s="429" t="s">
        <v>1032</v>
      </c>
    </row>
    <row r="9500" spans="24:25">
      <c r="X9500" s="429">
        <v>9797</v>
      </c>
      <c r="Y9500" s="429" t="s">
        <v>1032</v>
      </c>
    </row>
    <row r="9501" spans="24:25">
      <c r="X9501" s="429">
        <v>9798</v>
      </c>
      <c r="Y9501" s="429" t="s">
        <v>1032</v>
      </c>
    </row>
    <row r="9502" spans="24:25">
      <c r="X9502" s="429">
        <v>9799</v>
      </c>
      <c r="Y9502" s="429" t="s">
        <v>1032</v>
      </c>
    </row>
    <row r="9503" spans="24:25">
      <c r="X9503" s="429">
        <v>9800</v>
      </c>
      <c r="Y9503" s="429" t="s">
        <v>1032</v>
      </c>
    </row>
    <row r="9504" spans="24:25">
      <c r="X9504" s="429">
        <v>9801</v>
      </c>
      <c r="Y9504" s="429" t="s">
        <v>1032</v>
      </c>
    </row>
    <row r="9505" spans="24:25">
      <c r="X9505" s="429">
        <v>9802</v>
      </c>
      <c r="Y9505" s="429" t="s">
        <v>1032</v>
      </c>
    </row>
    <row r="9506" spans="24:25">
      <c r="X9506" s="429">
        <v>9803</v>
      </c>
      <c r="Y9506" s="429" t="s">
        <v>1032</v>
      </c>
    </row>
    <row r="9507" spans="24:25">
      <c r="X9507" s="429">
        <v>9804</v>
      </c>
      <c r="Y9507" s="429" t="s">
        <v>1032</v>
      </c>
    </row>
    <row r="9508" spans="24:25">
      <c r="X9508" s="429">
        <v>9805</v>
      </c>
      <c r="Y9508" s="429" t="s">
        <v>1032</v>
      </c>
    </row>
    <row r="9509" spans="24:25">
      <c r="X9509" s="429">
        <v>9806</v>
      </c>
      <c r="Y9509" s="429" t="s">
        <v>1032</v>
      </c>
    </row>
    <row r="9510" spans="24:25">
      <c r="X9510" s="429">
        <v>9807</v>
      </c>
      <c r="Y9510" s="429" t="s">
        <v>1032</v>
      </c>
    </row>
    <row r="9511" spans="24:25">
      <c r="X9511" s="429">
        <v>9808</v>
      </c>
      <c r="Y9511" s="429" t="s">
        <v>1032</v>
      </c>
    </row>
    <row r="9512" spans="24:25">
      <c r="X9512" s="429">
        <v>9809</v>
      </c>
      <c r="Y9512" s="429" t="s">
        <v>1032</v>
      </c>
    </row>
    <row r="9513" spans="24:25">
      <c r="X9513" s="429">
        <v>9810</v>
      </c>
      <c r="Y9513" s="429" t="s">
        <v>1032</v>
      </c>
    </row>
    <row r="9514" spans="24:25">
      <c r="X9514" s="429">
        <v>9811</v>
      </c>
      <c r="Y9514" s="429" t="s">
        <v>1032</v>
      </c>
    </row>
    <row r="9515" spans="24:25">
      <c r="X9515" s="429">
        <v>9812</v>
      </c>
      <c r="Y9515" s="429" t="s">
        <v>1032</v>
      </c>
    </row>
    <row r="9516" spans="24:25">
      <c r="X9516" s="429">
        <v>9813</v>
      </c>
      <c r="Y9516" s="429" t="s">
        <v>1032</v>
      </c>
    </row>
    <row r="9517" spans="24:25">
      <c r="X9517" s="429">
        <v>9814</v>
      </c>
      <c r="Y9517" s="429" t="s">
        <v>1032</v>
      </c>
    </row>
    <row r="9518" spans="24:25">
      <c r="X9518" s="429">
        <v>9815</v>
      </c>
      <c r="Y9518" s="429" t="s">
        <v>1032</v>
      </c>
    </row>
    <row r="9519" spans="24:25">
      <c r="X9519" s="429">
        <v>9816</v>
      </c>
      <c r="Y9519" s="429" t="s">
        <v>1032</v>
      </c>
    </row>
    <row r="9520" spans="24:25">
      <c r="X9520" s="429">
        <v>9817</v>
      </c>
      <c r="Y9520" s="429" t="s">
        <v>1032</v>
      </c>
    </row>
    <row r="9521" spans="24:25">
      <c r="X9521" s="429">
        <v>9818</v>
      </c>
      <c r="Y9521" s="429" t="s">
        <v>1032</v>
      </c>
    </row>
    <row r="9522" spans="24:25">
      <c r="X9522" s="429">
        <v>9819</v>
      </c>
      <c r="Y9522" s="429" t="s">
        <v>1032</v>
      </c>
    </row>
    <row r="9523" spans="24:25">
      <c r="X9523" s="429">
        <v>9820</v>
      </c>
      <c r="Y9523" s="429" t="s">
        <v>1032</v>
      </c>
    </row>
    <row r="9524" spans="24:25">
      <c r="X9524" s="429">
        <v>9821</v>
      </c>
      <c r="Y9524" s="429" t="s">
        <v>1032</v>
      </c>
    </row>
    <row r="9525" spans="24:25">
      <c r="X9525" s="429">
        <v>9822</v>
      </c>
      <c r="Y9525" s="429" t="s">
        <v>1032</v>
      </c>
    </row>
    <row r="9526" spans="24:25">
      <c r="X9526" s="429">
        <v>9823</v>
      </c>
      <c r="Y9526" s="429" t="s">
        <v>1032</v>
      </c>
    </row>
    <row r="9527" spans="24:25">
      <c r="X9527" s="429">
        <v>9824</v>
      </c>
      <c r="Y9527" s="429" t="s">
        <v>1032</v>
      </c>
    </row>
    <row r="9528" spans="24:25">
      <c r="X9528" s="429">
        <v>9825</v>
      </c>
      <c r="Y9528" s="429" t="s">
        <v>1032</v>
      </c>
    </row>
    <row r="9529" spans="24:25">
      <c r="X9529" s="429">
        <v>9826</v>
      </c>
      <c r="Y9529" s="429" t="s">
        <v>1032</v>
      </c>
    </row>
    <row r="9530" spans="24:25">
      <c r="X9530" s="429">
        <v>9827</v>
      </c>
      <c r="Y9530" s="429" t="s">
        <v>1032</v>
      </c>
    </row>
    <row r="9531" spans="24:25">
      <c r="X9531" s="429">
        <v>9828</v>
      </c>
      <c r="Y9531" s="429" t="s">
        <v>1032</v>
      </c>
    </row>
    <row r="9532" spans="24:25">
      <c r="X9532" s="429">
        <v>9829</v>
      </c>
      <c r="Y9532" s="429" t="s">
        <v>1032</v>
      </c>
    </row>
    <row r="9533" spans="24:25">
      <c r="X9533" s="429">
        <v>9830</v>
      </c>
      <c r="Y9533" s="429" t="s">
        <v>1032</v>
      </c>
    </row>
    <row r="9534" spans="24:25">
      <c r="X9534" s="429">
        <v>9831</v>
      </c>
      <c r="Y9534" s="429" t="s">
        <v>1032</v>
      </c>
    </row>
    <row r="9535" spans="24:25">
      <c r="X9535" s="429">
        <v>9832</v>
      </c>
      <c r="Y9535" s="429" t="s">
        <v>1032</v>
      </c>
    </row>
    <row r="9536" spans="24:25">
      <c r="X9536" s="429">
        <v>9833</v>
      </c>
      <c r="Y9536" s="429" t="s">
        <v>1032</v>
      </c>
    </row>
    <row r="9537" spans="24:25">
      <c r="X9537" s="429">
        <v>9834</v>
      </c>
      <c r="Y9537" s="429" t="s">
        <v>1032</v>
      </c>
    </row>
    <row r="9538" spans="24:25">
      <c r="X9538" s="429">
        <v>9835</v>
      </c>
      <c r="Y9538" s="429" t="s">
        <v>1032</v>
      </c>
    </row>
    <row r="9539" spans="24:25">
      <c r="X9539" s="429">
        <v>9836</v>
      </c>
      <c r="Y9539" s="429" t="s">
        <v>1032</v>
      </c>
    </row>
    <row r="9540" spans="24:25">
      <c r="X9540" s="429">
        <v>9837</v>
      </c>
      <c r="Y9540" s="429" t="s">
        <v>1032</v>
      </c>
    </row>
    <row r="9541" spans="24:25">
      <c r="X9541" s="429">
        <v>9838</v>
      </c>
      <c r="Y9541" s="429" t="s">
        <v>1032</v>
      </c>
    </row>
    <row r="9542" spans="24:25">
      <c r="X9542" s="429">
        <v>9839</v>
      </c>
      <c r="Y9542" s="429" t="s">
        <v>1032</v>
      </c>
    </row>
    <row r="9543" spans="24:25">
      <c r="X9543" s="429">
        <v>9840</v>
      </c>
      <c r="Y9543" s="429" t="s">
        <v>1032</v>
      </c>
    </row>
    <row r="9544" spans="24:25">
      <c r="X9544" s="429">
        <v>9841</v>
      </c>
      <c r="Y9544" s="429" t="s">
        <v>1032</v>
      </c>
    </row>
    <row r="9545" spans="24:25">
      <c r="X9545" s="429">
        <v>9842</v>
      </c>
      <c r="Y9545" s="429" t="s">
        <v>1032</v>
      </c>
    </row>
    <row r="9546" spans="24:25">
      <c r="X9546" s="429">
        <v>9843</v>
      </c>
      <c r="Y9546" s="429" t="s">
        <v>1032</v>
      </c>
    </row>
    <row r="9547" spans="24:25">
      <c r="X9547" s="429">
        <v>9844</v>
      </c>
      <c r="Y9547" s="429" t="s">
        <v>1032</v>
      </c>
    </row>
    <row r="9548" spans="24:25">
      <c r="X9548" s="429">
        <v>9845</v>
      </c>
      <c r="Y9548" s="429" t="s">
        <v>1032</v>
      </c>
    </row>
    <row r="9549" spans="24:25">
      <c r="X9549" s="429">
        <v>9846</v>
      </c>
      <c r="Y9549" s="429" t="s">
        <v>1032</v>
      </c>
    </row>
    <row r="9550" spans="24:25">
      <c r="X9550" s="429">
        <v>9847</v>
      </c>
      <c r="Y9550" s="429" t="s">
        <v>1032</v>
      </c>
    </row>
    <row r="9551" spans="24:25">
      <c r="X9551" s="429">
        <v>9848</v>
      </c>
      <c r="Y9551" s="429" t="s">
        <v>1032</v>
      </c>
    </row>
    <row r="9552" spans="24:25">
      <c r="X9552" s="429">
        <v>9849</v>
      </c>
      <c r="Y9552" s="429" t="s">
        <v>1032</v>
      </c>
    </row>
    <row r="9553" spans="24:25">
      <c r="X9553" s="429">
        <v>9850</v>
      </c>
      <c r="Y9553" s="429" t="s">
        <v>1032</v>
      </c>
    </row>
    <row r="9554" spans="24:25">
      <c r="X9554" s="429">
        <v>9851</v>
      </c>
      <c r="Y9554" s="429" t="s">
        <v>1032</v>
      </c>
    </row>
    <row r="9555" spans="24:25">
      <c r="X9555" s="429">
        <v>9852</v>
      </c>
      <c r="Y9555" s="429" t="s">
        <v>1032</v>
      </c>
    </row>
    <row r="9556" spans="24:25">
      <c r="X9556" s="429">
        <v>9853</v>
      </c>
      <c r="Y9556" s="429" t="s">
        <v>1032</v>
      </c>
    </row>
    <row r="9557" spans="24:25">
      <c r="X9557" s="429">
        <v>9854</v>
      </c>
      <c r="Y9557" s="429" t="s">
        <v>1032</v>
      </c>
    </row>
    <row r="9558" spans="24:25">
      <c r="X9558" s="429">
        <v>9855</v>
      </c>
      <c r="Y9558" s="429" t="s">
        <v>1032</v>
      </c>
    </row>
    <row r="9559" spans="24:25">
      <c r="X9559" s="429">
        <v>9856</v>
      </c>
      <c r="Y9559" s="429" t="s">
        <v>1032</v>
      </c>
    </row>
    <row r="9560" spans="24:25">
      <c r="X9560" s="429">
        <v>9857</v>
      </c>
      <c r="Y9560" s="429" t="s">
        <v>1032</v>
      </c>
    </row>
    <row r="9561" spans="24:25">
      <c r="X9561" s="429">
        <v>9858</v>
      </c>
      <c r="Y9561" s="429" t="s">
        <v>1032</v>
      </c>
    </row>
    <row r="9562" spans="24:25">
      <c r="X9562" s="429">
        <v>9859</v>
      </c>
      <c r="Y9562" s="429" t="s">
        <v>1032</v>
      </c>
    </row>
    <row r="9563" spans="24:25">
      <c r="X9563" s="429">
        <v>9860</v>
      </c>
      <c r="Y9563" s="429" t="s">
        <v>1032</v>
      </c>
    </row>
    <row r="9564" spans="24:25">
      <c r="X9564" s="429">
        <v>9861</v>
      </c>
      <c r="Y9564" s="429" t="s">
        <v>1032</v>
      </c>
    </row>
    <row r="9565" spans="24:25">
      <c r="X9565" s="429">
        <v>9862</v>
      </c>
      <c r="Y9565" s="429" t="s">
        <v>1032</v>
      </c>
    </row>
    <row r="9566" spans="24:25">
      <c r="X9566" s="429">
        <v>9863</v>
      </c>
      <c r="Y9566" s="429" t="s">
        <v>1032</v>
      </c>
    </row>
    <row r="9567" spans="24:25">
      <c r="X9567" s="429">
        <v>9864</v>
      </c>
      <c r="Y9567" s="429" t="s">
        <v>1032</v>
      </c>
    </row>
    <row r="9568" spans="24:25">
      <c r="X9568" s="429">
        <v>9865</v>
      </c>
      <c r="Y9568" s="429" t="s">
        <v>1032</v>
      </c>
    </row>
    <row r="9569" spans="24:25">
      <c r="X9569" s="429">
        <v>9866</v>
      </c>
      <c r="Y9569" s="429" t="s">
        <v>1032</v>
      </c>
    </row>
    <row r="9570" spans="24:25">
      <c r="X9570" s="429">
        <v>9867</v>
      </c>
      <c r="Y9570" s="429" t="s">
        <v>1032</v>
      </c>
    </row>
    <row r="9571" spans="24:25">
      <c r="X9571" s="429">
        <v>9868</v>
      </c>
      <c r="Y9571" s="429" t="s">
        <v>1032</v>
      </c>
    </row>
    <row r="9572" spans="24:25">
      <c r="X9572" s="429">
        <v>9869</v>
      </c>
      <c r="Y9572" s="429" t="s">
        <v>1032</v>
      </c>
    </row>
    <row r="9573" spans="24:25">
      <c r="X9573" s="429">
        <v>9870</v>
      </c>
      <c r="Y9573" s="429" t="s">
        <v>1032</v>
      </c>
    </row>
    <row r="9574" spans="24:25">
      <c r="X9574" s="429">
        <v>9871</v>
      </c>
      <c r="Y9574" s="429" t="s">
        <v>1032</v>
      </c>
    </row>
    <row r="9575" spans="24:25">
      <c r="X9575" s="429">
        <v>9872</v>
      </c>
      <c r="Y9575" s="429" t="s">
        <v>1032</v>
      </c>
    </row>
    <row r="9576" spans="24:25">
      <c r="X9576" s="429">
        <v>9873</v>
      </c>
      <c r="Y9576" s="429" t="s">
        <v>1032</v>
      </c>
    </row>
    <row r="9577" spans="24:25">
      <c r="X9577" s="429">
        <v>9874</v>
      </c>
      <c r="Y9577" s="429" t="s">
        <v>1032</v>
      </c>
    </row>
    <row r="9578" spans="24:25">
      <c r="X9578" s="429">
        <v>9875</v>
      </c>
      <c r="Y9578" s="429" t="s">
        <v>1032</v>
      </c>
    </row>
    <row r="9579" spans="24:25">
      <c r="X9579" s="429">
        <v>9876</v>
      </c>
      <c r="Y9579" s="429" t="s">
        <v>1032</v>
      </c>
    </row>
    <row r="9580" spans="24:25">
      <c r="X9580" s="429">
        <v>9877</v>
      </c>
      <c r="Y9580" s="429" t="s">
        <v>1032</v>
      </c>
    </row>
    <row r="9581" spans="24:25">
      <c r="X9581" s="429">
        <v>9878</v>
      </c>
      <c r="Y9581" s="429" t="s">
        <v>1032</v>
      </c>
    </row>
    <row r="9582" spans="24:25">
      <c r="X9582" s="429">
        <v>9879</v>
      </c>
      <c r="Y9582" s="429" t="s">
        <v>1032</v>
      </c>
    </row>
    <row r="9583" spans="24:25">
      <c r="X9583" s="429">
        <v>9880</v>
      </c>
      <c r="Y9583" s="429" t="s">
        <v>1032</v>
      </c>
    </row>
    <row r="9584" spans="24:25">
      <c r="X9584" s="429">
        <v>9881</v>
      </c>
      <c r="Y9584" s="429" t="s">
        <v>1032</v>
      </c>
    </row>
    <row r="9585" spans="24:25">
      <c r="X9585" s="429">
        <v>9882</v>
      </c>
      <c r="Y9585" s="429" t="s">
        <v>1032</v>
      </c>
    </row>
    <row r="9586" spans="24:25">
      <c r="X9586" s="429">
        <v>9883</v>
      </c>
      <c r="Y9586" s="429" t="s">
        <v>1032</v>
      </c>
    </row>
    <row r="9587" spans="24:25">
      <c r="X9587" s="429">
        <v>9884</v>
      </c>
      <c r="Y9587" s="429" t="s">
        <v>1032</v>
      </c>
    </row>
    <row r="9588" spans="24:25">
      <c r="X9588" s="429">
        <v>9885</v>
      </c>
      <c r="Y9588" s="429" t="s">
        <v>1032</v>
      </c>
    </row>
    <row r="9589" spans="24:25">
      <c r="X9589" s="429">
        <v>9886</v>
      </c>
      <c r="Y9589" s="429" t="s">
        <v>1032</v>
      </c>
    </row>
    <row r="9590" spans="24:25">
      <c r="X9590" s="429">
        <v>9887</v>
      </c>
      <c r="Y9590" s="429" t="s">
        <v>1032</v>
      </c>
    </row>
    <row r="9591" spans="24:25">
      <c r="X9591" s="429">
        <v>9888</v>
      </c>
      <c r="Y9591" s="429" t="s">
        <v>1032</v>
      </c>
    </row>
    <row r="9592" spans="24:25">
      <c r="X9592" s="429">
        <v>9889</v>
      </c>
      <c r="Y9592" s="429" t="s">
        <v>1032</v>
      </c>
    </row>
    <row r="9593" spans="24:25">
      <c r="X9593" s="429">
        <v>9890</v>
      </c>
      <c r="Y9593" s="429" t="s">
        <v>1032</v>
      </c>
    </row>
    <row r="9594" spans="24:25">
      <c r="X9594" s="429">
        <v>9891</v>
      </c>
      <c r="Y9594" s="429" t="s">
        <v>1032</v>
      </c>
    </row>
    <row r="9595" spans="24:25">
      <c r="X9595" s="429">
        <v>9892</v>
      </c>
      <c r="Y9595" s="429" t="s">
        <v>1032</v>
      </c>
    </row>
    <row r="9596" spans="24:25">
      <c r="X9596" s="429">
        <v>9893</v>
      </c>
      <c r="Y9596" s="429" t="s">
        <v>1032</v>
      </c>
    </row>
    <row r="9597" spans="24:25">
      <c r="X9597" s="429">
        <v>9894</v>
      </c>
      <c r="Y9597" s="429" t="s">
        <v>1032</v>
      </c>
    </row>
    <row r="9598" spans="24:25">
      <c r="X9598" s="429">
        <v>9895</v>
      </c>
      <c r="Y9598" s="429" t="s">
        <v>1032</v>
      </c>
    </row>
    <row r="9599" spans="24:25">
      <c r="X9599" s="429">
        <v>9896</v>
      </c>
      <c r="Y9599" s="429" t="s">
        <v>1032</v>
      </c>
    </row>
    <row r="9600" spans="24:25">
      <c r="X9600" s="429">
        <v>9897</v>
      </c>
      <c r="Y9600" s="429" t="s">
        <v>1032</v>
      </c>
    </row>
    <row r="9601" spans="24:25">
      <c r="X9601" s="429">
        <v>9898</v>
      </c>
      <c r="Y9601" s="429" t="s">
        <v>1032</v>
      </c>
    </row>
    <row r="9602" spans="24:25">
      <c r="X9602" s="429">
        <v>9899</v>
      </c>
      <c r="Y9602" s="429" t="s">
        <v>1032</v>
      </c>
    </row>
    <row r="9603" spans="24:25">
      <c r="X9603" s="429">
        <v>9900</v>
      </c>
      <c r="Y9603" s="429" t="s">
        <v>1032</v>
      </c>
    </row>
    <row r="9604" spans="24:25">
      <c r="X9604" s="429">
        <v>9901</v>
      </c>
      <c r="Y9604" s="429" t="s">
        <v>1032</v>
      </c>
    </row>
    <row r="9605" spans="24:25">
      <c r="X9605" s="429">
        <v>9902</v>
      </c>
      <c r="Y9605" s="429" t="s">
        <v>1032</v>
      </c>
    </row>
    <row r="9606" spans="24:25">
      <c r="X9606" s="429">
        <v>9903</v>
      </c>
      <c r="Y9606" s="429" t="s">
        <v>1032</v>
      </c>
    </row>
    <row r="9607" spans="24:25">
      <c r="X9607" s="429">
        <v>9904</v>
      </c>
      <c r="Y9607" s="429" t="s">
        <v>1032</v>
      </c>
    </row>
    <row r="9608" spans="24:25">
      <c r="X9608" s="429">
        <v>9905</v>
      </c>
      <c r="Y9608" s="429" t="s">
        <v>1032</v>
      </c>
    </row>
    <row r="9609" spans="24:25">
      <c r="X9609" s="429">
        <v>9906</v>
      </c>
      <c r="Y9609" s="429" t="s">
        <v>1032</v>
      </c>
    </row>
    <row r="9610" spans="24:25">
      <c r="X9610" s="429">
        <v>9907</v>
      </c>
      <c r="Y9610" s="429" t="s">
        <v>1032</v>
      </c>
    </row>
    <row r="9611" spans="24:25">
      <c r="X9611" s="429">
        <v>9908</v>
      </c>
      <c r="Y9611" s="429" t="s">
        <v>1032</v>
      </c>
    </row>
    <row r="9612" spans="24:25">
      <c r="X9612" s="429">
        <v>9909</v>
      </c>
      <c r="Y9612" s="429" t="s">
        <v>1032</v>
      </c>
    </row>
    <row r="9613" spans="24:25">
      <c r="X9613" s="429">
        <v>9910</v>
      </c>
      <c r="Y9613" s="429" t="s">
        <v>1032</v>
      </c>
    </row>
    <row r="9614" spans="24:25">
      <c r="X9614" s="429">
        <v>9911</v>
      </c>
      <c r="Y9614" s="429" t="s">
        <v>1032</v>
      </c>
    </row>
    <row r="9615" spans="24:25">
      <c r="X9615" s="429">
        <v>9912</v>
      </c>
      <c r="Y9615" s="429" t="s">
        <v>1032</v>
      </c>
    </row>
    <row r="9616" spans="24:25">
      <c r="X9616" s="429">
        <v>9913</v>
      </c>
      <c r="Y9616" s="429" t="s">
        <v>1032</v>
      </c>
    </row>
    <row r="9617" spans="24:25">
      <c r="X9617" s="429">
        <v>9914</v>
      </c>
      <c r="Y9617" s="429" t="s">
        <v>1032</v>
      </c>
    </row>
    <row r="9618" spans="24:25">
      <c r="X9618" s="429">
        <v>9915</v>
      </c>
      <c r="Y9618" s="429" t="s">
        <v>1032</v>
      </c>
    </row>
    <row r="9619" spans="24:25">
      <c r="X9619" s="429">
        <v>9916</v>
      </c>
      <c r="Y9619" s="429" t="s">
        <v>1032</v>
      </c>
    </row>
    <row r="9620" spans="24:25">
      <c r="X9620" s="429">
        <v>9917</v>
      </c>
      <c r="Y9620" s="429" t="s">
        <v>1032</v>
      </c>
    </row>
    <row r="9621" spans="24:25">
      <c r="X9621" s="429">
        <v>9918</v>
      </c>
      <c r="Y9621" s="429" t="s">
        <v>1032</v>
      </c>
    </row>
    <row r="9622" spans="24:25">
      <c r="X9622" s="429">
        <v>9919</v>
      </c>
      <c r="Y9622" s="429" t="s">
        <v>1032</v>
      </c>
    </row>
    <row r="9623" spans="24:25">
      <c r="X9623" s="429">
        <v>9920</v>
      </c>
      <c r="Y9623" s="429" t="s">
        <v>1032</v>
      </c>
    </row>
    <row r="9624" spans="24:25">
      <c r="X9624" s="429">
        <v>9921</v>
      </c>
      <c r="Y9624" s="429" t="s">
        <v>1032</v>
      </c>
    </row>
    <row r="9625" spans="24:25">
      <c r="X9625" s="429">
        <v>9922</v>
      </c>
      <c r="Y9625" s="429" t="s">
        <v>1032</v>
      </c>
    </row>
    <row r="9626" spans="24:25">
      <c r="X9626" s="429">
        <v>9923</v>
      </c>
      <c r="Y9626" s="429" t="s">
        <v>1032</v>
      </c>
    </row>
    <row r="9627" spans="24:25">
      <c r="X9627" s="429">
        <v>9924</v>
      </c>
      <c r="Y9627" s="429" t="s">
        <v>1032</v>
      </c>
    </row>
    <row r="9628" spans="24:25">
      <c r="X9628" s="429">
        <v>9925</v>
      </c>
      <c r="Y9628" s="429" t="s">
        <v>1032</v>
      </c>
    </row>
    <row r="9629" spans="24:25">
      <c r="X9629" s="429">
        <v>9926</v>
      </c>
      <c r="Y9629" s="429" t="s">
        <v>1032</v>
      </c>
    </row>
    <row r="9630" spans="24:25">
      <c r="X9630" s="429">
        <v>9927</v>
      </c>
      <c r="Y9630" s="429" t="s">
        <v>1032</v>
      </c>
    </row>
    <row r="9631" spans="24:25">
      <c r="X9631" s="429">
        <v>9928</v>
      </c>
      <c r="Y9631" s="429" t="s">
        <v>1032</v>
      </c>
    </row>
    <row r="9632" spans="24:25">
      <c r="X9632" s="429">
        <v>9929</v>
      </c>
      <c r="Y9632" s="429" t="s">
        <v>1032</v>
      </c>
    </row>
    <row r="9633" spans="24:25">
      <c r="X9633" s="429">
        <v>9930</v>
      </c>
      <c r="Y9633" s="429" t="s">
        <v>1032</v>
      </c>
    </row>
    <row r="9634" spans="24:25">
      <c r="X9634" s="429">
        <v>9931</v>
      </c>
      <c r="Y9634" s="429" t="s">
        <v>1032</v>
      </c>
    </row>
    <row r="9635" spans="24:25">
      <c r="X9635" s="429">
        <v>9932</v>
      </c>
      <c r="Y9635" s="429" t="s">
        <v>1032</v>
      </c>
    </row>
    <row r="9636" spans="24:25">
      <c r="X9636" s="429">
        <v>9933</v>
      </c>
      <c r="Y9636" s="429" t="s">
        <v>1032</v>
      </c>
    </row>
    <row r="9637" spans="24:25">
      <c r="X9637" s="429">
        <v>9934</v>
      </c>
      <c r="Y9637" s="429" t="s">
        <v>1032</v>
      </c>
    </row>
    <row r="9638" spans="24:25">
      <c r="X9638" s="429">
        <v>9935</v>
      </c>
      <c r="Y9638" s="429" t="s">
        <v>1032</v>
      </c>
    </row>
    <row r="9639" spans="24:25">
      <c r="X9639" s="429">
        <v>9936</v>
      </c>
      <c r="Y9639" s="429" t="s">
        <v>1032</v>
      </c>
    </row>
    <row r="9640" spans="24:25">
      <c r="X9640" s="429">
        <v>9937</v>
      </c>
      <c r="Y9640" s="429" t="s">
        <v>1032</v>
      </c>
    </row>
    <row r="9641" spans="24:25">
      <c r="X9641" s="429">
        <v>9938</v>
      </c>
      <c r="Y9641" s="429" t="s">
        <v>1032</v>
      </c>
    </row>
    <row r="9642" spans="24:25">
      <c r="X9642" s="429">
        <v>9939</v>
      </c>
      <c r="Y9642" s="429" t="s">
        <v>1032</v>
      </c>
    </row>
    <row r="9643" spans="24:25">
      <c r="X9643" s="429">
        <v>9940</v>
      </c>
      <c r="Y9643" s="429" t="s">
        <v>1032</v>
      </c>
    </row>
    <row r="9644" spans="24:25">
      <c r="X9644" s="429">
        <v>9941</v>
      </c>
      <c r="Y9644" s="429" t="s">
        <v>1032</v>
      </c>
    </row>
    <row r="9645" spans="24:25">
      <c r="X9645" s="429">
        <v>9942</v>
      </c>
      <c r="Y9645" s="429" t="s">
        <v>1032</v>
      </c>
    </row>
    <row r="9646" spans="24:25">
      <c r="X9646" s="429">
        <v>9943</v>
      </c>
      <c r="Y9646" s="429" t="s">
        <v>1032</v>
      </c>
    </row>
    <row r="9647" spans="24:25">
      <c r="X9647" s="429">
        <v>9944</v>
      </c>
      <c r="Y9647" s="429" t="s">
        <v>1032</v>
      </c>
    </row>
    <row r="9648" spans="24:25">
      <c r="X9648" s="429">
        <v>9945</v>
      </c>
      <c r="Y9648" s="429" t="s">
        <v>1032</v>
      </c>
    </row>
    <row r="9649" spans="24:25">
      <c r="X9649" s="429">
        <v>9946</v>
      </c>
      <c r="Y9649" s="429" t="s">
        <v>1032</v>
      </c>
    </row>
    <row r="9650" spans="24:25">
      <c r="X9650" s="429">
        <v>9947</v>
      </c>
      <c r="Y9650" s="429" t="s">
        <v>1032</v>
      </c>
    </row>
    <row r="9651" spans="24:25">
      <c r="X9651" s="429">
        <v>9948</v>
      </c>
      <c r="Y9651" s="429" t="s">
        <v>1032</v>
      </c>
    </row>
    <row r="9652" spans="24:25">
      <c r="X9652" s="429">
        <v>9949</v>
      </c>
      <c r="Y9652" s="429" t="s">
        <v>1032</v>
      </c>
    </row>
    <row r="9653" spans="24:25">
      <c r="X9653" s="429">
        <v>9950</v>
      </c>
      <c r="Y9653" s="429" t="s">
        <v>1032</v>
      </c>
    </row>
    <row r="9654" spans="24:25">
      <c r="X9654" s="429">
        <v>9951</v>
      </c>
      <c r="Y9654" s="429" t="s">
        <v>1032</v>
      </c>
    </row>
    <row r="9655" spans="24:25">
      <c r="X9655" s="429">
        <v>9952</v>
      </c>
      <c r="Y9655" s="429" t="s">
        <v>1032</v>
      </c>
    </row>
    <row r="9656" spans="24:25">
      <c r="X9656" s="429">
        <v>9953</v>
      </c>
      <c r="Y9656" s="429" t="s">
        <v>1032</v>
      </c>
    </row>
    <row r="9657" spans="24:25">
      <c r="X9657" s="429">
        <v>9954</v>
      </c>
      <c r="Y9657" s="429" t="s">
        <v>1032</v>
      </c>
    </row>
    <row r="9658" spans="24:25">
      <c r="X9658" s="429">
        <v>9955</v>
      </c>
      <c r="Y9658" s="429" t="s">
        <v>1032</v>
      </c>
    </row>
    <row r="9659" spans="24:25">
      <c r="X9659" s="429">
        <v>9956</v>
      </c>
      <c r="Y9659" s="429" t="s">
        <v>1032</v>
      </c>
    </row>
    <row r="9660" spans="24:25">
      <c r="X9660" s="429">
        <v>9957</v>
      </c>
      <c r="Y9660" s="429" t="s">
        <v>1032</v>
      </c>
    </row>
    <row r="9661" spans="24:25">
      <c r="X9661" s="429">
        <v>9958</v>
      </c>
      <c r="Y9661" s="429" t="s">
        <v>1032</v>
      </c>
    </row>
    <row r="9662" spans="24:25">
      <c r="X9662" s="429">
        <v>9959</v>
      </c>
      <c r="Y9662" s="429" t="s">
        <v>1032</v>
      </c>
    </row>
    <row r="9663" spans="24:25">
      <c r="X9663" s="429">
        <v>9960</v>
      </c>
      <c r="Y9663" s="429" t="s">
        <v>1032</v>
      </c>
    </row>
    <row r="9664" spans="24:25">
      <c r="X9664" s="429">
        <v>9961</v>
      </c>
      <c r="Y9664" s="429" t="s">
        <v>1032</v>
      </c>
    </row>
    <row r="9665" spans="24:25">
      <c r="X9665" s="429">
        <v>9962</v>
      </c>
      <c r="Y9665" s="429" t="s">
        <v>1032</v>
      </c>
    </row>
    <row r="9666" spans="24:25">
      <c r="X9666" s="429">
        <v>9963</v>
      </c>
      <c r="Y9666" s="429" t="s">
        <v>1032</v>
      </c>
    </row>
    <row r="9667" spans="24:25">
      <c r="X9667" s="429">
        <v>9964</v>
      </c>
      <c r="Y9667" s="429" t="s">
        <v>1032</v>
      </c>
    </row>
    <row r="9668" spans="24:25">
      <c r="X9668" s="429">
        <v>9965</v>
      </c>
      <c r="Y9668" s="429" t="s">
        <v>1032</v>
      </c>
    </row>
    <row r="9669" spans="24:25">
      <c r="X9669" s="429">
        <v>9966</v>
      </c>
      <c r="Y9669" s="429" t="s">
        <v>1032</v>
      </c>
    </row>
    <row r="9670" spans="24:25">
      <c r="X9670" s="429">
        <v>9967</v>
      </c>
      <c r="Y9670" s="429" t="s">
        <v>1032</v>
      </c>
    </row>
    <row r="9671" spans="24:25">
      <c r="X9671" s="429">
        <v>9968</v>
      </c>
      <c r="Y9671" s="429" t="s">
        <v>1032</v>
      </c>
    </row>
    <row r="9672" spans="24:25">
      <c r="X9672" s="429">
        <v>9969</v>
      </c>
      <c r="Y9672" s="429" t="s">
        <v>1032</v>
      </c>
    </row>
    <row r="9673" spans="24:25">
      <c r="X9673" s="429">
        <v>9970</v>
      </c>
      <c r="Y9673" s="429" t="s">
        <v>1032</v>
      </c>
    </row>
    <row r="9674" spans="24:25">
      <c r="X9674" s="429">
        <v>9971</v>
      </c>
      <c r="Y9674" s="429" t="s">
        <v>1032</v>
      </c>
    </row>
    <row r="9675" spans="24:25">
      <c r="X9675" s="429">
        <v>9972</v>
      </c>
      <c r="Y9675" s="429" t="s">
        <v>1032</v>
      </c>
    </row>
    <row r="9676" spans="24:25">
      <c r="X9676" s="429">
        <v>9973</v>
      </c>
      <c r="Y9676" s="429" t="s">
        <v>1032</v>
      </c>
    </row>
    <row r="9677" spans="24:25">
      <c r="X9677" s="429">
        <v>9974</v>
      </c>
      <c r="Y9677" s="429" t="s">
        <v>1032</v>
      </c>
    </row>
    <row r="9678" spans="24:25">
      <c r="X9678" s="429">
        <v>9975</v>
      </c>
      <c r="Y9678" s="429" t="s">
        <v>1032</v>
      </c>
    </row>
    <row r="9679" spans="24:25">
      <c r="X9679" s="429">
        <v>9976</v>
      </c>
      <c r="Y9679" s="429" t="s">
        <v>1032</v>
      </c>
    </row>
    <row r="9680" spans="24:25">
      <c r="X9680" s="429">
        <v>9977</v>
      </c>
      <c r="Y9680" s="429" t="s">
        <v>1032</v>
      </c>
    </row>
    <row r="9681" spans="24:25">
      <c r="X9681" s="429">
        <v>9978</v>
      </c>
      <c r="Y9681" s="429" t="s">
        <v>1032</v>
      </c>
    </row>
    <row r="9682" spans="24:25">
      <c r="X9682" s="429">
        <v>9979</v>
      </c>
      <c r="Y9682" s="429" t="s">
        <v>1032</v>
      </c>
    </row>
    <row r="9683" spans="24:25">
      <c r="X9683" s="429">
        <v>9980</v>
      </c>
      <c r="Y9683" s="429" t="s">
        <v>1032</v>
      </c>
    </row>
    <row r="9684" spans="24:25">
      <c r="X9684" s="429">
        <v>9981</v>
      </c>
      <c r="Y9684" s="429" t="s">
        <v>1032</v>
      </c>
    </row>
    <row r="9685" spans="24:25">
      <c r="X9685" s="429">
        <v>9982</v>
      </c>
      <c r="Y9685" s="429" t="s">
        <v>1032</v>
      </c>
    </row>
    <row r="9686" spans="24:25">
      <c r="X9686" s="429">
        <v>9983</v>
      </c>
      <c r="Y9686" s="429" t="s">
        <v>1032</v>
      </c>
    </row>
    <row r="9687" spans="24:25">
      <c r="X9687" s="429">
        <v>9984</v>
      </c>
      <c r="Y9687" s="429" t="s">
        <v>1032</v>
      </c>
    </row>
    <row r="9688" spans="24:25">
      <c r="X9688" s="429">
        <v>9985</v>
      </c>
      <c r="Y9688" s="429" t="s">
        <v>1032</v>
      </c>
    </row>
    <row r="9689" spans="24:25">
      <c r="X9689" s="429">
        <v>9986</v>
      </c>
      <c r="Y9689" s="429" t="s">
        <v>1032</v>
      </c>
    </row>
    <row r="9690" spans="24:25">
      <c r="X9690" s="429">
        <v>9987</v>
      </c>
      <c r="Y9690" s="429" t="s">
        <v>1032</v>
      </c>
    </row>
    <row r="9691" spans="24:25">
      <c r="X9691" s="429">
        <v>9988</v>
      </c>
      <c r="Y9691" s="429" t="s">
        <v>1032</v>
      </c>
    </row>
    <row r="9692" spans="24:25">
      <c r="X9692" s="429">
        <v>9989</v>
      </c>
      <c r="Y9692" s="429" t="s">
        <v>1032</v>
      </c>
    </row>
    <row r="9693" spans="24:25">
      <c r="X9693" s="429">
        <v>9990</v>
      </c>
      <c r="Y9693" s="429" t="s">
        <v>1032</v>
      </c>
    </row>
    <row r="9694" spans="24:25">
      <c r="X9694" s="429">
        <v>9991</v>
      </c>
      <c r="Y9694" s="429" t="s">
        <v>1032</v>
      </c>
    </row>
    <row r="9695" spans="24:25">
      <c r="X9695" s="429">
        <v>9992</v>
      </c>
      <c r="Y9695" s="429" t="s">
        <v>1032</v>
      </c>
    </row>
    <row r="9696" spans="24:25">
      <c r="X9696" s="429">
        <v>9993</v>
      </c>
      <c r="Y9696" s="429" t="s">
        <v>1032</v>
      </c>
    </row>
    <row r="9697" spans="24:25">
      <c r="X9697" s="429">
        <v>9994</v>
      </c>
      <c r="Y9697" s="429" t="s">
        <v>1032</v>
      </c>
    </row>
    <row r="9698" spans="24:25">
      <c r="X9698" s="429">
        <v>9995</v>
      </c>
      <c r="Y9698" s="429" t="s">
        <v>1032</v>
      </c>
    </row>
    <row r="9699" spans="24:25">
      <c r="X9699" s="429">
        <v>9996</v>
      </c>
      <c r="Y9699" s="429" t="s">
        <v>1032</v>
      </c>
    </row>
    <row r="9700" spans="24:25">
      <c r="X9700" s="429">
        <v>9997</v>
      </c>
      <c r="Y9700" s="429" t="s">
        <v>1032</v>
      </c>
    </row>
    <row r="9701" spans="24:25">
      <c r="X9701" s="429">
        <v>9998</v>
      </c>
      <c r="Y9701" s="429" t="s">
        <v>1032</v>
      </c>
    </row>
    <row r="9702" spans="24:25">
      <c r="X9702" s="429">
        <v>9999</v>
      </c>
      <c r="Y9702" s="429" t="s">
        <v>1032</v>
      </c>
    </row>
    <row r="9703" spans="24:25">
      <c r="X9703" s="429">
        <v>10000</v>
      </c>
      <c r="Y9703" s="429" t="s">
        <v>1032</v>
      </c>
    </row>
    <row r="9704" spans="24:25">
      <c r="X9704" s="429">
        <v>10001</v>
      </c>
      <c r="Y9704" s="429" t="s">
        <v>1033</v>
      </c>
    </row>
    <row r="9705" spans="24:25">
      <c r="X9705" s="429">
        <v>10002</v>
      </c>
      <c r="Y9705" s="429" t="s">
        <v>1033</v>
      </c>
    </row>
    <row r="9706" spans="24:25">
      <c r="X9706" s="429">
        <v>10003</v>
      </c>
      <c r="Y9706" s="429" t="s">
        <v>1033</v>
      </c>
    </row>
    <row r="9707" spans="24:25">
      <c r="X9707" s="429">
        <v>10004</v>
      </c>
      <c r="Y9707" s="429" t="s">
        <v>1033</v>
      </c>
    </row>
    <row r="9708" spans="24:25">
      <c r="X9708" s="429">
        <v>10005</v>
      </c>
      <c r="Y9708" s="429" t="s">
        <v>1033</v>
      </c>
    </row>
    <row r="9709" spans="24:25">
      <c r="X9709" s="429">
        <v>10006</v>
      </c>
      <c r="Y9709" s="429" t="s">
        <v>1033</v>
      </c>
    </row>
    <row r="9710" spans="24:25">
      <c r="X9710" s="429">
        <v>10007</v>
      </c>
      <c r="Y9710" s="429" t="s">
        <v>1033</v>
      </c>
    </row>
    <row r="9711" spans="24:25">
      <c r="X9711" s="429">
        <v>10008</v>
      </c>
      <c r="Y9711" s="429" t="s">
        <v>1033</v>
      </c>
    </row>
    <row r="9712" spans="24:25">
      <c r="X9712" s="429">
        <v>10009</v>
      </c>
      <c r="Y9712" s="429" t="s">
        <v>1033</v>
      </c>
    </row>
    <row r="9713" spans="24:25">
      <c r="X9713" s="429">
        <v>10010</v>
      </c>
      <c r="Y9713" s="429" t="s">
        <v>1033</v>
      </c>
    </row>
    <row r="9714" spans="24:25">
      <c r="X9714" s="429">
        <v>10011</v>
      </c>
      <c r="Y9714" s="429" t="s">
        <v>1033</v>
      </c>
    </row>
    <row r="9715" spans="24:25">
      <c r="X9715" s="429">
        <v>10012</v>
      </c>
      <c r="Y9715" s="429" t="s">
        <v>1033</v>
      </c>
    </row>
    <row r="9716" spans="24:25">
      <c r="X9716" s="429">
        <v>10013</v>
      </c>
      <c r="Y9716" s="429" t="s">
        <v>1033</v>
      </c>
    </row>
    <row r="9717" spans="24:25">
      <c r="X9717" s="429">
        <v>10014</v>
      </c>
      <c r="Y9717" s="429" t="s">
        <v>1033</v>
      </c>
    </row>
    <row r="9718" spans="24:25">
      <c r="X9718" s="429">
        <v>10015</v>
      </c>
      <c r="Y9718" s="429" t="s">
        <v>1033</v>
      </c>
    </row>
    <row r="9719" spans="24:25">
      <c r="X9719" s="429">
        <v>10016</v>
      </c>
      <c r="Y9719" s="429" t="s">
        <v>1033</v>
      </c>
    </row>
    <row r="9720" spans="24:25">
      <c r="X9720" s="429">
        <v>10017</v>
      </c>
      <c r="Y9720" s="429" t="s">
        <v>1033</v>
      </c>
    </row>
    <row r="9721" spans="24:25">
      <c r="X9721" s="429">
        <v>10018</v>
      </c>
      <c r="Y9721" s="429" t="s">
        <v>1033</v>
      </c>
    </row>
    <row r="9722" spans="24:25">
      <c r="X9722" s="429">
        <v>10019</v>
      </c>
      <c r="Y9722" s="429" t="s">
        <v>1033</v>
      </c>
    </row>
    <row r="9723" spans="24:25">
      <c r="X9723" s="429">
        <v>10020</v>
      </c>
      <c r="Y9723" s="429" t="s">
        <v>1033</v>
      </c>
    </row>
    <row r="9724" spans="24:25">
      <c r="X9724" s="429">
        <v>10021</v>
      </c>
      <c r="Y9724" s="429" t="s">
        <v>1033</v>
      </c>
    </row>
    <row r="9725" spans="24:25">
      <c r="X9725" s="429">
        <v>10022</v>
      </c>
      <c r="Y9725" s="429" t="s">
        <v>1033</v>
      </c>
    </row>
    <row r="9726" spans="24:25">
      <c r="X9726" s="429">
        <v>10023</v>
      </c>
      <c r="Y9726" s="429" t="s">
        <v>1033</v>
      </c>
    </row>
    <row r="9727" spans="24:25">
      <c r="X9727" s="429">
        <v>10024</v>
      </c>
      <c r="Y9727" s="429" t="s">
        <v>1033</v>
      </c>
    </row>
    <row r="9728" spans="24:25">
      <c r="X9728" s="429">
        <v>10025</v>
      </c>
      <c r="Y9728" s="429" t="s">
        <v>1033</v>
      </c>
    </row>
    <row r="9729" spans="24:25">
      <c r="X9729" s="429">
        <v>10026</v>
      </c>
      <c r="Y9729" s="429" t="s">
        <v>1033</v>
      </c>
    </row>
    <row r="9730" spans="24:25">
      <c r="X9730" s="429">
        <v>10027</v>
      </c>
      <c r="Y9730" s="429" t="s">
        <v>1033</v>
      </c>
    </row>
    <row r="9731" spans="24:25">
      <c r="X9731" s="429">
        <v>10028</v>
      </c>
      <c r="Y9731" s="429" t="s">
        <v>1033</v>
      </c>
    </row>
    <row r="9732" spans="24:25">
      <c r="X9732" s="429">
        <v>10029</v>
      </c>
      <c r="Y9732" s="429" t="s">
        <v>1033</v>
      </c>
    </row>
    <row r="9733" spans="24:25">
      <c r="X9733" s="429">
        <v>10030</v>
      </c>
      <c r="Y9733" s="429" t="s">
        <v>1033</v>
      </c>
    </row>
    <row r="9734" spans="24:25">
      <c r="X9734" s="429">
        <v>10031</v>
      </c>
      <c r="Y9734" s="429" t="s">
        <v>1033</v>
      </c>
    </row>
    <row r="9735" spans="24:25">
      <c r="X9735" s="429">
        <v>10032</v>
      </c>
      <c r="Y9735" s="429" t="s">
        <v>1033</v>
      </c>
    </row>
    <row r="9736" spans="24:25">
      <c r="X9736" s="429">
        <v>10033</v>
      </c>
      <c r="Y9736" s="429" t="s">
        <v>1033</v>
      </c>
    </row>
    <row r="9737" spans="24:25">
      <c r="X9737" s="429">
        <v>10034</v>
      </c>
      <c r="Y9737" s="429" t="s">
        <v>1033</v>
      </c>
    </row>
    <row r="9738" spans="24:25">
      <c r="X9738" s="429">
        <v>10035</v>
      </c>
      <c r="Y9738" s="429" t="s">
        <v>1033</v>
      </c>
    </row>
    <row r="9739" spans="24:25">
      <c r="X9739" s="429">
        <v>10036</v>
      </c>
      <c r="Y9739" s="429" t="s">
        <v>1033</v>
      </c>
    </row>
    <row r="9740" spans="24:25">
      <c r="X9740" s="429">
        <v>10037</v>
      </c>
      <c r="Y9740" s="429" t="s">
        <v>1033</v>
      </c>
    </row>
    <row r="9741" spans="24:25">
      <c r="X9741" s="429">
        <v>10038</v>
      </c>
      <c r="Y9741" s="429" t="s">
        <v>1033</v>
      </c>
    </row>
    <row r="9742" spans="24:25">
      <c r="X9742" s="429">
        <v>10039</v>
      </c>
      <c r="Y9742" s="429" t="s">
        <v>1033</v>
      </c>
    </row>
    <row r="9743" spans="24:25">
      <c r="X9743" s="429">
        <v>10040</v>
      </c>
      <c r="Y9743" s="429" t="s">
        <v>1033</v>
      </c>
    </row>
    <row r="9744" spans="24:25">
      <c r="X9744" s="429">
        <v>10041</v>
      </c>
      <c r="Y9744" s="429" t="s">
        <v>1033</v>
      </c>
    </row>
    <row r="9745" spans="24:25">
      <c r="X9745" s="429">
        <v>10042</v>
      </c>
      <c r="Y9745" s="429" t="s">
        <v>1033</v>
      </c>
    </row>
    <row r="9746" spans="24:25">
      <c r="X9746" s="429">
        <v>10043</v>
      </c>
      <c r="Y9746" s="429" t="s">
        <v>1033</v>
      </c>
    </row>
    <row r="9747" spans="24:25">
      <c r="X9747" s="429">
        <v>10044</v>
      </c>
      <c r="Y9747" s="429" t="s">
        <v>1033</v>
      </c>
    </row>
    <row r="9748" spans="24:25">
      <c r="X9748" s="429">
        <v>10045</v>
      </c>
      <c r="Y9748" s="429" t="s">
        <v>1033</v>
      </c>
    </row>
    <row r="9749" spans="24:25">
      <c r="X9749" s="429">
        <v>10046</v>
      </c>
      <c r="Y9749" s="429" t="s">
        <v>1033</v>
      </c>
    </row>
    <row r="9750" spans="24:25">
      <c r="X9750" s="429">
        <v>10047</v>
      </c>
      <c r="Y9750" s="429" t="s">
        <v>1033</v>
      </c>
    </row>
    <row r="9751" spans="24:25">
      <c r="X9751" s="429">
        <v>10048</v>
      </c>
      <c r="Y9751" s="429" t="s">
        <v>1033</v>
      </c>
    </row>
    <row r="9752" spans="24:25">
      <c r="X9752" s="429">
        <v>10049</v>
      </c>
      <c r="Y9752" s="429" t="s">
        <v>1033</v>
      </c>
    </row>
    <row r="9753" spans="24:25">
      <c r="X9753" s="429">
        <v>10050</v>
      </c>
      <c r="Y9753" s="429" t="s">
        <v>1033</v>
      </c>
    </row>
    <row r="9754" spans="24:25">
      <c r="X9754" s="429">
        <v>10051</v>
      </c>
      <c r="Y9754" s="429" t="s">
        <v>1033</v>
      </c>
    </row>
    <row r="9755" spans="24:25">
      <c r="X9755" s="429">
        <v>10052</v>
      </c>
      <c r="Y9755" s="429" t="s">
        <v>1033</v>
      </c>
    </row>
    <row r="9756" spans="24:25">
      <c r="X9756" s="429">
        <v>10053</v>
      </c>
      <c r="Y9756" s="429" t="s">
        <v>1033</v>
      </c>
    </row>
    <row r="9757" spans="24:25">
      <c r="X9757" s="429">
        <v>10054</v>
      </c>
      <c r="Y9757" s="429" t="s">
        <v>1033</v>
      </c>
    </row>
    <row r="9758" spans="24:25">
      <c r="X9758" s="429">
        <v>10055</v>
      </c>
      <c r="Y9758" s="429" t="s">
        <v>1033</v>
      </c>
    </row>
    <row r="9759" spans="24:25">
      <c r="X9759" s="429">
        <v>10056</v>
      </c>
      <c r="Y9759" s="429" t="s">
        <v>1033</v>
      </c>
    </row>
    <row r="9760" spans="24:25">
      <c r="X9760" s="429">
        <v>10057</v>
      </c>
      <c r="Y9760" s="429" t="s">
        <v>1033</v>
      </c>
    </row>
    <row r="9761" spans="24:25">
      <c r="X9761" s="429">
        <v>10058</v>
      </c>
      <c r="Y9761" s="429" t="s">
        <v>1033</v>
      </c>
    </row>
    <row r="9762" spans="24:25">
      <c r="X9762" s="429">
        <v>10059</v>
      </c>
      <c r="Y9762" s="429" t="s">
        <v>1033</v>
      </c>
    </row>
    <row r="9763" spans="24:25">
      <c r="X9763" s="429">
        <v>10060</v>
      </c>
      <c r="Y9763" s="429" t="s">
        <v>1033</v>
      </c>
    </row>
    <row r="9764" spans="24:25">
      <c r="X9764" s="429">
        <v>10061</v>
      </c>
      <c r="Y9764" s="429" t="s">
        <v>1033</v>
      </c>
    </row>
    <row r="9765" spans="24:25">
      <c r="X9765" s="429">
        <v>10062</v>
      </c>
      <c r="Y9765" s="429" t="s">
        <v>1033</v>
      </c>
    </row>
    <row r="9766" spans="24:25">
      <c r="X9766" s="429">
        <v>10063</v>
      </c>
      <c r="Y9766" s="429" t="s">
        <v>1033</v>
      </c>
    </row>
    <row r="9767" spans="24:25">
      <c r="X9767" s="429">
        <v>10064</v>
      </c>
      <c r="Y9767" s="429" t="s">
        <v>1033</v>
      </c>
    </row>
    <row r="9768" spans="24:25">
      <c r="X9768" s="429">
        <v>10065</v>
      </c>
      <c r="Y9768" s="429" t="s">
        <v>1033</v>
      </c>
    </row>
    <row r="9769" spans="24:25">
      <c r="X9769" s="429">
        <v>10066</v>
      </c>
      <c r="Y9769" s="429" t="s">
        <v>1033</v>
      </c>
    </row>
    <row r="9770" spans="24:25">
      <c r="X9770" s="429">
        <v>10067</v>
      </c>
      <c r="Y9770" s="429" t="s">
        <v>1033</v>
      </c>
    </row>
    <row r="9771" spans="24:25">
      <c r="X9771" s="429">
        <v>10068</v>
      </c>
      <c r="Y9771" s="429" t="s">
        <v>1033</v>
      </c>
    </row>
    <row r="9772" spans="24:25">
      <c r="X9772" s="429">
        <v>10069</v>
      </c>
      <c r="Y9772" s="429" t="s">
        <v>1033</v>
      </c>
    </row>
    <row r="9773" spans="24:25">
      <c r="X9773" s="429">
        <v>10070</v>
      </c>
      <c r="Y9773" s="429" t="s">
        <v>1033</v>
      </c>
    </row>
    <row r="9774" spans="24:25">
      <c r="X9774" s="429">
        <v>10071</v>
      </c>
      <c r="Y9774" s="429" t="s">
        <v>1033</v>
      </c>
    </row>
    <row r="9775" spans="24:25">
      <c r="X9775" s="429">
        <v>10072</v>
      </c>
      <c r="Y9775" s="429" t="s">
        <v>1033</v>
      </c>
    </row>
    <row r="9776" spans="24:25">
      <c r="X9776" s="429">
        <v>10073</v>
      </c>
      <c r="Y9776" s="429" t="s">
        <v>1033</v>
      </c>
    </row>
    <row r="9777" spans="24:25">
      <c r="X9777" s="429">
        <v>10074</v>
      </c>
      <c r="Y9777" s="429" t="s">
        <v>1033</v>
      </c>
    </row>
    <row r="9778" spans="24:25">
      <c r="X9778" s="429">
        <v>10075</v>
      </c>
      <c r="Y9778" s="429" t="s">
        <v>1033</v>
      </c>
    </row>
    <row r="9779" spans="24:25">
      <c r="X9779" s="429">
        <v>10076</v>
      </c>
      <c r="Y9779" s="429" t="s">
        <v>1033</v>
      </c>
    </row>
    <row r="9780" spans="24:25">
      <c r="X9780" s="429">
        <v>10077</v>
      </c>
      <c r="Y9780" s="429" t="s">
        <v>1033</v>
      </c>
    </row>
    <row r="9781" spans="24:25">
      <c r="X9781" s="429">
        <v>10078</v>
      </c>
      <c r="Y9781" s="429" t="s">
        <v>1033</v>
      </c>
    </row>
    <row r="9782" spans="24:25">
      <c r="X9782" s="429">
        <v>10079</v>
      </c>
      <c r="Y9782" s="429" t="s">
        <v>1033</v>
      </c>
    </row>
    <row r="9783" spans="24:25">
      <c r="X9783" s="429">
        <v>10080</v>
      </c>
      <c r="Y9783" s="429" t="s">
        <v>1033</v>
      </c>
    </row>
    <row r="9784" spans="24:25">
      <c r="X9784" s="429">
        <v>10081</v>
      </c>
      <c r="Y9784" s="429" t="s">
        <v>1033</v>
      </c>
    </row>
    <row r="9785" spans="24:25">
      <c r="X9785" s="429">
        <v>10082</v>
      </c>
      <c r="Y9785" s="429" t="s">
        <v>1033</v>
      </c>
    </row>
    <row r="9786" spans="24:25">
      <c r="X9786" s="429">
        <v>10083</v>
      </c>
      <c r="Y9786" s="429" t="s">
        <v>1033</v>
      </c>
    </row>
    <row r="9787" spans="24:25">
      <c r="X9787" s="429">
        <v>10084</v>
      </c>
      <c r="Y9787" s="429" t="s">
        <v>1033</v>
      </c>
    </row>
    <row r="9788" spans="24:25">
      <c r="X9788" s="429">
        <v>10085</v>
      </c>
      <c r="Y9788" s="429" t="s">
        <v>1033</v>
      </c>
    </row>
    <row r="9789" spans="24:25">
      <c r="X9789" s="429">
        <v>10086</v>
      </c>
      <c r="Y9789" s="429" t="s">
        <v>1033</v>
      </c>
    </row>
    <row r="9790" spans="24:25">
      <c r="X9790" s="429">
        <v>10087</v>
      </c>
      <c r="Y9790" s="429" t="s">
        <v>1033</v>
      </c>
    </row>
    <row r="9791" spans="24:25">
      <c r="X9791" s="429">
        <v>10088</v>
      </c>
      <c r="Y9791" s="429" t="s">
        <v>1033</v>
      </c>
    </row>
    <row r="9792" spans="24:25">
      <c r="X9792" s="429">
        <v>10089</v>
      </c>
      <c r="Y9792" s="429" t="s">
        <v>1033</v>
      </c>
    </row>
    <row r="9793" spans="24:25">
      <c r="X9793" s="429">
        <v>10090</v>
      </c>
      <c r="Y9793" s="429" t="s">
        <v>1033</v>
      </c>
    </row>
    <row r="9794" spans="24:25">
      <c r="X9794" s="429">
        <v>10091</v>
      </c>
      <c r="Y9794" s="429" t="s">
        <v>1033</v>
      </c>
    </row>
    <row r="9795" spans="24:25">
      <c r="X9795" s="429">
        <v>10092</v>
      </c>
      <c r="Y9795" s="429" t="s">
        <v>1033</v>
      </c>
    </row>
    <row r="9796" spans="24:25">
      <c r="X9796" s="429">
        <v>10093</v>
      </c>
      <c r="Y9796" s="429" t="s">
        <v>1033</v>
      </c>
    </row>
    <row r="9797" spans="24:25">
      <c r="X9797" s="429">
        <v>10094</v>
      </c>
      <c r="Y9797" s="429" t="s">
        <v>1033</v>
      </c>
    </row>
    <row r="9798" spans="24:25">
      <c r="X9798" s="429">
        <v>10095</v>
      </c>
      <c r="Y9798" s="429" t="s">
        <v>1033</v>
      </c>
    </row>
    <row r="9799" spans="24:25">
      <c r="X9799" s="429">
        <v>10096</v>
      </c>
      <c r="Y9799" s="429" t="s">
        <v>1033</v>
      </c>
    </row>
    <row r="9800" spans="24:25">
      <c r="X9800" s="429">
        <v>10097</v>
      </c>
      <c r="Y9800" s="429" t="s">
        <v>1033</v>
      </c>
    </row>
    <row r="9801" spans="24:25">
      <c r="X9801" s="429">
        <v>10098</v>
      </c>
      <c r="Y9801" s="429" t="s">
        <v>1033</v>
      </c>
    </row>
    <row r="9802" spans="24:25">
      <c r="X9802" s="429">
        <v>10099</v>
      </c>
      <c r="Y9802" s="429" t="s">
        <v>1033</v>
      </c>
    </row>
    <row r="9803" spans="24:25">
      <c r="X9803" s="429">
        <v>10100</v>
      </c>
      <c r="Y9803" s="429" t="s">
        <v>1033</v>
      </c>
    </row>
    <row r="9804" spans="24:25">
      <c r="X9804" s="429">
        <v>10101</v>
      </c>
      <c r="Y9804" s="429" t="s">
        <v>1033</v>
      </c>
    </row>
    <row r="9805" spans="24:25">
      <c r="X9805" s="429">
        <v>10102</v>
      </c>
      <c r="Y9805" s="429" t="s">
        <v>1033</v>
      </c>
    </row>
    <row r="9806" spans="24:25">
      <c r="X9806" s="429">
        <v>10103</v>
      </c>
      <c r="Y9806" s="429" t="s">
        <v>1033</v>
      </c>
    </row>
    <row r="9807" spans="24:25">
      <c r="X9807" s="429">
        <v>10104</v>
      </c>
      <c r="Y9807" s="429" t="s">
        <v>1033</v>
      </c>
    </row>
    <row r="9808" spans="24:25">
      <c r="X9808" s="429">
        <v>10105</v>
      </c>
      <c r="Y9808" s="429" t="s">
        <v>1033</v>
      </c>
    </row>
    <row r="9809" spans="24:25">
      <c r="X9809" s="429">
        <v>10106</v>
      </c>
      <c r="Y9809" s="429" t="s">
        <v>1033</v>
      </c>
    </row>
    <row r="9810" spans="24:25">
      <c r="X9810" s="429">
        <v>10107</v>
      </c>
      <c r="Y9810" s="429" t="s">
        <v>1033</v>
      </c>
    </row>
    <row r="9811" spans="24:25">
      <c r="X9811" s="429">
        <v>10108</v>
      </c>
      <c r="Y9811" s="429" t="s">
        <v>1033</v>
      </c>
    </row>
    <row r="9812" spans="24:25">
      <c r="X9812" s="429">
        <v>10109</v>
      </c>
      <c r="Y9812" s="429" t="s">
        <v>1033</v>
      </c>
    </row>
    <row r="9813" spans="24:25">
      <c r="X9813" s="429">
        <v>10110</v>
      </c>
      <c r="Y9813" s="429" t="s">
        <v>1033</v>
      </c>
    </row>
    <row r="9814" spans="24:25">
      <c r="X9814" s="429">
        <v>10111</v>
      </c>
      <c r="Y9814" s="429" t="s">
        <v>1033</v>
      </c>
    </row>
    <row r="9815" spans="24:25">
      <c r="X9815" s="429">
        <v>10112</v>
      </c>
      <c r="Y9815" s="429" t="s">
        <v>1033</v>
      </c>
    </row>
    <row r="9816" spans="24:25">
      <c r="X9816" s="429">
        <v>10113</v>
      </c>
      <c r="Y9816" s="429" t="s">
        <v>1033</v>
      </c>
    </row>
    <row r="9817" spans="24:25">
      <c r="X9817" s="429">
        <v>10114</v>
      </c>
      <c r="Y9817" s="429" t="s">
        <v>1033</v>
      </c>
    </row>
    <row r="9818" spans="24:25">
      <c r="X9818" s="429">
        <v>10115</v>
      </c>
      <c r="Y9818" s="429" t="s">
        <v>1033</v>
      </c>
    </row>
    <row r="9819" spans="24:25">
      <c r="X9819" s="429">
        <v>10116</v>
      </c>
      <c r="Y9819" s="429" t="s">
        <v>1033</v>
      </c>
    </row>
    <row r="9820" spans="24:25">
      <c r="X9820" s="429">
        <v>10117</v>
      </c>
      <c r="Y9820" s="429" t="s">
        <v>1033</v>
      </c>
    </row>
    <row r="9821" spans="24:25">
      <c r="X9821" s="429">
        <v>10118</v>
      </c>
      <c r="Y9821" s="429" t="s">
        <v>1033</v>
      </c>
    </row>
    <row r="9822" spans="24:25">
      <c r="X9822" s="429">
        <v>10119</v>
      </c>
      <c r="Y9822" s="429" t="s">
        <v>1033</v>
      </c>
    </row>
    <row r="9823" spans="24:25">
      <c r="X9823" s="429">
        <v>10120</v>
      </c>
      <c r="Y9823" s="429" t="s">
        <v>1033</v>
      </c>
    </row>
    <row r="9824" spans="24:25">
      <c r="X9824" s="429">
        <v>10121</v>
      </c>
      <c r="Y9824" s="429" t="s">
        <v>1033</v>
      </c>
    </row>
    <row r="9825" spans="24:25">
      <c r="X9825" s="429">
        <v>10122</v>
      </c>
      <c r="Y9825" s="429" t="s">
        <v>1033</v>
      </c>
    </row>
    <row r="9826" spans="24:25">
      <c r="X9826" s="429">
        <v>10123</v>
      </c>
      <c r="Y9826" s="429" t="s">
        <v>1033</v>
      </c>
    </row>
    <row r="9827" spans="24:25">
      <c r="X9827" s="429">
        <v>10124</v>
      </c>
      <c r="Y9827" s="429" t="s">
        <v>1033</v>
      </c>
    </row>
    <row r="9828" spans="24:25">
      <c r="X9828" s="429">
        <v>10125</v>
      </c>
      <c r="Y9828" s="429" t="s">
        <v>1033</v>
      </c>
    </row>
    <row r="9829" spans="24:25">
      <c r="X9829" s="429">
        <v>10126</v>
      </c>
      <c r="Y9829" s="429" t="s">
        <v>1033</v>
      </c>
    </row>
    <row r="9830" spans="24:25">
      <c r="X9830" s="429">
        <v>10127</v>
      </c>
      <c r="Y9830" s="429" t="s">
        <v>1033</v>
      </c>
    </row>
    <row r="9831" spans="24:25">
      <c r="X9831" s="429">
        <v>10128</v>
      </c>
      <c r="Y9831" s="429" t="s">
        <v>1033</v>
      </c>
    </row>
    <row r="9832" spans="24:25">
      <c r="X9832" s="429">
        <v>10129</v>
      </c>
      <c r="Y9832" s="429" t="s">
        <v>1033</v>
      </c>
    </row>
    <row r="9833" spans="24:25">
      <c r="X9833" s="429">
        <v>10130</v>
      </c>
      <c r="Y9833" s="429" t="s">
        <v>1033</v>
      </c>
    </row>
    <row r="9834" spans="24:25">
      <c r="X9834" s="429">
        <v>10131</v>
      </c>
      <c r="Y9834" s="429" t="s">
        <v>1033</v>
      </c>
    </row>
    <row r="9835" spans="24:25">
      <c r="X9835" s="429">
        <v>10132</v>
      </c>
      <c r="Y9835" s="429" t="s">
        <v>1033</v>
      </c>
    </row>
    <row r="9836" spans="24:25">
      <c r="X9836" s="429">
        <v>10133</v>
      </c>
      <c r="Y9836" s="429" t="s">
        <v>1033</v>
      </c>
    </row>
    <row r="9837" spans="24:25">
      <c r="X9837" s="429">
        <v>10134</v>
      </c>
      <c r="Y9837" s="429" t="s">
        <v>1033</v>
      </c>
    </row>
    <row r="9838" spans="24:25">
      <c r="X9838" s="429">
        <v>10135</v>
      </c>
      <c r="Y9838" s="429" t="s">
        <v>1033</v>
      </c>
    </row>
    <row r="9839" spans="24:25">
      <c r="X9839" s="429">
        <v>10136</v>
      </c>
      <c r="Y9839" s="429" t="s">
        <v>1033</v>
      </c>
    </row>
    <row r="9840" spans="24:25">
      <c r="X9840" s="429">
        <v>10137</v>
      </c>
      <c r="Y9840" s="429" t="s">
        <v>1033</v>
      </c>
    </row>
    <row r="9841" spans="24:25">
      <c r="X9841" s="429">
        <v>10138</v>
      </c>
      <c r="Y9841" s="429" t="s">
        <v>1033</v>
      </c>
    </row>
    <row r="9842" spans="24:25">
      <c r="X9842" s="429">
        <v>10139</v>
      </c>
      <c r="Y9842" s="429" t="s">
        <v>1033</v>
      </c>
    </row>
    <row r="9843" spans="24:25">
      <c r="X9843" s="429">
        <v>10140</v>
      </c>
      <c r="Y9843" s="429" t="s">
        <v>1033</v>
      </c>
    </row>
    <row r="9844" spans="24:25">
      <c r="X9844" s="429">
        <v>10141</v>
      </c>
      <c r="Y9844" s="429" t="s">
        <v>1033</v>
      </c>
    </row>
    <row r="9845" spans="24:25">
      <c r="X9845" s="429">
        <v>10142</v>
      </c>
      <c r="Y9845" s="429" t="s">
        <v>1033</v>
      </c>
    </row>
    <row r="9846" spans="24:25">
      <c r="X9846" s="429">
        <v>10143</v>
      </c>
      <c r="Y9846" s="429" t="s">
        <v>1033</v>
      </c>
    </row>
    <row r="9847" spans="24:25">
      <c r="X9847" s="429">
        <v>10144</v>
      </c>
      <c r="Y9847" s="429" t="s">
        <v>1033</v>
      </c>
    </row>
    <row r="9848" spans="24:25">
      <c r="X9848" s="429">
        <v>10145</v>
      </c>
      <c r="Y9848" s="429" t="s">
        <v>1033</v>
      </c>
    </row>
    <row r="9849" spans="24:25">
      <c r="X9849" s="429">
        <v>10146</v>
      </c>
      <c r="Y9849" s="429" t="s">
        <v>1033</v>
      </c>
    </row>
    <row r="9850" spans="24:25">
      <c r="X9850" s="429">
        <v>10147</v>
      </c>
      <c r="Y9850" s="429" t="s">
        <v>1033</v>
      </c>
    </row>
    <row r="9851" spans="24:25">
      <c r="X9851" s="429">
        <v>10148</v>
      </c>
      <c r="Y9851" s="429" t="s">
        <v>1033</v>
      </c>
    </row>
    <row r="9852" spans="24:25">
      <c r="X9852" s="429">
        <v>10149</v>
      </c>
      <c r="Y9852" s="429" t="s">
        <v>1033</v>
      </c>
    </row>
    <row r="9853" spans="24:25">
      <c r="X9853" s="429">
        <v>10150</v>
      </c>
      <c r="Y9853" s="429" t="s">
        <v>1033</v>
      </c>
    </row>
    <row r="9854" spans="24:25">
      <c r="X9854" s="429">
        <v>10151</v>
      </c>
      <c r="Y9854" s="429" t="s">
        <v>1033</v>
      </c>
    </row>
    <row r="9855" spans="24:25">
      <c r="X9855" s="429">
        <v>10152</v>
      </c>
      <c r="Y9855" s="429" t="s">
        <v>1033</v>
      </c>
    </row>
    <row r="9856" spans="24:25">
      <c r="X9856" s="429">
        <v>10153</v>
      </c>
      <c r="Y9856" s="429" t="s">
        <v>1033</v>
      </c>
    </row>
    <row r="9857" spans="24:25">
      <c r="X9857" s="429">
        <v>10154</v>
      </c>
      <c r="Y9857" s="429" t="s">
        <v>1033</v>
      </c>
    </row>
    <row r="9858" spans="24:25">
      <c r="X9858" s="429">
        <v>10155</v>
      </c>
      <c r="Y9858" s="429" t="s">
        <v>1033</v>
      </c>
    </row>
    <row r="9859" spans="24:25">
      <c r="X9859" s="429">
        <v>10156</v>
      </c>
      <c r="Y9859" s="429" t="s">
        <v>1033</v>
      </c>
    </row>
    <row r="9860" spans="24:25">
      <c r="X9860" s="429">
        <v>10157</v>
      </c>
      <c r="Y9860" s="429" t="s">
        <v>1033</v>
      </c>
    </row>
    <row r="9861" spans="24:25">
      <c r="X9861" s="429">
        <v>10158</v>
      </c>
      <c r="Y9861" s="429" t="s">
        <v>1033</v>
      </c>
    </row>
    <row r="9862" spans="24:25">
      <c r="X9862" s="429">
        <v>10159</v>
      </c>
      <c r="Y9862" s="429" t="s">
        <v>1033</v>
      </c>
    </row>
    <row r="9863" spans="24:25">
      <c r="X9863" s="429">
        <v>10160</v>
      </c>
      <c r="Y9863" s="429" t="s">
        <v>1033</v>
      </c>
    </row>
    <row r="9864" spans="24:25">
      <c r="X9864" s="429">
        <v>10161</v>
      </c>
      <c r="Y9864" s="429" t="s">
        <v>1033</v>
      </c>
    </row>
    <row r="9865" spans="24:25">
      <c r="X9865" s="429">
        <v>10162</v>
      </c>
      <c r="Y9865" s="429" t="s">
        <v>1033</v>
      </c>
    </row>
    <row r="9866" spans="24:25">
      <c r="X9866" s="429">
        <v>10163</v>
      </c>
      <c r="Y9866" s="429" t="s">
        <v>1033</v>
      </c>
    </row>
    <row r="9867" spans="24:25">
      <c r="X9867" s="429">
        <v>10164</v>
      </c>
      <c r="Y9867" s="429" t="s">
        <v>1033</v>
      </c>
    </row>
    <row r="9868" spans="24:25">
      <c r="X9868" s="429">
        <v>10165</v>
      </c>
      <c r="Y9868" s="429" t="s">
        <v>1033</v>
      </c>
    </row>
    <row r="9869" spans="24:25">
      <c r="X9869" s="429">
        <v>10166</v>
      </c>
      <c r="Y9869" s="429" t="s">
        <v>1033</v>
      </c>
    </row>
    <row r="9870" spans="24:25">
      <c r="X9870" s="429">
        <v>10167</v>
      </c>
      <c r="Y9870" s="429" t="s">
        <v>1033</v>
      </c>
    </row>
    <row r="9871" spans="24:25">
      <c r="X9871" s="429">
        <v>10168</v>
      </c>
      <c r="Y9871" s="429" t="s">
        <v>1033</v>
      </c>
    </row>
    <row r="9872" spans="24:25">
      <c r="X9872" s="429">
        <v>10169</v>
      </c>
      <c r="Y9872" s="429" t="s">
        <v>1033</v>
      </c>
    </row>
    <row r="9873" spans="24:25">
      <c r="X9873" s="429">
        <v>10170</v>
      </c>
      <c r="Y9873" s="429" t="s">
        <v>1033</v>
      </c>
    </row>
    <row r="9874" spans="24:25">
      <c r="X9874" s="429">
        <v>10171</v>
      </c>
      <c r="Y9874" s="429" t="s">
        <v>1033</v>
      </c>
    </row>
    <row r="9875" spans="24:25">
      <c r="X9875" s="429">
        <v>10172</v>
      </c>
      <c r="Y9875" s="429" t="s">
        <v>1033</v>
      </c>
    </row>
    <row r="9876" spans="24:25">
      <c r="X9876" s="429">
        <v>10173</v>
      </c>
      <c r="Y9876" s="429" t="s">
        <v>1033</v>
      </c>
    </row>
    <row r="9877" spans="24:25">
      <c r="X9877" s="429">
        <v>10174</v>
      </c>
      <c r="Y9877" s="429" t="s">
        <v>1033</v>
      </c>
    </row>
    <row r="9878" spans="24:25">
      <c r="X9878" s="429">
        <v>10175</v>
      </c>
      <c r="Y9878" s="429" t="s">
        <v>1033</v>
      </c>
    </row>
    <row r="9879" spans="24:25">
      <c r="X9879" s="429">
        <v>10176</v>
      </c>
      <c r="Y9879" s="429" t="s">
        <v>1033</v>
      </c>
    </row>
    <row r="9880" spans="24:25">
      <c r="X9880" s="429">
        <v>10177</v>
      </c>
      <c r="Y9880" s="429" t="s">
        <v>1033</v>
      </c>
    </row>
    <row r="9881" spans="24:25">
      <c r="X9881" s="429">
        <v>10178</v>
      </c>
      <c r="Y9881" s="429" t="s">
        <v>1033</v>
      </c>
    </row>
    <row r="9882" spans="24:25">
      <c r="X9882" s="429">
        <v>10179</v>
      </c>
      <c r="Y9882" s="429" t="s">
        <v>1033</v>
      </c>
    </row>
    <row r="9883" spans="24:25">
      <c r="X9883" s="429">
        <v>10180</v>
      </c>
      <c r="Y9883" s="429" t="s">
        <v>1033</v>
      </c>
    </row>
    <row r="9884" spans="24:25">
      <c r="X9884" s="429">
        <v>10181</v>
      </c>
      <c r="Y9884" s="429" t="s">
        <v>1033</v>
      </c>
    </row>
    <row r="9885" spans="24:25">
      <c r="X9885" s="429">
        <v>10182</v>
      </c>
      <c r="Y9885" s="429" t="s">
        <v>1033</v>
      </c>
    </row>
    <row r="9886" spans="24:25">
      <c r="X9886" s="429">
        <v>10183</v>
      </c>
      <c r="Y9886" s="429" t="s">
        <v>1033</v>
      </c>
    </row>
    <row r="9887" spans="24:25">
      <c r="X9887" s="429">
        <v>10184</v>
      </c>
      <c r="Y9887" s="429" t="s">
        <v>1033</v>
      </c>
    </row>
    <row r="9888" spans="24:25">
      <c r="X9888" s="429">
        <v>10185</v>
      </c>
      <c r="Y9888" s="429" t="s">
        <v>1033</v>
      </c>
    </row>
    <row r="9889" spans="24:25">
      <c r="X9889" s="429">
        <v>10186</v>
      </c>
      <c r="Y9889" s="429" t="s">
        <v>1033</v>
      </c>
    </row>
    <row r="9890" spans="24:25">
      <c r="X9890" s="429">
        <v>10187</v>
      </c>
      <c r="Y9890" s="429" t="s">
        <v>1033</v>
      </c>
    </row>
    <row r="9891" spans="24:25">
      <c r="X9891" s="429">
        <v>10188</v>
      </c>
      <c r="Y9891" s="429" t="s">
        <v>1033</v>
      </c>
    </row>
    <row r="9892" spans="24:25">
      <c r="X9892" s="429">
        <v>10189</v>
      </c>
      <c r="Y9892" s="429" t="s">
        <v>1033</v>
      </c>
    </row>
    <row r="9893" spans="24:25">
      <c r="X9893" s="429">
        <v>10190</v>
      </c>
      <c r="Y9893" s="429" t="s">
        <v>1033</v>
      </c>
    </row>
    <row r="9894" spans="24:25">
      <c r="X9894" s="429">
        <v>10191</v>
      </c>
      <c r="Y9894" s="429" t="s">
        <v>1033</v>
      </c>
    </row>
    <row r="9895" spans="24:25">
      <c r="X9895" s="429">
        <v>10192</v>
      </c>
      <c r="Y9895" s="429" t="s">
        <v>1033</v>
      </c>
    </row>
    <row r="9896" spans="24:25">
      <c r="X9896" s="429">
        <v>10193</v>
      </c>
      <c r="Y9896" s="429" t="s">
        <v>1033</v>
      </c>
    </row>
    <row r="9897" spans="24:25">
      <c r="X9897" s="429">
        <v>10194</v>
      </c>
      <c r="Y9897" s="429" t="s">
        <v>1033</v>
      </c>
    </row>
    <row r="9898" spans="24:25">
      <c r="X9898" s="429">
        <v>10195</v>
      </c>
      <c r="Y9898" s="429" t="s">
        <v>1033</v>
      </c>
    </row>
    <row r="9899" spans="24:25">
      <c r="X9899" s="429">
        <v>10196</v>
      </c>
      <c r="Y9899" s="429" t="s">
        <v>1033</v>
      </c>
    </row>
    <row r="9900" spans="24:25">
      <c r="X9900" s="429">
        <v>10197</v>
      </c>
      <c r="Y9900" s="429" t="s">
        <v>1033</v>
      </c>
    </row>
    <row r="9901" spans="24:25">
      <c r="X9901" s="429">
        <v>10198</v>
      </c>
      <c r="Y9901" s="429" t="s">
        <v>1033</v>
      </c>
    </row>
    <row r="9902" spans="24:25">
      <c r="X9902" s="429">
        <v>10199</v>
      </c>
      <c r="Y9902" s="429" t="s">
        <v>1033</v>
      </c>
    </row>
    <row r="9903" spans="24:25">
      <c r="X9903" s="429">
        <v>10200</v>
      </c>
      <c r="Y9903" s="429" t="s">
        <v>1033</v>
      </c>
    </row>
    <row r="9904" spans="24:25">
      <c r="X9904" s="429">
        <v>10201</v>
      </c>
      <c r="Y9904" s="429" t="s">
        <v>1033</v>
      </c>
    </row>
    <row r="9905" spans="24:25">
      <c r="X9905" s="429">
        <v>10202</v>
      </c>
      <c r="Y9905" s="429" t="s">
        <v>1033</v>
      </c>
    </row>
    <row r="9906" spans="24:25">
      <c r="X9906" s="429">
        <v>10203</v>
      </c>
      <c r="Y9906" s="429" t="s">
        <v>1033</v>
      </c>
    </row>
    <row r="9907" spans="24:25">
      <c r="X9907" s="429">
        <v>10204</v>
      </c>
      <c r="Y9907" s="429" t="s">
        <v>1033</v>
      </c>
    </row>
    <row r="9908" spans="24:25">
      <c r="X9908" s="429">
        <v>10205</v>
      </c>
      <c r="Y9908" s="429" t="s">
        <v>1033</v>
      </c>
    </row>
    <row r="9909" spans="24:25">
      <c r="X9909" s="429">
        <v>10206</v>
      </c>
      <c r="Y9909" s="429" t="s">
        <v>1033</v>
      </c>
    </row>
    <row r="9910" spans="24:25">
      <c r="X9910" s="429">
        <v>10207</v>
      </c>
      <c r="Y9910" s="429" t="s">
        <v>1033</v>
      </c>
    </row>
    <row r="9911" spans="24:25">
      <c r="X9911" s="429">
        <v>10208</v>
      </c>
      <c r="Y9911" s="429" t="s">
        <v>1033</v>
      </c>
    </row>
    <row r="9912" spans="24:25">
      <c r="X9912" s="429">
        <v>10209</v>
      </c>
      <c r="Y9912" s="429" t="s">
        <v>1033</v>
      </c>
    </row>
    <row r="9913" spans="24:25">
      <c r="X9913" s="429">
        <v>10210</v>
      </c>
      <c r="Y9913" s="429" t="s">
        <v>1033</v>
      </c>
    </row>
    <row r="9914" spans="24:25">
      <c r="X9914" s="429">
        <v>10211</v>
      </c>
      <c r="Y9914" s="429" t="s">
        <v>1033</v>
      </c>
    </row>
    <row r="9915" spans="24:25">
      <c r="X9915" s="429">
        <v>10212</v>
      </c>
      <c r="Y9915" s="429" t="s">
        <v>1033</v>
      </c>
    </row>
    <row r="9916" spans="24:25">
      <c r="X9916" s="429">
        <v>10213</v>
      </c>
      <c r="Y9916" s="429" t="s">
        <v>1033</v>
      </c>
    </row>
    <row r="9917" spans="24:25">
      <c r="X9917" s="429">
        <v>10214</v>
      </c>
      <c r="Y9917" s="429" t="s">
        <v>1033</v>
      </c>
    </row>
    <row r="9918" spans="24:25">
      <c r="X9918" s="429">
        <v>10215</v>
      </c>
      <c r="Y9918" s="429" t="s">
        <v>1033</v>
      </c>
    </row>
    <row r="9919" spans="24:25">
      <c r="X9919" s="429">
        <v>10216</v>
      </c>
      <c r="Y9919" s="429" t="s">
        <v>1033</v>
      </c>
    </row>
    <row r="9920" spans="24:25">
      <c r="X9920" s="429">
        <v>10217</v>
      </c>
      <c r="Y9920" s="429" t="s">
        <v>1033</v>
      </c>
    </row>
    <row r="9921" spans="24:25">
      <c r="X9921" s="429">
        <v>10218</v>
      </c>
      <c r="Y9921" s="429" t="s">
        <v>1033</v>
      </c>
    </row>
    <row r="9922" spans="24:25">
      <c r="X9922" s="429">
        <v>10219</v>
      </c>
      <c r="Y9922" s="429" t="s">
        <v>1033</v>
      </c>
    </row>
    <row r="9923" spans="24:25">
      <c r="X9923" s="429">
        <v>10220</v>
      </c>
      <c r="Y9923" s="429" t="s">
        <v>1033</v>
      </c>
    </row>
    <row r="9924" spans="24:25">
      <c r="X9924" s="429">
        <v>10221</v>
      </c>
      <c r="Y9924" s="429" t="s">
        <v>1033</v>
      </c>
    </row>
    <row r="9925" spans="24:25">
      <c r="X9925" s="429">
        <v>10222</v>
      </c>
      <c r="Y9925" s="429" t="s">
        <v>1033</v>
      </c>
    </row>
    <row r="9926" spans="24:25">
      <c r="X9926" s="429">
        <v>10223</v>
      </c>
      <c r="Y9926" s="429" t="s">
        <v>1033</v>
      </c>
    </row>
    <row r="9927" spans="24:25">
      <c r="X9927" s="429">
        <v>10224</v>
      </c>
      <c r="Y9927" s="429" t="s">
        <v>1033</v>
      </c>
    </row>
    <row r="9928" spans="24:25">
      <c r="X9928" s="429">
        <v>10225</v>
      </c>
      <c r="Y9928" s="429" t="s">
        <v>1033</v>
      </c>
    </row>
    <row r="9929" spans="24:25">
      <c r="X9929" s="429">
        <v>10226</v>
      </c>
      <c r="Y9929" s="429" t="s">
        <v>1033</v>
      </c>
    </row>
    <row r="9930" spans="24:25">
      <c r="X9930" s="429">
        <v>10227</v>
      </c>
      <c r="Y9930" s="429" t="s">
        <v>1033</v>
      </c>
    </row>
    <row r="9931" spans="24:25">
      <c r="X9931" s="429">
        <v>10228</v>
      </c>
      <c r="Y9931" s="429" t="s">
        <v>1033</v>
      </c>
    </row>
    <row r="9932" spans="24:25">
      <c r="X9932" s="429">
        <v>10229</v>
      </c>
      <c r="Y9932" s="429" t="s">
        <v>1033</v>
      </c>
    </row>
    <row r="9933" spans="24:25">
      <c r="X9933" s="429">
        <v>10230</v>
      </c>
      <c r="Y9933" s="429" t="s">
        <v>1033</v>
      </c>
    </row>
    <row r="9934" spans="24:25">
      <c r="X9934" s="429">
        <v>10231</v>
      </c>
      <c r="Y9934" s="429" t="s">
        <v>1033</v>
      </c>
    </row>
    <row r="9935" spans="24:25">
      <c r="X9935" s="429">
        <v>10232</v>
      </c>
      <c r="Y9935" s="429" t="s">
        <v>1033</v>
      </c>
    </row>
    <row r="9936" spans="24:25">
      <c r="X9936" s="429">
        <v>10233</v>
      </c>
      <c r="Y9936" s="429" t="s">
        <v>1033</v>
      </c>
    </row>
    <row r="9937" spans="24:25">
      <c r="X9937" s="429">
        <v>10234</v>
      </c>
      <c r="Y9937" s="429" t="s">
        <v>1033</v>
      </c>
    </row>
    <row r="9938" spans="24:25">
      <c r="X9938" s="429">
        <v>10235</v>
      </c>
      <c r="Y9938" s="429" t="s">
        <v>1033</v>
      </c>
    </row>
    <row r="9939" spans="24:25">
      <c r="X9939" s="429">
        <v>10236</v>
      </c>
      <c r="Y9939" s="429" t="s">
        <v>1033</v>
      </c>
    </row>
    <row r="9940" spans="24:25">
      <c r="X9940" s="429">
        <v>10237</v>
      </c>
      <c r="Y9940" s="429" t="s">
        <v>1033</v>
      </c>
    </row>
    <row r="9941" spans="24:25">
      <c r="X9941" s="429">
        <v>10238</v>
      </c>
      <c r="Y9941" s="429" t="s">
        <v>1033</v>
      </c>
    </row>
    <row r="9942" spans="24:25">
      <c r="X9942" s="429">
        <v>10239</v>
      </c>
      <c r="Y9942" s="429" t="s">
        <v>1033</v>
      </c>
    </row>
    <row r="9943" spans="24:25">
      <c r="X9943" s="429">
        <v>10240</v>
      </c>
      <c r="Y9943" s="429" t="s">
        <v>1033</v>
      </c>
    </row>
    <row r="9944" spans="24:25">
      <c r="X9944" s="429">
        <v>10241</v>
      </c>
      <c r="Y9944" s="429" t="s">
        <v>1033</v>
      </c>
    </row>
    <row r="9945" spans="24:25">
      <c r="X9945" s="429">
        <v>10242</v>
      </c>
      <c r="Y9945" s="429" t="s">
        <v>1033</v>
      </c>
    </row>
    <row r="9946" spans="24:25">
      <c r="X9946" s="429">
        <v>10243</v>
      </c>
      <c r="Y9946" s="429" t="s">
        <v>1033</v>
      </c>
    </row>
    <row r="9947" spans="24:25">
      <c r="X9947" s="429">
        <v>10244</v>
      </c>
      <c r="Y9947" s="429" t="s">
        <v>1033</v>
      </c>
    </row>
    <row r="9948" spans="24:25">
      <c r="X9948" s="429">
        <v>10245</v>
      </c>
      <c r="Y9948" s="429" t="s">
        <v>1033</v>
      </c>
    </row>
    <row r="9949" spans="24:25">
      <c r="X9949" s="429">
        <v>10246</v>
      </c>
      <c r="Y9949" s="429" t="s">
        <v>1033</v>
      </c>
    </row>
    <row r="9950" spans="24:25">
      <c r="X9950" s="429">
        <v>10247</v>
      </c>
      <c r="Y9950" s="429" t="s">
        <v>1033</v>
      </c>
    </row>
    <row r="9951" spans="24:25">
      <c r="X9951" s="429">
        <v>10248</v>
      </c>
      <c r="Y9951" s="429" t="s">
        <v>1033</v>
      </c>
    </row>
    <row r="9952" spans="24:25">
      <c r="X9952" s="429">
        <v>10249</v>
      </c>
      <c r="Y9952" s="429" t="s">
        <v>1033</v>
      </c>
    </row>
    <row r="9953" spans="24:25">
      <c r="X9953" s="429">
        <v>10250</v>
      </c>
      <c r="Y9953" s="429" t="s">
        <v>1033</v>
      </c>
    </row>
    <row r="9954" spans="24:25">
      <c r="X9954" s="429">
        <v>10251</v>
      </c>
      <c r="Y9954" s="429" t="s">
        <v>1033</v>
      </c>
    </row>
    <row r="9955" spans="24:25">
      <c r="X9955" s="429">
        <v>10252</v>
      </c>
      <c r="Y9955" s="429" t="s">
        <v>1033</v>
      </c>
    </row>
    <row r="9956" spans="24:25">
      <c r="X9956" s="429">
        <v>10253</v>
      </c>
      <c r="Y9956" s="429" t="s">
        <v>1033</v>
      </c>
    </row>
    <row r="9957" spans="24:25">
      <c r="X9957" s="429">
        <v>10254</v>
      </c>
      <c r="Y9957" s="429" t="s">
        <v>1033</v>
      </c>
    </row>
    <row r="9958" spans="24:25">
      <c r="X9958" s="429">
        <v>10255</v>
      </c>
      <c r="Y9958" s="429" t="s">
        <v>1033</v>
      </c>
    </row>
    <row r="9959" spans="24:25">
      <c r="X9959" s="429">
        <v>10256</v>
      </c>
      <c r="Y9959" s="429" t="s">
        <v>1033</v>
      </c>
    </row>
    <row r="9960" spans="24:25">
      <c r="X9960" s="429">
        <v>10257</v>
      </c>
      <c r="Y9960" s="429" t="s">
        <v>1033</v>
      </c>
    </row>
    <row r="9961" spans="24:25">
      <c r="X9961" s="429">
        <v>10258</v>
      </c>
      <c r="Y9961" s="429" t="s">
        <v>1033</v>
      </c>
    </row>
    <row r="9962" spans="24:25">
      <c r="X9962" s="429">
        <v>10259</v>
      </c>
      <c r="Y9962" s="429" t="s">
        <v>1033</v>
      </c>
    </row>
    <row r="9963" spans="24:25">
      <c r="X9963" s="429">
        <v>10260</v>
      </c>
      <c r="Y9963" s="429" t="s">
        <v>1033</v>
      </c>
    </row>
    <row r="9964" spans="24:25">
      <c r="X9964" s="429">
        <v>10261</v>
      </c>
      <c r="Y9964" s="429" t="s">
        <v>1033</v>
      </c>
    </row>
    <row r="9965" spans="24:25">
      <c r="X9965" s="429">
        <v>10262</v>
      </c>
      <c r="Y9965" s="429" t="s">
        <v>1033</v>
      </c>
    </row>
    <row r="9966" spans="24:25">
      <c r="X9966" s="429">
        <v>10263</v>
      </c>
      <c r="Y9966" s="429" t="s">
        <v>1033</v>
      </c>
    </row>
    <row r="9967" spans="24:25">
      <c r="X9967" s="429">
        <v>10264</v>
      </c>
      <c r="Y9967" s="429" t="s">
        <v>1033</v>
      </c>
    </row>
    <row r="9968" spans="24:25">
      <c r="X9968" s="429">
        <v>10265</v>
      </c>
      <c r="Y9968" s="429" t="s">
        <v>1033</v>
      </c>
    </row>
    <row r="9969" spans="24:25">
      <c r="X9969" s="429">
        <v>10266</v>
      </c>
      <c r="Y9969" s="429" t="s">
        <v>1033</v>
      </c>
    </row>
    <row r="9970" spans="24:25">
      <c r="X9970" s="429">
        <v>10267</v>
      </c>
      <c r="Y9970" s="429" t="s">
        <v>1033</v>
      </c>
    </row>
    <row r="9971" spans="24:25">
      <c r="X9971" s="429">
        <v>10268</v>
      </c>
      <c r="Y9971" s="429" t="s">
        <v>1033</v>
      </c>
    </row>
    <row r="9972" spans="24:25">
      <c r="X9972" s="429">
        <v>10269</v>
      </c>
      <c r="Y9972" s="429" t="s">
        <v>1033</v>
      </c>
    </row>
    <row r="9973" spans="24:25">
      <c r="X9973" s="429">
        <v>10270</v>
      </c>
      <c r="Y9973" s="429" t="s">
        <v>1033</v>
      </c>
    </row>
    <row r="9974" spans="24:25">
      <c r="X9974" s="429">
        <v>10271</v>
      </c>
      <c r="Y9974" s="429" t="s">
        <v>1033</v>
      </c>
    </row>
    <row r="9975" spans="24:25">
      <c r="X9975" s="429">
        <v>10272</v>
      </c>
      <c r="Y9975" s="429" t="s">
        <v>1033</v>
      </c>
    </row>
    <row r="9976" spans="24:25">
      <c r="X9976" s="429">
        <v>10273</v>
      </c>
      <c r="Y9976" s="429" t="s">
        <v>1033</v>
      </c>
    </row>
    <row r="9977" spans="24:25">
      <c r="X9977" s="429">
        <v>10274</v>
      </c>
      <c r="Y9977" s="429" t="s">
        <v>1033</v>
      </c>
    </row>
    <row r="9978" spans="24:25">
      <c r="X9978" s="429">
        <v>10275</v>
      </c>
      <c r="Y9978" s="429" t="s">
        <v>1033</v>
      </c>
    </row>
    <row r="9979" spans="24:25">
      <c r="X9979" s="429">
        <v>10276</v>
      </c>
      <c r="Y9979" s="429" t="s">
        <v>1033</v>
      </c>
    </row>
    <row r="9980" spans="24:25">
      <c r="X9980" s="429">
        <v>10277</v>
      </c>
      <c r="Y9980" s="429" t="s">
        <v>1033</v>
      </c>
    </row>
    <row r="9981" spans="24:25">
      <c r="X9981" s="429">
        <v>10278</v>
      </c>
      <c r="Y9981" s="429" t="s">
        <v>1033</v>
      </c>
    </row>
    <row r="9982" spans="24:25">
      <c r="X9982" s="429">
        <v>10279</v>
      </c>
      <c r="Y9982" s="429" t="s">
        <v>1033</v>
      </c>
    </row>
    <row r="9983" spans="24:25">
      <c r="X9983" s="429">
        <v>10280</v>
      </c>
      <c r="Y9983" s="429" t="s">
        <v>1033</v>
      </c>
    </row>
    <row r="9984" spans="24:25">
      <c r="X9984" s="429">
        <v>10281</v>
      </c>
      <c r="Y9984" s="429" t="s">
        <v>1033</v>
      </c>
    </row>
    <row r="9985" spans="24:25">
      <c r="X9985" s="429">
        <v>10282</v>
      </c>
      <c r="Y9985" s="429" t="s">
        <v>1033</v>
      </c>
    </row>
    <row r="9986" spans="24:25">
      <c r="X9986" s="429">
        <v>10283</v>
      </c>
      <c r="Y9986" s="429" t="s">
        <v>1033</v>
      </c>
    </row>
    <row r="9987" spans="24:25">
      <c r="X9987" s="429">
        <v>10284</v>
      </c>
      <c r="Y9987" s="429" t="s">
        <v>1033</v>
      </c>
    </row>
    <row r="9988" spans="24:25">
      <c r="X9988" s="429">
        <v>10285</v>
      </c>
      <c r="Y9988" s="429" t="s">
        <v>1033</v>
      </c>
    </row>
    <row r="9989" spans="24:25">
      <c r="X9989" s="429">
        <v>10286</v>
      </c>
      <c r="Y9989" s="429" t="s">
        <v>1033</v>
      </c>
    </row>
    <row r="9990" spans="24:25">
      <c r="X9990" s="429">
        <v>10287</v>
      </c>
      <c r="Y9990" s="429" t="s">
        <v>1033</v>
      </c>
    </row>
    <row r="9991" spans="24:25">
      <c r="X9991" s="429">
        <v>10288</v>
      </c>
      <c r="Y9991" s="429" t="s">
        <v>1033</v>
      </c>
    </row>
    <row r="9992" spans="24:25">
      <c r="X9992" s="429">
        <v>10289</v>
      </c>
      <c r="Y9992" s="429" t="s">
        <v>1033</v>
      </c>
    </row>
    <row r="9993" spans="24:25">
      <c r="X9993" s="429">
        <v>10290</v>
      </c>
      <c r="Y9993" s="429" t="s">
        <v>1033</v>
      </c>
    </row>
    <row r="9994" spans="24:25">
      <c r="X9994" s="429">
        <v>10291</v>
      </c>
      <c r="Y9994" s="429" t="s">
        <v>1033</v>
      </c>
    </row>
    <row r="9995" spans="24:25">
      <c r="X9995" s="429">
        <v>10292</v>
      </c>
      <c r="Y9995" s="429" t="s">
        <v>1033</v>
      </c>
    </row>
    <row r="9996" spans="24:25">
      <c r="X9996" s="429">
        <v>10293</v>
      </c>
      <c r="Y9996" s="429" t="s">
        <v>1033</v>
      </c>
    </row>
    <row r="9997" spans="24:25">
      <c r="X9997" s="429">
        <v>10294</v>
      </c>
      <c r="Y9997" s="429" t="s">
        <v>1033</v>
      </c>
    </row>
    <row r="9998" spans="24:25">
      <c r="X9998" s="429">
        <v>10295</v>
      </c>
      <c r="Y9998" s="429" t="s">
        <v>1033</v>
      </c>
    </row>
    <row r="9999" spans="24:25">
      <c r="X9999" s="429">
        <v>10296</v>
      </c>
      <c r="Y9999" s="429" t="s">
        <v>1033</v>
      </c>
    </row>
    <row r="10000" spans="24:25">
      <c r="X10000" s="429">
        <v>10297</v>
      </c>
      <c r="Y10000" s="429" t="s">
        <v>1033</v>
      </c>
    </row>
    <row r="10001" spans="24:25">
      <c r="X10001" s="429">
        <v>10298</v>
      </c>
      <c r="Y10001" s="429" t="s">
        <v>1033</v>
      </c>
    </row>
    <row r="10002" spans="24:25">
      <c r="X10002" s="429">
        <v>10299</v>
      </c>
      <c r="Y10002" s="429" t="s">
        <v>1033</v>
      </c>
    </row>
    <row r="10003" spans="24:25">
      <c r="X10003" s="429">
        <v>10300</v>
      </c>
      <c r="Y10003" s="429" t="s">
        <v>1033</v>
      </c>
    </row>
    <row r="10004" spans="24:25">
      <c r="X10004" s="429">
        <v>10301</v>
      </c>
      <c r="Y10004" s="429" t="s">
        <v>1033</v>
      </c>
    </row>
    <row r="10005" spans="24:25">
      <c r="X10005" s="429">
        <v>10302</v>
      </c>
      <c r="Y10005" s="429" t="s">
        <v>1033</v>
      </c>
    </row>
    <row r="10006" spans="24:25">
      <c r="X10006" s="429">
        <v>10303</v>
      </c>
      <c r="Y10006" s="429" t="s">
        <v>1033</v>
      </c>
    </row>
    <row r="10007" spans="24:25">
      <c r="X10007" s="429">
        <v>10304</v>
      </c>
      <c r="Y10007" s="429" t="s">
        <v>1033</v>
      </c>
    </row>
    <row r="10008" spans="24:25">
      <c r="X10008" s="429">
        <v>10305</v>
      </c>
      <c r="Y10008" s="429" t="s">
        <v>1033</v>
      </c>
    </row>
    <row r="10009" spans="24:25">
      <c r="X10009" s="429">
        <v>10306</v>
      </c>
      <c r="Y10009" s="429" t="s">
        <v>1033</v>
      </c>
    </row>
    <row r="10010" spans="24:25">
      <c r="X10010" s="429">
        <v>10307</v>
      </c>
      <c r="Y10010" s="429" t="s">
        <v>1033</v>
      </c>
    </row>
    <row r="10011" spans="24:25">
      <c r="X10011" s="429">
        <v>10308</v>
      </c>
      <c r="Y10011" s="429" t="s">
        <v>1033</v>
      </c>
    </row>
    <row r="10012" spans="24:25">
      <c r="X10012" s="429">
        <v>10309</v>
      </c>
      <c r="Y10012" s="429" t="s">
        <v>1033</v>
      </c>
    </row>
    <row r="10013" spans="24:25">
      <c r="X10013" s="429">
        <v>10310</v>
      </c>
      <c r="Y10013" s="429" t="s">
        <v>1033</v>
      </c>
    </row>
    <row r="10014" spans="24:25">
      <c r="X10014" s="429">
        <v>10311</v>
      </c>
      <c r="Y10014" s="429" t="s">
        <v>1033</v>
      </c>
    </row>
    <row r="10015" spans="24:25">
      <c r="X10015" s="429">
        <v>10312</v>
      </c>
      <c r="Y10015" s="429" t="s">
        <v>1033</v>
      </c>
    </row>
    <row r="10016" spans="24:25">
      <c r="X10016" s="429">
        <v>10313</v>
      </c>
      <c r="Y10016" s="429" t="s">
        <v>1033</v>
      </c>
    </row>
    <row r="10017" spans="24:25">
      <c r="X10017" s="429">
        <v>10314</v>
      </c>
      <c r="Y10017" s="429" t="s">
        <v>1033</v>
      </c>
    </row>
    <row r="10018" spans="24:25">
      <c r="X10018" s="429">
        <v>10315</v>
      </c>
      <c r="Y10018" s="429" t="s">
        <v>1033</v>
      </c>
    </row>
    <row r="10019" spans="24:25">
      <c r="X10019" s="429">
        <v>10316</v>
      </c>
      <c r="Y10019" s="429" t="s">
        <v>1033</v>
      </c>
    </row>
    <row r="10020" spans="24:25">
      <c r="X10020" s="429">
        <v>10317</v>
      </c>
      <c r="Y10020" s="429" t="s">
        <v>1033</v>
      </c>
    </row>
    <row r="10021" spans="24:25">
      <c r="X10021" s="429">
        <v>10318</v>
      </c>
      <c r="Y10021" s="429" t="s">
        <v>1033</v>
      </c>
    </row>
    <row r="10022" spans="24:25">
      <c r="X10022" s="429">
        <v>10319</v>
      </c>
      <c r="Y10022" s="429" t="s">
        <v>1033</v>
      </c>
    </row>
    <row r="10023" spans="24:25">
      <c r="X10023" s="429">
        <v>10320</v>
      </c>
      <c r="Y10023" s="429" t="s">
        <v>1033</v>
      </c>
    </row>
    <row r="10024" spans="24:25">
      <c r="X10024" s="429">
        <v>10321</v>
      </c>
      <c r="Y10024" s="429" t="s">
        <v>1033</v>
      </c>
    </row>
    <row r="10025" spans="24:25">
      <c r="X10025" s="429">
        <v>10322</v>
      </c>
      <c r="Y10025" s="429" t="s">
        <v>1033</v>
      </c>
    </row>
    <row r="10026" spans="24:25">
      <c r="X10026" s="429">
        <v>10323</v>
      </c>
      <c r="Y10026" s="429" t="s">
        <v>1033</v>
      </c>
    </row>
    <row r="10027" spans="24:25">
      <c r="X10027" s="429">
        <v>10324</v>
      </c>
      <c r="Y10027" s="429" t="s">
        <v>1033</v>
      </c>
    </row>
    <row r="10028" spans="24:25">
      <c r="X10028" s="429">
        <v>10325</v>
      </c>
      <c r="Y10028" s="429" t="s">
        <v>1033</v>
      </c>
    </row>
    <row r="10029" spans="24:25">
      <c r="X10029" s="429">
        <v>10326</v>
      </c>
      <c r="Y10029" s="429" t="s">
        <v>1033</v>
      </c>
    </row>
    <row r="10030" spans="24:25">
      <c r="X10030" s="429">
        <v>10327</v>
      </c>
      <c r="Y10030" s="429" t="s">
        <v>1033</v>
      </c>
    </row>
    <row r="10031" spans="24:25">
      <c r="X10031" s="429">
        <v>10328</v>
      </c>
      <c r="Y10031" s="429" t="s">
        <v>1033</v>
      </c>
    </row>
    <row r="10032" spans="24:25">
      <c r="X10032" s="429">
        <v>10329</v>
      </c>
      <c r="Y10032" s="429" t="s">
        <v>1033</v>
      </c>
    </row>
    <row r="10033" spans="24:25">
      <c r="X10033" s="429">
        <v>10330</v>
      </c>
      <c r="Y10033" s="429" t="s">
        <v>1033</v>
      </c>
    </row>
    <row r="10034" spans="24:25">
      <c r="X10034" s="429">
        <v>10331</v>
      </c>
      <c r="Y10034" s="429" t="s">
        <v>1033</v>
      </c>
    </row>
    <row r="10035" spans="24:25">
      <c r="X10035" s="429">
        <v>10332</v>
      </c>
      <c r="Y10035" s="429" t="s">
        <v>1033</v>
      </c>
    </row>
    <row r="10036" spans="24:25">
      <c r="X10036" s="429">
        <v>10333</v>
      </c>
      <c r="Y10036" s="429" t="s">
        <v>1033</v>
      </c>
    </row>
    <row r="10037" spans="24:25">
      <c r="X10037" s="429">
        <v>10334</v>
      </c>
      <c r="Y10037" s="429" t="s">
        <v>1033</v>
      </c>
    </row>
    <row r="10038" spans="24:25">
      <c r="X10038" s="429">
        <v>10335</v>
      </c>
      <c r="Y10038" s="429" t="s">
        <v>1033</v>
      </c>
    </row>
    <row r="10039" spans="24:25">
      <c r="X10039" s="429">
        <v>10336</v>
      </c>
      <c r="Y10039" s="429" t="s">
        <v>1033</v>
      </c>
    </row>
    <row r="10040" spans="24:25">
      <c r="X10040" s="429">
        <v>10337</v>
      </c>
      <c r="Y10040" s="429" t="s">
        <v>1033</v>
      </c>
    </row>
    <row r="10041" spans="24:25">
      <c r="X10041" s="429">
        <v>10338</v>
      </c>
      <c r="Y10041" s="429" t="s">
        <v>1033</v>
      </c>
    </row>
    <row r="10042" spans="24:25">
      <c r="X10042" s="429">
        <v>10339</v>
      </c>
      <c r="Y10042" s="429" t="s">
        <v>1033</v>
      </c>
    </row>
    <row r="10043" spans="24:25">
      <c r="X10043" s="429">
        <v>10340</v>
      </c>
      <c r="Y10043" s="429" t="s">
        <v>1033</v>
      </c>
    </row>
    <row r="10044" spans="24:25">
      <c r="X10044" s="429">
        <v>10341</v>
      </c>
      <c r="Y10044" s="429" t="s">
        <v>1033</v>
      </c>
    </row>
    <row r="10045" spans="24:25">
      <c r="X10045" s="429">
        <v>10342</v>
      </c>
      <c r="Y10045" s="429" t="s">
        <v>1033</v>
      </c>
    </row>
    <row r="10046" spans="24:25">
      <c r="X10046" s="429">
        <v>10343</v>
      </c>
      <c r="Y10046" s="429" t="s">
        <v>1033</v>
      </c>
    </row>
    <row r="10047" spans="24:25">
      <c r="X10047" s="429">
        <v>10344</v>
      </c>
      <c r="Y10047" s="429" t="s">
        <v>1033</v>
      </c>
    </row>
    <row r="10048" spans="24:25">
      <c r="X10048" s="429">
        <v>10345</v>
      </c>
      <c r="Y10048" s="429" t="s">
        <v>1033</v>
      </c>
    </row>
    <row r="10049" spans="24:25">
      <c r="X10049" s="429">
        <v>10346</v>
      </c>
      <c r="Y10049" s="429" t="s">
        <v>1033</v>
      </c>
    </row>
    <row r="10050" spans="24:25">
      <c r="X10050" s="429">
        <v>10347</v>
      </c>
      <c r="Y10050" s="429" t="s">
        <v>1033</v>
      </c>
    </row>
    <row r="10051" spans="24:25">
      <c r="X10051" s="429">
        <v>10348</v>
      </c>
      <c r="Y10051" s="429" t="s">
        <v>1033</v>
      </c>
    </row>
    <row r="10052" spans="24:25">
      <c r="X10052" s="429">
        <v>10349</v>
      </c>
      <c r="Y10052" s="429" t="s">
        <v>1033</v>
      </c>
    </row>
    <row r="10053" spans="24:25">
      <c r="X10053" s="429">
        <v>10350</v>
      </c>
      <c r="Y10053" s="429" t="s">
        <v>1033</v>
      </c>
    </row>
    <row r="10054" spans="24:25">
      <c r="X10054" s="429">
        <v>10351</v>
      </c>
      <c r="Y10054" s="429" t="s">
        <v>1033</v>
      </c>
    </row>
    <row r="10055" spans="24:25">
      <c r="X10055" s="429">
        <v>10352</v>
      </c>
      <c r="Y10055" s="429" t="s">
        <v>1033</v>
      </c>
    </row>
    <row r="10056" spans="24:25">
      <c r="X10056" s="429">
        <v>10353</v>
      </c>
      <c r="Y10056" s="429" t="s">
        <v>1033</v>
      </c>
    </row>
    <row r="10057" spans="24:25">
      <c r="X10057" s="429">
        <v>10354</v>
      </c>
      <c r="Y10057" s="429" t="s">
        <v>1033</v>
      </c>
    </row>
    <row r="10058" spans="24:25">
      <c r="X10058" s="429">
        <v>10355</v>
      </c>
      <c r="Y10058" s="429" t="s">
        <v>1033</v>
      </c>
    </row>
    <row r="10059" spans="24:25">
      <c r="X10059" s="429">
        <v>10356</v>
      </c>
      <c r="Y10059" s="429" t="s">
        <v>1033</v>
      </c>
    </row>
    <row r="10060" spans="24:25">
      <c r="X10060" s="429">
        <v>10357</v>
      </c>
      <c r="Y10060" s="429" t="s">
        <v>1033</v>
      </c>
    </row>
    <row r="10061" spans="24:25">
      <c r="X10061" s="429">
        <v>10358</v>
      </c>
      <c r="Y10061" s="429" t="s">
        <v>1033</v>
      </c>
    </row>
    <row r="10062" spans="24:25">
      <c r="X10062" s="429">
        <v>10359</v>
      </c>
      <c r="Y10062" s="429" t="s">
        <v>1033</v>
      </c>
    </row>
    <row r="10063" spans="24:25">
      <c r="X10063" s="429">
        <v>10360</v>
      </c>
      <c r="Y10063" s="429" t="s">
        <v>1033</v>
      </c>
    </row>
    <row r="10064" spans="24:25">
      <c r="X10064" s="429">
        <v>10361</v>
      </c>
      <c r="Y10064" s="429" t="s">
        <v>1033</v>
      </c>
    </row>
    <row r="10065" spans="24:25">
      <c r="X10065" s="429">
        <v>10362</v>
      </c>
      <c r="Y10065" s="429" t="s">
        <v>1033</v>
      </c>
    </row>
    <row r="10066" spans="24:25">
      <c r="X10066" s="429">
        <v>10363</v>
      </c>
      <c r="Y10066" s="429" t="s">
        <v>1033</v>
      </c>
    </row>
    <row r="10067" spans="24:25">
      <c r="X10067" s="429">
        <v>10364</v>
      </c>
      <c r="Y10067" s="429" t="s">
        <v>1033</v>
      </c>
    </row>
    <row r="10068" spans="24:25">
      <c r="X10068" s="429">
        <v>10365</v>
      </c>
      <c r="Y10068" s="429" t="s">
        <v>1033</v>
      </c>
    </row>
    <row r="10069" spans="24:25">
      <c r="X10069" s="429">
        <v>10366</v>
      </c>
      <c r="Y10069" s="429" t="s">
        <v>1033</v>
      </c>
    </row>
    <row r="10070" spans="24:25">
      <c r="X10070" s="429">
        <v>10367</v>
      </c>
      <c r="Y10070" s="429" t="s">
        <v>1033</v>
      </c>
    </row>
    <row r="10071" spans="24:25">
      <c r="X10071" s="429">
        <v>10368</v>
      </c>
      <c r="Y10071" s="429" t="s">
        <v>1033</v>
      </c>
    </row>
    <row r="10072" spans="24:25">
      <c r="X10072" s="429">
        <v>10369</v>
      </c>
      <c r="Y10072" s="429" t="s">
        <v>1033</v>
      </c>
    </row>
    <row r="10073" spans="24:25">
      <c r="X10073" s="429">
        <v>10370</v>
      </c>
      <c r="Y10073" s="429" t="s">
        <v>1033</v>
      </c>
    </row>
    <row r="10074" spans="24:25">
      <c r="X10074" s="429">
        <v>10371</v>
      </c>
      <c r="Y10074" s="429" t="s">
        <v>1033</v>
      </c>
    </row>
    <row r="10075" spans="24:25">
      <c r="X10075" s="429">
        <v>10372</v>
      </c>
      <c r="Y10075" s="429" t="s">
        <v>1033</v>
      </c>
    </row>
    <row r="10076" spans="24:25">
      <c r="X10076" s="429">
        <v>10373</v>
      </c>
      <c r="Y10076" s="429" t="s">
        <v>1033</v>
      </c>
    </row>
    <row r="10077" spans="24:25">
      <c r="X10077" s="429">
        <v>10374</v>
      </c>
      <c r="Y10077" s="429" t="s">
        <v>1033</v>
      </c>
    </row>
    <row r="10078" spans="24:25">
      <c r="X10078" s="429">
        <v>10375</v>
      </c>
      <c r="Y10078" s="429" t="s">
        <v>1033</v>
      </c>
    </row>
    <row r="10079" spans="24:25">
      <c r="X10079" s="429">
        <v>10376</v>
      </c>
      <c r="Y10079" s="429" t="s">
        <v>1033</v>
      </c>
    </row>
    <row r="10080" spans="24:25">
      <c r="X10080" s="429">
        <v>10377</v>
      </c>
      <c r="Y10080" s="429" t="s">
        <v>1033</v>
      </c>
    </row>
    <row r="10081" spans="24:25">
      <c r="X10081" s="429">
        <v>10378</v>
      </c>
      <c r="Y10081" s="429" t="s">
        <v>1033</v>
      </c>
    </row>
    <row r="10082" spans="24:25">
      <c r="X10082" s="429">
        <v>10379</v>
      </c>
      <c r="Y10082" s="429" t="s">
        <v>1033</v>
      </c>
    </row>
    <row r="10083" spans="24:25">
      <c r="X10083" s="429">
        <v>10380</v>
      </c>
      <c r="Y10083" s="429" t="s">
        <v>1033</v>
      </c>
    </row>
    <row r="10084" spans="24:25">
      <c r="X10084" s="429">
        <v>10381</v>
      </c>
      <c r="Y10084" s="429" t="s">
        <v>1033</v>
      </c>
    </row>
    <row r="10085" spans="24:25">
      <c r="X10085" s="429">
        <v>10382</v>
      </c>
      <c r="Y10085" s="429" t="s">
        <v>1033</v>
      </c>
    </row>
    <row r="10086" spans="24:25">
      <c r="X10086" s="429">
        <v>10383</v>
      </c>
      <c r="Y10086" s="429" t="s">
        <v>1033</v>
      </c>
    </row>
    <row r="10087" spans="24:25">
      <c r="X10087" s="429">
        <v>10384</v>
      </c>
      <c r="Y10087" s="429" t="s">
        <v>1033</v>
      </c>
    </row>
    <row r="10088" spans="24:25">
      <c r="X10088" s="429">
        <v>10385</v>
      </c>
      <c r="Y10088" s="429" t="s">
        <v>1033</v>
      </c>
    </row>
    <row r="10089" spans="24:25">
      <c r="X10089" s="429">
        <v>10386</v>
      </c>
      <c r="Y10089" s="429" t="s">
        <v>1033</v>
      </c>
    </row>
    <row r="10090" spans="24:25">
      <c r="X10090" s="429">
        <v>10387</v>
      </c>
      <c r="Y10090" s="429" t="s">
        <v>1033</v>
      </c>
    </row>
    <row r="10091" spans="24:25">
      <c r="X10091" s="429">
        <v>10388</v>
      </c>
      <c r="Y10091" s="429" t="s">
        <v>1033</v>
      </c>
    </row>
    <row r="10092" spans="24:25">
      <c r="X10092" s="429">
        <v>10389</v>
      </c>
      <c r="Y10092" s="429" t="s">
        <v>1033</v>
      </c>
    </row>
    <row r="10093" spans="24:25">
      <c r="X10093" s="429">
        <v>10390</v>
      </c>
      <c r="Y10093" s="429" t="s">
        <v>1033</v>
      </c>
    </row>
    <row r="10094" spans="24:25">
      <c r="X10094" s="429">
        <v>10391</v>
      </c>
      <c r="Y10094" s="429" t="s">
        <v>1033</v>
      </c>
    </row>
    <row r="10095" spans="24:25">
      <c r="X10095" s="429">
        <v>10392</v>
      </c>
      <c r="Y10095" s="429" t="s">
        <v>1033</v>
      </c>
    </row>
    <row r="10096" spans="24:25">
      <c r="X10096" s="429">
        <v>10393</v>
      </c>
      <c r="Y10096" s="429" t="s">
        <v>1033</v>
      </c>
    </row>
    <row r="10097" spans="24:25">
      <c r="X10097" s="429">
        <v>10394</v>
      </c>
      <c r="Y10097" s="429" t="s">
        <v>1033</v>
      </c>
    </row>
    <row r="10098" spans="24:25">
      <c r="X10098" s="429">
        <v>10395</v>
      </c>
      <c r="Y10098" s="429" t="s">
        <v>1033</v>
      </c>
    </row>
    <row r="10099" spans="24:25">
      <c r="X10099" s="429">
        <v>10396</v>
      </c>
      <c r="Y10099" s="429" t="s">
        <v>1033</v>
      </c>
    </row>
    <row r="10100" spans="24:25">
      <c r="X10100" s="429">
        <v>10397</v>
      </c>
      <c r="Y10100" s="429" t="s">
        <v>1033</v>
      </c>
    </row>
    <row r="10101" spans="24:25">
      <c r="X10101" s="429">
        <v>10398</v>
      </c>
      <c r="Y10101" s="429" t="s">
        <v>1033</v>
      </c>
    </row>
    <row r="10102" spans="24:25">
      <c r="X10102" s="429">
        <v>10399</v>
      </c>
      <c r="Y10102" s="429" t="s">
        <v>1033</v>
      </c>
    </row>
    <row r="10103" spans="24:25">
      <c r="X10103" s="429">
        <v>10400</v>
      </c>
      <c r="Y10103" s="429" t="s">
        <v>1033</v>
      </c>
    </row>
    <row r="10104" spans="24:25">
      <c r="X10104" s="429">
        <v>10401</v>
      </c>
      <c r="Y10104" s="429" t="s">
        <v>1033</v>
      </c>
    </row>
    <row r="10105" spans="24:25">
      <c r="X10105" s="429">
        <v>10402</v>
      </c>
      <c r="Y10105" s="429" t="s">
        <v>1033</v>
      </c>
    </row>
    <row r="10106" spans="24:25">
      <c r="X10106" s="429">
        <v>10403</v>
      </c>
      <c r="Y10106" s="429" t="s">
        <v>1033</v>
      </c>
    </row>
    <row r="10107" spans="24:25">
      <c r="X10107" s="429">
        <v>10404</v>
      </c>
      <c r="Y10107" s="429" t="s">
        <v>1033</v>
      </c>
    </row>
    <row r="10108" spans="24:25">
      <c r="X10108" s="429">
        <v>10405</v>
      </c>
      <c r="Y10108" s="429" t="s">
        <v>1033</v>
      </c>
    </row>
    <row r="10109" spans="24:25">
      <c r="X10109" s="429">
        <v>10406</v>
      </c>
      <c r="Y10109" s="429" t="s">
        <v>1033</v>
      </c>
    </row>
    <row r="10110" spans="24:25">
      <c r="X10110" s="429">
        <v>10407</v>
      </c>
      <c r="Y10110" s="429" t="s">
        <v>1033</v>
      </c>
    </row>
    <row r="10111" spans="24:25">
      <c r="X10111" s="429">
        <v>10408</v>
      </c>
      <c r="Y10111" s="429" t="s">
        <v>1033</v>
      </c>
    </row>
    <row r="10112" spans="24:25">
      <c r="X10112" s="429">
        <v>10409</v>
      </c>
      <c r="Y10112" s="429" t="s">
        <v>1033</v>
      </c>
    </row>
    <row r="10113" spans="24:25">
      <c r="X10113" s="429">
        <v>10410</v>
      </c>
      <c r="Y10113" s="429" t="s">
        <v>1033</v>
      </c>
    </row>
    <row r="10114" spans="24:25">
      <c r="X10114" s="429">
        <v>10411</v>
      </c>
      <c r="Y10114" s="429" t="s">
        <v>1033</v>
      </c>
    </row>
    <row r="10115" spans="24:25">
      <c r="X10115" s="429">
        <v>10412</v>
      </c>
      <c r="Y10115" s="429" t="s">
        <v>1033</v>
      </c>
    </row>
    <row r="10116" spans="24:25">
      <c r="X10116" s="429">
        <v>10413</v>
      </c>
      <c r="Y10116" s="429" t="s">
        <v>1033</v>
      </c>
    </row>
    <row r="10117" spans="24:25">
      <c r="X10117" s="429">
        <v>10414</v>
      </c>
      <c r="Y10117" s="429" t="s">
        <v>1033</v>
      </c>
    </row>
    <row r="10118" spans="24:25">
      <c r="X10118" s="429">
        <v>10415</v>
      </c>
      <c r="Y10118" s="429" t="s">
        <v>1033</v>
      </c>
    </row>
    <row r="10119" spans="24:25">
      <c r="X10119" s="429">
        <v>10416</v>
      </c>
      <c r="Y10119" s="429" t="s">
        <v>1033</v>
      </c>
    </row>
    <row r="10120" spans="24:25">
      <c r="X10120" s="429">
        <v>10417</v>
      </c>
      <c r="Y10120" s="429" t="s">
        <v>1033</v>
      </c>
    </row>
    <row r="10121" spans="24:25">
      <c r="X10121" s="429">
        <v>10418</v>
      </c>
      <c r="Y10121" s="429" t="s">
        <v>1033</v>
      </c>
    </row>
    <row r="10122" spans="24:25">
      <c r="X10122" s="429">
        <v>10419</v>
      </c>
      <c r="Y10122" s="429" t="s">
        <v>1033</v>
      </c>
    </row>
    <row r="10123" spans="24:25">
      <c r="X10123" s="429">
        <v>10420</v>
      </c>
      <c r="Y10123" s="429" t="s">
        <v>1033</v>
      </c>
    </row>
    <row r="10124" spans="24:25">
      <c r="X10124" s="429">
        <v>10421</v>
      </c>
      <c r="Y10124" s="429" t="s">
        <v>1033</v>
      </c>
    </row>
    <row r="10125" spans="24:25">
      <c r="X10125" s="429">
        <v>10422</v>
      </c>
      <c r="Y10125" s="429" t="s">
        <v>1033</v>
      </c>
    </row>
    <row r="10126" spans="24:25">
      <c r="X10126" s="429">
        <v>10423</v>
      </c>
      <c r="Y10126" s="429" t="s">
        <v>1033</v>
      </c>
    </row>
    <row r="10127" spans="24:25">
      <c r="X10127" s="429">
        <v>10424</v>
      </c>
      <c r="Y10127" s="429" t="s">
        <v>1033</v>
      </c>
    </row>
    <row r="10128" spans="24:25">
      <c r="X10128" s="429">
        <v>10425</v>
      </c>
      <c r="Y10128" s="429" t="s">
        <v>1033</v>
      </c>
    </row>
    <row r="10129" spans="24:25">
      <c r="X10129" s="429">
        <v>10426</v>
      </c>
      <c r="Y10129" s="429" t="s">
        <v>1033</v>
      </c>
    </row>
    <row r="10130" spans="24:25">
      <c r="X10130" s="429">
        <v>10427</v>
      </c>
      <c r="Y10130" s="429" t="s">
        <v>1033</v>
      </c>
    </row>
    <row r="10131" spans="24:25">
      <c r="X10131" s="429">
        <v>10428</v>
      </c>
      <c r="Y10131" s="429" t="s">
        <v>1033</v>
      </c>
    </row>
    <row r="10132" spans="24:25">
      <c r="X10132" s="429">
        <v>10429</v>
      </c>
      <c r="Y10132" s="429" t="s">
        <v>1033</v>
      </c>
    </row>
    <row r="10133" spans="24:25">
      <c r="X10133" s="429">
        <v>10430</v>
      </c>
      <c r="Y10133" s="429" t="s">
        <v>1033</v>
      </c>
    </row>
    <row r="10134" spans="24:25">
      <c r="X10134" s="429">
        <v>10431</v>
      </c>
      <c r="Y10134" s="429" t="s">
        <v>1033</v>
      </c>
    </row>
    <row r="10135" spans="24:25">
      <c r="X10135" s="429">
        <v>10432</v>
      </c>
      <c r="Y10135" s="429" t="s">
        <v>1033</v>
      </c>
    </row>
    <row r="10136" spans="24:25">
      <c r="X10136" s="429">
        <v>10433</v>
      </c>
      <c r="Y10136" s="429" t="s">
        <v>1033</v>
      </c>
    </row>
    <row r="10137" spans="24:25">
      <c r="X10137" s="429">
        <v>10434</v>
      </c>
      <c r="Y10137" s="429" t="s">
        <v>1033</v>
      </c>
    </row>
    <row r="10138" spans="24:25">
      <c r="X10138" s="429">
        <v>10435</v>
      </c>
      <c r="Y10138" s="429" t="s">
        <v>1033</v>
      </c>
    </row>
    <row r="10139" spans="24:25">
      <c r="X10139" s="429">
        <v>10436</v>
      </c>
      <c r="Y10139" s="429" t="s">
        <v>1033</v>
      </c>
    </row>
    <row r="10140" spans="24:25">
      <c r="X10140" s="429">
        <v>10437</v>
      </c>
      <c r="Y10140" s="429" t="s">
        <v>1033</v>
      </c>
    </row>
    <row r="10141" spans="24:25">
      <c r="X10141" s="429">
        <v>10438</v>
      </c>
      <c r="Y10141" s="429" t="s">
        <v>1033</v>
      </c>
    </row>
    <row r="10142" spans="24:25">
      <c r="X10142" s="429">
        <v>10439</v>
      </c>
      <c r="Y10142" s="429" t="s">
        <v>1033</v>
      </c>
    </row>
    <row r="10143" spans="24:25">
      <c r="X10143" s="429">
        <v>10440</v>
      </c>
      <c r="Y10143" s="429" t="s">
        <v>1033</v>
      </c>
    </row>
    <row r="10144" spans="24:25">
      <c r="X10144" s="429">
        <v>10441</v>
      </c>
      <c r="Y10144" s="429" t="s">
        <v>1033</v>
      </c>
    </row>
    <row r="10145" spans="24:25">
      <c r="X10145" s="429">
        <v>10442</v>
      </c>
      <c r="Y10145" s="429" t="s">
        <v>1033</v>
      </c>
    </row>
    <row r="10146" spans="24:25">
      <c r="X10146" s="429">
        <v>10443</v>
      </c>
      <c r="Y10146" s="429" t="s">
        <v>1033</v>
      </c>
    </row>
    <row r="10147" spans="24:25">
      <c r="X10147" s="429">
        <v>10444</v>
      </c>
      <c r="Y10147" s="429" t="s">
        <v>1033</v>
      </c>
    </row>
    <row r="10148" spans="24:25">
      <c r="X10148" s="429">
        <v>10445</v>
      </c>
      <c r="Y10148" s="429" t="s">
        <v>1033</v>
      </c>
    </row>
    <row r="10149" spans="24:25">
      <c r="X10149" s="429">
        <v>10446</v>
      </c>
      <c r="Y10149" s="429" t="s">
        <v>1033</v>
      </c>
    </row>
    <row r="10150" spans="24:25">
      <c r="X10150" s="429">
        <v>10447</v>
      </c>
      <c r="Y10150" s="429" t="s">
        <v>1033</v>
      </c>
    </row>
    <row r="10151" spans="24:25">
      <c r="X10151" s="429">
        <v>10448</v>
      </c>
      <c r="Y10151" s="429" t="s">
        <v>1033</v>
      </c>
    </row>
    <row r="10152" spans="24:25">
      <c r="X10152" s="429">
        <v>10449</v>
      </c>
      <c r="Y10152" s="429" t="s">
        <v>1033</v>
      </c>
    </row>
    <row r="10153" spans="24:25">
      <c r="X10153" s="429">
        <v>10450</v>
      </c>
      <c r="Y10153" s="429" t="s">
        <v>1033</v>
      </c>
    </row>
    <row r="10154" spans="24:25">
      <c r="X10154" s="429">
        <v>10451</v>
      </c>
      <c r="Y10154" s="429" t="s">
        <v>1033</v>
      </c>
    </row>
    <row r="10155" spans="24:25">
      <c r="X10155" s="429">
        <v>10452</v>
      </c>
      <c r="Y10155" s="429" t="s">
        <v>1033</v>
      </c>
    </row>
    <row r="10156" spans="24:25">
      <c r="X10156" s="429">
        <v>10453</v>
      </c>
      <c r="Y10156" s="429" t="s">
        <v>1033</v>
      </c>
    </row>
    <row r="10157" spans="24:25">
      <c r="X10157" s="429">
        <v>10454</v>
      </c>
      <c r="Y10157" s="429" t="s">
        <v>1033</v>
      </c>
    </row>
    <row r="10158" spans="24:25">
      <c r="X10158" s="429">
        <v>10455</v>
      </c>
      <c r="Y10158" s="429" t="s">
        <v>1033</v>
      </c>
    </row>
    <row r="10159" spans="24:25">
      <c r="X10159" s="429">
        <v>10456</v>
      </c>
      <c r="Y10159" s="429" t="s">
        <v>1033</v>
      </c>
    </row>
    <row r="10160" spans="24:25">
      <c r="X10160" s="429">
        <v>10457</v>
      </c>
      <c r="Y10160" s="429" t="s">
        <v>1033</v>
      </c>
    </row>
    <row r="10161" spans="24:25">
      <c r="X10161" s="429">
        <v>10458</v>
      </c>
      <c r="Y10161" s="429" t="s">
        <v>1033</v>
      </c>
    </row>
    <row r="10162" spans="24:25">
      <c r="X10162" s="429">
        <v>10459</v>
      </c>
      <c r="Y10162" s="429" t="s">
        <v>1033</v>
      </c>
    </row>
    <row r="10163" spans="24:25">
      <c r="X10163" s="429">
        <v>10460</v>
      </c>
      <c r="Y10163" s="429" t="s">
        <v>1033</v>
      </c>
    </row>
    <row r="10164" spans="24:25">
      <c r="X10164" s="429">
        <v>10461</v>
      </c>
      <c r="Y10164" s="429" t="s">
        <v>1033</v>
      </c>
    </row>
    <row r="10165" spans="24:25">
      <c r="X10165" s="429">
        <v>10462</v>
      </c>
      <c r="Y10165" s="429" t="s">
        <v>1033</v>
      </c>
    </row>
    <row r="10166" spans="24:25">
      <c r="X10166" s="429">
        <v>10463</v>
      </c>
      <c r="Y10166" s="429" t="s">
        <v>1033</v>
      </c>
    </row>
    <row r="10167" spans="24:25">
      <c r="X10167" s="429">
        <v>10464</v>
      </c>
      <c r="Y10167" s="429" t="s">
        <v>1033</v>
      </c>
    </row>
    <row r="10168" spans="24:25">
      <c r="X10168" s="429">
        <v>10465</v>
      </c>
      <c r="Y10168" s="429" t="s">
        <v>1033</v>
      </c>
    </row>
    <row r="10169" spans="24:25">
      <c r="X10169" s="429">
        <v>10466</v>
      </c>
      <c r="Y10169" s="429" t="s">
        <v>1033</v>
      </c>
    </row>
    <row r="10170" spans="24:25">
      <c r="X10170" s="429">
        <v>10467</v>
      </c>
      <c r="Y10170" s="429" t="s">
        <v>1033</v>
      </c>
    </row>
    <row r="10171" spans="24:25">
      <c r="X10171" s="429">
        <v>10468</v>
      </c>
      <c r="Y10171" s="429" t="s">
        <v>1033</v>
      </c>
    </row>
    <row r="10172" spans="24:25">
      <c r="X10172" s="429">
        <v>10469</v>
      </c>
      <c r="Y10172" s="429" t="s">
        <v>1033</v>
      </c>
    </row>
    <row r="10173" spans="24:25">
      <c r="X10173" s="429">
        <v>10470</v>
      </c>
      <c r="Y10173" s="429" t="s">
        <v>1033</v>
      </c>
    </row>
    <row r="10174" spans="24:25">
      <c r="X10174" s="429">
        <v>10471</v>
      </c>
      <c r="Y10174" s="429" t="s">
        <v>1033</v>
      </c>
    </row>
    <row r="10175" spans="24:25">
      <c r="X10175" s="429">
        <v>10472</v>
      </c>
      <c r="Y10175" s="429" t="s">
        <v>1033</v>
      </c>
    </row>
    <row r="10176" spans="24:25">
      <c r="X10176" s="429">
        <v>10473</v>
      </c>
      <c r="Y10176" s="429" t="s">
        <v>1033</v>
      </c>
    </row>
    <row r="10177" spans="24:25">
      <c r="X10177" s="429">
        <v>10474</v>
      </c>
      <c r="Y10177" s="429" t="s">
        <v>1033</v>
      </c>
    </row>
    <row r="10178" spans="24:25">
      <c r="X10178" s="429">
        <v>10475</v>
      </c>
      <c r="Y10178" s="429" t="s">
        <v>1033</v>
      </c>
    </row>
    <row r="10179" spans="24:25">
      <c r="X10179" s="429">
        <v>10476</v>
      </c>
      <c r="Y10179" s="429" t="s">
        <v>1033</v>
      </c>
    </row>
    <row r="10180" spans="24:25">
      <c r="X10180" s="429">
        <v>10477</v>
      </c>
      <c r="Y10180" s="429" t="s">
        <v>1033</v>
      </c>
    </row>
    <row r="10181" spans="24:25">
      <c r="X10181" s="429">
        <v>10478</v>
      </c>
      <c r="Y10181" s="429" t="s">
        <v>1033</v>
      </c>
    </row>
    <row r="10182" spans="24:25">
      <c r="X10182" s="429">
        <v>10479</v>
      </c>
      <c r="Y10182" s="429" t="s">
        <v>1033</v>
      </c>
    </row>
    <row r="10183" spans="24:25">
      <c r="X10183" s="429">
        <v>10480</v>
      </c>
      <c r="Y10183" s="429" t="s">
        <v>1033</v>
      </c>
    </row>
    <row r="10184" spans="24:25">
      <c r="X10184" s="429">
        <v>10481</v>
      </c>
      <c r="Y10184" s="429" t="s">
        <v>1033</v>
      </c>
    </row>
    <row r="10185" spans="24:25">
      <c r="X10185" s="429">
        <v>10482</v>
      </c>
      <c r="Y10185" s="429" t="s">
        <v>1033</v>
      </c>
    </row>
    <row r="10186" spans="24:25">
      <c r="X10186" s="429">
        <v>10483</v>
      </c>
      <c r="Y10186" s="429" t="s">
        <v>1033</v>
      </c>
    </row>
    <row r="10187" spans="24:25">
      <c r="X10187" s="429">
        <v>10484</v>
      </c>
      <c r="Y10187" s="429" t="s">
        <v>1033</v>
      </c>
    </row>
    <row r="10188" spans="24:25">
      <c r="X10188" s="429">
        <v>10485</v>
      </c>
      <c r="Y10188" s="429" t="s">
        <v>1033</v>
      </c>
    </row>
    <row r="10189" spans="24:25">
      <c r="X10189" s="429">
        <v>10486</v>
      </c>
      <c r="Y10189" s="429" t="s">
        <v>1033</v>
      </c>
    </row>
    <row r="10190" spans="24:25">
      <c r="X10190" s="429">
        <v>10487</v>
      </c>
      <c r="Y10190" s="429" t="s">
        <v>1033</v>
      </c>
    </row>
    <row r="10191" spans="24:25">
      <c r="X10191" s="429">
        <v>10488</v>
      </c>
      <c r="Y10191" s="429" t="s">
        <v>1033</v>
      </c>
    </row>
    <row r="10192" spans="24:25">
      <c r="X10192" s="429">
        <v>10489</v>
      </c>
      <c r="Y10192" s="429" t="s">
        <v>1033</v>
      </c>
    </row>
    <row r="10193" spans="24:25">
      <c r="X10193" s="429">
        <v>10490</v>
      </c>
      <c r="Y10193" s="429" t="s">
        <v>1033</v>
      </c>
    </row>
    <row r="10194" spans="24:25">
      <c r="X10194" s="429">
        <v>10491</v>
      </c>
      <c r="Y10194" s="429" t="s">
        <v>1033</v>
      </c>
    </row>
    <row r="10195" spans="24:25">
      <c r="X10195" s="429">
        <v>10492</v>
      </c>
      <c r="Y10195" s="429" t="s">
        <v>1033</v>
      </c>
    </row>
    <row r="10196" spans="24:25">
      <c r="X10196" s="429">
        <v>10493</v>
      </c>
      <c r="Y10196" s="429" t="s">
        <v>1033</v>
      </c>
    </row>
    <row r="10197" spans="24:25">
      <c r="X10197" s="429">
        <v>10494</v>
      </c>
      <c r="Y10197" s="429" t="s">
        <v>1033</v>
      </c>
    </row>
    <row r="10198" spans="24:25">
      <c r="X10198" s="429">
        <v>10495</v>
      </c>
      <c r="Y10198" s="429" t="s">
        <v>1033</v>
      </c>
    </row>
    <row r="10199" spans="24:25">
      <c r="X10199" s="429">
        <v>10496</v>
      </c>
      <c r="Y10199" s="429" t="s">
        <v>1033</v>
      </c>
    </row>
    <row r="10200" spans="24:25">
      <c r="X10200" s="429">
        <v>10497</v>
      </c>
      <c r="Y10200" s="429" t="s">
        <v>1033</v>
      </c>
    </row>
    <row r="10201" spans="24:25">
      <c r="X10201" s="429">
        <v>10498</v>
      </c>
      <c r="Y10201" s="429" t="s">
        <v>1033</v>
      </c>
    </row>
    <row r="10202" spans="24:25">
      <c r="X10202" s="429">
        <v>10499</v>
      </c>
      <c r="Y10202" s="429" t="s">
        <v>1033</v>
      </c>
    </row>
    <row r="10203" spans="24:25">
      <c r="X10203" s="429">
        <v>10500</v>
      </c>
      <c r="Y10203" s="429" t="s">
        <v>1033</v>
      </c>
    </row>
    <row r="10204" spans="24:25">
      <c r="X10204" s="429">
        <v>10501</v>
      </c>
      <c r="Y10204" s="429" t="s">
        <v>1033</v>
      </c>
    </row>
    <row r="10205" spans="24:25">
      <c r="X10205" s="429">
        <v>10502</v>
      </c>
      <c r="Y10205" s="429" t="s">
        <v>1033</v>
      </c>
    </row>
    <row r="10206" spans="24:25">
      <c r="X10206" s="429">
        <v>10503</v>
      </c>
      <c r="Y10206" s="429" t="s">
        <v>1033</v>
      </c>
    </row>
    <row r="10207" spans="24:25">
      <c r="X10207" s="429">
        <v>10504</v>
      </c>
      <c r="Y10207" s="429" t="s">
        <v>1033</v>
      </c>
    </row>
    <row r="10208" spans="24:25">
      <c r="X10208" s="429">
        <v>10505</v>
      </c>
      <c r="Y10208" s="429" t="s">
        <v>1033</v>
      </c>
    </row>
    <row r="10209" spans="24:25">
      <c r="X10209" s="429">
        <v>10506</v>
      </c>
      <c r="Y10209" s="429" t="s">
        <v>1033</v>
      </c>
    </row>
    <row r="10210" spans="24:25">
      <c r="X10210" s="429">
        <v>10507</v>
      </c>
      <c r="Y10210" s="429" t="s">
        <v>1033</v>
      </c>
    </row>
    <row r="10211" spans="24:25">
      <c r="X10211" s="429">
        <v>10508</v>
      </c>
      <c r="Y10211" s="429" t="s">
        <v>1033</v>
      </c>
    </row>
    <row r="10212" spans="24:25">
      <c r="X10212" s="429">
        <v>10509</v>
      </c>
      <c r="Y10212" s="429" t="s">
        <v>1033</v>
      </c>
    </row>
    <row r="10213" spans="24:25">
      <c r="X10213" s="429">
        <v>10510</v>
      </c>
      <c r="Y10213" s="429" t="s">
        <v>1033</v>
      </c>
    </row>
    <row r="10214" spans="24:25">
      <c r="X10214" s="429">
        <v>10511</v>
      </c>
      <c r="Y10214" s="429" t="s">
        <v>1033</v>
      </c>
    </row>
    <row r="10215" spans="24:25">
      <c r="X10215" s="429">
        <v>10512</v>
      </c>
      <c r="Y10215" s="429" t="s">
        <v>1033</v>
      </c>
    </row>
    <row r="10216" spans="24:25">
      <c r="X10216" s="429">
        <v>10513</v>
      </c>
      <c r="Y10216" s="429" t="s">
        <v>1033</v>
      </c>
    </row>
    <row r="10217" spans="24:25">
      <c r="X10217" s="429">
        <v>10514</v>
      </c>
      <c r="Y10217" s="429" t="s">
        <v>1033</v>
      </c>
    </row>
    <row r="10218" spans="24:25">
      <c r="X10218" s="429">
        <v>10515</v>
      </c>
      <c r="Y10218" s="429" t="s">
        <v>1033</v>
      </c>
    </row>
    <row r="10219" spans="24:25">
      <c r="X10219" s="429">
        <v>10516</v>
      </c>
      <c r="Y10219" s="429" t="s">
        <v>1033</v>
      </c>
    </row>
    <row r="10220" spans="24:25">
      <c r="X10220" s="429">
        <v>10517</v>
      </c>
      <c r="Y10220" s="429" t="s">
        <v>1033</v>
      </c>
    </row>
    <row r="10221" spans="24:25">
      <c r="X10221" s="429">
        <v>10518</v>
      </c>
      <c r="Y10221" s="429" t="s">
        <v>1033</v>
      </c>
    </row>
    <row r="10222" spans="24:25">
      <c r="X10222" s="429">
        <v>10519</v>
      </c>
      <c r="Y10222" s="429" t="s">
        <v>1033</v>
      </c>
    </row>
    <row r="10223" spans="24:25">
      <c r="X10223" s="429">
        <v>10520</v>
      </c>
      <c r="Y10223" s="429" t="s">
        <v>1033</v>
      </c>
    </row>
    <row r="10224" spans="24:25">
      <c r="X10224" s="429">
        <v>10521</v>
      </c>
      <c r="Y10224" s="429" t="s">
        <v>1033</v>
      </c>
    </row>
    <row r="10225" spans="24:25">
      <c r="X10225" s="429">
        <v>10522</v>
      </c>
      <c r="Y10225" s="429" t="s">
        <v>1033</v>
      </c>
    </row>
    <row r="10226" spans="24:25">
      <c r="X10226" s="429">
        <v>10523</v>
      </c>
      <c r="Y10226" s="429" t="s">
        <v>1033</v>
      </c>
    </row>
    <row r="10227" spans="24:25">
      <c r="X10227" s="429">
        <v>10524</v>
      </c>
      <c r="Y10227" s="429" t="s">
        <v>1033</v>
      </c>
    </row>
    <row r="10228" spans="24:25">
      <c r="X10228" s="429">
        <v>10525</v>
      </c>
      <c r="Y10228" s="429" t="s">
        <v>1033</v>
      </c>
    </row>
    <row r="10229" spans="24:25">
      <c r="X10229" s="429">
        <v>10526</v>
      </c>
      <c r="Y10229" s="429" t="s">
        <v>1033</v>
      </c>
    </row>
    <row r="10230" spans="24:25">
      <c r="X10230" s="429">
        <v>10527</v>
      </c>
      <c r="Y10230" s="429" t="s">
        <v>1033</v>
      </c>
    </row>
    <row r="10231" spans="24:25">
      <c r="X10231" s="429">
        <v>10528</v>
      </c>
      <c r="Y10231" s="429" t="s">
        <v>1033</v>
      </c>
    </row>
    <row r="10232" spans="24:25">
      <c r="X10232" s="429">
        <v>10529</v>
      </c>
      <c r="Y10232" s="429" t="s">
        <v>1033</v>
      </c>
    </row>
    <row r="10233" spans="24:25">
      <c r="X10233" s="429">
        <v>10530</v>
      </c>
      <c r="Y10233" s="429" t="s">
        <v>1033</v>
      </c>
    </row>
    <row r="10234" spans="24:25">
      <c r="X10234" s="429">
        <v>10531</v>
      </c>
      <c r="Y10234" s="429" t="s">
        <v>1033</v>
      </c>
    </row>
    <row r="10235" spans="24:25">
      <c r="X10235" s="429">
        <v>10532</v>
      </c>
      <c r="Y10235" s="429" t="s">
        <v>1033</v>
      </c>
    </row>
    <row r="10236" spans="24:25">
      <c r="X10236" s="429">
        <v>10533</v>
      </c>
      <c r="Y10236" s="429" t="s">
        <v>1033</v>
      </c>
    </row>
    <row r="10237" spans="24:25">
      <c r="X10237" s="429">
        <v>10534</v>
      </c>
      <c r="Y10237" s="429" t="s">
        <v>1033</v>
      </c>
    </row>
    <row r="10238" spans="24:25">
      <c r="X10238" s="429">
        <v>10535</v>
      </c>
      <c r="Y10238" s="429" t="s">
        <v>1033</v>
      </c>
    </row>
    <row r="10239" spans="24:25">
      <c r="X10239" s="429">
        <v>10536</v>
      </c>
      <c r="Y10239" s="429" t="s">
        <v>1033</v>
      </c>
    </row>
    <row r="10240" spans="24:25">
      <c r="X10240" s="429">
        <v>10537</v>
      </c>
      <c r="Y10240" s="429" t="s">
        <v>1033</v>
      </c>
    </row>
    <row r="10241" spans="24:25">
      <c r="X10241" s="429">
        <v>10538</v>
      </c>
      <c r="Y10241" s="429" t="s">
        <v>1033</v>
      </c>
    </row>
    <row r="10242" spans="24:25">
      <c r="X10242" s="429">
        <v>10539</v>
      </c>
      <c r="Y10242" s="429" t="s">
        <v>1033</v>
      </c>
    </row>
    <row r="10243" spans="24:25">
      <c r="X10243" s="429">
        <v>10540</v>
      </c>
      <c r="Y10243" s="429" t="s">
        <v>1033</v>
      </c>
    </row>
    <row r="10244" spans="24:25">
      <c r="X10244" s="429">
        <v>10541</v>
      </c>
      <c r="Y10244" s="429" t="s">
        <v>1033</v>
      </c>
    </row>
    <row r="10245" spans="24:25">
      <c r="X10245" s="429">
        <v>10542</v>
      </c>
      <c r="Y10245" s="429" t="s">
        <v>1033</v>
      </c>
    </row>
    <row r="10246" spans="24:25">
      <c r="X10246" s="429">
        <v>10543</v>
      </c>
      <c r="Y10246" s="429" t="s">
        <v>1033</v>
      </c>
    </row>
    <row r="10247" spans="24:25">
      <c r="X10247" s="429">
        <v>10544</v>
      </c>
      <c r="Y10247" s="429" t="s">
        <v>1033</v>
      </c>
    </row>
    <row r="10248" spans="24:25">
      <c r="X10248" s="429">
        <v>10545</v>
      </c>
      <c r="Y10248" s="429" t="s">
        <v>1033</v>
      </c>
    </row>
    <row r="10249" spans="24:25">
      <c r="X10249" s="429">
        <v>10546</v>
      </c>
      <c r="Y10249" s="429" t="s">
        <v>1033</v>
      </c>
    </row>
    <row r="10250" spans="24:25">
      <c r="X10250" s="429">
        <v>10547</v>
      </c>
      <c r="Y10250" s="429" t="s">
        <v>1033</v>
      </c>
    </row>
    <row r="10251" spans="24:25">
      <c r="X10251" s="429">
        <v>10548</v>
      </c>
      <c r="Y10251" s="429" t="s">
        <v>1033</v>
      </c>
    </row>
    <row r="10252" spans="24:25">
      <c r="X10252" s="429">
        <v>10549</v>
      </c>
      <c r="Y10252" s="429" t="s">
        <v>1033</v>
      </c>
    </row>
    <row r="10253" spans="24:25">
      <c r="X10253" s="429">
        <v>10550</v>
      </c>
      <c r="Y10253" s="429" t="s">
        <v>1033</v>
      </c>
    </row>
    <row r="10254" spans="24:25">
      <c r="X10254" s="429">
        <v>10551</v>
      </c>
      <c r="Y10254" s="429" t="s">
        <v>1033</v>
      </c>
    </row>
    <row r="10255" spans="24:25">
      <c r="X10255" s="429">
        <v>10552</v>
      </c>
      <c r="Y10255" s="429" t="s">
        <v>1033</v>
      </c>
    </row>
    <row r="10256" spans="24:25">
      <c r="X10256" s="429">
        <v>10553</v>
      </c>
      <c r="Y10256" s="429" t="s">
        <v>1033</v>
      </c>
    </row>
    <row r="10257" spans="24:25">
      <c r="X10257" s="429">
        <v>10554</v>
      </c>
      <c r="Y10257" s="429" t="s">
        <v>1033</v>
      </c>
    </row>
    <row r="10258" spans="24:25">
      <c r="X10258" s="429">
        <v>10555</v>
      </c>
      <c r="Y10258" s="429" t="s">
        <v>1033</v>
      </c>
    </row>
    <row r="10259" spans="24:25">
      <c r="X10259" s="429">
        <v>10556</v>
      </c>
      <c r="Y10259" s="429" t="s">
        <v>1033</v>
      </c>
    </row>
    <row r="10260" spans="24:25">
      <c r="X10260" s="429">
        <v>10557</v>
      </c>
      <c r="Y10260" s="429" t="s">
        <v>1033</v>
      </c>
    </row>
    <row r="10261" spans="24:25">
      <c r="X10261" s="429">
        <v>10558</v>
      </c>
      <c r="Y10261" s="429" t="s">
        <v>1033</v>
      </c>
    </row>
    <row r="10262" spans="24:25">
      <c r="X10262" s="429">
        <v>10559</v>
      </c>
      <c r="Y10262" s="429" t="s">
        <v>1033</v>
      </c>
    </row>
    <row r="10263" spans="24:25">
      <c r="X10263" s="429">
        <v>10560</v>
      </c>
      <c r="Y10263" s="429" t="s">
        <v>1033</v>
      </c>
    </row>
    <row r="10264" spans="24:25">
      <c r="X10264" s="429">
        <v>10561</v>
      </c>
      <c r="Y10264" s="429" t="s">
        <v>1033</v>
      </c>
    </row>
    <row r="10265" spans="24:25">
      <c r="X10265" s="429">
        <v>10562</v>
      </c>
      <c r="Y10265" s="429" t="s">
        <v>1033</v>
      </c>
    </row>
    <row r="10266" spans="24:25">
      <c r="X10266" s="429">
        <v>10563</v>
      </c>
      <c r="Y10266" s="429" t="s">
        <v>1033</v>
      </c>
    </row>
    <row r="10267" spans="24:25">
      <c r="X10267" s="429">
        <v>10564</v>
      </c>
      <c r="Y10267" s="429" t="s">
        <v>1033</v>
      </c>
    </row>
    <row r="10268" spans="24:25">
      <c r="X10268" s="429">
        <v>10565</v>
      </c>
      <c r="Y10268" s="429" t="s">
        <v>1033</v>
      </c>
    </row>
    <row r="10269" spans="24:25">
      <c r="X10269" s="429">
        <v>10566</v>
      </c>
      <c r="Y10269" s="429" t="s">
        <v>1033</v>
      </c>
    </row>
    <row r="10270" spans="24:25">
      <c r="X10270" s="429">
        <v>10567</v>
      </c>
      <c r="Y10270" s="429" t="s">
        <v>1033</v>
      </c>
    </row>
    <row r="10271" spans="24:25">
      <c r="X10271" s="429">
        <v>10568</v>
      </c>
      <c r="Y10271" s="429" t="s">
        <v>1033</v>
      </c>
    </row>
    <row r="10272" spans="24:25">
      <c r="X10272" s="429">
        <v>10569</v>
      </c>
      <c r="Y10272" s="429" t="s">
        <v>1033</v>
      </c>
    </row>
    <row r="10273" spans="24:25">
      <c r="X10273" s="429">
        <v>10570</v>
      </c>
      <c r="Y10273" s="429" t="s">
        <v>1033</v>
      </c>
    </row>
    <row r="10274" spans="24:25">
      <c r="X10274" s="429">
        <v>10571</v>
      </c>
      <c r="Y10274" s="429" t="s">
        <v>1033</v>
      </c>
    </row>
    <row r="10275" spans="24:25">
      <c r="X10275" s="429">
        <v>10572</v>
      </c>
      <c r="Y10275" s="429" t="s">
        <v>1033</v>
      </c>
    </row>
    <row r="10276" spans="24:25">
      <c r="X10276" s="429">
        <v>10573</v>
      </c>
      <c r="Y10276" s="429" t="s">
        <v>1033</v>
      </c>
    </row>
    <row r="10277" spans="24:25">
      <c r="X10277" s="429">
        <v>10574</v>
      </c>
      <c r="Y10277" s="429" t="s">
        <v>1033</v>
      </c>
    </row>
    <row r="10278" spans="24:25">
      <c r="X10278" s="429">
        <v>10575</v>
      </c>
      <c r="Y10278" s="429" t="s">
        <v>1033</v>
      </c>
    </row>
    <row r="10279" spans="24:25">
      <c r="X10279" s="429">
        <v>10576</v>
      </c>
      <c r="Y10279" s="429" t="s">
        <v>1033</v>
      </c>
    </row>
    <row r="10280" spans="24:25">
      <c r="X10280" s="429">
        <v>10577</v>
      </c>
      <c r="Y10280" s="429" t="s">
        <v>1033</v>
      </c>
    </row>
    <row r="10281" spans="24:25">
      <c r="X10281" s="429">
        <v>10578</v>
      </c>
      <c r="Y10281" s="429" t="s">
        <v>1033</v>
      </c>
    </row>
    <row r="10282" spans="24:25">
      <c r="X10282" s="429">
        <v>10579</v>
      </c>
      <c r="Y10282" s="429" t="s">
        <v>1033</v>
      </c>
    </row>
    <row r="10283" spans="24:25">
      <c r="X10283" s="429">
        <v>10580</v>
      </c>
      <c r="Y10283" s="429" t="s">
        <v>1033</v>
      </c>
    </row>
    <row r="10284" spans="24:25">
      <c r="X10284" s="429">
        <v>10581</v>
      </c>
      <c r="Y10284" s="429" t="s">
        <v>1033</v>
      </c>
    </row>
    <row r="10285" spans="24:25">
      <c r="X10285" s="429">
        <v>10582</v>
      </c>
      <c r="Y10285" s="429" t="s">
        <v>1033</v>
      </c>
    </row>
    <row r="10286" spans="24:25">
      <c r="X10286" s="429">
        <v>10583</v>
      </c>
      <c r="Y10286" s="429" t="s">
        <v>1033</v>
      </c>
    </row>
    <row r="10287" spans="24:25">
      <c r="X10287" s="429">
        <v>10584</v>
      </c>
      <c r="Y10287" s="429" t="s">
        <v>1033</v>
      </c>
    </row>
    <row r="10288" spans="24:25">
      <c r="X10288" s="429">
        <v>10585</v>
      </c>
      <c r="Y10288" s="429" t="s">
        <v>1033</v>
      </c>
    </row>
    <row r="10289" spans="24:25">
      <c r="X10289" s="429">
        <v>10586</v>
      </c>
      <c r="Y10289" s="429" t="s">
        <v>1033</v>
      </c>
    </row>
    <row r="10290" spans="24:25">
      <c r="X10290" s="429">
        <v>10587</v>
      </c>
      <c r="Y10290" s="429" t="s">
        <v>1033</v>
      </c>
    </row>
    <row r="10291" spans="24:25">
      <c r="X10291" s="429">
        <v>10588</v>
      </c>
      <c r="Y10291" s="429" t="s">
        <v>1033</v>
      </c>
    </row>
    <row r="10292" spans="24:25">
      <c r="X10292" s="429">
        <v>10589</v>
      </c>
      <c r="Y10292" s="429" t="s">
        <v>1033</v>
      </c>
    </row>
    <row r="10293" spans="24:25">
      <c r="X10293" s="429">
        <v>10590</v>
      </c>
      <c r="Y10293" s="429" t="s">
        <v>1033</v>
      </c>
    </row>
    <row r="10294" spans="24:25">
      <c r="X10294" s="429">
        <v>10591</v>
      </c>
      <c r="Y10294" s="429" t="s">
        <v>1033</v>
      </c>
    </row>
    <row r="10295" spans="24:25">
      <c r="X10295" s="429">
        <v>10592</v>
      </c>
      <c r="Y10295" s="429" t="s">
        <v>1033</v>
      </c>
    </row>
    <row r="10296" spans="24:25">
      <c r="X10296" s="429">
        <v>10593</v>
      </c>
      <c r="Y10296" s="429" t="s">
        <v>1033</v>
      </c>
    </row>
    <row r="10297" spans="24:25">
      <c r="X10297" s="429">
        <v>10594</v>
      </c>
      <c r="Y10297" s="429" t="s">
        <v>1033</v>
      </c>
    </row>
    <row r="10298" spans="24:25">
      <c r="X10298" s="429">
        <v>10595</v>
      </c>
      <c r="Y10298" s="429" t="s">
        <v>1033</v>
      </c>
    </row>
    <row r="10299" spans="24:25">
      <c r="X10299" s="429">
        <v>10596</v>
      </c>
      <c r="Y10299" s="429" t="s">
        <v>1033</v>
      </c>
    </row>
    <row r="10300" spans="24:25">
      <c r="X10300" s="429">
        <v>10597</v>
      </c>
      <c r="Y10300" s="429" t="s">
        <v>1033</v>
      </c>
    </row>
    <row r="10301" spans="24:25">
      <c r="X10301" s="429">
        <v>10598</v>
      </c>
      <c r="Y10301" s="429" t="s">
        <v>1033</v>
      </c>
    </row>
    <row r="10302" spans="24:25">
      <c r="X10302" s="429">
        <v>10599</v>
      </c>
      <c r="Y10302" s="429" t="s">
        <v>1033</v>
      </c>
    </row>
    <row r="10303" spans="24:25">
      <c r="X10303" s="429">
        <v>10600</v>
      </c>
      <c r="Y10303" s="429" t="s">
        <v>1033</v>
      </c>
    </row>
    <row r="10304" spans="24:25">
      <c r="X10304" s="429">
        <v>10601</v>
      </c>
      <c r="Y10304" s="429" t="s">
        <v>1033</v>
      </c>
    </row>
    <row r="10305" spans="24:25">
      <c r="X10305" s="429">
        <v>10602</v>
      </c>
      <c r="Y10305" s="429" t="s">
        <v>1033</v>
      </c>
    </row>
    <row r="10306" spans="24:25">
      <c r="X10306" s="429">
        <v>10603</v>
      </c>
      <c r="Y10306" s="429" t="s">
        <v>1033</v>
      </c>
    </row>
    <row r="10307" spans="24:25">
      <c r="X10307" s="429">
        <v>10604</v>
      </c>
      <c r="Y10307" s="429" t="s">
        <v>1033</v>
      </c>
    </row>
    <row r="10308" spans="24:25">
      <c r="X10308" s="429">
        <v>10605</v>
      </c>
      <c r="Y10308" s="429" t="s">
        <v>1033</v>
      </c>
    </row>
    <row r="10309" spans="24:25">
      <c r="X10309" s="429">
        <v>10606</v>
      </c>
      <c r="Y10309" s="429" t="s">
        <v>1033</v>
      </c>
    </row>
    <row r="10310" spans="24:25">
      <c r="X10310" s="429">
        <v>10607</v>
      </c>
      <c r="Y10310" s="429" t="s">
        <v>1033</v>
      </c>
    </row>
    <row r="10311" spans="24:25">
      <c r="X10311" s="429">
        <v>10608</v>
      </c>
      <c r="Y10311" s="429" t="s">
        <v>1033</v>
      </c>
    </row>
    <row r="10312" spans="24:25">
      <c r="X10312" s="429">
        <v>10609</v>
      </c>
      <c r="Y10312" s="429" t="s">
        <v>1033</v>
      </c>
    </row>
    <row r="10313" spans="24:25">
      <c r="X10313" s="429">
        <v>10610</v>
      </c>
      <c r="Y10313" s="429" t="s">
        <v>1033</v>
      </c>
    </row>
    <row r="10314" spans="24:25">
      <c r="X10314" s="429">
        <v>10611</v>
      </c>
      <c r="Y10314" s="429" t="s">
        <v>1033</v>
      </c>
    </row>
    <row r="10315" spans="24:25">
      <c r="X10315" s="429">
        <v>10612</v>
      </c>
      <c r="Y10315" s="429" t="s">
        <v>1033</v>
      </c>
    </row>
    <row r="10316" spans="24:25">
      <c r="X10316" s="429">
        <v>10613</v>
      </c>
      <c r="Y10316" s="429" t="s">
        <v>1033</v>
      </c>
    </row>
    <row r="10317" spans="24:25">
      <c r="X10317" s="429">
        <v>10614</v>
      </c>
      <c r="Y10317" s="429" t="s">
        <v>1033</v>
      </c>
    </row>
    <row r="10318" spans="24:25">
      <c r="X10318" s="429">
        <v>10615</v>
      </c>
      <c r="Y10318" s="429" t="s">
        <v>1033</v>
      </c>
    </row>
    <row r="10319" spans="24:25">
      <c r="X10319" s="429">
        <v>10616</v>
      </c>
      <c r="Y10319" s="429" t="s">
        <v>1033</v>
      </c>
    </row>
    <row r="10320" spans="24:25">
      <c r="X10320" s="429">
        <v>10617</v>
      </c>
      <c r="Y10320" s="429" t="s">
        <v>1033</v>
      </c>
    </row>
    <row r="10321" spans="24:25">
      <c r="X10321" s="429">
        <v>10618</v>
      </c>
      <c r="Y10321" s="429" t="s">
        <v>1033</v>
      </c>
    </row>
    <row r="10322" spans="24:25">
      <c r="X10322" s="429">
        <v>10619</v>
      </c>
      <c r="Y10322" s="429" t="s">
        <v>1033</v>
      </c>
    </row>
    <row r="10323" spans="24:25">
      <c r="X10323" s="429">
        <v>10620</v>
      </c>
      <c r="Y10323" s="429" t="s">
        <v>1033</v>
      </c>
    </row>
    <row r="10324" spans="24:25">
      <c r="X10324" s="429">
        <v>10621</v>
      </c>
      <c r="Y10324" s="429" t="s">
        <v>1033</v>
      </c>
    </row>
    <row r="10325" spans="24:25">
      <c r="X10325" s="429">
        <v>10622</v>
      </c>
      <c r="Y10325" s="429" t="s">
        <v>1033</v>
      </c>
    </row>
    <row r="10326" spans="24:25">
      <c r="X10326" s="429">
        <v>10623</v>
      </c>
      <c r="Y10326" s="429" t="s">
        <v>1033</v>
      </c>
    </row>
    <row r="10327" spans="24:25">
      <c r="X10327" s="429">
        <v>10624</v>
      </c>
      <c r="Y10327" s="429" t="s">
        <v>1033</v>
      </c>
    </row>
    <row r="10328" spans="24:25">
      <c r="X10328" s="429">
        <v>10625</v>
      </c>
      <c r="Y10328" s="429" t="s">
        <v>1033</v>
      </c>
    </row>
    <row r="10329" spans="24:25">
      <c r="X10329" s="429">
        <v>10626</v>
      </c>
      <c r="Y10329" s="429" t="s">
        <v>1033</v>
      </c>
    </row>
    <row r="10330" spans="24:25">
      <c r="X10330" s="429">
        <v>10627</v>
      </c>
      <c r="Y10330" s="429" t="s">
        <v>1033</v>
      </c>
    </row>
    <row r="10331" spans="24:25">
      <c r="X10331" s="429">
        <v>10628</v>
      </c>
      <c r="Y10331" s="429" t="s">
        <v>1033</v>
      </c>
    </row>
    <row r="10332" spans="24:25">
      <c r="X10332" s="429">
        <v>10629</v>
      </c>
      <c r="Y10332" s="429" t="s">
        <v>1033</v>
      </c>
    </row>
    <row r="10333" spans="24:25">
      <c r="X10333" s="429">
        <v>10630</v>
      </c>
      <c r="Y10333" s="429" t="s">
        <v>1033</v>
      </c>
    </row>
    <row r="10334" spans="24:25">
      <c r="X10334" s="429">
        <v>10631</v>
      </c>
      <c r="Y10334" s="429" t="s">
        <v>1033</v>
      </c>
    </row>
    <row r="10335" spans="24:25">
      <c r="X10335" s="429">
        <v>10632</v>
      </c>
      <c r="Y10335" s="429" t="s">
        <v>1033</v>
      </c>
    </row>
    <row r="10336" spans="24:25">
      <c r="X10336" s="429">
        <v>10633</v>
      </c>
      <c r="Y10336" s="429" t="s">
        <v>1033</v>
      </c>
    </row>
    <row r="10337" spans="24:25">
      <c r="X10337" s="429">
        <v>10634</v>
      </c>
      <c r="Y10337" s="429" t="s">
        <v>1033</v>
      </c>
    </row>
    <row r="10338" spans="24:25">
      <c r="X10338" s="429">
        <v>10635</v>
      </c>
      <c r="Y10338" s="429" t="s">
        <v>1033</v>
      </c>
    </row>
    <row r="10339" spans="24:25">
      <c r="X10339" s="429">
        <v>10636</v>
      </c>
      <c r="Y10339" s="429" t="s">
        <v>1033</v>
      </c>
    </row>
    <row r="10340" spans="24:25">
      <c r="X10340" s="429">
        <v>10637</v>
      </c>
      <c r="Y10340" s="429" t="s">
        <v>1033</v>
      </c>
    </row>
    <row r="10341" spans="24:25">
      <c r="X10341" s="429">
        <v>10638</v>
      </c>
      <c r="Y10341" s="429" t="s">
        <v>1033</v>
      </c>
    </row>
    <row r="10342" spans="24:25">
      <c r="X10342" s="429">
        <v>10639</v>
      </c>
      <c r="Y10342" s="429" t="s">
        <v>1033</v>
      </c>
    </row>
    <row r="10343" spans="24:25">
      <c r="X10343" s="429">
        <v>10640</v>
      </c>
      <c r="Y10343" s="429" t="s">
        <v>1033</v>
      </c>
    </row>
    <row r="10344" spans="24:25">
      <c r="X10344" s="429">
        <v>10641</v>
      </c>
      <c r="Y10344" s="429" t="s">
        <v>1033</v>
      </c>
    </row>
    <row r="10345" spans="24:25">
      <c r="X10345" s="429">
        <v>10642</v>
      </c>
      <c r="Y10345" s="429" t="s">
        <v>1033</v>
      </c>
    </row>
    <row r="10346" spans="24:25">
      <c r="X10346" s="429">
        <v>10643</v>
      </c>
      <c r="Y10346" s="429" t="s">
        <v>1033</v>
      </c>
    </row>
    <row r="10347" spans="24:25">
      <c r="X10347" s="429">
        <v>10644</v>
      </c>
      <c r="Y10347" s="429" t="s">
        <v>1033</v>
      </c>
    </row>
    <row r="10348" spans="24:25">
      <c r="X10348" s="429">
        <v>10645</v>
      </c>
      <c r="Y10348" s="429" t="s">
        <v>1033</v>
      </c>
    </row>
    <row r="10349" spans="24:25">
      <c r="X10349" s="429">
        <v>10646</v>
      </c>
      <c r="Y10349" s="429" t="s">
        <v>1033</v>
      </c>
    </row>
    <row r="10350" spans="24:25">
      <c r="X10350" s="429">
        <v>10647</v>
      </c>
      <c r="Y10350" s="429" t="s">
        <v>1033</v>
      </c>
    </row>
    <row r="10351" spans="24:25">
      <c r="X10351" s="429">
        <v>10648</v>
      </c>
      <c r="Y10351" s="429" t="s">
        <v>1033</v>
      </c>
    </row>
    <row r="10352" spans="24:25">
      <c r="X10352" s="429">
        <v>10649</v>
      </c>
      <c r="Y10352" s="429" t="s">
        <v>1033</v>
      </c>
    </row>
    <row r="10353" spans="24:25">
      <c r="X10353" s="429">
        <v>10650</v>
      </c>
      <c r="Y10353" s="429" t="s">
        <v>1033</v>
      </c>
    </row>
    <row r="10354" spans="24:25">
      <c r="X10354" s="429">
        <v>10651</v>
      </c>
      <c r="Y10354" s="429" t="s">
        <v>1033</v>
      </c>
    </row>
    <row r="10355" spans="24:25">
      <c r="X10355" s="429">
        <v>10652</v>
      </c>
      <c r="Y10355" s="429" t="s">
        <v>1033</v>
      </c>
    </row>
    <row r="10356" spans="24:25">
      <c r="X10356" s="429">
        <v>10653</v>
      </c>
      <c r="Y10356" s="429" t="s">
        <v>1033</v>
      </c>
    </row>
    <row r="10357" spans="24:25">
      <c r="X10357" s="429">
        <v>10654</v>
      </c>
      <c r="Y10357" s="429" t="s">
        <v>1033</v>
      </c>
    </row>
    <row r="10358" spans="24:25">
      <c r="X10358" s="429">
        <v>10655</v>
      </c>
      <c r="Y10358" s="429" t="s">
        <v>1033</v>
      </c>
    </row>
    <row r="10359" spans="24:25">
      <c r="X10359" s="429">
        <v>10656</v>
      </c>
      <c r="Y10359" s="429" t="s">
        <v>1033</v>
      </c>
    </row>
    <row r="10360" spans="24:25">
      <c r="X10360" s="429">
        <v>10657</v>
      </c>
      <c r="Y10360" s="429" t="s">
        <v>1033</v>
      </c>
    </row>
    <row r="10361" spans="24:25">
      <c r="X10361" s="429">
        <v>10658</v>
      </c>
      <c r="Y10361" s="429" t="s">
        <v>1033</v>
      </c>
    </row>
    <row r="10362" spans="24:25">
      <c r="X10362" s="429">
        <v>10659</v>
      </c>
      <c r="Y10362" s="429" t="s">
        <v>1033</v>
      </c>
    </row>
    <row r="10363" spans="24:25">
      <c r="X10363" s="429">
        <v>10660</v>
      </c>
      <c r="Y10363" s="429" t="s">
        <v>1033</v>
      </c>
    </row>
    <row r="10364" spans="24:25">
      <c r="X10364" s="429">
        <v>10661</v>
      </c>
      <c r="Y10364" s="429" t="s">
        <v>1033</v>
      </c>
    </row>
    <row r="10365" spans="24:25">
      <c r="X10365" s="429">
        <v>10662</v>
      </c>
      <c r="Y10365" s="429" t="s">
        <v>1033</v>
      </c>
    </row>
    <row r="10366" spans="24:25">
      <c r="X10366" s="429">
        <v>10663</v>
      </c>
      <c r="Y10366" s="429" t="s">
        <v>1033</v>
      </c>
    </row>
    <row r="10367" spans="24:25">
      <c r="X10367" s="429">
        <v>10664</v>
      </c>
      <c r="Y10367" s="429" t="s">
        <v>1033</v>
      </c>
    </row>
    <row r="10368" spans="24:25">
      <c r="X10368" s="429">
        <v>10665</v>
      </c>
      <c r="Y10368" s="429" t="s">
        <v>1033</v>
      </c>
    </row>
    <row r="10369" spans="24:25">
      <c r="X10369" s="429">
        <v>10666</v>
      </c>
      <c r="Y10369" s="429" t="s">
        <v>1033</v>
      </c>
    </row>
    <row r="10370" spans="24:25">
      <c r="X10370" s="429">
        <v>10667</v>
      </c>
      <c r="Y10370" s="429" t="s">
        <v>1033</v>
      </c>
    </row>
    <row r="10371" spans="24:25">
      <c r="X10371" s="429">
        <v>10668</v>
      </c>
      <c r="Y10371" s="429" t="s">
        <v>1033</v>
      </c>
    </row>
    <row r="10372" spans="24:25">
      <c r="X10372" s="429">
        <v>10669</v>
      </c>
      <c r="Y10372" s="429" t="s">
        <v>1033</v>
      </c>
    </row>
    <row r="10373" spans="24:25">
      <c r="X10373" s="429">
        <v>10670</v>
      </c>
      <c r="Y10373" s="429" t="s">
        <v>1033</v>
      </c>
    </row>
    <row r="10374" spans="24:25">
      <c r="X10374" s="429">
        <v>10671</v>
      </c>
      <c r="Y10374" s="429" t="s">
        <v>1033</v>
      </c>
    </row>
    <row r="10375" spans="24:25">
      <c r="X10375" s="429">
        <v>10672</v>
      </c>
      <c r="Y10375" s="429" t="s">
        <v>1033</v>
      </c>
    </row>
    <row r="10376" spans="24:25">
      <c r="X10376" s="429">
        <v>10673</v>
      </c>
      <c r="Y10376" s="429" t="s">
        <v>1033</v>
      </c>
    </row>
    <row r="10377" spans="24:25">
      <c r="X10377" s="429">
        <v>10674</v>
      </c>
      <c r="Y10377" s="429" t="s">
        <v>1033</v>
      </c>
    </row>
    <row r="10378" spans="24:25">
      <c r="X10378" s="429">
        <v>10675</v>
      </c>
      <c r="Y10378" s="429" t="s">
        <v>1033</v>
      </c>
    </row>
    <row r="10379" spans="24:25">
      <c r="X10379" s="429">
        <v>10676</v>
      </c>
      <c r="Y10379" s="429" t="s">
        <v>1033</v>
      </c>
    </row>
    <row r="10380" spans="24:25">
      <c r="X10380" s="429">
        <v>10677</v>
      </c>
      <c r="Y10380" s="429" t="s">
        <v>1033</v>
      </c>
    </row>
    <row r="10381" spans="24:25">
      <c r="X10381" s="429">
        <v>10678</v>
      </c>
      <c r="Y10381" s="429" t="s">
        <v>1033</v>
      </c>
    </row>
    <row r="10382" spans="24:25">
      <c r="X10382" s="429">
        <v>10679</v>
      </c>
      <c r="Y10382" s="429" t="s">
        <v>1033</v>
      </c>
    </row>
    <row r="10383" spans="24:25">
      <c r="X10383" s="429">
        <v>10680</v>
      </c>
      <c r="Y10383" s="429" t="s">
        <v>1033</v>
      </c>
    </row>
    <row r="10384" spans="24:25">
      <c r="X10384" s="429">
        <v>10681</v>
      </c>
      <c r="Y10384" s="429" t="s">
        <v>1033</v>
      </c>
    </row>
    <row r="10385" spans="24:25">
      <c r="X10385" s="429">
        <v>10682</v>
      </c>
      <c r="Y10385" s="429" t="s">
        <v>1033</v>
      </c>
    </row>
    <row r="10386" spans="24:25">
      <c r="X10386" s="429">
        <v>10683</v>
      </c>
      <c r="Y10386" s="429" t="s">
        <v>1033</v>
      </c>
    </row>
    <row r="10387" spans="24:25">
      <c r="X10387" s="429">
        <v>10684</v>
      </c>
      <c r="Y10387" s="429" t="s">
        <v>1033</v>
      </c>
    </row>
    <row r="10388" spans="24:25">
      <c r="X10388" s="429">
        <v>10685</v>
      </c>
      <c r="Y10388" s="429" t="s">
        <v>1033</v>
      </c>
    </row>
    <row r="10389" spans="24:25">
      <c r="X10389" s="429">
        <v>10686</v>
      </c>
      <c r="Y10389" s="429" t="s">
        <v>1033</v>
      </c>
    </row>
    <row r="10390" spans="24:25">
      <c r="X10390" s="429">
        <v>10687</v>
      </c>
      <c r="Y10390" s="429" t="s">
        <v>1033</v>
      </c>
    </row>
    <row r="10391" spans="24:25">
      <c r="X10391" s="429">
        <v>10688</v>
      </c>
      <c r="Y10391" s="429" t="s">
        <v>1033</v>
      </c>
    </row>
    <row r="10392" spans="24:25">
      <c r="X10392" s="429">
        <v>10689</v>
      </c>
      <c r="Y10392" s="429" t="s">
        <v>1033</v>
      </c>
    </row>
    <row r="10393" spans="24:25">
      <c r="X10393" s="429">
        <v>10690</v>
      </c>
      <c r="Y10393" s="429" t="s">
        <v>1033</v>
      </c>
    </row>
    <row r="10394" spans="24:25">
      <c r="X10394" s="429">
        <v>10691</v>
      </c>
      <c r="Y10394" s="429" t="s">
        <v>1033</v>
      </c>
    </row>
    <row r="10395" spans="24:25">
      <c r="X10395" s="429">
        <v>10692</v>
      </c>
      <c r="Y10395" s="429" t="s">
        <v>1033</v>
      </c>
    </row>
    <row r="10396" spans="24:25">
      <c r="X10396" s="429">
        <v>10693</v>
      </c>
      <c r="Y10396" s="429" t="s">
        <v>1033</v>
      </c>
    </row>
    <row r="10397" spans="24:25">
      <c r="X10397" s="429">
        <v>10694</v>
      </c>
      <c r="Y10397" s="429" t="s">
        <v>1033</v>
      </c>
    </row>
    <row r="10398" spans="24:25">
      <c r="X10398" s="429">
        <v>10695</v>
      </c>
      <c r="Y10398" s="429" t="s">
        <v>1033</v>
      </c>
    </row>
    <row r="10399" spans="24:25">
      <c r="X10399" s="429">
        <v>10696</v>
      </c>
      <c r="Y10399" s="429" t="s">
        <v>1033</v>
      </c>
    </row>
    <row r="10400" spans="24:25">
      <c r="X10400" s="429">
        <v>10697</v>
      </c>
      <c r="Y10400" s="429" t="s">
        <v>1033</v>
      </c>
    </row>
    <row r="10401" spans="24:25">
      <c r="X10401" s="429">
        <v>10698</v>
      </c>
      <c r="Y10401" s="429" t="s">
        <v>1033</v>
      </c>
    </row>
    <row r="10402" spans="24:25">
      <c r="X10402" s="429">
        <v>10699</v>
      </c>
      <c r="Y10402" s="429" t="s">
        <v>1033</v>
      </c>
    </row>
    <row r="10403" spans="24:25">
      <c r="X10403" s="429">
        <v>10700</v>
      </c>
      <c r="Y10403" s="429" t="s">
        <v>1033</v>
      </c>
    </row>
    <row r="10404" spans="24:25">
      <c r="X10404" s="429">
        <v>10701</v>
      </c>
      <c r="Y10404" s="429" t="s">
        <v>1033</v>
      </c>
    </row>
    <row r="10405" spans="24:25">
      <c r="X10405" s="429">
        <v>10702</v>
      </c>
      <c r="Y10405" s="429" t="s">
        <v>1033</v>
      </c>
    </row>
    <row r="10406" spans="24:25">
      <c r="X10406" s="429">
        <v>10703</v>
      </c>
      <c r="Y10406" s="429" t="s">
        <v>1033</v>
      </c>
    </row>
    <row r="10407" spans="24:25">
      <c r="X10407" s="429">
        <v>10704</v>
      </c>
      <c r="Y10407" s="429" t="s">
        <v>1033</v>
      </c>
    </row>
    <row r="10408" spans="24:25">
      <c r="X10408" s="429">
        <v>10705</v>
      </c>
      <c r="Y10408" s="429" t="s">
        <v>1033</v>
      </c>
    </row>
    <row r="10409" spans="24:25">
      <c r="X10409" s="429">
        <v>10706</v>
      </c>
      <c r="Y10409" s="429" t="s">
        <v>1033</v>
      </c>
    </row>
    <row r="10410" spans="24:25">
      <c r="X10410" s="429">
        <v>10707</v>
      </c>
      <c r="Y10410" s="429" t="s">
        <v>1033</v>
      </c>
    </row>
    <row r="10411" spans="24:25">
      <c r="X10411" s="429">
        <v>10708</v>
      </c>
      <c r="Y10411" s="429" t="s">
        <v>1033</v>
      </c>
    </row>
    <row r="10412" spans="24:25">
      <c r="X10412" s="429">
        <v>10709</v>
      </c>
      <c r="Y10412" s="429" t="s">
        <v>1033</v>
      </c>
    </row>
    <row r="10413" spans="24:25">
      <c r="X10413" s="429">
        <v>10710</v>
      </c>
      <c r="Y10413" s="429" t="s">
        <v>1033</v>
      </c>
    </row>
    <row r="10414" spans="24:25">
      <c r="X10414" s="429">
        <v>10711</v>
      </c>
      <c r="Y10414" s="429" t="s">
        <v>1033</v>
      </c>
    </row>
    <row r="10415" spans="24:25">
      <c r="X10415" s="429">
        <v>10712</v>
      </c>
      <c r="Y10415" s="429" t="s">
        <v>1033</v>
      </c>
    </row>
    <row r="10416" spans="24:25">
      <c r="X10416" s="429">
        <v>10713</v>
      </c>
      <c r="Y10416" s="429" t="s">
        <v>1033</v>
      </c>
    </row>
    <row r="10417" spans="24:25">
      <c r="X10417" s="429">
        <v>10714</v>
      </c>
      <c r="Y10417" s="429" t="s">
        <v>1033</v>
      </c>
    </row>
    <row r="10418" spans="24:25">
      <c r="X10418" s="429">
        <v>10715</v>
      </c>
      <c r="Y10418" s="429" t="s">
        <v>1033</v>
      </c>
    </row>
    <row r="10419" spans="24:25">
      <c r="X10419" s="429">
        <v>10716</v>
      </c>
      <c r="Y10419" s="429" t="s">
        <v>1033</v>
      </c>
    </row>
    <row r="10420" spans="24:25">
      <c r="X10420" s="429">
        <v>10717</v>
      </c>
      <c r="Y10420" s="429" t="s">
        <v>1033</v>
      </c>
    </row>
    <row r="10421" spans="24:25">
      <c r="X10421" s="429">
        <v>10718</v>
      </c>
      <c r="Y10421" s="429" t="s">
        <v>1033</v>
      </c>
    </row>
    <row r="10422" spans="24:25">
      <c r="X10422" s="429">
        <v>10719</v>
      </c>
      <c r="Y10422" s="429" t="s">
        <v>1033</v>
      </c>
    </row>
    <row r="10423" spans="24:25">
      <c r="X10423" s="429">
        <v>10720</v>
      </c>
      <c r="Y10423" s="429" t="s">
        <v>1033</v>
      </c>
    </row>
    <row r="10424" spans="24:25">
      <c r="X10424" s="429">
        <v>10721</v>
      </c>
      <c r="Y10424" s="429" t="s">
        <v>1033</v>
      </c>
    </row>
    <row r="10425" spans="24:25">
      <c r="X10425" s="429">
        <v>10722</v>
      </c>
      <c r="Y10425" s="429" t="s">
        <v>1033</v>
      </c>
    </row>
    <row r="10426" spans="24:25">
      <c r="X10426" s="429">
        <v>10723</v>
      </c>
      <c r="Y10426" s="429" t="s">
        <v>1033</v>
      </c>
    </row>
    <row r="10427" spans="24:25">
      <c r="X10427" s="429">
        <v>10724</v>
      </c>
      <c r="Y10427" s="429" t="s">
        <v>1033</v>
      </c>
    </row>
    <row r="10428" spans="24:25">
      <c r="X10428" s="429">
        <v>10725</v>
      </c>
      <c r="Y10428" s="429" t="s">
        <v>1033</v>
      </c>
    </row>
    <row r="10429" spans="24:25">
      <c r="X10429" s="429">
        <v>10726</v>
      </c>
      <c r="Y10429" s="429" t="s">
        <v>1033</v>
      </c>
    </row>
    <row r="10430" spans="24:25">
      <c r="X10430" s="429">
        <v>10727</v>
      </c>
      <c r="Y10430" s="429" t="s">
        <v>1033</v>
      </c>
    </row>
    <row r="10431" spans="24:25">
      <c r="X10431" s="429">
        <v>10728</v>
      </c>
      <c r="Y10431" s="429" t="s">
        <v>1033</v>
      </c>
    </row>
    <row r="10432" spans="24:25">
      <c r="X10432" s="429">
        <v>10729</v>
      </c>
      <c r="Y10432" s="429" t="s">
        <v>1033</v>
      </c>
    </row>
    <row r="10433" spans="24:25">
      <c r="X10433" s="429">
        <v>10730</v>
      </c>
      <c r="Y10433" s="429" t="s">
        <v>1033</v>
      </c>
    </row>
    <row r="10434" spans="24:25">
      <c r="X10434" s="429">
        <v>10731</v>
      </c>
      <c r="Y10434" s="429" t="s">
        <v>1033</v>
      </c>
    </row>
    <row r="10435" spans="24:25">
      <c r="X10435" s="429">
        <v>10732</v>
      </c>
      <c r="Y10435" s="429" t="s">
        <v>1033</v>
      </c>
    </row>
    <row r="10436" spans="24:25">
      <c r="X10436" s="429">
        <v>10733</v>
      </c>
      <c r="Y10436" s="429" t="s">
        <v>1033</v>
      </c>
    </row>
    <row r="10437" spans="24:25">
      <c r="X10437" s="429">
        <v>10734</v>
      </c>
      <c r="Y10437" s="429" t="s">
        <v>1033</v>
      </c>
    </row>
    <row r="10438" spans="24:25">
      <c r="X10438" s="429">
        <v>10735</v>
      </c>
      <c r="Y10438" s="429" t="s">
        <v>1033</v>
      </c>
    </row>
    <row r="10439" spans="24:25">
      <c r="X10439" s="429">
        <v>10736</v>
      </c>
      <c r="Y10439" s="429" t="s">
        <v>1033</v>
      </c>
    </row>
    <row r="10440" spans="24:25">
      <c r="X10440" s="429">
        <v>10737</v>
      </c>
      <c r="Y10440" s="429" t="s">
        <v>1033</v>
      </c>
    </row>
    <row r="10441" spans="24:25">
      <c r="X10441" s="429">
        <v>10738</v>
      </c>
      <c r="Y10441" s="429" t="s">
        <v>1033</v>
      </c>
    </row>
    <row r="10442" spans="24:25">
      <c r="X10442" s="429">
        <v>10739</v>
      </c>
      <c r="Y10442" s="429" t="s">
        <v>1033</v>
      </c>
    </row>
    <row r="10443" spans="24:25">
      <c r="X10443" s="429">
        <v>10740</v>
      </c>
      <c r="Y10443" s="429" t="s">
        <v>1033</v>
      </c>
    </row>
    <row r="10444" spans="24:25">
      <c r="X10444" s="429">
        <v>10741</v>
      </c>
      <c r="Y10444" s="429" t="s">
        <v>1033</v>
      </c>
    </row>
    <row r="10445" spans="24:25">
      <c r="X10445" s="429">
        <v>10742</v>
      </c>
      <c r="Y10445" s="429" t="s">
        <v>1033</v>
      </c>
    </row>
    <row r="10446" spans="24:25">
      <c r="X10446" s="429">
        <v>10743</v>
      </c>
      <c r="Y10446" s="429" t="s">
        <v>1033</v>
      </c>
    </row>
    <row r="10447" spans="24:25">
      <c r="X10447" s="429">
        <v>10744</v>
      </c>
      <c r="Y10447" s="429" t="s">
        <v>1033</v>
      </c>
    </row>
    <row r="10448" spans="24:25">
      <c r="X10448" s="429">
        <v>10745</v>
      </c>
      <c r="Y10448" s="429" t="s">
        <v>1033</v>
      </c>
    </row>
    <row r="10449" spans="24:25">
      <c r="X10449" s="429">
        <v>10746</v>
      </c>
      <c r="Y10449" s="429" t="s">
        <v>1033</v>
      </c>
    </row>
    <row r="10450" spans="24:25">
      <c r="X10450" s="429">
        <v>10747</v>
      </c>
      <c r="Y10450" s="429" t="s">
        <v>1033</v>
      </c>
    </row>
    <row r="10451" spans="24:25">
      <c r="X10451" s="429">
        <v>10748</v>
      </c>
      <c r="Y10451" s="429" t="s">
        <v>1033</v>
      </c>
    </row>
    <row r="10452" spans="24:25">
      <c r="X10452" s="429">
        <v>10749</v>
      </c>
      <c r="Y10452" s="429" t="s">
        <v>1033</v>
      </c>
    </row>
    <row r="10453" spans="24:25">
      <c r="X10453" s="429">
        <v>10750</v>
      </c>
      <c r="Y10453" s="429" t="s">
        <v>1033</v>
      </c>
    </row>
    <row r="10454" spans="24:25">
      <c r="X10454" s="429">
        <v>10751</v>
      </c>
      <c r="Y10454" s="429" t="s">
        <v>1033</v>
      </c>
    </row>
    <row r="10455" spans="24:25">
      <c r="X10455" s="429">
        <v>10752</v>
      </c>
      <c r="Y10455" s="429" t="s">
        <v>1033</v>
      </c>
    </row>
    <row r="10456" spans="24:25">
      <c r="X10456" s="429">
        <v>10753</v>
      </c>
      <c r="Y10456" s="429" t="s">
        <v>1033</v>
      </c>
    </row>
    <row r="10457" spans="24:25">
      <c r="X10457" s="429">
        <v>10754</v>
      </c>
      <c r="Y10457" s="429" t="s">
        <v>1033</v>
      </c>
    </row>
    <row r="10458" spans="24:25">
      <c r="X10458" s="429">
        <v>10755</v>
      </c>
      <c r="Y10458" s="429" t="s">
        <v>1033</v>
      </c>
    </row>
    <row r="10459" spans="24:25">
      <c r="X10459" s="429">
        <v>10756</v>
      </c>
      <c r="Y10459" s="429" t="s">
        <v>1033</v>
      </c>
    </row>
    <row r="10460" spans="24:25">
      <c r="X10460" s="429">
        <v>10757</v>
      </c>
      <c r="Y10460" s="429" t="s">
        <v>1033</v>
      </c>
    </row>
    <row r="10461" spans="24:25">
      <c r="X10461" s="429">
        <v>10758</v>
      </c>
      <c r="Y10461" s="429" t="s">
        <v>1033</v>
      </c>
    </row>
    <row r="10462" spans="24:25">
      <c r="X10462" s="429">
        <v>10759</v>
      </c>
      <c r="Y10462" s="429" t="s">
        <v>1033</v>
      </c>
    </row>
    <row r="10463" spans="24:25">
      <c r="X10463" s="429">
        <v>10760</v>
      </c>
      <c r="Y10463" s="429" t="s">
        <v>1033</v>
      </c>
    </row>
    <row r="10464" spans="24:25">
      <c r="X10464" s="429">
        <v>10761</v>
      </c>
      <c r="Y10464" s="429" t="s">
        <v>1033</v>
      </c>
    </row>
    <row r="10465" spans="24:25">
      <c r="X10465" s="429">
        <v>10762</v>
      </c>
      <c r="Y10465" s="429" t="s">
        <v>1033</v>
      </c>
    </row>
    <row r="10466" spans="24:25">
      <c r="X10466" s="429">
        <v>10763</v>
      </c>
      <c r="Y10466" s="429" t="s">
        <v>1033</v>
      </c>
    </row>
    <row r="10467" spans="24:25">
      <c r="X10467" s="429">
        <v>10764</v>
      </c>
      <c r="Y10467" s="429" t="s">
        <v>1033</v>
      </c>
    </row>
    <row r="10468" spans="24:25">
      <c r="X10468" s="429">
        <v>10765</v>
      </c>
      <c r="Y10468" s="429" t="s">
        <v>1033</v>
      </c>
    </row>
    <row r="10469" spans="24:25">
      <c r="X10469" s="429">
        <v>10766</v>
      </c>
      <c r="Y10469" s="429" t="s">
        <v>1033</v>
      </c>
    </row>
    <row r="10470" spans="24:25">
      <c r="X10470" s="429">
        <v>10767</v>
      </c>
      <c r="Y10470" s="429" t="s">
        <v>1033</v>
      </c>
    </row>
    <row r="10471" spans="24:25">
      <c r="X10471" s="429">
        <v>10768</v>
      </c>
      <c r="Y10471" s="429" t="s">
        <v>1033</v>
      </c>
    </row>
    <row r="10472" spans="24:25">
      <c r="X10472" s="429">
        <v>10769</v>
      </c>
      <c r="Y10472" s="429" t="s">
        <v>1033</v>
      </c>
    </row>
    <row r="10473" spans="24:25">
      <c r="X10473" s="429">
        <v>10770</v>
      </c>
      <c r="Y10473" s="429" t="s">
        <v>1033</v>
      </c>
    </row>
    <row r="10474" spans="24:25">
      <c r="X10474" s="429">
        <v>10771</v>
      </c>
      <c r="Y10474" s="429" t="s">
        <v>1033</v>
      </c>
    </row>
    <row r="10475" spans="24:25">
      <c r="X10475" s="429">
        <v>10772</v>
      </c>
      <c r="Y10475" s="429" t="s">
        <v>1033</v>
      </c>
    </row>
    <row r="10476" spans="24:25">
      <c r="X10476" s="429">
        <v>10773</v>
      </c>
      <c r="Y10476" s="429" t="s">
        <v>1033</v>
      </c>
    </row>
    <row r="10477" spans="24:25">
      <c r="X10477" s="429">
        <v>10774</v>
      </c>
      <c r="Y10477" s="429" t="s">
        <v>1033</v>
      </c>
    </row>
    <row r="10478" spans="24:25">
      <c r="X10478" s="429">
        <v>10775</v>
      </c>
      <c r="Y10478" s="429" t="s">
        <v>1033</v>
      </c>
    </row>
    <row r="10479" spans="24:25">
      <c r="X10479" s="429">
        <v>10776</v>
      </c>
      <c r="Y10479" s="429" t="s">
        <v>1033</v>
      </c>
    </row>
    <row r="10480" spans="24:25">
      <c r="X10480" s="429">
        <v>10777</v>
      </c>
      <c r="Y10480" s="429" t="s">
        <v>1033</v>
      </c>
    </row>
    <row r="10481" spans="24:25">
      <c r="X10481" s="429">
        <v>10778</v>
      </c>
      <c r="Y10481" s="429" t="s">
        <v>1033</v>
      </c>
    </row>
    <row r="10482" spans="24:25">
      <c r="X10482" s="429">
        <v>10779</v>
      </c>
      <c r="Y10482" s="429" t="s">
        <v>1033</v>
      </c>
    </row>
    <row r="10483" spans="24:25">
      <c r="X10483" s="429">
        <v>10780</v>
      </c>
      <c r="Y10483" s="429" t="s">
        <v>1033</v>
      </c>
    </row>
    <row r="10484" spans="24:25">
      <c r="X10484" s="429">
        <v>10781</v>
      </c>
      <c r="Y10484" s="429" t="s">
        <v>1033</v>
      </c>
    </row>
    <row r="10485" spans="24:25">
      <c r="X10485" s="429">
        <v>10782</v>
      </c>
      <c r="Y10485" s="429" t="s">
        <v>1033</v>
      </c>
    </row>
    <row r="10486" spans="24:25">
      <c r="X10486" s="429">
        <v>10783</v>
      </c>
      <c r="Y10486" s="429" t="s">
        <v>1033</v>
      </c>
    </row>
    <row r="10487" spans="24:25">
      <c r="X10487" s="429">
        <v>10784</v>
      </c>
      <c r="Y10487" s="429" t="s">
        <v>1033</v>
      </c>
    </row>
    <row r="10488" spans="24:25">
      <c r="X10488" s="429">
        <v>10785</v>
      </c>
      <c r="Y10488" s="429" t="s">
        <v>1033</v>
      </c>
    </row>
    <row r="10489" spans="24:25">
      <c r="X10489" s="429">
        <v>10786</v>
      </c>
      <c r="Y10489" s="429" t="s">
        <v>1033</v>
      </c>
    </row>
    <row r="10490" spans="24:25">
      <c r="X10490" s="429">
        <v>10787</v>
      </c>
      <c r="Y10490" s="429" t="s">
        <v>1033</v>
      </c>
    </row>
    <row r="10491" spans="24:25">
      <c r="X10491" s="429">
        <v>10788</v>
      </c>
      <c r="Y10491" s="429" t="s">
        <v>1033</v>
      </c>
    </row>
    <row r="10492" spans="24:25">
      <c r="X10492" s="429">
        <v>10789</v>
      </c>
      <c r="Y10492" s="429" t="s">
        <v>1033</v>
      </c>
    </row>
    <row r="10493" spans="24:25">
      <c r="X10493" s="429">
        <v>10790</v>
      </c>
      <c r="Y10493" s="429" t="s">
        <v>1033</v>
      </c>
    </row>
    <row r="10494" spans="24:25">
      <c r="X10494" s="429">
        <v>10791</v>
      </c>
      <c r="Y10494" s="429" t="s">
        <v>1033</v>
      </c>
    </row>
    <row r="10495" spans="24:25">
      <c r="X10495" s="429">
        <v>10792</v>
      </c>
      <c r="Y10495" s="429" t="s">
        <v>1033</v>
      </c>
    </row>
    <row r="10496" spans="24:25">
      <c r="X10496" s="429">
        <v>10793</v>
      </c>
      <c r="Y10496" s="429" t="s">
        <v>1033</v>
      </c>
    </row>
    <row r="10497" spans="24:25">
      <c r="X10497" s="429">
        <v>10794</v>
      </c>
      <c r="Y10497" s="429" t="s">
        <v>1033</v>
      </c>
    </row>
    <row r="10498" spans="24:25">
      <c r="X10498" s="429">
        <v>10795</v>
      </c>
      <c r="Y10498" s="429" t="s">
        <v>1033</v>
      </c>
    </row>
    <row r="10499" spans="24:25">
      <c r="X10499" s="429">
        <v>10796</v>
      </c>
      <c r="Y10499" s="429" t="s">
        <v>1033</v>
      </c>
    </row>
    <row r="10500" spans="24:25">
      <c r="X10500" s="429">
        <v>10797</v>
      </c>
      <c r="Y10500" s="429" t="s">
        <v>1033</v>
      </c>
    </row>
    <row r="10501" spans="24:25">
      <c r="X10501" s="429">
        <v>10798</v>
      </c>
      <c r="Y10501" s="429" t="s">
        <v>1033</v>
      </c>
    </row>
    <row r="10502" spans="24:25">
      <c r="X10502" s="429">
        <v>10799</v>
      </c>
      <c r="Y10502" s="429" t="s">
        <v>1033</v>
      </c>
    </row>
    <row r="10503" spans="24:25">
      <c r="X10503" s="429">
        <v>10800</v>
      </c>
      <c r="Y10503" s="429" t="s">
        <v>1033</v>
      </c>
    </row>
    <row r="10504" spans="24:25">
      <c r="X10504" s="429">
        <v>10801</v>
      </c>
      <c r="Y10504" s="429" t="s">
        <v>1033</v>
      </c>
    </row>
    <row r="10505" spans="24:25">
      <c r="X10505" s="429">
        <v>10802</v>
      </c>
      <c r="Y10505" s="429" t="s">
        <v>1033</v>
      </c>
    </row>
    <row r="10506" spans="24:25">
      <c r="X10506" s="429">
        <v>10803</v>
      </c>
      <c r="Y10506" s="429" t="s">
        <v>1033</v>
      </c>
    </row>
    <row r="10507" spans="24:25">
      <c r="X10507" s="429">
        <v>10804</v>
      </c>
      <c r="Y10507" s="429" t="s">
        <v>1033</v>
      </c>
    </row>
    <row r="10508" spans="24:25">
      <c r="X10508" s="429">
        <v>10805</v>
      </c>
      <c r="Y10508" s="429" t="s">
        <v>1033</v>
      </c>
    </row>
    <row r="10509" spans="24:25">
      <c r="X10509" s="429">
        <v>10806</v>
      </c>
      <c r="Y10509" s="429" t="s">
        <v>1033</v>
      </c>
    </row>
    <row r="10510" spans="24:25">
      <c r="X10510" s="429">
        <v>10807</v>
      </c>
      <c r="Y10510" s="429" t="s">
        <v>1033</v>
      </c>
    </row>
    <row r="10511" spans="24:25">
      <c r="X10511" s="429">
        <v>10808</v>
      </c>
      <c r="Y10511" s="429" t="s">
        <v>1033</v>
      </c>
    </row>
    <row r="10512" spans="24:25">
      <c r="X10512" s="429">
        <v>10809</v>
      </c>
      <c r="Y10512" s="429" t="s">
        <v>1033</v>
      </c>
    </row>
    <row r="10513" spans="24:25">
      <c r="X10513" s="429">
        <v>10810</v>
      </c>
      <c r="Y10513" s="429" t="s">
        <v>1033</v>
      </c>
    </row>
    <row r="10514" spans="24:25">
      <c r="X10514" s="429">
        <v>10811</v>
      </c>
      <c r="Y10514" s="429" t="s">
        <v>1033</v>
      </c>
    </row>
    <row r="10515" spans="24:25">
      <c r="X10515" s="429">
        <v>10812</v>
      </c>
      <c r="Y10515" s="429" t="s">
        <v>1033</v>
      </c>
    </row>
    <row r="10516" spans="24:25">
      <c r="X10516" s="429">
        <v>10813</v>
      </c>
      <c r="Y10516" s="429" t="s">
        <v>1033</v>
      </c>
    </row>
    <row r="10517" spans="24:25">
      <c r="X10517" s="429">
        <v>10814</v>
      </c>
      <c r="Y10517" s="429" t="s">
        <v>1033</v>
      </c>
    </row>
    <row r="10518" spans="24:25">
      <c r="X10518" s="429">
        <v>10815</v>
      </c>
      <c r="Y10518" s="429" t="s">
        <v>1033</v>
      </c>
    </row>
    <row r="10519" spans="24:25">
      <c r="X10519" s="429">
        <v>10816</v>
      </c>
      <c r="Y10519" s="429" t="s">
        <v>1033</v>
      </c>
    </row>
    <row r="10520" spans="24:25">
      <c r="X10520" s="429">
        <v>10817</v>
      </c>
      <c r="Y10520" s="429" t="s">
        <v>1033</v>
      </c>
    </row>
    <row r="10521" spans="24:25">
      <c r="X10521" s="429">
        <v>10818</v>
      </c>
      <c r="Y10521" s="429" t="s">
        <v>1033</v>
      </c>
    </row>
    <row r="10522" spans="24:25">
      <c r="X10522" s="429">
        <v>10819</v>
      </c>
      <c r="Y10522" s="429" t="s">
        <v>1033</v>
      </c>
    </row>
    <row r="10523" spans="24:25">
      <c r="X10523" s="429">
        <v>10820</v>
      </c>
      <c r="Y10523" s="429" t="s">
        <v>1033</v>
      </c>
    </row>
    <row r="10524" spans="24:25">
      <c r="X10524" s="429">
        <v>10821</v>
      </c>
      <c r="Y10524" s="429" t="s">
        <v>1033</v>
      </c>
    </row>
    <row r="10525" spans="24:25">
      <c r="X10525" s="429">
        <v>10822</v>
      </c>
      <c r="Y10525" s="429" t="s">
        <v>1033</v>
      </c>
    </row>
    <row r="10526" spans="24:25">
      <c r="X10526" s="429">
        <v>10823</v>
      </c>
      <c r="Y10526" s="429" t="s">
        <v>1033</v>
      </c>
    </row>
    <row r="10527" spans="24:25">
      <c r="X10527" s="429">
        <v>10824</v>
      </c>
      <c r="Y10527" s="429" t="s">
        <v>1033</v>
      </c>
    </row>
    <row r="10528" spans="24:25">
      <c r="X10528" s="429">
        <v>10825</v>
      </c>
      <c r="Y10528" s="429" t="s">
        <v>1033</v>
      </c>
    </row>
    <row r="10529" spans="24:25">
      <c r="X10529" s="429">
        <v>10826</v>
      </c>
      <c r="Y10529" s="429" t="s">
        <v>1033</v>
      </c>
    </row>
    <row r="10530" spans="24:25">
      <c r="X10530" s="429">
        <v>10827</v>
      </c>
      <c r="Y10530" s="429" t="s">
        <v>1033</v>
      </c>
    </row>
    <row r="10531" spans="24:25">
      <c r="X10531" s="429">
        <v>10828</v>
      </c>
      <c r="Y10531" s="429" t="s">
        <v>1033</v>
      </c>
    </row>
    <row r="10532" spans="24:25">
      <c r="X10532" s="429">
        <v>10829</v>
      </c>
      <c r="Y10532" s="429" t="s">
        <v>1033</v>
      </c>
    </row>
    <row r="10533" spans="24:25">
      <c r="X10533" s="429">
        <v>10830</v>
      </c>
      <c r="Y10533" s="429" t="s">
        <v>1033</v>
      </c>
    </row>
    <row r="10534" spans="24:25">
      <c r="X10534" s="429">
        <v>10831</v>
      </c>
      <c r="Y10534" s="429" t="s">
        <v>1033</v>
      </c>
    </row>
    <row r="10535" spans="24:25">
      <c r="X10535" s="429">
        <v>10832</v>
      </c>
      <c r="Y10535" s="429" t="s">
        <v>1033</v>
      </c>
    </row>
    <row r="10536" spans="24:25">
      <c r="X10536" s="429">
        <v>10833</v>
      </c>
      <c r="Y10536" s="429" t="s">
        <v>1033</v>
      </c>
    </row>
    <row r="10537" spans="24:25">
      <c r="X10537" s="429">
        <v>10834</v>
      </c>
      <c r="Y10537" s="429" t="s">
        <v>1033</v>
      </c>
    </row>
    <row r="10538" spans="24:25">
      <c r="X10538" s="429">
        <v>10835</v>
      </c>
      <c r="Y10538" s="429" t="s">
        <v>1033</v>
      </c>
    </row>
    <row r="10539" spans="24:25">
      <c r="X10539" s="429">
        <v>10836</v>
      </c>
      <c r="Y10539" s="429" t="s">
        <v>1033</v>
      </c>
    </row>
    <row r="10540" spans="24:25">
      <c r="X10540" s="429">
        <v>10837</v>
      </c>
      <c r="Y10540" s="429" t="s">
        <v>1033</v>
      </c>
    </row>
    <row r="10541" spans="24:25">
      <c r="X10541" s="429">
        <v>10838</v>
      </c>
      <c r="Y10541" s="429" t="s">
        <v>1033</v>
      </c>
    </row>
    <row r="10542" spans="24:25">
      <c r="X10542" s="429">
        <v>10839</v>
      </c>
      <c r="Y10542" s="429" t="s">
        <v>1033</v>
      </c>
    </row>
    <row r="10543" spans="24:25">
      <c r="X10543" s="429">
        <v>10840</v>
      </c>
      <c r="Y10543" s="429" t="s">
        <v>1033</v>
      </c>
    </row>
    <row r="10544" spans="24:25">
      <c r="X10544" s="429">
        <v>10841</v>
      </c>
      <c r="Y10544" s="429" t="s">
        <v>1033</v>
      </c>
    </row>
    <row r="10545" spans="24:25">
      <c r="X10545" s="429">
        <v>10842</v>
      </c>
      <c r="Y10545" s="429" t="s">
        <v>1033</v>
      </c>
    </row>
    <row r="10546" spans="24:25">
      <c r="X10546" s="429">
        <v>10843</v>
      </c>
      <c r="Y10546" s="429" t="s">
        <v>1033</v>
      </c>
    </row>
    <row r="10547" spans="24:25">
      <c r="X10547" s="429">
        <v>10844</v>
      </c>
      <c r="Y10547" s="429" t="s">
        <v>1033</v>
      </c>
    </row>
    <row r="10548" spans="24:25">
      <c r="X10548" s="429">
        <v>10845</v>
      </c>
      <c r="Y10548" s="429" t="s">
        <v>1033</v>
      </c>
    </row>
    <row r="10549" spans="24:25">
      <c r="X10549" s="429">
        <v>10846</v>
      </c>
      <c r="Y10549" s="429" t="s">
        <v>1033</v>
      </c>
    </row>
    <row r="10550" spans="24:25">
      <c r="X10550" s="429">
        <v>10847</v>
      </c>
      <c r="Y10550" s="429" t="s">
        <v>1033</v>
      </c>
    </row>
    <row r="10551" spans="24:25">
      <c r="X10551" s="429">
        <v>10848</v>
      </c>
      <c r="Y10551" s="429" t="s">
        <v>1033</v>
      </c>
    </row>
    <row r="10552" spans="24:25">
      <c r="X10552" s="429">
        <v>10849</v>
      </c>
      <c r="Y10552" s="429" t="s">
        <v>1033</v>
      </c>
    </row>
    <row r="10553" spans="24:25">
      <c r="X10553" s="429">
        <v>10850</v>
      </c>
      <c r="Y10553" s="429" t="s">
        <v>1033</v>
      </c>
    </row>
    <row r="10554" spans="24:25">
      <c r="X10554" s="429">
        <v>10851</v>
      </c>
      <c r="Y10554" s="429" t="s">
        <v>1033</v>
      </c>
    </row>
    <row r="10555" spans="24:25">
      <c r="X10555" s="429">
        <v>10852</v>
      </c>
      <c r="Y10555" s="429" t="s">
        <v>1033</v>
      </c>
    </row>
    <row r="10556" spans="24:25">
      <c r="X10556" s="429">
        <v>10853</v>
      </c>
      <c r="Y10556" s="429" t="s">
        <v>1033</v>
      </c>
    </row>
    <row r="10557" spans="24:25">
      <c r="X10557" s="429">
        <v>10854</v>
      </c>
      <c r="Y10557" s="429" t="s">
        <v>1033</v>
      </c>
    </row>
    <row r="10558" spans="24:25">
      <c r="X10558" s="429">
        <v>10855</v>
      </c>
      <c r="Y10558" s="429" t="s">
        <v>1033</v>
      </c>
    </row>
    <row r="10559" spans="24:25">
      <c r="X10559" s="429">
        <v>10856</v>
      </c>
      <c r="Y10559" s="429" t="s">
        <v>1033</v>
      </c>
    </row>
    <row r="10560" spans="24:25">
      <c r="X10560" s="429">
        <v>10857</v>
      </c>
      <c r="Y10560" s="429" t="s">
        <v>1033</v>
      </c>
    </row>
    <row r="10561" spans="24:25">
      <c r="X10561" s="429">
        <v>10858</v>
      </c>
      <c r="Y10561" s="429" t="s">
        <v>1033</v>
      </c>
    </row>
    <row r="10562" spans="24:25">
      <c r="X10562" s="429">
        <v>10859</v>
      </c>
      <c r="Y10562" s="429" t="s">
        <v>1033</v>
      </c>
    </row>
    <row r="10563" spans="24:25">
      <c r="X10563" s="429">
        <v>10860</v>
      </c>
      <c r="Y10563" s="429" t="s">
        <v>1033</v>
      </c>
    </row>
    <row r="10564" spans="24:25">
      <c r="X10564" s="429">
        <v>10861</v>
      </c>
      <c r="Y10564" s="429" t="s">
        <v>1033</v>
      </c>
    </row>
    <row r="10565" spans="24:25">
      <c r="X10565" s="429">
        <v>10862</v>
      </c>
      <c r="Y10565" s="429" t="s">
        <v>1033</v>
      </c>
    </row>
    <row r="10566" spans="24:25">
      <c r="X10566" s="429">
        <v>10863</v>
      </c>
      <c r="Y10566" s="429" t="s">
        <v>1033</v>
      </c>
    </row>
    <row r="10567" spans="24:25">
      <c r="X10567" s="429">
        <v>10864</v>
      </c>
      <c r="Y10567" s="429" t="s">
        <v>1033</v>
      </c>
    </row>
    <row r="10568" spans="24:25">
      <c r="X10568" s="429">
        <v>10865</v>
      </c>
      <c r="Y10568" s="429" t="s">
        <v>1033</v>
      </c>
    </row>
    <row r="10569" spans="24:25">
      <c r="X10569" s="429">
        <v>10866</v>
      </c>
      <c r="Y10569" s="429" t="s">
        <v>1033</v>
      </c>
    </row>
    <row r="10570" spans="24:25">
      <c r="X10570" s="429">
        <v>10867</v>
      </c>
      <c r="Y10570" s="429" t="s">
        <v>1033</v>
      </c>
    </row>
    <row r="10571" spans="24:25">
      <c r="X10571" s="429">
        <v>10868</v>
      </c>
      <c r="Y10571" s="429" t="s">
        <v>1033</v>
      </c>
    </row>
    <row r="10572" spans="24:25">
      <c r="X10572" s="429">
        <v>10869</v>
      </c>
      <c r="Y10572" s="429" t="s">
        <v>1033</v>
      </c>
    </row>
    <row r="10573" spans="24:25">
      <c r="X10573" s="429">
        <v>10870</v>
      </c>
      <c r="Y10573" s="429" t="s">
        <v>1033</v>
      </c>
    </row>
    <row r="10574" spans="24:25">
      <c r="X10574" s="429">
        <v>10871</v>
      </c>
      <c r="Y10574" s="429" t="s">
        <v>1033</v>
      </c>
    </row>
    <row r="10575" spans="24:25">
      <c r="X10575" s="429">
        <v>10872</v>
      </c>
      <c r="Y10575" s="429" t="s">
        <v>1033</v>
      </c>
    </row>
    <row r="10576" spans="24:25">
      <c r="X10576" s="429">
        <v>10873</v>
      </c>
      <c r="Y10576" s="429" t="s">
        <v>1033</v>
      </c>
    </row>
    <row r="10577" spans="24:25">
      <c r="X10577" s="429">
        <v>10874</v>
      </c>
      <c r="Y10577" s="429" t="s">
        <v>1033</v>
      </c>
    </row>
    <row r="10578" spans="24:25">
      <c r="X10578" s="429">
        <v>10875</v>
      </c>
      <c r="Y10578" s="429" t="s">
        <v>1033</v>
      </c>
    </row>
    <row r="10579" spans="24:25">
      <c r="X10579" s="429">
        <v>10876</v>
      </c>
      <c r="Y10579" s="429" t="s">
        <v>1033</v>
      </c>
    </row>
    <row r="10580" spans="24:25">
      <c r="X10580" s="429">
        <v>10877</v>
      </c>
      <c r="Y10580" s="429" t="s">
        <v>1033</v>
      </c>
    </row>
    <row r="10581" spans="24:25">
      <c r="X10581" s="429">
        <v>10878</v>
      </c>
      <c r="Y10581" s="429" t="s">
        <v>1033</v>
      </c>
    </row>
    <row r="10582" spans="24:25">
      <c r="X10582" s="429">
        <v>10879</v>
      </c>
      <c r="Y10582" s="429" t="s">
        <v>1033</v>
      </c>
    </row>
    <row r="10583" spans="24:25">
      <c r="X10583" s="429">
        <v>10880</v>
      </c>
      <c r="Y10583" s="429" t="s">
        <v>1033</v>
      </c>
    </row>
    <row r="10584" spans="24:25">
      <c r="X10584" s="429">
        <v>10881</v>
      </c>
      <c r="Y10584" s="429" t="s">
        <v>1033</v>
      </c>
    </row>
    <row r="10585" spans="24:25">
      <c r="X10585" s="429">
        <v>10882</v>
      </c>
      <c r="Y10585" s="429" t="s">
        <v>1033</v>
      </c>
    </row>
    <row r="10586" spans="24:25">
      <c r="X10586" s="429">
        <v>10883</v>
      </c>
      <c r="Y10586" s="429" t="s">
        <v>1033</v>
      </c>
    </row>
    <row r="10587" spans="24:25">
      <c r="X10587" s="429">
        <v>10884</v>
      </c>
      <c r="Y10587" s="429" t="s">
        <v>1033</v>
      </c>
    </row>
    <row r="10588" spans="24:25">
      <c r="X10588" s="429">
        <v>10885</v>
      </c>
      <c r="Y10588" s="429" t="s">
        <v>1033</v>
      </c>
    </row>
    <row r="10589" spans="24:25">
      <c r="X10589" s="429">
        <v>10886</v>
      </c>
      <c r="Y10589" s="429" t="s">
        <v>1033</v>
      </c>
    </row>
    <row r="10590" spans="24:25">
      <c r="X10590" s="429">
        <v>10887</v>
      </c>
      <c r="Y10590" s="429" t="s">
        <v>1033</v>
      </c>
    </row>
    <row r="10591" spans="24:25">
      <c r="X10591" s="429">
        <v>10888</v>
      </c>
      <c r="Y10591" s="429" t="s">
        <v>1033</v>
      </c>
    </row>
    <row r="10592" spans="24:25">
      <c r="X10592" s="429">
        <v>10889</v>
      </c>
      <c r="Y10592" s="429" t="s">
        <v>1033</v>
      </c>
    </row>
    <row r="10593" spans="24:25">
      <c r="X10593" s="429">
        <v>10890</v>
      </c>
      <c r="Y10593" s="429" t="s">
        <v>1033</v>
      </c>
    </row>
    <row r="10594" spans="24:25">
      <c r="X10594" s="429">
        <v>10891</v>
      </c>
      <c r="Y10594" s="429" t="s">
        <v>1033</v>
      </c>
    </row>
    <row r="10595" spans="24:25">
      <c r="X10595" s="429">
        <v>10892</v>
      </c>
      <c r="Y10595" s="429" t="s">
        <v>1033</v>
      </c>
    </row>
    <row r="10596" spans="24:25">
      <c r="X10596" s="429">
        <v>10893</v>
      </c>
      <c r="Y10596" s="429" t="s">
        <v>1033</v>
      </c>
    </row>
    <row r="10597" spans="24:25">
      <c r="X10597" s="429">
        <v>10894</v>
      </c>
      <c r="Y10597" s="429" t="s">
        <v>1033</v>
      </c>
    </row>
    <row r="10598" spans="24:25">
      <c r="X10598" s="429">
        <v>10895</v>
      </c>
      <c r="Y10598" s="429" t="s">
        <v>1033</v>
      </c>
    </row>
    <row r="10599" spans="24:25">
      <c r="X10599" s="429">
        <v>10896</v>
      </c>
      <c r="Y10599" s="429" t="s">
        <v>1033</v>
      </c>
    </row>
    <row r="10600" spans="24:25">
      <c r="X10600" s="429">
        <v>10897</v>
      </c>
      <c r="Y10600" s="429" t="s">
        <v>1033</v>
      </c>
    </row>
    <row r="10601" spans="24:25">
      <c r="X10601" s="429">
        <v>10898</v>
      </c>
      <c r="Y10601" s="429" t="s">
        <v>1033</v>
      </c>
    </row>
    <row r="10602" spans="24:25">
      <c r="X10602" s="429">
        <v>10899</v>
      </c>
      <c r="Y10602" s="429" t="s">
        <v>1033</v>
      </c>
    </row>
    <row r="10603" spans="24:25">
      <c r="X10603" s="429">
        <v>10900</v>
      </c>
      <c r="Y10603" s="429" t="s">
        <v>1033</v>
      </c>
    </row>
    <row r="10604" spans="24:25">
      <c r="X10604" s="429">
        <v>10901</v>
      </c>
      <c r="Y10604" s="429" t="s">
        <v>1033</v>
      </c>
    </row>
    <row r="10605" spans="24:25">
      <c r="X10605" s="429">
        <v>10902</v>
      </c>
      <c r="Y10605" s="429" t="s">
        <v>1033</v>
      </c>
    </row>
    <row r="10606" spans="24:25">
      <c r="X10606" s="429">
        <v>10903</v>
      </c>
      <c r="Y10606" s="429" t="s">
        <v>1033</v>
      </c>
    </row>
    <row r="10607" spans="24:25">
      <c r="X10607" s="429">
        <v>10904</v>
      </c>
      <c r="Y10607" s="429" t="s">
        <v>1033</v>
      </c>
    </row>
    <row r="10608" spans="24:25">
      <c r="X10608" s="429">
        <v>10905</v>
      </c>
      <c r="Y10608" s="429" t="s">
        <v>1033</v>
      </c>
    </row>
    <row r="10609" spans="24:25">
      <c r="X10609" s="429">
        <v>10906</v>
      </c>
      <c r="Y10609" s="429" t="s">
        <v>1033</v>
      </c>
    </row>
    <row r="10610" spans="24:25">
      <c r="X10610" s="429">
        <v>10907</v>
      </c>
      <c r="Y10610" s="429" t="s">
        <v>1033</v>
      </c>
    </row>
    <row r="10611" spans="24:25">
      <c r="X10611" s="429">
        <v>10908</v>
      </c>
      <c r="Y10611" s="429" t="s">
        <v>1033</v>
      </c>
    </row>
    <row r="10612" spans="24:25">
      <c r="X10612" s="429">
        <v>10909</v>
      </c>
      <c r="Y10612" s="429" t="s">
        <v>1033</v>
      </c>
    </row>
    <row r="10613" spans="24:25">
      <c r="X10613" s="429">
        <v>10910</v>
      </c>
      <c r="Y10613" s="429" t="s">
        <v>1033</v>
      </c>
    </row>
    <row r="10614" spans="24:25">
      <c r="X10614" s="429">
        <v>10911</v>
      </c>
      <c r="Y10614" s="429" t="s">
        <v>1033</v>
      </c>
    </row>
    <row r="10615" spans="24:25">
      <c r="X10615" s="429">
        <v>10912</v>
      </c>
      <c r="Y10615" s="429" t="s">
        <v>1033</v>
      </c>
    </row>
    <row r="10616" spans="24:25">
      <c r="X10616" s="429">
        <v>10913</v>
      </c>
      <c r="Y10616" s="429" t="s">
        <v>1033</v>
      </c>
    </row>
    <row r="10617" spans="24:25">
      <c r="X10617" s="429">
        <v>10914</v>
      </c>
      <c r="Y10617" s="429" t="s">
        <v>1033</v>
      </c>
    </row>
    <row r="10618" spans="24:25">
      <c r="X10618" s="429">
        <v>10915</v>
      </c>
      <c r="Y10618" s="429" t="s">
        <v>1033</v>
      </c>
    </row>
    <row r="10619" spans="24:25">
      <c r="X10619" s="429">
        <v>10916</v>
      </c>
      <c r="Y10619" s="429" t="s">
        <v>1033</v>
      </c>
    </row>
    <row r="10620" spans="24:25">
      <c r="X10620" s="429">
        <v>10917</v>
      </c>
      <c r="Y10620" s="429" t="s">
        <v>1033</v>
      </c>
    </row>
    <row r="10621" spans="24:25">
      <c r="X10621" s="429">
        <v>10918</v>
      </c>
      <c r="Y10621" s="429" t="s">
        <v>1033</v>
      </c>
    </row>
    <row r="10622" spans="24:25">
      <c r="X10622" s="429">
        <v>10919</v>
      </c>
      <c r="Y10622" s="429" t="s">
        <v>1033</v>
      </c>
    </row>
    <row r="10623" spans="24:25">
      <c r="X10623" s="429">
        <v>10920</v>
      </c>
      <c r="Y10623" s="429" t="s">
        <v>1033</v>
      </c>
    </row>
    <row r="10624" spans="24:25">
      <c r="X10624" s="429">
        <v>10921</v>
      </c>
      <c r="Y10624" s="429" t="s">
        <v>1033</v>
      </c>
    </row>
    <row r="10625" spans="24:25">
      <c r="X10625" s="429">
        <v>10922</v>
      </c>
      <c r="Y10625" s="429" t="s">
        <v>1033</v>
      </c>
    </row>
    <row r="10626" spans="24:25">
      <c r="X10626" s="429">
        <v>10923</v>
      </c>
      <c r="Y10626" s="429" t="s">
        <v>1033</v>
      </c>
    </row>
    <row r="10627" spans="24:25">
      <c r="X10627" s="429">
        <v>10924</v>
      </c>
      <c r="Y10627" s="429" t="s">
        <v>1033</v>
      </c>
    </row>
    <row r="10628" spans="24:25">
      <c r="X10628" s="429">
        <v>10925</v>
      </c>
      <c r="Y10628" s="429" t="s">
        <v>1033</v>
      </c>
    </row>
    <row r="10629" spans="24:25">
      <c r="X10629" s="429">
        <v>10926</v>
      </c>
      <c r="Y10629" s="429" t="s">
        <v>1033</v>
      </c>
    </row>
    <row r="10630" spans="24:25">
      <c r="X10630" s="429">
        <v>10927</v>
      </c>
      <c r="Y10630" s="429" t="s">
        <v>1033</v>
      </c>
    </row>
    <row r="10631" spans="24:25">
      <c r="X10631" s="429">
        <v>10928</v>
      </c>
      <c r="Y10631" s="429" t="s">
        <v>1033</v>
      </c>
    </row>
    <row r="10632" spans="24:25">
      <c r="X10632" s="429">
        <v>10929</v>
      </c>
      <c r="Y10632" s="429" t="s">
        <v>1033</v>
      </c>
    </row>
    <row r="10633" spans="24:25">
      <c r="X10633" s="429">
        <v>10930</v>
      </c>
      <c r="Y10633" s="429" t="s">
        <v>1033</v>
      </c>
    </row>
    <row r="10634" spans="24:25">
      <c r="X10634" s="429">
        <v>10931</v>
      </c>
      <c r="Y10634" s="429" t="s">
        <v>1033</v>
      </c>
    </row>
    <row r="10635" spans="24:25">
      <c r="X10635" s="429">
        <v>10932</v>
      </c>
      <c r="Y10635" s="429" t="s">
        <v>1033</v>
      </c>
    </row>
    <row r="10636" spans="24:25">
      <c r="X10636" s="429">
        <v>10933</v>
      </c>
      <c r="Y10636" s="429" t="s">
        <v>1033</v>
      </c>
    </row>
    <row r="10637" spans="24:25">
      <c r="X10637" s="429">
        <v>10934</v>
      </c>
      <c r="Y10637" s="429" t="s">
        <v>1033</v>
      </c>
    </row>
    <row r="10638" spans="24:25">
      <c r="X10638" s="429">
        <v>10935</v>
      </c>
      <c r="Y10638" s="429" t="s">
        <v>1033</v>
      </c>
    </row>
    <row r="10639" spans="24:25">
      <c r="X10639" s="429">
        <v>10936</v>
      </c>
      <c r="Y10639" s="429" t="s">
        <v>1033</v>
      </c>
    </row>
    <row r="10640" spans="24:25">
      <c r="X10640" s="429">
        <v>10937</v>
      </c>
      <c r="Y10640" s="429" t="s">
        <v>1033</v>
      </c>
    </row>
    <row r="10641" spans="24:25">
      <c r="X10641" s="429">
        <v>10938</v>
      </c>
      <c r="Y10641" s="429" t="s">
        <v>1033</v>
      </c>
    </row>
    <row r="10642" spans="24:25">
      <c r="X10642" s="429">
        <v>10939</v>
      </c>
      <c r="Y10642" s="429" t="s">
        <v>1033</v>
      </c>
    </row>
    <row r="10643" spans="24:25">
      <c r="X10643" s="429">
        <v>10940</v>
      </c>
      <c r="Y10643" s="429" t="s">
        <v>1033</v>
      </c>
    </row>
    <row r="10644" spans="24:25">
      <c r="X10644" s="429">
        <v>10941</v>
      </c>
      <c r="Y10644" s="429" t="s">
        <v>1033</v>
      </c>
    </row>
    <row r="10645" spans="24:25">
      <c r="X10645" s="429">
        <v>10942</v>
      </c>
      <c r="Y10645" s="429" t="s">
        <v>1033</v>
      </c>
    </row>
    <row r="10646" spans="24:25">
      <c r="X10646" s="429">
        <v>10943</v>
      </c>
      <c r="Y10646" s="429" t="s">
        <v>1033</v>
      </c>
    </row>
    <row r="10647" spans="24:25">
      <c r="X10647" s="429">
        <v>10944</v>
      </c>
      <c r="Y10647" s="429" t="s">
        <v>1033</v>
      </c>
    </row>
    <row r="10648" spans="24:25">
      <c r="X10648" s="429">
        <v>10945</v>
      </c>
      <c r="Y10648" s="429" t="s">
        <v>1033</v>
      </c>
    </row>
    <row r="10649" spans="24:25">
      <c r="X10649" s="429">
        <v>10946</v>
      </c>
      <c r="Y10649" s="429" t="s">
        <v>1033</v>
      </c>
    </row>
    <row r="10650" spans="24:25">
      <c r="X10650" s="429">
        <v>10947</v>
      </c>
      <c r="Y10650" s="429" t="s">
        <v>1033</v>
      </c>
    </row>
    <row r="10651" spans="24:25">
      <c r="X10651" s="429">
        <v>10948</v>
      </c>
      <c r="Y10651" s="429" t="s">
        <v>1033</v>
      </c>
    </row>
    <row r="10652" spans="24:25">
      <c r="X10652" s="429">
        <v>10949</v>
      </c>
      <c r="Y10652" s="429" t="s">
        <v>1033</v>
      </c>
    </row>
    <row r="10653" spans="24:25">
      <c r="X10653" s="429">
        <v>10950</v>
      </c>
      <c r="Y10653" s="429" t="s">
        <v>1033</v>
      </c>
    </row>
    <row r="10654" spans="24:25">
      <c r="X10654" s="429">
        <v>10951</v>
      </c>
      <c r="Y10654" s="429" t="s">
        <v>1033</v>
      </c>
    </row>
    <row r="10655" spans="24:25">
      <c r="X10655" s="429">
        <v>10952</v>
      </c>
      <c r="Y10655" s="429" t="s">
        <v>1033</v>
      </c>
    </row>
    <row r="10656" spans="24:25">
      <c r="X10656" s="429">
        <v>10953</v>
      </c>
      <c r="Y10656" s="429" t="s">
        <v>1033</v>
      </c>
    </row>
    <row r="10657" spans="24:25">
      <c r="X10657" s="429">
        <v>10954</v>
      </c>
      <c r="Y10657" s="429" t="s">
        <v>1033</v>
      </c>
    </row>
    <row r="10658" spans="24:25">
      <c r="X10658" s="429">
        <v>10955</v>
      </c>
      <c r="Y10658" s="429" t="s">
        <v>1033</v>
      </c>
    </row>
    <row r="10659" spans="24:25">
      <c r="X10659" s="429">
        <v>10956</v>
      </c>
      <c r="Y10659" s="429" t="s">
        <v>1033</v>
      </c>
    </row>
    <row r="10660" spans="24:25">
      <c r="X10660" s="429">
        <v>10957</v>
      </c>
      <c r="Y10660" s="429" t="s">
        <v>1033</v>
      </c>
    </row>
    <row r="10661" spans="24:25">
      <c r="X10661" s="429">
        <v>10958</v>
      </c>
      <c r="Y10661" s="429" t="s">
        <v>1033</v>
      </c>
    </row>
    <row r="10662" spans="24:25">
      <c r="X10662" s="429">
        <v>10959</v>
      </c>
      <c r="Y10662" s="429" t="s">
        <v>1033</v>
      </c>
    </row>
    <row r="10663" spans="24:25">
      <c r="X10663" s="429">
        <v>10960</v>
      </c>
      <c r="Y10663" s="429" t="s">
        <v>1033</v>
      </c>
    </row>
    <row r="10664" spans="24:25">
      <c r="X10664" s="429">
        <v>10961</v>
      </c>
      <c r="Y10664" s="429" t="s">
        <v>1033</v>
      </c>
    </row>
    <row r="10665" spans="24:25">
      <c r="X10665" s="429">
        <v>10962</v>
      </c>
      <c r="Y10665" s="429" t="s">
        <v>1033</v>
      </c>
    </row>
    <row r="10666" spans="24:25">
      <c r="X10666" s="429">
        <v>10963</v>
      </c>
      <c r="Y10666" s="429" t="s">
        <v>1033</v>
      </c>
    </row>
    <row r="10667" spans="24:25">
      <c r="X10667" s="429">
        <v>10964</v>
      </c>
      <c r="Y10667" s="429" t="s">
        <v>1033</v>
      </c>
    </row>
    <row r="10668" spans="24:25">
      <c r="X10668" s="429">
        <v>10965</v>
      </c>
      <c r="Y10668" s="429" t="s">
        <v>1033</v>
      </c>
    </row>
    <row r="10669" spans="24:25">
      <c r="X10669" s="429">
        <v>10966</v>
      </c>
      <c r="Y10669" s="429" t="s">
        <v>1033</v>
      </c>
    </row>
    <row r="10670" spans="24:25">
      <c r="X10670" s="429">
        <v>10967</v>
      </c>
      <c r="Y10670" s="429" t="s">
        <v>1033</v>
      </c>
    </row>
    <row r="10671" spans="24:25">
      <c r="X10671" s="429">
        <v>10968</v>
      </c>
      <c r="Y10671" s="429" t="s">
        <v>1033</v>
      </c>
    </row>
    <row r="10672" spans="24:25">
      <c r="X10672" s="429">
        <v>10969</v>
      </c>
      <c r="Y10672" s="429" t="s">
        <v>1033</v>
      </c>
    </row>
    <row r="10673" spans="24:25">
      <c r="X10673" s="429">
        <v>10970</v>
      </c>
      <c r="Y10673" s="429" t="s">
        <v>1033</v>
      </c>
    </row>
    <row r="10674" spans="24:25">
      <c r="X10674" s="429">
        <v>10971</v>
      </c>
      <c r="Y10674" s="429" t="s">
        <v>1033</v>
      </c>
    </row>
    <row r="10675" spans="24:25">
      <c r="X10675" s="429">
        <v>10972</v>
      </c>
      <c r="Y10675" s="429" t="s">
        <v>1033</v>
      </c>
    </row>
    <row r="10676" spans="24:25">
      <c r="X10676" s="429">
        <v>10973</v>
      </c>
      <c r="Y10676" s="429" t="s">
        <v>1033</v>
      </c>
    </row>
    <row r="10677" spans="24:25">
      <c r="X10677" s="429">
        <v>10974</v>
      </c>
      <c r="Y10677" s="429" t="s">
        <v>1033</v>
      </c>
    </row>
    <row r="10678" spans="24:25">
      <c r="X10678" s="429">
        <v>10975</v>
      </c>
      <c r="Y10678" s="429" t="s">
        <v>1033</v>
      </c>
    </row>
    <row r="10679" spans="24:25">
      <c r="X10679" s="429">
        <v>10976</v>
      </c>
      <c r="Y10679" s="429" t="s">
        <v>1033</v>
      </c>
    </row>
    <row r="10680" spans="24:25">
      <c r="X10680" s="429">
        <v>10977</v>
      </c>
      <c r="Y10680" s="429" t="s">
        <v>1033</v>
      </c>
    </row>
    <row r="10681" spans="24:25">
      <c r="X10681" s="429">
        <v>10978</v>
      </c>
      <c r="Y10681" s="429" t="s">
        <v>1033</v>
      </c>
    </row>
    <row r="10682" spans="24:25">
      <c r="X10682" s="429">
        <v>10979</v>
      </c>
      <c r="Y10682" s="429" t="s">
        <v>1033</v>
      </c>
    </row>
    <row r="10683" spans="24:25">
      <c r="X10683" s="429">
        <v>10980</v>
      </c>
      <c r="Y10683" s="429" t="s">
        <v>1033</v>
      </c>
    </row>
    <row r="10684" spans="24:25">
      <c r="X10684" s="429">
        <v>10981</v>
      </c>
      <c r="Y10684" s="429" t="s">
        <v>1033</v>
      </c>
    </row>
    <row r="10685" spans="24:25">
      <c r="X10685" s="429">
        <v>10982</v>
      </c>
      <c r="Y10685" s="429" t="s">
        <v>1033</v>
      </c>
    </row>
    <row r="10686" spans="24:25">
      <c r="X10686" s="429">
        <v>10983</v>
      </c>
      <c r="Y10686" s="429" t="s">
        <v>1033</v>
      </c>
    </row>
    <row r="10687" spans="24:25">
      <c r="X10687" s="429">
        <v>10984</v>
      </c>
      <c r="Y10687" s="429" t="s">
        <v>1033</v>
      </c>
    </row>
    <row r="10688" spans="24:25">
      <c r="X10688" s="429">
        <v>10985</v>
      </c>
      <c r="Y10688" s="429" t="s">
        <v>1033</v>
      </c>
    </row>
    <row r="10689" spans="24:25">
      <c r="X10689" s="429">
        <v>10986</v>
      </c>
      <c r="Y10689" s="429" t="s">
        <v>1033</v>
      </c>
    </row>
    <row r="10690" spans="24:25">
      <c r="X10690" s="429">
        <v>10987</v>
      </c>
      <c r="Y10690" s="429" t="s">
        <v>1033</v>
      </c>
    </row>
    <row r="10691" spans="24:25">
      <c r="X10691" s="429">
        <v>10988</v>
      </c>
      <c r="Y10691" s="429" t="s">
        <v>1033</v>
      </c>
    </row>
    <row r="10692" spans="24:25">
      <c r="X10692" s="429">
        <v>10989</v>
      </c>
      <c r="Y10692" s="429" t="s">
        <v>1033</v>
      </c>
    </row>
    <row r="10693" spans="24:25">
      <c r="X10693" s="429">
        <v>10990</v>
      </c>
      <c r="Y10693" s="429" t="s">
        <v>1033</v>
      </c>
    </row>
    <row r="10694" spans="24:25">
      <c r="X10694" s="429">
        <v>10991</v>
      </c>
      <c r="Y10694" s="429" t="s">
        <v>1033</v>
      </c>
    </row>
    <row r="10695" spans="24:25">
      <c r="X10695" s="429">
        <v>10992</v>
      </c>
      <c r="Y10695" s="429" t="s">
        <v>1033</v>
      </c>
    </row>
    <row r="10696" spans="24:25">
      <c r="X10696" s="429">
        <v>10993</v>
      </c>
      <c r="Y10696" s="429" t="s">
        <v>1033</v>
      </c>
    </row>
    <row r="10697" spans="24:25">
      <c r="X10697" s="429">
        <v>10994</v>
      </c>
      <c r="Y10697" s="429" t="s">
        <v>1033</v>
      </c>
    </row>
    <row r="10698" spans="24:25">
      <c r="X10698" s="429">
        <v>10995</v>
      </c>
      <c r="Y10698" s="429" t="s">
        <v>1033</v>
      </c>
    </row>
    <row r="10699" spans="24:25">
      <c r="X10699" s="429">
        <v>10996</v>
      </c>
      <c r="Y10699" s="429" t="s">
        <v>1033</v>
      </c>
    </row>
    <row r="10700" spans="24:25">
      <c r="X10700" s="429">
        <v>10997</v>
      </c>
      <c r="Y10700" s="429" t="s">
        <v>1033</v>
      </c>
    </row>
    <row r="10701" spans="24:25">
      <c r="X10701" s="429">
        <v>10998</v>
      </c>
      <c r="Y10701" s="429" t="s">
        <v>1033</v>
      </c>
    </row>
    <row r="10702" spans="24:25">
      <c r="X10702" s="429">
        <v>10999</v>
      </c>
      <c r="Y10702" s="429" t="s">
        <v>1033</v>
      </c>
    </row>
    <row r="10703" spans="24:25">
      <c r="X10703" s="429">
        <v>11000</v>
      </c>
      <c r="Y10703" s="429" t="s">
        <v>1033</v>
      </c>
    </row>
    <row r="10704" spans="24:25">
      <c r="X10704" s="429">
        <v>11001</v>
      </c>
      <c r="Y10704" s="429" t="s">
        <v>1033</v>
      </c>
    </row>
    <row r="10705" spans="24:25">
      <c r="X10705" s="429">
        <v>11002</v>
      </c>
      <c r="Y10705" s="429" t="s">
        <v>1033</v>
      </c>
    </row>
    <row r="10706" spans="24:25">
      <c r="X10706" s="429">
        <v>11003</v>
      </c>
      <c r="Y10706" s="429" t="s">
        <v>1033</v>
      </c>
    </row>
    <row r="10707" spans="24:25">
      <c r="X10707" s="429">
        <v>11004</v>
      </c>
      <c r="Y10707" s="429" t="s">
        <v>1033</v>
      </c>
    </row>
    <row r="10708" spans="24:25">
      <c r="X10708" s="429">
        <v>11005</v>
      </c>
      <c r="Y10708" s="429" t="s">
        <v>1033</v>
      </c>
    </row>
    <row r="10709" spans="24:25">
      <c r="X10709" s="429">
        <v>11006</v>
      </c>
      <c r="Y10709" s="429" t="s">
        <v>1033</v>
      </c>
    </row>
    <row r="10710" spans="24:25">
      <c r="X10710" s="429">
        <v>11007</v>
      </c>
      <c r="Y10710" s="429" t="s">
        <v>1033</v>
      </c>
    </row>
    <row r="10711" spans="24:25">
      <c r="X10711" s="429">
        <v>11008</v>
      </c>
      <c r="Y10711" s="429" t="s">
        <v>1033</v>
      </c>
    </row>
    <row r="10712" spans="24:25">
      <c r="X10712" s="429">
        <v>11009</v>
      </c>
      <c r="Y10712" s="429" t="s">
        <v>1033</v>
      </c>
    </row>
    <row r="10713" spans="24:25">
      <c r="X10713" s="429">
        <v>11010</v>
      </c>
      <c r="Y10713" s="429" t="s">
        <v>1033</v>
      </c>
    </row>
    <row r="10714" spans="24:25">
      <c r="X10714" s="429">
        <v>11011</v>
      </c>
      <c r="Y10714" s="429" t="s">
        <v>1033</v>
      </c>
    </row>
    <row r="10715" spans="24:25">
      <c r="X10715" s="429">
        <v>11012</v>
      </c>
      <c r="Y10715" s="429" t="s">
        <v>1033</v>
      </c>
    </row>
    <row r="10716" spans="24:25">
      <c r="X10716" s="429">
        <v>11013</v>
      </c>
      <c r="Y10716" s="429" t="s">
        <v>1033</v>
      </c>
    </row>
    <row r="10717" spans="24:25">
      <c r="X10717" s="429">
        <v>11014</v>
      </c>
      <c r="Y10717" s="429" t="s">
        <v>1033</v>
      </c>
    </row>
    <row r="10718" spans="24:25">
      <c r="X10718" s="429">
        <v>11015</v>
      </c>
      <c r="Y10718" s="429" t="s">
        <v>1033</v>
      </c>
    </row>
    <row r="10719" spans="24:25">
      <c r="X10719" s="429">
        <v>11016</v>
      </c>
      <c r="Y10719" s="429" t="s">
        <v>1033</v>
      </c>
    </row>
    <row r="10720" spans="24:25">
      <c r="X10720" s="429">
        <v>11017</v>
      </c>
      <c r="Y10720" s="429" t="s">
        <v>1033</v>
      </c>
    </row>
    <row r="10721" spans="24:25">
      <c r="X10721" s="429">
        <v>11018</v>
      </c>
      <c r="Y10721" s="429" t="s">
        <v>1033</v>
      </c>
    </row>
    <row r="10722" spans="24:25">
      <c r="X10722" s="429">
        <v>11019</v>
      </c>
      <c r="Y10722" s="429" t="s">
        <v>1033</v>
      </c>
    </row>
    <row r="10723" spans="24:25">
      <c r="X10723" s="429">
        <v>11020</v>
      </c>
      <c r="Y10723" s="429" t="s">
        <v>1033</v>
      </c>
    </row>
    <row r="10724" spans="24:25">
      <c r="X10724" s="429">
        <v>11021</v>
      </c>
      <c r="Y10724" s="429" t="s">
        <v>1033</v>
      </c>
    </row>
    <row r="10725" spans="24:25">
      <c r="X10725" s="429">
        <v>11022</v>
      </c>
      <c r="Y10725" s="429" t="s">
        <v>1033</v>
      </c>
    </row>
    <row r="10726" spans="24:25">
      <c r="X10726" s="429">
        <v>11023</v>
      </c>
      <c r="Y10726" s="429" t="s">
        <v>1033</v>
      </c>
    </row>
    <row r="10727" spans="24:25">
      <c r="X10727" s="429">
        <v>11024</v>
      </c>
      <c r="Y10727" s="429" t="s">
        <v>1033</v>
      </c>
    </row>
    <row r="10728" spans="24:25">
      <c r="X10728" s="429">
        <v>11025</v>
      </c>
      <c r="Y10728" s="429" t="s">
        <v>1033</v>
      </c>
    </row>
    <row r="10729" spans="24:25">
      <c r="X10729" s="429">
        <v>11026</v>
      </c>
      <c r="Y10729" s="429" t="s">
        <v>1033</v>
      </c>
    </row>
    <row r="10730" spans="24:25">
      <c r="X10730" s="429">
        <v>11027</v>
      </c>
      <c r="Y10730" s="429" t="s">
        <v>1033</v>
      </c>
    </row>
    <row r="10731" spans="24:25">
      <c r="X10731" s="429">
        <v>11028</v>
      </c>
      <c r="Y10731" s="429" t="s">
        <v>1033</v>
      </c>
    </row>
    <row r="10732" spans="24:25">
      <c r="X10732" s="429">
        <v>11029</v>
      </c>
      <c r="Y10732" s="429" t="s">
        <v>1033</v>
      </c>
    </row>
    <row r="10733" spans="24:25">
      <c r="X10733" s="429">
        <v>11030</v>
      </c>
      <c r="Y10733" s="429" t="s">
        <v>1033</v>
      </c>
    </row>
    <row r="10734" spans="24:25">
      <c r="X10734" s="429">
        <v>11031</v>
      </c>
      <c r="Y10734" s="429" t="s">
        <v>1033</v>
      </c>
    </row>
    <row r="10735" spans="24:25">
      <c r="X10735" s="429">
        <v>11032</v>
      </c>
      <c r="Y10735" s="429" t="s">
        <v>1033</v>
      </c>
    </row>
    <row r="10736" spans="24:25">
      <c r="X10736" s="429">
        <v>11033</v>
      </c>
      <c r="Y10736" s="429" t="s">
        <v>1033</v>
      </c>
    </row>
    <row r="10737" spans="24:25">
      <c r="X10737" s="429">
        <v>11034</v>
      </c>
      <c r="Y10737" s="429" t="s">
        <v>1033</v>
      </c>
    </row>
    <row r="10738" spans="24:25">
      <c r="X10738" s="429">
        <v>11035</v>
      </c>
      <c r="Y10738" s="429" t="s">
        <v>1033</v>
      </c>
    </row>
    <row r="10739" spans="24:25">
      <c r="X10739" s="429">
        <v>11036</v>
      </c>
      <c r="Y10739" s="429" t="s">
        <v>1033</v>
      </c>
    </row>
    <row r="10740" spans="24:25">
      <c r="X10740" s="429">
        <v>11037</v>
      </c>
      <c r="Y10740" s="429" t="s">
        <v>1033</v>
      </c>
    </row>
    <row r="10741" spans="24:25">
      <c r="X10741" s="429">
        <v>11038</v>
      </c>
      <c r="Y10741" s="429" t="s">
        <v>1033</v>
      </c>
    </row>
    <row r="10742" spans="24:25">
      <c r="X10742" s="429">
        <v>11039</v>
      </c>
      <c r="Y10742" s="429" t="s">
        <v>1033</v>
      </c>
    </row>
    <row r="10743" spans="24:25">
      <c r="X10743" s="429">
        <v>11040</v>
      </c>
      <c r="Y10743" s="429" t="s">
        <v>1033</v>
      </c>
    </row>
    <row r="10744" spans="24:25">
      <c r="X10744" s="429">
        <v>11041</v>
      </c>
      <c r="Y10744" s="429" t="s">
        <v>1033</v>
      </c>
    </row>
    <row r="10745" spans="24:25">
      <c r="X10745" s="429">
        <v>11042</v>
      </c>
      <c r="Y10745" s="429" t="s">
        <v>1033</v>
      </c>
    </row>
    <row r="10746" spans="24:25">
      <c r="X10746" s="429">
        <v>11043</v>
      </c>
      <c r="Y10746" s="429" t="s">
        <v>1033</v>
      </c>
    </row>
    <row r="10747" spans="24:25">
      <c r="X10747" s="429">
        <v>11044</v>
      </c>
      <c r="Y10747" s="429" t="s">
        <v>1033</v>
      </c>
    </row>
    <row r="10748" spans="24:25">
      <c r="X10748" s="429">
        <v>11045</v>
      </c>
      <c r="Y10748" s="429" t="s">
        <v>1033</v>
      </c>
    </row>
    <row r="10749" spans="24:25">
      <c r="X10749" s="429">
        <v>11046</v>
      </c>
      <c r="Y10749" s="429" t="s">
        <v>1033</v>
      </c>
    </row>
    <row r="10750" spans="24:25">
      <c r="X10750" s="429">
        <v>11047</v>
      </c>
      <c r="Y10750" s="429" t="s">
        <v>1033</v>
      </c>
    </row>
    <row r="10751" spans="24:25">
      <c r="X10751" s="429">
        <v>11048</v>
      </c>
      <c r="Y10751" s="429" t="s">
        <v>1033</v>
      </c>
    </row>
    <row r="10752" spans="24:25">
      <c r="X10752" s="429">
        <v>11049</v>
      </c>
      <c r="Y10752" s="429" t="s">
        <v>1033</v>
      </c>
    </row>
    <row r="10753" spans="24:25">
      <c r="X10753" s="429">
        <v>11050</v>
      </c>
      <c r="Y10753" s="429" t="s">
        <v>1033</v>
      </c>
    </row>
    <row r="10754" spans="24:25">
      <c r="X10754" s="429">
        <v>11051</v>
      </c>
      <c r="Y10754" s="429" t="s">
        <v>1033</v>
      </c>
    </row>
    <row r="10755" spans="24:25">
      <c r="X10755" s="429">
        <v>11052</v>
      </c>
      <c r="Y10755" s="429" t="s">
        <v>1033</v>
      </c>
    </row>
    <row r="10756" spans="24:25">
      <c r="X10756" s="429">
        <v>11053</v>
      </c>
      <c r="Y10756" s="429" t="s">
        <v>1033</v>
      </c>
    </row>
    <row r="10757" spans="24:25">
      <c r="X10757" s="429">
        <v>11054</v>
      </c>
      <c r="Y10757" s="429" t="s">
        <v>1033</v>
      </c>
    </row>
    <row r="10758" spans="24:25">
      <c r="X10758" s="429">
        <v>11055</v>
      </c>
      <c r="Y10758" s="429" t="s">
        <v>1033</v>
      </c>
    </row>
    <row r="10759" spans="24:25">
      <c r="X10759" s="429">
        <v>11056</v>
      </c>
      <c r="Y10759" s="429" t="s">
        <v>1033</v>
      </c>
    </row>
    <row r="10760" spans="24:25">
      <c r="X10760" s="429">
        <v>11057</v>
      </c>
      <c r="Y10760" s="429" t="s">
        <v>1033</v>
      </c>
    </row>
    <row r="10761" spans="24:25">
      <c r="X10761" s="429">
        <v>11058</v>
      </c>
      <c r="Y10761" s="429" t="s">
        <v>1033</v>
      </c>
    </row>
    <row r="10762" spans="24:25">
      <c r="X10762" s="429">
        <v>11059</v>
      </c>
      <c r="Y10762" s="429" t="s">
        <v>1033</v>
      </c>
    </row>
    <row r="10763" spans="24:25">
      <c r="X10763" s="429">
        <v>11060</v>
      </c>
      <c r="Y10763" s="429" t="s">
        <v>1033</v>
      </c>
    </row>
    <row r="10764" spans="24:25">
      <c r="X10764" s="429">
        <v>11061</v>
      </c>
      <c r="Y10764" s="429" t="s">
        <v>1033</v>
      </c>
    </row>
    <row r="10765" spans="24:25">
      <c r="X10765" s="429">
        <v>11062</v>
      </c>
      <c r="Y10765" s="429" t="s">
        <v>1033</v>
      </c>
    </row>
    <row r="10766" spans="24:25">
      <c r="X10766" s="429">
        <v>11063</v>
      </c>
      <c r="Y10766" s="429" t="s">
        <v>1033</v>
      </c>
    </row>
    <row r="10767" spans="24:25">
      <c r="X10767" s="429">
        <v>11064</v>
      </c>
      <c r="Y10767" s="429" t="s">
        <v>1033</v>
      </c>
    </row>
    <row r="10768" spans="24:25">
      <c r="X10768" s="429">
        <v>11065</v>
      </c>
      <c r="Y10768" s="429" t="s">
        <v>1033</v>
      </c>
    </row>
    <row r="10769" spans="24:25">
      <c r="X10769" s="429">
        <v>11066</v>
      </c>
      <c r="Y10769" s="429" t="s">
        <v>1033</v>
      </c>
    </row>
    <row r="10770" spans="24:25">
      <c r="X10770" s="429">
        <v>11067</v>
      </c>
      <c r="Y10770" s="429" t="s">
        <v>1033</v>
      </c>
    </row>
    <row r="10771" spans="24:25">
      <c r="X10771" s="429">
        <v>11068</v>
      </c>
      <c r="Y10771" s="429" t="s">
        <v>1033</v>
      </c>
    </row>
    <row r="10772" spans="24:25">
      <c r="X10772" s="429">
        <v>11069</v>
      </c>
      <c r="Y10772" s="429" t="s">
        <v>1033</v>
      </c>
    </row>
    <row r="10773" spans="24:25">
      <c r="X10773" s="429">
        <v>11070</v>
      </c>
      <c r="Y10773" s="429" t="s">
        <v>1033</v>
      </c>
    </row>
    <row r="10774" spans="24:25">
      <c r="X10774" s="429">
        <v>11071</v>
      </c>
      <c r="Y10774" s="429" t="s">
        <v>1033</v>
      </c>
    </row>
    <row r="10775" spans="24:25">
      <c r="X10775" s="429">
        <v>11072</v>
      </c>
      <c r="Y10775" s="429" t="s">
        <v>1033</v>
      </c>
    </row>
    <row r="10776" spans="24:25">
      <c r="X10776" s="429">
        <v>11073</v>
      </c>
      <c r="Y10776" s="429" t="s">
        <v>1033</v>
      </c>
    </row>
    <row r="10777" spans="24:25">
      <c r="X10777" s="429">
        <v>11074</v>
      </c>
      <c r="Y10777" s="429" t="s">
        <v>1033</v>
      </c>
    </row>
    <row r="10778" spans="24:25">
      <c r="X10778" s="429">
        <v>11075</v>
      </c>
      <c r="Y10778" s="429" t="s">
        <v>1033</v>
      </c>
    </row>
    <row r="10779" spans="24:25">
      <c r="X10779" s="429">
        <v>11076</v>
      </c>
      <c r="Y10779" s="429" t="s">
        <v>1033</v>
      </c>
    </row>
    <row r="10780" spans="24:25">
      <c r="X10780" s="429">
        <v>11077</v>
      </c>
      <c r="Y10780" s="429" t="s">
        <v>1033</v>
      </c>
    </row>
    <row r="10781" spans="24:25">
      <c r="X10781" s="429">
        <v>11078</v>
      </c>
      <c r="Y10781" s="429" t="s">
        <v>1033</v>
      </c>
    </row>
    <row r="10782" spans="24:25">
      <c r="X10782" s="429">
        <v>11079</v>
      </c>
      <c r="Y10782" s="429" t="s">
        <v>1033</v>
      </c>
    </row>
    <row r="10783" spans="24:25">
      <c r="X10783" s="429">
        <v>11080</v>
      </c>
      <c r="Y10783" s="429" t="s">
        <v>1033</v>
      </c>
    </row>
    <row r="10784" spans="24:25">
      <c r="X10784" s="429">
        <v>11081</v>
      </c>
      <c r="Y10784" s="429" t="s">
        <v>1033</v>
      </c>
    </row>
    <row r="10785" spans="24:25">
      <c r="X10785" s="429">
        <v>11082</v>
      </c>
      <c r="Y10785" s="429" t="s">
        <v>1033</v>
      </c>
    </row>
    <row r="10786" spans="24:25">
      <c r="X10786" s="429">
        <v>11083</v>
      </c>
      <c r="Y10786" s="429" t="s">
        <v>1033</v>
      </c>
    </row>
    <row r="10787" spans="24:25">
      <c r="X10787" s="429">
        <v>11084</v>
      </c>
      <c r="Y10787" s="429" t="s">
        <v>1033</v>
      </c>
    </row>
    <row r="10788" spans="24:25">
      <c r="X10788" s="429">
        <v>11085</v>
      </c>
      <c r="Y10788" s="429" t="s">
        <v>1033</v>
      </c>
    </row>
    <row r="10789" spans="24:25">
      <c r="X10789" s="429">
        <v>11086</v>
      </c>
      <c r="Y10789" s="429" t="s">
        <v>1033</v>
      </c>
    </row>
    <row r="10790" spans="24:25">
      <c r="X10790" s="429">
        <v>11087</v>
      </c>
      <c r="Y10790" s="429" t="s">
        <v>1033</v>
      </c>
    </row>
    <row r="10791" spans="24:25">
      <c r="X10791" s="429">
        <v>11088</v>
      </c>
      <c r="Y10791" s="429" t="s">
        <v>1033</v>
      </c>
    </row>
    <row r="10792" spans="24:25">
      <c r="X10792" s="429">
        <v>11089</v>
      </c>
      <c r="Y10792" s="429" t="s">
        <v>1033</v>
      </c>
    </row>
    <row r="10793" spans="24:25">
      <c r="X10793" s="429">
        <v>11090</v>
      </c>
      <c r="Y10793" s="429" t="s">
        <v>1033</v>
      </c>
    </row>
    <row r="10794" spans="24:25">
      <c r="X10794" s="429">
        <v>11091</v>
      </c>
      <c r="Y10794" s="429" t="s">
        <v>1033</v>
      </c>
    </row>
    <row r="10795" spans="24:25">
      <c r="X10795" s="429">
        <v>11092</v>
      </c>
      <c r="Y10795" s="429" t="s">
        <v>1033</v>
      </c>
    </row>
    <row r="10796" spans="24:25">
      <c r="X10796" s="429">
        <v>11093</v>
      </c>
      <c r="Y10796" s="429" t="s">
        <v>1033</v>
      </c>
    </row>
    <row r="10797" spans="24:25">
      <c r="X10797" s="429">
        <v>11094</v>
      </c>
      <c r="Y10797" s="429" t="s">
        <v>1033</v>
      </c>
    </row>
    <row r="10798" spans="24:25">
      <c r="X10798" s="429">
        <v>11095</v>
      </c>
      <c r="Y10798" s="429" t="s">
        <v>1033</v>
      </c>
    </row>
    <row r="10799" spans="24:25">
      <c r="X10799" s="429">
        <v>11096</v>
      </c>
      <c r="Y10799" s="429" t="s">
        <v>1033</v>
      </c>
    </row>
    <row r="10800" spans="24:25">
      <c r="X10800" s="429">
        <v>11097</v>
      </c>
      <c r="Y10800" s="429" t="s">
        <v>1033</v>
      </c>
    </row>
    <row r="10801" spans="24:25">
      <c r="X10801" s="429">
        <v>11098</v>
      </c>
      <c r="Y10801" s="429" t="s">
        <v>1033</v>
      </c>
    </row>
    <row r="10802" spans="24:25">
      <c r="X10802" s="429">
        <v>11099</v>
      </c>
      <c r="Y10802" s="429" t="s">
        <v>1033</v>
      </c>
    </row>
    <row r="10803" spans="24:25">
      <c r="X10803" s="429">
        <v>11100</v>
      </c>
      <c r="Y10803" s="429" t="s">
        <v>1033</v>
      </c>
    </row>
    <row r="10804" spans="24:25">
      <c r="X10804" s="429">
        <v>11101</v>
      </c>
      <c r="Y10804" s="429" t="s">
        <v>1033</v>
      </c>
    </row>
    <row r="10805" spans="24:25">
      <c r="X10805" s="429">
        <v>11102</v>
      </c>
      <c r="Y10805" s="429" t="s">
        <v>1033</v>
      </c>
    </row>
    <row r="10806" spans="24:25">
      <c r="X10806" s="429">
        <v>11103</v>
      </c>
      <c r="Y10806" s="429" t="s">
        <v>1033</v>
      </c>
    </row>
    <row r="10807" spans="24:25">
      <c r="X10807" s="429">
        <v>11104</v>
      </c>
      <c r="Y10807" s="429" t="s">
        <v>1033</v>
      </c>
    </row>
    <row r="10808" spans="24:25">
      <c r="X10808" s="429">
        <v>11105</v>
      </c>
      <c r="Y10808" s="429" t="s">
        <v>1033</v>
      </c>
    </row>
    <row r="10809" spans="24:25">
      <c r="X10809" s="429">
        <v>11106</v>
      </c>
      <c r="Y10809" s="429" t="s">
        <v>1033</v>
      </c>
    </row>
    <row r="10810" spans="24:25">
      <c r="X10810" s="429">
        <v>11107</v>
      </c>
      <c r="Y10810" s="429" t="s">
        <v>1033</v>
      </c>
    </row>
    <row r="10811" spans="24:25">
      <c r="X10811" s="429">
        <v>11108</v>
      </c>
      <c r="Y10811" s="429" t="s">
        <v>1033</v>
      </c>
    </row>
    <row r="10812" spans="24:25">
      <c r="X10812" s="429">
        <v>11109</v>
      </c>
      <c r="Y10812" s="429" t="s">
        <v>1033</v>
      </c>
    </row>
    <row r="10813" spans="24:25">
      <c r="X10813" s="429">
        <v>11110</v>
      </c>
      <c r="Y10813" s="429" t="s">
        <v>1033</v>
      </c>
    </row>
    <row r="10814" spans="24:25">
      <c r="X10814" s="429">
        <v>11111</v>
      </c>
      <c r="Y10814" s="429" t="s">
        <v>1033</v>
      </c>
    </row>
    <row r="10815" spans="24:25">
      <c r="X10815" s="429">
        <v>11112</v>
      </c>
      <c r="Y10815" s="429" t="s">
        <v>1033</v>
      </c>
    </row>
    <row r="10816" spans="24:25">
      <c r="X10816" s="429">
        <v>11113</v>
      </c>
      <c r="Y10816" s="429" t="s">
        <v>1033</v>
      </c>
    </row>
    <row r="10817" spans="24:25">
      <c r="X10817" s="429">
        <v>11114</v>
      </c>
      <c r="Y10817" s="429" t="s">
        <v>1033</v>
      </c>
    </row>
    <row r="10818" spans="24:25">
      <c r="X10818" s="429">
        <v>11115</v>
      </c>
      <c r="Y10818" s="429" t="s">
        <v>1033</v>
      </c>
    </row>
    <row r="10819" spans="24:25">
      <c r="X10819" s="429">
        <v>11116</v>
      </c>
      <c r="Y10819" s="429" t="s">
        <v>1033</v>
      </c>
    </row>
    <row r="10820" spans="24:25">
      <c r="X10820" s="429">
        <v>11117</v>
      </c>
      <c r="Y10820" s="429" t="s">
        <v>1033</v>
      </c>
    </row>
    <row r="10821" spans="24:25">
      <c r="X10821" s="429">
        <v>11118</v>
      </c>
      <c r="Y10821" s="429" t="s">
        <v>1033</v>
      </c>
    </row>
    <row r="10822" spans="24:25">
      <c r="X10822" s="429">
        <v>11119</v>
      </c>
      <c r="Y10822" s="429" t="s">
        <v>1033</v>
      </c>
    </row>
    <row r="10823" spans="24:25">
      <c r="X10823" s="429">
        <v>11120</v>
      </c>
      <c r="Y10823" s="429" t="s">
        <v>1033</v>
      </c>
    </row>
    <row r="10824" spans="24:25">
      <c r="X10824" s="429">
        <v>11121</v>
      </c>
      <c r="Y10824" s="429" t="s">
        <v>1033</v>
      </c>
    </row>
    <row r="10825" spans="24:25">
      <c r="X10825" s="429">
        <v>11122</v>
      </c>
      <c r="Y10825" s="429" t="s">
        <v>1033</v>
      </c>
    </row>
    <row r="10826" spans="24:25">
      <c r="X10826" s="429">
        <v>11123</v>
      </c>
      <c r="Y10826" s="429" t="s">
        <v>1033</v>
      </c>
    </row>
    <row r="10827" spans="24:25">
      <c r="X10827" s="429">
        <v>11124</v>
      </c>
      <c r="Y10827" s="429" t="s">
        <v>1033</v>
      </c>
    </row>
    <row r="10828" spans="24:25">
      <c r="X10828" s="429">
        <v>11125</v>
      </c>
      <c r="Y10828" s="429" t="s">
        <v>1033</v>
      </c>
    </row>
    <row r="10829" spans="24:25">
      <c r="X10829" s="429">
        <v>11126</v>
      </c>
      <c r="Y10829" s="429" t="s">
        <v>1033</v>
      </c>
    </row>
    <row r="10830" spans="24:25">
      <c r="X10830" s="429">
        <v>11127</v>
      </c>
      <c r="Y10830" s="429" t="s">
        <v>1033</v>
      </c>
    </row>
    <row r="10831" spans="24:25">
      <c r="X10831" s="429">
        <v>11128</v>
      </c>
      <c r="Y10831" s="429" t="s">
        <v>1033</v>
      </c>
    </row>
    <row r="10832" spans="24:25">
      <c r="X10832" s="429">
        <v>11129</v>
      </c>
      <c r="Y10832" s="429" t="s">
        <v>1033</v>
      </c>
    </row>
    <row r="10833" spans="24:25">
      <c r="X10833" s="429">
        <v>11130</v>
      </c>
      <c r="Y10833" s="429" t="s">
        <v>1033</v>
      </c>
    </row>
    <row r="10834" spans="24:25">
      <c r="X10834" s="429">
        <v>11131</v>
      </c>
      <c r="Y10834" s="429" t="s">
        <v>1033</v>
      </c>
    </row>
    <row r="10835" spans="24:25">
      <c r="X10835" s="429">
        <v>11132</v>
      </c>
      <c r="Y10835" s="429" t="s">
        <v>1033</v>
      </c>
    </row>
    <row r="10836" spans="24:25">
      <c r="X10836" s="429">
        <v>11133</v>
      </c>
      <c r="Y10836" s="429" t="s">
        <v>1033</v>
      </c>
    </row>
    <row r="10837" spans="24:25">
      <c r="X10837" s="429">
        <v>11134</v>
      </c>
      <c r="Y10837" s="429" t="s">
        <v>1033</v>
      </c>
    </row>
    <row r="10838" spans="24:25">
      <c r="X10838" s="429">
        <v>11135</v>
      </c>
      <c r="Y10838" s="429" t="s">
        <v>1033</v>
      </c>
    </row>
    <row r="10839" spans="24:25">
      <c r="X10839" s="429">
        <v>11136</v>
      </c>
      <c r="Y10839" s="429" t="s">
        <v>1033</v>
      </c>
    </row>
    <row r="10840" spans="24:25">
      <c r="X10840" s="429">
        <v>11137</v>
      </c>
      <c r="Y10840" s="429" t="s">
        <v>1033</v>
      </c>
    </row>
    <row r="10841" spans="24:25">
      <c r="X10841" s="429">
        <v>11138</v>
      </c>
      <c r="Y10841" s="429" t="s">
        <v>1033</v>
      </c>
    </row>
    <row r="10842" spans="24:25">
      <c r="X10842" s="429">
        <v>11139</v>
      </c>
      <c r="Y10842" s="429" t="s">
        <v>1033</v>
      </c>
    </row>
    <row r="10843" spans="24:25">
      <c r="X10843" s="429">
        <v>11140</v>
      </c>
      <c r="Y10843" s="429" t="s">
        <v>1033</v>
      </c>
    </row>
    <row r="10844" spans="24:25">
      <c r="X10844" s="429">
        <v>11141</v>
      </c>
      <c r="Y10844" s="429" t="s">
        <v>1033</v>
      </c>
    </row>
    <row r="10845" spans="24:25">
      <c r="X10845" s="429">
        <v>11142</v>
      </c>
      <c r="Y10845" s="429" t="s">
        <v>1033</v>
      </c>
    </row>
    <row r="10846" spans="24:25">
      <c r="X10846" s="429">
        <v>11143</v>
      </c>
      <c r="Y10846" s="429" t="s">
        <v>1033</v>
      </c>
    </row>
    <row r="10847" spans="24:25">
      <c r="X10847" s="429">
        <v>11144</v>
      </c>
      <c r="Y10847" s="429" t="s">
        <v>1033</v>
      </c>
    </row>
    <row r="10848" spans="24:25">
      <c r="X10848" s="429">
        <v>11145</v>
      </c>
      <c r="Y10848" s="429" t="s">
        <v>1033</v>
      </c>
    </row>
    <row r="10849" spans="24:25">
      <c r="X10849" s="429">
        <v>11146</v>
      </c>
      <c r="Y10849" s="429" t="s">
        <v>1033</v>
      </c>
    </row>
    <row r="10850" spans="24:25">
      <c r="X10850" s="429">
        <v>11147</v>
      </c>
      <c r="Y10850" s="429" t="s">
        <v>1033</v>
      </c>
    </row>
    <row r="10851" spans="24:25">
      <c r="X10851" s="429">
        <v>11148</v>
      </c>
      <c r="Y10851" s="429" t="s">
        <v>1033</v>
      </c>
    </row>
    <row r="10852" spans="24:25">
      <c r="X10852" s="429">
        <v>11149</v>
      </c>
      <c r="Y10852" s="429" t="s">
        <v>1033</v>
      </c>
    </row>
    <row r="10853" spans="24:25">
      <c r="X10853" s="429">
        <v>11150</v>
      </c>
      <c r="Y10853" s="429" t="s">
        <v>1033</v>
      </c>
    </row>
    <row r="10854" spans="24:25">
      <c r="X10854" s="429">
        <v>11151</v>
      </c>
      <c r="Y10854" s="429" t="s">
        <v>1033</v>
      </c>
    </row>
    <row r="10855" spans="24:25">
      <c r="X10855" s="429">
        <v>11152</v>
      </c>
      <c r="Y10855" s="429" t="s">
        <v>1033</v>
      </c>
    </row>
    <row r="10856" spans="24:25">
      <c r="X10856" s="429">
        <v>11153</v>
      </c>
      <c r="Y10856" s="429" t="s">
        <v>1033</v>
      </c>
    </row>
    <row r="10857" spans="24:25">
      <c r="X10857" s="429">
        <v>11154</v>
      </c>
      <c r="Y10857" s="429" t="s">
        <v>1033</v>
      </c>
    </row>
    <row r="10858" spans="24:25">
      <c r="X10858" s="429">
        <v>11155</v>
      </c>
      <c r="Y10858" s="429" t="s">
        <v>1033</v>
      </c>
    </row>
    <row r="10859" spans="24:25">
      <c r="X10859" s="429">
        <v>11156</v>
      </c>
      <c r="Y10859" s="429" t="s">
        <v>1033</v>
      </c>
    </row>
    <row r="10860" spans="24:25">
      <c r="X10860" s="429">
        <v>11157</v>
      </c>
      <c r="Y10860" s="429" t="s">
        <v>1033</v>
      </c>
    </row>
    <row r="10861" spans="24:25">
      <c r="X10861" s="429">
        <v>11158</v>
      </c>
      <c r="Y10861" s="429" t="s">
        <v>1033</v>
      </c>
    </row>
    <row r="10862" spans="24:25">
      <c r="X10862" s="429">
        <v>11159</v>
      </c>
      <c r="Y10862" s="429" t="s">
        <v>1033</v>
      </c>
    </row>
    <row r="10863" spans="24:25">
      <c r="X10863" s="429">
        <v>11160</v>
      </c>
      <c r="Y10863" s="429" t="s">
        <v>1033</v>
      </c>
    </row>
    <row r="10864" spans="24:25">
      <c r="X10864" s="429">
        <v>11161</v>
      </c>
      <c r="Y10864" s="429" t="s">
        <v>1033</v>
      </c>
    </row>
    <row r="10865" spans="24:25">
      <c r="X10865" s="429">
        <v>11162</v>
      </c>
      <c r="Y10865" s="429" t="s">
        <v>1033</v>
      </c>
    </row>
    <row r="10866" spans="24:25">
      <c r="X10866" s="429">
        <v>11163</v>
      </c>
      <c r="Y10866" s="429" t="s">
        <v>1033</v>
      </c>
    </row>
    <row r="10867" spans="24:25">
      <c r="X10867" s="429">
        <v>11164</v>
      </c>
      <c r="Y10867" s="429" t="s">
        <v>1033</v>
      </c>
    </row>
    <row r="10868" spans="24:25">
      <c r="X10868" s="429">
        <v>11165</v>
      </c>
      <c r="Y10868" s="429" t="s">
        <v>1033</v>
      </c>
    </row>
    <row r="10869" spans="24:25">
      <c r="X10869" s="429">
        <v>11166</v>
      </c>
      <c r="Y10869" s="429" t="s">
        <v>1033</v>
      </c>
    </row>
    <row r="10870" spans="24:25">
      <c r="X10870" s="429">
        <v>11167</v>
      </c>
      <c r="Y10870" s="429" t="s">
        <v>1033</v>
      </c>
    </row>
    <row r="10871" spans="24:25">
      <c r="X10871" s="429">
        <v>11168</v>
      </c>
      <c r="Y10871" s="429" t="s">
        <v>1033</v>
      </c>
    </row>
    <row r="10872" spans="24:25">
      <c r="X10872" s="429">
        <v>11169</v>
      </c>
      <c r="Y10872" s="429" t="s">
        <v>1033</v>
      </c>
    </row>
    <row r="10873" spans="24:25">
      <c r="X10873" s="429">
        <v>11170</v>
      </c>
      <c r="Y10873" s="429" t="s">
        <v>1033</v>
      </c>
    </row>
    <row r="10874" spans="24:25">
      <c r="X10874" s="429">
        <v>11171</v>
      </c>
      <c r="Y10874" s="429" t="s">
        <v>1033</v>
      </c>
    </row>
    <row r="10875" spans="24:25">
      <c r="X10875" s="429">
        <v>11172</v>
      </c>
      <c r="Y10875" s="429" t="s">
        <v>1033</v>
      </c>
    </row>
    <row r="10876" spans="24:25">
      <c r="X10876" s="429">
        <v>11173</v>
      </c>
      <c r="Y10876" s="429" t="s">
        <v>1033</v>
      </c>
    </row>
    <row r="10877" spans="24:25">
      <c r="X10877" s="429">
        <v>11174</v>
      </c>
      <c r="Y10877" s="429" t="s">
        <v>1033</v>
      </c>
    </row>
    <row r="10878" spans="24:25">
      <c r="X10878" s="429">
        <v>11175</v>
      </c>
      <c r="Y10878" s="429" t="s">
        <v>1033</v>
      </c>
    </row>
    <row r="10879" spans="24:25">
      <c r="X10879" s="429">
        <v>11176</v>
      </c>
      <c r="Y10879" s="429" t="s">
        <v>1033</v>
      </c>
    </row>
    <row r="10880" spans="24:25">
      <c r="X10880" s="429">
        <v>11177</v>
      </c>
      <c r="Y10880" s="429" t="s">
        <v>1033</v>
      </c>
    </row>
    <row r="10881" spans="24:25">
      <c r="X10881" s="429">
        <v>11178</v>
      </c>
      <c r="Y10881" s="429" t="s">
        <v>1033</v>
      </c>
    </row>
    <row r="10882" spans="24:25">
      <c r="X10882" s="429">
        <v>11179</v>
      </c>
      <c r="Y10882" s="429" t="s">
        <v>1033</v>
      </c>
    </row>
    <row r="10883" spans="24:25">
      <c r="X10883" s="429">
        <v>11180</v>
      </c>
      <c r="Y10883" s="429" t="s">
        <v>1033</v>
      </c>
    </row>
    <row r="10884" spans="24:25">
      <c r="X10884" s="429">
        <v>11181</v>
      </c>
      <c r="Y10884" s="429" t="s">
        <v>1033</v>
      </c>
    </row>
    <row r="10885" spans="24:25">
      <c r="X10885" s="429">
        <v>11182</v>
      </c>
      <c r="Y10885" s="429" t="s">
        <v>1033</v>
      </c>
    </row>
    <row r="10886" spans="24:25">
      <c r="X10886" s="429">
        <v>11183</v>
      </c>
      <c r="Y10886" s="429" t="s">
        <v>1033</v>
      </c>
    </row>
    <row r="10887" spans="24:25">
      <c r="X10887" s="429">
        <v>11184</v>
      </c>
      <c r="Y10887" s="429" t="s">
        <v>1033</v>
      </c>
    </row>
    <row r="10888" spans="24:25">
      <c r="X10888" s="429">
        <v>11185</v>
      </c>
      <c r="Y10888" s="429" t="s">
        <v>1033</v>
      </c>
    </row>
    <row r="10889" spans="24:25">
      <c r="X10889" s="429">
        <v>11186</v>
      </c>
      <c r="Y10889" s="429" t="s">
        <v>1033</v>
      </c>
    </row>
    <row r="10890" spans="24:25">
      <c r="X10890" s="429">
        <v>11187</v>
      </c>
      <c r="Y10890" s="429" t="s">
        <v>1033</v>
      </c>
    </row>
    <row r="10891" spans="24:25">
      <c r="X10891" s="429">
        <v>11188</v>
      </c>
      <c r="Y10891" s="429" t="s">
        <v>1033</v>
      </c>
    </row>
    <row r="10892" spans="24:25">
      <c r="X10892" s="429">
        <v>11189</v>
      </c>
      <c r="Y10892" s="429" t="s">
        <v>1033</v>
      </c>
    </row>
    <row r="10893" spans="24:25">
      <c r="X10893" s="429">
        <v>11190</v>
      </c>
      <c r="Y10893" s="429" t="s">
        <v>1033</v>
      </c>
    </row>
    <row r="10894" spans="24:25">
      <c r="X10894" s="429">
        <v>11191</v>
      </c>
      <c r="Y10894" s="429" t="s">
        <v>1033</v>
      </c>
    </row>
    <row r="10895" spans="24:25">
      <c r="X10895" s="429">
        <v>11192</v>
      </c>
      <c r="Y10895" s="429" t="s">
        <v>1033</v>
      </c>
    </row>
    <row r="10896" spans="24:25">
      <c r="X10896" s="429">
        <v>11193</v>
      </c>
      <c r="Y10896" s="429" t="s">
        <v>1033</v>
      </c>
    </row>
    <row r="10897" spans="24:25">
      <c r="X10897" s="429">
        <v>11194</v>
      </c>
      <c r="Y10897" s="429" t="s">
        <v>1033</v>
      </c>
    </row>
    <row r="10898" spans="24:25">
      <c r="X10898" s="429">
        <v>11195</v>
      </c>
      <c r="Y10898" s="429" t="s">
        <v>1033</v>
      </c>
    </row>
    <row r="10899" spans="24:25">
      <c r="X10899" s="429">
        <v>11196</v>
      </c>
      <c r="Y10899" s="429" t="s">
        <v>1033</v>
      </c>
    </row>
    <row r="10900" spans="24:25">
      <c r="X10900" s="429">
        <v>11197</v>
      </c>
      <c r="Y10900" s="429" t="s">
        <v>1033</v>
      </c>
    </row>
    <row r="10901" spans="24:25">
      <c r="X10901" s="429">
        <v>11198</v>
      </c>
      <c r="Y10901" s="429" t="s">
        <v>1033</v>
      </c>
    </row>
    <row r="10902" spans="24:25">
      <c r="X10902" s="429">
        <v>11199</v>
      </c>
      <c r="Y10902" s="429" t="s">
        <v>1033</v>
      </c>
    </row>
    <row r="10903" spans="24:25">
      <c r="X10903" s="429">
        <v>11200</v>
      </c>
      <c r="Y10903" s="429" t="s">
        <v>1033</v>
      </c>
    </row>
    <row r="10904" spans="24:25">
      <c r="X10904" s="429">
        <v>11201</v>
      </c>
      <c r="Y10904" s="429" t="s">
        <v>1033</v>
      </c>
    </row>
    <row r="10905" spans="24:25">
      <c r="X10905" s="429">
        <v>11202</v>
      </c>
      <c r="Y10905" s="429" t="s">
        <v>1033</v>
      </c>
    </row>
    <row r="10906" spans="24:25">
      <c r="X10906" s="429">
        <v>11203</v>
      </c>
      <c r="Y10906" s="429" t="s">
        <v>1033</v>
      </c>
    </row>
    <row r="10907" spans="24:25">
      <c r="X10907" s="429">
        <v>11204</v>
      </c>
      <c r="Y10907" s="429" t="s">
        <v>1033</v>
      </c>
    </row>
    <row r="10908" spans="24:25">
      <c r="X10908" s="429">
        <v>11205</v>
      </c>
      <c r="Y10908" s="429" t="s">
        <v>1033</v>
      </c>
    </row>
    <row r="10909" spans="24:25">
      <c r="X10909" s="429">
        <v>11206</v>
      </c>
      <c r="Y10909" s="429" t="s">
        <v>1033</v>
      </c>
    </row>
    <row r="10910" spans="24:25">
      <c r="X10910" s="429">
        <v>11207</v>
      </c>
      <c r="Y10910" s="429" t="s">
        <v>1033</v>
      </c>
    </row>
    <row r="10911" spans="24:25">
      <c r="X10911" s="429">
        <v>11208</v>
      </c>
      <c r="Y10911" s="429" t="s">
        <v>1033</v>
      </c>
    </row>
    <row r="10912" spans="24:25">
      <c r="X10912" s="429">
        <v>11209</v>
      </c>
      <c r="Y10912" s="429" t="s">
        <v>1033</v>
      </c>
    </row>
    <row r="10913" spans="24:25">
      <c r="X10913" s="429">
        <v>11210</v>
      </c>
      <c r="Y10913" s="429" t="s">
        <v>1033</v>
      </c>
    </row>
    <row r="10914" spans="24:25">
      <c r="X10914" s="429">
        <v>11211</v>
      </c>
      <c r="Y10914" s="429" t="s">
        <v>1033</v>
      </c>
    </row>
    <row r="10915" spans="24:25">
      <c r="X10915" s="429">
        <v>11212</v>
      </c>
      <c r="Y10915" s="429" t="s">
        <v>1033</v>
      </c>
    </row>
    <row r="10916" spans="24:25">
      <c r="X10916" s="429">
        <v>11213</v>
      </c>
      <c r="Y10916" s="429" t="s">
        <v>1033</v>
      </c>
    </row>
    <row r="10917" spans="24:25">
      <c r="X10917" s="429">
        <v>11214</v>
      </c>
      <c r="Y10917" s="429" t="s">
        <v>1033</v>
      </c>
    </row>
    <row r="10918" spans="24:25">
      <c r="X10918" s="429">
        <v>11215</v>
      </c>
      <c r="Y10918" s="429" t="s">
        <v>1033</v>
      </c>
    </row>
    <row r="10919" spans="24:25">
      <c r="X10919" s="429">
        <v>11216</v>
      </c>
      <c r="Y10919" s="429" t="s">
        <v>1033</v>
      </c>
    </row>
    <row r="10920" spans="24:25">
      <c r="X10920" s="429">
        <v>11217</v>
      </c>
      <c r="Y10920" s="429" t="s">
        <v>1033</v>
      </c>
    </row>
    <row r="10921" spans="24:25">
      <c r="X10921" s="429">
        <v>11218</v>
      </c>
      <c r="Y10921" s="429" t="s">
        <v>1033</v>
      </c>
    </row>
    <row r="10922" spans="24:25">
      <c r="X10922" s="429">
        <v>11219</v>
      </c>
      <c r="Y10922" s="429" t="s">
        <v>1033</v>
      </c>
    </row>
    <row r="10923" spans="24:25">
      <c r="X10923" s="429">
        <v>11220</v>
      </c>
      <c r="Y10923" s="429" t="s">
        <v>1033</v>
      </c>
    </row>
    <row r="10924" spans="24:25">
      <c r="X10924" s="429">
        <v>11221</v>
      </c>
      <c r="Y10924" s="429" t="s">
        <v>1033</v>
      </c>
    </row>
    <row r="10925" spans="24:25">
      <c r="X10925" s="429">
        <v>11222</v>
      </c>
      <c r="Y10925" s="429" t="s">
        <v>1033</v>
      </c>
    </row>
    <row r="10926" spans="24:25">
      <c r="X10926" s="429">
        <v>11223</v>
      </c>
      <c r="Y10926" s="429" t="s">
        <v>1033</v>
      </c>
    </row>
    <row r="10927" spans="24:25">
      <c r="X10927" s="429">
        <v>11224</v>
      </c>
      <c r="Y10927" s="429" t="s">
        <v>1033</v>
      </c>
    </row>
    <row r="10928" spans="24:25">
      <c r="X10928" s="429">
        <v>11225</v>
      </c>
      <c r="Y10928" s="429" t="s">
        <v>1033</v>
      </c>
    </row>
    <row r="10929" spans="24:25">
      <c r="X10929" s="429">
        <v>11226</v>
      </c>
      <c r="Y10929" s="429" t="s">
        <v>1033</v>
      </c>
    </row>
    <row r="10930" spans="24:25">
      <c r="X10930" s="429">
        <v>11227</v>
      </c>
      <c r="Y10930" s="429" t="s">
        <v>1033</v>
      </c>
    </row>
    <row r="10931" spans="24:25">
      <c r="X10931" s="429">
        <v>11228</v>
      </c>
      <c r="Y10931" s="429" t="s">
        <v>1033</v>
      </c>
    </row>
    <row r="10932" spans="24:25">
      <c r="X10932" s="429">
        <v>11229</v>
      </c>
      <c r="Y10932" s="429" t="s">
        <v>1033</v>
      </c>
    </row>
    <row r="10933" spans="24:25">
      <c r="X10933" s="429">
        <v>11230</v>
      </c>
      <c r="Y10933" s="429" t="s">
        <v>1033</v>
      </c>
    </row>
    <row r="10934" spans="24:25">
      <c r="X10934" s="429">
        <v>11231</v>
      </c>
      <c r="Y10934" s="429" t="s">
        <v>1033</v>
      </c>
    </row>
    <row r="10935" spans="24:25">
      <c r="X10935" s="429">
        <v>11232</v>
      </c>
      <c r="Y10935" s="429" t="s">
        <v>1033</v>
      </c>
    </row>
    <row r="10936" spans="24:25">
      <c r="X10936" s="429">
        <v>11233</v>
      </c>
      <c r="Y10936" s="429" t="s">
        <v>1033</v>
      </c>
    </row>
    <row r="10937" spans="24:25">
      <c r="X10937" s="429">
        <v>11234</v>
      </c>
      <c r="Y10937" s="429" t="s">
        <v>1033</v>
      </c>
    </row>
    <row r="10938" spans="24:25">
      <c r="X10938" s="429">
        <v>11235</v>
      </c>
      <c r="Y10938" s="429" t="s">
        <v>1033</v>
      </c>
    </row>
    <row r="10939" spans="24:25">
      <c r="X10939" s="429">
        <v>11236</v>
      </c>
      <c r="Y10939" s="429" t="s">
        <v>1033</v>
      </c>
    </row>
    <row r="10940" spans="24:25">
      <c r="X10940" s="429">
        <v>11237</v>
      </c>
      <c r="Y10940" s="429" t="s">
        <v>1033</v>
      </c>
    </row>
    <row r="10941" spans="24:25">
      <c r="X10941" s="429">
        <v>11238</v>
      </c>
      <c r="Y10941" s="429" t="s">
        <v>1033</v>
      </c>
    </row>
    <row r="10942" spans="24:25">
      <c r="X10942" s="429">
        <v>11239</v>
      </c>
      <c r="Y10942" s="429" t="s">
        <v>1033</v>
      </c>
    </row>
    <row r="10943" spans="24:25">
      <c r="X10943" s="429">
        <v>11240</v>
      </c>
      <c r="Y10943" s="429" t="s">
        <v>1033</v>
      </c>
    </row>
    <row r="10944" spans="24:25">
      <c r="X10944" s="429">
        <v>11241</v>
      </c>
      <c r="Y10944" s="429" t="s">
        <v>1033</v>
      </c>
    </row>
    <row r="10945" spans="24:25">
      <c r="X10945" s="429">
        <v>11242</v>
      </c>
      <c r="Y10945" s="429" t="s">
        <v>1033</v>
      </c>
    </row>
    <row r="10946" spans="24:25">
      <c r="X10946" s="429">
        <v>11243</v>
      </c>
      <c r="Y10946" s="429" t="s">
        <v>1033</v>
      </c>
    </row>
    <row r="10947" spans="24:25">
      <c r="X10947" s="429">
        <v>11244</v>
      </c>
      <c r="Y10947" s="429" t="s">
        <v>1033</v>
      </c>
    </row>
    <row r="10948" spans="24:25">
      <c r="X10948" s="429">
        <v>11245</v>
      </c>
      <c r="Y10948" s="429" t="s">
        <v>1033</v>
      </c>
    </row>
    <row r="10949" spans="24:25">
      <c r="X10949" s="429">
        <v>11246</v>
      </c>
      <c r="Y10949" s="429" t="s">
        <v>1033</v>
      </c>
    </row>
    <row r="10950" spans="24:25">
      <c r="X10950" s="429">
        <v>11247</v>
      </c>
      <c r="Y10950" s="429" t="s">
        <v>1033</v>
      </c>
    </row>
    <row r="10951" spans="24:25">
      <c r="X10951" s="429">
        <v>11248</v>
      </c>
      <c r="Y10951" s="429" t="s">
        <v>1033</v>
      </c>
    </row>
    <row r="10952" spans="24:25">
      <c r="X10952" s="429">
        <v>11249</v>
      </c>
      <c r="Y10952" s="429" t="s">
        <v>1033</v>
      </c>
    </row>
    <row r="10953" spans="24:25">
      <c r="X10953" s="429">
        <v>11250</v>
      </c>
      <c r="Y10953" s="429" t="s">
        <v>1033</v>
      </c>
    </row>
    <row r="10954" spans="24:25">
      <c r="X10954" s="429">
        <v>11251</v>
      </c>
      <c r="Y10954" s="429" t="s">
        <v>1033</v>
      </c>
    </row>
    <row r="10955" spans="24:25">
      <c r="X10955" s="429">
        <v>11252</v>
      </c>
      <c r="Y10955" s="429" t="s">
        <v>1033</v>
      </c>
    </row>
    <row r="10956" spans="24:25">
      <c r="X10956" s="429">
        <v>11253</v>
      </c>
      <c r="Y10956" s="429" t="s">
        <v>1033</v>
      </c>
    </row>
    <row r="10957" spans="24:25">
      <c r="X10957" s="429">
        <v>11254</v>
      </c>
      <c r="Y10957" s="429" t="s">
        <v>1033</v>
      </c>
    </row>
    <row r="10958" spans="24:25">
      <c r="X10958" s="429">
        <v>11255</v>
      </c>
      <c r="Y10958" s="429" t="s">
        <v>1033</v>
      </c>
    </row>
    <row r="10959" spans="24:25">
      <c r="X10959" s="429">
        <v>11256</v>
      </c>
      <c r="Y10959" s="429" t="s">
        <v>1033</v>
      </c>
    </row>
    <row r="10960" spans="24:25">
      <c r="X10960" s="429">
        <v>11257</v>
      </c>
      <c r="Y10960" s="429" t="s">
        <v>1033</v>
      </c>
    </row>
    <row r="10961" spans="24:25">
      <c r="X10961" s="429">
        <v>11258</v>
      </c>
      <c r="Y10961" s="429" t="s">
        <v>1033</v>
      </c>
    </row>
    <row r="10962" spans="24:25">
      <c r="X10962" s="429">
        <v>11259</v>
      </c>
      <c r="Y10962" s="429" t="s">
        <v>1033</v>
      </c>
    </row>
    <row r="10963" spans="24:25">
      <c r="X10963" s="429">
        <v>11260</v>
      </c>
      <c r="Y10963" s="429" t="s">
        <v>1033</v>
      </c>
    </row>
    <row r="10964" spans="24:25">
      <c r="X10964" s="429">
        <v>11261</v>
      </c>
      <c r="Y10964" s="429" t="s">
        <v>1033</v>
      </c>
    </row>
    <row r="10965" spans="24:25">
      <c r="X10965" s="429">
        <v>11262</v>
      </c>
      <c r="Y10965" s="429" t="s">
        <v>1033</v>
      </c>
    </row>
    <row r="10966" spans="24:25">
      <c r="X10966" s="429">
        <v>11263</v>
      </c>
      <c r="Y10966" s="429" t="s">
        <v>1033</v>
      </c>
    </row>
    <row r="10967" spans="24:25">
      <c r="X10967" s="429">
        <v>11264</v>
      </c>
      <c r="Y10967" s="429" t="s">
        <v>1033</v>
      </c>
    </row>
    <row r="10968" spans="24:25">
      <c r="X10968" s="429">
        <v>11265</v>
      </c>
      <c r="Y10968" s="429" t="s">
        <v>1033</v>
      </c>
    </row>
    <row r="10969" spans="24:25">
      <c r="X10969" s="429">
        <v>11266</v>
      </c>
      <c r="Y10969" s="429" t="s">
        <v>1033</v>
      </c>
    </row>
    <row r="10970" spans="24:25">
      <c r="X10970" s="429">
        <v>11267</v>
      </c>
      <c r="Y10970" s="429" t="s">
        <v>1033</v>
      </c>
    </row>
    <row r="10971" spans="24:25">
      <c r="X10971" s="429">
        <v>11268</v>
      </c>
      <c r="Y10971" s="429" t="s">
        <v>1033</v>
      </c>
    </row>
    <row r="10972" spans="24:25">
      <c r="X10972" s="429">
        <v>11269</v>
      </c>
      <c r="Y10972" s="429" t="s">
        <v>1033</v>
      </c>
    </row>
    <row r="10973" spans="24:25">
      <c r="X10973" s="429">
        <v>11270</v>
      </c>
      <c r="Y10973" s="429" t="s">
        <v>1033</v>
      </c>
    </row>
    <row r="10974" spans="24:25">
      <c r="X10974" s="429">
        <v>11271</v>
      </c>
      <c r="Y10974" s="429" t="s">
        <v>1033</v>
      </c>
    </row>
    <row r="10975" spans="24:25">
      <c r="X10975" s="429">
        <v>11272</v>
      </c>
      <c r="Y10975" s="429" t="s">
        <v>1033</v>
      </c>
    </row>
    <row r="10976" spans="24:25">
      <c r="X10976" s="429">
        <v>11273</v>
      </c>
      <c r="Y10976" s="429" t="s">
        <v>1033</v>
      </c>
    </row>
    <row r="10977" spans="24:25">
      <c r="X10977" s="429">
        <v>11274</v>
      </c>
      <c r="Y10977" s="429" t="s">
        <v>1033</v>
      </c>
    </row>
    <row r="10978" spans="24:25">
      <c r="X10978" s="429">
        <v>11275</v>
      </c>
      <c r="Y10978" s="429" t="s">
        <v>1033</v>
      </c>
    </row>
    <row r="10979" spans="24:25">
      <c r="X10979" s="429">
        <v>11276</v>
      </c>
      <c r="Y10979" s="429" t="s">
        <v>1033</v>
      </c>
    </row>
    <row r="10980" spans="24:25">
      <c r="X10980" s="429">
        <v>11277</v>
      </c>
      <c r="Y10980" s="429" t="s">
        <v>1033</v>
      </c>
    </row>
    <row r="10981" spans="24:25">
      <c r="X10981" s="429">
        <v>11278</v>
      </c>
      <c r="Y10981" s="429" t="s">
        <v>1033</v>
      </c>
    </row>
    <row r="10982" spans="24:25">
      <c r="X10982" s="429">
        <v>11279</v>
      </c>
      <c r="Y10982" s="429" t="s">
        <v>1033</v>
      </c>
    </row>
    <row r="10983" spans="24:25">
      <c r="X10983" s="429">
        <v>11280</v>
      </c>
      <c r="Y10983" s="429" t="s">
        <v>1033</v>
      </c>
    </row>
    <row r="10984" spans="24:25">
      <c r="X10984" s="429">
        <v>11281</v>
      </c>
      <c r="Y10984" s="429" t="s">
        <v>1033</v>
      </c>
    </row>
    <row r="10985" spans="24:25">
      <c r="X10985" s="429">
        <v>11282</v>
      </c>
      <c r="Y10985" s="429" t="s">
        <v>1033</v>
      </c>
    </row>
    <row r="10986" spans="24:25">
      <c r="X10986" s="429">
        <v>11283</v>
      </c>
      <c r="Y10986" s="429" t="s">
        <v>1033</v>
      </c>
    </row>
    <row r="10987" spans="24:25">
      <c r="X10987" s="429">
        <v>11284</v>
      </c>
      <c r="Y10987" s="429" t="s">
        <v>1033</v>
      </c>
    </row>
    <row r="10988" spans="24:25">
      <c r="X10988" s="429">
        <v>11285</v>
      </c>
      <c r="Y10988" s="429" t="s">
        <v>1033</v>
      </c>
    </row>
    <row r="10989" spans="24:25">
      <c r="X10989" s="429">
        <v>11286</v>
      </c>
      <c r="Y10989" s="429" t="s">
        <v>1033</v>
      </c>
    </row>
    <row r="10990" spans="24:25">
      <c r="X10990" s="429">
        <v>11287</v>
      </c>
      <c r="Y10990" s="429" t="s">
        <v>1033</v>
      </c>
    </row>
    <row r="10991" spans="24:25">
      <c r="X10991" s="429">
        <v>11288</v>
      </c>
      <c r="Y10991" s="429" t="s">
        <v>1033</v>
      </c>
    </row>
    <row r="10992" spans="24:25">
      <c r="X10992" s="429">
        <v>11289</v>
      </c>
      <c r="Y10992" s="429" t="s">
        <v>1033</v>
      </c>
    </row>
    <row r="10993" spans="24:25">
      <c r="X10993" s="429">
        <v>11290</v>
      </c>
      <c r="Y10993" s="429" t="s">
        <v>1033</v>
      </c>
    </row>
    <row r="10994" spans="24:25">
      <c r="X10994" s="429">
        <v>11291</v>
      </c>
      <c r="Y10994" s="429" t="s">
        <v>1033</v>
      </c>
    </row>
    <row r="10995" spans="24:25">
      <c r="X10995" s="429">
        <v>11292</v>
      </c>
      <c r="Y10995" s="429" t="s">
        <v>1033</v>
      </c>
    </row>
    <row r="10996" spans="24:25">
      <c r="X10996" s="429">
        <v>11293</v>
      </c>
      <c r="Y10996" s="429" t="s">
        <v>1033</v>
      </c>
    </row>
    <row r="10997" spans="24:25">
      <c r="X10997" s="429">
        <v>11294</v>
      </c>
      <c r="Y10997" s="429" t="s">
        <v>1033</v>
      </c>
    </row>
    <row r="10998" spans="24:25">
      <c r="X10998" s="429">
        <v>11295</v>
      </c>
      <c r="Y10998" s="429" t="s">
        <v>1033</v>
      </c>
    </row>
    <row r="10999" spans="24:25">
      <c r="X10999" s="429">
        <v>11296</v>
      </c>
      <c r="Y10999" s="429" t="s">
        <v>1033</v>
      </c>
    </row>
    <row r="11000" spans="24:25">
      <c r="X11000" s="429">
        <v>11297</v>
      </c>
      <c r="Y11000" s="429" t="s">
        <v>1033</v>
      </c>
    </row>
    <row r="11001" spans="24:25">
      <c r="X11001" s="429">
        <v>11298</v>
      </c>
      <c r="Y11001" s="429" t="s">
        <v>1033</v>
      </c>
    </row>
    <row r="11002" spans="24:25">
      <c r="X11002" s="429">
        <v>11299</v>
      </c>
      <c r="Y11002" s="429" t="s">
        <v>1033</v>
      </c>
    </row>
    <row r="11003" spans="24:25">
      <c r="X11003" s="429">
        <v>11300</v>
      </c>
      <c r="Y11003" s="429" t="s">
        <v>1033</v>
      </c>
    </row>
    <row r="11004" spans="24:25">
      <c r="X11004" s="429">
        <v>11301</v>
      </c>
      <c r="Y11004" s="429" t="s">
        <v>1033</v>
      </c>
    </row>
    <row r="11005" spans="24:25">
      <c r="X11005" s="429">
        <v>11302</v>
      </c>
      <c r="Y11005" s="429" t="s">
        <v>1033</v>
      </c>
    </row>
    <row r="11006" spans="24:25">
      <c r="X11006" s="429">
        <v>11303</v>
      </c>
      <c r="Y11006" s="429" t="s">
        <v>1033</v>
      </c>
    </row>
    <row r="11007" spans="24:25">
      <c r="X11007" s="429">
        <v>11304</v>
      </c>
      <c r="Y11007" s="429" t="s">
        <v>1033</v>
      </c>
    </row>
    <row r="11008" spans="24:25">
      <c r="X11008" s="429">
        <v>11305</v>
      </c>
      <c r="Y11008" s="429" t="s">
        <v>1033</v>
      </c>
    </row>
    <row r="11009" spans="24:25">
      <c r="X11009" s="429">
        <v>11306</v>
      </c>
      <c r="Y11009" s="429" t="s">
        <v>1033</v>
      </c>
    </row>
    <row r="11010" spans="24:25">
      <c r="X11010" s="429">
        <v>11307</v>
      </c>
      <c r="Y11010" s="429" t="s">
        <v>1033</v>
      </c>
    </row>
    <row r="11011" spans="24:25">
      <c r="X11011" s="429">
        <v>11308</v>
      </c>
      <c r="Y11011" s="429" t="s">
        <v>1033</v>
      </c>
    </row>
    <row r="11012" spans="24:25">
      <c r="X11012" s="429">
        <v>11309</v>
      </c>
      <c r="Y11012" s="429" t="s">
        <v>1033</v>
      </c>
    </row>
    <row r="11013" spans="24:25">
      <c r="X11013" s="429">
        <v>11310</v>
      </c>
      <c r="Y11013" s="429" t="s">
        <v>1033</v>
      </c>
    </row>
    <row r="11014" spans="24:25">
      <c r="X11014" s="429">
        <v>11311</v>
      </c>
      <c r="Y11014" s="429" t="s">
        <v>1033</v>
      </c>
    </row>
    <row r="11015" spans="24:25">
      <c r="X11015" s="429">
        <v>11312</v>
      </c>
      <c r="Y11015" s="429" t="s">
        <v>1033</v>
      </c>
    </row>
    <row r="11016" spans="24:25">
      <c r="X11016" s="429">
        <v>11313</v>
      </c>
      <c r="Y11016" s="429" t="s">
        <v>1033</v>
      </c>
    </row>
    <row r="11017" spans="24:25">
      <c r="X11017" s="429">
        <v>11314</v>
      </c>
      <c r="Y11017" s="429" t="s">
        <v>1033</v>
      </c>
    </row>
    <row r="11018" spans="24:25">
      <c r="X11018" s="429">
        <v>11315</v>
      </c>
      <c r="Y11018" s="429" t="s">
        <v>1033</v>
      </c>
    </row>
    <row r="11019" spans="24:25">
      <c r="X11019" s="429">
        <v>11316</v>
      </c>
      <c r="Y11019" s="429" t="s">
        <v>1033</v>
      </c>
    </row>
    <row r="11020" spans="24:25">
      <c r="X11020" s="429">
        <v>11317</v>
      </c>
      <c r="Y11020" s="429" t="s">
        <v>1033</v>
      </c>
    </row>
    <row r="11021" spans="24:25">
      <c r="X11021" s="429">
        <v>11318</v>
      </c>
      <c r="Y11021" s="429" t="s">
        <v>1033</v>
      </c>
    </row>
    <row r="11022" spans="24:25">
      <c r="X11022" s="429">
        <v>11319</v>
      </c>
      <c r="Y11022" s="429" t="s">
        <v>1033</v>
      </c>
    </row>
    <row r="11023" spans="24:25">
      <c r="X11023" s="429">
        <v>11320</v>
      </c>
      <c r="Y11023" s="429" t="s">
        <v>1033</v>
      </c>
    </row>
    <row r="11024" spans="24:25">
      <c r="X11024" s="429">
        <v>11321</v>
      </c>
      <c r="Y11024" s="429" t="s">
        <v>1033</v>
      </c>
    </row>
    <row r="11025" spans="24:25">
      <c r="X11025" s="429">
        <v>11322</v>
      </c>
      <c r="Y11025" s="429" t="s">
        <v>1033</v>
      </c>
    </row>
    <row r="11026" spans="24:25">
      <c r="X11026" s="429">
        <v>11323</v>
      </c>
      <c r="Y11026" s="429" t="s">
        <v>1033</v>
      </c>
    </row>
    <row r="11027" spans="24:25">
      <c r="X11027" s="429">
        <v>11324</v>
      </c>
      <c r="Y11027" s="429" t="s">
        <v>1033</v>
      </c>
    </row>
    <row r="11028" spans="24:25">
      <c r="X11028" s="429">
        <v>11325</v>
      </c>
      <c r="Y11028" s="429" t="s">
        <v>1033</v>
      </c>
    </row>
    <row r="11029" spans="24:25">
      <c r="X11029" s="429">
        <v>11326</v>
      </c>
      <c r="Y11029" s="429" t="s">
        <v>1033</v>
      </c>
    </row>
    <row r="11030" spans="24:25">
      <c r="X11030" s="429">
        <v>11327</v>
      </c>
      <c r="Y11030" s="429" t="s">
        <v>1033</v>
      </c>
    </row>
    <row r="11031" spans="24:25">
      <c r="X11031" s="429">
        <v>11328</v>
      </c>
      <c r="Y11031" s="429" t="s">
        <v>1033</v>
      </c>
    </row>
    <row r="11032" spans="24:25">
      <c r="X11032" s="429">
        <v>11329</v>
      </c>
      <c r="Y11032" s="429" t="s">
        <v>1033</v>
      </c>
    </row>
    <row r="11033" spans="24:25">
      <c r="X11033" s="429">
        <v>11330</v>
      </c>
      <c r="Y11033" s="429" t="s">
        <v>1033</v>
      </c>
    </row>
    <row r="11034" spans="24:25">
      <c r="X11034" s="429">
        <v>11331</v>
      </c>
      <c r="Y11034" s="429" t="s">
        <v>1033</v>
      </c>
    </row>
    <row r="11035" spans="24:25">
      <c r="X11035" s="429">
        <v>11332</v>
      </c>
      <c r="Y11035" s="429" t="s">
        <v>1033</v>
      </c>
    </row>
    <row r="11036" spans="24:25">
      <c r="X11036" s="429">
        <v>11333</v>
      </c>
      <c r="Y11036" s="429" t="s">
        <v>1033</v>
      </c>
    </row>
    <row r="11037" spans="24:25">
      <c r="X11037" s="429">
        <v>11334</v>
      </c>
      <c r="Y11037" s="429" t="s">
        <v>1033</v>
      </c>
    </row>
    <row r="11038" spans="24:25">
      <c r="X11038" s="429">
        <v>11335</v>
      </c>
      <c r="Y11038" s="429" t="s">
        <v>1033</v>
      </c>
    </row>
    <row r="11039" spans="24:25">
      <c r="X11039" s="429">
        <v>11336</v>
      </c>
      <c r="Y11039" s="429" t="s">
        <v>1033</v>
      </c>
    </row>
    <row r="11040" spans="24:25">
      <c r="X11040" s="429">
        <v>11337</v>
      </c>
      <c r="Y11040" s="429" t="s">
        <v>1033</v>
      </c>
    </row>
    <row r="11041" spans="24:25">
      <c r="X11041" s="429">
        <v>11338</v>
      </c>
      <c r="Y11041" s="429" t="s">
        <v>1033</v>
      </c>
    </row>
    <row r="11042" spans="24:25">
      <c r="X11042" s="429">
        <v>11339</v>
      </c>
      <c r="Y11042" s="429" t="s">
        <v>1033</v>
      </c>
    </row>
    <row r="11043" spans="24:25">
      <c r="X11043" s="429">
        <v>11340</v>
      </c>
      <c r="Y11043" s="429" t="s">
        <v>1033</v>
      </c>
    </row>
    <row r="11044" spans="24:25">
      <c r="X11044" s="429">
        <v>11341</v>
      </c>
      <c r="Y11044" s="429" t="s">
        <v>1033</v>
      </c>
    </row>
    <row r="11045" spans="24:25">
      <c r="X11045" s="429">
        <v>11342</v>
      </c>
      <c r="Y11045" s="429" t="s">
        <v>1033</v>
      </c>
    </row>
    <row r="11046" spans="24:25">
      <c r="X11046" s="429">
        <v>11343</v>
      </c>
      <c r="Y11046" s="429" t="s">
        <v>1033</v>
      </c>
    </row>
    <row r="11047" spans="24:25">
      <c r="X11047" s="429">
        <v>11344</v>
      </c>
      <c r="Y11047" s="429" t="s">
        <v>1033</v>
      </c>
    </row>
    <row r="11048" spans="24:25">
      <c r="X11048" s="429">
        <v>11345</v>
      </c>
      <c r="Y11048" s="429" t="s">
        <v>1033</v>
      </c>
    </row>
    <row r="11049" spans="24:25">
      <c r="X11049" s="429">
        <v>11346</v>
      </c>
      <c r="Y11049" s="429" t="s">
        <v>1033</v>
      </c>
    </row>
    <row r="11050" spans="24:25">
      <c r="X11050" s="429">
        <v>11347</v>
      </c>
      <c r="Y11050" s="429" t="s">
        <v>1033</v>
      </c>
    </row>
    <row r="11051" spans="24:25">
      <c r="X11051" s="429">
        <v>11348</v>
      </c>
      <c r="Y11051" s="429" t="s">
        <v>1033</v>
      </c>
    </row>
    <row r="11052" spans="24:25">
      <c r="X11052" s="429">
        <v>11349</v>
      </c>
      <c r="Y11052" s="429" t="s">
        <v>1033</v>
      </c>
    </row>
    <row r="11053" spans="24:25">
      <c r="X11053" s="429">
        <v>11350</v>
      </c>
      <c r="Y11053" s="429" t="s">
        <v>1033</v>
      </c>
    </row>
    <row r="11054" spans="24:25">
      <c r="X11054" s="429">
        <v>11351</v>
      </c>
      <c r="Y11054" s="429" t="s">
        <v>1033</v>
      </c>
    </row>
    <row r="11055" spans="24:25">
      <c r="X11055" s="429">
        <v>11352</v>
      </c>
      <c r="Y11055" s="429" t="s">
        <v>1033</v>
      </c>
    </row>
    <row r="11056" spans="24:25">
      <c r="X11056" s="429">
        <v>11353</v>
      </c>
      <c r="Y11056" s="429" t="s">
        <v>1033</v>
      </c>
    </row>
    <row r="11057" spans="24:25">
      <c r="X11057" s="429">
        <v>11354</v>
      </c>
      <c r="Y11057" s="429" t="s">
        <v>1033</v>
      </c>
    </row>
    <row r="11058" spans="24:25">
      <c r="X11058" s="429">
        <v>11355</v>
      </c>
      <c r="Y11058" s="429" t="s">
        <v>1033</v>
      </c>
    </row>
    <row r="11059" spans="24:25">
      <c r="X11059" s="429">
        <v>11356</v>
      </c>
      <c r="Y11059" s="429" t="s">
        <v>1033</v>
      </c>
    </row>
    <row r="11060" spans="24:25">
      <c r="X11060" s="429">
        <v>11357</v>
      </c>
      <c r="Y11060" s="429" t="s">
        <v>1033</v>
      </c>
    </row>
    <row r="11061" spans="24:25">
      <c r="X11061" s="429">
        <v>11358</v>
      </c>
      <c r="Y11061" s="429" t="s">
        <v>1033</v>
      </c>
    </row>
    <row r="11062" spans="24:25">
      <c r="X11062" s="429">
        <v>11359</v>
      </c>
      <c r="Y11062" s="429" t="s">
        <v>1033</v>
      </c>
    </row>
    <row r="11063" spans="24:25">
      <c r="X11063" s="429">
        <v>11360</v>
      </c>
      <c r="Y11063" s="429" t="s">
        <v>1033</v>
      </c>
    </row>
    <row r="11064" spans="24:25">
      <c r="X11064" s="429">
        <v>11361</v>
      </c>
      <c r="Y11064" s="429" t="s">
        <v>1033</v>
      </c>
    </row>
    <row r="11065" spans="24:25">
      <c r="X11065" s="429">
        <v>11362</v>
      </c>
      <c r="Y11065" s="429" t="s">
        <v>1033</v>
      </c>
    </row>
    <row r="11066" spans="24:25">
      <c r="X11066" s="429">
        <v>11363</v>
      </c>
      <c r="Y11066" s="429" t="s">
        <v>1033</v>
      </c>
    </row>
    <row r="11067" spans="24:25">
      <c r="X11067" s="429">
        <v>11364</v>
      </c>
      <c r="Y11067" s="429" t="s">
        <v>1033</v>
      </c>
    </row>
    <row r="11068" spans="24:25">
      <c r="X11068" s="429">
        <v>11365</v>
      </c>
      <c r="Y11068" s="429" t="s">
        <v>1033</v>
      </c>
    </row>
    <row r="11069" spans="24:25">
      <c r="X11069" s="429">
        <v>11366</v>
      </c>
      <c r="Y11069" s="429" t="s">
        <v>1033</v>
      </c>
    </row>
    <row r="11070" spans="24:25">
      <c r="X11070" s="429">
        <v>11367</v>
      </c>
      <c r="Y11070" s="429" t="s">
        <v>1033</v>
      </c>
    </row>
    <row r="11071" spans="24:25">
      <c r="X11071" s="429">
        <v>11368</v>
      </c>
      <c r="Y11071" s="429" t="s">
        <v>1033</v>
      </c>
    </row>
    <row r="11072" spans="24:25">
      <c r="X11072" s="429">
        <v>11369</v>
      </c>
      <c r="Y11072" s="429" t="s">
        <v>1033</v>
      </c>
    </row>
    <row r="11073" spans="24:25">
      <c r="X11073" s="429">
        <v>11370</v>
      </c>
      <c r="Y11073" s="429" t="s">
        <v>1033</v>
      </c>
    </row>
    <row r="11074" spans="24:25">
      <c r="X11074" s="429">
        <v>11371</v>
      </c>
      <c r="Y11074" s="429" t="s">
        <v>1033</v>
      </c>
    </row>
    <row r="11075" spans="24:25">
      <c r="X11075" s="429">
        <v>11372</v>
      </c>
      <c r="Y11075" s="429" t="s">
        <v>1033</v>
      </c>
    </row>
    <row r="11076" spans="24:25">
      <c r="X11076" s="429">
        <v>11373</v>
      </c>
      <c r="Y11076" s="429" t="s">
        <v>1033</v>
      </c>
    </row>
    <row r="11077" spans="24:25">
      <c r="X11077" s="429">
        <v>11374</v>
      </c>
      <c r="Y11077" s="429" t="s">
        <v>1033</v>
      </c>
    </row>
    <row r="11078" spans="24:25">
      <c r="X11078" s="429">
        <v>11375</v>
      </c>
      <c r="Y11078" s="429" t="s">
        <v>1033</v>
      </c>
    </row>
    <row r="11079" spans="24:25">
      <c r="X11079" s="429">
        <v>11376</v>
      </c>
      <c r="Y11079" s="429" t="s">
        <v>1033</v>
      </c>
    </row>
    <row r="11080" spans="24:25">
      <c r="X11080" s="429">
        <v>11377</v>
      </c>
      <c r="Y11080" s="429" t="s">
        <v>1033</v>
      </c>
    </row>
    <row r="11081" spans="24:25">
      <c r="X11081" s="429">
        <v>11378</v>
      </c>
      <c r="Y11081" s="429" t="s">
        <v>1033</v>
      </c>
    </row>
    <row r="11082" spans="24:25">
      <c r="X11082" s="429">
        <v>11379</v>
      </c>
      <c r="Y11082" s="429" t="s">
        <v>1033</v>
      </c>
    </row>
    <row r="11083" spans="24:25">
      <c r="X11083" s="429">
        <v>11380</v>
      </c>
      <c r="Y11083" s="429" t="s">
        <v>1033</v>
      </c>
    </row>
    <row r="11084" spans="24:25">
      <c r="X11084" s="429">
        <v>11381</v>
      </c>
      <c r="Y11084" s="429" t="s">
        <v>1033</v>
      </c>
    </row>
    <row r="11085" spans="24:25">
      <c r="X11085" s="429">
        <v>11382</v>
      </c>
      <c r="Y11085" s="429" t="s">
        <v>1033</v>
      </c>
    </row>
    <row r="11086" spans="24:25">
      <c r="X11086" s="429">
        <v>11383</v>
      </c>
      <c r="Y11086" s="429" t="s">
        <v>1033</v>
      </c>
    </row>
    <row r="11087" spans="24:25">
      <c r="X11087" s="429">
        <v>11384</v>
      </c>
      <c r="Y11087" s="429" t="s">
        <v>1033</v>
      </c>
    </row>
    <row r="11088" spans="24:25">
      <c r="X11088" s="429">
        <v>11385</v>
      </c>
      <c r="Y11088" s="429" t="s">
        <v>1033</v>
      </c>
    </row>
    <row r="11089" spans="24:25">
      <c r="X11089" s="429">
        <v>11386</v>
      </c>
      <c r="Y11089" s="429" t="s">
        <v>1033</v>
      </c>
    </row>
    <row r="11090" spans="24:25">
      <c r="X11090" s="429">
        <v>11387</v>
      </c>
      <c r="Y11090" s="429" t="s">
        <v>1033</v>
      </c>
    </row>
    <row r="11091" spans="24:25">
      <c r="X11091" s="429">
        <v>11388</v>
      </c>
      <c r="Y11091" s="429" t="s">
        <v>1033</v>
      </c>
    </row>
    <row r="11092" spans="24:25">
      <c r="X11092" s="429">
        <v>11389</v>
      </c>
      <c r="Y11092" s="429" t="s">
        <v>1033</v>
      </c>
    </row>
    <row r="11093" spans="24:25">
      <c r="X11093" s="429">
        <v>11390</v>
      </c>
      <c r="Y11093" s="429" t="s">
        <v>1033</v>
      </c>
    </row>
    <row r="11094" spans="24:25">
      <c r="X11094" s="429">
        <v>11391</v>
      </c>
      <c r="Y11094" s="429" t="s">
        <v>1033</v>
      </c>
    </row>
    <row r="11095" spans="24:25">
      <c r="X11095" s="429">
        <v>11392</v>
      </c>
      <c r="Y11095" s="429" t="s">
        <v>1033</v>
      </c>
    </row>
    <row r="11096" spans="24:25">
      <c r="X11096" s="429">
        <v>11393</v>
      </c>
      <c r="Y11096" s="429" t="s">
        <v>1033</v>
      </c>
    </row>
    <row r="11097" spans="24:25">
      <c r="X11097" s="429">
        <v>11394</v>
      </c>
      <c r="Y11097" s="429" t="s">
        <v>1033</v>
      </c>
    </row>
    <row r="11098" spans="24:25">
      <c r="X11098" s="429">
        <v>11395</v>
      </c>
      <c r="Y11098" s="429" t="s">
        <v>1033</v>
      </c>
    </row>
    <row r="11099" spans="24:25">
      <c r="X11099" s="429">
        <v>11396</v>
      </c>
      <c r="Y11099" s="429" t="s">
        <v>1033</v>
      </c>
    </row>
    <row r="11100" spans="24:25">
      <c r="X11100" s="429">
        <v>11397</v>
      </c>
      <c r="Y11100" s="429" t="s">
        <v>1033</v>
      </c>
    </row>
    <row r="11101" spans="24:25">
      <c r="X11101" s="429">
        <v>11398</v>
      </c>
      <c r="Y11101" s="429" t="s">
        <v>1033</v>
      </c>
    </row>
    <row r="11102" spans="24:25">
      <c r="X11102" s="429">
        <v>11399</v>
      </c>
      <c r="Y11102" s="429" t="s">
        <v>1033</v>
      </c>
    </row>
    <row r="11103" spans="24:25">
      <c r="X11103" s="429">
        <v>11400</v>
      </c>
      <c r="Y11103" s="429" t="s">
        <v>1033</v>
      </c>
    </row>
    <row r="11104" spans="24:25">
      <c r="X11104" s="429">
        <v>11401</v>
      </c>
      <c r="Y11104" s="429" t="s">
        <v>1033</v>
      </c>
    </row>
    <row r="11105" spans="24:25">
      <c r="X11105" s="429">
        <v>11402</v>
      </c>
      <c r="Y11105" s="429" t="s">
        <v>1033</v>
      </c>
    </row>
    <row r="11106" spans="24:25">
      <c r="X11106" s="429">
        <v>11403</v>
      </c>
      <c r="Y11106" s="429" t="s">
        <v>1033</v>
      </c>
    </row>
    <row r="11107" spans="24:25">
      <c r="X11107" s="429">
        <v>11404</v>
      </c>
      <c r="Y11107" s="429" t="s">
        <v>1033</v>
      </c>
    </row>
    <row r="11108" spans="24:25">
      <c r="X11108" s="429">
        <v>11405</v>
      </c>
      <c r="Y11108" s="429" t="s">
        <v>1033</v>
      </c>
    </row>
    <row r="11109" spans="24:25">
      <c r="X11109" s="429">
        <v>11406</v>
      </c>
      <c r="Y11109" s="429" t="s">
        <v>1033</v>
      </c>
    </row>
    <row r="11110" spans="24:25">
      <c r="X11110" s="429">
        <v>11407</v>
      </c>
      <c r="Y11110" s="429" t="s">
        <v>1033</v>
      </c>
    </row>
    <row r="11111" spans="24:25">
      <c r="X11111" s="429">
        <v>11408</v>
      </c>
      <c r="Y11111" s="429" t="s">
        <v>1033</v>
      </c>
    </row>
    <row r="11112" spans="24:25">
      <c r="X11112" s="429">
        <v>11409</v>
      </c>
      <c r="Y11112" s="429" t="s">
        <v>1033</v>
      </c>
    </row>
    <row r="11113" spans="24:25">
      <c r="X11113" s="429">
        <v>11410</v>
      </c>
      <c r="Y11113" s="429" t="s">
        <v>1033</v>
      </c>
    </row>
    <row r="11114" spans="24:25">
      <c r="X11114" s="429">
        <v>11411</v>
      </c>
      <c r="Y11114" s="429" t="s">
        <v>1033</v>
      </c>
    </row>
    <row r="11115" spans="24:25">
      <c r="X11115" s="429">
        <v>11412</v>
      </c>
      <c r="Y11115" s="429" t="s">
        <v>1033</v>
      </c>
    </row>
    <row r="11116" spans="24:25">
      <c r="X11116" s="429">
        <v>11413</v>
      </c>
      <c r="Y11116" s="429" t="s">
        <v>1033</v>
      </c>
    </row>
    <row r="11117" spans="24:25">
      <c r="X11117" s="429">
        <v>11414</v>
      </c>
      <c r="Y11117" s="429" t="s">
        <v>1033</v>
      </c>
    </row>
    <row r="11118" spans="24:25">
      <c r="X11118" s="429">
        <v>11415</v>
      </c>
      <c r="Y11118" s="429" t="s">
        <v>1033</v>
      </c>
    </row>
    <row r="11119" spans="24:25">
      <c r="X11119" s="429">
        <v>11416</v>
      </c>
      <c r="Y11119" s="429" t="s">
        <v>1033</v>
      </c>
    </row>
    <row r="11120" spans="24:25">
      <c r="X11120" s="429">
        <v>11417</v>
      </c>
      <c r="Y11120" s="429" t="s">
        <v>1033</v>
      </c>
    </row>
    <row r="11121" spans="24:25">
      <c r="X11121" s="429">
        <v>11418</v>
      </c>
      <c r="Y11121" s="429" t="s">
        <v>1033</v>
      </c>
    </row>
    <row r="11122" spans="24:25">
      <c r="X11122" s="429">
        <v>11419</v>
      </c>
      <c r="Y11122" s="429" t="s">
        <v>1033</v>
      </c>
    </row>
    <row r="11123" spans="24:25">
      <c r="X11123" s="429">
        <v>11420</v>
      </c>
      <c r="Y11123" s="429" t="s">
        <v>1033</v>
      </c>
    </row>
    <row r="11124" spans="24:25">
      <c r="X11124" s="429">
        <v>11421</v>
      </c>
      <c r="Y11124" s="429" t="s">
        <v>1033</v>
      </c>
    </row>
    <row r="11125" spans="24:25">
      <c r="X11125" s="429">
        <v>11422</v>
      </c>
      <c r="Y11125" s="429" t="s">
        <v>1033</v>
      </c>
    </row>
    <row r="11126" spans="24:25">
      <c r="X11126" s="429">
        <v>11423</v>
      </c>
      <c r="Y11126" s="429" t="s">
        <v>1033</v>
      </c>
    </row>
    <row r="11127" spans="24:25">
      <c r="X11127" s="429">
        <v>11424</v>
      </c>
      <c r="Y11127" s="429" t="s">
        <v>1033</v>
      </c>
    </row>
    <row r="11128" spans="24:25">
      <c r="X11128" s="429">
        <v>11425</v>
      </c>
      <c r="Y11128" s="429" t="s">
        <v>1033</v>
      </c>
    </row>
    <row r="11129" spans="24:25">
      <c r="X11129" s="429">
        <v>11426</v>
      </c>
      <c r="Y11129" s="429" t="s">
        <v>1033</v>
      </c>
    </row>
    <row r="11130" spans="24:25">
      <c r="X11130" s="429">
        <v>11427</v>
      </c>
      <c r="Y11130" s="429" t="s">
        <v>1033</v>
      </c>
    </row>
    <row r="11131" spans="24:25">
      <c r="X11131" s="429">
        <v>11428</v>
      </c>
      <c r="Y11131" s="429" t="s">
        <v>1033</v>
      </c>
    </row>
    <row r="11132" spans="24:25">
      <c r="X11132" s="429">
        <v>11429</v>
      </c>
      <c r="Y11132" s="429" t="s">
        <v>1033</v>
      </c>
    </row>
    <row r="11133" spans="24:25">
      <c r="X11133" s="429">
        <v>11430</v>
      </c>
      <c r="Y11133" s="429" t="s">
        <v>1033</v>
      </c>
    </row>
    <row r="11134" spans="24:25">
      <c r="X11134" s="429">
        <v>11431</v>
      </c>
      <c r="Y11134" s="429" t="s">
        <v>1033</v>
      </c>
    </row>
    <row r="11135" spans="24:25">
      <c r="X11135" s="429">
        <v>11432</v>
      </c>
      <c r="Y11135" s="429" t="s">
        <v>1033</v>
      </c>
    </row>
    <row r="11136" spans="24:25">
      <c r="X11136" s="429">
        <v>11433</v>
      </c>
      <c r="Y11136" s="429" t="s">
        <v>1033</v>
      </c>
    </row>
    <row r="11137" spans="24:25">
      <c r="X11137" s="429">
        <v>11434</v>
      </c>
      <c r="Y11137" s="429" t="s">
        <v>1033</v>
      </c>
    </row>
    <row r="11138" spans="24:25">
      <c r="X11138" s="429">
        <v>11435</v>
      </c>
      <c r="Y11138" s="429" t="s">
        <v>1033</v>
      </c>
    </row>
    <row r="11139" spans="24:25">
      <c r="X11139" s="429">
        <v>11436</v>
      </c>
      <c r="Y11139" s="429" t="s">
        <v>1033</v>
      </c>
    </row>
    <row r="11140" spans="24:25">
      <c r="X11140" s="429">
        <v>11437</v>
      </c>
      <c r="Y11140" s="429" t="s">
        <v>1033</v>
      </c>
    </row>
    <row r="11141" spans="24:25">
      <c r="X11141" s="429">
        <v>11438</v>
      </c>
      <c r="Y11141" s="429" t="s">
        <v>1033</v>
      </c>
    </row>
    <row r="11142" spans="24:25">
      <c r="X11142" s="429">
        <v>11439</v>
      </c>
      <c r="Y11142" s="429" t="s">
        <v>1033</v>
      </c>
    </row>
    <row r="11143" spans="24:25">
      <c r="X11143" s="429">
        <v>11440</v>
      </c>
      <c r="Y11143" s="429" t="s">
        <v>1033</v>
      </c>
    </row>
    <row r="11144" spans="24:25">
      <c r="X11144" s="429">
        <v>11441</v>
      </c>
      <c r="Y11144" s="429" t="s">
        <v>1033</v>
      </c>
    </row>
    <row r="11145" spans="24:25">
      <c r="X11145" s="429">
        <v>11442</v>
      </c>
      <c r="Y11145" s="429" t="s">
        <v>1033</v>
      </c>
    </row>
    <row r="11146" spans="24:25">
      <c r="X11146" s="429">
        <v>11443</v>
      </c>
      <c r="Y11146" s="429" t="s">
        <v>1033</v>
      </c>
    </row>
    <row r="11147" spans="24:25">
      <c r="X11147" s="429">
        <v>11444</v>
      </c>
      <c r="Y11147" s="429" t="s">
        <v>1033</v>
      </c>
    </row>
    <row r="11148" spans="24:25">
      <c r="X11148" s="429">
        <v>11445</v>
      </c>
      <c r="Y11148" s="429" t="s">
        <v>1033</v>
      </c>
    </row>
    <row r="11149" spans="24:25">
      <c r="X11149" s="429">
        <v>11446</v>
      </c>
      <c r="Y11149" s="429" t="s">
        <v>1033</v>
      </c>
    </row>
    <row r="11150" spans="24:25">
      <c r="X11150" s="429">
        <v>11447</v>
      </c>
      <c r="Y11150" s="429" t="s">
        <v>1033</v>
      </c>
    </row>
    <row r="11151" spans="24:25">
      <c r="X11151" s="429">
        <v>11448</v>
      </c>
      <c r="Y11151" s="429" t="s">
        <v>1033</v>
      </c>
    </row>
    <row r="11152" spans="24:25">
      <c r="X11152" s="429">
        <v>11449</v>
      </c>
      <c r="Y11152" s="429" t="s">
        <v>1033</v>
      </c>
    </row>
    <row r="11153" spans="24:25">
      <c r="X11153" s="429">
        <v>11450</v>
      </c>
      <c r="Y11153" s="429" t="s">
        <v>1033</v>
      </c>
    </row>
    <row r="11154" spans="24:25">
      <c r="X11154" s="429">
        <v>11451</v>
      </c>
      <c r="Y11154" s="429" t="s">
        <v>1033</v>
      </c>
    </row>
    <row r="11155" spans="24:25">
      <c r="X11155" s="429">
        <v>11452</v>
      </c>
      <c r="Y11155" s="429" t="s">
        <v>1033</v>
      </c>
    </row>
    <row r="11156" spans="24:25">
      <c r="X11156" s="429">
        <v>11453</v>
      </c>
      <c r="Y11156" s="429" t="s">
        <v>1033</v>
      </c>
    </row>
    <row r="11157" spans="24:25">
      <c r="X11157" s="429">
        <v>11454</v>
      </c>
      <c r="Y11157" s="429" t="s">
        <v>1033</v>
      </c>
    </row>
    <row r="11158" spans="24:25">
      <c r="X11158" s="429">
        <v>11455</v>
      </c>
      <c r="Y11158" s="429" t="s">
        <v>1033</v>
      </c>
    </row>
    <row r="11159" spans="24:25">
      <c r="X11159" s="429">
        <v>11456</v>
      </c>
      <c r="Y11159" s="429" t="s">
        <v>1033</v>
      </c>
    </row>
    <row r="11160" spans="24:25">
      <c r="X11160" s="429">
        <v>11457</v>
      </c>
      <c r="Y11160" s="429" t="s">
        <v>1033</v>
      </c>
    </row>
    <row r="11161" spans="24:25">
      <c r="X11161" s="429">
        <v>11458</v>
      </c>
      <c r="Y11161" s="429" t="s">
        <v>1033</v>
      </c>
    </row>
    <row r="11162" spans="24:25">
      <c r="X11162" s="429">
        <v>11459</v>
      </c>
      <c r="Y11162" s="429" t="s">
        <v>1033</v>
      </c>
    </row>
    <row r="11163" spans="24:25">
      <c r="X11163" s="429">
        <v>11460</v>
      </c>
      <c r="Y11163" s="429" t="s">
        <v>1033</v>
      </c>
    </row>
    <row r="11164" spans="24:25">
      <c r="X11164" s="429">
        <v>11461</v>
      </c>
      <c r="Y11164" s="429" t="s">
        <v>1033</v>
      </c>
    </row>
    <row r="11165" spans="24:25">
      <c r="X11165" s="429">
        <v>11462</v>
      </c>
      <c r="Y11165" s="429" t="s">
        <v>1033</v>
      </c>
    </row>
    <row r="11166" spans="24:25">
      <c r="X11166" s="429">
        <v>11463</v>
      </c>
      <c r="Y11166" s="429" t="s">
        <v>1033</v>
      </c>
    </row>
    <row r="11167" spans="24:25">
      <c r="X11167" s="429">
        <v>11464</v>
      </c>
      <c r="Y11167" s="429" t="s">
        <v>1033</v>
      </c>
    </row>
    <row r="11168" spans="24:25">
      <c r="X11168" s="429">
        <v>11465</v>
      </c>
      <c r="Y11168" s="429" t="s">
        <v>1033</v>
      </c>
    </row>
    <row r="11169" spans="24:25">
      <c r="X11169" s="429">
        <v>11466</v>
      </c>
      <c r="Y11169" s="429" t="s">
        <v>1033</v>
      </c>
    </row>
    <row r="11170" spans="24:25">
      <c r="X11170" s="429">
        <v>11467</v>
      </c>
      <c r="Y11170" s="429" t="s">
        <v>1033</v>
      </c>
    </row>
    <row r="11171" spans="24:25">
      <c r="X11171" s="429">
        <v>11468</v>
      </c>
      <c r="Y11171" s="429" t="s">
        <v>1033</v>
      </c>
    </row>
    <row r="11172" spans="24:25">
      <c r="X11172" s="429">
        <v>11469</v>
      </c>
      <c r="Y11172" s="429" t="s">
        <v>1033</v>
      </c>
    </row>
    <row r="11173" spans="24:25">
      <c r="X11173" s="429">
        <v>11470</v>
      </c>
      <c r="Y11173" s="429" t="s">
        <v>1033</v>
      </c>
    </row>
    <row r="11174" spans="24:25">
      <c r="X11174" s="429">
        <v>11471</v>
      </c>
      <c r="Y11174" s="429" t="s">
        <v>1033</v>
      </c>
    </row>
    <row r="11175" spans="24:25">
      <c r="X11175" s="429">
        <v>11472</v>
      </c>
      <c r="Y11175" s="429" t="s">
        <v>1033</v>
      </c>
    </row>
    <row r="11176" spans="24:25">
      <c r="X11176" s="429">
        <v>11473</v>
      </c>
      <c r="Y11176" s="429" t="s">
        <v>1033</v>
      </c>
    </row>
    <row r="11177" spans="24:25">
      <c r="X11177" s="429">
        <v>11474</v>
      </c>
      <c r="Y11177" s="429" t="s">
        <v>1033</v>
      </c>
    </row>
    <row r="11178" spans="24:25">
      <c r="X11178" s="429">
        <v>11475</v>
      </c>
      <c r="Y11178" s="429" t="s">
        <v>1033</v>
      </c>
    </row>
    <row r="11179" spans="24:25">
      <c r="X11179" s="429">
        <v>11476</v>
      </c>
      <c r="Y11179" s="429" t="s">
        <v>1033</v>
      </c>
    </row>
    <row r="11180" spans="24:25">
      <c r="X11180" s="429">
        <v>11477</v>
      </c>
      <c r="Y11180" s="429" t="s">
        <v>1033</v>
      </c>
    </row>
    <row r="11181" spans="24:25">
      <c r="X11181" s="429">
        <v>11478</v>
      </c>
      <c r="Y11181" s="429" t="s">
        <v>1033</v>
      </c>
    </row>
    <row r="11182" spans="24:25">
      <c r="X11182" s="429">
        <v>11479</v>
      </c>
      <c r="Y11182" s="429" t="s">
        <v>1033</v>
      </c>
    </row>
    <row r="11183" spans="24:25">
      <c r="X11183" s="429">
        <v>11480</v>
      </c>
      <c r="Y11183" s="429" t="s">
        <v>1033</v>
      </c>
    </row>
    <row r="11184" spans="24:25">
      <c r="X11184" s="429">
        <v>11481</v>
      </c>
      <c r="Y11184" s="429" t="s">
        <v>1033</v>
      </c>
    </row>
    <row r="11185" spans="24:25">
      <c r="X11185" s="429">
        <v>11482</v>
      </c>
      <c r="Y11185" s="429" t="s">
        <v>1033</v>
      </c>
    </row>
    <row r="11186" spans="24:25">
      <c r="X11186" s="429">
        <v>11483</v>
      </c>
      <c r="Y11186" s="429" t="s">
        <v>1033</v>
      </c>
    </row>
    <row r="11187" spans="24:25">
      <c r="X11187" s="429">
        <v>11484</v>
      </c>
      <c r="Y11187" s="429" t="s">
        <v>1033</v>
      </c>
    </row>
    <row r="11188" spans="24:25">
      <c r="X11188" s="429">
        <v>11485</v>
      </c>
      <c r="Y11188" s="429" t="s">
        <v>1033</v>
      </c>
    </row>
    <row r="11189" spans="24:25">
      <c r="X11189" s="429">
        <v>11486</v>
      </c>
      <c r="Y11189" s="429" t="s">
        <v>1033</v>
      </c>
    </row>
    <row r="11190" spans="24:25">
      <c r="X11190" s="429">
        <v>11487</v>
      </c>
      <c r="Y11190" s="429" t="s">
        <v>1033</v>
      </c>
    </row>
    <row r="11191" spans="24:25">
      <c r="X11191" s="429">
        <v>11488</v>
      </c>
      <c r="Y11191" s="429" t="s">
        <v>1033</v>
      </c>
    </row>
    <row r="11192" spans="24:25">
      <c r="X11192" s="429">
        <v>11489</v>
      </c>
      <c r="Y11192" s="429" t="s">
        <v>1033</v>
      </c>
    </row>
    <row r="11193" spans="24:25">
      <c r="X11193" s="429">
        <v>11490</v>
      </c>
      <c r="Y11193" s="429" t="s">
        <v>1033</v>
      </c>
    </row>
    <row r="11194" spans="24:25">
      <c r="X11194" s="429">
        <v>11491</v>
      </c>
      <c r="Y11194" s="429" t="s">
        <v>1033</v>
      </c>
    </row>
    <row r="11195" spans="24:25">
      <c r="X11195" s="429">
        <v>11492</v>
      </c>
      <c r="Y11195" s="429" t="s">
        <v>1033</v>
      </c>
    </row>
    <row r="11196" spans="24:25">
      <c r="X11196" s="429">
        <v>11493</v>
      </c>
      <c r="Y11196" s="429" t="s">
        <v>1033</v>
      </c>
    </row>
    <row r="11197" spans="24:25">
      <c r="X11197" s="429">
        <v>11494</v>
      </c>
      <c r="Y11197" s="429" t="s">
        <v>1033</v>
      </c>
    </row>
    <row r="11198" spans="24:25">
      <c r="X11198" s="429">
        <v>11495</v>
      </c>
      <c r="Y11198" s="429" t="s">
        <v>1033</v>
      </c>
    </row>
    <row r="11199" spans="24:25">
      <c r="X11199" s="429">
        <v>11496</v>
      </c>
      <c r="Y11199" s="429" t="s">
        <v>1033</v>
      </c>
    </row>
    <row r="11200" spans="24:25">
      <c r="X11200" s="429">
        <v>11497</v>
      </c>
      <c r="Y11200" s="429" t="s">
        <v>1033</v>
      </c>
    </row>
    <row r="11201" spans="24:25">
      <c r="X11201" s="429">
        <v>11498</v>
      </c>
      <c r="Y11201" s="429" t="s">
        <v>1033</v>
      </c>
    </row>
    <row r="11202" spans="24:25">
      <c r="X11202" s="429">
        <v>11499</v>
      </c>
      <c r="Y11202" s="429" t="s">
        <v>1033</v>
      </c>
    </row>
    <row r="11203" spans="24:25">
      <c r="X11203" s="429">
        <v>11500</v>
      </c>
      <c r="Y11203" s="429" t="s">
        <v>1033</v>
      </c>
    </row>
    <row r="11204" spans="24:25">
      <c r="X11204" s="429">
        <v>11501</v>
      </c>
      <c r="Y11204" s="429" t="s">
        <v>1033</v>
      </c>
    </row>
    <row r="11205" spans="24:25">
      <c r="X11205" s="429">
        <v>11502</v>
      </c>
      <c r="Y11205" s="429" t="s">
        <v>1033</v>
      </c>
    </row>
    <row r="11206" spans="24:25">
      <c r="X11206" s="429">
        <v>11503</v>
      </c>
      <c r="Y11206" s="429" t="s">
        <v>1033</v>
      </c>
    </row>
    <row r="11207" spans="24:25">
      <c r="X11207" s="429">
        <v>11504</v>
      </c>
      <c r="Y11207" s="429" t="s">
        <v>1033</v>
      </c>
    </row>
    <row r="11208" spans="24:25">
      <c r="X11208" s="429">
        <v>11505</v>
      </c>
      <c r="Y11208" s="429" t="s">
        <v>1033</v>
      </c>
    </row>
    <row r="11209" spans="24:25">
      <c r="X11209" s="429">
        <v>11506</v>
      </c>
      <c r="Y11209" s="429" t="s">
        <v>1033</v>
      </c>
    </row>
    <row r="11210" spans="24:25">
      <c r="X11210" s="429">
        <v>11507</v>
      </c>
      <c r="Y11210" s="429" t="s">
        <v>1033</v>
      </c>
    </row>
    <row r="11211" spans="24:25">
      <c r="X11211" s="429">
        <v>11508</v>
      </c>
      <c r="Y11211" s="429" t="s">
        <v>1033</v>
      </c>
    </row>
    <row r="11212" spans="24:25">
      <c r="X11212" s="429">
        <v>11509</v>
      </c>
      <c r="Y11212" s="429" t="s">
        <v>1033</v>
      </c>
    </row>
    <row r="11213" spans="24:25">
      <c r="X11213" s="429">
        <v>11510</v>
      </c>
      <c r="Y11213" s="429" t="s">
        <v>1033</v>
      </c>
    </row>
    <row r="11214" spans="24:25">
      <c r="X11214" s="429">
        <v>11511</v>
      </c>
      <c r="Y11214" s="429" t="s">
        <v>1033</v>
      </c>
    </row>
    <row r="11215" spans="24:25">
      <c r="X11215" s="429">
        <v>11512</v>
      </c>
      <c r="Y11215" s="429" t="s">
        <v>1033</v>
      </c>
    </row>
    <row r="11216" spans="24:25">
      <c r="X11216" s="429">
        <v>11513</v>
      </c>
      <c r="Y11216" s="429" t="s">
        <v>1033</v>
      </c>
    </row>
    <row r="11217" spans="24:25">
      <c r="X11217" s="429">
        <v>11514</v>
      </c>
      <c r="Y11217" s="429" t="s">
        <v>1033</v>
      </c>
    </row>
    <row r="11218" spans="24:25">
      <c r="X11218" s="429">
        <v>11515</v>
      </c>
      <c r="Y11218" s="429" t="s">
        <v>1033</v>
      </c>
    </row>
    <row r="11219" spans="24:25">
      <c r="X11219" s="429">
        <v>11516</v>
      </c>
      <c r="Y11219" s="429" t="s">
        <v>1033</v>
      </c>
    </row>
    <row r="11220" spans="24:25">
      <c r="X11220" s="429">
        <v>11517</v>
      </c>
      <c r="Y11220" s="429" t="s">
        <v>1033</v>
      </c>
    </row>
    <row r="11221" spans="24:25">
      <c r="X11221" s="429">
        <v>11518</v>
      </c>
      <c r="Y11221" s="429" t="s">
        <v>1033</v>
      </c>
    </row>
    <row r="11222" spans="24:25">
      <c r="X11222" s="429">
        <v>11519</v>
      </c>
      <c r="Y11222" s="429" t="s">
        <v>1033</v>
      </c>
    </row>
    <row r="11223" spans="24:25">
      <c r="X11223" s="429">
        <v>11520</v>
      </c>
      <c r="Y11223" s="429" t="s">
        <v>1033</v>
      </c>
    </row>
    <row r="11224" spans="24:25">
      <c r="X11224" s="429">
        <v>11521</v>
      </c>
      <c r="Y11224" s="429" t="s">
        <v>1033</v>
      </c>
    </row>
    <row r="11225" spans="24:25">
      <c r="X11225" s="429">
        <v>11522</v>
      </c>
      <c r="Y11225" s="429" t="s">
        <v>1033</v>
      </c>
    </row>
    <row r="11226" spans="24:25">
      <c r="X11226" s="429">
        <v>11523</v>
      </c>
      <c r="Y11226" s="429" t="s">
        <v>1033</v>
      </c>
    </row>
    <row r="11227" spans="24:25">
      <c r="X11227" s="429">
        <v>11524</v>
      </c>
      <c r="Y11227" s="429" t="s">
        <v>1033</v>
      </c>
    </row>
    <row r="11228" spans="24:25">
      <c r="X11228" s="429">
        <v>11525</v>
      </c>
      <c r="Y11228" s="429" t="s">
        <v>1033</v>
      </c>
    </row>
    <row r="11229" spans="24:25">
      <c r="X11229" s="429">
        <v>11526</v>
      </c>
      <c r="Y11229" s="429" t="s">
        <v>1033</v>
      </c>
    </row>
    <row r="11230" spans="24:25">
      <c r="X11230" s="429">
        <v>11527</v>
      </c>
      <c r="Y11230" s="429" t="s">
        <v>1033</v>
      </c>
    </row>
    <row r="11231" spans="24:25">
      <c r="X11231" s="429">
        <v>11528</v>
      </c>
      <c r="Y11231" s="429" t="s">
        <v>1033</v>
      </c>
    </row>
    <row r="11232" spans="24:25">
      <c r="X11232" s="429">
        <v>11529</v>
      </c>
      <c r="Y11232" s="429" t="s">
        <v>1033</v>
      </c>
    </row>
    <row r="11233" spans="24:25">
      <c r="X11233" s="429">
        <v>11530</v>
      </c>
      <c r="Y11233" s="429" t="s">
        <v>1033</v>
      </c>
    </row>
    <row r="11234" spans="24:25">
      <c r="X11234" s="429">
        <v>11531</v>
      </c>
      <c r="Y11234" s="429" t="s">
        <v>1033</v>
      </c>
    </row>
    <row r="11235" spans="24:25">
      <c r="X11235" s="429">
        <v>11532</v>
      </c>
      <c r="Y11235" s="429" t="s">
        <v>1033</v>
      </c>
    </row>
    <row r="11236" spans="24:25">
      <c r="X11236" s="429">
        <v>11533</v>
      </c>
      <c r="Y11236" s="429" t="s">
        <v>1033</v>
      </c>
    </row>
    <row r="11237" spans="24:25">
      <c r="X11237" s="429">
        <v>11534</v>
      </c>
      <c r="Y11237" s="429" t="s">
        <v>1033</v>
      </c>
    </row>
    <row r="11238" spans="24:25">
      <c r="X11238" s="429">
        <v>11535</v>
      </c>
      <c r="Y11238" s="429" t="s">
        <v>1033</v>
      </c>
    </row>
    <row r="11239" spans="24:25">
      <c r="X11239" s="429">
        <v>11536</v>
      </c>
      <c r="Y11239" s="429" t="s">
        <v>1033</v>
      </c>
    </row>
    <row r="11240" spans="24:25">
      <c r="X11240" s="429">
        <v>11537</v>
      </c>
      <c r="Y11240" s="429" t="s">
        <v>1033</v>
      </c>
    </row>
    <row r="11241" spans="24:25">
      <c r="X11241" s="429">
        <v>11538</v>
      </c>
      <c r="Y11241" s="429" t="s">
        <v>1033</v>
      </c>
    </row>
    <row r="11242" spans="24:25">
      <c r="X11242" s="429">
        <v>11539</v>
      </c>
      <c r="Y11242" s="429" t="s">
        <v>1033</v>
      </c>
    </row>
    <row r="11243" spans="24:25">
      <c r="X11243" s="429">
        <v>11540</v>
      </c>
      <c r="Y11243" s="429" t="s">
        <v>1033</v>
      </c>
    </row>
    <row r="11244" spans="24:25">
      <c r="X11244" s="429">
        <v>11541</v>
      </c>
      <c r="Y11244" s="429" t="s">
        <v>1033</v>
      </c>
    </row>
    <row r="11245" spans="24:25">
      <c r="X11245" s="429">
        <v>11542</v>
      </c>
      <c r="Y11245" s="429" t="s">
        <v>1033</v>
      </c>
    </row>
    <row r="11246" spans="24:25">
      <c r="X11246" s="429">
        <v>11543</v>
      </c>
      <c r="Y11246" s="429" t="s">
        <v>1033</v>
      </c>
    </row>
    <row r="11247" spans="24:25">
      <c r="X11247" s="429">
        <v>11544</v>
      </c>
      <c r="Y11247" s="429" t="s">
        <v>1033</v>
      </c>
    </row>
    <row r="11248" spans="24:25">
      <c r="X11248" s="429">
        <v>11545</v>
      </c>
      <c r="Y11248" s="429" t="s">
        <v>1033</v>
      </c>
    </row>
    <row r="11249" spans="24:25">
      <c r="X11249" s="429">
        <v>11546</v>
      </c>
      <c r="Y11249" s="429" t="s">
        <v>1033</v>
      </c>
    </row>
    <row r="11250" spans="24:25">
      <c r="X11250" s="429">
        <v>11547</v>
      </c>
      <c r="Y11250" s="429" t="s">
        <v>1033</v>
      </c>
    </row>
    <row r="11251" spans="24:25">
      <c r="X11251" s="429">
        <v>11548</v>
      </c>
      <c r="Y11251" s="429" t="s">
        <v>1033</v>
      </c>
    </row>
    <row r="11252" spans="24:25">
      <c r="X11252" s="429">
        <v>11549</v>
      </c>
      <c r="Y11252" s="429" t="s">
        <v>1033</v>
      </c>
    </row>
    <row r="11253" spans="24:25">
      <c r="X11253" s="429">
        <v>11550</v>
      </c>
      <c r="Y11253" s="429" t="s">
        <v>1033</v>
      </c>
    </row>
    <row r="11254" spans="24:25">
      <c r="X11254" s="429">
        <v>11551</v>
      </c>
      <c r="Y11254" s="429" t="s">
        <v>1033</v>
      </c>
    </row>
    <row r="11255" spans="24:25">
      <c r="X11255" s="429">
        <v>11552</v>
      </c>
      <c r="Y11255" s="429" t="s">
        <v>1033</v>
      </c>
    </row>
    <row r="11256" spans="24:25">
      <c r="X11256" s="429">
        <v>11553</v>
      </c>
      <c r="Y11256" s="429" t="s">
        <v>1033</v>
      </c>
    </row>
    <row r="11257" spans="24:25">
      <c r="X11257" s="429">
        <v>11554</v>
      </c>
      <c r="Y11257" s="429" t="s">
        <v>1033</v>
      </c>
    </row>
    <row r="11258" spans="24:25">
      <c r="X11258" s="429">
        <v>11555</v>
      </c>
      <c r="Y11258" s="429" t="s">
        <v>1033</v>
      </c>
    </row>
    <row r="11259" spans="24:25">
      <c r="X11259" s="429">
        <v>11556</v>
      </c>
      <c r="Y11259" s="429" t="s">
        <v>1033</v>
      </c>
    </row>
    <row r="11260" spans="24:25">
      <c r="X11260" s="429">
        <v>11557</v>
      </c>
      <c r="Y11260" s="429" t="s">
        <v>1033</v>
      </c>
    </row>
    <row r="11261" spans="24:25">
      <c r="X11261" s="429">
        <v>11558</v>
      </c>
      <c r="Y11261" s="429" t="s">
        <v>1033</v>
      </c>
    </row>
    <row r="11262" spans="24:25">
      <c r="X11262" s="429">
        <v>11559</v>
      </c>
      <c r="Y11262" s="429" t="s">
        <v>1033</v>
      </c>
    </row>
    <row r="11263" spans="24:25">
      <c r="X11263" s="429">
        <v>11560</v>
      </c>
      <c r="Y11263" s="429" t="s">
        <v>1033</v>
      </c>
    </row>
    <row r="11264" spans="24:25">
      <c r="X11264" s="429">
        <v>11561</v>
      </c>
      <c r="Y11264" s="429" t="s">
        <v>1033</v>
      </c>
    </row>
    <row r="11265" spans="24:25">
      <c r="X11265" s="429">
        <v>11562</v>
      </c>
      <c r="Y11265" s="429" t="s">
        <v>1033</v>
      </c>
    </row>
    <row r="11266" spans="24:25">
      <c r="X11266" s="429">
        <v>11563</v>
      </c>
      <c r="Y11266" s="429" t="s">
        <v>1033</v>
      </c>
    </row>
    <row r="11267" spans="24:25">
      <c r="X11267" s="429">
        <v>11564</v>
      </c>
      <c r="Y11267" s="429" t="s">
        <v>1033</v>
      </c>
    </row>
    <row r="11268" spans="24:25">
      <c r="X11268" s="429">
        <v>11565</v>
      </c>
      <c r="Y11268" s="429" t="s">
        <v>1033</v>
      </c>
    </row>
    <row r="11269" spans="24:25">
      <c r="X11269" s="429">
        <v>11566</v>
      </c>
      <c r="Y11269" s="429" t="s">
        <v>1033</v>
      </c>
    </row>
    <row r="11270" spans="24:25">
      <c r="X11270" s="429">
        <v>11567</v>
      </c>
      <c r="Y11270" s="429" t="s">
        <v>1033</v>
      </c>
    </row>
    <row r="11271" spans="24:25">
      <c r="X11271" s="429">
        <v>11568</v>
      </c>
      <c r="Y11271" s="429" t="s">
        <v>1033</v>
      </c>
    </row>
    <row r="11272" spans="24:25">
      <c r="X11272" s="429">
        <v>11569</v>
      </c>
      <c r="Y11272" s="429" t="s">
        <v>1033</v>
      </c>
    </row>
    <row r="11273" spans="24:25">
      <c r="X11273" s="429">
        <v>11570</v>
      </c>
      <c r="Y11273" s="429" t="s">
        <v>1033</v>
      </c>
    </row>
    <row r="11274" spans="24:25">
      <c r="X11274" s="429">
        <v>11571</v>
      </c>
      <c r="Y11274" s="429" t="s">
        <v>1033</v>
      </c>
    </row>
    <row r="11275" spans="24:25">
      <c r="X11275" s="429">
        <v>11572</v>
      </c>
      <c r="Y11275" s="429" t="s">
        <v>1033</v>
      </c>
    </row>
    <row r="11276" spans="24:25">
      <c r="X11276" s="429">
        <v>11573</v>
      </c>
      <c r="Y11276" s="429" t="s">
        <v>1033</v>
      </c>
    </row>
    <row r="11277" spans="24:25">
      <c r="X11277" s="429">
        <v>11574</v>
      </c>
      <c r="Y11277" s="429" t="s">
        <v>1033</v>
      </c>
    </row>
    <row r="11278" spans="24:25">
      <c r="X11278" s="429">
        <v>11575</v>
      </c>
      <c r="Y11278" s="429" t="s">
        <v>1033</v>
      </c>
    </row>
    <row r="11279" spans="24:25">
      <c r="X11279" s="429">
        <v>11576</v>
      </c>
      <c r="Y11279" s="429" t="s">
        <v>1033</v>
      </c>
    </row>
    <row r="11280" spans="24:25">
      <c r="X11280" s="429">
        <v>11577</v>
      </c>
      <c r="Y11280" s="429" t="s">
        <v>1033</v>
      </c>
    </row>
    <row r="11281" spans="24:25">
      <c r="X11281" s="429">
        <v>11578</v>
      </c>
      <c r="Y11281" s="429" t="s">
        <v>1033</v>
      </c>
    </row>
    <row r="11282" spans="24:25">
      <c r="X11282" s="429">
        <v>11579</v>
      </c>
      <c r="Y11282" s="429" t="s">
        <v>1033</v>
      </c>
    </row>
    <row r="11283" spans="24:25">
      <c r="X11283" s="429">
        <v>11580</v>
      </c>
      <c r="Y11283" s="429" t="s">
        <v>1033</v>
      </c>
    </row>
    <row r="11284" spans="24:25">
      <c r="X11284" s="429">
        <v>11581</v>
      </c>
      <c r="Y11284" s="429" t="s">
        <v>1033</v>
      </c>
    </row>
    <row r="11285" spans="24:25">
      <c r="X11285" s="429">
        <v>11582</v>
      </c>
      <c r="Y11285" s="429" t="s">
        <v>1033</v>
      </c>
    </row>
    <row r="11286" spans="24:25">
      <c r="X11286" s="429">
        <v>11583</v>
      </c>
      <c r="Y11286" s="429" t="s">
        <v>1033</v>
      </c>
    </row>
    <row r="11287" spans="24:25">
      <c r="X11287" s="429">
        <v>11584</v>
      </c>
      <c r="Y11287" s="429" t="s">
        <v>1033</v>
      </c>
    </row>
    <row r="11288" spans="24:25">
      <c r="X11288" s="429">
        <v>11585</v>
      </c>
      <c r="Y11288" s="429" t="s">
        <v>1033</v>
      </c>
    </row>
    <row r="11289" spans="24:25">
      <c r="X11289" s="429">
        <v>11586</v>
      </c>
      <c r="Y11289" s="429" t="s">
        <v>1033</v>
      </c>
    </row>
    <row r="11290" spans="24:25">
      <c r="X11290" s="429">
        <v>11587</v>
      </c>
      <c r="Y11290" s="429" t="s">
        <v>1033</v>
      </c>
    </row>
    <row r="11291" spans="24:25">
      <c r="X11291" s="429">
        <v>11588</v>
      </c>
      <c r="Y11291" s="429" t="s">
        <v>1033</v>
      </c>
    </row>
    <row r="11292" spans="24:25">
      <c r="X11292" s="429">
        <v>11589</v>
      </c>
      <c r="Y11292" s="429" t="s">
        <v>1033</v>
      </c>
    </row>
    <row r="11293" spans="24:25">
      <c r="X11293" s="429">
        <v>11590</v>
      </c>
      <c r="Y11293" s="429" t="s">
        <v>1033</v>
      </c>
    </row>
    <row r="11294" spans="24:25">
      <c r="X11294" s="429">
        <v>11591</v>
      </c>
      <c r="Y11294" s="429" t="s">
        <v>1033</v>
      </c>
    </row>
    <row r="11295" spans="24:25">
      <c r="X11295" s="429">
        <v>11592</v>
      </c>
      <c r="Y11295" s="429" t="s">
        <v>1033</v>
      </c>
    </row>
    <row r="11296" spans="24:25">
      <c r="X11296" s="429">
        <v>11593</v>
      </c>
      <c r="Y11296" s="429" t="s">
        <v>1033</v>
      </c>
    </row>
    <row r="11297" spans="24:25">
      <c r="X11297" s="429">
        <v>11594</v>
      </c>
      <c r="Y11297" s="429" t="s">
        <v>1033</v>
      </c>
    </row>
    <row r="11298" spans="24:25">
      <c r="X11298" s="429">
        <v>11595</v>
      </c>
      <c r="Y11298" s="429" t="s">
        <v>1033</v>
      </c>
    </row>
    <row r="11299" spans="24:25">
      <c r="X11299" s="429">
        <v>11596</v>
      </c>
      <c r="Y11299" s="429" t="s">
        <v>1033</v>
      </c>
    </row>
    <row r="11300" spans="24:25">
      <c r="X11300" s="429">
        <v>11597</v>
      </c>
      <c r="Y11300" s="429" t="s">
        <v>1033</v>
      </c>
    </row>
    <row r="11301" spans="24:25">
      <c r="X11301" s="429">
        <v>11598</v>
      </c>
      <c r="Y11301" s="429" t="s">
        <v>1033</v>
      </c>
    </row>
    <row r="11302" spans="24:25">
      <c r="X11302" s="429">
        <v>11599</v>
      </c>
      <c r="Y11302" s="429" t="s">
        <v>1033</v>
      </c>
    </row>
    <row r="11303" spans="24:25">
      <c r="X11303" s="429">
        <v>11600</v>
      </c>
      <c r="Y11303" s="429" t="s">
        <v>1033</v>
      </c>
    </row>
    <row r="11304" spans="24:25">
      <c r="X11304" s="429">
        <v>11601</v>
      </c>
      <c r="Y11304" s="429" t="s">
        <v>1033</v>
      </c>
    </row>
    <row r="11305" spans="24:25">
      <c r="X11305" s="429">
        <v>11602</v>
      </c>
      <c r="Y11305" s="429" t="s">
        <v>1033</v>
      </c>
    </row>
    <row r="11306" spans="24:25">
      <c r="X11306" s="429">
        <v>11603</v>
      </c>
      <c r="Y11306" s="429" t="s">
        <v>1033</v>
      </c>
    </row>
    <row r="11307" spans="24:25">
      <c r="X11307" s="429">
        <v>11604</v>
      </c>
      <c r="Y11307" s="429" t="s">
        <v>1033</v>
      </c>
    </row>
    <row r="11308" spans="24:25">
      <c r="X11308" s="429">
        <v>11605</v>
      </c>
      <c r="Y11308" s="429" t="s">
        <v>1033</v>
      </c>
    </row>
    <row r="11309" spans="24:25">
      <c r="X11309" s="429">
        <v>11606</v>
      </c>
      <c r="Y11309" s="429" t="s">
        <v>1033</v>
      </c>
    </row>
    <row r="11310" spans="24:25">
      <c r="X11310" s="429">
        <v>11607</v>
      </c>
      <c r="Y11310" s="429" t="s">
        <v>1033</v>
      </c>
    </row>
    <row r="11311" spans="24:25">
      <c r="X11311" s="429">
        <v>11608</v>
      </c>
      <c r="Y11311" s="429" t="s">
        <v>1033</v>
      </c>
    </row>
    <row r="11312" spans="24:25">
      <c r="X11312" s="429">
        <v>11609</v>
      </c>
      <c r="Y11312" s="429" t="s">
        <v>1033</v>
      </c>
    </row>
    <row r="11313" spans="24:25">
      <c r="X11313" s="429">
        <v>11610</v>
      </c>
      <c r="Y11313" s="429" t="s">
        <v>1033</v>
      </c>
    </row>
    <row r="11314" spans="24:25">
      <c r="X11314" s="429">
        <v>11611</v>
      </c>
      <c r="Y11314" s="429" t="s">
        <v>1033</v>
      </c>
    </row>
    <row r="11315" spans="24:25">
      <c r="X11315" s="429">
        <v>11612</v>
      </c>
      <c r="Y11315" s="429" t="s">
        <v>1033</v>
      </c>
    </row>
    <row r="11316" spans="24:25">
      <c r="X11316" s="429">
        <v>11613</v>
      </c>
      <c r="Y11316" s="429" t="s">
        <v>1033</v>
      </c>
    </row>
    <row r="11317" spans="24:25">
      <c r="X11317" s="429">
        <v>11614</v>
      </c>
      <c r="Y11317" s="429" t="s">
        <v>1033</v>
      </c>
    </row>
    <row r="11318" spans="24:25">
      <c r="X11318" s="429">
        <v>11615</v>
      </c>
      <c r="Y11318" s="429" t="s">
        <v>1033</v>
      </c>
    </row>
    <row r="11319" spans="24:25">
      <c r="X11319" s="429">
        <v>11616</v>
      </c>
      <c r="Y11319" s="429" t="s">
        <v>1033</v>
      </c>
    </row>
    <row r="11320" spans="24:25">
      <c r="X11320" s="429">
        <v>11617</v>
      </c>
      <c r="Y11320" s="429" t="s">
        <v>1033</v>
      </c>
    </row>
    <row r="11321" spans="24:25">
      <c r="X11321" s="429">
        <v>11618</v>
      </c>
      <c r="Y11321" s="429" t="s">
        <v>1033</v>
      </c>
    </row>
    <row r="11322" spans="24:25">
      <c r="X11322" s="429">
        <v>11619</v>
      </c>
      <c r="Y11322" s="429" t="s">
        <v>1033</v>
      </c>
    </row>
    <row r="11323" spans="24:25">
      <c r="X11323" s="429">
        <v>11620</v>
      </c>
      <c r="Y11323" s="429" t="s">
        <v>1033</v>
      </c>
    </row>
    <row r="11324" spans="24:25">
      <c r="X11324" s="429">
        <v>11621</v>
      </c>
      <c r="Y11324" s="429" t="s">
        <v>1033</v>
      </c>
    </row>
    <row r="11325" spans="24:25">
      <c r="X11325" s="429">
        <v>11622</v>
      </c>
      <c r="Y11325" s="429" t="s">
        <v>1033</v>
      </c>
    </row>
    <row r="11326" spans="24:25">
      <c r="X11326" s="429">
        <v>11623</v>
      </c>
      <c r="Y11326" s="429" t="s">
        <v>1033</v>
      </c>
    </row>
    <row r="11327" spans="24:25">
      <c r="X11327" s="429">
        <v>11624</v>
      </c>
      <c r="Y11327" s="429" t="s">
        <v>1033</v>
      </c>
    </row>
    <row r="11328" spans="24:25">
      <c r="X11328" s="429">
        <v>11625</v>
      </c>
      <c r="Y11328" s="429" t="s">
        <v>1033</v>
      </c>
    </row>
    <row r="11329" spans="24:25">
      <c r="X11329" s="429">
        <v>11626</v>
      </c>
      <c r="Y11329" s="429" t="s">
        <v>1033</v>
      </c>
    </row>
    <row r="11330" spans="24:25">
      <c r="X11330" s="429">
        <v>11627</v>
      </c>
      <c r="Y11330" s="429" t="s">
        <v>1033</v>
      </c>
    </row>
    <row r="11331" spans="24:25">
      <c r="X11331" s="429">
        <v>11628</v>
      </c>
      <c r="Y11331" s="429" t="s">
        <v>1033</v>
      </c>
    </row>
    <row r="11332" spans="24:25">
      <c r="X11332" s="429">
        <v>11629</v>
      </c>
      <c r="Y11332" s="429" t="s">
        <v>1033</v>
      </c>
    </row>
    <row r="11333" spans="24:25">
      <c r="X11333" s="429">
        <v>11630</v>
      </c>
      <c r="Y11333" s="429" t="s">
        <v>1033</v>
      </c>
    </row>
    <row r="11334" spans="24:25">
      <c r="X11334" s="429">
        <v>11631</v>
      </c>
      <c r="Y11334" s="429" t="s">
        <v>1033</v>
      </c>
    </row>
    <row r="11335" spans="24:25">
      <c r="X11335" s="429">
        <v>11632</v>
      </c>
      <c r="Y11335" s="429" t="s">
        <v>1033</v>
      </c>
    </row>
    <row r="11336" spans="24:25">
      <c r="X11336" s="429">
        <v>11633</v>
      </c>
      <c r="Y11336" s="429" t="s">
        <v>1033</v>
      </c>
    </row>
    <row r="11337" spans="24:25">
      <c r="X11337" s="429">
        <v>11634</v>
      </c>
      <c r="Y11337" s="429" t="s">
        <v>1033</v>
      </c>
    </row>
    <row r="11338" spans="24:25">
      <c r="X11338" s="429">
        <v>11635</v>
      </c>
      <c r="Y11338" s="429" t="s">
        <v>1033</v>
      </c>
    </row>
    <row r="11339" spans="24:25">
      <c r="X11339" s="429">
        <v>11636</v>
      </c>
      <c r="Y11339" s="429" t="s">
        <v>1033</v>
      </c>
    </row>
    <row r="11340" spans="24:25">
      <c r="X11340" s="429">
        <v>11637</v>
      </c>
      <c r="Y11340" s="429" t="s">
        <v>1033</v>
      </c>
    </row>
    <row r="11341" spans="24:25">
      <c r="X11341" s="429">
        <v>11638</v>
      </c>
      <c r="Y11341" s="429" t="s">
        <v>1033</v>
      </c>
    </row>
    <row r="11342" spans="24:25">
      <c r="X11342" s="429">
        <v>11639</v>
      </c>
      <c r="Y11342" s="429" t="s">
        <v>1033</v>
      </c>
    </row>
    <row r="11343" spans="24:25">
      <c r="X11343" s="429">
        <v>11640</v>
      </c>
      <c r="Y11343" s="429" t="s">
        <v>1033</v>
      </c>
    </row>
    <row r="11344" spans="24:25">
      <c r="X11344" s="429">
        <v>11641</v>
      </c>
      <c r="Y11344" s="429" t="s">
        <v>1033</v>
      </c>
    </row>
    <row r="11345" spans="24:25">
      <c r="X11345" s="429">
        <v>11642</v>
      </c>
      <c r="Y11345" s="429" t="s">
        <v>1033</v>
      </c>
    </row>
    <row r="11346" spans="24:25">
      <c r="X11346" s="429">
        <v>11643</v>
      </c>
      <c r="Y11346" s="429" t="s">
        <v>1033</v>
      </c>
    </row>
    <row r="11347" spans="24:25">
      <c r="X11347" s="429">
        <v>11644</v>
      </c>
      <c r="Y11347" s="429" t="s">
        <v>1033</v>
      </c>
    </row>
    <row r="11348" spans="24:25">
      <c r="X11348" s="429">
        <v>11645</v>
      </c>
      <c r="Y11348" s="429" t="s">
        <v>1033</v>
      </c>
    </row>
    <row r="11349" spans="24:25">
      <c r="X11349" s="429">
        <v>11646</v>
      </c>
      <c r="Y11349" s="429" t="s">
        <v>1033</v>
      </c>
    </row>
    <row r="11350" spans="24:25">
      <c r="X11350" s="429">
        <v>11647</v>
      </c>
      <c r="Y11350" s="429" t="s">
        <v>1033</v>
      </c>
    </row>
    <row r="11351" spans="24:25">
      <c r="X11351" s="429">
        <v>11648</v>
      </c>
      <c r="Y11351" s="429" t="s">
        <v>1033</v>
      </c>
    </row>
    <row r="11352" spans="24:25">
      <c r="X11352" s="429">
        <v>11649</v>
      </c>
      <c r="Y11352" s="429" t="s">
        <v>1033</v>
      </c>
    </row>
    <row r="11353" spans="24:25">
      <c r="X11353" s="429">
        <v>11650</v>
      </c>
      <c r="Y11353" s="429" t="s">
        <v>1033</v>
      </c>
    </row>
    <row r="11354" spans="24:25">
      <c r="X11354" s="429">
        <v>11651</v>
      </c>
      <c r="Y11354" s="429" t="s">
        <v>1033</v>
      </c>
    </row>
    <row r="11355" spans="24:25">
      <c r="X11355" s="429">
        <v>11652</v>
      </c>
      <c r="Y11355" s="429" t="s">
        <v>1033</v>
      </c>
    </row>
    <row r="11356" spans="24:25">
      <c r="X11356" s="429">
        <v>11653</v>
      </c>
      <c r="Y11356" s="429" t="s">
        <v>1033</v>
      </c>
    </row>
    <row r="11357" spans="24:25">
      <c r="X11357" s="429">
        <v>11654</v>
      </c>
      <c r="Y11357" s="429" t="s">
        <v>1033</v>
      </c>
    </row>
    <row r="11358" spans="24:25">
      <c r="X11358" s="429">
        <v>11655</v>
      </c>
      <c r="Y11358" s="429" t="s">
        <v>1033</v>
      </c>
    </row>
    <row r="11359" spans="24:25">
      <c r="X11359" s="429">
        <v>11656</v>
      </c>
      <c r="Y11359" s="429" t="s">
        <v>1033</v>
      </c>
    </row>
    <row r="11360" spans="24:25">
      <c r="X11360" s="429">
        <v>11657</v>
      </c>
      <c r="Y11360" s="429" t="s">
        <v>1033</v>
      </c>
    </row>
    <row r="11361" spans="24:25">
      <c r="X11361" s="429">
        <v>11658</v>
      </c>
      <c r="Y11361" s="429" t="s">
        <v>1033</v>
      </c>
    </row>
    <row r="11362" spans="24:25">
      <c r="X11362" s="429">
        <v>11659</v>
      </c>
      <c r="Y11362" s="429" t="s">
        <v>1033</v>
      </c>
    </row>
    <row r="11363" spans="24:25">
      <c r="X11363" s="429">
        <v>11660</v>
      </c>
      <c r="Y11363" s="429" t="s">
        <v>1033</v>
      </c>
    </row>
    <row r="11364" spans="24:25">
      <c r="X11364" s="429">
        <v>11661</v>
      </c>
      <c r="Y11364" s="429" t="s">
        <v>1033</v>
      </c>
    </row>
    <row r="11365" spans="24:25">
      <c r="X11365" s="429">
        <v>11662</v>
      </c>
      <c r="Y11365" s="429" t="s">
        <v>1033</v>
      </c>
    </row>
    <row r="11366" spans="24:25">
      <c r="X11366" s="429">
        <v>11663</v>
      </c>
      <c r="Y11366" s="429" t="s">
        <v>1033</v>
      </c>
    </row>
    <row r="11367" spans="24:25">
      <c r="X11367" s="429">
        <v>11664</v>
      </c>
      <c r="Y11367" s="429" t="s">
        <v>1033</v>
      </c>
    </row>
    <row r="11368" spans="24:25">
      <c r="X11368" s="429">
        <v>11665</v>
      </c>
      <c r="Y11368" s="429" t="s">
        <v>1033</v>
      </c>
    </row>
    <row r="11369" spans="24:25">
      <c r="X11369" s="429">
        <v>11666</v>
      </c>
      <c r="Y11369" s="429" t="s">
        <v>1033</v>
      </c>
    </row>
    <row r="11370" spans="24:25">
      <c r="X11370" s="429">
        <v>11667</v>
      </c>
      <c r="Y11370" s="429" t="s">
        <v>1033</v>
      </c>
    </row>
    <row r="11371" spans="24:25">
      <c r="X11371" s="429">
        <v>11668</v>
      </c>
      <c r="Y11371" s="429" t="s">
        <v>1033</v>
      </c>
    </row>
    <row r="11372" spans="24:25">
      <c r="X11372" s="429">
        <v>11669</v>
      </c>
      <c r="Y11372" s="429" t="s">
        <v>1033</v>
      </c>
    </row>
    <row r="11373" spans="24:25">
      <c r="X11373" s="429">
        <v>11670</v>
      </c>
      <c r="Y11373" s="429" t="s">
        <v>1033</v>
      </c>
    </row>
    <row r="11374" spans="24:25">
      <c r="X11374" s="429">
        <v>11671</v>
      </c>
      <c r="Y11374" s="429" t="s">
        <v>1033</v>
      </c>
    </row>
    <row r="11375" spans="24:25">
      <c r="X11375" s="429">
        <v>11672</v>
      </c>
      <c r="Y11375" s="429" t="s">
        <v>1033</v>
      </c>
    </row>
    <row r="11376" spans="24:25">
      <c r="X11376" s="429">
        <v>11673</v>
      </c>
      <c r="Y11376" s="429" t="s">
        <v>1033</v>
      </c>
    </row>
    <row r="11377" spans="24:25">
      <c r="X11377" s="429">
        <v>11674</v>
      </c>
      <c r="Y11377" s="429" t="s">
        <v>1033</v>
      </c>
    </row>
    <row r="11378" spans="24:25">
      <c r="X11378" s="429">
        <v>11675</v>
      </c>
      <c r="Y11378" s="429" t="s">
        <v>1033</v>
      </c>
    </row>
    <row r="11379" spans="24:25">
      <c r="X11379" s="429">
        <v>11676</v>
      </c>
      <c r="Y11379" s="429" t="s">
        <v>1033</v>
      </c>
    </row>
    <row r="11380" spans="24:25">
      <c r="X11380" s="429">
        <v>11677</v>
      </c>
      <c r="Y11380" s="429" t="s">
        <v>1033</v>
      </c>
    </row>
    <row r="11381" spans="24:25">
      <c r="X11381" s="429">
        <v>11678</v>
      </c>
      <c r="Y11381" s="429" t="s">
        <v>1033</v>
      </c>
    </row>
    <row r="11382" spans="24:25">
      <c r="X11382" s="429">
        <v>11679</v>
      </c>
      <c r="Y11382" s="429" t="s">
        <v>1033</v>
      </c>
    </row>
    <row r="11383" spans="24:25">
      <c r="X11383" s="429">
        <v>11680</v>
      </c>
      <c r="Y11383" s="429" t="s">
        <v>1033</v>
      </c>
    </row>
    <row r="11384" spans="24:25">
      <c r="X11384" s="429">
        <v>11681</v>
      </c>
      <c r="Y11384" s="429" t="s">
        <v>1033</v>
      </c>
    </row>
    <row r="11385" spans="24:25">
      <c r="X11385" s="429">
        <v>11682</v>
      </c>
      <c r="Y11385" s="429" t="s">
        <v>1033</v>
      </c>
    </row>
    <row r="11386" spans="24:25">
      <c r="X11386" s="429">
        <v>11683</v>
      </c>
      <c r="Y11386" s="429" t="s">
        <v>1033</v>
      </c>
    </row>
    <row r="11387" spans="24:25">
      <c r="X11387" s="429">
        <v>11684</v>
      </c>
      <c r="Y11387" s="429" t="s">
        <v>1033</v>
      </c>
    </row>
    <row r="11388" spans="24:25">
      <c r="X11388" s="429">
        <v>11685</v>
      </c>
      <c r="Y11388" s="429" t="s">
        <v>1033</v>
      </c>
    </row>
    <row r="11389" spans="24:25">
      <c r="X11389" s="429">
        <v>11686</v>
      </c>
      <c r="Y11389" s="429" t="s">
        <v>1033</v>
      </c>
    </row>
    <row r="11390" spans="24:25">
      <c r="X11390" s="429">
        <v>11687</v>
      </c>
      <c r="Y11390" s="429" t="s">
        <v>1033</v>
      </c>
    </row>
    <row r="11391" spans="24:25">
      <c r="X11391" s="429">
        <v>11688</v>
      </c>
      <c r="Y11391" s="429" t="s">
        <v>1033</v>
      </c>
    </row>
    <row r="11392" spans="24:25">
      <c r="X11392" s="429">
        <v>11689</v>
      </c>
      <c r="Y11392" s="429" t="s">
        <v>1033</v>
      </c>
    </row>
    <row r="11393" spans="24:25">
      <c r="X11393" s="429">
        <v>11690</v>
      </c>
      <c r="Y11393" s="429" t="s">
        <v>1033</v>
      </c>
    </row>
    <row r="11394" spans="24:25">
      <c r="X11394" s="429">
        <v>11691</v>
      </c>
      <c r="Y11394" s="429" t="s">
        <v>1033</v>
      </c>
    </row>
    <row r="11395" spans="24:25">
      <c r="X11395" s="429">
        <v>11692</v>
      </c>
      <c r="Y11395" s="429" t="s">
        <v>1033</v>
      </c>
    </row>
    <row r="11396" spans="24:25">
      <c r="X11396" s="429">
        <v>11693</v>
      </c>
      <c r="Y11396" s="429" t="s">
        <v>1033</v>
      </c>
    </row>
    <row r="11397" spans="24:25">
      <c r="X11397" s="429">
        <v>11694</v>
      </c>
      <c r="Y11397" s="429" t="s">
        <v>1033</v>
      </c>
    </row>
    <row r="11398" spans="24:25">
      <c r="X11398" s="429">
        <v>11695</v>
      </c>
      <c r="Y11398" s="429" t="s">
        <v>1033</v>
      </c>
    </row>
    <row r="11399" spans="24:25">
      <c r="X11399" s="429">
        <v>11696</v>
      </c>
      <c r="Y11399" s="429" t="s">
        <v>1033</v>
      </c>
    </row>
    <row r="11400" spans="24:25">
      <c r="X11400" s="429">
        <v>11697</v>
      </c>
      <c r="Y11400" s="429" t="s">
        <v>1033</v>
      </c>
    </row>
    <row r="11401" spans="24:25">
      <c r="X11401" s="429">
        <v>11698</v>
      </c>
      <c r="Y11401" s="429" t="s">
        <v>1033</v>
      </c>
    </row>
    <row r="11402" spans="24:25">
      <c r="X11402" s="429">
        <v>11699</v>
      </c>
      <c r="Y11402" s="429" t="s">
        <v>1033</v>
      </c>
    </row>
    <row r="11403" spans="24:25">
      <c r="X11403" s="429">
        <v>11700</v>
      </c>
      <c r="Y11403" s="429" t="s">
        <v>1033</v>
      </c>
    </row>
    <row r="11404" spans="24:25">
      <c r="X11404" s="429">
        <v>11701</v>
      </c>
      <c r="Y11404" s="429" t="s">
        <v>1033</v>
      </c>
    </row>
    <row r="11405" spans="24:25">
      <c r="X11405" s="429">
        <v>11702</v>
      </c>
      <c r="Y11405" s="429" t="s">
        <v>1033</v>
      </c>
    </row>
    <row r="11406" spans="24:25">
      <c r="X11406" s="429">
        <v>11703</v>
      </c>
      <c r="Y11406" s="429" t="s">
        <v>1033</v>
      </c>
    </row>
    <row r="11407" spans="24:25">
      <c r="X11407" s="429">
        <v>11704</v>
      </c>
      <c r="Y11407" s="429" t="s">
        <v>1033</v>
      </c>
    </row>
    <row r="11408" spans="24:25">
      <c r="X11408" s="429">
        <v>11705</v>
      </c>
      <c r="Y11408" s="429" t="s">
        <v>1033</v>
      </c>
    </row>
    <row r="11409" spans="24:25">
      <c r="X11409" s="429">
        <v>11706</v>
      </c>
      <c r="Y11409" s="429" t="s">
        <v>1033</v>
      </c>
    </row>
    <row r="11410" spans="24:25">
      <c r="X11410" s="429">
        <v>11707</v>
      </c>
      <c r="Y11410" s="429" t="s">
        <v>1033</v>
      </c>
    </row>
    <row r="11411" spans="24:25">
      <c r="X11411" s="429">
        <v>11708</v>
      </c>
      <c r="Y11411" s="429" t="s">
        <v>1033</v>
      </c>
    </row>
    <row r="11412" spans="24:25">
      <c r="X11412" s="429">
        <v>11709</v>
      </c>
      <c r="Y11412" s="429" t="s">
        <v>1033</v>
      </c>
    </row>
    <row r="11413" spans="24:25">
      <c r="X11413" s="429">
        <v>11710</v>
      </c>
      <c r="Y11413" s="429" t="s">
        <v>1033</v>
      </c>
    </row>
    <row r="11414" spans="24:25">
      <c r="X11414" s="429">
        <v>11711</v>
      </c>
      <c r="Y11414" s="429" t="s">
        <v>1033</v>
      </c>
    </row>
    <row r="11415" spans="24:25">
      <c r="X11415" s="429">
        <v>11712</v>
      </c>
      <c r="Y11415" s="429" t="s">
        <v>1033</v>
      </c>
    </row>
    <row r="11416" spans="24:25">
      <c r="X11416" s="429">
        <v>11713</v>
      </c>
      <c r="Y11416" s="429" t="s">
        <v>1033</v>
      </c>
    </row>
    <row r="11417" spans="24:25">
      <c r="X11417" s="429">
        <v>11714</v>
      </c>
      <c r="Y11417" s="429" t="s">
        <v>1033</v>
      </c>
    </row>
    <row r="11418" spans="24:25">
      <c r="X11418" s="429">
        <v>11715</v>
      </c>
      <c r="Y11418" s="429" t="s">
        <v>1033</v>
      </c>
    </row>
    <row r="11419" spans="24:25">
      <c r="X11419" s="429">
        <v>11716</v>
      </c>
      <c r="Y11419" s="429" t="s">
        <v>1033</v>
      </c>
    </row>
    <row r="11420" spans="24:25">
      <c r="X11420" s="429">
        <v>11717</v>
      </c>
      <c r="Y11420" s="429" t="s">
        <v>1033</v>
      </c>
    </row>
    <row r="11421" spans="24:25">
      <c r="X11421" s="429">
        <v>11718</v>
      </c>
      <c r="Y11421" s="429" t="s">
        <v>1033</v>
      </c>
    </row>
    <row r="11422" spans="24:25">
      <c r="X11422" s="429">
        <v>11719</v>
      </c>
      <c r="Y11422" s="429" t="s">
        <v>1033</v>
      </c>
    </row>
    <row r="11423" spans="24:25">
      <c r="X11423" s="429">
        <v>11720</v>
      </c>
      <c r="Y11423" s="429" t="s">
        <v>1033</v>
      </c>
    </row>
    <row r="11424" spans="24:25">
      <c r="X11424" s="429">
        <v>11721</v>
      </c>
      <c r="Y11424" s="429" t="s">
        <v>1033</v>
      </c>
    </row>
    <row r="11425" spans="24:25">
      <c r="X11425" s="429">
        <v>11722</v>
      </c>
      <c r="Y11425" s="429" t="s">
        <v>1033</v>
      </c>
    </row>
    <row r="11426" spans="24:25">
      <c r="X11426" s="429">
        <v>11723</v>
      </c>
      <c r="Y11426" s="429" t="s">
        <v>1033</v>
      </c>
    </row>
    <row r="11427" spans="24:25">
      <c r="X11427" s="429">
        <v>11724</v>
      </c>
      <c r="Y11427" s="429" t="s">
        <v>1033</v>
      </c>
    </row>
    <row r="11428" spans="24:25">
      <c r="X11428" s="429">
        <v>11725</v>
      </c>
      <c r="Y11428" s="429" t="s">
        <v>1033</v>
      </c>
    </row>
    <row r="11429" spans="24:25">
      <c r="X11429" s="429">
        <v>11726</v>
      </c>
      <c r="Y11429" s="429" t="s">
        <v>1033</v>
      </c>
    </row>
    <row r="11430" spans="24:25">
      <c r="X11430" s="429">
        <v>11727</v>
      </c>
      <c r="Y11430" s="429" t="s">
        <v>1033</v>
      </c>
    </row>
    <row r="11431" spans="24:25">
      <c r="X11431" s="429">
        <v>11728</v>
      </c>
      <c r="Y11431" s="429" t="s">
        <v>1033</v>
      </c>
    </row>
    <row r="11432" spans="24:25">
      <c r="X11432" s="429">
        <v>11729</v>
      </c>
      <c r="Y11432" s="429" t="s">
        <v>1033</v>
      </c>
    </row>
    <row r="11433" spans="24:25">
      <c r="X11433" s="429">
        <v>11730</v>
      </c>
      <c r="Y11433" s="429" t="s">
        <v>1033</v>
      </c>
    </row>
    <row r="11434" spans="24:25">
      <c r="X11434" s="429">
        <v>11731</v>
      </c>
      <c r="Y11434" s="429" t="s">
        <v>1033</v>
      </c>
    </row>
    <row r="11435" spans="24:25">
      <c r="X11435" s="429">
        <v>11732</v>
      </c>
      <c r="Y11435" s="429" t="s">
        <v>1033</v>
      </c>
    </row>
    <row r="11436" spans="24:25">
      <c r="X11436" s="429">
        <v>11733</v>
      </c>
      <c r="Y11436" s="429" t="s">
        <v>1033</v>
      </c>
    </row>
    <row r="11437" spans="24:25">
      <c r="X11437" s="429">
        <v>11734</v>
      </c>
      <c r="Y11437" s="429" t="s">
        <v>1033</v>
      </c>
    </row>
    <row r="11438" spans="24:25">
      <c r="X11438" s="429">
        <v>11735</v>
      </c>
      <c r="Y11438" s="429" t="s">
        <v>1033</v>
      </c>
    </row>
    <row r="11439" spans="24:25">
      <c r="X11439" s="429">
        <v>11736</v>
      </c>
      <c r="Y11439" s="429" t="s">
        <v>1033</v>
      </c>
    </row>
    <row r="11440" spans="24:25">
      <c r="X11440" s="429">
        <v>11737</v>
      </c>
      <c r="Y11440" s="429" t="s">
        <v>1033</v>
      </c>
    </row>
    <row r="11441" spans="24:25">
      <c r="X11441" s="429">
        <v>11738</v>
      </c>
      <c r="Y11441" s="429" t="s">
        <v>1033</v>
      </c>
    </row>
    <row r="11442" spans="24:25">
      <c r="X11442" s="429">
        <v>11739</v>
      </c>
      <c r="Y11442" s="429" t="s">
        <v>1033</v>
      </c>
    </row>
    <row r="11443" spans="24:25">
      <c r="X11443" s="429">
        <v>11740</v>
      </c>
      <c r="Y11443" s="429" t="s">
        <v>1033</v>
      </c>
    </row>
    <row r="11444" spans="24:25">
      <c r="X11444" s="429">
        <v>11741</v>
      </c>
      <c r="Y11444" s="429" t="s">
        <v>1033</v>
      </c>
    </row>
    <row r="11445" spans="24:25">
      <c r="X11445" s="429">
        <v>11742</v>
      </c>
      <c r="Y11445" s="429" t="s">
        <v>1033</v>
      </c>
    </row>
    <row r="11446" spans="24:25">
      <c r="X11446" s="429">
        <v>11743</v>
      </c>
      <c r="Y11446" s="429" t="s">
        <v>1033</v>
      </c>
    </row>
    <row r="11447" spans="24:25">
      <c r="X11447" s="429">
        <v>11744</v>
      </c>
      <c r="Y11447" s="429" t="s">
        <v>1033</v>
      </c>
    </row>
    <row r="11448" spans="24:25">
      <c r="X11448" s="429">
        <v>11745</v>
      </c>
      <c r="Y11448" s="429" t="s">
        <v>1033</v>
      </c>
    </row>
    <row r="11449" spans="24:25">
      <c r="X11449" s="429">
        <v>11746</v>
      </c>
      <c r="Y11449" s="429" t="s">
        <v>1033</v>
      </c>
    </row>
    <row r="11450" spans="24:25">
      <c r="X11450" s="429">
        <v>11747</v>
      </c>
      <c r="Y11450" s="429" t="s">
        <v>1033</v>
      </c>
    </row>
    <row r="11451" spans="24:25">
      <c r="X11451" s="429">
        <v>11748</v>
      </c>
      <c r="Y11451" s="429" t="s">
        <v>1033</v>
      </c>
    </row>
    <row r="11452" spans="24:25">
      <c r="X11452" s="429">
        <v>11749</v>
      </c>
      <c r="Y11452" s="429" t="s">
        <v>1033</v>
      </c>
    </row>
    <row r="11453" spans="24:25">
      <c r="X11453" s="429">
        <v>11750</v>
      </c>
      <c r="Y11453" s="429" t="s">
        <v>1033</v>
      </c>
    </row>
    <row r="11454" spans="24:25">
      <c r="X11454" s="429">
        <v>11751</v>
      </c>
      <c r="Y11454" s="429" t="s">
        <v>1033</v>
      </c>
    </row>
    <row r="11455" spans="24:25">
      <c r="X11455" s="429">
        <v>11752</v>
      </c>
      <c r="Y11455" s="429" t="s">
        <v>1033</v>
      </c>
    </row>
    <row r="11456" spans="24:25">
      <c r="X11456" s="429">
        <v>11753</v>
      </c>
      <c r="Y11456" s="429" t="s">
        <v>1033</v>
      </c>
    </row>
    <row r="11457" spans="24:25">
      <c r="X11457" s="429">
        <v>11754</v>
      </c>
      <c r="Y11457" s="429" t="s">
        <v>1033</v>
      </c>
    </row>
    <row r="11458" spans="24:25">
      <c r="X11458" s="429">
        <v>11755</v>
      </c>
      <c r="Y11458" s="429" t="s">
        <v>1033</v>
      </c>
    </row>
    <row r="11459" spans="24:25">
      <c r="X11459" s="429">
        <v>11756</v>
      </c>
      <c r="Y11459" s="429" t="s">
        <v>1033</v>
      </c>
    </row>
    <row r="11460" spans="24:25">
      <c r="X11460" s="429">
        <v>11757</v>
      </c>
      <c r="Y11460" s="429" t="s">
        <v>1033</v>
      </c>
    </row>
    <row r="11461" spans="24:25">
      <c r="X11461" s="429">
        <v>11758</v>
      </c>
      <c r="Y11461" s="429" t="s">
        <v>1033</v>
      </c>
    </row>
    <row r="11462" spans="24:25">
      <c r="X11462" s="429">
        <v>11759</v>
      </c>
      <c r="Y11462" s="429" t="s">
        <v>1033</v>
      </c>
    </row>
    <row r="11463" spans="24:25">
      <c r="X11463" s="429">
        <v>11760</v>
      </c>
      <c r="Y11463" s="429" t="s">
        <v>1033</v>
      </c>
    </row>
    <row r="11464" spans="24:25">
      <c r="X11464" s="429">
        <v>11761</v>
      </c>
      <c r="Y11464" s="429" t="s">
        <v>1033</v>
      </c>
    </row>
    <row r="11465" spans="24:25">
      <c r="X11465" s="429">
        <v>11762</v>
      </c>
      <c r="Y11465" s="429" t="s">
        <v>1033</v>
      </c>
    </row>
    <row r="11466" spans="24:25">
      <c r="X11466" s="429">
        <v>11763</v>
      </c>
      <c r="Y11466" s="429" t="s">
        <v>1033</v>
      </c>
    </row>
    <row r="11467" spans="24:25">
      <c r="X11467" s="429">
        <v>11764</v>
      </c>
      <c r="Y11467" s="429" t="s">
        <v>1033</v>
      </c>
    </row>
    <row r="11468" spans="24:25">
      <c r="X11468" s="429">
        <v>11765</v>
      </c>
      <c r="Y11468" s="429" t="s">
        <v>1033</v>
      </c>
    </row>
    <row r="11469" spans="24:25">
      <c r="X11469" s="429">
        <v>11766</v>
      </c>
      <c r="Y11469" s="429" t="s">
        <v>1033</v>
      </c>
    </row>
    <row r="11470" spans="24:25">
      <c r="X11470" s="429">
        <v>11767</v>
      </c>
      <c r="Y11470" s="429" t="s">
        <v>1033</v>
      </c>
    </row>
    <row r="11471" spans="24:25">
      <c r="X11471" s="429">
        <v>11768</v>
      </c>
      <c r="Y11471" s="429" t="s">
        <v>1033</v>
      </c>
    </row>
    <row r="11472" spans="24:25">
      <c r="X11472" s="429">
        <v>11769</v>
      </c>
      <c r="Y11472" s="429" t="s">
        <v>1033</v>
      </c>
    </row>
    <row r="11473" spans="24:25">
      <c r="X11473" s="429">
        <v>11770</v>
      </c>
      <c r="Y11473" s="429" t="s">
        <v>1033</v>
      </c>
    </row>
    <row r="11474" spans="24:25">
      <c r="X11474" s="429">
        <v>11771</v>
      </c>
      <c r="Y11474" s="429" t="s">
        <v>1033</v>
      </c>
    </row>
    <row r="11475" spans="24:25">
      <c r="X11475" s="429">
        <v>11772</v>
      </c>
      <c r="Y11475" s="429" t="s">
        <v>1033</v>
      </c>
    </row>
    <row r="11476" spans="24:25">
      <c r="X11476" s="429">
        <v>11773</v>
      </c>
      <c r="Y11476" s="429" t="s">
        <v>1033</v>
      </c>
    </row>
    <row r="11477" spans="24:25">
      <c r="X11477" s="429">
        <v>11774</v>
      </c>
      <c r="Y11477" s="429" t="s">
        <v>1033</v>
      </c>
    </row>
    <row r="11478" spans="24:25">
      <c r="X11478" s="429">
        <v>11775</v>
      </c>
      <c r="Y11478" s="429" t="s">
        <v>1033</v>
      </c>
    </row>
    <row r="11479" spans="24:25">
      <c r="X11479" s="429">
        <v>11776</v>
      </c>
      <c r="Y11479" s="429" t="s">
        <v>1033</v>
      </c>
    </row>
    <row r="11480" spans="24:25">
      <c r="X11480" s="429">
        <v>11777</v>
      </c>
      <c r="Y11480" s="429" t="s">
        <v>1033</v>
      </c>
    </row>
    <row r="11481" spans="24:25">
      <c r="X11481" s="429">
        <v>11778</v>
      </c>
      <c r="Y11481" s="429" t="s">
        <v>1033</v>
      </c>
    </row>
    <row r="11482" spans="24:25">
      <c r="X11482" s="429">
        <v>11779</v>
      </c>
      <c r="Y11482" s="429" t="s">
        <v>1033</v>
      </c>
    </row>
    <row r="11483" spans="24:25">
      <c r="X11483" s="429">
        <v>11780</v>
      </c>
      <c r="Y11483" s="429" t="s">
        <v>1033</v>
      </c>
    </row>
    <row r="11484" spans="24:25">
      <c r="X11484" s="429">
        <v>11781</v>
      </c>
      <c r="Y11484" s="429" t="s">
        <v>1033</v>
      </c>
    </row>
    <row r="11485" spans="24:25">
      <c r="X11485" s="429">
        <v>11782</v>
      </c>
      <c r="Y11485" s="429" t="s">
        <v>1033</v>
      </c>
    </row>
    <row r="11486" spans="24:25">
      <c r="X11486" s="429">
        <v>11783</v>
      </c>
      <c r="Y11486" s="429" t="s">
        <v>1033</v>
      </c>
    </row>
    <row r="11487" spans="24:25">
      <c r="X11487" s="429">
        <v>11784</v>
      </c>
      <c r="Y11487" s="429" t="s">
        <v>1033</v>
      </c>
    </row>
    <row r="11488" spans="24:25">
      <c r="X11488" s="429">
        <v>11785</v>
      </c>
      <c r="Y11488" s="429" t="s">
        <v>1033</v>
      </c>
    </row>
    <row r="11489" spans="24:25">
      <c r="X11489" s="429">
        <v>11786</v>
      </c>
      <c r="Y11489" s="429" t="s">
        <v>1033</v>
      </c>
    </row>
    <row r="11490" spans="24:25">
      <c r="X11490" s="429">
        <v>11787</v>
      </c>
      <c r="Y11490" s="429" t="s">
        <v>1033</v>
      </c>
    </row>
    <row r="11491" spans="24:25">
      <c r="X11491" s="429">
        <v>11788</v>
      </c>
      <c r="Y11491" s="429" t="s">
        <v>1033</v>
      </c>
    </row>
    <row r="11492" spans="24:25">
      <c r="X11492" s="429">
        <v>11789</v>
      </c>
      <c r="Y11492" s="429" t="s">
        <v>1033</v>
      </c>
    </row>
    <row r="11493" spans="24:25">
      <c r="X11493" s="429">
        <v>11790</v>
      </c>
      <c r="Y11493" s="429" t="s">
        <v>1033</v>
      </c>
    </row>
    <row r="11494" spans="24:25">
      <c r="X11494" s="429">
        <v>11791</v>
      </c>
      <c r="Y11494" s="429" t="s">
        <v>1033</v>
      </c>
    </row>
    <row r="11495" spans="24:25">
      <c r="X11495" s="429">
        <v>11792</v>
      </c>
      <c r="Y11495" s="429" t="s">
        <v>1033</v>
      </c>
    </row>
    <row r="11496" spans="24:25">
      <c r="X11496" s="429">
        <v>11793</v>
      </c>
      <c r="Y11496" s="429" t="s">
        <v>1033</v>
      </c>
    </row>
    <row r="11497" spans="24:25">
      <c r="X11497" s="429">
        <v>11794</v>
      </c>
      <c r="Y11497" s="429" t="s">
        <v>1033</v>
      </c>
    </row>
    <row r="11498" spans="24:25">
      <c r="X11498" s="429">
        <v>11795</v>
      </c>
      <c r="Y11498" s="429" t="s">
        <v>1033</v>
      </c>
    </row>
    <row r="11499" spans="24:25">
      <c r="X11499" s="429">
        <v>11796</v>
      </c>
      <c r="Y11499" s="429" t="s">
        <v>1033</v>
      </c>
    </row>
    <row r="11500" spans="24:25">
      <c r="X11500" s="429">
        <v>11797</v>
      </c>
      <c r="Y11500" s="429" t="s">
        <v>1033</v>
      </c>
    </row>
    <row r="11501" spans="24:25">
      <c r="X11501" s="429">
        <v>11798</v>
      </c>
      <c r="Y11501" s="429" t="s">
        <v>1033</v>
      </c>
    </row>
    <row r="11502" spans="24:25">
      <c r="X11502" s="429">
        <v>11799</v>
      </c>
      <c r="Y11502" s="429" t="s">
        <v>1033</v>
      </c>
    </row>
    <row r="11503" spans="24:25">
      <c r="X11503" s="429">
        <v>11800</v>
      </c>
      <c r="Y11503" s="429" t="s">
        <v>1033</v>
      </c>
    </row>
    <row r="11504" spans="24:25">
      <c r="X11504" s="429">
        <v>11801</v>
      </c>
      <c r="Y11504" s="429" t="s">
        <v>1033</v>
      </c>
    </row>
    <row r="11505" spans="24:25">
      <c r="X11505" s="429">
        <v>11802</v>
      </c>
      <c r="Y11505" s="429" t="s">
        <v>1033</v>
      </c>
    </row>
    <row r="11506" spans="24:25">
      <c r="X11506" s="429">
        <v>11803</v>
      </c>
      <c r="Y11506" s="429" t="s">
        <v>1033</v>
      </c>
    </row>
    <row r="11507" spans="24:25">
      <c r="X11507" s="429">
        <v>11804</v>
      </c>
      <c r="Y11507" s="429" t="s">
        <v>1033</v>
      </c>
    </row>
    <row r="11508" spans="24:25">
      <c r="X11508" s="429">
        <v>11805</v>
      </c>
      <c r="Y11508" s="429" t="s">
        <v>1033</v>
      </c>
    </row>
    <row r="11509" spans="24:25">
      <c r="X11509" s="429">
        <v>11806</v>
      </c>
      <c r="Y11509" s="429" t="s">
        <v>1033</v>
      </c>
    </row>
    <row r="11510" spans="24:25">
      <c r="X11510" s="429">
        <v>11807</v>
      </c>
      <c r="Y11510" s="429" t="s">
        <v>1033</v>
      </c>
    </row>
    <row r="11511" spans="24:25">
      <c r="X11511" s="429">
        <v>11808</v>
      </c>
      <c r="Y11511" s="429" t="s">
        <v>1033</v>
      </c>
    </row>
    <row r="11512" spans="24:25">
      <c r="X11512" s="429">
        <v>11809</v>
      </c>
      <c r="Y11512" s="429" t="s">
        <v>1033</v>
      </c>
    </row>
    <row r="11513" spans="24:25">
      <c r="X11513" s="429">
        <v>11810</v>
      </c>
      <c r="Y11513" s="429" t="s">
        <v>1033</v>
      </c>
    </row>
    <row r="11514" spans="24:25">
      <c r="X11514" s="429">
        <v>11811</v>
      </c>
      <c r="Y11514" s="429" t="s">
        <v>1033</v>
      </c>
    </row>
    <row r="11515" spans="24:25">
      <c r="X11515" s="429">
        <v>11812</v>
      </c>
      <c r="Y11515" s="429" t="s">
        <v>1033</v>
      </c>
    </row>
    <row r="11516" spans="24:25">
      <c r="X11516" s="429">
        <v>11813</v>
      </c>
      <c r="Y11516" s="429" t="s">
        <v>1033</v>
      </c>
    </row>
    <row r="11517" spans="24:25">
      <c r="X11517" s="429">
        <v>11814</v>
      </c>
      <c r="Y11517" s="429" t="s">
        <v>1033</v>
      </c>
    </row>
    <row r="11518" spans="24:25">
      <c r="X11518" s="429">
        <v>11815</v>
      </c>
      <c r="Y11518" s="429" t="s">
        <v>1033</v>
      </c>
    </row>
    <row r="11519" spans="24:25">
      <c r="X11519" s="429">
        <v>11816</v>
      </c>
      <c r="Y11519" s="429" t="s">
        <v>1033</v>
      </c>
    </row>
    <row r="11520" spans="24:25">
      <c r="X11520" s="429">
        <v>11817</v>
      </c>
      <c r="Y11520" s="429" t="s">
        <v>1033</v>
      </c>
    </row>
    <row r="11521" spans="24:25">
      <c r="X11521" s="429">
        <v>11818</v>
      </c>
      <c r="Y11521" s="429" t="s">
        <v>1033</v>
      </c>
    </row>
    <row r="11522" spans="24:25">
      <c r="X11522" s="429">
        <v>11819</v>
      </c>
      <c r="Y11522" s="429" t="s">
        <v>1033</v>
      </c>
    </row>
    <row r="11523" spans="24:25">
      <c r="X11523" s="429">
        <v>11820</v>
      </c>
      <c r="Y11523" s="429" t="s">
        <v>1033</v>
      </c>
    </row>
    <row r="11524" spans="24:25">
      <c r="X11524" s="429">
        <v>11821</v>
      </c>
      <c r="Y11524" s="429" t="s">
        <v>1033</v>
      </c>
    </row>
    <row r="11525" spans="24:25">
      <c r="X11525" s="429">
        <v>11822</v>
      </c>
      <c r="Y11525" s="429" t="s">
        <v>1033</v>
      </c>
    </row>
    <row r="11526" spans="24:25">
      <c r="X11526" s="429">
        <v>11823</v>
      </c>
      <c r="Y11526" s="429" t="s">
        <v>1033</v>
      </c>
    </row>
    <row r="11527" spans="24:25">
      <c r="X11527" s="429">
        <v>11824</v>
      </c>
      <c r="Y11527" s="429" t="s">
        <v>1033</v>
      </c>
    </row>
    <row r="11528" spans="24:25">
      <c r="X11528" s="429">
        <v>11825</v>
      </c>
      <c r="Y11528" s="429" t="s">
        <v>1033</v>
      </c>
    </row>
    <row r="11529" spans="24:25">
      <c r="X11529" s="429">
        <v>11826</v>
      </c>
      <c r="Y11529" s="429" t="s">
        <v>1033</v>
      </c>
    </row>
    <row r="11530" spans="24:25">
      <c r="X11530" s="429">
        <v>11827</v>
      </c>
      <c r="Y11530" s="429" t="s">
        <v>1033</v>
      </c>
    </row>
    <row r="11531" spans="24:25">
      <c r="X11531" s="429">
        <v>11828</v>
      </c>
      <c r="Y11531" s="429" t="s">
        <v>1033</v>
      </c>
    </row>
    <row r="11532" spans="24:25">
      <c r="X11532" s="429">
        <v>11829</v>
      </c>
      <c r="Y11532" s="429" t="s">
        <v>1033</v>
      </c>
    </row>
    <row r="11533" spans="24:25">
      <c r="X11533" s="429">
        <v>11830</v>
      </c>
      <c r="Y11533" s="429" t="s">
        <v>1033</v>
      </c>
    </row>
    <row r="11534" spans="24:25">
      <c r="X11534" s="429">
        <v>11831</v>
      </c>
      <c r="Y11534" s="429" t="s">
        <v>1033</v>
      </c>
    </row>
    <row r="11535" spans="24:25">
      <c r="X11535" s="429">
        <v>11832</v>
      </c>
      <c r="Y11535" s="429" t="s">
        <v>1033</v>
      </c>
    </row>
    <row r="11536" spans="24:25">
      <c r="X11536" s="429">
        <v>11833</v>
      </c>
      <c r="Y11536" s="429" t="s">
        <v>1033</v>
      </c>
    </row>
    <row r="11537" spans="24:25">
      <c r="X11537" s="429">
        <v>11834</v>
      </c>
      <c r="Y11537" s="429" t="s">
        <v>1033</v>
      </c>
    </row>
    <row r="11538" spans="24:25">
      <c r="X11538" s="429">
        <v>11835</v>
      </c>
      <c r="Y11538" s="429" t="s">
        <v>1033</v>
      </c>
    </row>
    <row r="11539" spans="24:25">
      <c r="X11539" s="429">
        <v>11836</v>
      </c>
      <c r="Y11539" s="429" t="s">
        <v>1033</v>
      </c>
    </row>
    <row r="11540" spans="24:25">
      <c r="X11540" s="429">
        <v>11837</v>
      </c>
      <c r="Y11540" s="429" t="s">
        <v>1033</v>
      </c>
    </row>
    <row r="11541" spans="24:25">
      <c r="X11541" s="429">
        <v>11838</v>
      </c>
      <c r="Y11541" s="429" t="s">
        <v>1033</v>
      </c>
    </row>
    <row r="11542" spans="24:25">
      <c r="X11542" s="429">
        <v>11839</v>
      </c>
      <c r="Y11542" s="429" t="s">
        <v>1033</v>
      </c>
    </row>
    <row r="11543" spans="24:25">
      <c r="X11543" s="429">
        <v>11840</v>
      </c>
      <c r="Y11543" s="429" t="s">
        <v>1033</v>
      </c>
    </row>
    <row r="11544" spans="24:25">
      <c r="X11544" s="429">
        <v>11841</v>
      </c>
      <c r="Y11544" s="429" t="s">
        <v>1033</v>
      </c>
    </row>
    <row r="11545" spans="24:25">
      <c r="X11545" s="429">
        <v>11842</v>
      </c>
      <c r="Y11545" s="429" t="s">
        <v>1033</v>
      </c>
    </row>
    <row r="11546" spans="24:25">
      <c r="X11546" s="429">
        <v>11843</v>
      </c>
      <c r="Y11546" s="429" t="s">
        <v>1033</v>
      </c>
    </row>
    <row r="11547" spans="24:25">
      <c r="X11547" s="429">
        <v>11844</v>
      </c>
      <c r="Y11547" s="429" t="s">
        <v>1033</v>
      </c>
    </row>
    <row r="11548" spans="24:25">
      <c r="X11548" s="429">
        <v>11845</v>
      </c>
      <c r="Y11548" s="429" t="s">
        <v>1033</v>
      </c>
    </row>
    <row r="11549" spans="24:25">
      <c r="X11549" s="429">
        <v>11846</v>
      </c>
      <c r="Y11549" s="429" t="s">
        <v>1033</v>
      </c>
    </row>
    <row r="11550" spans="24:25">
      <c r="X11550" s="429">
        <v>11847</v>
      </c>
      <c r="Y11550" s="429" t="s">
        <v>1033</v>
      </c>
    </row>
    <row r="11551" spans="24:25">
      <c r="X11551" s="429">
        <v>11848</v>
      </c>
      <c r="Y11551" s="429" t="s">
        <v>1033</v>
      </c>
    </row>
    <row r="11552" spans="24:25">
      <c r="X11552" s="429">
        <v>11849</v>
      </c>
      <c r="Y11552" s="429" t="s">
        <v>1033</v>
      </c>
    </row>
    <row r="11553" spans="24:25">
      <c r="X11553" s="429">
        <v>11850</v>
      </c>
      <c r="Y11553" s="429" t="s">
        <v>1033</v>
      </c>
    </row>
    <row r="11554" spans="24:25">
      <c r="X11554" s="429">
        <v>11851</v>
      </c>
      <c r="Y11554" s="429" t="s">
        <v>1033</v>
      </c>
    </row>
    <row r="11555" spans="24:25">
      <c r="X11555" s="429">
        <v>11852</v>
      </c>
      <c r="Y11555" s="429" t="s">
        <v>1033</v>
      </c>
    </row>
    <row r="11556" spans="24:25">
      <c r="X11556" s="429">
        <v>11853</v>
      </c>
      <c r="Y11556" s="429" t="s">
        <v>1033</v>
      </c>
    </row>
    <row r="11557" spans="24:25">
      <c r="X11557" s="429">
        <v>11854</v>
      </c>
      <c r="Y11557" s="429" t="s">
        <v>1033</v>
      </c>
    </row>
    <row r="11558" spans="24:25">
      <c r="X11558" s="429">
        <v>11855</v>
      </c>
      <c r="Y11558" s="429" t="s">
        <v>1033</v>
      </c>
    </row>
    <row r="11559" spans="24:25">
      <c r="X11559" s="429">
        <v>11856</v>
      </c>
      <c r="Y11559" s="429" t="s">
        <v>1033</v>
      </c>
    </row>
    <row r="11560" spans="24:25">
      <c r="X11560" s="429">
        <v>11857</v>
      </c>
      <c r="Y11560" s="429" t="s">
        <v>1033</v>
      </c>
    </row>
    <row r="11561" spans="24:25">
      <c r="X11561" s="429">
        <v>11858</v>
      </c>
      <c r="Y11561" s="429" t="s">
        <v>1033</v>
      </c>
    </row>
    <row r="11562" spans="24:25">
      <c r="X11562" s="429">
        <v>11859</v>
      </c>
      <c r="Y11562" s="429" t="s">
        <v>1033</v>
      </c>
    </row>
    <row r="11563" spans="24:25">
      <c r="X11563" s="429">
        <v>11860</v>
      </c>
      <c r="Y11563" s="429" t="s">
        <v>1033</v>
      </c>
    </row>
    <row r="11564" spans="24:25">
      <c r="X11564" s="429">
        <v>11861</v>
      </c>
      <c r="Y11564" s="429" t="s">
        <v>1033</v>
      </c>
    </row>
    <row r="11565" spans="24:25">
      <c r="X11565" s="429">
        <v>11862</v>
      </c>
      <c r="Y11565" s="429" t="s">
        <v>1033</v>
      </c>
    </row>
    <row r="11566" spans="24:25">
      <c r="X11566" s="429">
        <v>11863</v>
      </c>
      <c r="Y11566" s="429" t="s">
        <v>1033</v>
      </c>
    </row>
    <row r="11567" spans="24:25">
      <c r="X11567" s="429">
        <v>11864</v>
      </c>
      <c r="Y11567" s="429" t="s">
        <v>1033</v>
      </c>
    </row>
    <row r="11568" spans="24:25">
      <c r="X11568" s="429">
        <v>11865</v>
      </c>
      <c r="Y11568" s="429" t="s">
        <v>1033</v>
      </c>
    </row>
    <row r="11569" spans="24:25">
      <c r="X11569" s="429">
        <v>11866</v>
      </c>
      <c r="Y11569" s="429" t="s">
        <v>1033</v>
      </c>
    </row>
    <row r="11570" spans="24:25">
      <c r="X11570" s="429">
        <v>11867</v>
      </c>
      <c r="Y11570" s="429" t="s">
        <v>1033</v>
      </c>
    </row>
    <row r="11571" spans="24:25">
      <c r="X11571" s="429">
        <v>11868</v>
      </c>
      <c r="Y11571" s="429" t="s">
        <v>1033</v>
      </c>
    </row>
    <row r="11572" spans="24:25">
      <c r="X11572" s="429">
        <v>11869</v>
      </c>
      <c r="Y11572" s="429" t="s">
        <v>1033</v>
      </c>
    </row>
    <row r="11573" spans="24:25">
      <c r="X11573" s="429">
        <v>11870</v>
      </c>
      <c r="Y11573" s="429" t="s">
        <v>1033</v>
      </c>
    </row>
    <row r="11574" spans="24:25">
      <c r="X11574" s="429">
        <v>11871</v>
      </c>
      <c r="Y11574" s="429" t="s">
        <v>1033</v>
      </c>
    </row>
    <row r="11575" spans="24:25">
      <c r="X11575" s="429">
        <v>11872</v>
      </c>
      <c r="Y11575" s="429" t="s">
        <v>1033</v>
      </c>
    </row>
    <row r="11576" spans="24:25">
      <c r="X11576" s="429">
        <v>11873</v>
      </c>
      <c r="Y11576" s="429" t="s">
        <v>1033</v>
      </c>
    </row>
    <row r="11577" spans="24:25">
      <c r="X11577" s="429">
        <v>11874</v>
      </c>
      <c r="Y11577" s="429" t="s">
        <v>1033</v>
      </c>
    </row>
    <row r="11578" spans="24:25">
      <c r="X11578" s="429">
        <v>11875</v>
      </c>
      <c r="Y11578" s="429" t="s">
        <v>1033</v>
      </c>
    </row>
    <row r="11579" spans="24:25">
      <c r="X11579" s="429">
        <v>11876</v>
      </c>
      <c r="Y11579" s="429" t="s">
        <v>1033</v>
      </c>
    </row>
    <row r="11580" spans="24:25">
      <c r="X11580" s="429">
        <v>11877</v>
      </c>
      <c r="Y11580" s="429" t="s">
        <v>1033</v>
      </c>
    </row>
    <row r="11581" spans="24:25">
      <c r="X11581" s="429">
        <v>11878</v>
      </c>
      <c r="Y11581" s="429" t="s">
        <v>1033</v>
      </c>
    </row>
    <row r="11582" spans="24:25">
      <c r="X11582" s="429">
        <v>11879</v>
      </c>
      <c r="Y11582" s="429" t="s">
        <v>1033</v>
      </c>
    </row>
    <row r="11583" spans="24:25">
      <c r="X11583" s="429">
        <v>11880</v>
      </c>
      <c r="Y11583" s="429" t="s">
        <v>1033</v>
      </c>
    </row>
    <row r="11584" spans="24:25">
      <c r="X11584" s="429">
        <v>11881</v>
      </c>
      <c r="Y11584" s="429" t="s">
        <v>1033</v>
      </c>
    </row>
    <row r="11585" spans="24:25">
      <c r="X11585" s="429">
        <v>11882</v>
      </c>
      <c r="Y11585" s="429" t="s">
        <v>1033</v>
      </c>
    </row>
    <row r="11586" spans="24:25">
      <c r="X11586" s="429">
        <v>11883</v>
      </c>
      <c r="Y11586" s="429" t="s">
        <v>1033</v>
      </c>
    </row>
    <row r="11587" spans="24:25">
      <c r="X11587" s="429">
        <v>11884</v>
      </c>
      <c r="Y11587" s="429" t="s">
        <v>1033</v>
      </c>
    </row>
    <row r="11588" spans="24:25">
      <c r="X11588" s="429">
        <v>11885</v>
      </c>
      <c r="Y11588" s="429" t="s">
        <v>1033</v>
      </c>
    </row>
    <row r="11589" spans="24:25">
      <c r="X11589" s="429">
        <v>11886</v>
      </c>
      <c r="Y11589" s="429" t="s">
        <v>1033</v>
      </c>
    </row>
    <row r="11590" spans="24:25">
      <c r="X11590" s="429">
        <v>11887</v>
      </c>
      <c r="Y11590" s="429" t="s">
        <v>1033</v>
      </c>
    </row>
    <row r="11591" spans="24:25">
      <c r="X11591" s="429">
        <v>11888</v>
      </c>
      <c r="Y11591" s="429" t="s">
        <v>1033</v>
      </c>
    </row>
    <row r="11592" spans="24:25">
      <c r="X11592" s="429">
        <v>11889</v>
      </c>
      <c r="Y11592" s="429" t="s">
        <v>1033</v>
      </c>
    </row>
    <row r="11593" spans="24:25">
      <c r="X11593" s="429">
        <v>11890</v>
      </c>
      <c r="Y11593" s="429" t="s">
        <v>1033</v>
      </c>
    </row>
    <row r="11594" spans="24:25">
      <c r="X11594" s="429">
        <v>11891</v>
      </c>
      <c r="Y11594" s="429" t="s">
        <v>1033</v>
      </c>
    </row>
    <row r="11595" spans="24:25">
      <c r="X11595" s="429">
        <v>11892</v>
      </c>
      <c r="Y11595" s="429" t="s">
        <v>1033</v>
      </c>
    </row>
    <row r="11596" spans="24:25">
      <c r="X11596" s="429">
        <v>11893</v>
      </c>
      <c r="Y11596" s="429" t="s">
        <v>1033</v>
      </c>
    </row>
    <row r="11597" spans="24:25">
      <c r="X11597" s="429">
        <v>11894</v>
      </c>
      <c r="Y11597" s="429" t="s">
        <v>1033</v>
      </c>
    </row>
    <row r="11598" spans="24:25">
      <c r="X11598" s="429">
        <v>11895</v>
      </c>
      <c r="Y11598" s="429" t="s">
        <v>1033</v>
      </c>
    </row>
    <row r="11599" spans="24:25">
      <c r="X11599" s="429">
        <v>11896</v>
      </c>
      <c r="Y11599" s="429" t="s">
        <v>1033</v>
      </c>
    </row>
    <row r="11600" spans="24:25">
      <c r="X11600" s="429">
        <v>11897</v>
      </c>
      <c r="Y11600" s="429" t="s">
        <v>1033</v>
      </c>
    </row>
    <row r="11601" spans="24:25">
      <c r="X11601" s="429">
        <v>11898</v>
      </c>
      <c r="Y11601" s="429" t="s">
        <v>1033</v>
      </c>
    </row>
    <row r="11602" spans="24:25">
      <c r="X11602" s="429">
        <v>11899</v>
      </c>
      <c r="Y11602" s="429" t="s">
        <v>1033</v>
      </c>
    </row>
    <row r="11603" spans="24:25">
      <c r="X11603" s="429">
        <v>11900</v>
      </c>
      <c r="Y11603" s="429" t="s">
        <v>1033</v>
      </c>
    </row>
    <row r="11604" spans="24:25">
      <c r="X11604" s="429">
        <v>11901</v>
      </c>
      <c r="Y11604" s="429" t="s">
        <v>1033</v>
      </c>
    </row>
    <row r="11605" spans="24:25">
      <c r="X11605" s="429">
        <v>11902</v>
      </c>
      <c r="Y11605" s="429" t="s">
        <v>1033</v>
      </c>
    </row>
    <row r="11606" spans="24:25">
      <c r="X11606" s="429">
        <v>11903</v>
      </c>
      <c r="Y11606" s="429" t="s">
        <v>1033</v>
      </c>
    </row>
    <row r="11607" spans="24:25">
      <c r="X11607" s="429">
        <v>11904</v>
      </c>
      <c r="Y11607" s="429" t="s">
        <v>1033</v>
      </c>
    </row>
    <row r="11608" spans="24:25">
      <c r="X11608" s="429">
        <v>11905</v>
      </c>
      <c r="Y11608" s="429" t="s">
        <v>1033</v>
      </c>
    </row>
    <row r="11609" spans="24:25">
      <c r="X11609" s="429">
        <v>11906</v>
      </c>
      <c r="Y11609" s="429" t="s">
        <v>1033</v>
      </c>
    </row>
    <row r="11610" spans="24:25">
      <c r="X11610" s="429">
        <v>11907</v>
      </c>
      <c r="Y11610" s="429" t="s">
        <v>1033</v>
      </c>
    </row>
    <row r="11611" spans="24:25">
      <c r="X11611" s="429">
        <v>11908</v>
      </c>
      <c r="Y11611" s="429" t="s">
        <v>1033</v>
      </c>
    </row>
    <row r="11612" spans="24:25">
      <c r="X11612" s="429">
        <v>11909</v>
      </c>
      <c r="Y11612" s="429" t="s">
        <v>1033</v>
      </c>
    </row>
    <row r="11613" spans="24:25">
      <c r="X11613" s="429">
        <v>11910</v>
      </c>
      <c r="Y11613" s="429" t="s">
        <v>1033</v>
      </c>
    </row>
    <row r="11614" spans="24:25">
      <c r="X11614" s="429">
        <v>11911</v>
      </c>
      <c r="Y11614" s="429" t="s">
        <v>1033</v>
      </c>
    </row>
    <row r="11615" spans="24:25">
      <c r="X11615" s="429">
        <v>11912</v>
      </c>
      <c r="Y11615" s="429" t="s">
        <v>1033</v>
      </c>
    </row>
    <row r="11616" spans="24:25">
      <c r="X11616" s="429">
        <v>11913</v>
      </c>
      <c r="Y11616" s="429" t="s">
        <v>1033</v>
      </c>
    </row>
    <row r="11617" spans="24:25">
      <c r="X11617" s="429">
        <v>11914</v>
      </c>
      <c r="Y11617" s="429" t="s">
        <v>1033</v>
      </c>
    </row>
    <row r="11618" spans="24:25">
      <c r="X11618" s="429">
        <v>11915</v>
      </c>
      <c r="Y11618" s="429" t="s">
        <v>1033</v>
      </c>
    </row>
    <row r="11619" spans="24:25">
      <c r="X11619" s="429">
        <v>11916</v>
      </c>
      <c r="Y11619" s="429" t="s">
        <v>1033</v>
      </c>
    </row>
    <row r="11620" spans="24:25">
      <c r="X11620" s="429">
        <v>11917</v>
      </c>
      <c r="Y11620" s="429" t="s">
        <v>1033</v>
      </c>
    </row>
    <row r="11621" spans="24:25">
      <c r="X11621" s="429">
        <v>11918</v>
      </c>
      <c r="Y11621" s="429" t="s">
        <v>1033</v>
      </c>
    </row>
    <row r="11622" spans="24:25">
      <c r="X11622" s="429">
        <v>11919</v>
      </c>
      <c r="Y11622" s="429" t="s">
        <v>1033</v>
      </c>
    </row>
    <row r="11623" spans="24:25">
      <c r="X11623" s="429">
        <v>11920</v>
      </c>
      <c r="Y11623" s="429" t="s">
        <v>1033</v>
      </c>
    </row>
    <row r="11624" spans="24:25">
      <c r="X11624" s="429">
        <v>11921</v>
      </c>
      <c r="Y11624" s="429" t="s">
        <v>1033</v>
      </c>
    </row>
    <row r="11625" spans="24:25">
      <c r="X11625" s="429">
        <v>11922</v>
      </c>
      <c r="Y11625" s="429" t="s">
        <v>1033</v>
      </c>
    </row>
    <row r="11626" spans="24:25">
      <c r="X11626" s="429">
        <v>11923</v>
      </c>
      <c r="Y11626" s="429" t="s">
        <v>1033</v>
      </c>
    </row>
    <row r="11627" spans="24:25">
      <c r="X11627" s="429">
        <v>11924</v>
      </c>
      <c r="Y11627" s="429" t="s">
        <v>1033</v>
      </c>
    </row>
    <row r="11628" spans="24:25">
      <c r="X11628" s="429">
        <v>11925</v>
      </c>
      <c r="Y11628" s="429" t="s">
        <v>1033</v>
      </c>
    </row>
    <row r="11629" spans="24:25">
      <c r="X11629" s="429">
        <v>11926</v>
      </c>
      <c r="Y11629" s="429" t="s">
        <v>1033</v>
      </c>
    </row>
    <row r="11630" spans="24:25">
      <c r="X11630" s="429">
        <v>11927</v>
      </c>
      <c r="Y11630" s="429" t="s">
        <v>1033</v>
      </c>
    </row>
    <row r="11631" spans="24:25">
      <c r="X11631" s="429">
        <v>11928</v>
      </c>
      <c r="Y11631" s="429" t="s">
        <v>1033</v>
      </c>
    </row>
    <row r="11632" spans="24:25">
      <c r="X11632" s="429">
        <v>11929</v>
      </c>
      <c r="Y11632" s="429" t="s">
        <v>1033</v>
      </c>
    </row>
    <row r="11633" spans="24:25">
      <c r="X11633" s="429">
        <v>11930</v>
      </c>
      <c r="Y11633" s="429" t="s">
        <v>1033</v>
      </c>
    </row>
    <row r="11634" spans="24:25">
      <c r="X11634" s="429">
        <v>11931</v>
      </c>
      <c r="Y11634" s="429" t="s">
        <v>1033</v>
      </c>
    </row>
    <row r="11635" spans="24:25">
      <c r="X11635" s="429">
        <v>11932</v>
      </c>
      <c r="Y11635" s="429" t="s">
        <v>1033</v>
      </c>
    </row>
    <row r="11636" spans="24:25">
      <c r="X11636" s="429">
        <v>11933</v>
      </c>
      <c r="Y11636" s="429" t="s">
        <v>1033</v>
      </c>
    </row>
    <row r="11637" spans="24:25">
      <c r="X11637" s="429">
        <v>11934</v>
      </c>
      <c r="Y11637" s="429" t="s">
        <v>1033</v>
      </c>
    </row>
    <row r="11638" spans="24:25">
      <c r="X11638" s="429">
        <v>11935</v>
      </c>
      <c r="Y11638" s="429" t="s">
        <v>1033</v>
      </c>
    </row>
    <row r="11639" spans="24:25">
      <c r="X11639" s="429">
        <v>11936</v>
      </c>
      <c r="Y11639" s="429" t="s">
        <v>1033</v>
      </c>
    </row>
    <row r="11640" spans="24:25">
      <c r="X11640" s="429">
        <v>11937</v>
      </c>
      <c r="Y11640" s="429" t="s">
        <v>1033</v>
      </c>
    </row>
    <row r="11641" spans="24:25">
      <c r="X11641" s="429">
        <v>11938</v>
      </c>
      <c r="Y11641" s="429" t="s">
        <v>1033</v>
      </c>
    </row>
    <row r="11642" spans="24:25">
      <c r="X11642" s="429">
        <v>11939</v>
      </c>
      <c r="Y11642" s="429" t="s">
        <v>1033</v>
      </c>
    </row>
    <row r="11643" spans="24:25">
      <c r="X11643" s="429">
        <v>11940</v>
      </c>
      <c r="Y11643" s="429" t="s">
        <v>1033</v>
      </c>
    </row>
    <row r="11644" spans="24:25">
      <c r="X11644" s="429">
        <v>11941</v>
      </c>
      <c r="Y11644" s="429" t="s">
        <v>1033</v>
      </c>
    </row>
    <row r="11645" spans="24:25">
      <c r="X11645" s="429">
        <v>11942</v>
      </c>
      <c r="Y11645" s="429" t="s">
        <v>1033</v>
      </c>
    </row>
    <row r="11646" spans="24:25">
      <c r="X11646" s="429">
        <v>11943</v>
      </c>
      <c r="Y11646" s="429" t="s">
        <v>1033</v>
      </c>
    </row>
    <row r="11647" spans="24:25">
      <c r="X11647" s="429">
        <v>11944</v>
      </c>
      <c r="Y11647" s="429" t="s">
        <v>1033</v>
      </c>
    </row>
    <row r="11648" spans="24:25">
      <c r="X11648" s="429">
        <v>11945</v>
      </c>
      <c r="Y11648" s="429" t="s">
        <v>1033</v>
      </c>
    </row>
    <row r="11649" spans="24:25">
      <c r="X11649" s="429">
        <v>11946</v>
      </c>
      <c r="Y11649" s="429" t="s">
        <v>1033</v>
      </c>
    </row>
    <row r="11650" spans="24:25">
      <c r="X11650" s="429">
        <v>11947</v>
      </c>
      <c r="Y11650" s="429" t="s">
        <v>1033</v>
      </c>
    </row>
    <row r="11651" spans="24:25">
      <c r="X11651" s="429">
        <v>11948</v>
      </c>
      <c r="Y11651" s="429" t="s">
        <v>1033</v>
      </c>
    </row>
    <row r="11652" spans="24:25">
      <c r="X11652" s="429">
        <v>11949</v>
      </c>
      <c r="Y11652" s="429" t="s">
        <v>1033</v>
      </c>
    </row>
    <row r="11653" spans="24:25">
      <c r="X11653" s="429">
        <v>11950</v>
      </c>
      <c r="Y11653" s="429" t="s">
        <v>1033</v>
      </c>
    </row>
    <row r="11654" spans="24:25">
      <c r="X11654" s="429">
        <v>11951</v>
      </c>
      <c r="Y11654" s="429" t="s">
        <v>1033</v>
      </c>
    </row>
    <row r="11655" spans="24:25">
      <c r="X11655" s="429">
        <v>11952</v>
      </c>
      <c r="Y11655" s="429" t="s">
        <v>1033</v>
      </c>
    </row>
    <row r="11656" spans="24:25">
      <c r="X11656" s="429">
        <v>11953</v>
      </c>
      <c r="Y11656" s="429" t="s">
        <v>1033</v>
      </c>
    </row>
    <row r="11657" spans="24:25">
      <c r="X11657" s="429">
        <v>11954</v>
      </c>
      <c r="Y11657" s="429" t="s">
        <v>1033</v>
      </c>
    </row>
    <row r="11658" spans="24:25">
      <c r="X11658" s="429">
        <v>11955</v>
      </c>
      <c r="Y11658" s="429" t="s">
        <v>1033</v>
      </c>
    </row>
    <row r="11659" spans="24:25">
      <c r="X11659" s="429">
        <v>11956</v>
      </c>
      <c r="Y11659" s="429" t="s">
        <v>1033</v>
      </c>
    </row>
    <row r="11660" spans="24:25">
      <c r="X11660" s="429">
        <v>11957</v>
      </c>
      <c r="Y11660" s="429" t="s">
        <v>1033</v>
      </c>
    </row>
    <row r="11661" spans="24:25">
      <c r="X11661" s="429">
        <v>11958</v>
      </c>
      <c r="Y11661" s="429" t="s">
        <v>1033</v>
      </c>
    </row>
    <row r="11662" spans="24:25">
      <c r="X11662" s="429">
        <v>11959</v>
      </c>
      <c r="Y11662" s="429" t="s">
        <v>1033</v>
      </c>
    </row>
    <row r="11663" spans="24:25">
      <c r="X11663" s="429">
        <v>11960</v>
      </c>
      <c r="Y11663" s="429" t="s">
        <v>1033</v>
      </c>
    </row>
    <row r="11664" spans="24:25">
      <c r="X11664" s="429">
        <v>11961</v>
      </c>
      <c r="Y11664" s="429" t="s">
        <v>1033</v>
      </c>
    </row>
    <row r="11665" spans="24:25">
      <c r="X11665" s="429">
        <v>11962</v>
      </c>
      <c r="Y11665" s="429" t="s">
        <v>1033</v>
      </c>
    </row>
    <row r="11666" spans="24:25">
      <c r="X11666" s="429">
        <v>11963</v>
      </c>
      <c r="Y11666" s="429" t="s">
        <v>1033</v>
      </c>
    </row>
    <row r="11667" spans="24:25">
      <c r="X11667" s="429">
        <v>11964</v>
      </c>
      <c r="Y11667" s="429" t="s">
        <v>1033</v>
      </c>
    </row>
    <row r="11668" spans="24:25">
      <c r="X11668" s="429">
        <v>11965</v>
      </c>
      <c r="Y11668" s="429" t="s">
        <v>1033</v>
      </c>
    </row>
    <row r="11669" spans="24:25">
      <c r="X11669" s="429">
        <v>11966</v>
      </c>
      <c r="Y11669" s="429" t="s">
        <v>1033</v>
      </c>
    </row>
    <row r="11670" spans="24:25">
      <c r="X11670" s="429">
        <v>11967</v>
      </c>
      <c r="Y11670" s="429" t="s">
        <v>1033</v>
      </c>
    </row>
    <row r="11671" spans="24:25">
      <c r="X11671" s="429">
        <v>11968</v>
      </c>
      <c r="Y11671" s="429" t="s">
        <v>1033</v>
      </c>
    </row>
    <row r="11672" spans="24:25">
      <c r="X11672" s="429">
        <v>11969</v>
      </c>
      <c r="Y11672" s="429" t="s">
        <v>1033</v>
      </c>
    </row>
    <row r="11673" spans="24:25">
      <c r="X11673" s="429">
        <v>11970</v>
      </c>
      <c r="Y11673" s="429" t="s">
        <v>1033</v>
      </c>
    </row>
    <row r="11674" spans="24:25">
      <c r="X11674" s="429">
        <v>11971</v>
      </c>
      <c r="Y11674" s="429" t="s">
        <v>1033</v>
      </c>
    </row>
    <row r="11675" spans="24:25">
      <c r="X11675" s="429">
        <v>11972</v>
      </c>
      <c r="Y11675" s="429" t="s">
        <v>1033</v>
      </c>
    </row>
    <row r="11676" spans="24:25">
      <c r="X11676" s="429">
        <v>11973</v>
      </c>
      <c r="Y11676" s="429" t="s">
        <v>1033</v>
      </c>
    </row>
    <row r="11677" spans="24:25">
      <c r="X11677" s="429">
        <v>11974</v>
      </c>
      <c r="Y11677" s="429" t="s">
        <v>1033</v>
      </c>
    </row>
    <row r="11678" spans="24:25">
      <c r="X11678" s="429">
        <v>11975</v>
      </c>
      <c r="Y11678" s="429" t="s">
        <v>1033</v>
      </c>
    </row>
    <row r="11679" spans="24:25">
      <c r="X11679" s="429">
        <v>11976</v>
      </c>
      <c r="Y11679" s="429" t="s">
        <v>1033</v>
      </c>
    </row>
    <row r="11680" spans="24:25">
      <c r="X11680" s="429">
        <v>11977</v>
      </c>
      <c r="Y11680" s="429" t="s">
        <v>1033</v>
      </c>
    </row>
    <row r="11681" spans="24:25">
      <c r="X11681" s="429">
        <v>11978</v>
      </c>
      <c r="Y11681" s="429" t="s">
        <v>1033</v>
      </c>
    </row>
    <row r="11682" spans="24:25">
      <c r="X11682" s="429">
        <v>11979</v>
      </c>
      <c r="Y11682" s="429" t="s">
        <v>1033</v>
      </c>
    </row>
    <row r="11683" spans="24:25">
      <c r="X11683" s="429">
        <v>11980</v>
      </c>
      <c r="Y11683" s="429" t="s">
        <v>1033</v>
      </c>
    </row>
    <row r="11684" spans="24:25">
      <c r="X11684" s="429">
        <v>11981</v>
      </c>
      <c r="Y11684" s="429" t="s">
        <v>1033</v>
      </c>
    </row>
    <row r="11685" spans="24:25">
      <c r="X11685" s="429">
        <v>11982</v>
      </c>
      <c r="Y11685" s="429" t="s">
        <v>1033</v>
      </c>
    </row>
    <row r="11686" spans="24:25">
      <c r="X11686" s="429">
        <v>11983</v>
      </c>
      <c r="Y11686" s="429" t="s">
        <v>1033</v>
      </c>
    </row>
    <row r="11687" spans="24:25">
      <c r="X11687" s="429">
        <v>11984</v>
      </c>
      <c r="Y11687" s="429" t="s">
        <v>1033</v>
      </c>
    </row>
    <row r="11688" spans="24:25">
      <c r="X11688" s="429">
        <v>11985</v>
      </c>
      <c r="Y11688" s="429" t="s">
        <v>1033</v>
      </c>
    </row>
    <row r="11689" spans="24:25">
      <c r="X11689" s="429">
        <v>11986</v>
      </c>
      <c r="Y11689" s="429" t="s">
        <v>1033</v>
      </c>
    </row>
    <row r="11690" spans="24:25">
      <c r="X11690" s="429">
        <v>11987</v>
      </c>
      <c r="Y11690" s="429" t="s">
        <v>1033</v>
      </c>
    </row>
    <row r="11691" spans="24:25">
      <c r="X11691" s="429">
        <v>11988</v>
      </c>
      <c r="Y11691" s="429" t="s">
        <v>1033</v>
      </c>
    </row>
    <row r="11692" spans="24:25">
      <c r="X11692" s="429">
        <v>11989</v>
      </c>
      <c r="Y11692" s="429" t="s">
        <v>1033</v>
      </c>
    </row>
    <row r="11693" spans="24:25">
      <c r="X11693" s="429">
        <v>11990</v>
      </c>
      <c r="Y11693" s="429" t="s">
        <v>1033</v>
      </c>
    </row>
    <row r="11694" spans="24:25">
      <c r="X11694" s="429">
        <v>11991</v>
      </c>
      <c r="Y11694" s="429" t="s">
        <v>1033</v>
      </c>
    </row>
    <row r="11695" spans="24:25">
      <c r="X11695" s="429">
        <v>11992</v>
      </c>
      <c r="Y11695" s="429" t="s">
        <v>1033</v>
      </c>
    </row>
    <row r="11696" spans="24:25">
      <c r="X11696" s="429">
        <v>11993</v>
      </c>
      <c r="Y11696" s="429" t="s">
        <v>1033</v>
      </c>
    </row>
    <row r="11697" spans="24:25">
      <c r="X11697" s="429">
        <v>11994</v>
      </c>
      <c r="Y11697" s="429" t="s">
        <v>1033</v>
      </c>
    </row>
    <row r="11698" spans="24:25">
      <c r="X11698" s="429">
        <v>11995</v>
      </c>
      <c r="Y11698" s="429" t="s">
        <v>1033</v>
      </c>
    </row>
    <row r="11699" spans="24:25">
      <c r="X11699" s="429">
        <v>11996</v>
      </c>
      <c r="Y11699" s="429" t="s">
        <v>1033</v>
      </c>
    </row>
    <row r="11700" spans="24:25">
      <c r="X11700" s="429">
        <v>11997</v>
      </c>
      <c r="Y11700" s="429" t="s">
        <v>1033</v>
      </c>
    </row>
    <row r="11701" spans="24:25">
      <c r="X11701" s="429">
        <v>11998</v>
      </c>
      <c r="Y11701" s="429" t="s">
        <v>1033</v>
      </c>
    </row>
    <row r="11702" spans="24:25">
      <c r="X11702" s="429">
        <v>11999</v>
      </c>
      <c r="Y11702" s="429" t="s">
        <v>1033</v>
      </c>
    </row>
    <row r="11703" spans="24:25">
      <c r="X11703" s="429">
        <v>12000</v>
      </c>
      <c r="Y11703" s="429" t="s">
        <v>1033</v>
      </c>
    </row>
    <row r="11704" spans="24:25">
      <c r="X11704" s="429">
        <v>12001</v>
      </c>
      <c r="Y11704" s="429" t="s">
        <v>1033</v>
      </c>
    </row>
    <row r="11705" spans="24:25">
      <c r="X11705" s="429">
        <v>12002</v>
      </c>
      <c r="Y11705" s="429" t="s">
        <v>1033</v>
      </c>
    </row>
    <row r="11706" spans="24:25">
      <c r="X11706" s="429">
        <v>12003</v>
      </c>
      <c r="Y11706" s="429" t="s">
        <v>1033</v>
      </c>
    </row>
    <row r="11707" spans="24:25">
      <c r="X11707" s="429">
        <v>12004</v>
      </c>
      <c r="Y11707" s="429" t="s">
        <v>1033</v>
      </c>
    </row>
    <row r="11708" spans="24:25">
      <c r="X11708" s="429">
        <v>12005</v>
      </c>
      <c r="Y11708" s="429" t="s">
        <v>1033</v>
      </c>
    </row>
    <row r="11709" spans="24:25">
      <c r="X11709" s="429">
        <v>12006</v>
      </c>
      <c r="Y11709" s="429" t="s">
        <v>1033</v>
      </c>
    </row>
    <row r="11710" spans="24:25">
      <c r="X11710" s="429">
        <v>12007</v>
      </c>
      <c r="Y11710" s="429" t="s">
        <v>1033</v>
      </c>
    </row>
    <row r="11711" spans="24:25">
      <c r="X11711" s="429">
        <v>12008</v>
      </c>
      <c r="Y11711" s="429" t="s">
        <v>1033</v>
      </c>
    </row>
    <row r="11712" spans="24:25">
      <c r="X11712" s="429">
        <v>12009</v>
      </c>
      <c r="Y11712" s="429" t="s">
        <v>1033</v>
      </c>
    </row>
    <row r="11713" spans="24:25">
      <c r="X11713" s="429">
        <v>12010</v>
      </c>
      <c r="Y11713" s="429" t="s">
        <v>1033</v>
      </c>
    </row>
    <row r="11714" spans="24:25">
      <c r="X11714" s="429">
        <v>12011</v>
      </c>
      <c r="Y11714" s="429" t="s">
        <v>1033</v>
      </c>
    </row>
    <row r="11715" spans="24:25">
      <c r="X11715" s="429">
        <v>12012</v>
      </c>
      <c r="Y11715" s="429" t="s">
        <v>1033</v>
      </c>
    </row>
    <row r="11716" spans="24:25">
      <c r="X11716" s="429">
        <v>12013</v>
      </c>
      <c r="Y11716" s="429" t="s">
        <v>1033</v>
      </c>
    </row>
    <row r="11717" spans="24:25">
      <c r="X11717" s="429">
        <v>12014</v>
      </c>
      <c r="Y11717" s="429" t="s">
        <v>1033</v>
      </c>
    </row>
    <row r="11718" spans="24:25">
      <c r="X11718" s="429">
        <v>12015</v>
      </c>
      <c r="Y11718" s="429" t="s">
        <v>1033</v>
      </c>
    </row>
    <row r="11719" spans="24:25">
      <c r="X11719" s="429">
        <v>12016</v>
      </c>
      <c r="Y11719" s="429" t="s">
        <v>1033</v>
      </c>
    </row>
    <row r="11720" spans="24:25">
      <c r="X11720" s="429">
        <v>12017</v>
      </c>
      <c r="Y11720" s="429" t="s">
        <v>1033</v>
      </c>
    </row>
    <row r="11721" spans="24:25">
      <c r="X11721" s="429">
        <v>12018</v>
      </c>
      <c r="Y11721" s="429" t="s">
        <v>1033</v>
      </c>
    </row>
    <row r="11722" spans="24:25">
      <c r="X11722" s="429">
        <v>12019</v>
      </c>
      <c r="Y11722" s="429" t="s">
        <v>1033</v>
      </c>
    </row>
    <row r="11723" spans="24:25">
      <c r="X11723" s="429">
        <v>12020</v>
      </c>
      <c r="Y11723" s="429" t="s">
        <v>1033</v>
      </c>
    </row>
    <row r="11724" spans="24:25">
      <c r="X11724" s="429">
        <v>12021</v>
      </c>
      <c r="Y11724" s="429" t="s">
        <v>1033</v>
      </c>
    </row>
    <row r="11725" spans="24:25">
      <c r="X11725" s="429">
        <v>12022</v>
      </c>
      <c r="Y11725" s="429" t="s">
        <v>1033</v>
      </c>
    </row>
    <row r="11726" spans="24:25">
      <c r="X11726" s="429">
        <v>12023</v>
      </c>
      <c r="Y11726" s="429" t="s">
        <v>1033</v>
      </c>
    </row>
    <row r="11727" spans="24:25">
      <c r="X11727" s="429">
        <v>12024</v>
      </c>
      <c r="Y11727" s="429" t="s">
        <v>1033</v>
      </c>
    </row>
    <row r="11728" spans="24:25">
      <c r="X11728" s="429">
        <v>12025</v>
      </c>
      <c r="Y11728" s="429" t="s">
        <v>1033</v>
      </c>
    </row>
    <row r="11729" spans="24:25">
      <c r="X11729" s="429">
        <v>12026</v>
      </c>
      <c r="Y11729" s="429" t="s">
        <v>1033</v>
      </c>
    </row>
    <row r="11730" spans="24:25">
      <c r="X11730" s="429">
        <v>12027</v>
      </c>
      <c r="Y11730" s="429" t="s">
        <v>1033</v>
      </c>
    </row>
    <row r="11731" spans="24:25">
      <c r="X11731" s="429">
        <v>12028</v>
      </c>
      <c r="Y11731" s="429" t="s">
        <v>1033</v>
      </c>
    </row>
    <row r="11732" spans="24:25">
      <c r="X11732" s="429">
        <v>12029</v>
      </c>
      <c r="Y11732" s="429" t="s">
        <v>1033</v>
      </c>
    </row>
    <row r="11733" spans="24:25">
      <c r="X11733" s="429">
        <v>12030</v>
      </c>
      <c r="Y11733" s="429" t="s">
        <v>1033</v>
      </c>
    </row>
    <row r="11734" spans="24:25">
      <c r="X11734" s="429">
        <v>12031</v>
      </c>
      <c r="Y11734" s="429" t="s">
        <v>1033</v>
      </c>
    </row>
    <row r="11735" spans="24:25">
      <c r="X11735" s="429">
        <v>12032</v>
      </c>
      <c r="Y11735" s="429" t="s">
        <v>1033</v>
      </c>
    </row>
    <row r="11736" spans="24:25">
      <c r="X11736" s="429">
        <v>12033</v>
      </c>
      <c r="Y11736" s="429" t="s">
        <v>1033</v>
      </c>
    </row>
    <row r="11737" spans="24:25">
      <c r="X11737" s="429">
        <v>12034</v>
      </c>
      <c r="Y11737" s="429" t="s">
        <v>1033</v>
      </c>
    </row>
    <row r="11738" spans="24:25">
      <c r="X11738" s="429">
        <v>12035</v>
      </c>
      <c r="Y11738" s="429" t="s">
        <v>1033</v>
      </c>
    </row>
    <row r="11739" spans="24:25">
      <c r="X11739" s="429">
        <v>12036</v>
      </c>
      <c r="Y11739" s="429" t="s">
        <v>1033</v>
      </c>
    </row>
    <row r="11740" spans="24:25">
      <c r="X11740" s="429">
        <v>12037</v>
      </c>
      <c r="Y11740" s="429" t="s">
        <v>1033</v>
      </c>
    </row>
    <row r="11741" spans="24:25">
      <c r="X11741" s="429">
        <v>12038</v>
      </c>
      <c r="Y11741" s="429" t="s">
        <v>1033</v>
      </c>
    </row>
    <row r="11742" spans="24:25">
      <c r="X11742" s="429">
        <v>12039</v>
      </c>
      <c r="Y11742" s="429" t="s">
        <v>1033</v>
      </c>
    </row>
    <row r="11743" spans="24:25">
      <c r="X11743" s="429">
        <v>12040</v>
      </c>
      <c r="Y11743" s="429" t="s">
        <v>1033</v>
      </c>
    </row>
    <row r="11744" spans="24:25">
      <c r="X11744" s="429">
        <v>12041</v>
      </c>
      <c r="Y11744" s="429" t="s">
        <v>1033</v>
      </c>
    </row>
    <row r="11745" spans="24:25">
      <c r="X11745" s="429">
        <v>12042</v>
      </c>
      <c r="Y11745" s="429" t="s">
        <v>1033</v>
      </c>
    </row>
    <row r="11746" spans="24:25">
      <c r="X11746" s="429">
        <v>12043</v>
      </c>
      <c r="Y11746" s="429" t="s">
        <v>1033</v>
      </c>
    </row>
    <row r="11747" spans="24:25">
      <c r="X11747" s="429">
        <v>12044</v>
      </c>
      <c r="Y11747" s="429" t="s">
        <v>1033</v>
      </c>
    </row>
    <row r="11748" spans="24:25">
      <c r="X11748" s="429">
        <v>12045</v>
      </c>
      <c r="Y11748" s="429" t="s">
        <v>1033</v>
      </c>
    </row>
    <row r="11749" spans="24:25">
      <c r="X11749" s="429">
        <v>12046</v>
      </c>
      <c r="Y11749" s="429" t="s">
        <v>1033</v>
      </c>
    </row>
    <row r="11750" spans="24:25">
      <c r="X11750" s="429">
        <v>12047</v>
      </c>
      <c r="Y11750" s="429" t="s">
        <v>1033</v>
      </c>
    </row>
    <row r="11751" spans="24:25">
      <c r="X11751" s="429">
        <v>12048</v>
      </c>
      <c r="Y11751" s="429" t="s">
        <v>1033</v>
      </c>
    </row>
    <row r="11752" spans="24:25">
      <c r="X11752" s="429">
        <v>12049</v>
      </c>
      <c r="Y11752" s="429" t="s">
        <v>1033</v>
      </c>
    </row>
    <row r="11753" spans="24:25">
      <c r="X11753" s="429">
        <v>12050</v>
      </c>
      <c r="Y11753" s="429" t="s">
        <v>1033</v>
      </c>
    </row>
    <row r="11754" spans="24:25">
      <c r="X11754" s="429">
        <v>12051</v>
      </c>
      <c r="Y11754" s="429" t="s">
        <v>1033</v>
      </c>
    </row>
    <row r="11755" spans="24:25">
      <c r="X11755" s="429">
        <v>12052</v>
      </c>
      <c r="Y11755" s="429" t="s">
        <v>1033</v>
      </c>
    </row>
    <row r="11756" spans="24:25">
      <c r="X11756" s="429">
        <v>12053</v>
      </c>
      <c r="Y11756" s="429" t="s">
        <v>1033</v>
      </c>
    </row>
    <row r="11757" spans="24:25">
      <c r="X11757" s="429">
        <v>12054</v>
      </c>
      <c r="Y11757" s="429" t="s">
        <v>1033</v>
      </c>
    </row>
    <row r="11758" spans="24:25">
      <c r="X11758" s="429">
        <v>12055</v>
      </c>
      <c r="Y11758" s="429" t="s">
        <v>1033</v>
      </c>
    </row>
    <row r="11759" spans="24:25">
      <c r="X11759" s="429">
        <v>12056</v>
      </c>
      <c r="Y11759" s="429" t="s">
        <v>1033</v>
      </c>
    </row>
    <row r="11760" spans="24:25">
      <c r="X11760" s="429">
        <v>12057</v>
      </c>
      <c r="Y11760" s="429" t="s">
        <v>1033</v>
      </c>
    </row>
    <row r="11761" spans="24:25">
      <c r="X11761" s="429">
        <v>12058</v>
      </c>
      <c r="Y11761" s="429" t="s">
        <v>1033</v>
      </c>
    </row>
    <row r="11762" spans="24:25">
      <c r="X11762" s="429">
        <v>12059</v>
      </c>
      <c r="Y11762" s="429" t="s">
        <v>1033</v>
      </c>
    </row>
    <row r="11763" spans="24:25">
      <c r="X11763" s="429">
        <v>12060</v>
      </c>
      <c r="Y11763" s="429" t="s">
        <v>1033</v>
      </c>
    </row>
    <row r="11764" spans="24:25">
      <c r="X11764" s="429">
        <v>12061</v>
      </c>
      <c r="Y11764" s="429" t="s">
        <v>1033</v>
      </c>
    </row>
    <row r="11765" spans="24:25">
      <c r="X11765" s="429">
        <v>12062</v>
      </c>
      <c r="Y11765" s="429" t="s">
        <v>1033</v>
      </c>
    </row>
    <row r="11766" spans="24:25">
      <c r="X11766" s="429">
        <v>12063</v>
      </c>
      <c r="Y11766" s="429" t="s">
        <v>1033</v>
      </c>
    </row>
    <row r="11767" spans="24:25">
      <c r="X11767" s="429">
        <v>12064</v>
      </c>
      <c r="Y11767" s="429" t="s">
        <v>1033</v>
      </c>
    </row>
    <row r="11768" spans="24:25">
      <c r="X11768" s="429">
        <v>12065</v>
      </c>
      <c r="Y11768" s="429" t="s">
        <v>1033</v>
      </c>
    </row>
    <row r="11769" spans="24:25">
      <c r="X11769" s="429">
        <v>12066</v>
      </c>
      <c r="Y11769" s="429" t="s">
        <v>1033</v>
      </c>
    </row>
    <row r="11770" spans="24:25">
      <c r="X11770" s="429">
        <v>12067</v>
      </c>
      <c r="Y11770" s="429" t="s">
        <v>1033</v>
      </c>
    </row>
    <row r="11771" spans="24:25">
      <c r="X11771" s="429">
        <v>12068</v>
      </c>
      <c r="Y11771" s="429" t="s">
        <v>1033</v>
      </c>
    </row>
    <row r="11772" spans="24:25">
      <c r="X11772" s="429">
        <v>12069</v>
      </c>
      <c r="Y11772" s="429" t="s">
        <v>1033</v>
      </c>
    </row>
    <row r="11773" spans="24:25">
      <c r="X11773" s="429">
        <v>12070</v>
      </c>
      <c r="Y11773" s="429" t="s">
        <v>1033</v>
      </c>
    </row>
    <row r="11774" spans="24:25">
      <c r="X11774" s="429">
        <v>12071</v>
      </c>
      <c r="Y11774" s="429" t="s">
        <v>1033</v>
      </c>
    </row>
    <row r="11775" spans="24:25">
      <c r="X11775" s="429">
        <v>12072</v>
      </c>
      <c r="Y11775" s="429" t="s">
        <v>1033</v>
      </c>
    </row>
    <row r="11776" spans="24:25">
      <c r="X11776" s="429">
        <v>12073</v>
      </c>
      <c r="Y11776" s="429" t="s">
        <v>1033</v>
      </c>
    </row>
    <row r="11777" spans="24:25">
      <c r="X11777" s="429">
        <v>12074</v>
      </c>
      <c r="Y11777" s="429" t="s">
        <v>1033</v>
      </c>
    </row>
    <row r="11778" spans="24:25">
      <c r="X11778" s="429">
        <v>12075</v>
      </c>
      <c r="Y11778" s="429" t="s">
        <v>1033</v>
      </c>
    </row>
    <row r="11779" spans="24:25">
      <c r="X11779" s="429">
        <v>12076</v>
      </c>
      <c r="Y11779" s="429" t="s">
        <v>1033</v>
      </c>
    </row>
    <row r="11780" spans="24:25">
      <c r="X11780" s="429">
        <v>12077</v>
      </c>
      <c r="Y11780" s="429" t="s">
        <v>1033</v>
      </c>
    </row>
    <row r="11781" spans="24:25">
      <c r="X11781" s="429">
        <v>12078</v>
      </c>
      <c r="Y11781" s="429" t="s">
        <v>1033</v>
      </c>
    </row>
    <row r="11782" spans="24:25">
      <c r="X11782" s="429">
        <v>12079</v>
      </c>
      <c r="Y11782" s="429" t="s">
        <v>1033</v>
      </c>
    </row>
    <row r="11783" spans="24:25">
      <c r="X11783" s="429">
        <v>12080</v>
      </c>
      <c r="Y11783" s="429" t="s">
        <v>1033</v>
      </c>
    </row>
    <row r="11784" spans="24:25">
      <c r="X11784" s="429">
        <v>12081</v>
      </c>
      <c r="Y11784" s="429" t="s">
        <v>1033</v>
      </c>
    </row>
    <row r="11785" spans="24:25">
      <c r="X11785" s="429">
        <v>12082</v>
      </c>
      <c r="Y11785" s="429" t="s">
        <v>1033</v>
      </c>
    </row>
    <row r="11786" spans="24:25">
      <c r="X11786" s="429">
        <v>12083</v>
      </c>
      <c r="Y11786" s="429" t="s">
        <v>1033</v>
      </c>
    </row>
    <row r="11787" spans="24:25">
      <c r="X11787" s="429">
        <v>12084</v>
      </c>
      <c r="Y11787" s="429" t="s">
        <v>1033</v>
      </c>
    </row>
    <row r="11788" spans="24:25">
      <c r="X11788" s="429">
        <v>12085</v>
      </c>
      <c r="Y11788" s="429" t="s">
        <v>1033</v>
      </c>
    </row>
    <row r="11789" spans="24:25">
      <c r="X11789" s="429">
        <v>12086</v>
      </c>
      <c r="Y11789" s="429" t="s">
        <v>1033</v>
      </c>
    </row>
    <row r="11790" spans="24:25">
      <c r="X11790" s="429">
        <v>12087</v>
      </c>
      <c r="Y11790" s="429" t="s">
        <v>1033</v>
      </c>
    </row>
    <row r="11791" spans="24:25">
      <c r="X11791" s="429">
        <v>12088</v>
      </c>
      <c r="Y11791" s="429" t="s">
        <v>1033</v>
      </c>
    </row>
    <row r="11792" spans="24:25">
      <c r="X11792" s="429">
        <v>12089</v>
      </c>
      <c r="Y11792" s="429" t="s">
        <v>1033</v>
      </c>
    </row>
    <row r="11793" spans="24:25">
      <c r="X11793" s="429">
        <v>12090</v>
      </c>
      <c r="Y11793" s="429" t="s">
        <v>1033</v>
      </c>
    </row>
    <row r="11794" spans="24:25">
      <c r="X11794" s="429">
        <v>12091</v>
      </c>
      <c r="Y11794" s="429" t="s">
        <v>1033</v>
      </c>
    </row>
    <row r="11795" spans="24:25">
      <c r="X11795" s="429">
        <v>12092</v>
      </c>
      <c r="Y11795" s="429" t="s">
        <v>1033</v>
      </c>
    </row>
    <row r="11796" spans="24:25">
      <c r="X11796" s="429">
        <v>12093</v>
      </c>
      <c r="Y11796" s="429" t="s">
        <v>1033</v>
      </c>
    </row>
    <row r="11797" spans="24:25">
      <c r="X11797" s="429">
        <v>12094</v>
      </c>
      <c r="Y11797" s="429" t="s">
        <v>1033</v>
      </c>
    </row>
    <row r="11798" spans="24:25">
      <c r="X11798" s="429">
        <v>12095</v>
      </c>
      <c r="Y11798" s="429" t="s">
        <v>1033</v>
      </c>
    </row>
    <row r="11799" spans="24:25">
      <c r="X11799" s="429">
        <v>12096</v>
      </c>
      <c r="Y11799" s="429" t="s">
        <v>1033</v>
      </c>
    </row>
    <row r="11800" spans="24:25">
      <c r="X11800" s="429">
        <v>12097</v>
      </c>
      <c r="Y11800" s="429" t="s">
        <v>1033</v>
      </c>
    </row>
    <row r="11801" spans="24:25">
      <c r="X11801" s="429">
        <v>12098</v>
      </c>
      <c r="Y11801" s="429" t="s">
        <v>1033</v>
      </c>
    </row>
    <row r="11802" spans="24:25">
      <c r="X11802" s="429">
        <v>12099</v>
      </c>
      <c r="Y11802" s="429" t="s">
        <v>1033</v>
      </c>
    </row>
    <row r="11803" spans="24:25">
      <c r="X11803" s="429">
        <v>12100</v>
      </c>
      <c r="Y11803" s="429" t="s">
        <v>1033</v>
      </c>
    </row>
    <row r="11804" spans="24:25">
      <c r="X11804" s="429">
        <v>12101</v>
      </c>
      <c r="Y11804" s="429" t="s">
        <v>1033</v>
      </c>
    </row>
    <row r="11805" spans="24:25">
      <c r="X11805" s="429">
        <v>12102</v>
      </c>
      <c r="Y11805" s="429" t="s">
        <v>1033</v>
      </c>
    </row>
    <row r="11806" spans="24:25">
      <c r="X11806" s="429">
        <v>12103</v>
      </c>
      <c r="Y11806" s="429" t="s">
        <v>1033</v>
      </c>
    </row>
    <row r="11807" spans="24:25">
      <c r="X11807" s="429">
        <v>12104</v>
      </c>
      <c r="Y11807" s="429" t="s">
        <v>1033</v>
      </c>
    </row>
    <row r="11808" spans="24:25">
      <c r="X11808" s="429">
        <v>12105</v>
      </c>
      <c r="Y11808" s="429" t="s">
        <v>1033</v>
      </c>
    </row>
    <row r="11809" spans="24:25">
      <c r="X11809" s="429">
        <v>12106</v>
      </c>
      <c r="Y11809" s="429" t="s">
        <v>1033</v>
      </c>
    </row>
    <row r="11810" spans="24:25">
      <c r="X11810" s="429">
        <v>12107</v>
      </c>
      <c r="Y11810" s="429" t="s">
        <v>1033</v>
      </c>
    </row>
    <row r="11811" spans="24:25">
      <c r="X11811" s="429">
        <v>12108</v>
      </c>
      <c r="Y11811" s="429" t="s">
        <v>1033</v>
      </c>
    </row>
    <row r="11812" spans="24:25">
      <c r="X11812" s="429">
        <v>12109</v>
      </c>
      <c r="Y11812" s="429" t="s">
        <v>1033</v>
      </c>
    </row>
    <row r="11813" spans="24:25">
      <c r="X11813" s="429">
        <v>12110</v>
      </c>
      <c r="Y11813" s="429" t="s">
        <v>1033</v>
      </c>
    </row>
    <row r="11814" spans="24:25">
      <c r="X11814" s="429">
        <v>12111</v>
      </c>
      <c r="Y11814" s="429" t="s">
        <v>1033</v>
      </c>
    </row>
    <row r="11815" spans="24:25">
      <c r="X11815" s="429">
        <v>12112</v>
      </c>
      <c r="Y11815" s="429" t="s">
        <v>1033</v>
      </c>
    </row>
    <row r="11816" spans="24:25">
      <c r="X11816" s="429">
        <v>12113</v>
      </c>
      <c r="Y11816" s="429" t="s">
        <v>1033</v>
      </c>
    </row>
    <row r="11817" spans="24:25">
      <c r="X11817" s="429">
        <v>12114</v>
      </c>
      <c r="Y11817" s="429" t="s">
        <v>1033</v>
      </c>
    </row>
    <row r="11818" spans="24:25">
      <c r="X11818" s="429">
        <v>12115</v>
      </c>
      <c r="Y11818" s="429" t="s">
        <v>1033</v>
      </c>
    </row>
    <row r="11819" spans="24:25">
      <c r="X11819" s="429">
        <v>12116</v>
      </c>
      <c r="Y11819" s="429" t="s">
        <v>1033</v>
      </c>
    </row>
    <row r="11820" spans="24:25">
      <c r="X11820" s="429">
        <v>12117</v>
      </c>
      <c r="Y11820" s="429" t="s">
        <v>1033</v>
      </c>
    </row>
    <row r="11821" spans="24:25">
      <c r="X11821" s="429">
        <v>12118</v>
      </c>
      <c r="Y11821" s="429" t="s">
        <v>1033</v>
      </c>
    </row>
    <row r="11822" spans="24:25">
      <c r="X11822" s="429">
        <v>12119</v>
      </c>
      <c r="Y11822" s="429" t="s">
        <v>1033</v>
      </c>
    </row>
    <row r="11823" spans="24:25">
      <c r="X11823" s="429">
        <v>12120</v>
      </c>
      <c r="Y11823" s="429" t="s">
        <v>1033</v>
      </c>
    </row>
    <row r="11824" spans="24:25">
      <c r="X11824" s="429">
        <v>12121</v>
      </c>
      <c r="Y11824" s="429" t="s">
        <v>1033</v>
      </c>
    </row>
    <row r="11825" spans="24:25">
      <c r="X11825" s="429">
        <v>12122</v>
      </c>
      <c r="Y11825" s="429" t="s">
        <v>1033</v>
      </c>
    </row>
    <row r="11826" spans="24:25">
      <c r="X11826" s="429">
        <v>12123</v>
      </c>
      <c r="Y11826" s="429" t="s">
        <v>1033</v>
      </c>
    </row>
    <row r="11827" spans="24:25">
      <c r="X11827" s="429">
        <v>12124</v>
      </c>
      <c r="Y11827" s="429" t="s">
        <v>1033</v>
      </c>
    </row>
    <row r="11828" spans="24:25">
      <c r="X11828" s="429">
        <v>12125</v>
      </c>
      <c r="Y11828" s="429" t="s">
        <v>1033</v>
      </c>
    </row>
    <row r="11829" spans="24:25">
      <c r="X11829" s="429">
        <v>12126</v>
      </c>
      <c r="Y11829" s="429" t="s">
        <v>1033</v>
      </c>
    </row>
    <row r="11830" spans="24:25">
      <c r="X11830" s="429">
        <v>12127</v>
      </c>
      <c r="Y11830" s="429" t="s">
        <v>1033</v>
      </c>
    </row>
    <row r="11831" spans="24:25">
      <c r="X11831" s="429">
        <v>12128</v>
      </c>
      <c r="Y11831" s="429" t="s">
        <v>1033</v>
      </c>
    </row>
    <row r="11832" spans="24:25">
      <c r="X11832" s="429">
        <v>12129</v>
      </c>
      <c r="Y11832" s="429" t="s">
        <v>1033</v>
      </c>
    </row>
    <row r="11833" spans="24:25">
      <c r="X11833" s="429">
        <v>12130</v>
      </c>
      <c r="Y11833" s="429" t="s">
        <v>1033</v>
      </c>
    </row>
    <row r="11834" spans="24:25">
      <c r="X11834" s="429">
        <v>12131</v>
      </c>
      <c r="Y11834" s="429" t="s">
        <v>1033</v>
      </c>
    </row>
    <row r="11835" spans="24:25">
      <c r="X11835" s="429">
        <v>12132</v>
      </c>
      <c r="Y11835" s="429" t="s">
        <v>1033</v>
      </c>
    </row>
    <row r="11836" spans="24:25">
      <c r="X11836" s="429">
        <v>12133</v>
      </c>
      <c r="Y11836" s="429" t="s">
        <v>1033</v>
      </c>
    </row>
    <row r="11837" spans="24:25">
      <c r="X11837" s="429">
        <v>12134</v>
      </c>
      <c r="Y11837" s="429" t="s">
        <v>1033</v>
      </c>
    </row>
    <row r="11838" spans="24:25">
      <c r="X11838" s="429">
        <v>12135</v>
      </c>
      <c r="Y11838" s="429" t="s">
        <v>1033</v>
      </c>
    </row>
    <row r="11839" spans="24:25">
      <c r="X11839" s="429">
        <v>12136</v>
      </c>
      <c r="Y11839" s="429" t="s">
        <v>1033</v>
      </c>
    </row>
    <row r="11840" spans="24:25">
      <c r="X11840" s="429">
        <v>12137</v>
      </c>
      <c r="Y11840" s="429" t="s">
        <v>1033</v>
      </c>
    </row>
    <row r="11841" spans="24:25">
      <c r="X11841" s="429">
        <v>12138</v>
      </c>
      <c r="Y11841" s="429" t="s">
        <v>1033</v>
      </c>
    </row>
    <row r="11842" spans="24:25">
      <c r="X11842" s="429">
        <v>12139</v>
      </c>
      <c r="Y11842" s="429" t="s">
        <v>1033</v>
      </c>
    </row>
    <row r="11843" spans="24:25">
      <c r="X11843" s="429">
        <v>12140</v>
      </c>
      <c r="Y11843" s="429" t="s">
        <v>1033</v>
      </c>
    </row>
    <row r="11844" spans="24:25">
      <c r="X11844" s="429">
        <v>12141</v>
      </c>
      <c r="Y11844" s="429" t="s">
        <v>1033</v>
      </c>
    </row>
    <row r="11845" spans="24:25">
      <c r="X11845" s="429">
        <v>12142</v>
      </c>
      <c r="Y11845" s="429" t="s">
        <v>1033</v>
      </c>
    </row>
    <row r="11846" spans="24:25">
      <c r="X11846" s="429">
        <v>12143</v>
      </c>
      <c r="Y11846" s="429" t="s">
        <v>1033</v>
      </c>
    </row>
    <row r="11847" spans="24:25">
      <c r="X11847" s="429">
        <v>12144</v>
      </c>
      <c r="Y11847" s="429" t="s">
        <v>1033</v>
      </c>
    </row>
    <row r="11848" spans="24:25">
      <c r="X11848" s="429">
        <v>12145</v>
      </c>
      <c r="Y11848" s="429" t="s">
        <v>1033</v>
      </c>
    </row>
    <row r="11849" spans="24:25">
      <c r="X11849" s="429">
        <v>12146</v>
      </c>
      <c r="Y11849" s="429" t="s">
        <v>1033</v>
      </c>
    </row>
    <row r="11850" spans="24:25">
      <c r="X11850" s="429">
        <v>12147</v>
      </c>
      <c r="Y11850" s="429" t="s">
        <v>1033</v>
      </c>
    </row>
    <row r="11851" spans="24:25">
      <c r="X11851" s="429">
        <v>12148</v>
      </c>
      <c r="Y11851" s="429" t="s">
        <v>1033</v>
      </c>
    </row>
    <row r="11852" spans="24:25">
      <c r="X11852" s="429">
        <v>12149</v>
      </c>
      <c r="Y11852" s="429" t="s">
        <v>1033</v>
      </c>
    </row>
    <row r="11853" spans="24:25">
      <c r="X11853" s="429">
        <v>12150</v>
      </c>
      <c r="Y11853" s="429" t="s">
        <v>1033</v>
      </c>
    </row>
    <row r="11854" spans="24:25">
      <c r="X11854" s="429">
        <v>12151</v>
      </c>
      <c r="Y11854" s="429" t="s">
        <v>1033</v>
      </c>
    </row>
    <row r="11855" spans="24:25">
      <c r="X11855" s="429">
        <v>12152</v>
      </c>
      <c r="Y11855" s="429" t="s">
        <v>1033</v>
      </c>
    </row>
    <row r="11856" spans="24:25">
      <c r="X11856" s="429">
        <v>12153</v>
      </c>
      <c r="Y11856" s="429" t="s">
        <v>1033</v>
      </c>
    </row>
    <row r="11857" spans="24:25">
      <c r="X11857" s="429">
        <v>12154</v>
      </c>
      <c r="Y11857" s="429" t="s">
        <v>1033</v>
      </c>
    </row>
    <row r="11858" spans="24:25">
      <c r="X11858" s="429">
        <v>12155</v>
      </c>
      <c r="Y11858" s="429" t="s">
        <v>1033</v>
      </c>
    </row>
    <row r="11859" spans="24:25">
      <c r="X11859" s="429">
        <v>12156</v>
      </c>
      <c r="Y11859" s="429" t="s">
        <v>1033</v>
      </c>
    </row>
    <row r="11860" spans="24:25">
      <c r="X11860" s="429">
        <v>12157</v>
      </c>
      <c r="Y11860" s="429" t="s">
        <v>1033</v>
      </c>
    </row>
    <row r="11861" spans="24:25">
      <c r="X11861" s="429">
        <v>12158</v>
      </c>
      <c r="Y11861" s="429" t="s">
        <v>1033</v>
      </c>
    </row>
    <row r="11862" spans="24:25">
      <c r="X11862" s="429">
        <v>12159</v>
      </c>
      <c r="Y11862" s="429" t="s">
        <v>1033</v>
      </c>
    </row>
    <row r="11863" spans="24:25">
      <c r="X11863" s="429">
        <v>12160</v>
      </c>
      <c r="Y11863" s="429" t="s">
        <v>1033</v>
      </c>
    </row>
    <row r="11864" spans="24:25">
      <c r="X11864" s="429">
        <v>12161</v>
      </c>
      <c r="Y11864" s="429" t="s">
        <v>1033</v>
      </c>
    </row>
    <row r="11865" spans="24:25">
      <c r="X11865" s="429">
        <v>12162</v>
      </c>
      <c r="Y11865" s="429" t="s">
        <v>1033</v>
      </c>
    </row>
    <row r="11866" spans="24:25">
      <c r="X11866" s="429">
        <v>12163</v>
      </c>
      <c r="Y11866" s="429" t="s">
        <v>1033</v>
      </c>
    </row>
    <row r="11867" spans="24:25">
      <c r="X11867" s="429">
        <v>12164</v>
      </c>
      <c r="Y11867" s="429" t="s">
        <v>1033</v>
      </c>
    </row>
    <row r="11868" spans="24:25">
      <c r="X11868" s="429">
        <v>12165</v>
      </c>
      <c r="Y11868" s="429" t="s">
        <v>1033</v>
      </c>
    </row>
    <row r="11869" spans="24:25">
      <c r="X11869" s="429">
        <v>12166</v>
      </c>
      <c r="Y11869" s="429" t="s">
        <v>1033</v>
      </c>
    </row>
    <row r="11870" spans="24:25">
      <c r="X11870" s="429">
        <v>12167</v>
      </c>
      <c r="Y11870" s="429" t="s">
        <v>1033</v>
      </c>
    </row>
    <row r="11871" spans="24:25">
      <c r="X11871" s="429">
        <v>12168</v>
      </c>
      <c r="Y11871" s="429" t="s">
        <v>1033</v>
      </c>
    </row>
    <row r="11872" spans="24:25">
      <c r="X11872" s="429">
        <v>12169</v>
      </c>
      <c r="Y11872" s="429" t="s">
        <v>1033</v>
      </c>
    </row>
    <row r="11873" spans="24:25">
      <c r="X11873" s="429">
        <v>12170</v>
      </c>
      <c r="Y11873" s="429" t="s">
        <v>1033</v>
      </c>
    </row>
    <row r="11874" spans="24:25">
      <c r="X11874" s="429">
        <v>12171</v>
      </c>
      <c r="Y11874" s="429" t="s">
        <v>1033</v>
      </c>
    </row>
    <row r="11875" spans="24:25">
      <c r="X11875" s="429">
        <v>12172</v>
      </c>
      <c r="Y11875" s="429" t="s">
        <v>1033</v>
      </c>
    </row>
    <row r="11876" spans="24:25">
      <c r="X11876" s="429">
        <v>12173</v>
      </c>
      <c r="Y11876" s="429" t="s">
        <v>1033</v>
      </c>
    </row>
    <row r="11877" spans="24:25">
      <c r="X11877" s="429">
        <v>12174</v>
      </c>
      <c r="Y11877" s="429" t="s">
        <v>1033</v>
      </c>
    </row>
    <row r="11878" spans="24:25">
      <c r="X11878" s="429">
        <v>12175</v>
      </c>
      <c r="Y11878" s="429" t="s">
        <v>1033</v>
      </c>
    </row>
    <row r="11879" spans="24:25">
      <c r="X11879" s="429">
        <v>12176</v>
      </c>
      <c r="Y11879" s="429" t="s">
        <v>1033</v>
      </c>
    </row>
    <row r="11880" spans="24:25">
      <c r="X11880" s="429">
        <v>12177</v>
      </c>
      <c r="Y11880" s="429" t="s">
        <v>1033</v>
      </c>
    </row>
    <row r="11881" spans="24:25">
      <c r="X11881" s="429">
        <v>12178</v>
      </c>
      <c r="Y11881" s="429" t="s">
        <v>1033</v>
      </c>
    </row>
    <row r="11882" spans="24:25">
      <c r="X11882" s="429">
        <v>12179</v>
      </c>
      <c r="Y11882" s="429" t="s">
        <v>1033</v>
      </c>
    </row>
    <row r="11883" spans="24:25">
      <c r="X11883" s="429">
        <v>12180</v>
      </c>
      <c r="Y11883" s="429" t="s">
        <v>1033</v>
      </c>
    </row>
    <row r="11884" spans="24:25">
      <c r="X11884" s="429">
        <v>12181</v>
      </c>
      <c r="Y11884" s="429" t="s">
        <v>1033</v>
      </c>
    </row>
    <row r="11885" spans="24:25">
      <c r="X11885" s="429">
        <v>12182</v>
      </c>
      <c r="Y11885" s="429" t="s">
        <v>1033</v>
      </c>
    </row>
    <row r="11886" spans="24:25">
      <c r="X11886" s="429">
        <v>12183</v>
      </c>
      <c r="Y11886" s="429" t="s">
        <v>1033</v>
      </c>
    </row>
    <row r="11887" spans="24:25">
      <c r="X11887" s="429">
        <v>12184</v>
      </c>
      <c r="Y11887" s="429" t="s">
        <v>1033</v>
      </c>
    </row>
    <row r="11888" spans="24:25">
      <c r="X11888" s="429">
        <v>12185</v>
      </c>
      <c r="Y11888" s="429" t="s">
        <v>1033</v>
      </c>
    </row>
    <row r="11889" spans="24:25">
      <c r="X11889" s="429">
        <v>12186</v>
      </c>
      <c r="Y11889" s="429" t="s">
        <v>1033</v>
      </c>
    </row>
    <row r="11890" spans="24:25">
      <c r="X11890" s="429">
        <v>12187</v>
      </c>
      <c r="Y11890" s="429" t="s">
        <v>1033</v>
      </c>
    </row>
    <row r="11891" spans="24:25">
      <c r="X11891" s="429">
        <v>12188</v>
      </c>
      <c r="Y11891" s="429" t="s">
        <v>1033</v>
      </c>
    </row>
    <row r="11892" spans="24:25">
      <c r="X11892" s="429">
        <v>12189</v>
      </c>
      <c r="Y11892" s="429" t="s">
        <v>1033</v>
      </c>
    </row>
    <row r="11893" spans="24:25">
      <c r="X11893" s="429">
        <v>12190</v>
      </c>
      <c r="Y11893" s="429" t="s">
        <v>1033</v>
      </c>
    </row>
    <row r="11894" spans="24:25">
      <c r="X11894" s="429">
        <v>12191</v>
      </c>
      <c r="Y11894" s="429" t="s">
        <v>1033</v>
      </c>
    </row>
    <row r="11895" spans="24:25">
      <c r="X11895" s="429">
        <v>12192</v>
      </c>
      <c r="Y11895" s="429" t="s">
        <v>1033</v>
      </c>
    </row>
    <row r="11896" spans="24:25">
      <c r="X11896" s="429">
        <v>12193</v>
      </c>
      <c r="Y11896" s="429" t="s">
        <v>1033</v>
      </c>
    </row>
    <row r="11897" spans="24:25">
      <c r="X11897" s="429">
        <v>12194</v>
      </c>
      <c r="Y11897" s="429" t="s">
        <v>1033</v>
      </c>
    </row>
    <row r="11898" spans="24:25">
      <c r="X11898" s="429">
        <v>12195</v>
      </c>
      <c r="Y11898" s="429" t="s">
        <v>1033</v>
      </c>
    </row>
    <row r="11899" spans="24:25">
      <c r="X11899" s="429">
        <v>12196</v>
      </c>
      <c r="Y11899" s="429" t="s">
        <v>1033</v>
      </c>
    </row>
    <row r="11900" spans="24:25">
      <c r="X11900" s="429">
        <v>12197</v>
      </c>
      <c r="Y11900" s="429" t="s">
        <v>1033</v>
      </c>
    </row>
    <row r="11901" spans="24:25">
      <c r="X11901" s="429">
        <v>12198</v>
      </c>
      <c r="Y11901" s="429" t="s">
        <v>1033</v>
      </c>
    </row>
    <row r="11902" spans="24:25">
      <c r="X11902" s="429">
        <v>12199</v>
      </c>
      <c r="Y11902" s="429" t="s">
        <v>1033</v>
      </c>
    </row>
    <row r="11903" spans="24:25">
      <c r="X11903" s="429">
        <v>12200</v>
      </c>
      <c r="Y11903" s="429" t="s">
        <v>1033</v>
      </c>
    </row>
    <row r="11904" spans="24:25">
      <c r="X11904" s="429">
        <v>12201</v>
      </c>
      <c r="Y11904" s="429" t="s">
        <v>1033</v>
      </c>
    </row>
    <row r="11905" spans="24:25">
      <c r="X11905" s="429">
        <v>12202</v>
      </c>
      <c r="Y11905" s="429" t="s">
        <v>1033</v>
      </c>
    </row>
    <row r="11906" spans="24:25">
      <c r="X11906" s="429">
        <v>12203</v>
      </c>
      <c r="Y11906" s="429" t="s">
        <v>1033</v>
      </c>
    </row>
    <row r="11907" spans="24:25">
      <c r="X11907" s="429">
        <v>12204</v>
      </c>
      <c r="Y11907" s="429" t="s">
        <v>1033</v>
      </c>
    </row>
    <row r="11908" spans="24:25">
      <c r="X11908" s="429">
        <v>12205</v>
      </c>
      <c r="Y11908" s="429" t="s">
        <v>1033</v>
      </c>
    </row>
    <row r="11909" spans="24:25">
      <c r="X11909" s="429">
        <v>12206</v>
      </c>
      <c r="Y11909" s="429" t="s">
        <v>1033</v>
      </c>
    </row>
    <row r="11910" spans="24:25">
      <c r="X11910" s="429">
        <v>12207</v>
      </c>
      <c r="Y11910" s="429" t="s">
        <v>1033</v>
      </c>
    </row>
    <row r="11911" spans="24:25">
      <c r="X11911" s="429">
        <v>12208</v>
      </c>
      <c r="Y11911" s="429" t="s">
        <v>1033</v>
      </c>
    </row>
    <row r="11912" spans="24:25">
      <c r="X11912" s="429">
        <v>12209</v>
      </c>
      <c r="Y11912" s="429" t="s">
        <v>1033</v>
      </c>
    </row>
    <row r="11913" spans="24:25">
      <c r="X11913" s="429">
        <v>12210</v>
      </c>
      <c r="Y11913" s="429" t="s">
        <v>1033</v>
      </c>
    </row>
    <row r="11914" spans="24:25">
      <c r="X11914" s="429">
        <v>12211</v>
      </c>
      <c r="Y11914" s="429" t="s">
        <v>1033</v>
      </c>
    </row>
    <row r="11915" spans="24:25">
      <c r="X11915" s="429">
        <v>12212</v>
      </c>
      <c r="Y11915" s="429" t="s">
        <v>1033</v>
      </c>
    </row>
    <row r="11916" spans="24:25">
      <c r="X11916" s="429">
        <v>12213</v>
      </c>
      <c r="Y11916" s="429" t="s">
        <v>1033</v>
      </c>
    </row>
    <row r="11917" spans="24:25">
      <c r="X11917" s="429">
        <v>12214</v>
      </c>
      <c r="Y11917" s="429" t="s">
        <v>1033</v>
      </c>
    </row>
    <row r="11918" spans="24:25">
      <c r="X11918" s="429">
        <v>12215</v>
      </c>
      <c r="Y11918" s="429" t="s">
        <v>1033</v>
      </c>
    </row>
    <row r="11919" spans="24:25">
      <c r="X11919" s="429">
        <v>12216</v>
      </c>
      <c r="Y11919" s="429" t="s">
        <v>1033</v>
      </c>
    </row>
    <row r="11920" spans="24:25">
      <c r="X11920" s="429">
        <v>12217</v>
      </c>
      <c r="Y11920" s="429" t="s">
        <v>1033</v>
      </c>
    </row>
    <row r="11921" spans="24:25">
      <c r="X11921" s="429">
        <v>12218</v>
      </c>
      <c r="Y11921" s="429" t="s">
        <v>1033</v>
      </c>
    </row>
    <row r="11922" spans="24:25">
      <c r="X11922" s="429">
        <v>12219</v>
      </c>
      <c r="Y11922" s="429" t="s">
        <v>1033</v>
      </c>
    </row>
    <row r="11923" spans="24:25">
      <c r="X11923" s="429">
        <v>12220</v>
      </c>
      <c r="Y11923" s="429" t="s">
        <v>1033</v>
      </c>
    </row>
    <row r="11924" spans="24:25">
      <c r="X11924" s="429">
        <v>12221</v>
      </c>
      <c r="Y11924" s="429" t="s">
        <v>1033</v>
      </c>
    </row>
    <row r="11925" spans="24:25">
      <c r="X11925" s="429">
        <v>12222</v>
      </c>
      <c r="Y11925" s="429" t="s">
        <v>1033</v>
      </c>
    </row>
    <row r="11926" spans="24:25">
      <c r="X11926" s="429">
        <v>12223</v>
      </c>
      <c r="Y11926" s="429" t="s">
        <v>1033</v>
      </c>
    </row>
    <row r="11927" spans="24:25">
      <c r="X11927" s="429">
        <v>12224</v>
      </c>
      <c r="Y11927" s="429" t="s">
        <v>1033</v>
      </c>
    </row>
    <row r="11928" spans="24:25">
      <c r="X11928" s="429">
        <v>12225</v>
      </c>
      <c r="Y11928" s="429" t="s">
        <v>1033</v>
      </c>
    </row>
    <row r="11929" spans="24:25">
      <c r="X11929" s="429">
        <v>12226</v>
      </c>
      <c r="Y11929" s="429" t="s">
        <v>1033</v>
      </c>
    </row>
    <row r="11930" spans="24:25">
      <c r="X11930" s="429">
        <v>12227</v>
      </c>
      <c r="Y11930" s="429" t="s">
        <v>1033</v>
      </c>
    </row>
    <row r="11931" spans="24:25">
      <c r="X11931" s="429">
        <v>12228</v>
      </c>
      <c r="Y11931" s="429" t="s">
        <v>1033</v>
      </c>
    </row>
    <row r="11932" spans="24:25">
      <c r="X11932" s="429">
        <v>12229</v>
      </c>
      <c r="Y11932" s="429" t="s">
        <v>1033</v>
      </c>
    </row>
    <row r="11933" spans="24:25">
      <c r="X11933" s="429">
        <v>12230</v>
      </c>
      <c r="Y11933" s="429" t="s">
        <v>1033</v>
      </c>
    </row>
    <row r="11934" spans="24:25">
      <c r="X11934" s="429">
        <v>12231</v>
      </c>
      <c r="Y11934" s="429" t="s">
        <v>1033</v>
      </c>
    </row>
    <row r="11935" spans="24:25">
      <c r="X11935" s="429">
        <v>12232</v>
      </c>
      <c r="Y11935" s="429" t="s">
        <v>1033</v>
      </c>
    </row>
    <row r="11936" spans="24:25">
      <c r="X11936" s="429">
        <v>12233</v>
      </c>
      <c r="Y11936" s="429" t="s">
        <v>1033</v>
      </c>
    </row>
    <row r="11937" spans="24:25">
      <c r="X11937" s="429">
        <v>12234</v>
      </c>
      <c r="Y11937" s="429" t="s">
        <v>1033</v>
      </c>
    </row>
    <row r="11938" spans="24:25">
      <c r="X11938" s="429">
        <v>12235</v>
      </c>
      <c r="Y11938" s="429" t="s">
        <v>1033</v>
      </c>
    </row>
    <row r="11939" spans="24:25">
      <c r="X11939" s="429">
        <v>12236</v>
      </c>
      <c r="Y11939" s="429" t="s">
        <v>1033</v>
      </c>
    </row>
    <row r="11940" spans="24:25">
      <c r="X11940" s="429">
        <v>12237</v>
      </c>
      <c r="Y11940" s="429" t="s">
        <v>1033</v>
      </c>
    </row>
    <row r="11941" spans="24:25">
      <c r="X11941" s="429">
        <v>12238</v>
      </c>
      <c r="Y11941" s="429" t="s">
        <v>1033</v>
      </c>
    </row>
    <row r="11942" spans="24:25">
      <c r="X11942" s="429">
        <v>12239</v>
      </c>
      <c r="Y11942" s="429" t="s">
        <v>1033</v>
      </c>
    </row>
    <row r="11943" spans="24:25">
      <c r="X11943" s="429">
        <v>12240</v>
      </c>
      <c r="Y11943" s="429" t="s">
        <v>1033</v>
      </c>
    </row>
    <row r="11944" spans="24:25">
      <c r="X11944" s="429">
        <v>12241</v>
      </c>
      <c r="Y11944" s="429" t="s">
        <v>1033</v>
      </c>
    </row>
    <row r="11945" spans="24:25">
      <c r="X11945" s="429">
        <v>12242</v>
      </c>
      <c r="Y11945" s="429" t="s">
        <v>1033</v>
      </c>
    </row>
    <row r="11946" spans="24:25">
      <c r="X11946" s="429">
        <v>12243</v>
      </c>
      <c r="Y11946" s="429" t="s">
        <v>1033</v>
      </c>
    </row>
    <row r="11947" spans="24:25">
      <c r="X11947" s="429">
        <v>12244</v>
      </c>
      <c r="Y11947" s="429" t="s">
        <v>1033</v>
      </c>
    </row>
    <row r="11948" spans="24:25">
      <c r="X11948" s="429">
        <v>12245</v>
      </c>
      <c r="Y11948" s="429" t="s">
        <v>1033</v>
      </c>
    </row>
    <row r="11949" spans="24:25">
      <c r="X11949" s="429">
        <v>12246</v>
      </c>
      <c r="Y11949" s="429" t="s">
        <v>1033</v>
      </c>
    </row>
    <row r="11950" spans="24:25">
      <c r="X11950" s="429">
        <v>12247</v>
      </c>
      <c r="Y11950" s="429" t="s">
        <v>1033</v>
      </c>
    </row>
    <row r="11951" spans="24:25">
      <c r="X11951" s="429">
        <v>12248</v>
      </c>
      <c r="Y11951" s="429" t="s">
        <v>1033</v>
      </c>
    </row>
    <row r="11952" spans="24:25">
      <c r="X11952" s="429">
        <v>12249</v>
      </c>
      <c r="Y11952" s="429" t="s">
        <v>1033</v>
      </c>
    </row>
    <row r="11953" spans="24:25">
      <c r="X11953" s="429">
        <v>12250</v>
      </c>
      <c r="Y11953" s="429" t="s">
        <v>1033</v>
      </c>
    </row>
    <row r="11954" spans="24:25">
      <c r="X11954" s="429">
        <v>12251</v>
      </c>
      <c r="Y11954" s="429" t="s">
        <v>1033</v>
      </c>
    </row>
    <row r="11955" spans="24:25">
      <c r="X11955" s="429">
        <v>12252</v>
      </c>
      <c r="Y11955" s="429" t="s">
        <v>1033</v>
      </c>
    </row>
    <row r="11956" spans="24:25">
      <c r="X11956" s="429">
        <v>12253</v>
      </c>
      <c r="Y11956" s="429" t="s">
        <v>1033</v>
      </c>
    </row>
    <row r="11957" spans="24:25">
      <c r="X11957" s="429">
        <v>12254</v>
      </c>
      <c r="Y11957" s="429" t="s">
        <v>1033</v>
      </c>
    </row>
    <row r="11958" spans="24:25">
      <c r="X11958" s="429">
        <v>12255</v>
      </c>
      <c r="Y11958" s="429" t="s">
        <v>1033</v>
      </c>
    </row>
    <row r="11959" spans="24:25">
      <c r="X11959" s="429">
        <v>12256</v>
      </c>
      <c r="Y11959" s="429" t="s">
        <v>1033</v>
      </c>
    </row>
    <row r="11960" spans="24:25">
      <c r="X11960" s="429">
        <v>12257</v>
      </c>
      <c r="Y11960" s="429" t="s">
        <v>1033</v>
      </c>
    </row>
    <row r="11961" spans="24:25">
      <c r="X11961" s="429">
        <v>12258</v>
      </c>
      <c r="Y11961" s="429" t="s">
        <v>1033</v>
      </c>
    </row>
    <row r="11962" spans="24:25">
      <c r="X11962" s="429">
        <v>12259</v>
      </c>
      <c r="Y11962" s="429" t="s">
        <v>1033</v>
      </c>
    </row>
    <row r="11963" spans="24:25">
      <c r="X11963" s="429">
        <v>12260</v>
      </c>
      <c r="Y11963" s="429" t="s">
        <v>1033</v>
      </c>
    </row>
    <row r="11964" spans="24:25">
      <c r="X11964" s="429">
        <v>12261</v>
      </c>
      <c r="Y11964" s="429" t="s">
        <v>1033</v>
      </c>
    </row>
    <row r="11965" spans="24:25">
      <c r="X11965" s="429">
        <v>12262</v>
      </c>
      <c r="Y11965" s="429" t="s">
        <v>1033</v>
      </c>
    </row>
    <row r="11966" spans="24:25">
      <c r="X11966" s="429">
        <v>12263</v>
      </c>
      <c r="Y11966" s="429" t="s">
        <v>1033</v>
      </c>
    </row>
    <row r="11967" spans="24:25">
      <c r="X11967" s="429">
        <v>12264</v>
      </c>
      <c r="Y11967" s="429" t="s">
        <v>1033</v>
      </c>
    </row>
    <row r="11968" spans="24:25">
      <c r="X11968" s="429">
        <v>12265</v>
      </c>
      <c r="Y11968" s="429" t="s">
        <v>1033</v>
      </c>
    </row>
    <row r="11969" spans="24:25">
      <c r="X11969" s="429">
        <v>12266</v>
      </c>
      <c r="Y11969" s="429" t="s">
        <v>1033</v>
      </c>
    </row>
    <row r="11970" spans="24:25">
      <c r="X11970" s="429">
        <v>12267</v>
      </c>
      <c r="Y11970" s="429" t="s">
        <v>1033</v>
      </c>
    </row>
    <row r="11971" spans="24:25">
      <c r="X11971" s="429">
        <v>12268</v>
      </c>
      <c r="Y11971" s="429" t="s">
        <v>1033</v>
      </c>
    </row>
    <row r="11972" spans="24:25">
      <c r="X11972" s="429">
        <v>12269</v>
      </c>
      <c r="Y11972" s="429" t="s">
        <v>1033</v>
      </c>
    </row>
    <row r="11973" spans="24:25">
      <c r="X11973" s="429">
        <v>12270</v>
      </c>
      <c r="Y11973" s="429" t="s">
        <v>1033</v>
      </c>
    </row>
    <row r="11974" spans="24:25">
      <c r="X11974" s="429">
        <v>12271</v>
      </c>
      <c r="Y11974" s="429" t="s">
        <v>1033</v>
      </c>
    </row>
    <row r="11975" spans="24:25">
      <c r="X11975" s="429">
        <v>12272</v>
      </c>
      <c r="Y11975" s="429" t="s">
        <v>1033</v>
      </c>
    </row>
    <row r="11976" spans="24:25">
      <c r="X11976" s="429">
        <v>12273</v>
      </c>
      <c r="Y11976" s="429" t="s">
        <v>1033</v>
      </c>
    </row>
    <row r="11977" spans="24:25">
      <c r="X11977" s="429">
        <v>12274</v>
      </c>
      <c r="Y11977" s="429" t="s">
        <v>1033</v>
      </c>
    </row>
    <row r="11978" spans="24:25">
      <c r="X11978" s="429">
        <v>12275</v>
      </c>
      <c r="Y11978" s="429" t="s">
        <v>1033</v>
      </c>
    </row>
    <row r="11979" spans="24:25">
      <c r="X11979" s="429">
        <v>12276</v>
      </c>
      <c r="Y11979" s="429" t="s">
        <v>1033</v>
      </c>
    </row>
    <row r="11980" spans="24:25">
      <c r="X11980" s="429">
        <v>12277</v>
      </c>
      <c r="Y11980" s="429" t="s">
        <v>1033</v>
      </c>
    </row>
    <row r="11981" spans="24:25">
      <c r="X11981" s="429">
        <v>12278</v>
      </c>
      <c r="Y11981" s="429" t="s">
        <v>1033</v>
      </c>
    </row>
    <row r="11982" spans="24:25">
      <c r="X11982" s="429">
        <v>12279</v>
      </c>
      <c r="Y11982" s="429" t="s">
        <v>1033</v>
      </c>
    </row>
    <row r="11983" spans="24:25">
      <c r="X11983" s="429">
        <v>12280</v>
      </c>
      <c r="Y11983" s="429" t="s">
        <v>1033</v>
      </c>
    </row>
    <row r="11984" spans="24:25">
      <c r="X11984" s="429">
        <v>12281</v>
      </c>
      <c r="Y11984" s="429" t="s">
        <v>1033</v>
      </c>
    </row>
    <row r="11985" spans="24:25">
      <c r="X11985" s="429">
        <v>12282</v>
      </c>
      <c r="Y11985" s="429" t="s">
        <v>1033</v>
      </c>
    </row>
    <row r="11986" spans="24:25">
      <c r="X11986" s="429">
        <v>12283</v>
      </c>
      <c r="Y11986" s="429" t="s">
        <v>1033</v>
      </c>
    </row>
    <row r="11987" spans="24:25">
      <c r="X11987" s="429">
        <v>12284</v>
      </c>
      <c r="Y11987" s="429" t="s">
        <v>1033</v>
      </c>
    </row>
    <row r="11988" spans="24:25">
      <c r="X11988" s="429">
        <v>12285</v>
      </c>
      <c r="Y11988" s="429" t="s">
        <v>1033</v>
      </c>
    </row>
    <row r="11989" spans="24:25">
      <c r="X11989" s="429">
        <v>12286</v>
      </c>
      <c r="Y11989" s="429" t="s">
        <v>1033</v>
      </c>
    </row>
    <row r="11990" spans="24:25">
      <c r="X11990" s="429">
        <v>12287</v>
      </c>
      <c r="Y11990" s="429" t="s">
        <v>1033</v>
      </c>
    </row>
    <row r="11991" spans="24:25">
      <c r="X11991" s="429">
        <v>12288</v>
      </c>
      <c r="Y11991" s="429" t="s">
        <v>1033</v>
      </c>
    </row>
    <row r="11992" spans="24:25">
      <c r="X11992" s="429">
        <v>12289</v>
      </c>
      <c r="Y11992" s="429" t="s">
        <v>1033</v>
      </c>
    </row>
    <row r="11993" spans="24:25">
      <c r="X11993" s="429">
        <v>12290</v>
      </c>
      <c r="Y11993" s="429" t="s">
        <v>1033</v>
      </c>
    </row>
    <row r="11994" spans="24:25">
      <c r="X11994" s="429">
        <v>12291</v>
      </c>
      <c r="Y11994" s="429" t="s">
        <v>1033</v>
      </c>
    </row>
    <row r="11995" spans="24:25">
      <c r="X11995" s="429">
        <v>12292</v>
      </c>
      <c r="Y11995" s="429" t="s">
        <v>1033</v>
      </c>
    </row>
    <row r="11996" spans="24:25">
      <c r="X11996" s="429">
        <v>12293</v>
      </c>
      <c r="Y11996" s="429" t="s">
        <v>1033</v>
      </c>
    </row>
    <row r="11997" spans="24:25">
      <c r="X11997" s="429">
        <v>12294</v>
      </c>
      <c r="Y11997" s="429" t="s">
        <v>1033</v>
      </c>
    </row>
    <row r="11998" spans="24:25">
      <c r="X11998" s="429">
        <v>12295</v>
      </c>
      <c r="Y11998" s="429" t="s">
        <v>1033</v>
      </c>
    </row>
    <row r="11999" spans="24:25">
      <c r="X11999" s="429">
        <v>12296</v>
      </c>
      <c r="Y11999" s="429" t="s">
        <v>1033</v>
      </c>
    </row>
    <row r="12000" spans="24:25">
      <c r="X12000" s="429">
        <v>12297</v>
      </c>
      <c r="Y12000" s="429" t="s">
        <v>1033</v>
      </c>
    </row>
    <row r="12001" spans="24:25">
      <c r="X12001" s="429">
        <v>12298</v>
      </c>
      <c r="Y12001" s="429" t="s">
        <v>1033</v>
      </c>
    </row>
    <row r="12002" spans="24:25">
      <c r="X12002" s="429">
        <v>12299</v>
      </c>
      <c r="Y12002" s="429" t="s">
        <v>1033</v>
      </c>
    </row>
    <row r="12003" spans="24:25">
      <c r="X12003" s="429">
        <v>12300</v>
      </c>
      <c r="Y12003" s="429" t="s">
        <v>1033</v>
      </c>
    </row>
    <row r="12004" spans="24:25">
      <c r="X12004" s="429">
        <v>12301</v>
      </c>
      <c r="Y12004" s="429" t="s">
        <v>1033</v>
      </c>
    </row>
    <row r="12005" spans="24:25">
      <c r="X12005" s="429">
        <v>12302</v>
      </c>
      <c r="Y12005" s="429" t="s">
        <v>1033</v>
      </c>
    </row>
    <row r="12006" spans="24:25">
      <c r="X12006" s="429">
        <v>12303</v>
      </c>
      <c r="Y12006" s="429" t="s">
        <v>1033</v>
      </c>
    </row>
    <row r="12007" spans="24:25">
      <c r="X12007" s="429">
        <v>12304</v>
      </c>
      <c r="Y12007" s="429" t="s">
        <v>1033</v>
      </c>
    </row>
    <row r="12008" spans="24:25">
      <c r="X12008" s="429">
        <v>12305</v>
      </c>
      <c r="Y12008" s="429" t="s">
        <v>1033</v>
      </c>
    </row>
    <row r="12009" spans="24:25">
      <c r="X12009" s="429">
        <v>12306</v>
      </c>
      <c r="Y12009" s="429" t="s">
        <v>1033</v>
      </c>
    </row>
    <row r="12010" spans="24:25">
      <c r="X12010" s="429">
        <v>12307</v>
      </c>
      <c r="Y12010" s="429" t="s">
        <v>1033</v>
      </c>
    </row>
    <row r="12011" spans="24:25">
      <c r="X12011" s="429">
        <v>12308</v>
      </c>
      <c r="Y12011" s="429" t="s">
        <v>1033</v>
      </c>
    </row>
    <row r="12012" spans="24:25">
      <c r="X12012" s="429">
        <v>12309</v>
      </c>
      <c r="Y12012" s="429" t="s">
        <v>1033</v>
      </c>
    </row>
    <row r="12013" spans="24:25">
      <c r="X12013" s="429">
        <v>12310</v>
      </c>
      <c r="Y12013" s="429" t="s">
        <v>1033</v>
      </c>
    </row>
    <row r="12014" spans="24:25">
      <c r="X12014" s="429">
        <v>12311</v>
      </c>
      <c r="Y12014" s="429" t="s">
        <v>1033</v>
      </c>
    </row>
    <row r="12015" spans="24:25">
      <c r="X12015" s="429">
        <v>12312</v>
      </c>
      <c r="Y12015" s="429" t="s">
        <v>1033</v>
      </c>
    </row>
    <row r="12016" spans="24:25">
      <c r="X12016" s="429">
        <v>12313</v>
      </c>
      <c r="Y12016" s="429" t="s">
        <v>1033</v>
      </c>
    </row>
    <row r="12017" spans="24:25">
      <c r="X12017" s="429">
        <v>12314</v>
      </c>
      <c r="Y12017" s="429" t="s">
        <v>1033</v>
      </c>
    </row>
    <row r="12018" spans="24:25">
      <c r="X12018" s="429">
        <v>12315</v>
      </c>
      <c r="Y12018" s="429" t="s">
        <v>1033</v>
      </c>
    </row>
    <row r="12019" spans="24:25">
      <c r="X12019" s="429">
        <v>12316</v>
      </c>
      <c r="Y12019" s="429" t="s">
        <v>1033</v>
      </c>
    </row>
    <row r="12020" spans="24:25">
      <c r="X12020" s="429">
        <v>12317</v>
      </c>
      <c r="Y12020" s="429" t="s">
        <v>1033</v>
      </c>
    </row>
    <row r="12021" spans="24:25">
      <c r="X12021" s="429">
        <v>12318</v>
      </c>
      <c r="Y12021" s="429" t="s">
        <v>1033</v>
      </c>
    </row>
    <row r="12022" spans="24:25">
      <c r="X12022" s="429">
        <v>12319</v>
      </c>
      <c r="Y12022" s="429" t="s">
        <v>1033</v>
      </c>
    </row>
    <row r="12023" spans="24:25">
      <c r="X12023" s="429">
        <v>12320</v>
      </c>
      <c r="Y12023" s="429" t="s">
        <v>1033</v>
      </c>
    </row>
    <row r="12024" spans="24:25">
      <c r="X12024" s="429">
        <v>12321</v>
      </c>
      <c r="Y12024" s="429" t="s">
        <v>1033</v>
      </c>
    </row>
    <row r="12025" spans="24:25">
      <c r="X12025" s="429">
        <v>12322</v>
      </c>
      <c r="Y12025" s="429" t="s">
        <v>1033</v>
      </c>
    </row>
    <row r="12026" spans="24:25">
      <c r="X12026" s="429">
        <v>12323</v>
      </c>
      <c r="Y12026" s="429" t="s">
        <v>1033</v>
      </c>
    </row>
    <row r="12027" spans="24:25">
      <c r="X12027" s="429">
        <v>12324</v>
      </c>
      <c r="Y12027" s="429" t="s">
        <v>1033</v>
      </c>
    </row>
    <row r="12028" spans="24:25">
      <c r="X12028" s="429">
        <v>12325</v>
      </c>
      <c r="Y12028" s="429" t="s">
        <v>1033</v>
      </c>
    </row>
    <row r="12029" spans="24:25">
      <c r="X12029" s="429">
        <v>12326</v>
      </c>
      <c r="Y12029" s="429" t="s">
        <v>1033</v>
      </c>
    </row>
    <row r="12030" spans="24:25">
      <c r="X12030" s="429">
        <v>12327</v>
      </c>
      <c r="Y12030" s="429" t="s">
        <v>1033</v>
      </c>
    </row>
    <row r="12031" spans="24:25">
      <c r="X12031" s="429">
        <v>12328</v>
      </c>
      <c r="Y12031" s="429" t="s">
        <v>1033</v>
      </c>
    </row>
    <row r="12032" spans="24:25">
      <c r="X12032" s="429">
        <v>12329</v>
      </c>
      <c r="Y12032" s="429" t="s">
        <v>1033</v>
      </c>
    </row>
    <row r="12033" spans="24:25">
      <c r="X12033" s="429">
        <v>12330</v>
      </c>
      <c r="Y12033" s="429" t="s">
        <v>1033</v>
      </c>
    </row>
    <row r="12034" spans="24:25">
      <c r="X12034" s="429">
        <v>12331</v>
      </c>
      <c r="Y12034" s="429" t="s">
        <v>1033</v>
      </c>
    </row>
    <row r="12035" spans="24:25">
      <c r="X12035" s="429">
        <v>12332</v>
      </c>
      <c r="Y12035" s="429" t="s">
        <v>1033</v>
      </c>
    </row>
    <row r="12036" spans="24:25">
      <c r="X12036" s="429">
        <v>12333</v>
      </c>
      <c r="Y12036" s="429" t="s">
        <v>1033</v>
      </c>
    </row>
    <row r="12037" spans="24:25">
      <c r="X12037" s="429">
        <v>12334</v>
      </c>
      <c r="Y12037" s="429" t="s">
        <v>1033</v>
      </c>
    </row>
    <row r="12038" spans="24:25">
      <c r="X12038" s="429">
        <v>12335</v>
      </c>
      <c r="Y12038" s="429" t="s">
        <v>1033</v>
      </c>
    </row>
    <row r="12039" spans="24:25">
      <c r="X12039" s="429">
        <v>12336</v>
      </c>
      <c r="Y12039" s="429" t="s">
        <v>1033</v>
      </c>
    </row>
    <row r="12040" spans="24:25">
      <c r="X12040" s="429">
        <v>12337</v>
      </c>
      <c r="Y12040" s="429" t="s">
        <v>1033</v>
      </c>
    </row>
    <row r="12041" spans="24:25">
      <c r="X12041" s="429">
        <v>12338</v>
      </c>
      <c r="Y12041" s="429" t="s">
        <v>1033</v>
      </c>
    </row>
    <row r="12042" spans="24:25">
      <c r="X12042" s="429">
        <v>12339</v>
      </c>
      <c r="Y12042" s="429" t="s">
        <v>1033</v>
      </c>
    </row>
    <row r="12043" spans="24:25">
      <c r="X12043" s="429">
        <v>12340</v>
      </c>
      <c r="Y12043" s="429" t="s">
        <v>1033</v>
      </c>
    </row>
    <row r="12044" spans="24:25">
      <c r="X12044" s="429">
        <v>12341</v>
      </c>
      <c r="Y12044" s="429" t="s">
        <v>1033</v>
      </c>
    </row>
    <row r="12045" spans="24:25">
      <c r="X12045" s="429">
        <v>12342</v>
      </c>
      <c r="Y12045" s="429" t="s">
        <v>1033</v>
      </c>
    </row>
    <row r="12046" spans="24:25">
      <c r="X12046" s="429">
        <v>12343</v>
      </c>
      <c r="Y12046" s="429" t="s">
        <v>1033</v>
      </c>
    </row>
    <row r="12047" spans="24:25">
      <c r="X12047" s="429">
        <v>12344</v>
      </c>
      <c r="Y12047" s="429" t="s">
        <v>1033</v>
      </c>
    </row>
    <row r="12048" spans="24:25">
      <c r="X12048" s="429">
        <v>12345</v>
      </c>
      <c r="Y12048" s="429" t="s">
        <v>1033</v>
      </c>
    </row>
    <row r="12049" spans="24:25">
      <c r="X12049" s="429">
        <v>12346</v>
      </c>
      <c r="Y12049" s="429" t="s">
        <v>1033</v>
      </c>
    </row>
    <row r="12050" spans="24:25">
      <c r="X12050" s="429">
        <v>12347</v>
      </c>
      <c r="Y12050" s="429" t="s">
        <v>1033</v>
      </c>
    </row>
    <row r="12051" spans="24:25">
      <c r="X12051" s="429">
        <v>12348</v>
      </c>
      <c r="Y12051" s="429" t="s">
        <v>1033</v>
      </c>
    </row>
    <row r="12052" spans="24:25">
      <c r="X12052" s="429">
        <v>12349</v>
      </c>
      <c r="Y12052" s="429" t="s">
        <v>1033</v>
      </c>
    </row>
    <row r="12053" spans="24:25">
      <c r="X12053" s="429">
        <v>12350</v>
      </c>
      <c r="Y12053" s="429" t="s">
        <v>1033</v>
      </c>
    </row>
    <row r="12054" spans="24:25">
      <c r="X12054" s="429">
        <v>12351</v>
      </c>
      <c r="Y12054" s="429" t="s">
        <v>1033</v>
      </c>
    </row>
    <row r="12055" spans="24:25">
      <c r="X12055" s="429">
        <v>12352</v>
      </c>
      <c r="Y12055" s="429" t="s">
        <v>1033</v>
      </c>
    </row>
    <row r="12056" spans="24:25">
      <c r="X12056" s="429">
        <v>12353</v>
      </c>
      <c r="Y12056" s="429" t="s">
        <v>1033</v>
      </c>
    </row>
    <row r="12057" spans="24:25">
      <c r="X12057" s="429">
        <v>12354</v>
      </c>
      <c r="Y12057" s="429" t="s">
        <v>1033</v>
      </c>
    </row>
    <row r="12058" spans="24:25">
      <c r="X12058" s="429">
        <v>12355</v>
      </c>
      <c r="Y12058" s="429" t="s">
        <v>1033</v>
      </c>
    </row>
    <row r="12059" spans="24:25">
      <c r="X12059" s="429">
        <v>12356</v>
      </c>
      <c r="Y12059" s="429" t="s">
        <v>1033</v>
      </c>
    </row>
    <row r="12060" spans="24:25">
      <c r="X12060" s="429">
        <v>12357</v>
      </c>
      <c r="Y12060" s="429" t="s">
        <v>1033</v>
      </c>
    </row>
    <row r="12061" spans="24:25">
      <c r="X12061" s="429">
        <v>12358</v>
      </c>
      <c r="Y12061" s="429" t="s">
        <v>1033</v>
      </c>
    </row>
    <row r="12062" spans="24:25">
      <c r="X12062" s="429">
        <v>12359</v>
      </c>
      <c r="Y12062" s="429" t="s">
        <v>1033</v>
      </c>
    </row>
    <row r="12063" spans="24:25">
      <c r="X12063" s="429">
        <v>12360</v>
      </c>
      <c r="Y12063" s="429" t="s">
        <v>1033</v>
      </c>
    </row>
    <row r="12064" spans="24:25">
      <c r="X12064" s="429">
        <v>12361</v>
      </c>
      <c r="Y12064" s="429" t="s">
        <v>1033</v>
      </c>
    </row>
    <row r="12065" spans="24:25">
      <c r="X12065" s="429">
        <v>12362</v>
      </c>
      <c r="Y12065" s="429" t="s">
        <v>1033</v>
      </c>
    </row>
    <row r="12066" spans="24:25">
      <c r="X12066" s="429">
        <v>12363</v>
      </c>
      <c r="Y12066" s="429" t="s">
        <v>1033</v>
      </c>
    </row>
    <row r="12067" spans="24:25">
      <c r="X12067" s="429">
        <v>12364</v>
      </c>
      <c r="Y12067" s="429" t="s">
        <v>1033</v>
      </c>
    </row>
    <row r="12068" spans="24:25">
      <c r="X12068" s="429">
        <v>12365</v>
      </c>
      <c r="Y12068" s="429" t="s">
        <v>1033</v>
      </c>
    </row>
    <row r="12069" spans="24:25">
      <c r="X12069" s="429">
        <v>12366</v>
      </c>
      <c r="Y12069" s="429" t="s">
        <v>1033</v>
      </c>
    </row>
    <row r="12070" spans="24:25">
      <c r="X12070" s="429">
        <v>12367</v>
      </c>
      <c r="Y12070" s="429" t="s">
        <v>1033</v>
      </c>
    </row>
    <row r="12071" spans="24:25">
      <c r="X12071" s="429">
        <v>12368</v>
      </c>
      <c r="Y12071" s="429" t="s">
        <v>1033</v>
      </c>
    </row>
    <row r="12072" spans="24:25">
      <c r="X12072" s="429">
        <v>12369</v>
      </c>
      <c r="Y12072" s="429" t="s">
        <v>1033</v>
      </c>
    </row>
    <row r="12073" spans="24:25">
      <c r="X12073" s="429">
        <v>12370</v>
      </c>
      <c r="Y12073" s="429" t="s">
        <v>1033</v>
      </c>
    </row>
    <row r="12074" spans="24:25">
      <c r="X12074" s="429">
        <v>12371</v>
      </c>
      <c r="Y12074" s="429" t="s">
        <v>1033</v>
      </c>
    </row>
    <row r="12075" spans="24:25">
      <c r="X12075" s="429">
        <v>12372</v>
      </c>
      <c r="Y12075" s="429" t="s">
        <v>1033</v>
      </c>
    </row>
    <row r="12076" spans="24:25">
      <c r="X12076" s="429">
        <v>12373</v>
      </c>
      <c r="Y12076" s="429" t="s">
        <v>1033</v>
      </c>
    </row>
    <row r="12077" spans="24:25">
      <c r="X12077" s="429">
        <v>12374</v>
      </c>
      <c r="Y12077" s="429" t="s">
        <v>1033</v>
      </c>
    </row>
    <row r="12078" spans="24:25">
      <c r="X12078" s="429">
        <v>12375</v>
      </c>
      <c r="Y12078" s="429" t="s">
        <v>1033</v>
      </c>
    </row>
    <row r="12079" spans="24:25">
      <c r="X12079" s="429">
        <v>12376</v>
      </c>
      <c r="Y12079" s="429" t="s">
        <v>1033</v>
      </c>
    </row>
    <row r="12080" spans="24:25">
      <c r="X12080" s="429">
        <v>12377</v>
      </c>
      <c r="Y12080" s="429" t="s">
        <v>1033</v>
      </c>
    </row>
    <row r="12081" spans="24:25">
      <c r="X12081" s="429">
        <v>12378</v>
      </c>
      <c r="Y12081" s="429" t="s">
        <v>1033</v>
      </c>
    </row>
    <row r="12082" spans="24:25">
      <c r="X12082" s="429">
        <v>12379</v>
      </c>
      <c r="Y12082" s="429" t="s">
        <v>1033</v>
      </c>
    </row>
    <row r="12083" spans="24:25">
      <c r="X12083" s="429">
        <v>12380</v>
      </c>
      <c r="Y12083" s="429" t="s">
        <v>1033</v>
      </c>
    </row>
    <row r="12084" spans="24:25">
      <c r="X12084" s="429">
        <v>12381</v>
      </c>
      <c r="Y12084" s="429" t="s">
        <v>1033</v>
      </c>
    </row>
    <row r="12085" spans="24:25">
      <c r="X12085" s="429">
        <v>12382</v>
      </c>
      <c r="Y12085" s="429" t="s">
        <v>1033</v>
      </c>
    </row>
    <row r="12086" spans="24:25">
      <c r="X12086" s="429">
        <v>12383</v>
      </c>
      <c r="Y12086" s="429" t="s">
        <v>1033</v>
      </c>
    </row>
    <row r="12087" spans="24:25">
      <c r="X12087" s="429">
        <v>12384</v>
      </c>
      <c r="Y12087" s="429" t="s">
        <v>1033</v>
      </c>
    </row>
    <row r="12088" spans="24:25">
      <c r="X12088" s="429">
        <v>12385</v>
      </c>
      <c r="Y12088" s="429" t="s">
        <v>1033</v>
      </c>
    </row>
    <row r="12089" spans="24:25">
      <c r="X12089" s="429">
        <v>12386</v>
      </c>
      <c r="Y12089" s="429" t="s">
        <v>1033</v>
      </c>
    </row>
    <row r="12090" spans="24:25">
      <c r="X12090" s="429">
        <v>12387</v>
      </c>
      <c r="Y12090" s="429" t="s">
        <v>1033</v>
      </c>
    </row>
    <row r="12091" spans="24:25">
      <c r="X12091" s="429">
        <v>12388</v>
      </c>
      <c r="Y12091" s="429" t="s">
        <v>1033</v>
      </c>
    </row>
    <row r="12092" spans="24:25">
      <c r="X12092" s="429">
        <v>12389</v>
      </c>
      <c r="Y12092" s="429" t="s">
        <v>1033</v>
      </c>
    </row>
    <row r="12093" spans="24:25">
      <c r="X12093" s="429">
        <v>12390</v>
      </c>
      <c r="Y12093" s="429" t="s">
        <v>1033</v>
      </c>
    </row>
    <row r="12094" spans="24:25">
      <c r="X12094" s="429">
        <v>12391</v>
      </c>
      <c r="Y12094" s="429" t="s">
        <v>1033</v>
      </c>
    </row>
    <row r="12095" spans="24:25">
      <c r="X12095" s="429">
        <v>12392</v>
      </c>
      <c r="Y12095" s="429" t="s">
        <v>1033</v>
      </c>
    </row>
    <row r="12096" spans="24:25">
      <c r="X12096" s="429">
        <v>12393</v>
      </c>
      <c r="Y12096" s="429" t="s">
        <v>1033</v>
      </c>
    </row>
    <row r="12097" spans="24:25">
      <c r="X12097" s="429">
        <v>12394</v>
      </c>
      <c r="Y12097" s="429" t="s">
        <v>1033</v>
      </c>
    </row>
    <row r="12098" spans="24:25">
      <c r="X12098" s="429">
        <v>12395</v>
      </c>
      <c r="Y12098" s="429" t="s">
        <v>1033</v>
      </c>
    </row>
    <row r="12099" spans="24:25">
      <c r="X12099" s="429">
        <v>12396</v>
      </c>
      <c r="Y12099" s="429" t="s">
        <v>1033</v>
      </c>
    </row>
    <row r="12100" spans="24:25">
      <c r="X12100" s="429">
        <v>12397</v>
      </c>
      <c r="Y12100" s="429" t="s">
        <v>1033</v>
      </c>
    </row>
    <row r="12101" spans="24:25">
      <c r="X12101" s="429">
        <v>12398</v>
      </c>
      <c r="Y12101" s="429" t="s">
        <v>1033</v>
      </c>
    </row>
    <row r="12102" spans="24:25">
      <c r="X12102" s="429">
        <v>12399</v>
      </c>
      <c r="Y12102" s="429" t="s">
        <v>1033</v>
      </c>
    </row>
    <row r="12103" spans="24:25">
      <c r="X12103" s="429">
        <v>12400</v>
      </c>
      <c r="Y12103" s="429" t="s">
        <v>1033</v>
      </c>
    </row>
    <row r="12104" spans="24:25">
      <c r="X12104" s="429">
        <v>12401</v>
      </c>
      <c r="Y12104" s="429" t="s">
        <v>1033</v>
      </c>
    </row>
    <row r="12105" spans="24:25">
      <c r="X12105" s="429">
        <v>12402</v>
      </c>
      <c r="Y12105" s="429" t="s">
        <v>1033</v>
      </c>
    </row>
    <row r="12106" spans="24:25">
      <c r="X12106" s="429">
        <v>12403</v>
      </c>
      <c r="Y12106" s="429" t="s">
        <v>1033</v>
      </c>
    </row>
    <row r="12107" spans="24:25">
      <c r="X12107" s="429">
        <v>12404</v>
      </c>
      <c r="Y12107" s="429" t="s">
        <v>1033</v>
      </c>
    </row>
    <row r="12108" spans="24:25">
      <c r="X12108" s="429">
        <v>12405</v>
      </c>
      <c r="Y12108" s="429" t="s">
        <v>1033</v>
      </c>
    </row>
    <row r="12109" spans="24:25">
      <c r="X12109" s="429">
        <v>12406</v>
      </c>
      <c r="Y12109" s="429" t="s">
        <v>1033</v>
      </c>
    </row>
    <row r="12110" spans="24:25">
      <c r="X12110" s="429">
        <v>12407</v>
      </c>
      <c r="Y12110" s="429" t="s">
        <v>1033</v>
      </c>
    </row>
    <row r="12111" spans="24:25">
      <c r="X12111" s="429">
        <v>12408</v>
      </c>
      <c r="Y12111" s="429" t="s">
        <v>1033</v>
      </c>
    </row>
    <row r="12112" spans="24:25">
      <c r="X12112" s="429">
        <v>12409</v>
      </c>
      <c r="Y12112" s="429" t="s">
        <v>1033</v>
      </c>
    </row>
    <row r="12113" spans="24:25">
      <c r="X12113" s="429">
        <v>12410</v>
      </c>
      <c r="Y12113" s="429" t="s">
        <v>1033</v>
      </c>
    </row>
    <row r="12114" spans="24:25">
      <c r="X12114" s="429">
        <v>12411</v>
      </c>
      <c r="Y12114" s="429" t="s">
        <v>1033</v>
      </c>
    </row>
    <row r="12115" spans="24:25">
      <c r="X12115" s="429">
        <v>12412</v>
      </c>
      <c r="Y12115" s="429" t="s">
        <v>1033</v>
      </c>
    </row>
    <row r="12116" spans="24:25">
      <c r="X12116" s="429">
        <v>12413</v>
      </c>
      <c r="Y12116" s="429" t="s">
        <v>1033</v>
      </c>
    </row>
    <row r="12117" spans="24:25">
      <c r="X12117" s="429">
        <v>12414</v>
      </c>
      <c r="Y12117" s="429" t="s">
        <v>1033</v>
      </c>
    </row>
    <row r="12118" spans="24:25">
      <c r="X12118" s="429">
        <v>12415</v>
      </c>
      <c r="Y12118" s="429" t="s">
        <v>1033</v>
      </c>
    </row>
    <row r="12119" spans="24:25">
      <c r="X12119" s="429">
        <v>12416</v>
      </c>
      <c r="Y12119" s="429" t="s">
        <v>1033</v>
      </c>
    </row>
    <row r="12120" spans="24:25">
      <c r="X12120" s="429">
        <v>12417</v>
      </c>
      <c r="Y12120" s="429" t="s">
        <v>1033</v>
      </c>
    </row>
    <row r="12121" spans="24:25">
      <c r="X12121" s="429">
        <v>12418</v>
      </c>
      <c r="Y12121" s="429" t="s">
        <v>1033</v>
      </c>
    </row>
    <row r="12122" spans="24:25">
      <c r="X12122" s="429">
        <v>12419</v>
      </c>
      <c r="Y12122" s="429" t="s">
        <v>1033</v>
      </c>
    </row>
    <row r="12123" spans="24:25">
      <c r="X12123" s="429">
        <v>12420</v>
      </c>
      <c r="Y12123" s="429" t="s">
        <v>1033</v>
      </c>
    </row>
    <row r="12124" spans="24:25">
      <c r="X12124" s="429">
        <v>12421</v>
      </c>
      <c r="Y12124" s="429" t="s">
        <v>1033</v>
      </c>
    </row>
    <row r="12125" spans="24:25">
      <c r="X12125" s="429">
        <v>12422</v>
      </c>
      <c r="Y12125" s="429" t="s">
        <v>1033</v>
      </c>
    </row>
    <row r="12126" spans="24:25">
      <c r="X12126" s="429">
        <v>12423</v>
      </c>
      <c r="Y12126" s="429" t="s">
        <v>1033</v>
      </c>
    </row>
    <row r="12127" spans="24:25">
      <c r="X12127" s="429">
        <v>12424</v>
      </c>
      <c r="Y12127" s="429" t="s">
        <v>1033</v>
      </c>
    </row>
    <row r="12128" spans="24:25">
      <c r="X12128" s="429">
        <v>12425</v>
      </c>
      <c r="Y12128" s="429" t="s">
        <v>1033</v>
      </c>
    </row>
    <row r="12129" spans="24:25">
      <c r="X12129" s="429">
        <v>12426</v>
      </c>
      <c r="Y12129" s="429" t="s">
        <v>1033</v>
      </c>
    </row>
    <row r="12130" spans="24:25">
      <c r="X12130" s="429">
        <v>12427</v>
      </c>
      <c r="Y12130" s="429" t="s">
        <v>1033</v>
      </c>
    </row>
    <row r="12131" spans="24:25">
      <c r="X12131" s="429">
        <v>12428</v>
      </c>
      <c r="Y12131" s="429" t="s">
        <v>1033</v>
      </c>
    </row>
    <row r="12132" spans="24:25">
      <c r="X12132" s="429">
        <v>12429</v>
      </c>
      <c r="Y12132" s="429" t="s">
        <v>1033</v>
      </c>
    </row>
    <row r="12133" spans="24:25">
      <c r="X12133" s="429">
        <v>12430</v>
      </c>
      <c r="Y12133" s="429" t="s">
        <v>1033</v>
      </c>
    </row>
    <row r="12134" spans="24:25">
      <c r="X12134" s="429">
        <v>12431</v>
      </c>
      <c r="Y12134" s="429" t="s">
        <v>1033</v>
      </c>
    </row>
    <row r="12135" spans="24:25">
      <c r="X12135" s="429">
        <v>12432</v>
      </c>
      <c r="Y12135" s="429" t="s">
        <v>1033</v>
      </c>
    </row>
    <row r="12136" spans="24:25">
      <c r="X12136" s="429">
        <v>12433</v>
      </c>
      <c r="Y12136" s="429" t="s">
        <v>1033</v>
      </c>
    </row>
    <row r="12137" spans="24:25">
      <c r="X12137" s="429">
        <v>12434</v>
      </c>
      <c r="Y12137" s="429" t="s">
        <v>1033</v>
      </c>
    </row>
    <row r="12138" spans="24:25">
      <c r="X12138" s="429">
        <v>12435</v>
      </c>
      <c r="Y12138" s="429" t="s">
        <v>1033</v>
      </c>
    </row>
    <row r="12139" spans="24:25">
      <c r="X12139" s="429">
        <v>12436</v>
      </c>
      <c r="Y12139" s="429" t="s">
        <v>1033</v>
      </c>
    </row>
    <row r="12140" spans="24:25">
      <c r="X12140" s="429">
        <v>12437</v>
      </c>
      <c r="Y12140" s="429" t="s">
        <v>1033</v>
      </c>
    </row>
    <row r="12141" spans="24:25">
      <c r="X12141" s="429">
        <v>12438</v>
      </c>
      <c r="Y12141" s="429" t="s">
        <v>1033</v>
      </c>
    </row>
    <row r="12142" spans="24:25">
      <c r="X12142" s="429">
        <v>12439</v>
      </c>
      <c r="Y12142" s="429" t="s">
        <v>1033</v>
      </c>
    </row>
    <row r="12143" spans="24:25">
      <c r="X12143" s="429">
        <v>12440</v>
      </c>
      <c r="Y12143" s="429" t="s">
        <v>1033</v>
      </c>
    </row>
    <row r="12144" spans="24:25">
      <c r="X12144" s="429">
        <v>12441</v>
      </c>
      <c r="Y12144" s="429" t="s">
        <v>1033</v>
      </c>
    </row>
    <row r="12145" spans="24:25">
      <c r="X12145" s="429">
        <v>12442</v>
      </c>
      <c r="Y12145" s="429" t="s">
        <v>1033</v>
      </c>
    </row>
    <row r="12146" spans="24:25">
      <c r="X12146" s="429">
        <v>12443</v>
      </c>
      <c r="Y12146" s="429" t="s">
        <v>1033</v>
      </c>
    </row>
    <row r="12147" spans="24:25">
      <c r="X12147" s="429">
        <v>12444</v>
      </c>
      <c r="Y12147" s="429" t="s">
        <v>1033</v>
      </c>
    </row>
    <row r="12148" spans="24:25">
      <c r="X12148" s="429">
        <v>12445</v>
      </c>
      <c r="Y12148" s="429" t="s">
        <v>1033</v>
      </c>
    </row>
    <row r="12149" spans="24:25">
      <c r="X12149" s="429">
        <v>12446</v>
      </c>
      <c r="Y12149" s="429" t="s">
        <v>1033</v>
      </c>
    </row>
    <row r="12150" spans="24:25">
      <c r="X12150" s="429">
        <v>12447</v>
      </c>
      <c r="Y12150" s="429" t="s">
        <v>1033</v>
      </c>
    </row>
    <row r="12151" spans="24:25">
      <c r="X12151" s="429">
        <v>12448</v>
      </c>
      <c r="Y12151" s="429" t="s">
        <v>1033</v>
      </c>
    </row>
    <row r="12152" spans="24:25">
      <c r="X12152" s="429">
        <v>12449</v>
      </c>
      <c r="Y12152" s="429" t="s">
        <v>1033</v>
      </c>
    </row>
    <row r="12153" spans="24:25">
      <c r="X12153" s="429">
        <v>12450</v>
      </c>
      <c r="Y12153" s="429" t="s">
        <v>1033</v>
      </c>
    </row>
    <row r="12154" spans="24:25">
      <c r="X12154" s="429">
        <v>12451</v>
      </c>
      <c r="Y12154" s="429" t="s">
        <v>1033</v>
      </c>
    </row>
    <row r="12155" spans="24:25">
      <c r="X12155" s="429">
        <v>12452</v>
      </c>
      <c r="Y12155" s="429" t="s">
        <v>1033</v>
      </c>
    </row>
    <row r="12156" spans="24:25">
      <c r="X12156" s="429">
        <v>12453</v>
      </c>
      <c r="Y12156" s="429" t="s">
        <v>1033</v>
      </c>
    </row>
    <row r="12157" spans="24:25">
      <c r="X12157" s="429">
        <v>12454</v>
      </c>
      <c r="Y12157" s="429" t="s">
        <v>1033</v>
      </c>
    </row>
    <row r="12158" spans="24:25">
      <c r="X12158" s="429">
        <v>12455</v>
      </c>
      <c r="Y12158" s="429" t="s">
        <v>1033</v>
      </c>
    </row>
    <row r="12159" spans="24:25">
      <c r="X12159" s="429">
        <v>12456</v>
      </c>
      <c r="Y12159" s="429" t="s">
        <v>1033</v>
      </c>
    </row>
    <row r="12160" spans="24:25">
      <c r="X12160" s="429">
        <v>12457</v>
      </c>
      <c r="Y12160" s="429" t="s">
        <v>1033</v>
      </c>
    </row>
    <row r="12161" spans="24:25">
      <c r="X12161" s="429">
        <v>12458</v>
      </c>
      <c r="Y12161" s="429" t="s">
        <v>1033</v>
      </c>
    </row>
    <row r="12162" spans="24:25">
      <c r="X12162" s="429">
        <v>12459</v>
      </c>
      <c r="Y12162" s="429" t="s">
        <v>1033</v>
      </c>
    </row>
    <row r="12163" spans="24:25">
      <c r="X12163" s="429">
        <v>12460</v>
      </c>
      <c r="Y12163" s="429" t="s">
        <v>1033</v>
      </c>
    </row>
    <row r="12164" spans="24:25">
      <c r="X12164" s="429">
        <v>12461</v>
      </c>
      <c r="Y12164" s="429" t="s">
        <v>1033</v>
      </c>
    </row>
    <row r="12165" spans="24:25">
      <c r="X12165" s="429">
        <v>12462</v>
      </c>
      <c r="Y12165" s="429" t="s">
        <v>1033</v>
      </c>
    </row>
    <row r="12166" spans="24:25">
      <c r="X12166" s="429">
        <v>12463</v>
      </c>
      <c r="Y12166" s="429" t="s">
        <v>1033</v>
      </c>
    </row>
    <row r="12167" spans="24:25">
      <c r="X12167" s="429">
        <v>12464</v>
      </c>
      <c r="Y12167" s="429" t="s">
        <v>1033</v>
      </c>
    </row>
    <row r="12168" spans="24:25">
      <c r="X12168" s="429">
        <v>12465</v>
      </c>
      <c r="Y12168" s="429" t="s">
        <v>1033</v>
      </c>
    </row>
    <row r="12169" spans="24:25">
      <c r="X12169" s="429">
        <v>12466</v>
      </c>
      <c r="Y12169" s="429" t="s">
        <v>1033</v>
      </c>
    </row>
    <row r="12170" spans="24:25">
      <c r="X12170" s="429">
        <v>12467</v>
      </c>
      <c r="Y12170" s="429" t="s">
        <v>1033</v>
      </c>
    </row>
    <row r="12171" spans="24:25">
      <c r="X12171" s="429">
        <v>12468</v>
      </c>
      <c r="Y12171" s="429" t="s">
        <v>1033</v>
      </c>
    </row>
    <row r="12172" spans="24:25">
      <c r="X12172" s="429">
        <v>12469</v>
      </c>
      <c r="Y12172" s="429" t="s">
        <v>1033</v>
      </c>
    </row>
    <row r="12173" spans="24:25">
      <c r="X12173" s="429">
        <v>12470</v>
      </c>
      <c r="Y12173" s="429" t="s">
        <v>1033</v>
      </c>
    </row>
    <row r="12174" spans="24:25">
      <c r="X12174" s="429">
        <v>12471</v>
      </c>
      <c r="Y12174" s="429" t="s">
        <v>1033</v>
      </c>
    </row>
    <row r="12175" spans="24:25">
      <c r="X12175" s="429">
        <v>12472</v>
      </c>
      <c r="Y12175" s="429" t="s">
        <v>1033</v>
      </c>
    </row>
    <row r="12176" spans="24:25">
      <c r="X12176" s="429">
        <v>12473</v>
      </c>
      <c r="Y12176" s="429" t="s">
        <v>1033</v>
      </c>
    </row>
    <row r="12177" spans="24:25">
      <c r="X12177" s="429">
        <v>12474</v>
      </c>
      <c r="Y12177" s="429" t="s">
        <v>1033</v>
      </c>
    </row>
    <row r="12178" spans="24:25">
      <c r="X12178" s="429">
        <v>12475</v>
      </c>
      <c r="Y12178" s="429" t="s">
        <v>1033</v>
      </c>
    </row>
    <row r="12179" spans="24:25">
      <c r="X12179" s="429">
        <v>12476</v>
      </c>
      <c r="Y12179" s="429" t="s">
        <v>1033</v>
      </c>
    </row>
    <row r="12180" spans="24:25">
      <c r="X12180" s="429">
        <v>12477</v>
      </c>
      <c r="Y12180" s="429" t="s">
        <v>1033</v>
      </c>
    </row>
    <row r="12181" spans="24:25">
      <c r="X12181" s="429">
        <v>12478</v>
      </c>
      <c r="Y12181" s="429" t="s">
        <v>1033</v>
      </c>
    </row>
    <row r="12182" spans="24:25">
      <c r="X12182" s="429">
        <v>12479</v>
      </c>
      <c r="Y12182" s="429" t="s">
        <v>1033</v>
      </c>
    </row>
    <row r="12183" spans="24:25">
      <c r="X12183" s="429">
        <v>12480</v>
      </c>
      <c r="Y12183" s="429" t="s">
        <v>1033</v>
      </c>
    </row>
    <row r="12184" spans="24:25">
      <c r="X12184" s="429">
        <v>12481</v>
      </c>
      <c r="Y12184" s="429" t="s">
        <v>1033</v>
      </c>
    </row>
    <row r="12185" spans="24:25">
      <c r="X12185" s="429">
        <v>12482</v>
      </c>
      <c r="Y12185" s="429" t="s">
        <v>1033</v>
      </c>
    </row>
    <row r="12186" spans="24:25">
      <c r="X12186" s="429">
        <v>12483</v>
      </c>
      <c r="Y12186" s="429" t="s">
        <v>1033</v>
      </c>
    </row>
    <row r="12187" spans="24:25">
      <c r="X12187" s="429">
        <v>12484</v>
      </c>
      <c r="Y12187" s="429" t="s">
        <v>1033</v>
      </c>
    </row>
    <row r="12188" spans="24:25">
      <c r="X12188" s="429">
        <v>12485</v>
      </c>
      <c r="Y12188" s="429" t="s">
        <v>1033</v>
      </c>
    </row>
    <row r="12189" spans="24:25">
      <c r="X12189" s="429">
        <v>12486</v>
      </c>
      <c r="Y12189" s="429" t="s">
        <v>1033</v>
      </c>
    </row>
    <row r="12190" spans="24:25">
      <c r="X12190" s="429">
        <v>12487</v>
      </c>
      <c r="Y12190" s="429" t="s">
        <v>1033</v>
      </c>
    </row>
    <row r="12191" spans="24:25">
      <c r="X12191" s="429">
        <v>12488</v>
      </c>
      <c r="Y12191" s="429" t="s">
        <v>1033</v>
      </c>
    </row>
    <row r="12192" spans="24:25">
      <c r="X12192" s="429">
        <v>12489</v>
      </c>
      <c r="Y12192" s="429" t="s">
        <v>1033</v>
      </c>
    </row>
    <row r="12193" spans="24:25">
      <c r="X12193" s="429">
        <v>12490</v>
      </c>
      <c r="Y12193" s="429" t="s">
        <v>1033</v>
      </c>
    </row>
    <row r="12194" spans="24:25">
      <c r="X12194" s="429">
        <v>12491</v>
      </c>
      <c r="Y12194" s="429" t="s">
        <v>1033</v>
      </c>
    </row>
    <row r="12195" spans="24:25">
      <c r="X12195" s="429">
        <v>12492</v>
      </c>
      <c r="Y12195" s="429" t="s">
        <v>1033</v>
      </c>
    </row>
    <row r="12196" spans="24:25">
      <c r="X12196" s="429">
        <v>12493</v>
      </c>
      <c r="Y12196" s="429" t="s">
        <v>1033</v>
      </c>
    </row>
    <row r="12197" spans="24:25">
      <c r="X12197" s="429">
        <v>12494</v>
      </c>
      <c r="Y12197" s="429" t="s">
        <v>1033</v>
      </c>
    </row>
    <row r="12198" spans="24:25">
      <c r="X12198" s="429">
        <v>12495</v>
      </c>
      <c r="Y12198" s="429" t="s">
        <v>1033</v>
      </c>
    </row>
    <row r="12199" spans="24:25">
      <c r="X12199" s="429">
        <v>12496</v>
      </c>
      <c r="Y12199" s="429" t="s">
        <v>1033</v>
      </c>
    </row>
    <row r="12200" spans="24:25">
      <c r="X12200" s="429">
        <v>12497</v>
      </c>
      <c r="Y12200" s="429" t="s">
        <v>1033</v>
      </c>
    </row>
    <row r="12201" spans="24:25">
      <c r="X12201" s="429">
        <v>12498</v>
      </c>
      <c r="Y12201" s="429" t="s">
        <v>1033</v>
      </c>
    </row>
    <row r="12202" spans="24:25">
      <c r="X12202" s="429">
        <v>12499</v>
      </c>
      <c r="Y12202" s="429" t="s">
        <v>1033</v>
      </c>
    </row>
    <row r="12203" spans="24:25">
      <c r="X12203" s="429">
        <v>12500</v>
      </c>
      <c r="Y12203" s="429" t="s">
        <v>1033</v>
      </c>
    </row>
    <row r="12204" spans="24:25">
      <c r="X12204" s="429">
        <v>12501</v>
      </c>
      <c r="Y12204" s="429" t="s">
        <v>1033</v>
      </c>
    </row>
    <row r="12205" spans="24:25">
      <c r="X12205" s="429">
        <v>12502</v>
      </c>
      <c r="Y12205" s="429" t="s">
        <v>1033</v>
      </c>
    </row>
    <row r="12206" spans="24:25">
      <c r="X12206" s="429">
        <v>12503</v>
      </c>
      <c r="Y12206" s="429" t="s">
        <v>1033</v>
      </c>
    </row>
    <row r="12207" spans="24:25">
      <c r="X12207" s="429">
        <v>12504</v>
      </c>
      <c r="Y12207" s="429" t="s">
        <v>1033</v>
      </c>
    </row>
    <row r="12208" spans="24:25">
      <c r="X12208" s="429">
        <v>12505</v>
      </c>
      <c r="Y12208" s="429" t="s">
        <v>1033</v>
      </c>
    </row>
    <row r="12209" spans="24:25">
      <c r="X12209" s="429">
        <v>12506</v>
      </c>
      <c r="Y12209" s="429" t="s">
        <v>1033</v>
      </c>
    </row>
    <row r="12210" spans="24:25">
      <c r="X12210" s="429">
        <v>12507</v>
      </c>
      <c r="Y12210" s="429" t="s">
        <v>1033</v>
      </c>
    </row>
    <row r="12211" spans="24:25">
      <c r="X12211" s="429">
        <v>12508</v>
      </c>
      <c r="Y12211" s="429" t="s">
        <v>1033</v>
      </c>
    </row>
    <row r="12212" spans="24:25">
      <c r="X12212" s="429">
        <v>12509</v>
      </c>
      <c r="Y12212" s="429" t="s">
        <v>1033</v>
      </c>
    </row>
    <row r="12213" spans="24:25">
      <c r="X12213" s="429">
        <v>12510</v>
      </c>
      <c r="Y12213" s="429" t="s">
        <v>1033</v>
      </c>
    </row>
    <row r="12214" spans="24:25">
      <c r="X12214" s="429">
        <v>12511</v>
      </c>
      <c r="Y12214" s="429" t="s">
        <v>1033</v>
      </c>
    </row>
    <row r="12215" spans="24:25">
      <c r="X12215" s="429">
        <v>12512</v>
      </c>
      <c r="Y12215" s="429" t="s">
        <v>1033</v>
      </c>
    </row>
    <row r="12216" spans="24:25">
      <c r="X12216" s="429">
        <v>12513</v>
      </c>
      <c r="Y12216" s="429" t="s">
        <v>1033</v>
      </c>
    </row>
    <row r="12217" spans="24:25">
      <c r="X12217" s="429">
        <v>12514</v>
      </c>
      <c r="Y12217" s="429" t="s">
        <v>1033</v>
      </c>
    </row>
    <row r="12218" spans="24:25">
      <c r="X12218" s="429">
        <v>12515</v>
      </c>
      <c r="Y12218" s="429" t="s">
        <v>1033</v>
      </c>
    </row>
    <row r="12219" spans="24:25">
      <c r="X12219" s="429">
        <v>12516</v>
      </c>
      <c r="Y12219" s="429" t="s">
        <v>1033</v>
      </c>
    </row>
    <row r="12220" spans="24:25">
      <c r="X12220" s="429">
        <v>12517</v>
      </c>
      <c r="Y12220" s="429" t="s">
        <v>1033</v>
      </c>
    </row>
    <row r="12221" spans="24:25">
      <c r="X12221" s="429">
        <v>12518</v>
      </c>
      <c r="Y12221" s="429" t="s">
        <v>1033</v>
      </c>
    </row>
    <row r="12222" spans="24:25">
      <c r="X12222" s="429">
        <v>12519</v>
      </c>
      <c r="Y12222" s="429" t="s">
        <v>1033</v>
      </c>
    </row>
    <row r="12223" spans="24:25">
      <c r="X12223" s="429">
        <v>12520</v>
      </c>
      <c r="Y12223" s="429" t="s">
        <v>1033</v>
      </c>
    </row>
    <row r="12224" spans="24:25">
      <c r="X12224" s="429">
        <v>12521</v>
      </c>
      <c r="Y12224" s="429" t="s">
        <v>1033</v>
      </c>
    </row>
    <row r="12225" spans="24:25">
      <c r="X12225" s="429">
        <v>12522</v>
      </c>
      <c r="Y12225" s="429" t="s">
        <v>1033</v>
      </c>
    </row>
    <row r="12226" spans="24:25">
      <c r="X12226" s="429">
        <v>12523</v>
      </c>
      <c r="Y12226" s="429" t="s">
        <v>1033</v>
      </c>
    </row>
    <row r="12227" spans="24:25">
      <c r="X12227" s="429">
        <v>12524</v>
      </c>
      <c r="Y12227" s="429" t="s">
        <v>1033</v>
      </c>
    </row>
    <row r="12228" spans="24:25">
      <c r="X12228" s="429">
        <v>12525</v>
      </c>
      <c r="Y12228" s="429" t="s">
        <v>1033</v>
      </c>
    </row>
    <row r="12229" spans="24:25">
      <c r="X12229" s="429">
        <v>12526</v>
      </c>
      <c r="Y12229" s="429" t="s">
        <v>1033</v>
      </c>
    </row>
    <row r="12230" spans="24:25">
      <c r="X12230" s="429">
        <v>12527</v>
      </c>
      <c r="Y12230" s="429" t="s">
        <v>1033</v>
      </c>
    </row>
    <row r="12231" spans="24:25">
      <c r="X12231" s="429">
        <v>12528</v>
      </c>
      <c r="Y12231" s="429" t="s">
        <v>1033</v>
      </c>
    </row>
    <row r="12232" spans="24:25">
      <c r="X12232" s="429">
        <v>12529</v>
      </c>
      <c r="Y12232" s="429" t="s">
        <v>1033</v>
      </c>
    </row>
    <row r="12233" spans="24:25">
      <c r="X12233" s="429">
        <v>12530</v>
      </c>
      <c r="Y12233" s="429" t="s">
        <v>1033</v>
      </c>
    </row>
    <row r="12234" spans="24:25">
      <c r="X12234" s="429">
        <v>12531</v>
      </c>
      <c r="Y12234" s="429" t="s">
        <v>1033</v>
      </c>
    </row>
    <row r="12235" spans="24:25">
      <c r="X12235" s="429">
        <v>12532</v>
      </c>
      <c r="Y12235" s="429" t="s">
        <v>1033</v>
      </c>
    </row>
    <row r="12236" spans="24:25">
      <c r="X12236" s="429">
        <v>12533</v>
      </c>
      <c r="Y12236" s="429" t="s">
        <v>1033</v>
      </c>
    </row>
    <row r="12237" spans="24:25">
      <c r="X12237" s="429">
        <v>12534</v>
      </c>
      <c r="Y12237" s="429" t="s">
        <v>1033</v>
      </c>
    </row>
    <row r="12238" spans="24:25">
      <c r="X12238" s="429">
        <v>12535</v>
      </c>
      <c r="Y12238" s="429" t="s">
        <v>1033</v>
      </c>
    </row>
    <row r="12239" spans="24:25">
      <c r="X12239" s="429">
        <v>12536</v>
      </c>
      <c r="Y12239" s="429" t="s">
        <v>1033</v>
      </c>
    </row>
    <row r="12240" spans="24:25">
      <c r="X12240" s="429">
        <v>12537</v>
      </c>
      <c r="Y12240" s="429" t="s">
        <v>1033</v>
      </c>
    </row>
    <row r="12241" spans="24:25">
      <c r="X12241" s="429">
        <v>12538</v>
      </c>
      <c r="Y12241" s="429" t="s">
        <v>1033</v>
      </c>
    </row>
    <row r="12242" spans="24:25">
      <c r="X12242" s="429">
        <v>12539</v>
      </c>
      <c r="Y12242" s="429" t="s">
        <v>1033</v>
      </c>
    </row>
    <row r="12243" spans="24:25">
      <c r="X12243" s="429">
        <v>12540</v>
      </c>
      <c r="Y12243" s="429" t="s">
        <v>1033</v>
      </c>
    </row>
    <row r="12244" spans="24:25">
      <c r="X12244" s="429">
        <v>12541</v>
      </c>
      <c r="Y12244" s="429" t="s">
        <v>1033</v>
      </c>
    </row>
    <row r="12245" spans="24:25">
      <c r="X12245" s="429">
        <v>12542</v>
      </c>
      <c r="Y12245" s="429" t="s">
        <v>1033</v>
      </c>
    </row>
    <row r="12246" spans="24:25">
      <c r="X12246" s="429">
        <v>12543</v>
      </c>
      <c r="Y12246" s="429" t="s">
        <v>1033</v>
      </c>
    </row>
    <row r="12247" spans="24:25">
      <c r="X12247" s="429">
        <v>12544</v>
      </c>
      <c r="Y12247" s="429" t="s">
        <v>1033</v>
      </c>
    </row>
    <row r="12248" spans="24:25">
      <c r="X12248" s="429">
        <v>12545</v>
      </c>
      <c r="Y12248" s="429" t="s">
        <v>1033</v>
      </c>
    </row>
    <row r="12249" spans="24:25">
      <c r="X12249" s="429">
        <v>12546</v>
      </c>
      <c r="Y12249" s="429" t="s">
        <v>1033</v>
      </c>
    </row>
    <row r="12250" spans="24:25">
      <c r="X12250" s="429">
        <v>12547</v>
      </c>
      <c r="Y12250" s="429" t="s">
        <v>1033</v>
      </c>
    </row>
    <row r="12251" spans="24:25">
      <c r="X12251" s="429">
        <v>12548</v>
      </c>
      <c r="Y12251" s="429" t="s">
        <v>1033</v>
      </c>
    </row>
    <row r="12252" spans="24:25">
      <c r="X12252" s="429">
        <v>12549</v>
      </c>
      <c r="Y12252" s="429" t="s">
        <v>1033</v>
      </c>
    </row>
    <row r="12253" spans="24:25">
      <c r="X12253" s="429">
        <v>12550</v>
      </c>
      <c r="Y12253" s="429" t="s">
        <v>1033</v>
      </c>
    </row>
    <row r="12254" spans="24:25">
      <c r="X12254" s="429">
        <v>12551</v>
      </c>
      <c r="Y12254" s="429" t="s">
        <v>1033</v>
      </c>
    </row>
    <row r="12255" spans="24:25">
      <c r="X12255" s="429">
        <v>12552</v>
      </c>
      <c r="Y12255" s="429" t="s">
        <v>1033</v>
      </c>
    </row>
    <row r="12256" spans="24:25">
      <c r="X12256" s="429">
        <v>12553</v>
      </c>
      <c r="Y12256" s="429" t="s">
        <v>1033</v>
      </c>
    </row>
    <row r="12257" spans="24:25">
      <c r="X12257" s="429">
        <v>12554</v>
      </c>
      <c r="Y12257" s="429" t="s">
        <v>1033</v>
      </c>
    </row>
    <row r="12258" spans="24:25">
      <c r="X12258" s="429">
        <v>12555</v>
      </c>
      <c r="Y12258" s="429" t="s">
        <v>1033</v>
      </c>
    </row>
    <row r="12259" spans="24:25">
      <c r="X12259" s="429">
        <v>12556</v>
      </c>
      <c r="Y12259" s="429" t="s">
        <v>1033</v>
      </c>
    </row>
    <row r="12260" spans="24:25">
      <c r="X12260" s="429">
        <v>12557</v>
      </c>
      <c r="Y12260" s="429" t="s">
        <v>1033</v>
      </c>
    </row>
    <row r="12261" spans="24:25">
      <c r="X12261" s="429">
        <v>12558</v>
      </c>
      <c r="Y12261" s="429" t="s">
        <v>1033</v>
      </c>
    </row>
    <row r="12262" spans="24:25">
      <c r="X12262" s="429">
        <v>12559</v>
      </c>
      <c r="Y12262" s="429" t="s">
        <v>1033</v>
      </c>
    </row>
    <row r="12263" spans="24:25">
      <c r="X12263" s="429">
        <v>12560</v>
      </c>
      <c r="Y12263" s="429" t="s">
        <v>1033</v>
      </c>
    </row>
    <row r="12264" spans="24:25">
      <c r="X12264" s="429">
        <v>12561</v>
      </c>
      <c r="Y12264" s="429" t="s">
        <v>1033</v>
      </c>
    </row>
    <row r="12265" spans="24:25">
      <c r="X12265" s="429">
        <v>12562</v>
      </c>
      <c r="Y12265" s="429" t="s">
        <v>1033</v>
      </c>
    </row>
    <row r="12266" spans="24:25">
      <c r="X12266" s="429">
        <v>12563</v>
      </c>
      <c r="Y12266" s="429" t="s">
        <v>1033</v>
      </c>
    </row>
    <row r="12267" spans="24:25">
      <c r="X12267" s="429">
        <v>12564</v>
      </c>
      <c r="Y12267" s="429" t="s">
        <v>1033</v>
      </c>
    </row>
    <row r="12268" spans="24:25">
      <c r="X12268" s="429">
        <v>12565</v>
      </c>
      <c r="Y12268" s="429" t="s">
        <v>1033</v>
      </c>
    </row>
    <row r="12269" spans="24:25">
      <c r="X12269" s="429">
        <v>12566</v>
      </c>
      <c r="Y12269" s="429" t="s">
        <v>1033</v>
      </c>
    </row>
    <row r="12270" spans="24:25">
      <c r="X12270" s="429">
        <v>12567</v>
      </c>
      <c r="Y12270" s="429" t="s">
        <v>1033</v>
      </c>
    </row>
    <row r="12271" spans="24:25">
      <c r="X12271" s="429">
        <v>12568</v>
      </c>
      <c r="Y12271" s="429" t="s">
        <v>1033</v>
      </c>
    </row>
    <row r="12272" spans="24:25">
      <c r="X12272" s="429">
        <v>12569</v>
      </c>
      <c r="Y12272" s="429" t="s">
        <v>1033</v>
      </c>
    </row>
    <row r="12273" spans="24:25">
      <c r="X12273" s="429">
        <v>12570</v>
      </c>
      <c r="Y12273" s="429" t="s">
        <v>1033</v>
      </c>
    </row>
    <row r="12274" spans="24:25">
      <c r="X12274" s="429">
        <v>12571</v>
      </c>
      <c r="Y12274" s="429" t="s">
        <v>1033</v>
      </c>
    </row>
    <row r="12275" spans="24:25">
      <c r="X12275" s="429">
        <v>12572</v>
      </c>
      <c r="Y12275" s="429" t="s">
        <v>1033</v>
      </c>
    </row>
    <row r="12276" spans="24:25">
      <c r="X12276" s="429">
        <v>12573</v>
      </c>
      <c r="Y12276" s="429" t="s">
        <v>1033</v>
      </c>
    </row>
    <row r="12277" spans="24:25">
      <c r="X12277" s="429">
        <v>12574</v>
      </c>
      <c r="Y12277" s="429" t="s">
        <v>1033</v>
      </c>
    </row>
    <row r="12278" spans="24:25">
      <c r="X12278" s="429">
        <v>12575</v>
      </c>
      <c r="Y12278" s="429" t="s">
        <v>1033</v>
      </c>
    </row>
    <row r="12279" spans="24:25">
      <c r="X12279" s="429">
        <v>12576</v>
      </c>
      <c r="Y12279" s="429" t="s">
        <v>1033</v>
      </c>
    </row>
    <row r="12280" spans="24:25">
      <c r="X12280" s="429">
        <v>12577</v>
      </c>
      <c r="Y12280" s="429" t="s">
        <v>1033</v>
      </c>
    </row>
    <row r="12281" spans="24:25">
      <c r="X12281" s="429">
        <v>12578</v>
      </c>
      <c r="Y12281" s="429" t="s">
        <v>1033</v>
      </c>
    </row>
    <row r="12282" spans="24:25">
      <c r="X12282" s="429">
        <v>12579</v>
      </c>
      <c r="Y12282" s="429" t="s">
        <v>1033</v>
      </c>
    </row>
    <row r="12283" spans="24:25">
      <c r="X12283" s="429">
        <v>12580</v>
      </c>
      <c r="Y12283" s="429" t="s">
        <v>1033</v>
      </c>
    </row>
    <row r="12284" spans="24:25">
      <c r="X12284" s="429">
        <v>12581</v>
      </c>
      <c r="Y12284" s="429" t="s">
        <v>1033</v>
      </c>
    </row>
    <row r="12285" spans="24:25">
      <c r="X12285" s="429">
        <v>12582</v>
      </c>
      <c r="Y12285" s="429" t="s">
        <v>1033</v>
      </c>
    </row>
    <row r="12286" spans="24:25">
      <c r="X12286" s="429">
        <v>12583</v>
      </c>
      <c r="Y12286" s="429" t="s">
        <v>1033</v>
      </c>
    </row>
    <row r="12287" spans="24:25">
      <c r="X12287" s="429">
        <v>12584</v>
      </c>
      <c r="Y12287" s="429" t="s">
        <v>1033</v>
      </c>
    </row>
    <row r="12288" spans="24:25">
      <c r="X12288" s="429">
        <v>12585</v>
      </c>
      <c r="Y12288" s="429" t="s">
        <v>1033</v>
      </c>
    </row>
    <row r="12289" spans="24:25">
      <c r="X12289" s="429">
        <v>12586</v>
      </c>
      <c r="Y12289" s="429" t="s">
        <v>1033</v>
      </c>
    </row>
    <row r="12290" spans="24:25">
      <c r="X12290" s="429">
        <v>12587</v>
      </c>
      <c r="Y12290" s="429" t="s">
        <v>1033</v>
      </c>
    </row>
    <row r="12291" spans="24:25">
      <c r="X12291" s="429">
        <v>12588</v>
      </c>
      <c r="Y12291" s="429" t="s">
        <v>1033</v>
      </c>
    </row>
    <row r="12292" spans="24:25">
      <c r="X12292" s="429">
        <v>12589</v>
      </c>
      <c r="Y12292" s="429" t="s">
        <v>1033</v>
      </c>
    </row>
    <row r="12293" spans="24:25">
      <c r="X12293" s="429">
        <v>12590</v>
      </c>
      <c r="Y12293" s="429" t="s">
        <v>1033</v>
      </c>
    </row>
    <row r="12294" spans="24:25">
      <c r="X12294" s="429">
        <v>12591</v>
      </c>
      <c r="Y12294" s="429" t="s">
        <v>1033</v>
      </c>
    </row>
    <row r="12295" spans="24:25">
      <c r="X12295" s="429">
        <v>12592</v>
      </c>
      <c r="Y12295" s="429" t="s">
        <v>1033</v>
      </c>
    </row>
    <row r="12296" spans="24:25">
      <c r="X12296" s="429">
        <v>12593</v>
      </c>
      <c r="Y12296" s="429" t="s">
        <v>1033</v>
      </c>
    </row>
    <row r="12297" spans="24:25">
      <c r="X12297" s="429">
        <v>12594</v>
      </c>
      <c r="Y12297" s="429" t="s">
        <v>1033</v>
      </c>
    </row>
    <row r="12298" spans="24:25">
      <c r="X12298" s="429">
        <v>12595</v>
      </c>
      <c r="Y12298" s="429" t="s">
        <v>1033</v>
      </c>
    </row>
    <row r="12299" spans="24:25">
      <c r="X12299" s="429">
        <v>12596</v>
      </c>
      <c r="Y12299" s="429" t="s">
        <v>1033</v>
      </c>
    </row>
    <row r="12300" spans="24:25">
      <c r="X12300" s="429">
        <v>12597</v>
      </c>
      <c r="Y12300" s="429" t="s">
        <v>1033</v>
      </c>
    </row>
    <row r="12301" spans="24:25">
      <c r="X12301" s="429">
        <v>12598</v>
      </c>
      <c r="Y12301" s="429" t="s">
        <v>1033</v>
      </c>
    </row>
    <row r="12302" spans="24:25">
      <c r="X12302" s="429">
        <v>12599</v>
      </c>
      <c r="Y12302" s="429" t="s">
        <v>1033</v>
      </c>
    </row>
    <row r="12303" spans="24:25">
      <c r="X12303" s="429">
        <v>12600</v>
      </c>
      <c r="Y12303" s="429" t="s">
        <v>1033</v>
      </c>
    </row>
    <row r="12304" spans="24:25">
      <c r="X12304" s="429">
        <v>12601</v>
      </c>
      <c r="Y12304" s="429" t="s">
        <v>1033</v>
      </c>
    </row>
    <row r="12305" spans="24:25">
      <c r="X12305" s="429">
        <v>12602</v>
      </c>
      <c r="Y12305" s="429" t="s">
        <v>1033</v>
      </c>
    </row>
    <row r="12306" spans="24:25">
      <c r="X12306" s="429">
        <v>12603</v>
      </c>
      <c r="Y12306" s="429" t="s">
        <v>1033</v>
      </c>
    </row>
    <row r="12307" spans="24:25">
      <c r="X12307" s="429">
        <v>12604</v>
      </c>
      <c r="Y12307" s="429" t="s">
        <v>1033</v>
      </c>
    </row>
    <row r="12308" spans="24:25">
      <c r="X12308" s="429">
        <v>12605</v>
      </c>
      <c r="Y12308" s="429" t="s">
        <v>1033</v>
      </c>
    </row>
    <row r="12309" spans="24:25">
      <c r="X12309" s="429">
        <v>12606</v>
      </c>
      <c r="Y12309" s="429" t="s">
        <v>1033</v>
      </c>
    </row>
    <row r="12310" spans="24:25">
      <c r="X12310" s="429">
        <v>12607</v>
      </c>
      <c r="Y12310" s="429" t="s">
        <v>1033</v>
      </c>
    </row>
    <row r="12311" spans="24:25">
      <c r="X12311" s="429">
        <v>12608</v>
      </c>
      <c r="Y12311" s="429" t="s">
        <v>1033</v>
      </c>
    </row>
    <row r="12312" spans="24:25">
      <c r="X12312" s="429">
        <v>12609</v>
      </c>
      <c r="Y12312" s="429" t="s">
        <v>1033</v>
      </c>
    </row>
    <row r="12313" spans="24:25">
      <c r="X12313" s="429">
        <v>12610</v>
      </c>
      <c r="Y12313" s="429" t="s">
        <v>1033</v>
      </c>
    </row>
    <row r="12314" spans="24:25">
      <c r="X12314" s="429">
        <v>12611</v>
      </c>
      <c r="Y12314" s="429" t="s">
        <v>1033</v>
      </c>
    </row>
    <row r="12315" spans="24:25">
      <c r="X12315" s="429">
        <v>12612</v>
      </c>
      <c r="Y12315" s="429" t="s">
        <v>1033</v>
      </c>
    </row>
    <row r="12316" spans="24:25">
      <c r="X12316" s="429">
        <v>12613</v>
      </c>
      <c r="Y12316" s="429" t="s">
        <v>1033</v>
      </c>
    </row>
    <row r="12317" spans="24:25">
      <c r="X12317" s="429">
        <v>12614</v>
      </c>
      <c r="Y12317" s="429" t="s">
        <v>1033</v>
      </c>
    </row>
    <row r="12318" spans="24:25">
      <c r="X12318" s="429">
        <v>12615</v>
      </c>
      <c r="Y12318" s="429" t="s">
        <v>1033</v>
      </c>
    </row>
    <row r="12319" spans="24:25">
      <c r="X12319" s="429">
        <v>12616</v>
      </c>
      <c r="Y12319" s="429" t="s">
        <v>1033</v>
      </c>
    </row>
    <row r="12320" spans="24:25">
      <c r="X12320" s="429">
        <v>12617</v>
      </c>
      <c r="Y12320" s="429" t="s">
        <v>1033</v>
      </c>
    </row>
    <row r="12321" spans="24:25">
      <c r="X12321" s="429">
        <v>12618</v>
      </c>
      <c r="Y12321" s="429" t="s">
        <v>1033</v>
      </c>
    </row>
    <row r="12322" spans="24:25">
      <c r="X12322" s="429">
        <v>12619</v>
      </c>
      <c r="Y12322" s="429" t="s">
        <v>1033</v>
      </c>
    </row>
    <row r="12323" spans="24:25">
      <c r="X12323" s="429">
        <v>12620</v>
      </c>
      <c r="Y12323" s="429" t="s">
        <v>1033</v>
      </c>
    </row>
    <row r="12324" spans="24:25">
      <c r="X12324" s="429">
        <v>12621</v>
      </c>
      <c r="Y12324" s="429" t="s">
        <v>1033</v>
      </c>
    </row>
    <row r="12325" spans="24:25">
      <c r="X12325" s="429">
        <v>12622</v>
      </c>
      <c r="Y12325" s="429" t="s">
        <v>1033</v>
      </c>
    </row>
    <row r="12326" spans="24:25">
      <c r="X12326" s="429">
        <v>12623</v>
      </c>
      <c r="Y12326" s="429" t="s">
        <v>1033</v>
      </c>
    </row>
    <row r="12327" spans="24:25">
      <c r="X12327" s="429">
        <v>12624</v>
      </c>
      <c r="Y12327" s="429" t="s">
        <v>1033</v>
      </c>
    </row>
    <row r="12328" spans="24:25">
      <c r="X12328" s="429">
        <v>12625</v>
      </c>
      <c r="Y12328" s="429" t="s">
        <v>1033</v>
      </c>
    </row>
    <row r="12329" spans="24:25">
      <c r="X12329" s="429">
        <v>12626</v>
      </c>
      <c r="Y12329" s="429" t="s">
        <v>1033</v>
      </c>
    </row>
    <row r="12330" spans="24:25">
      <c r="X12330" s="429">
        <v>12627</v>
      </c>
      <c r="Y12330" s="429" t="s">
        <v>1033</v>
      </c>
    </row>
    <row r="12331" spans="24:25">
      <c r="X12331" s="429">
        <v>12628</v>
      </c>
      <c r="Y12331" s="429" t="s">
        <v>1033</v>
      </c>
    </row>
    <row r="12332" spans="24:25">
      <c r="X12332" s="429">
        <v>12629</v>
      </c>
      <c r="Y12332" s="429" t="s">
        <v>1033</v>
      </c>
    </row>
    <row r="12333" spans="24:25">
      <c r="X12333" s="429">
        <v>12630</v>
      </c>
      <c r="Y12333" s="429" t="s">
        <v>1033</v>
      </c>
    </row>
    <row r="12334" spans="24:25">
      <c r="X12334" s="429">
        <v>12631</v>
      </c>
      <c r="Y12334" s="429" t="s">
        <v>1033</v>
      </c>
    </row>
    <row r="12335" spans="24:25">
      <c r="X12335" s="429">
        <v>12632</v>
      </c>
      <c r="Y12335" s="429" t="s">
        <v>1033</v>
      </c>
    </row>
    <row r="12336" spans="24:25">
      <c r="X12336" s="429">
        <v>12633</v>
      </c>
      <c r="Y12336" s="429" t="s">
        <v>1033</v>
      </c>
    </row>
    <row r="12337" spans="24:25">
      <c r="X12337" s="429">
        <v>12634</v>
      </c>
      <c r="Y12337" s="429" t="s">
        <v>1033</v>
      </c>
    </row>
    <row r="12338" spans="24:25">
      <c r="X12338" s="429">
        <v>12635</v>
      </c>
      <c r="Y12338" s="429" t="s">
        <v>1033</v>
      </c>
    </row>
    <row r="12339" spans="24:25">
      <c r="X12339" s="429">
        <v>12636</v>
      </c>
      <c r="Y12339" s="429" t="s">
        <v>1033</v>
      </c>
    </row>
    <row r="12340" spans="24:25">
      <c r="X12340" s="429">
        <v>12637</v>
      </c>
      <c r="Y12340" s="429" t="s">
        <v>1033</v>
      </c>
    </row>
    <row r="12341" spans="24:25">
      <c r="X12341" s="429">
        <v>12638</v>
      </c>
      <c r="Y12341" s="429" t="s">
        <v>1033</v>
      </c>
    </row>
    <row r="12342" spans="24:25">
      <c r="X12342" s="429">
        <v>12639</v>
      </c>
      <c r="Y12342" s="429" t="s">
        <v>1033</v>
      </c>
    </row>
    <row r="12343" spans="24:25">
      <c r="X12343" s="429">
        <v>12640</v>
      </c>
      <c r="Y12343" s="429" t="s">
        <v>1033</v>
      </c>
    </row>
    <row r="12344" spans="24:25">
      <c r="X12344" s="429">
        <v>12641</v>
      </c>
      <c r="Y12344" s="429" t="s">
        <v>1033</v>
      </c>
    </row>
    <row r="12345" spans="24:25">
      <c r="X12345" s="429">
        <v>12642</v>
      </c>
      <c r="Y12345" s="429" t="s">
        <v>1033</v>
      </c>
    </row>
    <row r="12346" spans="24:25">
      <c r="X12346" s="429">
        <v>12643</v>
      </c>
      <c r="Y12346" s="429" t="s">
        <v>1033</v>
      </c>
    </row>
    <row r="12347" spans="24:25">
      <c r="X12347" s="429">
        <v>12644</v>
      </c>
      <c r="Y12347" s="429" t="s">
        <v>1033</v>
      </c>
    </row>
    <row r="12348" spans="24:25">
      <c r="X12348" s="429">
        <v>12645</v>
      </c>
      <c r="Y12348" s="429" t="s">
        <v>1033</v>
      </c>
    </row>
    <row r="12349" spans="24:25">
      <c r="X12349" s="429">
        <v>12646</v>
      </c>
      <c r="Y12349" s="429" t="s">
        <v>1033</v>
      </c>
    </row>
    <row r="12350" spans="24:25">
      <c r="X12350" s="429">
        <v>12647</v>
      </c>
      <c r="Y12350" s="429" t="s">
        <v>1033</v>
      </c>
    </row>
    <row r="12351" spans="24:25">
      <c r="X12351" s="429">
        <v>12648</v>
      </c>
      <c r="Y12351" s="429" t="s">
        <v>1033</v>
      </c>
    </row>
    <row r="12352" spans="24:25">
      <c r="X12352" s="429">
        <v>12649</v>
      </c>
      <c r="Y12352" s="429" t="s">
        <v>1033</v>
      </c>
    </row>
    <row r="12353" spans="24:25">
      <c r="X12353" s="429">
        <v>12650</v>
      </c>
      <c r="Y12353" s="429" t="s">
        <v>1033</v>
      </c>
    </row>
    <row r="12354" spans="24:25">
      <c r="X12354" s="429">
        <v>12651</v>
      </c>
      <c r="Y12354" s="429" t="s">
        <v>1033</v>
      </c>
    </row>
    <row r="12355" spans="24:25">
      <c r="X12355" s="429">
        <v>12652</v>
      </c>
      <c r="Y12355" s="429" t="s">
        <v>1033</v>
      </c>
    </row>
    <row r="12356" spans="24:25">
      <c r="X12356" s="429">
        <v>12653</v>
      </c>
      <c r="Y12356" s="429" t="s">
        <v>1033</v>
      </c>
    </row>
    <row r="12357" spans="24:25">
      <c r="X12357" s="429">
        <v>12654</v>
      </c>
      <c r="Y12357" s="429" t="s">
        <v>1033</v>
      </c>
    </row>
    <row r="12358" spans="24:25">
      <c r="X12358" s="429">
        <v>12655</v>
      </c>
      <c r="Y12358" s="429" t="s">
        <v>1033</v>
      </c>
    </row>
    <row r="12359" spans="24:25">
      <c r="X12359" s="429">
        <v>12656</v>
      </c>
      <c r="Y12359" s="429" t="s">
        <v>1033</v>
      </c>
    </row>
    <row r="12360" spans="24:25">
      <c r="X12360" s="429">
        <v>12657</v>
      </c>
      <c r="Y12360" s="429" t="s">
        <v>1033</v>
      </c>
    </row>
    <row r="12361" spans="24:25">
      <c r="X12361" s="429">
        <v>12658</v>
      </c>
      <c r="Y12361" s="429" t="s">
        <v>1033</v>
      </c>
    </row>
    <row r="12362" spans="24:25">
      <c r="X12362" s="429">
        <v>12659</v>
      </c>
      <c r="Y12362" s="429" t="s">
        <v>1033</v>
      </c>
    </row>
    <row r="12363" spans="24:25">
      <c r="X12363" s="429">
        <v>12660</v>
      </c>
      <c r="Y12363" s="429" t="s">
        <v>1033</v>
      </c>
    </row>
    <row r="12364" spans="24:25">
      <c r="X12364" s="429">
        <v>12661</v>
      </c>
      <c r="Y12364" s="429" t="s">
        <v>1033</v>
      </c>
    </row>
    <row r="12365" spans="24:25">
      <c r="X12365" s="429">
        <v>12662</v>
      </c>
      <c r="Y12365" s="429" t="s">
        <v>1033</v>
      </c>
    </row>
    <row r="12366" spans="24:25">
      <c r="X12366" s="429">
        <v>12663</v>
      </c>
      <c r="Y12366" s="429" t="s">
        <v>1033</v>
      </c>
    </row>
    <row r="12367" spans="24:25">
      <c r="X12367" s="429">
        <v>12664</v>
      </c>
      <c r="Y12367" s="429" t="s">
        <v>1033</v>
      </c>
    </row>
    <row r="12368" spans="24:25">
      <c r="X12368" s="429">
        <v>12665</v>
      </c>
      <c r="Y12368" s="429" t="s">
        <v>1033</v>
      </c>
    </row>
    <row r="12369" spans="24:25">
      <c r="X12369" s="429">
        <v>12666</v>
      </c>
      <c r="Y12369" s="429" t="s">
        <v>1033</v>
      </c>
    </row>
    <row r="12370" spans="24:25">
      <c r="X12370" s="429">
        <v>12667</v>
      </c>
      <c r="Y12370" s="429" t="s">
        <v>1033</v>
      </c>
    </row>
    <row r="12371" spans="24:25">
      <c r="X12371" s="429">
        <v>12668</v>
      </c>
      <c r="Y12371" s="429" t="s">
        <v>1033</v>
      </c>
    </row>
    <row r="12372" spans="24:25">
      <c r="X12372" s="429">
        <v>12669</v>
      </c>
      <c r="Y12372" s="429" t="s">
        <v>1033</v>
      </c>
    </row>
    <row r="12373" spans="24:25">
      <c r="X12373" s="429">
        <v>12670</v>
      </c>
      <c r="Y12373" s="429" t="s">
        <v>1033</v>
      </c>
    </row>
    <row r="12374" spans="24:25">
      <c r="X12374" s="429">
        <v>12671</v>
      </c>
      <c r="Y12374" s="429" t="s">
        <v>1033</v>
      </c>
    </row>
    <row r="12375" spans="24:25">
      <c r="X12375" s="429">
        <v>12672</v>
      </c>
      <c r="Y12375" s="429" t="s">
        <v>1033</v>
      </c>
    </row>
    <row r="12376" spans="24:25">
      <c r="X12376" s="429">
        <v>12673</v>
      </c>
      <c r="Y12376" s="429" t="s">
        <v>1033</v>
      </c>
    </row>
    <row r="12377" spans="24:25">
      <c r="X12377" s="429">
        <v>12674</v>
      </c>
      <c r="Y12377" s="429" t="s">
        <v>1033</v>
      </c>
    </row>
    <row r="12378" spans="24:25">
      <c r="X12378" s="429">
        <v>12675</v>
      </c>
      <c r="Y12378" s="429" t="s">
        <v>1033</v>
      </c>
    </row>
    <row r="12379" spans="24:25">
      <c r="X12379" s="429">
        <v>12676</v>
      </c>
      <c r="Y12379" s="429" t="s">
        <v>1033</v>
      </c>
    </row>
    <row r="12380" spans="24:25">
      <c r="X12380" s="429">
        <v>12677</v>
      </c>
      <c r="Y12380" s="429" t="s">
        <v>1033</v>
      </c>
    </row>
    <row r="12381" spans="24:25">
      <c r="X12381" s="429">
        <v>12678</v>
      </c>
      <c r="Y12381" s="429" t="s">
        <v>1033</v>
      </c>
    </row>
    <row r="12382" spans="24:25">
      <c r="X12382" s="429">
        <v>12679</v>
      </c>
      <c r="Y12382" s="429" t="s">
        <v>1033</v>
      </c>
    </row>
    <row r="12383" spans="24:25">
      <c r="X12383" s="429">
        <v>12680</v>
      </c>
      <c r="Y12383" s="429" t="s">
        <v>1033</v>
      </c>
    </row>
    <row r="12384" spans="24:25">
      <c r="X12384" s="429">
        <v>12681</v>
      </c>
      <c r="Y12384" s="429" t="s">
        <v>1033</v>
      </c>
    </row>
    <row r="12385" spans="24:25">
      <c r="X12385" s="429">
        <v>12682</v>
      </c>
      <c r="Y12385" s="429" t="s">
        <v>1033</v>
      </c>
    </row>
    <row r="12386" spans="24:25">
      <c r="X12386" s="429">
        <v>12683</v>
      </c>
      <c r="Y12386" s="429" t="s">
        <v>1033</v>
      </c>
    </row>
    <row r="12387" spans="24:25">
      <c r="X12387" s="429">
        <v>12684</v>
      </c>
      <c r="Y12387" s="429" t="s">
        <v>1033</v>
      </c>
    </row>
    <row r="12388" spans="24:25">
      <c r="X12388" s="429">
        <v>12685</v>
      </c>
      <c r="Y12388" s="429" t="s">
        <v>1033</v>
      </c>
    </row>
    <row r="12389" spans="24:25">
      <c r="X12389" s="429">
        <v>12686</v>
      </c>
      <c r="Y12389" s="429" t="s">
        <v>1033</v>
      </c>
    </row>
    <row r="12390" spans="24:25">
      <c r="X12390" s="429">
        <v>12687</v>
      </c>
      <c r="Y12390" s="429" t="s">
        <v>1033</v>
      </c>
    </row>
    <row r="12391" spans="24:25">
      <c r="X12391" s="429">
        <v>12688</v>
      </c>
      <c r="Y12391" s="429" t="s">
        <v>1033</v>
      </c>
    </row>
    <row r="12392" spans="24:25">
      <c r="X12392" s="429">
        <v>12689</v>
      </c>
      <c r="Y12392" s="429" t="s">
        <v>1033</v>
      </c>
    </row>
    <row r="12393" spans="24:25">
      <c r="X12393" s="429">
        <v>12690</v>
      </c>
      <c r="Y12393" s="429" t="s">
        <v>1033</v>
      </c>
    </row>
    <row r="12394" spans="24:25">
      <c r="X12394" s="429">
        <v>12691</v>
      </c>
      <c r="Y12394" s="429" t="s">
        <v>1033</v>
      </c>
    </row>
    <row r="12395" spans="24:25">
      <c r="X12395" s="429">
        <v>12692</v>
      </c>
      <c r="Y12395" s="429" t="s">
        <v>1033</v>
      </c>
    </row>
    <row r="12396" spans="24:25">
      <c r="X12396" s="429">
        <v>12693</v>
      </c>
      <c r="Y12396" s="429" t="s">
        <v>1033</v>
      </c>
    </row>
    <row r="12397" spans="24:25">
      <c r="X12397" s="429">
        <v>12694</v>
      </c>
      <c r="Y12397" s="429" t="s">
        <v>1033</v>
      </c>
    </row>
    <row r="12398" spans="24:25">
      <c r="X12398" s="429">
        <v>12695</v>
      </c>
      <c r="Y12398" s="429" t="s">
        <v>1033</v>
      </c>
    </row>
    <row r="12399" spans="24:25">
      <c r="X12399" s="429">
        <v>12696</v>
      </c>
      <c r="Y12399" s="429" t="s">
        <v>1033</v>
      </c>
    </row>
    <row r="12400" spans="24:25">
      <c r="X12400" s="429">
        <v>12697</v>
      </c>
      <c r="Y12400" s="429" t="s">
        <v>1033</v>
      </c>
    </row>
    <row r="12401" spans="24:25">
      <c r="X12401" s="429">
        <v>12698</v>
      </c>
      <c r="Y12401" s="429" t="s">
        <v>1033</v>
      </c>
    </row>
    <row r="12402" spans="24:25">
      <c r="X12402" s="429">
        <v>12699</v>
      </c>
      <c r="Y12402" s="429" t="s">
        <v>1033</v>
      </c>
    </row>
    <row r="12403" spans="24:25">
      <c r="X12403" s="429">
        <v>12700</v>
      </c>
      <c r="Y12403" s="429" t="s">
        <v>1033</v>
      </c>
    </row>
    <row r="12404" spans="24:25">
      <c r="X12404" s="429">
        <v>12701</v>
      </c>
      <c r="Y12404" s="429" t="s">
        <v>1033</v>
      </c>
    </row>
    <row r="12405" spans="24:25">
      <c r="X12405" s="429">
        <v>12702</v>
      </c>
      <c r="Y12405" s="429" t="s">
        <v>1033</v>
      </c>
    </row>
    <row r="12406" spans="24:25">
      <c r="X12406" s="429">
        <v>12703</v>
      </c>
      <c r="Y12406" s="429" t="s">
        <v>1033</v>
      </c>
    </row>
    <row r="12407" spans="24:25">
      <c r="X12407" s="429">
        <v>12704</v>
      </c>
      <c r="Y12407" s="429" t="s">
        <v>1033</v>
      </c>
    </row>
    <row r="12408" spans="24:25">
      <c r="X12408" s="429">
        <v>12705</v>
      </c>
      <c r="Y12408" s="429" t="s">
        <v>1033</v>
      </c>
    </row>
    <row r="12409" spans="24:25">
      <c r="X12409" s="429">
        <v>12706</v>
      </c>
      <c r="Y12409" s="429" t="s">
        <v>1033</v>
      </c>
    </row>
    <row r="12410" spans="24:25">
      <c r="X12410" s="429">
        <v>12707</v>
      </c>
      <c r="Y12410" s="429" t="s">
        <v>1033</v>
      </c>
    </row>
    <row r="12411" spans="24:25">
      <c r="X12411" s="429">
        <v>12708</v>
      </c>
      <c r="Y12411" s="429" t="s">
        <v>1033</v>
      </c>
    </row>
    <row r="12412" spans="24:25">
      <c r="X12412" s="429">
        <v>12709</v>
      </c>
      <c r="Y12412" s="429" t="s">
        <v>1033</v>
      </c>
    </row>
    <row r="12413" spans="24:25">
      <c r="X12413" s="429">
        <v>12710</v>
      </c>
      <c r="Y12413" s="429" t="s">
        <v>1033</v>
      </c>
    </row>
    <row r="12414" spans="24:25">
      <c r="X12414" s="429">
        <v>12711</v>
      </c>
      <c r="Y12414" s="429" t="s">
        <v>1033</v>
      </c>
    </row>
    <row r="12415" spans="24:25">
      <c r="X12415" s="429">
        <v>12712</v>
      </c>
      <c r="Y12415" s="429" t="s">
        <v>1033</v>
      </c>
    </row>
    <row r="12416" spans="24:25">
      <c r="X12416" s="429">
        <v>12713</v>
      </c>
      <c r="Y12416" s="429" t="s">
        <v>1033</v>
      </c>
    </row>
    <row r="12417" spans="24:25">
      <c r="X12417" s="429">
        <v>12714</v>
      </c>
      <c r="Y12417" s="429" t="s">
        <v>1033</v>
      </c>
    </row>
    <row r="12418" spans="24:25">
      <c r="X12418" s="429">
        <v>12715</v>
      </c>
      <c r="Y12418" s="429" t="s">
        <v>1033</v>
      </c>
    </row>
    <row r="12419" spans="24:25">
      <c r="X12419" s="429">
        <v>12716</v>
      </c>
      <c r="Y12419" s="429" t="s">
        <v>1033</v>
      </c>
    </row>
    <row r="12420" spans="24:25">
      <c r="X12420" s="429">
        <v>12717</v>
      </c>
      <c r="Y12420" s="429" t="s">
        <v>1033</v>
      </c>
    </row>
    <row r="12421" spans="24:25">
      <c r="X12421" s="429">
        <v>12718</v>
      </c>
      <c r="Y12421" s="429" t="s">
        <v>1033</v>
      </c>
    </row>
    <row r="12422" spans="24:25">
      <c r="X12422" s="429">
        <v>12719</v>
      </c>
      <c r="Y12422" s="429" t="s">
        <v>1033</v>
      </c>
    </row>
    <row r="12423" spans="24:25">
      <c r="X12423" s="429">
        <v>12720</v>
      </c>
      <c r="Y12423" s="429" t="s">
        <v>1033</v>
      </c>
    </row>
    <row r="12424" spans="24:25">
      <c r="X12424" s="429">
        <v>12721</v>
      </c>
      <c r="Y12424" s="429" t="s">
        <v>1033</v>
      </c>
    </row>
    <row r="12425" spans="24:25">
      <c r="X12425" s="429">
        <v>12722</v>
      </c>
      <c r="Y12425" s="429" t="s">
        <v>1033</v>
      </c>
    </row>
    <row r="12426" spans="24:25">
      <c r="X12426" s="429">
        <v>12723</v>
      </c>
      <c r="Y12426" s="429" t="s">
        <v>1033</v>
      </c>
    </row>
    <row r="12427" spans="24:25">
      <c r="X12427" s="429">
        <v>12724</v>
      </c>
      <c r="Y12427" s="429" t="s">
        <v>1033</v>
      </c>
    </row>
    <row r="12428" spans="24:25">
      <c r="X12428" s="429">
        <v>12725</v>
      </c>
      <c r="Y12428" s="429" t="s">
        <v>1033</v>
      </c>
    </row>
    <row r="12429" spans="24:25">
      <c r="X12429" s="429">
        <v>12726</v>
      </c>
      <c r="Y12429" s="429" t="s">
        <v>1033</v>
      </c>
    </row>
    <row r="12430" spans="24:25">
      <c r="X12430" s="429">
        <v>12727</v>
      </c>
      <c r="Y12430" s="429" t="s">
        <v>1033</v>
      </c>
    </row>
    <row r="12431" spans="24:25">
      <c r="X12431" s="429">
        <v>12728</v>
      </c>
      <c r="Y12431" s="429" t="s">
        <v>1033</v>
      </c>
    </row>
    <row r="12432" spans="24:25">
      <c r="X12432" s="429">
        <v>12729</v>
      </c>
      <c r="Y12432" s="429" t="s">
        <v>1033</v>
      </c>
    </row>
    <row r="12433" spans="24:25">
      <c r="X12433" s="429">
        <v>12730</v>
      </c>
      <c r="Y12433" s="429" t="s">
        <v>1033</v>
      </c>
    </row>
    <row r="12434" spans="24:25">
      <c r="X12434" s="429">
        <v>12731</v>
      </c>
      <c r="Y12434" s="429" t="s">
        <v>1033</v>
      </c>
    </row>
    <row r="12435" spans="24:25">
      <c r="X12435" s="429">
        <v>12732</v>
      </c>
      <c r="Y12435" s="429" t="s">
        <v>1033</v>
      </c>
    </row>
    <row r="12436" spans="24:25">
      <c r="X12436" s="429">
        <v>12733</v>
      </c>
      <c r="Y12436" s="429" t="s">
        <v>1033</v>
      </c>
    </row>
    <row r="12437" spans="24:25">
      <c r="X12437" s="429">
        <v>12734</v>
      </c>
      <c r="Y12437" s="429" t="s">
        <v>1033</v>
      </c>
    </row>
    <row r="12438" spans="24:25">
      <c r="X12438" s="429">
        <v>12735</v>
      </c>
      <c r="Y12438" s="429" t="s">
        <v>1033</v>
      </c>
    </row>
    <row r="12439" spans="24:25">
      <c r="X12439" s="429">
        <v>12736</v>
      </c>
      <c r="Y12439" s="429" t="s">
        <v>1033</v>
      </c>
    </row>
    <row r="12440" spans="24:25">
      <c r="X12440" s="429">
        <v>12737</v>
      </c>
      <c r="Y12440" s="429" t="s">
        <v>1033</v>
      </c>
    </row>
    <row r="12441" spans="24:25">
      <c r="X12441" s="429">
        <v>12738</v>
      </c>
      <c r="Y12441" s="429" t="s">
        <v>1033</v>
      </c>
    </row>
    <row r="12442" spans="24:25">
      <c r="X12442" s="429">
        <v>12739</v>
      </c>
      <c r="Y12442" s="429" t="s">
        <v>1033</v>
      </c>
    </row>
    <row r="12443" spans="24:25">
      <c r="X12443" s="429">
        <v>12740</v>
      </c>
      <c r="Y12443" s="429" t="s">
        <v>1033</v>
      </c>
    </row>
    <row r="12444" spans="24:25">
      <c r="X12444" s="429">
        <v>12741</v>
      </c>
      <c r="Y12444" s="429" t="s">
        <v>1033</v>
      </c>
    </row>
    <row r="12445" spans="24:25">
      <c r="X12445" s="429">
        <v>12742</v>
      </c>
      <c r="Y12445" s="429" t="s">
        <v>1033</v>
      </c>
    </row>
    <row r="12446" spans="24:25">
      <c r="X12446" s="429">
        <v>12743</v>
      </c>
      <c r="Y12446" s="429" t="s">
        <v>1033</v>
      </c>
    </row>
    <row r="12447" spans="24:25">
      <c r="X12447" s="429">
        <v>12744</v>
      </c>
      <c r="Y12447" s="429" t="s">
        <v>1033</v>
      </c>
    </row>
    <row r="12448" spans="24:25">
      <c r="X12448" s="429">
        <v>12745</v>
      </c>
      <c r="Y12448" s="429" t="s">
        <v>1033</v>
      </c>
    </row>
    <row r="12449" spans="24:25">
      <c r="X12449" s="429">
        <v>12746</v>
      </c>
      <c r="Y12449" s="429" t="s">
        <v>1033</v>
      </c>
    </row>
    <row r="12450" spans="24:25">
      <c r="X12450" s="429">
        <v>12747</v>
      </c>
      <c r="Y12450" s="429" t="s">
        <v>1033</v>
      </c>
    </row>
    <row r="12451" spans="24:25">
      <c r="X12451" s="429">
        <v>12748</v>
      </c>
      <c r="Y12451" s="429" t="s">
        <v>1033</v>
      </c>
    </row>
    <row r="12452" spans="24:25">
      <c r="X12452" s="429">
        <v>12749</v>
      </c>
      <c r="Y12452" s="429" t="s">
        <v>1033</v>
      </c>
    </row>
    <row r="12453" spans="24:25">
      <c r="X12453" s="429">
        <v>12750</v>
      </c>
      <c r="Y12453" s="429" t="s">
        <v>1033</v>
      </c>
    </row>
    <row r="12454" spans="24:25">
      <c r="X12454" s="429">
        <v>12751</v>
      </c>
      <c r="Y12454" s="429" t="s">
        <v>1033</v>
      </c>
    </row>
    <row r="12455" spans="24:25">
      <c r="X12455" s="429">
        <v>12752</v>
      </c>
      <c r="Y12455" s="429" t="s">
        <v>1033</v>
      </c>
    </row>
    <row r="12456" spans="24:25">
      <c r="X12456" s="429">
        <v>12753</v>
      </c>
      <c r="Y12456" s="429" t="s">
        <v>1033</v>
      </c>
    </row>
    <row r="12457" spans="24:25">
      <c r="X12457" s="429">
        <v>12754</v>
      </c>
      <c r="Y12457" s="429" t="s">
        <v>1033</v>
      </c>
    </row>
    <row r="12458" spans="24:25">
      <c r="X12458" s="429">
        <v>12755</v>
      </c>
      <c r="Y12458" s="429" t="s">
        <v>1033</v>
      </c>
    </row>
    <row r="12459" spans="24:25">
      <c r="X12459" s="429">
        <v>12756</v>
      </c>
      <c r="Y12459" s="429" t="s">
        <v>1033</v>
      </c>
    </row>
    <row r="12460" spans="24:25">
      <c r="X12460" s="429">
        <v>12757</v>
      </c>
      <c r="Y12460" s="429" t="s">
        <v>1033</v>
      </c>
    </row>
    <row r="12461" spans="24:25">
      <c r="X12461" s="429">
        <v>12758</v>
      </c>
      <c r="Y12461" s="429" t="s">
        <v>1033</v>
      </c>
    </row>
    <row r="12462" spans="24:25">
      <c r="X12462" s="429">
        <v>12759</v>
      </c>
      <c r="Y12462" s="429" t="s">
        <v>1033</v>
      </c>
    </row>
    <row r="12463" spans="24:25">
      <c r="X12463" s="429">
        <v>12760</v>
      </c>
      <c r="Y12463" s="429" t="s">
        <v>1033</v>
      </c>
    </row>
    <row r="12464" spans="24:25">
      <c r="X12464" s="429">
        <v>12761</v>
      </c>
      <c r="Y12464" s="429" t="s">
        <v>1033</v>
      </c>
    </row>
    <row r="12465" spans="24:25">
      <c r="X12465" s="429">
        <v>12762</v>
      </c>
      <c r="Y12465" s="429" t="s">
        <v>1033</v>
      </c>
    </row>
    <row r="12466" spans="24:25">
      <c r="X12466" s="429">
        <v>12763</v>
      </c>
      <c r="Y12466" s="429" t="s">
        <v>1033</v>
      </c>
    </row>
    <row r="12467" spans="24:25">
      <c r="X12467" s="429">
        <v>12764</v>
      </c>
      <c r="Y12467" s="429" t="s">
        <v>1033</v>
      </c>
    </row>
    <row r="12468" spans="24:25">
      <c r="X12468" s="429">
        <v>12765</v>
      </c>
      <c r="Y12468" s="429" t="s">
        <v>1033</v>
      </c>
    </row>
    <row r="12469" spans="24:25">
      <c r="X12469" s="429">
        <v>12766</v>
      </c>
      <c r="Y12469" s="429" t="s">
        <v>1033</v>
      </c>
    </row>
    <row r="12470" spans="24:25">
      <c r="X12470" s="429">
        <v>12767</v>
      </c>
      <c r="Y12470" s="429" t="s">
        <v>1033</v>
      </c>
    </row>
    <row r="12471" spans="24:25">
      <c r="X12471" s="429">
        <v>12768</v>
      </c>
      <c r="Y12471" s="429" t="s">
        <v>1033</v>
      </c>
    </row>
    <row r="12472" spans="24:25">
      <c r="X12472" s="429">
        <v>12769</v>
      </c>
      <c r="Y12472" s="429" t="s">
        <v>1033</v>
      </c>
    </row>
    <row r="12473" spans="24:25">
      <c r="X12473" s="429">
        <v>12770</v>
      </c>
      <c r="Y12473" s="429" t="s">
        <v>1033</v>
      </c>
    </row>
    <row r="12474" spans="24:25">
      <c r="X12474" s="429">
        <v>12771</v>
      </c>
      <c r="Y12474" s="429" t="s">
        <v>1033</v>
      </c>
    </row>
    <row r="12475" spans="24:25">
      <c r="X12475" s="429">
        <v>12772</v>
      </c>
      <c r="Y12475" s="429" t="s">
        <v>1033</v>
      </c>
    </row>
    <row r="12476" spans="24:25">
      <c r="X12476" s="429">
        <v>12773</v>
      </c>
      <c r="Y12476" s="429" t="s">
        <v>1033</v>
      </c>
    </row>
    <row r="12477" spans="24:25">
      <c r="X12477" s="429">
        <v>12774</v>
      </c>
      <c r="Y12477" s="429" t="s">
        <v>1033</v>
      </c>
    </row>
    <row r="12478" spans="24:25">
      <c r="X12478" s="429">
        <v>12775</v>
      </c>
      <c r="Y12478" s="429" t="s">
        <v>1033</v>
      </c>
    </row>
    <row r="12479" spans="24:25">
      <c r="X12479" s="429">
        <v>12776</v>
      </c>
      <c r="Y12479" s="429" t="s">
        <v>1033</v>
      </c>
    </row>
    <row r="12480" spans="24:25">
      <c r="X12480" s="429">
        <v>12777</v>
      </c>
      <c r="Y12480" s="429" t="s">
        <v>1033</v>
      </c>
    </row>
    <row r="12481" spans="24:25">
      <c r="X12481" s="429">
        <v>12778</v>
      </c>
      <c r="Y12481" s="429" t="s">
        <v>1033</v>
      </c>
    </row>
    <row r="12482" spans="24:25">
      <c r="X12482" s="429">
        <v>12779</v>
      </c>
      <c r="Y12482" s="429" t="s">
        <v>1033</v>
      </c>
    </row>
    <row r="12483" spans="24:25">
      <c r="X12483" s="429">
        <v>12780</v>
      </c>
      <c r="Y12483" s="429" t="s">
        <v>1033</v>
      </c>
    </row>
    <row r="12484" spans="24:25">
      <c r="X12484" s="429">
        <v>12781</v>
      </c>
      <c r="Y12484" s="429" t="s">
        <v>1033</v>
      </c>
    </row>
    <row r="12485" spans="24:25">
      <c r="X12485" s="429">
        <v>12782</v>
      </c>
      <c r="Y12485" s="429" t="s">
        <v>1033</v>
      </c>
    </row>
    <row r="12486" spans="24:25">
      <c r="X12486" s="429">
        <v>12783</v>
      </c>
      <c r="Y12486" s="429" t="s">
        <v>1033</v>
      </c>
    </row>
    <row r="12487" spans="24:25">
      <c r="X12487" s="429">
        <v>12784</v>
      </c>
      <c r="Y12487" s="429" t="s">
        <v>1033</v>
      </c>
    </row>
    <row r="12488" spans="24:25">
      <c r="X12488" s="429">
        <v>12785</v>
      </c>
      <c r="Y12488" s="429" t="s">
        <v>1033</v>
      </c>
    </row>
    <row r="12489" spans="24:25">
      <c r="X12489" s="429">
        <v>12786</v>
      </c>
      <c r="Y12489" s="429" t="s">
        <v>1033</v>
      </c>
    </row>
    <row r="12490" spans="24:25">
      <c r="X12490" s="429">
        <v>12787</v>
      </c>
      <c r="Y12490" s="429" t="s">
        <v>1033</v>
      </c>
    </row>
    <row r="12491" spans="24:25">
      <c r="X12491" s="429">
        <v>12788</v>
      </c>
      <c r="Y12491" s="429" t="s">
        <v>1033</v>
      </c>
    </row>
    <row r="12492" spans="24:25">
      <c r="X12492" s="429">
        <v>12789</v>
      </c>
      <c r="Y12492" s="429" t="s">
        <v>1033</v>
      </c>
    </row>
    <row r="12493" spans="24:25">
      <c r="X12493" s="429">
        <v>12790</v>
      </c>
      <c r="Y12493" s="429" t="s">
        <v>1033</v>
      </c>
    </row>
    <row r="12494" spans="24:25">
      <c r="X12494" s="429">
        <v>12791</v>
      </c>
      <c r="Y12494" s="429" t="s">
        <v>1033</v>
      </c>
    </row>
    <row r="12495" spans="24:25">
      <c r="X12495" s="429">
        <v>12792</v>
      </c>
      <c r="Y12495" s="429" t="s">
        <v>1033</v>
      </c>
    </row>
    <row r="12496" spans="24:25">
      <c r="X12496" s="429">
        <v>12793</v>
      </c>
      <c r="Y12496" s="429" t="s">
        <v>1033</v>
      </c>
    </row>
    <row r="12497" spans="24:25">
      <c r="X12497" s="429">
        <v>12794</v>
      </c>
      <c r="Y12497" s="429" t="s">
        <v>1033</v>
      </c>
    </row>
    <row r="12498" spans="24:25">
      <c r="X12498" s="429">
        <v>12795</v>
      </c>
      <c r="Y12498" s="429" t="s">
        <v>1033</v>
      </c>
    </row>
    <row r="12499" spans="24:25">
      <c r="X12499" s="429">
        <v>12796</v>
      </c>
      <c r="Y12499" s="429" t="s">
        <v>1033</v>
      </c>
    </row>
    <row r="12500" spans="24:25">
      <c r="X12500" s="429">
        <v>12797</v>
      </c>
      <c r="Y12500" s="429" t="s">
        <v>1033</v>
      </c>
    </row>
    <row r="12501" spans="24:25">
      <c r="X12501" s="429">
        <v>12798</v>
      </c>
      <c r="Y12501" s="429" t="s">
        <v>1033</v>
      </c>
    </row>
    <row r="12502" spans="24:25">
      <c r="X12502" s="429">
        <v>12799</v>
      </c>
      <c r="Y12502" s="429" t="s">
        <v>1033</v>
      </c>
    </row>
    <row r="12503" spans="24:25">
      <c r="X12503" s="429">
        <v>12800</v>
      </c>
      <c r="Y12503" s="429" t="s">
        <v>1033</v>
      </c>
    </row>
    <row r="12504" spans="24:25">
      <c r="X12504" s="429">
        <v>12801</v>
      </c>
      <c r="Y12504" s="429" t="s">
        <v>1033</v>
      </c>
    </row>
    <row r="12505" spans="24:25">
      <c r="X12505" s="429">
        <v>12802</v>
      </c>
      <c r="Y12505" s="429" t="s">
        <v>1033</v>
      </c>
    </row>
    <row r="12506" spans="24:25">
      <c r="X12506" s="429">
        <v>12803</v>
      </c>
      <c r="Y12506" s="429" t="s">
        <v>1033</v>
      </c>
    </row>
    <row r="12507" spans="24:25">
      <c r="X12507" s="429">
        <v>12804</v>
      </c>
      <c r="Y12507" s="429" t="s">
        <v>1033</v>
      </c>
    </row>
    <row r="12508" spans="24:25">
      <c r="X12508" s="429">
        <v>12805</v>
      </c>
      <c r="Y12508" s="429" t="s">
        <v>1033</v>
      </c>
    </row>
    <row r="12509" spans="24:25">
      <c r="X12509" s="429">
        <v>12806</v>
      </c>
      <c r="Y12509" s="429" t="s">
        <v>1033</v>
      </c>
    </row>
    <row r="12510" spans="24:25">
      <c r="X12510" s="429">
        <v>12807</v>
      </c>
      <c r="Y12510" s="429" t="s">
        <v>1033</v>
      </c>
    </row>
    <row r="12511" spans="24:25">
      <c r="X12511" s="429">
        <v>12808</v>
      </c>
      <c r="Y12511" s="429" t="s">
        <v>1033</v>
      </c>
    </row>
    <row r="12512" spans="24:25">
      <c r="X12512" s="429">
        <v>12809</v>
      </c>
      <c r="Y12512" s="429" t="s">
        <v>1033</v>
      </c>
    </row>
    <row r="12513" spans="24:25">
      <c r="X12513" s="429">
        <v>12810</v>
      </c>
      <c r="Y12513" s="429" t="s">
        <v>1033</v>
      </c>
    </row>
    <row r="12514" spans="24:25">
      <c r="X12514" s="429">
        <v>12811</v>
      </c>
      <c r="Y12514" s="429" t="s">
        <v>1033</v>
      </c>
    </row>
    <row r="12515" spans="24:25">
      <c r="X12515" s="429">
        <v>12812</v>
      </c>
      <c r="Y12515" s="429" t="s">
        <v>1033</v>
      </c>
    </row>
    <row r="12516" spans="24:25">
      <c r="X12516" s="429">
        <v>12813</v>
      </c>
      <c r="Y12516" s="429" t="s">
        <v>1033</v>
      </c>
    </row>
    <row r="12517" spans="24:25">
      <c r="X12517" s="429">
        <v>12814</v>
      </c>
      <c r="Y12517" s="429" t="s">
        <v>1033</v>
      </c>
    </row>
    <row r="12518" spans="24:25">
      <c r="X12518" s="429">
        <v>12815</v>
      </c>
      <c r="Y12518" s="429" t="s">
        <v>1033</v>
      </c>
    </row>
    <row r="12519" spans="24:25">
      <c r="X12519" s="429">
        <v>12816</v>
      </c>
      <c r="Y12519" s="429" t="s">
        <v>1033</v>
      </c>
    </row>
    <row r="12520" spans="24:25">
      <c r="X12520" s="429">
        <v>12817</v>
      </c>
      <c r="Y12520" s="429" t="s">
        <v>1033</v>
      </c>
    </row>
    <row r="12521" spans="24:25">
      <c r="X12521" s="429">
        <v>12818</v>
      </c>
      <c r="Y12521" s="429" t="s">
        <v>1033</v>
      </c>
    </row>
    <row r="12522" spans="24:25">
      <c r="X12522" s="429">
        <v>12819</v>
      </c>
      <c r="Y12522" s="429" t="s">
        <v>1033</v>
      </c>
    </row>
    <row r="12523" spans="24:25">
      <c r="X12523" s="429">
        <v>12820</v>
      </c>
      <c r="Y12523" s="429" t="s">
        <v>1033</v>
      </c>
    </row>
    <row r="12524" spans="24:25">
      <c r="X12524" s="429">
        <v>12821</v>
      </c>
      <c r="Y12524" s="429" t="s">
        <v>1033</v>
      </c>
    </row>
    <row r="12525" spans="24:25">
      <c r="X12525" s="429">
        <v>12822</v>
      </c>
      <c r="Y12525" s="429" t="s">
        <v>1033</v>
      </c>
    </row>
    <row r="12526" spans="24:25">
      <c r="X12526" s="429">
        <v>12823</v>
      </c>
      <c r="Y12526" s="429" t="s">
        <v>1033</v>
      </c>
    </row>
    <row r="12527" spans="24:25">
      <c r="X12527" s="429">
        <v>12824</v>
      </c>
      <c r="Y12527" s="429" t="s">
        <v>1033</v>
      </c>
    </row>
    <row r="12528" spans="24:25">
      <c r="X12528" s="429">
        <v>12825</v>
      </c>
      <c r="Y12528" s="429" t="s">
        <v>1033</v>
      </c>
    </row>
    <row r="12529" spans="24:25">
      <c r="X12529" s="429">
        <v>12826</v>
      </c>
      <c r="Y12529" s="429" t="s">
        <v>1033</v>
      </c>
    </row>
    <row r="12530" spans="24:25">
      <c r="X12530" s="429">
        <v>12827</v>
      </c>
      <c r="Y12530" s="429" t="s">
        <v>1033</v>
      </c>
    </row>
    <row r="12531" spans="24:25">
      <c r="X12531" s="429">
        <v>12828</v>
      </c>
      <c r="Y12531" s="429" t="s">
        <v>1033</v>
      </c>
    </row>
    <row r="12532" spans="24:25">
      <c r="X12532" s="429">
        <v>12829</v>
      </c>
      <c r="Y12532" s="429" t="s">
        <v>1033</v>
      </c>
    </row>
    <row r="12533" spans="24:25">
      <c r="X12533" s="429">
        <v>12830</v>
      </c>
      <c r="Y12533" s="429" t="s">
        <v>1033</v>
      </c>
    </row>
    <row r="12534" spans="24:25">
      <c r="X12534" s="429">
        <v>12831</v>
      </c>
      <c r="Y12534" s="429" t="s">
        <v>1033</v>
      </c>
    </row>
    <row r="12535" spans="24:25">
      <c r="X12535" s="429">
        <v>12832</v>
      </c>
      <c r="Y12535" s="429" t="s">
        <v>1033</v>
      </c>
    </row>
    <row r="12536" spans="24:25">
      <c r="X12536" s="429">
        <v>12833</v>
      </c>
      <c r="Y12536" s="429" t="s">
        <v>1033</v>
      </c>
    </row>
    <row r="12537" spans="24:25">
      <c r="X12537" s="429">
        <v>12834</v>
      </c>
      <c r="Y12537" s="429" t="s">
        <v>1033</v>
      </c>
    </row>
    <row r="12538" spans="24:25">
      <c r="X12538" s="429">
        <v>12835</v>
      </c>
      <c r="Y12538" s="429" t="s">
        <v>1033</v>
      </c>
    </row>
    <row r="12539" spans="24:25">
      <c r="X12539" s="429">
        <v>12836</v>
      </c>
      <c r="Y12539" s="429" t="s">
        <v>1033</v>
      </c>
    </row>
    <row r="12540" spans="24:25">
      <c r="X12540" s="429">
        <v>12837</v>
      </c>
      <c r="Y12540" s="429" t="s">
        <v>1033</v>
      </c>
    </row>
    <row r="12541" spans="24:25">
      <c r="X12541" s="429">
        <v>12838</v>
      </c>
      <c r="Y12541" s="429" t="s">
        <v>1033</v>
      </c>
    </row>
    <row r="12542" spans="24:25">
      <c r="X12542" s="429">
        <v>12839</v>
      </c>
      <c r="Y12542" s="429" t="s">
        <v>1033</v>
      </c>
    </row>
    <row r="12543" spans="24:25">
      <c r="X12543" s="429">
        <v>12840</v>
      </c>
      <c r="Y12543" s="429" t="s">
        <v>1033</v>
      </c>
    </row>
    <row r="12544" spans="24:25">
      <c r="X12544" s="429">
        <v>12841</v>
      </c>
      <c r="Y12544" s="429" t="s">
        <v>1033</v>
      </c>
    </row>
    <row r="12545" spans="24:25">
      <c r="X12545" s="429">
        <v>12842</v>
      </c>
      <c r="Y12545" s="429" t="s">
        <v>1033</v>
      </c>
    </row>
    <row r="12546" spans="24:25">
      <c r="X12546" s="429">
        <v>12843</v>
      </c>
      <c r="Y12546" s="429" t="s">
        <v>1033</v>
      </c>
    </row>
    <row r="12547" spans="24:25">
      <c r="X12547" s="429">
        <v>12844</v>
      </c>
      <c r="Y12547" s="429" t="s">
        <v>1033</v>
      </c>
    </row>
    <row r="12548" spans="24:25">
      <c r="X12548" s="429">
        <v>12845</v>
      </c>
      <c r="Y12548" s="429" t="s">
        <v>1033</v>
      </c>
    </row>
    <row r="12549" spans="24:25">
      <c r="X12549" s="429">
        <v>12846</v>
      </c>
      <c r="Y12549" s="429" t="s">
        <v>1033</v>
      </c>
    </row>
    <row r="12550" spans="24:25">
      <c r="X12550" s="429">
        <v>12847</v>
      </c>
      <c r="Y12550" s="429" t="s">
        <v>1033</v>
      </c>
    </row>
    <row r="12551" spans="24:25">
      <c r="X12551" s="429">
        <v>12848</v>
      </c>
      <c r="Y12551" s="429" t="s">
        <v>1033</v>
      </c>
    </row>
    <row r="12552" spans="24:25">
      <c r="X12552" s="429">
        <v>12849</v>
      </c>
      <c r="Y12552" s="429" t="s">
        <v>1033</v>
      </c>
    </row>
    <row r="12553" spans="24:25">
      <c r="X12553" s="429">
        <v>12850</v>
      </c>
      <c r="Y12553" s="429" t="s">
        <v>1033</v>
      </c>
    </row>
    <row r="12554" spans="24:25">
      <c r="X12554" s="429">
        <v>12851</v>
      </c>
      <c r="Y12554" s="429" t="s">
        <v>1033</v>
      </c>
    </row>
    <row r="12555" spans="24:25">
      <c r="X12555" s="429">
        <v>12852</v>
      </c>
      <c r="Y12555" s="429" t="s">
        <v>1033</v>
      </c>
    </row>
    <row r="12556" spans="24:25">
      <c r="X12556" s="429">
        <v>12853</v>
      </c>
      <c r="Y12556" s="429" t="s">
        <v>1033</v>
      </c>
    </row>
    <row r="12557" spans="24:25">
      <c r="X12557" s="429">
        <v>12854</v>
      </c>
      <c r="Y12557" s="429" t="s">
        <v>1033</v>
      </c>
    </row>
    <row r="12558" spans="24:25">
      <c r="X12558" s="429">
        <v>12855</v>
      </c>
      <c r="Y12558" s="429" t="s">
        <v>1033</v>
      </c>
    </row>
    <row r="12559" spans="24:25">
      <c r="X12559" s="429">
        <v>12856</v>
      </c>
      <c r="Y12559" s="429" t="s">
        <v>1033</v>
      </c>
    </row>
    <row r="12560" spans="24:25">
      <c r="X12560" s="429">
        <v>12857</v>
      </c>
      <c r="Y12560" s="429" t="s">
        <v>1033</v>
      </c>
    </row>
    <row r="12561" spans="24:25">
      <c r="X12561" s="429">
        <v>12858</v>
      </c>
      <c r="Y12561" s="429" t="s">
        <v>1033</v>
      </c>
    </row>
    <row r="12562" spans="24:25">
      <c r="X12562" s="429">
        <v>12859</v>
      </c>
      <c r="Y12562" s="429" t="s">
        <v>1033</v>
      </c>
    </row>
    <row r="12563" spans="24:25">
      <c r="X12563" s="429">
        <v>12860</v>
      </c>
      <c r="Y12563" s="429" t="s">
        <v>1033</v>
      </c>
    </row>
    <row r="12564" spans="24:25">
      <c r="X12564" s="429">
        <v>12861</v>
      </c>
      <c r="Y12564" s="429" t="s">
        <v>1033</v>
      </c>
    </row>
    <row r="12565" spans="24:25">
      <c r="X12565" s="429">
        <v>12862</v>
      </c>
      <c r="Y12565" s="429" t="s">
        <v>1033</v>
      </c>
    </row>
    <row r="12566" spans="24:25">
      <c r="X12566" s="429">
        <v>12863</v>
      </c>
      <c r="Y12566" s="429" t="s">
        <v>1033</v>
      </c>
    </row>
    <row r="12567" spans="24:25">
      <c r="X12567" s="429">
        <v>12864</v>
      </c>
      <c r="Y12567" s="429" t="s">
        <v>1033</v>
      </c>
    </row>
    <row r="12568" spans="24:25">
      <c r="X12568" s="429">
        <v>12865</v>
      </c>
      <c r="Y12568" s="429" t="s">
        <v>1033</v>
      </c>
    </row>
    <row r="12569" spans="24:25">
      <c r="X12569" s="429">
        <v>12866</v>
      </c>
      <c r="Y12569" s="429" t="s">
        <v>1033</v>
      </c>
    </row>
    <row r="12570" spans="24:25">
      <c r="X12570" s="429">
        <v>12867</v>
      </c>
      <c r="Y12570" s="429" t="s">
        <v>1033</v>
      </c>
    </row>
    <row r="12571" spans="24:25">
      <c r="X12571" s="429">
        <v>12868</v>
      </c>
      <c r="Y12571" s="429" t="s">
        <v>1033</v>
      </c>
    </row>
    <row r="12572" spans="24:25">
      <c r="X12572" s="429">
        <v>12869</v>
      </c>
      <c r="Y12572" s="429" t="s">
        <v>1033</v>
      </c>
    </row>
    <row r="12573" spans="24:25">
      <c r="X12573" s="429">
        <v>12870</v>
      </c>
      <c r="Y12573" s="429" t="s">
        <v>1033</v>
      </c>
    </row>
    <row r="12574" spans="24:25">
      <c r="X12574" s="429">
        <v>12871</v>
      </c>
      <c r="Y12574" s="429" t="s">
        <v>1033</v>
      </c>
    </row>
    <row r="12575" spans="24:25">
      <c r="X12575" s="429">
        <v>12872</v>
      </c>
      <c r="Y12575" s="429" t="s">
        <v>1033</v>
      </c>
    </row>
    <row r="12576" spans="24:25">
      <c r="X12576" s="429">
        <v>12873</v>
      </c>
      <c r="Y12576" s="429" t="s">
        <v>1033</v>
      </c>
    </row>
    <row r="12577" spans="24:25">
      <c r="X12577" s="429">
        <v>12874</v>
      </c>
      <c r="Y12577" s="429" t="s">
        <v>1033</v>
      </c>
    </row>
    <row r="12578" spans="24:25">
      <c r="X12578" s="429">
        <v>12875</v>
      </c>
      <c r="Y12578" s="429" t="s">
        <v>1033</v>
      </c>
    </row>
    <row r="12579" spans="24:25">
      <c r="X12579" s="429">
        <v>12876</v>
      </c>
      <c r="Y12579" s="429" t="s">
        <v>1033</v>
      </c>
    </row>
    <row r="12580" spans="24:25">
      <c r="X12580" s="429">
        <v>12877</v>
      </c>
      <c r="Y12580" s="429" t="s">
        <v>1033</v>
      </c>
    </row>
    <row r="12581" spans="24:25">
      <c r="X12581" s="429">
        <v>12878</v>
      </c>
      <c r="Y12581" s="429" t="s">
        <v>1033</v>
      </c>
    </row>
    <row r="12582" spans="24:25">
      <c r="X12582" s="429">
        <v>12879</v>
      </c>
      <c r="Y12582" s="429" t="s">
        <v>1033</v>
      </c>
    </row>
    <row r="12583" spans="24:25">
      <c r="X12583" s="429">
        <v>12880</v>
      </c>
      <c r="Y12583" s="429" t="s">
        <v>1033</v>
      </c>
    </row>
    <row r="12584" spans="24:25">
      <c r="X12584" s="429">
        <v>12881</v>
      </c>
      <c r="Y12584" s="429" t="s">
        <v>1033</v>
      </c>
    </row>
    <row r="12585" spans="24:25">
      <c r="X12585" s="429">
        <v>12882</v>
      </c>
      <c r="Y12585" s="429" t="s">
        <v>1033</v>
      </c>
    </row>
    <row r="12586" spans="24:25">
      <c r="X12586" s="429">
        <v>12883</v>
      </c>
      <c r="Y12586" s="429" t="s">
        <v>1033</v>
      </c>
    </row>
    <row r="12587" spans="24:25">
      <c r="X12587" s="429">
        <v>12884</v>
      </c>
      <c r="Y12587" s="429" t="s">
        <v>1033</v>
      </c>
    </row>
    <row r="12588" spans="24:25">
      <c r="X12588" s="429">
        <v>12885</v>
      </c>
      <c r="Y12588" s="429" t="s">
        <v>1033</v>
      </c>
    </row>
    <row r="12589" spans="24:25">
      <c r="X12589" s="429">
        <v>12886</v>
      </c>
      <c r="Y12589" s="429" t="s">
        <v>1033</v>
      </c>
    </row>
    <row r="12590" spans="24:25">
      <c r="X12590" s="429">
        <v>12887</v>
      </c>
      <c r="Y12590" s="429" t="s">
        <v>1033</v>
      </c>
    </row>
    <row r="12591" spans="24:25">
      <c r="X12591" s="429">
        <v>12888</v>
      </c>
      <c r="Y12591" s="429" t="s">
        <v>1033</v>
      </c>
    </row>
    <row r="12592" spans="24:25">
      <c r="X12592" s="429">
        <v>12889</v>
      </c>
      <c r="Y12592" s="429" t="s">
        <v>1033</v>
      </c>
    </row>
    <row r="12593" spans="24:25">
      <c r="X12593" s="429">
        <v>12890</v>
      </c>
      <c r="Y12593" s="429" t="s">
        <v>1033</v>
      </c>
    </row>
    <row r="12594" spans="24:25">
      <c r="X12594" s="429">
        <v>12891</v>
      </c>
      <c r="Y12594" s="429" t="s">
        <v>1033</v>
      </c>
    </row>
    <row r="12595" spans="24:25">
      <c r="X12595" s="429">
        <v>12892</v>
      </c>
      <c r="Y12595" s="429" t="s">
        <v>1033</v>
      </c>
    </row>
    <row r="12596" spans="24:25">
      <c r="X12596" s="429">
        <v>12893</v>
      </c>
      <c r="Y12596" s="429" t="s">
        <v>1033</v>
      </c>
    </row>
    <row r="12597" spans="24:25">
      <c r="X12597" s="429">
        <v>12894</v>
      </c>
      <c r="Y12597" s="429" t="s">
        <v>1033</v>
      </c>
    </row>
    <row r="12598" spans="24:25">
      <c r="X12598" s="429">
        <v>12895</v>
      </c>
      <c r="Y12598" s="429" t="s">
        <v>1033</v>
      </c>
    </row>
    <row r="12599" spans="24:25">
      <c r="X12599" s="429">
        <v>12896</v>
      </c>
      <c r="Y12599" s="429" t="s">
        <v>1033</v>
      </c>
    </row>
    <row r="12600" spans="24:25">
      <c r="X12600" s="429">
        <v>12897</v>
      </c>
      <c r="Y12600" s="429" t="s">
        <v>1033</v>
      </c>
    </row>
    <row r="12601" spans="24:25">
      <c r="X12601" s="429">
        <v>12898</v>
      </c>
      <c r="Y12601" s="429" t="s">
        <v>1033</v>
      </c>
    </row>
    <row r="12602" spans="24:25">
      <c r="X12602" s="429">
        <v>12899</v>
      </c>
      <c r="Y12602" s="429" t="s">
        <v>1033</v>
      </c>
    </row>
    <row r="12603" spans="24:25">
      <c r="X12603" s="429">
        <v>12900</v>
      </c>
      <c r="Y12603" s="429" t="s">
        <v>1033</v>
      </c>
    </row>
    <row r="12604" spans="24:25">
      <c r="X12604" s="429">
        <v>12901</v>
      </c>
      <c r="Y12604" s="429" t="s">
        <v>1033</v>
      </c>
    </row>
    <row r="12605" spans="24:25">
      <c r="X12605" s="429">
        <v>12902</v>
      </c>
      <c r="Y12605" s="429" t="s">
        <v>1033</v>
      </c>
    </row>
    <row r="12606" spans="24:25">
      <c r="X12606" s="429">
        <v>12903</v>
      </c>
      <c r="Y12606" s="429" t="s">
        <v>1033</v>
      </c>
    </row>
    <row r="12607" spans="24:25">
      <c r="X12607" s="429">
        <v>12904</v>
      </c>
      <c r="Y12607" s="429" t="s">
        <v>1033</v>
      </c>
    </row>
    <row r="12608" spans="24:25">
      <c r="X12608" s="429">
        <v>12905</v>
      </c>
      <c r="Y12608" s="429" t="s">
        <v>1033</v>
      </c>
    </row>
    <row r="12609" spans="24:25">
      <c r="X12609" s="429">
        <v>12906</v>
      </c>
      <c r="Y12609" s="429" t="s">
        <v>1033</v>
      </c>
    </row>
    <row r="12610" spans="24:25">
      <c r="X12610" s="429">
        <v>12907</v>
      </c>
      <c r="Y12610" s="429" t="s">
        <v>1033</v>
      </c>
    </row>
    <row r="12611" spans="24:25">
      <c r="X12611" s="429">
        <v>12908</v>
      </c>
      <c r="Y12611" s="429" t="s">
        <v>1033</v>
      </c>
    </row>
    <row r="12612" spans="24:25">
      <c r="X12612" s="429">
        <v>12909</v>
      </c>
      <c r="Y12612" s="429" t="s">
        <v>1033</v>
      </c>
    </row>
    <row r="12613" spans="24:25">
      <c r="X12613" s="429">
        <v>12910</v>
      </c>
      <c r="Y12613" s="429" t="s">
        <v>1033</v>
      </c>
    </row>
    <row r="12614" spans="24:25">
      <c r="X12614" s="429">
        <v>12911</v>
      </c>
      <c r="Y12614" s="429" t="s">
        <v>1033</v>
      </c>
    </row>
    <row r="12615" spans="24:25">
      <c r="X12615" s="429">
        <v>12912</v>
      </c>
      <c r="Y12615" s="429" t="s">
        <v>1033</v>
      </c>
    </row>
    <row r="12616" spans="24:25">
      <c r="X12616" s="429">
        <v>12913</v>
      </c>
      <c r="Y12616" s="429" t="s">
        <v>1033</v>
      </c>
    </row>
    <row r="12617" spans="24:25">
      <c r="X12617" s="429">
        <v>12914</v>
      </c>
      <c r="Y12617" s="429" t="s">
        <v>1033</v>
      </c>
    </row>
    <row r="12618" spans="24:25">
      <c r="X12618" s="429">
        <v>12915</v>
      </c>
      <c r="Y12618" s="429" t="s">
        <v>1033</v>
      </c>
    </row>
    <row r="12619" spans="24:25">
      <c r="X12619" s="429">
        <v>12916</v>
      </c>
      <c r="Y12619" s="429" t="s">
        <v>1033</v>
      </c>
    </row>
    <row r="12620" spans="24:25">
      <c r="X12620" s="429">
        <v>12917</v>
      </c>
      <c r="Y12620" s="429" t="s">
        <v>1033</v>
      </c>
    </row>
    <row r="12621" spans="24:25">
      <c r="X12621" s="429">
        <v>12918</v>
      </c>
      <c r="Y12621" s="429" t="s">
        <v>1033</v>
      </c>
    </row>
    <row r="12622" spans="24:25">
      <c r="X12622" s="429">
        <v>12919</v>
      </c>
      <c r="Y12622" s="429" t="s">
        <v>1033</v>
      </c>
    </row>
    <row r="12623" spans="24:25">
      <c r="X12623" s="429">
        <v>12920</v>
      </c>
      <c r="Y12623" s="429" t="s">
        <v>1033</v>
      </c>
    </row>
    <row r="12624" spans="24:25">
      <c r="X12624" s="429">
        <v>12921</v>
      </c>
      <c r="Y12624" s="429" t="s">
        <v>1033</v>
      </c>
    </row>
    <row r="12625" spans="24:25">
      <c r="X12625" s="429">
        <v>12922</v>
      </c>
      <c r="Y12625" s="429" t="s">
        <v>1033</v>
      </c>
    </row>
    <row r="12626" spans="24:25">
      <c r="X12626" s="429">
        <v>12923</v>
      </c>
      <c r="Y12626" s="429" t="s">
        <v>1033</v>
      </c>
    </row>
    <row r="12627" spans="24:25">
      <c r="X12627" s="429">
        <v>12924</v>
      </c>
      <c r="Y12627" s="429" t="s">
        <v>1033</v>
      </c>
    </row>
    <row r="12628" spans="24:25">
      <c r="X12628" s="429">
        <v>12925</v>
      </c>
      <c r="Y12628" s="429" t="s">
        <v>1033</v>
      </c>
    </row>
    <row r="12629" spans="24:25">
      <c r="X12629" s="429">
        <v>12926</v>
      </c>
      <c r="Y12629" s="429" t="s">
        <v>1033</v>
      </c>
    </row>
    <row r="12630" spans="24:25">
      <c r="X12630" s="429">
        <v>12927</v>
      </c>
      <c r="Y12630" s="429" t="s">
        <v>1033</v>
      </c>
    </row>
    <row r="12631" spans="24:25">
      <c r="X12631" s="429">
        <v>12928</v>
      </c>
      <c r="Y12631" s="429" t="s">
        <v>1033</v>
      </c>
    </row>
    <row r="12632" spans="24:25">
      <c r="X12632" s="429">
        <v>12929</v>
      </c>
      <c r="Y12632" s="429" t="s">
        <v>1033</v>
      </c>
    </row>
    <row r="12633" spans="24:25">
      <c r="X12633" s="429">
        <v>12930</v>
      </c>
      <c r="Y12633" s="429" t="s">
        <v>1033</v>
      </c>
    </row>
    <row r="12634" spans="24:25">
      <c r="X12634" s="429">
        <v>12931</v>
      </c>
      <c r="Y12634" s="429" t="s">
        <v>1033</v>
      </c>
    </row>
    <row r="12635" spans="24:25">
      <c r="X12635" s="429">
        <v>12932</v>
      </c>
      <c r="Y12635" s="429" t="s">
        <v>1033</v>
      </c>
    </row>
    <row r="12636" spans="24:25">
      <c r="X12636" s="429">
        <v>12933</v>
      </c>
      <c r="Y12636" s="429" t="s">
        <v>1033</v>
      </c>
    </row>
    <row r="12637" spans="24:25">
      <c r="X12637" s="429">
        <v>12934</v>
      </c>
      <c r="Y12637" s="429" t="s">
        <v>1033</v>
      </c>
    </row>
    <row r="12638" spans="24:25">
      <c r="X12638" s="429">
        <v>12935</v>
      </c>
      <c r="Y12638" s="429" t="s">
        <v>1033</v>
      </c>
    </row>
    <row r="12639" spans="24:25">
      <c r="X12639" s="429">
        <v>12936</v>
      </c>
      <c r="Y12639" s="429" t="s">
        <v>1033</v>
      </c>
    </row>
    <row r="12640" spans="24:25">
      <c r="X12640" s="429">
        <v>12937</v>
      </c>
      <c r="Y12640" s="429" t="s">
        <v>1033</v>
      </c>
    </row>
    <row r="12641" spans="24:25">
      <c r="X12641" s="429">
        <v>12938</v>
      </c>
      <c r="Y12641" s="429" t="s">
        <v>1033</v>
      </c>
    </row>
    <row r="12642" spans="24:25">
      <c r="X12642" s="429">
        <v>12939</v>
      </c>
      <c r="Y12642" s="429" t="s">
        <v>1033</v>
      </c>
    </row>
    <row r="12643" spans="24:25">
      <c r="X12643" s="429">
        <v>12940</v>
      </c>
      <c r="Y12643" s="429" t="s">
        <v>1033</v>
      </c>
    </row>
    <row r="12644" spans="24:25">
      <c r="X12644" s="429">
        <v>12941</v>
      </c>
      <c r="Y12644" s="429" t="s">
        <v>1033</v>
      </c>
    </row>
    <row r="12645" spans="24:25">
      <c r="X12645" s="429">
        <v>12942</v>
      </c>
      <c r="Y12645" s="429" t="s">
        <v>1033</v>
      </c>
    </row>
    <row r="12646" spans="24:25">
      <c r="X12646" s="429">
        <v>12943</v>
      </c>
      <c r="Y12646" s="429" t="s">
        <v>1033</v>
      </c>
    </row>
    <row r="12647" spans="24:25">
      <c r="X12647" s="429">
        <v>12944</v>
      </c>
      <c r="Y12647" s="429" t="s">
        <v>1033</v>
      </c>
    </row>
    <row r="12648" spans="24:25">
      <c r="X12648" s="429">
        <v>12945</v>
      </c>
      <c r="Y12648" s="429" t="s">
        <v>1033</v>
      </c>
    </row>
    <row r="12649" spans="24:25">
      <c r="X12649" s="429">
        <v>12946</v>
      </c>
      <c r="Y12649" s="429" t="s">
        <v>1033</v>
      </c>
    </row>
    <row r="12650" spans="24:25">
      <c r="X12650" s="429">
        <v>12947</v>
      </c>
      <c r="Y12650" s="429" t="s">
        <v>1033</v>
      </c>
    </row>
    <row r="12651" spans="24:25">
      <c r="X12651" s="429">
        <v>12948</v>
      </c>
      <c r="Y12651" s="429" t="s">
        <v>1033</v>
      </c>
    </row>
    <row r="12652" spans="24:25">
      <c r="X12652" s="429">
        <v>12949</v>
      </c>
      <c r="Y12652" s="429" t="s">
        <v>1033</v>
      </c>
    </row>
    <row r="12653" spans="24:25">
      <c r="X12653" s="429">
        <v>12950</v>
      </c>
      <c r="Y12653" s="429" t="s">
        <v>1033</v>
      </c>
    </row>
    <row r="12654" spans="24:25">
      <c r="X12654" s="429">
        <v>12951</v>
      </c>
      <c r="Y12654" s="429" t="s">
        <v>1033</v>
      </c>
    </row>
    <row r="12655" spans="24:25">
      <c r="X12655" s="429">
        <v>12952</v>
      </c>
      <c r="Y12655" s="429" t="s">
        <v>1033</v>
      </c>
    </row>
    <row r="12656" spans="24:25">
      <c r="X12656" s="429">
        <v>12953</v>
      </c>
      <c r="Y12656" s="429" t="s">
        <v>1033</v>
      </c>
    </row>
    <row r="12657" spans="24:25">
      <c r="X12657" s="429">
        <v>12954</v>
      </c>
      <c r="Y12657" s="429" t="s">
        <v>1033</v>
      </c>
    </row>
    <row r="12658" spans="24:25">
      <c r="X12658" s="429">
        <v>12955</v>
      </c>
      <c r="Y12658" s="429" t="s">
        <v>1033</v>
      </c>
    </row>
    <row r="12659" spans="24:25">
      <c r="X12659" s="429">
        <v>12956</v>
      </c>
      <c r="Y12659" s="429" t="s">
        <v>1033</v>
      </c>
    </row>
    <row r="12660" spans="24:25">
      <c r="X12660" s="429">
        <v>12957</v>
      </c>
      <c r="Y12660" s="429" t="s">
        <v>1033</v>
      </c>
    </row>
    <row r="12661" spans="24:25">
      <c r="X12661" s="429">
        <v>12958</v>
      </c>
      <c r="Y12661" s="429" t="s">
        <v>1033</v>
      </c>
    </row>
    <row r="12662" spans="24:25">
      <c r="X12662" s="429">
        <v>12959</v>
      </c>
      <c r="Y12662" s="429" t="s">
        <v>1033</v>
      </c>
    </row>
    <row r="12663" spans="24:25">
      <c r="X12663" s="429">
        <v>12960</v>
      </c>
      <c r="Y12663" s="429" t="s">
        <v>1033</v>
      </c>
    </row>
    <row r="12664" spans="24:25">
      <c r="X12664" s="429">
        <v>12961</v>
      </c>
      <c r="Y12664" s="429" t="s">
        <v>1033</v>
      </c>
    </row>
    <row r="12665" spans="24:25">
      <c r="X12665" s="429">
        <v>12962</v>
      </c>
      <c r="Y12665" s="429" t="s">
        <v>1033</v>
      </c>
    </row>
    <row r="12666" spans="24:25">
      <c r="X12666" s="429">
        <v>12963</v>
      </c>
      <c r="Y12666" s="429" t="s">
        <v>1033</v>
      </c>
    </row>
    <row r="12667" spans="24:25">
      <c r="X12667" s="429">
        <v>12964</v>
      </c>
      <c r="Y12667" s="429" t="s">
        <v>1033</v>
      </c>
    </row>
    <row r="12668" spans="24:25">
      <c r="X12668" s="429">
        <v>12965</v>
      </c>
      <c r="Y12668" s="429" t="s">
        <v>1033</v>
      </c>
    </row>
    <row r="12669" spans="24:25">
      <c r="X12669" s="429">
        <v>12966</v>
      </c>
      <c r="Y12669" s="429" t="s">
        <v>1033</v>
      </c>
    </row>
    <row r="12670" spans="24:25">
      <c r="X12670" s="429">
        <v>12967</v>
      </c>
      <c r="Y12670" s="429" t="s">
        <v>1033</v>
      </c>
    </row>
    <row r="12671" spans="24:25">
      <c r="X12671" s="429">
        <v>12968</v>
      </c>
      <c r="Y12671" s="429" t="s">
        <v>1033</v>
      </c>
    </row>
    <row r="12672" spans="24:25">
      <c r="X12672" s="429">
        <v>12969</v>
      </c>
      <c r="Y12672" s="429" t="s">
        <v>1033</v>
      </c>
    </row>
    <row r="12673" spans="24:25">
      <c r="X12673" s="429">
        <v>12970</v>
      </c>
      <c r="Y12673" s="429" t="s">
        <v>1033</v>
      </c>
    </row>
    <row r="12674" spans="24:25">
      <c r="X12674" s="429">
        <v>12971</v>
      </c>
      <c r="Y12674" s="429" t="s">
        <v>1033</v>
      </c>
    </row>
    <row r="12675" spans="24:25">
      <c r="X12675" s="429">
        <v>12972</v>
      </c>
      <c r="Y12675" s="429" t="s">
        <v>1033</v>
      </c>
    </row>
    <row r="12676" spans="24:25">
      <c r="X12676" s="429">
        <v>12973</v>
      </c>
      <c r="Y12676" s="429" t="s">
        <v>1033</v>
      </c>
    </row>
    <row r="12677" spans="24:25">
      <c r="X12677" s="429">
        <v>12974</v>
      </c>
      <c r="Y12677" s="429" t="s">
        <v>1033</v>
      </c>
    </row>
    <row r="12678" spans="24:25">
      <c r="X12678" s="429">
        <v>12975</v>
      </c>
      <c r="Y12678" s="429" t="s">
        <v>1033</v>
      </c>
    </row>
    <row r="12679" spans="24:25">
      <c r="X12679" s="429">
        <v>12976</v>
      </c>
      <c r="Y12679" s="429" t="s">
        <v>1033</v>
      </c>
    </row>
    <row r="12680" spans="24:25">
      <c r="X12680" s="429">
        <v>12977</v>
      </c>
      <c r="Y12680" s="429" t="s">
        <v>1033</v>
      </c>
    </row>
    <row r="12681" spans="24:25">
      <c r="X12681" s="429">
        <v>12978</v>
      </c>
      <c r="Y12681" s="429" t="s">
        <v>1033</v>
      </c>
    </row>
    <row r="12682" spans="24:25">
      <c r="X12682" s="429">
        <v>12979</v>
      </c>
      <c r="Y12682" s="429" t="s">
        <v>1033</v>
      </c>
    </row>
    <row r="12683" spans="24:25">
      <c r="X12683" s="429">
        <v>12980</v>
      </c>
      <c r="Y12683" s="429" t="s">
        <v>1033</v>
      </c>
    </row>
    <row r="12684" spans="24:25">
      <c r="X12684" s="429">
        <v>12981</v>
      </c>
      <c r="Y12684" s="429" t="s">
        <v>1033</v>
      </c>
    </row>
    <row r="12685" spans="24:25">
      <c r="X12685" s="429">
        <v>12982</v>
      </c>
      <c r="Y12685" s="429" t="s">
        <v>1033</v>
      </c>
    </row>
    <row r="12686" spans="24:25">
      <c r="X12686" s="429">
        <v>12983</v>
      </c>
      <c r="Y12686" s="429" t="s">
        <v>1033</v>
      </c>
    </row>
    <row r="12687" spans="24:25">
      <c r="X12687" s="429">
        <v>12984</v>
      </c>
      <c r="Y12687" s="429" t="s">
        <v>1033</v>
      </c>
    </row>
    <row r="12688" spans="24:25">
      <c r="X12688" s="429">
        <v>12985</v>
      </c>
      <c r="Y12688" s="429" t="s">
        <v>1033</v>
      </c>
    </row>
    <row r="12689" spans="24:25">
      <c r="X12689" s="429">
        <v>12986</v>
      </c>
      <c r="Y12689" s="429" t="s">
        <v>1033</v>
      </c>
    </row>
    <row r="12690" spans="24:25">
      <c r="X12690" s="429">
        <v>12987</v>
      </c>
      <c r="Y12690" s="429" t="s">
        <v>1033</v>
      </c>
    </row>
    <row r="12691" spans="24:25">
      <c r="X12691" s="429">
        <v>12988</v>
      </c>
      <c r="Y12691" s="429" t="s">
        <v>1033</v>
      </c>
    </row>
    <row r="12692" spans="24:25">
      <c r="X12692" s="429">
        <v>12989</v>
      </c>
      <c r="Y12692" s="429" t="s">
        <v>1033</v>
      </c>
    </row>
    <row r="12693" spans="24:25">
      <c r="X12693" s="429">
        <v>12990</v>
      </c>
      <c r="Y12693" s="429" t="s">
        <v>1033</v>
      </c>
    </row>
    <row r="12694" spans="24:25">
      <c r="X12694" s="429">
        <v>12991</v>
      </c>
      <c r="Y12694" s="429" t="s">
        <v>1033</v>
      </c>
    </row>
    <row r="12695" spans="24:25">
      <c r="X12695" s="429">
        <v>12992</v>
      </c>
      <c r="Y12695" s="429" t="s">
        <v>1033</v>
      </c>
    </row>
    <row r="12696" spans="24:25">
      <c r="X12696" s="429">
        <v>12993</v>
      </c>
      <c r="Y12696" s="429" t="s">
        <v>1033</v>
      </c>
    </row>
    <row r="12697" spans="24:25">
      <c r="X12697" s="429">
        <v>12994</v>
      </c>
      <c r="Y12697" s="429" t="s">
        <v>1033</v>
      </c>
    </row>
    <row r="12698" spans="24:25">
      <c r="X12698" s="429">
        <v>12995</v>
      </c>
      <c r="Y12698" s="429" t="s">
        <v>1033</v>
      </c>
    </row>
    <row r="12699" spans="24:25">
      <c r="X12699" s="429">
        <v>12996</v>
      </c>
      <c r="Y12699" s="429" t="s">
        <v>1033</v>
      </c>
    </row>
    <row r="12700" spans="24:25">
      <c r="X12700" s="429">
        <v>12997</v>
      </c>
      <c r="Y12700" s="429" t="s">
        <v>1033</v>
      </c>
    </row>
    <row r="12701" spans="24:25">
      <c r="X12701" s="429">
        <v>12998</v>
      </c>
      <c r="Y12701" s="429" t="s">
        <v>1033</v>
      </c>
    </row>
    <row r="12702" spans="24:25">
      <c r="X12702" s="429">
        <v>12999</v>
      </c>
      <c r="Y12702" s="429" t="s">
        <v>1033</v>
      </c>
    </row>
    <row r="12703" spans="24:25">
      <c r="X12703" s="429">
        <v>13000</v>
      </c>
      <c r="Y12703" s="429" t="s">
        <v>1033</v>
      </c>
    </row>
    <row r="12704" spans="24:25">
      <c r="X12704" s="429">
        <v>13001</v>
      </c>
      <c r="Y12704" s="429" t="s">
        <v>1033</v>
      </c>
    </row>
    <row r="12705" spans="24:25">
      <c r="X12705" s="429">
        <v>13002</v>
      </c>
      <c r="Y12705" s="429" t="s">
        <v>1033</v>
      </c>
    </row>
    <row r="12706" spans="24:25">
      <c r="X12706" s="429">
        <v>13003</v>
      </c>
      <c r="Y12706" s="429" t="s">
        <v>1033</v>
      </c>
    </row>
    <row r="12707" spans="24:25">
      <c r="X12707" s="429">
        <v>13004</v>
      </c>
      <c r="Y12707" s="429" t="s">
        <v>1033</v>
      </c>
    </row>
    <row r="12708" spans="24:25">
      <c r="X12708" s="429">
        <v>13005</v>
      </c>
      <c r="Y12708" s="429" t="s">
        <v>1033</v>
      </c>
    </row>
    <row r="12709" spans="24:25">
      <c r="X12709" s="429">
        <v>13006</v>
      </c>
      <c r="Y12709" s="429" t="s">
        <v>1033</v>
      </c>
    </row>
    <row r="12710" spans="24:25">
      <c r="X12710" s="429">
        <v>13007</v>
      </c>
      <c r="Y12710" s="429" t="s">
        <v>1033</v>
      </c>
    </row>
    <row r="12711" spans="24:25">
      <c r="X12711" s="429">
        <v>13008</v>
      </c>
      <c r="Y12711" s="429" t="s">
        <v>1033</v>
      </c>
    </row>
    <row r="12712" spans="24:25">
      <c r="X12712" s="429">
        <v>13009</v>
      </c>
      <c r="Y12712" s="429" t="s">
        <v>1033</v>
      </c>
    </row>
    <row r="12713" spans="24:25">
      <c r="X12713" s="429">
        <v>13010</v>
      </c>
      <c r="Y12713" s="429" t="s">
        <v>1033</v>
      </c>
    </row>
    <row r="12714" spans="24:25">
      <c r="X12714" s="429">
        <v>13011</v>
      </c>
      <c r="Y12714" s="429" t="s">
        <v>1033</v>
      </c>
    </row>
    <row r="12715" spans="24:25">
      <c r="X12715" s="429">
        <v>13012</v>
      </c>
      <c r="Y12715" s="429" t="s">
        <v>1033</v>
      </c>
    </row>
    <row r="12716" spans="24:25">
      <c r="X12716" s="429">
        <v>13013</v>
      </c>
      <c r="Y12716" s="429" t="s">
        <v>1033</v>
      </c>
    </row>
    <row r="12717" spans="24:25">
      <c r="X12717" s="429">
        <v>13014</v>
      </c>
      <c r="Y12717" s="429" t="s">
        <v>1033</v>
      </c>
    </row>
    <row r="12718" spans="24:25">
      <c r="X12718" s="429">
        <v>13015</v>
      </c>
      <c r="Y12718" s="429" t="s">
        <v>1033</v>
      </c>
    </row>
    <row r="12719" spans="24:25">
      <c r="X12719" s="429">
        <v>13016</v>
      </c>
      <c r="Y12719" s="429" t="s">
        <v>1033</v>
      </c>
    </row>
    <row r="12720" spans="24:25">
      <c r="X12720" s="429">
        <v>13017</v>
      </c>
      <c r="Y12720" s="429" t="s">
        <v>1033</v>
      </c>
    </row>
    <row r="12721" spans="24:25">
      <c r="X12721" s="429">
        <v>13018</v>
      </c>
      <c r="Y12721" s="429" t="s">
        <v>1033</v>
      </c>
    </row>
    <row r="12722" spans="24:25">
      <c r="X12722" s="429">
        <v>13019</v>
      </c>
      <c r="Y12722" s="429" t="s">
        <v>1033</v>
      </c>
    </row>
    <row r="12723" spans="24:25">
      <c r="X12723" s="429">
        <v>13020</v>
      </c>
      <c r="Y12723" s="429" t="s">
        <v>1033</v>
      </c>
    </row>
    <row r="12724" spans="24:25">
      <c r="X12724" s="429">
        <v>13021</v>
      </c>
      <c r="Y12724" s="429" t="s">
        <v>1033</v>
      </c>
    </row>
    <row r="12725" spans="24:25">
      <c r="X12725" s="429">
        <v>13022</v>
      </c>
      <c r="Y12725" s="429" t="s">
        <v>1033</v>
      </c>
    </row>
    <row r="12726" spans="24:25">
      <c r="X12726" s="429">
        <v>13023</v>
      </c>
      <c r="Y12726" s="429" t="s">
        <v>1033</v>
      </c>
    </row>
    <row r="12727" spans="24:25">
      <c r="X12727" s="429">
        <v>13024</v>
      </c>
      <c r="Y12727" s="429" t="s">
        <v>1033</v>
      </c>
    </row>
    <row r="12728" spans="24:25">
      <c r="X12728" s="429">
        <v>13025</v>
      </c>
      <c r="Y12728" s="429" t="s">
        <v>1033</v>
      </c>
    </row>
    <row r="12729" spans="24:25">
      <c r="X12729" s="429">
        <v>13026</v>
      </c>
      <c r="Y12729" s="429" t="s">
        <v>1033</v>
      </c>
    </row>
    <row r="12730" spans="24:25">
      <c r="X12730" s="429">
        <v>13027</v>
      </c>
      <c r="Y12730" s="429" t="s">
        <v>1033</v>
      </c>
    </row>
    <row r="12731" spans="24:25">
      <c r="X12731" s="429">
        <v>13028</v>
      </c>
      <c r="Y12731" s="429" t="s">
        <v>1033</v>
      </c>
    </row>
    <row r="12732" spans="24:25">
      <c r="X12732" s="429">
        <v>13029</v>
      </c>
      <c r="Y12732" s="429" t="s">
        <v>1033</v>
      </c>
    </row>
    <row r="12733" spans="24:25">
      <c r="X12733" s="429">
        <v>13030</v>
      </c>
      <c r="Y12733" s="429" t="s">
        <v>1033</v>
      </c>
    </row>
    <row r="12734" spans="24:25">
      <c r="X12734" s="429">
        <v>13031</v>
      </c>
      <c r="Y12734" s="429" t="s">
        <v>1033</v>
      </c>
    </row>
    <row r="12735" spans="24:25">
      <c r="X12735" s="429">
        <v>13032</v>
      </c>
      <c r="Y12735" s="429" t="s">
        <v>1033</v>
      </c>
    </row>
    <row r="12736" spans="24:25">
      <c r="X12736" s="429">
        <v>13033</v>
      </c>
      <c r="Y12736" s="429" t="s">
        <v>1033</v>
      </c>
    </row>
    <row r="12737" spans="24:25">
      <c r="X12737" s="429">
        <v>13034</v>
      </c>
      <c r="Y12737" s="429" t="s">
        <v>1033</v>
      </c>
    </row>
    <row r="12738" spans="24:25">
      <c r="X12738" s="429">
        <v>13035</v>
      </c>
      <c r="Y12738" s="429" t="s">
        <v>1033</v>
      </c>
    </row>
    <row r="12739" spans="24:25">
      <c r="X12739" s="429">
        <v>13036</v>
      </c>
      <c r="Y12739" s="429" t="s">
        <v>1033</v>
      </c>
    </row>
    <row r="12740" spans="24:25">
      <c r="X12740" s="429">
        <v>13037</v>
      </c>
      <c r="Y12740" s="429" t="s">
        <v>1033</v>
      </c>
    </row>
    <row r="12741" spans="24:25">
      <c r="X12741" s="429">
        <v>13038</v>
      </c>
      <c r="Y12741" s="429" t="s">
        <v>1033</v>
      </c>
    </row>
    <row r="12742" spans="24:25">
      <c r="X12742" s="429">
        <v>13039</v>
      </c>
      <c r="Y12742" s="429" t="s">
        <v>1033</v>
      </c>
    </row>
    <row r="12743" spans="24:25">
      <c r="X12743" s="429">
        <v>13040</v>
      </c>
      <c r="Y12743" s="429" t="s">
        <v>1033</v>
      </c>
    </row>
    <row r="12744" spans="24:25">
      <c r="X12744" s="429">
        <v>13041</v>
      </c>
      <c r="Y12744" s="429" t="s">
        <v>1033</v>
      </c>
    </row>
    <row r="12745" spans="24:25">
      <c r="X12745" s="429">
        <v>13042</v>
      </c>
      <c r="Y12745" s="429" t="s">
        <v>1033</v>
      </c>
    </row>
    <row r="12746" spans="24:25">
      <c r="X12746" s="429">
        <v>13043</v>
      </c>
      <c r="Y12746" s="429" t="s">
        <v>1033</v>
      </c>
    </row>
    <row r="12747" spans="24:25">
      <c r="X12747" s="429">
        <v>13044</v>
      </c>
      <c r="Y12747" s="429" t="s">
        <v>1033</v>
      </c>
    </row>
    <row r="12748" spans="24:25">
      <c r="X12748" s="429">
        <v>13045</v>
      </c>
      <c r="Y12748" s="429" t="s">
        <v>1033</v>
      </c>
    </row>
    <row r="12749" spans="24:25">
      <c r="X12749" s="429">
        <v>13046</v>
      </c>
      <c r="Y12749" s="429" t="s">
        <v>1033</v>
      </c>
    </row>
    <row r="12750" spans="24:25">
      <c r="X12750" s="429">
        <v>13047</v>
      </c>
      <c r="Y12750" s="429" t="s">
        <v>1033</v>
      </c>
    </row>
    <row r="12751" spans="24:25">
      <c r="X12751" s="429">
        <v>13048</v>
      </c>
      <c r="Y12751" s="429" t="s">
        <v>1033</v>
      </c>
    </row>
    <row r="12752" spans="24:25">
      <c r="X12752" s="429">
        <v>13049</v>
      </c>
      <c r="Y12752" s="429" t="s">
        <v>1033</v>
      </c>
    </row>
    <row r="12753" spans="24:25">
      <c r="X12753" s="429">
        <v>13050</v>
      </c>
      <c r="Y12753" s="429" t="s">
        <v>1033</v>
      </c>
    </row>
    <row r="12754" spans="24:25">
      <c r="X12754" s="429">
        <v>13051</v>
      </c>
      <c r="Y12754" s="429" t="s">
        <v>1033</v>
      </c>
    </row>
    <row r="12755" spans="24:25">
      <c r="X12755" s="429">
        <v>13052</v>
      </c>
      <c r="Y12755" s="429" t="s">
        <v>1033</v>
      </c>
    </row>
    <row r="12756" spans="24:25">
      <c r="X12756" s="429">
        <v>13053</v>
      </c>
      <c r="Y12756" s="429" t="s">
        <v>1033</v>
      </c>
    </row>
    <row r="12757" spans="24:25">
      <c r="X12757" s="429">
        <v>13054</v>
      </c>
      <c r="Y12757" s="429" t="s">
        <v>1033</v>
      </c>
    </row>
    <row r="12758" spans="24:25">
      <c r="X12758" s="429">
        <v>13055</v>
      </c>
      <c r="Y12758" s="429" t="s">
        <v>1033</v>
      </c>
    </row>
    <row r="12759" spans="24:25">
      <c r="X12759" s="429">
        <v>13056</v>
      </c>
      <c r="Y12759" s="429" t="s">
        <v>1033</v>
      </c>
    </row>
    <row r="12760" spans="24:25">
      <c r="X12760" s="429">
        <v>13057</v>
      </c>
      <c r="Y12760" s="429" t="s">
        <v>1033</v>
      </c>
    </row>
    <row r="12761" spans="24:25">
      <c r="X12761" s="429">
        <v>13058</v>
      </c>
      <c r="Y12761" s="429" t="s">
        <v>1033</v>
      </c>
    </row>
    <row r="12762" spans="24:25">
      <c r="X12762" s="429">
        <v>13059</v>
      </c>
      <c r="Y12762" s="429" t="s">
        <v>1033</v>
      </c>
    </row>
    <row r="12763" spans="24:25">
      <c r="X12763" s="429">
        <v>13060</v>
      </c>
      <c r="Y12763" s="429" t="s">
        <v>1033</v>
      </c>
    </row>
    <row r="12764" spans="24:25">
      <c r="X12764" s="429">
        <v>13061</v>
      </c>
      <c r="Y12764" s="429" t="s">
        <v>1033</v>
      </c>
    </row>
    <row r="12765" spans="24:25">
      <c r="X12765" s="429">
        <v>13062</v>
      </c>
      <c r="Y12765" s="429" t="s">
        <v>1033</v>
      </c>
    </row>
    <row r="12766" spans="24:25">
      <c r="X12766" s="429">
        <v>13063</v>
      </c>
      <c r="Y12766" s="429" t="s">
        <v>1033</v>
      </c>
    </row>
    <row r="12767" spans="24:25">
      <c r="X12767" s="429">
        <v>13064</v>
      </c>
      <c r="Y12767" s="429" t="s">
        <v>1033</v>
      </c>
    </row>
    <row r="12768" spans="24:25">
      <c r="X12768" s="429">
        <v>13065</v>
      </c>
      <c r="Y12768" s="429" t="s">
        <v>1033</v>
      </c>
    </row>
    <row r="12769" spans="24:25">
      <c r="X12769" s="429">
        <v>13066</v>
      </c>
      <c r="Y12769" s="429" t="s">
        <v>1033</v>
      </c>
    </row>
    <row r="12770" spans="24:25">
      <c r="X12770" s="429">
        <v>13067</v>
      </c>
      <c r="Y12770" s="429" t="s">
        <v>1033</v>
      </c>
    </row>
    <row r="12771" spans="24:25">
      <c r="X12771" s="429">
        <v>13068</v>
      </c>
      <c r="Y12771" s="429" t="s">
        <v>1033</v>
      </c>
    </row>
    <row r="12772" spans="24:25">
      <c r="X12772" s="429">
        <v>13069</v>
      </c>
      <c r="Y12772" s="429" t="s">
        <v>1033</v>
      </c>
    </row>
    <row r="12773" spans="24:25">
      <c r="X12773" s="429">
        <v>13070</v>
      </c>
      <c r="Y12773" s="429" t="s">
        <v>1033</v>
      </c>
    </row>
    <row r="12774" spans="24:25">
      <c r="X12774" s="429">
        <v>13071</v>
      </c>
      <c r="Y12774" s="429" t="s">
        <v>1033</v>
      </c>
    </row>
    <row r="12775" spans="24:25">
      <c r="X12775" s="429">
        <v>13072</v>
      </c>
      <c r="Y12775" s="429" t="s">
        <v>1033</v>
      </c>
    </row>
    <row r="12776" spans="24:25">
      <c r="X12776" s="429">
        <v>13073</v>
      </c>
      <c r="Y12776" s="429" t="s">
        <v>1033</v>
      </c>
    </row>
    <row r="12777" spans="24:25">
      <c r="X12777" s="429">
        <v>13074</v>
      </c>
      <c r="Y12777" s="429" t="s">
        <v>1033</v>
      </c>
    </row>
    <row r="12778" spans="24:25">
      <c r="X12778" s="429">
        <v>13075</v>
      </c>
      <c r="Y12778" s="429" t="s">
        <v>1033</v>
      </c>
    </row>
    <row r="12779" spans="24:25">
      <c r="X12779" s="429">
        <v>13076</v>
      </c>
      <c r="Y12779" s="429" t="s">
        <v>1033</v>
      </c>
    </row>
    <row r="12780" spans="24:25">
      <c r="X12780" s="429">
        <v>13077</v>
      </c>
      <c r="Y12780" s="429" t="s">
        <v>1033</v>
      </c>
    </row>
    <row r="12781" spans="24:25">
      <c r="X12781" s="429">
        <v>13078</v>
      </c>
      <c r="Y12781" s="429" t="s">
        <v>1033</v>
      </c>
    </row>
    <row r="12782" spans="24:25">
      <c r="X12782" s="429">
        <v>13079</v>
      </c>
      <c r="Y12782" s="429" t="s">
        <v>1033</v>
      </c>
    </row>
    <row r="12783" spans="24:25">
      <c r="X12783" s="429">
        <v>13080</v>
      </c>
      <c r="Y12783" s="429" t="s">
        <v>1033</v>
      </c>
    </row>
    <row r="12784" spans="24:25">
      <c r="X12784" s="429">
        <v>13081</v>
      </c>
      <c r="Y12784" s="429" t="s">
        <v>1033</v>
      </c>
    </row>
    <row r="12785" spans="24:25">
      <c r="X12785" s="429">
        <v>13082</v>
      </c>
      <c r="Y12785" s="429" t="s">
        <v>1033</v>
      </c>
    </row>
    <row r="12786" spans="24:25">
      <c r="X12786" s="429">
        <v>13083</v>
      </c>
      <c r="Y12786" s="429" t="s">
        <v>1033</v>
      </c>
    </row>
    <row r="12787" spans="24:25">
      <c r="X12787" s="429">
        <v>13084</v>
      </c>
      <c r="Y12787" s="429" t="s">
        <v>1033</v>
      </c>
    </row>
    <row r="12788" spans="24:25">
      <c r="X12788" s="429">
        <v>13085</v>
      </c>
      <c r="Y12788" s="429" t="s">
        <v>1033</v>
      </c>
    </row>
    <row r="12789" spans="24:25">
      <c r="X12789" s="429">
        <v>13086</v>
      </c>
      <c r="Y12789" s="429" t="s">
        <v>1033</v>
      </c>
    </row>
    <row r="12790" spans="24:25">
      <c r="X12790" s="429">
        <v>13087</v>
      </c>
      <c r="Y12790" s="429" t="s">
        <v>1033</v>
      </c>
    </row>
    <row r="12791" spans="24:25">
      <c r="X12791" s="429">
        <v>13088</v>
      </c>
      <c r="Y12791" s="429" t="s">
        <v>1033</v>
      </c>
    </row>
    <row r="12792" spans="24:25">
      <c r="X12792" s="429">
        <v>13089</v>
      </c>
      <c r="Y12792" s="429" t="s">
        <v>1033</v>
      </c>
    </row>
    <row r="12793" spans="24:25">
      <c r="X12793" s="429">
        <v>13090</v>
      </c>
      <c r="Y12793" s="429" t="s">
        <v>1033</v>
      </c>
    </row>
    <row r="12794" spans="24:25">
      <c r="X12794" s="429">
        <v>13091</v>
      </c>
      <c r="Y12794" s="429" t="s">
        <v>1033</v>
      </c>
    </row>
    <row r="12795" spans="24:25">
      <c r="X12795" s="429">
        <v>13092</v>
      </c>
      <c r="Y12795" s="429" t="s">
        <v>1033</v>
      </c>
    </row>
    <row r="12796" spans="24:25">
      <c r="X12796" s="429">
        <v>13093</v>
      </c>
      <c r="Y12796" s="429" t="s">
        <v>1033</v>
      </c>
    </row>
    <row r="12797" spans="24:25">
      <c r="X12797" s="429">
        <v>13094</v>
      </c>
      <c r="Y12797" s="429" t="s">
        <v>1033</v>
      </c>
    </row>
    <row r="12798" spans="24:25">
      <c r="X12798" s="429">
        <v>13095</v>
      </c>
      <c r="Y12798" s="429" t="s">
        <v>1033</v>
      </c>
    </row>
    <row r="12799" spans="24:25">
      <c r="X12799" s="429">
        <v>13096</v>
      </c>
      <c r="Y12799" s="429" t="s">
        <v>1033</v>
      </c>
    </row>
    <row r="12800" spans="24:25">
      <c r="X12800" s="429">
        <v>13097</v>
      </c>
      <c r="Y12800" s="429" t="s">
        <v>1033</v>
      </c>
    </row>
    <row r="12801" spans="24:25">
      <c r="X12801" s="429">
        <v>13098</v>
      </c>
      <c r="Y12801" s="429" t="s">
        <v>1033</v>
      </c>
    </row>
    <row r="12802" spans="24:25">
      <c r="X12802" s="429">
        <v>13099</v>
      </c>
      <c r="Y12802" s="429" t="s">
        <v>1033</v>
      </c>
    </row>
    <row r="12803" spans="24:25">
      <c r="X12803" s="429">
        <v>13100</v>
      </c>
      <c r="Y12803" s="429" t="s">
        <v>1033</v>
      </c>
    </row>
    <row r="12804" spans="24:25">
      <c r="X12804" s="429">
        <v>13101</v>
      </c>
      <c r="Y12804" s="429" t="s">
        <v>1033</v>
      </c>
    </row>
    <row r="12805" spans="24:25">
      <c r="X12805" s="429">
        <v>13102</v>
      </c>
      <c r="Y12805" s="429" t="s">
        <v>1033</v>
      </c>
    </row>
    <row r="12806" spans="24:25">
      <c r="X12806" s="429">
        <v>13103</v>
      </c>
      <c r="Y12806" s="429" t="s">
        <v>1033</v>
      </c>
    </row>
    <row r="12807" spans="24:25">
      <c r="X12807" s="429">
        <v>13104</v>
      </c>
      <c r="Y12807" s="429" t="s">
        <v>1033</v>
      </c>
    </row>
    <row r="12808" spans="24:25">
      <c r="X12808" s="429">
        <v>13105</v>
      </c>
      <c r="Y12808" s="429" t="s">
        <v>1033</v>
      </c>
    </row>
    <row r="12809" spans="24:25">
      <c r="X12809" s="429">
        <v>13106</v>
      </c>
      <c r="Y12809" s="429" t="s">
        <v>1033</v>
      </c>
    </row>
    <row r="12810" spans="24:25">
      <c r="X12810" s="429">
        <v>13107</v>
      </c>
      <c r="Y12810" s="429" t="s">
        <v>1033</v>
      </c>
    </row>
    <row r="12811" spans="24:25">
      <c r="X12811" s="429">
        <v>13108</v>
      </c>
      <c r="Y12811" s="429" t="s">
        <v>1033</v>
      </c>
    </row>
    <row r="12812" spans="24:25">
      <c r="X12812" s="429">
        <v>13109</v>
      </c>
      <c r="Y12812" s="429" t="s">
        <v>1033</v>
      </c>
    </row>
    <row r="12813" spans="24:25">
      <c r="X12813" s="429">
        <v>13110</v>
      </c>
      <c r="Y12813" s="429" t="s">
        <v>1033</v>
      </c>
    </row>
    <row r="12814" spans="24:25">
      <c r="X12814" s="429">
        <v>13111</v>
      </c>
      <c r="Y12814" s="429" t="s">
        <v>1033</v>
      </c>
    </row>
    <row r="12815" spans="24:25">
      <c r="X12815" s="429">
        <v>13112</v>
      </c>
      <c r="Y12815" s="429" t="s">
        <v>1033</v>
      </c>
    </row>
    <row r="12816" spans="24:25">
      <c r="X12816" s="429">
        <v>13113</v>
      </c>
      <c r="Y12816" s="429" t="s">
        <v>1033</v>
      </c>
    </row>
    <row r="12817" spans="24:25">
      <c r="X12817" s="429">
        <v>13114</v>
      </c>
      <c r="Y12817" s="429" t="s">
        <v>1033</v>
      </c>
    </row>
    <row r="12818" spans="24:25">
      <c r="X12818" s="429">
        <v>13115</v>
      </c>
      <c r="Y12818" s="429" t="s">
        <v>1033</v>
      </c>
    </row>
    <row r="12819" spans="24:25">
      <c r="X12819" s="429">
        <v>13116</v>
      </c>
      <c r="Y12819" s="429" t="s">
        <v>1033</v>
      </c>
    </row>
    <row r="12820" spans="24:25">
      <c r="X12820" s="429">
        <v>13117</v>
      </c>
      <c r="Y12820" s="429" t="s">
        <v>1033</v>
      </c>
    </row>
    <row r="12821" spans="24:25">
      <c r="X12821" s="429">
        <v>13118</v>
      </c>
      <c r="Y12821" s="429" t="s">
        <v>1033</v>
      </c>
    </row>
    <row r="12822" spans="24:25">
      <c r="X12822" s="429">
        <v>13119</v>
      </c>
      <c r="Y12822" s="429" t="s">
        <v>1033</v>
      </c>
    </row>
    <row r="12823" spans="24:25">
      <c r="X12823" s="429">
        <v>13120</v>
      </c>
      <c r="Y12823" s="429" t="s">
        <v>1033</v>
      </c>
    </row>
    <row r="12824" spans="24:25">
      <c r="X12824" s="429">
        <v>13121</v>
      </c>
      <c r="Y12824" s="429" t="s">
        <v>1033</v>
      </c>
    </row>
    <row r="12825" spans="24:25">
      <c r="X12825" s="429">
        <v>13122</v>
      </c>
      <c r="Y12825" s="429" t="s">
        <v>1033</v>
      </c>
    </row>
    <row r="12826" spans="24:25">
      <c r="X12826" s="429">
        <v>13123</v>
      </c>
      <c r="Y12826" s="429" t="s">
        <v>1033</v>
      </c>
    </row>
    <row r="12827" spans="24:25">
      <c r="X12827" s="429">
        <v>13124</v>
      </c>
      <c r="Y12827" s="429" t="s">
        <v>1033</v>
      </c>
    </row>
    <row r="12828" spans="24:25">
      <c r="X12828" s="429">
        <v>13125</v>
      </c>
      <c r="Y12828" s="429" t="s">
        <v>1033</v>
      </c>
    </row>
    <row r="12829" spans="24:25">
      <c r="X12829" s="429">
        <v>13126</v>
      </c>
      <c r="Y12829" s="429" t="s">
        <v>1033</v>
      </c>
    </row>
    <row r="12830" spans="24:25">
      <c r="X12830" s="429">
        <v>13127</v>
      </c>
      <c r="Y12830" s="429" t="s">
        <v>1033</v>
      </c>
    </row>
    <row r="12831" spans="24:25">
      <c r="X12831" s="429">
        <v>13128</v>
      </c>
      <c r="Y12831" s="429" t="s">
        <v>1033</v>
      </c>
    </row>
    <row r="12832" spans="24:25">
      <c r="X12832" s="429">
        <v>13129</v>
      </c>
      <c r="Y12832" s="429" t="s">
        <v>1033</v>
      </c>
    </row>
    <row r="12833" spans="24:25">
      <c r="X12833" s="429">
        <v>13130</v>
      </c>
      <c r="Y12833" s="429" t="s">
        <v>1033</v>
      </c>
    </row>
    <row r="12834" spans="24:25">
      <c r="X12834" s="429">
        <v>13131</v>
      </c>
      <c r="Y12834" s="429" t="s">
        <v>1033</v>
      </c>
    </row>
    <row r="12835" spans="24:25">
      <c r="X12835" s="429">
        <v>13132</v>
      </c>
      <c r="Y12835" s="429" t="s">
        <v>1033</v>
      </c>
    </row>
    <row r="12836" spans="24:25">
      <c r="X12836" s="429">
        <v>13133</v>
      </c>
      <c r="Y12836" s="429" t="s">
        <v>1033</v>
      </c>
    </row>
    <row r="12837" spans="24:25">
      <c r="X12837" s="429">
        <v>13134</v>
      </c>
      <c r="Y12837" s="429" t="s">
        <v>1033</v>
      </c>
    </row>
    <row r="12838" spans="24:25">
      <c r="X12838" s="429">
        <v>13135</v>
      </c>
      <c r="Y12838" s="429" t="s">
        <v>1033</v>
      </c>
    </row>
    <row r="12839" spans="24:25">
      <c r="X12839" s="429">
        <v>13136</v>
      </c>
      <c r="Y12839" s="429" t="s">
        <v>1033</v>
      </c>
    </row>
    <row r="12840" spans="24:25">
      <c r="X12840" s="429">
        <v>13137</v>
      </c>
      <c r="Y12840" s="429" t="s">
        <v>1033</v>
      </c>
    </row>
    <row r="12841" spans="24:25">
      <c r="X12841" s="429">
        <v>13138</v>
      </c>
      <c r="Y12841" s="429" t="s">
        <v>1033</v>
      </c>
    </row>
    <row r="12842" spans="24:25">
      <c r="X12842" s="429">
        <v>13139</v>
      </c>
      <c r="Y12842" s="429" t="s">
        <v>1033</v>
      </c>
    </row>
    <row r="12843" spans="24:25">
      <c r="X12843" s="429">
        <v>13140</v>
      </c>
      <c r="Y12843" s="429" t="s">
        <v>1033</v>
      </c>
    </row>
    <row r="12844" spans="24:25">
      <c r="X12844" s="429">
        <v>13141</v>
      </c>
      <c r="Y12844" s="429" t="s">
        <v>1033</v>
      </c>
    </row>
    <row r="12845" spans="24:25">
      <c r="X12845" s="429">
        <v>13142</v>
      </c>
      <c r="Y12845" s="429" t="s">
        <v>1033</v>
      </c>
    </row>
    <row r="12846" spans="24:25">
      <c r="X12846" s="429">
        <v>13143</v>
      </c>
      <c r="Y12846" s="429" t="s">
        <v>1033</v>
      </c>
    </row>
    <row r="12847" spans="24:25">
      <c r="X12847" s="429">
        <v>13144</v>
      </c>
      <c r="Y12847" s="429" t="s">
        <v>1033</v>
      </c>
    </row>
    <row r="12848" spans="24:25">
      <c r="X12848" s="429">
        <v>13145</v>
      </c>
      <c r="Y12848" s="429" t="s">
        <v>1033</v>
      </c>
    </row>
    <row r="12849" spans="24:25">
      <c r="X12849" s="429">
        <v>13146</v>
      </c>
      <c r="Y12849" s="429" t="s">
        <v>1033</v>
      </c>
    </row>
    <row r="12850" spans="24:25">
      <c r="X12850" s="429">
        <v>13147</v>
      </c>
      <c r="Y12850" s="429" t="s">
        <v>1033</v>
      </c>
    </row>
    <row r="12851" spans="24:25">
      <c r="X12851" s="429">
        <v>13148</v>
      </c>
      <c r="Y12851" s="429" t="s">
        <v>1033</v>
      </c>
    </row>
    <row r="12852" spans="24:25">
      <c r="X12852" s="429">
        <v>13149</v>
      </c>
      <c r="Y12852" s="429" t="s">
        <v>1033</v>
      </c>
    </row>
    <row r="12853" spans="24:25">
      <c r="X12853" s="429">
        <v>13150</v>
      </c>
      <c r="Y12853" s="429" t="s">
        <v>1033</v>
      </c>
    </row>
    <row r="12854" spans="24:25">
      <c r="X12854" s="429">
        <v>13151</v>
      </c>
      <c r="Y12854" s="429" t="s">
        <v>1033</v>
      </c>
    </row>
    <row r="12855" spans="24:25">
      <c r="X12855" s="429">
        <v>13152</v>
      </c>
      <c r="Y12855" s="429" t="s">
        <v>1033</v>
      </c>
    </row>
    <row r="12856" spans="24:25">
      <c r="X12856" s="429">
        <v>13153</v>
      </c>
      <c r="Y12856" s="429" t="s">
        <v>1033</v>
      </c>
    </row>
    <row r="12857" spans="24:25">
      <c r="X12857" s="429">
        <v>13154</v>
      </c>
      <c r="Y12857" s="429" t="s">
        <v>1033</v>
      </c>
    </row>
    <row r="12858" spans="24:25">
      <c r="X12858" s="429">
        <v>13155</v>
      </c>
      <c r="Y12858" s="429" t="s">
        <v>1033</v>
      </c>
    </row>
    <row r="12859" spans="24:25">
      <c r="X12859" s="429">
        <v>13156</v>
      </c>
      <c r="Y12859" s="429" t="s">
        <v>1033</v>
      </c>
    </row>
    <row r="12860" spans="24:25">
      <c r="X12860" s="429">
        <v>13157</v>
      </c>
      <c r="Y12860" s="429" t="s">
        <v>1033</v>
      </c>
    </row>
    <row r="12861" spans="24:25">
      <c r="X12861" s="429">
        <v>13158</v>
      </c>
      <c r="Y12861" s="429" t="s">
        <v>1033</v>
      </c>
    </row>
    <row r="12862" spans="24:25">
      <c r="X12862" s="429">
        <v>13159</v>
      </c>
      <c r="Y12862" s="429" t="s">
        <v>1033</v>
      </c>
    </row>
    <row r="12863" spans="24:25">
      <c r="X12863" s="429">
        <v>13160</v>
      </c>
      <c r="Y12863" s="429" t="s">
        <v>1033</v>
      </c>
    </row>
    <row r="12864" spans="24:25">
      <c r="X12864" s="429">
        <v>13161</v>
      </c>
      <c r="Y12864" s="429" t="s">
        <v>1033</v>
      </c>
    </row>
    <row r="12865" spans="24:25">
      <c r="X12865" s="429">
        <v>13162</v>
      </c>
      <c r="Y12865" s="429" t="s">
        <v>1033</v>
      </c>
    </row>
    <row r="12866" spans="24:25">
      <c r="X12866" s="429">
        <v>13163</v>
      </c>
      <c r="Y12866" s="429" t="s">
        <v>1033</v>
      </c>
    </row>
    <row r="12867" spans="24:25">
      <c r="X12867" s="429">
        <v>13164</v>
      </c>
      <c r="Y12867" s="429" t="s">
        <v>1033</v>
      </c>
    </row>
    <row r="12868" spans="24:25">
      <c r="X12868" s="429">
        <v>13165</v>
      </c>
      <c r="Y12868" s="429" t="s">
        <v>1033</v>
      </c>
    </row>
    <row r="12869" spans="24:25">
      <c r="X12869" s="429">
        <v>13166</v>
      </c>
      <c r="Y12869" s="429" t="s">
        <v>1033</v>
      </c>
    </row>
    <row r="12870" spans="24:25">
      <c r="X12870" s="429">
        <v>13167</v>
      </c>
      <c r="Y12870" s="429" t="s">
        <v>1033</v>
      </c>
    </row>
    <row r="12871" spans="24:25">
      <c r="X12871" s="429">
        <v>13168</v>
      </c>
      <c r="Y12871" s="429" t="s">
        <v>1033</v>
      </c>
    </row>
    <row r="12872" spans="24:25">
      <c r="X12872" s="429">
        <v>13169</v>
      </c>
      <c r="Y12872" s="429" t="s">
        <v>1033</v>
      </c>
    </row>
    <row r="12873" spans="24:25">
      <c r="X12873" s="429">
        <v>13170</v>
      </c>
      <c r="Y12873" s="429" t="s">
        <v>1033</v>
      </c>
    </row>
    <row r="12874" spans="24:25">
      <c r="X12874" s="429">
        <v>13171</v>
      </c>
      <c r="Y12874" s="429" t="s">
        <v>1033</v>
      </c>
    </row>
    <row r="12875" spans="24:25">
      <c r="X12875" s="429">
        <v>13172</v>
      </c>
      <c r="Y12875" s="429" t="s">
        <v>1033</v>
      </c>
    </row>
    <row r="12876" spans="24:25">
      <c r="X12876" s="429">
        <v>13173</v>
      </c>
      <c r="Y12876" s="429" t="s">
        <v>1033</v>
      </c>
    </row>
    <row r="12877" spans="24:25">
      <c r="X12877" s="429">
        <v>13174</v>
      </c>
      <c r="Y12877" s="429" t="s">
        <v>1033</v>
      </c>
    </row>
    <row r="12878" spans="24:25">
      <c r="X12878" s="429">
        <v>13175</v>
      </c>
      <c r="Y12878" s="429" t="s">
        <v>1033</v>
      </c>
    </row>
    <row r="12879" spans="24:25">
      <c r="X12879" s="429">
        <v>13176</v>
      </c>
      <c r="Y12879" s="429" t="s">
        <v>1033</v>
      </c>
    </row>
    <row r="12880" spans="24:25">
      <c r="X12880" s="429">
        <v>13177</v>
      </c>
      <c r="Y12880" s="429" t="s">
        <v>1033</v>
      </c>
    </row>
    <row r="12881" spans="24:25">
      <c r="X12881" s="429">
        <v>13178</v>
      </c>
      <c r="Y12881" s="429" t="s">
        <v>1033</v>
      </c>
    </row>
    <row r="12882" spans="24:25">
      <c r="X12882" s="429">
        <v>13179</v>
      </c>
      <c r="Y12882" s="429" t="s">
        <v>1033</v>
      </c>
    </row>
    <row r="12883" spans="24:25">
      <c r="X12883" s="429">
        <v>13180</v>
      </c>
      <c r="Y12883" s="429" t="s">
        <v>1033</v>
      </c>
    </row>
    <row r="12884" spans="24:25">
      <c r="X12884" s="429">
        <v>13181</v>
      </c>
      <c r="Y12884" s="429" t="s">
        <v>1033</v>
      </c>
    </row>
    <row r="12885" spans="24:25">
      <c r="X12885" s="429">
        <v>13182</v>
      </c>
      <c r="Y12885" s="429" t="s">
        <v>1033</v>
      </c>
    </row>
    <row r="12886" spans="24:25">
      <c r="X12886" s="429">
        <v>13183</v>
      </c>
      <c r="Y12886" s="429" t="s">
        <v>1033</v>
      </c>
    </row>
    <row r="12887" spans="24:25">
      <c r="X12887" s="429">
        <v>13184</v>
      </c>
      <c r="Y12887" s="429" t="s">
        <v>1033</v>
      </c>
    </row>
    <row r="12888" spans="24:25">
      <c r="X12888" s="429">
        <v>13185</v>
      </c>
      <c r="Y12888" s="429" t="s">
        <v>1033</v>
      </c>
    </row>
    <row r="12889" spans="24:25">
      <c r="X12889" s="429">
        <v>13186</v>
      </c>
      <c r="Y12889" s="429" t="s">
        <v>1033</v>
      </c>
    </row>
    <row r="12890" spans="24:25">
      <c r="X12890" s="429">
        <v>13187</v>
      </c>
      <c r="Y12890" s="429" t="s">
        <v>1033</v>
      </c>
    </row>
    <row r="12891" spans="24:25">
      <c r="X12891" s="429">
        <v>13188</v>
      </c>
      <c r="Y12891" s="429" t="s">
        <v>1033</v>
      </c>
    </row>
    <row r="12892" spans="24:25">
      <c r="X12892" s="429">
        <v>13189</v>
      </c>
      <c r="Y12892" s="429" t="s">
        <v>1033</v>
      </c>
    </row>
    <row r="12893" spans="24:25">
      <c r="X12893" s="429">
        <v>13190</v>
      </c>
      <c r="Y12893" s="429" t="s">
        <v>1033</v>
      </c>
    </row>
    <row r="12894" spans="24:25">
      <c r="X12894" s="429">
        <v>13191</v>
      </c>
      <c r="Y12894" s="429" t="s">
        <v>1033</v>
      </c>
    </row>
    <row r="12895" spans="24:25">
      <c r="X12895" s="429">
        <v>13192</v>
      </c>
      <c r="Y12895" s="429" t="s">
        <v>1033</v>
      </c>
    </row>
    <row r="12896" spans="24:25">
      <c r="X12896" s="429">
        <v>13193</v>
      </c>
      <c r="Y12896" s="429" t="s">
        <v>1033</v>
      </c>
    </row>
    <row r="12897" spans="24:25">
      <c r="X12897" s="429">
        <v>13194</v>
      </c>
      <c r="Y12897" s="429" t="s">
        <v>1033</v>
      </c>
    </row>
    <row r="12898" spans="24:25">
      <c r="X12898" s="429">
        <v>13195</v>
      </c>
      <c r="Y12898" s="429" t="s">
        <v>1033</v>
      </c>
    </row>
    <row r="12899" spans="24:25">
      <c r="X12899" s="429">
        <v>13196</v>
      </c>
      <c r="Y12899" s="429" t="s">
        <v>1033</v>
      </c>
    </row>
    <row r="12900" spans="24:25">
      <c r="X12900" s="429">
        <v>13197</v>
      </c>
      <c r="Y12900" s="429" t="s">
        <v>1033</v>
      </c>
    </row>
    <row r="12901" spans="24:25">
      <c r="X12901" s="429">
        <v>13198</v>
      </c>
      <c r="Y12901" s="429" t="s">
        <v>1033</v>
      </c>
    </row>
    <row r="12902" spans="24:25">
      <c r="X12902" s="429">
        <v>13199</v>
      </c>
      <c r="Y12902" s="429" t="s">
        <v>1033</v>
      </c>
    </row>
    <row r="12903" spans="24:25">
      <c r="X12903" s="429">
        <v>13200</v>
      </c>
      <c r="Y12903" s="429" t="s">
        <v>1033</v>
      </c>
    </row>
    <row r="12904" spans="24:25">
      <c r="X12904" s="429">
        <v>13201</v>
      </c>
      <c r="Y12904" s="429" t="s">
        <v>1033</v>
      </c>
    </row>
    <row r="12905" spans="24:25">
      <c r="X12905" s="429">
        <v>13202</v>
      </c>
      <c r="Y12905" s="429" t="s">
        <v>1033</v>
      </c>
    </row>
    <row r="12906" spans="24:25">
      <c r="X12906" s="429">
        <v>13203</v>
      </c>
      <c r="Y12906" s="429" t="s">
        <v>1033</v>
      </c>
    </row>
    <row r="12907" spans="24:25">
      <c r="X12907" s="429">
        <v>13204</v>
      </c>
      <c r="Y12907" s="429" t="s">
        <v>1033</v>
      </c>
    </row>
    <row r="12908" spans="24:25">
      <c r="X12908" s="429">
        <v>13205</v>
      </c>
      <c r="Y12908" s="429" t="s">
        <v>1033</v>
      </c>
    </row>
    <row r="12909" spans="24:25">
      <c r="X12909" s="429">
        <v>13206</v>
      </c>
      <c r="Y12909" s="429" t="s">
        <v>1033</v>
      </c>
    </row>
    <row r="12910" spans="24:25">
      <c r="X12910" s="429">
        <v>13207</v>
      </c>
      <c r="Y12910" s="429" t="s">
        <v>1033</v>
      </c>
    </row>
    <row r="12911" spans="24:25">
      <c r="X12911" s="429">
        <v>13208</v>
      </c>
      <c r="Y12911" s="429" t="s">
        <v>1033</v>
      </c>
    </row>
    <row r="12912" spans="24:25">
      <c r="X12912" s="429">
        <v>13209</v>
      </c>
      <c r="Y12912" s="429" t="s">
        <v>1033</v>
      </c>
    </row>
    <row r="12913" spans="24:25">
      <c r="X12913" s="429">
        <v>13210</v>
      </c>
      <c r="Y12913" s="429" t="s">
        <v>1033</v>
      </c>
    </row>
    <row r="12914" spans="24:25">
      <c r="X12914" s="429">
        <v>13211</v>
      </c>
      <c r="Y12914" s="429" t="s">
        <v>1033</v>
      </c>
    </row>
    <row r="12915" spans="24:25">
      <c r="X12915" s="429">
        <v>13212</v>
      </c>
      <c r="Y12915" s="429" t="s">
        <v>1033</v>
      </c>
    </row>
    <row r="12916" spans="24:25">
      <c r="X12916" s="429">
        <v>13213</v>
      </c>
      <c r="Y12916" s="429" t="s">
        <v>1033</v>
      </c>
    </row>
    <row r="12917" spans="24:25">
      <c r="X12917" s="429">
        <v>13214</v>
      </c>
      <c r="Y12917" s="429" t="s">
        <v>1033</v>
      </c>
    </row>
    <row r="12918" spans="24:25">
      <c r="X12918" s="429">
        <v>13215</v>
      </c>
      <c r="Y12918" s="429" t="s">
        <v>1033</v>
      </c>
    </row>
    <row r="12919" spans="24:25">
      <c r="X12919" s="429">
        <v>13216</v>
      </c>
      <c r="Y12919" s="429" t="s">
        <v>1033</v>
      </c>
    </row>
    <row r="12920" spans="24:25">
      <c r="X12920" s="429">
        <v>13217</v>
      </c>
      <c r="Y12920" s="429" t="s">
        <v>1033</v>
      </c>
    </row>
    <row r="12921" spans="24:25">
      <c r="X12921" s="429">
        <v>13218</v>
      </c>
      <c r="Y12921" s="429" t="s">
        <v>1033</v>
      </c>
    </row>
    <row r="12922" spans="24:25">
      <c r="X12922" s="429">
        <v>13219</v>
      </c>
      <c r="Y12922" s="429" t="s">
        <v>1033</v>
      </c>
    </row>
    <row r="12923" spans="24:25">
      <c r="X12923" s="429">
        <v>13220</v>
      </c>
      <c r="Y12923" s="429" t="s">
        <v>1033</v>
      </c>
    </row>
    <row r="12924" spans="24:25">
      <c r="X12924" s="429">
        <v>13221</v>
      </c>
      <c r="Y12924" s="429" t="s">
        <v>1033</v>
      </c>
    </row>
    <row r="12925" spans="24:25">
      <c r="X12925" s="429">
        <v>13222</v>
      </c>
      <c r="Y12925" s="429" t="s">
        <v>1033</v>
      </c>
    </row>
    <row r="12926" spans="24:25">
      <c r="X12926" s="429">
        <v>13223</v>
      </c>
      <c r="Y12926" s="429" t="s">
        <v>1033</v>
      </c>
    </row>
    <row r="12927" spans="24:25">
      <c r="X12927" s="429">
        <v>13224</v>
      </c>
      <c r="Y12927" s="429" t="s">
        <v>1033</v>
      </c>
    </row>
    <row r="12928" spans="24:25">
      <c r="X12928" s="429">
        <v>13225</v>
      </c>
      <c r="Y12928" s="429" t="s">
        <v>1033</v>
      </c>
    </row>
    <row r="12929" spans="24:25">
      <c r="X12929" s="429">
        <v>13226</v>
      </c>
      <c r="Y12929" s="429" t="s">
        <v>1033</v>
      </c>
    </row>
    <row r="12930" spans="24:25">
      <c r="X12930" s="429">
        <v>13227</v>
      </c>
      <c r="Y12930" s="429" t="s">
        <v>1033</v>
      </c>
    </row>
    <row r="12931" spans="24:25">
      <c r="X12931" s="429">
        <v>13228</v>
      </c>
      <c r="Y12931" s="429" t="s">
        <v>1033</v>
      </c>
    </row>
    <row r="12932" spans="24:25">
      <c r="X12932" s="429">
        <v>13229</v>
      </c>
      <c r="Y12932" s="429" t="s">
        <v>1033</v>
      </c>
    </row>
    <row r="12933" spans="24:25">
      <c r="X12933" s="429">
        <v>13230</v>
      </c>
      <c r="Y12933" s="429" t="s">
        <v>1033</v>
      </c>
    </row>
    <row r="12934" spans="24:25">
      <c r="X12934" s="429">
        <v>13231</v>
      </c>
      <c r="Y12934" s="429" t="s">
        <v>1033</v>
      </c>
    </row>
    <row r="12935" spans="24:25">
      <c r="X12935" s="429">
        <v>13232</v>
      </c>
      <c r="Y12935" s="429" t="s">
        <v>1033</v>
      </c>
    </row>
    <row r="12936" spans="24:25">
      <c r="X12936" s="429">
        <v>13233</v>
      </c>
      <c r="Y12936" s="429" t="s">
        <v>1033</v>
      </c>
    </row>
    <row r="12937" spans="24:25">
      <c r="X12937" s="429">
        <v>13234</v>
      </c>
      <c r="Y12937" s="429" t="s">
        <v>1033</v>
      </c>
    </row>
    <row r="12938" spans="24:25">
      <c r="X12938" s="429">
        <v>13235</v>
      </c>
      <c r="Y12938" s="429" t="s">
        <v>1033</v>
      </c>
    </row>
    <row r="12939" spans="24:25">
      <c r="X12939" s="429">
        <v>13236</v>
      </c>
      <c r="Y12939" s="429" t="s">
        <v>1033</v>
      </c>
    </row>
    <row r="12940" spans="24:25">
      <c r="X12940" s="429">
        <v>13237</v>
      </c>
      <c r="Y12940" s="429" t="s">
        <v>1033</v>
      </c>
    </row>
    <row r="12941" spans="24:25">
      <c r="X12941" s="429">
        <v>13238</v>
      </c>
      <c r="Y12941" s="429" t="s">
        <v>1033</v>
      </c>
    </row>
    <row r="12942" spans="24:25">
      <c r="X12942" s="429">
        <v>13239</v>
      </c>
      <c r="Y12942" s="429" t="s">
        <v>1033</v>
      </c>
    </row>
    <row r="12943" spans="24:25">
      <c r="X12943" s="429">
        <v>13240</v>
      </c>
      <c r="Y12943" s="429" t="s">
        <v>1033</v>
      </c>
    </row>
    <row r="12944" spans="24:25">
      <c r="X12944" s="429">
        <v>13241</v>
      </c>
      <c r="Y12944" s="429" t="s">
        <v>1033</v>
      </c>
    </row>
    <row r="12945" spans="24:25">
      <c r="X12945" s="429">
        <v>13242</v>
      </c>
      <c r="Y12945" s="429" t="s">
        <v>1033</v>
      </c>
    </row>
    <row r="12946" spans="24:25">
      <c r="X12946" s="429">
        <v>13243</v>
      </c>
      <c r="Y12946" s="429" t="s">
        <v>1033</v>
      </c>
    </row>
    <row r="12947" spans="24:25">
      <c r="X12947" s="429">
        <v>13244</v>
      </c>
      <c r="Y12947" s="429" t="s">
        <v>1033</v>
      </c>
    </row>
    <row r="12948" spans="24:25">
      <c r="X12948" s="429">
        <v>13245</v>
      </c>
      <c r="Y12948" s="429" t="s">
        <v>1033</v>
      </c>
    </row>
    <row r="12949" spans="24:25">
      <c r="X12949" s="429">
        <v>13246</v>
      </c>
      <c r="Y12949" s="429" t="s">
        <v>1033</v>
      </c>
    </row>
    <row r="12950" spans="24:25">
      <c r="X12950" s="429">
        <v>13247</v>
      </c>
      <c r="Y12950" s="429" t="s">
        <v>1033</v>
      </c>
    </row>
    <row r="12951" spans="24:25">
      <c r="X12951" s="429">
        <v>13248</v>
      </c>
      <c r="Y12951" s="429" t="s">
        <v>1033</v>
      </c>
    </row>
    <row r="12952" spans="24:25">
      <c r="X12952" s="429">
        <v>13249</v>
      </c>
      <c r="Y12952" s="429" t="s">
        <v>1033</v>
      </c>
    </row>
    <row r="12953" spans="24:25">
      <c r="X12953" s="429">
        <v>13250</v>
      </c>
      <c r="Y12953" s="429" t="s">
        <v>1033</v>
      </c>
    </row>
    <row r="12954" spans="24:25">
      <c r="X12954" s="429">
        <v>13251</v>
      </c>
      <c r="Y12954" s="429" t="s">
        <v>1033</v>
      </c>
    </row>
    <row r="12955" spans="24:25">
      <c r="X12955" s="429">
        <v>13252</v>
      </c>
      <c r="Y12955" s="429" t="s">
        <v>1033</v>
      </c>
    </row>
    <row r="12956" spans="24:25">
      <c r="X12956" s="429">
        <v>13253</v>
      </c>
      <c r="Y12956" s="429" t="s">
        <v>1033</v>
      </c>
    </row>
    <row r="12957" spans="24:25">
      <c r="X12957" s="429">
        <v>13254</v>
      </c>
      <c r="Y12957" s="429" t="s">
        <v>1033</v>
      </c>
    </row>
    <row r="12958" spans="24:25">
      <c r="X12958" s="429">
        <v>13255</v>
      </c>
      <c r="Y12958" s="429" t="s">
        <v>1033</v>
      </c>
    </row>
    <row r="12959" spans="24:25">
      <c r="X12959" s="429">
        <v>13256</v>
      </c>
      <c r="Y12959" s="429" t="s">
        <v>1033</v>
      </c>
    </row>
    <row r="12960" spans="24:25">
      <c r="X12960" s="429">
        <v>13257</v>
      </c>
      <c r="Y12960" s="429" t="s">
        <v>1033</v>
      </c>
    </row>
    <row r="12961" spans="24:25">
      <c r="X12961" s="429">
        <v>13258</v>
      </c>
      <c r="Y12961" s="429" t="s">
        <v>1033</v>
      </c>
    </row>
    <row r="12962" spans="24:25">
      <c r="X12962" s="429">
        <v>13259</v>
      </c>
      <c r="Y12962" s="429" t="s">
        <v>1033</v>
      </c>
    </row>
    <row r="12963" spans="24:25">
      <c r="X12963" s="429">
        <v>13260</v>
      </c>
      <c r="Y12963" s="429" t="s">
        <v>1033</v>
      </c>
    </row>
    <row r="12964" spans="24:25">
      <c r="X12964" s="429">
        <v>13261</v>
      </c>
      <c r="Y12964" s="429" t="s">
        <v>1033</v>
      </c>
    </row>
    <row r="12965" spans="24:25">
      <c r="X12965" s="429">
        <v>13262</v>
      </c>
      <c r="Y12965" s="429" t="s">
        <v>1033</v>
      </c>
    </row>
    <row r="12966" spans="24:25">
      <c r="X12966" s="429">
        <v>13263</v>
      </c>
      <c r="Y12966" s="429" t="s">
        <v>1033</v>
      </c>
    </row>
    <row r="12967" spans="24:25">
      <c r="X12967" s="429">
        <v>13264</v>
      </c>
      <c r="Y12967" s="429" t="s">
        <v>1033</v>
      </c>
    </row>
    <row r="12968" spans="24:25">
      <c r="X12968" s="429">
        <v>13265</v>
      </c>
      <c r="Y12968" s="429" t="s">
        <v>1033</v>
      </c>
    </row>
    <row r="12969" spans="24:25">
      <c r="X12969" s="429">
        <v>13266</v>
      </c>
      <c r="Y12969" s="429" t="s">
        <v>1033</v>
      </c>
    </row>
    <row r="12970" spans="24:25">
      <c r="X12970" s="429">
        <v>13267</v>
      </c>
      <c r="Y12970" s="429" t="s">
        <v>1033</v>
      </c>
    </row>
    <row r="12971" spans="24:25">
      <c r="X12971" s="429">
        <v>13268</v>
      </c>
      <c r="Y12971" s="429" t="s">
        <v>1033</v>
      </c>
    </row>
    <row r="12972" spans="24:25">
      <c r="X12972" s="429">
        <v>13269</v>
      </c>
      <c r="Y12972" s="429" t="s">
        <v>1033</v>
      </c>
    </row>
    <row r="12973" spans="24:25">
      <c r="X12973" s="429">
        <v>13270</v>
      </c>
      <c r="Y12973" s="429" t="s">
        <v>1033</v>
      </c>
    </row>
    <row r="12974" spans="24:25">
      <c r="X12974" s="429">
        <v>13271</v>
      </c>
      <c r="Y12974" s="429" t="s">
        <v>1033</v>
      </c>
    </row>
    <row r="12975" spans="24:25">
      <c r="X12975" s="429">
        <v>13272</v>
      </c>
      <c r="Y12975" s="429" t="s">
        <v>1033</v>
      </c>
    </row>
    <row r="12976" spans="24:25">
      <c r="X12976" s="429">
        <v>13273</v>
      </c>
      <c r="Y12976" s="429" t="s">
        <v>1033</v>
      </c>
    </row>
    <row r="12977" spans="24:25">
      <c r="X12977" s="429">
        <v>13274</v>
      </c>
      <c r="Y12977" s="429" t="s">
        <v>1033</v>
      </c>
    </row>
    <row r="12978" spans="24:25">
      <c r="X12978" s="429">
        <v>13275</v>
      </c>
      <c r="Y12978" s="429" t="s">
        <v>1033</v>
      </c>
    </row>
    <row r="12979" spans="24:25">
      <c r="X12979" s="429">
        <v>13276</v>
      </c>
      <c r="Y12979" s="429" t="s">
        <v>1033</v>
      </c>
    </row>
    <row r="12980" spans="24:25">
      <c r="X12980" s="429">
        <v>13277</v>
      </c>
      <c r="Y12980" s="429" t="s">
        <v>1033</v>
      </c>
    </row>
    <row r="12981" spans="24:25">
      <c r="X12981" s="429">
        <v>13278</v>
      </c>
      <c r="Y12981" s="429" t="s">
        <v>1033</v>
      </c>
    </row>
    <row r="12982" spans="24:25">
      <c r="X12982" s="429">
        <v>13279</v>
      </c>
      <c r="Y12982" s="429" t="s">
        <v>1033</v>
      </c>
    </row>
    <row r="12983" spans="24:25">
      <c r="X12983" s="429">
        <v>13280</v>
      </c>
      <c r="Y12983" s="429" t="s">
        <v>1033</v>
      </c>
    </row>
    <row r="12984" spans="24:25">
      <c r="X12984" s="429">
        <v>13281</v>
      </c>
      <c r="Y12984" s="429" t="s">
        <v>1033</v>
      </c>
    </row>
    <row r="12985" spans="24:25">
      <c r="X12985" s="429">
        <v>13282</v>
      </c>
      <c r="Y12985" s="429" t="s">
        <v>1033</v>
      </c>
    </row>
    <row r="12986" spans="24:25">
      <c r="X12986" s="429">
        <v>13283</v>
      </c>
      <c r="Y12986" s="429" t="s">
        <v>1033</v>
      </c>
    </row>
    <row r="12987" spans="24:25">
      <c r="X12987" s="429">
        <v>13284</v>
      </c>
      <c r="Y12987" s="429" t="s">
        <v>1033</v>
      </c>
    </row>
    <row r="12988" spans="24:25">
      <c r="X12988" s="429">
        <v>13285</v>
      </c>
      <c r="Y12988" s="429" t="s">
        <v>1033</v>
      </c>
    </row>
    <row r="12989" spans="24:25">
      <c r="X12989" s="429">
        <v>13286</v>
      </c>
      <c r="Y12989" s="429" t="s">
        <v>1033</v>
      </c>
    </row>
    <row r="12990" spans="24:25">
      <c r="X12990" s="429">
        <v>13287</v>
      </c>
      <c r="Y12990" s="429" t="s">
        <v>1033</v>
      </c>
    </row>
    <row r="12991" spans="24:25">
      <c r="X12991" s="429">
        <v>13288</v>
      </c>
      <c r="Y12991" s="429" t="s">
        <v>1033</v>
      </c>
    </row>
    <row r="12992" spans="24:25">
      <c r="X12992" s="429">
        <v>13289</v>
      </c>
      <c r="Y12992" s="429" t="s">
        <v>1033</v>
      </c>
    </row>
    <row r="12993" spans="24:25">
      <c r="X12993" s="429">
        <v>13290</v>
      </c>
      <c r="Y12993" s="429" t="s">
        <v>1033</v>
      </c>
    </row>
    <row r="12994" spans="24:25">
      <c r="X12994" s="429">
        <v>13291</v>
      </c>
      <c r="Y12994" s="429" t="s">
        <v>1033</v>
      </c>
    </row>
    <row r="12995" spans="24:25">
      <c r="X12995" s="429">
        <v>13292</v>
      </c>
      <c r="Y12995" s="429" t="s">
        <v>1033</v>
      </c>
    </row>
    <row r="12996" spans="24:25">
      <c r="X12996" s="429">
        <v>13293</v>
      </c>
      <c r="Y12996" s="429" t="s">
        <v>1033</v>
      </c>
    </row>
    <row r="12997" spans="24:25">
      <c r="X12997" s="429">
        <v>13294</v>
      </c>
      <c r="Y12997" s="429" t="s">
        <v>1033</v>
      </c>
    </row>
    <row r="12998" spans="24:25">
      <c r="X12998" s="429">
        <v>13295</v>
      </c>
      <c r="Y12998" s="429" t="s">
        <v>1033</v>
      </c>
    </row>
    <row r="12999" spans="24:25">
      <c r="X12999" s="429">
        <v>13296</v>
      </c>
      <c r="Y12999" s="429" t="s">
        <v>1033</v>
      </c>
    </row>
    <row r="13000" spans="24:25">
      <c r="X13000" s="429">
        <v>13297</v>
      </c>
      <c r="Y13000" s="429" t="s">
        <v>1033</v>
      </c>
    </row>
    <row r="13001" spans="24:25">
      <c r="X13001" s="429">
        <v>13298</v>
      </c>
      <c r="Y13001" s="429" t="s">
        <v>1033</v>
      </c>
    </row>
    <row r="13002" spans="24:25">
      <c r="X13002" s="429">
        <v>13299</v>
      </c>
      <c r="Y13002" s="429" t="s">
        <v>1033</v>
      </c>
    </row>
    <row r="13003" spans="24:25">
      <c r="X13003" s="429">
        <v>13300</v>
      </c>
      <c r="Y13003" s="429" t="s">
        <v>1033</v>
      </c>
    </row>
    <row r="13004" spans="24:25">
      <c r="X13004" s="429">
        <v>13301</v>
      </c>
      <c r="Y13004" s="429" t="s">
        <v>1033</v>
      </c>
    </row>
    <row r="13005" spans="24:25">
      <c r="X13005" s="429">
        <v>13302</v>
      </c>
      <c r="Y13005" s="429" t="s">
        <v>1033</v>
      </c>
    </row>
    <row r="13006" spans="24:25">
      <c r="X13006" s="429">
        <v>13303</v>
      </c>
      <c r="Y13006" s="429" t="s">
        <v>1033</v>
      </c>
    </row>
    <row r="13007" spans="24:25">
      <c r="X13007" s="429">
        <v>13304</v>
      </c>
      <c r="Y13007" s="429" t="s">
        <v>1033</v>
      </c>
    </row>
    <row r="13008" spans="24:25">
      <c r="X13008" s="429">
        <v>13305</v>
      </c>
      <c r="Y13008" s="429" t="s">
        <v>1033</v>
      </c>
    </row>
    <row r="13009" spans="24:25">
      <c r="X13009" s="429">
        <v>13306</v>
      </c>
      <c r="Y13009" s="429" t="s">
        <v>1033</v>
      </c>
    </row>
    <row r="13010" spans="24:25">
      <c r="X13010" s="429">
        <v>13307</v>
      </c>
      <c r="Y13010" s="429" t="s">
        <v>1033</v>
      </c>
    </row>
    <row r="13011" spans="24:25">
      <c r="X13011" s="429">
        <v>13308</v>
      </c>
      <c r="Y13011" s="429" t="s">
        <v>1033</v>
      </c>
    </row>
    <row r="13012" spans="24:25">
      <c r="X13012" s="429">
        <v>13309</v>
      </c>
      <c r="Y13012" s="429" t="s">
        <v>1033</v>
      </c>
    </row>
    <row r="13013" spans="24:25">
      <c r="X13013" s="429">
        <v>13310</v>
      </c>
      <c r="Y13013" s="429" t="s">
        <v>1033</v>
      </c>
    </row>
    <row r="13014" spans="24:25">
      <c r="X13014" s="429">
        <v>13311</v>
      </c>
      <c r="Y13014" s="429" t="s">
        <v>1033</v>
      </c>
    </row>
    <row r="13015" spans="24:25">
      <c r="X13015" s="429">
        <v>13312</v>
      </c>
      <c r="Y13015" s="429" t="s">
        <v>1033</v>
      </c>
    </row>
    <row r="13016" spans="24:25">
      <c r="X13016" s="429">
        <v>13313</v>
      </c>
      <c r="Y13016" s="429" t="s">
        <v>1033</v>
      </c>
    </row>
    <row r="13017" spans="24:25">
      <c r="X13017" s="429">
        <v>13314</v>
      </c>
      <c r="Y13017" s="429" t="s">
        <v>1033</v>
      </c>
    </row>
    <row r="13018" spans="24:25">
      <c r="X13018" s="429">
        <v>13315</v>
      </c>
      <c r="Y13018" s="429" t="s">
        <v>1033</v>
      </c>
    </row>
    <row r="13019" spans="24:25">
      <c r="X13019" s="429">
        <v>13316</v>
      </c>
      <c r="Y13019" s="429" t="s">
        <v>1033</v>
      </c>
    </row>
    <row r="13020" spans="24:25">
      <c r="X13020" s="429">
        <v>13317</v>
      </c>
      <c r="Y13020" s="429" t="s">
        <v>1033</v>
      </c>
    </row>
    <row r="13021" spans="24:25">
      <c r="X13021" s="429">
        <v>13318</v>
      </c>
      <c r="Y13021" s="429" t="s">
        <v>1033</v>
      </c>
    </row>
    <row r="13022" spans="24:25">
      <c r="X13022" s="429">
        <v>13319</v>
      </c>
      <c r="Y13022" s="429" t="s">
        <v>1033</v>
      </c>
    </row>
    <row r="13023" spans="24:25">
      <c r="X13023" s="429">
        <v>13320</v>
      </c>
      <c r="Y13023" s="429" t="s">
        <v>1033</v>
      </c>
    </row>
    <row r="13024" spans="24:25">
      <c r="X13024" s="429">
        <v>13321</v>
      </c>
      <c r="Y13024" s="429" t="s">
        <v>1033</v>
      </c>
    </row>
    <row r="13025" spans="24:25">
      <c r="X13025" s="429">
        <v>13322</v>
      </c>
      <c r="Y13025" s="429" t="s">
        <v>1033</v>
      </c>
    </row>
    <row r="13026" spans="24:25">
      <c r="X13026" s="429">
        <v>13323</v>
      </c>
      <c r="Y13026" s="429" t="s">
        <v>1033</v>
      </c>
    </row>
    <row r="13027" spans="24:25">
      <c r="X13027" s="429">
        <v>13324</v>
      </c>
      <c r="Y13027" s="429" t="s">
        <v>1033</v>
      </c>
    </row>
    <row r="13028" spans="24:25">
      <c r="X13028" s="429">
        <v>13325</v>
      </c>
      <c r="Y13028" s="429" t="s">
        <v>1033</v>
      </c>
    </row>
    <row r="13029" spans="24:25">
      <c r="X13029" s="429">
        <v>13326</v>
      </c>
      <c r="Y13029" s="429" t="s">
        <v>1033</v>
      </c>
    </row>
    <row r="13030" spans="24:25">
      <c r="X13030" s="429">
        <v>13327</v>
      </c>
      <c r="Y13030" s="429" t="s">
        <v>1033</v>
      </c>
    </row>
    <row r="13031" spans="24:25">
      <c r="X13031" s="429">
        <v>13328</v>
      </c>
      <c r="Y13031" s="429" t="s">
        <v>1033</v>
      </c>
    </row>
    <row r="13032" spans="24:25">
      <c r="X13032" s="429">
        <v>13329</v>
      </c>
      <c r="Y13032" s="429" t="s">
        <v>1033</v>
      </c>
    </row>
    <row r="13033" spans="24:25">
      <c r="X13033" s="429">
        <v>13330</v>
      </c>
      <c r="Y13033" s="429" t="s">
        <v>1033</v>
      </c>
    </row>
    <row r="13034" spans="24:25">
      <c r="X13034" s="429">
        <v>13331</v>
      </c>
      <c r="Y13034" s="429" t="s">
        <v>1033</v>
      </c>
    </row>
    <row r="13035" spans="24:25">
      <c r="X13035" s="429">
        <v>13332</v>
      </c>
      <c r="Y13035" s="429" t="s">
        <v>1033</v>
      </c>
    </row>
    <row r="13036" spans="24:25">
      <c r="X13036" s="429">
        <v>13333</v>
      </c>
      <c r="Y13036" s="429" t="s">
        <v>1033</v>
      </c>
    </row>
    <row r="13037" spans="24:25">
      <c r="X13037" s="429">
        <v>13334</v>
      </c>
      <c r="Y13037" s="429" t="s">
        <v>1033</v>
      </c>
    </row>
    <row r="13038" spans="24:25">
      <c r="X13038" s="429">
        <v>13335</v>
      </c>
      <c r="Y13038" s="429" t="s">
        <v>1033</v>
      </c>
    </row>
    <row r="13039" spans="24:25">
      <c r="X13039" s="429">
        <v>13336</v>
      </c>
      <c r="Y13039" s="429" t="s">
        <v>1033</v>
      </c>
    </row>
    <row r="13040" spans="24:25">
      <c r="X13040" s="429">
        <v>13337</v>
      </c>
      <c r="Y13040" s="429" t="s">
        <v>1033</v>
      </c>
    </row>
    <row r="13041" spans="24:25">
      <c r="X13041" s="429">
        <v>13338</v>
      </c>
      <c r="Y13041" s="429" t="s">
        <v>1033</v>
      </c>
    </row>
    <row r="13042" spans="24:25">
      <c r="X13042" s="429">
        <v>13339</v>
      </c>
      <c r="Y13042" s="429" t="s">
        <v>1033</v>
      </c>
    </row>
    <row r="13043" spans="24:25">
      <c r="X13043" s="429">
        <v>13340</v>
      </c>
      <c r="Y13043" s="429" t="s">
        <v>1033</v>
      </c>
    </row>
    <row r="13044" spans="24:25">
      <c r="X13044" s="429">
        <v>13341</v>
      </c>
      <c r="Y13044" s="429" t="s">
        <v>1033</v>
      </c>
    </row>
    <row r="13045" spans="24:25">
      <c r="X13045" s="429">
        <v>13342</v>
      </c>
      <c r="Y13045" s="429" t="s">
        <v>1033</v>
      </c>
    </row>
    <row r="13046" spans="24:25">
      <c r="X13046" s="429">
        <v>13343</v>
      </c>
      <c r="Y13046" s="429" t="s">
        <v>1033</v>
      </c>
    </row>
    <row r="13047" spans="24:25">
      <c r="X13047" s="429">
        <v>13344</v>
      </c>
      <c r="Y13047" s="429" t="s">
        <v>1033</v>
      </c>
    </row>
    <row r="13048" spans="24:25">
      <c r="X13048" s="429">
        <v>13345</v>
      </c>
      <c r="Y13048" s="429" t="s">
        <v>1033</v>
      </c>
    </row>
    <row r="13049" spans="24:25">
      <c r="X13049" s="429">
        <v>13346</v>
      </c>
      <c r="Y13049" s="429" t="s">
        <v>1033</v>
      </c>
    </row>
    <row r="13050" spans="24:25">
      <c r="X13050" s="429">
        <v>13347</v>
      </c>
      <c r="Y13050" s="429" t="s">
        <v>1033</v>
      </c>
    </row>
    <row r="13051" spans="24:25">
      <c r="X13051" s="429">
        <v>13348</v>
      </c>
      <c r="Y13051" s="429" t="s">
        <v>1033</v>
      </c>
    </row>
    <row r="13052" spans="24:25">
      <c r="X13052" s="429">
        <v>13349</v>
      </c>
      <c r="Y13052" s="429" t="s">
        <v>1033</v>
      </c>
    </row>
    <row r="13053" spans="24:25">
      <c r="X13053" s="429">
        <v>13350</v>
      </c>
      <c r="Y13053" s="429" t="s">
        <v>1033</v>
      </c>
    </row>
    <row r="13054" spans="24:25">
      <c r="X13054" s="429">
        <v>13351</v>
      </c>
      <c r="Y13054" s="429" t="s">
        <v>1033</v>
      </c>
    </row>
    <row r="13055" spans="24:25">
      <c r="X13055" s="429">
        <v>13352</v>
      </c>
      <c r="Y13055" s="429" t="s">
        <v>1033</v>
      </c>
    </row>
    <row r="13056" spans="24:25">
      <c r="X13056" s="429">
        <v>13353</v>
      </c>
      <c r="Y13056" s="429" t="s">
        <v>1033</v>
      </c>
    </row>
    <row r="13057" spans="24:25">
      <c r="X13057" s="429">
        <v>13354</v>
      </c>
      <c r="Y13057" s="429" t="s">
        <v>1033</v>
      </c>
    </row>
    <row r="13058" spans="24:25">
      <c r="X13058" s="429">
        <v>13355</v>
      </c>
      <c r="Y13058" s="429" t="s">
        <v>1033</v>
      </c>
    </row>
    <row r="13059" spans="24:25">
      <c r="X13059" s="429">
        <v>13356</v>
      </c>
      <c r="Y13059" s="429" t="s">
        <v>1033</v>
      </c>
    </row>
    <row r="13060" spans="24:25">
      <c r="X13060" s="429">
        <v>13357</v>
      </c>
      <c r="Y13060" s="429" t="s">
        <v>1033</v>
      </c>
    </row>
    <row r="13061" spans="24:25">
      <c r="X13061" s="429">
        <v>13358</v>
      </c>
      <c r="Y13061" s="429" t="s">
        <v>1033</v>
      </c>
    </row>
    <row r="13062" spans="24:25">
      <c r="X13062" s="429">
        <v>13359</v>
      </c>
      <c r="Y13062" s="429" t="s">
        <v>1033</v>
      </c>
    </row>
    <row r="13063" spans="24:25">
      <c r="X13063" s="429">
        <v>13360</v>
      </c>
      <c r="Y13063" s="429" t="s">
        <v>1033</v>
      </c>
    </row>
    <row r="13064" spans="24:25">
      <c r="X13064" s="429">
        <v>13361</v>
      </c>
      <c r="Y13064" s="429" t="s">
        <v>1033</v>
      </c>
    </row>
    <row r="13065" spans="24:25">
      <c r="X13065" s="429">
        <v>13362</v>
      </c>
      <c r="Y13065" s="429" t="s">
        <v>1033</v>
      </c>
    </row>
    <row r="13066" spans="24:25">
      <c r="X13066" s="429">
        <v>13363</v>
      </c>
      <c r="Y13066" s="429" t="s">
        <v>1033</v>
      </c>
    </row>
    <row r="13067" spans="24:25">
      <c r="X13067" s="429">
        <v>13364</v>
      </c>
      <c r="Y13067" s="429" t="s">
        <v>1033</v>
      </c>
    </row>
    <row r="13068" spans="24:25">
      <c r="X13068" s="429">
        <v>13365</v>
      </c>
      <c r="Y13068" s="429" t="s">
        <v>1033</v>
      </c>
    </row>
    <row r="13069" spans="24:25">
      <c r="X13069" s="429">
        <v>13366</v>
      </c>
      <c r="Y13069" s="429" t="s">
        <v>1033</v>
      </c>
    </row>
    <row r="13070" spans="24:25">
      <c r="X13070" s="429">
        <v>13367</v>
      </c>
      <c r="Y13070" s="429" t="s">
        <v>1033</v>
      </c>
    </row>
    <row r="13071" spans="24:25">
      <c r="X13071" s="429">
        <v>13368</v>
      </c>
      <c r="Y13071" s="429" t="s">
        <v>1033</v>
      </c>
    </row>
    <row r="13072" spans="24:25">
      <c r="X13072" s="429">
        <v>13369</v>
      </c>
      <c r="Y13072" s="429" t="s">
        <v>1033</v>
      </c>
    </row>
    <row r="13073" spans="24:25">
      <c r="X13073" s="429">
        <v>13370</v>
      </c>
      <c r="Y13073" s="429" t="s">
        <v>1033</v>
      </c>
    </row>
    <row r="13074" spans="24:25">
      <c r="X13074" s="429">
        <v>13371</v>
      </c>
      <c r="Y13074" s="429" t="s">
        <v>1033</v>
      </c>
    </row>
    <row r="13075" spans="24:25">
      <c r="X13075" s="429">
        <v>13372</v>
      </c>
      <c r="Y13075" s="429" t="s">
        <v>1033</v>
      </c>
    </row>
    <row r="13076" spans="24:25">
      <c r="X13076" s="429">
        <v>13373</v>
      </c>
      <c r="Y13076" s="429" t="s">
        <v>1033</v>
      </c>
    </row>
    <row r="13077" spans="24:25">
      <c r="X13077" s="429">
        <v>13374</v>
      </c>
      <c r="Y13077" s="429" t="s">
        <v>1033</v>
      </c>
    </row>
    <row r="13078" spans="24:25">
      <c r="X13078" s="429">
        <v>13375</v>
      </c>
      <c r="Y13078" s="429" t="s">
        <v>1033</v>
      </c>
    </row>
    <row r="13079" spans="24:25">
      <c r="X13079" s="429">
        <v>13376</v>
      </c>
      <c r="Y13079" s="429" t="s">
        <v>1033</v>
      </c>
    </row>
    <row r="13080" spans="24:25">
      <c r="X13080" s="429">
        <v>13377</v>
      </c>
      <c r="Y13080" s="429" t="s">
        <v>1033</v>
      </c>
    </row>
    <row r="13081" spans="24:25">
      <c r="X13081" s="429">
        <v>13378</v>
      </c>
      <c r="Y13081" s="429" t="s">
        <v>1033</v>
      </c>
    </row>
    <row r="13082" spans="24:25">
      <c r="X13082" s="429">
        <v>13379</v>
      </c>
      <c r="Y13082" s="429" t="s">
        <v>1033</v>
      </c>
    </row>
    <row r="13083" spans="24:25">
      <c r="X13083" s="429">
        <v>13380</v>
      </c>
      <c r="Y13083" s="429" t="s">
        <v>1033</v>
      </c>
    </row>
    <row r="13084" spans="24:25">
      <c r="X13084" s="429">
        <v>13381</v>
      </c>
      <c r="Y13084" s="429" t="s">
        <v>1033</v>
      </c>
    </row>
    <row r="13085" spans="24:25">
      <c r="X13085" s="429">
        <v>13382</v>
      </c>
      <c r="Y13085" s="429" t="s">
        <v>1033</v>
      </c>
    </row>
    <row r="13086" spans="24:25">
      <c r="X13086" s="429">
        <v>13383</v>
      </c>
      <c r="Y13086" s="429" t="s">
        <v>1033</v>
      </c>
    </row>
    <row r="13087" spans="24:25">
      <c r="X13087" s="429">
        <v>13384</v>
      </c>
      <c r="Y13087" s="429" t="s">
        <v>1033</v>
      </c>
    </row>
    <row r="13088" spans="24:25">
      <c r="X13088" s="429">
        <v>13385</v>
      </c>
      <c r="Y13088" s="429" t="s">
        <v>1033</v>
      </c>
    </row>
    <row r="13089" spans="24:25">
      <c r="X13089" s="429">
        <v>13386</v>
      </c>
      <c r="Y13089" s="429" t="s">
        <v>1033</v>
      </c>
    </row>
    <row r="13090" spans="24:25">
      <c r="X13090" s="429">
        <v>13387</v>
      </c>
      <c r="Y13090" s="429" t="s">
        <v>1033</v>
      </c>
    </row>
    <row r="13091" spans="24:25">
      <c r="X13091" s="429">
        <v>13388</v>
      </c>
      <c r="Y13091" s="429" t="s">
        <v>1033</v>
      </c>
    </row>
    <row r="13092" spans="24:25">
      <c r="X13092" s="429">
        <v>13389</v>
      </c>
      <c r="Y13092" s="429" t="s">
        <v>1033</v>
      </c>
    </row>
    <row r="13093" spans="24:25">
      <c r="X13093" s="429">
        <v>13390</v>
      </c>
      <c r="Y13093" s="429" t="s">
        <v>1033</v>
      </c>
    </row>
    <row r="13094" spans="24:25">
      <c r="X13094" s="429">
        <v>13391</v>
      </c>
      <c r="Y13094" s="429" t="s">
        <v>1033</v>
      </c>
    </row>
    <row r="13095" spans="24:25">
      <c r="X13095" s="429">
        <v>13392</v>
      </c>
      <c r="Y13095" s="429" t="s">
        <v>1033</v>
      </c>
    </row>
    <row r="13096" spans="24:25">
      <c r="X13096" s="429">
        <v>13393</v>
      </c>
      <c r="Y13096" s="429" t="s">
        <v>1033</v>
      </c>
    </row>
    <row r="13097" spans="24:25">
      <c r="X13097" s="429">
        <v>13394</v>
      </c>
      <c r="Y13097" s="429" t="s">
        <v>1033</v>
      </c>
    </row>
    <row r="13098" spans="24:25">
      <c r="X13098" s="429">
        <v>13395</v>
      </c>
      <c r="Y13098" s="429" t="s">
        <v>1033</v>
      </c>
    </row>
    <row r="13099" spans="24:25">
      <c r="X13099" s="429">
        <v>13396</v>
      </c>
      <c r="Y13099" s="429" t="s">
        <v>1033</v>
      </c>
    </row>
    <row r="13100" spans="24:25">
      <c r="X13100" s="429">
        <v>13397</v>
      </c>
      <c r="Y13100" s="429" t="s">
        <v>1033</v>
      </c>
    </row>
    <row r="13101" spans="24:25">
      <c r="X13101" s="429">
        <v>13398</v>
      </c>
      <c r="Y13101" s="429" t="s">
        <v>1033</v>
      </c>
    </row>
    <row r="13102" spans="24:25">
      <c r="X13102" s="429">
        <v>13399</v>
      </c>
      <c r="Y13102" s="429" t="s">
        <v>1033</v>
      </c>
    </row>
    <row r="13103" spans="24:25">
      <c r="X13103" s="429">
        <v>13400</v>
      </c>
      <c r="Y13103" s="429" t="s">
        <v>1033</v>
      </c>
    </row>
    <row r="13104" spans="24:25">
      <c r="X13104" s="429">
        <v>13401</v>
      </c>
      <c r="Y13104" s="429" t="s">
        <v>1033</v>
      </c>
    </row>
    <row r="13105" spans="24:25">
      <c r="X13105" s="429">
        <v>13402</v>
      </c>
      <c r="Y13105" s="429" t="s">
        <v>1033</v>
      </c>
    </row>
    <row r="13106" spans="24:25">
      <c r="X13106" s="429">
        <v>13403</v>
      </c>
      <c r="Y13106" s="429" t="s">
        <v>1033</v>
      </c>
    </row>
    <row r="13107" spans="24:25">
      <c r="X13107" s="429">
        <v>13404</v>
      </c>
      <c r="Y13107" s="429" t="s">
        <v>1033</v>
      </c>
    </row>
    <row r="13108" spans="24:25">
      <c r="X13108" s="429">
        <v>13405</v>
      </c>
      <c r="Y13108" s="429" t="s">
        <v>1033</v>
      </c>
    </row>
    <row r="13109" spans="24:25">
      <c r="X13109" s="429">
        <v>13406</v>
      </c>
      <c r="Y13109" s="429" t="s">
        <v>1033</v>
      </c>
    </row>
    <row r="13110" spans="24:25">
      <c r="X13110" s="429">
        <v>13407</v>
      </c>
      <c r="Y13110" s="429" t="s">
        <v>1033</v>
      </c>
    </row>
    <row r="13111" spans="24:25">
      <c r="X13111" s="429">
        <v>13408</v>
      </c>
      <c r="Y13111" s="429" t="s">
        <v>1033</v>
      </c>
    </row>
    <row r="13112" spans="24:25">
      <c r="X13112" s="429">
        <v>13409</v>
      </c>
      <c r="Y13112" s="429" t="s">
        <v>1033</v>
      </c>
    </row>
    <row r="13113" spans="24:25">
      <c r="X13113" s="429">
        <v>13410</v>
      </c>
      <c r="Y13113" s="429" t="s">
        <v>1033</v>
      </c>
    </row>
    <row r="13114" spans="24:25">
      <c r="X13114" s="429">
        <v>13411</v>
      </c>
      <c r="Y13114" s="429" t="s">
        <v>1033</v>
      </c>
    </row>
    <row r="13115" spans="24:25">
      <c r="X13115" s="429">
        <v>13412</v>
      </c>
      <c r="Y13115" s="429" t="s">
        <v>1033</v>
      </c>
    </row>
    <row r="13116" spans="24:25">
      <c r="X13116" s="429">
        <v>13413</v>
      </c>
      <c r="Y13116" s="429" t="s">
        <v>1033</v>
      </c>
    </row>
    <row r="13117" spans="24:25">
      <c r="X13117" s="429">
        <v>13414</v>
      </c>
      <c r="Y13117" s="429" t="s">
        <v>1033</v>
      </c>
    </row>
    <row r="13118" spans="24:25">
      <c r="X13118" s="429">
        <v>13415</v>
      </c>
      <c r="Y13118" s="429" t="s">
        <v>1033</v>
      </c>
    </row>
    <row r="13119" spans="24:25">
      <c r="X13119" s="429">
        <v>13416</v>
      </c>
      <c r="Y13119" s="429" t="s">
        <v>1033</v>
      </c>
    </row>
    <row r="13120" spans="24:25">
      <c r="X13120" s="429">
        <v>13417</v>
      </c>
      <c r="Y13120" s="429" t="s">
        <v>1033</v>
      </c>
    </row>
    <row r="13121" spans="24:25">
      <c r="X13121" s="429">
        <v>13418</v>
      </c>
      <c r="Y13121" s="429" t="s">
        <v>1033</v>
      </c>
    </row>
    <row r="13122" spans="24:25">
      <c r="X13122" s="429">
        <v>13419</v>
      </c>
      <c r="Y13122" s="429" t="s">
        <v>1033</v>
      </c>
    </row>
    <row r="13123" spans="24:25">
      <c r="X13123" s="429">
        <v>13420</v>
      </c>
      <c r="Y13123" s="429" t="s">
        <v>1033</v>
      </c>
    </row>
    <row r="13124" spans="24:25">
      <c r="X13124" s="429">
        <v>13421</v>
      </c>
      <c r="Y13124" s="429" t="s">
        <v>1033</v>
      </c>
    </row>
    <row r="13125" spans="24:25">
      <c r="X13125" s="429">
        <v>13422</v>
      </c>
      <c r="Y13125" s="429" t="s">
        <v>1033</v>
      </c>
    </row>
    <row r="13126" spans="24:25">
      <c r="X13126" s="429">
        <v>13423</v>
      </c>
      <c r="Y13126" s="429" t="s">
        <v>1033</v>
      </c>
    </row>
    <row r="13127" spans="24:25">
      <c r="X13127" s="429">
        <v>13424</v>
      </c>
      <c r="Y13127" s="429" t="s">
        <v>1033</v>
      </c>
    </row>
    <row r="13128" spans="24:25">
      <c r="X13128" s="429">
        <v>13425</v>
      </c>
      <c r="Y13128" s="429" t="s">
        <v>1033</v>
      </c>
    </row>
    <row r="13129" spans="24:25">
      <c r="X13129" s="429">
        <v>13426</v>
      </c>
      <c r="Y13129" s="429" t="s">
        <v>1033</v>
      </c>
    </row>
    <row r="13130" spans="24:25">
      <c r="X13130" s="429">
        <v>13427</v>
      </c>
      <c r="Y13130" s="429" t="s">
        <v>1033</v>
      </c>
    </row>
    <row r="13131" spans="24:25">
      <c r="X13131" s="429">
        <v>13428</v>
      </c>
      <c r="Y13131" s="429" t="s">
        <v>1033</v>
      </c>
    </row>
    <row r="13132" spans="24:25">
      <c r="X13132" s="429">
        <v>13429</v>
      </c>
      <c r="Y13132" s="429" t="s">
        <v>1033</v>
      </c>
    </row>
    <row r="13133" spans="24:25">
      <c r="X13133" s="429">
        <v>13430</v>
      </c>
      <c r="Y13133" s="429" t="s">
        <v>1033</v>
      </c>
    </row>
    <row r="13134" spans="24:25">
      <c r="X13134" s="429">
        <v>13431</v>
      </c>
      <c r="Y13134" s="429" t="s">
        <v>1033</v>
      </c>
    </row>
    <row r="13135" spans="24:25">
      <c r="X13135" s="429">
        <v>13432</v>
      </c>
      <c r="Y13135" s="429" t="s">
        <v>1033</v>
      </c>
    </row>
    <row r="13136" spans="24:25">
      <c r="X13136" s="429">
        <v>13433</v>
      </c>
      <c r="Y13136" s="429" t="s">
        <v>1033</v>
      </c>
    </row>
    <row r="13137" spans="24:25">
      <c r="X13137" s="429">
        <v>13434</v>
      </c>
      <c r="Y13137" s="429" t="s">
        <v>1033</v>
      </c>
    </row>
    <row r="13138" spans="24:25">
      <c r="X13138" s="429">
        <v>13435</v>
      </c>
      <c r="Y13138" s="429" t="s">
        <v>1033</v>
      </c>
    </row>
    <row r="13139" spans="24:25">
      <c r="X13139" s="429">
        <v>13436</v>
      </c>
      <c r="Y13139" s="429" t="s">
        <v>1033</v>
      </c>
    </row>
    <row r="13140" spans="24:25">
      <c r="X13140" s="429">
        <v>13437</v>
      </c>
      <c r="Y13140" s="429" t="s">
        <v>1033</v>
      </c>
    </row>
    <row r="13141" spans="24:25">
      <c r="X13141" s="429">
        <v>13438</v>
      </c>
      <c r="Y13141" s="429" t="s">
        <v>1033</v>
      </c>
    </row>
    <row r="13142" spans="24:25">
      <c r="X13142" s="429">
        <v>13439</v>
      </c>
      <c r="Y13142" s="429" t="s">
        <v>1033</v>
      </c>
    </row>
    <row r="13143" spans="24:25">
      <c r="X13143" s="429">
        <v>13440</v>
      </c>
      <c r="Y13143" s="429" t="s">
        <v>1033</v>
      </c>
    </row>
    <row r="13144" spans="24:25">
      <c r="X13144" s="429">
        <v>13441</v>
      </c>
      <c r="Y13144" s="429" t="s">
        <v>1033</v>
      </c>
    </row>
    <row r="13145" spans="24:25">
      <c r="X13145" s="429">
        <v>13442</v>
      </c>
      <c r="Y13145" s="429" t="s">
        <v>1033</v>
      </c>
    </row>
    <row r="13146" spans="24:25">
      <c r="X13146" s="429">
        <v>13443</v>
      </c>
      <c r="Y13146" s="429" t="s">
        <v>1033</v>
      </c>
    </row>
    <row r="13147" spans="24:25">
      <c r="X13147" s="429">
        <v>13444</v>
      </c>
      <c r="Y13147" s="429" t="s">
        <v>1033</v>
      </c>
    </row>
    <row r="13148" spans="24:25">
      <c r="X13148" s="429">
        <v>13445</v>
      </c>
      <c r="Y13148" s="429" t="s">
        <v>1033</v>
      </c>
    </row>
    <row r="13149" spans="24:25">
      <c r="X13149" s="429">
        <v>13446</v>
      </c>
      <c r="Y13149" s="429" t="s">
        <v>1033</v>
      </c>
    </row>
    <row r="13150" spans="24:25">
      <c r="X13150" s="429">
        <v>13447</v>
      </c>
      <c r="Y13150" s="429" t="s">
        <v>1033</v>
      </c>
    </row>
    <row r="13151" spans="24:25">
      <c r="X13151" s="429">
        <v>13448</v>
      </c>
      <c r="Y13151" s="429" t="s">
        <v>1033</v>
      </c>
    </row>
    <row r="13152" spans="24:25">
      <c r="X13152" s="429">
        <v>13449</v>
      </c>
      <c r="Y13152" s="429" t="s">
        <v>1033</v>
      </c>
    </row>
    <row r="13153" spans="24:25">
      <c r="X13153" s="429">
        <v>13450</v>
      </c>
      <c r="Y13153" s="429" t="s">
        <v>1033</v>
      </c>
    </row>
    <row r="13154" spans="24:25">
      <c r="X13154" s="429">
        <v>13451</v>
      </c>
      <c r="Y13154" s="429" t="s">
        <v>1033</v>
      </c>
    </row>
    <row r="13155" spans="24:25">
      <c r="X13155" s="429">
        <v>13452</v>
      </c>
      <c r="Y13155" s="429" t="s">
        <v>1033</v>
      </c>
    </row>
    <row r="13156" spans="24:25">
      <c r="X13156" s="429">
        <v>13453</v>
      </c>
      <c r="Y13156" s="429" t="s">
        <v>1033</v>
      </c>
    </row>
    <row r="13157" spans="24:25">
      <c r="X13157" s="429">
        <v>13454</v>
      </c>
      <c r="Y13157" s="429" t="s">
        <v>1033</v>
      </c>
    </row>
    <row r="13158" spans="24:25">
      <c r="X13158" s="429">
        <v>13455</v>
      </c>
      <c r="Y13158" s="429" t="s">
        <v>1033</v>
      </c>
    </row>
    <row r="13159" spans="24:25">
      <c r="X13159" s="429">
        <v>13456</v>
      </c>
      <c r="Y13159" s="429" t="s">
        <v>1033</v>
      </c>
    </row>
    <row r="13160" spans="24:25">
      <c r="X13160" s="429">
        <v>13457</v>
      </c>
      <c r="Y13160" s="429" t="s">
        <v>1033</v>
      </c>
    </row>
    <row r="13161" spans="24:25">
      <c r="X13161" s="429">
        <v>13458</v>
      </c>
      <c r="Y13161" s="429" t="s">
        <v>1033</v>
      </c>
    </row>
    <row r="13162" spans="24:25">
      <c r="X13162" s="429">
        <v>13459</v>
      </c>
      <c r="Y13162" s="429" t="s">
        <v>1033</v>
      </c>
    </row>
    <row r="13163" spans="24:25">
      <c r="X13163" s="429">
        <v>13460</v>
      </c>
      <c r="Y13163" s="429" t="s">
        <v>1033</v>
      </c>
    </row>
    <row r="13164" spans="24:25">
      <c r="X13164" s="429">
        <v>13461</v>
      </c>
      <c r="Y13164" s="429" t="s">
        <v>1033</v>
      </c>
    </row>
    <row r="13165" spans="24:25">
      <c r="X13165" s="429">
        <v>13462</v>
      </c>
      <c r="Y13165" s="429" t="s">
        <v>1033</v>
      </c>
    </row>
    <row r="13166" spans="24:25">
      <c r="X13166" s="429">
        <v>13463</v>
      </c>
      <c r="Y13166" s="429" t="s">
        <v>1033</v>
      </c>
    </row>
    <row r="13167" spans="24:25">
      <c r="X13167" s="429">
        <v>13464</v>
      </c>
      <c r="Y13167" s="429" t="s">
        <v>1033</v>
      </c>
    </row>
    <row r="13168" spans="24:25">
      <c r="X13168" s="429">
        <v>13465</v>
      </c>
      <c r="Y13168" s="429" t="s">
        <v>1033</v>
      </c>
    </row>
    <row r="13169" spans="24:25">
      <c r="X13169" s="429">
        <v>13466</v>
      </c>
      <c r="Y13169" s="429" t="s">
        <v>1033</v>
      </c>
    </row>
    <row r="13170" spans="24:25">
      <c r="X13170" s="429">
        <v>13467</v>
      </c>
      <c r="Y13170" s="429" t="s">
        <v>1033</v>
      </c>
    </row>
    <row r="13171" spans="24:25">
      <c r="X13171" s="429">
        <v>13468</v>
      </c>
      <c r="Y13171" s="429" t="s">
        <v>1033</v>
      </c>
    </row>
    <row r="13172" spans="24:25">
      <c r="X13172" s="429">
        <v>13469</v>
      </c>
      <c r="Y13172" s="429" t="s">
        <v>1033</v>
      </c>
    </row>
    <row r="13173" spans="24:25">
      <c r="X13173" s="429">
        <v>13470</v>
      </c>
      <c r="Y13173" s="429" t="s">
        <v>1033</v>
      </c>
    </row>
    <row r="13174" spans="24:25">
      <c r="X13174" s="429">
        <v>13471</v>
      </c>
      <c r="Y13174" s="429" t="s">
        <v>1033</v>
      </c>
    </row>
    <row r="13175" spans="24:25">
      <c r="X13175" s="429">
        <v>13472</v>
      </c>
      <c r="Y13175" s="429" t="s">
        <v>1033</v>
      </c>
    </row>
    <row r="13176" spans="24:25">
      <c r="X13176" s="429">
        <v>13473</v>
      </c>
      <c r="Y13176" s="429" t="s">
        <v>1033</v>
      </c>
    </row>
    <row r="13177" spans="24:25">
      <c r="X13177" s="429">
        <v>13474</v>
      </c>
      <c r="Y13177" s="429" t="s">
        <v>1033</v>
      </c>
    </row>
    <row r="13178" spans="24:25">
      <c r="X13178" s="429">
        <v>13475</v>
      </c>
      <c r="Y13178" s="429" t="s">
        <v>1033</v>
      </c>
    </row>
    <row r="13179" spans="24:25">
      <c r="X13179" s="429">
        <v>13476</v>
      </c>
      <c r="Y13179" s="429" t="s">
        <v>1033</v>
      </c>
    </row>
    <row r="13180" spans="24:25">
      <c r="X13180" s="429">
        <v>13477</v>
      </c>
      <c r="Y13180" s="429" t="s">
        <v>1033</v>
      </c>
    </row>
    <row r="13181" spans="24:25">
      <c r="X13181" s="429">
        <v>13478</v>
      </c>
      <c r="Y13181" s="429" t="s">
        <v>1033</v>
      </c>
    </row>
    <row r="13182" spans="24:25">
      <c r="X13182" s="429">
        <v>13479</v>
      </c>
      <c r="Y13182" s="429" t="s">
        <v>1033</v>
      </c>
    </row>
    <row r="13183" spans="24:25">
      <c r="X13183" s="429">
        <v>13480</v>
      </c>
      <c r="Y13183" s="429" t="s">
        <v>1033</v>
      </c>
    </row>
    <row r="13184" spans="24:25">
      <c r="X13184" s="429">
        <v>13481</v>
      </c>
      <c r="Y13184" s="429" t="s">
        <v>1033</v>
      </c>
    </row>
    <row r="13185" spans="24:25">
      <c r="X13185" s="429">
        <v>13482</v>
      </c>
      <c r="Y13185" s="429" t="s">
        <v>1033</v>
      </c>
    </row>
    <row r="13186" spans="24:25">
      <c r="X13186" s="429">
        <v>13483</v>
      </c>
      <c r="Y13186" s="429" t="s">
        <v>1033</v>
      </c>
    </row>
    <row r="13187" spans="24:25">
      <c r="X13187" s="429">
        <v>13484</v>
      </c>
      <c r="Y13187" s="429" t="s">
        <v>1033</v>
      </c>
    </row>
    <row r="13188" spans="24:25">
      <c r="X13188" s="429">
        <v>13485</v>
      </c>
      <c r="Y13188" s="429" t="s">
        <v>1033</v>
      </c>
    </row>
    <row r="13189" spans="24:25">
      <c r="X13189" s="429">
        <v>13486</v>
      </c>
      <c r="Y13189" s="429" t="s">
        <v>1033</v>
      </c>
    </row>
    <row r="13190" spans="24:25">
      <c r="X13190" s="429">
        <v>13487</v>
      </c>
      <c r="Y13190" s="429" t="s">
        <v>1033</v>
      </c>
    </row>
    <row r="13191" spans="24:25">
      <c r="X13191" s="429">
        <v>13488</v>
      </c>
      <c r="Y13191" s="429" t="s">
        <v>1033</v>
      </c>
    </row>
    <row r="13192" spans="24:25">
      <c r="X13192" s="429">
        <v>13489</v>
      </c>
      <c r="Y13192" s="429" t="s">
        <v>1033</v>
      </c>
    </row>
    <row r="13193" spans="24:25">
      <c r="X13193" s="429">
        <v>13490</v>
      </c>
      <c r="Y13193" s="429" t="s">
        <v>1033</v>
      </c>
    </row>
    <row r="13194" spans="24:25">
      <c r="X13194" s="429">
        <v>13491</v>
      </c>
      <c r="Y13194" s="429" t="s">
        <v>1033</v>
      </c>
    </row>
    <row r="13195" spans="24:25">
      <c r="X13195" s="429">
        <v>13492</v>
      </c>
      <c r="Y13195" s="429" t="s">
        <v>1033</v>
      </c>
    </row>
    <row r="13196" spans="24:25">
      <c r="X13196" s="429">
        <v>13493</v>
      </c>
      <c r="Y13196" s="429" t="s">
        <v>1033</v>
      </c>
    </row>
    <row r="13197" spans="24:25">
      <c r="X13197" s="429">
        <v>13494</v>
      </c>
      <c r="Y13197" s="429" t="s">
        <v>1033</v>
      </c>
    </row>
    <row r="13198" spans="24:25">
      <c r="X13198" s="429">
        <v>13495</v>
      </c>
      <c r="Y13198" s="429" t="s">
        <v>1033</v>
      </c>
    </row>
    <row r="13199" spans="24:25">
      <c r="X13199" s="429">
        <v>13496</v>
      </c>
      <c r="Y13199" s="429" t="s">
        <v>1033</v>
      </c>
    </row>
    <row r="13200" spans="24:25">
      <c r="X13200" s="429">
        <v>13497</v>
      </c>
      <c r="Y13200" s="429" t="s">
        <v>1033</v>
      </c>
    </row>
    <row r="13201" spans="24:25">
      <c r="X13201" s="429">
        <v>13498</v>
      </c>
      <c r="Y13201" s="429" t="s">
        <v>1033</v>
      </c>
    </row>
    <row r="13202" spans="24:25">
      <c r="X13202" s="429">
        <v>13499</v>
      </c>
      <c r="Y13202" s="429" t="s">
        <v>1033</v>
      </c>
    </row>
    <row r="13203" spans="24:25">
      <c r="X13203" s="429">
        <v>13500</v>
      </c>
      <c r="Y13203" s="429" t="s">
        <v>1033</v>
      </c>
    </row>
    <row r="13204" spans="24:25">
      <c r="X13204" s="429">
        <v>13501</v>
      </c>
      <c r="Y13204" s="429" t="s">
        <v>1033</v>
      </c>
    </row>
    <row r="13205" spans="24:25">
      <c r="X13205" s="429">
        <v>13502</v>
      </c>
      <c r="Y13205" s="429" t="s">
        <v>1033</v>
      </c>
    </row>
    <row r="13206" spans="24:25">
      <c r="X13206" s="429">
        <v>13503</v>
      </c>
      <c r="Y13206" s="429" t="s">
        <v>1033</v>
      </c>
    </row>
    <row r="13207" spans="24:25">
      <c r="X13207" s="429">
        <v>13504</v>
      </c>
      <c r="Y13207" s="429" t="s">
        <v>1033</v>
      </c>
    </row>
    <row r="13208" spans="24:25">
      <c r="X13208" s="429">
        <v>13505</v>
      </c>
      <c r="Y13208" s="429" t="s">
        <v>1033</v>
      </c>
    </row>
    <row r="13209" spans="24:25">
      <c r="X13209" s="429">
        <v>13506</v>
      </c>
      <c r="Y13209" s="429" t="s">
        <v>1033</v>
      </c>
    </row>
    <row r="13210" spans="24:25">
      <c r="X13210" s="429">
        <v>13507</v>
      </c>
      <c r="Y13210" s="429" t="s">
        <v>1033</v>
      </c>
    </row>
    <row r="13211" spans="24:25">
      <c r="X13211" s="429">
        <v>13508</v>
      </c>
      <c r="Y13211" s="429" t="s">
        <v>1033</v>
      </c>
    </row>
    <row r="13212" spans="24:25">
      <c r="X13212" s="429">
        <v>13509</v>
      </c>
      <c r="Y13212" s="429" t="s">
        <v>1033</v>
      </c>
    </row>
    <row r="13213" spans="24:25">
      <c r="X13213" s="429">
        <v>13510</v>
      </c>
      <c r="Y13213" s="429" t="s">
        <v>1033</v>
      </c>
    </row>
    <row r="13214" spans="24:25">
      <c r="X13214" s="429">
        <v>13511</v>
      </c>
      <c r="Y13214" s="429" t="s">
        <v>1033</v>
      </c>
    </row>
    <row r="13215" spans="24:25">
      <c r="X13215" s="429">
        <v>13512</v>
      </c>
      <c r="Y13215" s="429" t="s">
        <v>1033</v>
      </c>
    </row>
    <row r="13216" spans="24:25">
      <c r="X13216" s="429">
        <v>13513</v>
      </c>
      <c r="Y13216" s="429" t="s">
        <v>1033</v>
      </c>
    </row>
    <row r="13217" spans="24:25">
      <c r="X13217" s="429">
        <v>13514</v>
      </c>
      <c r="Y13217" s="429" t="s">
        <v>1033</v>
      </c>
    </row>
    <row r="13218" spans="24:25">
      <c r="X13218" s="429">
        <v>13515</v>
      </c>
      <c r="Y13218" s="429" t="s">
        <v>1033</v>
      </c>
    </row>
    <row r="13219" spans="24:25">
      <c r="X13219" s="429">
        <v>13516</v>
      </c>
      <c r="Y13219" s="429" t="s">
        <v>1033</v>
      </c>
    </row>
    <row r="13220" spans="24:25">
      <c r="X13220" s="429">
        <v>13517</v>
      </c>
      <c r="Y13220" s="429" t="s">
        <v>1033</v>
      </c>
    </row>
    <row r="13221" spans="24:25">
      <c r="X13221" s="429">
        <v>13518</v>
      </c>
      <c r="Y13221" s="429" t="s">
        <v>1033</v>
      </c>
    </row>
    <row r="13222" spans="24:25">
      <c r="X13222" s="429">
        <v>13519</v>
      </c>
      <c r="Y13222" s="429" t="s">
        <v>1033</v>
      </c>
    </row>
    <row r="13223" spans="24:25">
      <c r="X13223" s="429">
        <v>13520</v>
      </c>
      <c r="Y13223" s="429" t="s">
        <v>1033</v>
      </c>
    </row>
    <row r="13224" spans="24:25">
      <c r="X13224" s="429">
        <v>13521</v>
      </c>
      <c r="Y13224" s="429" t="s">
        <v>1033</v>
      </c>
    </row>
    <row r="13225" spans="24:25">
      <c r="X13225" s="429">
        <v>13522</v>
      </c>
      <c r="Y13225" s="429" t="s">
        <v>1033</v>
      </c>
    </row>
    <row r="13226" spans="24:25">
      <c r="X13226" s="429">
        <v>13523</v>
      </c>
      <c r="Y13226" s="429" t="s">
        <v>1033</v>
      </c>
    </row>
    <row r="13227" spans="24:25">
      <c r="X13227" s="429">
        <v>13524</v>
      </c>
      <c r="Y13227" s="429" t="s">
        <v>1033</v>
      </c>
    </row>
    <row r="13228" spans="24:25">
      <c r="X13228" s="429">
        <v>13525</v>
      </c>
      <c r="Y13228" s="429" t="s">
        <v>1033</v>
      </c>
    </row>
    <row r="13229" spans="24:25">
      <c r="X13229" s="429">
        <v>13526</v>
      </c>
      <c r="Y13229" s="429" t="s">
        <v>1033</v>
      </c>
    </row>
    <row r="13230" spans="24:25">
      <c r="X13230" s="429">
        <v>13527</v>
      </c>
      <c r="Y13230" s="429" t="s">
        <v>1033</v>
      </c>
    </row>
    <row r="13231" spans="24:25">
      <c r="X13231" s="429">
        <v>13528</v>
      </c>
      <c r="Y13231" s="429" t="s">
        <v>1033</v>
      </c>
    </row>
    <row r="13232" spans="24:25">
      <c r="X13232" s="429">
        <v>13529</v>
      </c>
      <c r="Y13232" s="429" t="s">
        <v>1033</v>
      </c>
    </row>
    <row r="13233" spans="24:25">
      <c r="X13233" s="429">
        <v>13530</v>
      </c>
      <c r="Y13233" s="429" t="s">
        <v>1033</v>
      </c>
    </row>
    <row r="13234" spans="24:25">
      <c r="X13234" s="429">
        <v>13531</v>
      </c>
      <c r="Y13234" s="429" t="s">
        <v>1033</v>
      </c>
    </row>
    <row r="13235" spans="24:25">
      <c r="X13235" s="429">
        <v>13532</v>
      </c>
      <c r="Y13235" s="429" t="s">
        <v>1033</v>
      </c>
    </row>
    <row r="13236" spans="24:25">
      <c r="X13236" s="429">
        <v>13533</v>
      </c>
      <c r="Y13236" s="429" t="s">
        <v>1033</v>
      </c>
    </row>
    <row r="13237" spans="24:25">
      <c r="X13237" s="429">
        <v>13534</v>
      </c>
      <c r="Y13237" s="429" t="s">
        <v>1033</v>
      </c>
    </row>
    <row r="13238" spans="24:25">
      <c r="X13238" s="429">
        <v>13535</v>
      </c>
      <c r="Y13238" s="429" t="s">
        <v>1033</v>
      </c>
    </row>
    <row r="13239" spans="24:25">
      <c r="X13239" s="429">
        <v>13536</v>
      </c>
      <c r="Y13239" s="429" t="s">
        <v>1033</v>
      </c>
    </row>
    <row r="13240" spans="24:25">
      <c r="X13240" s="429">
        <v>13537</v>
      </c>
      <c r="Y13240" s="429" t="s">
        <v>1033</v>
      </c>
    </row>
    <row r="13241" spans="24:25">
      <c r="X13241" s="429">
        <v>13538</v>
      </c>
      <c r="Y13241" s="429" t="s">
        <v>1033</v>
      </c>
    </row>
    <row r="13242" spans="24:25">
      <c r="X13242" s="429">
        <v>13539</v>
      </c>
      <c r="Y13242" s="429" t="s">
        <v>1033</v>
      </c>
    </row>
    <row r="13243" spans="24:25">
      <c r="X13243" s="429">
        <v>13540</v>
      </c>
      <c r="Y13243" s="429" t="s">
        <v>1033</v>
      </c>
    </row>
    <row r="13244" spans="24:25">
      <c r="X13244" s="429">
        <v>13541</v>
      </c>
      <c r="Y13244" s="429" t="s">
        <v>1033</v>
      </c>
    </row>
    <row r="13245" spans="24:25">
      <c r="X13245" s="429">
        <v>13542</v>
      </c>
      <c r="Y13245" s="429" t="s">
        <v>1033</v>
      </c>
    </row>
    <row r="13246" spans="24:25">
      <c r="X13246" s="429">
        <v>13543</v>
      </c>
      <c r="Y13246" s="429" t="s">
        <v>1033</v>
      </c>
    </row>
    <row r="13247" spans="24:25">
      <c r="X13247" s="429">
        <v>13544</v>
      </c>
      <c r="Y13247" s="429" t="s">
        <v>1033</v>
      </c>
    </row>
    <row r="13248" spans="24:25">
      <c r="X13248" s="429">
        <v>13545</v>
      </c>
      <c r="Y13248" s="429" t="s">
        <v>1033</v>
      </c>
    </row>
    <row r="13249" spans="24:25">
      <c r="X13249" s="429">
        <v>13546</v>
      </c>
      <c r="Y13249" s="429" t="s">
        <v>1033</v>
      </c>
    </row>
    <row r="13250" spans="24:25">
      <c r="X13250" s="429">
        <v>13547</v>
      </c>
      <c r="Y13250" s="429" t="s">
        <v>1033</v>
      </c>
    </row>
    <row r="13251" spans="24:25">
      <c r="X13251" s="429">
        <v>13548</v>
      </c>
      <c r="Y13251" s="429" t="s">
        <v>1033</v>
      </c>
    </row>
    <row r="13252" spans="24:25">
      <c r="X13252" s="429">
        <v>13549</v>
      </c>
      <c r="Y13252" s="429" t="s">
        <v>1033</v>
      </c>
    </row>
    <row r="13253" spans="24:25">
      <c r="X13253" s="429">
        <v>13550</v>
      </c>
      <c r="Y13253" s="429" t="s">
        <v>1033</v>
      </c>
    </row>
    <row r="13254" spans="24:25">
      <c r="X13254" s="429">
        <v>13551</v>
      </c>
      <c r="Y13254" s="429" t="s">
        <v>1033</v>
      </c>
    </row>
    <row r="13255" spans="24:25">
      <c r="X13255" s="429">
        <v>13552</v>
      </c>
      <c r="Y13255" s="429" t="s">
        <v>1033</v>
      </c>
    </row>
    <row r="13256" spans="24:25">
      <c r="X13256" s="429">
        <v>13553</v>
      </c>
      <c r="Y13256" s="429" t="s">
        <v>1033</v>
      </c>
    </row>
    <row r="13257" spans="24:25">
      <c r="X13257" s="429">
        <v>13554</v>
      </c>
      <c r="Y13257" s="429" t="s">
        <v>1033</v>
      </c>
    </row>
    <row r="13258" spans="24:25">
      <c r="X13258" s="429">
        <v>13555</v>
      </c>
      <c r="Y13258" s="429" t="s">
        <v>1033</v>
      </c>
    </row>
    <row r="13259" spans="24:25">
      <c r="X13259" s="429">
        <v>13556</v>
      </c>
      <c r="Y13259" s="429" t="s">
        <v>1033</v>
      </c>
    </row>
    <row r="13260" spans="24:25">
      <c r="X13260" s="429">
        <v>13557</v>
      </c>
      <c r="Y13260" s="429" t="s">
        <v>1033</v>
      </c>
    </row>
    <row r="13261" spans="24:25">
      <c r="X13261" s="429">
        <v>13558</v>
      </c>
      <c r="Y13261" s="429" t="s">
        <v>1033</v>
      </c>
    </row>
    <row r="13262" spans="24:25">
      <c r="X13262" s="429">
        <v>13559</v>
      </c>
      <c r="Y13262" s="429" t="s">
        <v>1033</v>
      </c>
    </row>
    <row r="13263" spans="24:25">
      <c r="X13263" s="429">
        <v>13560</v>
      </c>
      <c r="Y13263" s="429" t="s">
        <v>1033</v>
      </c>
    </row>
    <row r="13264" spans="24:25">
      <c r="X13264" s="429">
        <v>13561</v>
      </c>
      <c r="Y13264" s="429" t="s">
        <v>1033</v>
      </c>
    </row>
    <row r="13265" spans="24:25">
      <c r="X13265" s="429">
        <v>13562</v>
      </c>
      <c r="Y13265" s="429" t="s">
        <v>1033</v>
      </c>
    </row>
    <row r="13266" spans="24:25">
      <c r="X13266" s="429">
        <v>13563</v>
      </c>
      <c r="Y13266" s="429" t="s">
        <v>1033</v>
      </c>
    </row>
    <row r="13267" spans="24:25">
      <c r="X13267" s="429">
        <v>13564</v>
      </c>
      <c r="Y13267" s="429" t="s">
        <v>1033</v>
      </c>
    </row>
    <row r="13268" spans="24:25">
      <c r="X13268" s="429">
        <v>13565</v>
      </c>
      <c r="Y13268" s="429" t="s">
        <v>1033</v>
      </c>
    </row>
    <row r="13269" spans="24:25">
      <c r="X13269" s="429">
        <v>13566</v>
      </c>
      <c r="Y13269" s="429" t="s">
        <v>1033</v>
      </c>
    </row>
    <row r="13270" spans="24:25">
      <c r="X13270" s="429">
        <v>13567</v>
      </c>
      <c r="Y13270" s="429" t="s">
        <v>1033</v>
      </c>
    </row>
    <row r="13271" spans="24:25">
      <c r="X13271" s="429">
        <v>13568</v>
      </c>
      <c r="Y13271" s="429" t="s">
        <v>1033</v>
      </c>
    </row>
    <row r="13272" spans="24:25">
      <c r="X13272" s="429">
        <v>13569</v>
      </c>
      <c r="Y13272" s="429" t="s">
        <v>1033</v>
      </c>
    </row>
    <row r="13273" spans="24:25">
      <c r="X13273" s="429">
        <v>13570</v>
      </c>
      <c r="Y13273" s="429" t="s">
        <v>1033</v>
      </c>
    </row>
    <row r="13274" spans="24:25">
      <c r="X13274" s="429">
        <v>13571</v>
      </c>
      <c r="Y13274" s="429" t="s">
        <v>1033</v>
      </c>
    </row>
    <row r="13275" spans="24:25">
      <c r="X13275" s="429">
        <v>13572</v>
      </c>
      <c r="Y13275" s="429" t="s">
        <v>1033</v>
      </c>
    </row>
    <row r="13276" spans="24:25">
      <c r="X13276" s="429">
        <v>13573</v>
      </c>
      <c r="Y13276" s="429" t="s">
        <v>1033</v>
      </c>
    </row>
    <row r="13277" spans="24:25">
      <c r="X13277" s="429">
        <v>13574</v>
      </c>
      <c r="Y13277" s="429" t="s">
        <v>1033</v>
      </c>
    </row>
    <row r="13278" spans="24:25">
      <c r="X13278" s="429">
        <v>13575</v>
      </c>
      <c r="Y13278" s="429" t="s">
        <v>1033</v>
      </c>
    </row>
    <row r="13279" spans="24:25">
      <c r="X13279" s="429">
        <v>13576</v>
      </c>
      <c r="Y13279" s="429" t="s">
        <v>1033</v>
      </c>
    </row>
    <row r="13280" spans="24:25">
      <c r="X13280" s="429">
        <v>13577</v>
      </c>
      <c r="Y13280" s="429" t="s">
        <v>1033</v>
      </c>
    </row>
    <row r="13281" spans="24:25">
      <c r="X13281" s="429">
        <v>13578</v>
      </c>
      <c r="Y13281" s="429" t="s">
        <v>1033</v>
      </c>
    </row>
    <row r="13282" spans="24:25">
      <c r="X13282" s="429">
        <v>13579</v>
      </c>
      <c r="Y13282" s="429" t="s">
        <v>1033</v>
      </c>
    </row>
    <row r="13283" spans="24:25">
      <c r="X13283" s="429">
        <v>13580</v>
      </c>
      <c r="Y13283" s="429" t="s">
        <v>1033</v>
      </c>
    </row>
    <row r="13284" spans="24:25">
      <c r="X13284" s="429">
        <v>13581</v>
      </c>
      <c r="Y13284" s="429" t="s">
        <v>1033</v>
      </c>
    </row>
    <row r="13285" spans="24:25">
      <c r="X13285" s="429">
        <v>13582</v>
      </c>
      <c r="Y13285" s="429" t="s">
        <v>1033</v>
      </c>
    </row>
    <row r="13286" spans="24:25">
      <c r="X13286" s="429">
        <v>13583</v>
      </c>
      <c r="Y13286" s="429" t="s">
        <v>1033</v>
      </c>
    </row>
    <row r="13287" spans="24:25">
      <c r="X13287" s="429">
        <v>13584</v>
      </c>
      <c r="Y13287" s="429" t="s">
        <v>1033</v>
      </c>
    </row>
    <row r="13288" spans="24:25">
      <c r="X13288" s="429">
        <v>13585</v>
      </c>
      <c r="Y13288" s="429" t="s">
        <v>1033</v>
      </c>
    </row>
    <row r="13289" spans="24:25">
      <c r="X13289" s="429">
        <v>13586</v>
      </c>
      <c r="Y13289" s="429" t="s">
        <v>1033</v>
      </c>
    </row>
    <row r="13290" spans="24:25">
      <c r="X13290" s="429">
        <v>13587</v>
      </c>
      <c r="Y13290" s="429" t="s">
        <v>1033</v>
      </c>
    </row>
    <row r="13291" spans="24:25">
      <c r="X13291" s="429">
        <v>13588</v>
      </c>
      <c r="Y13291" s="429" t="s">
        <v>1033</v>
      </c>
    </row>
    <row r="13292" spans="24:25">
      <c r="X13292" s="429">
        <v>13589</v>
      </c>
      <c r="Y13292" s="429" t="s">
        <v>1033</v>
      </c>
    </row>
    <row r="13293" spans="24:25">
      <c r="X13293" s="429">
        <v>13590</v>
      </c>
      <c r="Y13293" s="429" t="s">
        <v>1033</v>
      </c>
    </row>
    <row r="13294" spans="24:25">
      <c r="X13294" s="429">
        <v>13591</v>
      </c>
      <c r="Y13294" s="429" t="s">
        <v>1033</v>
      </c>
    </row>
    <row r="13295" spans="24:25">
      <c r="X13295" s="429">
        <v>13592</v>
      </c>
      <c r="Y13295" s="429" t="s">
        <v>1033</v>
      </c>
    </row>
    <row r="13296" spans="24:25">
      <c r="X13296" s="429">
        <v>13593</v>
      </c>
      <c r="Y13296" s="429" t="s">
        <v>1033</v>
      </c>
    </row>
    <row r="13297" spans="24:25">
      <c r="X13297" s="429">
        <v>13594</v>
      </c>
      <c r="Y13297" s="429" t="s">
        <v>1033</v>
      </c>
    </row>
    <row r="13298" spans="24:25">
      <c r="X13298" s="429">
        <v>13595</v>
      </c>
      <c r="Y13298" s="429" t="s">
        <v>1033</v>
      </c>
    </row>
    <row r="13299" spans="24:25">
      <c r="X13299" s="429">
        <v>13596</v>
      </c>
      <c r="Y13299" s="429" t="s">
        <v>1033</v>
      </c>
    </row>
    <row r="13300" spans="24:25">
      <c r="X13300" s="429">
        <v>13597</v>
      </c>
      <c r="Y13300" s="429" t="s">
        <v>1033</v>
      </c>
    </row>
    <row r="13301" spans="24:25">
      <c r="X13301" s="429">
        <v>13598</v>
      </c>
      <c r="Y13301" s="429" t="s">
        <v>1033</v>
      </c>
    </row>
    <row r="13302" spans="24:25">
      <c r="X13302" s="429">
        <v>13599</v>
      </c>
      <c r="Y13302" s="429" t="s">
        <v>1033</v>
      </c>
    </row>
    <row r="13303" spans="24:25">
      <c r="X13303" s="429">
        <v>13600</v>
      </c>
      <c r="Y13303" s="429" t="s">
        <v>1033</v>
      </c>
    </row>
    <row r="13304" spans="24:25">
      <c r="X13304" s="429">
        <v>13601</v>
      </c>
      <c r="Y13304" s="429" t="s">
        <v>1033</v>
      </c>
    </row>
    <row r="13305" spans="24:25">
      <c r="X13305" s="429">
        <v>13602</v>
      </c>
      <c r="Y13305" s="429" t="s">
        <v>1033</v>
      </c>
    </row>
    <row r="13306" spans="24:25">
      <c r="X13306" s="429">
        <v>13603</v>
      </c>
      <c r="Y13306" s="429" t="s">
        <v>1033</v>
      </c>
    </row>
    <row r="13307" spans="24:25">
      <c r="X13307" s="429">
        <v>13604</v>
      </c>
      <c r="Y13307" s="429" t="s">
        <v>1033</v>
      </c>
    </row>
    <row r="13308" spans="24:25">
      <c r="X13308" s="429">
        <v>13605</v>
      </c>
      <c r="Y13308" s="429" t="s">
        <v>1033</v>
      </c>
    </row>
    <row r="13309" spans="24:25">
      <c r="X13309" s="429">
        <v>13606</v>
      </c>
      <c r="Y13309" s="429" t="s">
        <v>1033</v>
      </c>
    </row>
    <row r="13310" spans="24:25">
      <c r="X13310" s="429">
        <v>13607</v>
      </c>
      <c r="Y13310" s="429" t="s">
        <v>1033</v>
      </c>
    </row>
    <row r="13311" spans="24:25">
      <c r="X13311" s="429">
        <v>13608</v>
      </c>
      <c r="Y13311" s="429" t="s">
        <v>1033</v>
      </c>
    </row>
    <row r="13312" spans="24:25">
      <c r="X13312" s="429">
        <v>13609</v>
      </c>
      <c r="Y13312" s="429" t="s">
        <v>1033</v>
      </c>
    </row>
    <row r="13313" spans="24:25">
      <c r="X13313" s="429">
        <v>13610</v>
      </c>
      <c r="Y13313" s="429" t="s">
        <v>1033</v>
      </c>
    </row>
    <row r="13314" spans="24:25">
      <c r="X13314" s="429">
        <v>13611</v>
      </c>
      <c r="Y13314" s="429" t="s">
        <v>1033</v>
      </c>
    </row>
    <row r="13315" spans="24:25">
      <c r="X13315" s="429">
        <v>13612</v>
      </c>
      <c r="Y13315" s="429" t="s">
        <v>1033</v>
      </c>
    </row>
    <row r="13316" spans="24:25">
      <c r="X13316" s="429">
        <v>13613</v>
      </c>
      <c r="Y13316" s="429" t="s">
        <v>1033</v>
      </c>
    </row>
    <row r="13317" spans="24:25">
      <c r="X13317" s="429">
        <v>13614</v>
      </c>
      <c r="Y13317" s="429" t="s">
        <v>1033</v>
      </c>
    </row>
    <row r="13318" spans="24:25">
      <c r="X13318" s="429">
        <v>13615</v>
      </c>
      <c r="Y13318" s="429" t="s">
        <v>1033</v>
      </c>
    </row>
    <row r="13319" spans="24:25">
      <c r="X13319" s="429">
        <v>13616</v>
      </c>
      <c r="Y13319" s="429" t="s">
        <v>1033</v>
      </c>
    </row>
    <row r="13320" spans="24:25">
      <c r="X13320" s="429">
        <v>13617</v>
      </c>
      <c r="Y13320" s="429" t="s">
        <v>1033</v>
      </c>
    </row>
    <row r="13321" spans="24:25">
      <c r="X13321" s="429">
        <v>13618</v>
      </c>
      <c r="Y13321" s="429" t="s">
        <v>1033</v>
      </c>
    </row>
    <row r="13322" spans="24:25">
      <c r="X13322" s="429">
        <v>13619</v>
      </c>
      <c r="Y13322" s="429" t="s">
        <v>1033</v>
      </c>
    </row>
    <row r="13323" spans="24:25">
      <c r="X13323" s="429">
        <v>13620</v>
      </c>
      <c r="Y13323" s="429" t="s">
        <v>1033</v>
      </c>
    </row>
    <row r="13324" spans="24:25">
      <c r="X13324" s="429">
        <v>13621</v>
      </c>
      <c r="Y13324" s="429" t="s">
        <v>1033</v>
      </c>
    </row>
    <row r="13325" spans="24:25">
      <c r="X13325" s="429">
        <v>13622</v>
      </c>
      <c r="Y13325" s="429" t="s">
        <v>1033</v>
      </c>
    </row>
    <row r="13326" spans="24:25">
      <c r="X13326" s="429">
        <v>13623</v>
      </c>
      <c r="Y13326" s="429" t="s">
        <v>1033</v>
      </c>
    </row>
    <row r="13327" spans="24:25">
      <c r="X13327" s="429">
        <v>13624</v>
      </c>
      <c r="Y13327" s="429" t="s">
        <v>1033</v>
      </c>
    </row>
    <row r="13328" spans="24:25">
      <c r="X13328" s="429">
        <v>13625</v>
      </c>
      <c r="Y13328" s="429" t="s">
        <v>1033</v>
      </c>
    </row>
    <row r="13329" spans="24:25">
      <c r="X13329" s="429">
        <v>13626</v>
      </c>
      <c r="Y13329" s="429" t="s">
        <v>1033</v>
      </c>
    </row>
    <row r="13330" spans="24:25">
      <c r="X13330" s="429">
        <v>13627</v>
      </c>
      <c r="Y13330" s="429" t="s">
        <v>1033</v>
      </c>
    </row>
    <row r="13331" spans="24:25">
      <c r="X13331" s="429">
        <v>13628</v>
      </c>
      <c r="Y13331" s="429" t="s">
        <v>1033</v>
      </c>
    </row>
    <row r="13332" spans="24:25">
      <c r="X13332" s="429">
        <v>13629</v>
      </c>
      <c r="Y13332" s="429" t="s">
        <v>1033</v>
      </c>
    </row>
    <row r="13333" spans="24:25">
      <c r="X13333" s="429">
        <v>13630</v>
      </c>
      <c r="Y13333" s="429" t="s">
        <v>1033</v>
      </c>
    </row>
    <row r="13334" spans="24:25">
      <c r="X13334" s="429">
        <v>13631</v>
      </c>
      <c r="Y13334" s="429" t="s">
        <v>1033</v>
      </c>
    </row>
    <row r="13335" spans="24:25">
      <c r="X13335" s="429">
        <v>13632</v>
      </c>
      <c r="Y13335" s="429" t="s">
        <v>1033</v>
      </c>
    </row>
    <row r="13336" spans="24:25">
      <c r="X13336" s="429">
        <v>13633</v>
      </c>
      <c r="Y13336" s="429" t="s">
        <v>1033</v>
      </c>
    </row>
    <row r="13337" spans="24:25">
      <c r="X13337" s="429">
        <v>13634</v>
      </c>
      <c r="Y13337" s="429" t="s">
        <v>1033</v>
      </c>
    </row>
    <row r="13338" spans="24:25">
      <c r="X13338" s="429">
        <v>13635</v>
      </c>
      <c r="Y13338" s="429" t="s">
        <v>1033</v>
      </c>
    </row>
    <row r="13339" spans="24:25">
      <c r="X13339" s="429">
        <v>13636</v>
      </c>
      <c r="Y13339" s="429" t="s">
        <v>1033</v>
      </c>
    </row>
    <row r="13340" spans="24:25">
      <c r="X13340" s="429">
        <v>13637</v>
      </c>
      <c r="Y13340" s="429" t="s">
        <v>1033</v>
      </c>
    </row>
    <row r="13341" spans="24:25">
      <c r="X13341" s="429">
        <v>13638</v>
      </c>
      <c r="Y13341" s="429" t="s">
        <v>1033</v>
      </c>
    </row>
    <row r="13342" spans="24:25">
      <c r="X13342" s="429">
        <v>13639</v>
      </c>
      <c r="Y13342" s="429" t="s">
        <v>1033</v>
      </c>
    </row>
    <row r="13343" spans="24:25">
      <c r="X13343" s="429">
        <v>13640</v>
      </c>
      <c r="Y13343" s="429" t="s">
        <v>1033</v>
      </c>
    </row>
    <row r="13344" spans="24:25">
      <c r="X13344" s="429">
        <v>13641</v>
      </c>
      <c r="Y13344" s="429" t="s">
        <v>1033</v>
      </c>
    </row>
    <row r="13345" spans="24:25">
      <c r="X13345" s="429">
        <v>13642</v>
      </c>
      <c r="Y13345" s="429" t="s">
        <v>1033</v>
      </c>
    </row>
    <row r="13346" spans="24:25">
      <c r="X13346" s="429">
        <v>13643</v>
      </c>
      <c r="Y13346" s="429" t="s">
        <v>1033</v>
      </c>
    </row>
    <row r="13347" spans="24:25">
      <c r="X13347" s="429">
        <v>13644</v>
      </c>
      <c r="Y13347" s="429" t="s">
        <v>1033</v>
      </c>
    </row>
    <row r="13348" spans="24:25">
      <c r="X13348" s="429">
        <v>13645</v>
      </c>
      <c r="Y13348" s="429" t="s">
        <v>1033</v>
      </c>
    </row>
    <row r="13349" spans="24:25">
      <c r="X13349" s="429">
        <v>13646</v>
      </c>
      <c r="Y13349" s="429" t="s">
        <v>1033</v>
      </c>
    </row>
    <row r="13350" spans="24:25">
      <c r="X13350" s="429">
        <v>13647</v>
      </c>
      <c r="Y13350" s="429" t="s">
        <v>1033</v>
      </c>
    </row>
    <row r="13351" spans="24:25">
      <c r="X13351" s="429">
        <v>13648</v>
      </c>
      <c r="Y13351" s="429" t="s">
        <v>1033</v>
      </c>
    </row>
    <row r="13352" spans="24:25">
      <c r="X13352" s="429">
        <v>13649</v>
      </c>
      <c r="Y13352" s="429" t="s">
        <v>1033</v>
      </c>
    </row>
    <row r="13353" spans="24:25">
      <c r="X13353" s="429">
        <v>13650</v>
      </c>
      <c r="Y13353" s="429" t="s">
        <v>1033</v>
      </c>
    </row>
    <row r="13354" spans="24:25">
      <c r="X13354" s="429">
        <v>13651</v>
      </c>
      <c r="Y13354" s="429" t="s">
        <v>1033</v>
      </c>
    </row>
    <row r="13355" spans="24:25">
      <c r="X13355" s="429">
        <v>13652</v>
      </c>
      <c r="Y13355" s="429" t="s">
        <v>1033</v>
      </c>
    </row>
    <row r="13356" spans="24:25">
      <c r="X13356" s="429">
        <v>13653</v>
      </c>
      <c r="Y13356" s="429" t="s">
        <v>1033</v>
      </c>
    </row>
    <row r="13357" spans="24:25">
      <c r="X13357" s="429">
        <v>13654</v>
      </c>
      <c r="Y13357" s="429" t="s">
        <v>1033</v>
      </c>
    </row>
    <row r="13358" spans="24:25">
      <c r="X13358" s="429">
        <v>13655</v>
      </c>
      <c r="Y13358" s="429" t="s">
        <v>1033</v>
      </c>
    </row>
    <row r="13359" spans="24:25">
      <c r="X13359" s="429">
        <v>13656</v>
      </c>
      <c r="Y13359" s="429" t="s">
        <v>1033</v>
      </c>
    </row>
    <row r="13360" spans="24:25">
      <c r="X13360" s="429">
        <v>13657</v>
      </c>
      <c r="Y13360" s="429" t="s">
        <v>1033</v>
      </c>
    </row>
    <row r="13361" spans="24:25">
      <c r="X13361" s="429">
        <v>13658</v>
      </c>
      <c r="Y13361" s="429" t="s">
        <v>1033</v>
      </c>
    </row>
    <row r="13362" spans="24:25">
      <c r="X13362" s="429">
        <v>13659</v>
      </c>
      <c r="Y13362" s="429" t="s">
        <v>1033</v>
      </c>
    </row>
    <row r="13363" spans="24:25">
      <c r="X13363" s="429">
        <v>13660</v>
      </c>
      <c r="Y13363" s="429" t="s">
        <v>1033</v>
      </c>
    </row>
    <row r="13364" spans="24:25">
      <c r="X13364" s="429">
        <v>13661</v>
      </c>
      <c r="Y13364" s="429" t="s">
        <v>1033</v>
      </c>
    </row>
    <row r="13365" spans="24:25">
      <c r="X13365" s="429">
        <v>13662</v>
      </c>
      <c r="Y13365" s="429" t="s">
        <v>1033</v>
      </c>
    </row>
    <row r="13366" spans="24:25">
      <c r="X13366" s="429">
        <v>13663</v>
      </c>
      <c r="Y13366" s="429" t="s">
        <v>1033</v>
      </c>
    </row>
    <row r="13367" spans="24:25">
      <c r="X13367" s="429">
        <v>13664</v>
      </c>
      <c r="Y13367" s="429" t="s">
        <v>1033</v>
      </c>
    </row>
    <row r="13368" spans="24:25">
      <c r="X13368" s="429">
        <v>13665</v>
      </c>
      <c r="Y13368" s="429" t="s">
        <v>1033</v>
      </c>
    </row>
    <row r="13369" spans="24:25">
      <c r="X13369" s="429">
        <v>13666</v>
      </c>
      <c r="Y13369" s="429" t="s">
        <v>1033</v>
      </c>
    </row>
    <row r="13370" spans="24:25">
      <c r="X13370" s="429">
        <v>13667</v>
      </c>
      <c r="Y13370" s="429" t="s">
        <v>1033</v>
      </c>
    </row>
    <row r="13371" spans="24:25">
      <c r="X13371" s="429">
        <v>13668</v>
      </c>
      <c r="Y13371" s="429" t="s">
        <v>1033</v>
      </c>
    </row>
    <row r="13372" spans="24:25">
      <c r="X13372" s="429">
        <v>13669</v>
      </c>
      <c r="Y13372" s="429" t="s">
        <v>1033</v>
      </c>
    </row>
    <row r="13373" spans="24:25">
      <c r="X13373" s="429">
        <v>13670</v>
      </c>
      <c r="Y13373" s="429" t="s">
        <v>1033</v>
      </c>
    </row>
    <row r="13374" spans="24:25">
      <c r="X13374" s="429">
        <v>13671</v>
      </c>
      <c r="Y13374" s="429" t="s">
        <v>1033</v>
      </c>
    </row>
    <row r="13375" spans="24:25">
      <c r="X13375" s="429">
        <v>13672</v>
      </c>
      <c r="Y13375" s="429" t="s">
        <v>1033</v>
      </c>
    </row>
    <row r="13376" spans="24:25">
      <c r="X13376" s="429">
        <v>13673</v>
      </c>
      <c r="Y13376" s="429" t="s">
        <v>1033</v>
      </c>
    </row>
    <row r="13377" spans="24:25">
      <c r="X13377" s="429">
        <v>13674</v>
      </c>
      <c r="Y13377" s="429" t="s">
        <v>1033</v>
      </c>
    </row>
    <row r="13378" spans="24:25">
      <c r="X13378" s="429">
        <v>13675</v>
      </c>
      <c r="Y13378" s="429" t="s">
        <v>1033</v>
      </c>
    </row>
    <row r="13379" spans="24:25">
      <c r="X13379" s="429">
        <v>13676</v>
      </c>
      <c r="Y13379" s="429" t="s">
        <v>1033</v>
      </c>
    </row>
    <row r="13380" spans="24:25">
      <c r="X13380" s="429">
        <v>13677</v>
      </c>
      <c r="Y13380" s="429" t="s">
        <v>1033</v>
      </c>
    </row>
    <row r="13381" spans="24:25">
      <c r="X13381" s="429">
        <v>13678</v>
      </c>
      <c r="Y13381" s="429" t="s">
        <v>1033</v>
      </c>
    </row>
    <row r="13382" spans="24:25">
      <c r="X13382" s="429">
        <v>13679</v>
      </c>
      <c r="Y13382" s="429" t="s">
        <v>1033</v>
      </c>
    </row>
    <row r="13383" spans="24:25">
      <c r="X13383" s="429">
        <v>13680</v>
      </c>
      <c r="Y13383" s="429" t="s">
        <v>1033</v>
      </c>
    </row>
    <row r="13384" spans="24:25">
      <c r="X13384" s="429">
        <v>13681</v>
      </c>
      <c r="Y13384" s="429" t="s">
        <v>1033</v>
      </c>
    </row>
    <row r="13385" spans="24:25">
      <c r="X13385" s="429">
        <v>13682</v>
      </c>
      <c r="Y13385" s="429" t="s">
        <v>1033</v>
      </c>
    </row>
    <row r="13386" spans="24:25">
      <c r="X13386" s="429">
        <v>13683</v>
      </c>
      <c r="Y13386" s="429" t="s">
        <v>1033</v>
      </c>
    </row>
    <row r="13387" spans="24:25">
      <c r="X13387" s="429">
        <v>13684</v>
      </c>
      <c r="Y13387" s="429" t="s">
        <v>1033</v>
      </c>
    </row>
    <row r="13388" spans="24:25">
      <c r="X13388" s="429">
        <v>13685</v>
      </c>
      <c r="Y13388" s="429" t="s">
        <v>1033</v>
      </c>
    </row>
    <row r="13389" spans="24:25">
      <c r="X13389" s="429">
        <v>13686</v>
      </c>
      <c r="Y13389" s="429" t="s">
        <v>1033</v>
      </c>
    </row>
    <row r="13390" spans="24:25">
      <c r="X13390" s="429">
        <v>13687</v>
      </c>
      <c r="Y13390" s="429" t="s">
        <v>1033</v>
      </c>
    </row>
    <row r="13391" spans="24:25">
      <c r="X13391" s="429">
        <v>13688</v>
      </c>
      <c r="Y13391" s="429" t="s">
        <v>1033</v>
      </c>
    </row>
    <row r="13392" spans="24:25">
      <c r="X13392" s="429">
        <v>13689</v>
      </c>
      <c r="Y13392" s="429" t="s">
        <v>1033</v>
      </c>
    </row>
    <row r="13393" spans="24:25">
      <c r="X13393" s="429">
        <v>13690</v>
      </c>
      <c r="Y13393" s="429" t="s">
        <v>1033</v>
      </c>
    </row>
    <row r="13394" spans="24:25">
      <c r="X13394" s="429">
        <v>13691</v>
      </c>
      <c r="Y13394" s="429" t="s">
        <v>1033</v>
      </c>
    </row>
    <row r="13395" spans="24:25">
      <c r="X13395" s="429">
        <v>13692</v>
      </c>
      <c r="Y13395" s="429" t="s">
        <v>1033</v>
      </c>
    </row>
    <row r="13396" spans="24:25">
      <c r="X13396" s="429">
        <v>13693</v>
      </c>
      <c r="Y13396" s="429" t="s">
        <v>1033</v>
      </c>
    </row>
    <row r="13397" spans="24:25">
      <c r="X13397" s="429">
        <v>13694</v>
      </c>
      <c r="Y13397" s="429" t="s">
        <v>1033</v>
      </c>
    </row>
    <row r="13398" spans="24:25">
      <c r="X13398" s="429">
        <v>13695</v>
      </c>
      <c r="Y13398" s="429" t="s">
        <v>1033</v>
      </c>
    </row>
    <row r="13399" spans="24:25">
      <c r="X13399" s="429">
        <v>13696</v>
      </c>
      <c r="Y13399" s="429" t="s">
        <v>1033</v>
      </c>
    </row>
    <row r="13400" spans="24:25">
      <c r="X13400" s="429">
        <v>13697</v>
      </c>
      <c r="Y13400" s="429" t="s">
        <v>1033</v>
      </c>
    </row>
    <row r="13401" spans="24:25">
      <c r="X13401" s="429">
        <v>13698</v>
      </c>
      <c r="Y13401" s="429" t="s">
        <v>1033</v>
      </c>
    </row>
    <row r="13402" spans="24:25">
      <c r="X13402" s="429">
        <v>13699</v>
      </c>
      <c r="Y13402" s="429" t="s">
        <v>1033</v>
      </c>
    </row>
    <row r="13403" spans="24:25">
      <c r="X13403" s="429">
        <v>13700</v>
      </c>
      <c r="Y13403" s="429" t="s">
        <v>1033</v>
      </c>
    </row>
    <row r="13404" spans="24:25">
      <c r="X13404" s="429">
        <v>13701</v>
      </c>
      <c r="Y13404" s="429" t="s">
        <v>1033</v>
      </c>
    </row>
    <row r="13405" spans="24:25">
      <c r="X13405" s="429">
        <v>13702</v>
      </c>
      <c r="Y13405" s="429" t="s">
        <v>1033</v>
      </c>
    </row>
    <row r="13406" spans="24:25">
      <c r="X13406" s="429">
        <v>13703</v>
      </c>
      <c r="Y13406" s="429" t="s">
        <v>1033</v>
      </c>
    </row>
    <row r="13407" spans="24:25">
      <c r="X13407" s="429">
        <v>13704</v>
      </c>
      <c r="Y13407" s="429" t="s">
        <v>1033</v>
      </c>
    </row>
    <row r="13408" spans="24:25">
      <c r="X13408" s="429">
        <v>13705</v>
      </c>
      <c r="Y13408" s="429" t="s">
        <v>1033</v>
      </c>
    </row>
    <row r="13409" spans="24:25">
      <c r="X13409" s="429">
        <v>13706</v>
      </c>
      <c r="Y13409" s="429" t="s">
        <v>1033</v>
      </c>
    </row>
    <row r="13410" spans="24:25">
      <c r="X13410" s="429">
        <v>13707</v>
      </c>
      <c r="Y13410" s="429" t="s">
        <v>1033</v>
      </c>
    </row>
    <row r="13411" spans="24:25">
      <c r="X13411" s="429">
        <v>13708</v>
      </c>
      <c r="Y13411" s="429" t="s">
        <v>1033</v>
      </c>
    </row>
    <row r="13412" spans="24:25">
      <c r="X13412" s="429">
        <v>13709</v>
      </c>
      <c r="Y13412" s="429" t="s">
        <v>1033</v>
      </c>
    </row>
    <row r="13413" spans="24:25">
      <c r="X13413" s="429">
        <v>13710</v>
      </c>
      <c r="Y13413" s="429" t="s">
        <v>1033</v>
      </c>
    </row>
    <row r="13414" spans="24:25">
      <c r="X13414" s="429">
        <v>13711</v>
      </c>
      <c r="Y13414" s="429" t="s">
        <v>1033</v>
      </c>
    </row>
    <row r="13415" spans="24:25">
      <c r="X13415" s="429">
        <v>13712</v>
      </c>
      <c r="Y13415" s="429" t="s">
        <v>1033</v>
      </c>
    </row>
    <row r="13416" spans="24:25">
      <c r="X13416" s="429">
        <v>13713</v>
      </c>
      <c r="Y13416" s="429" t="s">
        <v>1033</v>
      </c>
    </row>
    <row r="13417" spans="24:25">
      <c r="X13417" s="429">
        <v>13714</v>
      </c>
      <c r="Y13417" s="429" t="s">
        <v>1033</v>
      </c>
    </row>
    <row r="13418" spans="24:25">
      <c r="X13418" s="429">
        <v>13715</v>
      </c>
      <c r="Y13418" s="429" t="s">
        <v>1033</v>
      </c>
    </row>
    <row r="13419" spans="24:25">
      <c r="X13419" s="429">
        <v>13716</v>
      </c>
      <c r="Y13419" s="429" t="s">
        <v>1033</v>
      </c>
    </row>
    <row r="13420" spans="24:25">
      <c r="X13420" s="429">
        <v>13717</v>
      </c>
      <c r="Y13420" s="429" t="s">
        <v>1033</v>
      </c>
    </row>
    <row r="13421" spans="24:25">
      <c r="X13421" s="429">
        <v>13718</v>
      </c>
      <c r="Y13421" s="429" t="s">
        <v>1033</v>
      </c>
    </row>
    <row r="13422" spans="24:25">
      <c r="X13422" s="429">
        <v>13719</v>
      </c>
      <c r="Y13422" s="429" t="s">
        <v>1033</v>
      </c>
    </row>
    <row r="13423" spans="24:25">
      <c r="X13423" s="429">
        <v>13720</v>
      </c>
      <c r="Y13423" s="429" t="s">
        <v>1033</v>
      </c>
    </row>
    <row r="13424" spans="24:25">
      <c r="X13424" s="429">
        <v>13721</v>
      </c>
      <c r="Y13424" s="429" t="s">
        <v>1033</v>
      </c>
    </row>
    <row r="13425" spans="24:25">
      <c r="X13425" s="429">
        <v>13722</v>
      </c>
      <c r="Y13425" s="429" t="s">
        <v>1033</v>
      </c>
    </row>
    <row r="13426" spans="24:25">
      <c r="X13426" s="429">
        <v>13723</v>
      </c>
      <c r="Y13426" s="429" t="s">
        <v>1033</v>
      </c>
    </row>
    <row r="13427" spans="24:25">
      <c r="X13427" s="429">
        <v>13724</v>
      </c>
      <c r="Y13427" s="429" t="s">
        <v>1033</v>
      </c>
    </row>
    <row r="13428" spans="24:25">
      <c r="X13428" s="429">
        <v>13725</v>
      </c>
      <c r="Y13428" s="429" t="s">
        <v>1033</v>
      </c>
    </row>
    <row r="13429" spans="24:25">
      <c r="X13429" s="429">
        <v>13726</v>
      </c>
      <c r="Y13429" s="429" t="s">
        <v>1033</v>
      </c>
    </row>
    <row r="13430" spans="24:25">
      <c r="X13430" s="429">
        <v>13727</v>
      </c>
      <c r="Y13430" s="429" t="s">
        <v>1033</v>
      </c>
    </row>
    <row r="13431" spans="24:25">
      <c r="X13431" s="429">
        <v>13728</v>
      </c>
      <c r="Y13431" s="429" t="s">
        <v>1033</v>
      </c>
    </row>
    <row r="13432" spans="24:25">
      <c r="X13432" s="429">
        <v>13729</v>
      </c>
      <c r="Y13432" s="429" t="s">
        <v>1033</v>
      </c>
    </row>
    <row r="13433" spans="24:25">
      <c r="X13433" s="429">
        <v>13730</v>
      </c>
      <c r="Y13433" s="429" t="s">
        <v>1033</v>
      </c>
    </row>
    <row r="13434" spans="24:25">
      <c r="X13434" s="429">
        <v>13731</v>
      </c>
      <c r="Y13434" s="429" t="s">
        <v>1033</v>
      </c>
    </row>
    <row r="13435" spans="24:25">
      <c r="X13435" s="429">
        <v>13732</v>
      </c>
      <c r="Y13435" s="429" t="s">
        <v>1033</v>
      </c>
    </row>
    <row r="13436" spans="24:25">
      <c r="X13436" s="429">
        <v>13733</v>
      </c>
      <c r="Y13436" s="429" t="s">
        <v>1033</v>
      </c>
    </row>
    <row r="13437" spans="24:25">
      <c r="X13437" s="429">
        <v>13734</v>
      </c>
      <c r="Y13437" s="429" t="s">
        <v>1033</v>
      </c>
    </row>
    <row r="13438" spans="24:25">
      <c r="X13438" s="429">
        <v>13735</v>
      </c>
      <c r="Y13438" s="429" t="s">
        <v>1033</v>
      </c>
    </row>
    <row r="13439" spans="24:25">
      <c r="X13439" s="429">
        <v>13736</v>
      </c>
      <c r="Y13439" s="429" t="s">
        <v>1033</v>
      </c>
    </row>
    <row r="13440" spans="24:25">
      <c r="X13440" s="429">
        <v>13737</v>
      </c>
      <c r="Y13440" s="429" t="s">
        <v>1033</v>
      </c>
    </row>
    <row r="13441" spans="24:25">
      <c r="X13441" s="429">
        <v>13738</v>
      </c>
      <c r="Y13441" s="429" t="s">
        <v>1033</v>
      </c>
    </row>
    <row r="13442" spans="24:25">
      <c r="X13442" s="429">
        <v>13739</v>
      </c>
      <c r="Y13442" s="429" t="s">
        <v>1033</v>
      </c>
    </row>
    <row r="13443" spans="24:25">
      <c r="X13443" s="429">
        <v>13740</v>
      </c>
      <c r="Y13443" s="429" t="s">
        <v>1033</v>
      </c>
    </row>
    <row r="13444" spans="24:25">
      <c r="X13444" s="429">
        <v>13741</v>
      </c>
      <c r="Y13444" s="429" t="s">
        <v>1033</v>
      </c>
    </row>
    <row r="13445" spans="24:25">
      <c r="X13445" s="429">
        <v>13742</v>
      </c>
      <c r="Y13445" s="429" t="s">
        <v>1033</v>
      </c>
    </row>
    <row r="13446" spans="24:25">
      <c r="X13446" s="429">
        <v>13743</v>
      </c>
      <c r="Y13446" s="429" t="s">
        <v>1033</v>
      </c>
    </row>
    <row r="13447" spans="24:25">
      <c r="X13447" s="429">
        <v>13744</v>
      </c>
      <c r="Y13447" s="429" t="s">
        <v>1033</v>
      </c>
    </row>
    <row r="13448" spans="24:25">
      <c r="X13448" s="429">
        <v>13745</v>
      </c>
      <c r="Y13448" s="429" t="s">
        <v>1033</v>
      </c>
    </row>
    <row r="13449" spans="24:25">
      <c r="X13449" s="429">
        <v>13746</v>
      </c>
      <c r="Y13449" s="429" t="s">
        <v>1033</v>
      </c>
    </row>
    <row r="13450" spans="24:25">
      <c r="X13450" s="429">
        <v>13747</v>
      </c>
      <c r="Y13450" s="429" t="s">
        <v>1033</v>
      </c>
    </row>
    <row r="13451" spans="24:25">
      <c r="X13451" s="429">
        <v>13748</v>
      </c>
      <c r="Y13451" s="429" t="s">
        <v>1033</v>
      </c>
    </row>
    <row r="13452" spans="24:25">
      <c r="X13452" s="429">
        <v>13749</v>
      </c>
      <c r="Y13452" s="429" t="s">
        <v>1033</v>
      </c>
    </row>
    <row r="13453" spans="24:25">
      <c r="X13453" s="429">
        <v>13750</v>
      </c>
      <c r="Y13453" s="429" t="s">
        <v>1033</v>
      </c>
    </row>
    <row r="13454" spans="24:25">
      <c r="X13454" s="429">
        <v>13751</v>
      </c>
      <c r="Y13454" s="429" t="s">
        <v>1033</v>
      </c>
    </row>
    <row r="13455" spans="24:25">
      <c r="X13455" s="429">
        <v>13752</v>
      </c>
      <c r="Y13455" s="429" t="s">
        <v>1033</v>
      </c>
    </row>
    <row r="13456" spans="24:25">
      <c r="X13456" s="429">
        <v>13753</v>
      </c>
      <c r="Y13456" s="429" t="s">
        <v>1033</v>
      </c>
    </row>
    <row r="13457" spans="24:25">
      <c r="X13457" s="429">
        <v>13754</v>
      </c>
      <c r="Y13457" s="429" t="s">
        <v>1033</v>
      </c>
    </row>
    <row r="13458" spans="24:25">
      <c r="X13458" s="429">
        <v>13755</v>
      </c>
      <c r="Y13458" s="429" t="s">
        <v>1033</v>
      </c>
    </row>
    <row r="13459" spans="24:25">
      <c r="X13459" s="429">
        <v>13756</v>
      </c>
      <c r="Y13459" s="429" t="s">
        <v>1033</v>
      </c>
    </row>
    <row r="13460" spans="24:25">
      <c r="X13460" s="429">
        <v>13757</v>
      </c>
      <c r="Y13460" s="429" t="s">
        <v>1033</v>
      </c>
    </row>
    <row r="13461" spans="24:25">
      <c r="X13461" s="429">
        <v>13758</v>
      </c>
      <c r="Y13461" s="429" t="s">
        <v>1033</v>
      </c>
    </row>
    <row r="13462" spans="24:25">
      <c r="X13462" s="429">
        <v>13759</v>
      </c>
      <c r="Y13462" s="429" t="s">
        <v>1033</v>
      </c>
    </row>
    <row r="13463" spans="24:25">
      <c r="X13463" s="429">
        <v>13760</v>
      </c>
      <c r="Y13463" s="429" t="s">
        <v>1033</v>
      </c>
    </row>
    <row r="13464" spans="24:25">
      <c r="X13464" s="429">
        <v>13761</v>
      </c>
      <c r="Y13464" s="429" t="s">
        <v>1033</v>
      </c>
    </row>
    <row r="13465" spans="24:25">
      <c r="X13465" s="429">
        <v>13762</v>
      </c>
      <c r="Y13465" s="429" t="s">
        <v>1033</v>
      </c>
    </row>
    <row r="13466" spans="24:25">
      <c r="X13466" s="429">
        <v>13763</v>
      </c>
      <c r="Y13466" s="429" t="s">
        <v>1033</v>
      </c>
    </row>
    <row r="13467" spans="24:25">
      <c r="X13467" s="429">
        <v>13764</v>
      </c>
      <c r="Y13467" s="429" t="s">
        <v>1033</v>
      </c>
    </row>
    <row r="13468" spans="24:25">
      <c r="X13468" s="429">
        <v>13765</v>
      </c>
      <c r="Y13468" s="429" t="s">
        <v>1033</v>
      </c>
    </row>
    <row r="13469" spans="24:25">
      <c r="X13469" s="429">
        <v>13766</v>
      </c>
      <c r="Y13469" s="429" t="s">
        <v>1033</v>
      </c>
    </row>
    <row r="13470" spans="24:25">
      <c r="X13470" s="429">
        <v>13767</v>
      </c>
      <c r="Y13470" s="429" t="s">
        <v>1033</v>
      </c>
    </row>
    <row r="13471" spans="24:25">
      <c r="X13471" s="429">
        <v>13768</v>
      </c>
      <c r="Y13471" s="429" t="s">
        <v>1033</v>
      </c>
    </row>
    <row r="13472" spans="24:25">
      <c r="X13472" s="429">
        <v>13769</v>
      </c>
      <c r="Y13472" s="429" t="s">
        <v>1033</v>
      </c>
    </row>
    <row r="13473" spans="24:25">
      <c r="X13473" s="429">
        <v>13770</v>
      </c>
      <c r="Y13473" s="429" t="s">
        <v>1033</v>
      </c>
    </row>
    <row r="13474" spans="24:25">
      <c r="X13474" s="429">
        <v>13771</v>
      </c>
      <c r="Y13474" s="429" t="s">
        <v>1033</v>
      </c>
    </row>
    <row r="13475" spans="24:25">
      <c r="X13475" s="429">
        <v>13772</v>
      </c>
      <c r="Y13475" s="429" t="s">
        <v>1033</v>
      </c>
    </row>
    <row r="13476" spans="24:25">
      <c r="X13476" s="429">
        <v>13773</v>
      </c>
      <c r="Y13476" s="429" t="s">
        <v>1033</v>
      </c>
    </row>
    <row r="13477" spans="24:25">
      <c r="X13477" s="429">
        <v>13774</v>
      </c>
      <c r="Y13477" s="429" t="s">
        <v>1033</v>
      </c>
    </row>
    <row r="13478" spans="24:25">
      <c r="X13478" s="429">
        <v>13775</v>
      </c>
      <c r="Y13478" s="429" t="s">
        <v>1033</v>
      </c>
    </row>
    <row r="13479" spans="24:25">
      <c r="X13479" s="429">
        <v>13776</v>
      </c>
      <c r="Y13479" s="429" t="s">
        <v>1033</v>
      </c>
    </row>
    <row r="13480" spans="24:25">
      <c r="X13480" s="429">
        <v>13777</v>
      </c>
      <c r="Y13480" s="429" t="s">
        <v>1033</v>
      </c>
    </row>
    <row r="13481" spans="24:25">
      <c r="X13481" s="429">
        <v>13778</v>
      </c>
      <c r="Y13481" s="429" t="s">
        <v>1033</v>
      </c>
    </row>
    <row r="13482" spans="24:25">
      <c r="X13482" s="429">
        <v>13779</v>
      </c>
      <c r="Y13482" s="429" t="s">
        <v>1033</v>
      </c>
    </row>
    <row r="13483" spans="24:25">
      <c r="X13483" s="429">
        <v>13780</v>
      </c>
      <c r="Y13483" s="429" t="s">
        <v>1033</v>
      </c>
    </row>
    <row r="13484" spans="24:25">
      <c r="X13484" s="429">
        <v>13781</v>
      </c>
      <c r="Y13484" s="429" t="s">
        <v>1033</v>
      </c>
    </row>
    <row r="13485" spans="24:25">
      <c r="X13485" s="429">
        <v>13782</v>
      </c>
      <c r="Y13485" s="429" t="s">
        <v>1033</v>
      </c>
    </row>
    <row r="13486" spans="24:25">
      <c r="X13486" s="429">
        <v>13783</v>
      </c>
      <c r="Y13486" s="429" t="s">
        <v>1033</v>
      </c>
    </row>
    <row r="13487" spans="24:25">
      <c r="X13487" s="429">
        <v>13784</v>
      </c>
      <c r="Y13487" s="429" t="s">
        <v>1033</v>
      </c>
    </row>
    <row r="13488" spans="24:25">
      <c r="X13488" s="429">
        <v>13785</v>
      </c>
      <c r="Y13488" s="429" t="s">
        <v>1033</v>
      </c>
    </row>
    <row r="13489" spans="24:25">
      <c r="X13489" s="429">
        <v>13786</v>
      </c>
      <c r="Y13489" s="429" t="s">
        <v>1033</v>
      </c>
    </row>
    <row r="13490" spans="24:25">
      <c r="X13490" s="429">
        <v>13787</v>
      </c>
      <c r="Y13490" s="429" t="s">
        <v>1033</v>
      </c>
    </row>
    <row r="13491" spans="24:25">
      <c r="X13491" s="429">
        <v>13788</v>
      </c>
      <c r="Y13491" s="429" t="s">
        <v>1033</v>
      </c>
    </row>
    <row r="13492" spans="24:25">
      <c r="X13492" s="429">
        <v>13789</v>
      </c>
      <c r="Y13492" s="429" t="s">
        <v>1033</v>
      </c>
    </row>
    <row r="13493" spans="24:25">
      <c r="X13493" s="429">
        <v>13790</v>
      </c>
      <c r="Y13493" s="429" t="s">
        <v>1033</v>
      </c>
    </row>
    <row r="13494" spans="24:25">
      <c r="X13494" s="429">
        <v>13791</v>
      </c>
      <c r="Y13494" s="429" t="s">
        <v>1033</v>
      </c>
    </row>
    <row r="13495" spans="24:25">
      <c r="X13495" s="429">
        <v>13792</v>
      </c>
      <c r="Y13495" s="429" t="s">
        <v>1033</v>
      </c>
    </row>
    <row r="13496" spans="24:25">
      <c r="X13496" s="429">
        <v>13793</v>
      </c>
      <c r="Y13496" s="429" t="s">
        <v>1033</v>
      </c>
    </row>
    <row r="13497" spans="24:25">
      <c r="X13497" s="429">
        <v>13794</v>
      </c>
      <c r="Y13497" s="429" t="s">
        <v>1033</v>
      </c>
    </row>
    <row r="13498" spans="24:25">
      <c r="X13498" s="429">
        <v>13795</v>
      </c>
      <c r="Y13498" s="429" t="s">
        <v>1033</v>
      </c>
    </row>
    <row r="13499" spans="24:25">
      <c r="X13499" s="429">
        <v>13796</v>
      </c>
      <c r="Y13499" s="429" t="s">
        <v>1033</v>
      </c>
    </row>
    <row r="13500" spans="24:25">
      <c r="X13500" s="429">
        <v>13797</v>
      </c>
      <c r="Y13500" s="429" t="s">
        <v>1033</v>
      </c>
    </row>
    <row r="13501" spans="24:25">
      <c r="X13501" s="429">
        <v>13798</v>
      </c>
      <c r="Y13501" s="429" t="s">
        <v>1033</v>
      </c>
    </row>
    <row r="13502" spans="24:25">
      <c r="X13502" s="429">
        <v>13799</v>
      </c>
      <c r="Y13502" s="429" t="s">
        <v>1033</v>
      </c>
    </row>
    <row r="13503" spans="24:25">
      <c r="X13503" s="429">
        <v>13800</v>
      </c>
      <c r="Y13503" s="429" t="s">
        <v>1033</v>
      </c>
    </row>
    <row r="13504" spans="24:25">
      <c r="X13504" s="429">
        <v>13801</v>
      </c>
      <c r="Y13504" s="429" t="s">
        <v>1033</v>
      </c>
    </row>
    <row r="13505" spans="24:25">
      <c r="X13505" s="429">
        <v>13802</v>
      </c>
      <c r="Y13505" s="429" t="s">
        <v>1033</v>
      </c>
    </row>
    <row r="13506" spans="24:25">
      <c r="X13506" s="429">
        <v>13803</v>
      </c>
      <c r="Y13506" s="429" t="s">
        <v>1033</v>
      </c>
    </row>
    <row r="13507" spans="24:25">
      <c r="X13507" s="429">
        <v>13804</v>
      </c>
      <c r="Y13507" s="429" t="s">
        <v>1033</v>
      </c>
    </row>
    <row r="13508" spans="24:25">
      <c r="X13508" s="429">
        <v>13805</v>
      </c>
      <c r="Y13508" s="429" t="s">
        <v>1033</v>
      </c>
    </row>
    <row r="13509" spans="24:25">
      <c r="X13509" s="429">
        <v>13806</v>
      </c>
      <c r="Y13509" s="429" t="s">
        <v>1033</v>
      </c>
    </row>
    <row r="13510" spans="24:25">
      <c r="X13510" s="429">
        <v>13807</v>
      </c>
      <c r="Y13510" s="429" t="s">
        <v>1033</v>
      </c>
    </row>
    <row r="13511" spans="24:25">
      <c r="X13511" s="429">
        <v>13808</v>
      </c>
      <c r="Y13511" s="429" t="s">
        <v>1033</v>
      </c>
    </row>
    <row r="13512" spans="24:25">
      <c r="X13512" s="429">
        <v>13809</v>
      </c>
      <c r="Y13512" s="429" t="s">
        <v>1033</v>
      </c>
    </row>
    <row r="13513" spans="24:25">
      <c r="X13513" s="429">
        <v>13810</v>
      </c>
      <c r="Y13513" s="429" t="s">
        <v>1033</v>
      </c>
    </row>
    <row r="13514" spans="24:25">
      <c r="X13514" s="429">
        <v>13811</v>
      </c>
      <c r="Y13514" s="429" t="s">
        <v>1033</v>
      </c>
    </row>
    <row r="13515" spans="24:25">
      <c r="X13515" s="429">
        <v>13812</v>
      </c>
      <c r="Y13515" s="429" t="s">
        <v>1033</v>
      </c>
    </row>
    <row r="13516" spans="24:25">
      <c r="X13516" s="429">
        <v>13813</v>
      </c>
      <c r="Y13516" s="429" t="s">
        <v>1033</v>
      </c>
    </row>
    <row r="13517" spans="24:25">
      <c r="X13517" s="429">
        <v>13814</v>
      </c>
      <c r="Y13517" s="429" t="s">
        <v>1033</v>
      </c>
    </row>
    <row r="13518" spans="24:25">
      <c r="X13518" s="429">
        <v>13815</v>
      </c>
      <c r="Y13518" s="429" t="s">
        <v>1033</v>
      </c>
    </row>
    <row r="13519" spans="24:25">
      <c r="X13519" s="429">
        <v>13816</v>
      </c>
      <c r="Y13519" s="429" t="s">
        <v>1033</v>
      </c>
    </row>
    <row r="13520" spans="24:25">
      <c r="X13520" s="429">
        <v>13817</v>
      </c>
      <c r="Y13520" s="429" t="s">
        <v>1033</v>
      </c>
    </row>
    <row r="13521" spans="24:25">
      <c r="X13521" s="429">
        <v>13818</v>
      </c>
      <c r="Y13521" s="429" t="s">
        <v>1033</v>
      </c>
    </row>
    <row r="13522" spans="24:25">
      <c r="X13522" s="429">
        <v>13819</v>
      </c>
      <c r="Y13522" s="429" t="s">
        <v>1033</v>
      </c>
    </row>
    <row r="13523" spans="24:25">
      <c r="X13523" s="429">
        <v>13820</v>
      </c>
      <c r="Y13523" s="429" t="s">
        <v>1033</v>
      </c>
    </row>
    <row r="13524" spans="24:25">
      <c r="X13524" s="429">
        <v>13821</v>
      </c>
      <c r="Y13524" s="429" t="s">
        <v>1033</v>
      </c>
    </row>
    <row r="13525" spans="24:25">
      <c r="X13525" s="429">
        <v>13822</v>
      </c>
      <c r="Y13525" s="429" t="s">
        <v>1033</v>
      </c>
    </row>
    <row r="13526" spans="24:25">
      <c r="X13526" s="429">
        <v>13823</v>
      </c>
      <c r="Y13526" s="429" t="s">
        <v>1033</v>
      </c>
    </row>
    <row r="13527" spans="24:25">
      <c r="X13527" s="429">
        <v>13824</v>
      </c>
      <c r="Y13527" s="429" t="s">
        <v>1033</v>
      </c>
    </row>
    <row r="13528" spans="24:25">
      <c r="X13528" s="429">
        <v>13825</v>
      </c>
      <c r="Y13528" s="429" t="s">
        <v>1033</v>
      </c>
    </row>
    <row r="13529" spans="24:25">
      <c r="X13529" s="429">
        <v>13826</v>
      </c>
      <c r="Y13529" s="429" t="s">
        <v>1033</v>
      </c>
    </row>
    <row r="13530" spans="24:25">
      <c r="X13530" s="429">
        <v>13827</v>
      </c>
      <c r="Y13530" s="429" t="s">
        <v>1033</v>
      </c>
    </row>
    <row r="13531" spans="24:25">
      <c r="X13531" s="429">
        <v>13828</v>
      </c>
      <c r="Y13531" s="429" t="s">
        <v>1033</v>
      </c>
    </row>
    <row r="13532" spans="24:25">
      <c r="X13532" s="429">
        <v>13829</v>
      </c>
      <c r="Y13532" s="429" t="s">
        <v>1033</v>
      </c>
    </row>
    <row r="13533" spans="24:25">
      <c r="X13533" s="429">
        <v>13830</v>
      </c>
      <c r="Y13533" s="429" t="s">
        <v>1033</v>
      </c>
    </row>
    <row r="13534" spans="24:25">
      <c r="X13534" s="429">
        <v>13831</v>
      </c>
      <c r="Y13534" s="429" t="s">
        <v>1033</v>
      </c>
    </row>
    <row r="13535" spans="24:25">
      <c r="X13535" s="429">
        <v>13832</v>
      </c>
      <c r="Y13535" s="429" t="s">
        <v>1033</v>
      </c>
    </row>
    <row r="13536" spans="24:25">
      <c r="X13536" s="429">
        <v>13833</v>
      </c>
      <c r="Y13536" s="429" t="s">
        <v>1033</v>
      </c>
    </row>
    <row r="13537" spans="24:25">
      <c r="X13537" s="429">
        <v>13834</v>
      </c>
      <c r="Y13537" s="429" t="s">
        <v>1033</v>
      </c>
    </row>
    <row r="13538" spans="24:25">
      <c r="X13538" s="429">
        <v>13835</v>
      </c>
      <c r="Y13538" s="429" t="s">
        <v>1033</v>
      </c>
    </row>
    <row r="13539" spans="24:25">
      <c r="X13539" s="429">
        <v>13836</v>
      </c>
      <c r="Y13539" s="429" t="s">
        <v>1033</v>
      </c>
    </row>
    <row r="13540" spans="24:25">
      <c r="X13540" s="429">
        <v>13837</v>
      </c>
      <c r="Y13540" s="429" t="s">
        <v>1033</v>
      </c>
    </row>
    <row r="13541" spans="24:25">
      <c r="X13541" s="429">
        <v>13838</v>
      </c>
      <c r="Y13541" s="429" t="s">
        <v>1033</v>
      </c>
    </row>
    <row r="13542" spans="24:25">
      <c r="X13542" s="429">
        <v>13839</v>
      </c>
      <c r="Y13542" s="429" t="s">
        <v>1033</v>
      </c>
    </row>
    <row r="13543" spans="24:25">
      <c r="X13543" s="429">
        <v>13840</v>
      </c>
      <c r="Y13543" s="429" t="s">
        <v>1033</v>
      </c>
    </row>
    <row r="13544" spans="24:25">
      <c r="X13544" s="429">
        <v>13841</v>
      </c>
      <c r="Y13544" s="429" t="s">
        <v>1033</v>
      </c>
    </row>
    <row r="13545" spans="24:25">
      <c r="X13545" s="429">
        <v>13842</v>
      </c>
      <c r="Y13545" s="429" t="s">
        <v>1033</v>
      </c>
    </row>
    <row r="13546" spans="24:25">
      <c r="X13546" s="429">
        <v>13843</v>
      </c>
      <c r="Y13546" s="429" t="s">
        <v>1033</v>
      </c>
    </row>
    <row r="13547" spans="24:25">
      <c r="X13547" s="429">
        <v>13844</v>
      </c>
      <c r="Y13547" s="429" t="s">
        <v>1033</v>
      </c>
    </row>
    <row r="13548" spans="24:25">
      <c r="X13548" s="429">
        <v>13845</v>
      </c>
      <c r="Y13548" s="429" t="s">
        <v>1033</v>
      </c>
    </row>
    <row r="13549" spans="24:25">
      <c r="X13549" s="429">
        <v>13846</v>
      </c>
      <c r="Y13549" s="429" t="s">
        <v>1033</v>
      </c>
    </row>
    <row r="13550" spans="24:25">
      <c r="X13550" s="429">
        <v>13847</v>
      </c>
      <c r="Y13550" s="429" t="s">
        <v>1033</v>
      </c>
    </row>
    <row r="13551" spans="24:25">
      <c r="X13551" s="429">
        <v>13848</v>
      </c>
      <c r="Y13551" s="429" t="s">
        <v>1033</v>
      </c>
    </row>
    <row r="13552" spans="24:25">
      <c r="X13552" s="429">
        <v>13849</v>
      </c>
      <c r="Y13552" s="429" t="s">
        <v>1033</v>
      </c>
    </row>
    <row r="13553" spans="24:25">
      <c r="X13553" s="429">
        <v>13850</v>
      </c>
      <c r="Y13553" s="429" t="s">
        <v>1033</v>
      </c>
    </row>
    <row r="13554" spans="24:25">
      <c r="X13554" s="429">
        <v>13851</v>
      </c>
      <c r="Y13554" s="429" t="s">
        <v>1033</v>
      </c>
    </row>
    <row r="13555" spans="24:25">
      <c r="X13555" s="429">
        <v>13852</v>
      </c>
      <c r="Y13555" s="429" t="s">
        <v>1033</v>
      </c>
    </row>
    <row r="13556" spans="24:25">
      <c r="X13556" s="429">
        <v>13853</v>
      </c>
      <c r="Y13556" s="429" t="s">
        <v>1033</v>
      </c>
    </row>
    <row r="13557" spans="24:25">
      <c r="X13557" s="429">
        <v>13854</v>
      </c>
      <c r="Y13557" s="429" t="s">
        <v>1033</v>
      </c>
    </row>
    <row r="13558" spans="24:25">
      <c r="X13558" s="429">
        <v>13855</v>
      </c>
      <c r="Y13558" s="429" t="s">
        <v>1033</v>
      </c>
    </row>
    <row r="13559" spans="24:25">
      <c r="X13559" s="429">
        <v>13856</v>
      </c>
      <c r="Y13559" s="429" t="s">
        <v>1033</v>
      </c>
    </row>
    <row r="13560" spans="24:25">
      <c r="X13560" s="429">
        <v>13857</v>
      </c>
      <c r="Y13560" s="429" t="s">
        <v>1033</v>
      </c>
    </row>
    <row r="13561" spans="24:25">
      <c r="X13561" s="429">
        <v>13858</v>
      </c>
      <c r="Y13561" s="429" t="s">
        <v>1033</v>
      </c>
    </row>
    <row r="13562" spans="24:25">
      <c r="X13562" s="429">
        <v>13859</v>
      </c>
      <c r="Y13562" s="429" t="s">
        <v>1033</v>
      </c>
    </row>
    <row r="13563" spans="24:25">
      <c r="X13563" s="429">
        <v>13860</v>
      </c>
      <c r="Y13563" s="429" t="s">
        <v>1033</v>
      </c>
    </row>
    <row r="13564" spans="24:25">
      <c r="X13564" s="429">
        <v>13861</v>
      </c>
      <c r="Y13564" s="429" t="s">
        <v>1033</v>
      </c>
    </row>
    <row r="13565" spans="24:25">
      <c r="X13565" s="429">
        <v>13862</v>
      </c>
      <c r="Y13565" s="429" t="s">
        <v>1033</v>
      </c>
    </row>
    <row r="13566" spans="24:25">
      <c r="X13566" s="429">
        <v>13863</v>
      </c>
      <c r="Y13566" s="429" t="s">
        <v>1033</v>
      </c>
    </row>
    <row r="13567" spans="24:25">
      <c r="X13567" s="429">
        <v>13864</v>
      </c>
      <c r="Y13567" s="429" t="s">
        <v>1033</v>
      </c>
    </row>
    <row r="13568" spans="24:25">
      <c r="X13568" s="429">
        <v>13865</v>
      </c>
      <c r="Y13568" s="429" t="s">
        <v>1033</v>
      </c>
    </row>
    <row r="13569" spans="24:25">
      <c r="X13569" s="429">
        <v>13866</v>
      </c>
      <c r="Y13569" s="429" t="s">
        <v>1033</v>
      </c>
    </row>
    <row r="13570" spans="24:25">
      <c r="X13570" s="429">
        <v>13867</v>
      </c>
      <c r="Y13570" s="429" t="s">
        <v>1033</v>
      </c>
    </row>
    <row r="13571" spans="24:25">
      <c r="X13571" s="429">
        <v>13868</v>
      </c>
      <c r="Y13571" s="429" t="s">
        <v>1033</v>
      </c>
    </row>
    <row r="13572" spans="24:25">
      <c r="X13572" s="429">
        <v>13869</v>
      </c>
      <c r="Y13572" s="429" t="s">
        <v>1033</v>
      </c>
    </row>
    <row r="13573" spans="24:25">
      <c r="X13573" s="429">
        <v>13870</v>
      </c>
      <c r="Y13573" s="429" t="s">
        <v>1033</v>
      </c>
    </row>
    <row r="13574" spans="24:25">
      <c r="X13574" s="429">
        <v>13871</v>
      </c>
      <c r="Y13574" s="429" t="s">
        <v>1033</v>
      </c>
    </row>
    <row r="13575" spans="24:25">
      <c r="X13575" s="429">
        <v>13872</v>
      </c>
      <c r="Y13575" s="429" t="s">
        <v>1033</v>
      </c>
    </row>
    <row r="13576" spans="24:25">
      <c r="X13576" s="429">
        <v>13873</v>
      </c>
      <c r="Y13576" s="429" t="s">
        <v>1033</v>
      </c>
    </row>
    <row r="13577" spans="24:25">
      <c r="X13577" s="429">
        <v>13874</v>
      </c>
      <c r="Y13577" s="429" t="s">
        <v>1033</v>
      </c>
    </row>
    <row r="13578" spans="24:25">
      <c r="X13578" s="429">
        <v>13875</v>
      </c>
      <c r="Y13578" s="429" t="s">
        <v>1033</v>
      </c>
    </row>
    <row r="13579" spans="24:25">
      <c r="X13579" s="429">
        <v>13876</v>
      </c>
      <c r="Y13579" s="429" t="s">
        <v>1033</v>
      </c>
    </row>
    <row r="13580" spans="24:25">
      <c r="X13580" s="429">
        <v>13877</v>
      </c>
      <c r="Y13580" s="429" t="s">
        <v>1033</v>
      </c>
    </row>
    <row r="13581" spans="24:25">
      <c r="X13581" s="429">
        <v>13878</v>
      </c>
      <c r="Y13581" s="429" t="s">
        <v>1033</v>
      </c>
    </row>
    <row r="13582" spans="24:25">
      <c r="X13582" s="429">
        <v>13879</v>
      </c>
      <c r="Y13582" s="429" t="s">
        <v>1033</v>
      </c>
    </row>
    <row r="13583" spans="24:25">
      <c r="X13583" s="429">
        <v>13880</v>
      </c>
      <c r="Y13583" s="429" t="s">
        <v>1033</v>
      </c>
    </row>
    <row r="13584" spans="24:25">
      <c r="X13584" s="429">
        <v>13881</v>
      </c>
      <c r="Y13584" s="429" t="s">
        <v>1033</v>
      </c>
    </row>
    <row r="13585" spans="24:25">
      <c r="X13585" s="429">
        <v>13882</v>
      </c>
      <c r="Y13585" s="429" t="s">
        <v>1033</v>
      </c>
    </row>
    <row r="13586" spans="24:25">
      <c r="X13586" s="429">
        <v>13883</v>
      </c>
      <c r="Y13586" s="429" t="s">
        <v>1033</v>
      </c>
    </row>
    <row r="13587" spans="24:25">
      <c r="X13587" s="429">
        <v>13884</v>
      </c>
      <c r="Y13587" s="429" t="s">
        <v>1033</v>
      </c>
    </row>
    <row r="13588" spans="24:25">
      <c r="X13588" s="429">
        <v>13885</v>
      </c>
      <c r="Y13588" s="429" t="s">
        <v>1033</v>
      </c>
    </row>
    <row r="13589" spans="24:25">
      <c r="X13589" s="429">
        <v>13886</v>
      </c>
      <c r="Y13589" s="429" t="s">
        <v>1033</v>
      </c>
    </row>
    <row r="13590" spans="24:25">
      <c r="X13590" s="429">
        <v>13887</v>
      </c>
      <c r="Y13590" s="429" t="s">
        <v>1033</v>
      </c>
    </row>
    <row r="13591" spans="24:25">
      <c r="X13591" s="429">
        <v>13888</v>
      </c>
      <c r="Y13591" s="429" t="s">
        <v>1033</v>
      </c>
    </row>
    <row r="13592" spans="24:25">
      <c r="X13592" s="429">
        <v>13889</v>
      </c>
      <c r="Y13592" s="429" t="s">
        <v>1033</v>
      </c>
    </row>
    <row r="13593" spans="24:25">
      <c r="X13593" s="429">
        <v>13890</v>
      </c>
      <c r="Y13593" s="429" t="s">
        <v>1033</v>
      </c>
    </row>
    <row r="13594" spans="24:25">
      <c r="X13594" s="429">
        <v>13891</v>
      </c>
      <c r="Y13594" s="429" t="s">
        <v>1033</v>
      </c>
    </row>
    <row r="13595" spans="24:25">
      <c r="X13595" s="429">
        <v>13892</v>
      </c>
      <c r="Y13595" s="429" t="s">
        <v>1033</v>
      </c>
    </row>
    <row r="13596" spans="24:25">
      <c r="X13596" s="429">
        <v>13893</v>
      </c>
      <c r="Y13596" s="429" t="s">
        <v>1033</v>
      </c>
    </row>
    <row r="13597" spans="24:25">
      <c r="X13597" s="429">
        <v>13894</v>
      </c>
      <c r="Y13597" s="429" t="s">
        <v>1033</v>
      </c>
    </row>
    <row r="13598" spans="24:25">
      <c r="X13598" s="429">
        <v>13895</v>
      </c>
      <c r="Y13598" s="429" t="s">
        <v>1033</v>
      </c>
    </row>
    <row r="13599" spans="24:25">
      <c r="X13599" s="429">
        <v>13896</v>
      </c>
      <c r="Y13599" s="429" t="s">
        <v>1033</v>
      </c>
    </row>
    <row r="13600" spans="24:25">
      <c r="X13600" s="429">
        <v>13897</v>
      </c>
      <c r="Y13600" s="429" t="s">
        <v>1033</v>
      </c>
    </row>
    <row r="13601" spans="24:25">
      <c r="X13601" s="429">
        <v>13898</v>
      </c>
      <c r="Y13601" s="429" t="s">
        <v>1033</v>
      </c>
    </row>
    <row r="13602" spans="24:25">
      <c r="X13602" s="429">
        <v>13899</v>
      </c>
      <c r="Y13602" s="429" t="s">
        <v>1033</v>
      </c>
    </row>
    <row r="13603" spans="24:25">
      <c r="X13603" s="429">
        <v>13900</v>
      </c>
      <c r="Y13603" s="429" t="s">
        <v>1033</v>
      </c>
    </row>
    <row r="13604" spans="24:25">
      <c r="X13604" s="429">
        <v>13901</v>
      </c>
      <c r="Y13604" s="429" t="s">
        <v>1033</v>
      </c>
    </row>
    <row r="13605" spans="24:25">
      <c r="X13605" s="429">
        <v>13902</v>
      </c>
      <c r="Y13605" s="429" t="s">
        <v>1033</v>
      </c>
    </row>
    <row r="13606" spans="24:25">
      <c r="X13606" s="429">
        <v>13903</v>
      </c>
      <c r="Y13606" s="429" t="s">
        <v>1033</v>
      </c>
    </row>
    <row r="13607" spans="24:25">
      <c r="X13607" s="429">
        <v>13904</v>
      </c>
      <c r="Y13607" s="429" t="s">
        <v>1033</v>
      </c>
    </row>
    <row r="13608" spans="24:25">
      <c r="X13608" s="429">
        <v>13905</v>
      </c>
      <c r="Y13608" s="429" t="s">
        <v>1033</v>
      </c>
    </row>
    <row r="13609" spans="24:25">
      <c r="X13609" s="429">
        <v>13906</v>
      </c>
      <c r="Y13609" s="429" t="s">
        <v>1033</v>
      </c>
    </row>
    <row r="13610" spans="24:25">
      <c r="X13610" s="429">
        <v>13907</v>
      </c>
      <c r="Y13610" s="429" t="s">
        <v>1033</v>
      </c>
    </row>
    <row r="13611" spans="24:25">
      <c r="X13611" s="429">
        <v>13908</v>
      </c>
      <c r="Y13611" s="429" t="s">
        <v>1033</v>
      </c>
    </row>
    <row r="13612" spans="24:25">
      <c r="X13612" s="429">
        <v>13909</v>
      </c>
      <c r="Y13612" s="429" t="s">
        <v>1033</v>
      </c>
    </row>
    <row r="13613" spans="24:25">
      <c r="X13613" s="429">
        <v>13910</v>
      </c>
      <c r="Y13613" s="429" t="s">
        <v>1033</v>
      </c>
    </row>
    <row r="13614" spans="24:25">
      <c r="X13614" s="429">
        <v>13911</v>
      </c>
      <c r="Y13614" s="429" t="s">
        <v>1033</v>
      </c>
    </row>
    <row r="13615" spans="24:25">
      <c r="X13615" s="429">
        <v>13912</v>
      </c>
      <c r="Y13615" s="429" t="s">
        <v>1033</v>
      </c>
    </row>
    <row r="13616" spans="24:25">
      <c r="X13616" s="429">
        <v>13913</v>
      </c>
      <c r="Y13616" s="429" t="s">
        <v>1033</v>
      </c>
    </row>
    <row r="13617" spans="24:25">
      <c r="X13617" s="429">
        <v>13914</v>
      </c>
      <c r="Y13617" s="429" t="s">
        <v>1033</v>
      </c>
    </row>
    <row r="13618" spans="24:25">
      <c r="X13618" s="429">
        <v>13915</v>
      </c>
      <c r="Y13618" s="429" t="s">
        <v>1033</v>
      </c>
    </row>
    <row r="13619" spans="24:25">
      <c r="X13619" s="429">
        <v>13916</v>
      </c>
      <c r="Y13619" s="429" t="s">
        <v>1033</v>
      </c>
    </row>
    <row r="13620" spans="24:25">
      <c r="X13620" s="429">
        <v>13917</v>
      </c>
      <c r="Y13620" s="429" t="s">
        <v>1033</v>
      </c>
    </row>
    <row r="13621" spans="24:25">
      <c r="X13621" s="429">
        <v>13918</v>
      </c>
      <c r="Y13621" s="429" t="s">
        <v>1033</v>
      </c>
    </row>
    <row r="13622" spans="24:25">
      <c r="X13622" s="429">
        <v>13919</v>
      </c>
      <c r="Y13622" s="429" t="s">
        <v>1033</v>
      </c>
    </row>
    <row r="13623" spans="24:25">
      <c r="X13623" s="429">
        <v>13920</v>
      </c>
      <c r="Y13623" s="429" t="s">
        <v>1033</v>
      </c>
    </row>
    <row r="13624" spans="24:25">
      <c r="X13624" s="429">
        <v>13921</v>
      </c>
      <c r="Y13624" s="429" t="s">
        <v>1033</v>
      </c>
    </row>
    <row r="13625" spans="24:25">
      <c r="X13625" s="429">
        <v>13922</v>
      </c>
      <c r="Y13625" s="429" t="s">
        <v>1033</v>
      </c>
    </row>
    <row r="13626" spans="24:25">
      <c r="X13626" s="429">
        <v>13923</v>
      </c>
      <c r="Y13626" s="429" t="s">
        <v>1033</v>
      </c>
    </row>
    <row r="13627" spans="24:25">
      <c r="X13627" s="429">
        <v>13924</v>
      </c>
      <c r="Y13627" s="429" t="s">
        <v>1033</v>
      </c>
    </row>
    <row r="13628" spans="24:25">
      <c r="X13628" s="429">
        <v>13925</v>
      </c>
      <c r="Y13628" s="429" t="s">
        <v>1033</v>
      </c>
    </row>
    <row r="13629" spans="24:25">
      <c r="X13629" s="429">
        <v>13926</v>
      </c>
      <c r="Y13629" s="429" t="s">
        <v>1033</v>
      </c>
    </row>
    <row r="13630" spans="24:25">
      <c r="X13630" s="429">
        <v>13927</v>
      </c>
      <c r="Y13630" s="429" t="s">
        <v>1033</v>
      </c>
    </row>
    <row r="13631" spans="24:25">
      <c r="X13631" s="429">
        <v>13928</v>
      </c>
      <c r="Y13631" s="429" t="s">
        <v>1033</v>
      </c>
    </row>
    <row r="13632" spans="24:25">
      <c r="X13632" s="429">
        <v>13929</v>
      </c>
      <c r="Y13632" s="429" t="s">
        <v>1033</v>
      </c>
    </row>
    <row r="13633" spans="24:25">
      <c r="X13633" s="429">
        <v>13930</v>
      </c>
      <c r="Y13633" s="429" t="s">
        <v>1033</v>
      </c>
    </row>
    <row r="13634" spans="24:25">
      <c r="X13634" s="429">
        <v>13931</v>
      </c>
      <c r="Y13634" s="429" t="s">
        <v>1033</v>
      </c>
    </row>
    <row r="13635" spans="24:25">
      <c r="X13635" s="429">
        <v>13932</v>
      </c>
      <c r="Y13635" s="429" t="s">
        <v>1033</v>
      </c>
    </row>
    <row r="13636" spans="24:25">
      <c r="X13636" s="429">
        <v>13933</v>
      </c>
      <c r="Y13636" s="429" t="s">
        <v>1033</v>
      </c>
    </row>
    <row r="13637" spans="24:25">
      <c r="X13637" s="429">
        <v>13934</v>
      </c>
      <c r="Y13637" s="429" t="s">
        <v>1033</v>
      </c>
    </row>
    <row r="13638" spans="24:25">
      <c r="X13638" s="429">
        <v>13935</v>
      </c>
      <c r="Y13638" s="429" t="s">
        <v>1033</v>
      </c>
    </row>
    <row r="13639" spans="24:25">
      <c r="X13639" s="429">
        <v>13936</v>
      </c>
      <c r="Y13639" s="429" t="s">
        <v>1033</v>
      </c>
    </row>
    <row r="13640" spans="24:25">
      <c r="X13640" s="429">
        <v>13937</v>
      </c>
      <c r="Y13640" s="429" t="s">
        <v>1033</v>
      </c>
    </row>
    <row r="13641" spans="24:25">
      <c r="X13641" s="429">
        <v>13938</v>
      </c>
      <c r="Y13641" s="429" t="s">
        <v>1033</v>
      </c>
    </row>
    <row r="13642" spans="24:25">
      <c r="X13642" s="429">
        <v>13939</v>
      </c>
      <c r="Y13642" s="429" t="s">
        <v>1033</v>
      </c>
    </row>
    <row r="13643" spans="24:25">
      <c r="X13643" s="429">
        <v>13940</v>
      </c>
      <c r="Y13643" s="429" t="s">
        <v>1033</v>
      </c>
    </row>
    <row r="13644" spans="24:25">
      <c r="X13644" s="429">
        <v>13941</v>
      </c>
      <c r="Y13644" s="429" t="s">
        <v>1033</v>
      </c>
    </row>
    <row r="13645" spans="24:25">
      <c r="X13645" s="429">
        <v>13942</v>
      </c>
      <c r="Y13645" s="429" t="s">
        <v>1033</v>
      </c>
    </row>
    <row r="13646" spans="24:25">
      <c r="X13646" s="429">
        <v>13943</v>
      </c>
      <c r="Y13646" s="429" t="s">
        <v>1033</v>
      </c>
    </row>
    <row r="13647" spans="24:25">
      <c r="X13647" s="429">
        <v>13944</v>
      </c>
      <c r="Y13647" s="429" t="s">
        <v>1033</v>
      </c>
    </row>
    <row r="13648" spans="24:25">
      <c r="X13648" s="429">
        <v>13945</v>
      </c>
      <c r="Y13648" s="429" t="s">
        <v>1033</v>
      </c>
    </row>
    <row r="13649" spans="24:25">
      <c r="X13649" s="429">
        <v>13946</v>
      </c>
      <c r="Y13649" s="429" t="s">
        <v>1033</v>
      </c>
    </row>
    <row r="13650" spans="24:25">
      <c r="X13650" s="429">
        <v>13947</v>
      </c>
      <c r="Y13650" s="429" t="s">
        <v>1033</v>
      </c>
    </row>
    <row r="13651" spans="24:25">
      <c r="X13651" s="429">
        <v>13948</v>
      </c>
      <c r="Y13651" s="429" t="s">
        <v>1033</v>
      </c>
    </row>
    <row r="13652" spans="24:25">
      <c r="X13652" s="429">
        <v>13949</v>
      </c>
      <c r="Y13652" s="429" t="s">
        <v>1033</v>
      </c>
    </row>
    <row r="13653" spans="24:25">
      <c r="X13653" s="429">
        <v>13950</v>
      </c>
      <c r="Y13653" s="429" t="s">
        <v>1033</v>
      </c>
    </row>
    <row r="13654" spans="24:25">
      <c r="X13654" s="429">
        <v>13951</v>
      </c>
      <c r="Y13654" s="429" t="s">
        <v>1033</v>
      </c>
    </row>
    <row r="13655" spans="24:25">
      <c r="X13655" s="429">
        <v>13952</v>
      </c>
      <c r="Y13655" s="429" t="s">
        <v>1033</v>
      </c>
    </row>
    <row r="13656" spans="24:25">
      <c r="X13656" s="429">
        <v>13953</v>
      </c>
      <c r="Y13656" s="429" t="s">
        <v>1033</v>
      </c>
    </row>
    <row r="13657" spans="24:25">
      <c r="X13657" s="429">
        <v>13954</v>
      </c>
      <c r="Y13657" s="429" t="s">
        <v>1033</v>
      </c>
    </row>
    <row r="13658" spans="24:25">
      <c r="X13658" s="429">
        <v>13955</v>
      </c>
      <c r="Y13658" s="429" t="s">
        <v>1033</v>
      </c>
    </row>
    <row r="13659" spans="24:25">
      <c r="X13659" s="429">
        <v>13956</v>
      </c>
      <c r="Y13659" s="429" t="s">
        <v>1033</v>
      </c>
    </row>
    <row r="13660" spans="24:25">
      <c r="X13660" s="429">
        <v>13957</v>
      </c>
      <c r="Y13660" s="429" t="s">
        <v>1033</v>
      </c>
    </row>
    <row r="13661" spans="24:25">
      <c r="X13661" s="429">
        <v>13958</v>
      </c>
      <c r="Y13661" s="429" t="s">
        <v>1033</v>
      </c>
    </row>
    <row r="13662" spans="24:25">
      <c r="X13662" s="429">
        <v>13959</v>
      </c>
      <c r="Y13662" s="429" t="s">
        <v>1033</v>
      </c>
    </row>
    <row r="13663" spans="24:25">
      <c r="X13663" s="429">
        <v>13960</v>
      </c>
      <c r="Y13663" s="429" t="s">
        <v>1033</v>
      </c>
    </row>
    <row r="13664" spans="24:25">
      <c r="X13664" s="429">
        <v>13961</v>
      </c>
      <c r="Y13664" s="429" t="s">
        <v>1033</v>
      </c>
    </row>
    <row r="13665" spans="24:25">
      <c r="X13665" s="429">
        <v>13962</v>
      </c>
      <c r="Y13665" s="429" t="s">
        <v>1033</v>
      </c>
    </row>
    <row r="13666" spans="24:25">
      <c r="X13666" s="429">
        <v>13963</v>
      </c>
      <c r="Y13666" s="429" t="s">
        <v>1033</v>
      </c>
    </row>
    <row r="13667" spans="24:25">
      <c r="X13667" s="429">
        <v>13964</v>
      </c>
      <c r="Y13667" s="429" t="s">
        <v>1033</v>
      </c>
    </row>
    <row r="13668" spans="24:25">
      <c r="X13668" s="429">
        <v>13965</v>
      </c>
      <c r="Y13668" s="429" t="s">
        <v>1033</v>
      </c>
    </row>
    <row r="13669" spans="24:25">
      <c r="X13669" s="429">
        <v>13966</v>
      </c>
      <c r="Y13669" s="429" t="s">
        <v>1033</v>
      </c>
    </row>
    <row r="13670" spans="24:25">
      <c r="X13670" s="429">
        <v>13967</v>
      </c>
      <c r="Y13670" s="429" t="s">
        <v>1033</v>
      </c>
    </row>
    <row r="13671" spans="24:25">
      <c r="X13671" s="429">
        <v>13968</v>
      </c>
      <c r="Y13671" s="429" t="s">
        <v>1033</v>
      </c>
    </row>
    <row r="13672" spans="24:25">
      <c r="X13672" s="429">
        <v>13969</v>
      </c>
      <c r="Y13672" s="429" t="s">
        <v>1033</v>
      </c>
    </row>
    <row r="13673" spans="24:25">
      <c r="X13673" s="429">
        <v>13970</v>
      </c>
      <c r="Y13673" s="429" t="s">
        <v>1033</v>
      </c>
    </row>
    <row r="13674" spans="24:25">
      <c r="X13674" s="429">
        <v>13971</v>
      </c>
      <c r="Y13674" s="429" t="s">
        <v>1033</v>
      </c>
    </row>
    <row r="13675" spans="24:25">
      <c r="X13675" s="429">
        <v>13972</v>
      </c>
      <c r="Y13675" s="429" t="s">
        <v>1033</v>
      </c>
    </row>
    <row r="13676" spans="24:25">
      <c r="X13676" s="429">
        <v>13973</v>
      </c>
      <c r="Y13676" s="429" t="s">
        <v>1033</v>
      </c>
    </row>
    <row r="13677" spans="24:25">
      <c r="X13677" s="429">
        <v>13974</v>
      </c>
      <c r="Y13677" s="429" t="s">
        <v>1033</v>
      </c>
    </row>
    <row r="13678" spans="24:25">
      <c r="X13678" s="429">
        <v>13975</v>
      </c>
      <c r="Y13678" s="429" t="s">
        <v>1033</v>
      </c>
    </row>
    <row r="13679" spans="24:25">
      <c r="X13679" s="429">
        <v>13976</v>
      </c>
      <c r="Y13679" s="429" t="s">
        <v>1033</v>
      </c>
    </row>
    <row r="13680" spans="24:25">
      <c r="X13680" s="429">
        <v>13977</v>
      </c>
      <c r="Y13680" s="429" t="s">
        <v>1033</v>
      </c>
    </row>
    <row r="13681" spans="24:25">
      <c r="X13681" s="429">
        <v>13978</v>
      </c>
      <c r="Y13681" s="429" t="s">
        <v>1033</v>
      </c>
    </row>
    <row r="13682" spans="24:25">
      <c r="X13682" s="429">
        <v>13979</v>
      </c>
      <c r="Y13682" s="429" t="s">
        <v>1033</v>
      </c>
    </row>
    <row r="13683" spans="24:25">
      <c r="X13683" s="429">
        <v>13980</v>
      </c>
      <c r="Y13683" s="429" t="s">
        <v>1033</v>
      </c>
    </row>
    <row r="13684" spans="24:25">
      <c r="X13684" s="429">
        <v>13981</v>
      </c>
      <c r="Y13684" s="429" t="s">
        <v>1033</v>
      </c>
    </row>
    <row r="13685" spans="24:25">
      <c r="X13685" s="429">
        <v>13982</v>
      </c>
      <c r="Y13685" s="429" t="s">
        <v>1033</v>
      </c>
    </row>
    <row r="13686" spans="24:25">
      <c r="X13686" s="429">
        <v>13983</v>
      </c>
      <c r="Y13686" s="429" t="s">
        <v>1033</v>
      </c>
    </row>
    <row r="13687" spans="24:25">
      <c r="X13687" s="429">
        <v>13984</v>
      </c>
      <c r="Y13687" s="429" t="s">
        <v>1033</v>
      </c>
    </row>
    <row r="13688" spans="24:25">
      <c r="X13688" s="429">
        <v>13985</v>
      </c>
      <c r="Y13688" s="429" t="s">
        <v>1033</v>
      </c>
    </row>
    <row r="13689" spans="24:25">
      <c r="X13689" s="429">
        <v>13986</v>
      </c>
      <c r="Y13689" s="429" t="s">
        <v>1033</v>
      </c>
    </row>
    <row r="13690" spans="24:25">
      <c r="X13690" s="429">
        <v>13987</v>
      </c>
      <c r="Y13690" s="429" t="s">
        <v>1033</v>
      </c>
    </row>
    <row r="13691" spans="24:25">
      <c r="X13691" s="429">
        <v>13988</v>
      </c>
      <c r="Y13691" s="429" t="s">
        <v>1033</v>
      </c>
    </row>
    <row r="13692" spans="24:25">
      <c r="X13692" s="429">
        <v>13989</v>
      </c>
      <c r="Y13692" s="429" t="s">
        <v>1033</v>
      </c>
    </row>
    <row r="13693" spans="24:25">
      <c r="X13693" s="429">
        <v>13990</v>
      </c>
      <c r="Y13693" s="429" t="s">
        <v>1033</v>
      </c>
    </row>
    <row r="13694" spans="24:25">
      <c r="X13694" s="429">
        <v>13991</v>
      </c>
      <c r="Y13694" s="429" t="s">
        <v>1033</v>
      </c>
    </row>
    <row r="13695" spans="24:25">
      <c r="X13695" s="429">
        <v>13992</v>
      </c>
      <c r="Y13695" s="429" t="s">
        <v>1033</v>
      </c>
    </row>
    <row r="13696" spans="24:25">
      <c r="X13696" s="429">
        <v>13993</v>
      </c>
      <c r="Y13696" s="429" t="s">
        <v>1033</v>
      </c>
    </row>
    <row r="13697" spans="24:25">
      <c r="X13697" s="429">
        <v>13994</v>
      </c>
      <c r="Y13697" s="429" t="s">
        <v>1033</v>
      </c>
    </row>
    <row r="13698" spans="24:25">
      <c r="X13698" s="429">
        <v>13995</v>
      </c>
      <c r="Y13698" s="429" t="s">
        <v>1033</v>
      </c>
    </row>
    <row r="13699" spans="24:25">
      <c r="X13699" s="429">
        <v>13996</v>
      </c>
      <c r="Y13699" s="429" t="s">
        <v>1033</v>
      </c>
    </row>
    <row r="13700" spans="24:25">
      <c r="X13700" s="429">
        <v>13997</v>
      </c>
      <c r="Y13700" s="429" t="s">
        <v>1033</v>
      </c>
    </row>
    <row r="13701" spans="24:25">
      <c r="X13701" s="429">
        <v>13998</v>
      </c>
      <c r="Y13701" s="429" t="s">
        <v>1033</v>
      </c>
    </row>
    <row r="13702" spans="24:25">
      <c r="X13702" s="429">
        <v>13999</v>
      </c>
      <c r="Y13702" s="429" t="s">
        <v>1033</v>
      </c>
    </row>
    <row r="13703" spans="24:25">
      <c r="X13703" s="429">
        <v>14000</v>
      </c>
      <c r="Y13703" s="429" t="s">
        <v>1033</v>
      </c>
    </row>
    <row r="13704" spans="24:25">
      <c r="X13704" s="429">
        <v>14001</v>
      </c>
      <c r="Y13704" s="429" t="s">
        <v>1033</v>
      </c>
    </row>
    <row r="13705" spans="24:25">
      <c r="X13705" s="429">
        <v>14002</v>
      </c>
      <c r="Y13705" s="429" t="s">
        <v>1033</v>
      </c>
    </row>
    <row r="13706" spans="24:25">
      <c r="X13706" s="429">
        <v>14003</v>
      </c>
      <c r="Y13706" s="429" t="s">
        <v>1033</v>
      </c>
    </row>
    <row r="13707" spans="24:25">
      <c r="X13707" s="429">
        <v>14004</v>
      </c>
      <c r="Y13707" s="429" t="s">
        <v>1033</v>
      </c>
    </row>
    <row r="13708" spans="24:25">
      <c r="X13708" s="429">
        <v>14005</v>
      </c>
      <c r="Y13708" s="429" t="s">
        <v>1033</v>
      </c>
    </row>
    <row r="13709" spans="24:25">
      <c r="X13709" s="429">
        <v>14006</v>
      </c>
      <c r="Y13709" s="429" t="s">
        <v>1033</v>
      </c>
    </row>
    <row r="13710" spans="24:25">
      <c r="X13710" s="429">
        <v>14007</v>
      </c>
      <c r="Y13710" s="429" t="s">
        <v>1033</v>
      </c>
    </row>
    <row r="13711" spans="24:25">
      <c r="X13711" s="429">
        <v>14008</v>
      </c>
      <c r="Y13711" s="429" t="s">
        <v>1033</v>
      </c>
    </row>
    <row r="13712" spans="24:25">
      <c r="X13712" s="429">
        <v>14009</v>
      </c>
      <c r="Y13712" s="429" t="s">
        <v>1033</v>
      </c>
    </row>
    <row r="13713" spans="24:25">
      <c r="X13713" s="429">
        <v>14010</v>
      </c>
      <c r="Y13713" s="429" t="s">
        <v>1033</v>
      </c>
    </row>
    <row r="13714" spans="24:25">
      <c r="X13714" s="429">
        <v>14011</v>
      </c>
      <c r="Y13714" s="429" t="s">
        <v>1033</v>
      </c>
    </row>
    <row r="13715" spans="24:25">
      <c r="X13715" s="429">
        <v>14012</v>
      </c>
      <c r="Y13715" s="429" t="s">
        <v>1033</v>
      </c>
    </row>
    <row r="13716" spans="24:25">
      <c r="X13716" s="429">
        <v>14013</v>
      </c>
      <c r="Y13716" s="429" t="s">
        <v>1033</v>
      </c>
    </row>
    <row r="13717" spans="24:25">
      <c r="X13717" s="429">
        <v>14014</v>
      </c>
      <c r="Y13717" s="429" t="s">
        <v>1033</v>
      </c>
    </row>
    <row r="13718" spans="24:25">
      <c r="X13718" s="429">
        <v>14015</v>
      </c>
      <c r="Y13718" s="429" t="s">
        <v>1033</v>
      </c>
    </row>
    <row r="13719" spans="24:25">
      <c r="X13719" s="429">
        <v>14016</v>
      </c>
      <c r="Y13719" s="429" t="s">
        <v>1033</v>
      </c>
    </row>
    <row r="13720" spans="24:25">
      <c r="X13720" s="429">
        <v>14017</v>
      </c>
      <c r="Y13720" s="429" t="s">
        <v>1033</v>
      </c>
    </row>
    <row r="13721" spans="24:25">
      <c r="X13721" s="429">
        <v>14018</v>
      </c>
      <c r="Y13721" s="429" t="s">
        <v>1033</v>
      </c>
    </row>
    <row r="13722" spans="24:25">
      <c r="X13722" s="429">
        <v>14019</v>
      </c>
      <c r="Y13722" s="429" t="s">
        <v>1033</v>
      </c>
    </row>
    <row r="13723" spans="24:25">
      <c r="X13723" s="429">
        <v>14020</v>
      </c>
      <c r="Y13723" s="429" t="s">
        <v>1033</v>
      </c>
    </row>
    <row r="13724" spans="24:25">
      <c r="X13724" s="429">
        <v>14021</v>
      </c>
      <c r="Y13724" s="429" t="s">
        <v>1033</v>
      </c>
    </row>
    <row r="13725" spans="24:25">
      <c r="X13725" s="429">
        <v>14022</v>
      </c>
      <c r="Y13725" s="429" t="s">
        <v>1033</v>
      </c>
    </row>
    <row r="13726" spans="24:25">
      <c r="X13726" s="429">
        <v>14023</v>
      </c>
      <c r="Y13726" s="429" t="s">
        <v>1033</v>
      </c>
    </row>
    <row r="13727" spans="24:25">
      <c r="X13727" s="429">
        <v>14024</v>
      </c>
      <c r="Y13727" s="429" t="s">
        <v>1033</v>
      </c>
    </row>
    <row r="13728" spans="24:25">
      <c r="X13728" s="429">
        <v>14025</v>
      </c>
      <c r="Y13728" s="429" t="s">
        <v>1033</v>
      </c>
    </row>
    <row r="13729" spans="24:25">
      <c r="X13729" s="429">
        <v>14026</v>
      </c>
      <c r="Y13729" s="429" t="s">
        <v>1033</v>
      </c>
    </row>
    <row r="13730" spans="24:25">
      <c r="X13730" s="429">
        <v>14027</v>
      </c>
      <c r="Y13730" s="429" t="s">
        <v>1033</v>
      </c>
    </row>
    <row r="13731" spans="24:25">
      <c r="X13731" s="429">
        <v>14028</v>
      </c>
      <c r="Y13731" s="429" t="s">
        <v>1033</v>
      </c>
    </row>
    <row r="13732" spans="24:25">
      <c r="X13732" s="429">
        <v>14029</v>
      </c>
      <c r="Y13732" s="429" t="s">
        <v>1033</v>
      </c>
    </row>
    <row r="13733" spans="24:25">
      <c r="X13733" s="429">
        <v>14030</v>
      </c>
      <c r="Y13733" s="429" t="s">
        <v>1033</v>
      </c>
    </row>
    <row r="13734" spans="24:25">
      <c r="X13734" s="429">
        <v>14031</v>
      </c>
      <c r="Y13734" s="429" t="s">
        <v>1033</v>
      </c>
    </row>
    <row r="13735" spans="24:25">
      <c r="X13735" s="429">
        <v>14032</v>
      </c>
      <c r="Y13735" s="429" t="s">
        <v>1033</v>
      </c>
    </row>
    <row r="13736" spans="24:25">
      <c r="X13736" s="429">
        <v>14033</v>
      </c>
      <c r="Y13736" s="429" t="s">
        <v>1033</v>
      </c>
    </row>
    <row r="13737" spans="24:25">
      <c r="X13737" s="429">
        <v>14034</v>
      </c>
      <c r="Y13737" s="429" t="s">
        <v>1033</v>
      </c>
    </row>
    <row r="13738" spans="24:25">
      <c r="X13738" s="429">
        <v>14035</v>
      </c>
      <c r="Y13738" s="429" t="s">
        <v>1033</v>
      </c>
    </row>
    <row r="13739" spans="24:25">
      <c r="X13739" s="429">
        <v>14036</v>
      </c>
      <c r="Y13739" s="429" t="s">
        <v>1033</v>
      </c>
    </row>
    <row r="13740" spans="24:25">
      <c r="X13740" s="429">
        <v>14037</v>
      </c>
      <c r="Y13740" s="429" t="s">
        <v>1033</v>
      </c>
    </row>
    <row r="13741" spans="24:25">
      <c r="X13741" s="429">
        <v>14038</v>
      </c>
      <c r="Y13741" s="429" t="s">
        <v>1033</v>
      </c>
    </row>
    <row r="13742" spans="24:25">
      <c r="X13742" s="429">
        <v>14039</v>
      </c>
      <c r="Y13742" s="429" t="s">
        <v>1033</v>
      </c>
    </row>
    <row r="13743" spans="24:25">
      <c r="X13743" s="429">
        <v>14040</v>
      </c>
      <c r="Y13743" s="429" t="s">
        <v>1033</v>
      </c>
    </row>
    <row r="13744" spans="24:25">
      <c r="X13744" s="429">
        <v>14041</v>
      </c>
      <c r="Y13744" s="429" t="s">
        <v>1033</v>
      </c>
    </row>
    <row r="13745" spans="24:25">
      <c r="X13745" s="429">
        <v>14042</v>
      </c>
      <c r="Y13745" s="429" t="s">
        <v>1033</v>
      </c>
    </row>
    <row r="13746" spans="24:25">
      <c r="X13746" s="429">
        <v>14043</v>
      </c>
      <c r="Y13746" s="429" t="s">
        <v>1033</v>
      </c>
    </row>
    <row r="13747" spans="24:25">
      <c r="X13747" s="429">
        <v>14044</v>
      </c>
      <c r="Y13747" s="429" t="s">
        <v>1033</v>
      </c>
    </row>
    <row r="13748" spans="24:25">
      <c r="X13748" s="429">
        <v>14045</v>
      </c>
      <c r="Y13748" s="429" t="s">
        <v>1033</v>
      </c>
    </row>
    <row r="13749" spans="24:25">
      <c r="X13749" s="429">
        <v>14046</v>
      </c>
      <c r="Y13749" s="429" t="s">
        <v>1033</v>
      </c>
    </row>
    <row r="13750" spans="24:25">
      <c r="X13750" s="429">
        <v>14047</v>
      </c>
      <c r="Y13750" s="429" t="s">
        <v>1033</v>
      </c>
    </row>
    <row r="13751" spans="24:25">
      <c r="X13751" s="429">
        <v>14048</v>
      </c>
      <c r="Y13751" s="429" t="s">
        <v>1033</v>
      </c>
    </row>
    <row r="13752" spans="24:25">
      <c r="X13752" s="429">
        <v>14049</v>
      </c>
      <c r="Y13752" s="429" t="s">
        <v>1033</v>
      </c>
    </row>
    <row r="13753" spans="24:25">
      <c r="X13753" s="429">
        <v>14050</v>
      </c>
      <c r="Y13753" s="429" t="s">
        <v>1033</v>
      </c>
    </row>
    <row r="13754" spans="24:25">
      <c r="X13754" s="429">
        <v>14051</v>
      </c>
      <c r="Y13754" s="429" t="s">
        <v>1033</v>
      </c>
    </row>
    <row r="13755" spans="24:25">
      <c r="X13755" s="429">
        <v>14052</v>
      </c>
      <c r="Y13755" s="429" t="s">
        <v>1033</v>
      </c>
    </row>
    <row r="13756" spans="24:25">
      <c r="X13756" s="429">
        <v>14053</v>
      </c>
      <c r="Y13756" s="429" t="s">
        <v>1033</v>
      </c>
    </row>
    <row r="13757" spans="24:25">
      <c r="X13757" s="429">
        <v>14054</v>
      </c>
      <c r="Y13757" s="429" t="s">
        <v>1033</v>
      </c>
    </row>
    <row r="13758" spans="24:25">
      <c r="X13758" s="429">
        <v>14055</v>
      </c>
      <c r="Y13758" s="429" t="s">
        <v>1033</v>
      </c>
    </row>
    <row r="13759" spans="24:25">
      <c r="X13759" s="429">
        <v>14056</v>
      </c>
      <c r="Y13759" s="429" t="s">
        <v>1033</v>
      </c>
    </row>
    <row r="13760" spans="24:25">
      <c r="X13760" s="429">
        <v>14057</v>
      </c>
      <c r="Y13760" s="429" t="s">
        <v>1033</v>
      </c>
    </row>
    <row r="13761" spans="24:25">
      <c r="X13761" s="429">
        <v>14058</v>
      </c>
      <c r="Y13761" s="429" t="s">
        <v>1033</v>
      </c>
    </row>
    <row r="13762" spans="24:25">
      <c r="X13762" s="429">
        <v>14059</v>
      </c>
      <c r="Y13762" s="429" t="s">
        <v>1033</v>
      </c>
    </row>
    <row r="13763" spans="24:25">
      <c r="X13763" s="429">
        <v>14060</v>
      </c>
      <c r="Y13763" s="429" t="s">
        <v>1033</v>
      </c>
    </row>
    <row r="13764" spans="24:25">
      <c r="X13764" s="429">
        <v>14061</v>
      </c>
      <c r="Y13764" s="429" t="s">
        <v>1033</v>
      </c>
    </row>
    <row r="13765" spans="24:25">
      <c r="X13765" s="429">
        <v>14062</v>
      </c>
      <c r="Y13765" s="429" t="s">
        <v>1033</v>
      </c>
    </row>
    <row r="13766" spans="24:25">
      <c r="X13766" s="429">
        <v>14063</v>
      </c>
      <c r="Y13766" s="429" t="s">
        <v>1033</v>
      </c>
    </row>
    <row r="13767" spans="24:25">
      <c r="X13767" s="429">
        <v>14064</v>
      </c>
      <c r="Y13767" s="429" t="s">
        <v>1033</v>
      </c>
    </row>
    <row r="13768" spans="24:25">
      <c r="X13768" s="429">
        <v>14065</v>
      </c>
      <c r="Y13768" s="429" t="s">
        <v>1033</v>
      </c>
    </row>
    <row r="13769" spans="24:25">
      <c r="X13769" s="429">
        <v>14066</v>
      </c>
      <c r="Y13769" s="429" t="s">
        <v>1033</v>
      </c>
    </row>
    <row r="13770" spans="24:25">
      <c r="X13770" s="429">
        <v>14067</v>
      </c>
      <c r="Y13770" s="429" t="s">
        <v>1033</v>
      </c>
    </row>
    <row r="13771" spans="24:25">
      <c r="X13771" s="429">
        <v>14068</v>
      </c>
      <c r="Y13771" s="429" t="s">
        <v>1033</v>
      </c>
    </row>
    <row r="13772" spans="24:25">
      <c r="X13772" s="429">
        <v>14069</v>
      </c>
      <c r="Y13772" s="429" t="s">
        <v>1033</v>
      </c>
    </row>
    <row r="13773" spans="24:25">
      <c r="X13773" s="429">
        <v>14070</v>
      </c>
      <c r="Y13773" s="429" t="s">
        <v>1033</v>
      </c>
    </row>
    <row r="13774" spans="24:25">
      <c r="X13774" s="429">
        <v>14071</v>
      </c>
      <c r="Y13774" s="429" t="s">
        <v>1033</v>
      </c>
    </row>
    <row r="13775" spans="24:25">
      <c r="X13775" s="429">
        <v>14072</v>
      </c>
      <c r="Y13775" s="429" t="s">
        <v>1033</v>
      </c>
    </row>
    <row r="13776" spans="24:25">
      <c r="X13776" s="429">
        <v>14073</v>
      </c>
      <c r="Y13776" s="429" t="s">
        <v>1033</v>
      </c>
    </row>
    <row r="13777" spans="24:25">
      <c r="X13777" s="429">
        <v>14074</v>
      </c>
      <c r="Y13777" s="429" t="s">
        <v>1033</v>
      </c>
    </row>
    <row r="13778" spans="24:25">
      <c r="X13778" s="429">
        <v>14075</v>
      </c>
      <c r="Y13778" s="429" t="s">
        <v>1033</v>
      </c>
    </row>
    <row r="13779" spans="24:25">
      <c r="X13779" s="429">
        <v>14076</v>
      </c>
      <c r="Y13779" s="429" t="s">
        <v>1033</v>
      </c>
    </row>
    <row r="13780" spans="24:25">
      <c r="X13780" s="429">
        <v>14077</v>
      </c>
      <c r="Y13780" s="429" t="s">
        <v>1033</v>
      </c>
    </row>
    <row r="13781" spans="24:25">
      <c r="X13781" s="429">
        <v>14078</v>
      </c>
      <c r="Y13781" s="429" t="s">
        <v>1033</v>
      </c>
    </row>
    <row r="13782" spans="24:25">
      <c r="X13782" s="429">
        <v>14079</v>
      </c>
      <c r="Y13782" s="429" t="s">
        <v>1033</v>
      </c>
    </row>
    <row r="13783" spans="24:25">
      <c r="X13783" s="429">
        <v>14080</v>
      </c>
      <c r="Y13783" s="429" t="s">
        <v>1033</v>
      </c>
    </row>
    <row r="13784" spans="24:25">
      <c r="X13784" s="429">
        <v>14081</v>
      </c>
      <c r="Y13784" s="429" t="s">
        <v>1033</v>
      </c>
    </row>
    <row r="13785" spans="24:25">
      <c r="X13785" s="429">
        <v>14082</v>
      </c>
      <c r="Y13785" s="429" t="s">
        <v>1033</v>
      </c>
    </row>
    <row r="13786" spans="24:25">
      <c r="X13786" s="429">
        <v>14083</v>
      </c>
      <c r="Y13786" s="429" t="s">
        <v>1033</v>
      </c>
    </row>
    <row r="13787" spans="24:25">
      <c r="X13787" s="429">
        <v>14084</v>
      </c>
      <c r="Y13787" s="429" t="s">
        <v>1033</v>
      </c>
    </row>
    <row r="13788" spans="24:25">
      <c r="X13788" s="429">
        <v>14085</v>
      </c>
      <c r="Y13788" s="429" t="s">
        <v>1033</v>
      </c>
    </row>
    <row r="13789" spans="24:25">
      <c r="X13789" s="429">
        <v>14086</v>
      </c>
      <c r="Y13789" s="429" t="s">
        <v>1033</v>
      </c>
    </row>
    <row r="13790" spans="24:25">
      <c r="X13790" s="429">
        <v>14087</v>
      </c>
      <c r="Y13790" s="429" t="s">
        <v>1033</v>
      </c>
    </row>
    <row r="13791" spans="24:25">
      <c r="X13791" s="429">
        <v>14088</v>
      </c>
      <c r="Y13791" s="429" t="s">
        <v>1033</v>
      </c>
    </row>
    <row r="13792" spans="24:25">
      <c r="X13792" s="429">
        <v>14089</v>
      </c>
      <c r="Y13792" s="429" t="s">
        <v>1033</v>
      </c>
    </row>
    <row r="13793" spans="24:25">
      <c r="X13793" s="429">
        <v>14090</v>
      </c>
      <c r="Y13793" s="429" t="s">
        <v>1033</v>
      </c>
    </row>
    <row r="13794" spans="24:25">
      <c r="X13794" s="429">
        <v>14091</v>
      </c>
      <c r="Y13794" s="429" t="s">
        <v>1033</v>
      </c>
    </row>
    <row r="13795" spans="24:25">
      <c r="X13795" s="429">
        <v>14092</v>
      </c>
      <c r="Y13795" s="429" t="s">
        <v>1033</v>
      </c>
    </row>
    <row r="13796" spans="24:25">
      <c r="X13796" s="429">
        <v>14093</v>
      </c>
      <c r="Y13796" s="429" t="s">
        <v>1033</v>
      </c>
    </row>
    <row r="13797" spans="24:25">
      <c r="X13797" s="429">
        <v>14094</v>
      </c>
      <c r="Y13797" s="429" t="s">
        <v>1033</v>
      </c>
    </row>
    <row r="13798" spans="24:25">
      <c r="X13798" s="429">
        <v>14095</v>
      </c>
      <c r="Y13798" s="429" t="s">
        <v>1033</v>
      </c>
    </row>
    <row r="13799" spans="24:25">
      <c r="X13799" s="429">
        <v>14096</v>
      </c>
      <c r="Y13799" s="429" t="s">
        <v>1033</v>
      </c>
    </row>
    <row r="13800" spans="24:25">
      <c r="X13800" s="429">
        <v>14097</v>
      </c>
      <c r="Y13800" s="429" t="s">
        <v>1033</v>
      </c>
    </row>
    <row r="13801" spans="24:25">
      <c r="X13801" s="429">
        <v>14098</v>
      </c>
      <c r="Y13801" s="429" t="s">
        <v>1033</v>
      </c>
    </row>
    <row r="13802" spans="24:25">
      <c r="X13802" s="429">
        <v>14099</v>
      </c>
      <c r="Y13802" s="429" t="s">
        <v>1033</v>
      </c>
    </row>
    <row r="13803" spans="24:25">
      <c r="X13803" s="429">
        <v>14100</v>
      </c>
      <c r="Y13803" s="429" t="s">
        <v>1033</v>
      </c>
    </row>
    <row r="13804" spans="24:25">
      <c r="X13804" s="429">
        <v>14101</v>
      </c>
      <c r="Y13804" s="429" t="s">
        <v>1033</v>
      </c>
    </row>
    <row r="13805" spans="24:25">
      <c r="X13805" s="429">
        <v>14102</v>
      </c>
      <c r="Y13805" s="429" t="s">
        <v>1033</v>
      </c>
    </row>
    <row r="13806" spans="24:25">
      <c r="X13806" s="429">
        <v>14103</v>
      </c>
      <c r="Y13806" s="429" t="s">
        <v>1033</v>
      </c>
    </row>
    <row r="13807" spans="24:25">
      <c r="X13807" s="429">
        <v>14104</v>
      </c>
      <c r="Y13807" s="429" t="s">
        <v>1033</v>
      </c>
    </row>
    <row r="13808" spans="24:25">
      <c r="X13808" s="429">
        <v>14105</v>
      </c>
      <c r="Y13808" s="429" t="s">
        <v>1033</v>
      </c>
    </row>
    <row r="13809" spans="24:25">
      <c r="X13809" s="429">
        <v>14106</v>
      </c>
      <c r="Y13809" s="429" t="s">
        <v>1033</v>
      </c>
    </row>
    <row r="13810" spans="24:25">
      <c r="X13810" s="429">
        <v>14107</v>
      </c>
      <c r="Y13810" s="429" t="s">
        <v>1033</v>
      </c>
    </row>
    <row r="13811" spans="24:25">
      <c r="X13811" s="429">
        <v>14108</v>
      </c>
      <c r="Y13811" s="429" t="s">
        <v>1033</v>
      </c>
    </row>
    <row r="13812" spans="24:25">
      <c r="X13812" s="429">
        <v>14109</v>
      </c>
      <c r="Y13812" s="429" t="s">
        <v>1033</v>
      </c>
    </row>
    <row r="13813" spans="24:25">
      <c r="X13813" s="429">
        <v>14110</v>
      </c>
      <c r="Y13813" s="429" t="s">
        <v>1033</v>
      </c>
    </row>
    <row r="13814" spans="24:25">
      <c r="X13814" s="429">
        <v>14111</v>
      </c>
      <c r="Y13814" s="429" t="s">
        <v>1033</v>
      </c>
    </row>
    <row r="13815" spans="24:25">
      <c r="X13815" s="429">
        <v>14112</v>
      </c>
      <c r="Y13815" s="429" t="s">
        <v>1033</v>
      </c>
    </row>
    <row r="13816" spans="24:25">
      <c r="X13816" s="429">
        <v>14113</v>
      </c>
      <c r="Y13816" s="429" t="s">
        <v>1033</v>
      </c>
    </row>
    <row r="13817" spans="24:25">
      <c r="X13817" s="429">
        <v>14114</v>
      </c>
      <c r="Y13817" s="429" t="s">
        <v>1033</v>
      </c>
    </row>
    <row r="13818" spans="24:25">
      <c r="X13818" s="429">
        <v>14115</v>
      </c>
      <c r="Y13818" s="429" t="s">
        <v>1033</v>
      </c>
    </row>
    <row r="13819" spans="24:25">
      <c r="X13819" s="429">
        <v>14116</v>
      </c>
      <c r="Y13819" s="429" t="s">
        <v>1033</v>
      </c>
    </row>
    <row r="13820" spans="24:25">
      <c r="X13820" s="429">
        <v>14117</v>
      </c>
      <c r="Y13820" s="429" t="s">
        <v>1033</v>
      </c>
    </row>
    <row r="13821" spans="24:25">
      <c r="X13821" s="429">
        <v>14118</v>
      </c>
      <c r="Y13821" s="429" t="s">
        <v>1033</v>
      </c>
    </row>
    <row r="13822" spans="24:25">
      <c r="X13822" s="429">
        <v>14119</v>
      </c>
      <c r="Y13822" s="429" t="s">
        <v>1033</v>
      </c>
    </row>
    <row r="13823" spans="24:25">
      <c r="X13823" s="429">
        <v>14120</v>
      </c>
      <c r="Y13823" s="429" t="s">
        <v>1033</v>
      </c>
    </row>
    <row r="13824" spans="24:25">
      <c r="X13824" s="429">
        <v>14121</v>
      </c>
      <c r="Y13824" s="429" t="s">
        <v>1033</v>
      </c>
    </row>
    <row r="13825" spans="24:25">
      <c r="X13825" s="429">
        <v>14122</v>
      </c>
      <c r="Y13825" s="429" t="s">
        <v>1033</v>
      </c>
    </row>
    <row r="13826" spans="24:25">
      <c r="X13826" s="429">
        <v>14123</v>
      </c>
      <c r="Y13826" s="429" t="s">
        <v>1033</v>
      </c>
    </row>
    <row r="13827" spans="24:25">
      <c r="X13827" s="429">
        <v>14124</v>
      </c>
      <c r="Y13827" s="429" t="s">
        <v>1033</v>
      </c>
    </row>
    <row r="13828" spans="24:25">
      <c r="X13828" s="429">
        <v>14125</v>
      </c>
      <c r="Y13828" s="429" t="s">
        <v>1033</v>
      </c>
    </row>
    <row r="13829" spans="24:25">
      <c r="X13829" s="429">
        <v>14126</v>
      </c>
      <c r="Y13829" s="429" t="s">
        <v>1033</v>
      </c>
    </row>
    <row r="13830" spans="24:25">
      <c r="X13830" s="429">
        <v>14127</v>
      </c>
      <c r="Y13830" s="429" t="s">
        <v>1033</v>
      </c>
    </row>
    <row r="13831" spans="24:25">
      <c r="X13831" s="429">
        <v>14128</v>
      </c>
      <c r="Y13831" s="429" t="s">
        <v>1033</v>
      </c>
    </row>
    <row r="13832" spans="24:25">
      <c r="X13832" s="429">
        <v>14129</v>
      </c>
      <c r="Y13832" s="429" t="s">
        <v>1033</v>
      </c>
    </row>
    <row r="13833" spans="24:25">
      <c r="X13833" s="429">
        <v>14130</v>
      </c>
      <c r="Y13833" s="429" t="s">
        <v>1033</v>
      </c>
    </row>
    <row r="13834" spans="24:25">
      <c r="X13834" s="429">
        <v>14131</v>
      </c>
      <c r="Y13834" s="429" t="s">
        <v>1033</v>
      </c>
    </row>
    <row r="13835" spans="24:25">
      <c r="X13835" s="429">
        <v>14132</v>
      </c>
      <c r="Y13835" s="429" t="s">
        <v>1033</v>
      </c>
    </row>
    <row r="13836" spans="24:25">
      <c r="X13836" s="429">
        <v>14133</v>
      </c>
      <c r="Y13836" s="429" t="s">
        <v>1033</v>
      </c>
    </row>
    <row r="13837" spans="24:25">
      <c r="X13837" s="429">
        <v>14134</v>
      </c>
      <c r="Y13837" s="429" t="s">
        <v>1033</v>
      </c>
    </row>
    <row r="13838" spans="24:25">
      <c r="X13838" s="429">
        <v>14135</v>
      </c>
      <c r="Y13838" s="429" t="s">
        <v>1033</v>
      </c>
    </row>
    <row r="13839" spans="24:25">
      <c r="X13839" s="429">
        <v>14136</v>
      </c>
      <c r="Y13839" s="429" t="s">
        <v>1033</v>
      </c>
    </row>
    <row r="13840" spans="24:25">
      <c r="X13840" s="429">
        <v>14137</v>
      </c>
      <c r="Y13840" s="429" t="s">
        <v>1033</v>
      </c>
    </row>
    <row r="13841" spans="24:25">
      <c r="X13841" s="429">
        <v>14138</v>
      </c>
      <c r="Y13841" s="429" t="s">
        <v>1033</v>
      </c>
    </row>
    <row r="13842" spans="24:25">
      <c r="X13842" s="429">
        <v>14139</v>
      </c>
      <c r="Y13842" s="429" t="s">
        <v>1033</v>
      </c>
    </row>
    <row r="13843" spans="24:25">
      <c r="X13843" s="429">
        <v>14140</v>
      </c>
      <c r="Y13843" s="429" t="s">
        <v>1033</v>
      </c>
    </row>
    <row r="13844" spans="24:25">
      <c r="X13844" s="429">
        <v>14141</v>
      </c>
      <c r="Y13844" s="429" t="s">
        <v>1033</v>
      </c>
    </row>
    <row r="13845" spans="24:25">
      <c r="X13845" s="429">
        <v>14142</v>
      </c>
      <c r="Y13845" s="429" t="s">
        <v>1033</v>
      </c>
    </row>
    <row r="13846" spans="24:25">
      <c r="X13846" s="429">
        <v>14143</v>
      </c>
      <c r="Y13846" s="429" t="s">
        <v>1033</v>
      </c>
    </row>
    <row r="13847" spans="24:25">
      <c r="X13847" s="429">
        <v>14144</v>
      </c>
      <c r="Y13847" s="429" t="s">
        <v>1033</v>
      </c>
    </row>
    <row r="13848" spans="24:25">
      <c r="X13848" s="429">
        <v>14145</v>
      </c>
      <c r="Y13848" s="429" t="s">
        <v>1033</v>
      </c>
    </row>
    <row r="13849" spans="24:25">
      <c r="X13849" s="429">
        <v>14146</v>
      </c>
      <c r="Y13849" s="429" t="s">
        <v>1033</v>
      </c>
    </row>
    <row r="13850" spans="24:25">
      <c r="X13850" s="429">
        <v>14147</v>
      </c>
      <c r="Y13850" s="429" t="s">
        <v>1033</v>
      </c>
    </row>
    <row r="13851" spans="24:25">
      <c r="X13851" s="429">
        <v>14148</v>
      </c>
      <c r="Y13851" s="429" t="s">
        <v>1033</v>
      </c>
    </row>
    <row r="13852" spans="24:25">
      <c r="X13852" s="429">
        <v>14149</v>
      </c>
      <c r="Y13852" s="429" t="s">
        <v>1033</v>
      </c>
    </row>
    <row r="13853" spans="24:25">
      <c r="X13853" s="429">
        <v>14150</v>
      </c>
      <c r="Y13853" s="429" t="s">
        <v>1033</v>
      </c>
    </row>
    <row r="13854" spans="24:25">
      <c r="X13854" s="429">
        <v>14151</v>
      </c>
      <c r="Y13854" s="429" t="s">
        <v>1033</v>
      </c>
    </row>
    <row r="13855" spans="24:25">
      <c r="X13855" s="429">
        <v>14152</v>
      </c>
      <c r="Y13855" s="429" t="s">
        <v>1033</v>
      </c>
    </row>
    <row r="13856" spans="24:25">
      <c r="X13856" s="429">
        <v>14153</v>
      </c>
      <c r="Y13856" s="429" t="s">
        <v>1033</v>
      </c>
    </row>
    <row r="13857" spans="24:25">
      <c r="X13857" s="429">
        <v>14154</v>
      </c>
      <c r="Y13857" s="429" t="s">
        <v>1033</v>
      </c>
    </row>
    <row r="13858" spans="24:25">
      <c r="X13858" s="429">
        <v>14155</v>
      </c>
      <c r="Y13858" s="429" t="s">
        <v>1033</v>
      </c>
    </row>
    <row r="13859" spans="24:25">
      <c r="X13859" s="429">
        <v>14156</v>
      </c>
      <c r="Y13859" s="429" t="s">
        <v>1033</v>
      </c>
    </row>
    <row r="13860" spans="24:25">
      <c r="X13860" s="429">
        <v>14157</v>
      </c>
      <c r="Y13860" s="429" t="s">
        <v>1033</v>
      </c>
    </row>
    <row r="13861" spans="24:25">
      <c r="X13861" s="429">
        <v>14158</v>
      </c>
      <c r="Y13861" s="429" t="s">
        <v>1033</v>
      </c>
    </row>
    <row r="13862" spans="24:25">
      <c r="X13862" s="429">
        <v>14159</v>
      </c>
      <c r="Y13862" s="429" t="s">
        <v>1033</v>
      </c>
    </row>
    <row r="13863" spans="24:25">
      <c r="X13863" s="429">
        <v>14160</v>
      </c>
      <c r="Y13863" s="429" t="s">
        <v>1033</v>
      </c>
    </row>
    <row r="13864" spans="24:25">
      <c r="X13864" s="429">
        <v>14161</v>
      </c>
      <c r="Y13864" s="429" t="s">
        <v>1033</v>
      </c>
    </row>
    <row r="13865" spans="24:25">
      <c r="X13865" s="429">
        <v>14162</v>
      </c>
      <c r="Y13865" s="429" t="s">
        <v>1033</v>
      </c>
    </row>
    <row r="13866" spans="24:25">
      <c r="X13866" s="429">
        <v>14163</v>
      </c>
      <c r="Y13866" s="429" t="s">
        <v>1033</v>
      </c>
    </row>
    <row r="13867" spans="24:25">
      <c r="X13867" s="429">
        <v>14164</v>
      </c>
      <c r="Y13867" s="429" t="s">
        <v>1033</v>
      </c>
    </row>
    <row r="13868" spans="24:25">
      <c r="X13868" s="429">
        <v>14165</v>
      </c>
      <c r="Y13868" s="429" t="s">
        <v>1033</v>
      </c>
    </row>
    <row r="13869" spans="24:25">
      <c r="X13869" s="429">
        <v>14166</v>
      </c>
      <c r="Y13869" s="429" t="s">
        <v>1033</v>
      </c>
    </row>
    <row r="13870" spans="24:25">
      <c r="X13870" s="429">
        <v>14167</v>
      </c>
      <c r="Y13870" s="429" t="s">
        <v>1033</v>
      </c>
    </row>
    <row r="13871" spans="24:25">
      <c r="X13871" s="429">
        <v>14168</v>
      </c>
      <c r="Y13871" s="429" t="s">
        <v>1033</v>
      </c>
    </row>
    <row r="13872" spans="24:25">
      <c r="X13872" s="429">
        <v>14169</v>
      </c>
      <c r="Y13872" s="429" t="s">
        <v>1033</v>
      </c>
    </row>
    <row r="13873" spans="24:25">
      <c r="X13873" s="429">
        <v>14170</v>
      </c>
      <c r="Y13873" s="429" t="s">
        <v>1033</v>
      </c>
    </row>
    <row r="13874" spans="24:25">
      <c r="X13874" s="429">
        <v>14171</v>
      </c>
      <c r="Y13874" s="429" t="s">
        <v>1033</v>
      </c>
    </row>
    <row r="13875" spans="24:25">
      <c r="X13875" s="429">
        <v>14172</v>
      </c>
      <c r="Y13875" s="429" t="s">
        <v>1033</v>
      </c>
    </row>
    <row r="13876" spans="24:25">
      <c r="X13876" s="429">
        <v>14173</v>
      </c>
      <c r="Y13876" s="429" t="s">
        <v>1033</v>
      </c>
    </row>
    <row r="13877" spans="24:25">
      <c r="X13877" s="429">
        <v>14174</v>
      </c>
      <c r="Y13877" s="429" t="s">
        <v>1033</v>
      </c>
    </row>
    <row r="13878" spans="24:25">
      <c r="X13878" s="429">
        <v>14175</v>
      </c>
      <c r="Y13878" s="429" t="s">
        <v>1033</v>
      </c>
    </row>
    <row r="13879" spans="24:25">
      <c r="X13879" s="429">
        <v>14176</v>
      </c>
      <c r="Y13879" s="429" t="s">
        <v>1033</v>
      </c>
    </row>
    <row r="13880" spans="24:25">
      <c r="X13880" s="429">
        <v>14177</v>
      </c>
      <c r="Y13880" s="429" t="s">
        <v>1033</v>
      </c>
    </row>
    <row r="13881" spans="24:25">
      <c r="X13881" s="429">
        <v>14178</v>
      </c>
      <c r="Y13881" s="429" t="s">
        <v>1033</v>
      </c>
    </row>
    <row r="13882" spans="24:25">
      <c r="X13882" s="429">
        <v>14179</v>
      </c>
      <c r="Y13882" s="429" t="s">
        <v>1033</v>
      </c>
    </row>
    <row r="13883" spans="24:25">
      <c r="X13883" s="429">
        <v>14180</v>
      </c>
      <c r="Y13883" s="429" t="s">
        <v>1033</v>
      </c>
    </row>
    <row r="13884" spans="24:25">
      <c r="X13884" s="429">
        <v>14181</v>
      </c>
      <c r="Y13884" s="429" t="s">
        <v>1033</v>
      </c>
    </row>
    <row r="13885" spans="24:25">
      <c r="X13885" s="429">
        <v>14182</v>
      </c>
      <c r="Y13885" s="429" t="s">
        <v>1033</v>
      </c>
    </row>
    <row r="13886" spans="24:25">
      <c r="X13886" s="429">
        <v>14183</v>
      </c>
      <c r="Y13886" s="429" t="s">
        <v>1033</v>
      </c>
    </row>
    <row r="13887" spans="24:25">
      <c r="X13887" s="429">
        <v>14184</v>
      </c>
      <c r="Y13887" s="429" t="s">
        <v>1033</v>
      </c>
    </row>
    <row r="13888" spans="24:25">
      <c r="X13888" s="429">
        <v>14185</v>
      </c>
      <c r="Y13888" s="429" t="s">
        <v>1033</v>
      </c>
    </row>
    <row r="13889" spans="24:25">
      <c r="X13889" s="429">
        <v>14186</v>
      </c>
      <c r="Y13889" s="429" t="s">
        <v>1033</v>
      </c>
    </row>
    <row r="13890" spans="24:25">
      <c r="X13890" s="429">
        <v>14187</v>
      </c>
      <c r="Y13890" s="429" t="s">
        <v>1033</v>
      </c>
    </row>
    <row r="13891" spans="24:25">
      <c r="X13891" s="429">
        <v>14188</v>
      </c>
      <c r="Y13891" s="429" t="s">
        <v>1033</v>
      </c>
    </row>
    <row r="13892" spans="24:25">
      <c r="X13892" s="429">
        <v>14189</v>
      </c>
      <c r="Y13892" s="429" t="s">
        <v>1033</v>
      </c>
    </row>
    <row r="13893" spans="24:25">
      <c r="X13893" s="429">
        <v>14190</v>
      </c>
      <c r="Y13893" s="429" t="s">
        <v>1033</v>
      </c>
    </row>
    <row r="13894" spans="24:25">
      <c r="X13894" s="429">
        <v>14191</v>
      </c>
      <c r="Y13894" s="429" t="s">
        <v>1033</v>
      </c>
    </row>
    <row r="13895" spans="24:25">
      <c r="X13895" s="429">
        <v>14192</v>
      </c>
      <c r="Y13895" s="429" t="s">
        <v>1033</v>
      </c>
    </row>
    <row r="13896" spans="24:25">
      <c r="X13896" s="429">
        <v>14193</v>
      </c>
      <c r="Y13896" s="429" t="s">
        <v>1033</v>
      </c>
    </row>
    <row r="13897" spans="24:25">
      <c r="X13897" s="429">
        <v>14194</v>
      </c>
      <c r="Y13897" s="429" t="s">
        <v>1033</v>
      </c>
    </row>
    <row r="13898" spans="24:25">
      <c r="X13898" s="429">
        <v>14195</v>
      </c>
      <c r="Y13898" s="429" t="s">
        <v>1033</v>
      </c>
    </row>
    <row r="13899" spans="24:25">
      <c r="X13899" s="429">
        <v>14196</v>
      </c>
      <c r="Y13899" s="429" t="s">
        <v>1033</v>
      </c>
    </row>
    <row r="13900" spans="24:25">
      <c r="X13900" s="429">
        <v>14197</v>
      </c>
      <c r="Y13900" s="429" t="s">
        <v>1033</v>
      </c>
    </row>
    <row r="13901" spans="24:25">
      <c r="X13901" s="429">
        <v>14198</v>
      </c>
      <c r="Y13901" s="429" t="s">
        <v>1033</v>
      </c>
    </row>
    <row r="13902" spans="24:25">
      <c r="X13902" s="429">
        <v>14199</v>
      </c>
      <c r="Y13902" s="429" t="s">
        <v>1033</v>
      </c>
    </row>
    <row r="13903" spans="24:25">
      <c r="X13903" s="429">
        <v>14200</v>
      </c>
      <c r="Y13903" s="429" t="s">
        <v>1033</v>
      </c>
    </row>
    <row r="13904" spans="24:25">
      <c r="X13904" s="429">
        <v>14201</v>
      </c>
      <c r="Y13904" s="429" t="s">
        <v>1033</v>
      </c>
    </row>
    <row r="13905" spans="24:25">
      <c r="X13905" s="429">
        <v>14202</v>
      </c>
      <c r="Y13905" s="429" t="s">
        <v>1033</v>
      </c>
    </row>
    <row r="13906" spans="24:25">
      <c r="X13906" s="429">
        <v>14203</v>
      </c>
      <c r="Y13906" s="429" t="s">
        <v>1033</v>
      </c>
    </row>
    <row r="13907" spans="24:25">
      <c r="X13907" s="429">
        <v>14204</v>
      </c>
      <c r="Y13907" s="429" t="s">
        <v>1033</v>
      </c>
    </row>
    <row r="13908" spans="24:25">
      <c r="X13908" s="429">
        <v>14205</v>
      </c>
      <c r="Y13908" s="429" t="s">
        <v>1033</v>
      </c>
    </row>
    <row r="13909" spans="24:25">
      <c r="X13909" s="429">
        <v>14206</v>
      </c>
      <c r="Y13909" s="429" t="s">
        <v>1033</v>
      </c>
    </row>
    <row r="13910" spans="24:25">
      <c r="X13910" s="429">
        <v>14207</v>
      </c>
      <c r="Y13910" s="429" t="s">
        <v>1033</v>
      </c>
    </row>
    <row r="13911" spans="24:25">
      <c r="X13911" s="429">
        <v>14208</v>
      </c>
      <c r="Y13911" s="429" t="s">
        <v>1033</v>
      </c>
    </row>
    <row r="13912" spans="24:25">
      <c r="X13912" s="429">
        <v>14209</v>
      </c>
      <c r="Y13912" s="429" t="s">
        <v>1033</v>
      </c>
    </row>
    <row r="13913" spans="24:25">
      <c r="X13913" s="429">
        <v>14210</v>
      </c>
      <c r="Y13913" s="429" t="s">
        <v>1033</v>
      </c>
    </row>
    <row r="13914" spans="24:25">
      <c r="X13914" s="429">
        <v>14211</v>
      </c>
      <c r="Y13914" s="429" t="s">
        <v>1033</v>
      </c>
    </row>
    <row r="13915" spans="24:25">
      <c r="X13915" s="429">
        <v>14212</v>
      </c>
      <c r="Y13915" s="429" t="s">
        <v>1033</v>
      </c>
    </row>
    <row r="13916" spans="24:25">
      <c r="X13916" s="429">
        <v>14213</v>
      </c>
      <c r="Y13916" s="429" t="s">
        <v>1033</v>
      </c>
    </row>
    <row r="13917" spans="24:25">
      <c r="X13917" s="429">
        <v>14214</v>
      </c>
      <c r="Y13917" s="429" t="s">
        <v>1033</v>
      </c>
    </row>
    <row r="13918" spans="24:25">
      <c r="X13918" s="429">
        <v>14215</v>
      </c>
      <c r="Y13918" s="429" t="s">
        <v>1033</v>
      </c>
    </row>
    <row r="13919" spans="24:25">
      <c r="X13919" s="429">
        <v>14216</v>
      </c>
      <c r="Y13919" s="429" t="s">
        <v>1033</v>
      </c>
    </row>
    <row r="13920" spans="24:25">
      <c r="X13920" s="429">
        <v>14217</v>
      </c>
      <c r="Y13920" s="429" t="s">
        <v>1033</v>
      </c>
    </row>
    <row r="13921" spans="24:25">
      <c r="X13921" s="429">
        <v>14218</v>
      </c>
      <c r="Y13921" s="429" t="s">
        <v>1033</v>
      </c>
    </row>
    <row r="13922" spans="24:25">
      <c r="X13922" s="429">
        <v>14219</v>
      </c>
      <c r="Y13922" s="429" t="s">
        <v>1033</v>
      </c>
    </row>
    <row r="13923" spans="24:25">
      <c r="X13923" s="429">
        <v>14220</v>
      </c>
      <c r="Y13923" s="429" t="s">
        <v>1033</v>
      </c>
    </row>
    <row r="13924" spans="24:25">
      <c r="X13924" s="429">
        <v>14221</v>
      </c>
      <c r="Y13924" s="429" t="s">
        <v>1033</v>
      </c>
    </row>
    <row r="13925" spans="24:25">
      <c r="X13925" s="429">
        <v>14222</v>
      </c>
      <c r="Y13925" s="429" t="s">
        <v>1033</v>
      </c>
    </row>
    <row r="13926" spans="24:25">
      <c r="X13926" s="429">
        <v>14223</v>
      </c>
      <c r="Y13926" s="429" t="s">
        <v>1033</v>
      </c>
    </row>
    <row r="13927" spans="24:25">
      <c r="X13927" s="429">
        <v>14224</v>
      </c>
      <c r="Y13927" s="429" t="s">
        <v>1033</v>
      </c>
    </row>
    <row r="13928" spans="24:25">
      <c r="X13928" s="429">
        <v>14225</v>
      </c>
      <c r="Y13928" s="429" t="s">
        <v>1033</v>
      </c>
    </row>
    <row r="13929" spans="24:25">
      <c r="X13929" s="429">
        <v>14226</v>
      </c>
      <c r="Y13929" s="429" t="s">
        <v>1033</v>
      </c>
    </row>
    <row r="13930" spans="24:25">
      <c r="X13930" s="429">
        <v>14227</v>
      </c>
      <c r="Y13930" s="429" t="s">
        <v>1033</v>
      </c>
    </row>
    <row r="13931" spans="24:25">
      <c r="X13931" s="429">
        <v>14228</v>
      </c>
      <c r="Y13931" s="429" t="s">
        <v>1033</v>
      </c>
    </row>
    <row r="13932" spans="24:25">
      <c r="X13932" s="429">
        <v>14229</v>
      </c>
      <c r="Y13932" s="429" t="s">
        <v>1033</v>
      </c>
    </row>
    <row r="13933" spans="24:25">
      <c r="X13933" s="429">
        <v>14230</v>
      </c>
      <c r="Y13933" s="429" t="s">
        <v>1033</v>
      </c>
    </row>
    <row r="13934" spans="24:25">
      <c r="X13934" s="429">
        <v>14231</v>
      </c>
      <c r="Y13934" s="429" t="s">
        <v>1033</v>
      </c>
    </row>
    <row r="13935" spans="24:25">
      <c r="X13935" s="429">
        <v>14232</v>
      </c>
      <c r="Y13935" s="429" t="s">
        <v>1033</v>
      </c>
    </row>
    <row r="13936" spans="24:25">
      <c r="X13936" s="429">
        <v>14233</v>
      </c>
      <c r="Y13936" s="429" t="s">
        <v>1033</v>
      </c>
    </row>
    <row r="13937" spans="24:25">
      <c r="X13937" s="429">
        <v>14234</v>
      </c>
      <c r="Y13937" s="429" t="s">
        <v>1033</v>
      </c>
    </row>
    <row r="13938" spans="24:25">
      <c r="X13938" s="429">
        <v>14235</v>
      </c>
      <c r="Y13938" s="429" t="s">
        <v>1033</v>
      </c>
    </row>
    <row r="13939" spans="24:25">
      <c r="X13939" s="429">
        <v>14236</v>
      </c>
      <c r="Y13939" s="429" t="s">
        <v>1033</v>
      </c>
    </row>
    <row r="13940" spans="24:25">
      <c r="X13940" s="429">
        <v>14237</v>
      </c>
      <c r="Y13940" s="429" t="s">
        <v>1033</v>
      </c>
    </row>
    <row r="13941" spans="24:25">
      <c r="X13941" s="429">
        <v>14238</v>
      </c>
      <c r="Y13941" s="429" t="s">
        <v>1033</v>
      </c>
    </row>
    <row r="13942" spans="24:25">
      <c r="X13942" s="429">
        <v>14239</v>
      </c>
      <c r="Y13942" s="429" t="s">
        <v>1033</v>
      </c>
    </row>
    <row r="13943" spans="24:25">
      <c r="X13943" s="429">
        <v>14240</v>
      </c>
      <c r="Y13943" s="429" t="s">
        <v>1033</v>
      </c>
    </row>
    <row r="13944" spans="24:25">
      <c r="X13944" s="429">
        <v>14241</v>
      </c>
      <c r="Y13944" s="429" t="s">
        <v>1033</v>
      </c>
    </row>
    <row r="13945" spans="24:25">
      <c r="X13945" s="429">
        <v>14242</v>
      </c>
      <c r="Y13945" s="429" t="s">
        <v>1033</v>
      </c>
    </row>
    <row r="13946" spans="24:25">
      <c r="X13946" s="429">
        <v>14243</v>
      </c>
      <c r="Y13946" s="429" t="s">
        <v>1033</v>
      </c>
    </row>
    <row r="13947" spans="24:25">
      <c r="X13947" s="429">
        <v>14244</v>
      </c>
      <c r="Y13947" s="429" t="s">
        <v>1033</v>
      </c>
    </row>
    <row r="13948" spans="24:25">
      <c r="X13948" s="429">
        <v>14245</v>
      </c>
      <c r="Y13948" s="429" t="s">
        <v>1033</v>
      </c>
    </row>
    <row r="13949" spans="24:25">
      <c r="X13949" s="429">
        <v>14246</v>
      </c>
      <c r="Y13949" s="429" t="s">
        <v>1033</v>
      </c>
    </row>
    <row r="13950" spans="24:25">
      <c r="X13950" s="429">
        <v>14247</v>
      </c>
      <c r="Y13950" s="429" t="s">
        <v>1033</v>
      </c>
    </row>
    <row r="13951" spans="24:25">
      <c r="X13951" s="429">
        <v>14248</v>
      </c>
      <c r="Y13951" s="429" t="s">
        <v>1033</v>
      </c>
    </row>
    <row r="13952" spans="24:25">
      <c r="X13952" s="429">
        <v>14249</v>
      </c>
      <c r="Y13952" s="429" t="s">
        <v>1033</v>
      </c>
    </row>
    <row r="13953" spans="24:25">
      <c r="X13953" s="429">
        <v>14250</v>
      </c>
      <c r="Y13953" s="429" t="s">
        <v>1033</v>
      </c>
    </row>
    <row r="13954" spans="24:25">
      <c r="X13954" s="429">
        <v>14251</v>
      </c>
      <c r="Y13954" s="429" t="s">
        <v>1033</v>
      </c>
    </row>
    <row r="13955" spans="24:25">
      <c r="X13955" s="429">
        <v>14252</v>
      </c>
      <c r="Y13955" s="429" t="s">
        <v>1033</v>
      </c>
    </row>
    <row r="13956" spans="24:25">
      <c r="X13956" s="429">
        <v>14253</v>
      </c>
      <c r="Y13956" s="429" t="s">
        <v>1033</v>
      </c>
    </row>
    <row r="13957" spans="24:25">
      <c r="X13957" s="429">
        <v>14254</v>
      </c>
      <c r="Y13957" s="429" t="s">
        <v>1033</v>
      </c>
    </row>
    <row r="13958" spans="24:25">
      <c r="X13958" s="429">
        <v>14255</v>
      </c>
      <c r="Y13958" s="429" t="s">
        <v>1033</v>
      </c>
    </row>
    <row r="13959" spans="24:25">
      <c r="X13959" s="429">
        <v>14256</v>
      </c>
      <c r="Y13959" s="429" t="s">
        <v>1033</v>
      </c>
    </row>
    <row r="13960" spans="24:25">
      <c r="X13960" s="429">
        <v>14257</v>
      </c>
      <c r="Y13960" s="429" t="s">
        <v>1033</v>
      </c>
    </row>
    <row r="13961" spans="24:25">
      <c r="X13961" s="429">
        <v>14258</v>
      </c>
      <c r="Y13961" s="429" t="s">
        <v>1033</v>
      </c>
    </row>
    <row r="13962" spans="24:25">
      <c r="X13962" s="429">
        <v>14259</v>
      </c>
      <c r="Y13962" s="429" t="s">
        <v>1033</v>
      </c>
    </row>
    <row r="13963" spans="24:25">
      <c r="X13963" s="429">
        <v>14260</v>
      </c>
      <c r="Y13963" s="429" t="s">
        <v>1033</v>
      </c>
    </row>
    <row r="13964" spans="24:25">
      <c r="X13964" s="429">
        <v>14261</v>
      </c>
      <c r="Y13964" s="429" t="s">
        <v>1033</v>
      </c>
    </row>
    <row r="13965" spans="24:25">
      <c r="X13965" s="429">
        <v>14262</v>
      </c>
      <c r="Y13965" s="429" t="s">
        <v>1033</v>
      </c>
    </row>
    <row r="13966" spans="24:25">
      <c r="X13966" s="429">
        <v>14263</v>
      </c>
      <c r="Y13966" s="429" t="s">
        <v>1033</v>
      </c>
    </row>
    <row r="13967" spans="24:25">
      <c r="X13967" s="429">
        <v>14264</v>
      </c>
      <c r="Y13967" s="429" t="s">
        <v>1033</v>
      </c>
    </row>
    <row r="13968" spans="24:25">
      <c r="X13968" s="429">
        <v>14265</v>
      </c>
      <c r="Y13968" s="429" t="s">
        <v>1033</v>
      </c>
    </row>
    <row r="13969" spans="24:25">
      <c r="X13969" s="429">
        <v>14266</v>
      </c>
      <c r="Y13969" s="429" t="s">
        <v>1033</v>
      </c>
    </row>
    <row r="13970" spans="24:25">
      <c r="X13970" s="429">
        <v>14267</v>
      </c>
      <c r="Y13970" s="429" t="s">
        <v>1033</v>
      </c>
    </row>
    <row r="13971" spans="24:25">
      <c r="X13971" s="429">
        <v>14268</v>
      </c>
      <c r="Y13971" s="429" t="s">
        <v>1033</v>
      </c>
    </row>
    <row r="13972" spans="24:25">
      <c r="X13972" s="429">
        <v>14269</v>
      </c>
      <c r="Y13972" s="429" t="s">
        <v>1033</v>
      </c>
    </row>
    <row r="13973" spans="24:25">
      <c r="X13973" s="429">
        <v>14270</v>
      </c>
      <c r="Y13973" s="429" t="s">
        <v>1033</v>
      </c>
    </row>
    <row r="13974" spans="24:25">
      <c r="X13974" s="429">
        <v>14271</v>
      </c>
      <c r="Y13974" s="429" t="s">
        <v>1033</v>
      </c>
    </row>
    <row r="13975" spans="24:25">
      <c r="X13975" s="429">
        <v>14272</v>
      </c>
      <c r="Y13975" s="429" t="s">
        <v>1033</v>
      </c>
    </row>
    <row r="13976" spans="24:25">
      <c r="X13976" s="429">
        <v>14273</v>
      </c>
      <c r="Y13976" s="429" t="s">
        <v>1033</v>
      </c>
    </row>
    <row r="13977" spans="24:25">
      <c r="X13977" s="429">
        <v>14274</v>
      </c>
      <c r="Y13977" s="429" t="s">
        <v>1033</v>
      </c>
    </row>
    <row r="13978" spans="24:25">
      <c r="X13978" s="429">
        <v>14275</v>
      </c>
      <c r="Y13978" s="429" t="s">
        <v>1033</v>
      </c>
    </row>
    <row r="13979" spans="24:25">
      <c r="X13979" s="429">
        <v>14276</v>
      </c>
      <c r="Y13979" s="429" t="s">
        <v>1033</v>
      </c>
    </row>
    <row r="13980" spans="24:25">
      <c r="X13980" s="429">
        <v>14277</v>
      </c>
      <c r="Y13980" s="429" t="s">
        <v>1033</v>
      </c>
    </row>
    <row r="13981" spans="24:25">
      <c r="X13981" s="429">
        <v>14278</v>
      </c>
      <c r="Y13981" s="429" t="s">
        <v>1033</v>
      </c>
    </row>
    <row r="13982" spans="24:25">
      <c r="X13982" s="429">
        <v>14279</v>
      </c>
      <c r="Y13982" s="429" t="s">
        <v>1033</v>
      </c>
    </row>
    <row r="13983" spans="24:25">
      <c r="X13983" s="429">
        <v>14280</v>
      </c>
      <c r="Y13983" s="429" t="s">
        <v>1033</v>
      </c>
    </row>
    <row r="13984" spans="24:25">
      <c r="X13984" s="429">
        <v>14281</v>
      </c>
      <c r="Y13984" s="429" t="s">
        <v>1033</v>
      </c>
    </row>
    <row r="13985" spans="24:25">
      <c r="X13985" s="429">
        <v>14282</v>
      </c>
      <c r="Y13985" s="429" t="s">
        <v>1033</v>
      </c>
    </row>
    <row r="13986" spans="24:25">
      <c r="X13986" s="429">
        <v>14283</v>
      </c>
      <c r="Y13986" s="429" t="s">
        <v>1033</v>
      </c>
    </row>
    <row r="13987" spans="24:25">
      <c r="X13987" s="429">
        <v>14284</v>
      </c>
      <c r="Y13987" s="429" t="s">
        <v>1033</v>
      </c>
    </row>
    <row r="13988" spans="24:25">
      <c r="X13988" s="429">
        <v>14285</v>
      </c>
      <c r="Y13988" s="429" t="s">
        <v>1033</v>
      </c>
    </row>
    <row r="13989" spans="24:25">
      <c r="X13989" s="429">
        <v>14286</v>
      </c>
      <c r="Y13989" s="429" t="s">
        <v>1033</v>
      </c>
    </row>
    <row r="13990" spans="24:25">
      <c r="X13990" s="429">
        <v>14287</v>
      </c>
      <c r="Y13990" s="429" t="s">
        <v>1033</v>
      </c>
    </row>
    <row r="13991" spans="24:25">
      <c r="X13991" s="429">
        <v>14288</v>
      </c>
      <c r="Y13991" s="429" t="s">
        <v>1033</v>
      </c>
    </row>
    <row r="13992" spans="24:25">
      <c r="X13992" s="429">
        <v>14289</v>
      </c>
      <c r="Y13992" s="429" t="s">
        <v>1033</v>
      </c>
    </row>
    <row r="13993" spans="24:25">
      <c r="X13993" s="429">
        <v>14290</v>
      </c>
      <c r="Y13993" s="429" t="s">
        <v>1033</v>
      </c>
    </row>
    <row r="13994" spans="24:25">
      <c r="X13994" s="429">
        <v>14291</v>
      </c>
      <c r="Y13994" s="429" t="s">
        <v>1033</v>
      </c>
    </row>
    <row r="13995" spans="24:25">
      <c r="X13995" s="429">
        <v>14292</v>
      </c>
      <c r="Y13995" s="429" t="s">
        <v>1033</v>
      </c>
    </row>
    <row r="13996" spans="24:25">
      <c r="X13996" s="429">
        <v>14293</v>
      </c>
      <c r="Y13996" s="429" t="s">
        <v>1033</v>
      </c>
    </row>
    <row r="13997" spans="24:25">
      <c r="X13997" s="429">
        <v>14294</v>
      </c>
      <c r="Y13997" s="429" t="s">
        <v>1033</v>
      </c>
    </row>
    <row r="13998" spans="24:25">
      <c r="X13998" s="429">
        <v>14295</v>
      </c>
      <c r="Y13998" s="429" t="s">
        <v>1033</v>
      </c>
    </row>
    <row r="13999" spans="24:25">
      <c r="X13999" s="429">
        <v>14296</v>
      </c>
      <c r="Y13999" s="429" t="s">
        <v>1033</v>
      </c>
    </row>
    <row r="14000" spans="24:25">
      <c r="X14000" s="429">
        <v>14297</v>
      </c>
      <c r="Y14000" s="429" t="s">
        <v>1033</v>
      </c>
    </row>
    <row r="14001" spans="24:25">
      <c r="X14001" s="429">
        <v>14298</v>
      </c>
      <c r="Y14001" s="429" t="s">
        <v>1033</v>
      </c>
    </row>
    <row r="14002" spans="24:25">
      <c r="X14002" s="429">
        <v>14299</v>
      </c>
      <c r="Y14002" s="429" t="s">
        <v>1033</v>
      </c>
    </row>
    <row r="14003" spans="24:25">
      <c r="X14003" s="429">
        <v>14300</v>
      </c>
      <c r="Y14003" s="429" t="s">
        <v>1033</v>
      </c>
    </row>
    <row r="14004" spans="24:25">
      <c r="X14004" s="429">
        <v>14301</v>
      </c>
      <c r="Y14004" s="429" t="s">
        <v>1033</v>
      </c>
    </row>
    <row r="14005" spans="24:25">
      <c r="X14005" s="429">
        <v>14302</v>
      </c>
      <c r="Y14005" s="429" t="s">
        <v>1033</v>
      </c>
    </row>
    <row r="14006" spans="24:25">
      <c r="X14006" s="429">
        <v>14303</v>
      </c>
      <c r="Y14006" s="429" t="s">
        <v>1033</v>
      </c>
    </row>
    <row r="14007" spans="24:25">
      <c r="X14007" s="429">
        <v>14304</v>
      </c>
      <c r="Y14007" s="429" t="s">
        <v>1033</v>
      </c>
    </row>
    <row r="14008" spans="24:25">
      <c r="X14008" s="429">
        <v>14305</v>
      </c>
      <c r="Y14008" s="429" t="s">
        <v>1033</v>
      </c>
    </row>
    <row r="14009" spans="24:25">
      <c r="X14009" s="429">
        <v>14306</v>
      </c>
      <c r="Y14009" s="429" t="s">
        <v>1033</v>
      </c>
    </row>
    <row r="14010" spans="24:25">
      <c r="X14010" s="429">
        <v>14307</v>
      </c>
      <c r="Y14010" s="429" t="s">
        <v>1033</v>
      </c>
    </row>
    <row r="14011" spans="24:25">
      <c r="X14011" s="429">
        <v>14308</v>
      </c>
      <c r="Y14011" s="429" t="s">
        <v>1033</v>
      </c>
    </row>
    <row r="14012" spans="24:25">
      <c r="X14012" s="429">
        <v>14309</v>
      </c>
      <c r="Y14012" s="429" t="s">
        <v>1033</v>
      </c>
    </row>
    <row r="14013" spans="24:25">
      <c r="X14013" s="429">
        <v>14310</v>
      </c>
      <c r="Y14013" s="429" t="s">
        <v>1033</v>
      </c>
    </row>
    <row r="14014" spans="24:25">
      <c r="X14014" s="429">
        <v>14311</v>
      </c>
      <c r="Y14014" s="429" t="s">
        <v>1033</v>
      </c>
    </row>
    <row r="14015" spans="24:25">
      <c r="X14015" s="429">
        <v>14312</v>
      </c>
      <c r="Y14015" s="429" t="s">
        <v>1033</v>
      </c>
    </row>
    <row r="14016" spans="24:25">
      <c r="X14016" s="429">
        <v>14313</v>
      </c>
      <c r="Y14016" s="429" t="s">
        <v>1033</v>
      </c>
    </row>
    <row r="14017" spans="24:25">
      <c r="X14017" s="429">
        <v>14314</v>
      </c>
      <c r="Y14017" s="429" t="s">
        <v>1033</v>
      </c>
    </row>
    <row r="14018" spans="24:25">
      <c r="X14018" s="429">
        <v>14315</v>
      </c>
      <c r="Y14018" s="429" t="s">
        <v>1033</v>
      </c>
    </row>
    <row r="14019" spans="24:25">
      <c r="X14019" s="429">
        <v>14316</v>
      </c>
      <c r="Y14019" s="429" t="s">
        <v>1033</v>
      </c>
    </row>
    <row r="14020" spans="24:25">
      <c r="X14020" s="429">
        <v>14317</v>
      </c>
      <c r="Y14020" s="429" t="s">
        <v>1033</v>
      </c>
    </row>
    <row r="14021" spans="24:25">
      <c r="X14021" s="429">
        <v>14318</v>
      </c>
      <c r="Y14021" s="429" t="s">
        <v>1033</v>
      </c>
    </row>
    <row r="14022" spans="24:25">
      <c r="X14022" s="429">
        <v>14319</v>
      </c>
      <c r="Y14022" s="429" t="s">
        <v>1033</v>
      </c>
    </row>
    <row r="14023" spans="24:25">
      <c r="X14023" s="429">
        <v>14320</v>
      </c>
      <c r="Y14023" s="429" t="s">
        <v>1033</v>
      </c>
    </row>
    <row r="14024" spans="24:25">
      <c r="X14024" s="429">
        <v>14321</v>
      </c>
      <c r="Y14024" s="429" t="s">
        <v>1033</v>
      </c>
    </row>
    <row r="14025" spans="24:25">
      <c r="X14025" s="429">
        <v>14322</v>
      </c>
      <c r="Y14025" s="429" t="s">
        <v>1033</v>
      </c>
    </row>
    <row r="14026" spans="24:25">
      <c r="X14026" s="429">
        <v>14323</v>
      </c>
      <c r="Y14026" s="429" t="s">
        <v>1033</v>
      </c>
    </row>
    <row r="14027" spans="24:25">
      <c r="X14027" s="429">
        <v>14324</v>
      </c>
      <c r="Y14027" s="429" t="s">
        <v>1033</v>
      </c>
    </row>
    <row r="14028" spans="24:25">
      <c r="X14028" s="429">
        <v>14325</v>
      </c>
      <c r="Y14028" s="429" t="s">
        <v>1033</v>
      </c>
    </row>
    <row r="14029" spans="24:25">
      <c r="X14029" s="429">
        <v>14326</v>
      </c>
      <c r="Y14029" s="429" t="s">
        <v>1033</v>
      </c>
    </row>
    <row r="14030" spans="24:25">
      <c r="X14030" s="429">
        <v>14327</v>
      </c>
      <c r="Y14030" s="429" t="s">
        <v>1033</v>
      </c>
    </row>
    <row r="14031" spans="24:25">
      <c r="X14031" s="429">
        <v>14328</v>
      </c>
      <c r="Y14031" s="429" t="s">
        <v>1033</v>
      </c>
    </row>
    <row r="14032" spans="24:25">
      <c r="X14032" s="429">
        <v>14329</v>
      </c>
      <c r="Y14032" s="429" t="s">
        <v>1033</v>
      </c>
    </row>
    <row r="14033" spans="24:25">
      <c r="X14033" s="429">
        <v>14330</v>
      </c>
      <c r="Y14033" s="429" t="s">
        <v>1033</v>
      </c>
    </row>
    <row r="14034" spans="24:25">
      <c r="X14034" s="429">
        <v>14331</v>
      </c>
      <c r="Y14034" s="429" t="s">
        <v>1033</v>
      </c>
    </row>
    <row r="14035" spans="24:25">
      <c r="X14035" s="429">
        <v>14332</v>
      </c>
      <c r="Y14035" s="429" t="s">
        <v>1033</v>
      </c>
    </row>
    <row r="14036" spans="24:25">
      <c r="X14036" s="429">
        <v>14333</v>
      </c>
      <c r="Y14036" s="429" t="s">
        <v>1033</v>
      </c>
    </row>
    <row r="14037" spans="24:25">
      <c r="X14037" s="429">
        <v>14334</v>
      </c>
      <c r="Y14037" s="429" t="s">
        <v>1033</v>
      </c>
    </row>
    <row r="14038" spans="24:25">
      <c r="X14038" s="429">
        <v>14335</v>
      </c>
      <c r="Y14038" s="429" t="s">
        <v>1033</v>
      </c>
    </row>
    <row r="14039" spans="24:25">
      <c r="X14039" s="429">
        <v>14336</v>
      </c>
      <c r="Y14039" s="429" t="s">
        <v>1033</v>
      </c>
    </row>
    <row r="14040" spans="24:25">
      <c r="X14040" s="429">
        <v>14337</v>
      </c>
      <c r="Y14040" s="429" t="s">
        <v>1033</v>
      </c>
    </row>
    <row r="14041" spans="24:25">
      <c r="X14041" s="429">
        <v>14338</v>
      </c>
      <c r="Y14041" s="429" t="s">
        <v>1033</v>
      </c>
    </row>
    <row r="14042" spans="24:25">
      <c r="X14042" s="429">
        <v>14339</v>
      </c>
      <c r="Y14042" s="429" t="s">
        <v>1033</v>
      </c>
    </row>
    <row r="14043" spans="24:25">
      <c r="X14043" s="429">
        <v>14340</v>
      </c>
      <c r="Y14043" s="429" t="s">
        <v>1033</v>
      </c>
    </row>
    <row r="14044" spans="24:25">
      <c r="X14044" s="429">
        <v>14341</v>
      </c>
      <c r="Y14044" s="429" t="s">
        <v>1033</v>
      </c>
    </row>
    <row r="14045" spans="24:25">
      <c r="X14045" s="429">
        <v>14342</v>
      </c>
      <c r="Y14045" s="429" t="s">
        <v>1033</v>
      </c>
    </row>
    <row r="14046" spans="24:25">
      <c r="X14046" s="429">
        <v>14343</v>
      </c>
      <c r="Y14046" s="429" t="s">
        <v>1033</v>
      </c>
    </row>
    <row r="14047" spans="24:25">
      <c r="X14047" s="429">
        <v>14344</v>
      </c>
      <c r="Y14047" s="429" t="s">
        <v>1033</v>
      </c>
    </row>
    <row r="14048" spans="24:25">
      <c r="X14048" s="429">
        <v>14345</v>
      </c>
      <c r="Y14048" s="429" t="s">
        <v>1033</v>
      </c>
    </row>
    <row r="14049" spans="24:25">
      <c r="X14049" s="429">
        <v>14346</v>
      </c>
      <c r="Y14049" s="429" t="s">
        <v>1033</v>
      </c>
    </row>
    <row r="14050" spans="24:25">
      <c r="X14050" s="429">
        <v>14347</v>
      </c>
      <c r="Y14050" s="429" t="s">
        <v>1033</v>
      </c>
    </row>
    <row r="14051" spans="24:25">
      <c r="X14051" s="429">
        <v>14348</v>
      </c>
      <c r="Y14051" s="429" t="s">
        <v>1033</v>
      </c>
    </row>
    <row r="14052" spans="24:25">
      <c r="X14052" s="429">
        <v>14349</v>
      </c>
      <c r="Y14052" s="429" t="s">
        <v>1033</v>
      </c>
    </row>
    <row r="14053" spans="24:25">
      <c r="X14053" s="429">
        <v>14350</v>
      </c>
      <c r="Y14053" s="429" t="s">
        <v>1033</v>
      </c>
    </row>
    <row r="14054" spans="24:25">
      <c r="X14054" s="429">
        <v>14351</v>
      </c>
      <c r="Y14054" s="429" t="s">
        <v>1033</v>
      </c>
    </row>
    <row r="14055" spans="24:25">
      <c r="X14055" s="429">
        <v>14352</v>
      </c>
      <c r="Y14055" s="429" t="s">
        <v>1033</v>
      </c>
    </row>
    <row r="14056" spans="24:25">
      <c r="X14056" s="429">
        <v>14353</v>
      </c>
      <c r="Y14056" s="429" t="s">
        <v>1033</v>
      </c>
    </row>
    <row r="14057" spans="24:25">
      <c r="X14057" s="429">
        <v>14354</v>
      </c>
      <c r="Y14057" s="429" t="s">
        <v>1033</v>
      </c>
    </row>
    <row r="14058" spans="24:25">
      <c r="X14058" s="429">
        <v>14355</v>
      </c>
      <c r="Y14058" s="429" t="s">
        <v>1033</v>
      </c>
    </row>
    <row r="14059" spans="24:25">
      <c r="X14059" s="429">
        <v>14356</v>
      </c>
      <c r="Y14059" s="429" t="s">
        <v>1033</v>
      </c>
    </row>
    <row r="14060" spans="24:25">
      <c r="X14060" s="429">
        <v>14357</v>
      </c>
      <c r="Y14060" s="429" t="s">
        <v>1033</v>
      </c>
    </row>
    <row r="14061" spans="24:25">
      <c r="X14061" s="429">
        <v>14358</v>
      </c>
      <c r="Y14061" s="429" t="s">
        <v>1033</v>
      </c>
    </row>
    <row r="14062" spans="24:25">
      <c r="X14062" s="429">
        <v>14359</v>
      </c>
      <c r="Y14062" s="429" t="s">
        <v>1033</v>
      </c>
    </row>
    <row r="14063" spans="24:25">
      <c r="X14063" s="429">
        <v>14360</v>
      </c>
      <c r="Y14063" s="429" t="s">
        <v>1033</v>
      </c>
    </row>
    <row r="14064" spans="24:25">
      <c r="X14064" s="429">
        <v>14361</v>
      </c>
      <c r="Y14064" s="429" t="s">
        <v>1033</v>
      </c>
    </row>
    <row r="14065" spans="24:25">
      <c r="X14065" s="429">
        <v>14362</v>
      </c>
      <c r="Y14065" s="429" t="s">
        <v>1033</v>
      </c>
    </row>
    <row r="14066" spans="24:25">
      <c r="X14066" s="429">
        <v>14363</v>
      </c>
      <c r="Y14066" s="429" t="s">
        <v>1033</v>
      </c>
    </row>
    <row r="14067" spans="24:25">
      <c r="X14067" s="429">
        <v>14364</v>
      </c>
      <c r="Y14067" s="429" t="s">
        <v>1033</v>
      </c>
    </row>
    <row r="14068" spans="24:25">
      <c r="X14068" s="429">
        <v>14365</v>
      </c>
      <c r="Y14068" s="429" t="s">
        <v>1033</v>
      </c>
    </row>
    <row r="14069" spans="24:25">
      <c r="X14069" s="429">
        <v>14366</v>
      </c>
      <c r="Y14069" s="429" t="s">
        <v>1033</v>
      </c>
    </row>
    <row r="14070" spans="24:25">
      <c r="X14070" s="429">
        <v>14367</v>
      </c>
      <c r="Y14070" s="429" t="s">
        <v>1033</v>
      </c>
    </row>
    <row r="14071" spans="24:25">
      <c r="X14071" s="429">
        <v>14368</v>
      </c>
      <c r="Y14071" s="429" t="s">
        <v>1033</v>
      </c>
    </row>
    <row r="14072" spans="24:25">
      <c r="X14072" s="429">
        <v>14369</v>
      </c>
      <c r="Y14072" s="429" t="s">
        <v>1033</v>
      </c>
    </row>
    <row r="14073" spans="24:25">
      <c r="X14073" s="429">
        <v>14370</v>
      </c>
      <c r="Y14073" s="429" t="s">
        <v>1033</v>
      </c>
    </row>
    <row r="14074" spans="24:25">
      <c r="X14074" s="429">
        <v>14371</v>
      </c>
      <c r="Y14074" s="429" t="s">
        <v>1033</v>
      </c>
    </row>
    <row r="14075" spans="24:25">
      <c r="X14075" s="429">
        <v>14372</v>
      </c>
      <c r="Y14075" s="429" t="s">
        <v>1033</v>
      </c>
    </row>
    <row r="14076" spans="24:25">
      <c r="X14076" s="429">
        <v>14373</v>
      </c>
      <c r="Y14076" s="429" t="s">
        <v>1033</v>
      </c>
    </row>
    <row r="14077" spans="24:25">
      <c r="X14077" s="429">
        <v>14374</v>
      </c>
      <c r="Y14077" s="429" t="s">
        <v>1033</v>
      </c>
    </row>
    <row r="14078" spans="24:25">
      <c r="X14078" s="429">
        <v>14375</v>
      </c>
      <c r="Y14078" s="429" t="s">
        <v>1033</v>
      </c>
    </row>
    <row r="14079" spans="24:25">
      <c r="X14079" s="429">
        <v>14376</v>
      </c>
      <c r="Y14079" s="429" t="s">
        <v>1033</v>
      </c>
    </row>
    <row r="14080" spans="24:25">
      <c r="X14080" s="429">
        <v>14377</v>
      </c>
      <c r="Y14080" s="429" t="s">
        <v>1033</v>
      </c>
    </row>
    <row r="14081" spans="24:25">
      <c r="X14081" s="429">
        <v>14378</v>
      </c>
      <c r="Y14081" s="429" t="s">
        <v>1033</v>
      </c>
    </row>
    <row r="14082" spans="24:25">
      <c r="X14082" s="429">
        <v>14379</v>
      </c>
      <c r="Y14082" s="429" t="s">
        <v>1033</v>
      </c>
    </row>
    <row r="14083" spans="24:25">
      <c r="X14083" s="429">
        <v>14380</v>
      </c>
      <c r="Y14083" s="429" t="s">
        <v>1033</v>
      </c>
    </row>
    <row r="14084" spans="24:25">
      <c r="X14084" s="429">
        <v>14381</v>
      </c>
      <c r="Y14084" s="429" t="s">
        <v>1033</v>
      </c>
    </row>
    <row r="14085" spans="24:25">
      <c r="X14085" s="429">
        <v>14382</v>
      </c>
      <c r="Y14085" s="429" t="s">
        <v>1033</v>
      </c>
    </row>
    <row r="14086" spans="24:25">
      <c r="X14086" s="429">
        <v>14383</v>
      </c>
      <c r="Y14086" s="429" t="s">
        <v>1033</v>
      </c>
    </row>
    <row r="14087" spans="24:25">
      <c r="X14087" s="429">
        <v>14384</v>
      </c>
      <c r="Y14087" s="429" t="s">
        <v>1033</v>
      </c>
    </row>
    <row r="14088" spans="24:25">
      <c r="X14088" s="429">
        <v>14385</v>
      </c>
      <c r="Y14088" s="429" t="s">
        <v>1033</v>
      </c>
    </row>
    <row r="14089" spans="24:25">
      <c r="X14089" s="429">
        <v>14386</v>
      </c>
      <c r="Y14089" s="429" t="s">
        <v>1033</v>
      </c>
    </row>
    <row r="14090" spans="24:25">
      <c r="X14090" s="429">
        <v>14387</v>
      </c>
      <c r="Y14090" s="429" t="s">
        <v>1033</v>
      </c>
    </row>
    <row r="14091" spans="24:25">
      <c r="X14091" s="429">
        <v>14388</v>
      </c>
      <c r="Y14091" s="429" t="s">
        <v>1033</v>
      </c>
    </row>
    <row r="14092" spans="24:25">
      <c r="X14092" s="429">
        <v>14389</v>
      </c>
      <c r="Y14092" s="429" t="s">
        <v>1033</v>
      </c>
    </row>
    <row r="14093" spans="24:25">
      <c r="X14093" s="429">
        <v>14390</v>
      </c>
      <c r="Y14093" s="429" t="s">
        <v>1033</v>
      </c>
    </row>
    <row r="14094" spans="24:25">
      <c r="X14094" s="429">
        <v>14391</v>
      </c>
      <c r="Y14094" s="429" t="s">
        <v>1033</v>
      </c>
    </row>
    <row r="14095" spans="24:25">
      <c r="X14095" s="429">
        <v>14392</v>
      </c>
      <c r="Y14095" s="429" t="s">
        <v>1033</v>
      </c>
    </row>
    <row r="14096" spans="24:25">
      <c r="X14096" s="429">
        <v>14393</v>
      </c>
      <c r="Y14096" s="429" t="s">
        <v>1033</v>
      </c>
    </row>
    <row r="14097" spans="24:25">
      <c r="X14097" s="429">
        <v>14394</v>
      </c>
      <c r="Y14097" s="429" t="s">
        <v>1033</v>
      </c>
    </row>
    <row r="14098" spans="24:25">
      <c r="X14098" s="429">
        <v>14395</v>
      </c>
      <c r="Y14098" s="429" t="s">
        <v>1033</v>
      </c>
    </row>
    <row r="14099" spans="24:25">
      <c r="X14099" s="429">
        <v>14396</v>
      </c>
      <c r="Y14099" s="429" t="s">
        <v>1033</v>
      </c>
    </row>
    <row r="14100" spans="24:25">
      <c r="X14100" s="429">
        <v>14397</v>
      </c>
      <c r="Y14100" s="429" t="s">
        <v>1033</v>
      </c>
    </row>
    <row r="14101" spans="24:25">
      <c r="X14101" s="429">
        <v>14398</v>
      </c>
      <c r="Y14101" s="429" t="s">
        <v>1033</v>
      </c>
    </row>
    <row r="14102" spans="24:25">
      <c r="X14102" s="429">
        <v>14399</v>
      </c>
      <c r="Y14102" s="429" t="s">
        <v>1033</v>
      </c>
    </row>
    <row r="14103" spans="24:25">
      <c r="X14103" s="429">
        <v>14400</v>
      </c>
      <c r="Y14103" s="429" t="s">
        <v>1033</v>
      </c>
    </row>
    <row r="14104" spans="24:25">
      <c r="X14104" s="429">
        <v>14401</v>
      </c>
      <c r="Y14104" s="429" t="s">
        <v>1033</v>
      </c>
    </row>
    <row r="14105" spans="24:25">
      <c r="X14105" s="429">
        <v>14402</v>
      </c>
      <c r="Y14105" s="429" t="s">
        <v>1033</v>
      </c>
    </row>
    <row r="14106" spans="24:25">
      <c r="X14106" s="429">
        <v>14403</v>
      </c>
      <c r="Y14106" s="429" t="s">
        <v>1033</v>
      </c>
    </row>
    <row r="14107" spans="24:25">
      <c r="X14107" s="429">
        <v>14404</v>
      </c>
      <c r="Y14107" s="429" t="s">
        <v>1033</v>
      </c>
    </row>
    <row r="14108" spans="24:25">
      <c r="X14108" s="429">
        <v>14405</v>
      </c>
      <c r="Y14108" s="429" t="s">
        <v>1033</v>
      </c>
    </row>
    <row r="14109" spans="24:25">
      <c r="X14109" s="429">
        <v>14406</v>
      </c>
      <c r="Y14109" s="429" t="s">
        <v>1033</v>
      </c>
    </row>
    <row r="14110" spans="24:25">
      <c r="X14110" s="429">
        <v>14407</v>
      </c>
      <c r="Y14110" s="429" t="s">
        <v>1033</v>
      </c>
    </row>
    <row r="14111" spans="24:25">
      <c r="X14111" s="429">
        <v>14408</v>
      </c>
      <c r="Y14111" s="429" t="s">
        <v>1033</v>
      </c>
    </row>
    <row r="14112" spans="24:25">
      <c r="X14112" s="429">
        <v>14409</v>
      </c>
      <c r="Y14112" s="429" t="s">
        <v>1033</v>
      </c>
    </row>
    <row r="14113" spans="24:25">
      <c r="X14113" s="429">
        <v>14410</v>
      </c>
      <c r="Y14113" s="429" t="s">
        <v>1033</v>
      </c>
    </row>
    <row r="14114" spans="24:25">
      <c r="X14114" s="429">
        <v>14411</v>
      </c>
      <c r="Y14114" s="429" t="s">
        <v>1033</v>
      </c>
    </row>
    <row r="14115" spans="24:25">
      <c r="X14115" s="429">
        <v>14412</v>
      </c>
      <c r="Y14115" s="429" t="s">
        <v>1033</v>
      </c>
    </row>
    <row r="14116" spans="24:25">
      <c r="X14116" s="429">
        <v>14413</v>
      </c>
      <c r="Y14116" s="429" t="s">
        <v>1033</v>
      </c>
    </row>
    <row r="14117" spans="24:25">
      <c r="X14117" s="429">
        <v>14414</v>
      </c>
      <c r="Y14117" s="429" t="s">
        <v>1033</v>
      </c>
    </row>
    <row r="14118" spans="24:25">
      <c r="X14118" s="429">
        <v>14415</v>
      </c>
      <c r="Y14118" s="429" t="s">
        <v>1033</v>
      </c>
    </row>
    <row r="14119" spans="24:25">
      <c r="X14119" s="429">
        <v>14416</v>
      </c>
      <c r="Y14119" s="429" t="s">
        <v>1033</v>
      </c>
    </row>
    <row r="14120" spans="24:25">
      <c r="X14120" s="429">
        <v>14417</v>
      </c>
      <c r="Y14120" s="429" t="s">
        <v>1033</v>
      </c>
    </row>
    <row r="14121" spans="24:25">
      <c r="X14121" s="429">
        <v>14418</v>
      </c>
      <c r="Y14121" s="429" t="s">
        <v>1033</v>
      </c>
    </row>
    <row r="14122" spans="24:25">
      <c r="X14122" s="429">
        <v>14419</v>
      </c>
      <c r="Y14122" s="429" t="s">
        <v>1033</v>
      </c>
    </row>
    <row r="14123" spans="24:25">
      <c r="X14123" s="429">
        <v>14420</v>
      </c>
      <c r="Y14123" s="429" t="s">
        <v>1033</v>
      </c>
    </row>
    <row r="14124" spans="24:25">
      <c r="X14124" s="429">
        <v>14421</v>
      </c>
      <c r="Y14124" s="429" t="s">
        <v>1033</v>
      </c>
    </row>
    <row r="14125" spans="24:25">
      <c r="X14125" s="429">
        <v>14422</v>
      </c>
      <c r="Y14125" s="429" t="s">
        <v>1033</v>
      </c>
    </row>
    <row r="14126" spans="24:25">
      <c r="X14126" s="429">
        <v>14423</v>
      </c>
      <c r="Y14126" s="429" t="s">
        <v>1033</v>
      </c>
    </row>
    <row r="14127" spans="24:25">
      <c r="X14127" s="429">
        <v>14424</v>
      </c>
      <c r="Y14127" s="429" t="s">
        <v>1033</v>
      </c>
    </row>
    <row r="14128" spans="24:25">
      <c r="X14128" s="429">
        <v>14425</v>
      </c>
      <c r="Y14128" s="429" t="s">
        <v>1033</v>
      </c>
    </row>
    <row r="14129" spans="24:25">
      <c r="X14129" s="429">
        <v>14426</v>
      </c>
      <c r="Y14129" s="429" t="s">
        <v>1033</v>
      </c>
    </row>
    <row r="14130" spans="24:25">
      <c r="X14130" s="429">
        <v>14427</v>
      </c>
      <c r="Y14130" s="429" t="s">
        <v>1033</v>
      </c>
    </row>
    <row r="14131" spans="24:25">
      <c r="X14131" s="429">
        <v>14428</v>
      </c>
      <c r="Y14131" s="429" t="s">
        <v>1033</v>
      </c>
    </row>
    <row r="14132" spans="24:25">
      <c r="X14132" s="429">
        <v>14429</v>
      </c>
      <c r="Y14132" s="429" t="s">
        <v>1033</v>
      </c>
    </row>
    <row r="14133" spans="24:25">
      <c r="X14133" s="429">
        <v>14430</v>
      </c>
      <c r="Y14133" s="429" t="s">
        <v>1033</v>
      </c>
    </row>
    <row r="14134" spans="24:25">
      <c r="X14134" s="429">
        <v>14431</v>
      </c>
      <c r="Y14134" s="429" t="s">
        <v>1033</v>
      </c>
    </row>
    <row r="14135" spans="24:25">
      <c r="X14135" s="429">
        <v>14432</v>
      </c>
      <c r="Y14135" s="429" t="s">
        <v>1033</v>
      </c>
    </row>
    <row r="14136" spans="24:25">
      <c r="X14136" s="429">
        <v>14433</v>
      </c>
      <c r="Y14136" s="429" t="s">
        <v>1033</v>
      </c>
    </row>
    <row r="14137" spans="24:25">
      <c r="X14137" s="429">
        <v>14434</v>
      </c>
      <c r="Y14137" s="429" t="s">
        <v>1033</v>
      </c>
    </row>
    <row r="14138" spans="24:25">
      <c r="X14138" s="429">
        <v>14435</v>
      </c>
      <c r="Y14138" s="429" t="s">
        <v>1033</v>
      </c>
    </row>
    <row r="14139" spans="24:25">
      <c r="X14139" s="429">
        <v>14436</v>
      </c>
      <c r="Y14139" s="429" t="s">
        <v>1033</v>
      </c>
    </row>
    <row r="14140" spans="24:25">
      <c r="X14140" s="429">
        <v>14437</v>
      </c>
      <c r="Y14140" s="429" t="s">
        <v>1033</v>
      </c>
    </row>
    <row r="14141" spans="24:25">
      <c r="X14141" s="429">
        <v>14438</v>
      </c>
      <c r="Y14141" s="429" t="s">
        <v>1033</v>
      </c>
    </row>
    <row r="14142" spans="24:25">
      <c r="X14142" s="429">
        <v>14439</v>
      </c>
      <c r="Y14142" s="429" t="s">
        <v>1033</v>
      </c>
    </row>
    <row r="14143" spans="24:25">
      <c r="X14143" s="429">
        <v>14440</v>
      </c>
      <c r="Y14143" s="429" t="s">
        <v>1033</v>
      </c>
    </row>
    <row r="14144" spans="24:25">
      <c r="X14144" s="429">
        <v>14441</v>
      </c>
      <c r="Y14144" s="429" t="s">
        <v>1033</v>
      </c>
    </row>
    <row r="14145" spans="24:25">
      <c r="X14145" s="429">
        <v>14442</v>
      </c>
      <c r="Y14145" s="429" t="s">
        <v>1033</v>
      </c>
    </row>
    <row r="14146" spans="24:25">
      <c r="X14146" s="429">
        <v>14443</v>
      </c>
      <c r="Y14146" s="429" t="s">
        <v>1033</v>
      </c>
    </row>
    <row r="14147" spans="24:25">
      <c r="X14147" s="429">
        <v>14444</v>
      </c>
      <c r="Y14147" s="429" t="s">
        <v>1033</v>
      </c>
    </row>
    <row r="14148" spans="24:25">
      <c r="X14148" s="429">
        <v>14445</v>
      </c>
      <c r="Y14148" s="429" t="s">
        <v>1033</v>
      </c>
    </row>
    <row r="14149" spans="24:25">
      <c r="X14149" s="429">
        <v>14446</v>
      </c>
      <c r="Y14149" s="429" t="s">
        <v>1033</v>
      </c>
    </row>
    <row r="14150" spans="24:25">
      <c r="X14150" s="429">
        <v>14447</v>
      </c>
      <c r="Y14150" s="429" t="s">
        <v>1033</v>
      </c>
    </row>
    <row r="14151" spans="24:25">
      <c r="X14151" s="429">
        <v>14448</v>
      </c>
      <c r="Y14151" s="429" t="s">
        <v>1033</v>
      </c>
    </row>
    <row r="14152" spans="24:25">
      <c r="X14152" s="429">
        <v>14449</v>
      </c>
      <c r="Y14152" s="429" t="s">
        <v>1033</v>
      </c>
    </row>
    <row r="14153" spans="24:25">
      <c r="X14153" s="429">
        <v>14450</v>
      </c>
      <c r="Y14153" s="429" t="s">
        <v>1033</v>
      </c>
    </row>
    <row r="14154" spans="24:25">
      <c r="X14154" s="429">
        <v>14451</v>
      </c>
      <c r="Y14154" s="429" t="s">
        <v>1033</v>
      </c>
    </row>
    <row r="14155" spans="24:25">
      <c r="X14155" s="429">
        <v>14452</v>
      </c>
      <c r="Y14155" s="429" t="s">
        <v>1033</v>
      </c>
    </row>
    <row r="14156" spans="24:25">
      <c r="X14156" s="429">
        <v>14453</v>
      </c>
      <c r="Y14156" s="429" t="s">
        <v>1033</v>
      </c>
    </row>
    <row r="14157" spans="24:25">
      <c r="X14157" s="429">
        <v>14454</v>
      </c>
      <c r="Y14157" s="429" t="s">
        <v>1033</v>
      </c>
    </row>
    <row r="14158" spans="24:25">
      <c r="X14158" s="429">
        <v>14455</v>
      </c>
      <c r="Y14158" s="429" t="s">
        <v>1033</v>
      </c>
    </row>
    <row r="14159" spans="24:25">
      <c r="X14159" s="429">
        <v>14456</v>
      </c>
      <c r="Y14159" s="429" t="s">
        <v>1033</v>
      </c>
    </row>
    <row r="14160" spans="24:25">
      <c r="X14160" s="429">
        <v>14457</v>
      </c>
      <c r="Y14160" s="429" t="s">
        <v>1033</v>
      </c>
    </row>
    <row r="14161" spans="24:25">
      <c r="X14161" s="429">
        <v>14458</v>
      </c>
      <c r="Y14161" s="429" t="s">
        <v>1033</v>
      </c>
    </row>
    <row r="14162" spans="24:25">
      <c r="X14162" s="429">
        <v>14459</v>
      </c>
      <c r="Y14162" s="429" t="s">
        <v>1033</v>
      </c>
    </row>
    <row r="14163" spans="24:25">
      <c r="X14163" s="429">
        <v>14460</v>
      </c>
      <c r="Y14163" s="429" t="s">
        <v>1033</v>
      </c>
    </row>
    <row r="14164" spans="24:25">
      <c r="X14164" s="429">
        <v>14461</v>
      </c>
      <c r="Y14164" s="429" t="s">
        <v>1033</v>
      </c>
    </row>
    <row r="14165" spans="24:25">
      <c r="X14165" s="429">
        <v>14462</v>
      </c>
      <c r="Y14165" s="429" t="s">
        <v>1033</v>
      </c>
    </row>
    <row r="14166" spans="24:25">
      <c r="X14166" s="429">
        <v>14463</v>
      </c>
      <c r="Y14166" s="429" t="s">
        <v>1033</v>
      </c>
    </row>
    <row r="14167" spans="24:25">
      <c r="X14167" s="429">
        <v>14464</v>
      </c>
      <c r="Y14167" s="429" t="s">
        <v>1033</v>
      </c>
    </row>
    <row r="14168" spans="24:25">
      <c r="X14168" s="429">
        <v>14465</v>
      </c>
      <c r="Y14168" s="429" t="s">
        <v>1033</v>
      </c>
    </row>
    <row r="14169" spans="24:25">
      <c r="X14169" s="429">
        <v>14466</v>
      </c>
      <c r="Y14169" s="429" t="s">
        <v>1033</v>
      </c>
    </row>
    <row r="14170" spans="24:25">
      <c r="X14170" s="429">
        <v>14467</v>
      </c>
      <c r="Y14170" s="429" t="s">
        <v>1033</v>
      </c>
    </row>
    <row r="14171" spans="24:25">
      <c r="X14171" s="429">
        <v>14468</v>
      </c>
      <c r="Y14171" s="429" t="s">
        <v>1033</v>
      </c>
    </row>
    <row r="14172" spans="24:25">
      <c r="X14172" s="429">
        <v>14469</v>
      </c>
      <c r="Y14172" s="429" t="s">
        <v>1033</v>
      </c>
    </row>
    <row r="14173" spans="24:25">
      <c r="X14173" s="429">
        <v>14470</v>
      </c>
      <c r="Y14173" s="429" t="s">
        <v>1033</v>
      </c>
    </row>
    <row r="14174" spans="24:25">
      <c r="X14174" s="429">
        <v>14471</v>
      </c>
      <c r="Y14174" s="429" t="s">
        <v>1033</v>
      </c>
    </row>
    <row r="14175" spans="24:25">
      <c r="X14175" s="429">
        <v>14472</v>
      </c>
      <c r="Y14175" s="429" t="s">
        <v>1033</v>
      </c>
    </row>
    <row r="14176" spans="24:25">
      <c r="X14176" s="429">
        <v>14473</v>
      </c>
      <c r="Y14176" s="429" t="s">
        <v>1033</v>
      </c>
    </row>
    <row r="14177" spans="24:25">
      <c r="X14177" s="429">
        <v>14474</v>
      </c>
      <c r="Y14177" s="429" t="s">
        <v>1033</v>
      </c>
    </row>
    <row r="14178" spans="24:25">
      <c r="X14178" s="429">
        <v>14475</v>
      </c>
      <c r="Y14178" s="429" t="s">
        <v>1033</v>
      </c>
    </row>
    <row r="14179" spans="24:25">
      <c r="X14179" s="429">
        <v>14476</v>
      </c>
      <c r="Y14179" s="429" t="s">
        <v>1033</v>
      </c>
    </row>
    <row r="14180" spans="24:25">
      <c r="X14180" s="429">
        <v>14477</v>
      </c>
      <c r="Y14180" s="429" t="s">
        <v>1033</v>
      </c>
    </row>
    <row r="14181" spans="24:25">
      <c r="X14181" s="429">
        <v>14478</v>
      </c>
      <c r="Y14181" s="429" t="s">
        <v>1033</v>
      </c>
    </row>
    <row r="14182" spans="24:25">
      <c r="X14182" s="429">
        <v>14479</v>
      </c>
      <c r="Y14182" s="429" t="s">
        <v>1033</v>
      </c>
    </row>
    <row r="14183" spans="24:25">
      <c r="X14183" s="429">
        <v>14480</v>
      </c>
      <c r="Y14183" s="429" t="s">
        <v>1033</v>
      </c>
    </row>
    <row r="14184" spans="24:25">
      <c r="X14184" s="429">
        <v>14481</v>
      </c>
      <c r="Y14184" s="429" t="s">
        <v>1033</v>
      </c>
    </row>
    <row r="14185" spans="24:25">
      <c r="X14185" s="429">
        <v>14482</v>
      </c>
      <c r="Y14185" s="429" t="s">
        <v>1033</v>
      </c>
    </row>
    <row r="14186" spans="24:25">
      <c r="X14186" s="429">
        <v>14483</v>
      </c>
      <c r="Y14186" s="429" t="s">
        <v>1033</v>
      </c>
    </row>
    <row r="14187" spans="24:25">
      <c r="X14187" s="429">
        <v>14484</v>
      </c>
      <c r="Y14187" s="429" t="s">
        <v>1033</v>
      </c>
    </row>
    <row r="14188" spans="24:25">
      <c r="X14188" s="429">
        <v>14485</v>
      </c>
      <c r="Y14188" s="429" t="s">
        <v>1033</v>
      </c>
    </row>
    <row r="14189" spans="24:25">
      <c r="X14189" s="429">
        <v>14486</v>
      </c>
      <c r="Y14189" s="429" t="s">
        <v>1033</v>
      </c>
    </row>
    <row r="14190" spans="24:25">
      <c r="X14190" s="429">
        <v>14487</v>
      </c>
      <c r="Y14190" s="429" t="s">
        <v>1033</v>
      </c>
    </row>
    <row r="14191" spans="24:25">
      <c r="X14191" s="429">
        <v>14488</v>
      </c>
      <c r="Y14191" s="429" t="s">
        <v>1033</v>
      </c>
    </row>
    <row r="14192" spans="24:25">
      <c r="X14192" s="429">
        <v>14489</v>
      </c>
      <c r="Y14192" s="429" t="s">
        <v>1033</v>
      </c>
    </row>
    <row r="14193" spans="24:25">
      <c r="X14193" s="429">
        <v>14490</v>
      </c>
      <c r="Y14193" s="429" t="s">
        <v>1033</v>
      </c>
    </row>
    <row r="14194" spans="24:25">
      <c r="X14194" s="429">
        <v>14491</v>
      </c>
      <c r="Y14194" s="429" t="s">
        <v>1033</v>
      </c>
    </row>
    <row r="14195" spans="24:25">
      <c r="X14195" s="429">
        <v>14492</v>
      </c>
      <c r="Y14195" s="429" t="s">
        <v>1033</v>
      </c>
    </row>
    <row r="14196" spans="24:25">
      <c r="X14196" s="429">
        <v>14493</v>
      </c>
      <c r="Y14196" s="429" t="s">
        <v>1033</v>
      </c>
    </row>
    <row r="14197" spans="24:25">
      <c r="X14197" s="429">
        <v>14494</v>
      </c>
      <c r="Y14197" s="429" t="s">
        <v>1033</v>
      </c>
    </row>
    <row r="14198" spans="24:25">
      <c r="X14198" s="429">
        <v>14495</v>
      </c>
      <c r="Y14198" s="429" t="s">
        <v>1033</v>
      </c>
    </row>
    <row r="14199" spans="24:25">
      <c r="X14199" s="429">
        <v>14496</v>
      </c>
      <c r="Y14199" s="429" t="s">
        <v>1033</v>
      </c>
    </row>
    <row r="14200" spans="24:25">
      <c r="X14200" s="429">
        <v>14497</v>
      </c>
      <c r="Y14200" s="429" t="s">
        <v>1033</v>
      </c>
    </row>
    <row r="14201" spans="24:25">
      <c r="X14201" s="429">
        <v>14498</v>
      </c>
      <c r="Y14201" s="429" t="s">
        <v>1033</v>
      </c>
    </row>
    <row r="14202" spans="24:25">
      <c r="X14202" s="429">
        <v>14499</v>
      </c>
      <c r="Y14202" s="429" t="s">
        <v>1033</v>
      </c>
    </row>
    <row r="14203" spans="24:25">
      <c r="X14203" s="429">
        <v>14500</v>
      </c>
      <c r="Y14203" s="429" t="s">
        <v>1033</v>
      </c>
    </row>
    <row r="14204" spans="24:25">
      <c r="X14204" s="429">
        <v>14501</v>
      </c>
      <c r="Y14204" s="429" t="s">
        <v>1033</v>
      </c>
    </row>
    <row r="14205" spans="24:25">
      <c r="X14205" s="429">
        <v>14502</v>
      </c>
      <c r="Y14205" s="429" t="s">
        <v>1033</v>
      </c>
    </row>
    <row r="14206" spans="24:25">
      <c r="X14206" s="429">
        <v>14503</v>
      </c>
      <c r="Y14206" s="429" t="s">
        <v>1033</v>
      </c>
    </row>
    <row r="14207" spans="24:25">
      <c r="X14207" s="429">
        <v>14504</v>
      </c>
      <c r="Y14207" s="429" t="s">
        <v>1033</v>
      </c>
    </row>
    <row r="14208" spans="24:25">
      <c r="X14208" s="429">
        <v>14505</v>
      </c>
      <c r="Y14208" s="429" t="s">
        <v>1033</v>
      </c>
    </row>
    <row r="14209" spans="24:25">
      <c r="X14209" s="429">
        <v>14506</v>
      </c>
      <c r="Y14209" s="429" t="s">
        <v>1033</v>
      </c>
    </row>
    <row r="14210" spans="24:25">
      <c r="X14210" s="429">
        <v>14507</v>
      </c>
      <c r="Y14210" s="429" t="s">
        <v>1033</v>
      </c>
    </row>
    <row r="14211" spans="24:25">
      <c r="X14211" s="429">
        <v>14508</v>
      </c>
      <c r="Y14211" s="429" t="s">
        <v>1033</v>
      </c>
    </row>
    <row r="14212" spans="24:25">
      <c r="X14212" s="429">
        <v>14509</v>
      </c>
      <c r="Y14212" s="429" t="s">
        <v>1033</v>
      </c>
    </row>
    <row r="14213" spans="24:25">
      <c r="X14213" s="429">
        <v>14510</v>
      </c>
      <c r="Y14213" s="429" t="s">
        <v>1033</v>
      </c>
    </row>
    <row r="14214" spans="24:25">
      <c r="X14214" s="429">
        <v>14511</v>
      </c>
      <c r="Y14214" s="429" t="s">
        <v>1033</v>
      </c>
    </row>
    <row r="14215" spans="24:25">
      <c r="X14215" s="429">
        <v>14512</v>
      </c>
      <c r="Y14215" s="429" t="s">
        <v>1033</v>
      </c>
    </row>
    <row r="14216" spans="24:25">
      <c r="X14216" s="429">
        <v>14513</v>
      </c>
      <c r="Y14216" s="429" t="s">
        <v>1033</v>
      </c>
    </row>
    <row r="14217" spans="24:25">
      <c r="X14217" s="429">
        <v>14514</v>
      </c>
      <c r="Y14217" s="429" t="s">
        <v>1033</v>
      </c>
    </row>
    <row r="14218" spans="24:25">
      <c r="X14218" s="429">
        <v>14515</v>
      </c>
      <c r="Y14218" s="429" t="s">
        <v>1033</v>
      </c>
    </row>
    <row r="14219" spans="24:25">
      <c r="X14219" s="429">
        <v>14516</v>
      </c>
      <c r="Y14219" s="429" t="s">
        <v>1033</v>
      </c>
    </row>
    <row r="14220" spans="24:25">
      <c r="X14220" s="429">
        <v>14517</v>
      </c>
      <c r="Y14220" s="429" t="s">
        <v>1033</v>
      </c>
    </row>
    <row r="14221" spans="24:25">
      <c r="X14221" s="429">
        <v>14518</v>
      </c>
      <c r="Y14221" s="429" t="s">
        <v>1033</v>
      </c>
    </row>
    <row r="14222" spans="24:25">
      <c r="X14222" s="429">
        <v>14519</v>
      </c>
      <c r="Y14222" s="429" t="s">
        <v>1033</v>
      </c>
    </row>
    <row r="14223" spans="24:25">
      <c r="X14223" s="429">
        <v>14520</v>
      </c>
      <c r="Y14223" s="429" t="s">
        <v>1033</v>
      </c>
    </row>
    <row r="14224" spans="24:25">
      <c r="X14224" s="429">
        <v>14521</v>
      </c>
      <c r="Y14224" s="429" t="s">
        <v>1033</v>
      </c>
    </row>
    <row r="14225" spans="24:25">
      <c r="X14225" s="429">
        <v>14522</v>
      </c>
      <c r="Y14225" s="429" t="s">
        <v>1033</v>
      </c>
    </row>
    <row r="14226" spans="24:25">
      <c r="X14226" s="429">
        <v>14523</v>
      </c>
      <c r="Y14226" s="429" t="s">
        <v>1033</v>
      </c>
    </row>
    <row r="14227" spans="24:25">
      <c r="X14227" s="429">
        <v>14524</v>
      </c>
      <c r="Y14227" s="429" t="s">
        <v>1033</v>
      </c>
    </row>
    <row r="14228" spans="24:25">
      <c r="X14228" s="429">
        <v>14525</v>
      </c>
      <c r="Y14228" s="429" t="s">
        <v>1033</v>
      </c>
    </row>
    <row r="14229" spans="24:25">
      <c r="X14229" s="429">
        <v>14526</v>
      </c>
      <c r="Y14229" s="429" t="s">
        <v>1033</v>
      </c>
    </row>
    <row r="14230" spans="24:25">
      <c r="X14230" s="429">
        <v>14527</v>
      </c>
      <c r="Y14230" s="429" t="s">
        <v>1033</v>
      </c>
    </row>
    <row r="14231" spans="24:25">
      <c r="X14231" s="429">
        <v>14528</v>
      </c>
      <c r="Y14231" s="429" t="s">
        <v>1033</v>
      </c>
    </row>
    <row r="14232" spans="24:25">
      <c r="X14232" s="429">
        <v>14529</v>
      </c>
      <c r="Y14232" s="429" t="s">
        <v>1033</v>
      </c>
    </row>
    <row r="14233" spans="24:25">
      <c r="X14233" s="429">
        <v>14530</v>
      </c>
      <c r="Y14233" s="429" t="s">
        <v>1033</v>
      </c>
    </row>
    <row r="14234" spans="24:25">
      <c r="X14234" s="429">
        <v>14531</v>
      </c>
      <c r="Y14234" s="429" t="s">
        <v>1033</v>
      </c>
    </row>
    <row r="14235" spans="24:25">
      <c r="X14235" s="429">
        <v>14532</v>
      </c>
      <c r="Y14235" s="429" t="s">
        <v>1033</v>
      </c>
    </row>
    <row r="14236" spans="24:25">
      <c r="X14236" s="429">
        <v>14533</v>
      </c>
      <c r="Y14236" s="429" t="s">
        <v>1033</v>
      </c>
    </row>
    <row r="14237" spans="24:25">
      <c r="X14237" s="429">
        <v>14534</v>
      </c>
      <c r="Y14237" s="429" t="s">
        <v>1033</v>
      </c>
    </row>
    <row r="14238" spans="24:25">
      <c r="X14238" s="429">
        <v>14535</v>
      </c>
      <c r="Y14238" s="429" t="s">
        <v>1033</v>
      </c>
    </row>
    <row r="14239" spans="24:25">
      <c r="X14239" s="429">
        <v>14536</v>
      </c>
      <c r="Y14239" s="429" t="s">
        <v>1033</v>
      </c>
    </row>
    <row r="14240" spans="24:25">
      <c r="X14240" s="429">
        <v>14537</v>
      </c>
      <c r="Y14240" s="429" t="s">
        <v>1033</v>
      </c>
    </row>
    <row r="14241" spans="24:25">
      <c r="X14241" s="429">
        <v>14538</v>
      </c>
      <c r="Y14241" s="429" t="s">
        <v>1033</v>
      </c>
    </row>
    <row r="14242" spans="24:25">
      <c r="X14242" s="429">
        <v>14539</v>
      </c>
      <c r="Y14242" s="429" t="s">
        <v>1033</v>
      </c>
    </row>
    <row r="14243" spans="24:25">
      <c r="X14243" s="429">
        <v>14540</v>
      </c>
      <c r="Y14243" s="429" t="s">
        <v>1033</v>
      </c>
    </row>
    <row r="14244" spans="24:25">
      <c r="X14244" s="429">
        <v>14541</v>
      </c>
      <c r="Y14244" s="429" t="s">
        <v>1033</v>
      </c>
    </row>
    <row r="14245" spans="24:25">
      <c r="X14245" s="429">
        <v>14542</v>
      </c>
      <c r="Y14245" s="429" t="s">
        <v>1033</v>
      </c>
    </row>
    <row r="14246" spans="24:25">
      <c r="X14246" s="429">
        <v>14543</v>
      </c>
      <c r="Y14246" s="429" t="s">
        <v>1033</v>
      </c>
    </row>
    <row r="14247" spans="24:25">
      <c r="X14247" s="429">
        <v>14544</v>
      </c>
      <c r="Y14247" s="429" t="s">
        <v>1033</v>
      </c>
    </row>
    <row r="14248" spans="24:25">
      <c r="X14248" s="429">
        <v>14545</v>
      </c>
      <c r="Y14248" s="429" t="s">
        <v>1033</v>
      </c>
    </row>
    <row r="14249" spans="24:25">
      <c r="X14249" s="429">
        <v>14546</v>
      </c>
      <c r="Y14249" s="429" t="s">
        <v>1033</v>
      </c>
    </row>
    <row r="14250" spans="24:25">
      <c r="X14250" s="429">
        <v>14547</v>
      </c>
      <c r="Y14250" s="429" t="s">
        <v>1033</v>
      </c>
    </row>
    <row r="14251" spans="24:25">
      <c r="X14251" s="429">
        <v>14548</v>
      </c>
      <c r="Y14251" s="429" t="s">
        <v>1033</v>
      </c>
    </row>
    <row r="14252" spans="24:25">
      <c r="X14252" s="429">
        <v>14549</v>
      </c>
      <c r="Y14252" s="429" t="s">
        <v>1033</v>
      </c>
    </row>
    <row r="14253" spans="24:25">
      <c r="X14253" s="429">
        <v>14550</v>
      </c>
      <c r="Y14253" s="429" t="s">
        <v>1033</v>
      </c>
    </row>
    <row r="14254" spans="24:25">
      <c r="X14254" s="429">
        <v>14551</v>
      </c>
      <c r="Y14254" s="429" t="s">
        <v>1033</v>
      </c>
    </row>
    <row r="14255" spans="24:25">
      <c r="X14255" s="429">
        <v>14552</v>
      </c>
      <c r="Y14255" s="429" t="s">
        <v>1033</v>
      </c>
    </row>
    <row r="14256" spans="24:25">
      <c r="X14256" s="429">
        <v>14553</v>
      </c>
      <c r="Y14256" s="429" t="s">
        <v>1033</v>
      </c>
    </row>
    <row r="14257" spans="24:25">
      <c r="X14257" s="429">
        <v>14554</v>
      </c>
      <c r="Y14257" s="429" t="s">
        <v>1033</v>
      </c>
    </row>
    <row r="14258" spans="24:25">
      <c r="X14258" s="429">
        <v>14555</v>
      </c>
      <c r="Y14258" s="429" t="s">
        <v>1033</v>
      </c>
    </row>
    <row r="14259" spans="24:25">
      <c r="X14259" s="429">
        <v>14556</v>
      </c>
      <c r="Y14259" s="429" t="s">
        <v>1033</v>
      </c>
    </row>
    <row r="14260" spans="24:25">
      <c r="X14260" s="429">
        <v>14557</v>
      </c>
      <c r="Y14260" s="429" t="s">
        <v>1033</v>
      </c>
    </row>
    <row r="14261" spans="24:25">
      <c r="X14261" s="429">
        <v>14558</v>
      </c>
      <c r="Y14261" s="429" t="s">
        <v>1033</v>
      </c>
    </row>
    <row r="14262" spans="24:25">
      <c r="X14262" s="429">
        <v>14559</v>
      </c>
      <c r="Y14262" s="429" t="s">
        <v>1033</v>
      </c>
    </row>
    <row r="14263" spans="24:25">
      <c r="X14263" s="429">
        <v>14560</v>
      </c>
      <c r="Y14263" s="429" t="s">
        <v>1033</v>
      </c>
    </row>
    <row r="14264" spans="24:25">
      <c r="X14264" s="429">
        <v>14561</v>
      </c>
      <c r="Y14264" s="429" t="s">
        <v>1033</v>
      </c>
    </row>
    <row r="14265" spans="24:25">
      <c r="X14265" s="429">
        <v>14562</v>
      </c>
      <c r="Y14265" s="429" t="s">
        <v>1033</v>
      </c>
    </row>
    <row r="14266" spans="24:25">
      <c r="X14266" s="429">
        <v>14563</v>
      </c>
      <c r="Y14266" s="429" t="s">
        <v>1033</v>
      </c>
    </row>
    <row r="14267" spans="24:25">
      <c r="X14267" s="429">
        <v>14564</v>
      </c>
      <c r="Y14267" s="429" t="s">
        <v>1033</v>
      </c>
    </row>
    <row r="14268" spans="24:25">
      <c r="X14268" s="429">
        <v>14565</v>
      </c>
      <c r="Y14268" s="429" t="s">
        <v>1033</v>
      </c>
    </row>
    <row r="14269" spans="24:25">
      <c r="X14269" s="429">
        <v>14566</v>
      </c>
      <c r="Y14269" s="429" t="s">
        <v>1033</v>
      </c>
    </row>
    <row r="14270" spans="24:25">
      <c r="X14270" s="429">
        <v>14567</v>
      </c>
      <c r="Y14270" s="429" t="s">
        <v>1033</v>
      </c>
    </row>
    <row r="14271" spans="24:25">
      <c r="X14271" s="429">
        <v>14568</v>
      </c>
      <c r="Y14271" s="429" t="s">
        <v>1033</v>
      </c>
    </row>
    <row r="14272" spans="24:25">
      <c r="X14272" s="429">
        <v>14569</v>
      </c>
      <c r="Y14272" s="429" t="s">
        <v>1033</v>
      </c>
    </row>
    <row r="14273" spans="24:25">
      <c r="X14273" s="429">
        <v>14570</v>
      </c>
      <c r="Y14273" s="429" t="s">
        <v>1033</v>
      </c>
    </row>
    <row r="14274" spans="24:25">
      <c r="X14274" s="429">
        <v>14571</v>
      </c>
      <c r="Y14274" s="429" t="s">
        <v>1033</v>
      </c>
    </row>
    <row r="14275" spans="24:25">
      <c r="X14275" s="429">
        <v>14572</v>
      </c>
      <c r="Y14275" s="429" t="s">
        <v>1033</v>
      </c>
    </row>
    <row r="14276" spans="24:25">
      <c r="X14276" s="429">
        <v>14573</v>
      </c>
      <c r="Y14276" s="429" t="s">
        <v>1033</v>
      </c>
    </row>
    <row r="14277" spans="24:25">
      <c r="X14277" s="429">
        <v>14574</v>
      </c>
      <c r="Y14277" s="429" t="s">
        <v>1033</v>
      </c>
    </row>
    <row r="14278" spans="24:25">
      <c r="X14278" s="429">
        <v>14575</v>
      </c>
      <c r="Y14278" s="429" t="s">
        <v>1033</v>
      </c>
    </row>
    <row r="14279" spans="24:25">
      <c r="X14279" s="429">
        <v>14576</v>
      </c>
      <c r="Y14279" s="429" t="s">
        <v>1033</v>
      </c>
    </row>
    <row r="14280" spans="24:25">
      <c r="X14280" s="429">
        <v>14577</v>
      </c>
      <c r="Y14280" s="429" t="s">
        <v>1033</v>
      </c>
    </row>
    <row r="14281" spans="24:25">
      <c r="X14281" s="429">
        <v>14578</v>
      </c>
      <c r="Y14281" s="429" t="s">
        <v>1033</v>
      </c>
    </row>
    <row r="14282" spans="24:25">
      <c r="X14282" s="429">
        <v>14579</v>
      </c>
      <c r="Y14282" s="429" t="s">
        <v>1033</v>
      </c>
    </row>
    <row r="14283" spans="24:25">
      <c r="X14283" s="429">
        <v>14580</v>
      </c>
      <c r="Y14283" s="429" t="s">
        <v>1033</v>
      </c>
    </row>
    <row r="14284" spans="24:25">
      <c r="X14284" s="429">
        <v>14581</v>
      </c>
      <c r="Y14284" s="429" t="s">
        <v>1033</v>
      </c>
    </row>
    <row r="14285" spans="24:25">
      <c r="X14285" s="429">
        <v>14582</v>
      </c>
      <c r="Y14285" s="429" t="s">
        <v>1033</v>
      </c>
    </row>
    <row r="14286" spans="24:25">
      <c r="X14286" s="429">
        <v>14583</v>
      </c>
      <c r="Y14286" s="429" t="s">
        <v>1033</v>
      </c>
    </row>
    <row r="14287" spans="24:25">
      <c r="X14287" s="429">
        <v>14584</v>
      </c>
      <c r="Y14287" s="429" t="s">
        <v>1033</v>
      </c>
    </row>
    <row r="14288" spans="24:25">
      <c r="X14288" s="429">
        <v>14585</v>
      </c>
      <c r="Y14288" s="429" t="s">
        <v>1033</v>
      </c>
    </row>
    <row r="14289" spans="24:25">
      <c r="X14289" s="429">
        <v>14586</v>
      </c>
      <c r="Y14289" s="429" t="s">
        <v>1033</v>
      </c>
    </row>
    <row r="14290" spans="24:25">
      <c r="X14290" s="429">
        <v>14587</v>
      </c>
      <c r="Y14290" s="429" t="s">
        <v>1033</v>
      </c>
    </row>
    <row r="14291" spans="24:25">
      <c r="X14291" s="429">
        <v>14588</v>
      </c>
      <c r="Y14291" s="429" t="s">
        <v>1033</v>
      </c>
    </row>
    <row r="14292" spans="24:25">
      <c r="X14292" s="429">
        <v>14589</v>
      </c>
      <c r="Y14292" s="429" t="s">
        <v>1033</v>
      </c>
    </row>
    <row r="14293" spans="24:25">
      <c r="X14293" s="429">
        <v>14590</v>
      </c>
      <c r="Y14293" s="429" t="s">
        <v>1033</v>
      </c>
    </row>
    <row r="14294" spans="24:25">
      <c r="X14294" s="429">
        <v>14591</v>
      </c>
      <c r="Y14294" s="429" t="s">
        <v>1033</v>
      </c>
    </row>
    <row r="14295" spans="24:25">
      <c r="X14295" s="429">
        <v>14592</v>
      </c>
      <c r="Y14295" s="429" t="s">
        <v>1033</v>
      </c>
    </row>
    <row r="14296" spans="24:25">
      <c r="X14296" s="429">
        <v>14593</v>
      </c>
      <c r="Y14296" s="429" t="s">
        <v>1033</v>
      </c>
    </row>
    <row r="14297" spans="24:25">
      <c r="X14297" s="429">
        <v>14594</v>
      </c>
      <c r="Y14297" s="429" t="s">
        <v>1033</v>
      </c>
    </row>
    <row r="14298" spans="24:25">
      <c r="X14298" s="429">
        <v>14595</v>
      </c>
      <c r="Y14298" s="429" t="s">
        <v>1033</v>
      </c>
    </row>
    <row r="14299" spans="24:25">
      <c r="X14299" s="429">
        <v>14596</v>
      </c>
      <c r="Y14299" s="429" t="s">
        <v>1033</v>
      </c>
    </row>
    <row r="14300" spans="24:25">
      <c r="X14300" s="429">
        <v>14597</v>
      </c>
      <c r="Y14300" s="429" t="s">
        <v>1033</v>
      </c>
    </row>
    <row r="14301" spans="24:25">
      <c r="X14301" s="429">
        <v>14598</v>
      </c>
      <c r="Y14301" s="429" t="s">
        <v>1033</v>
      </c>
    </row>
    <row r="14302" spans="24:25">
      <c r="X14302" s="429">
        <v>14599</v>
      </c>
      <c r="Y14302" s="429" t="s">
        <v>1033</v>
      </c>
    </row>
    <row r="14303" spans="24:25">
      <c r="X14303" s="429">
        <v>14600</v>
      </c>
      <c r="Y14303" s="429" t="s">
        <v>1033</v>
      </c>
    </row>
    <row r="14304" spans="24:25">
      <c r="X14304" s="429">
        <v>14601</v>
      </c>
      <c r="Y14304" s="429" t="s">
        <v>1033</v>
      </c>
    </row>
    <row r="14305" spans="24:25">
      <c r="X14305" s="429">
        <v>14602</v>
      </c>
      <c r="Y14305" s="429" t="s">
        <v>1033</v>
      </c>
    </row>
    <row r="14306" spans="24:25">
      <c r="X14306" s="429">
        <v>14603</v>
      </c>
      <c r="Y14306" s="429" t="s">
        <v>1033</v>
      </c>
    </row>
    <row r="14307" spans="24:25">
      <c r="X14307" s="429">
        <v>14604</v>
      </c>
      <c r="Y14307" s="429" t="s">
        <v>1033</v>
      </c>
    </row>
    <row r="14308" spans="24:25">
      <c r="X14308" s="429">
        <v>14605</v>
      </c>
      <c r="Y14308" s="429" t="s">
        <v>1033</v>
      </c>
    </row>
    <row r="14309" spans="24:25">
      <c r="X14309" s="429">
        <v>14606</v>
      </c>
      <c r="Y14309" s="429" t="s">
        <v>1033</v>
      </c>
    </row>
    <row r="14310" spans="24:25">
      <c r="X14310" s="429">
        <v>14607</v>
      </c>
      <c r="Y14310" s="429" t="s">
        <v>1033</v>
      </c>
    </row>
    <row r="14311" spans="24:25">
      <c r="X14311" s="429">
        <v>14608</v>
      </c>
      <c r="Y14311" s="429" t="s">
        <v>1033</v>
      </c>
    </row>
    <row r="14312" spans="24:25">
      <c r="X14312" s="429">
        <v>14609</v>
      </c>
      <c r="Y14312" s="429" t="s">
        <v>1033</v>
      </c>
    </row>
    <row r="14313" spans="24:25">
      <c r="X14313" s="429">
        <v>14610</v>
      </c>
      <c r="Y14313" s="429" t="s">
        <v>1033</v>
      </c>
    </row>
    <row r="14314" spans="24:25">
      <c r="X14314" s="429">
        <v>14611</v>
      </c>
      <c r="Y14314" s="429" t="s">
        <v>1033</v>
      </c>
    </row>
    <row r="14315" spans="24:25">
      <c r="X14315" s="429">
        <v>14612</v>
      </c>
      <c r="Y14315" s="429" t="s">
        <v>1033</v>
      </c>
    </row>
    <row r="14316" spans="24:25">
      <c r="X14316" s="429">
        <v>14613</v>
      </c>
      <c r="Y14316" s="429" t="s">
        <v>1033</v>
      </c>
    </row>
    <row r="14317" spans="24:25">
      <c r="X14317" s="429">
        <v>14614</v>
      </c>
      <c r="Y14317" s="429" t="s">
        <v>1033</v>
      </c>
    </row>
    <row r="14318" spans="24:25">
      <c r="X14318" s="429">
        <v>14615</v>
      </c>
      <c r="Y14318" s="429" t="s">
        <v>1033</v>
      </c>
    </row>
    <row r="14319" spans="24:25">
      <c r="X14319" s="429">
        <v>14616</v>
      </c>
      <c r="Y14319" s="429" t="s">
        <v>1033</v>
      </c>
    </row>
    <row r="14320" spans="24:25">
      <c r="X14320" s="429">
        <v>14617</v>
      </c>
      <c r="Y14320" s="429" t="s">
        <v>1033</v>
      </c>
    </row>
    <row r="14321" spans="24:25">
      <c r="X14321" s="429">
        <v>14618</v>
      </c>
      <c r="Y14321" s="429" t="s">
        <v>1033</v>
      </c>
    </row>
    <row r="14322" spans="24:25">
      <c r="X14322" s="429">
        <v>14619</v>
      </c>
      <c r="Y14322" s="429" t="s">
        <v>1033</v>
      </c>
    </row>
    <row r="14323" spans="24:25">
      <c r="X14323" s="429">
        <v>14620</v>
      </c>
      <c r="Y14323" s="429" t="s">
        <v>1033</v>
      </c>
    </row>
    <row r="14324" spans="24:25">
      <c r="X14324" s="429">
        <v>14621</v>
      </c>
      <c r="Y14324" s="429" t="s">
        <v>1033</v>
      </c>
    </row>
    <row r="14325" spans="24:25">
      <c r="X14325" s="429">
        <v>14622</v>
      </c>
      <c r="Y14325" s="429" t="s">
        <v>1033</v>
      </c>
    </row>
    <row r="14326" spans="24:25">
      <c r="X14326" s="429">
        <v>14623</v>
      </c>
      <c r="Y14326" s="429" t="s">
        <v>1033</v>
      </c>
    </row>
    <row r="14327" spans="24:25">
      <c r="X14327" s="429">
        <v>14624</v>
      </c>
      <c r="Y14327" s="429" t="s">
        <v>1033</v>
      </c>
    </row>
    <row r="14328" spans="24:25">
      <c r="X14328" s="429">
        <v>14625</v>
      </c>
      <c r="Y14328" s="429" t="s">
        <v>1033</v>
      </c>
    </row>
    <row r="14329" spans="24:25">
      <c r="X14329" s="429">
        <v>14626</v>
      </c>
      <c r="Y14329" s="429" t="s">
        <v>1033</v>
      </c>
    </row>
    <row r="14330" spans="24:25">
      <c r="X14330" s="429">
        <v>14627</v>
      </c>
      <c r="Y14330" s="429" t="s">
        <v>1033</v>
      </c>
    </row>
    <row r="14331" spans="24:25">
      <c r="X14331" s="429">
        <v>14628</v>
      </c>
      <c r="Y14331" s="429" t="s">
        <v>1033</v>
      </c>
    </row>
    <row r="14332" spans="24:25">
      <c r="X14332" s="429">
        <v>14629</v>
      </c>
      <c r="Y14332" s="429" t="s">
        <v>1033</v>
      </c>
    </row>
    <row r="14333" spans="24:25">
      <c r="X14333" s="429">
        <v>14630</v>
      </c>
      <c r="Y14333" s="429" t="s">
        <v>1033</v>
      </c>
    </row>
    <row r="14334" spans="24:25">
      <c r="X14334" s="429">
        <v>14631</v>
      </c>
      <c r="Y14334" s="429" t="s">
        <v>1033</v>
      </c>
    </row>
    <row r="14335" spans="24:25">
      <c r="X14335" s="429">
        <v>14632</v>
      </c>
      <c r="Y14335" s="429" t="s">
        <v>1033</v>
      </c>
    </row>
    <row r="14336" spans="24:25">
      <c r="X14336" s="429">
        <v>14633</v>
      </c>
      <c r="Y14336" s="429" t="s">
        <v>1033</v>
      </c>
    </row>
    <row r="14337" spans="24:25">
      <c r="X14337" s="429">
        <v>14634</v>
      </c>
      <c r="Y14337" s="429" t="s">
        <v>1033</v>
      </c>
    </row>
    <row r="14338" spans="24:25">
      <c r="X14338" s="429">
        <v>14635</v>
      </c>
      <c r="Y14338" s="429" t="s">
        <v>1033</v>
      </c>
    </row>
    <row r="14339" spans="24:25">
      <c r="X14339" s="429">
        <v>14636</v>
      </c>
      <c r="Y14339" s="429" t="s">
        <v>1033</v>
      </c>
    </row>
    <row r="14340" spans="24:25">
      <c r="X14340" s="429">
        <v>14637</v>
      </c>
      <c r="Y14340" s="429" t="s">
        <v>1033</v>
      </c>
    </row>
    <row r="14341" spans="24:25">
      <c r="X14341" s="429">
        <v>14638</v>
      </c>
      <c r="Y14341" s="429" t="s">
        <v>1033</v>
      </c>
    </row>
    <row r="14342" spans="24:25">
      <c r="X14342" s="429">
        <v>14639</v>
      </c>
      <c r="Y14342" s="429" t="s">
        <v>1033</v>
      </c>
    </row>
    <row r="14343" spans="24:25">
      <c r="X14343" s="429">
        <v>14640</v>
      </c>
      <c r="Y14343" s="429" t="s">
        <v>1033</v>
      </c>
    </row>
    <row r="14344" spans="24:25">
      <c r="X14344" s="429">
        <v>14641</v>
      </c>
      <c r="Y14344" s="429" t="s">
        <v>1033</v>
      </c>
    </row>
    <row r="14345" spans="24:25">
      <c r="X14345" s="429">
        <v>14642</v>
      </c>
      <c r="Y14345" s="429" t="s">
        <v>1033</v>
      </c>
    </row>
    <row r="14346" spans="24:25">
      <c r="X14346" s="429">
        <v>14643</v>
      </c>
      <c r="Y14346" s="429" t="s">
        <v>1033</v>
      </c>
    </row>
    <row r="14347" spans="24:25">
      <c r="X14347" s="429">
        <v>14644</v>
      </c>
      <c r="Y14347" s="429" t="s">
        <v>1033</v>
      </c>
    </row>
    <row r="14348" spans="24:25">
      <c r="X14348" s="429">
        <v>14645</v>
      </c>
      <c r="Y14348" s="429" t="s">
        <v>1033</v>
      </c>
    </row>
    <row r="14349" spans="24:25">
      <c r="X14349" s="429">
        <v>14646</v>
      </c>
      <c r="Y14349" s="429" t="s">
        <v>1033</v>
      </c>
    </row>
    <row r="14350" spans="24:25">
      <c r="X14350" s="429">
        <v>14647</v>
      </c>
      <c r="Y14350" s="429" t="s">
        <v>1033</v>
      </c>
    </row>
    <row r="14351" spans="24:25">
      <c r="X14351" s="429">
        <v>14648</v>
      </c>
      <c r="Y14351" s="429" t="s">
        <v>1033</v>
      </c>
    </row>
    <row r="14352" spans="24:25">
      <c r="X14352" s="429">
        <v>14649</v>
      </c>
      <c r="Y14352" s="429" t="s">
        <v>1033</v>
      </c>
    </row>
    <row r="14353" spans="24:25">
      <c r="X14353" s="429">
        <v>14650</v>
      </c>
      <c r="Y14353" s="429" t="s">
        <v>1033</v>
      </c>
    </row>
    <row r="14354" spans="24:25">
      <c r="X14354" s="429">
        <v>14651</v>
      </c>
      <c r="Y14354" s="429" t="s">
        <v>1033</v>
      </c>
    </row>
    <row r="14355" spans="24:25">
      <c r="X14355" s="429">
        <v>14652</v>
      </c>
      <c r="Y14355" s="429" t="s">
        <v>1033</v>
      </c>
    </row>
    <row r="14356" spans="24:25">
      <c r="X14356" s="429">
        <v>14653</v>
      </c>
      <c r="Y14356" s="429" t="s">
        <v>1033</v>
      </c>
    </row>
    <row r="14357" spans="24:25">
      <c r="X14357" s="429">
        <v>14654</v>
      </c>
      <c r="Y14357" s="429" t="s">
        <v>1033</v>
      </c>
    </row>
    <row r="14358" spans="24:25">
      <c r="X14358" s="429">
        <v>14655</v>
      </c>
      <c r="Y14358" s="429" t="s">
        <v>1033</v>
      </c>
    </row>
    <row r="14359" spans="24:25">
      <c r="X14359" s="429">
        <v>14656</v>
      </c>
      <c r="Y14359" s="429" t="s">
        <v>1033</v>
      </c>
    </row>
    <row r="14360" spans="24:25">
      <c r="X14360" s="429">
        <v>14657</v>
      </c>
      <c r="Y14360" s="429" t="s">
        <v>1033</v>
      </c>
    </row>
    <row r="14361" spans="24:25">
      <c r="X14361" s="429">
        <v>14658</v>
      </c>
      <c r="Y14361" s="429" t="s">
        <v>1033</v>
      </c>
    </row>
    <row r="14362" spans="24:25">
      <c r="X14362" s="429">
        <v>14659</v>
      </c>
      <c r="Y14362" s="429" t="s">
        <v>1033</v>
      </c>
    </row>
    <row r="14363" spans="24:25">
      <c r="X14363" s="429">
        <v>14660</v>
      </c>
      <c r="Y14363" s="429" t="s">
        <v>1033</v>
      </c>
    </row>
    <row r="14364" spans="24:25">
      <c r="X14364" s="429">
        <v>14661</v>
      </c>
      <c r="Y14364" s="429" t="s">
        <v>1033</v>
      </c>
    </row>
    <row r="14365" spans="24:25">
      <c r="X14365" s="429">
        <v>14662</v>
      </c>
      <c r="Y14365" s="429" t="s">
        <v>1033</v>
      </c>
    </row>
    <row r="14366" spans="24:25">
      <c r="X14366" s="429">
        <v>14663</v>
      </c>
      <c r="Y14366" s="429" t="s">
        <v>1033</v>
      </c>
    </row>
    <row r="14367" spans="24:25">
      <c r="X14367" s="429">
        <v>14664</v>
      </c>
      <c r="Y14367" s="429" t="s">
        <v>1033</v>
      </c>
    </row>
    <row r="14368" spans="24:25">
      <c r="X14368" s="429">
        <v>14665</v>
      </c>
      <c r="Y14368" s="429" t="s">
        <v>1033</v>
      </c>
    </row>
    <row r="14369" spans="24:25">
      <c r="X14369" s="429">
        <v>14666</v>
      </c>
      <c r="Y14369" s="429" t="s">
        <v>1033</v>
      </c>
    </row>
    <row r="14370" spans="24:25">
      <c r="X14370" s="429">
        <v>14667</v>
      </c>
      <c r="Y14370" s="429" t="s">
        <v>1033</v>
      </c>
    </row>
    <row r="14371" spans="24:25">
      <c r="X14371" s="429">
        <v>14668</v>
      </c>
      <c r="Y14371" s="429" t="s">
        <v>1033</v>
      </c>
    </row>
    <row r="14372" spans="24:25">
      <c r="X14372" s="429">
        <v>14669</v>
      </c>
      <c r="Y14372" s="429" t="s">
        <v>1033</v>
      </c>
    </row>
    <row r="14373" spans="24:25">
      <c r="X14373" s="429">
        <v>14670</v>
      </c>
      <c r="Y14373" s="429" t="s">
        <v>1033</v>
      </c>
    </row>
    <row r="14374" spans="24:25">
      <c r="X14374" s="429">
        <v>14671</v>
      </c>
      <c r="Y14374" s="429" t="s">
        <v>1033</v>
      </c>
    </row>
    <row r="14375" spans="24:25">
      <c r="X14375" s="429">
        <v>14672</v>
      </c>
      <c r="Y14375" s="429" t="s">
        <v>1033</v>
      </c>
    </row>
    <row r="14376" spans="24:25">
      <c r="X14376" s="429">
        <v>14673</v>
      </c>
      <c r="Y14376" s="429" t="s">
        <v>1033</v>
      </c>
    </row>
    <row r="14377" spans="24:25">
      <c r="X14377" s="429">
        <v>14674</v>
      </c>
      <c r="Y14377" s="429" t="s">
        <v>1033</v>
      </c>
    </row>
    <row r="14378" spans="24:25">
      <c r="X14378" s="429">
        <v>14675</v>
      </c>
      <c r="Y14378" s="429" t="s">
        <v>1033</v>
      </c>
    </row>
    <row r="14379" spans="24:25">
      <c r="X14379" s="429">
        <v>14676</v>
      </c>
      <c r="Y14379" s="429" t="s">
        <v>1033</v>
      </c>
    </row>
    <row r="14380" spans="24:25">
      <c r="X14380" s="429">
        <v>14677</v>
      </c>
      <c r="Y14380" s="429" t="s">
        <v>1033</v>
      </c>
    </row>
    <row r="14381" spans="24:25">
      <c r="X14381" s="429">
        <v>14678</v>
      </c>
      <c r="Y14381" s="429" t="s">
        <v>1033</v>
      </c>
    </row>
    <row r="14382" spans="24:25">
      <c r="X14382" s="429">
        <v>14679</v>
      </c>
      <c r="Y14382" s="429" t="s">
        <v>1033</v>
      </c>
    </row>
    <row r="14383" spans="24:25">
      <c r="X14383" s="429">
        <v>14680</v>
      </c>
      <c r="Y14383" s="429" t="s">
        <v>1033</v>
      </c>
    </row>
    <row r="14384" spans="24:25">
      <c r="X14384" s="429">
        <v>14681</v>
      </c>
      <c r="Y14384" s="429" t="s">
        <v>1033</v>
      </c>
    </row>
    <row r="14385" spans="24:25">
      <c r="X14385" s="429">
        <v>14682</v>
      </c>
      <c r="Y14385" s="429" t="s">
        <v>1033</v>
      </c>
    </row>
    <row r="14386" spans="24:25">
      <c r="X14386" s="429">
        <v>14683</v>
      </c>
      <c r="Y14386" s="429" t="s">
        <v>1033</v>
      </c>
    </row>
    <row r="14387" spans="24:25">
      <c r="X14387" s="429">
        <v>14684</v>
      </c>
      <c r="Y14387" s="429" t="s">
        <v>1033</v>
      </c>
    </row>
    <row r="14388" spans="24:25">
      <c r="X14388" s="429">
        <v>14685</v>
      </c>
      <c r="Y14388" s="429" t="s">
        <v>1033</v>
      </c>
    </row>
    <row r="14389" spans="24:25">
      <c r="X14389" s="429">
        <v>14686</v>
      </c>
      <c r="Y14389" s="429" t="s">
        <v>1033</v>
      </c>
    </row>
    <row r="14390" spans="24:25">
      <c r="X14390" s="429">
        <v>14687</v>
      </c>
      <c r="Y14390" s="429" t="s">
        <v>1033</v>
      </c>
    </row>
    <row r="14391" spans="24:25">
      <c r="X14391" s="429">
        <v>14688</v>
      </c>
      <c r="Y14391" s="429" t="s">
        <v>1033</v>
      </c>
    </row>
    <row r="14392" spans="24:25">
      <c r="X14392" s="429">
        <v>14689</v>
      </c>
      <c r="Y14392" s="429" t="s">
        <v>1033</v>
      </c>
    </row>
    <row r="14393" spans="24:25">
      <c r="X14393" s="429">
        <v>14690</v>
      </c>
      <c r="Y14393" s="429" t="s">
        <v>1033</v>
      </c>
    </row>
    <row r="14394" spans="24:25">
      <c r="X14394" s="429">
        <v>14691</v>
      </c>
      <c r="Y14394" s="429" t="s">
        <v>1033</v>
      </c>
    </row>
    <row r="14395" spans="24:25">
      <c r="X14395" s="429">
        <v>14692</v>
      </c>
      <c r="Y14395" s="429" t="s">
        <v>1033</v>
      </c>
    </row>
    <row r="14396" spans="24:25">
      <c r="X14396" s="429">
        <v>14693</v>
      </c>
      <c r="Y14396" s="429" t="s">
        <v>1033</v>
      </c>
    </row>
    <row r="14397" spans="24:25">
      <c r="X14397" s="429">
        <v>14694</v>
      </c>
      <c r="Y14397" s="429" t="s">
        <v>1033</v>
      </c>
    </row>
    <row r="14398" spans="24:25">
      <c r="X14398" s="429">
        <v>14695</v>
      </c>
      <c r="Y14398" s="429" t="s">
        <v>1033</v>
      </c>
    </row>
    <row r="14399" spans="24:25">
      <c r="X14399" s="429">
        <v>14696</v>
      </c>
      <c r="Y14399" s="429" t="s">
        <v>1033</v>
      </c>
    </row>
    <row r="14400" spans="24:25">
      <c r="X14400" s="429">
        <v>14697</v>
      </c>
      <c r="Y14400" s="429" t="s">
        <v>1033</v>
      </c>
    </row>
    <row r="14401" spans="24:25">
      <c r="X14401" s="429">
        <v>14698</v>
      </c>
      <c r="Y14401" s="429" t="s">
        <v>1033</v>
      </c>
    </row>
    <row r="14402" spans="24:25">
      <c r="X14402" s="429">
        <v>14699</v>
      </c>
      <c r="Y14402" s="429" t="s">
        <v>1033</v>
      </c>
    </row>
    <row r="14403" spans="24:25">
      <c r="X14403" s="429">
        <v>14700</v>
      </c>
      <c r="Y14403" s="429" t="s">
        <v>1033</v>
      </c>
    </row>
    <row r="14404" spans="24:25">
      <c r="X14404" s="429">
        <v>14701</v>
      </c>
      <c r="Y14404" s="429" t="s">
        <v>1033</v>
      </c>
    </row>
    <row r="14405" spans="24:25">
      <c r="X14405" s="429">
        <v>14702</v>
      </c>
      <c r="Y14405" s="429" t="s">
        <v>1033</v>
      </c>
    </row>
    <row r="14406" spans="24:25">
      <c r="X14406" s="429">
        <v>14703</v>
      </c>
      <c r="Y14406" s="429" t="s">
        <v>1033</v>
      </c>
    </row>
    <row r="14407" spans="24:25">
      <c r="X14407" s="429">
        <v>14704</v>
      </c>
      <c r="Y14407" s="429" t="s">
        <v>1033</v>
      </c>
    </row>
    <row r="14408" spans="24:25">
      <c r="X14408" s="429">
        <v>14705</v>
      </c>
      <c r="Y14408" s="429" t="s">
        <v>1033</v>
      </c>
    </row>
    <row r="14409" spans="24:25">
      <c r="X14409" s="429">
        <v>14706</v>
      </c>
      <c r="Y14409" s="429" t="s">
        <v>1033</v>
      </c>
    </row>
    <row r="14410" spans="24:25">
      <c r="X14410" s="429">
        <v>14707</v>
      </c>
      <c r="Y14410" s="429" t="s">
        <v>1033</v>
      </c>
    </row>
    <row r="14411" spans="24:25">
      <c r="X14411" s="429">
        <v>14708</v>
      </c>
      <c r="Y14411" s="429" t="s">
        <v>1033</v>
      </c>
    </row>
    <row r="14412" spans="24:25">
      <c r="X14412" s="429">
        <v>14709</v>
      </c>
      <c r="Y14412" s="429" t="s">
        <v>1033</v>
      </c>
    </row>
    <row r="14413" spans="24:25">
      <c r="X14413" s="429">
        <v>14710</v>
      </c>
      <c r="Y14413" s="429" t="s">
        <v>1033</v>
      </c>
    </row>
    <row r="14414" spans="24:25">
      <c r="X14414" s="429">
        <v>14711</v>
      </c>
      <c r="Y14414" s="429" t="s">
        <v>1033</v>
      </c>
    </row>
    <row r="14415" spans="24:25">
      <c r="X14415" s="429">
        <v>14712</v>
      </c>
      <c r="Y14415" s="429" t="s">
        <v>1033</v>
      </c>
    </row>
    <row r="14416" spans="24:25">
      <c r="X14416" s="429">
        <v>14713</v>
      </c>
      <c r="Y14416" s="429" t="s">
        <v>1033</v>
      </c>
    </row>
    <row r="14417" spans="24:25">
      <c r="X14417" s="429">
        <v>14714</v>
      </c>
      <c r="Y14417" s="429" t="s">
        <v>1033</v>
      </c>
    </row>
    <row r="14418" spans="24:25">
      <c r="X14418" s="429">
        <v>14715</v>
      </c>
      <c r="Y14418" s="429" t="s">
        <v>1033</v>
      </c>
    </row>
    <row r="14419" spans="24:25">
      <c r="X14419" s="429">
        <v>14716</v>
      </c>
      <c r="Y14419" s="429" t="s">
        <v>1033</v>
      </c>
    </row>
    <row r="14420" spans="24:25">
      <c r="X14420" s="429">
        <v>14717</v>
      </c>
      <c r="Y14420" s="429" t="s">
        <v>1033</v>
      </c>
    </row>
    <row r="14421" spans="24:25">
      <c r="X14421" s="429">
        <v>14718</v>
      </c>
      <c r="Y14421" s="429" t="s">
        <v>1033</v>
      </c>
    </row>
    <row r="14422" spans="24:25">
      <c r="X14422" s="429">
        <v>14719</v>
      </c>
      <c r="Y14422" s="429" t="s">
        <v>1033</v>
      </c>
    </row>
    <row r="14423" spans="24:25">
      <c r="X14423" s="429">
        <v>14720</v>
      </c>
      <c r="Y14423" s="429" t="s">
        <v>1033</v>
      </c>
    </row>
    <row r="14424" spans="24:25">
      <c r="X14424" s="429">
        <v>14721</v>
      </c>
      <c r="Y14424" s="429" t="s">
        <v>1033</v>
      </c>
    </row>
    <row r="14425" spans="24:25">
      <c r="X14425" s="429">
        <v>14722</v>
      </c>
      <c r="Y14425" s="429" t="s">
        <v>1033</v>
      </c>
    </row>
    <row r="14426" spans="24:25">
      <c r="X14426" s="429">
        <v>14723</v>
      </c>
      <c r="Y14426" s="429" t="s">
        <v>1033</v>
      </c>
    </row>
    <row r="14427" spans="24:25">
      <c r="X14427" s="429">
        <v>14724</v>
      </c>
      <c r="Y14427" s="429" t="s">
        <v>1033</v>
      </c>
    </row>
    <row r="14428" spans="24:25">
      <c r="X14428" s="429">
        <v>14725</v>
      </c>
      <c r="Y14428" s="429" t="s">
        <v>1033</v>
      </c>
    </row>
    <row r="14429" spans="24:25">
      <c r="X14429" s="429">
        <v>14726</v>
      </c>
      <c r="Y14429" s="429" t="s">
        <v>1033</v>
      </c>
    </row>
    <row r="14430" spans="24:25">
      <c r="X14430" s="429">
        <v>14727</v>
      </c>
      <c r="Y14430" s="429" t="s">
        <v>1033</v>
      </c>
    </row>
    <row r="14431" spans="24:25">
      <c r="X14431" s="429">
        <v>14728</v>
      </c>
      <c r="Y14431" s="429" t="s">
        <v>1033</v>
      </c>
    </row>
    <row r="14432" spans="24:25">
      <c r="X14432" s="429">
        <v>14729</v>
      </c>
      <c r="Y14432" s="429" t="s">
        <v>1033</v>
      </c>
    </row>
    <row r="14433" spans="24:25">
      <c r="X14433" s="429">
        <v>14730</v>
      </c>
      <c r="Y14433" s="429" t="s">
        <v>1033</v>
      </c>
    </row>
    <row r="14434" spans="24:25">
      <c r="X14434" s="429">
        <v>14731</v>
      </c>
      <c r="Y14434" s="429" t="s">
        <v>1033</v>
      </c>
    </row>
    <row r="14435" spans="24:25">
      <c r="X14435" s="429">
        <v>14732</v>
      </c>
      <c r="Y14435" s="429" t="s">
        <v>1033</v>
      </c>
    </row>
    <row r="14436" spans="24:25">
      <c r="X14436" s="429">
        <v>14733</v>
      </c>
      <c r="Y14436" s="429" t="s">
        <v>1033</v>
      </c>
    </row>
    <row r="14437" spans="24:25">
      <c r="X14437" s="429">
        <v>14734</v>
      </c>
      <c r="Y14437" s="429" t="s">
        <v>1033</v>
      </c>
    </row>
    <row r="14438" spans="24:25">
      <c r="X14438" s="429">
        <v>14735</v>
      </c>
      <c r="Y14438" s="429" t="s">
        <v>1033</v>
      </c>
    </row>
    <row r="14439" spans="24:25">
      <c r="X14439" s="429">
        <v>14736</v>
      </c>
      <c r="Y14439" s="429" t="s">
        <v>1033</v>
      </c>
    </row>
    <row r="14440" spans="24:25">
      <c r="X14440" s="429">
        <v>14737</v>
      </c>
      <c r="Y14440" s="429" t="s">
        <v>1033</v>
      </c>
    </row>
    <row r="14441" spans="24:25">
      <c r="X14441" s="429">
        <v>14738</v>
      </c>
      <c r="Y14441" s="429" t="s">
        <v>1033</v>
      </c>
    </row>
    <row r="14442" spans="24:25">
      <c r="X14442" s="429">
        <v>14739</v>
      </c>
      <c r="Y14442" s="429" t="s">
        <v>1033</v>
      </c>
    </row>
    <row r="14443" spans="24:25">
      <c r="X14443" s="429">
        <v>14740</v>
      </c>
      <c r="Y14443" s="429" t="s">
        <v>1033</v>
      </c>
    </row>
    <row r="14444" spans="24:25">
      <c r="X14444" s="429">
        <v>14741</v>
      </c>
      <c r="Y14444" s="429" t="s">
        <v>1033</v>
      </c>
    </row>
    <row r="14445" spans="24:25">
      <c r="X14445" s="429">
        <v>14742</v>
      </c>
      <c r="Y14445" s="429" t="s">
        <v>1033</v>
      </c>
    </row>
    <row r="14446" spans="24:25">
      <c r="X14446" s="429">
        <v>14743</v>
      </c>
      <c r="Y14446" s="429" t="s">
        <v>1033</v>
      </c>
    </row>
    <row r="14447" spans="24:25">
      <c r="X14447" s="429">
        <v>14744</v>
      </c>
      <c r="Y14447" s="429" t="s">
        <v>1033</v>
      </c>
    </row>
    <row r="14448" spans="24:25">
      <c r="X14448" s="429">
        <v>14745</v>
      </c>
      <c r="Y14448" s="429" t="s">
        <v>1033</v>
      </c>
    </row>
    <row r="14449" spans="24:25">
      <c r="X14449" s="429">
        <v>14746</v>
      </c>
      <c r="Y14449" s="429" t="s">
        <v>1033</v>
      </c>
    </row>
    <row r="14450" spans="24:25">
      <c r="X14450" s="429">
        <v>14747</v>
      </c>
      <c r="Y14450" s="429" t="s">
        <v>1033</v>
      </c>
    </row>
    <row r="14451" spans="24:25">
      <c r="X14451" s="429">
        <v>14748</v>
      </c>
      <c r="Y14451" s="429" t="s">
        <v>1033</v>
      </c>
    </row>
    <row r="14452" spans="24:25">
      <c r="X14452" s="429">
        <v>14749</v>
      </c>
      <c r="Y14452" s="429" t="s">
        <v>1033</v>
      </c>
    </row>
    <row r="14453" spans="24:25">
      <c r="X14453" s="429">
        <v>14750</v>
      </c>
      <c r="Y14453" s="429" t="s">
        <v>1033</v>
      </c>
    </row>
    <row r="14454" spans="24:25">
      <c r="X14454" s="429">
        <v>14751</v>
      </c>
      <c r="Y14454" s="429" t="s">
        <v>1033</v>
      </c>
    </row>
    <row r="14455" spans="24:25">
      <c r="X14455" s="429">
        <v>14752</v>
      </c>
      <c r="Y14455" s="429" t="s">
        <v>1033</v>
      </c>
    </row>
    <row r="14456" spans="24:25">
      <c r="X14456" s="429">
        <v>14753</v>
      </c>
      <c r="Y14456" s="429" t="s">
        <v>1033</v>
      </c>
    </row>
    <row r="14457" spans="24:25">
      <c r="X14457" s="429">
        <v>14754</v>
      </c>
      <c r="Y14457" s="429" t="s">
        <v>1033</v>
      </c>
    </row>
    <row r="14458" spans="24:25">
      <c r="X14458" s="429">
        <v>14755</v>
      </c>
      <c r="Y14458" s="429" t="s">
        <v>1033</v>
      </c>
    </row>
    <row r="14459" spans="24:25">
      <c r="X14459" s="429">
        <v>14756</v>
      </c>
      <c r="Y14459" s="429" t="s">
        <v>1033</v>
      </c>
    </row>
    <row r="14460" spans="24:25">
      <c r="X14460" s="429">
        <v>14757</v>
      </c>
      <c r="Y14460" s="429" t="s">
        <v>1033</v>
      </c>
    </row>
    <row r="14461" spans="24:25">
      <c r="X14461" s="429">
        <v>14758</v>
      </c>
      <c r="Y14461" s="429" t="s">
        <v>1033</v>
      </c>
    </row>
    <row r="14462" spans="24:25">
      <c r="X14462" s="429">
        <v>14759</v>
      </c>
      <c r="Y14462" s="429" t="s">
        <v>1033</v>
      </c>
    </row>
    <row r="14463" spans="24:25">
      <c r="X14463" s="429">
        <v>14760</v>
      </c>
      <c r="Y14463" s="429" t="s">
        <v>1033</v>
      </c>
    </row>
    <row r="14464" spans="24:25">
      <c r="X14464" s="429">
        <v>14761</v>
      </c>
      <c r="Y14464" s="429" t="s">
        <v>1033</v>
      </c>
    </row>
    <row r="14465" spans="24:25">
      <c r="X14465" s="429">
        <v>14762</v>
      </c>
      <c r="Y14465" s="429" t="s">
        <v>1033</v>
      </c>
    </row>
    <row r="14466" spans="24:25">
      <c r="X14466" s="429">
        <v>14763</v>
      </c>
      <c r="Y14466" s="429" t="s">
        <v>1033</v>
      </c>
    </row>
    <row r="14467" spans="24:25">
      <c r="X14467" s="429">
        <v>14764</v>
      </c>
      <c r="Y14467" s="429" t="s">
        <v>1033</v>
      </c>
    </row>
    <row r="14468" spans="24:25">
      <c r="X14468" s="429">
        <v>14765</v>
      </c>
      <c r="Y14468" s="429" t="s">
        <v>1033</v>
      </c>
    </row>
    <row r="14469" spans="24:25">
      <c r="X14469" s="429">
        <v>14766</v>
      </c>
      <c r="Y14469" s="429" t="s">
        <v>1033</v>
      </c>
    </row>
    <row r="14470" spans="24:25">
      <c r="X14470" s="429">
        <v>14767</v>
      </c>
      <c r="Y14470" s="429" t="s">
        <v>1033</v>
      </c>
    </row>
    <row r="14471" spans="24:25">
      <c r="X14471" s="429">
        <v>14768</v>
      </c>
      <c r="Y14471" s="429" t="s">
        <v>1033</v>
      </c>
    </row>
    <row r="14472" spans="24:25">
      <c r="X14472" s="429">
        <v>14769</v>
      </c>
      <c r="Y14472" s="429" t="s">
        <v>1033</v>
      </c>
    </row>
    <row r="14473" spans="24:25">
      <c r="X14473" s="429">
        <v>14770</v>
      </c>
      <c r="Y14473" s="429" t="s">
        <v>1033</v>
      </c>
    </row>
    <row r="14474" spans="24:25">
      <c r="X14474" s="429">
        <v>14771</v>
      </c>
      <c r="Y14474" s="429" t="s">
        <v>1033</v>
      </c>
    </row>
    <row r="14475" spans="24:25">
      <c r="X14475" s="429">
        <v>14772</v>
      </c>
      <c r="Y14475" s="429" t="s">
        <v>1033</v>
      </c>
    </row>
    <row r="14476" spans="24:25">
      <c r="X14476" s="429">
        <v>14773</v>
      </c>
      <c r="Y14476" s="429" t="s">
        <v>1033</v>
      </c>
    </row>
    <row r="14477" spans="24:25">
      <c r="X14477" s="429">
        <v>14774</v>
      </c>
      <c r="Y14477" s="429" t="s">
        <v>1033</v>
      </c>
    </row>
    <row r="14478" spans="24:25">
      <c r="X14478" s="429">
        <v>14775</v>
      </c>
      <c r="Y14478" s="429" t="s">
        <v>1033</v>
      </c>
    </row>
    <row r="14479" spans="24:25">
      <c r="X14479" s="429">
        <v>14776</v>
      </c>
      <c r="Y14479" s="429" t="s">
        <v>1033</v>
      </c>
    </row>
    <row r="14480" spans="24:25">
      <c r="X14480" s="429">
        <v>14777</v>
      </c>
      <c r="Y14480" s="429" t="s">
        <v>1033</v>
      </c>
    </row>
    <row r="14481" spans="24:25">
      <c r="X14481" s="429">
        <v>14778</v>
      </c>
      <c r="Y14481" s="429" t="s">
        <v>1033</v>
      </c>
    </row>
    <row r="14482" spans="24:25">
      <c r="X14482" s="429">
        <v>14779</v>
      </c>
      <c r="Y14482" s="429" t="s">
        <v>1033</v>
      </c>
    </row>
    <row r="14483" spans="24:25">
      <c r="X14483" s="429">
        <v>14780</v>
      </c>
      <c r="Y14483" s="429" t="s">
        <v>1033</v>
      </c>
    </row>
    <row r="14484" spans="24:25">
      <c r="X14484" s="429">
        <v>14781</v>
      </c>
      <c r="Y14484" s="429" t="s">
        <v>1033</v>
      </c>
    </row>
    <row r="14485" spans="24:25">
      <c r="X14485" s="429">
        <v>14782</v>
      </c>
      <c r="Y14485" s="429" t="s">
        <v>1033</v>
      </c>
    </row>
    <row r="14486" spans="24:25">
      <c r="X14486" s="429">
        <v>14783</v>
      </c>
      <c r="Y14486" s="429" t="s">
        <v>1033</v>
      </c>
    </row>
    <row r="14487" spans="24:25">
      <c r="X14487" s="429">
        <v>14784</v>
      </c>
      <c r="Y14487" s="429" t="s">
        <v>1033</v>
      </c>
    </row>
    <row r="14488" spans="24:25">
      <c r="X14488" s="429">
        <v>14785</v>
      </c>
      <c r="Y14488" s="429" t="s">
        <v>1033</v>
      </c>
    </row>
    <row r="14489" spans="24:25">
      <c r="X14489" s="429">
        <v>14786</v>
      </c>
      <c r="Y14489" s="429" t="s">
        <v>1033</v>
      </c>
    </row>
    <row r="14490" spans="24:25">
      <c r="X14490" s="429">
        <v>14787</v>
      </c>
      <c r="Y14490" s="429" t="s">
        <v>1033</v>
      </c>
    </row>
    <row r="14491" spans="24:25">
      <c r="X14491" s="429">
        <v>14788</v>
      </c>
      <c r="Y14491" s="429" t="s">
        <v>1033</v>
      </c>
    </row>
    <row r="14492" spans="24:25">
      <c r="X14492" s="429">
        <v>14789</v>
      </c>
      <c r="Y14492" s="429" t="s">
        <v>1033</v>
      </c>
    </row>
    <row r="14493" spans="24:25">
      <c r="X14493" s="429">
        <v>14790</v>
      </c>
      <c r="Y14493" s="429" t="s">
        <v>1033</v>
      </c>
    </row>
    <row r="14494" spans="24:25">
      <c r="X14494" s="429">
        <v>14791</v>
      </c>
      <c r="Y14494" s="429" t="s">
        <v>1033</v>
      </c>
    </row>
    <row r="14495" spans="24:25">
      <c r="X14495" s="429">
        <v>14792</v>
      </c>
      <c r="Y14495" s="429" t="s">
        <v>1033</v>
      </c>
    </row>
    <row r="14496" spans="24:25">
      <c r="X14496" s="429">
        <v>14793</v>
      </c>
      <c r="Y14496" s="429" t="s">
        <v>1033</v>
      </c>
    </row>
    <row r="14497" spans="24:25">
      <c r="X14497" s="429">
        <v>14794</v>
      </c>
      <c r="Y14497" s="429" t="s">
        <v>1033</v>
      </c>
    </row>
    <row r="14498" spans="24:25">
      <c r="X14498" s="429">
        <v>14795</v>
      </c>
      <c r="Y14498" s="429" t="s">
        <v>1033</v>
      </c>
    </row>
    <row r="14499" spans="24:25">
      <c r="X14499" s="429">
        <v>14796</v>
      </c>
      <c r="Y14499" s="429" t="s">
        <v>1033</v>
      </c>
    </row>
    <row r="14500" spans="24:25">
      <c r="X14500" s="429">
        <v>14797</v>
      </c>
      <c r="Y14500" s="429" t="s">
        <v>1033</v>
      </c>
    </row>
    <row r="14501" spans="24:25">
      <c r="X14501" s="429">
        <v>14798</v>
      </c>
      <c r="Y14501" s="429" t="s">
        <v>1033</v>
      </c>
    </row>
    <row r="14502" spans="24:25">
      <c r="X14502" s="429">
        <v>14799</v>
      </c>
      <c r="Y14502" s="429" t="s">
        <v>1033</v>
      </c>
    </row>
    <row r="14503" spans="24:25">
      <c r="X14503" s="429">
        <v>14800</v>
      </c>
      <c r="Y14503" s="429" t="s">
        <v>1033</v>
      </c>
    </row>
    <row r="14504" spans="24:25">
      <c r="X14504" s="429">
        <v>14801</v>
      </c>
      <c r="Y14504" s="429" t="s">
        <v>1033</v>
      </c>
    </row>
    <row r="14505" spans="24:25">
      <c r="X14505" s="429">
        <v>14802</v>
      </c>
      <c r="Y14505" s="429" t="s">
        <v>1033</v>
      </c>
    </row>
    <row r="14506" spans="24:25">
      <c r="X14506" s="429">
        <v>14803</v>
      </c>
      <c r="Y14506" s="429" t="s">
        <v>1033</v>
      </c>
    </row>
    <row r="14507" spans="24:25">
      <c r="X14507" s="429">
        <v>14804</v>
      </c>
      <c r="Y14507" s="429" t="s">
        <v>1033</v>
      </c>
    </row>
    <row r="14508" spans="24:25">
      <c r="X14508" s="429">
        <v>14805</v>
      </c>
      <c r="Y14508" s="429" t="s">
        <v>1033</v>
      </c>
    </row>
    <row r="14509" spans="24:25">
      <c r="X14509" s="429">
        <v>14806</v>
      </c>
      <c r="Y14509" s="429" t="s">
        <v>1033</v>
      </c>
    </row>
    <row r="14510" spans="24:25">
      <c r="X14510" s="429">
        <v>14807</v>
      </c>
      <c r="Y14510" s="429" t="s">
        <v>1033</v>
      </c>
    </row>
    <row r="14511" spans="24:25">
      <c r="X14511" s="429">
        <v>14808</v>
      </c>
      <c r="Y14511" s="429" t="s">
        <v>1033</v>
      </c>
    </row>
    <row r="14512" spans="24:25">
      <c r="X14512" s="429">
        <v>14809</v>
      </c>
      <c r="Y14512" s="429" t="s">
        <v>1033</v>
      </c>
    </row>
    <row r="14513" spans="24:25">
      <c r="X14513" s="429">
        <v>14810</v>
      </c>
      <c r="Y14513" s="429" t="s">
        <v>1033</v>
      </c>
    </row>
    <row r="14514" spans="24:25">
      <c r="X14514" s="429">
        <v>14811</v>
      </c>
      <c r="Y14514" s="429" t="s">
        <v>1033</v>
      </c>
    </row>
    <row r="14515" spans="24:25">
      <c r="X14515" s="429">
        <v>14812</v>
      </c>
      <c r="Y14515" s="429" t="s">
        <v>1033</v>
      </c>
    </row>
    <row r="14516" spans="24:25">
      <c r="X14516" s="429">
        <v>14813</v>
      </c>
      <c r="Y14516" s="429" t="s">
        <v>1033</v>
      </c>
    </row>
    <row r="14517" spans="24:25">
      <c r="X14517" s="429">
        <v>14814</v>
      </c>
      <c r="Y14517" s="429" t="s">
        <v>1033</v>
      </c>
    </row>
    <row r="14518" spans="24:25">
      <c r="X14518" s="429">
        <v>14815</v>
      </c>
      <c r="Y14518" s="429" t="s">
        <v>1033</v>
      </c>
    </row>
    <row r="14519" spans="24:25">
      <c r="X14519" s="429">
        <v>14816</v>
      </c>
      <c r="Y14519" s="429" t="s">
        <v>1033</v>
      </c>
    </row>
    <row r="14520" spans="24:25">
      <c r="X14520" s="429">
        <v>14817</v>
      </c>
      <c r="Y14520" s="429" t="s">
        <v>1033</v>
      </c>
    </row>
    <row r="14521" spans="24:25">
      <c r="X14521" s="429">
        <v>14818</v>
      </c>
      <c r="Y14521" s="429" t="s">
        <v>1033</v>
      </c>
    </row>
    <row r="14522" spans="24:25">
      <c r="X14522" s="429">
        <v>14819</v>
      </c>
      <c r="Y14522" s="429" t="s">
        <v>1033</v>
      </c>
    </row>
    <row r="14523" spans="24:25">
      <c r="X14523" s="429">
        <v>14820</v>
      </c>
      <c r="Y14523" s="429" t="s">
        <v>1033</v>
      </c>
    </row>
    <row r="14524" spans="24:25">
      <c r="X14524" s="429">
        <v>14821</v>
      </c>
      <c r="Y14524" s="429" t="s">
        <v>1033</v>
      </c>
    </row>
    <row r="14525" spans="24:25">
      <c r="X14525" s="429">
        <v>14822</v>
      </c>
      <c r="Y14525" s="429" t="s">
        <v>1033</v>
      </c>
    </row>
    <row r="14526" spans="24:25">
      <c r="X14526" s="429">
        <v>14823</v>
      </c>
      <c r="Y14526" s="429" t="s">
        <v>1033</v>
      </c>
    </row>
    <row r="14527" spans="24:25">
      <c r="X14527" s="429">
        <v>14824</v>
      </c>
      <c r="Y14527" s="429" t="s">
        <v>1033</v>
      </c>
    </row>
    <row r="14528" spans="24:25">
      <c r="X14528" s="429">
        <v>14825</v>
      </c>
      <c r="Y14528" s="429" t="s">
        <v>1033</v>
      </c>
    </row>
    <row r="14529" spans="24:25">
      <c r="X14529" s="429">
        <v>14826</v>
      </c>
      <c r="Y14529" s="429" t="s">
        <v>1033</v>
      </c>
    </row>
    <row r="14530" spans="24:25">
      <c r="X14530" s="429">
        <v>14827</v>
      </c>
      <c r="Y14530" s="429" t="s">
        <v>1033</v>
      </c>
    </row>
    <row r="14531" spans="24:25">
      <c r="X14531" s="429">
        <v>14828</v>
      </c>
      <c r="Y14531" s="429" t="s">
        <v>1033</v>
      </c>
    </row>
    <row r="14532" spans="24:25">
      <c r="X14532" s="429">
        <v>14829</v>
      </c>
      <c r="Y14532" s="429" t="s">
        <v>1033</v>
      </c>
    </row>
    <row r="14533" spans="24:25">
      <c r="X14533" s="429">
        <v>14830</v>
      </c>
      <c r="Y14533" s="429" t="s">
        <v>1033</v>
      </c>
    </row>
    <row r="14534" spans="24:25">
      <c r="X14534" s="429">
        <v>14831</v>
      </c>
      <c r="Y14534" s="429" t="s">
        <v>1033</v>
      </c>
    </row>
    <row r="14535" spans="24:25">
      <c r="X14535" s="429">
        <v>14832</v>
      </c>
      <c r="Y14535" s="429" t="s">
        <v>1033</v>
      </c>
    </row>
    <row r="14536" spans="24:25">
      <c r="X14536" s="429">
        <v>14833</v>
      </c>
      <c r="Y14536" s="429" t="s">
        <v>1033</v>
      </c>
    </row>
    <row r="14537" spans="24:25">
      <c r="X14537" s="429">
        <v>14834</v>
      </c>
      <c r="Y14537" s="429" t="s">
        <v>1033</v>
      </c>
    </row>
    <row r="14538" spans="24:25">
      <c r="X14538" s="429">
        <v>14835</v>
      </c>
      <c r="Y14538" s="429" t="s">
        <v>1033</v>
      </c>
    </row>
    <row r="14539" spans="24:25">
      <c r="X14539" s="429">
        <v>14836</v>
      </c>
      <c r="Y14539" s="429" t="s">
        <v>1033</v>
      </c>
    </row>
    <row r="14540" spans="24:25">
      <c r="X14540" s="429">
        <v>14837</v>
      </c>
      <c r="Y14540" s="429" t="s">
        <v>1033</v>
      </c>
    </row>
    <row r="14541" spans="24:25">
      <c r="X14541" s="429">
        <v>14838</v>
      </c>
      <c r="Y14541" s="429" t="s">
        <v>1033</v>
      </c>
    </row>
    <row r="14542" spans="24:25">
      <c r="X14542" s="429">
        <v>14839</v>
      </c>
      <c r="Y14542" s="429" t="s">
        <v>1033</v>
      </c>
    </row>
    <row r="14543" spans="24:25">
      <c r="X14543" s="429">
        <v>14840</v>
      </c>
      <c r="Y14543" s="429" t="s">
        <v>1033</v>
      </c>
    </row>
    <row r="14544" spans="24:25">
      <c r="X14544" s="429">
        <v>14841</v>
      </c>
      <c r="Y14544" s="429" t="s">
        <v>1033</v>
      </c>
    </row>
    <row r="14545" spans="24:25">
      <c r="X14545" s="429">
        <v>14842</v>
      </c>
      <c r="Y14545" s="429" t="s">
        <v>1033</v>
      </c>
    </row>
    <row r="14546" spans="24:25">
      <c r="X14546" s="429">
        <v>14843</v>
      </c>
      <c r="Y14546" s="429" t="s">
        <v>1033</v>
      </c>
    </row>
    <row r="14547" spans="24:25">
      <c r="X14547" s="429">
        <v>14844</v>
      </c>
      <c r="Y14547" s="429" t="s">
        <v>1033</v>
      </c>
    </row>
    <row r="14548" spans="24:25">
      <c r="X14548" s="429">
        <v>14845</v>
      </c>
      <c r="Y14548" s="429" t="s">
        <v>1033</v>
      </c>
    </row>
    <row r="14549" spans="24:25">
      <c r="X14549" s="429">
        <v>14846</v>
      </c>
      <c r="Y14549" s="429" t="s">
        <v>1033</v>
      </c>
    </row>
    <row r="14550" spans="24:25">
      <c r="X14550" s="429">
        <v>14847</v>
      </c>
      <c r="Y14550" s="429" t="s">
        <v>1033</v>
      </c>
    </row>
    <row r="14551" spans="24:25">
      <c r="X14551" s="429">
        <v>14848</v>
      </c>
      <c r="Y14551" s="429" t="s">
        <v>1033</v>
      </c>
    </row>
    <row r="14552" spans="24:25">
      <c r="X14552" s="429">
        <v>14849</v>
      </c>
      <c r="Y14552" s="429" t="s">
        <v>1033</v>
      </c>
    </row>
    <row r="14553" spans="24:25">
      <c r="X14553" s="429">
        <v>14850</v>
      </c>
      <c r="Y14553" s="429" t="s">
        <v>1033</v>
      </c>
    </row>
    <row r="14554" spans="24:25">
      <c r="X14554" s="429">
        <v>14851</v>
      </c>
      <c r="Y14554" s="429" t="s">
        <v>1033</v>
      </c>
    </row>
    <row r="14555" spans="24:25">
      <c r="X14555" s="429">
        <v>14852</v>
      </c>
      <c r="Y14555" s="429" t="s">
        <v>1033</v>
      </c>
    </row>
    <row r="14556" spans="24:25">
      <c r="X14556" s="429">
        <v>14853</v>
      </c>
      <c r="Y14556" s="429" t="s">
        <v>1033</v>
      </c>
    </row>
    <row r="14557" spans="24:25">
      <c r="X14557" s="429">
        <v>14854</v>
      </c>
      <c r="Y14557" s="429" t="s">
        <v>1033</v>
      </c>
    </row>
    <row r="14558" spans="24:25">
      <c r="X14558" s="429">
        <v>14855</v>
      </c>
      <c r="Y14558" s="429" t="s">
        <v>1033</v>
      </c>
    </row>
    <row r="14559" spans="24:25">
      <c r="X14559" s="429">
        <v>14856</v>
      </c>
      <c r="Y14559" s="429" t="s">
        <v>1033</v>
      </c>
    </row>
    <row r="14560" spans="24:25">
      <c r="X14560" s="429">
        <v>14857</v>
      </c>
      <c r="Y14560" s="429" t="s">
        <v>1033</v>
      </c>
    </row>
    <row r="14561" spans="24:25">
      <c r="X14561" s="429">
        <v>14858</v>
      </c>
      <c r="Y14561" s="429" t="s">
        <v>1033</v>
      </c>
    </row>
    <row r="14562" spans="24:25">
      <c r="X14562" s="429">
        <v>14859</v>
      </c>
      <c r="Y14562" s="429" t="s">
        <v>1033</v>
      </c>
    </row>
    <row r="14563" spans="24:25">
      <c r="X14563" s="429">
        <v>14860</v>
      </c>
      <c r="Y14563" s="429" t="s">
        <v>1033</v>
      </c>
    </row>
    <row r="14564" spans="24:25">
      <c r="X14564" s="429">
        <v>14861</v>
      </c>
      <c r="Y14564" s="429" t="s">
        <v>1033</v>
      </c>
    </row>
    <row r="14565" spans="24:25">
      <c r="X14565" s="429">
        <v>14862</v>
      </c>
      <c r="Y14565" s="429" t="s">
        <v>1033</v>
      </c>
    </row>
    <row r="14566" spans="24:25">
      <c r="X14566" s="429">
        <v>14863</v>
      </c>
      <c r="Y14566" s="429" t="s">
        <v>1033</v>
      </c>
    </row>
    <row r="14567" spans="24:25">
      <c r="X14567" s="429">
        <v>14864</v>
      </c>
      <c r="Y14567" s="429" t="s">
        <v>1033</v>
      </c>
    </row>
    <row r="14568" spans="24:25">
      <c r="X14568" s="429">
        <v>14865</v>
      </c>
      <c r="Y14568" s="429" t="s">
        <v>1033</v>
      </c>
    </row>
    <row r="14569" spans="24:25">
      <c r="X14569" s="429">
        <v>14866</v>
      </c>
      <c r="Y14569" s="429" t="s">
        <v>1033</v>
      </c>
    </row>
    <row r="14570" spans="24:25">
      <c r="X14570" s="429">
        <v>14867</v>
      </c>
      <c r="Y14570" s="429" t="s">
        <v>1033</v>
      </c>
    </row>
    <row r="14571" spans="24:25">
      <c r="X14571" s="429">
        <v>14868</v>
      </c>
      <c r="Y14571" s="429" t="s">
        <v>1033</v>
      </c>
    </row>
    <row r="14572" spans="24:25">
      <c r="X14572" s="429">
        <v>14869</v>
      </c>
      <c r="Y14572" s="429" t="s">
        <v>1033</v>
      </c>
    </row>
    <row r="14573" spans="24:25">
      <c r="X14573" s="429">
        <v>14870</v>
      </c>
      <c r="Y14573" s="429" t="s">
        <v>1033</v>
      </c>
    </row>
    <row r="14574" spans="24:25">
      <c r="X14574" s="429">
        <v>14871</v>
      </c>
      <c r="Y14574" s="429" t="s">
        <v>1033</v>
      </c>
    </row>
    <row r="14575" spans="24:25">
      <c r="X14575" s="429">
        <v>14872</v>
      </c>
      <c r="Y14575" s="429" t="s">
        <v>1033</v>
      </c>
    </row>
    <row r="14576" spans="24:25">
      <c r="X14576" s="429">
        <v>14873</v>
      </c>
      <c r="Y14576" s="429" t="s">
        <v>1033</v>
      </c>
    </row>
    <row r="14577" spans="24:25">
      <c r="X14577" s="429">
        <v>14874</v>
      </c>
      <c r="Y14577" s="429" t="s">
        <v>1033</v>
      </c>
    </row>
    <row r="14578" spans="24:25">
      <c r="X14578" s="429">
        <v>14875</v>
      </c>
      <c r="Y14578" s="429" t="s">
        <v>1033</v>
      </c>
    </row>
    <row r="14579" spans="24:25">
      <c r="X14579" s="429">
        <v>14876</v>
      </c>
      <c r="Y14579" s="429" t="s">
        <v>1033</v>
      </c>
    </row>
    <row r="14580" spans="24:25">
      <c r="X14580" s="429">
        <v>14877</v>
      </c>
      <c r="Y14580" s="429" t="s">
        <v>1033</v>
      </c>
    </row>
    <row r="14581" spans="24:25">
      <c r="X14581" s="429">
        <v>14878</v>
      </c>
      <c r="Y14581" s="429" t="s">
        <v>1033</v>
      </c>
    </row>
    <row r="14582" spans="24:25">
      <c r="X14582" s="429">
        <v>14879</v>
      </c>
      <c r="Y14582" s="429" t="s">
        <v>1033</v>
      </c>
    </row>
    <row r="14583" spans="24:25">
      <c r="X14583" s="429">
        <v>14880</v>
      </c>
      <c r="Y14583" s="429" t="s">
        <v>1033</v>
      </c>
    </row>
    <row r="14584" spans="24:25">
      <c r="X14584" s="429">
        <v>14881</v>
      </c>
      <c r="Y14584" s="429" t="s">
        <v>1033</v>
      </c>
    </row>
    <row r="14585" spans="24:25">
      <c r="X14585" s="429">
        <v>14882</v>
      </c>
      <c r="Y14585" s="429" t="s">
        <v>1033</v>
      </c>
    </row>
    <row r="14586" spans="24:25">
      <c r="X14586" s="429">
        <v>14883</v>
      </c>
      <c r="Y14586" s="429" t="s">
        <v>1033</v>
      </c>
    </row>
    <row r="14587" spans="24:25">
      <c r="X14587" s="429">
        <v>14884</v>
      </c>
      <c r="Y14587" s="429" t="s">
        <v>1033</v>
      </c>
    </row>
    <row r="14588" spans="24:25">
      <c r="X14588" s="429">
        <v>14885</v>
      </c>
      <c r="Y14588" s="429" t="s">
        <v>1033</v>
      </c>
    </row>
    <row r="14589" spans="24:25">
      <c r="X14589" s="429">
        <v>14886</v>
      </c>
      <c r="Y14589" s="429" t="s">
        <v>1033</v>
      </c>
    </row>
    <row r="14590" spans="24:25">
      <c r="X14590" s="429">
        <v>14887</v>
      </c>
      <c r="Y14590" s="429" t="s">
        <v>1033</v>
      </c>
    </row>
    <row r="14591" spans="24:25">
      <c r="X14591" s="429">
        <v>14888</v>
      </c>
      <c r="Y14591" s="429" t="s">
        <v>1033</v>
      </c>
    </row>
    <row r="14592" spans="24:25">
      <c r="X14592" s="429">
        <v>14889</v>
      </c>
      <c r="Y14592" s="429" t="s">
        <v>1033</v>
      </c>
    </row>
    <row r="14593" spans="24:25">
      <c r="X14593" s="429">
        <v>14890</v>
      </c>
      <c r="Y14593" s="429" t="s">
        <v>1033</v>
      </c>
    </row>
    <row r="14594" spans="24:25">
      <c r="X14594" s="429">
        <v>14891</v>
      </c>
      <c r="Y14594" s="429" t="s">
        <v>1033</v>
      </c>
    </row>
    <row r="14595" spans="24:25">
      <c r="X14595" s="429">
        <v>14892</v>
      </c>
      <c r="Y14595" s="429" t="s">
        <v>1033</v>
      </c>
    </row>
    <row r="14596" spans="24:25">
      <c r="X14596" s="429">
        <v>14893</v>
      </c>
      <c r="Y14596" s="429" t="s">
        <v>1033</v>
      </c>
    </row>
    <row r="14597" spans="24:25">
      <c r="X14597" s="429">
        <v>14894</v>
      </c>
      <c r="Y14597" s="429" t="s">
        <v>1033</v>
      </c>
    </row>
    <row r="14598" spans="24:25">
      <c r="X14598" s="429">
        <v>14895</v>
      </c>
      <c r="Y14598" s="429" t="s">
        <v>1033</v>
      </c>
    </row>
    <row r="14599" spans="24:25">
      <c r="X14599" s="429">
        <v>14896</v>
      </c>
      <c r="Y14599" s="429" t="s">
        <v>1033</v>
      </c>
    </row>
    <row r="14600" spans="24:25">
      <c r="X14600" s="429">
        <v>14897</v>
      </c>
      <c r="Y14600" s="429" t="s">
        <v>1033</v>
      </c>
    </row>
    <row r="14601" spans="24:25">
      <c r="X14601" s="429">
        <v>14898</v>
      </c>
      <c r="Y14601" s="429" t="s">
        <v>1033</v>
      </c>
    </row>
    <row r="14602" spans="24:25">
      <c r="X14602" s="429">
        <v>14899</v>
      </c>
      <c r="Y14602" s="429" t="s">
        <v>1033</v>
      </c>
    </row>
    <row r="14603" spans="24:25">
      <c r="X14603" s="429">
        <v>14900</v>
      </c>
      <c r="Y14603" s="429" t="s">
        <v>1033</v>
      </c>
    </row>
    <row r="14604" spans="24:25">
      <c r="X14604" s="429">
        <v>14901</v>
      </c>
      <c r="Y14604" s="429" t="s">
        <v>1033</v>
      </c>
    </row>
    <row r="14605" spans="24:25">
      <c r="X14605" s="429">
        <v>14902</v>
      </c>
      <c r="Y14605" s="429" t="s">
        <v>1033</v>
      </c>
    </row>
    <row r="14606" spans="24:25">
      <c r="X14606" s="429">
        <v>14903</v>
      </c>
      <c r="Y14606" s="429" t="s">
        <v>1033</v>
      </c>
    </row>
    <row r="14607" spans="24:25">
      <c r="X14607" s="429">
        <v>14904</v>
      </c>
      <c r="Y14607" s="429" t="s">
        <v>1033</v>
      </c>
    </row>
    <row r="14608" spans="24:25">
      <c r="X14608" s="429">
        <v>14905</v>
      </c>
      <c r="Y14608" s="429" t="s">
        <v>1033</v>
      </c>
    </row>
    <row r="14609" spans="24:25">
      <c r="X14609" s="429">
        <v>14906</v>
      </c>
      <c r="Y14609" s="429" t="s">
        <v>1033</v>
      </c>
    </row>
    <row r="14610" spans="24:25">
      <c r="X14610" s="429">
        <v>14907</v>
      </c>
      <c r="Y14610" s="429" t="s">
        <v>1033</v>
      </c>
    </row>
    <row r="14611" spans="24:25">
      <c r="X14611" s="429">
        <v>14908</v>
      </c>
      <c r="Y14611" s="429" t="s">
        <v>1033</v>
      </c>
    </row>
    <row r="14612" spans="24:25">
      <c r="X14612" s="429">
        <v>14909</v>
      </c>
      <c r="Y14612" s="429" t="s">
        <v>1033</v>
      </c>
    </row>
    <row r="14613" spans="24:25">
      <c r="X14613" s="429">
        <v>14910</v>
      </c>
      <c r="Y14613" s="429" t="s">
        <v>1033</v>
      </c>
    </row>
    <row r="14614" spans="24:25">
      <c r="X14614" s="429">
        <v>14911</v>
      </c>
      <c r="Y14614" s="429" t="s">
        <v>1033</v>
      </c>
    </row>
    <row r="14615" spans="24:25">
      <c r="X14615" s="429">
        <v>14912</v>
      </c>
      <c r="Y14615" s="429" t="s">
        <v>1033</v>
      </c>
    </row>
    <row r="14616" spans="24:25">
      <c r="X14616" s="429">
        <v>14913</v>
      </c>
      <c r="Y14616" s="429" t="s">
        <v>1033</v>
      </c>
    </row>
    <row r="14617" spans="24:25">
      <c r="X14617" s="429">
        <v>14914</v>
      </c>
      <c r="Y14617" s="429" t="s">
        <v>1033</v>
      </c>
    </row>
    <row r="14618" spans="24:25">
      <c r="X14618" s="429">
        <v>14915</v>
      </c>
      <c r="Y14618" s="429" t="s">
        <v>1033</v>
      </c>
    </row>
    <row r="14619" spans="24:25">
      <c r="X14619" s="429">
        <v>14916</v>
      </c>
      <c r="Y14619" s="429" t="s">
        <v>1033</v>
      </c>
    </row>
    <row r="14620" spans="24:25">
      <c r="X14620" s="429">
        <v>14917</v>
      </c>
      <c r="Y14620" s="429" t="s">
        <v>1033</v>
      </c>
    </row>
    <row r="14621" spans="24:25">
      <c r="X14621" s="429">
        <v>14918</v>
      </c>
      <c r="Y14621" s="429" t="s">
        <v>1033</v>
      </c>
    </row>
    <row r="14622" spans="24:25">
      <c r="X14622" s="429">
        <v>14919</v>
      </c>
      <c r="Y14622" s="429" t="s">
        <v>1033</v>
      </c>
    </row>
    <row r="14623" spans="24:25">
      <c r="X14623" s="429">
        <v>14920</v>
      </c>
      <c r="Y14623" s="429" t="s">
        <v>1033</v>
      </c>
    </row>
    <row r="14624" spans="24:25">
      <c r="X14624" s="429">
        <v>14921</v>
      </c>
      <c r="Y14624" s="429" t="s">
        <v>1033</v>
      </c>
    </row>
    <row r="14625" spans="24:25">
      <c r="X14625" s="429">
        <v>14922</v>
      </c>
      <c r="Y14625" s="429" t="s">
        <v>1033</v>
      </c>
    </row>
    <row r="14626" spans="24:25">
      <c r="X14626" s="429">
        <v>14923</v>
      </c>
      <c r="Y14626" s="429" t="s">
        <v>1033</v>
      </c>
    </row>
    <row r="14627" spans="24:25">
      <c r="X14627" s="429">
        <v>14924</v>
      </c>
      <c r="Y14627" s="429" t="s">
        <v>1033</v>
      </c>
    </row>
    <row r="14628" spans="24:25">
      <c r="X14628" s="429">
        <v>14925</v>
      </c>
      <c r="Y14628" s="429" t="s">
        <v>1033</v>
      </c>
    </row>
    <row r="14629" spans="24:25">
      <c r="X14629" s="429">
        <v>14926</v>
      </c>
      <c r="Y14629" s="429" t="s">
        <v>1033</v>
      </c>
    </row>
    <row r="14630" spans="24:25">
      <c r="X14630" s="429">
        <v>14927</v>
      </c>
      <c r="Y14630" s="429" t="s">
        <v>1033</v>
      </c>
    </row>
    <row r="14631" spans="24:25">
      <c r="X14631" s="429">
        <v>14928</v>
      </c>
      <c r="Y14631" s="429" t="s">
        <v>1033</v>
      </c>
    </row>
    <row r="14632" spans="24:25">
      <c r="X14632" s="429">
        <v>14929</v>
      </c>
      <c r="Y14632" s="429" t="s">
        <v>1033</v>
      </c>
    </row>
    <row r="14633" spans="24:25">
      <c r="X14633" s="429">
        <v>14930</v>
      </c>
      <c r="Y14633" s="429" t="s">
        <v>1033</v>
      </c>
    </row>
    <row r="14634" spans="24:25">
      <c r="X14634" s="429">
        <v>14931</v>
      </c>
      <c r="Y14634" s="429" t="s">
        <v>1033</v>
      </c>
    </row>
    <row r="14635" spans="24:25">
      <c r="X14635" s="429">
        <v>14932</v>
      </c>
      <c r="Y14635" s="429" t="s">
        <v>1033</v>
      </c>
    </row>
    <row r="14636" spans="24:25">
      <c r="X14636" s="429">
        <v>14933</v>
      </c>
      <c r="Y14636" s="429" t="s">
        <v>1033</v>
      </c>
    </row>
    <row r="14637" spans="24:25">
      <c r="X14637" s="429">
        <v>14934</v>
      </c>
      <c r="Y14637" s="429" t="s">
        <v>1033</v>
      </c>
    </row>
    <row r="14638" spans="24:25">
      <c r="X14638" s="429">
        <v>14935</v>
      </c>
      <c r="Y14638" s="429" t="s">
        <v>1033</v>
      </c>
    </row>
    <row r="14639" spans="24:25">
      <c r="X14639" s="429">
        <v>14936</v>
      </c>
      <c r="Y14639" s="429" t="s">
        <v>1033</v>
      </c>
    </row>
    <row r="14640" spans="24:25">
      <c r="X14640" s="429">
        <v>14937</v>
      </c>
      <c r="Y14640" s="429" t="s">
        <v>1033</v>
      </c>
    </row>
    <row r="14641" spans="24:25">
      <c r="X14641" s="429">
        <v>14938</v>
      </c>
      <c r="Y14641" s="429" t="s">
        <v>1033</v>
      </c>
    </row>
    <row r="14642" spans="24:25">
      <c r="X14642" s="429">
        <v>14939</v>
      </c>
      <c r="Y14642" s="429" t="s">
        <v>1033</v>
      </c>
    </row>
    <row r="14643" spans="24:25">
      <c r="X14643" s="429">
        <v>14940</v>
      </c>
      <c r="Y14643" s="429" t="s">
        <v>1033</v>
      </c>
    </row>
    <row r="14644" spans="24:25">
      <c r="X14644" s="429">
        <v>14941</v>
      </c>
      <c r="Y14644" s="429" t="s">
        <v>1033</v>
      </c>
    </row>
    <row r="14645" spans="24:25">
      <c r="X14645" s="429">
        <v>14942</v>
      </c>
      <c r="Y14645" s="429" t="s">
        <v>1033</v>
      </c>
    </row>
    <row r="14646" spans="24:25">
      <c r="X14646" s="429">
        <v>14943</v>
      </c>
      <c r="Y14646" s="429" t="s">
        <v>1033</v>
      </c>
    </row>
    <row r="14647" spans="24:25">
      <c r="X14647" s="429">
        <v>14944</v>
      </c>
      <c r="Y14647" s="429" t="s">
        <v>1033</v>
      </c>
    </row>
    <row r="14648" spans="24:25">
      <c r="X14648" s="429">
        <v>14945</v>
      </c>
      <c r="Y14648" s="429" t="s">
        <v>1033</v>
      </c>
    </row>
    <row r="14649" spans="24:25">
      <c r="X14649" s="429">
        <v>14946</v>
      </c>
      <c r="Y14649" s="429" t="s">
        <v>1033</v>
      </c>
    </row>
    <row r="14650" spans="24:25">
      <c r="X14650" s="429">
        <v>14947</v>
      </c>
      <c r="Y14650" s="429" t="s">
        <v>1033</v>
      </c>
    </row>
    <row r="14651" spans="24:25">
      <c r="X14651" s="429">
        <v>14948</v>
      </c>
      <c r="Y14651" s="429" t="s">
        <v>1033</v>
      </c>
    </row>
    <row r="14652" spans="24:25">
      <c r="X14652" s="429">
        <v>14949</v>
      </c>
      <c r="Y14652" s="429" t="s">
        <v>1033</v>
      </c>
    </row>
    <row r="14653" spans="24:25">
      <c r="X14653" s="429">
        <v>14950</v>
      </c>
      <c r="Y14653" s="429" t="s">
        <v>1033</v>
      </c>
    </row>
    <row r="14654" spans="24:25">
      <c r="X14654" s="429">
        <v>14951</v>
      </c>
      <c r="Y14654" s="429" t="s">
        <v>1033</v>
      </c>
    </row>
    <row r="14655" spans="24:25">
      <c r="X14655" s="429">
        <v>14952</v>
      </c>
      <c r="Y14655" s="429" t="s">
        <v>1033</v>
      </c>
    </row>
    <row r="14656" spans="24:25">
      <c r="X14656" s="429">
        <v>14953</v>
      </c>
      <c r="Y14656" s="429" t="s">
        <v>1033</v>
      </c>
    </row>
    <row r="14657" spans="24:25">
      <c r="X14657" s="429">
        <v>14954</v>
      </c>
      <c r="Y14657" s="429" t="s">
        <v>1033</v>
      </c>
    </row>
    <row r="14658" spans="24:25">
      <c r="X14658" s="429">
        <v>14955</v>
      </c>
      <c r="Y14658" s="429" t="s">
        <v>1033</v>
      </c>
    </row>
    <row r="14659" spans="24:25">
      <c r="X14659" s="429">
        <v>14956</v>
      </c>
      <c r="Y14659" s="429" t="s">
        <v>1033</v>
      </c>
    </row>
    <row r="14660" spans="24:25">
      <c r="X14660" s="429">
        <v>14957</v>
      </c>
      <c r="Y14660" s="429" t="s">
        <v>1033</v>
      </c>
    </row>
    <row r="14661" spans="24:25">
      <c r="X14661" s="429">
        <v>14958</v>
      </c>
      <c r="Y14661" s="429" t="s">
        <v>1033</v>
      </c>
    </row>
    <row r="14662" spans="24:25">
      <c r="X14662" s="429">
        <v>14959</v>
      </c>
      <c r="Y14662" s="429" t="s">
        <v>1033</v>
      </c>
    </row>
    <row r="14663" spans="24:25">
      <c r="X14663" s="429">
        <v>14960</v>
      </c>
      <c r="Y14663" s="429" t="s">
        <v>1033</v>
      </c>
    </row>
    <row r="14664" spans="24:25">
      <c r="X14664" s="429">
        <v>14961</v>
      </c>
      <c r="Y14664" s="429" t="s">
        <v>1033</v>
      </c>
    </row>
    <row r="14665" spans="24:25">
      <c r="X14665" s="429">
        <v>14962</v>
      </c>
      <c r="Y14665" s="429" t="s">
        <v>1033</v>
      </c>
    </row>
    <row r="14666" spans="24:25">
      <c r="X14666" s="429">
        <v>14963</v>
      </c>
      <c r="Y14666" s="429" t="s">
        <v>1033</v>
      </c>
    </row>
    <row r="14667" spans="24:25">
      <c r="X14667" s="429">
        <v>14964</v>
      </c>
      <c r="Y14667" s="429" t="s">
        <v>1033</v>
      </c>
    </row>
    <row r="14668" spans="24:25">
      <c r="X14668" s="429">
        <v>14965</v>
      </c>
      <c r="Y14668" s="429" t="s">
        <v>1033</v>
      </c>
    </row>
    <row r="14669" spans="24:25">
      <c r="X14669" s="429">
        <v>14966</v>
      </c>
      <c r="Y14669" s="429" t="s">
        <v>1033</v>
      </c>
    </row>
    <row r="14670" spans="24:25">
      <c r="X14670" s="429">
        <v>14967</v>
      </c>
      <c r="Y14670" s="429" t="s">
        <v>1033</v>
      </c>
    </row>
    <row r="14671" spans="24:25">
      <c r="X14671" s="429">
        <v>14968</v>
      </c>
      <c r="Y14671" s="429" t="s">
        <v>1033</v>
      </c>
    </row>
    <row r="14672" spans="24:25">
      <c r="X14672" s="429">
        <v>14969</v>
      </c>
      <c r="Y14672" s="429" t="s">
        <v>1033</v>
      </c>
    </row>
    <row r="14673" spans="24:25">
      <c r="X14673" s="429">
        <v>14970</v>
      </c>
      <c r="Y14673" s="429" t="s">
        <v>1033</v>
      </c>
    </row>
    <row r="14674" spans="24:25">
      <c r="X14674" s="429">
        <v>14971</v>
      </c>
      <c r="Y14674" s="429" t="s">
        <v>1033</v>
      </c>
    </row>
    <row r="14675" spans="24:25">
      <c r="X14675" s="429">
        <v>14972</v>
      </c>
      <c r="Y14675" s="429" t="s">
        <v>1033</v>
      </c>
    </row>
    <row r="14676" spans="24:25">
      <c r="X14676" s="429">
        <v>14973</v>
      </c>
      <c r="Y14676" s="429" t="s">
        <v>1033</v>
      </c>
    </row>
    <row r="14677" spans="24:25">
      <c r="X14677" s="429">
        <v>14974</v>
      </c>
      <c r="Y14677" s="429" t="s">
        <v>1033</v>
      </c>
    </row>
    <row r="14678" spans="24:25">
      <c r="X14678" s="429">
        <v>14975</v>
      </c>
      <c r="Y14678" s="429" t="s">
        <v>1033</v>
      </c>
    </row>
    <row r="14679" spans="24:25">
      <c r="X14679" s="429">
        <v>14976</v>
      </c>
      <c r="Y14679" s="429" t="s">
        <v>1033</v>
      </c>
    </row>
    <row r="14680" spans="24:25">
      <c r="X14680" s="429">
        <v>14977</v>
      </c>
      <c r="Y14680" s="429" t="s">
        <v>1033</v>
      </c>
    </row>
    <row r="14681" spans="24:25">
      <c r="X14681" s="429">
        <v>14978</v>
      </c>
      <c r="Y14681" s="429" t="s">
        <v>1033</v>
      </c>
    </row>
    <row r="14682" spans="24:25">
      <c r="X14682" s="429">
        <v>14979</v>
      </c>
      <c r="Y14682" s="429" t="s">
        <v>1033</v>
      </c>
    </row>
    <row r="14683" spans="24:25">
      <c r="X14683" s="429">
        <v>14980</v>
      </c>
      <c r="Y14683" s="429" t="s">
        <v>1033</v>
      </c>
    </row>
    <row r="14684" spans="24:25">
      <c r="X14684" s="429">
        <v>14981</v>
      </c>
      <c r="Y14684" s="429" t="s">
        <v>1033</v>
      </c>
    </row>
    <row r="14685" spans="24:25">
      <c r="X14685" s="429">
        <v>14982</v>
      </c>
      <c r="Y14685" s="429" t="s">
        <v>1033</v>
      </c>
    </row>
    <row r="14686" spans="24:25">
      <c r="X14686" s="429">
        <v>14983</v>
      </c>
      <c r="Y14686" s="429" t="s">
        <v>1033</v>
      </c>
    </row>
    <row r="14687" spans="24:25">
      <c r="X14687" s="429">
        <v>14984</v>
      </c>
      <c r="Y14687" s="429" t="s">
        <v>1033</v>
      </c>
    </row>
    <row r="14688" spans="24:25">
      <c r="X14688" s="429">
        <v>14985</v>
      </c>
      <c r="Y14688" s="429" t="s">
        <v>1033</v>
      </c>
    </row>
    <row r="14689" spans="24:25">
      <c r="X14689" s="429">
        <v>14986</v>
      </c>
      <c r="Y14689" s="429" t="s">
        <v>1033</v>
      </c>
    </row>
    <row r="14690" spans="24:25">
      <c r="X14690" s="429">
        <v>14987</v>
      </c>
      <c r="Y14690" s="429" t="s">
        <v>1033</v>
      </c>
    </row>
    <row r="14691" spans="24:25">
      <c r="X14691" s="429">
        <v>14988</v>
      </c>
      <c r="Y14691" s="429" t="s">
        <v>1033</v>
      </c>
    </row>
    <row r="14692" spans="24:25">
      <c r="X14692" s="429">
        <v>14989</v>
      </c>
      <c r="Y14692" s="429" t="s">
        <v>1033</v>
      </c>
    </row>
    <row r="14693" spans="24:25">
      <c r="X14693" s="429">
        <v>14990</v>
      </c>
      <c r="Y14693" s="429" t="s">
        <v>1033</v>
      </c>
    </row>
    <row r="14694" spans="24:25">
      <c r="X14694" s="429">
        <v>14991</v>
      </c>
      <c r="Y14694" s="429" t="s">
        <v>1033</v>
      </c>
    </row>
    <row r="14695" spans="24:25">
      <c r="X14695" s="429">
        <v>14992</v>
      </c>
      <c r="Y14695" s="429" t="s">
        <v>1033</v>
      </c>
    </row>
    <row r="14696" spans="24:25">
      <c r="X14696" s="429">
        <v>14993</v>
      </c>
      <c r="Y14696" s="429" t="s">
        <v>1033</v>
      </c>
    </row>
    <row r="14697" spans="24:25">
      <c r="X14697" s="429">
        <v>14994</v>
      </c>
      <c r="Y14697" s="429" t="s">
        <v>1033</v>
      </c>
    </row>
    <row r="14698" spans="24:25">
      <c r="X14698" s="429">
        <v>14995</v>
      </c>
      <c r="Y14698" s="429" t="s">
        <v>1033</v>
      </c>
    </row>
    <row r="14699" spans="24:25">
      <c r="X14699" s="429">
        <v>14996</v>
      </c>
      <c r="Y14699" s="429" t="s">
        <v>1033</v>
      </c>
    </row>
    <row r="14700" spans="24:25">
      <c r="X14700" s="429">
        <v>14997</v>
      </c>
      <c r="Y14700" s="429" t="s">
        <v>1033</v>
      </c>
    </row>
    <row r="14701" spans="24:25">
      <c r="X14701" s="429">
        <v>14998</v>
      </c>
      <c r="Y14701" s="429" t="s">
        <v>1033</v>
      </c>
    </row>
    <row r="14702" spans="24:25">
      <c r="X14702" s="429">
        <v>14999</v>
      </c>
      <c r="Y14702" s="429" t="s">
        <v>1033</v>
      </c>
    </row>
    <row r="14703" spans="24:25">
      <c r="X14703" s="429">
        <v>15000</v>
      </c>
      <c r="Y14703" s="429" t="s">
        <v>1033</v>
      </c>
    </row>
    <row r="14704" spans="24:25">
      <c r="X14704" s="429">
        <v>15001</v>
      </c>
      <c r="Y14704" s="429" t="s">
        <v>1033</v>
      </c>
    </row>
    <row r="14705" spans="24:25">
      <c r="X14705" s="429">
        <v>15002</v>
      </c>
      <c r="Y14705" s="429" t="s">
        <v>1033</v>
      </c>
    </row>
    <row r="14706" spans="24:25">
      <c r="X14706" s="429">
        <v>15003</v>
      </c>
      <c r="Y14706" s="429" t="s">
        <v>1033</v>
      </c>
    </row>
    <row r="14707" spans="24:25">
      <c r="X14707" s="429">
        <v>15004</v>
      </c>
      <c r="Y14707" s="429" t="s">
        <v>1033</v>
      </c>
    </row>
    <row r="14708" spans="24:25">
      <c r="X14708" s="429">
        <v>15005</v>
      </c>
      <c r="Y14708" s="429" t="s">
        <v>1033</v>
      </c>
    </row>
    <row r="14709" spans="24:25">
      <c r="X14709" s="429">
        <v>15006</v>
      </c>
      <c r="Y14709" s="429" t="s">
        <v>1033</v>
      </c>
    </row>
    <row r="14710" spans="24:25">
      <c r="X14710" s="429">
        <v>15007</v>
      </c>
      <c r="Y14710" s="429" t="s">
        <v>1033</v>
      </c>
    </row>
    <row r="14711" spans="24:25">
      <c r="X14711" s="429">
        <v>15008</v>
      </c>
      <c r="Y14711" s="429" t="s">
        <v>1033</v>
      </c>
    </row>
    <row r="14712" spans="24:25">
      <c r="X14712" s="429">
        <v>15009</v>
      </c>
      <c r="Y14712" s="429" t="s">
        <v>1033</v>
      </c>
    </row>
    <row r="14713" spans="24:25">
      <c r="X14713" s="429">
        <v>15010</v>
      </c>
      <c r="Y14713" s="429" t="s">
        <v>1033</v>
      </c>
    </row>
    <row r="14714" spans="24:25">
      <c r="X14714" s="429">
        <v>15011</v>
      </c>
      <c r="Y14714" s="429" t="s">
        <v>1033</v>
      </c>
    </row>
    <row r="14715" spans="24:25">
      <c r="X14715" s="429">
        <v>15012</v>
      </c>
      <c r="Y14715" s="429" t="s">
        <v>1033</v>
      </c>
    </row>
    <row r="14716" spans="24:25">
      <c r="X14716" s="429">
        <v>15013</v>
      </c>
      <c r="Y14716" s="429" t="s">
        <v>1033</v>
      </c>
    </row>
    <row r="14717" spans="24:25">
      <c r="X14717" s="429">
        <v>15014</v>
      </c>
      <c r="Y14717" s="429" t="s">
        <v>1033</v>
      </c>
    </row>
    <row r="14718" spans="24:25">
      <c r="X14718" s="429">
        <v>15015</v>
      </c>
      <c r="Y14718" s="429" t="s">
        <v>1033</v>
      </c>
    </row>
    <row r="14719" spans="24:25">
      <c r="X14719" s="429">
        <v>15016</v>
      </c>
      <c r="Y14719" s="429" t="s">
        <v>1033</v>
      </c>
    </row>
    <row r="14720" spans="24:25">
      <c r="X14720" s="429">
        <v>15017</v>
      </c>
      <c r="Y14720" s="429" t="s">
        <v>1033</v>
      </c>
    </row>
    <row r="14721" spans="24:25">
      <c r="X14721" s="429">
        <v>15018</v>
      </c>
      <c r="Y14721" s="429" t="s">
        <v>1033</v>
      </c>
    </row>
    <row r="14722" spans="24:25">
      <c r="X14722" s="429">
        <v>15019</v>
      </c>
      <c r="Y14722" s="429" t="s">
        <v>1033</v>
      </c>
    </row>
    <row r="14723" spans="24:25">
      <c r="X14723" s="429">
        <v>15020</v>
      </c>
      <c r="Y14723" s="429" t="s">
        <v>1033</v>
      </c>
    </row>
    <row r="14724" spans="24:25">
      <c r="X14724" s="429">
        <v>15021</v>
      </c>
      <c r="Y14724" s="429" t="s">
        <v>1033</v>
      </c>
    </row>
    <row r="14725" spans="24:25">
      <c r="X14725" s="429">
        <v>15022</v>
      </c>
      <c r="Y14725" s="429" t="s">
        <v>1033</v>
      </c>
    </row>
    <row r="14726" spans="24:25">
      <c r="X14726" s="429">
        <v>15023</v>
      </c>
      <c r="Y14726" s="429" t="s">
        <v>1033</v>
      </c>
    </row>
    <row r="14727" spans="24:25">
      <c r="X14727" s="429">
        <v>15024</v>
      </c>
      <c r="Y14727" s="429" t="s">
        <v>1033</v>
      </c>
    </row>
    <row r="14728" spans="24:25">
      <c r="X14728" s="429">
        <v>15025</v>
      </c>
      <c r="Y14728" s="429" t="s">
        <v>1033</v>
      </c>
    </row>
    <row r="14729" spans="24:25">
      <c r="X14729" s="429">
        <v>15026</v>
      </c>
      <c r="Y14729" s="429" t="s">
        <v>1033</v>
      </c>
    </row>
    <row r="14730" spans="24:25">
      <c r="X14730" s="429">
        <v>15027</v>
      </c>
      <c r="Y14730" s="429" t="s">
        <v>1033</v>
      </c>
    </row>
    <row r="14731" spans="24:25">
      <c r="X14731" s="429">
        <v>15028</v>
      </c>
      <c r="Y14731" s="429" t="s">
        <v>1033</v>
      </c>
    </row>
    <row r="14732" spans="24:25">
      <c r="X14732" s="429">
        <v>15029</v>
      </c>
      <c r="Y14732" s="429" t="s">
        <v>1033</v>
      </c>
    </row>
    <row r="14733" spans="24:25">
      <c r="X14733" s="429">
        <v>15030</v>
      </c>
      <c r="Y14733" s="429" t="s">
        <v>1033</v>
      </c>
    </row>
    <row r="14734" spans="24:25">
      <c r="X14734" s="429">
        <v>15031</v>
      </c>
      <c r="Y14734" s="429" t="s">
        <v>1033</v>
      </c>
    </row>
    <row r="14735" spans="24:25">
      <c r="X14735" s="429">
        <v>15032</v>
      </c>
      <c r="Y14735" s="429" t="s">
        <v>1033</v>
      </c>
    </row>
    <row r="14736" spans="24:25">
      <c r="X14736" s="429">
        <v>15033</v>
      </c>
      <c r="Y14736" s="429" t="s">
        <v>1033</v>
      </c>
    </row>
    <row r="14737" spans="24:25">
      <c r="X14737" s="429">
        <v>15034</v>
      </c>
      <c r="Y14737" s="429" t="s">
        <v>1033</v>
      </c>
    </row>
    <row r="14738" spans="24:25">
      <c r="X14738" s="429">
        <v>15035</v>
      </c>
      <c r="Y14738" s="429" t="s">
        <v>1033</v>
      </c>
    </row>
    <row r="14739" spans="24:25">
      <c r="X14739" s="429">
        <v>15036</v>
      </c>
      <c r="Y14739" s="429" t="s">
        <v>1033</v>
      </c>
    </row>
    <row r="14740" spans="24:25">
      <c r="X14740" s="429">
        <v>15037</v>
      </c>
      <c r="Y14740" s="429" t="s">
        <v>1033</v>
      </c>
    </row>
    <row r="14741" spans="24:25">
      <c r="X14741" s="429">
        <v>15038</v>
      </c>
      <c r="Y14741" s="429" t="s">
        <v>1033</v>
      </c>
    </row>
    <row r="14742" spans="24:25">
      <c r="X14742" s="429">
        <v>15039</v>
      </c>
      <c r="Y14742" s="429" t="s">
        <v>1033</v>
      </c>
    </row>
    <row r="14743" spans="24:25">
      <c r="X14743" s="429">
        <v>15040</v>
      </c>
      <c r="Y14743" s="429" t="s">
        <v>1033</v>
      </c>
    </row>
    <row r="14744" spans="24:25">
      <c r="X14744" s="429">
        <v>15041</v>
      </c>
      <c r="Y14744" s="429" t="s">
        <v>1033</v>
      </c>
    </row>
    <row r="14745" spans="24:25">
      <c r="X14745" s="429">
        <v>15042</v>
      </c>
      <c r="Y14745" s="429" t="s">
        <v>1033</v>
      </c>
    </row>
    <row r="14746" spans="24:25">
      <c r="X14746" s="429">
        <v>15043</v>
      </c>
      <c r="Y14746" s="429" t="s">
        <v>1033</v>
      </c>
    </row>
    <row r="14747" spans="24:25">
      <c r="X14747" s="429">
        <v>15044</v>
      </c>
      <c r="Y14747" s="429" t="s">
        <v>1033</v>
      </c>
    </row>
    <row r="14748" spans="24:25">
      <c r="X14748" s="429">
        <v>15045</v>
      </c>
      <c r="Y14748" s="429" t="s">
        <v>1033</v>
      </c>
    </row>
    <row r="14749" spans="24:25">
      <c r="X14749" s="429">
        <v>15046</v>
      </c>
      <c r="Y14749" s="429" t="s">
        <v>1033</v>
      </c>
    </row>
    <row r="14750" spans="24:25">
      <c r="X14750" s="429">
        <v>15047</v>
      </c>
      <c r="Y14750" s="429" t="s">
        <v>1033</v>
      </c>
    </row>
    <row r="14751" spans="24:25">
      <c r="X14751" s="429">
        <v>15048</v>
      </c>
      <c r="Y14751" s="429" t="s">
        <v>1033</v>
      </c>
    </row>
    <row r="14752" spans="24:25">
      <c r="X14752" s="429">
        <v>15049</v>
      </c>
      <c r="Y14752" s="429" t="s">
        <v>1033</v>
      </c>
    </row>
    <row r="14753" spans="24:25">
      <c r="X14753" s="429">
        <v>15050</v>
      </c>
      <c r="Y14753" s="429" t="s">
        <v>1033</v>
      </c>
    </row>
    <row r="14754" spans="24:25">
      <c r="X14754" s="429">
        <v>15051</v>
      </c>
      <c r="Y14754" s="429" t="s">
        <v>1033</v>
      </c>
    </row>
    <row r="14755" spans="24:25">
      <c r="X14755" s="429">
        <v>15052</v>
      </c>
      <c r="Y14755" s="429" t="s">
        <v>1033</v>
      </c>
    </row>
    <row r="14756" spans="24:25">
      <c r="X14756" s="429">
        <v>15053</v>
      </c>
      <c r="Y14756" s="429" t="s">
        <v>1033</v>
      </c>
    </row>
    <row r="14757" spans="24:25">
      <c r="X14757" s="429">
        <v>15054</v>
      </c>
      <c r="Y14757" s="429" t="s">
        <v>1033</v>
      </c>
    </row>
    <row r="14758" spans="24:25">
      <c r="X14758" s="429">
        <v>15055</v>
      </c>
      <c r="Y14758" s="429" t="s">
        <v>1033</v>
      </c>
    </row>
    <row r="14759" spans="24:25">
      <c r="X14759" s="429">
        <v>15056</v>
      </c>
      <c r="Y14759" s="429" t="s">
        <v>1033</v>
      </c>
    </row>
    <row r="14760" spans="24:25">
      <c r="X14760" s="429">
        <v>15057</v>
      </c>
      <c r="Y14760" s="429" t="s">
        <v>1033</v>
      </c>
    </row>
    <row r="14761" spans="24:25">
      <c r="X14761" s="429">
        <v>15058</v>
      </c>
      <c r="Y14761" s="429" t="s">
        <v>1033</v>
      </c>
    </row>
    <row r="14762" spans="24:25">
      <c r="X14762" s="429">
        <v>15059</v>
      </c>
      <c r="Y14762" s="429" t="s">
        <v>1033</v>
      </c>
    </row>
    <row r="14763" spans="24:25">
      <c r="X14763" s="429">
        <v>15060</v>
      </c>
      <c r="Y14763" s="429" t="s">
        <v>1033</v>
      </c>
    </row>
    <row r="14764" spans="24:25">
      <c r="X14764" s="429">
        <v>15061</v>
      </c>
      <c r="Y14764" s="429" t="s">
        <v>1033</v>
      </c>
    </row>
    <row r="14765" spans="24:25">
      <c r="X14765" s="429">
        <v>15062</v>
      </c>
      <c r="Y14765" s="429" t="s">
        <v>1033</v>
      </c>
    </row>
    <row r="14766" spans="24:25">
      <c r="X14766" s="429">
        <v>15063</v>
      </c>
      <c r="Y14766" s="429" t="s">
        <v>1033</v>
      </c>
    </row>
    <row r="14767" spans="24:25">
      <c r="X14767" s="429">
        <v>15064</v>
      </c>
      <c r="Y14767" s="429" t="s">
        <v>1033</v>
      </c>
    </row>
    <row r="14768" spans="24:25">
      <c r="X14768" s="429">
        <v>15065</v>
      </c>
      <c r="Y14768" s="429" t="s">
        <v>1033</v>
      </c>
    </row>
    <row r="14769" spans="24:25">
      <c r="X14769" s="429">
        <v>15066</v>
      </c>
      <c r="Y14769" s="429" t="s">
        <v>1033</v>
      </c>
    </row>
    <row r="14770" spans="24:25">
      <c r="X14770" s="429">
        <v>15067</v>
      </c>
      <c r="Y14770" s="429" t="s">
        <v>1033</v>
      </c>
    </row>
    <row r="14771" spans="24:25">
      <c r="X14771" s="429">
        <v>15068</v>
      </c>
      <c r="Y14771" s="429" t="s">
        <v>1033</v>
      </c>
    </row>
    <row r="14772" spans="24:25">
      <c r="X14772" s="429">
        <v>15069</v>
      </c>
      <c r="Y14772" s="429" t="s">
        <v>1033</v>
      </c>
    </row>
    <row r="14773" spans="24:25">
      <c r="X14773" s="429">
        <v>15070</v>
      </c>
      <c r="Y14773" s="429" t="s">
        <v>1033</v>
      </c>
    </row>
    <row r="14774" spans="24:25">
      <c r="X14774" s="429">
        <v>15071</v>
      </c>
      <c r="Y14774" s="429" t="s">
        <v>1033</v>
      </c>
    </row>
    <row r="14775" spans="24:25">
      <c r="X14775" s="429">
        <v>15072</v>
      </c>
      <c r="Y14775" s="429" t="s">
        <v>1033</v>
      </c>
    </row>
    <row r="14776" spans="24:25">
      <c r="X14776" s="429">
        <v>15073</v>
      </c>
      <c r="Y14776" s="429" t="s">
        <v>1033</v>
      </c>
    </row>
    <row r="14777" spans="24:25">
      <c r="X14777" s="429">
        <v>15074</v>
      </c>
      <c r="Y14777" s="429" t="s">
        <v>1033</v>
      </c>
    </row>
    <row r="14778" spans="24:25">
      <c r="X14778" s="429">
        <v>15075</v>
      </c>
      <c r="Y14778" s="429" t="s">
        <v>1033</v>
      </c>
    </row>
    <row r="14779" spans="24:25">
      <c r="X14779" s="429">
        <v>15076</v>
      </c>
      <c r="Y14779" s="429" t="s">
        <v>1033</v>
      </c>
    </row>
    <row r="14780" spans="24:25">
      <c r="X14780" s="429">
        <v>15077</v>
      </c>
      <c r="Y14780" s="429" t="s">
        <v>1033</v>
      </c>
    </row>
    <row r="14781" spans="24:25">
      <c r="X14781" s="429">
        <v>15078</v>
      </c>
      <c r="Y14781" s="429" t="s">
        <v>1033</v>
      </c>
    </row>
    <row r="14782" spans="24:25">
      <c r="X14782" s="429">
        <v>15079</v>
      </c>
      <c r="Y14782" s="429" t="s">
        <v>1033</v>
      </c>
    </row>
    <row r="14783" spans="24:25">
      <c r="X14783" s="429">
        <v>15080</v>
      </c>
      <c r="Y14783" s="429" t="s">
        <v>1033</v>
      </c>
    </row>
    <row r="14784" spans="24:25">
      <c r="X14784" s="429">
        <v>15081</v>
      </c>
      <c r="Y14784" s="429" t="s">
        <v>1033</v>
      </c>
    </row>
    <row r="14785" spans="24:25">
      <c r="X14785" s="429">
        <v>15082</v>
      </c>
      <c r="Y14785" s="429" t="s">
        <v>1033</v>
      </c>
    </row>
    <row r="14786" spans="24:25">
      <c r="X14786" s="429">
        <v>15083</v>
      </c>
      <c r="Y14786" s="429" t="s">
        <v>1033</v>
      </c>
    </row>
    <row r="14787" spans="24:25">
      <c r="X14787" s="429">
        <v>15084</v>
      </c>
      <c r="Y14787" s="429" t="s">
        <v>1033</v>
      </c>
    </row>
    <row r="14788" spans="24:25">
      <c r="X14788" s="429">
        <v>15085</v>
      </c>
      <c r="Y14788" s="429" t="s">
        <v>1033</v>
      </c>
    </row>
    <row r="14789" spans="24:25">
      <c r="X14789" s="429">
        <v>15086</v>
      </c>
      <c r="Y14789" s="429" t="s">
        <v>1033</v>
      </c>
    </row>
    <row r="14790" spans="24:25">
      <c r="X14790" s="429">
        <v>15087</v>
      </c>
      <c r="Y14790" s="429" t="s">
        <v>1033</v>
      </c>
    </row>
    <row r="14791" spans="24:25">
      <c r="X14791" s="429">
        <v>15088</v>
      </c>
      <c r="Y14791" s="429" t="s">
        <v>1033</v>
      </c>
    </row>
    <row r="14792" spans="24:25">
      <c r="X14792" s="429">
        <v>15089</v>
      </c>
      <c r="Y14792" s="429" t="s">
        <v>1033</v>
      </c>
    </row>
    <row r="14793" spans="24:25">
      <c r="X14793" s="429">
        <v>15090</v>
      </c>
      <c r="Y14793" s="429" t="s">
        <v>1033</v>
      </c>
    </row>
    <row r="14794" spans="24:25">
      <c r="X14794" s="429">
        <v>15091</v>
      </c>
      <c r="Y14794" s="429" t="s">
        <v>1033</v>
      </c>
    </row>
    <row r="14795" spans="24:25">
      <c r="X14795" s="429">
        <v>15092</v>
      </c>
      <c r="Y14795" s="429" t="s">
        <v>1033</v>
      </c>
    </row>
    <row r="14796" spans="24:25">
      <c r="X14796" s="429">
        <v>15093</v>
      </c>
      <c r="Y14796" s="429" t="s">
        <v>1033</v>
      </c>
    </row>
    <row r="14797" spans="24:25">
      <c r="X14797" s="429">
        <v>15094</v>
      </c>
      <c r="Y14797" s="429" t="s">
        <v>1033</v>
      </c>
    </row>
    <row r="14798" spans="24:25">
      <c r="X14798" s="429">
        <v>15095</v>
      </c>
      <c r="Y14798" s="429" t="s">
        <v>1033</v>
      </c>
    </row>
    <row r="14799" spans="24:25">
      <c r="X14799" s="429">
        <v>15096</v>
      </c>
      <c r="Y14799" s="429" t="s">
        <v>1033</v>
      </c>
    </row>
    <row r="14800" spans="24:25">
      <c r="X14800" s="429">
        <v>15097</v>
      </c>
      <c r="Y14800" s="429" t="s">
        <v>1033</v>
      </c>
    </row>
    <row r="14801" spans="24:25">
      <c r="X14801" s="429">
        <v>15098</v>
      </c>
      <c r="Y14801" s="429" t="s">
        <v>1033</v>
      </c>
    </row>
    <row r="14802" spans="24:25">
      <c r="X14802" s="429">
        <v>15099</v>
      </c>
      <c r="Y14802" s="429" t="s">
        <v>1033</v>
      </c>
    </row>
    <row r="14803" spans="24:25">
      <c r="X14803" s="429">
        <v>15100</v>
      </c>
      <c r="Y14803" s="429" t="s">
        <v>1033</v>
      </c>
    </row>
    <row r="14804" spans="24:25">
      <c r="X14804" s="429">
        <v>15101</v>
      </c>
      <c r="Y14804" s="429" t="s">
        <v>1033</v>
      </c>
    </row>
    <row r="14805" spans="24:25">
      <c r="X14805" s="429">
        <v>15102</v>
      </c>
      <c r="Y14805" s="429" t="s">
        <v>1033</v>
      </c>
    </row>
    <row r="14806" spans="24:25">
      <c r="X14806" s="429">
        <v>15103</v>
      </c>
      <c r="Y14806" s="429" t="s">
        <v>1033</v>
      </c>
    </row>
    <row r="14807" spans="24:25">
      <c r="X14807" s="429">
        <v>15104</v>
      </c>
      <c r="Y14807" s="429" t="s">
        <v>1033</v>
      </c>
    </row>
    <row r="14808" spans="24:25">
      <c r="X14808" s="429">
        <v>15105</v>
      </c>
      <c r="Y14808" s="429" t="s">
        <v>1033</v>
      </c>
    </row>
    <row r="14809" spans="24:25">
      <c r="X14809" s="429">
        <v>15106</v>
      </c>
      <c r="Y14809" s="429" t="s">
        <v>1033</v>
      </c>
    </row>
    <row r="14810" spans="24:25">
      <c r="X14810" s="429">
        <v>15107</v>
      </c>
      <c r="Y14810" s="429" t="s">
        <v>1033</v>
      </c>
    </row>
    <row r="14811" spans="24:25">
      <c r="X14811" s="429">
        <v>15108</v>
      </c>
      <c r="Y14811" s="429" t="s">
        <v>1033</v>
      </c>
    </row>
    <row r="14812" spans="24:25">
      <c r="X14812" s="429">
        <v>15109</v>
      </c>
      <c r="Y14812" s="429" t="s">
        <v>1033</v>
      </c>
    </row>
    <row r="14813" spans="24:25">
      <c r="X14813" s="429">
        <v>15110</v>
      </c>
      <c r="Y14813" s="429" t="s">
        <v>1033</v>
      </c>
    </row>
    <row r="14814" spans="24:25">
      <c r="X14814" s="429">
        <v>15111</v>
      </c>
      <c r="Y14814" s="429" t="s">
        <v>1033</v>
      </c>
    </row>
    <row r="14815" spans="24:25">
      <c r="X14815" s="429">
        <v>15112</v>
      </c>
      <c r="Y14815" s="429" t="s">
        <v>1033</v>
      </c>
    </row>
    <row r="14816" spans="24:25">
      <c r="X14816" s="429">
        <v>15113</v>
      </c>
      <c r="Y14816" s="429" t="s">
        <v>1033</v>
      </c>
    </row>
    <row r="14817" spans="24:25">
      <c r="X14817" s="429">
        <v>15114</v>
      </c>
      <c r="Y14817" s="429" t="s">
        <v>1033</v>
      </c>
    </row>
    <row r="14818" spans="24:25">
      <c r="X14818" s="429">
        <v>15115</v>
      </c>
      <c r="Y14818" s="429" t="s">
        <v>1033</v>
      </c>
    </row>
    <row r="14819" spans="24:25">
      <c r="X14819" s="429">
        <v>15116</v>
      </c>
      <c r="Y14819" s="429" t="s">
        <v>1033</v>
      </c>
    </row>
    <row r="14820" spans="24:25">
      <c r="X14820" s="429">
        <v>15117</v>
      </c>
      <c r="Y14820" s="429" t="s">
        <v>1033</v>
      </c>
    </row>
    <row r="14821" spans="24:25">
      <c r="X14821" s="429">
        <v>15118</v>
      </c>
      <c r="Y14821" s="429" t="s">
        <v>1033</v>
      </c>
    </row>
    <row r="14822" spans="24:25">
      <c r="X14822" s="429">
        <v>15119</v>
      </c>
      <c r="Y14822" s="429" t="s">
        <v>1033</v>
      </c>
    </row>
    <row r="14823" spans="24:25">
      <c r="X14823" s="429">
        <v>15120</v>
      </c>
      <c r="Y14823" s="429" t="s">
        <v>1033</v>
      </c>
    </row>
    <row r="14824" spans="24:25">
      <c r="X14824" s="429">
        <v>15121</v>
      </c>
      <c r="Y14824" s="429" t="s">
        <v>1033</v>
      </c>
    </row>
    <row r="14825" spans="24:25">
      <c r="X14825" s="429">
        <v>15122</v>
      </c>
      <c r="Y14825" s="429" t="s">
        <v>1033</v>
      </c>
    </row>
    <row r="14826" spans="24:25">
      <c r="X14826" s="429">
        <v>15123</v>
      </c>
      <c r="Y14826" s="429" t="s">
        <v>1033</v>
      </c>
    </row>
    <row r="14827" spans="24:25">
      <c r="X14827" s="429">
        <v>15124</v>
      </c>
      <c r="Y14827" s="429" t="s">
        <v>1033</v>
      </c>
    </row>
    <row r="14828" spans="24:25">
      <c r="X14828" s="429">
        <v>15125</v>
      </c>
      <c r="Y14828" s="429" t="s">
        <v>1033</v>
      </c>
    </row>
    <row r="14829" spans="24:25">
      <c r="X14829" s="429">
        <v>15126</v>
      </c>
      <c r="Y14829" s="429" t="s">
        <v>1033</v>
      </c>
    </row>
    <row r="14830" spans="24:25">
      <c r="X14830" s="429">
        <v>15127</v>
      </c>
      <c r="Y14830" s="429" t="s">
        <v>1033</v>
      </c>
    </row>
    <row r="14831" spans="24:25">
      <c r="X14831" s="429">
        <v>15128</v>
      </c>
      <c r="Y14831" s="429" t="s">
        <v>1033</v>
      </c>
    </row>
    <row r="14832" spans="24:25">
      <c r="X14832" s="429">
        <v>15129</v>
      </c>
      <c r="Y14832" s="429" t="s">
        <v>1033</v>
      </c>
    </row>
    <row r="14833" spans="24:25">
      <c r="X14833" s="429">
        <v>15130</v>
      </c>
      <c r="Y14833" s="429" t="s">
        <v>1033</v>
      </c>
    </row>
    <row r="14834" spans="24:25">
      <c r="X14834" s="429">
        <v>15131</v>
      </c>
      <c r="Y14834" s="429" t="s">
        <v>1033</v>
      </c>
    </row>
    <row r="14835" spans="24:25">
      <c r="X14835" s="429">
        <v>15132</v>
      </c>
      <c r="Y14835" s="429" t="s">
        <v>1033</v>
      </c>
    </row>
    <row r="14836" spans="24:25">
      <c r="X14836" s="429">
        <v>15133</v>
      </c>
      <c r="Y14836" s="429" t="s">
        <v>1033</v>
      </c>
    </row>
    <row r="14837" spans="24:25">
      <c r="X14837" s="429">
        <v>15134</v>
      </c>
      <c r="Y14837" s="429" t="s">
        <v>1033</v>
      </c>
    </row>
    <row r="14838" spans="24:25">
      <c r="X14838" s="429">
        <v>15135</v>
      </c>
      <c r="Y14838" s="429" t="s">
        <v>1033</v>
      </c>
    </row>
    <row r="14839" spans="24:25">
      <c r="X14839" s="429">
        <v>15136</v>
      </c>
      <c r="Y14839" s="429" t="s">
        <v>1033</v>
      </c>
    </row>
    <row r="14840" spans="24:25">
      <c r="X14840" s="429">
        <v>15137</v>
      </c>
      <c r="Y14840" s="429" t="s">
        <v>1033</v>
      </c>
    </row>
    <row r="14841" spans="24:25">
      <c r="X14841" s="429">
        <v>15138</v>
      </c>
      <c r="Y14841" s="429" t="s">
        <v>1033</v>
      </c>
    </row>
    <row r="14842" spans="24:25">
      <c r="X14842" s="429">
        <v>15139</v>
      </c>
      <c r="Y14842" s="429" t="s">
        <v>1033</v>
      </c>
    </row>
    <row r="14843" spans="24:25">
      <c r="X14843" s="429">
        <v>15140</v>
      </c>
      <c r="Y14843" s="429" t="s">
        <v>1033</v>
      </c>
    </row>
    <row r="14844" spans="24:25">
      <c r="X14844" s="429">
        <v>15141</v>
      </c>
      <c r="Y14844" s="429" t="s">
        <v>1033</v>
      </c>
    </row>
    <row r="14845" spans="24:25">
      <c r="X14845" s="429">
        <v>15142</v>
      </c>
      <c r="Y14845" s="429" t="s">
        <v>1033</v>
      </c>
    </row>
    <row r="14846" spans="24:25">
      <c r="X14846" s="429">
        <v>15143</v>
      </c>
      <c r="Y14846" s="429" t="s">
        <v>1033</v>
      </c>
    </row>
    <row r="14847" spans="24:25">
      <c r="X14847" s="429">
        <v>15144</v>
      </c>
      <c r="Y14847" s="429" t="s">
        <v>1033</v>
      </c>
    </row>
    <row r="14848" spans="24:25">
      <c r="X14848" s="429">
        <v>15145</v>
      </c>
      <c r="Y14848" s="429" t="s">
        <v>1033</v>
      </c>
    </row>
    <row r="14849" spans="24:25">
      <c r="X14849" s="429">
        <v>15146</v>
      </c>
      <c r="Y14849" s="429" t="s">
        <v>1033</v>
      </c>
    </row>
    <row r="14850" spans="24:25">
      <c r="X14850" s="429">
        <v>15147</v>
      </c>
      <c r="Y14850" s="429" t="s">
        <v>1033</v>
      </c>
    </row>
    <row r="14851" spans="24:25">
      <c r="X14851" s="429">
        <v>15148</v>
      </c>
      <c r="Y14851" s="429" t="s">
        <v>1033</v>
      </c>
    </row>
    <row r="14852" spans="24:25">
      <c r="X14852" s="429">
        <v>15149</v>
      </c>
      <c r="Y14852" s="429" t="s">
        <v>1033</v>
      </c>
    </row>
    <row r="14853" spans="24:25">
      <c r="X14853" s="429">
        <v>15150</v>
      </c>
      <c r="Y14853" s="429" t="s">
        <v>1033</v>
      </c>
    </row>
    <row r="14854" spans="24:25">
      <c r="X14854" s="429">
        <v>15151</v>
      </c>
      <c r="Y14854" s="429" t="s">
        <v>1033</v>
      </c>
    </row>
    <row r="14855" spans="24:25">
      <c r="X14855" s="429">
        <v>15152</v>
      </c>
      <c r="Y14855" s="429" t="s">
        <v>1033</v>
      </c>
    </row>
    <row r="14856" spans="24:25">
      <c r="X14856" s="429">
        <v>15153</v>
      </c>
      <c r="Y14856" s="429" t="s">
        <v>1033</v>
      </c>
    </row>
    <row r="14857" spans="24:25">
      <c r="X14857" s="429">
        <v>15154</v>
      </c>
      <c r="Y14857" s="429" t="s">
        <v>1033</v>
      </c>
    </row>
    <row r="14858" spans="24:25">
      <c r="X14858" s="429">
        <v>15155</v>
      </c>
      <c r="Y14858" s="429" t="s">
        <v>1033</v>
      </c>
    </row>
    <row r="14859" spans="24:25">
      <c r="X14859" s="429">
        <v>15156</v>
      </c>
      <c r="Y14859" s="429" t="s">
        <v>1033</v>
      </c>
    </row>
    <row r="14860" spans="24:25">
      <c r="X14860" s="429">
        <v>15157</v>
      </c>
      <c r="Y14860" s="429" t="s">
        <v>1033</v>
      </c>
    </row>
    <row r="14861" spans="24:25">
      <c r="X14861" s="429">
        <v>15158</v>
      </c>
      <c r="Y14861" s="429" t="s">
        <v>1033</v>
      </c>
    </row>
    <row r="14862" spans="24:25">
      <c r="X14862" s="429">
        <v>15159</v>
      </c>
      <c r="Y14862" s="429" t="s">
        <v>1033</v>
      </c>
    </row>
    <row r="14863" spans="24:25">
      <c r="X14863" s="429">
        <v>15160</v>
      </c>
      <c r="Y14863" s="429" t="s">
        <v>1033</v>
      </c>
    </row>
    <row r="14864" spans="24:25">
      <c r="X14864" s="429">
        <v>15161</v>
      </c>
      <c r="Y14864" s="429" t="s">
        <v>1033</v>
      </c>
    </row>
    <row r="14865" spans="24:25">
      <c r="X14865" s="429">
        <v>15162</v>
      </c>
      <c r="Y14865" s="429" t="s">
        <v>1033</v>
      </c>
    </row>
    <row r="14866" spans="24:25">
      <c r="X14866" s="429">
        <v>15163</v>
      </c>
      <c r="Y14866" s="429" t="s">
        <v>1033</v>
      </c>
    </row>
    <row r="14867" spans="24:25">
      <c r="X14867" s="429">
        <v>15164</v>
      </c>
      <c r="Y14867" s="429" t="s">
        <v>1033</v>
      </c>
    </row>
    <row r="14868" spans="24:25">
      <c r="X14868" s="429">
        <v>15165</v>
      </c>
      <c r="Y14868" s="429" t="s">
        <v>1033</v>
      </c>
    </row>
    <row r="14869" spans="24:25">
      <c r="X14869" s="429">
        <v>15166</v>
      </c>
      <c r="Y14869" s="429" t="s">
        <v>1033</v>
      </c>
    </row>
    <row r="14870" spans="24:25">
      <c r="X14870" s="429">
        <v>15167</v>
      </c>
      <c r="Y14870" s="429" t="s">
        <v>1033</v>
      </c>
    </row>
    <row r="14871" spans="24:25">
      <c r="X14871" s="429">
        <v>15168</v>
      </c>
      <c r="Y14871" s="429" t="s">
        <v>1033</v>
      </c>
    </row>
    <row r="14872" spans="24:25">
      <c r="X14872" s="429">
        <v>15169</v>
      </c>
      <c r="Y14872" s="429" t="s">
        <v>1033</v>
      </c>
    </row>
    <row r="14873" spans="24:25">
      <c r="X14873" s="429">
        <v>15170</v>
      </c>
      <c r="Y14873" s="429" t="s">
        <v>1033</v>
      </c>
    </row>
    <row r="14874" spans="24:25">
      <c r="X14874" s="429">
        <v>15171</v>
      </c>
      <c r="Y14874" s="429" t="s">
        <v>1033</v>
      </c>
    </row>
    <row r="14875" spans="24:25">
      <c r="X14875" s="429">
        <v>15172</v>
      </c>
      <c r="Y14875" s="429" t="s">
        <v>1033</v>
      </c>
    </row>
    <row r="14876" spans="24:25">
      <c r="X14876" s="429">
        <v>15173</v>
      </c>
      <c r="Y14876" s="429" t="s">
        <v>1033</v>
      </c>
    </row>
    <row r="14877" spans="24:25">
      <c r="X14877" s="429">
        <v>15174</v>
      </c>
      <c r="Y14877" s="429" t="s">
        <v>1033</v>
      </c>
    </row>
    <row r="14878" spans="24:25">
      <c r="X14878" s="429">
        <v>15175</v>
      </c>
      <c r="Y14878" s="429" t="s">
        <v>1033</v>
      </c>
    </row>
    <row r="14879" spans="24:25">
      <c r="X14879" s="429">
        <v>15176</v>
      </c>
      <c r="Y14879" s="429" t="s">
        <v>1033</v>
      </c>
    </row>
    <row r="14880" spans="24:25">
      <c r="X14880" s="429">
        <v>15177</v>
      </c>
      <c r="Y14880" s="429" t="s">
        <v>1033</v>
      </c>
    </row>
    <row r="14881" spans="24:25">
      <c r="X14881" s="429">
        <v>15178</v>
      </c>
      <c r="Y14881" s="429" t="s">
        <v>1033</v>
      </c>
    </row>
    <row r="14882" spans="24:25">
      <c r="X14882" s="429">
        <v>15179</v>
      </c>
      <c r="Y14882" s="429" t="s">
        <v>1033</v>
      </c>
    </row>
    <row r="14883" spans="24:25">
      <c r="X14883" s="429">
        <v>15180</v>
      </c>
      <c r="Y14883" s="429" t="s">
        <v>1033</v>
      </c>
    </row>
    <row r="14884" spans="24:25">
      <c r="X14884" s="429">
        <v>15181</v>
      </c>
      <c r="Y14884" s="429" t="s">
        <v>1033</v>
      </c>
    </row>
    <row r="14885" spans="24:25">
      <c r="X14885" s="429">
        <v>15182</v>
      </c>
      <c r="Y14885" s="429" t="s">
        <v>1033</v>
      </c>
    </row>
    <row r="14886" spans="24:25">
      <c r="X14886" s="429">
        <v>15183</v>
      </c>
      <c r="Y14886" s="429" t="s">
        <v>1033</v>
      </c>
    </row>
    <row r="14887" spans="24:25">
      <c r="X14887" s="429">
        <v>15184</v>
      </c>
      <c r="Y14887" s="429" t="s">
        <v>1033</v>
      </c>
    </row>
    <row r="14888" spans="24:25">
      <c r="X14888" s="429">
        <v>15185</v>
      </c>
      <c r="Y14888" s="429" t="s">
        <v>1033</v>
      </c>
    </row>
    <row r="14889" spans="24:25">
      <c r="X14889" s="429">
        <v>15186</v>
      </c>
      <c r="Y14889" s="429" t="s">
        <v>1033</v>
      </c>
    </row>
    <row r="14890" spans="24:25">
      <c r="X14890" s="429">
        <v>15187</v>
      </c>
      <c r="Y14890" s="429" t="s">
        <v>1033</v>
      </c>
    </row>
    <row r="14891" spans="24:25">
      <c r="X14891" s="429">
        <v>15188</v>
      </c>
      <c r="Y14891" s="429" t="s">
        <v>1033</v>
      </c>
    </row>
    <row r="14892" spans="24:25">
      <c r="X14892" s="429">
        <v>15189</v>
      </c>
      <c r="Y14892" s="429" t="s">
        <v>1033</v>
      </c>
    </row>
    <row r="14893" spans="24:25">
      <c r="X14893" s="429">
        <v>15190</v>
      </c>
      <c r="Y14893" s="429" t="s">
        <v>1033</v>
      </c>
    </row>
    <row r="14894" spans="24:25">
      <c r="X14894" s="429">
        <v>15191</v>
      </c>
      <c r="Y14894" s="429" t="s">
        <v>1033</v>
      </c>
    </row>
    <row r="14895" spans="24:25">
      <c r="X14895" s="429">
        <v>15192</v>
      </c>
      <c r="Y14895" s="429" t="s">
        <v>1033</v>
      </c>
    </row>
    <row r="14896" spans="24:25">
      <c r="X14896" s="429">
        <v>15193</v>
      </c>
      <c r="Y14896" s="429" t="s">
        <v>1033</v>
      </c>
    </row>
    <row r="14897" spans="24:25">
      <c r="X14897" s="429">
        <v>15194</v>
      </c>
      <c r="Y14897" s="429" t="s">
        <v>1033</v>
      </c>
    </row>
    <row r="14898" spans="24:25">
      <c r="X14898" s="429">
        <v>15195</v>
      </c>
      <c r="Y14898" s="429" t="s">
        <v>1033</v>
      </c>
    </row>
    <row r="14899" spans="24:25">
      <c r="X14899" s="429">
        <v>15196</v>
      </c>
      <c r="Y14899" s="429" t="s">
        <v>1033</v>
      </c>
    </row>
    <row r="14900" spans="24:25">
      <c r="X14900" s="429">
        <v>15197</v>
      </c>
      <c r="Y14900" s="429" t="s">
        <v>1033</v>
      </c>
    </row>
    <row r="14901" spans="24:25">
      <c r="X14901" s="429">
        <v>15198</v>
      </c>
      <c r="Y14901" s="429" t="s">
        <v>1033</v>
      </c>
    </row>
    <row r="14902" spans="24:25">
      <c r="X14902" s="429">
        <v>15199</v>
      </c>
      <c r="Y14902" s="429" t="s">
        <v>1033</v>
      </c>
    </row>
    <row r="14903" spans="24:25">
      <c r="X14903" s="429">
        <v>15200</v>
      </c>
      <c r="Y14903" s="429" t="s">
        <v>1033</v>
      </c>
    </row>
    <row r="14904" spans="24:25">
      <c r="X14904" s="429">
        <v>15201</v>
      </c>
      <c r="Y14904" s="429" t="s">
        <v>1033</v>
      </c>
    </row>
    <row r="14905" spans="24:25">
      <c r="X14905" s="429">
        <v>15202</v>
      </c>
      <c r="Y14905" s="429" t="s">
        <v>1033</v>
      </c>
    </row>
    <row r="14906" spans="24:25">
      <c r="X14906" s="429">
        <v>15203</v>
      </c>
      <c r="Y14906" s="429" t="s">
        <v>1033</v>
      </c>
    </row>
    <row r="14907" spans="24:25">
      <c r="X14907" s="429">
        <v>15204</v>
      </c>
      <c r="Y14907" s="429" t="s">
        <v>1033</v>
      </c>
    </row>
    <row r="14908" spans="24:25">
      <c r="X14908" s="429">
        <v>15205</v>
      </c>
      <c r="Y14908" s="429" t="s">
        <v>1033</v>
      </c>
    </row>
    <row r="14909" spans="24:25">
      <c r="X14909" s="429">
        <v>15206</v>
      </c>
      <c r="Y14909" s="429" t="s">
        <v>1033</v>
      </c>
    </row>
    <row r="14910" spans="24:25">
      <c r="X14910" s="429">
        <v>15207</v>
      </c>
      <c r="Y14910" s="429" t="s">
        <v>1033</v>
      </c>
    </row>
    <row r="14911" spans="24:25">
      <c r="X14911" s="429">
        <v>15208</v>
      </c>
      <c r="Y14911" s="429" t="s">
        <v>1033</v>
      </c>
    </row>
    <row r="14912" spans="24:25">
      <c r="X14912" s="429">
        <v>15209</v>
      </c>
      <c r="Y14912" s="429" t="s">
        <v>1033</v>
      </c>
    </row>
    <row r="14913" spans="24:25">
      <c r="X14913" s="429">
        <v>15210</v>
      </c>
      <c r="Y14913" s="429" t="s">
        <v>1033</v>
      </c>
    </row>
    <row r="14914" spans="24:25">
      <c r="X14914" s="429">
        <v>15211</v>
      </c>
      <c r="Y14914" s="429" t="s">
        <v>1033</v>
      </c>
    </row>
    <row r="14915" spans="24:25">
      <c r="X14915" s="429">
        <v>15212</v>
      </c>
      <c r="Y14915" s="429" t="s">
        <v>1033</v>
      </c>
    </row>
    <row r="14916" spans="24:25">
      <c r="X14916" s="429">
        <v>15213</v>
      </c>
      <c r="Y14916" s="429" t="s">
        <v>1033</v>
      </c>
    </row>
    <row r="14917" spans="24:25">
      <c r="X14917" s="429">
        <v>15214</v>
      </c>
      <c r="Y14917" s="429" t="s">
        <v>1033</v>
      </c>
    </row>
    <row r="14918" spans="24:25">
      <c r="X14918" s="429">
        <v>15215</v>
      </c>
      <c r="Y14918" s="429" t="s">
        <v>1033</v>
      </c>
    </row>
    <row r="14919" spans="24:25">
      <c r="X14919" s="429">
        <v>15216</v>
      </c>
      <c r="Y14919" s="429" t="s">
        <v>1033</v>
      </c>
    </row>
    <row r="14920" spans="24:25">
      <c r="X14920" s="429">
        <v>15217</v>
      </c>
      <c r="Y14920" s="429" t="s">
        <v>1033</v>
      </c>
    </row>
    <row r="14921" spans="24:25">
      <c r="X14921" s="429">
        <v>15218</v>
      </c>
      <c r="Y14921" s="429" t="s">
        <v>1033</v>
      </c>
    </row>
    <row r="14922" spans="24:25">
      <c r="X14922" s="429">
        <v>15219</v>
      </c>
      <c r="Y14922" s="429" t="s">
        <v>1033</v>
      </c>
    </row>
    <row r="14923" spans="24:25">
      <c r="X14923" s="429">
        <v>15220</v>
      </c>
      <c r="Y14923" s="429" t="s">
        <v>1033</v>
      </c>
    </row>
    <row r="14924" spans="24:25">
      <c r="X14924" s="429">
        <v>15221</v>
      </c>
      <c r="Y14924" s="429" t="s">
        <v>1033</v>
      </c>
    </row>
    <row r="14925" spans="24:25">
      <c r="X14925" s="429">
        <v>15222</v>
      </c>
      <c r="Y14925" s="429" t="s">
        <v>1033</v>
      </c>
    </row>
    <row r="14926" spans="24:25">
      <c r="X14926" s="429">
        <v>15223</v>
      </c>
      <c r="Y14926" s="429" t="s">
        <v>1033</v>
      </c>
    </row>
    <row r="14927" spans="24:25">
      <c r="X14927" s="429">
        <v>15224</v>
      </c>
      <c r="Y14927" s="429" t="s">
        <v>1033</v>
      </c>
    </row>
    <row r="14928" spans="24:25">
      <c r="X14928" s="429">
        <v>15225</v>
      </c>
      <c r="Y14928" s="429" t="s">
        <v>1033</v>
      </c>
    </row>
    <row r="14929" spans="24:25">
      <c r="X14929" s="429">
        <v>15226</v>
      </c>
      <c r="Y14929" s="429" t="s">
        <v>1033</v>
      </c>
    </row>
    <row r="14930" spans="24:25">
      <c r="X14930" s="429">
        <v>15227</v>
      </c>
      <c r="Y14930" s="429" t="s">
        <v>1033</v>
      </c>
    </row>
    <row r="14931" spans="24:25">
      <c r="X14931" s="429">
        <v>15228</v>
      </c>
      <c r="Y14931" s="429" t="s">
        <v>1033</v>
      </c>
    </row>
    <row r="14932" spans="24:25">
      <c r="X14932" s="429">
        <v>15229</v>
      </c>
      <c r="Y14932" s="429" t="s">
        <v>1033</v>
      </c>
    </row>
    <row r="14933" spans="24:25">
      <c r="X14933" s="429">
        <v>15230</v>
      </c>
      <c r="Y14933" s="429" t="s">
        <v>1033</v>
      </c>
    </row>
    <row r="14934" spans="24:25">
      <c r="X14934" s="429">
        <v>15231</v>
      </c>
      <c r="Y14934" s="429" t="s">
        <v>1033</v>
      </c>
    </row>
    <row r="14935" spans="24:25">
      <c r="X14935" s="429">
        <v>15232</v>
      </c>
      <c r="Y14935" s="429" t="s">
        <v>1033</v>
      </c>
    </row>
    <row r="14936" spans="24:25">
      <c r="X14936" s="429">
        <v>15233</v>
      </c>
      <c r="Y14936" s="429" t="s">
        <v>1033</v>
      </c>
    </row>
    <row r="14937" spans="24:25">
      <c r="X14937" s="429">
        <v>15234</v>
      </c>
      <c r="Y14937" s="429" t="s">
        <v>1033</v>
      </c>
    </row>
    <row r="14938" spans="24:25">
      <c r="X14938" s="429">
        <v>15235</v>
      </c>
      <c r="Y14938" s="429" t="s">
        <v>1033</v>
      </c>
    </row>
    <row r="14939" spans="24:25">
      <c r="X14939" s="429">
        <v>15236</v>
      </c>
      <c r="Y14939" s="429" t="s">
        <v>1033</v>
      </c>
    </row>
    <row r="14940" spans="24:25">
      <c r="X14940" s="429">
        <v>15237</v>
      </c>
      <c r="Y14940" s="429" t="s">
        <v>1033</v>
      </c>
    </row>
    <row r="14941" spans="24:25">
      <c r="X14941" s="429">
        <v>15238</v>
      </c>
      <c r="Y14941" s="429" t="s">
        <v>1033</v>
      </c>
    </row>
    <row r="14942" spans="24:25">
      <c r="X14942" s="429">
        <v>15239</v>
      </c>
      <c r="Y14942" s="429" t="s">
        <v>1033</v>
      </c>
    </row>
    <row r="14943" spans="24:25">
      <c r="X14943" s="429">
        <v>15240</v>
      </c>
      <c r="Y14943" s="429" t="s">
        <v>1033</v>
      </c>
    </row>
    <row r="14944" spans="24:25">
      <c r="X14944" s="429">
        <v>15241</v>
      </c>
      <c r="Y14944" s="429" t="s">
        <v>1033</v>
      </c>
    </row>
    <row r="14945" spans="24:25">
      <c r="X14945" s="429">
        <v>15242</v>
      </c>
      <c r="Y14945" s="429" t="s">
        <v>1033</v>
      </c>
    </row>
    <row r="14946" spans="24:25">
      <c r="X14946" s="429">
        <v>15243</v>
      </c>
      <c r="Y14946" s="429" t="s">
        <v>1033</v>
      </c>
    </row>
    <row r="14947" spans="24:25">
      <c r="X14947" s="429">
        <v>15244</v>
      </c>
      <c r="Y14947" s="429" t="s">
        <v>1033</v>
      </c>
    </row>
    <row r="14948" spans="24:25">
      <c r="X14948" s="429">
        <v>15245</v>
      </c>
      <c r="Y14948" s="429" t="s">
        <v>1033</v>
      </c>
    </row>
    <row r="14949" spans="24:25">
      <c r="X14949" s="429">
        <v>15246</v>
      </c>
      <c r="Y14949" s="429" t="s">
        <v>1033</v>
      </c>
    </row>
    <row r="14950" spans="24:25">
      <c r="X14950" s="429">
        <v>15247</v>
      </c>
      <c r="Y14950" s="429" t="s">
        <v>1033</v>
      </c>
    </row>
    <row r="14951" spans="24:25">
      <c r="X14951" s="429">
        <v>15248</v>
      </c>
      <c r="Y14951" s="429" t="s">
        <v>1033</v>
      </c>
    </row>
    <row r="14952" spans="24:25">
      <c r="X14952" s="429">
        <v>15249</v>
      </c>
      <c r="Y14952" s="429" t="s">
        <v>1033</v>
      </c>
    </row>
    <row r="14953" spans="24:25">
      <c r="X14953" s="429">
        <v>15250</v>
      </c>
      <c r="Y14953" s="429" t="s">
        <v>1033</v>
      </c>
    </row>
    <row r="14954" spans="24:25">
      <c r="X14954" s="429">
        <v>15251</v>
      </c>
      <c r="Y14954" s="429" t="s">
        <v>1033</v>
      </c>
    </row>
    <row r="14955" spans="24:25">
      <c r="X14955" s="429">
        <v>15252</v>
      </c>
      <c r="Y14955" s="429" t="s">
        <v>1033</v>
      </c>
    </row>
    <row r="14956" spans="24:25">
      <c r="X14956" s="429">
        <v>15253</v>
      </c>
      <c r="Y14956" s="429" t="s">
        <v>1033</v>
      </c>
    </row>
    <row r="14957" spans="24:25">
      <c r="X14957" s="429">
        <v>15254</v>
      </c>
      <c r="Y14957" s="429" t="s">
        <v>1033</v>
      </c>
    </row>
    <row r="14958" spans="24:25">
      <c r="X14958" s="429">
        <v>15255</v>
      </c>
      <c r="Y14958" s="429" t="s">
        <v>1033</v>
      </c>
    </row>
    <row r="14959" spans="24:25">
      <c r="X14959" s="429">
        <v>15256</v>
      </c>
      <c r="Y14959" s="429" t="s">
        <v>1033</v>
      </c>
    </row>
    <row r="14960" spans="24:25">
      <c r="X14960" s="429">
        <v>15257</v>
      </c>
      <c r="Y14960" s="429" t="s">
        <v>1033</v>
      </c>
    </row>
    <row r="14961" spans="24:25">
      <c r="X14961" s="429">
        <v>15258</v>
      </c>
      <c r="Y14961" s="429" t="s">
        <v>1033</v>
      </c>
    </row>
    <row r="14962" spans="24:25">
      <c r="X14962" s="429">
        <v>15259</v>
      </c>
      <c r="Y14962" s="429" t="s">
        <v>1033</v>
      </c>
    </row>
    <row r="14963" spans="24:25">
      <c r="X14963" s="429">
        <v>15260</v>
      </c>
      <c r="Y14963" s="429" t="s">
        <v>1033</v>
      </c>
    </row>
    <row r="14964" spans="24:25">
      <c r="X14964" s="429">
        <v>15261</v>
      </c>
      <c r="Y14964" s="429" t="s">
        <v>1033</v>
      </c>
    </row>
    <row r="14965" spans="24:25">
      <c r="X14965" s="429">
        <v>15262</v>
      </c>
      <c r="Y14965" s="429" t="s">
        <v>1033</v>
      </c>
    </row>
    <row r="14966" spans="24:25">
      <c r="X14966" s="429">
        <v>15263</v>
      </c>
      <c r="Y14966" s="429" t="s">
        <v>1033</v>
      </c>
    </row>
    <row r="14967" spans="24:25">
      <c r="X14967" s="429">
        <v>15264</v>
      </c>
      <c r="Y14967" s="429" t="s">
        <v>1033</v>
      </c>
    </row>
    <row r="14968" spans="24:25">
      <c r="X14968" s="429">
        <v>15265</v>
      </c>
      <c r="Y14968" s="429" t="s">
        <v>1033</v>
      </c>
    </row>
    <row r="14969" spans="24:25">
      <c r="X14969" s="429">
        <v>15266</v>
      </c>
      <c r="Y14969" s="429" t="s">
        <v>1033</v>
      </c>
    </row>
    <row r="14970" spans="24:25">
      <c r="X14970" s="429">
        <v>15267</v>
      </c>
      <c r="Y14970" s="429" t="s">
        <v>1033</v>
      </c>
    </row>
    <row r="14971" spans="24:25">
      <c r="X14971" s="429">
        <v>15268</v>
      </c>
      <c r="Y14971" s="429" t="s">
        <v>1033</v>
      </c>
    </row>
    <row r="14972" spans="24:25">
      <c r="X14972" s="429">
        <v>15269</v>
      </c>
      <c r="Y14972" s="429" t="s">
        <v>1033</v>
      </c>
    </row>
    <row r="14973" spans="24:25">
      <c r="X14973" s="429">
        <v>15270</v>
      </c>
      <c r="Y14973" s="429" t="s">
        <v>1033</v>
      </c>
    </row>
    <row r="14974" spans="24:25">
      <c r="X14974" s="429">
        <v>15271</v>
      </c>
      <c r="Y14974" s="429" t="s">
        <v>1033</v>
      </c>
    </row>
    <row r="14975" spans="24:25">
      <c r="X14975" s="429">
        <v>15272</v>
      </c>
      <c r="Y14975" s="429" t="s">
        <v>1033</v>
      </c>
    </row>
    <row r="14976" spans="24:25">
      <c r="X14976" s="429">
        <v>15273</v>
      </c>
      <c r="Y14976" s="429" t="s">
        <v>1033</v>
      </c>
    </row>
    <row r="14977" spans="24:25">
      <c r="X14977" s="429">
        <v>15274</v>
      </c>
      <c r="Y14977" s="429" t="s">
        <v>1033</v>
      </c>
    </row>
    <row r="14978" spans="24:25">
      <c r="X14978" s="429">
        <v>15275</v>
      </c>
      <c r="Y14978" s="429" t="s">
        <v>1033</v>
      </c>
    </row>
    <row r="14979" spans="24:25">
      <c r="X14979" s="429">
        <v>15276</v>
      </c>
      <c r="Y14979" s="429" t="s">
        <v>1033</v>
      </c>
    </row>
    <row r="14980" spans="24:25">
      <c r="X14980" s="429">
        <v>15277</v>
      </c>
      <c r="Y14980" s="429" t="s">
        <v>1033</v>
      </c>
    </row>
    <row r="14981" spans="24:25">
      <c r="X14981" s="429">
        <v>15278</v>
      </c>
      <c r="Y14981" s="429" t="s">
        <v>1033</v>
      </c>
    </row>
    <row r="14982" spans="24:25">
      <c r="X14982" s="429">
        <v>15279</v>
      </c>
      <c r="Y14982" s="429" t="s">
        <v>1033</v>
      </c>
    </row>
    <row r="14983" spans="24:25">
      <c r="X14983" s="429">
        <v>15280</v>
      </c>
      <c r="Y14983" s="429" t="s">
        <v>1033</v>
      </c>
    </row>
    <row r="14984" spans="24:25">
      <c r="X14984" s="429">
        <v>15281</v>
      </c>
      <c r="Y14984" s="429" t="s">
        <v>1033</v>
      </c>
    </row>
    <row r="14985" spans="24:25">
      <c r="X14985" s="429">
        <v>15282</v>
      </c>
      <c r="Y14985" s="429" t="s">
        <v>1033</v>
      </c>
    </row>
    <row r="14986" spans="24:25">
      <c r="X14986" s="429">
        <v>15283</v>
      </c>
      <c r="Y14986" s="429" t="s">
        <v>1033</v>
      </c>
    </row>
    <row r="14987" spans="24:25">
      <c r="X14987" s="429">
        <v>15284</v>
      </c>
      <c r="Y14987" s="429" t="s">
        <v>1033</v>
      </c>
    </row>
    <row r="14988" spans="24:25">
      <c r="X14988" s="429">
        <v>15285</v>
      </c>
      <c r="Y14988" s="429" t="s">
        <v>1033</v>
      </c>
    </row>
    <row r="14989" spans="24:25">
      <c r="X14989" s="429">
        <v>15286</v>
      </c>
      <c r="Y14989" s="429" t="s">
        <v>1033</v>
      </c>
    </row>
    <row r="14990" spans="24:25">
      <c r="X14990" s="429">
        <v>15287</v>
      </c>
      <c r="Y14990" s="429" t="s">
        <v>1033</v>
      </c>
    </row>
    <row r="14991" spans="24:25">
      <c r="X14991" s="429">
        <v>15288</v>
      </c>
      <c r="Y14991" s="429" t="s">
        <v>1033</v>
      </c>
    </row>
    <row r="14992" spans="24:25">
      <c r="X14992" s="429">
        <v>15289</v>
      </c>
      <c r="Y14992" s="429" t="s">
        <v>1033</v>
      </c>
    </row>
    <row r="14993" spans="24:25">
      <c r="X14993" s="429">
        <v>15290</v>
      </c>
      <c r="Y14993" s="429" t="s">
        <v>1033</v>
      </c>
    </row>
    <row r="14994" spans="24:25">
      <c r="X14994" s="429">
        <v>15291</v>
      </c>
      <c r="Y14994" s="429" t="s">
        <v>1033</v>
      </c>
    </row>
    <row r="14995" spans="24:25">
      <c r="X14995" s="429">
        <v>15292</v>
      </c>
      <c r="Y14995" s="429" t="s">
        <v>1033</v>
      </c>
    </row>
    <row r="14996" spans="24:25">
      <c r="X14996" s="429">
        <v>15293</v>
      </c>
      <c r="Y14996" s="429" t="s">
        <v>1033</v>
      </c>
    </row>
    <row r="14997" spans="24:25">
      <c r="X14997" s="429">
        <v>15294</v>
      </c>
      <c r="Y14997" s="429" t="s">
        <v>1033</v>
      </c>
    </row>
    <row r="14998" spans="24:25">
      <c r="X14998" s="429">
        <v>15295</v>
      </c>
      <c r="Y14998" s="429" t="s">
        <v>1033</v>
      </c>
    </row>
    <row r="14999" spans="24:25">
      <c r="X14999" s="429">
        <v>15296</v>
      </c>
      <c r="Y14999" s="429" t="s">
        <v>1033</v>
      </c>
    </row>
    <row r="15000" spans="24:25">
      <c r="X15000" s="429">
        <v>15297</v>
      </c>
      <c r="Y15000" s="429" t="s">
        <v>1033</v>
      </c>
    </row>
    <row r="15001" spans="24:25">
      <c r="X15001" s="429">
        <v>15298</v>
      </c>
      <c r="Y15001" s="429" t="s">
        <v>1033</v>
      </c>
    </row>
    <row r="15002" spans="24:25">
      <c r="X15002" s="429">
        <v>15299</v>
      </c>
      <c r="Y15002" s="429" t="s">
        <v>1033</v>
      </c>
    </row>
    <row r="15003" spans="24:25">
      <c r="X15003" s="429">
        <v>15300</v>
      </c>
      <c r="Y15003" s="429" t="s">
        <v>1033</v>
      </c>
    </row>
    <row r="15004" spans="24:25">
      <c r="X15004" s="429">
        <v>15301</v>
      </c>
      <c r="Y15004" s="429" t="s">
        <v>1033</v>
      </c>
    </row>
    <row r="15005" spans="24:25">
      <c r="X15005" s="429">
        <v>15302</v>
      </c>
      <c r="Y15005" s="429" t="s">
        <v>1033</v>
      </c>
    </row>
    <row r="15006" spans="24:25">
      <c r="X15006" s="429">
        <v>15303</v>
      </c>
      <c r="Y15006" s="429" t="s">
        <v>1033</v>
      </c>
    </row>
    <row r="15007" spans="24:25">
      <c r="X15007" s="429">
        <v>15304</v>
      </c>
      <c r="Y15007" s="429" t="s">
        <v>1033</v>
      </c>
    </row>
    <row r="15008" spans="24:25">
      <c r="X15008" s="429">
        <v>15305</v>
      </c>
      <c r="Y15008" s="429" t="s">
        <v>1033</v>
      </c>
    </row>
    <row r="15009" spans="24:25">
      <c r="X15009" s="429">
        <v>15306</v>
      </c>
      <c r="Y15009" s="429" t="s">
        <v>1033</v>
      </c>
    </row>
    <row r="15010" spans="24:25">
      <c r="X15010" s="429">
        <v>15307</v>
      </c>
      <c r="Y15010" s="429" t="s">
        <v>1033</v>
      </c>
    </row>
    <row r="15011" spans="24:25">
      <c r="X15011" s="429">
        <v>15308</v>
      </c>
      <c r="Y15011" s="429" t="s">
        <v>1033</v>
      </c>
    </row>
    <row r="15012" spans="24:25">
      <c r="X15012" s="429">
        <v>15309</v>
      </c>
      <c r="Y15012" s="429" t="s">
        <v>1033</v>
      </c>
    </row>
    <row r="15013" spans="24:25">
      <c r="X15013" s="429">
        <v>15310</v>
      </c>
      <c r="Y15013" s="429" t="s">
        <v>1033</v>
      </c>
    </row>
    <row r="15014" spans="24:25">
      <c r="X15014" s="429">
        <v>15311</v>
      </c>
      <c r="Y15014" s="429" t="s">
        <v>1033</v>
      </c>
    </row>
    <row r="15015" spans="24:25">
      <c r="X15015" s="429">
        <v>15312</v>
      </c>
      <c r="Y15015" s="429" t="s">
        <v>1033</v>
      </c>
    </row>
    <row r="15016" spans="24:25">
      <c r="X15016" s="429">
        <v>15313</v>
      </c>
      <c r="Y15016" s="429" t="s">
        <v>1033</v>
      </c>
    </row>
    <row r="15017" spans="24:25">
      <c r="X15017" s="429">
        <v>15314</v>
      </c>
      <c r="Y15017" s="429" t="s">
        <v>1033</v>
      </c>
    </row>
    <row r="15018" spans="24:25">
      <c r="X15018" s="429">
        <v>15315</v>
      </c>
      <c r="Y15018" s="429" t="s">
        <v>1033</v>
      </c>
    </row>
    <row r="15019" spans="24:25">
      <c r="X15019" s="429">
        <v>15316</v>
      </c>
      <c r="Y15019" s="429" t="s">
        <v>1033</v>
      </c>
    </row>
    <row r="15020" spans="24:25">
      <c r="X15020" s="429">
        <v>15317</v>
      </c>
      <c r="Y15020" s="429" t="s">
        <v>1033</v>
      </c>
    </row>
    <row r="15021" spans="24:25">
      <c r="X15021" s="429">
        <v>15318</v>
      </c>
      <c r="Y15021" s="429" t="s">
        <v>1033</v>
      </c>
    </row>
    <row r="15022" spans="24:25">
      <c r="X15022" s="429">
        <v>15319</v>
      </c>
      <c r="Y15022" s="429" t="s">
        <v>1033</v>
      </c>
    </row>
    <row r="15023" spans="24:25">
      <c r="X15023" s="429">
        <v>15320</v>
      </c>
      <c r="Y15023" s="429" t="s">
        <v>1033</v>
      </c>
    </row>
    <row r="15024" spans="24:25">
      <c r="X15024" s="429">
        <v>15321</v>
      </c>
      <c r="Y15024" s="429" t="s">
        <v>1033</v>
      </c>
    </row>
    <row r="15025" spans="24:25">
      <c r="X15025" s="429">
        <v>15322</v>
      </c>
      <c r="Y15025" s="429" t="s">
        <v>1033</v>
      </c>
    </row>
    <row r="15026" spans="24:25">
      <c r="X15026" s="429">
        <v>15323</v>
      </c>
      <c r="Y15026" s="429" t="s">
        <v>1033</v>
      </c>
    </row>
    <row r="15027" spans="24:25">
      <c r="X15027" s="429">
        <v>15324</v>
      </c>
      <c r="Y15027" s="429" t="s">
        <v>1033</v>
      </c>
    </row>
    <row r="15028" spans="24:25">
      <c r="X15028" s="429">
        <v>15325</v>
      </c>
      <c r="Y15028" s="429" t="s">
        <v>1033</v>
      </c>
    </row>
    <row r="15029" spans="24:25">
      <c r="X15029" s="429">
        <v>15326</v>
      </c>
      <c r="Y15029" s="429" t="s">
        <v>1033</v>
      </c>
    </row>
    <row r="15030" spans="24:25">
      <c r="X15030" s="429">
        <v>15327</v>
      </c>
      <c r="Y15030" s="429" t="s">
        <v>1033</v>
      </c>
    </row>
    <row r="15031" spans="24:25">
      <c r="X15031" s="429">
        <v>15328</v>
      </c>
      <c r="Y15031" s="429" t="s">
        <v>1033</v>
      </c>
    </row>
    <row r="15032" spans="24:25">
      <c r="X15032" s="429">
        <v>15329</v>
      </c>
      <c r="Y15032" s="429" t="s">
        <v>1033</v>
      </c>
    </row>
    <row r="15033" spans="24:25">
      <c r="X15033" s="429">
        <v>15330</v>
      </c>
      <c r="Y15033" s="429" t="s">
        <v>1033</v>
      </c>
    </row>
    <row r="15034" spans="24:25">
      <c r="X15034" s="429">
        <v>15331</v>
      </c>
      <c r="Y15034" s="429" t="s">
        <v>1033</v>
      </c>
    </row>
    <row r="15035" spans="24:25">
      <c r="X15035" s="429">
        <v>15332</v>
      </c>
      <c r="Y15035" s="429" t="s">
        <v>1033</v>
      </c>
    </row>
    <row r="15036" spans="24:25">
      <c r="X15036" s="429">
        <v>15333</v>
      </c>
      <c r="Y15036" s="429" t="s">
        <v>1033</v>
      </c>
    </row>
    <row r="15037" spans="24:25">
      <c r="X15037" s="429">
        <v>15334</v>
      </c>
      <c r="Y15037" s="429" t="s">
        <v>1033</v>
      </c>
    </row>
    <row r="15038" spans="24:25">
      <c r="X15038" s="429">
        <v>15335</v>
      </c>
      <c r="Y15038" s="429" t="s">
        <v>1033</v>
      </c>
    </row>
    <row r="15039" spans="24:25">
      <c r="X15039" s="429">
        <v>15336</v>
      </c>
      <c r="Y15039" s="429" t="s">
        <v>1033</v>
      </c>
    </row>
    <row r="15040" spans="24:25">
      <c r="X15040" s="429">
        <v>15337</v>
      </c>
      <c r="Y15040" s="429" t="s">
        <v>1033</v>
      </c>
    </row>
    <row r="15041" spans="24:25">
      <c r="X15041" s="429">
        <v>15338</v>
      </c>
      <c r="Y15041" s="429" t="s">
        <v>1033</v>
      </c>
    </row>
    <row r="15042" spans="24:25">
      <c r="X15042" s="429">
        <v>15339</v>
      </c>
      <c r="Y15042" s="429" t="s">
        <v>1033</v>
      </c>
    </row>
    <row r="15043" spans="24:25">
      <c r="X15043" s="429">
        <v>15340</v>
      </c>
      <c r="Y15043" s="429" t="s">
        <v>1033</v>
      </c>
    </row>
    <row r="15044" spans="24:25">
      <c r="X15044" s="429">
        <v>15341</v>
      </c>
      <c r="Y15044" s="429" t="s">
        <v>1033</v>
      </c>
    </row>
    <row r="15045" spans="24:25">
      <c r="X15045" s="429">
        <v>15342</v>
      </c>
      <c r="Y15045" s="429" t="s">
        <v>1033</v>
      </c>
    </row>
    <row r="15046" spans="24:25">
      <c r="X15046" s="429">
        <v>15343</v>
      </c>
      <c r="Y15046" s="429" t="s">
        <v>1033</v>
      </c>
    </row>
    <row r="15047" spans="24:25">
      <c r="X15047" s="429">
        <v>15344</v>
      </c>
      <c r="Y15047" s="429" t="s">
        <v>1033</v>
      </c>
    </row>
    <row r="15048" spans="24:25">
      <c r="X15048" s="429">
        <v>15345</v>
      </c>
      <c r="Y15048" s="429" t="s">
        <v>1033</v>
      </c>
    </row>
    <row r="15049" spans="24:25">
      <c r="X15049" s="429">
        <v>15346</v>
      </c>
      <c r="Y15049" s="429" t="s">
        <v>1033</v>
      </c>
    </row>
    <row r="15050" spans="24:25">
      <c r="X15050" s="429">
        <v>15347</v>
      </c>
      <c r="Y15050" s="429" t="s">
        <v>1033</v>
      </c>
    </row>
    <row r="15051" spans="24:25">
      <c r="X15051" s="429">
        <v>15348</v>
      </c>
      <c r="Y15051" s="429" t="s">
        <v>1033</v>
      </c>
    </row>
    <row r="15052" spans="24:25">
      <c r="X15052" s="429">
        <v>15349</v>
      </c>
      <c r="Y15052" s="429" t="s">
        <v>1033</v>
      </c>
    </row>
    <row r="15053" spans="24:25">
      <c r="X15053" s="429">
        <v>15350</v>
      </c>
      <c r="Y15053" s="429" t="s">
        <v>1033</v>
      </c>
    </row>
    <row r="15054" spans="24:25">
      <c r="X15054" s="429">
        <v>15351</v>
      </c>
      <c r="Y15054" s="429" t="s">
        <v>1033</v>
      </c>
    </row>
    <row r="15055" spans="24:25">
      <c r="X15055" s="429">
        <v>15352</v>
      </c>
      <c r="Y15055" s="429" t="s">
        <v>1033</v>
      </c>
    </row>
    <row r="15056" spans="24:25">
      <c r="X15056" s="429">
        <v>15353</v>
      </c>
      <c r="Y15056" s="429" t="s">
        <v>1033</v>
      </c>
    </row>
    <row r="15057" spans="24:25">
      <c r="X15057" s="429">
        <v>15354</v>
      </c>
      <c r="Y15057" s="429" t="s">
        <v>1033</v>
      </c>
    </row>
    <row r="15058" spans="24:25">
      <c r="X15058" s="429">
        <v>15355</v>
      </c>
      <c r="Y15058" s="429" t="s">
        <v>1033</v>
      </c>
    </row>
    <row r="15059" spans="24:25">
      <c r="X15059" s="429">
        <v>15356</v>
      </c>
      <c r="Y15059" s="429" t="s">
        <v>1033</v>
      </c>
    </row>
    <row r="15060" spans="24:25">
      <c r="X15060" s="429">
        <v>15357</v>
      </c>
      <c r="Y15060" s="429" t="s">
        <v>1033</v>
      </c>
    </row>
    <row r="15061" spans="24:25">
      <c r="X15061" s="429">
        <v>15358</v>
      </c>
      <c r="Y15061" s="429" t="s">
        <v>1033</v>
      </c>
    </row>
    <row r="15062" spans="24:25">
      <c r="X15062" s="429">
        <v>15359</v>
      </c>
      <c r="Y15062" s="429" t="s">
        <v>1033</v>
      </c>
    </row>
    <row r="15063" spans="24:25">
      <c r="X15063" s="429">
        <v>15360</v>
      </c>
      <c r="Y15063" s="429" t="s">
        <v>1033</v>
      </c>
    </row>
    <row r="15064" spans="24:25">
      <c r="X15064" s="429">
        <v>15361</v>
      </c>
      <c r="Y15064" s="429" t="s">
        <v>1033</v>
      </c>
    </row>
    <row r="15065" spans="24:25">
      <c r="X15065" s="429">
        <v>15362</v>
      </c>
      <c r="Y15065" s="429" t="s">
        <v>1033</v>
      </c>
    </row>
    <row r="15066" spans="24:25">
      <c r="X15066" s="429">
        <v>15363</v>
      </c>
      <c r="Y15066" s="429" t="s">
        <v>1033</v>
      </c>
    </row>
    <row r="15067" spans="24:25">
      <c r="X15067" s="429">
        <v>15364</v>
      </c>
      <c r="Y15067" s="429" t="s">
        <v>1033</v>
      </c>
    </row>
    <row r="15068" spans="24:25">
      <c r="X15068" s="429">
        <v>15365</v>
      </c>
      <c r="Y15068" s="429" t="s">
        <v>1033</v>
      </c>
    </row>
    <row r="15069" spans="24:25">
      <c r="X15069" s="429">
        <v>15366</v>
      </c>
      <c r="Y15069" s="429" t="s">
        <v>1033</v>
      </c>
    </row>
    <row r="15070" spans="24:25">
      <c r="X15070" s="429">
        <v>15367</v>
      </c>
      <c r="Y15070" s="429" t="s">
        <v>1033</v>
      </c>
    </row>
    <row r="15071" spans="24:25">
      <c r="X15071" s="429">
        <v>15368</v>
      </c>
      <c r="Y15071" s="429" t="s">
        <v>1033</v>
      </c>
    </row>
    <row r="15072" spans="24:25">
      <c r="X15072" s="429">
        <v>15369</v>
      </c>
      <c r="Y15072" s="429" t="s">
        <v>1033</v>
      </c>
    </row>
    <row r="15073" spans="24:25">
      <c r="X15073" s="429">
        <v>15370</v>
      </c>
      <c r="Y15073" s="429" t="s">
        <v>1033</v>
      </c>
    </row>
    <row r="15074" spans="24:25">
      <c r="X15074" s="429">
        <v>15371</v>
      </c>
      <c r="Y15074" s="429" t="s">
        <v>1033</v>
      </c>
    </row>
    <row r="15075" spans="24:25">
      <c r="X15075" s="429">
        <v>15372</v>
      </c>
      <c r="Y15075" s="429" t="s">
        <v>1033</v>
      </c>
    </row>
    <row r="15076" spans="24:25">
      <c r="X15076" s="429">
        <v>15373</v>
      </c>
      <c r="Y15076" s="429" t="s">
        <v>1033</v>
      </c>
    </row>
    <row r="15077" spans="24:25">
      <c r="X15077" s="429">
        <v>15374</v>
      </c>
      <c r="Y15077" s="429" t="s">
        <v>1033</v>
      </c>
    </row>
    <row r="15078" spans="24:25">
      <c r="X15078" s="429">
        <v>15375</v>
      </c>
      <c r="Y15078" s="429" t="s">
        <v>1033</v>
      </c>
    </row>
    <row r="15079" spans="24:25">
      <c r="X15079" s="429">
        <v>15376</v>
      </c>
      <c r="Y15079" s="429" t="s">
        <v>1033</v>
      </c>
    </row>
    <row r="15080" spans="24:25">
      <c r="X15080" s="429">
        <v>15377</v>
      </c>
      <c r="Y15080" s="429" t="s">
        <v>1033</v>
      </c>
    </row>
    <row r="15081" spans="24:25">
      <c r="X15081" s="429">
        <v>15378</v>
      </c>
      <c r="Y15081" s="429" t="s">
        <v>1033</v>
      </c>
    </row>
    <row r="15082" spans="24:25">
      <c r="X15082" s="429">
        <v>15379</v>
      </c>
      <c r="Y15082" s="429" t="s">
        <v>1033</v>
      </c>
    </row>
    <row r="15083" spans="24:25">
      <c r="X15083" s="429">
        <v>15380</v>
      </c>
      <c r="Y15083" s="429" t="s">
        <v>1033</v>
      </c>
    </row>
    <row r="15084" spans="24:25">
      <c r="X15084" s="429">
        <v>15381</v>
      </c>
      <c r="Y15084" s="429" t="s">
        <v>1033</v>
      </c>
    </row>
    <row r="15085" spans="24:25">
      <c r="X15085" s="429">
        <v>15382</v>
      </c>
      <c r="Y15085" s="429" t="s">
        <v>1033</v>
      </c>
    </row>
    <row r="15086" spans="24:25">
      <c r="X15086" s="429">
        <v>15383</v>
      </c>
      <c r="Y15086" s="429" t="s">
        <v>1033</v>
      </c>
    </row>
    <row r="15087" spans="24:25">
      <c r="X15087" s="429">
        <v>15384</v>
      </c>
      <c r="Y15087" s="429" t="s">
        <v>1033</v>
      </c>
    </row>
    <row r="15088" spans="24:25">
      <c r="X15088" s="429">
        <v>15385</v>
      </c>
      <c r="Y15088" s="429" t="s">
        <v>1033</v>
      </c>
    </row>
    <row r="15089" spans="24:25">
      <c r="X15089" s="429">
        <v>15386</v>
      </c>
      <c r="Y15089" s="429" t="s">
        <v>1033</v>
      </c>
    </row>
    <row r="15090" spans="24:25">
      <c r="X15090" s="429">
        <v>15387</v>
      </c>
      <c r="Y15090" s="429" t="s">
        <v>1033</v>
      </c>
    </row>
    <row r="15091" spans="24:25">
      <c r="X15091" s="429">
        <v>15388</v>
      </c>
      <c r="Y15091" s="429" t="s">
        <v>1033</v>
      </c>
    </row>
    <row r="15092" spans="24:25">
      <c r="X15092" s="429">
        <v>15389</v>
      </c>
      <c r="Y15092" s="429" t="s">
        <v>1033</v>
      </c>
    </row>
    <row r="15093" spans="24:25">
      <c r="X15093" s="429">
        <v>15390</v>
      </c>
      <c r="Y15093" s="429" t="s">
        <v>1033</v>
      </c>
    </row>
    <row r="15094" spans="24:25">
      <c r="X15094" s="429">
        <v>15391</v>
      </c>
      <c r="Y15094" s="429" t="s">
        <v>1033</v>
      </c>
    </row>
    <row r="15095" spans="24:25">
      <c r="X15095" s="429">
        <v>15392</v>
      </c>
      <c r="Y15095" s="429" t="s">
        <v>1033</v>
      </c>
    </row>
    <row r="15096" spans="24:25">
      <c r="X15096" s="429">
        <v>15393</v>
      </c>
      <c r="Y15096" s="429" t="s">
        <v>1033</v>
      </c>
    </row>
    <row r="15097" spans="24:25">
      <c r="X15097" s="429">
        <v>15394</v>
      </c>
      <c r="Y15097" s="429" t="s">
        <v>1033</v>
      </c>
    </row>
    <row r="15098" spans="24:25">
      <c r="X15098" s="429">
        <v>15395</v>
      </c>
      <c r="Y15098" s="429" t="s">
        <v>1033</v>
      </c>
    </row>
    <row r="15099" spans="24:25">
      <c r="X15099" s="429">
        <v>15396</v>
      </c>
      <c r="Y15099" s="429" t="s">
        <v>1033</v>
      </c>
    </row>
    <row r="15100" spans="24:25">
      <c r="X15100" s="429">
        <v>15397</v>
      </c>
      <c r="Y15100" s="429" t="s">
        <v>1033</v>
      </c>
    </row>
    <row r="15101" spans="24:25">
      <c r="X15101" s="429">
        <v>15398</v>
      </c>
      <c r="Y15101" s="429" t="s">
        <v>1033</v>
      </c>
    </row>
    <row r="15102" spans="24:25">
      <c r="X15102" s="429">
        <v>15399</v>
      </c>
      <c r="Y15102" s="429" t="s">
        <v>1033</v>
      </c>
    </row>
    <row r="15103" spans="24:25">
      <c r="X15103" s="429">
        <v>15400</v>
      </c>
      <c r="Y15103" s="429" t="s">
        <v>1033</v>
      </c>
    </row>
    <row r="15104" spans="24:25">
      <c r="X15104" s="429">
        <v>15401</v>
      </c>
      <c r="Y15104" s="429" t="s">
        <v>1033</v>
      </c>
    </row>
    <row r="15105" spans="24:25">
      <c r="X15105" s="429">
        <v>15402</v>
      </c>
      <c r="Y15105" s="429" t="s">
        <v>1033</v>
      </c>
    </row>
    <row r="15106" spans="24:25">
      <c r="X15106" s="429">
        <v>15403</v>
      </c>
      <c r="Y15106" s="429" t="s">
        <v>1033</v>
      </c>
    </row>
    <row r="15107" spans="24:25">
      <c r="X15107" s="429">
        <v>15404</v>
      </c>
      <c r="Y15107" s="429" t="s">
        <v>1033</v>
      </c>
    </row>
    <row r="15108" spans="24:25">
      <c r="X15108" s="429">
        <v>15405</v>
      </c>
      <c r="Y15108" s="429" t="s">
        <v>1033</v>
      </c>
    </row>
    <row r="15109" spans="24:25">
      <c r="X15109" s="429">
        <v>15406</v>
      </c>
      <c r="Y15109" s="429" t="s">
        <v>1033</v>
      </c>
    </row>
    <row r="15110" spans="24:25">
      <c r="X15110" s="429">
        <v>15407</v>
      </c>
      <c r="Y15110" s="429" t="s">
        <v>1033</v>
      </c>
    </row>
    <row r="15111" spans="24:25">
      <c r="X15111" s="429">
        <v>15408</v>
      </c>
      <c r="Y15111" s="429" t="s">
        <v>1033</v>
      </c>
    </row>
    <row r="15112" spans="24:25">
      <c r="X15112" s="429">
        <v>15409</v>
      </c>
      <c r="Y15112" s="429" t="s">
        <v>1033</v>
      </c>
    </row>
    <row r="15113" spans="24:25">
      <c r="X15113" s="429">
        <v>15410</v>
      </c>
      <c r="Y15113" s="429" t="s">
        <v>1033</v>
      </c>
    </row>
    <row r="15114" spans="24:25">
      <c r="X15114" s="429">
        <v>15411</v>
      </c>
      <c r="Y15114" s="429" t="s">
        <v>1033</v>
      </c>
    </row>
    <row r="15115" spans="24:25">
      <c r="X15115" s="429">
        <v>15412</v>
      </c>
      <c r="Y15115" s="429" t="s">
        <v>1033</v>
      </c>
    </row>
    <row r="15116" spans="24:25">
      <c r="X15116" s="429">
        <v>15413</v>
      </c>
      <c r="Y15116" s="429" t="s">
        <v>1033</v>
      </c>
    </row>
    <row r="15117" spans="24:25">
      <c r="X15117" s="429">
        <v>15414</v>
      </c>
      <c r="Y15117" s="429" t="s">
        <v>1033</v>
      </c>
    </row>
    <row r="15118" spans="24:25">
      <c r="X15118" s="429">
        <v>15415</v>
      </c>
      <c r="Y15118" s="429" t="s">
        <v>1033</v>
      </c>
    </row>
    <row r="15119" spans="24:25">
      <c r="X15119" s="429">
        <v>15416</v>
      </c>
      <c r="Y15119" s="429" t="s">
        <v>1033</v>
      </c>
    </row>
    <row r="15120" spans="24:25">
      <c r="X15120" s="429">
        <v>15417</v>
      </c>
      <c r="Y15120" s="429" t="s">
        <v>1033</v>
      </c>
    </row>
    <row r="15121" spans="24:25">
      <c r="X15121" s="429">
        <v>15418</v>
      </c>
      <c r="Y15121" s="429" t="s">
        <v>1033</v>
      </c>
    </row>
    <row r="15122" spans="24:25">
      <c r="X15122" s="429">
        <v>15419</v>
      </c>
      <c r="Y15122" s="429" t="s">
        <v>1033</v>
      </c>
    </row>
    <row r="15123" spans="24:25">
      <c r="X15123" s="429">
        <v>15420</v>
      </c>
      <c r="Y15123" s="429" t="s">
        <v>1033</v>
      </c>
    </row>
    <row r="15124" spans="24:25">
      <c r="X15124" s="429">
        <v>15421</v>
      </c>
      <c r="Y15124" s="429" t="s">
        <v>1033</v>
      </c>
    </row>
    <row r="15125" spans="24:25">
      <c r="X15125" s="429">
        <v>15422</v>
      </c>
      <c r="Y15125" s="429" t="s">
        <v>1033</v>
      </c>
    </row>
    <row r="15126" spans="24:25">
      <c r="X15126" s="429">
        <v>15423</v>
      </c>
      <c r="Y15126" s="429" t="s">
        <v>1033</v>
      </c>
    </row>
    <row r="15127" spans="24:25">
      <c r="X15127" s="429">
        <v>15424</v>
      </c>
      <c r="Y15127" s="429" t="s">
        <v>1033</v>
      </c>
    </row>
    <row r="15128" spans="24:25">
      <c r="X15128" s="429">
        <v>15425</v>
      </c>
      <c r="Y15128" s="429" t="s">
        <v>1033</v>
      </c>
    </row>
    <row r="15129" spans="24:25">
      <c r="X15129" s="429">
        <v>15426</v>
      </c>
      <c r="Y15129" s="429" t="s">
        <v>1033</v>
      </c>
    </row>
    <row r="15130" spans="24:25">
      <c r="X15130" s="429">
        <v>15427</v>
      </c>
      <c r="Y15130" s="429" t="s">
        <v>1033</v>
      </c>
    </row>
    <row r="15131" spans="24:25">
      <c r="X15131" s="429">
        <v>15428</v>
      </c>
      <c r="Y15131" s="429" t="s">
        <v>1033</v>
      </c>
    </row>
    <row r="15132" spans="24:25">
      <c r="X15132" s="429">
        <v>15429</v>
      </c>
      <c r="Y15132" s="429" t="s">
        <v>1033</v>
      </c>
    </row>
    <row r="15133" spans="24:25">
      <c r="X15133" s="429">
        <v>15430</v>
      </c>
      <c r="Y15133" s="429" t="s">
        <v>1033</v>
      </c>
    </row>
    <row r="15134" spans="24:25">
      <c r="X15134" s="429">
        <v>15431</v>
      </c>
      <c r="Y15134" s="429" t="s">
        <v>1033</v>
      </c>
    </row>
    <row r="15135" spans="24:25">
      <c r="X15135" s="429">
        <v>15432</v>
      </c>
      <c r="Y15135" s="429" t="s">
        <v>1033</v>
      </c>
    </row>
    <row r="15136" spans="24:25">
      <c r="X15136" s="429">
        <v>15433</v>
      </c>
      <c r="Y15136" s="429" t="s">
        <v>1033</v>
      </c>
    </row>
    <row r="15137" spans="24:25">
      <c r="X15137" s="429">
        <v>15434</v>
      </c>
      <c r="Y15137" s="429" t="s">
        <v>1033</v>
      </c>
    </row>
    <row r="15138" spans="24:25">
      <c r="X15138" s="429">
        <v>15435</v>
      </c>
      <c r="Y15138" s="429" t="s">
        <v>1033</v>
      </c>
    </row>
    <row r="15139" spans="24:25">
      <c r="X15139" s="429">
        <v>15436</v>
      </c>
      <c r="Y15139" s="429" t="s">
        <v>1033</v>
      </c>
    </row>
    <row r="15140" spans="24:25">
      <c r="X15140" s="429">
        <v>15437</v>
      </c>
      <c r="Y15140" s="429" t="s">
        <v>1033</v>
      </c>
    </row>
    <row r="15141" spans="24:25">
      <c r="X15141" s="429">
        <v>15438</v>
      </c>
      <c r="Y15141" s="429" t="s">
        <v>1033</v>
      </c>
    </row>
    <row r="15142" spans="24:25">
      <c r="X15142" s="429">
        <v>15439</v>
      </c>
      <c r="Y15142" s="429" t="s">
        <v>1033</v>
      </c>
    </row>
    <row r="15143" spans="24:25">
      <c r="X15143" s="429">
        <v>15440</v>
      </c>
      <c r="Y15143" s="429" t="s">
        <v>1033</v>
      </c>
    </row>
    <row r="15144" spans="24:25">
      <c r="X15144" s="429">
        <v>15441</v>
      </c>
      <c r="Y15144" s="429" t="s">
        <v>1033</v>
      </c>
    </row>
    <row r="15145" spans="24:25">
      <c r="X15145" s="429">
        <v>15442</v>
      </c>
      <c r="Y15145" s="429" t="s">
        <v>1033</v>
      </c>
    </row>
    <row r="15146" spans="24:25">
      <c r="X15146" s="429">
        <v>15443</v>
      </c>
      <c r="Y15146" s="429" t="s">
        <v>1033</v>
      </c>
    </row>
    <row r="15147" spans="24:25">
      <c r="X15147" s="429">
        <v>15444</v>
      </c>
      <c r="Y15147" s="429" t="s">
        <v>1033</v>
      </c>
    </row>
    <row r="15148" spans="24:25">
      <c r="X15148" s="429">
        <v>15445</v>
      </c>
      <c r="Y15148" s="429" t="s">
        <v>1033</v>
      </c>
    </row>
    <row r="15149" spans="24:25">
      <c r="X15149" s="429">
        <v>15446</v>
      </c>
      <c r="Y15149" s="429" t="s">
        <v>1033</v>
      </c>
    </row>
    <row r="15150" spans="24:25">
      <c r="X15150" s="429">
        <v>15447</v>
      </c>
      <c r="Y15150" s="429" t="s">
        <v>1033</v>
      </c>
    </row>
    <row r="15151" spans="24:25">
      <c r="X15151" s="429">
        <v>15448</v>
      </c>
      <c r="Y15151" s="429" t="s">
        <v>1033</v>
      </c>
    </row>
    <row r="15152" spans="24:25">
      <c r="X15152" s="429">
        <v>15449</v>
      </c>
      <c r="Y15152" s="429" t="s">
        <v>1033</v>
      </c>
    </row>
    <row r="15153" spans="24:25">
      <c r="X15153" s="429">
        <v>15450</v>
      </c>
      <c r="Y15153" s="429" t="s">
        <v>1033</v>
      </c>
    </row>
    <row r="15154" spans="24:25">
      <c r="X15154" s="429">
        <v>15451</v>
      </c>
      <c r="Y15154" s="429" t="s">
        <v>1033</v>
      </c>
    </row>
    <row r="15155" spans="24:25">
      <c r="X15155" s="429">
        <v>15452</v>
      </c>
      <c r="Y15155" s="429" t="s">
        <v>1033</v>
      </c>
    </row>
    <row r="15156" spans="24:25">
      <c r="X15156" s="429">
        <v>15453</v>
      </c>
      <c r="Y15156" s="429" t="s">
        <v>1033</v>
      </c>
    </row>
    <row r="15157" spans="24:25">
      <c r="X15157" s="429">
        <v>15454</v>
      </c>
      <c r="Y15157" s="429" t="s">
        <v>1033</v>
      </c>
    </row>
    <row r="15158" spans="24:25">
      <c r="X15158" s="429">
        <v>15455</v>
      </c>
      <c r="Y15158" s="429" t="s">
        <v>1033</v>
      </c>
    </row>
    <row r="15159" spans="24:25">
      <c r="X15159" s="429">
        <v>15456</v>
      </c>
      <c r="Y15159" s="429" t="s">
        <v>1033</v>
      </c>
    </row>
    <row r="15160" spans="24:25">
      <c r="X15160" s="429">
        <v>15457</v>
      </c>
      <c r="Y15160" s="429" t="s">
        <v>1033</v>
      </c>
    </row>
    <row r="15161" spans="24:25">
      <c r="X15161" s="429">
        <v>15458</v>
      </c>
      <c r="Y15161" s="429" t="s">
        <v>1033</v>
      </c>
    </row>
    <row r="15162" spans="24:25">
      <c r="X15162" s="429">
        <v>15459</v>
      </c>
      <c r="Y15162" s="429" t="s">
        <v>1033</v>
      </c>
    </row>
    <row r="15163" spans="24:25">
      <c r="X15163" s="429">
        <v>15460</v>
      </c>
      <c r="Y15163" s="429" t="s">
        <v>1033</v>
      </c>
    </row>
    <row r="15164" spans="24:25">
      <c r="X15164" s="429">
        <v>15461</v>
      </c>
      <c r="Y15164" s="429" t="s">
        <v>1033</v>
      </c>
    </row>
    <row r="15165" spans="24:25">
      <c r="X15165" s="429">
        <v>15462</v>
      </c>
      <c r="Y15165" s="429" t="s">
        <v>1033</v>
      </c>
    </row>
    <row r="15166" spans="24:25">
      <c r="X15166" s="429">
        <v>15463</v>
      </c>
      <c r="Y15166" s="429" t="s">
        <v>1033</v>
      </c>
    </row>
    <row r="15167" spans="24:25">
      <c r="X15167" s="429">
        <v>15464</v>
      </c>
      <c r="Y15167" s="429" t="s">
        <v>1033</v>
      </c>
    </row>
    <row r="15168" spans="24:25">
      <c r="X15168" s="429">
        <v>15465</v>
      </c>
      <c r="Y15168" s="429" t="s">
        <v>1033</v>
      </c>
    </row>
    <row r="15169" spans="24:25">
      <c r="X15169" s="429">
        <v>15466</v>
      </c>
      <c r="Y15169" s="429" t="s">
        <v>1033</v>
      </c>
    </row>
    <row r="15170" spans="24:25">
      <c r="X15170" s="429">
        <v>15467</v>
      </c>
      <c r="Y15170" s="429" t="s">
        <v>1033</v>
      </c>
    </row>
    <row r="15171" spans="24:25">
      <c r="X15171" s="429">
        <v>15468</v>
      </c>
      <c r="Y15171" s="429" t="s">
        <v>1033</v>
      </c>
    </row>
    <row r="15172" spans="24:25">
      <c r="X15172" s="429">
        <v>15469</v>
      </c>
      <c r="Y15172" s="429" t="s">
        <v>1033</v>
      </c>
    </row>
    <row r="15173" spans="24:25">
      <c r="X15173" s="429">
        <v>15470</v>
      </c>
      <c r="Y15173" s="429" t="s">
        <v>1033</v>
      </c>
    </row>
    <row r="15174" spans="24:25">
      <c r="X15174" s="429">
        <v>15471</v>
      </c>
      <c r="Y15174" s="429" t="s">
        <v>1033</v>
      </c>
    </row>
    <row r="15175" spans="24:25">
      <c r="X15175" s="429">
        <v>15472</v>
      </c>
      <c r="Y15175" s="429" t="s">
        <v>1033</v>
      </c>
    </row>
    <row r="15176" spans="24:25">
      <c r="X15176" s="429">
        <v>15473</v>
      </c>
      <c r="Y15176" s="429" t="s">
        <v>1033</v>
      </c>
    </row>
    <row r="15177" spans="24:25">
      <c r="X15177" s="429">
        <v>15474</v>
      </c>
      <c r="Y15177" s="429" t="s">
        <v>1033</v>
      </c>
    </row>
    <row r="15178" spans="24:25">
      <c r="X15178" s="429">
        <v>15475</v>
      </c>
      <c r="Y15178" s="429" t="s">
        <v>1033</v>
      </c>
    </row>
    <row r="15179" spans="24:25">
      <c r="X15179" s="429">
        <v>15476</v>
      </c>
      <c r="Y15179" s="429" t="s">
        <v>1033</v>
      </c>
    </row>
    <row r="15180" spans="24:25">
      <c r="X15180" s="429">
        <v>15477</v>
      </c>
      <c r="Y15180" s="429" t="s">
        <v>1033</v>
      </c>
    </row>
    <row r="15181" spans="24:25">
      <c r="X15181" s="429">
        <v>15478</v>
      </c>
      <c r="Y15181" s="429" t="s">
        <v>1033</v>
      </c>
    </row>
    <row r="15182" spans="24:25">
      <c r="X15182" s="429">
        <v>15479</v>
      </c>
      <c r="Y15182" s="429" t="s">
        <v>1033</v>
      </c>
    </row>
    <row r="15183" spans="24:25">
      <c r="X15183" s="429">
        <v>15480</v>
      </c>
      <c r="Y15183" s="429" t="s">
        <v>1033</v>
      </c>
    </row>
    <row r="15184" spans="24:25">
      <c r="X15184" s="429">
        <v>15481</v>
      </c>
      <c r="Y15184" s="429" t="s">
        <v>1033</v>
      </c>
    </row>
    <row r="15185" spans="24:25">
      <c r="X15185" s="429">
        <v>15482</v>
      </c>
      <c r="Y15185" s="429" t="s">
        <v>1033</v>
      </c>
    </row>
    <row r="15186" spans="24:25">
      <c r="X15186" s="429">
        <v>15483</v>
      </c>
      <c r="Y15186" s="429" t="s">
        <v>1033</v>
      </c>
    </row>
    <row r="15187" spans="24:25">
      <c r="X15187" s="429">
        <v>15484</v>
      </c>
      <c r="Y15187" s="429" t="s">
        <v>1033</v>
      </c>
    </row>
    <row r="15188" spans="24:25">
      <c r="X15188" s="429">
        <v>15485</v>
      </c>
      <c r="Y15188" s="429" t="s">
        <v>1033</v>
      </c>
    </row>
    <row r="15189" spans="24:25">
      <c r="X15189" s="429">
        <v>15486</v>
      </c>
      <c r="Y15189" s="429" t="s">
        <v>1033</v>
      </c>
    </row>
    <row r="15190" spans="24:25">
      <c r="X15190" s="429">
        <v>15487</v>
      </c>
      <c r="Y15190" s="429" t="s">
        <v>1033</v>
      </c>
    </row>
    <row r="15191" spans="24:25">
      <c r="X15191" s="429">
        <v>15488</v>
      </c>
      <c r="Y15191" s="429" t="s">
        <v>1033</v>
      </c>
    </row>
    <row r="15192" spans="24:25">
      <c r="X15192" s="429">
        <v>15489</v>
      </c>
      <c r="Y15192" s="429" t="s">
        <v>1033</v>
      </c>
    </row>
    <row r="15193" spans="24:25">
      <c r="X15193" s="429">
        <v>15490</v>
      </c>
      <c r="Y15193" s="429" t="s">
        <v>1033</v>
      </c>
    </row>
    <row r="15194" spans="24:25">
      <c r="X15194" s="429">
        <v>15491</v>
      </c>
      <c r="Y15194" s="429" t="s">
        <v>1033</v>
      </c>
    </row>
    <row r="15195" spans="24:25">
      <c r="X15195" s="429">
        <v>15492</v>
      </c>
      <c r="Y15195" s="429" t="s">
        <v>1033</v>
      </c>
    </row>
    <row r="15196" spans="24:25">
      <c r="X15196" s="429">
        <v>15493</v>
      </c>
      <c r="Y15196" s="429" t="s">
        <v>1033</v>
      </c>
    </row>
    <row r="15197" spans="24:25">
      <c r="X15197" s="429">
        <v>15494</v>
      </c>
      <c r="Y15197" s="429" t="s">
        <v>1033</v>
      </c>
    </row>
    <row r="15198" spans="24:25">
      <c r="X15198" s="429">
        <v>15495</v>
      </c>
      <c r="Y15198" s="429" t="s">
        <v>1033</v>
      </c>
    </row>
    <row r="15199" spans="24:25">
      <c r="X15199" s="429">
        <v>15496</v>
      </c>
      <c r="Y15199" s="429" t="s">
        <v>1033</v>
      </c>
    </row>
    <row r="15200" spans="24:25">
      <c r="X15200" s="429">
        <v>15497</v>
      </c>
      <c r="Y15200" s="429" t="s">
        <v>1033</v>
      </c>
    </row>
    <row r="15201" spans="24:25">
      <c r="X15201" s="429">
        <v>15498</v>
      </c>
      <c r="Y15201" s="429" t="s">
        <v>1033</v>
      </c>
    </row>
    <row r="15202" spans="24:25">
      <c r="X15202" s="429">
        <v>15499</v>
      </c>
      <c r="Y15202" s="429" t="s">
        <v>1033</v>
      </c>
    </row>
    <row r="15203" spans="24:25">
      <c r="X15203" s="429">
        <v>15500</v>
      </c>
      <c r="Y15203" s="429" t="s">
        <v>1033</v>
      </c>
    </row>
    <row r="15204" spans="24:25">
      <c r="X15204" s="429">
        <v>15501</v>
      </c>
      <c r="Y15204" s="429" t="s">
        <v>1033</v>
      </c>
    </row>
    <row r="15205" spans="24:25">
      <c r="X15205" s="429">
        <v>15502</v>
      </c>
      <c r="Y15205" s="429" t="s">
        <v>1033</v>
      </c>
    </row>
    <row r="15206" spans="24:25">
      <c r="X15206" s="429">
        <v>15503</v>
      </c>
      <c r="Y15206" s="429" t="s">
        <v>1033</v>
      </c>
    </row>
    <row r="15207" spans="24:25">
      <c r="X15207" s="429">
        <v>15504</v>
      </c>
      <c r="Y15207" s="429" t="s">
        <v>1033</v>
      </c>
    </row>
    <row r="15208" spans="24:25">
      <c r="X15208" s="429">
        <v>15505</v>
      </c>
      <c r="Y15208" s="429" t="s">
        <v>1033</v>
      </c>
    </row>
    <row r="15209" spans="24:25">
      <c r="X15209" s="429">
        <v>15506</v>
      </c>
      <c r="Y15209" s="429" t="s">
        <v>1033</v>
      </c>
    </row>
    <row r="15210" spans="24:25">
      <c r="X15210" s="429">
        <v>15507</v>
      </c>
      <c r="Y15210" s="429" t="s">
        <v>1033</v>
      </c>
    </row>
    <row r="15211" spans="24:25">
      <c r="X15211" s="429">
        <v>15508</v>
      </c>
      <c r="Y15211" s="429" t="s">
        <v>1033</v>
      </c>
    </row>
    <row r="15212" spans="24:25">
      <c r="X15212" s="429">
        <v>15509</v>
      </c>
      <c r="Y15212" s="429" t="s">
        <v>1033</v>
      </c>
    </row>
    <row r="15213" spans="24:25">
      <c r="X15213" s="429">
        <v>15510</v>
      </c>
      <c r="Y15213" s="429" t="s">
        <v>1033</v>
      </c>
    </row>
    <row r="15214" spans="24:25">
      <c r="X15214" s="429">
        <v>15511</v>
      </c>
      <c r="Y15214" s="429" t="s">
        <v>1033</v>
      </c>
    </row>
    <row r="15215" spans="24:25">
      <c r="X15215" s="429">
        <v>15512</v>
      </c>
      <c r="Y15215" s="429" t="s">
        <v>1033</v>
      </c>
    </row>
    <row r="15216" spans="24:25">
      <c r="X15216" s="429">
        <v>15513</v>
      </c>
      <c r="Y15216" s="429" t="s">
        <v>1033</v>
      </c>
    </row>
    <row r="15217" spans="24:25">
      <c r="X15217" s="429">
        <v>15514</v>
      </c>
      <c r="Y15217" s="429" t="s">
        <v>1033</v>
      </c>
    </row>
    <row r="15218" spans="24:25">
      <c r="X15218" s="429">
        <v>15515</v>
      </c>
      <c r="Y15218" s="429" t="s">
        <v>1033</v>
      </c>
    </row>
    <row r="15219" spans="24:25">
      <c r="X15219" s="429">
        <v>15516</v>
      </c>
      <c r="Y15219" s="429" t="s">
        <v>1033</v>
      </c>
    </row>
    <row r="15220" spans="24:25">
      <c r="X15220" s="429">
        <v>15517</v>
      </c>
      <c r="Y15220" s="429" t="s">
        <v>1033</v>
      </c>
    </row>
    <row r="15221" spans="24:25">
      <c r="X15221" s="429">
        <v>15518</v>
      </c>
      <c r="Y15221" s="429" t="s">
        <v>1033</v>
      </c>
    </row>
    <row r="15222" spans="24:25">
      <c r="X15222" s="429">
        <v>15519</v>
      </c>
      <c r="Y15222" s="429" t="s">
        <v>1033</v>
      </c>
    </row>
    <row r="15223" spans="24:25">
      <c r="X15223" s="429">
        <v>15520</v>
      </c>
      <c r="Y15223" s="429" t="s">
        <v>1033</v>
      </c>
    </row>
    <row r="15224" spans="24:25">
      <c r="X15224" s="429">
        <v>15521</v>
      </c>
      <c r="Y15224" s="429" t="s">
        <v>1033</v>
      </c>
    </row>
    <row r="15225" spans="24:25">
      <c r="X15225" s="429">
        <v>15522</v>
      </c>
      <c r="Y15225" s="429" t="s">
        <v>1033</v>
      </c>
    </row>
    <row r="15226" spans="24:25">
      <c r="X15226" s="429">
        <v>15523</v>
      </c>
      <c r="Y15226" s="429" t="s">
        <v>1033</v>
      </c>
    </row>
    <row r="15227" spans="24:25">
      <c r="X15227" s="429">
        <v>15524</v>
      </c>
      <c r="Y15227" s="429" t="s">
        <v>1033</v>
      </c>
    </row>
    <row r="15228" spans="24:25">
      <c r="X15228" s="429">
        <v>15525</v>
      </c>
      <c r="Y15228" s="429" t="s">
        <v>1033</v>
      </c>
    </row>
    <row r="15229" spans="24:25">
      <c r="X15229" s="429">
        <v>15526</v>
      </c>
      <c r="Y15229" s="429" t="s">
        <v>1033</v>
      </c>
    </row>
    <row r="15230" spans="24:25">
      <c r="X15230" s="429">
        <v>15527</v>
      </c>
      <c r="Y15230" s="429" t="s">
        <v>1033</v>
      </c>
    </row>
    <row r="15231" spans="24:25">
      <c r="X15231" s="429">
        <v>15528</v>
      </c>
      <c r="Y15231" s="429" t="s">
        <v>1033</v>
      </c>
    </row>
    <row r="15232" spans="24:25">
      <c r="X15232" s="429">
        <v>15529</v>
      </c>
      <c r="Y15232" s="429" t="s">
        <v>1033</v>
      </c>
    </row>
    <row r="15233" spans="24:25">
      <c r="X15233" s="429">
        <v>15530</v>
      </c>
      <c r="Y15233" s="429" t="s">
        <v>1033</v>
      </c>
    </row>
    <row r="15234" spans="24:25">
      <c r="X15234" s="429">
        <v>15531</v>
      </c>
      <c r="Y15234" s="429" t="s">
        <v>1033</v>
      </c>
    </row>
    <row r="15235" spans="24:25">
      <c r="X15235" s="429">
        <v>15532</v>
      </c>
      <c r="Y15235" s="429" t="s">
        <v>1033</v>
      </c>
    </row>
    <row r="15236" spans="24:25">
      <c r="X15236" s="429">
        <v>15533</v>
      </c>
      <c r="Y15236" s="429" t="s">
        <v>1033</v>
      </c>
    </row>
    <row r="15237" spans="24:25">
      <c r="X15237" s="429">
        <v>15534</v>
      </c>
      <c r="Y15237" s="429" t="s">
        <v>1033</v>
      </c>
    </row>
    <row r="15238" spans="24:25">
      <c r="X15238" s="429">
        <v>15535</v>
      </c>
      <c r="Y15238" s="429" t="s">
        <v>1033</v>
      </c>
    </row>
    <row r="15239" spans="24:25">
      <c r="X15239" s="429">
        <v>15536</v>
      </c>
      <c r="Y15239" s="429" t="s">
        <v>1033</v>
      </c>
    </row>
    <row r="15240" spans="24:25">
      <c r="X15240" s="429">
        <v>15537</v>
      </c>
      <c r="Y15240" s="429" t="s">
        <v>1033</v>
      </c>
    </row>
    <row r="15241" spans="24:25">
      <c r="X15241" s="429">
        <v>15538</v>
      </c>
      <c r="Y15241" s="429" t="s">
        <v>1033</v>
      </c>
    </row>
    <row r="15242" spans="24:25">
      <c r="X15242" s="429">
        <v>15539</v>
      </c>
      <c r="Y15242" s="429" t="s">
        <v>1033</v>
      </c>
    </row>
    <row r="15243" spans="24:25">
      <c r="X15243" s="429">
        <v>15540</v>
      </c>
      <c r="Y15243" s="429" t="s">
        <v>1033</v>
      </c>
    </row>
    <row r="15244" spans="24:25">
      <c r="X15244" s="429">
        <v>15541</v>
      </c>
      <c r="Y15244" s="429" t="s">
        <v>1033</v>
      </c>
    </row>
    <row r="15245" spans="24:25">
      <c r="X15245" s="429">
        <v>15542</v>
      </c>
      <c r="Y15245" s="429" t="s">
        <v>1033</v>
      </c>
    </row>
    <row r="15246" spans="24:25">
      <c r="X15246" s="429">
        <v>15543</v>
      </c>
      <c r="Y15246" s="429" t="s">
        <v>1033</v>
      </c>
    </row>
    <row r="15247" spans="24:25">
      <c r="X15247" s="429">
        <v>15544</v>
      </c>
      <c r="Y15247" s="429" t="s">
        <v>1033</v>
      </c>
    </row>
    <row r="15248" spans="24:25">
      <c r="X15248" s="429">
        <v>15545</v>
      </c>
      <c r="Y15248" s="429" t="s">
        <v>1033</v>
      </c>
    </row>
    <row r="15249" spans="24:25">
      <c r="X15249" s="429">
        <v>15546</v>
      </c>
      <c r="Y15249" s="429" t="s">
        <v>1033</v>
      </c>
    </row>
    <row r="15250" spans="24:25">
      <c r="X15250" s="429">
        <v>15547</v>
      </c>
      <c r="Y15250" s="429" t="s">
        <v>1033</v>
      </c>
    </row>
    <row r="15251" spans="24:25">
      <c r="X15251" s="429">
        <v>15548</v>
      </c>
      <c r="Y15251" s="429" t="s">
        <v>1033</v>
      </c>
    </row>
    <row r="15252" spans="24:25">
      <c r="X15252" s="429">
        <v>15549</v>
      </c>
      <c r="Y15252" s="429" t="s">
        <v>1033</v>
      </c>
    </row>
    <row r="15253" spans="24:25">
      <c r="X15253" s="429">
        <v>15550</v>
      </c>
      <c r="Y15253" s="429" t="s">
        <v>1033</v>
      </c>
    </row>
    <row r="15254" spans="24:25">
      <c r="X15254" s="429">
        <v>15551</v>
      </c>
      <c r="Y15254" s="429" t="s">
        <v>1033</v>
      </c>
    </row>
    <row r="15255" spans="24:25">
      <c r="X15255" s="429">
        <v>15552</v>
      </c>
      <c r="Y15255" s="429" t="s">
        <v>1033</v>
      </c>
    </row>
    <row r="15256" spans="24:25">
      <c r="X15256" s="429">
        <v>15553</v>
      </c>
      <c r="Y15256" s="429" t="s">
        <v>1033</v>
      </c>
    </row>
    <row r="15257" spans="24:25">
      <c r="X15257" s="429">
        <v>15554</v>
      </c>
      <c r="Y15257" s="429" t="s">
        <v>1033</v>
      </c>
    </row>
    <row r="15258" spans="24:25">
      <c r="X15258" s="429">
        <v>15555</v>
      </c>
      <c r="Y15258" s="429" t="s">
        <v>1033</v>
      </c>
    </row>
    <row r="15259" spans="24:25">
      <c r="X15259" s="429">
        <v>15556</v>
      </c>
      <c r="Y15259" s="429" t="s">
        <v>1033</v>
      </c>
    </row>
    <row r="15260" spans="24:25">
      <c r="X15260" s="429">
        <v>15557</v>
      </c>
      <c r="Y15260" s="429" t="s">
        <v>1033</v>
      </c>
    </row>
    <row r="15261" spans="24:25">
      <c r="X15261" s="429">
        <v>15558</v>
      </c>
      <c r="Y15261" s="429" t="s">
        <v>1033</v>
      </c>
    </row>
    <row r="15262" spans="24:25">
      <c r="X15262" s="429">
        <v>15559</v>
      </c>
      <c r="Y15262" s="429" t="s">
        <v>1033</v>
      </c>
    </row>
    <row r="15263" spans="24:25">
      <c r="X15263" s="429">
        <v>15560</v>
      </c>
      <c r="Y15263" s="429" t="s">
        <v>1033</v>
      </c>
    </row>
    <row r="15264" spans="24:25">
      <c r="X15264" s="429">
        <v>15561</v>
      </c>
      <c r="Y15264" s="429" t="s">
        <v>1033</v>
      </c>
    </row>
    <row r="15265" spans="24:25">
      <c r="X15265" s="429">
        <v>15562</v>
      </c>
      <c r="Y15265" s="429" t="s">
        <v>1033</v>
      </c>
    </row>
    <row r="15266" spans="24:25">
      <c r="X15266" s="429">
        <v>15563</v>
      </c>
      <c r="Y15266" s="429" t="s">
        <v>1033</v>
      </c>
    </row>
    <row r="15267" spans="24:25">
      <c r="X15267" s="429">
        <v>15564</v>
      </c>
      <c r="Y15267" s="429" t="s">
        <v>1033</v>
      </c>
    </row>
    <row r="15268" spans="24:25">
      <c r="X15268" s="429">
        <v>15565</v>
      </c>
      <c r="Y15268" s="429" t="s">
        <v>1033</v>
      </c>
    </row>
    <row r="15269" spans="24:25">
      <c r="X15269" s="429">
        <v>15566</v>
      </c>
      <c r="Y15269" s="429" t="s">
        <v>1033</v>
      </c>
    </row>
    <row r="15270" spans="24:25">
      <c r="X15270" s="429">
        <v>15567</v>
      </c>
      <c r="Y15270" s="429" t="s">
        <v>1033</v>
      </c>
    </row>
    <row r="15271" spans="24:25">
      <c r="X15271" s="429">
        <v>15568</v>
      </c>
      <c r="Y15271" s="429" t="s">
        <v>1033</v>
      </c>
    </row>
    <row r="15272" spans="24:25">
      <c r="X15272" s="429">
        <v>15569</v>
      </c>
      <c r="Y15272" s="429" t="s">
        <v>1033</v>
      </c>
    </row>
    <row r="15273" spans="24:25">
      <c r="X15273" s="429">
        <v>15570</v>
      </c>
      <c r="Y15273" s="429" t="s">
        <v>1033</v>
      </c>
    </row>
    <row r="15274" spans="24:25">
      <c r="X15274" s="429">
        <v>15571</v>
      </c>
      <c r="Y15274" s="429" t="s">
        <v>1033</v>
      </c>
    </row>
    <row r="15275" spans="24:25">
      <c r="X15275" s="429">
        <v>15572</v>
      </c>
      <c r="Y15275" s="429" t="s">
        <v>1033</v>
      </c>
    </row>
    <row r="15276" spans="24:25">
      <c r="X15276" s="429">
        <v>15573</v>
      </c>
      <c r="Y15276" s="429" t="s">
        <v>1033</v>
      </c>
    </row>
    <row r="15277" spans="24:25">
      <c r="X15277" s="429">
        <v>15574</v>
      </c>
      <c r="Y15277" s="429" t="s">
        <v>1033</v>
      </c>
    </row>
    <row r="15278" spans="24:25">
      <c r="X15278" s="429">
        <v>15575</v>
      </c>
      <c r="Y15278" s="429" t="s">
        <v>1033</v>
      </c>
    </row>
    <row r="15279" spans="24:25">
      <c r="X15279" s="429">
        <v>15576</v>
      </c>
      <c r="Y15279" s="429" t="s">
        <v>1033</v>
      </c>
    </row>
    <row r="15280" spans="24:25">
      <c r="X15280" s="429">
        <v>15577</v>
      </c>
      <c r="Y15280" s="429" t="s">
        <v>1033</v>
      </c>
    </row>
    <row r="15281" spans="24:25">
      <c r="X15281" s="429">
        <v>15578</v>
      </c>
      <c r="Y15281" s="429" t="s">
        <v>1033</v>
      </c>
    </row>
    <row r="15282" spans="24:25">
      <c r="X15282" s="429">
        <v>15579</v>
      </c>
      <c r="Y15282" s="429" t="s">
        <v>1033</v>
      </c>
    </row>
    <row r="15283" spans="24:25">
      <c r="X15283" s="429">
        <v>15580</v>
      </c>
      <c r="Y15283" s="429" t="s">
        <v>1033</v>
      </c>
    </row>
    <row r="15284" spans="24:25">
      <c r="X15284" s="429">
        <v>15581</v>
      </c>
      <c r="Y15284" s="429" t="s">
        <v>1033</v>
      </c>
    </row>
    <row r="15285" spans="24:25">
      <c r="X15285" s="429">
        <v>15582</v>
      </c>
      <c r="Y15285" s="429" t="s">
        <v>1033</v>
      </c>
    </row>
    <row r="15286" spans="24:25">
      <c r="X15286" s="429">
        <v>15583</v>
      </c>
      <c r="Y15286" s="429" t="s">
        <v>1033</v>
      </c>
    </row>
    <row r="15287" spans="24:25">
      <c r="X15287" s="429">
        <v>15584</v>
      </c>
      <c r="Y15287" s="429" t="s">
        <v>1033</v>
      </c>
    </row>
    <row r="15288" spans="24:25">
      <c r="X15288" s="429">
        <v>15585</v>
      </c>
      <c r="Y15288" s="429" t="s">
        <v>1033</v>
      </c>
    </row>
    <row r="15289" spans="24:25">
      <c r="X15289" s="429">
        <v>15586</v>
      </c>
      <c r="Y15289" s="429" t="s">
        <v>1033</v>
      </c>
    </row>
    <row r="15290" spans="24:25">
      <c r="X15290" s="429">
        <v>15587</v>
      </c>
      <c r="Y15290" s="429" t="s">
        <v>1033</v>
      </c>
    </row>
    <row r="15291" spans="24:25">
      <c r="X15291" s="429">
        <v>15588</v>
      </c>
      <c r="Y15291" s="429" t="s">
        <v>1033</v>
      </c>
    </row>
    <row r="15292" spans="24:25">
      <c r="X15292" s="429">
        <v>15589</v>
      </c>
      <c r="Y15292" s="429" t="s">
        <v>1033</v>
      </c>
    </row>
    <row r="15293" spans="24:25">
      <c r="X15293" s="429">
        <v>15590</v>
      </c>
      <c r="Y15293" s="429" t="s">
        <v>1033</v>
      </c>
    </row>
    <row r="15294" spans="24:25">
      <c r="X15294" s="429">
        <v>15591</v>
      </c>
      <c r="Y15294" s="429" t="s">
        <v>1033</v>
      </c>
    </row>
    <row r="15295" spans="24:25">
      <c r="X15295" s="429">
        <v>15592</v>
      </c>
      <c r="Y15295" s="429" t="s">
        <v>1033</v>
      </c>
    </row>
    <row r="15296" spans="24:25">
      <c r="X15296" s="429">
        <v>15593</v>
      </c>
      <c r="Y15296" s="429" t="s">
        <v>1033</v>
      </c>
    </row>
    <row r="15297" spans="24:25">
      <c r="X15297" s="429">
        <v>15594</v>
      </c>
      <c r="Y15297" s="429" t="s">
        <v>1033</v>
      </c>
    </row>
    <row r="15298" spans="24:25">
      <c r="X15298" s="429">
        <v>15595</v>
      </c>
      <c r="Y15298" s="429" t="s">
        <v>1033</v>
      </c>
    </row>
    <row r="15299" spans="24:25">
      <c r="X15299" s="429">
        <v>15596</v>
      </c>
      <c r="Y15299" s="429" t="s">
        <v>1033</v>
      </c>
    </row>
    <row r="15300" spans="24:25">
      <c r="X15300" s="429">
        <v>15597</v>
      </c>
      <c r="Y15300" s="429" t="s">
        <v>1033</v>
      </c>
    </row>
    <row r="15301" spans="24:25">
      <c r="X15301" s="429">
        <v>15598</v>
      </c>
      <c r="Y15301" s="429" t="s">
        <v>1033</v>
      </c>
    </row>
    <row r="15302" spans="24:25">
      <c r="X15302" s="429">
        <v>15599</v>
      </c>
      <c r="Y15302" s="429" t="s">
        <v>1033</v>
      </c>
    </row>
    <row r="15303" spans="24:25">
      <c r="X15303" s="429">
        <v>15600</v>
      </c>
      <c r="Y15303" s="429" t="s">
        <v>1033</v>
      </c>
    </row>
    <row r="15304" spans="24:25">
      <c r="X15304" s="429">
        <v>15601</v>
      </c>
      <c r="Y15304" s="429" t="s">
        <v>1033</v>
      </c>
    </row>
    <row r="15305" spans="24:25">
      <c r="X15305" s="429">
        <v>15602</v>
      </c>
      <c r="Y15305" s="429" t="s">
        <v>1033</v>
      </c>
    </row>
    <row r="15306" spans="24:25">
      <c r="X15306" s="429">
        <v>15603</v>
      </c>
      <c r="Y15306" s="429" t="s">
        <v>1033</v>
      </c>
    </row>
    <row r="15307" spans="24:25">
      <c r="X15307" s="429">
        <v>15604</v>
      </c>
      <c r="Y15307" s="429" t="s">
        <v>1033</v>
      </c>
    </row>
    <row r="15308" spans="24:25">
      <c r="X15308" s="429">
        <v>15605</v>
      </c>
      <c r="Y15308" s="429" t="s">
        <v>1033</v>
      </c>
    </row>
    <row r="15309" spans="24:25">
      <c r="X15309" s="429">
        <v>15606</v>
      </c>
      <c r="Y15309" s="429" t="s">
        <v>1033</v>
      </c>
    </row>
    <row r="15310" spans="24:25">
      <c r="X15310" s="429">
        <v>15607</v>
      </c>
      <c r="Y15310" s="429" t="s">
        <v>1033</v>
      </c>
    </row>
    <row r="15311" spans="24:25">
      <c r="X15311" s="429">
        <v>15608</v>
      </c>
      <c r="Y15311" s="429" t="s">
        <v>1033</v>
      </c>
    </row>
    <row r="15312" spans="24:25">
      <c r="X15312" s="429">
        <v>15609</v>
      </c>
      <c r="Y15312" s="429" t="s">
        <v>1033</v>
      </c>
    </row>
    <row r="15313" spans="24:25">
      <c r="X15313" s="429">
        <v>15610</v>
      </c>
      <c r="Y15313" s="429" t="s">
        <v>1033</v>
      </c>
    </row>
    <row r="15314" spans="24:25">
      <c r="X15314" s="429">
        <v>15611</v>
      </c>
      <c r="Y15314" s="429" t="s">
        <v>1033</v>
      </c>
    </row>
    <row r="15315" spans="24:25">
      <c r="X15315" s="429">
        <v>15612</v>
      </c>
      <c r="Y15315" s="429" t="s">
        <v>1033</v>
      </c>
    </row>
    <row r="15316" spans="24:25">
      <c r="X15316" s="429">
        <v>15613</v>
      </c>
      <c r="Y15316" s="429" t="s">
        <v>1033</v>
      </c>
    </row>
    <row r="15317" spans="24:25">
      <c r="X15317" s="429">
        <v>15614</v>
      </c>
      <c r="Y15317" s="429" t="s">
        <v>1033</v>
      </c>
    </row>
    <row r="15318" spans="24:25">
      <c r="X15318" s="429">
        <v>15615</v>
      </c>
      <c r="Y15318" s="429" t="s">
        <v>1033</v>
      </c>
    </row>
    <row r="15319" spans="24:25">
      <c r="X15319" s="429">
        <v>15616</v>
      </c>
      <c r="Y15319" s="429" t="s">
        <v>1033</v>
      </c>
    </row>
    <row r="15320" spans="24:25">
      <c r="X15320" s="429">
        <v>15617</v>
      </c>
      <c r="Y15320" s="429" t="s">
        <v>1033</v>
      </c>
    </row>
    <row r="15321" spans="24:25">
      <c r="X15321" s="429">
        <v>15618</v>
      </c>
      <c r="Y15321" s="429" t="s">
        <v>1033</v>
      </c>
    </row>
    <row r="15322" spans="24:25">
      <c r="X15322" s="429">
        <v>15619</v>
      </c>
      <c r="Y15322" s="429" t="s">
        <v>1033</v>
      </c>
    </row>
    <row r="15323" spans="24:25">
      <c r="X15323" s="429">
        <v>15620</v>
      </c>
      <c r="Y15323" s="429" t="s">
        <v>1033</v>
      </c>
    </row>
    <row r="15324" spans="24:25">
      <c r="X15324" s="429">
        <v>15621</v>
      </c>
      <c r="Y15324" s="429" t="s">
        <v>1033</v>
      </c>
    </row>
    <row r="15325" spans="24:25">
      <c r="X15325" s="429">
        <v>15622</v>
      </c>
      <c r="Y15325" s="429" t="s">
        <v>1033</v>
      </c>
    </row>
    <row r="15326" spans="24:25">
      <c r="X15326" s="429">
        <v>15623</v>
      </c>
      <c r="Y15326" s="429" t="s">
        <v>1033</v>
      </c>
    </row>
    <row r="15327" spans="24:25">
      <c r="X15327" s="429">
        <v>15624</v>
      </c>
      <c r="Y15327" s="429" t="s">
        <v>1033</v>
      </c>
    </row>
    <row r="15328" spans="24:25">
      <c r="X15328" s="429">
        <v>15625</v>
      </c>
      <c r="Y15328" s="429" t="s">
        <v>1033</v>
      </c>
    </row>
    <row r="15329" spans="24:25">
      <c r="X15329" s="429">
        <v>15626</v>
      </c>
      <c r="Y15329" s="429" t="s">
        <v>1033</v>
      </c>
    </row>
    <row r="15330" spans="24:25">
      <c r="X15330" s="429">
        <v>15627</v>
      </c>
      <c r="Y15330" s="429" t="s">
        <v>1033</v>
      </c>
    </row>
    <row r="15331" spans="24:25">
      <c r="X15331" s="429">
        <v>15628</v>
      </c>
      <c r="Y15331" s="429" t="s">
        <v>1033</v>
      </c>
    </row>
    <row r="15332" spans="24:25">
      <c r="X15332" s="429">
        <v>15629</v>
      </c>
      <c r="Y15332" s="429" t="s">
        <v>1033</v>
      </c>
    </row>
    <row r="15333" spans="24:25">
      <c r="X15333" s="429">
        <v>15630</v>
      </c>
      <c r="Y15333" s="429" t="s">
        <v>1033</v>
      </c>
    </row>
    <row r="15334" spans="24:25">
      <c r="X15334" s="429">
        <v>15631</v>
      </c>
      <c r="Y15334" s="429" t="s">
        <v>1033</v>
      </c>
    </row>
    <row r="15335" spans="24:25">
      <c r="X15335" s="429">
        <v>15632</v>
      </c>
      <c r="Y15335" s="429" t="s">
        <v>1033</v>
      </c>
    </row>
    <row r="15336" spans="24:25">
      <c r="X15336" s="429">
        <v>15633</v>
      </c>
      <c r="Y15336" s="429" t="s">
        <v>1033</v>
      </c>
    </row>
    <row r="15337" spans="24:25">
      <c r="X15337" s="429">
        <v>15634</v>
      </c>
      <c r="Y15337" s="429" t="s">
        <v>1033</v>
      </c>
    </row>
    <row r="15338" spans="24:25">
      <c r="X15338" s="429">
        <v>15635</v>
      </c>
      <c r="Y15338" s="429" t="s">
        <v>1033</v>
      </c>
    </row>
    <row r="15339" spans="24:25">
      <c r="X15339" s="429">
        <v>15636</v>
      </c>
      <c r="Y15339" s="429" t="s">
        <v>1033</v>
      </c>
    </row>
    <row r="15340" spans="24:25">
      <c r="X15340" s="429">
        <v>15637</v>
      </c>
      <c r="Y15340" s="429" t="s">
        <v>1033</v>
      </c>
    </row>
    <row r="15341" spans="24:25">
      <c r="X15341" s="429">
        <v>15638</v>
      </c>
      <c r="Y15341" s="429" t="s">
        <v>1033</v>
      </c>
    </row>
    <row r="15342" spans="24:25">
      <c r="X15342" s="429">
        <v>15639</v>
      </c>
      <c r="Y15342" s="429" t="s">
        <v>1033</v>
      </c>
    </row>
    <row r="15343" spans="24:25">
      <c r="X15343" s="429">
        <v>15640</v>
      </c>
      <c r="Y15343" s="429" t="s">
        <v>1033</v>
      </c>
    </row>
    <row r="15344" spans="24:25">
      <c r="X15344" s="429">
        <v>15641</v>
      </c>
      <c r="Y15344" s="429" t="s">
        <v>1033</v>
      </c>
    </row>
    <row r="15345" spans="24:25">
      <c r="X15345" s="429">
        <v>15642</v>
      </c>
      <c r="Y15345" s="429" t="s">
        <v>1033</v>
      </c>
    </row>
    <row r="15346" spans="24:25">
      <c r="X15346" s="429">
        <v>15643</v>
      </c>
      <c r="Y15346" s="429" t="s">
        <v>1033</v>
      </c>
    </row>
    <row r="15347" spans="24:25">
      <c r="X15347" s="429">
        <v>15644</v>
      </c>
      <c r="Y15347" s="429" t="s">
        <v>1033</v>
      </c>
    </row>
    <row r="15348" spans="24:25">
      <c r="X15348" s="429">
        <v>15645</v>
      </c>
      <c r="Y15348" s="429" t="s">
        <v>1033</v>
      </c>
    </row>
    <row r="15349" spans="24:25">
      <c r="X15349" s="429">
        <v>15646</v>
      </c>
      <c r="Y15349" s="429" t="s">
        <v>1033</v>
      </c>
    </row>
    <row r="15350" spans="24:25">
      <c r="X15350" s="429">
        <v>15647</v>
      </c>
      <c r="Y15350" s="429" t="s">
        <v>1033</v>
      </c>
    </row>
    <row r="15351" spans="24:25">
      <c r="X15351" s="429">
        <v>15648</v>
      </c>
      <c r="Y15351" s="429" t="s">
        <v>1033</v>
      </c>
    </row>
    <row r="15352" spans="24:25">
      <c r="X15352" s="429">
        <v>15649</v>
      </c>
      <c r="Y15352" s="429" t="s">
        <v>1033</v>
      </c>
    </row>
    <row r="15353" spans="24:25">
      <c r="X15353" s="429">
        <v>15650</v>
      </c>
      <c r="Y15353" s="429" t="s">
        <v>1033</v>
      </c>
    </row>
    <row r="15354" spans="24:25">
      <c r="X15354" s="429">
        <v>15651</v>
      </c>
      <c r="Y15354" s="429" t="s">
        <v>1033</v>
      </c>
    </row>
    <row r="15355" spans="24:25">
      <c r="X15355" s="429">
        <v>15652</v>
      </c>
      <c r="Y15355" s="429" t="s">
        <v>1033</v>
      </c>
    </row>
    <row r="15356" spans="24:25">
      <c r="X15356" s="429">
        <v>15653</v>
      </c>
      <c r="Y15356" s="429" t="s">
        <v>1033</v>
      </c>
    </row>
    <row r="15357" spans="24:25">
      <c r="X15357" s="429">
        <v>15654</v>
      </c>
      <c r="Y15357" s="429" t="s">
        <v>1033</v>
      </c>
    </row>
    <row r="15358" spans="24:25">
      <c r="X15358" s="429">
        <v>15655</v>
      </c>
      <c r="Y15358" s="429" t="s">
        <v>1033</v>
      </c>
    </row>
    <row r="15359" spans="24:25">
      <c r="X15359" s="429">
        <v>15656</v>
      </c>
      <c r="Y15359" s="429" t="s">
        <v>1033</v>
      </c>
    </row>
    <row r="15360" spans="24:25">
      <c r="X15360" s="429">
        <v>15657</v>
      </c>
      <c r="Y15360" s="429" t="s">
        <v>1033</v>
      </c>
    </row>
    <row r="15361" spans="24:25">
      <c r="X15361" s="429">
        <v>15658</v>
      </c>
      <c r="Y15361" s="429" t="s">
        <v>1033</v>
      </c>
    </row>
    <row r="15362" spans="24:25">
      <c r="X15362" s="429">
        <v>15659</v>
      </c>
      <c r="Y15362" s="429" t="s">
        <v>1033</v>
      </c>
    </row>
    <row r="15363" spans="24:25">
      <c r="X15363" s="429">
        <v>15660</v>
      </c>
      <c r="Y15363" s="429" t="s">
        <v>1033</v>
      </c>
    </row>
    <row r="15364" spans="24:25">
      <c r="X15364" s="429">
        <v>15661</v>
      </c>
      <c r="Y15364" s="429" t="s">
        <v>1033</v>
      </c>
    </row>
    <row r="15365" spans="24:25">
      <c r="X15365" s="429">
        <v>15662</v>
      </c>
      <c r="Y15365" s="429" t="s">
        <v>1033</v>
      </c>
    </row>
    <row r="15366" spans="24:25">
      <c r="X15366" s="429">
        <v>15663</v>
      </c>
      <c r="Y15366" s="429" t="s">
        <v>1033</v>
      </c>
    </row>
    <row r="15367" spans="24:25">
      <c r="X15367" s="429">
        <v>15664</v>
      </c>
      <c r="Y15367" s="429" t="s">
        <v>1033</v>
      </c>
    </row>
    <row r="15368" spans="24:25">
      <c r="X15368" s="429">
        <v>15665</v>
      </c>
      <c r="Y15368" s="429" t="s">
        <v>1033</v>
      </c>
    </row>
    <row r="15369" spans="24:25">
      <c r="X15369" s="429">
        <v>15666</v>
      </c>
      <c r="Y15369" s="429" t="s">
        <v>1033</v>
      </c>
    </row>
    <row r="15370" spans="24:25">
      <c r="X15370" s="429">
        <v>15667</v>
      </c>
      <c r="Y15370" s="429" t="s">
        <v>1033</v>
      </c>
    </row>
    <row r="15371" spans="24:25">
      <c r="X15371" s="429">
        <v>15668</v>
      </c>
      <c r="Y15371" s="429" t="s">
        <v>1033</v>
      </c>
    </row>
    <row r="15372" spans="24:25">
      <c r="X15372" s="429">
        <v>15669</v>
      </c>
      <c r="Y15372" s="429" t="s">
        <v>1033</v>
      </c>
    </row>
    <row r="15373" spans="24:25">
      <c r="X15373" s="429">
        <v>15670</v>
      </c>
      <c r="Y15373" s="429" t="s">
        <v>1033</v>
      </c>
    </row>
    <row r="15374" spans="24:25">
      <c r="X15374" s="429">
        <v>15671</v>
      </c>
      <c r="Y15374" s="429" t="s">
        <v>1033</v>
      </c>
    </row>
    <row r="15375" spans="24:25">
      <c r="X15375" s="429">
        <v>15672</v>
      </c>
      <c r="Y15375" s="429" t="s">
        <v>1033</v>
      </c>
    </row>
    <row r="15376" spans="24:25">
      <c r="X15376" s="429">
        <v>15673</v>
      </c>
      <c r="Y15376" s="429" t="s">
        <v>1033</v>
      </c>
    </row>
    <row r="15377" spans="24:25">
      <c r="X15377" s="429">
        <v>15674</v>
      </c>
      <c r="Y15377" s="429" t="s">
        <v>1033</v>
      </c>
    </row>
    <row r="15378" spans="24:25">
      <c r="X15378" s="429">
        <v>15675</v>
      </c>
      <c r="Y15378" s="429" t="s">
        <v>1033</v>
      </c>
    </row>
    <row r="15379" spans="24:25">
      <c r="X15379" s="429">
        <v>15676</v>
      </c>
      <c r="Y15379" s="429" t="s">
        <v>1033</v>
      </c>
    </row>
    <row r="15380" spans="24:25">
      <c r="X15380" s="429">
        <v>15677</v>
      </c>
      <c r="Y15380" s="429" t="s">
        <v>1033</v>
      </c>
    </row>
    <row r="15381" spans="24:25">
      <c r="X15381" s="429">
        <v>15678</v>
      </c>
      <c r="Y15381" s="429" t="s">
        <v>1033</v>
      </c>
    </row>
    <row r="15382" spans="24:25">
      <c r="X15382" s="429">
        <v>15679</v>
      </c>
      <c r="Y15382" s="429" t="s">
        <v>1033</v>
      </c>
    </row>
    <row r="15383" spans="24:25">
      <c r="X15383" s="429">
        <v>15680</v>
      </c>
      <c r="Y15383" s="429" t="s">
        <v>1033</v>
      </c>
    </row>
    <row r="15384" spans="24:25">
      <c r="X15384" s="429">
        <v>15681</v>
      </c>
      <c r="Y15384" s="429" t="s">
        <v>1033</v>
      </c>
    </row>
    <row r="15385" spans="24:25">
      <c r="X15385" s="429">
        <v>15682</v>
      </c>
      <c r="Y15385" s="429" t="s">
        <v>1033</v>
      </c>
    </row>
    <row r="15386" spans="24:25">
      <c r="X15386" s="429">
        <v>15683</v>
      </c>
      <c r="Y15386" s="429" t="s">
        <v>1033</v>
      </c>
    </row>
    <row r="15387" spans="24:25">
      <c r="X15387" s="429">
        <v>15684</v>
      </c>
      <c r="Y15387" s="429" t="s">
        <v>1033</v>
      </c>
    </row>
    <row r="15388" spans="24:25">
      <c r="X15388" s="429">
        <v>15685</v>
      </c>
      <c r="Y15388" s="429" t="s">
        <v>1033</v>
      </c>
    </row>
    <row r="15389" spans="24:25">
      <c r="X15389" s="429">
        <v>15686</v>
      </c>
      <c r="Y15389" s="429" t="s">
        <v>1033</v>
      </c>
    </row>
    <row r="15390" spans="24:25">
      <c r="X15390" s="429">
        <v>15687</v>
      </c>
      <c r="Y15390" s="429" t="s">
        <v>1033</v>
      </c>
    </row>
    <row r="15391" spans="24:25">
      <c r="X15391" s="429">
        <v>15688</v>
      </c>
      <c r="Y15391" s="429" t="s">
        <v>1033</v>
      </c>
    </row>
    <row r="15392" spans="24:25">
      <c r="X15392" s="429">
        <v>15689</v>
      </c>
      <c r="Y15392" s="429" t="s">
        <v>1033</v>
      </c>
    </row>
    <row r="15393" spans="24:25">
      <c r="X15393" s="429">
        <v>15690</v>
      </c>
      <c r="Y15393" s="429" t="s">
        <v>1033</v>
      </c>
    </row>
    <row r="15394" spans="24:25">
      <c r="X15394" s="429">
        <v>15691</v>
      </c>
      <c r="Y15394" s="429" t="s">
        <v>1033</v>
      </c>
    </row>
    <row r="15395" spans="24:25">
      <c r="X15395" s="429">
        <v>15692</v>
      </c>
      <c r="Y15395" s="429" t="s">
        <v>1033</v>
      </c>
    </row>
    <row r="15396" spans="24:25">
      <c r="X15396" s="429">
        <v>15693</v>
      </c>
      <c r="Y15396" s="429" t="s">
        <v>1033</v>
      </c>
    </row>
    <row r="15397" spans="24:25">
      <c r="X15397" s="429">
        <v>15694</v>
      </c>
      <c r="Y15397" s="429" t="s">
        <v>1033</v>
      </c>
    </row>
    <row r="15398" spans="24:25">
      <c r="X15398" s="429">
        <v>15695</v>
      </c>
      <c r="Y15398" s="429" t="s">
        <v>1033</v>
      </c>
    </row>
    <row r="15399" spans="24:25">
      <c r="X15399" s="429">
        <v>15696</v>
      </c>
      <c r="Y15399" s="429" t="s">
        <v>1033</v>
      </c>
    </row>
    <row r="15400" spans="24:25">
      <c r="X15400" s="429">
        <v>15697</v>
      </c>
      <c r="Y15400" s="429" t="s">
        <v>1033</v>
      </c>
    </row>
    <row r="15401" spans="24:25">
      <c r="X15401" s="429">
        <v>15698</v>
      </c>
      <c r="Y15401" s="429" t="s">
        <v>1033</v>
      </c>
    </row>
    <row r="15402" spans="24:25">
      <c r="X15402" s="429">
        <v>15699</v>
      </c>
      <c r="Y15402" s="429" t="s">
        <v>1033</v>
      </c>
    </row>
    <row r="15403" spans="24:25">
      <c r="X15403" s="429">
        <v>15700</v>
      </c>
      <c r="Y15403" s="429" t="s">
        <v>1033</v>
      </c>
    </row>
    <row r="15404" spans="24:25">
      <c r="X15404" s="429">
        <v>15701</v>
      </c>
      <c r="Y15404" s="429" t="s">
        <v>1033</v>
      </c>
    </row>
    <row r="15405" spans="24:25">
      <c r="X15405" s="429">
        <v>15702</v>
      </c>
      <c r="Y15405" s="429" t="s">
        <v>1033</v>
      </c>
    </row>
    <row r="15406" spans="24:25">
      <c r="X15406" s="429">
        <v>15703</v>
      </c>
      <c r="Y15406" s="429" t="s">
        <v>1033</v>
      </c>
    </row>
    <row r="15407" spans="24:25">
      <c r="X15407" s="429">
        <v>15704</v>
      </c>
      <c r="Y15407" s="429" t="s">
        <v>1033</v>
      </c>
    </row>
    <row r="15408" spans="24:25">
      <c r="X15408" s="429">
        <v>15705</v>
      </c>
      <c r="Y15408" s="429" t="s">
        <v>1033</v>
      </c>
    </row>
    <row r="15409" spans="24:25">
      <c r="X15409" s="429">
        <v>15706</v>
      </c>
      <c r="Y15409" s="429" t="s">
        <v>1033</v>
      </c>
    </row>
    <row r="15410" spans="24:25">
      <c r="X15410" s="429">
        <v>15707</v>
      </c>
      <c r="Y15410" s="429" t="s">
        <v>1033</v>
      </c>
    </row>
    <row r="15411" spans="24:25">
      <c r="X15411" s="429">
        <v>15708</v>
      </c>
      <c r="Y15411" s="429" t="s">
        <v>1033</v>
      </c>
    </row>
    <row r="15412" spans="24:25">
      <c r="X15412" s="429">
        <v>15709</v>
      </c>
      <c r="Y15412" s="429" t="s">
        <v>1033</v>
      </c>
    </row>
    <row r="15413" spans="24:25">
      <c r="X15413" s="429">
        <v>15710</v>
      </c>
      <c r="Y15413" s="429" t="s">
        <v>1033</v>
      </c>
    </row>
    <row r="15414" spans="24:25">
      <c r="X15414" s="429">
        <v>15711</v>
      </c>
      <c r="Y15414" s="429" t="s">
        <v>1033</v>
      </c>
    </row>
    <row r="15415" spans="24:25">
      <c r="X15415" s="429">
        <v>15712</v>
      </c>
      <c r="Y15415" s="429" t="s">
        <v>1033</v>
      </c>
    </row>
    <row r="15416" spans="24:25">
      <c r="X15416" s="429">
        <v>15713</v>
      </c>
      <c r="Y15416" s="429" t="s">
        <v>1033</v>
      </c>
    </row>
    <row r="15417" spans="24:25">
      <c r="X15417" s="429">
        <v>15714</v>
      </c>
      <c r="Y15417" s="429" t="s">
        <v>1033</v>
      </c>
    </row>
    <row r="15418" spans="24:25">
      <c r="X15418" s="429">
        <v>15715</v>
      </c>
      <c r="Y15418" s="429" t="s">
        <v>1033</v>
      </c>
    </row>
    <row r="15419" spans="24:25">
      <c r="X15419" s="429">
        <v>15716</v>
      </c>
      <c r="Y15419" s="429" t="s">
        <v>1033</v>
      </c>
    </row>
    <row r="15420" spans="24:25">
      <c r="X15420" s="429">
        <v>15717</v>
      </c>
      <c r="Y15420" s="429" t="s">
        <v>1033</v>
      </c>
    </row>
    <row r="15421" spans="24:25">
      <c r="X15421" s="429">
        <v>15718</v>
      </c>
      <c r="Y15421" s="429" t="s">
        <v>1033</v>
      </c>
    </row>
    <row r="15422" spans="24:25">
      <c r="X15422" s="429">
        <v>15719</v>
      </c>
      <c r="Y15422" s="429" t="s">
        <v>1033</v>
      </c>
    </row>
    <row r="15423" spans="24:25">
      <c r="X15423" s="429">
        <v>15720</v>
      </c>
      <c r="Y15423" s="429" t="s">
        <v>1033</v>
      </c>
    </row>
    <row r="15424" spans="24:25">
      <c r="X15424" s="429">
        <v>15721</v>
      </c>
      <c r="Y15424" s="429" t="s">
        <v>1033</v>
      </c>
    </row>
    <row r="15425" spans="24:25">
      <c r="X15425" s="429">
        <v>15722</v>
      </c>
      <c r="Y15425" s="429" t="s">
        <v>1033</v>
      </c>
    </row>
    <row r="15426" spans="24:25">
      <c r="X15426" s="429">
        <v>15723</v>
      </c>
      <c r="Y15426" s="429" t="s">
        <v>1033</v>
      </c>
    </row>
    <row r="15427" spans="24:25">
      <c r="X15427" s="429">
        <v>15724</v>
      </c>
      <c r="Y15427" s="429" t="s">
        <v>1033</v>
      </c>
    </row>
    <row r="15428" spans="24:25">
      <c r="X15428" s="429">
        <v>15725</v>
      </c>
      <c r="Y15428" s="429" t="s">
        <v>1033</v>
      </c>
    </row>
    <row r="15429" spans="24:25">
      <c r="X15429" s="429">
        <v>15726</v>
      </c>
      <c r="Y15429" s="429" t="s">
        <v>1033</v>
      </c>
    </row>
    <row r="15430" spans="24:25">
      <c r="X15430" s="429">
        <v>15727</v>
      </c>
      <c r="Y15430" s="429" t="s">
        <v>1033</v>
      </c>
    </row>
    <row r="15431" spans="24:25">
      <c r="X15431" s="429">
        <v>15728</v>
      </c>
      <c r="Y15431" s="429" t="s">
        <v>1033</v>
      </c>
    </row>
    <row r="15432" spans="24:25">
      <c r="X15432" s="429">
        <v>15729</v>
      </c>
      <c r="Y15432" s="429" t="s">
        <v>1033</v>
      </c>
    </row>
    <row r="15433" spans="24:25">
      <c r="X15433" s="429">
        <v>15730</v>
      </c>
      <c r="Y15433" s="429" t="s">
        <v>1033</v>
      </c>
    </row>
    <row r="15434" spans="24:25">
      <c r="X15434" s="429">
        <v>15731</v>
      </c>
      <c r="Y15434" s="429" t="s">
        <v>1033</v>
      </c>
    </row>
    <row r="15435" spans="24:25">
      <c r="X15435" s="429">
        <v>15732</v>
      </c>
      <c r="Y15435" s="429" t="s">
        <v>1033</v>
      </c>
    </row>
    <row r="15436" spans="24:25">
      <c r="X15436" s="429">
        <v>15733</v>
      </c>
      <c r="Y15436" s="429" t="s">
        <v>1033</v>
      </c>
    </row>
    <row r="15437" spans="24:25">
      <c r="X15437" s="429">
        <v>15734</v>
      </c>
      <c r="Y15437" s="429" t="s">
        <v>1033</v>
      </c>
    </row>
    <row r="15438" spans="24:25">
      <c r="X15438" s="429">
        <v>15735</v>
      </c>
      <c r="Y15438" s="429" t="s">
        <v>1033</v>
      </c>
    </row>
    <row r="15439" spans="24:25">
      <c r="X15439" s="429">
        <v>15736</v>
      </c>
      <c r="Y15439" s="429" t="s">
        <v>1033</v>
      </c>
    </row>
    <row r="15440" spans="24:25">
      <c r="X15440" s="429">
        <v>15737</v>
      </c>
      <c r="Y15440" s="429" t="s">
        <v>1033</v>
      </c>
    </row>
    <row r="15441" spans="24:25">
      <c r="X15441" s="429">
        <v>15738</v>
      </c>
      <c r="Y15441" s="429" t="s">
        <v>1033</v>
      </c>
    </row>
    <row r="15442" spans="24:25">
      <c r="X15442" s="429">
        <v>15739</v>
      </c>
      <c r="Y15442" s="429" t="s">
        <v>1033</v>
      </c>
    </row>
    <row r="15443" spans="24:25">
      <c r="X15443" s="429">
        <v>15740</v>
      </c>
      <c r="Y15443" s="429" t="s">
        <v>1033</v>
      </c>
    </row>
    <row r="15444" spans="24:25">
      <c r="X15444" s="429">
        <v>15741</v>
      </c>
      <c r="Y15444" s="429" t="s">
        <v>1033</v>
      </c>
    </row>
    <row r="15445" spans="24:25">
      <c r="X15445" s="429">
        <v>15742</v>
      </c>
      <c r="Y15445" s="429" t="s">
        <v>1033</v>
      </c>
    </row>
    <row r="15446" spans="24:25">
      <c r="X15446" s="429">
        <v>15743</v>
      </c>
      <c r="Y15446" s="429" t="s">
        <v>1033</v>
      </c>
    </row>
    <row r="15447" spans="24:25">
      <c r="X15447" s="429">
        <v>15744</v>
      </c>
      <c r="Y15447" s="429" t="s">
        <v>1033</v>
      </c>
    </row>
    <row r="15448" spans="24:25">
      <c r="X15448" s="429">
        <v>15745</v>
      </c>
      <c r="Y15448" s="429" t="s">
        <v>1033</v>
      </c>
    </row>
    <row r="15449" spans="24:25">
      <c r="X15449" s="429">
        <v>15746</v>
      </c>
      <c r="Y15449" s="429" t="s">
        <v>1033</v>
      </c>
    </row>
    <row r="15450" spans="24:25">
      <c r="X15450" s="429">
        <v>15747</v>
      </c>
      <c r="Y15450" s="429" t="s">
        <v>1033</v>
      </c>
    </row>
    <row r="15451" spans="24:25">
      <c r="X15451" s="429">
        <v>15748</v>
      </c>
      <c r="Y15451" s="429" t="s">
        <v>1033</v>
      </c>
    </row>
    <row r="15452" spans="24:25">
      <c r="X15452" s="429">
        <v>15749</v>
      </c>
      <c r="Y15452" s="429" t="s">
        <v>1033</v>
      </c>
    </row>
    <row r="15453" spans="24:25">
      <c r="X15453" s="429">
        <v>15750</v>
      </c>
      <c r="Y15453" s="429" t="s">
        <v>1033</v>
      </c>
    </row>
    <row r="15454" spans="24:25">
      <c r="X15454" s="429">
        <v>15751</v>
      </c>
      <c r="Y15454" s="429" t="s">
        <v>1033</v>
      </c>
    </row>
    <row r="15455" spans="24:25">
      <c r="X15455" s="429">
        <v>15752</v>
      </c>
      <c r="Y15455" s="429" t="s">
        <v>1033</v>
      </c>
    </row>
    <row r="15456" spans="24:25">
      <c r="X15456" s="429">
        <v>15753</v>
      </c>
      <c r="Y15456" s="429" t="s">
        <v>1033</v>
      </c>
    </row>
    <row r="15457" spans="24:25">
      <c r="X15457" s="429">
        <v>15754</v>
      </c>
      <c r="Y15457" s="429" t="s">
        <v>1033</v>
      </c>
    </row>
    <row r="15458" spans="24:25">
      <c r="X15458" s="429">
        <v>15755</v>
      </c>
      <c r="Y15458" s="429" t="s">
        <v>1033</v>
      </c>
    </row>
    <row r="15459" spans="24:25">
      <c r="X15459" s="429">
        <v>15756</v>
      </c>
      <c r="Y15459" s="429" t="s">
        <v>1033</v>
      </c>
    </row>
    <row r="15460" spans="24:25">
      <c r="X15460" s="429">
        <v>15757</v>
      </c>
      <c r="Y15460" s="429" t="s">
        <v>1033</v>
      </c>
    </row>
    <row r="15461" spans="24:25">
      <c r="X15461" s="429">
        <v>15758</v>
      </c>
      <c r="Y15461" s="429" t="s">
        <v>1033</v>
      </c>
    </row>
    <row r="15462" spans="24:25">
      <c r="X15462" s="429">
        <v>15759</v>
      </c>
      <c r="Y15462" s="429" t="s">
        <v>1033</v>
      </c>
    </row>
    <row r="15463" spans="24:25">
      <c r="X15463" s="429">
        <v>15760</v>
      </c>
      <c r="Y15463" s="429" t="s">
        <v>1033</v>
      </c>
    </row>
    <row r="15464" spans="24:25">
      <c r="X15464" s="429">
        <v>15761</v>
      </c>
      <c r="Y15464" s="429" t="s">
        <v>1033</v>
      </c>
    </row>
    <row r="15465" spans="24:25">
      <c r="X15465" s="429">
        <v>15762</v>
      </c>
      <c r="Y15465" s="429" t="s">
        <v>1033</v>
      </c>
    </row>
    <row r="15466" spans="24:25">
      <c r="X15466" s="429">
        <v>15763</v>
      </c>
      <c r="Y15466" s="429" t="s">
        <v>1033</v>
      </c>
    </row>
    <row r="15467" spans="24:25">
      <c r="X15467" s="429">
        <v>15764</v>
      </c>
      <c r="Y15467" s="429" t="s">
        <v>1033</v>
      </c>
    </row>
    <row r="15468" spans="24:25">
      <c r="X15468" s="429">
        <v>15765</v>
      </c>
      <c r="Y15468" s="429" t="s">
        <v>1033</v>
      </c>
    </row>
    <row r="15469" spans="24:25">
      <c r="X15469" s="429">
        <v>15766</v>
      </c>
      <c r="Y15469" s="429" t="s">
        <v>1033</v>
      </c>
    </row>
    <row r="15470" spans="24:25">
      <c r="X15470" s="429">
        <v>15767</v>
      </c>
      <c r="Y15470" s="429" t="s">
        <v>1033</v>
      </c>
    </row>
    <row r="15471" spans="24:25">
      <c r="X15471" s="429">
        <v>15768</v>
      </c>
      <c r="Y15471" s="429" t="s">
        <v>1033</v>
      </c>
    </row>
    <row r="15472" spans="24:25">
      <c r="X15472" s="429">
        <v>15769</v>
      </c>
      <c r="Y15472" s="429" t="s">
        <v>1033</v>
      </c>
    </row>
    <row r="15473" spans="24:25">
      <c r="X15473" s="429">
        <v>15770</v>
      </c>
      <c r="Y15473" s="429" t="s">
        <v>1033</v>
      </c>
    </row>
    <row r="15474" spans="24:25">
      <c r="X15474" s="429">
        <v>15771</v>
      </c>
      <c r="Y15474" s="429" t="s">
        <v>1033</v>
      </c>
    </row>
    <row r="15475" spans="24:25">
      <c r="X15475" s="429">
        <v>15772</v>
      </c>
      <c r="Y15475" s="429" t="s">
        <v>1033</v>
      </c>
    </row>
    <row r="15476" spans="24:25">
      <c r="X15476" s="429">
        <v>15773</v>
      </c>
      <c r="Y15476" s="429" t="s">
        <v>1033</v>
      </c>
    </row>
    <row r="15477" spans="24:25">
      <c r="X15477" s="429">
        <v>15774</v>
      </c>
      <c r="Y15477" s="429" t="s">
        <v>1033</v>
      </c>
    </row>
    <row r="15478" spans="24:25">
      <c r="X15478" s="429">
        <v>15775</v>
      </c>
      <c r="Y15478" s="429" t="s">
        <v>1033</v>
      </c>
    </row>
    <row r="15479" spans="24:25">
      <c r="X15479" s="429">
        <v>15776</v>
      </c>
      <c r="Y15479" s="429" t="s">
        <v>1033</v>
      </c>
    </row>
    <row r="15480" spans="24:25">
      <c r="X15480" s="429">
        <v>15777</v>
      </c>
      <c r="Y15480" s="429" t="s">
        <v>1033</v>
      </c>
    </row>
    <row r="15481" spans="24:25">
      <c r="X15481" s="429">
        <v>15778</v>
      </c>
      <c r="Y15481" s="429" t="s">
        <v>1033</v>
      </c>
    </row>
    <row r="15482" spans="24:25">
      <c r="X15482" s="429">
        <v>15779</v>
      </c>
      <c r="Y15482" s="429" t="s">
        <v>1033</v>
      </c>
    </row>
    <row r="15483" spans="24:25">
      <c r="X15483" s="429">
        <v>15780</v>
      </c>
      <c r="Y15483" s="429" t="s">
        <v>1033</v>
      </c>
    </row>
    <row r="15484" spans="24:25">
      <c r="X15484" s="429">
        <v>15781</v>
      </c>
      <c r="Y15484" s="429" t="s">
        <v>1033</v>
      </c>
    </row>
    <row r="15485" spans="24:25">
      <c r="X15485" s="429">
        <v>15782</v>
      </c>
      <c r="Y15485" s="429" t="s">
        <v>1033</v>
      </c>
    </row>
    <row r="15486" spans="24:25">
      <c r="X15486" s="429">
        <v>15783</v>
      </c>
      <c r="Y15486" s="429" t="s">
        <v>1033</v>
      </c>
    </row>
    <row r="15487" spans="24:25">
      <c r="X15487" s="429">
        <v>15784</v>
      </c>
      <c r="Y15487" s="429" t="s">
        <v>1033</v>
      </c>
    </row>
    <row r="15488" spans="24:25">
      <c r="X15488" s="429">
        <v>15785</v>
      </c>
      <c r="Y15488" s="429" t="s">
        <v>1033</v>
      </c>
    </row>
    <row r="15489" spans="24:25">
      <c r="X15489" s="429">
        <v>15786</v>
      </c>
      <c r="Y15489" s="429" t="s">
        <v>1033</v>
      </c>
    </row>
    <row r="15490" spans="24:25">
      <c r="X15490" s="429">
        <v>15787</v>
      </c>
      <c r="Y15490" s="429" t="s">
        <v>1033</v>
      </c>
    </row>
    <row r="15491" spans="24:25">
      <c r="X15491" s="429">
        <v>15788</v>
      </c>
      <c r="Y15491" s="429" t="s">
        <v>1033</v>
      </c>
    </row>
    <row r="15492" spans="24:25">
      <c r="X15492" s="429">
        <v>15789</v>
      </c>
      <c r="Y15492" s="429" t="s">
        <v>1033</v>
      </c>
    </row>
    <row r="15493" spans="24:25">
      <c r="X15493" s="429">
        <v>15790</v>
      </c>
      <c r="Y15493" s="429" t="s">
        <v>1033</v>
      </c>
    </row>
    <row r="15494" spans="24:25">
      <c r="X15494" s="429">
        <v>15791</v>
      </c>
      <c r="Y15494" s="429" t="s">
        <v>1033</v>
      </c>
    </row>
    <row r="15495" spans="24:25">
      <c r="X15495" s="429">
        <v>15792</v>
      </c>
      <c r="Y15495" s="429" t="s">
        <v>1033</v>
      </c>
    </row>
    <row r="15496" spans="24:25">
      <c r="X15496" s="429">
        <v>15793</v>
      </c>
      <c r="Y15496" s="429" t="s">
        <v>1033</v>
      </c>
    </row>
    <row r="15497" spans="24:25">
      <c r="X15497" s="429">
        <v>15794</v>
      </c>
      <c r="Y15497" s="429" t="s">
        <v>1033</v>
      </c>
    </row>
    <row r="15498" spans="24:25">
      <c r="X15498" s="429">
        <v>15795</v>
      </c>
      <c r="Y15498" s="429" t="s">
        <v>1033</v>
      </c>
    </row>
    <row r="15499" spans="24:25">
      <c r="X15499" s="429">
        <v>15796</v>
      </c>
      <c r="Y15499" s="429" t="s">
        <v>1033</v>
      </c>
    </row>
    <row r="15500" spans="24:25">
      <c r="X15500" s="429">
        <v>15797</v>
      </c>
      <c r="Y15500" s="429" t="s">
        <v>1033</v>
      </c>
    </row>
    <row r="15501" spans="24:25">
      <c r="X15501" s="429">
        <v>15798</v>
      </c>
      <c r="Y15501" s="429" t="s">
        <v>1033</v>
      </c>
    </row>
    <row r="15502" spans="24:25">
      <c r="X15502" s="429">
        <v>15799</v>
      </c>
      <c r="Y15502" s="429" t="s">
        <v>1033</v>
      </c>
    </row>
    <row r="15503" spans="24:25">
      <c r="X15503" s="429">
        <v>15800</v>
      </c>
      <c r="Y15503" s="429" t="s">
        <v>1033</v>
      </c>
    </row>
    <row r="15504" spans="24:25">
      <c r="X15504" s="429">
        <v>15801</v>
      </c>
      <c r="Y15504" s="429" t="s">
        <v>1033</v>
      </c>
    </row>
    <row r="15505" spans="24:25">
      <c r="X15505" s="429">
        <v>15802</v>
      </c>
      <c r="Y15505" s="429" t="s">
        <v>1033</v>
      </c>
    </row>
    <row r="15506" spans="24:25">
      <c r="X15506" s="429">
        <v>15803</v>
      </c>
      <c r="Y15506" s="429" t="s">
        <v>1033</v>
      </c>
    </row>
    <row r="15507" spans="24:25">
      <c r="X15507" s="429">
        <v>15804</v>
      </c>
      <c r="Y15507" s="429" t="s">
        <v>1033</v>
      </c>
    </row>
    <row r="15508" spans="24:25">
      <c r="X15508" s="429">
        <v>15805</v>
      </c>
      <c r="Y15508" s="429" t="s">
        <v>1033</v>
      </c>
    </row>
    <row r="15509" spans="24:25">
      <c r="X15509" s="429">
        <v>15806</v>
      </c>
      <c r="Y15509" s="429" t="s">
        <v>1033</v>
      </c>
    </row>
    <row r="15510" spans="24:25">
      <c r="X15510" s="429">
        <v>15807</v>
      </c>
      <c r="Y15510" s="429" t="s">
        <v>1033</v>
      </c>
    </row>
    <row r="15511" spans="24:25">
      <c r="X15511" s="429">
        <v>15808</v>
      </c>
      <c r="Y15511" s="429" t="s">
        <v>1033</v>
      </c>
    </row>
    <row r="15512" spans="24:25">
      <c r="X15512" s="429">
        <v>15809</v>
      </c>
      <c r="Y15512" s="429" t="s">
        <v>1033</v>
      </c>
    </row>
    <row r="15513" spans="24:25">
      <c r="X15513" s="429">
        <v>15810</v>
      </c>
      <c r="Y15513" s="429" t="s">
        <v>1033</v>
      </c>
    </row>
    <row r="15514" spans="24:25">
      <c r="X15514" s="429">
        <v>15811</v>
      </c>
      <c r="Y15514" s="429" t="s">
        <v>1033</v>
      </c>
    </row>
    <row r="15515" spans="24:25">
      <c r="X15515" s="429">
        <v>15812</v>
      </c>
      <c r="Y15515" s="429" t="s">
        <v>1033</v>
      </c>
    </row>
    <row r="15516" spans="24:25">
      <c r="X15516" s="429">
        <v>15813</v>
      </c>
      <c r="Y15516" s="429" t="s">
        <v>1033</v>
      </c>
    </row>
    <row r="15517" spans="24:25">
      <c r="X15517" s="429">
        <v>15814</v>
      </c>
      <c r="Y15517" s="429" t="s">
        <v>1033</v>
      </c>
    </row>
    <row r="15518" spans="24:25">
      <c r="X15518" s="429">
        <v>15815</v>
      </c>
      <c r="Y15518" s="429" t="s">
        <v>1033</v>
      </c>
    </row>
    <row r="15519" spans="24:25">
      <c r="X15519" s="429">
        <v>15816</v>
      </c>
      <c r="Y15519" s="429" t="s">
        <v>1033</v>
      </c>
    </row>
    <row r="15520" spans="24:25">
      <c r="X15520" s="429">
        <v>15817</v>
      </c>
      <c r="Y15520" s="429" t="s">
        <v>1033</v>
      </c>
    </row>
    <row r="15521" spans="24:25">
      <c r="X15521" s="429">
        <v>15818</v>
      </c>
      <c r="Y15521" s="429" t="s">
        <v>1033</v>
      </c>
    </row>
    <row r="15522" spans="24:25">
      <c r="X15522" s="429">
        <v>15819</v>
      </c>
      <c r="Y15522" s="429" t="s">
        <v>1033</v>
      </c>
    </row>
    <row r="15523" spans="24:25">
      <c r="X15523" s="429">
        <v>15820</v>
      </c>
      <c r="Y15523" s="429" t="s">
        <v>1033</v>
      </c>
    </row>
    <row r="15524" spans="24:25">
      <c r="X15524" s="429">
        <v>15821</v>
      </c>
      <c r="Y15524" s="429" t="s">
        <v>1033</v>
      </c>
    </row>
    <row r="15525" spans="24:25">
      <c r="X15525" s="429">
        <v>15822</v>
      </c>
      <c r="Y15525" s="429" t="s">
        <v>1033</v>
      </c>
    </row>
    <row r="15526" spans="24:25">
      <c r="X15526" s="429">
        <v>15823</v>
      </c>
      <c r="Y15526" s="429" t="s">
        <v>1033</v>
      </c>
    </row>
    <row r="15527" spans="24:25">
      <c r="X15527" s="429">
        <v>15824</v>
      </c>
      <c r="Y15527" s="429" t="s">
        <v>1033</v>
      </c>
    </row>
    <row r="15528" spans="24:25">
      <c r="X15528" s="429">
        <v>15825</v>
      </c>
      <c r="Y15528" s="429" t="s">
        <v>1033</v>
      </c>
    </row>
    <row r="15529" spans="24:25">
      <c r="X15529" s="429">
        <v>15826</v>
      </c>
      <c r="Y15529" s="429" t="s">
        <v>1033</v>
      </c>
    </row>
    <row r="15530" spans="24:25">
      <c r="X15530" s="429">
        <v>15827</v>
      </c>
      <c r="Y15530" s="429" t="s">
        <v>1033</v>
      </c>
    </row>
    <row r="15531" spans="24:25">
      <c r="X15531" s="429">
        <v>15828</v>
      </c>
      <c r="Y15531" s="429" t="s">
        <v>1033</v>
      </c>
    </row>
    <row r="15532" spans="24:25">
      <c r="X15532" s="429">
        <v>15829</v>
      </c>
      <c r="Y15532" s="429" t="s">
        <v>1033</v>
      </c>
    </row>
    <row r="15533" spans="24:25">
      <c r="X15533" s="429">
        <v>15830</v>
      </c>
      <c r="Y15533" s="429" t="s">
        <v>1033</v>
      </c>
    </row>
    <row r="15534" spans="24:25">
      <c r="X15534" s="429">
        <v>15831</v>
      </c>
      <c r="Y15534" s="429" t="s">
        <v>1033</v>
      </c>
    </row>
    <row r="15535" spans="24:25">
      <c r="X15535" s="429">
        <v>15832</v>
      </c>
      <c r="Y15535" s="429" t="s">
        <v>1033</v>
      </c>
    </row>
    <row r="15536" spans="24:25">
      <c r="X15536" s="429">
        <v>15833</v>
      </c>
      <c r="Y15536" s="429" t="s">
        <v>1033</v>
      </c>
    </row>
    <row r="15537" spans="24:25">
      <c r="X15537" s="429">
        <v>15834</v>
      </c>
      <c r="Y15537" s="429" t="s">
        <v>1033</v>
      </c>
    </row>
    <row r="15538" spans="24:25">
      <c r="X15538" s="429">
        <v>15835</v>
      </c>
      <c r="Y15538" s="429" t="s">
        <v>1033</v>
      </c>
    </row>
    <row r="15539" spans="24:25">
      <c r="X15539" s="429">
        <v>15836</v>
      </c>
      <c r="Y15539" s="429" t="s">
        <v>1033</v>
      </c>
    </row>
    <row r="15540" spans="24:25">
      <c r="X15540" s="429">
        <v>15837</v>
      </c>
      <c r="Y15540" s="429" t="s">
        <v>1033</v>
      </c>
    </row>
    <row r="15541" spans="24:25">
      <c r="X15541" s="429">
        <v>15838</v>
      </c>
      <c r="Y15541" s="429" t="s">
        <v>1033</v>
      </c>
    </row>
    <row r="15542" spans="24:25">
      <c r="X15542" s="429">
        <v>15839</v>
      </c>
      <c r="Y15542" s="429" t="s">
        <v>1033</v>
      </c>
    </row>
    <row r="15543" spans="24:25">
      <c r="X15543" s="429">
        <v>15840</v>
      </c>
      <c r="Y15543" s="429" t="s">
        <v>1033</v>
      </c>
    </row>
    <row r="15544" spans="24:25">
      <c r="X15544" s="429">
        <v>15841</v>
      </c>
      <c r="Y15544" s="429" t="s">
        <v>1033</v>
      </c>
    </row>
    <row r="15545" spans="24:25">
      <c r="X15545" s="429">
        <v>15842</v>
      </c>
      <c r="Y15545" s="429" t="s">
        <v>1033</v>
      </c>
    </row>
    <row r="15546" spans="24:25">
      <c r="X15546" s="429">
        <v>15843</v>
      </c>
      <c r="Y15546" s="429" t="s">
        <v>1033</v>
      </c>
    </row>
    <row r="15547" spans="24:25">
      <c r="X15547" s="429">
        <v>15844</v>
      </c>
      <c r="Y15547" s="429" t="s">
        <v>1033</v>
      </c>
    </row>
    <row r="15548" spans="24:25">
      <c r="X15548" s="429">
        <v>15845</v>
      </c>
      <c r="Y15548" s="429" t="s">
        <v>1033</v>
      </c>
    </row>
    <row r="15549" spans="24:25">
      <c r="X15549" s="429">
        <v>15846</v>
      </c>
      <c r="Y15549" s="429" t="s">
        <v>1033</v>
      </c>
    </row>
    <row r="15550" spans="24:25">
      <c r="X15550" s="429">
        <v>15847</v>
      </c>
      <c r="Y15550" s="429" t="s">
        <v>1033</v>
      </c>
    </row>
    <row r="15551" spans="24:25">
      <c r="X15551" s="429">
        <v>15848</v>
      </c>
      <c r="Y15551" s="429" t="s">
        <v>1033</v>
      </c>
    </row>
    <row r="15552" spans="24:25">
      <c r="X15552" s="429">
        <v>15849</v>
      </c>
      <c r="Y15552" s="429" t="s">
        <v>1033</v>
      </c>
    </row>
    <row r="15553" spans="24:25">
      <c r="X15553" s="429">
        <v>15850</v>
      </c>
      <c r="Y15553" s="429" t="s">
        <v>1033</v>
      </c>
    </row>
    <row r="15554" spans="24:25">
      <c r="X15554" s="429">
        <v>15851</v>
      </c>
      <c r="Y15554" s="429" t="s">
        <v>1033</v>
      </c>
    </row>
    <row r="15555" spans="24:25">
      <c r="X15555" s="429">
        <v>15852</v>
      </c>
      <c r="Y15555" s="429" t="s">
        <v>1033</v>
      </c>
    </row>
    <row r="15556" spans="24:25">
      <c r="X15556" s="429">
        <v>15853</v>
      </c>
      <c r="Y15556" s="429" t="s">
        <v>1033</v>
      </c>
    </row>
    <row r="15557" spans="24:25">
      <c r="X15557" s="429">
        <v>15854</v>
      </c>
      <c r="Y15557" s="429" t="s">
        <v>1033</v>
      </c>
    </row>
    <row r="15558" spans="24:25">
      <c r="X15558" s="429">
        <v>15855</v>
      </c>
      <c r="Y15558" s="429" t="s">
        <v>1033</v>
      </c>
    </row>
    <row r="15559" spans="24:25">
      <c r="X15559" s="429">
        <v>15856</v>
      </c>
      <c r="Y15559" s="429" t="s">
        <v>1033</v>
      </c>
    </row>
    <row r="15560" spans="24:25">
      <c r="X15560" s="429">
        <v>15857</v>
      </c>
      <c r="Y15560" s="429" t="s">
        <v>1033</v>
      </c>
    </row>
    <row r="15561" spans="24:25">
      <c r="X15561" s="429">
        <v>15858</v>
      </c>
      <c r="Y15561" s="429" t="s">
        <v>1033</v>
      </c>
    </row>
    <row r="15562" spans="24:25">
      <c r="X15562" s="429">
        <v>15859</v>
      </c>
      <c r="Y15562" s="429" t="s">
        <v>1033</v>
      </c>
    </row>
    <row r="15563" spans="24:25">
      <c r="X15563" s="429">
        <v>15860</v>
      </c>
      <c r="Y15563" s="429" t="s">
        <v>1033</v>
      </c>
    </row>
    <row r="15564" spans="24:25">
      <c r="X15564" s="429">
        <v>15861</v>
      </c>
      <c r="Y15564" s="429" t="s">
        <v>1033</v>
      </c>
    </row>
    <row r="15565" spans="24:25">
      <c r="X15565" s="429">
        <v>15862</v>
      </c>
      <c r="Y15565" s="429" t="s">
        <v>1033</v>
      </c>
    </row>
    <row r="15566" spans="24:25">
      <c r="X15566" s="429">
        <v>15863</v>
      </c>
      <c r="Y15566" s="429" t="s">
        <v>1033</v>
      </c>
    </row>
    <row r="15567" spans="24:25">
      <c r="X15567" s="429">
        <v>15864</v>
      </c>
      <c r="Y15567" s="429" t="s">
        <v>1033</v>
      </c>
    </row>
    <row r="15568" spans="24:25">
      <c r="X15568" s="429">
        <v>15865</v>
      </c>
      <c r="Y15568" s="429" t="s">
        <v>1033</v>
      </c>
    </row>
    <row r="15569" spans="24:25">
      <c r="X15569" s="429">
        <v>15866</v>
      </c>
      <c r="Y15569" s="429" t="s">
        <v>1033</v>
      </c>
    </row>
    <row r="15570" spans="24:25">
      <c r="X15570" s="429">
        <v>15867</v>
      </c>
      <c r="Y15570" s="429" t="s">
        <v>1033</v>
      </c>
    </row>
    <row r="15571" spans="24:25">
      <c r="X15571" s="429">
        <v>15868</v>
      </c>
      <c r="Y15571" s="429" t="s">
        <v>1033</v>
      </c>
    </row>
    <row r="15572" spans="24:25">
      <c r="X15572" s="429">
        <v>15869</v>
      </c>
      <c r="Y15572" s="429" t="s">
        <v>1033</v>
      </c>
    </row>
    <row r="15573" spans="24:25">
      <c r="X15573" s="429">
        <v>15870</v>
      </c>
      <c r="Y15573" s="429" t="s">
        <v>1033</v>
      </c>
    </row>
    <row r="15574" spans="24:25">
      <c r="X15574" s="429">
        <v>15871</v>
      </c>
      <c r="Y15574" s="429" t="s">
        <v>1033</v>
      </c>
    </row>
    <row r="15575" spans="24:25">
      <c r="X15575" s="429">
        <v>15872</v>
      </c>
      <c r="Y15575" s="429" t="s">
        <v>1033</v>
      </c>
    </row>
    <row r="15576" spans="24:25">
      <c r="X15576" s="429">
        <v>15873</v>
      </c>
      <c r="Y15576" s="429" t="s">
        <v>1033</v>
      </c>
    </row>
    <row r="15577" spans="24:25">
      <c r="X15577" s="429">
        <v>15874</v>
      </c>
      <c r="Y15577" s="429" t="s">
        <v>1033</v>
      </c>
    </row>
    <row r="15578" spans="24:25">
      <c r="X15578" s="429">
        <v>15875</v>
      </c>
      <c r="Y15578" s="429" t="s">
        <v>1033</v>
      </c>
    </row>
    <row r="15579" spans="24:25">
      <c r="X15579" s="429">
        <v>15876</v>
      </c>
      <c r="Y15579" s="429" t="s">
        <v>1033</v>
      </c>
    </row>
    <row r="15580" spans="24:25">
      <c r="X15580" s="429">
        <v>15877</v>
      </c>
      <c r="Y15580" s="429" t="s">
        <v>1033</v>
      </c>
    </row>
    <row r="15581" spans="24:25">
      <c r="X15581" s="429">
        <v>15878</v>
      </c>
      <c r="Y15581" s="429" t="s">
        <v>1033</v>
      </c>
    </row>
    <row r="15582" spans="24:25">
      <c r="X15582" s="429">
        <v>15879</v>
      </c>
      <c r="Y15582" s="429" t="s">
        <v>1033</v>
      </c>
    </row>
    <row r="15583" spans="24:25">
      <c r="X15583" s="429">
        <v>15880</v>
      </c>
      <c r="Y15583" s="429" t="s">
        <v>1033</v>
      </c>
    </row>
    <row r="15584" spans="24:25">
      <c r="X15584" s="429">
        <v>15881</v>
      </c>
      <c r="Y15584" s="429" t="s">
        <v>1033</v>
      </c>
    </row>
    <row r="15585" spans="24:25">
      <c r="X15585" s="429">
        <v>15882</v>
      </c>
      <c r="Y15585" s="429" t="s">
        <v>1033</v>
      </c>
    </row>
    <row r="15586" spans="24:25">
      <c r="X15586" s="429">
        <v>15883</v>
      </c>
      <c r="Y15586" s="429" t="s">
        <v>1033</v>
      </c>
    </row>
    <row r="15587" spans="24:25">
      <c r="X15587" s="429">
        <v>15884</v>
      </c>
      <c r="Y15587" s="429" t="s">
        <v>1033</v>
      </c>
    </row>
    <row r="15588" spans="24:25">
      <c r="X15588" s="429">
        <v>15885</v>
      </c>
      <c r="Y15588" s="429" t="s">
        <v>1033</v>
      </c>
    </row>
    <row r="15589" spans="24:25">
      <c r="X15589" s="429">
        <v>15886</v>
      </c>
      <c r="Y15589" s="429" t="s">
        <v>1033</v>
      </c>
    </row>
    <row r="15590" spans="24:25">
      <c r="X15590" s="429">
        <v>15887</v>
      </c>
      <c r="Y15590" s="429" t="s">
        <v>1033</v>
      </c>
    </row>
    <row r="15591" spans="24:25">
      <c r="X15591" s="429">
        <v>15888</v>
      </c>
      <c r="Y15591" s="429" t="s">
        <v>1033</v>
      </c>
    </row>
    <row r="15592" spans="24:25">
      <c r="X15592" s="429">
        <v>15889</v>
      </c>
      <c r="Y15592" s="429" t="s">
        <v>1033</v>
      </c>
    </row>
    <row r="15593" spans="24:25">
      <c r="X15593" s="429">
        <v>15890</v>
      </c>
      <c r="Y15593" s="429" t="s">
        <v>1033</v>
      </c>
    </row>
    <row r="15594" spans="24:25">
      <c r="X15594" s="429">
        <v>15891</v>
      </c>
      <c r="Y15594" s="429" t="s">
        <v>1033</v>
      </c>
    </row>
    <row r="15595" spans="24:25">
      <c r="X15595" s="429">
        <v>15892</v>
      </c>
      <c r="Y15595" s="429" t="s">
        <v>1033</v>
      </c>
    </row>
    <row r="15596" spans="24:25">
      <c r="X15596" s="429">
        <v>15893</v>
      </c>
      <c r="Y15596" s="429" t="s">
        <v>1033</v>
      </c>
    </row>
    <row r="15597" spans="24:25">
      <c r="X15597" s="429">
        <v>15894</v>
      </c>
      <c r="Y15597" s="429" t="s">
        <v>1033</v>
      </c>
    </row>
    <row r="15598" spans="24:25">
      <c r="X15598" s="429">
        <v>15895</v>
      </c>
      <c r="Y15598" s="429" t="s">
        <v>1033</v>
      </c>
    </row>
    <row r="15599" spans="24:25">
      <c r="X15599" s="429">
        <v>15896</v>
      </c>
      <c r="Y15599" s="429" t="s">
        <v>1033</v>
      </c>
    </row>
    <row r="15600" spans="24:25">
      <c r="X15600" s="429">
        <v>15897</v>
      </c>
      <c r="Y15600" s="429" t="s">
        <v>1033</v>
      </c>
    </row>
    <row r="15601" spans="24:25">
      <c r="X15601" s="429">
        <v>15898</v>
      </c>
      <c r="Y15601" s="429" t="s">
        <v>1033</v>
      </c>
    </row>
    <row r="15602" spans="24:25">
      <c r="X15602" s="429">
        <v>15899</v>
      </c>
      <c r="Y15602" s="429" t="s">
        <v>1033</v>
      </c>
    </row>
    <row r="15603" spans="24:25">
      <c r="X15603" s="429">
        <v>15900</v>
      </c>
      <c r="Y15603" s="429" t="s">
        <v>1033</v>
      </c>
    </row>
    <row r="15604" spans="24:25">
      <c r="X15604" s="429">
        <v>15901</v>
      </c>
      <c r="Y15604" s="429" t="s">
        <v>1033</v>
      </c>
    </row>
    <row r="15605" spans="24:25">
      <c r="X15605" s="429">
        <v>15902</v>
      </c>
      <c r="Y15605" s="429" t="s">
        <v>1033</v>
      </c>
    </row>
    <row r="15606" spans="24:25">
      <c r="X15606" s="429">
        <v>15903</v>
      </c>
      <c r="Y15606" s="429" t="s">
        <v>1033</v>
      </c>
    </row>
    <row r="15607" spans="24:25">
      <c r="X15607" s="429">
        <v>15904</v>
      </c>
      <c r="Y15607" s="429" t="s">
        <v>1033</v>
      </c>
    </row>
    <row r="15608" spans="24:25">
      <c r="X15608" s="429">
        <v>15905</v>
      </c>
      <c r="Y15608" s="429" t="s">
        <v>1033</v>
      </c>
    </row>
    <row r="15609" spans="24:25">
      <c r="X15609" s="429">
        <v>15906</v>
      </c>
      <c r="Y15609" s="429" t="s">
        <v>1033</v>
      </c>
    </row>
    <row r="15610" spans="24:25">
      <c r="X15610" s="429">
        <v>15907</v>
      </c>
      <c r="Y15610" s="429" t="s">
        <v>1033</v>
      </c>
    </row>
    <row r="15611" spans="24:25">
      <c r="X15611" s="429">
        <v>15908</v>
      </c>
      <c r="Y15611" s="429" t="s">
        <v>1033</v>
      </c>
    </row>
    <row r="15612" spans="24:25">
      <c r="X15612" s="429">
        <v>15909</v>
      </c>
      <c r="Y15612" s="429" t="s">
        <v>1033</v>
      </c>
    </row>
    <row r="15613" spans="24:25">
      <c r="X15613" s="429">
        <v>15910</v>
      </c>
      <c r="Y15613" s="429" t="s">
        <v>1033</v>
      </c>
    </row>
    <row r="15614" spans="24:25">
      <c r="X15614" s="429">
        <v>15911</v>
      </c>
      <c r="Y15614" s="429" t="s">
        <v>1033</v>
      </c>
    </row>
    <row r="15615" spans="24:25">
      <c r="X15615" s="429">
        <v>15912</v>
      </c>
      <c r="Y15615" s="429" t="s">
        <v>1033</v>
      </c>
    </row>
    <row r="15616" spans="24:25">
      <c r="X15616" s="429">
        <v>15913</v>
      </c>
      <c r="Y15616" s="429" t="s">
        <v>1033</v>
      </c>
    </row>
    <row r="15617" spans="24:25">
      <c r="X15617" s="429">
        <v>15914</v>
      </c>
      <c r="Y15617" s="429" t="s">
        <v>1033</v>
      </c>
    </row>
    <row r="15618" spans="24:25">
      <c r="X15618" s="429">
        <v>15915</v>
      </c>
      <c r="Y15618" s="429" t="s">
        <v>1033</v>
      </c>
    </row>
    <row r="15619" spans="24:25">
      <c r="X15619" s="429">
        <v>15916</v>
      </c>
      <c r="Y15619" s="429" t="s">
        <v>1033</v>
      </c>
    </row>
    <row r="15620" spans="24:25">
      <c r="X15620" s="429">
        <v>15917</v>
      </c>
      <c r="Y15620" s="429" t="s">
        <v>1033</v>
      </c>
    </row>
    <row r="15621" spans="24:25">
      <c r="X15621" s="429">
        <v>15918</v>
      </c>
      <c r="Y15621" s="429" t="s">
        <v>1033</v>
      </c>
    </row>
    <row r="15622" spans="24:25">
      <c r="X15622" s="429">
        <v>15919</v>
      </c>
      <c r="Y15622" s="429" t="s">
        <v>1033</v>
      </c>
    </row>
    <row r="15623" spans="24:25">
      <c r="X15623" s="429">
        <v>15920</v>
      </c>
      <c r="Y15623" s="429" t="s">
        <v>1033</v>
      </c>
    </row>
    <row r="15624" spans="24:25">
      <c r="X15624" s="429">
        <v>15921</v>
      </c>
      <c r="Y15624" s="429" t="s">
        <v>1033</v>
      </c>
    </row>
    <row r="15625" spans="24:25">
      <c r="X15625" s="429">
        <v>15922</v>
      </c>
      <c r="Y15625" s="429" t="s">
        <v>1033</v>
      </c>
    </row>
    <row r="15626" spans="24:25">
      <c r="X15626" s="429">
        <v>15923</v>
      </c>
      <c r="Y15626" s="429" t="s">
        <v>1033</v>
      </c>
    </row>
    <row r="15627" spans="24:25">
      <c r="X15627" s="429">
        <v>15924</v>
      </c>
      <c r="Y15627" s="429" t="s">
        <v>1033</v>
      </c>
    </row>
    <row r="15628" spans="24:25">
      <c r="X15628" s="429">
        <v>15925</v>
      </c>
      <c r="Y15628" s="429" t="s">
        <v>1033</v>
      </c>
    </row>
    <row r="15629" spans="24:25">
      <c r="X15629" s="429">
        <v>15926</v>
      </c>
      <c r="Y15629" s="429" t="s">
        <v>1033</v>
      </c>
    </row>
    <row r="15630" spans="24:25">
      <c r="X15630" s="429">
        <v>15927</v>
      </c>
      <c r="Y15630" s="429" t="s">
        <v>1033</v>
      </c>
    </row>
    <row r="15631" spans="24:25">
      <c r="X15631" s="429">
        <v>15928</v>
      </c>
      <c r="Y15631" s="429" t="s">
        <v>1033</v>
      </c>
    </row>
    <row r="15632" spans="24:25">
      <c r="X15632" s="429">
        <v>15929</v>
      </c>
      <c r="Y15632" s="429" t="s">
        <v>1033</v>
      </c>
    </row>
    <row r="15633" spans="24:25">
      <c r="X15633" s="429">
        <v>15930</v>
      </c>
      <c r="Y15633" s="429" t="s">
        <v>1033</v>
      </c>
    </row>
    <row r="15634" spans="24:25">
      <c r="X15634" s="429">
        <v>15931</v>
      </c>
      <c r="Y15634" s="429" t="s">
        <v>1033</v>
      </c>
    </row>
    <row r="15635" spans="24:25">
      <c r="X15635" s="429">
        <v>15932</v>
      </c>
      <c r="Y15635" s="429" t="s">
        <v>1033</v>
      </c>
    </row>
    <row r="15636" spans="24:25">
      <c r="X15636" s="429">
        <v>15933</v>
      </c>
      <c r="Y15636" s="429" t="s">
        <v>1033</v>
      </c>
    </row>
    <row r="15637" spans="24:25">
      <c r="X15637" s="429">
        <v>15934</v>
      </c>
      <c r="Y15637" s="429" t="s">
        <v>1033</v>
      </c>
    </row>
    <row r="15638" spans="24:25">
      <c r="X15638" s="429">
        <v>15935</v>
      </c>
      <c r="Y15638" s="429" t="s">
        <v>1033</v>
      </c>
    </row>
    <row r="15639" spans="24:25">
      <c r="X15639" s="429">
        <v>15936</v>
      </c>
      <c r="Y15639" s="429" t="s">
        <v>1033</v>
      </c>
    </row>
    <row r="15640" spans="24:25">
      <c r="X15640" s="429">
        <v>15937</v>
      </c>
      <c r="Y15640" s="429" t="s">
        <v>1033</v>
      </c>
    </row>
    <row r="15641" spans="24:25">
      <c r="X15641" s="429">
        <v>15938</v>
      </c>
      <c r="Y15641" s="429" t="s">
        <v>1033</v>
      </c>
    </row>
    <row r="15642" spans="24:25">
      <c r="X15642" s="429">
        <v>15939</v>
      </c>
      <c r="Y15642" s="429" t="s">
        <v>1033</v>
      </c>
    </row>
    <row r="15643" spans="24:25">
      <c r="X15643" s="429">
        <v>15940</v>
      </c>
      <c r="Y15643" s="429" t="s">
        <v>1033</v>
      </c>
    </row>
    <row r="15644" spans="24:25">
      <c r="X15644" s="429">
        <v>15941</v>
      </c>
      <c r="Y15644" s="429" t="s">
        <v>1033</v>
      </c>
    </row>
    <row r="15645" spans="24:25">
      <c r="X15645" s="429">
        <v>15942</v>
      </c>
      <c r="Y15645" s="429" t="s">
        <v>1033</v>
      </c>
    </row>
    <row r="15646" spans="24:25">
      <c r="X15646" s="429">
        <v>15943</v>
      </c>
      <c r="Y15646" s="429" t="s">
        <v>1033</v>
      </c>
    </row>
    <row r="15647" spans="24:25">
      <c r="X15647" s="429">
        <v>15944</v>
      </c>
      <c r="Y15647" s="429" t="s">
        <v>1033</v>
      </c>
    </row>
    <row r="15648" spans="24:25">
      <c r="X15648" s="429">
        <v>15945</v>
      </c>
      <c r="Y15648" s="429" t="s">
        <v>1033</v>
      </c>
    </row>
    <row r="15649" spans="24:25">
      <c r="X15649" s="429">
        <v>15946</v>
      </c>
      <c r="Y15649" s="429" t="s">
        <v>1033</v>
      </c>
    </row>
    <row r="15650" spans="24:25">
      <c r="X15650" s="429">
        <v>15947</v>
      </c>
      <c r="Y15650" s="429" t="s">
        <v>1033</v>
      </c>
    </row>
    <row r="15651" spans="24:25">
      <c r="X15651" s="429">
        <v>15948</v>
      </c>
      <c r="Y15651" s="429" t="s">
        <v>1033</v>
      </c>
    </row>
    <row r="15652" spans="24:25">
      <c r="X15652" s="429">
        <v>15949</v>
      </c>
      <c r="Y15652" s="429" t="s">
        <v>1033</v>
      </c>
    </row>
    <row r="15653" spans="24:25">
      <c r="X15653" s="429">
        <v>15950</v>
      </c>
      <c r="Y15653" s="429" t="s">
        <v>1033</v>
      </c>
    </row>
    <row r="15654" spans="24:25">
      <c r="X15654" s="429">
        <v>15951</v>
      </c>
      <c r="Y15654" s="429" t="s">
        <v>1033</v>
      </c>
    </row>
    <row r="15655" spans="24:25">
      <c r="X15655" s="429">
        <v>15952</v>
      </c>
      <c r="Y15655" s="429" t="s">
        <v>1033</v>
      </c>
    </row>
    <row r="15656" spans="24:25">
      <c r="X15656" s="429">
        <v>15953</v>
      </c>
      <c r="Y15656" s="429" t="s">
        <v>1033</v>
      </c>
    </row>
    <row r="15657" spans="24:25">
      <c r="X15657" s="429">
        <v>15954</v>
      </c>
      <c r="Y15657" s="429" t="s">
        <v>1033</v>
      </c>
    </row>
    <row r="15658" spans="24:25">
      <c r="X15658" s="429">
        <v>15955</v>
      </c>
      <c r="Y15658" s="429" t="s">
        <v>1033</v>
      </c>
    </row>
    <row r="15659" spans="24:25">
      <c r="X15659" s="429">
        <v>15956</v>
      </c>
      <c r="Y15659" s="429" t="s">
        <v>1033</v>
      </c>
    </row>
    <row r="15660" spans="24:25">
      <c r="X15660" s="429">
        <v>15957</v>
      </c>
      <c r="Y15660" s="429" t="s">
        <v>1033</v>
      </c>
    </row>
    <row r="15661" spans="24:25">
      <c r="X15661" s="429">
        <v>15958</v>
      </c>
      <c r="Y15661" s="429" t="s">
        <v>1033</v>
      </c>
    </row>
    <row r="15662" spans="24:25">
      <c r="X15662" s="429">
        <v>15959</v>
      </c>
      <c r="Y15662" s="429" t="s">
        <v>1033</v>
      </c>
    </row>
    <row r="15663" spans="24:25">
      <c r="X15663" s="429">
        <v>15960</v>
      </c>
      <c r="Y15663" s="429" t="s">
        <v>1033</v>
      </c>
    </row>
    <row r="15664" spans="24:25">
      <c r="X15664" s="429">
        <v>15961</v>
      </c>
      <c r="Y15664" s="429" t="s">
        <v>1033</v>
      </c>
    </row>
    <row r="15665" spans="24:25">
      <c r="X15665" s="429">
        <v>15962</v>
      </c>
      <c r="Y15665" s="429" t="s">
        <v>1033</v>
      </c>
    </row>
    <row r="15666" spans="24:25">
      <c r="X15666" s="429">
        <v>15963</v>
      </c>
      <c r="Y15666" s="429" t="s">
        <v>1033</v>
      </c>
    </row>
    <row r="15667" spans="24:25">
      <c r="X15667" s="429">
        <v>15964</v>
      </c>
      <c r="Y15667" s="429" t="s">
        <v>1033</v>
      </c>
    </row>
    <row r="15668" spans="24:25">
      <c r="X15668" s="429">
        <v>15965</v>
      </c>
      <c r="Y15668" s="429" t="s">
        <v>1033</v>
      </c>
    </row>
    <row r="15669" spans="24:25">
      <c r="X15669" s="429">
        <v>15966</v>
      </c>
      <c r="Y15669" s="429" t="s">
        <v>1033</v>
      </c>
    </row>
    <row r="15670" spans="24:25">
      <c r="X15670" s="429">
        <v>15967</v>
      </c>
      <c r="Y15670" s="429" t="s">
        <v>1033</v>
      </c>
    </row>
    <row r="15671" spans="24:25">
      <c r="X15671" s="429">
        <v>15968</v>
      </c>
      <c r="Y15671" s="429" t="s">
        <v>1033</v>
      </c>
    </row>
    <row r="15672" spans="24:25">
      <c r="X15672" s="429">
        <v>15969</v>
      </c>
      <c r="Y15672" s="429" t="s">
        <v>1033</v>
      </c>
    </row>
    <row r="15673" spans="24:25">
      <c r="X15673" s="429">
        <v>15970</v>
      </c>
      <c r="Y15673" s="429" t="s">
        <v>1033</v>
      </c>
    </row>
    <row r="15674" spans="24:25">
      <c r="X15674" s="429">
        <v>15971</v>
      </c>
      <c r="Y15674" s="429" t="s">
        <v>1033</v>
      </c>
    </row>
    <row r="15675" spans="24:25">
      <c r="X15675" s="429">
        <v>15972</v>
      </c>
      <c r="Y15675" s="429" t="s">
        <v>1033</v>
      </c>
    </row>
    <row r="15676" spans="24:25">
      <c r="X15676" s="429">
        <v>15973</v>
      </c>
      <c r="Y15676" s="429" t="s">
        <v>1033</v>
      </c>
    </row>
    <row r="15677" spans="24:25">
      <c r="X15677" s="429">
        <v>15974</v>
      </c>
      <c r="Y15677" s="429" t="s">
        <v>1033</v>
      </c>
    </row>
    <row r="15678" spans="24:25">
      <c r="X15678" s="429">
        <v>15975</v>
      </c>
      <c r="Y15678" s="429" t="s">
        <v>1033</v>
      </c>
    </row>
    <row r="15679" spans="24:25">
      <c r="X15679" s="429">
        <v>15976</v>
      </c>
      <c r="Y15679" s="429" t="s">
        <v>1033</v>
      </c>
    </row>
    <row r="15680" spans="24:25">
      <c r="X15680" s="429">
        <v>15977</v>
      </c>
      <c r="Y15680" s="429" t="s">
        <v>1033</v>
      </c>
    </row>
    <row r="15681" spans="24:25">
      <c r="X15681" s="429">
        <v>15978</v>
      </c>
      <c r="Y15681" s="429" t="s">
        <v>1033</v>
      </c>
    </row>
    <row r="15682" spans="24:25">
      <c r="X15682" s="429">
        <v>15979</v>
      </c>
      <c r="Y15682" s="429" t="s">
        <v>1033</v>
      </c>
    </row>
    <row r="15683" spans="24:25">
      <c r="X15683" s="429">
        <v>15980</v>
      </c>
      <c r="Y15683" s="429" t="s">
        <v>1033</v>
      </c>
    </row>
    <row r="15684" spans="24:25">
      <c r="X15684" s="429">
        <v>15981</v>
      </c>
      <c r="Y15684" s="429" t="s">
        <v>1033</v>
      </c>
    </row>
    <row r="15685" spans="24:25">
      <c r="X15685" s="429">
        <v>15982</v>
      </c>
      <c r="Y15685" s="429" t="s">
        <v>1033</v>
      </c>
    </row>
    <row r="15686" spans="24:25">
      <c r="X15686" s="429">
        <v>15983</v>
      </c>
      <c r="Y15686" s="429" t="s">
        <v>1033</v>
      </c>
    </row>
    <row r="15687" spans="24:25">
      <c r="X15687" s="429">
        <v>15984</v>
      </c>
      <c r="Y15687" s="429" t="s">
        <v>1033</v>
      </c>
    </row>
    <row r="15688" spans="24:25">
      <c r="X15688" s="429">
        <v>15985</v>
      </c>
      <c r="Y15688" s="429" t="s">
        <v>1033</v>
      </c>
    </row>
    <row r="15689" spans="24:25">
      <c r="X15689" s="429">
        <v>15986</v>
      </c>
      <c r="Y15689" s="429" t="s">
        <v>1033</v>
      </c>
    </row>
    <row r="15690" spans="24:25">
      <c r="X15690" s="429">
        <v>15987</v>
      </c>
      <c r="Y15690" s="429" t="s">
        <v>1033</v>
      </c>
    </row>
    <row r="15691" spans="24:25">
      <c r="X15691" s="429">
        <v>15988</v>
      </c>
      <c r="Y15691" s="429" t="s">
        <v>1033</v>
      </c>
    </row>
    <row r="15692" spans="24:25">
      <c r="X15692" s="429">
        <v>15989</v>
      </c>
      <c r="Y15692" s="429" t="s">
        <v>1033</v>
      </c>
    </row>
    <row r="15693" spans="24:25">
      <c r="X15693" s="429">
        <v>15990</v>
      </c>
      <c r="Y15693" s="429" t="s">
        <v>1033</v>
      </c>
    </row>
    <row r="15694" spans="24:25">
      <c r="X15694" s="429">
        <v>15991</v>
      </c>
      <c r="Y15694" s="429" t="s">
        <v>1033</v>
      </c>
    </row>
    <row r="15695" spans="24:25">
      <c r="X15695" s="429">
        <v>15992</v>
      </c>
      <c r="Y15695" s="429" t="s">
        <v>1033</v>
      </c>
    </row>
    <row r="15696" spans="24:25">
      <c r="X15696" s="429">
        <v>15993</v>
      </c>
      <c r="Y15696" s="429" t="s">
        <v>1033</v>
      </c>
    </row>
    <row r="15697" spans="24:25">
      <c r="X15697" s="429">
        <v>15994</v>
      </c>
      <c r="Y15697" s="429" t="s">
        <v>1033</v>
      </c>
    </row>
    <row r="15698" spans="24:25">
      <c r="X15698" s="429">
        <v>15995</v>
      </c>
      <c r="Y15698" s="429" t="s">
        <v>1033</v>
      </c>
    </row>
    <row r="15699" spans="24:25">
      <c r="X15699" s="429">
        <v>15996</v>
      </c>
      <c r="Y15699" s="429" t="s">
        <v>1033</v>
      </c>
    </row>
    <row r="15700" spans="24:25">
      <c r="X15700" s="429">
        <v>15997</v>
      </c>
      <c r="Y15700" s="429" t="s">
        <v>1033</v>
      </c>
    </row>
    <row r="15701" spans="24:25">
      <c r="X15701" s="429">
        <v>15998</v>
      </c>
      <c r="Y15701" s="429" t="s">
        <v>1033</v>
      </c>
    </row>
    <row r="15702" spans="24:25">
      <c r="X15702" s="429">
        <v>15999</v>
      </c>
      <c r="Y15702" s="429" t="s">
        <v>1033</v>
      </c>
    </row>
    <row r="15703" spans="24:25">
      <c r="X15703" s="429">
        <v>16000</v>
      </c>
      <c r="Y15703" s="429" t="s">
        <v>1033</v>
      </c>
    </row>
    <row r="15704" spans="24:25">
      <c r="X15704" s="429">
        <v>16001</v>
      </c>
      <c r="Y15704" s="429" t="s">
        <v>1033</v>
      </c>
    </row>
    <row r="15705" spans="24:25">
      <c r="X15705" s="429">
        <v>16002</v>
      </c>
      <c r="Y15705" s="429" t="s">
        <v>1033</v>
      </c>
    </row>
    <row r="15706" spans="24:25">
      <c r="X15706" s="429">
        <v>16003</v>
      </c>
      <c r="Y15706" s="429" t="s">
        <v>1033</v>
      </c>
    </row>
    <row r="15707" spans="24:25">
      <c r="X15707" s="429">
        <v>16004</v>
      </c>
      <c r="Y15707" s="429" t="s">
        <v>1033</v>
      </c>
    </row>
    <row r="15708" spans="24:25">
      <c r="X15708" s="429">
        <v>16005</v>
      </c>
      <c r="Y15708" s="429" t="s">
        <v>1033</v>
      </c>
    </row>
    <row r="15709" spans="24:25">
      <c r="X15709" s="429">
        <v>16006</v>
      </c>
      <c r="Y15709" s="429" t="s">
        <v>1033</v>
      </c>
    </row>
    <row r="15710" spans="24:25">
      <c r="X15710" s="429">
        <v>16007</v>
      </c>
      <c r="Y15710" s="429" t="s">
        <v>1033</v>
      </c>
    </row>
    <row r="15711" spans="24:25">
      <c r="X15711" s="429">
        <v>16008</v>
      </c>
      <c r="Y15711" s="429" t="s">
        <v>1033</v>
      </c>
    </row>
    <row r="15712" spans="24:25">
      <c r="X15712" s="429">
        <v>16009</v>
      </c>
      <c r="Y15712" s="429" t="s">
        <v>1033</v>
      </c>
    </row>
    <row r="15713" spans="24:25">
      <c r="X15713" s="429">
        <v>16010</v>
      </c>
      <c r="Y15713" s="429" t="s">
        <v>1033</v>
      </c>
    </row>
    <row r="15714" spans="24:25">
      <c r="X15714" s="429">
        <v>16011</v>
      </c>
      <c r="Y15714" s="429" t="s">
        <v>1033</v>
      </c>
    </row>
    <row r="15715" spans="24:25">
      <c r="X15715" s="429">
        <v>16012</v>
      </c>
      <c r="Y15715" s="429" t="s">
        <v>1033</v>
      </c>
    </row>
    <row r="15716" spans="24:25">
      <c r="X15716" s="429">
        <v>16013</v>
      </c>
      <c r="Y15716" s="429" t="s">
        <v>1033</v>
      </c>
    </row>
    <row r="15717" spans="24:25">
      <c r="X15717" s="429">
        <v>16014</v>
      </c>
      <c r="Y15717" s="429" t="s">
        <v>1033</v>
      </c>
    </row>
    <row r="15718" spans="24:25">
      <c r="X15718" s="429">
        <v>16015</v>
      </c>
      <c r="Y15718" s="429" t="s">
        <v>1033</v>
      </c>
    </row>
    <row r="15719" spans="24:25">
      <c r="X15719" s="429">
        <v>16016</v>
      </c>
      <c r="Y15719" s="429" t="s">
        <v>1033</v>
      </c>
    </row>
    <row r="15720" spans="24:25">
      <c r="X15720" s="429">
        <v>16017</v>
      </c>
      <c r="Y15720" s="429" t="s">
        <v>1033</v>
      </c>
    </row>
    <row r="15721" spans="24:25">
      <c r="X15721" s="429">
        <v>16018</v>
      </c>
      <c r="Y15721" s="429" t="s">
        <v>1033</v>
      </c>
    </row>
    <row r="15722" spans="24:25">
      <c r="X15722" s="429">
        <v>16019</v>
      </c>
      <c r="Y15722" s="429" t="s">
        <v>1033</v>
      </c>
    </row>
    <row r="15723" spans="24:25">
      <c r="X15723" s="429">
        <v>16020</v>
      </c>
      <c r="Y15723" s="429" t="s">
        <v>1033</v>
      </c>
    </row>
    <row r="15724" spans="24:25">
      <c r="X15724" s="429">
        <v>16021</v>
      </c>
      <c r="Y15724" s="429" t="s">
        <v>1033</v>
      </c>
    </row>
    <row r="15725" spans="24:25">
      <c r="X15725" s="429">
        <v>16022</v>
      </c>
      <c r="Y15725" s="429" t="s">
        <v>1033</v>
      </c>
    </row>
    <row r="15726" spans="24:25">
      <c r="X15726" s="429">
        <v>16023</v>
      </c>
      <c r="Y15726" s="429" t="s">
        <v>1033</v>
      </c>
    </row>
    <row r="15727" spans="24:25">
      <c r="X15727" s="429">
        <v>16024</v>
      </c>
      <c r="Y15727" s="429" t="s">
        <v>1033</v>
      </c>
    </row>
    <row r="15728" spans="24:25">
      <c r="X15728" s="429">
        <v>16025</v>
      </c>
      <c r="Y15728" s="429" t="s">
        <v>1033</v>
      </c>
    </row>
    <row r="15729" spans="24:25">
      <c r="X15729" s="429">
        <v>16026</v>
      </c>
      <c r="Y15729" s="429" t="s">
        <v>1033</v>
      </c>
    </row>
    <row r="15730" spans="24:25">
      <c r="X15730" s="429">
        <v>16027</v>
      </c>
      <c r="Y15730" s="429" t="s">
        <v>1033</v>
      </c>
    </row>
    <row r="15731" spans="24:25">
      <c r="X15731" s="429">
        <v>16028</v>
      </c>
      <c r="Y15731" s="429" t="s">
        <v>1033</v>
      </c>
    </row>
    <row r="15732" spans="24:25">
      <c r="X15732" s="429">
        <v>16029</v>
      </c>
      <c r="Y15732" s="429" t="s">
        <v>1033</v>
      </c>
    </row>
    <row r="15733" spans="24:25">
      <c r="X15733" s="429">
        <v>16030</v>
      </c>
      <c r="Y15733" s="429" t="s">
        <v>1033</v>
      </c>
    </row>
    <row r="15734" spans="24:25">
      <c r="X15734" s="429">
        <v>16031</v>
      </c>
      <c r="Y15734" s="429" t="s">
        <v>1033</v>
      </c>
    </row>
    <row r="15735" spans="24:25">
      <c r="X15735" s="429">
        <v>16032</v>
      </c>
      <c r="Y15735" s="429" t="s">
        <v>1033</v>
      </c>
    </row>
    <row r="15736" spans="24:25">
      <c r="X15736" s="429">
        <v>16033</v>
      </c>
      <c r="Y15736" s="429" t="s">
        <v>1033</v>
      </c>
    </row>
    <row r="15737" spans="24:25">
      <c r="X15737" s="429">
        <v>16034</v>
      </c>
      <c r="Y15737" s="429" t="s">
        <v>1033</v>
      </c>
    </row>
    <row r="15738" spans="24:25">
      <c r="X15738" s="429">
        <v>16035</v>
      </c>
      <c r="Y15738" s="429" t="s">
        <v>1033</v>
      </c>
    </row>
    <row r="15739" spans="24:25">
      <c r="X15739" s="429">
        <v>16036</v>
      </c>
      <c r="Y15739" s="429" t="s">
        <v>1033</v>
      </c>
    </row>
    <row r="15740" spans="24:25">
      <c r="X15740" s="429">
        <v>16037</v>
      </c>
      <c r="Y15740" s="429" t="s">
        <v>1033</v>
      </c>
    </row>
    <row r="15741" spans="24:25">
      <c r="X15741" s="429">
        <v>16038</v>
      </c>
      <c r="Y15741" s="429" t="s">
        <v>1033</v>
      </c>
    </row>
    <row r="15742" spans="24:25">
      <c r="X15742" s="429">
        <v>16039</v>
      </c>
      <c r="Y15742" s="429" t="s">
        <v>1033</v>
      </c>
    </row>
    <row r="15743" spans="24:25">
      <c r="X15743" s="429">
        <v>16040</v>
      </c>
      <c r="Y15743" s="429" t="s">
        <v>1033</v>
      </c>
    </row>
    <row r="15744" spans="24:25">
      <c r="X15744" s="429">
        <v>16041</v>
      </c>
      <c r="Y15744" s="429" t="s">
        <v>1033</v>
      </c>
    </row>
    <row r="15745" spans="24:25">
      <c r="X15745" s="429">
        <v>16042</v>
      </c>
      <c r="Y15745" s="429" t="s">
        <v>1033</v>
      </c>
    </row>
    <row r="15746" spans="24:25">
      <c r="X15746" s="429">
        <v>16043</v>
      </c>
      <c r="Y15746" s="429" t="s">
        <v>1033</v>
      </c>
    </row>
    <row r="15747" spans="24:25">
      <c r="X15747" s="429">
        <v>16044</v>
      </c>
      <c r="Y15747" s="429" t="s">
        <v>1033</v>
      </c>
    </row>
    <row r="15748" spans="24:25">
      <c r="X15748" s="429">
        <v>16045</v>
      </c>
      <c r="Y15748" s="429" t="s">
        <v>1033</v>
      </c>
    </row>
    <row r="15749" spans="24:25">
      <c r="X15749" s="429">
        <v>16046</v>
      </c>
      <c r="Y15749" s="429" t="s">
        <v>1033</v>
      </c>
    </row>
    <row r="15750" spans="24:25">
      <c r="X15750" s="429">
        <v>16047</v>
      </c>
      <c r="Y15750" s="429" t="s">
        <v>1033</v>
      </c>
    </row>
    <row r="15751" spans="24:25">
      <c r="X15751" s="429">
        <v>16048</v>
      </c>
      <c r="Y15751" s="429" t="s">
        <v>1033</v>
      </c>
    </row>
    <row r="15752" spans="24:25">
      <c r="X15752" s="429">
        <v>16049</v>
      </c>
      <c r="Y15752" s="429" t="s">
        <v>1033</v>
      </c>
    </row>
    <row r="15753" spans="24:25">
      <c r="X15753" s="429">
        <v>16050</v>
      </c>
      <c r="Y15753" s="429" t="s">
        <v>1033</v>
      </c>
    </row>
    <row r="15754" spans="24:25">
      <c r="X15754" s="429">
        <v>16051</v>
      </c>
      <c r="Y15754" s="429" t="s">
        <v>1033</v>
      </c>
    </row>
    <row r="15755" spans="24:25">
      <c r="X15755" s="429">
        <v>16052</v>
      </c>
      <c r="Y15755" s="429" t="s">
        <v>1033</v>
      </c>
    </row>
    <row r="15756" spans="24:25">
      <c r="X15756" s="429">
        <v>16053</v>
      </c>
      <c r="Y15756" s="429" t="s">
        <v>1033</v>
      </c>
    </row>
    <row r="15757" spans="24:25">
      <c r="X15757" s="429">
        <v>16054</v>
      </c>
      <c r="Y15757" s="429" t="s">
        <v>1033</v>
      </c>
    </row>
    <row r="15758" spans="24:25">
      <c r="X15758" s="429">
        <v>16055</v>
      </c>
      <c r="Y15758" s="429" t="s">
        <v>1033</v>
      </c>
    </row>
    <row r="15759" spans="24:25">
      <c r="X15759" s="429">
        <v>16056</v>
      </c>
      <c r="Y15759" s="429" t="s">
        <v>1033</v>
      </c>
    </row>
    <row r="15760" spans="24:25">
      <c r="X15760" s="429">
        <v>16057</v>
      </c>
      <c r="Y15760" s="429" t="s">
        <v>1033</v>
      </c>
    </row>
    <row r="15761" spans="24:25">
      <c r="X15761" s="429">
        <v>16058</v>
      </c>
      <c r="Y15761" s="429" t="s">
        <v>1033</v>
      </c>
    </row>
    <row r="15762" spans="24:25">
      <c r="X15762" s="429">
        <v>16059</v>
      </c>
      <c r="Y15762" s="429" t="s">
        <v>1033</v>
      </c>
    </row>
    <row r="15763" spans="24:25">
      <c r="X15763" s="429">
        <v>16060</v>
      </c>
      <c r="Y15763" s="429" t="s">
        <v>1033</v>
      </c>
    </row>
    <row r="15764" spans="24:25">
      <c r="X15764" s="429">
        <v>16061</v>
      </c>
      <c r="Y15764" s="429" t="s">
        <v>1033</v>
      </c>
    </row>
    <row r="15765" spans="24:25">
      <c r="X15765" s="429">
        <v>16062</v>
      </c>
      <c r="Y15765" s="429" t="s">
        <v>1033</v>
      </c>
    </row>
    <row r="15766" spans="24:25">
      <c r="X15766" s="429">
        <v>16063</v>
      </c>
      <c r="Y15766" s="429" t="s">
        <v>1033</v>
      </c>
    </row>
    <row r="15767" spans="24:25">
      <c r="X15767" s="429">
        <v>16064</v>
      </c>
      <c r="Y15767" s="429" t="s">
        <v>1033</v>
      </c>
    </row>
    <row r="15768" spans="24:25">
      <c r="X15768" s="429">
        <v>16065</v>
      </c>
      <c r="Y15768" s="429" t="s">
        <v>1033</v>
      </c>
    </row>
    <row r="15769" spans="24:25">
      <c r="X15769" s="429">
        <v>16066</v>
      </c>
      <c r="Y15769" s="429" t="s">
        <v>1033</v>
      </c>
    </row>
    <row r="15770" spans="24:25">
      <c r="X15770" s="429">
        <v>16067</v>
      </c>
      <c r="Y15770" s="429" t="s">
        <v>1033</v>
      </c>
    </row>
    <row r="15771" spans="24:25">
      <c r="X15771" s="429">
        <v>16068</v>
      </c>
      <c r="Y15771" s="429" t="s">
        <v>1033</v>
      </c>
    </row>
    <row r="15772" spans="24:25">
      <c r="X15772" s="429">
        <v>16069</v>
      </c>
      <c r="Y15772" s="429" t="s">
        <v>1033</v>
      </c>
    </row>
    <row r="15773" spans="24:25">
      <c r="X15773" s="429">
        <v>16070</v>
      </c>
      <c r="Y15773" s="429" t="s">
        <v>1033</v>
      </c>
    </row>
    <row r="15774" spans="24:25">
      <c r="X15774" s="429">
        <v>16071</v>
      </c>
      <c r="Y15774" s="429" t="s">
        <v>1033</v>
      </c>
    </row>
    <row r="15775" spans="24:25">
      <c r="X15775" s="429">
        <v>16072</v>
      </c>
      <c r="Y15775" s="429" t="s">
        <v>1033</v>
      </c>
    </row>
    <row r="15776" spans="24:25">
      <c r="X15776" s="429">
        <v>16073</v>
      </c>
      <c r="Y15776" s="429" t="s">
        <v>1033</v>
      </c>
    </row>
    <row r="15777" spans="24:25">
      <c r="X15777" s="429">
        <v>16074</v>
      </c>
      <c r="Y15777" s="429" t="s">
        <v>1033</v>
      </c>
    </row>
    <row r="15778" spans="24:25">
      <c r="X15778" s="429">
        <v>16075</v>
      </c>
      <c r="Y15778" s="429" t="s">
        <v>1033</v>
      </c>
    </row>
    <row r="15779" spans="24:25">
      <c r="X15779" s="429">
        <v>16076</v>
      </c>
      <c r="Y15779" s="429" t="s">
        <v>1033</v>
      </c>
    </row>
    <row r="15780" spans="24:25">
      <c r="X15780" s="429">
        <v>16077</v>
      </c>
      <c r="Y15780" s="429" t="s">
        <v>1033</v>
      </c>
    </row>
    <row r="15781" spans="24:25">
      <c r="X15781" s="429">
        <v>16078</v>
      </c>
      <c r="Y15781" s="429" t="s">
        <v>1033</v>
      </c>
    </row>
    <row r="15782" spans="24:25">
      <c r="X15782" s="429">
        <v>16079</v>
      </c>
      <c r="Y15782" s="429" t="s">
        <v>1033</v>
      </c>
    </row>
    <row r="15783" spans="24:25">
      <c r="X15783" s="429">
        <v>16080</v>
      </c>
      <c r="Y15783" s="429" t="s">
        <v>1033</v>
      </c>
    </row>
    <row r="15784" spans="24:25">
      <c r="X15784" s="429">
        <v>16081</v>
      </c>
      <c r="Y15784" s="429" t="s">
        <v>1033</v>
      </c>
    </row>
    <row r="15785" spans="24:25">
      <c r="X15785" s="429">
        <v>16082</v>
      </c>
      <c r="Y15785" s="429" t="s">
        <v>1033</v>
      </c>
    </row>
    <row r="15786" spans="24:25">
      <c r="X15786" s="429">
        <v>16083</v>
      </c>
      <c r="Y15786" s="429" t="s">
        <v>1033</v>
      </c>
    </row>
    <row r="15787" spans="24:25">
      <c r="X15787" s="429">
        <v>16084</v>
      </c>
      <c r="Y15787" s="429" t="s">
        <v>1033</v>
      </c>
    </row>
    <row r="15788" spans="24:25">
      <c r="X15788" s="429">
        <v>16085</v>
      </c>
      <c r="Y15788" s="429" t="s">
        <v>1033</v>
      </c>
    </row>
    <row r="15789" spans="24:25">
      <c r="X15789" s="429">
        <v>16086</v>
      </c>
      <c r="Y15789" s="429" t="s">
        <v>1033</v>
      </c>
    </row>
    <row r="15790" spans="24:25">
      <c r="X15790" s="429">
        <v>16087</v>
      </c>
      <c r="Y15790" s="429" t="s">
        <v>1033</v>
      </c>
    </row>
    <row r="15791" spans="24:25">
      <c r="X15791" s="429">
        <v>16088</v>
      </c>
      <c r="Y15791" s="429" t="s">
        <v>1033</v>
      </c>
    </row>
    <row r="15792" spans="24:25">
      <c r="X15792" s="429">
        <v>16089</v>
      </c>
      <c r="Y15792" s="429" t="s">
        <v>1033</v>
      </c>
    </row>
    <row r="15793" spans="24:25">
      <c r="X15793" s="429">
        <v>16090</v>
      </c>
      <c r="Y15793" s="429" t="s">
        <v>1033</v>
      </c>
    </row>
    <row r="15794" spans="24:25">
      <c r="X15794" s="429">
        <v>16091</v>
      </c>
      <c r="Y15794" s="429" t="s">
        <v>1033</v>
      </c>
    </row>
    <row r="15795" spans="24:25">
      <c r="X15795" s="429">
        <v>16092</v>
      </c>
      <c r="Y15795" s="429" t="s">
        <v>1033</v>
      </c>
    </row>
    <row r="15796" spans="24:25">
      <c r="X15796" s="429">
        <v>16093</v>
      </c>
      <c r="Y15796" s="429" t="s">
        <v>1033</v>
      </c>
    </row>
    <row r="15797" spans="24:25">
      <c r="X15797" s="429">
        <v>16094</v>
      </c>
      <c r="Y15797" s="429" t="s">
        <v>1033</v>
      </c>
    </row>
    <row r="15798" spans="24:25">
      <c r="X15798" s="429">
        <v>16095</v>
      </c>
      <c r="Y15798" s="429" t="s">
        <v>1033</v>
      </c>
    </row>
    <row r="15799" spans="24:25">
      <c r="X15799" s="429">
        <v>16096</v>
      </c>
      <c r="Y15799" s="429" t="s">
        <v>1033</v>
      </c>
    </row>
    <row r="15800" spans="24:25">
      <c r="X15800" s="429">
        <v>16097</v>
      </c>
      <c r="Y15800" s="429" t="s">
        <v>1033</v>
      </c>
    </row>
    <row r="15801" spans="24:25">
      <c r="X15801" s="429">
        <v>16098</v>
      </c>
      <c r="Y15801" s="429" t="s">
        <v>1033</v>
      </c>
    </row>
    <row r="15802" spans="24:25">
      <c r="X15802" s="429">
        <v>16099</v>
      </c>
      <c r="Y15802" s="429" t="s">
        <v>1033</v>
      </c>
    </row>
    <row r="15803" spans="24:25">
      <c r="X15803" s="429">
        <v>16100</v>
      </c>
      <c r="Y15803" s="429" t="s">
        <v>1033</v>
      </c>
    </row>
    <row r="15804" spans="24:25">
      <c r="X15804" s="429">
        <v>16101</v>
      </c>
      <c r="Y15804" s="429" t="s">
        <v>1033</v>
      </c>
    </row>
    <row r="15805" spans="24:25">
      <c r="X15805" s="429">
        <v>16102</v>
      </c>
      <c r="Y15805" s="429" t="s">
        <v>1033</v>
      </c>
    </row>
    <row r="15806" spans="24:25">
      <c r="X15806" s="429">
        <v>16103</v>
      </c>
      <c r="Y15806" s="429" t="s">
        <v>1033</v>
      </c>
    </row>
    <row r="15807" spans="24:25">
      <c r="X15807" s="429">
        <v>16104</v>
      </c>
      <c r="Y15807" s="429" t="s">
        <v>1033</v>
      </c>
    </row>
    <row r="15808" spans="24:25">
      <c r="X15808" s="429">
        <v>16105</v>
      </c>
      <c r="Y15808" s="429" t="s">
        <v>1033</v>
      </c>
    </row>
    <row r="15809" spans="24:25">
      <c r="X15809" s="429">
        <v>16106</v>
      </c>
      <c r="Y15809" s="429" t="s">
        <v>1033</v>
      </c>
    </row>
    <row r="15810" spans="24:25">
      <c r="X15810" s="429">
        <v>16107</v>
      </c>
      <c r="Y15810" s="429" t="s">
        <v>1033</v>
      </c>
    </row>
    <row r="15811" spans="24:25">
      <c r="X15811" s="429">
        <v>16108</v>
      </c>
      <c r="Y15811" s="429" t="s">
        <v>1033</v>
      </c>
    </row>
    <row r="15812" spans="24:25">
      <c r="X15812" s="429">
        <v>16109</v>
      </c>
      <c r="Y15812" s="429" t="s">
        <v>1033</v>
      </c>
    </row>
    <row r="15813" spans="24:25">
      <c r="X15813" s="429">
        <v>16110</v>
      </c>
      <c r="Y15813" s="429" t="s">
        <v>1033</v>
      </c>
    </row>
    <row r="15814" spans="24:25">
      <c r="X15814" s="429">
        <v>16111</v>
      </c>
      <c r="Y15814" s="429" t="s">
        <v>1033</v>
      </c>
    </row>
    <row r="15815" spans="24:25">
      <c r="X15815" s="429">
        <v>16112</v>
      </c>
      <c r="Y15815" s="429" t="s">
        <v>1033</v>
      </c>
    </row>
    <row r="15816" spans="24:25">
      <c r="X15816" s="429">
        <v>16113</v>
      </c>
      <c r="Y15816" s="429" t="s">
        <v>1033</v>
      </c>
    </row>
    <row r="15817" spans="24:25">
      <c r="X15817" s="429">
        <v>16114</v>
      </c>
      <c r="Y15817" s="429" t="s">
        <v>1033</v>
      </c>
    </row>
    <row r="15818" spans="24:25">
      <c r="X15818" s="429">
        <v>16115</v>
      </c>
      <c r="Y15818" s="429" t="s">
        <v>1033</v>
      </c>
    </row>
    <row r="15819" spans="24:25">
      <c r="X15819" s="429">
        <v>16116</v>
      </c>
      <c r="Y15819" s="429" t="s">
        <v>1033</v>
      </c>
    </row>
    <row r="15820" spans="24:25">
      <c r="X15820" s="429">
        <v>16117</v>
      </c>
      <c r="Y15820" s="429" t="s">
        <v>1033</v>
      </c>
    </row>
    <row r="15821" spans="24:25">
      <c r="X15821" s="429">
        <v>16118</v>
      </c>
      <c r="Y15821" s="429" t="s">
        <v>1033</v>
      </c>
    </row>
    <row r="15822" spans="24:25">
      <c r="X15822" s="429">
        <v>16119</v>
      </c>
      <c r="Y15822" s="429" t="s">
        <v>1033</v>
      </c>
    </row>
    <row r="15823" spans="24:25">
      <c r="X15823" s="429">
        <v>16120</v>
      </c>
      <c r="Y15823" s="429" t="s">
        <v>1033</v>
      </c>
    </row>
    <row r="15824" spans="24:25">
      <c r="X15824" s="429">
        <v>16121</v>
      </c>
      <c r="Y15824" s="429" t="s">
        <v>1033</v>
      </c>
    </row>
    <row r="15825" spans="24:25">
      <c r="X15825" s="429">
        <v>16122</v>
      </c>
      <c r="Y15825" s="429" t="s">
        <v>1033</v>
      </c>
    </row>
    <row r="15826" spans="24:25">
      <c r="X15826" s="429">
        <v>16123</v>
      </c>
      <c r="Y15826" s="429" t="s">
        <v>1033</v>
      </c>
    </row>
    <row r="15827" spans="24:25">
      <c r="X15827" s="429">
        <v>16124</v>
      </c>
      <c r="Y15827" s="429" t="s">
        <v>1033</v>
      </c>
    </row>
    <row r="15828" spans="24:25">
      <c r="X15828" s="429">
        <v>16125</v>
      </c>
      <c r="Y15828" s="429" t="s">
        <v>1033</v>
      </c>
    </row>
    <row r="15829" spans="24:25">
      <c r="X15829" s="429">
        <v>16126</v>
      </c>
      <c r="Y15829" s="429" t="s">
        <v>1033</v>
      </c>
    </row>
    <row r="15830" spans="24:25">
      <c r="X15830" s="429">
        <v>16127</v>
      </c>
      <c r="Y15830" s="429" t="s">
        <v>1033</v>
      </c>
    </row>
    <row r="15831" spans="24:25">
      <c r="X15831" s="429">
        <v>16128</v>
      </c>
      <c r="Y15831" s="429" t="s">
        <v>1033</v>
      </c>
    </row>
    <row r="15832" spans="24:25">
      <c r="X15832" s="429">
        <v>16129</v>
      </c>
      <c r="Y15832" s="429" t="s">
        <v>1033</v>
      </c>
    </row>
    <row r="15833" spans="24:25">
      <c r="X15833" s="429">
        <v>16130</v>
      </c>
      <c r="Y15833" s="429" t="s">
        <v>1033</v>
      </c>
    </row>
    <row r="15834" spans="24:25">
      <c r="X15834" s="429">
        <v>16131</v>
      </c>
      <c r="Y15834" s="429" t="s">
        <v>1033</v>
      </c>
    </row>
    <row r="15835" spans="24:25">
      <c r="X15835" s="429">
        <v>16132</v>
      </c>
      <c r="Y15835" s="429" t="s">
        <v>1033</v>
      </c>
    </row>
    <row r="15836" spans="24:25">
      <c r="X15836" s="429">
        <v>16133</v>
      </c>
      <c r="Y15836" s="429" t="s">
        <v>1033</v>
      </c>
    </row>
    <row r="15837" spans="24:25">
      <c r="X15837" s="429">
        <v>16134</v>
      </c>
      <c r="Y15837" s="429" t="s">
        <v>1033</v>
      </c>
    </row>
    <row r="15838" spans="24:25">
      <c r="X15838" s="429">
        <v>16135</v>
      </c>
      <c r="Y15838" s="429" t="s">
        <v>1033</v>
      </c>
    </row>
    <row r="15839" spans="24:25">
      <c r="X15839" s="429">
        <v>16136</v>
      </c>
      <c r="Y15839" s="429" t="s">
        <v>1033</v>
      </c>
    </row>
    <row r="15840" spans="24:25">
      <c r="X15840" s="429">
        <v>16137</v>
      </c>
      <c r="Y15840" s="429" t="s">
        <v>1033</v>
      </c>
    </row>
    <row r="15841" spans="24:25">
      <c r="X15841" s="429">
        <v>16138</v>
      </c>
      <c r="Y15841" s="429" t="s">
        <v>1033</v>
      </c>
    </row>
    <row r="15842" spans="24:25">
      <c r="X15842" s="429">
        <v>16139</v>
      </c>
      <c r="Y15842" s="429" t="s">
        <v>1033</v>
      </c>
    </row>
    <row r="15843" spans="24:25">
      <c r="X15843" s="429">
        <v>16140</v>
      </c>
      <c r="Y15843" s="429" t="s">
        <v>1033</v>
      </c>
    </row>
    <row r="15844" spans="24:25">
      <c r="X15844" s="429">
        <v>16141</v>
      </c>
      <c r="Y15844" s="429" t="s">
        <v>1033</v>
      </c>
    </row>
    <row r="15845" spans="24:25">
      <c r="X15845" s="429">
        <v>16142</v>
      </c>
      <c r="Y15845" s="429" t="s">
        <v>1033</v>
      </c>
    </row>
    <row r="15846" spans="24:25">
      <c r="X15846" s="429">
        <v>16143</v>
      </c>
      <c r="Y15846" s="429" t="s">
        <v>1033</v>
      </c>
    </row>
    <row r="15847" spans="24:25">
      <c r="X15847" s="429">
        <v>16144</v>
      </c>
      <c r="Y15847" s="429" t="s">
        <v>1033</v>
      </c>
    </row>
    <row r="15848" spans="24:25">
      <c r="X15848" s="429">
        <v>16145</v>
      </c>
      <c r="Y15848" s="429" t="s">
        <v>1033</v>
      </c>
    </row>
    <row r="15849" spans="24:25">
      <c r="X15849" s="429">
        <v>16146</v>
      </c>
      <c r="Y15849" s="429" t="s">
        <v>1033</v>
      </c>
    </row>
    <row r="15850" spans="24:25">
      <c r="X15850" s="429">
        <v>16147</v>
      </c>
      <c r="Y15850" s="429" t="s">
        <v>1033</v>
      </c>
    </row>
    <row r="15851" spans="24:25">
      <c r="X15851" s="429">
        <v>16148</v>
      </c>
      <c r="Y15851" s="429" t="s">
        <v>1033</v>
      </c>
    </row>
    <row r="15852" spans="24:25">
      <c r="X15852" s="429">
        <v>16149</v>
      </c>
      <c r="Y15852" s="429" t="s">
        <v>1033</v>
      </c>
    </row>
    <row r="15853" spans="24:25">
      <c r="X15853" s="429">
        <v>16150</v>
      </c>
      <c r="Y15853" s="429" t="s">
        <v>1033</v>
      </c>
    </row>
    <row r="15854" spans="24:25">
      <c r="X15854" s="429">
        <v>16151</v>
      </c>
      <c r="Y15854" s="429" t="s">
        <v>1033</v>
      </c>
    </row>
    <row r="15855" spans="24:25">
      <c r="X15855" s="429">
        <v>16152</v>
      </c>
      <c r="Y15855" s="429" t="s">
        <v>1033</v>
      </c>
    </row>
    <row r="15856" spans="24:25">
      <c r="X15856" s="429">
        <v>16153</v>
      </c>
      <c r="Y15856" s="429" t="s">
        <v>1033</v>
      </c>
    </row>
    <row r="15857" spans="24:25">
      <c r="X15857" s="429">
        <v>16154</v>
      </c>
      <c r="Y15857" s="429" t="s">
        <v>1033</v>
      </c>
    </row>
    <row r="15858" spans="24:25">
      <c r="X15858" s="429">
        <v>16155</v>
      </c>
      <c r="Y15858" s="429" t="s">
        <v>1033</v>
      </c>
    </row>
    <row r="15859" spans="24:25">
      <c r="X15859" s="429">
        <v>16156</v>
      </c>
      <c r="Y15859" s="429" t="s">
        <v>1033</v>
      </c>
    </row>
    <row r="15860" spans="24:25">
      <c r="X15860" s="429">
        <v>16157</v>
      </c>
      <c r="Y15860" s="429" t="s">
        <v>1033</v>
      </c>
    </row>
    <row r="15861" spans="24:25">
      <c r="X15861" s="429">
        <v>16158</v>
      </c>
      <c r="Y15861" s="429" t="s">
        <v>1033</v>
      </c>
    </row>
    <row r="15862" spans="24:25">
      <c r="X15862" s="429">
        <v>16159</v>
      </c>
      <c r="Y15862" s="429" t="s">
        <v>1033</v>
      </c>
    </row>
    <row r="15863" spans="24:25">
      <c r="X15863" s="429">
        <v>16160</v>
      </c>
      <c r="Y15863" s="429" t="s">
        <v>1033</v>
      </c>
    </row>
    <row r="15864" spans="24:25">
      <c r="X15864" s="429">
        <v>16161</v>
      </c>
      <c r="Y15864" s="429" t="s">
        <v>1033</v>
      </c>
    </row>
    <row r="15865" spans="24:25">
      <c r="X15865" s="429">
        <v>16162</v>
      </c>
      <c r="Y15865" s="429" t="s">
        <v>1033</v>
      </c>
    </row>
    <row r="15866" spans="24:25">
      <c r="X15866" s="429">
        <v>16163</v>
      </c>
      <c r="Y15866" s="429" t="s">
        <v>1033</v>
      </c>
    </row>
    <row r="15867" spans="24:25">
      <c r="X15867" s="429">
        <v>16164</v>
      </c>
      <c r="Y15867" s="429" t="s">
        <v>1033</v>
      </c>
    </row>
    <row r="15868" spans="24:25">
      <c r="X15868" s="429">
        <v>16165</v>
      </c>
      <c r="Y15868" s="429" t="s">
        <v>1033</v>
      </c>
    </row>
    <row r="15869" spans="24:25">
      <c r="X15869" s="429">
        <v>16166</v>
      </c>
      <c r="Y15869" s="429" t="s">
        <v>1033</v>
      </c>
    </row>
    <row r="15870" spans="24:25">
      <c r="X15870" s="429">
        <v>16167</v>
      </c>
      <c r="Y15870" s="429" t="s">
        <v>1033</v>
      </c>
    </row>
    <row r="15871" spans="24:25">
      <c r="X15871" s="429">
        <v>16168</v>
      </c>
      <c r="Y15871" s="429" t="s">
        <v>1033</v>
      </c>
    </row>
    <row r="15872" spans="24:25">
      <c r="X15872" s="429">
        <v>16169</v>
      </c>
      <c r="Y15872" s="429" t="s">
        <v>1033</v>
      </c>
    </row>
    <row r="15873" spans="24:25">
      <c r="X15873" s="429">
        <v>16170</v>
      </c>
      <c r="Y15873" s="429" t="s">
        <v>1033</v>
      </c>
    </row>
    <row r="15874" spans="24:25">
      <c r="X15874" s="429">
        <v>16171</v>
      </c>
      <c r="Y15874" s="429" t="s">
        <v>1033</v>
      </c>
    </row>
    <row r="15875" spans="24:25">
      <c r="X15875" s="429">
        <v>16172</v>
      </c>
      <c r="Y15875" s="429" t="s">
        <v>1033</v>
      </c>
    </row>
    <row r="15876" spans="24:25">
      <c r="X15876" s="429">
        <v>16173</v>
      </c>
      <c r="Y15876" s="429" t="s">
        <v>1033</v>
      </c>
    </row>
    <row r="15877" spans="24:25">
      <c r="X15877" s="429">
        <v>16174</v>
      </c>
      <c r="Y15877" s="429" t="s">
        <v>1033</v>
      </c>
    </row>
    <row r="15878" spans="24:25">
      <c r="X15878" s="429">
        <v>16175</v>
      </c>
      <c r="Y15878" s="429" t="s">
        <v>1033</v>
      </c>
    </row>
    <row r="15879" spans="24:25">
      <c r="X15879" s="429">
        <v>16176</v>
      </c>
      <c r="Y15879" s="429" t="s">
        <v>1033</v>
      </c>
    </row>
    <row r="15880" spans="24:25">
      <c r="X15880" s="429">
        <v>16177</v>
      </c>
      <c r="Y15880" s="429" t="s">
        <v>1033</v>
      </c>
    </row>
    <row r="15881" spans="24:25">
      <c r="X15881" s="429">
        <v>16178</v>
      </c>
      <c r="Y15881" s="429" t="s">
        <v>1033</v>
      </c>
    </row>
    <row r="15882" spans="24:25">
      <c r="X15882" s="429">
        <v>16179</v>
      </c>
      <c r="Y15882" s="429" t="s">
        <v>1033</v>
      </c>
    </row>
    <row r="15883" spans="24:25">
      <c r="X15883" s="429">
        <v>16180</v>
      </c>
      <c r="Y15883" s="429" t="s">
        <v>1033</v>
      </c>
    </row>
    <row r="15884" spans="24:25">
      <c r="X15884" s="429">
        <v>16181</v>
      </c>
      <c r="Y15884" s="429" t="s">
        <v>1033</v>
      </c>
    </row>
    <row r="15885" spans="24:25">
      <c r="X15885" s="429">
        <v>16182</v>
      </c>
      <c r="Y15885" s="429" t="s">
        <v>1033</v>
      </c>
    </row>
    <row r="15886" spans="24:25">
      <c r="X15886" s="429">
        <v>16183</v>
      </c>
      <c r="Y15886" s="429" t="s">
        <v>1033</v>
      </c>
    </row>
    <row r="15887" spans="24:25">
      <c r="X15887" s="429">
        <v>16184</v>
      </c>
      <c r="Y15887" s="429" t="s">
        <v>1033</v>
      </c>
    </row>
    <row r="15888" spans="24:25">
      <c r="X15888" s="429">
        <v>16185</v>
      </c>
      <c r="Y15888" s="429" t="s">
        <v>1033</v>
      </c>
    </row>
    <row r="15889" spans="24:25">
      <c r="X15889" s="429">
        <v>16186</v>
      </c>
      <c r="Y15889" s="429" t="s">
        <v>1033</v>
      </c>
    </row>
    <row r="15890" spans="24:25">
      <c r="X15890" s="429">
        <v>16187</v>
      </c>
      <c r="Y15890" s="429" t="s">
        <v>1033</v>
      </c>
    </row>
    <row r="15891" spans="24:25">
      <c r="X15891" s="429">
        <v>16188</v>
      </c>
      <c r="Y15891" s="429" t="s">
        <v>1033</v>
      </c>
    </row>
    <row r="15892" spans="24:25">
      <c r="X15892" s="429">
        <v>16189</v>
      </c>
      <c r="Y15892" s="429" t="s">
        <v>1033</v>
      </c>
    </row>
    <row r="15893" spans="24:25">
      <c r="X15893" s="429">
        <v>16190</v>
      </c>
      <c r="Y15893" s="429" t="s">
        <v>1033</v>
      </c>
    </row>
    <row r="15894" spans="24:25">
      <c r="X15894" s="429">
        <v>16191</v>
      </c>
      <c r="Y15894" s="429" t="s">
        <v>1033</v>
      </c>
    </row>
    <row r="15895" spans="24:25">
      <c r="X15895" s="429">
        <v>16192</v>
      </c>
      <c r="Y15895" s="429" t="s">
        <v>1033</v>
      </c>
    </row>
    <row r="15896" spans="24:25">
      <c r="X15896" s="429">
        <v>16193</v>
      </c>
      <c r="Y15896" s="429" t="s">
        <v>1033</v>
      </c>
    </row>
    <row r="15897" spans="24:25">
      <c r="X15897" s="429">
        <v>16194</v>
      </c>
      <c r="Y15897" s="429" t="s">
        <v>1033</v>
      </c>
    </row>
    <row r="15898" spans="24:25">
      <c r="X15898" s="429">
        <v>16195</v>
      </c>
      <c r="Y15898" s="429" t="s">
        <v>1033</v>
      </c>
    </row>
    <row r="15899" spans="24:25">
      <c r="X15899" s="429">
        <v>16196</v>
      </c>
      <c r="Y15899" s="429" t="s">
        <v>1033</v>
      </c>
    </row>
    <row r="15900" spans="24:25">
      <c r="X15900" s="429">
        <v>16197</v>
      </c>
      <c r="Y15900" s="429" t="s">
        <v>1033</v>
      </c>
    </row>
    <row r="15901" spans="24:25">
      <c r="X15901" s="429">
        <v>16198</v>
      </c>
      <c r="Y15901" s="429" t="s">
        <v>1033</v>
      </c>
    </row>
    <row r="15902" spans="24:25">
      <c r="X15902" s="429">
        <v>16199</v>
      </c>
      <c r="Y15902" s="429" t="s">
        <v>1033</v>
      </c>
    </row>
    <row r="15903" spans="24:25">
      <c r="X15903" s="429">
        <v>16200</v>
      </c>
      <c r="Y15903" s="429" t="s">
        <v>1033</v>
      </c>
    </row>
    <row r="15904" spans="24:25">
      <c r="X15904" s="429">
        <v>16201</v>
      </c>
      <c r="Y15904" s="429" t="s">
        <v>1033</v>
      </c>
    </row>
    <row r="15905" spans="24:25">
      <c r="X15905" s="429">
        <v>16202</v>
      </c>
      <c r="Y15905" s="429" t="s">
        <v>1033</v>
      </c>
    </row>
    <row r="15906" spans="24:25">
      <c r="X15906" s="429">
        <v>16203</v>
      </c>
      <c r="Y15906" s="429" t="s">
        <v>1033</v>
      </c>
    </row>
    <row r="15907" spans="24:25">
      <c r="X15907" s="429">
        <v>16204</v>
      </c>
      <c r="Y15907" s="429" t="s">
        <v>1033</v>
      </c>
    </row>
    <row r="15908" spans="24:25">
      <c r="X15908" s="429">
        <v>16205</v>
      </c>
      <c r="Y15908" s="429" t="s">
        <v>1033</v>
      </c>
    </row>
    <row r="15909" spans="24:25">
      <c r="X15909" s="429">
        <v>16206</v>
      </c>
      <c r="Y15909" s="429" t="s">
        <v>1033</v>
      </c>
    </row>
    <row r="15910" spans="24:25">
      <c r="X15910" s="429">
        <v>16207</v>
      </c>
      <c r="Y15910" s="429" t="s">
        <v>1033</v>
      </c>
    </row>
    <row r="15911" spans="24:25">
      <c r="X15911" s="429">
        <v>16208</v>
      </c>
      <c r="Y15911" s="429" t="s">
        <v>1033</v>
      </c>
    </row>
    <row r="15912" spans="24:25">
      <c r="X15912" s="429">
        <v>16209</v>
      </c>
      <c r="Y15912" s="429" t="s">
        <v>1033</v>
      </c>
    </row>
    <row r="15913" spans="24:25">
      <c r="X15913" s="429">
        <v>16210</v>
      </c>
      <c r="Y15913" s="429" t="s">
        <v>1033</v>
      </c>
    </row>
    <row r="15914" spans="24:25">
      <c r="X15914" s="429">
        <v>16211</v>
      </c>
      <c r="Y15914" s="429" t="s">
        <v>1033</v>
      </c>
    </row>
    <row r="15915" spans="24:25">
      <c r="X15915" s="429">
        <v>16212</v>
      </c>
      <c r="Y15915" s="429" t="s">
        <v>1033</v>
      </c>
    </row>
    <row r="15916" spans="24:25">
      <c r="X15916" s="429">
        <v>16213</v>
      </c>
      <c r="Y15916" s="429" t="s">
        <v>1033</v>
      </c>
    </row>
    <row r="15917" spans="24:25">
      <c r="X15917" s="429">
        <v>16214</v>
      </c>
      <c r="Y15917" s="429" t="s">
        <v>1033</v>
      </c>
    </row>
    <row r="15918" spans="24:25">
      <c r="X15918" s="429">
        <v>16215</v>
      </c>
      <c r="Y15918" s="429" t="s">
        <v>1033</v>
      </c>
    </row>
    <row r="15919" spans="24:25">
      <c r="X15919" s="429">
        <v>16216</v>
      </c>
      <c r="Y15919" s="429" t="s">
        <v>1033</v>
      </c>
    </row>
    <row r="15920" spans="24:25">
      <c r="X15920" s="429">
        <v>16217</v>
      </c>
      <c r="Y15920" s="429" t="s">
        <v>1033</v>
      </c>
    </row>
    <row r="15921" spans="24:25">
      <c r="X15921" s="429">
        <v>16218</v>
      </c>
      <c r="Y15921" s="429" t="s">
        <v>1033</v>
      </c>
    </row>
    <row r="15922" spans="24:25">
      <c r="X15922" s="429">
        <v>16219</v>
      </c>
      <c r="Y15922" s="429" t="s">
        <v>1033</v>
      </c>
    </row>
    <row r="15923" spans="24:25">
      <c r="X15923" s="429">
        <v>16220</v>
      </c>
      <c r="Y15923" s="429" t="s">
        <v>1033</v>
      </c>
    </row>
    <row r="15924" spans="24:25">
      <c r="X15924" s="429">
        <v>16221</v>
      </c>
      <c r="Y15924" s="429" t="s">
        <v>1033</v>
      </c>
    </row>
    <row r="15925" spans="24:25">
      <c r="X15925" s="429">
        <v>16222</v>
      </c>
      <c r="Y15925" s="429" t="s">
        <v>1033</v>
      </c>
    </row>
    <row r="15926" spans="24:25">
      <c r="X15926" s="429">
        <v>16223</v>
      </c>
      <c r="Y15926" s="429" t="s">
        <v>1033</v>
      </c>
    </row>
    <row r="15927" spans="24:25">
      <c r="X15927" s="429">
        <v>16224</v>
      </c>
      <c r="Y15927" s="429" t="s">
        <v>1033</v>
      </c>
    </row>
    <row r="15928" spans="24:25">
      <c r="X15928" s="429">
        <v>16225</v>
      </c>
      <c r="Y15928" s="429" t="s">
        <v>1033</v>
      </c>
    </row>
    <row r="15929" spans="24:25">
      <c r="X15929" s="429">
        <v>16226</v>
      </c>
      <c r="Y15929" s="429" t="s">
        <v>1033</v>
      </c>
    </row>
    <row r="15930" spans="24:25">
      <c r="X15930" s="429">
        <v>16227</v>
      </c>
      <c r="Y15930" s="429" t="s">
        <v>1033</v>
      </c>
    </row>
    <row r="15931" spans="24:25">
      <c r="X15931" s="429">
        <v>16228</v>
      </c>
      <c r="Y15931" s="429" t="s">
        <v>1033</v>
      </c>
    </row>
    <row r="15932" spans="24:25">
      <c r="X15932" s="429">
        <v>16229</v>
      </c>
      <c r="Y15932" s="429" t="s">
        <v>1033</v>
      </c>
    </row>
    <row r="15933" spans="24:25">
      <c r="X15933" s="429">
        <v>16230</v>
      </c>
      <c r="Y15933" s="429" t="s">
        <v>1033</v>
      </c>
    </row>
    <row r="15934" spans="24:25">
      <c r="X15934" s="429">
        <v>16231</v>
      </c>
      <c r="Y15934" s="429" t="s">
        <v>1033</v>
      </c>
    </row>
    <row r="15935" spans="24:25">
      <c r="X15935" s="429">
        <v>16232</v>
      </c>
      <c r="Y15935" s="429" t="s">
        <v>1033</v>
      </c>
    </row>
    <row r="15936" spans="24:25">
      <c r="X15936" s="429">
        <v>16233</v>
      </c>
      <c r="Y15936" s="429" t="s">
        <v>1033</v>
      </c>
    </row>
    <row r="15937" spans="24:25">
      <c r="X15937" s="429">
        <v>16234</v>
      </c>
      <c r="Y15937" s="429" t="s">
        <v>1033</v>
      </c>
    </row>
    <row r="15938" spans="24:25">
      <c r="X15938" s="429">
        <v>16235</v>
      </c>
      <c r="Y15938" s="429" t="s">
        <v>1033</v>
      </c>
    </row>
    <row r="15939" spans="24:25">
      <c r="X15939" s="429">
        <v>16236</v>
      </c>
      <c r="Y15939" s="429" t="s">
        <v>1033</v>
      </c>
    </row>
    <row r="15940" spans="24:25">
      <c r="X15940" s="429">
        <v>16237</v>
      </c>
      <c r="Y15940" s="429" t="s">
        <v>1033</v>
      </c>
    </row>
    <row r="15941" spans="24:25">
      <c r="X15941" s="429">
        <v>16238</v>
      </c>
      <c r="Y15941" s="429" t="s">
        <v>1033</v>
      </c>
    </row>
    <row r="15942" spans="24:25">
      <c r="X15942" s="429">
        <v>16239</v>
      </c>
      <c r="Y15942" s="429" t="s">
        <v>1033</v>
      </c>
    </row>
    <row r="15943" spans="24:25">
      <c r="X15943" s="429">
        <v>16240</v>
      </c>
      <c r="Y15943" s="429" t="s">
        <v>1033</v>
      </c>
    </row>
    <row r="15944" spans="24:25">
      <c r="X15944" s="429">
        <v>16241</v>
      </c>
      <c r="Y15944" s="429" t="s">
        <v>1033</v>
      </c>
    </row>
    <row r="15945" spans="24:25">
      <c r="X15945" s="429">
        <v>16242</v>
      </c>
      <c r="Y15945" s="429" t="s">
        <v>1033</v>
      </c>
    </row>
    <row r="15946" spans="24:25">
      <c r="X15946" s="429">
        <v>16243</v>
      </c>
      <c r="Y15946" s="429" t="s">
        <v>1033</v>
      </c>
    </row>
    <row r="15947" spans="24:25">
      <c r="X15947" s="429">
        <v>16244</v>
      </c>
      <c r="Y15947" s="429" t="s">
        <v>1033</v>
      </c>
    </row>
    <row r="15948" spans="24:25">
      <c r="X15948" s="429">
        <v>16245</v>
      </c>
      <c r="Y15948" s="429" t="s">
        <v>1033</v>
      </c>
    </row>
    <row r="15949" spans="24:25">
      <c r="X15949" s="429">
        <v>16246</v>
      </c>
      <c r="Y15949" s="429" t="s">
        <v>1033</v>
      </c>
    </row>
    <row r="15950" spans="24:25">
      <c r="X15950" s="429">
        <v>16247</v>
      </c>
      <c r="Y15950" s="429" t="s">
        <v>1033</v>
      </c>
    </row>
    <row r="15951" spans="24:25">
      <c r="X15951" s="429">
        <v>16248</v>
      </c>
      <c r="Y15951" s="429" t="s">
        <v>1033</v>
      </c>
    </row>
    <row r="15952" spans="24:25">
      <c r="X15952" s="429">
        <v>16249</v>
      </c>
      <c r="Y15952" s="429" t="s">
        <v>1033</v>
      </c>
    </row>
    <row r="15953" spans="24:25">
      <c r="X15953" s="429">
        <v>16250</v>
      </c>
      <c r="Y15953" s="429" t="s">
        <v>1033</v>
      </c>
    </row>
    <row r="15954" spans="24:25">
      <c r="X15954" s="429">
        <v>16251</v>
      </c>
      <c r="Y15954" s="429" t="s">
        <v>1033</v>
      </c>
    </row>
    <row r="15955" spans="24:25">
      <c r="X15955" s="429">
        <v>16252</v>
      </c>
      <c r="Y15955" s="429" t="s">
        <v>1033</v>
      </c>
    </row>
    <row r="15956" spans="24:25">
      <c r="X15956" s="429">
        <v>16253</v>
      </c>
      <c r="Y15956" s="429" t="s">
        <v>1033</v>
      </c>
    </row>
    <row r="15957" spans="24:25">
      <c r="X15957" s="429">
        <v>16254</v>
      </c>
      <c r="Y15957" s="429" t="s">
        <v>1033</v>
      </c>
    </row>
    <row r="15958" spans="24:25">
      <c r="X15958" s="429">
        <v>16255</v>
      </c>
      <c r="Y15958" s="429" t="s">
        <v>1033</v>
      </c>
    </row>
    <row r="15959" spans="24:25">
      <c r="X15959" s="429">
        <v>16256</v>
      </c>
      <c r="Y15959" s="429" t="s">
        <v>1033</v>
      </c>
    </row>
    <row r="15960" spans="24:25">
      <c r="X15960" s="429">
        <v>16257</v>
      </c>
      <c r="Y15960" s="429" t="s">
        <v>1033</v>
      </c>
    </row>
    <row r="15961" spans="24:25">
      <c r="X15961" s="429">
        <v>16258</v>
      </c>
      <c r="Y15961" s="429" t="s">
        <v>1033</v>
      </c>
    </row>
    <row r="15962" spans="24:25">
      <c r="X15962" s="429">
        <v>16259</v>
      </c>
      <c r="Y15962" s="429" t="s">
        <v>1033</v>
      </c>
    </row>
    <row r="15963" spans="24:25">
      <c r="X15963" s="429">
        <v>16260</v>
      </c>
      <c r="Y15963" s="429" t="s">
        <v>1033</v>
      </c>
    </row>
    <row r="15964" spans="24:25">
      <c r="X15964" s="429">
        <v>16261</v>
      </c>
      <c r="Y15964" s="429" t="s">
        <v>1033</v>
      </c>
    </row>
    <row r="15965" spans="24:25">
      <c r="X15965" s="429">
        <v>16262</v>
      </c>
      <c r="Y15965" s="429" t="s">
        <v>1033</v>
      </c>
    </row>
    <row r="15966" spans="24:25">
      <c r="X15966" s="429">
        <v>16263</v>
      </c>
      <c r="Y15966" s="429" t="s">
        <v>1033</v>
      </c>
    </row>
    <row r="15967" spans="24:25">
      <c r="X15967" s="429">
        <v>16264</v>
      </c>
      <c r="Y15967" s="429" t="s">
        <v>1033</v>
      </c>
    </row>
    <row r="15968" spans="24:25">
      <c r="X15968" s="429">
        <v>16265</v>
      </c>
      <c r="Y15968" s="429" t="s">
        <v>1033</v>
      </c>
    </row>
    <row r="15969" spans="24:25">
      <c r="X15969" s="429">
        <v>16266</v>
      </c>
      <c r="Y15969" s="429" t="s">
        <v>1033</v>
      </c>
    </row>
    <row r="15970" spans="24:25">
      <c r="X15970" s="429">
        <v>16267</v>
      </c>
      <c r="Y15970" s="429" t="s">
        <v>1033</v>
      </c>
    </row>
    <row r="15971" spans="24:25">
      <c r="X15971" s="429">
        <v>16268</v>
      </c>
      <c r="Y15971" s="429" t="s">
        <v>1033</v>
      </c>
    </row>
    <row r="15972" spans="24:25">
      <c r="X15972" s="429">
        <v>16269</v>
      </c>
      <c r="Y15972" s="429" t="s">
        <v>1033</v>
      </c>
    </row>
    <row r="15973" spans="24:25">
      <c r="X15973" s="429">
        <v>16270</v>
      </c>
      <c r="Y15973" s="429" t="s">
        <v>1033</v>
      </c>
    </row>
    <row r="15974" spans="24:25">
      <c r="X15974" s="429">
        <v>16271</v>
      </c>
      <c r="Y15974" s="429" t="s">
        <v>1033</v>
      </c>
    </row>
    <row r="15975" spans="24:25">
      <c r="X15975" s="429">
        <v>16272</v>
      </c>
      <c r="Y15975" s="429" t="s">
        <v>1033</v>
      </c>
    </row>
    <row r="15976" spans="24:25">
      <c r="X15976" s="429">
        <v>16273</v>
      </c>
      <c r="Y15976" s="429" t="s">
        <v>1033</v>
      </c>
    </row>
    <row r="15977" spans="24:25">
      <c r="X15977" s="429">
        <v>16274</v>
      </c>
      <c r="Y15977" s="429" t="s">
        <v>1033</v>
      </c>
    </row>
    <row r="15978" spans="24:25">
      <c r="X15978" s="429">
        <v>16275</v>
      </c>
      <c r="Y15978" s="429" t="s">
        <v>1033</v>
      </c>
    </row>
    <row r="15979" spans="24:25">
      <c r="X15979" s="429">
        <v>16276</v>
      </c>
      <c r="Y15979" s="429" t="s">
        <v>1033</v>
      </c>
    </row>
    <row r="15980" spans="24:25">
      <c r="X15980" s="429">
        <v>16277</v>
      </c>
      <c r="Y15980" s="429" t="s">
        <v>1033</v>
      </c>
    </row>
    <row r="15981" spans="24:25">
      <c r="X15981" s="429">
        <v>16278</v>
      </c>
      <c r="Y15981" s="429" t="s">
        <v>1033</v>
      </c>
    </row>
    <row r="15982" spans="24:25">
      <c r="X15982" s="429">
        <v>16279</v>
      </c>
      <c r="Y15982" s="429" t="s">
        <v>1033</v>
      </c>
    </row>
    <row r="15983" spans="24:25">
      <c r="X15983" s="429">
        <v>16280</v>
      </c>
      <c r="Y15983" s="429" t="s">
        <v>1033</v>
      </c>
    </row>
    <row r="15984" spans="24:25">
      <c r="X15984" s="429">
        <v>16281</v>
      </c>
      <c r="Y15984" s="429" t="s">
        <v>1033</v>
      </c>
    </row>
    <row r="15985" spans="24:25">
      <c r="X15985" s="429">
        <v>16282</v>
      </c>
      <c r="Y15985" s="429" t="s">
        <v>1033</v>
      </c>
    </row>
    <row r="15986" spans="24:25">
      <c r="X15986" s="429">
        <v>16283</v>
      </c>
      <c r="Y15986" s="429" t="s">
        <v>1033</v>
      </c>
    </row>
    <row r="15987" spans="24:25">
      <c r="X15987" s="429">
        <v>16284</v>
      </c>
      <c r="Y15987" s="429" t="s">
        <v>1033</v>
      </c>
    </row>
    <row r="15988" spans="24:25">
      <c r="X15988" s="429">
        <v>16285</v>
      </c>
      <c r="Y15988" s="429" t="s">
        <v>1033</v>
      </c>
    </row>
    <row r="15989" spans="24:25">
      <c r="X15989" s="429">
        <v>16286</v>
      </c>
      <c r="Y15989" s="429" t="s">
        <v>1033</v>
      </c>
    </row>
    <row r="15990" spans="24:25">
      <c r="X15990" s="429">
        <v>16287</v>
      </c>
      <c r="Y15990" s="429" t="s">
        <v>1033</v>
      </c>
    </row>
    <row r="15991" spans="24:25">
      <c r="X15991" s="429">
        <v>16288</v>
      </c>
      <c r="Y15991" s="429" t="s">
        <v>1033</v>
      </c>
    </row>
    <row r="15992" spans="24:25">
      <c r="X15992" s="429">
        <v>16289</v>
      </c>
      <c r="Y15992" s="429" t="s">
        <v>1033</v>
      </c>
    </row>
    <row r="15993" spans="24:25">
      <c r="X15993" s="429">
        <v>16290</v>
      </c>
      <c r="Y15993" s="429" t="s">
        <v>1033</v>
      </c>
    </row>
    <row r="15994" spans="24:25">
      <c r="X15994" s="429">
        <v>16291</v>
      </c>
      <c r="Y15994" s="429" t="s">
        <v>1033</v>
      </c>
    </row>
    <row r="15995" spans="24:25">
      <c r="X15995" s="429">
        <v>16292</v>
      </c>
      <c r="Y15995" s="429" t="s">
        <v>1033</v>
      </c>
    </row>
    <row r="15996" spans="24:25">
      <c r="X15996" s="429">
        <v>16293</v>
      </c>
      <c r="Y15996" s="429" t="s">
        <v>1033</v>
      </c>
    </row>
    <row r="15997" spans="24:25">
      <c r="X15997" s="429">
        <v>16294</v>
      </c>
      <c r="Y15997" s="429" t="s">
        <v>1033</v>
      </c>
    </row>
    <row r="15998" spans="24:25">
      <c r="X15998" s="429">
        <v>16295</v>
      </c>
      <c r="Y15998" s="429" t="s">
        <v>1033</v>
      </c>
    </row>
    <row r="15999" spans="24:25">
      <c r="X15999" s="429">
        <v>16296</v>
      </c>
      <c r="Y15999" s="429" t="s">
        <v>1033</v>
      </c>
    </row>
    <row r="16000" spans="24:25">
      <c r="X16000" s="429">
        <v>16297</v>
      </c>
      <c r="Y16000" s="429" t="s">
        <v>1033</v>
      </c>
    </row>
    <row r="16001" spans="24:25">
      <c r="X16001" s="429">
        <v>16298</v>
      </c>
      <c r="Y16001" s="429" t="s">
        <v>1033</v>
      </c>
    </row>
    <row r="16002" spans="24:25">
      <c r="X16002" s="429">
        <v>16299</v>
      </c>
      <c r="Y16002" s="429" t="s">
        <v>1033</v>
      </c>
    </row>
    <row r="16003" spans="24:25">
      <c r="X16003" s="429">
        <v>16300</v>
      </c>
      <c r="Y16003" s="429" t="s">
        <v>1033</v>
      </c>
    </row>
    <row r="16004" spans="24:25">
      <c r="X16004" s="429">
        <v>16301</v>
      </c>
      <c r="Y16004" s="429" t="s">
        <v>1033</v>
      </c>
    </row>
    <row r="16005" spans="24:25">
      <c r="X16005" s="429">
        <v>16302</v>
      </c>
      <c r="Y16005" s="429" t="s">
        <v>1033</v>
      </c>
    </row>
    <row r="16006" spans="24:25">
      <c r="X16006" s="429">
        <v>16303</v>
      </c>
      <c r="Y16006" s="429" t="s">
        <v>1033</v>
      </c>
    </row>
    <row r="16007" spans="24:25">
      <c r="X16007" s="429">
        <v>16304</v>
      </c>
      <c r="Y16007" s="429" t="s">
        <v>1033</v>
      </c>
    </row>
    <row r="16008" spans="24:25">
      <c r="X16008" s="429">
        <v>16305</v>
      </c>
      <c r="Y16008" s="429" t="s">
        <v>1033</v>
      </c>
    </row>
    <row r="16009" spans="24:25">
      <c r="X16009" s="429">
        <v>16306</v>
      </c>
      <c r="Y16009" s="429" t="s">
        <v>1033</v>
      </c>
    </row>
    <row r="16010" spans="24:25">
      <c r="X16010" s="429">
        <v>16307</v>
      </c>
      <c r="Y16010" s="429" t="s">
        <v>1033</v>
      </c>
    </row>
    <row r="16011" spans="24:25">
      <c r="X16011" s="429">
        <v>16308</v>
      </c>
      <c r="Y16011" s="429" t="s">
        <v>1033</v>
      </c>
    </row>
    <row r="16012" spans="24:25">
      <c r="X16012" s="429">
        <v>16309</v>
      </c>
      <c r="Y16012" s="429" t="s">
        <v>1033</v>
      </c>
    </row>
    <row r="16013" spans="24:25">
      <c r="X16013" s="429">
        <v>16310</v>
      </c>
      <c r="Y16013" s="429" t="s">
        <v>1033</v>
      </c>
    </row>
    <row r="16014" spans="24:25">
      <c r="X16014" s="429">
        <v>16311</v>
      </c>
      <c r="Y16014" s="429" t="s">
        <v>1033</v>
      </c>
    </row>
    <row r="16015" spans="24:25">
      <c r="X16015" s="429">
        <v>16312</v>
      </c>
      <c r="Y16015" s="429" t="s">
        <v>1033</v>
      </c>
    </row>
    <row r="16016" spans="24:25">
      <c r="X16016" s="429">
        <v>16313</v>
      </c>
      <c r="Y16016" s="429" t="s">
        <v>1033</v>
      </c>
    </row>
    <row r="16017" spans="24:25">
      <c r="X16017" s="429">
        <v>16314</v>
      </c>
      <c r="Y16017" s="429" t="s">
        <v>1033</v>
      </c>
    </row>
    <row r="16018" spans="24:25">
      <c r="X16018" s="429">
        <v>16315</v>
      </c>
      <c r="Y16018" s="429" t="s">
        <v>1033</v>
      </c>
    </row>
    <row r="16019" spans="24:25">
      <c r="X16019" s="429">
        <v>16316</v>
      </c>
      <c r="Y16019" s="429" t="s">
        <v>1033</v>
      </c>
    </row>
    <row r="16020" spans="24:25">
      <c r="X16020" s="429">
        <v>16317</v>
      </c>
      <c r="Y16020" s="429" t="s">
        <v>1033</v>
      </c>
    </row>
    <row r="16021" spans="24:25">
      <c r="X16021" s="429">
        <v>16318</v>
      </c>
      <c r="Y16021" s="429" t="s">
        <v>1033</v>
      </c>
    </row>
    <row r="16022" spans="24:25">
      <c r="X16022" s="429">
        <v>16319</v>
      </c>
      <c r="Y16022" s="429" t="s">
        <v>1033</v>
      </c>
    </row>
    <row r="16023" spans="24:25">
      <c r="X16023" s="429">
        <v>16320</v>
      </c>
      <c r="Y16023" s="429" t="s">
        <v>1033</v>
      </c>
    </row>
    <row r="16024" spans="24:25">
      <c r="X16024" s="429">
        <v>16321</v>
      </c>
      <c r="Y16024" s="429" t="s">
        <v>1033</v>
      </c>
    </row>
    <row r="16025" spans="24:25">
      <c r="X16025" s="429">
        <v>16322</v>
      </c>
      <c r="Y16025" s="429" t="s">
        <v>1033</v>
      </c>
    </row>
    <row r="16026" spans="24:25">
      <c r="X16026" s="429">
        <v>16323</v>
      </c>
      <c r="Y16026" s="429" t="s">
        <v>1033</v>
      </c>
    </row>
    <row r="16027" spans="24:25">
      <c r="X16027" s="429">
        <v>16324</v>
      </c>
      <c r="Y16027" s="429" t="s">
        <v>1033</v>
      </c>
    </row>
    <row r="16028" spans="24:25">
      <c r="X16028" s="429">
        <v>16325</v>
      </c>
      <c r="Y16028" s="429" t="s">
        <v>1033</v>
      </c>
    </row>
    <row r="16029" spans="24:25">
      <c r="X16029" s="429">
        <v>16326</v>
      </c>
      <c r="Y16029" s="429" t="s">
        <v>1033</v>
      </c>
    </row>
    <row r="16030" spans="24:25">
      <c r="X16030" s="429">
        <v>16327</v>
      </c>
      <c r="Y16030" s="429" t="s">
        <v>1033</v>
      </c>
    </row>
    <row r="16031" spans="24:25">
      <c r="X16031" s="429">
        <v>16328</v>
      </c>
      <c r="Y16031" s="429" t="s">
        <v>1033</v>
      </c>
    </row>
    <row r="16032" spans="24:25">
      <c r="X16032" s="429">
        <v>16329</v>
      </c>
      <c r="Y16032" s="429" t="s">
        <v>1033</v>
      </c>
    </row>
    <row r="16033" spans="24:25">
      <c r="X16033" s="429">
        <v>16330</v>
      </c>
      <c r="Y16033" s="429" t="s">
        <v>1033</v>
      </c>
    </row>
    <row r="16034" spans="24:25">
      <c r="X16034" s="429">
        <v>16331</v>
      </c>
      <c r="Y16034" s="429" t="s">
        <v>1033</v>
      </c>
    </row>
    <row r="16035" spans="24:25">
      <c r="X16035" s="429">
        <v>16332</v>
      </c>
      <c r="Y16035" s="429" t="s">
        <v>1033</v>
      </c>
    </row>
    <row r="16036" spans="24:25">
      <c r="X16036" s="429">
        <v>16333</v>
      </c>
      <c r="Y16036" s="429" t="s">
        <v>1033</v>
      </c>
    </row>
    <row r="16037" spans="24:25">
      <c r="X16037" s="429">
        <v>16334</v>
      </c>
      <c r="Y16037" s="429" t="s">
        <v>1033</v>
      </c>
    </row>
    <row r="16038" spans="24:25">
      <c r="X16038" s="429">
        <v>16335</v>
      </c>
      <c r="Y16038" s="429" t="s">
        <v>1033</v>
      </c>
    </row>
    <row r="16039" spans="24:25">
      <c r="X16039" s="429">
        <v>16336</v>
      </c>
      <c r="Y16039" s="429" t="s">
        <v>1033</v>
      </c>
    </row>
    <row r="16040" spans="24:25">
      <c r="X16040" s="429">
        <v>16337</v>
      </c>
      <c r="Y16040" s="429" t="s">
        <v>1033</v>
      </c>
    </row>
    <row r="16041" spans="24:25">
      <c r="X16041" s="429">
        <v>16338</v>
      </c>
      <c r="Y16041" s="429" t="s">
        <v>1033</v>
      </c>
    </row>
    <row r="16042" spans="24:25">
      <c r="X16042" s="429">
        <v>16339</v>
      </c>
      <c r="Y16042" s="429" t="s">
        <v>1033</v>
      </c>
    </row>
    <row r="16043" spans="24:25">
      <c r="X16043" s="429">
        <v>16340</v>
      </c>
      <c r="Y16043" s="429" t="s">
        <v>1033</v>
      </c>
    </row>
    <row r="16044" spans="24:25">
      <c r="X16044" s="429">
        <v>16341</v>
      </c>
      <c r="Y16044" s="429" t="s">
        <v>1033</v>
      </c>
    </row>
    <row r="16045" spans="24:25">
      <c r="X16045" s="429">
        <v>16342</v>
      </c>
      <c r="Y16045" s="429" t="s">
        <v>1033</v>
      </c>
    </row>
    <row r="16046" spans="24:25">
      <c r="X16046" s="429">
        <v>16343</v>
      </c>
      <c r="Y16046" s="429" t="s">
        <v>1033</v>
      </c>
    </row>
    <row r="16047" spans="24:25">
      <c r="X16047" s="429">
        <v>16344</v>
      </c>
      <c r="Y16047" s="429" t="s">
        <v>1033</v>
      </c>
    </row>
    <row r="16048" spans="24:25">
      <c r="X16048" s="429">
        <v>16345</v>
      </c>
      <c r="Y16048" s="429" t="s">
        <v>1033</v>
      </c>
    </row>
    <row r="16049" spans="24:25">
      <c r="X16049" s="429">
        <v>16346</v>
      </c>
      <c r="Y16049" s="429" t="s">
        <v>1033</v>
      </c>
    </row>
    <row r="16050" spans="24:25">
      <c r="X16050" s="429">
        <v>16347</v>
      </c>
      <c r="Y16050" s="429" t="s">
        <v>1033</v>
      </c>
    </row>
    <row r="16051" spans="24:25">
      <c r="X16051" s="429">
        <v>16348</v>
      </c>
      <c r="Y16051" s="429" t="s">
        <v>1033</v>
      </c>
    </row>
    <row r="16052" spans="24:25">
      <c r="X16052" s="429">
        <v>16349</v>
      </c>
      <c r="Y16052" s="429" t="s">
        <v>1033</v>
      </c>
    </row>
    <row r="16053" spans="24:25">
      <c r="X16053" s="429">
        <v>16350</v>
      </c>
      <c r="Y16053" s="429" t="s">
        <v>1033</v>
      </c>
    </row>
    <row r="16054" spans="24:25">
      <c r="X16054" s="429">
        <v>16351</v>
      </c>
      <c r="Y16054" s="429" t="s">
        <v>1033</v>
      </c>
    </row>
    <row r="16055" spans="24:25">
      <c r="X16055" s="429">
        <v>16352</v>
      </c>
      <c r="Y16055" s="429" t="s">
        <v>1033</v>
      </c>
    </row>
    <row r="16056" spans="24:25">
      <c r="X16056" s="429">
        <v>16353</v>
      </c>
      <c r="Y16056" s="429" t="s">
        <v>1033</v>
      </c>
    </row>
    <row r="16057" spans="24:25">
      <c r="X16057" s="429">
        <v>16354</v>
      </c>
      <c r="Y16057" s="429" t="s">
        <v>1033</v>
      </c>
    </row>
    <row r="16058" spans="24:25">
      <c r="X16058" s="429">
        <v>16355</v>
      </c>
      <c r="Y16058" s="429" t="s">
        <v>1033</v>
      </c>
    </row>
    <row r="16059" spans="24:25">
      <c r="X16059" s="429">
        <v>16356</v>
      </c>
      <c r="Y16059" s="429" t="s">
        <v>1033</v>
      </c>
    </row>
    <row r="16060" spans="24:25">
      <c r="X16060" s="429">
        <v>16357</v>
      </c>
      <c r="Y16060" s="429" t="s">
        <v>1033</v>
      </c>
    </row>
    <row r="16061" spans="24:25">
      <c r="X16061" s="429">
        <v>16358</v>
      </c>
      <c r="Y16061" s="429" t="s">
        <v>1033</v>
      </c>
    </row>
    <row r="16062" spans="24:25">
      <c r="X16062" s="429">
        <v>16359</v>
      </c>
      <c r="Y16062" s="429" t="s">
        <v>1033</v>
      </c>
    </row>
    <row r="16063" spans="24:25">
      <c r="X16063" s="429">
        <v>16360</v>
      </c>
      <c r="Y16063" s="429" t="s">
        <v>1033</v>
      </c>
    </row>
    <row r="16064" spans="24:25">
      <c r="X16064" s="429">
        <v>16361</v>
      </c>
      <c r="Y16064" s="429" t="s">
        <v>1033</v>
      </c>
    </row>
    <row r="16065" spans="24:25">
      <c r="X16065" s="429">
        <v>16362</v>
      </c>
      <c r="Y16065" s="429" t="s">
        <v>1033</v>
      </c>
    </row>
    <row r="16066" spans="24:25">
      <c r="X16066" s="429">
        <v>16363</v>
      </c>
      <c r="Y16066" s="429" t="s">
        <v>1033</v>
      </c>
    </row>
    <row r="16067" spans="24:25">
      <c r="X16067" s="429">
        <v>16364</v>
      </c>
      <c r="Y16067" s="429" t="s">
        <v>1033</v>
      </c>
    </row>
    <row r="16068" spans="24:25">
      <c r="X16068" s="429">
        <v>16365</v>
      </c>
      <c r="Y16068" s="429" t="s">
        <v>1033</v>
      </c>
    </row>
    <row r="16069" spans="24:25">
      <c r="X16069" s="429">
        <v>16366</v>
      </c>
      <c r="Y16069" s="429" t="s">
        <v>1033</v>
      </c>
    </row>
    <row r="16070" spans="24:25">
      <c r="X16070" s="429">
        <v>16367</v>
      </c>
      <c r="Y16070" s="429" t="s">
        <v>1033</v>
      </c>
    </row>
    <row r="16071" spans="24:25">
      <c r="X16071" s="429">
        <v>16368</v>
      </c>
      <c r="Y16071" s="429" t="s">
        <v>1033</v>
      </c>
    </row>
    <row r="16072" spans="24:25">
      <c r="X16072" s="429">
        <v>16369</v>
      </c>
      <c r="Y16072" s="429" t="s">
        <v>1033</v>
      </c>
    </row>
    <row r="16073" spans="24:25">
      <c r="X16073" s="429">
        <v>16370</v>
      </c>
      <c r="Y16073" s="429" t="s">
        <v>1033</v>
      </c>
    </row>
    <row r="16074" spans="24:25">
      <c r="X16074" s="429">
        <v>16371</v>
      </c>
      <c r="Y16074" s="429" t="s">
        <v>1033</v>
      </c>
    </row>
    <row r="16075" spans="24:25">
      <c r="X16075" s="429">
        <v>16372</v>
      </c>
      <c r="Y16075" s="429" t="s">
        <v>1033</v>
      </c>
    </row>
    <row r="16076" spans="24:25">
      <c r="X16076" s="429">
        <v>16373</v>
      </c>
      <c r="Y16076" s="429" t="s">
        <v>1033</v>
      </c>
    </row>
    <row r="16077" spans="24:25">
      <c r="X16077" s="429">
        <v>16374</v>
      </c>
      <c r="Y16077" s="429" t="s">
        <v>1033</v>
      </c>
    </row>
    <row r="16078" spans="24:25">
      <c r="X16078" s="429">
        <v>16375</v>
      </c>
      <c r="Y16078" s="429" t="s">
        <v>1033</v>
      </c>
    </row>
    <row r="16079" spans="24:25">
      <c r="X16079" s="429">
        <v>16376</v>
      </c>
      <c r="Y16079" s="429" t="s">
        <v>1033</v>
      </c>
    </row>
    <row r="16080" spans="24:25">
      <c r="X16080" s="429">
        <v>16377</v>
      </c>
      <c r="Y16080" s="429" t="s">
        <v>1033</v>
      </c>
    </row>
    <row r="16081" spans="24:25">
      <c r="X16081" s="429">
        <v>16378</v>
      </c>
      <c r="Y16081" s="429" t="s">
        <v>1033</v>
      </c>
    </row>
    <row r="16082" spans="24:25">
      <c r="X16082" s="429">
        <v>16379</v>
      </c>
      <c r="Y16082" s="429" t="s">
        <v>1033</v>
      </c>
    </row>
    <row r="16083" spans="24:25">
      <c r="X16083" s="429">
        <v>16380</v>
      </c>
      <c r="Y16083" s="429" t="s">
        <v>1033</v>
      </c>
    </row>
    <row r="16084" spans="24:25">
      <c r="X16084" s="429">
        <v>16381</v>
      </c>
      <c r="Y16084" s="429" t="s">
        <v>1033</v>
      </c>
    </row>
    <row r="16085" spans="24:25">
      <c r="X16085" s="429">
        <v>16382</v>
      </c>
      <c r="Y16085" s="429" t="s">
        <v>1033</v>
      </c>
    </row>
    <row r="16086" spans="24:25">
      <c r="X16086" s="429">
        <v>16383</v>
      </c>
      <c r="Y16086" s="429" t="s">
        <v>1033</v>
      </c>
    </row>
    <row r="16087" spans="24:25">
      <c r="X16087" s="429">
        <v>16384</v>
      </c>
      <c r="Y16087" s="429" t="s">
        <v>1033</v>
      </c>
    </row>
    <row r="16088" spans="24:25">
      <c r="X16088" s="429">
        <v>16385</v>
      </c>
      <c r="Y16088" s="429" t="s">
        <v>1033</v>
      </c>
    </row>
    <row r="16089" spans="24:25">
      <c r="X16089" s="429">
        <v>16386</v>
      </c>
      <c r="Y16089" s="429" t="s">
        <v>1033</v>
      </c>
    </row>
    <row r="16090" spans="24:25">
      <c r="X16090" s="429">
        <v>16387</v>
      </c>
      <c r="Y16090" s="429" t="s">
        <v>1033</v>
      </c>
    </row>
    <row r="16091" spans="24:25">
      <c r="X16091" s="429">
        <v>16388</v>
      </c>
      <c r="Y16091" s="429" t="s">
        <v>1033</v>
      </c>
    </row>
    <row r="16092" spans="24:25">
      <c r="X16092" s="429">
        <v>16389</v>
      </c>
      <c r="Y16092" s="429" t="s">
        <v>1033</v>
      </c>
    </row>
    <row r="16093" spans="24:25">
      <c r="X16093" s="429">
        <v>16390</v>
      </c>
      <c r="Y16093" s="429" t="s">
        <v>1033</v>
      </c>
    </row>
    <row r="16094" spans="24:25">
      <c r="X16094" s="429">
        <v>16391</v>
      </c>
      <c r="Y16094" s="429" t="s">
        <v>1033</v>
      </c>
    </row>
    <row r="16095" spans="24:25">
      <c r="X16095" s="429">
        <v>16392</v>
      </c>
      <c r="Y16095" s="429" t="s">
        <v>1033</v>
      </c>
    </row>
    <row r="16096" spans="24:25">
      <c r="X16096" s="429">
        <v>16393</v>
      </c>
      <c r="Y16096" s="429" t="s">
        <v>1033</v>
      </c>
    </row>
    <row r="16097" spans="24:25">
      <c r="X16097" s="429">
        <v>16394</v>
      </c>
      <c r="Y16097" s="429" t="s">
        <v>1033</v>
      </c>
    </row>
    <row r="16098" spans="24:25">
      <c r="X16098" s="429">
        <v>16395</v>
      </c>
      <c r="Y16098" s="429" t="s">
        <v>1033</v>
      </c>
    </row>
    <row r="16099" spans="24:25">
      <c r="X16099" s="429">
        <v>16396</v>
      </c>
      <c r="Y16099" s="429" t="s">
        <v>1033</v>
      </c>
    </row>
    <row r="16100" spans="24:25">
      <c r="X16100" s="429">
        <v>16397</v>
      </c>
      <c r="Y16100" s="429" t="s">
        <v>1033</v>
      </c>
    </row>
    <row r="16101" spans="24:25">
      <c r="X16101" s="429">
        <v>16398</v>
      </c>
      <c r="Y16101" s="429" t="s">
        <v>1033</v>
      </c>
    </row>
    <row r="16102" spans="24:25">
      <c r="X16102" s="429">
        <v>16399</v>
      </c>
      <c r="Y16102" s="429" t="s">
        <v>1033</v>
      </c>
    </row>
    <row r="16103" spans="24:25">
      <c r="X16103" s="429">
        <v>16400</v>
      </c>
      <c r="Y16103" s="429" t="s">
        <v>1033</v>
      </c>
    </row>
    <row r="16104" spans="24:25">
      <c r="X16104" s="429">
        <v>16401</v>
      </c>
      <c r="Y16104" s="429" t="s">
        <v>1033</v>
      </c>
    </row>
    <row r="16105" spans="24:25">
      <c r="X16105" s="429">
        <v>16402</v>
      </c>
      <c r="Y16105" s="429" t="s">
        <v>1033</v>
      </c>
    </row>
    <row r="16106" spans="24:25">
      <c r="X16106" s="429">
        <v>16403</v>
      </c>
      <c r="Y16106" s="429" t="s">
        <v>1033</v>
      </c>
    </row>
    <row r="16107" spans="24:25">
      <c r="X16107" s="429">
        <v>16404</v>
      </c>
      <c r="Y16107" s="429" t="s">
        <v>1033</v>
      </c>
    </row>
    <row r="16108" spans="24:25">
      <c r="X16108" s="429">
        <v>16405</v>
      </c>
      <c r="Y16108" s="429" t="s">
        <v>1033</v>
      </c>
    </row>
    <row r="16109" spans="24:25">
      <c r="X16109" s="429">
        <v>16406</v>
      </c>
      <c r="Y16109" s="429" t="s">
        <v>1033</v>
      </c>
    </row>
    <row r="16110" spans="24:25">
      <c r="X16110" s="429">
        <v>16407</v>
      </c>
      <c r="Y16110" s="429" t="s">
        <v>1033</v>
      </c>
    </row>
    <row r="16111" spans="24:25">
      <c r="X16111" s="429">
        <v>16408</v>
      </c>
      <c r="Y16111" s="429" t="s">
        <v>1033</v>
      </c>
    </row>
    <row r="16112" spans="24:25">
      <c r="X16112" s="429">
        <v>16409</v>
      </c>
      <c r="Y16112" s="429" t="s">
        <v>1033</v>
      </c>
    </row>
    <row r="16113" spans="24:25">
      <c r="X16113" s="429">
        <v>16410</v>
      </c>
      <c r="Y16113" s="429" t="s">
        <v>1033</v>
      </c>
    </row>
    <row r="16114" spans="24:25">
      <c r="X16114" s="429">
        <v>16411</v>
      </c>
      <c r="Y16114" s="429" t="s">
        <v>1033</v>
      </c>
    </row>
    <row r="16115" spans="24:25">
      <c r="X16115" s="429">
        <v>16412</v>
      </c>
      <c r="Y16115" s="429" t="s">
        <v>1033</v>
      </c>
    </row>
    <row r="16116" spans="24:25">
      <c r="X16116" s="429">
        <v>16413</v>
      </c>
      <c r="Y16116" s="429" t="s">
        <v>1033</v>
      </c>
    </row>
    <row r="16117" spans="24:25">
      <c r="X16117" s="429">
        <v>16414</v>
      </c>
      <c r="Y16117" s="429" t="s">
        <v>1033</v>
      </c>
    </row>
    <row r="16118" spans="24:25">
      <c r="X16118" s="429">
        <v>16415</v>
      </c>
      <c r="Y16118" s="429" t="s">
        <v>1033</v>
      </c>
    </row>
    <row r="16119" spans="24:25">
      <c r="X16119" s="429">
        <v>16416</v>
      </c>
      <c r="Y16119" s="429" t="s">
        <v>1033</v>
      </c>
    </row>
    <row r="16120" spans="24:25">
      <c r="X16120" s="429">
        <v>16417</v>
      </c>
      <c r="Y16120" s="429" t="s">
        <v>1033</v>
      </c>
    </row>
    <row r="16121" spans="24:25">
      <c r="X16121" s="429">
        <v>16418</v>
      </c>
      <c r="Y16121" s="429" t="s">
        <v>1033</v>
      </c>
    </row>
    <row r="16122" spans="24:25">
      <c r="X16122" s="429">
        <v>16419</v>
      </c>
      <c r="Y16122" s="429" t="s">
        <v>1033</v>
      </c>
    </row>
    <row r="16123" spans="24:25">
      <c r="X16123" s="429">
        <v>16420</v>
      </c>
      <c r="Y16123" s="429" t="s">
        <v>1033</v>
      </c>
    </row>
    <row r="16124" spans="24:25">
      <c r="X16124" s="429">
        <v>16421</v>
      </c>
      <c r="Y16124" s="429" t="s">
        <v>1033</v>
      </c>
    </row>
    <row r="16125" spans="24:25">
      <c r="X16125" s="429">
        <v>16422</v>
      </c>
      <c r="Y16125" s="429" t="s">
        <v>1033</v>
      </c>
    </row>
    <row r="16126" spans="24:25">
      <c r="X16126" s="429">
        <v>16423</v>
      </c>
      <c r="Y16126" s="429" t="s">
        <v>1033</v>
      </c>
    </row>
    <row r="16127" spans="24:25">
      <c r="X16127" s="429">
        <v>16424</v>
      </c>
      <c r="Y16127" s="429" t="s">
        <v>1033</v>
      </c>
    </row>
    <row r="16128" spans="24:25">
      <c r="X16128" s="429">
        <v>16425</v>
      </c>
      <c r="Y16128" s="429" t="s">
        <v>1033</v>
      </c>
    </row>
    <row r="16129" spans="24:25">
      <c r="X16129" s="429">
        <v>16426</v>
      </c>
      <c r="Y16129" s="429" t="s">
        <v>1033</v>
      </c>
    </row>
    <row r="16130" spans="24:25">
      <c r="X16130" s="429">
        <v>16427</v>
      </c>
      <c r="Y16130" s="429" t="s">
        <v>1033</v>
      </c>
    </row>
    <row r="16131" spans="24:25">
      <c r="X16131" s="429">
        <v>16428</v>
      </c>
      <c r="Y16131" s="429" t="s">
        <v>1033</v>
      </c>
    </row>
    <row r="16132" spans="24:25">
      <c r="X16132" s="429">
        <v>16429</v>
      </c>
      <c r="Y16132" s="429" t="s">
        <v>1033</v>
      </c>
    </row>
    <row r="16133" spans="24:25">
      <c r="X16133" s="429">
        <v>16430</v>
      </c>
      <c r="Y16133" s="429" t="s">
        <v>1033</v>
      </c>
    </row>
    <row r="16134" spans="24:25">
      <c r="X16134" s="429">
        <v>16431</v>
      </c>
      <c r="Y16134" s="429" t="s">
        <v>1033</v>
      </c>
    </row>
    <row r="16135" spans="24:25">
      <c r="X16135" s="429">
        <v>16432</v>
      </c>
      <c r="Y16135" s="429" t="s">
        <v>1033</v>
      </c>
    </row>
    <row r="16136" spans="24:25">
      <c r="X16136" s="429">
        <v>16433</v>
      </c>
      <c r="Y16136" s="429" t="s">
        <v>1033</v>
      </c>
    </row>
    <row r="16137" spans="24:25">
      <c r="X16137" s="429">
        <v>16434</v>
      </c>
      <c r="Y16137" s="429" t="s">
        <v>1033</v>
      </c>
    </row>
    <row r="16138" spans="24:25">
      <c r="X16138" s="429">
        <v>16435</v>
      </c>
      <c r="Y16138" s="429" t="s">
        <v>1033</v>
      </c>
    </row>
    <row r="16139" spans="24:25">
      <c r="X16139" s="429">
        <v>16436</v>
      </c>
      <c r="Y16139" s="429" t="s">
        <v>1033</v>
      </c>
    </row>
    <row r="16140" spans="24:25">
      <c r="X16140" s="429">
        <v>16437</v>
      </c>
      <c r="Y16140" s="429" t="s">
        <v>1033</v>
      </c>
    </row>
    <row r="16141" spans="24:25">
      <c r="X16141" s="429">
        <v>16438</v>
      </c>
      <c r="Y16141" s="429" t="s">
        <v>1033</v>
      </c>
    </row>
    <row r="16142" spans="24:25">
      <c r="X16142" s="429">
        <v>16439</v>
      </c>
      <c r="Y16142" s="429" t="s">
        <v>1033</v>
      </c>
    </row>
    <row r="16143" spans="24:25">
      <c r="X16143" s="429">
        <v>16440</v>
      </c>
      <c r="Y16143" s="429" t="s">
        <v>1033</v>
      </c>
    </row>
    <row r="16144" spans="24:25">
      <c r="X16144" s="429">
        <v>16441</v>
      </c>
      <c r="Y16144" s="429" t="s">
        <v>1033</v>
      </c>
    </row>
    <row r="16145" spans="24:25">
      <c r="X16145" s="429">
        <v>16442</v>
      </c>
      <c r="Y16145" s="429" t="s">
        <v>1033</v>
      </c>
    </row>
    <row r="16146" spans="24:25">
      <c r="X16146" s="429">
        <v>16443</v>
      </c>
      <c r="Y16146" s="429" t="s">
        <v>1033</v>
      </c>
    </row>
    <row r="16147" spans="24:25">
      <c r="X16147" s="429">
        <v>16444</v>
      </c>
      <c r="Y16147" s="429" t="s">
        <v>1033</v>
      </c>
    </row>
    <row r="16148" spans="24:25">
      <c r="X16148" s="429">
        <v>16445</v>
      </c>
      <c r="Y16148" s="429" t="s">
        <v>1033</v>
      </c>
    </row>
    <row r="16149" spans="24:25">
      <c r="X16149" s="429">
        <v>16446</v>
      </c>
      <c r="Y16149" s="429" t="s">
        <v>1033</v>
      </c>
    </row>
    <row r="16150" spans="24:25">
      <c r="X16150" s="429">
        <v>16447</v>
      </c>
      <c r="Y16150" s="429" t="s">
        <v>1033</v>
      </c>
    </row>
    <row r="16151" spans="24:25">
      <c r="X16151" s="429">
        <v>16448</v>
      </c>
      <c r="Y16151" s="429" t="s">
        <v>1033</v>
      </c>
    </row>
    <row r="16152" spans="24:25">
      <c r="X16152" s="429">
        <v>16449</v>
      </c>
      <c r="Y16152" s="429" t="s">
        <v>1033</v>
      </c>
    </row>
    <row r="16153" spans="24:25">
      <c r="X16153" s="429">
        <v>16450</v>
      </c>
      <c r="Y16153" s="429" t="s">
        <v>1033</v>
      </c>
    </row>
    <row r="16154" spans="24:25">
      <c r="X16154" s="429">
        <v>16451</v>
      </c>
      <c r="Y16154" s="429" t="s">
        <v>1033</v>
      </c>
    </row>
    <row r="16155" spans="24:25">
      <c r="X16155" s="429">
        <v>16452</v>
      </c>
      <c r="Y16155" s="429" t="s">
        <v>1033</v>
      </c>
    </row>
    <row r="16156" spans="24:25">
      <c r="X16156" s="429">
        <v>16453</v>
      </c>
      <c r="Y16156" s="429" t="s">
        <v>1033</v>
      </c>
    </row>
    <row r="16157" spans="24:25">
      <c r="X16157" s="429">
        <v>16454</v>
      </c>
      <c r="Y16157" s="429" t="s">
        <v>1033</v>
      </c>
    </row>
    <row r="16158" spans="24:25">
      <c r="X16158" s="429">
        <v>16455</v>
      </c>
      <c r="Y16158" s="429" t="s">
        <v>1033</v>
      </c>
    </row>
    <row r="16159" spans="24:25">
      <c r="X16159" s="429">
        <v>16456</v>
      </c>
      <c r="Y16159" s="429" t="s">
        <v>1033</v>
      </c>
    </row>
    <row r="16160" spans="24:25">
      <c r="X16160" s="429">
        <v>16457</v>
      </c>
      <c r="Y16160" s="429" t="s">
        <v>1033</v>
      </c>
    </row>
    <row r="16161" spans="24:25">
      <c r="X16161" s="429">
        <v>16458</v>
      </c>
      <c r="Y16161" s="429" t="s">
        <v>1033</v>
      </c>
    </row>
    <row r="16162" spans="24:25">
      <c r="X16162" s="429">
        <v>16459</v>
      </c>
      <c r="Y16162" s="429" t="s">
        <v>1033</v>
      </c>
    </row>
    <row r="16163" spans="24:25">
      <c r="X16163" s="429">
        <v>16460</v>
      </c>
      <c r="Y16163" s="429" t="s">
        <v>1033</v>
      </c>
    </row>
    <row r="16164" spans="24:25">
      <c r="X16164" s="429">
        <v>16461</v>
      </c>
      <c r="Y16164" s="429" t="s">
        <v>1033</v>
      </c>
    </row>
    <row r="16165" spans="24:25">
      <c r="X16165" s="429">
        <v>16462</v>
      </c>
      <c r="Y16165" s="429" t="s">
        <v>1033</v>
      </c>
    </row>
    <row r="16166" spans="24:25">
      <c r="X16166" s="429">
        <v>16463</v>
      </c>
      <c r="Y16166" s="429" t="s">
        <v>1033</v>
      </c>
    </row>
    <row r="16167" spans="24:25">
      <c r="X16167" s="429">
        <v>16464</v>
      </c>
      <c r="Y16167" s="429" t="s">
        <v>1033</v>
      </c>
    </row>
    <row r="16168" spans="24:25">
      <c r="X16168" s="429">
        <v>16465</v>
      </c>
      <c r="Y16168" s="429" t="s">
        <v>1033</v>
      </c>
    </row>
    <row r="16169" spans="24:25">
      <c r="X16169" s="429">
        <v>16466</v>
      </c>
      <c r="Y16169" s="429" t="s">
        <v>1033</v>
      </c>
    </row>
    <row r="16170" spans="24:25">
      <c r="X16170" s="429">
        <v>16467</v>
      </c>
      <c r="Y16170" s="429" t="s">
        <v>1033</v>
      </c>
    </row>
    <row r="16171" spans="24:25">
      <c r="X16171" s="429">
        <v>16468</v>
      </c>
      <c r="Y16171" s="429" t="s">
        <v>1033</v>
      </c>
    </row>
    <row r="16172" spans="24:25">
      <c r="X16172" s="429">
        <v>16469</v>
      </c>
      <c r="Y16172" s="429" t="s">
        <v>1033</v>
      </c>
    </row>
    <row r="16173" spans="24:25">
      <c r="X16173" s="429">
        <v>16470</v>
      </c>
      <c r="Y16173" s="429" t="s">
        <v>1033</v>
      </c>
    </row>
    <row r="16174" spans="24:25">
      <c r="X16174" s="429">
        <v>16471</v>
      </c>
      <c r="Y16174" s="429" t="s">
        <v>1033</v>
      </c>
    </row>
    <row r="16175" spans="24:25">
      <c r="X16175" s="429">
        <v>16472</v>
      </c>
      <c r="Y16175" s="429" t="s">
        <v>1033</v>
      </c>
    </row>
    <row r="16176" spans="24:25">
      <c r="X16176" s="429">
        <v>16473</v>
      </c>
      <c r="Y16176" s="429" t="s">
        <v>1033</v>
      </c>
    </row>
    <row r="16177" spans="24:25">
      <c r="X16177" s="429">
        <v>16474</v>
      </c>
      <c r="Y16177" s="429" t="s">
        <v>1033</v>
      </c>
    </row>
    <row r="16178" spans="24:25">
      <c r="X16178" s="429">
        <v>16475</v>
      </c>
      <c r="Y16178" s="429" t="s">
        <v>1033</v>
      </c>
    </row>
    <row r="16179" spans="24:25">
      <c r="X16179" s="429">
        <v>16476</v>
      </c>
      <c r="Y16179" s="429" t="s">
        <v>1033</v>
      </c>
    </row>
    <row r="16180" spans="24:25">
      <c r="X16180" s="429">
        <v>16477</v>
      </c>
      <c r="Y16180" s="429" t="s">
        <v>1033</v>
      </c>
    </row>
    <row r="16181" spans="24:25">
      <c r="X16181" s="429">
        <v>16478</v>
      </c>
      <c r="Y16181" s="429" t="s">
        <v>1033</v>
      </c>
    </row>
    <row r="16182" spans="24:25">
      <c r="X16182" s="429">
        <v>16479</v>
      </c>
      <c r="Y16182" s="429" t="s">
        <v>1033</v>
      </c>
    </row>
    <row r="16183" spans="24:25">
      <c r="X16183" s="429">
        <v>16480</v>
      </c>
      <c r="Y16183" s="429" t="s">
        <v>1033</v>
      </c>
    </row>
    <row r="16184" spans="24:25">
      <c r="X16184" s="429">
        <v>16481</v>
      </c>
      <c r="Y16184" s="429" t="s">
        <v>1033</v>
      </c>
    </row>
    <row r="16185" spans="24:25">
      <c r="X16185" s="429">
        <v>16482</v>
      </c>
      <c r="Y16185" s="429" t="s">
        <v>1033</v>
      </c>
    </row>
    <row r="16186" spans="24:25">
      <c r="X16186" s="429">
        <v>16483</v>
      </c>
      <c r="Y16186" s="429" t="s">
        <v>1033</v>
      </c>
    </row>
    <row r="16187" spans="24:25">
      <c r="X16187" s="429">
        <v>16484</v>
      </c>
      <c r="Y16187" s="429" t="s">
        <v>1033</v>
      </c>
    </row>
    <row r="16188" spans="24:25">
      <c r="X16188" s="429">
        <v>16485</v>
      </c>
      <c r="Y16188" s="429" t="s">
        <v>1033</v>
      </c>
    </row>
    <row r="16189" spans="24:25">
      <c r="X16189" s="429">
        <v>16486</v>
      </c>
      <c r="Y16189" s="429" t="s">
        <v>1033</v>
      </c>
    </row>
    <row r="16190" spans="24:25">
      <c r="X16190" s="429">
        <v>16487</v>
      </c>
      <c r="Y16190" s="429" t="s">
        <v>1033</v>
      </c>
    </row>
    <row r="16191" spans="24:25">
      <c r="X16191" s="429">
        <v>16488</v>
      </c>
      <c r="Y16191" s="429" t="s">
        <v>1033</v>
      </c>
    </row>
    <row r="16192" spans="24:25">
      <c r="X16192" s="429">
        <v>16489</v>
      </c>
      <c r="Y16192" s="429" t="s">
        <v>1033</v>
      </c>
    </row>
    <row r="16193" spans="24:25">
      <c r="X16193" s="429">
        <v>16490</v>
      </c>
      <c r="Y16193" s="429" t="s">
        <v>1033</v>
      </c>
    </row>
    <row r="16194" spans="24:25">
      <c r="X16194" s="429">
        <v>16491</v>
      </c>
      <c r="Y16194" s="429" t="s">
        <v>1033</v>
      </c>
    </row>
    <row r="16195" spans="24:25">
      <c r="X16195" s="429">
        <v>16492</v>
      </c>
      <c r="Y16195" s="429" t="s">
        <v>1033</v>
      </c>
    </row>
    <row r="16196" spans="24:25">
      <c r="X16196" s="429">
        <v>16493</v>
      </c>
      <c r="Y16196" s="429" t="s">
        <v>1033</v>
      </c>
    </row>
    <row r="16197" spans="24:25">
      <c r="X16197" s="429">
        <v>16494</v>
      </c>
      <c r="Y16197" s="429" t="s">
        <v>1033</v>
      </c>
    </row>
    <row r="16198" spans="24:25">
      <c r="X16198" s="429">
        <v>16495</v>
      </c>
      <c r="Y16198" s="429" t="s">
        <v>1033</v>
      </c>
    </row>
    <row r="16199" spans="24:25">
      <c r="X16199" s="429">
        <v>16496</v>
      </c>
      <c r="Y16199" s="429" t="s">
        <v>1033</v>
      </c>
    </row>
    <row r="16200" spans="24:25">
      <c r="X16200" s="429">
        <v>16497</v>
      </c>
      <c r="Y16200" s="429" t="s">
        <v>1033</v>
      </c>
    </row>
    <row r="16201" spans="24:25">
      <c r="X16201" s="429">
        <v>16498</v>
      </c>
      <c r="Y16201" s="429" t="s">
        <v>1033</v>
      </c>
    </row>
    <row r="16202" spans="24:25">
      <c r="X16202" s="429">
        <v>16499</v>
      </c>
      <c r="Y16202" s="429" t="s">
        <v>1033</v>
      </c>
    </row>
    <row r="16203" spans="24:25">
      <c r="X16203" s="429">
        <v>16500</v>
      </c>
      <c r="Y16203" s="429" t="s">
        <v>1033</v>
      </c>
    </row>
    <row r="16204" spans="24:25">
      <c r="X16204" s="429">
        <v>16501</v>
      </c>
      <c r="Y16204" s="429" t="s">
        <v>1033</v>
      </c>
    </row>
    <row r="16205" spans="24:25">
      <c r="X16205" s="429">
        <v>16502</v>
      </c>
      <c r="Y16205" s="429" t="s">
        <v>1033</v>
      </c>
    </row>
    <row r="16206" spans="24:25">
      <c r="X16206" s="429">
        <v>16503</v>
      </c>
      <c r="Y16206" s="429" t="s">
        <v>1033</v>
      </c>
    </row>
    <row r="16207" spans="24:25">
      <c r="X16207" s="429">
        <v>16504</v>
      </c>
      <c r="Y16207" s="429" t="s">
        <v>1033</v>
      </c>
    </row>
    <row r="16208" spans="24:25">
      <c r="X16208" s="429">
        <v>16505</v>
      </c>
      <c r="Y16208" s="429" t="s">
        <v>1033</v>
      </c>
    </row>
    <row r="16209" spans="24:25">
      <c r="X16209" s="429">
        <v>16506</v>
      </c>
      <c r="Y16209" s="429" t="s">
        <v>1033</v>
      </c>
    </row>
    <row r="16210" spans="24:25">
      <c r="X16210" s="429">
        <v>16507</v>
      </c>
      <c r="Y16210" s="429" t="s">
        <v>1033</v>
      </c>
    </row>
    <row r="16211" spans="24:25">
      <c r="X16211" s="429">
        <v>16508</v>
      </c>
      <c r="Y16211" s="429" t="s">
        <v>1033</v>
      </c>
    </row>
    <row r="16212" spans="24:25">
      <c r="X16212" s="429">
        <v>16509</v>
      </c>
      <c r="Y16212" s="429" t="s">
        <v>1033</v>
      </c>
    </row>
    <row r="16213" spans="24:25">
      <c r="X16213" s="429">
        <v>16510</v>
      </c>
      <c r="Y16213" s="429" t="s">
        <v>1033</v>
      </c>
    </row>
    <row r="16214" spans="24:25">
      <c r="X16214" s="429">
        <v>16511</v>
      </c>
      <c r="Y16214" s="429" t="s">
        <v>1033</v>
      </c>
    </row>
    <row r="16215" spans="24:25">
      <c r="X16215" s="429">
        <v>16512</v>
      </c>
      <c r="Y16215" s="429" t="s">
        <v>1033</v>
      </c>
    </row>
    <row r="16216" spans="24:25">
      <c r="X16216" s="429">
        <v>16513</v>
      </c>
      <c r="Y16216" s="429" t="s">
        <v>1033</v>
      </c>
    </row>
    <row r="16217" spans="24:25">
      <c r="X16217" s="429">
        <v>16514</v>
      </c>
      <c r="Y16217" s="429" t="s">
        <v>1033</v>
      </c>
    </row>
    <row r="16218" spans="24:25">
      <c r="X16218" s="429">
        <v>16515</v>
      </c>
      <c r="Y16218" s="429" t="s">
        <v>1033</v>
      </c>
    </row>
    <row r="16219" spans="24:25">
      <c r="X16219" s="429">
        <v>16516</v>
      </c>
      <c r="Y16219" s="429" t="s">
        <v>1033</v>
      </c>
    </row>
    <row r="16220" spans="24:25">
      <c r="X16220" s="429">
        <v>16517</v>
      </c>
      <c r="Y16220" s="429" t="s">
        <v>1033</v>
      </c>
    </row>
    <row r="16221" spans="24:25">
      <c r="X16221" s="429">
        <v>16518</v>
      </c>
      <c r="Y16221" s="429" t="s">
        <v>1033</v>
      </c>
    </row>
    <row r="16222" spans="24:25">
      <c r="X16222" s="429">
        <v>16519</v>
      </c>
      <c r="Y16222" s="429" t="s">
        <v>1033</v>
      </c>
    </row>
    <row r="16223" spans="24:25">
      <c r="X16223" s="429">
        <v>16520</v>
      </c>
      <c r="Y16223" s="429" t="s">
        <v>1033</v>
      </c>
    </row>
    <row r="16224" spans="24:25">
      <c r="X16224" s="429">
        <v>16521</v>
      </c>
      <c r="Y16224" s="429" t="s">
        <v>1033</v>
      </c>
    </row>
    <row r="16225" spans="24:25">
      <c r="X16225" s="429">
        <v>16522</v>
      </c>
      <c r="Y16225" s="429" t="s">
        <v>1033</v>
      </c>
    </row>
    <row r="16226" spans="24:25">
      <c r="X16226" s="429">
        <v>16523</v>
      </c>
      <c r="Y16226" s="429" t="s">
        <v>1033</v>
      </c>
    </row>
    <row r="16227" spans="24:25">
      <c r="X16227" s="429">
        <v>16524</v>
      </c>
      <c r="Y16227" s="429" t="s">
        <v>1033</v>
      </c>
    </row>
    <row r="16228" spans="24:25">
      <c r="X16228" s="429">
        <v>16525</v>
      </c>
      <c r="Y16228" s="429" t="s">
        <v>1033</v>
      </c>
    </row>
    <row r="16229" spans="24:25">
      <c r="X16229" s="429">
        <v>16526</v>
      </c>
      <c r="Y16229" s="429" t="s">
        <v>1033</v>
      </c>
    </row>
    <row r="16230" spans="24:25">
      <c r="X16230" s="429">
        <v>16527</v>
      </c>
      <c r="Y16230" s="429" t="s">
        <v>1033</v>
      </c>
    </row>
    <row r="16231" spans="24:25">
      <c r="X16231" s="429">
        <v>16528</v>
      </c>
      <c r="Y16231" s="429" t="s">
        <v>1033</v>
      </c>
    </row>
    <row r="16232" spans="24:25">
      <c r="X16232" s="429">
        <v>16529</v>
      </c>
      <c r="Y16232" s="429" t="s">
        <v>1033</v>
      </c>
    </row>
    <row r="16233" spans="24:25">
      <c r="X16233" s="429">
        <v>16530</v>
      </c>
      <c r="Y16233" s="429" t="s">
        <v>1033</v>
      </c>
    </row>
    <row r="16234" spans="24:25">
      <c r="X16234" s="429">
        <v>16531</v>
      </c>
      <c r="Y16234" s="429" t="s">
        <v>1033</v>
      </c>
    </row>
    <row r="16235" spans="24:25">
      <c r="X16235" s="429">
        <v>16532</v>
      </c>
      <c r="Y16235" s="429" t="s">
        <v>1033</v>
      </c>
    </row>
    <row r="16236" spans="24:25">
      <c r="X16236" s="429">
        <v>16533</v>
      </c>
      <c r="Y16236" s="429" t="s">
        <v>1033</v>
      </c>
    </row>
    <row r="16237" spans="24:25">
      <c r="X16237" s="429">
        <v>16534</v>
      </c>
      <c r="Y16237" s="429" t="s">
        <v>1033</v>
      </c>
    </row>
    <row r="16238" spans="24:25">
      <c r="X16238" s="429">
        <v>16535</v>
      </c>
      <c r="Y16238" s="429" t="s">
        <v>1033</v>
      </c>
    </row>
    <row r="16239" spans="24:25">
      <c r="X16239" s="429">
        <v>16536</v>
      </c>
      <c r="Y16239" s="429" t="s">
        <v>1033</v>
      </c>
    </row>
    <row r="16240" spans="24:25">
      <c r="X16240" s="429">
        <v>16537</v>
      </c>
      <c r="Y16240" s="429" t="s">
        <v>1033</v>
      </c>
    </row>
    <row r="16241" spans="24:25">
      <c r="X16241" s="429">
        <v>16538</v>
      </c>
      <c r="Y16241" s="429" t="s">
        <v>1033</v>
      </c>
    </row>
    <row r="16242" spans="24:25">
      <c r="X16242" s="429">
        <v>16539</v>
      </c>
      <c r="Y16242" s="429" t="s">
        <v>1033</v>
      </c>
    </row>
    <row r="16243" spans="24:25">
      <c r="X16243" s="429">
        <v>16540</v>
      </c>
      <c r="Y16243" s="429" t="s">
        <v>1033</v>
      </c>
    </row>
    <row r="16244" spans="24:25">
      <c r="X16244" s="429">
        <v>16541</v>
      </c>
      <c r="Y16244" s="429" t="s">
        <v>1033</v>
      </c>
    </row>
    <row r="16245" spans="24:25">
      <c r="X16245" s="429">
        <v>16542</v>
      </c>
      <c r="Y16245" s="429" t="s">
        <v>1033</v>
      </c>
    </row>
    <row r="16246" spans="24:25">
      <c r="X16246" s="429">
        <v>16543</v>
      </c>
      <c r="Y16246" s="429" t="s">
        <v>1033</v>
      </c>
    </row>
    <row r="16247" spans="24:25">
      <c r="X16247" s="429">
        <v>16544</v>
      </c>
      <c r="Y16247" s="429" t="s">
        <v>1033</v>
      </c>
    </row>
    <row r="16248" spans="24:25">
      <c r="X16248" s="429">
        <v>16545</v>
      </c>
      <c r="Y16248" s="429" t="s">
        <v>1033</v>
      </c>
    </row>
    <row r="16249" spans="24:25">
      <c r="X16249" s="429">
        <v>16546</v>
      </c>
      <c r="Y16249" s="429" t="s">
        <v>1033</v>
      </c>
    </row>
    <row r="16250" spans="24:25">
      <c r="X16250" s="429">
        <v>16547</v>
      </c>
      <c r="Y16250" s="429" t="s">
        <v>1033</v>
      </c>
    </row>
    <row r="16251" spans="24:25">
      <c r="X16251" s="429">
        <v>16548</v>
      </c>
      <c r="Y16251" s="429" t="s">
        <v>1033</v>
      </c>
    </row>
    <row r="16252" spans="24:25">
      <c r="X16252" s="429">
        <v>16549</v>
      </c>
      <c r="Y16252" s="429" t="s">
        <v>1033</v>
      </c>
    </row>
    <row r="16253" spans="24:25">
      <c r="X16253" s="429">
        <v>16550</v>
      </c>
      <c r="Y16253" s="429" t="s">
        <v>1033</v>
      </c>
    </row>
    <row r="16254" spans="24:25">
      <c r="X16254" s="429">
        <v>16551</v>
      </c>
      <c r="Y16254" s="429" t="s">
        <v>1033</v>
      </c>
    </row>
    <row r="16255" spans="24:25">
      <c r="X16255" s="429">
        <v>16552</v>
      </c>
      <c r="Y16255" s="429" t="s">
        <v>1033</v>
      </c>
    </row>
    <row r="16256" spans="24:25">
      <c r="X16256" s="429">
        <v>16553</v>
      </c>
      <c r="Y16256" s="429" t="s">
        <v>1033</v>
      </c>
    </row>
    <row r="16257" spans="24:25">
      <c r="X16257" s="429">
        <v>16554</v>
      </c>
      <c r="Y16257" s="429" t="s">
        <v>1033</v>
      </c>
    </row>
    <row r="16258" spans="24:25">
      <c r="X16258" s="429">
        <v>16555</v>
      </c>
      <c r="Y16258" s="429" t="s">
        <v>1033</v>
      </c>
    </row>
    <row r="16259" spans="24:25">
      <c r="X16259" s="429">
        <v>16556</v>
      </c>
      <c r="Y16259" s="429" t="s">
        <v>1033</v>
      </c>
    </row>
    <row r="16260" spans="24:25">
      <c r="X16260" s="429">
        <v>16557</v>
      </c>
      <c r="Y16260" s="429" t="s">
        <v>1033</v>
      </c>
    </row>
    <row r="16261" spans="24:25">
      <c r="X16261" s="429">
        <v>16558</v>
      </c>
      <c r="Y16261" s="429" t="s">
        <v>1033</v>
      </c>
    </row>
    <row r="16262" spans="24:25">
      <c r="X16262" s="429">
        <v>16559</v>
      </c>
      <c r="Y16262" s="429" t="s">
        <v>1033</v>
      </c>
    </row>
    <row r="16263" spans="24:25">
      <c r="X16263" s="429">
        <v>16560</v>
      </c>
      <c r="Y16263" s="429" t="s">
        <v>1033</v>
      </c>
    </row>
    <row r="16264" spans="24:25">
      <c r="X16264" s="429">
        <v>16561</v>
      </c>
      <c r="Y16264" s="429" t="s">
        <v>1033</v>
      </c>
    </row>
    <row r="16265" spans="24:25">
      <c r="X16265" s="429">
        <v>16562</v>
      </c>
      <c r="Y16265" s="429" t="s">
        <v>1033</v>
      </c>
    </row>
    <row r="16266" spans="24:25">
      <c r="X16266" s="429">
        <v>16563</v>
      </c>
      <c r="Y16266" s="429" t="s">
        <v>1033</v>
      </c>
    </row>
    <row r="16267" spans="24:25">
      <c r="X16267" s="429">
        <v>16564</v>
      </c>
      <c r="Y16267" s="429" t="s">
        <v>1033</v>
      </c>
    </row>
    <row r="16268" spans="24:25">
      <c r="X16268" s="429">
        <v>16565</v>
      </c>
      <c r="Y16268" s="429" t="s">
        <v>1033</v>
      </c>
    </row>
    <row r="16269" spans="24:25">
      <c r="X16269" s="429">
        <v>16566</v>
      </c>
      <c r="Y16269" s="429" t="s">
        <v>1033</v>
      </c>
    </row>
    <row r="16270" spans="24:25">
      <c r="X16270" s="429">
        <v>16567</v>
      </c>
      <c r="Y16270" s="429" t="s">
        <v>1033</v>
      </c>
    </row>
    <row r="16271" spans="24:25">
      <c r="X16271" s="429">
        <v>16568</v>
      </c>
      <c r="Y16271" s="429" t="s">
        <v>1033</v>
      </c>
    </row>
    <row r="16272" spans="24:25">
      <c r="X16272" s="429">
        <v>16569</v>
      </c>
      <c r="Y16272" s="429" t="s">
        <v>1033</v>
      </c>
    </row>
    <row r="16273" spans="24:25">
      <c r="X16273" s="429">
        <v>16570</v>
      </c>
      <c r="Y16273" s="429" t="s">
        <v>1033</v>
      </c>
    </row>
    <row r="16274" spans="24:25">
      <c r="X16274" s="429">
        <v>16571</v>
      </c>
      <c r="Y16274" s="429" t="s">
        <v>1033</v>
      </c>
    </row>
    <row r="16275" spans="24:25">
      <c r="X16275" s="429">
        <v>16572</v>
      </c>
      <c r="Y16275" s="429" t="s">
        <v>1033</v>
      </c>
    </row>
    <row r="16276" spans="24:25">
      <c r="X16276" s="429">
        <v>16573</v>
      </c>
      <c r="Y16276" s="429" t="s">
        <v>1033</v>
      </c>
    </row>
    <row r="16277" spans="24:25">
      <c r="X16277" s="429">
        <v>16574</v>
      </c>
      <c r="Y16277" s="429" t="s">
        <v>1033</v>
      </c>
    </row>
    <row r="16278" spans="24:25">
      <c r="X16278" s="429">
        <v>16575</v>
      </c>
      <c r="Y16278" s="429" t="s">
        <v>1033</v>
      </c>
    </row>
    <row r="16279" spans="24:25">
      <c r="X16279" s="429">
        <v>16576</v>
      </c>
      <c r="Y16279" s="429" t="s">
        <v>1033</v>
      </c>
    </row>
    <row r="16280" spans="24:25">
      <c r="X16280" s="429">
        <v>16577</v>
      </c>
      <c r="Y16280" s="429" t="s">
        <v>1033</v>
      </c>
    </row>
    <row r="16281" spans="24:25">
      <c r="X16281" s="429">
        <v>16578</v>
      </c>
      <c r="Y16281" s="429" t="s">
        <v>1033</v>
      </c>
    </row>
    <row r="16282" spans="24:25">
      <c r="X16282" s="429">
        <v>16579</v>
      </c>
      <c r="Y16282" s="429" t="s">
        <v>1033</v>
      </c>
    </row>
    <row r="16283" spans="24:25">
      <c r="X16283" s="429">
        <v>16580</v>
      </c>
      <c r="Y16283" s="429" t="s">
        <v>1033</v>
      </c>
    </row>
    <row r="16284" spans="24:25">
      <c r="X16284" s="429">
        <v>16581</v>
      </c>
      <c r="Y16284" s="429" t="s">
        <v>1033</v>
      </c>
    </row>
    <row r="16285" spans="24:25">
      <c r="X16285" s="429">
        <v>16582</v>
      </c>
      <c r="Y16285" s="429" t="s">
        <v>1033</v>
      </c>
    </row>
    <row r="16286" spans="24:25">
      <c r="X16286" s="429">
        <v>16583</v>
      </c>
      <c r="Y16286" s="429" t="s">
        <v>1033</v>
      </c>
    </row>
    <row r="16287" spans="24:25">
      <c r="X16287" s="429">
        <v>16584</v>
      </c>
      <c r="Y16287" s="429" t="s">
        <v>1033</v>
      </c>
    </row>
    <row r="16288" spans="24:25">
      <c r="X16288" s="429">
        <v>16585</v>
      </c>
      <c r="Y16288" s="429" t="s">
        <v>1033</v>
      </c>
    </row>
    <row r="16289" spans="24:25">
      <c r="X16289" s="429">
        <v>16586</v>
      </c>
      <c r="Y16289" s="429" t="s">
        <v>1033</v>
      </c>
    </row>
    <row r="16290" spans="24:25">
      <c r="X16290" s="429">
        <v>16587</v>
      </c>
      <c r="Y16290" s="429" t="s">
        <v>1033</v>
      </c>
    </row>
    <row r="16291" spans="24:25">
      <c r="X16291" s="429">
        <v>16588</v>
      </c>
      <c r="Y16291" s="429" t="s">
        <v>1033</v>
      </c>
    </row>
    <row r="16292" spans="24:25">
      <c r="X16292" s="429">
        <v>16589</v>
      </c>
      <c r="Y16292" s="429" t="s">
        <v>1033</v>
      </c>
    </row>
    <row r="16293" spans="24:25">
      <c r="X16293" s="429">
        <v>16590</v>
      </c>
      <c r="Y16293" s="429" t="s">
        <v>1033</v>
      </c>
    </row>
    <row r="16294" spans="24:25">
      <c r="X16294" s="429">
        <v>16591</v>
      </c>
      <c r="Y16294" s="429" t="s">
        <v>1033</v>
      </c>
    </row>
    <row r="16295" spans="24:25">
      <c r="X16295" s="429">
        <v>16592</v>
      </c>
      <c r="Y16295" s="429" t="s">
        <v>1033</v>
      </c>
    </row>
    <row r="16296" spans="24:25">
      <c r="X16296" s="429">
        <v>16593</v>
      </c>
      <c r="Y16296" s="429" t="s">
        <v>1033</v>
      </c>
    </row>
    <row r="16297" spans="24:25">
      <c r="X16297" s="429">
        <v>16594</v>
      </c>
      <c r="Y16297" s="429" t="s">
        <v>1033</v>
      </c>
    </row>
    <row r="16298" spans="24:25">
      <c r="X16298" s="429">
        <v>16595</v>
      </c>
      <c r="Y16298" s="429" t="s">
        <v>1033</v>
      </c>
    </row>
    <row r="16299" spans="24:25">
      <c r="X16299" s="429">
        <v>16596</v>
      </c>
      <c r="Y16299" s="429" t="s">
        <v>1033</v>
      </c>
    </row>
    <row r="16300" spans="24:25">
      <c r="X16300" s="429">
        <v>16597</v>
      </c>
      <c r="Y16300" s="429" t="s">
        <v>1033</v>
      </c>
    </row>
    <row r="16301" spans="24:25">
      <c r="X16301" s="429">
        <v>16598</v>
      </c>
      <c r="Y16301" s="429" t="s">
        <v>1033</v>
      </c>
    </row>
    <row r="16302" spans="24:25">
      <c r="X16302" s="429">
        <v>16599</v>
      </c>
      <c r="Y16302" s="429" t="s">
        <v>1033</v>
      </c>
    </row>
    <row r="16303" spans="24:25">
      <c r="X16303" s="429">
        <v>16600</v>
      </c>
      <c r="Y16303" s="429" t="s">
        <v>1033</v>
      </c>
    </row>
    <row r="16304" spans="24:25">
      <c r="X16304" s="429">
        <v>16601</v>
      </c>
      <c r="Y16304" s="429" t="s">
        <v>1033</v>
      </c>
    </row>
    <row r="16305" spans="24:25">
      <c r="X16305" s="429">
        <v>16602</v>
      </c>
      <c r="Y16305" s="429" t="s">
        <v>1033</v>
      </c>
    </row>
    <row r="16306" spans="24:25">
      <c r="X16306" s="429">
        <v>16603</v>
      </c>
      <c r="Y16306" s="429" t="s">
        <v>1033</v>
      </c>
    </row>
    <row r="16307" spans="24:25">
      <c r="X16307" s="429">
        <v>16604</v>
      </c>
      <c r="Y16307" s="429" t="s">
        <v>1033</v>
      </c>
    </row>
    <row r="16308" spans="24:25">
      <c r="X16308" s="429">
        <v>16605</v>
      </c>
      <c r="Y16308" s="429" t="s">
        <v>1033</v>
      </c>
    </row>
    <row r="16309" spans="24:25">
      <c r="X16309" s="429">
        <v>16606</v>
      </c>
      <c r="Y16309" s="429" t="s">
        <v>1033</v>
      </c>
    </row>
    <row r="16310" spans="24:25">
      <c r="X16310" s="429">
        <v>16607</v>
      </c>
      <c r="Y16310" s="429" t="s">
        <v>1033</v>
      </c>
    </row>
    <row r="16311" spans="24:25">
      <c r="X16311" s="429">
        <v>16608</v>
      </c>
      <c r="Y16311" s="429" t="s">
        <v>1033</v>
      </c>
    </row>
    <row r="16312" spans="24:25">
      <c r="X16312" s="429">
        <v>16609</v>
      </c>
      <c r="Y16312" s="429" t="s">
        <v>1033</v>
      </c>
    </row>
    <row r="16313" spans="24:25">
      <c r="X16313" s="429">
        <v>16610</v>
      </c>
      <c r="Y16313" s="429" t="s">
        <v>1033</v>
      </c>
    </row>
    <row r="16314" spans="24:25">
      <c r="X16314" s="429">
        <v>16611</v>
      </c>
      <c r="Y16314" s="429" t="s">
        <v>1033</v>
      </c>
    </row>
    <row r="16315" spans="24:25">
      <c r="X16315" s="429">
        <v>16612</v>
      </c>
      <c r="Y16315" s="429" t="s">
        <v>1033</v>
      </c>
    </row>
    <row r="16316" spans="24:25">
      <c r="X16316" s="429">
        <v>16613</v>
      </c>
      <c r="Y16316" s="429" t="s">
        <v>1033</v>
      </c>
    </row>
    <row r="16317" spans="24:25">
      <c r="X16317" s="429">
        <v>16614</v>
      </c>
      <c r="Y16317" s="429" t="s">
        <v>1033</v>
      </c>
    </row>
    <row r="16318" spans="24:25">
      <c r="X16318" s="429">
        <v>16615</v>
      </c>
      <c r="Y16318" s="429" t="s">
        <v>1033</v>
      </c>
    </row>
    <row r="16319" spans="24:25">
      <c r="X16319" s="429">
        <v>16616</v>
      </c>
      <c r="Y16319" s="429" t="s">
        <v>1033</v>
      </c>
    </row>
    <row r="16320" spans="24:25">
      <c r="X16320" s="429">
        <v>16617</v>
      </c>
      <c r="Y16320" s="429" t="s">
        <v>1033</v>
      </c>
    </row>
    <row r="16321" spans="24:25">
      <c r="X16321" s="429">
        <v>16618</v>
      </c>
      <c r="Y16321" s="429" t="s">
        <v>1033</v>
      </c>
    </row>
    <row r="16322" spans="24:25">
      <c r="X16322" s="429">
        <v>16619</v>
      </c>
      <c r="Y16322" s="429" t="s">
        <v>1033</v>
      </c>
    </row>
    <row r="16323" spans="24:25">
      <c r="X16323" s="429">
        <v>16620</v>
      </c>
      <c r="Y16323" s="429" t="s">
        <v>1033</v>
      </c>
    </row>
    <row r="16324" spans="24:25">
      <c r="X16324" s="429">
        <v>16621</v>
      </c>
      <c r="Y16324" s="429" t="s">
        <v>1033</v>
      </c>
    </row>
    <row r="16325" spans="24:25">
      <c r="X16325" s="429">
        <v>16622</v>
      </c>
      <c r="Y16325" s="429" t="s">
        <v>1033</v>
      </c>
    </row>
    <row r="16326" spans="24:25">
      <c r="X16326" s="429">
        <v>16623</v>
      </c>
      <c r="Y16326" s="429" t="s">
        <v>1033</v>
      </c>
    </row>
    <row r="16327" spans="24:25">
      <c r="X16327" s="429">
        <v>16624</v>
      </c>
      <c r="Y16327" s="429" t="s">
        <v>1033</v>
      </c>
    </row>
    <row r="16328" spans="24:25">
      <c r="X16328" s="429">
        <v>16625</v>
      </c>
      <c r="Y16328" s="429" t="s">
        <v>1033</v>
      </c>
    </row>
    <row r="16329" spans="24:25">
      <c r="X16329" s="429">
        <v>16626</v>
      </c>
      <c r="Y16329" s="429" t="s">
        <v>1033</v>
      </c>
    </row>
    <row r="16330" spans="24:25">
      <c r="X16330" s="429">
        <v>16627</v>
      </c>
      <c r="Y16330" s="429" t="s">
        <v>1033</v>
      </c>
    </row>
    <row r="16331" spans="24:25">
      <c r="X16331" s="429">
        <v>16628</v>
      </c>
      <c r="Y16331" s="429" t="s">
        <v>1033</v>
      </c>
    </row>
    <row r="16332" spans="24:25">
      <c r="X16332" s="429">
        <v>16629</v>
      </c>
      <c r="Y16332" s="429" t="s">
        <v>1033</v>
      </c>
    </row>
    <row r="16333" spans="24:25">
      <c r="X16333" s="429">
        <v>16630</v>
      </c>
      <c r="Y16333" s="429" t="s">
        <v>1033</v>
      </c>
    </row>
    <row r="16334" spans="24:25">
      <c r="X16334" s="429">
        <v>16631</v>
      </c>
      <c r="Y16334" s="429" t="s">
        <v>1033</v>
      </c>
    </row>
    <row r="16335" spans="24:25">
      <c r="X16335" s="429">
        <v>16632</v>
      </c>
      <c r="Y16335" s="429" t="s">
        <v>1033</v>
      </c>
    </row>
    <row r="16336" spans="24:25">
      <c r="X16336" s="429">
        <v>16633</v>
      </c>
      <c r="Y16336" s="429" t="s">
        <v>1033</v>
      </c>
    </row>
    <row r="16337" spans="24:25">
      <c r="X16337" s="429">
        <v>16634</v>
      </c>
      <c r="Y16337" s="429" t="s">
        <v>1033</v>
      </c>
    </row>
    <row r="16338" spans="24:25">
      <c r="X16338" s="429">
        <v>16635</v>
      </c>
      <c r="Y16338" s="429" t="s">
        <v>1033</v>
      </c>
    </row>
    <row r="16339" spans="24:25">
      <c r="X16339" s="429">
        <v>16636</v>
      </c>
      <c r="Y16339" s="429" t="s">
        <v>1033</v>
      </c>
    </row>
    <row r="16340" spans="24:25">
      <c r="X16340" s="429">
        <v>16637</v>
      </c>
      <c r="Y16340" s="429" t="s">
        <v>1033</v>
      </c>
    </row>
    <row r="16341" spans="24:25">
      <c r="X16341" s="429">
        <v>16638</v>
      </c>
      <c r="Y16341" s="429" t="s">
        <v>1033</v>
      </c>
    </row>
    <row r="16342" spans="24:25">
      <c r="X16342" s="429">
        <v>16639</v>
      </c>
      <c r="Y16342" s="429" t="s">
        <v>1033</v>
      </c>
    </row>
    <row r="16343" spans="24:25">
      <c r="X16343" s="429">
        <v>16640</v>
      </c>
      <c r="Y16343" s="429" t="s">
        <v>1033</v>
      </c>
    </row>
    <row r="16344" spans="24:25">
      <c r="X16344" s="429">
        <v>16641</v>
      </c>
      <c r="Y16344" s="429" t="s">
        <v>1033</v>
      </c>
    </row>
    <row r="16345" spans="24:25">
      <c r="X16345" s="429">
        <v>16642</v>
      </c>
      <c r="Y16345" s="429" t="s">
        <v>1033</v>
      </c>
    </row>
    <row r="16346" spans="24:25">
      <c r="X16346" s="429">
        <v>16643</v>
      </c>
      <c r="Y16346" s="429" t="s">
        <v>1033</v>
      </c>
    </row>
    <row r="16347" spans="24:25">
      <c r="X16347" s="429">
        <v>16644</v>
      </c>
      <c r="Y16347" s="429" t="s">
        <v>1033</v>
      </c>
    </row>
    <row r="16348" spans="24:25">
      <c r="X16348" s="429">
        <v>16645</v>
      </c>
      <c r="Y16348" s="429" t="s">
        <v>1033</v>
      </c>
    </row>
    <row r="16349" spans="24:25">
      <c r="X16349" s="429">
        <v>16646</v>
      </c>
      <c r="Y16349" s="429" t="s">
        <v>1033</v>
      </c>
    </row>
    <row r="16350" spans="24:25">
      <c r="X16350" s="429">
        <v>16647</v>
      </c>
      <c r="Y16350" s="429" t="s">
        <v>1033</v>
      </c>
    </row>
    <row r="16351" spans="24:25">
      <c r="X16351" s="429">
        <v>16648</v>
      </c>
      <c r="Y16351" s="429" t="s">
        <v>1033</v>
      </c>
    </row>
    <row r="16352" spans="24:25">
      <c r="X16352" s="429">
        <v>16649</v>
      </c>
      <c r="Y16352" s="429" t="s">
        <v>1033</v>
      </c>
    </row>
    <row r="16353" spans="24:25">
      <c r="X16353" s="429">
        <v>16650</v>
      </c>
      <c r="Y16353" s="429" t="s">
        <v>1033</v>
      </c>
    </row>
    <row r="16354" spans="24:25">
      <c r="X16354" s="429">
        <v>16651</v>
      </c>
      <c r="Y16354" s="429" t="s">
        <v>1033</v>
      </c>
    </row>
    <row r="16355" spans="24:25">
      <c r="X16355" s="429">
        <v>16652</v>
      </c>
      <c r="Y16355" s="429" t="s">
        <v>1033</v>
      </c>
    </row>
    <row r="16356" spans="24:25">
      <c r="X16356" s="429">
        <v>16653</v>
      </c>
      <c r="Y16356" s="429" t="s">
        <v>1033</v>
      </c>
    </row>
    <row r="16357" spans="24:25">
      <c r="X16357" s="429">
        <v>16654</v>
      </c>
      <c r="Y16357" s="429" t="s">
        <v>1033</v>
      </c>
    </row>
    <row r="16358" spans="24:25">
      <c r="X16358" s="429">
        <v>16655</v>
      </c>
      <c r="Y16358" s="429" t="s">
        <v>1033</v>
      </c>
    </row>
    <row r="16359" spans="24:25">
      <c r="X16359" s="429">
        <v>16656</v>
      </c>
      <c r="Y16359" s="429" t="s">
        <v>1033</v>
      </c>
    </row>
    <row r="16360" spans="24:25">
      <c r="X16360" s="429">
        <v>16657</v>
      </c>
      <c r="Y16360" s="429" t="s">
        <v>1033</v>
      </c>
    </row>
    <row r="16361" spans="24:25">
      <c r="X16361" s="429">
        <v>16658</v>
      </c>
      <c r="Y16361" s="429" t="s">
        <v>1033</v>
      </c>
    </row>
    <row r="16362" spans="24:25">
      <c r="X16362" s="429">
        <v>16659</v>
      </c>
      <c r="Y16362" s="429" t="s">
        <v>1033</v>
      </c>
    </row>
    <row r="16363" spans="24:25">
      <c r="X16363" s="429">
        <v>16660</v>
      </c>
      <c r="Y16363" s="429" t="s">
        <v>1033</v>
      </c>
    </row>
    <row r="16364" spans="24:25">
      <c r="X16364" s="429">
        <v>16661</v>
      </c>
      <c r="Y16364" s="429" t="s">
        <v>1033</v>
      </c>
    </row>
    <row r="16365" spans="24:25">
      <c r="X16365" s="429">
        <v>16662</v>
      </c>
      <c r="Y16365" s="429" t="s">
        <v>1033</v>
      </c>
    </row>
    <row r="16366" spans="24:25">
      <c r="X16366" s="429">
        <v>16663</v>
      </c>
      <c r="Y16366" s="429" t="s">
        <v>1033</v>
      </c>
    </row>
    <row r="16367" spans="24:25">
      <c r="X16367" s="429">
        <v>16664</v>
      </c>
      <c r="Y16367" s="429" t="s">
        <v>1033</v>
      </c>
    </row>
    <row r="16368" spans="24:25">
      <c r="X16368" s="429">
        <v>16665</v>
      </c>
      <c r="Y16368" s="429" t="s">
        <v>1033</v>
      </c>
    </row>
    <row r="16369" spans="24:25">
      <c r="X16369" s="429">
        <v>16666</v>
      </c>
      <c r="Y16369" s="429" t="s">
        <v>1033</v>
      </c>
    </row>
    <row r="16370" spans="24:25">
      <c r="X16370" s="429">
        <v>16667</v>
      </c>
      <c r="Y16370" s="429" t="s">
        <v>1033</v>
      </c>
    </row>
    <row r="16371" spans="24:25">
      <c r="X16371" s="429">
        <v>16668</v>
      </c>
      <c r="Y16371" s="429" t="s">
        <v>1033</v>
      </c>
    </row>
    <row r="16372" spans="24:25">
      <c r="X16372" s="429">
        <v>16669</v>
      </c>
      <c r="Y16372" s="429" t="s">
        <v>1033</v>
      </c>
    </row>
    <row r="16373" spans="24:25">
      <c r="X16373" s="429">
        <v>16670</v>
      </c>
      <c r="Y16373" s="429" t="s">
        <v>1033</v>
      </c>
    </row>
    <row r="16374" spans="24:25">
      <c r="X16374" s="429">
        <v>16671</v>
      </c>
      <c r="Y16374" s="429" t="s">
        <v>1033</v>
      </c>
    </row>
    <row r="16375" spans="24:25">
      <c r="X16375" s="429">
        <v>16672</v>
      </c>
      <c r="Y16375" s="429" t="s">
        <v>1033</v>
      </c>
    </row>
    <row r="16376" spans="24:25">
      <c r="X16376" s="429">
        <v>16673</v>
      </c>
      <c r="Y16376" s="429" t="s">
        <v>1033</v>
      </c>
    </row>
    <row r="16377" spans="24:25">
      <c r="X16377" s="429">
        <v>16674</v>
      </c>
      <c r="Y16377" s="429" t="s">
        <v>1033</v>
      </c>
    </row>
    <row r="16378" spans="24:25">
      <c r="X16378" s="429">
        <v>16675</v>
      </c>
      <c r="Y16378" s="429" t="s">
        <v>1033</v>
      </c>
    </row>
    <row r="16379" spans="24:25">
      <c r="X16379" s="429">
        <v>16676</v>
      </c>
      <c r="Y16379" s="429" t="s">
        <v>1033</v>
      </c>
    </row>
    <row r="16380" spans="24:25">
      <c r="X16380" s="429">
        <v>16677</v>
      </c>
      <c r="Y16380" s="429" t="s">
        <v>1033</v>
      </c>
    </row>
    <row r="16381" spans="24:25">
      <c r="X16381" s="429">
        <v>16678</v>
      </c>
      <c r="Y16381" s="429" t="s">
        <v>1033</v>
      </c>
    </row>
    <row r="16382" spans="24:25">
      <c r="X16382" s="429">
        <v>16679</v>
      </c>
      <c r="Y16382" s="429" t="s">
        <v>1033</v>
      </c>
    </row>
    <row r="16383" spans="24:25">
      <c r="X16383" s="429">
        <v>16680</v>
      </c>
      <c r="Y16383" s="429" t="s">
        <v>1033</v>
      </c>
    </row>
    <row r="16384" spans="24:25">
      <c r="X16384" s="429">
        <v>16681</v>
      </c>
      <c r="Y16384" s="429" t="s">
        <v>1033</v>
      </c>
    </row>
    <row r="16385" spans="24:25">
      <c r="X16385" s="429">
        <v>16682</v>
      </c>
      <c r="Y16385" s="429" t="s">
        <v>1033</v>
      </c>
    </row>
    <row r="16386" spans="24:25">
      <c r="X16386" s="429">
        <v>16683</v>
      </c>
      <c r="Y16386" s="429" t="s">
        <v>1033</v>
      </c>
    </row>
    <row r="16387" spans="24:25">
      <c r="X16387" s="429">
        <v>16684</v>
      </c>
      <c r="Y16387" s="429" t="s">
        <v>1033</v>
      </c>
    </row>
    <row r="16388" spans="24:25">
      <c r="X16388" s="429">
        <v>16685</v>
      </c>
      <c r="Y16388" s="429" t="s">
        <v>1033</v>
      </c>
    </row>
    <row r="16389" spans="24:25">
      <c r="X16389" s="429">
        <v>16686</v>
      </c>
      <c r="Y16389" s="429" t="s">
        <v>1033</v>
      </c>
    </row>
    <row r="16390" spans="24:25">
      <c r="X16390" s="429">
        <v>16687</v>
      </c>
      <c r="Y16390" s="429" t="s">
        <v>1033</v>
      </c>
    </row>
    <row r="16391" spans="24:25">
      <c r="X16391" s="429">
        <v>16688</v>
      </c>
      <c r="Y16391" s="429" t="s">
        <v>1033</v>
      </c>
    </row>
    <row r="16392" spans="24:25">
      <c r="X16392" s="429">
        <v>16689</v>
      </c>
      <c r="Y16392" s="429" t="s">
        <v>1033</v>
      </c>
    </row>
    <row r="16393" spans="24:25">
      <c r="X16393" s="429">
        <v>16690</v>
      </c>
      <c r="Y16393" s="429" t="s">
        <v>1033</v>
      </c>
    </row>
    <row r="16394" spans="24:25">
      <c r="X16394" s="429">
        <v>16691</v>
      </c>
      <c r="Y16394" s="429" t="s">
        <v>1033</v>
      </c>
    </row>
    <row r="16395" spans="24:25">
      <c r="X16395" s="429">
        <v>16692</v>
      </c>
      <c r="Y16395" s="429" t="s">
        <v>1033</v>
      </c>
    </row>
    <row r="16396" spans="24:25">
      <c r="X16396" s="429">
        <v>16693</v>
      </c>
      <c r="Y16396" s="429" t="s">
        <v>1033</v>
      </c>
    </row>
    <row r="16397" spans="24:25">
      <c r="X16397" s="429">
        <v>16694</v>
      </c>
      <c r="Y16397" s="429" t="s">
        <v>1033</v>
      </c>
    </row>
    <row r="16398" spans="24:25">
      <c r="X16398" s="429">
        <v>16695</v>
      </c>
      <c r="Y16398" s="429" t="s">
        <v>1033</v>
      </c>
    </row>
    <row r="16399" spans="24:25">
      <c r="X16399" s="429">
        <v>16696</v>
      </c>
      <c r="Y16399" s="429" t="s">
        <v>1033</v>
      </c>
    </row>
    <row r="16400" spans="24:25">
      <c r="X16400" s="429">
        <v>16697</v>
      </c>
      <c r="Y16400" s="429" t="s">
        <v>1033</v>
      </c>
    </row>
    <row r="16401" spans="24:25">
      <c r="X16401" s="429">
        <v>16698</v>
      </c>
      <c r="Y16401" s="429" t="s">
        <v>1033</v>
      </c>
    </row>
    <row r="16402" spans="24:25">
      <c r="X16402" s="429">
        <v>16699</v>
      </c>
      <c r="Y16402" s="429" t="s">
        <v>1033</v>
      </c>
    </row>
    <row r="16403" spans="24:25">
      <c r="X16403" s="429">
        <v>16700</v>
      </c>
      <c r="Y16403" s="429" t="s">
        <v>1033</v>
      </c>
    </row>
    <row r="16404" spans="24:25">
      <c r="X16404" s="429">
        <v>16701</v>
      </c>
      <c r="Y16404" s="429" t="s">
        <v>1033</v>
      </c>
    </row>
    <row r="16405" spans="24:25">
      <c r="X16405" s="429">
        <v>16702</v>
      </c>
      <c r="Y16405" s="429" t="s">
        <v>1033</v>
      </c>
    </row>
    <row r="16406" spans="24:25">
      <c r="X16406" s="429">
        <v>16703</v>
      </c>
      <c r="Y16406" s="429" t="s">
        <v>1033</v>
      </c>
    </row>
    <row r="16407" spans="24:25">
      <c r="X16407" s="429">
        <v>16704</v>
      </c>
      <c r="Y16407" s="429" t="s">
        <v>1033</v>
      </c>
    </row>
    <row r="16408" spans="24:25">
      <c r="X16408" s="429">
        <v>16705</v>
      </c>
      <c r="Y16408" s="429" t="s">
        <v>1033</v>
      </c>
    </row>
    <row r="16409" spans="24:25">
      <c r="X16409" s="429">
        <v>16706</v>
      </c>
      <c r="Y16409" s="429" t="s">
        <v>1033</v>
      </c>
    </row>
    <row r="16410" spans="24:25">
      <c r="X16410" s="429">
        <v>16707</v>
      </c>
      <c r="Y16410" s="429" t="s">
        <v>1033</v>
      </c>
    </row>
    <row r="16411" spans="24:25">
      <c r="X16411" s="429">
        <v>16708</v>
      </c>
      <c r="Y16411" s="429" t="s">
        <v>1033</v>
      </c>
    </row>
    <row r="16412" spans="24:25">
      <c r="X16412" s="429">
        <v>16709</v>
      </c>
      <c r="Y16412" s="429" t="s">
        <v>1033</v>
      </c>
    </row>
    <row r="16413" spans="24:25">
      <c r="X16413" s="429">
        <v>16710</v>
      </c>
      <c r="Y16413" s="429" t="s">
        <v>1033</v>
      </c>
    </row>
    <row r="16414" spans="24:25">
      <c r="X16414" s="429">
        <v>16711</v>
      </c>
      <c r="Y16414" s="429" t="s">
        <v>1033</v>
      </c>
    </row>
    <row r="16415" spans="24:25">
      <c r="X16415" s="429">
        <v>16712</v>
      </c>
      <c r="Y16415" s="429" t="s">
        <v>1033</v>
      </c>
    </row>
    <row r="16416" spans="24:25">
      <c r="X16416" s="429">
        <v>16713</v>
      </c>
      <c r="Y16416" s="429" t="s">
        <v>1033</v>
      </c>
    </row>
    <row r="16417" spans="24:25">
      <c r="X16417" s="429">
        <v>16714</v>
      </c>
      <c r="Y16417" s="429" t="s">
        <v>1033</v>
      </c>
    </row>
    <row r="16418" spans="24:25">
      <c r="X16418" s="429">
        <v>16715</v>
      </c>
      <c r="Y16418" s="429" t="s">
        <v>1033</v>
      </c>
    </row>
    <row r="16419" spans="24:25">
      <c r="X16419" s="429">
        <v>16716</v>
      </c>
      <c r="Y16419" s="429" t="s">
        <v>1033</v>
      </c>
    </row>
    <row r="16420" spans="24:25">
      <c r="X16420" s="429">
        <v>16717</v>
      </c>
      <c r="Y16420" s="429" t="s">
        <v>1033</v>
      </c>
    </row>
    <row r="16421" spans="24:25">
      <c r="X16421" s="429">
        <v>16718</v>
      </c>
      <c r="Y16421" s="429" t="s">
        <v>1033</v>
      </c>
    </row>
    <row r="16422" spans="24:25">
      <c r="X16422" s="429">
        <v>16719</v>
      </c>
      <c r="Y16422" s="429" t="s">
        <v>1033</v>
      </c>
    </row>
    <row r="16423" spans="24:25">
      <c r="X16423" s="429">
        <v>16720</v>
      </c>
      <c r="Y16423" s="429" t="s">
        <v>1033</v>
      </c>
    </row>
    <row r="16424" spans="24:25">
      <c r="X16424" s="429">
        <v>16721</v>
      </c>
      <c r="Y16424" s="429" t="s">
        <v>1033</v>
      </c>
    </row>
    <row r="16425" spans="24:25">
      <c r="X16425" s="429">
        <v>16722</v>
      </c>
      <c r="Y16425" s="429" t="s">
        <v>1033</v>
      </c>
    </row>
    <row r="16426" spans="24:25">
      <c r="X16426" s="429">
        <v>16723</v>
      </c>
      <c r="Y16426" s="429" t="s">
        <v>1033</v>
      </c>
    </row>
    <row r="16427" spans="24:25">
      <c r="X16427" s="429">
        <v>16724</v>
      </c>
      <c r="Y16427" s="429" t="s">
        <v>1033</v>
      </c>
    </row>
    <row r="16428" spans="24:25">
      <c r="X16428" s="429">
        <v>16725</v>
      </c>
      <c r="Y16428" s="429" t="s">
        <v>1033</v>
      </c>
    </row>
    <row r="16429" spans="24:25">
      <c r="X16429" s="429">
        <v>16726</v>
      </c>
      <c r="Y16429" s="429" t="s">
        <v>1033</v>
      </c>
    </row>
    <row r="16430" spans="24:25">
      <c r="X16430" s="429">
        <v>16727</v>
      </c>
      <c r="Y16430" s="429" t="s">
        <v>1033</v>
      </c>
    </row>
    <row r="16431" spans="24:25">
      <c r="X16431" s="429">
        <v>16728</v>
      </c>
      <c r="Y16431" s="429" t="s">
        <v>1033</v>
      </c>
    </row>
    <row r="16432" spans="24:25">
      <c r="X16432" s="429">
        <v>16729</v>
      </c>
      <c r="Y16432" s="429" t="s">
        <v>1033</v>
      </c>
    </row>
    <row r="16433" spans="24:25">
      <c r="X16433" s="429">
        <v>16730</v>
      </c>
      <c r="Y16433" s="429" t="s">
        <v>1033</v>
      </c>
    </row>
    <row r="16434" spans="24:25">
      <c r="X16434" s="429">
        <v>16731</v>
      </c>
      <c r="Y16434" s="429" t="s">
        <v>1033</v>
      </c>
    </row>
    <row r="16435" spans="24:25">
      <c r="X16435" s="429">
        <v>16732</v>
      </c>
      <c r="Y16435" s="429" t="s">
        <v>1033</v>
      </c>
    </row>
    <row r="16436" spans="24:25">
      <c r="X16436" s="429">
        <v>16733</v>
      </c>
      <c r="Y16436" s="429" t="s">
        <v>1033</v>
      </c>
    </row>
    <row r="16437" spans="24:25">
      <c r="X16437" s="429">
        <v>16734</v>
      </c>
      <c r="Y16437" s="429" t="s">
        <v>1033</v>
      </c>
    </row>
    <row r="16438" spans="24:25">
      <c r="X16438" s="429">
        <v>16735</v>
      </c>
      <c r="Y16438" s="429" t="s">
        <v>1033</v>
      </c>
    </row>
    <row r="16439" spans="24:25">
      <c r="X16439" s="429">
        <v>16736</v>
      </c>
      <c r="Y16439" s="429" t="s">
        <v>1033</v>
      </c>
    </row>
    <row r="16440" spans="24:25">
      <c r="X16440" s="429">
        <v>16737</v>
      </c>
      <c r="Y16440" s="429" t="s">
        <v>1033</v>
      </c>
    </row>
    <row r="16441" spans="24:25">
      <c r="X16441" s="429">
        <v>16738</v>
      </c>
      <c r="Y16441" s="429" t="s">
        <v>1033</v>
      </c>
    </row>
    <row r="16442" spans="24:25">
      <c r="X16442" s="429">
        <v>16739</v>
      </c>
      <c r="Y16442" s="429" t="s">
        <v>1033</v>
      </c>
    </row>
    <row r="16443" spans="24:25">
      <c r="X16443" s="429">
        <v>16740</v>
      </c>
      <c r="Y16443" s="429" t="s">
        <v>1033</v>
      </c>
    </row>
    <row r="16444" spans="24:25">
      <c r="X16444" s="429">
        <v>16741</v>
      </c>
      <c r="Y16444" s="429" t="s">
        <v>1033</v>
      </c>
    </row>
    <row r="16445" spans="24:25">
      <c r="X16445" s="429">
        <v>16742</v>
      </c>
      <c r="Y16445" s="429" t="s">
        <v>1033</v>
      </c>
    </row>
    <row r="16446" spans="24:25">
      <c r="X16446" s="429">
        <v>16743</v>
      </c>
      <c r="Y16446" s="429" t="s">
        <v>1033</v>
      </c>
    </row>
    <row r="16447" spans="24:25">
      <c r="X16447" s="429">
        <v>16744</v>
      </c>
      <c r="Y16447" s="429" t="s">
        <v>1033</v>
      </c>
    </row>
    <row r="16448" spans="24:25">
      <c r="X16448" s="429">
        <v>16745</v>
      </c>
      <c r="Y16448" s="429" t="s">
        <v>1033</v>
      </c>
    </row>
    <row r="16449" spans="24:25">
      <c r="X16449" s="429">
        <v>16746</v>
      </c>
      <c r="Y16449" s="429" t="s">
        <v>1033</v>
      </c>
    </row>
    <row r="16450" spans="24:25">
      <c r="X16450" s="429">
        <v>16747</v>
      </c>
      <c r="Y16450" s="429" t="s">
        <v>1033</v>
      </c>
    </row>
    <row r="16451" spans="24:25">
      <c r="X16451" s="429">
        <v>16748</v>
      </c>
      <c r="Y16451" s="429" t="s">
        <v>1033</v>
      </c>
    </row>
    <row r="16452" spans="24:25">
      <c r="X16452" s="429">
        <v>16749</v>
      </c>
      <c r="Y16452" s="429" t="s">
        <v>1033</v>
      </c>
    </row>
    <row r="16453" spans="24:25">
      <c r="X16453" s="429">
        <v>16750</v>
      </c>
      <c r="Y16453" s="429" t="s">
        <v>1033</v>
      </c>
    </row>
    <row r="16454" spans="24:25">
      <c r="X16454" s="429">
        <v>16751</v>
      </c>
      <c r="Y16454" s="429" t="s">
        <v>1033</v>
      </c>
    </row>
    <row r="16455" spans="24:25">
      <c r="X16455" s="429">
        <v>16752</v>
      </c>
      <c r="Y16455" s="429" t="s">
        <v>1033</v>
      </c>
    </row>
    <row r="16456" spans="24:25">
      <c r="X16456" s="429">
        <v>16753</v>
      </c>
      <c r="Y16456" s="429" t="s">
        <v>1033</v>
      </c>
    </row>
    <row r="16457" spans="24:25">
      <c r="X16457" s="429">
        <v>16754</v>
      </c>
      <c r="Y16457" s="429" t="s">
        <v>1033</v>
      </c>
    </row>
    <row r="16458" spans="24:25">
      <c r="X16458" s="429">
        <v>16755</v>
      </c>
      <c r="Y16458" s="429" t="s">
        <v>1033</v>
      </c>
    </row>
    <row r="16459" spans="24:25">
      <c r="X16459" s="429">
        <v>16756</v>
      </c>
      <c r="Y16459" s="429" t="s">
        <v>1033</v>
      </c>
    </row>
    <row r="16460" spans="24:25">
      <c r="X16460" s="429">
        <v>16757</v>
      </c>
      <c r="Y16460" s="429" t="s">
        <v>1033</v>
      </c>
    </row>
    <row r="16461" spans="24:25">
      <c r="X16461" s="429">
        <v>16758</v>
      </c>
      <c r="Y16461" s="429" t="s">
        <v>1033</v>
      </c>
    </row>
    <row r="16462" spans="24:25">
      <c r="X16462" s="429">
        <v>16759</v>
      </c>
      <c r="Y16462" s="429" t="s">
        <v>1033</v>
      </c>
    </row>
    <row r="16463" spans="24:25">
      <c r="X16463" s="429">
        <v>16760</v>
      </c>
      <c r="Y16463" s="429" t="s">
        <v>1033</v>
      </c>
    </row>
    <row r="16464" spans="24:25">
      <c r="X16464" s="429">
        <v>16761</v>
      </c>
      <c r="Y16464" s="429" t="s">
        <v>1033</v>
      </c>
    </row>
    <row r="16465" spans="24:25">
      <c r="X16465" s="429">
        <v>16762</v>
      </c>
      <c r="Y16465" s="429" t="s">
        <v>1033</v>
      </c>
    </row>
    <row r="16466" spans="24:25">
      <c r="X16466" s="429">
        <v>16763</v>
      </c>
      <c r="Y16466" s="429" t="s">
        <v>1033</v>
      </c>
    </row>
    <row r="16467" spans="24:25">
      <c r="X16467" s="429">
        <v>16764</v>
      </c>
      <c r="Y16467" s="429" t="s">
        <v>1033</v>
      </c>
    </row>
    <row r="16468" spans="24:25">
      <c r="X16468" s="429">
        <v>16765</v>
      </c>
      <c r="Y16468" s="429" t="s">
        <v>1033</v>
      </c>
    </row>
    <row r="16469" spans="24:25">
      <c r="X16469" s="429">
        <v>16766</v>
      </c>
      <c r="Y16469" s="429" t="s">
        <v>1033</v>
      </c>
    </row>
    <row r="16470" spans="24:25">
      <c r="X16470" s="429">
        <v>16767</v>
      </c>
      <c r="Y16470" s="429" t="s">
        <v>1033</v>
      </c>
    </row>
    <row r="16471" spans="24:25">
      <c r="X16471" s="429">
        <v>16768</v>
      </c>
      <c r="Y16471" s="429" t="s">
        <v>1033</v>
      </c>
    </row>
    <row r="16472" spans="24:25">
      <c r="X16472" s="429">
        <v>16769</v>
      </c>
      <c r="Y16472" s="429" t="s">
        <v>1033</v>
      </c>
    </row>
    <row r="16473" spans="24:25">
      <c r="X16473" s="429">
        <v>16770</v>
      </c>
      <c r="Y16473" s="429" t="s">
        <v>1033</v>
      </c>
    </row>
    <row r="16474" spans="24:25">
      <c r="X16474" s="429">
        <v>16771</v>
      </c>
      <c r="Y16474" s="429" t="s">
        <v>1033</v>
      </c>
    </row>
    <row r="16475" spans="24:25">
      <c r="X16475" s="429">
        <v>16772</v>
      </c>
      <c r="Y16475" s="429" t="s">
        <v>1033</v>
      </c>
    </row>
    <row r="16476" spans="24:25">
      <c r="X16476" s="429">
        <v>16773</v>
      </c>
      <c r="Y16476" s="429" t="s">
        <v>1033</v>
      </c>
    </row>
    <row r="16477" spans="24:25">
      <c r="X16477" s="429">
        <v>16774</v>
      </c>
      <c r="Y16477" s="429" t="s">
        <v>1033</v>
      </c>
    </row>
    <row r="16478" spans="24:25">
      <c r="X16478" s="429">
        <v>16775</v>
      </c>
      <c r="Y16478" s="429" t="s">
        <v>1033</v>
      </c>
    </row>
    <row r="16479" spans="24:25">
      <c r="X16479" s="429">
        <v>16776</v>
      </c>
      <c r="Y16479" s="429" t="s">
        <v>1033</v>
      </c>
    </row>
    <row r="16480" spans="24:25">
      <c r="X16480" s="429">
        <v>16777</v>
      </c>
      <c r="Y16480" s="429" t="s">
        <v>1033</v>
      </c>
    </row>
    <row r="16481" spans="24:25">
      <c r="X16481" s="429">
        <v>16778</v>
      </c>
      <c r="Y16481" s="429" t="s">
        <v>1033</v>
      </c>
    </row>
    <row r="16482" spans="24:25">
      <c r="X16482" s="429">
        <v>16779</v>
      </c>
      <c r="Y16482" s="429" t="s">
        <v>1033</v>
      </c>
    </row>
    <row r="16483" spans="24:25">
      <c r="X16483" s="429">
        <v>16780</v>
      </c>
      <c r="Y16483" s="429" t="s">
        <v>1033</v>
      </c>
    </row>
    <row r="16484" spans="24:25">
      <c r="X16484" s="429">
        <v>16781</v>
      </c>
      <c r="Y16484" s="429" t="s">
        <v>1033</v>
      </c>
    </row>
    <row r="16485" spans="24:25">
      <c r="X16485" s="429">
        <v>16782</v>
      </c>
      <c r="Y16485" s="429" t="s">
        <v>1033</v>
      </c>
    </row>
    <row r="16486" spans="24:25">
      <c r="X16486" s="429">
        <v>16783</v>
      </c>
      <c r="Y16486" s="429" t="s">
        <v>1033</v>
      </c>
    </row>
    <row r="16487" spans="24:25">
      <c r="X16487" s="429">
        <v>16784</v>
      </c>
      <c r="Y16487" s="429" t="s">
        <v>1033</v>
      </c>
    </row>
    <row r="16488" spans="24:25">
      <c r="X16488" s="429">
        <v>16785</v>
      </c>
      <c r="Y16488" s="429" t="s">
        <v>1033</v>
      </c>
    </row>
    <row r="16489" spans="24:25">
      <c r="X16489" s="429">
        <v>16786</v>
      </c>
      <c r="Y16489" s="429" t="s">
        <v>1033</v>
      </c>
    </row>
    <row r="16490" spans="24:25">
      <c r="X16490" s="429">
        <v>16787</v>
      </c>
      <c r="Y16490" s="429" t="s">
        <v>1033</v>
      </c>
    </row>
    <row r="16491" spans="24:25">
      <c r="X16491" s="429">
        <v>16788</v>
      </c>
      <c r="Y16491" s="429" t="s">
        <v>1033</v>
      </c>
    </row>
    <row r="16492" spans="24:25">
      <c r="X16492" s="429">
        <v>16789</v>
      </c>
      <c r="Y16492" s="429" t="s">
        <v>1033</v>
      </c>
    </row>
    <row r="16493" spans="24:25">
      <c r="X16493" s="429">
        <v>16790</v>
      </c>
      <c r="Y16493" s="429" t="s">
        <v>1033</v>
      </c>
    </row>
    <row r="16494" spans="24:25">
      <c r="X16494" s="429">
        <v>16791</v>
      </c>
      <c r="Y16494" s="429" t="s">
        <v>1033</v>
      </c>
    </row>
    <row r="16495" spans="24:25">
      <c r="X16495" s="429">
        <v>16792</v>
      </c>
      <c r="Y16495" s="429" t="s">
        <v>1033</v>
      </c>
    </row>
    <row r="16496" spans="24:25">
      <c r="X16496" s="429">
        <v>16793</v>
      </c>
      <c r="Y16496" s="429" t="s">
        <v>1033</v>
      </c>
    </row>
    <row r="16497" spans="24:25">
      <c r="X16497" s="429">
        <v>16794</v>
      </c>
      <c r="Y16497" s="429" t="s">
        <v>1033</v>
      </c>
    </row>
    <row r="16498" spans="24:25">
      <c r="X16498" s="429">
        <v>16795</v>
      </c>
      <c r="Y16498" s="429" t="s">
        <v>1033</v>
      </c>
    </row>
    <row r="16499" spans="24:25">
      <c r="X16499" s="429">
        <v>16796</v>
      </c>
      <c r="Y16499" s="429" t="s">
        <v>1033</v>
      </c>
    </row>
    <row r="16500" spans="24:25">
      <c r="X16500" s="429">
        <v>16797</v>
      </c>
      <c r="Y16500" s="429" t="s">
        <v>1033</v>
      </c>
    </row>
    <row r="16501" spans="24:25">
      <c r="X16501" s="429">
        <v>16798</v>
      </c>
      <c r="Y16501" s="429" t="s">
        <v>1033</v>
      </c>
    </row>
    <row r="16502" spans="24:25">
      <c r="X16502" s="429">
        <v>16799</v>
      </c>
      <c r="Y16502" s="429" t="s">
        <v>1033</v>
      </c>
    </row>
    <row r="16503" spans="24:25">
      <c r="X16503" s="429">
        <v>16800</v>
      </c>
      <c r="Y16503" s="429" t="s">
        <v>1033</v>
      </c>
    </row>
    <row r="16504" spans="24:25">
      <c r="X16504" s="429">
        <v>16801</v>
      </c>
      <c r="Y16504" s="429" t="s">
        <v>1033</v>
      </c>
    </row>
    <row r="16505" spans="24:25">
      <c r="X16505" s="429">
        <v>16802</v>
      </c>
      <c r="Y16505" s="429" t="s">
        <v>1033</v>
      </c>
    </row>
    <row r="16506" spans="24:25">
      <c r="X16506" s="429">
        <v>16803</v>
      </c>
      <c r="Y16506" s="429" t="s">
        <v>1033</v>
      </c>
    </row>
    <row r="16507" spans="24:25">
      <c r="X16507" s="429">
        <v>16804</v>
      </c>
      <c r="Y16507" s="429" t="s">
        <v>1033</v>
      </c>
    </row>
    <row r="16508" spans="24:25">
      <c r="X16508" s="429">
        <v>16805</v>
      </c>
      <c r="Y16508" s="429" t="s">
        <v>1033</v>
      </c>
    </row>
    <row r="16509" spans="24:25">
      <c r="X16509" s="429">
        <v>16806</v>
      </c>
      <c r="Y16509" s="429" t="s">
        <v>1033</v>
      </c>
    </row>
    <row r="16510" spans="24:25">
      <c r="X16510" s="429">
        <v>16807</v>
      </c>
      <c r="Y16510" s="429" t="s">
        <v>1033</v>
      </c>
    </row>
    <row r="16511" spans="24:25">
      <c r="X16511" s="429">
        <v>16808</v>
      </c>
      <c r="Y16511" s="429" t="s">
        <v>1033</v>
      </c>
    </row>
    <row r="16512" spans="24:25">
      <c r="X16512" s="429">
        <v>16809</v>
      </c>
      <c r="Y16512" s="429" t="s">
        <v>1033</v>
      </c>
    </row>
    <row r="16513" spans="24:25">
      <c r="X16513" s="429">
        <v>16810</v>
      </c>
      <c r="Y16513" s="429" t="s">
        <v>1033</v>
      </c>
    </row>
    <row r="16514" spans="24:25">
      <c r="X16514" s="429">
        <v>16811</v>
      </c>
      <c r="Y16514" s="429" t="s">
        <v>1033</v>
      </c>
    </row>
    <row r="16515" spans="24:25">
      <c r="X16515" s="429">
        <v>16812</v>
      </c>
      <c r="Y16515" s="429" t="s">
        <v>1033</v>
      </c>
    </row>
    <row r="16516" spans="24:25">
      <c r="X16516" s="429">
        <v>16813</v>
      </c>
      <c r="Y16516" s="429" t="s">
        <v>1033</v>
      </c>
    </row>
    <row r="16517" spans="24:25">
      <c r="X16517" s="429">
        <v>16814</v>
      </c>
      <c r="Y16517" s="429" t="s">
        <v>1033</v>
      </c>
    </row>
    <row r="16518" spans="24:25">
      <c r="X16518" s="429">
        <v>16815</v>
      </c>
      <c r="Y16518" s="429" t="s">
        <v>1033</v>
      </c>
    </row>
    <row r="16519" spans="24:25">
      <c r="X16519" s="429">
        <v>16816</v>
      </c>
      <c r="Y16519" s="429" t="s">
        <v>1033</v>
      </c>
    </row>
    <row r="16520" spans="24:25">
      <c r="X16520" s="429">
        <v>16817</v>
      </c>
      <c r="Y16520" s="429" t="s">
        <v>1033</v>
      </c>
    </row>
    <row r="16521" spans="24:25">
      <c r="X16521" s="429">
        <v>16818</v>
      </c>
      <c r="Y16521" s="429" t="s">
        <v>1033</v>
      </c>
    </row>
    <row r="16522" spans="24:25">
      <c r="X16522" s="429">
        <v>16819</v>
      </c>
      <c r="Y16522" s="429" t="s">
        <v>1033</v>
      </c>
    </row>
    <row r="16523" spans="24:25">
      <c r="X16523" s="429">
        <v>16820</v>
      </c>
      <c r="Y16523" s="429" t="s">
        <v>1033</v>
      </c>
    </row>
    <row r="16524" spans="24:25">
      <c r="X16524" s="429">
        <v>16821</v>
      </c>
      <c r="Y16524" s="429" t="s">
        <v>1033</v>
      </c>
    </row>
    <row r="16525" spans="24:25">
      <c r="X16525" s="429">
        <v>16822</v>
      </c>
      <c r="Y16525" s="429" t="s">
        <v>1033</v>
      </c>
    </row>
    <row r="16526" spans="24:25">
      <c r="X16526" s="429">
        <v>16823</v>
      </c>
      <c r="Y16526" s="429" t="s">
        <v>1033</v>
      </c>
    </row>
    <row r="16527" spans="24:25">
      <c r="X16527" s="429">
        <v>16824</v>
      </c>
      <c r="Y16527" s="429" t="s">
        <v>1033</v>
      </c>
    </row>
    <row r="16528" spans="24:25">
      <c r="X16528" s="429">
        <v>16825</v>
      </c>
      <c r="Y16528" s="429" t="s">
        <v>1033</v>
      </c>
    </row>
    <row r="16529" spans="24:25">
      <c r="X16529" s="429">
        <v>16826</v>
      </c>
      <c r="Y16529" s="429" t="s">
        <v>1033</v>
      </c>
    </row>
    <row r="16530" spans="24:25">
      <c r="X16530" s="429">
        <v>16827</v>
      </c>
      <c r="Y16530" s="429" t="s">
        <v>1033</v>
      </c>
    </row>
    <row r="16531" spans="24:25">
      <c r="X16531" s="429">
        <v>16828</v>
      </c>
      <c r="Y16531" s="429" t="s">
        <v>1033</v>
      </c>
    </row>
    <row r="16532" spans="24:25">
      <c r="X16532" s="429">
        <v>16829</v>
      </c>
      <c r="Y16532" s="429" t="s">
        <v>1033</v>
      </c>
    </row>
    <row r="16533" spans="24:25">
      <c r="X16533" s="429">
        <v>16830</v>
      </c>
      <c r="Y16533" s="429" t="s">
        <v>1033</v>
      </c>
    </row>
    <row r="16534" spans="24:25">
      <c r="X16534" s="429">
        <v>16831</v>
      </c>
      <c r="Y16534" s="429" t="s">
        <v>1033</v>
      </c>
    </row>
    <row r="16535" spans="24:25">
      <c r="X16535" s="429">
        <v>16832</v>
      </c>
      <c r="Y16535" s="429" t="s">
        <v>1033</v>
      </c>
    </row>
    <row r="16536" spans="24:25">
      <c r="X16536" s="429">
        <v>16833</v>
      </c>
      <c r="Y16536" s="429" t="s">
        <v>1033</v>
      </c>
    </row>
    <row r="16537" spans="24:25">
      <c r="X16537" s="429">
        <v>16834</v>
      </c>
      <c r="Y16537" s="429" t="s">
        <v>1033</v>
      </c>
    </row>
    <row r="16538" spans="24:25">
      <c r="X16538" s="429">
        <v>16835</v>
      </c>
      <c r="Y16538" s="429" t="s">
        <v>1033</v>
      </c>
    </row>
    <row r="16539" spans="24:25">
      <c r="X16539" s="429">
        <v>16836</v>
      </c>
      <c r="Y16539" s="429" t="s">
        <v>1033</v>
      </c>
    </row>
    <row r="16540" spans="24:25">
      <c r="X16540" s="429">
        <v>16837</v>
      </c>
      <c r="Y16540" s="429" t="s">
        <v>1033</v>
      </c>
    </row>
    <row r="16541" spans="24:25">
      <c r="X16541" s="429">
        <v>16838</v>
      </c>
      <c r="Y16541" s="429" t="s">
        <v>1033</v>
      </c>
    </row>
    <row r="16542" spans="24:25">
      <c r="X16542" s="429">
        <v>16839</v>
      </c>
      <c r="Y16542" s="429" t="s">
        <v>1033</v>
      </c>
    </row>
    <row r="16543" spans="24:25">
      <c r="X16543" s="429">
        <v>16840</v>
      </c>
      <c r="Y16543" s="429" t="s">
        <v>1033</v>
      </c>
    </row>
    <row r="16544" spans="24:25">
      <c r="X16544" s="429">
        <v>16841</v>
      </c>
      <c r="Y16544" s="429" t="s">
        <v>1033</v>
      </c>
    </row>
    <row r="16545" spans="24:25">
      <c r="X16545" s="429">
        <v>16842</v>
      </c>
      <c r="Y16545" s="429" t="s">
        <v>1033</v>
      </c>
    </row>
    <row r="16546" spans="24:25">
      <c r="X16546" s="429">
        <v>16843</v>
      </c>
      <c r="Y16546" s="429" t="s">
        <v>1033</v>
      </c>
    </row>
    <row r="16547" spans="24:25">
      <c r="X16547" s="429">
        <v>16844</v>
      </c>
      <c r="Y16547" s="429" t="s">
        <v>1033</v>
      </c>
    </row>
    <row r="16548" spans="24:25">
      <c r="X16548" s="429">
        <v>16845</v>
      </c>
      <c r="Y16548" s="429" t="s">
        <v>1033</v>
      </c>
    </row>
    <row r="16549" spans="24:25">
      <c r="X16549" s="429">
        <v>16846</v>
      </c>
      <c r="Y16549" s="429" t="s">
        <v>1033</v>
      </c>
    </row>
    <row r="16550" spans="24:25">
      <c r="X16550" s="429">
        <v>16847</v>
      </c>
      <c r="Y16550" s="429" t="s">
        <v>1033</v>
      </c>
    </row>
    <row r="16551" spans="24:25">
      <c r="X16551" s="429">
        <v>16848</v>
      </c>
      <c r="Y16551" s="429" t="s">
        <v>1033</v>
      </c>
    </row>
    <row r="16552" spans="24:25">
      <c r="X16552" s="429">
        <v>16849</v>
      </c>
      <c r="Y16552" s="429" t="s">
        <v>1033</v>
      </c>
    </row>
    <row r="16553" spans="24:25">
      <c r="X16553" s="429">
        <v>16850</v>
      </c>
      <c r="Y16553" s="429" t="s">
        <v>1033</v>
      </c>
    </row>
    <row r="16554" spans="24:25">
      <c r="X16554" s="429">
        <v>16851</v>
      </c>
      <c r="Y16554" s="429" t="s">
        <v>1033</v>
      </c>
    </row>
    <row r="16555" spans="24:25">
      <c r="X16555" s="429">
        <v>16852</v>
      </c>
      <c r="Y16555" s="429" t="s">
        <v>1033</v>
      </c>
    </row>
    <row r="16556" spans="24:25">
      <c r="X16556" s="429">
        <v>16853</v>
      </c>
      <c r="Y16556" s="429" t="s">
        <v>1033</v>
      </c>
    </row>
    <row r="16557" spans="24:25">
      <c r="X16557" s="429">
        <v>16854</v>
      </c>
      <c r="Y16557" s="429" t="s">
        <v>1033</v>
      </c>
    </row>
    <row r="16558" spans="24:25">
      <c r="X16558" s="429">
        <v>16855</v>
      </c>
      <c r="Y16558" s="429" t="s">
        <v>1033</v>
      </c>
    </row>
    <row r="16559" spans="24:25">
      <c r="X16559" s="429">
        <v>16856</v>
      </c>
      <c r="Y16559" s="429" t="s">
        <v>1033</v>
      </c>
    </row>
    <row r="16560" spans="24:25">
      <c r="X16560" s="429">
        <v>16857</v>
      </c>
      <c r="Y16560" s="429" t="s">
        <v>1033</v>
      </c>
    </row>
    <row r="16561" spans="24:25">
      <c r="X16561" s="429">
        <v>16858</v>
      </c>
      <c r="Y16561" s="429" t="s">
        <v>1033</v>
      </c>
    </row>
    <row r="16562" spans="24:25">
      <c r="X16562" s="429">
        <v>16859</v>
      </c>
      <c r="Y16562" s="429" t="s">
        <v>1033</v>
      </c>
    </row>
    <row r="16563" spans="24:25">
      <c r="X16563" s="429">
        <v>16860</v>
      </c>
      <c r="Y16563" s="429" t="s">
        <v>1033</v>
      </c>
    </row>
    <row r="16564" spans="24:25">
      <c r="X16564" s="429">
        <v>16861</v>
      </c>
      <c r="Y16564" s="429" t="s">
        <v>1033</v>
      </c>
    </row>
    <row r="16565" spans="24:25">
      <c r="X16565" s="429">
        <v>16862</v>
      </c>
      <c r="Y16565" s="429" t="s">
        <v>1033</v>
      </c>
    </row>
    <row r="16566" spans="24:25">
      <c r="X16566" s="429">
        <v>16863</v>
      </c>
      <c r="Y16566" s="429" t="s">
        <v>1033</v>
      </c>
    </row>
    <row r="16567" spans="24:25">
      <c r="X16567" s="429">
        <v>16864</v>
      </c>
      <c r="Y16567" s="429" t="s">
        <v>1033</v>
      </c>
    </row>
    <row r="16568" spans="24:25">
      <c r="X16568" s="429">
        <v>16865</v>
      </c>
      <c r="Y16568" s="429" t="s">
        <v>1033</v>
      </c>
    </row>
    <row r="16569" spans="24:25">
      <c r="X16569" s="429">
        <v>16866</v>
      </c>
      <c r="Y16569" s="429" t="s">
        <v>1033</v>
      </c>
    </row>
    <row r="16570" spans="24:25">
      <c r="X16570" s="429">
        <v>16867</v>
      </c>
      <c r="Y16570" s="429" t="s">
        <v>1033</v>
      </c>
    </row>
    <row r="16571" spans="24:25">
      <c r="X16571" s="429">
        <v>16868</v>
      </c>
      <c r="Y16571" s="429" t="s">
        <v>1033</v>
      </c>
    </row>
    <row r="16572" spans="24:25">
      <c r="X16572" s="429">
        <v>16869</v>
      </c>
      <c r="Y16572" s="429" t="s">
        <v>1033</v>
      </c>
    </row>
    <row r="16573" spans="24:25">
      <c r="X16573" s="429">
        <v>16870</v>
      </c>
      <c r="Y16573" s="429" t="s">
        <v>1033</v>
      </c>
    </row>
    <row r="16574" spans="24:25">
      <c r="X16574" s="429">
        <v>16871</v>
      </c>
      <c r="Y16574" s="429" t="s">
        <v>1033</v>
      </c>
    </row>
    <row r="16575" spans="24:25">
      <c r="X16575" s="429">
        <v>16872</v>
      </c>
      <c r="Y16575" s="429" t="s">
        <v>1033</v>
      </c>
    </row>
    <row r="16576" spans="24:25">
      <c r="X16576" s="429">
        <v>16873</v>
      </c>
      <c r="Y16576" s="429" t="s">
        <v>1033</v>
      </c>
    </row>
    <row r="16577" spans="24:25">
      <c r="X16577" s="429">
        <v>16874</v>
      </c>
      <c r="Y16577" s="429" t="s">
        <v>1033</v>
      </c>
    </row>
    <row r="16578" spans="24:25">
      <c r="X16578" s="429">
        <v>16875</v>
      </c>
      <c r="Y16578" s="429" t="s">
        <v>1033</v>
      </c>
    </row>
    <row r="16579" spans="24:25">
      <c r="X16579" s="429">
        <v>16876</v>
      </c>
      <c r="Y16579" s="429" t="s">
        <v>1033</v>
      </c>
    </row>
    <row r="16580" spans="24:25">
      <c r="X16580" s="429">
        <v>16877</v>
      </c>
      <c r="Y16580" s="429" t="s">
        <v>1033</v>
      </c>
    </row>
    <row r="16581" spans="24:25">
      <c r="X16581" s="429">
        <v>16878</v>
      </c>
      <c r="Y16581" s="429" t="s">
        <v>1033</v>
      </c>
    </row>
    <row r="16582" spans="24:25">
      <c r="X16582" s="429">
        <v>16879</v>
      </c>
      <c r="Y16582" s="429" t="s">
        <v>1033</v>
      </c>
    </row>
    <row r="16583" spans="24:25">
      <c r="X16583" s="429">
        <v>16880</v>
      </c>
      <c r="Y16583" s="429" t="s">
        <v>1033</v>
      </c>
    </row>
    <row r="16584" spans="24:25">
      <c r="X16584" s="429">
        <v>16881</v>
      </c>
      <c r="Y16584" s="429" t="s">
        <v>1033</v>
      </c>
    </row>
    <row r="16585" spans="24:25">
      <c r="X16585" s="429">
        <v>16882</v>
      </c>
      <c r="Y16585" s="429" t="s">
        <v>1033</v>
      </c>
    </row>
    <row r="16586" spans="24:25">
      <c r="X16586" s="429">
        <v>16883</v>
      </c>
      <c r="Y16586" s="429" t="s">
        <v>1033</v>
      </c>
    </row>
    <row r="16587" spans="24:25">
      <c r="X16587" s="429">
        <v>16884</v>
      </c>
      <c r="Y16587" s="429" t="s">
        <v>1033</v>
      </c>
    </row>
    <row r="16588" spans="24:25">
      <c r="X16588" s="429">
        <v>16885</v>
      </c>
      <c r="Y16588" s="429" t="s">
        <v>1033</v>
      </c>
    </row>
    <row r="16589" spans="24:25">
      <c r="X16589" s="429">
        <v>16886</v>
      </c>
      <c r="Y16589" s="429" t="s">
        <v>1033</v>
      </c>
    </row>
    <row r="16590" spans="24:25">
      <c r="X16590" s="429">
        <v>16887</v>
      </c>
      <c r="Y16590" s="429" t="s">
        <v>1033</v>
      </c>
    </row>
    <row r="16591" spans="24:25">
      <c r="X16591" s="429">
        <v>16888</v>
      </c>
      <c r="Y16591" s="429" t="s">
        <v>1033</v>
      </c>
    </row>
    <row r="16592" spans="24:25">
      <c r="X16592" s="429">
        <v>16889</v>
      </c>
      <c r="Y16592" s="429" t="s">
        <v>1033</v>
      </c>
    </row>
    <row r="16593" spans="24:25">
      <c r="X16593" s="429">
        <v>16890</v>
      </c>
      <c r="Y16593" s="429" t="s">
        <v>1033</v>
      </c>
    </row>
    <row r="16594" spans="24:25">
      <c r="X16594" s="429">
        <v>16891</v>
      </c>
      <c r="Y16594" s="429" t="s">
        <v>1033</v>
      </c>
    </row>
    <row r="16595" spans="24:25">
      <c r="X16595" s="429">
        <v>16892</v>
      </c>
      <c r="Y16595" s="429" t="s">
        <v>1033</v>
      </c>
    </row>
    <row r="16596" spans="24:25">
      <c r="X16596" s="429">
        <v>16893</v>
      </c>
      <c r="Y16596" s="429" t="s">
        <v>1033</v>
      </c>
    </row>
    <row r="16597" spans="24:25">
      <c r="X16597" s="429">
        <v>16894</v>
      </c>
      <c r="Y16597" s="429" t="s">
        <v>1033</v>
      </c>
    </row>
    <row r="16598" spans="24:25">
      <c r="X16598" s="429">
        <v>16895</v>
      </c>
      <c r="Y16598" s="429" t="s">
        <v>1033</v>
      </c>
    </row>
    <row r="16599" spans="24:25">
      <c r="X16599" s="429">
        <v>16896</v>
      </c>
      <c r="Y16599" s="429" t="s">
        <v>1033</v>
      </c>
    </row>
    <row r="16600" spans="24:25">
      <c r="X16600" s="429">
        <v>16897</v>
      </c>
      <c r="Y16600" s="429" t="s">
        <v>1033</v>
      </c>
    </row>
    <row r="16601" spans="24:25">
      <c r="X16601" s="429">
        <v>16898</v>
      </c>
      <c r="Y16601" s="429" t="s">
        <v>1033</v>
      </c>
    </row>
    <row r="16602" spans="24:25">
      <c r="X16602" s="429">
        <v>16899</v>
      </c>
      <c r="Y16602" s="429" t="s">
        <v>1033</v>
      </c>
    </row>
    <row r="16603" spans="24:25">
      <c r="X16603" s="429">
        <v>16900</v>
      </c>
      <c r="Y16603" s="429" t="s">
        <v>1033</v>
      </c>
    </row>
    <row r="16604" spans="24:25">
      <c r="X16604" s="429">
        <v>16901</v>
      </c>
      <c r="Y16604" s="429" t="s">
        <v>1033</v>
      </c>
    </row>
    <row r="16605" spans="24:25">
      <c r="X16605" s="429">
        <v>16902</v>
      </c>
      <c r="Y16605" s="429" t="s">
        <v>1033</v>
      </c>
    </row>
    <row r="16606" spans="24:25">
      <c r="X16606" s="429">
        <v>16903</v>
      </c>
      <c r="Y16606" s="429" t="s">
        <v>1033</v>
      </c>
    </row>
    <row r="16607" spans="24:25">
      <c r="X16607" s="429">
        <v>16904</v>
      </c>
      <c r="Y16607" s="429" t="s">
        <v>1033</v>
      </c>
    </row>
    <row r="16608" spans="24:25">
      <c r="X16608" s="429">
        <v>16905</v>
      </c>
      <c r="Y16608" s="429" t="s">
        <v>1033</v>
      </c>
    </row>
    <row r="16609" spans="24:25">
      <c r="X16609" s="429">
        <v>16906</v>
      </c>
      <c r="Y16609" s="429" t="s">
        <v>1033</v>
      </c>
    </row>
    <row r="16610" spans="24:25">
      <c r="X16610" s="429">
        <v>16907</v>
      </c>
      <c r="Y16610" s="429" t="s">
        <v>1033</v>
      </c>
    </row>
    <row r="16611" spans="24:25">
      <c r="X16611" s="429">
        <v>16908</v>
      </c>
      <c r="Y16611" s="429" t="s">
        <v>1033</v>
      </c>
    </row>
    <row r="16612" spans="24:25">
      <c r="X16612" s="429">
        <v>16909</v>
      </c>
      <c r="Y16612" s="429" t="s">
        <v>1033</v>
      </c>
    </row>
    <row r="16613" spans="24:25">
      <c r="X16613" s="429">
        <v>16910</v>
      </c>
      <c r="Y16613" s="429" t="s">
        <v>1033</v>
      </c>
    </row>
    <row r="16614" spans="24:25">
      <c r="X16614" s="429">
        <v>16911</v>
      </c>
      <c r="Y16614" s="429" t="s">
        <v>1033</v>
      </c>
    </row>
    <row r="16615" spans="24:25">
      <c r="X16615" s="429">
        <v>16912</v>
      </c>
      <c r="Y16615" s="429" t="s">
        <v>1033</v>
      </c>
    </row>
    <row r="16616" spans="24:25">
      <c r="X16616" s="429">
        <v>16913</v>
      </c>
      <c r="Y16616" s="429" t="s">
        <v>1033</v>
      </c>
    </row>
    <row r="16617" spans="24:25">
      <c r="X16617" s="429">
        <v>16914</v>
      </c>
      <c r="Y16617" s="429" t="s">
        <v>1033</v>
      </c>
    </row>
    <row r="16618" spans="24:25">
      <c r="X16618" s="429">
        <v>16915</v>
      </c>
      <c r="Y16618" s="429" t="s">
        <v>1033</v>
      </c>
    </row>
    <row r="16619" spans="24:25">
      <c r="X16619" s="429">
        <v>16916</v>
      </c>
      <c r="Y16619" s="429" t="s">
        <v>1033</v>
      </c>
    </row>
    <row r="16620" spans="24:25">
      <c r="X16620" s="429">
        <v>16917</v>
      </c>
      <c r="Y16620" s="429" t="s">
        <v>1033</v>
      </c>
    </row>
    <row r="16621" spans="24:25">
      <c r="X16621" s="429">
        <v>16918</v>
      </c>
      <c r="Y16621" s="429" t="s">
        <v>1033</v>
      </c>
    </row>
    <row r="16622" spans="24:25">
      <c r="X16622" s="429">
        <v>16919</v>
      </c>
      <c r="Y16622" s="429" t="s">
        <v>1033</v>
      </c>
    </row>
    <row r="16623" spans="24:25">
      <c r="X16623" s="429">
        <v>16920</v>
      </c>
      <c r="Y16623" s="429" t="s">
        <v>1033</v>
      </c>
    </row>
    <row r="16624" spans="24:25">
      <c r="X16624" s="429">
        <v>16921</v>
      </c>
      <c r="Y16624" s="429" t="s">
        <v>1033</v>
      </c>
    </row>
    <row r="16625" spans="24:25">
      <c r="X16625" s="429">
        <v>16922</v>
      </c>
      <c r="Y16625" s="429" t="s">
        <v>1033</v>
      </c>
    </row>
    <row r="16626" spans="24:25">
      <c r="X16626" s="429">
        <v>16923</v>
      </c>
      <c r="Y16626" s="429" t="s">
        <v>1033</v>
      </c>
    </row>
    <row r="16627" spans="24:25">
      <c r="X16627" s="429">
        <v>16924</v>
      </c>
      <c r="Y16627" s="429" t="s">
        <v>1033</v>
      </c>
    </row>
    <row r="16628" spans="24:25">
      <c r="X16628" s="429">
        <v>16925</v>
      </c>
      <c r="Y16628" s="429" t="s">
        <v>1033</v>
      </c>
    </row>
    <row r="16629" spans="24:25">
      <c r="X16629" s="429">
        <v>16926</v>
      </c>
      <c r="Y16629" s="429" t="s">
        <v>1033</v>
      </c>
    </row>
    <row r="16630" spans="24:25">
      <c r="X16630" s="429">
        <v>16927</v>
      </c>
      <c r="Y16630" s="429" t="s">
        <v>1033</v>
      </c>
    </row>
    <row r="16631" spans="24:25">
      <c r="X16631" s="429">
        <v>16928</v>
      </c>
      <c r="Y16631" s="429" t="s">
        <v>1033</v>
      </c>
    </row>
    <row r="16632" spans="24:25">
      <c r="X16632" s="429">
        <v>16929</v>
      </c>
      <c r="Y16632" s="429" t="s">
        <v>1033</v>
      </c>
    </row>
    <row r="16633" spans="24:25">
      <c r="X16633" s="429">
        <v>16930</v>
      </c>
      <c r="Y16633" s="429" t="s">
        <v>1033</v>
      </c>
    </row>
    <row r="16634" spans="24:25">
      <c r="X16634" s="429">
        <v>16931</v>
      </c>
      <c r="Y16634" s="429" t="s">
        <v>1033</v>
      </c>
    </row>
    <row r="16635" spans="24:25">
      <c r="X16635" s="429">
        <v>16932</v>
      </c>
      <c r="Y16635" s="429" t="s">
        <v>1033</v>
      </c>
    </row>
    <row r="16636" spans="24:25">
      <c r="X16636" s="429">
        <v>16933</v>
      </c>
      <c r="Y16636" s="429" t="s">
        <v>1033</v>
      </c>
    </row>
    <row r="16637" spans="24:25">
      <c r="X16637" s="429">
        <v>16934</v>
      </c>
      <c r="Y16637" s="429" t="s">
        <v>1033</v>
      </c>
    </row>
    <row r="16638" spans="24:25">
      <c r="X16638" s="429">
        <v>16935</v>
      </c>
      <c r="Y16638" s="429" t="s">
        <v>1033</v>
      </c>
    </row>
    <row r="16639" spans="24:25">
      <c r="X16639" s="429">
        <v>16936</v>
      </c>
      <c r="Y16639" s="429" t="s">
        <v>1033</v>
      </c>
    </row>
    <row r="16640" spans="24:25">
      <c r="X16640" s="429">
        <v>16937</v>
      </c>
      <c r="Y16640" s="429" t="s">
        <v>1033</v>
      </c>
    </row>
    <row r="16641" spans="24:25">
      <c r="X16641" s="429">
        <v>16938</v>
      </c>
      <c r="Y16641" s="429" t="s">
        <v>1033</v>
      </c>
    </row>
    <row r="16642" spans="24:25">
      <c r="X16642" s="429">
        <v>16939</v>
      </c>
      <c r="Y16642" s="429" t="s">
        <v>1033</v>
      </c>
    </row>
    <row r="16643" spans="24:25">
      <c r="X16643" s="429">
        <v>16940</v>
      </c>
      <c r="Y16643" s="429" t="s">
        <v>1033</v>
      </c>
    </row>
    <row r="16644" spans="24:25">
      <c r="X16644" s="429">
        <v>16941</v>
      </c>
      <c r="Y16644" s="429" t="s">
        <v>1033</v>
      </c>
    </row>
    <row r="16645" spans="24:25">
      <c r="X16645" s="429">
        <v>16942</v>
      </c>
      <c r="Y16645" s="429" t="s">
        <v>1033</v>
      </c>
    </row>
    <row r="16646" spans="24:25">
      <c r="X16646" s="429">
        <v>16943</v>
      </c>
      <c r="Y16646" s="429" t="s">
        <v>1033</v>
      </c>
    </row>
    <row r="16647" spans="24:25">
      <c r="X16647" s="429">
        <v>16944</v>
      </c>
      <c r="Y16647" s="429" t="s">
        <v>1033</v>
      </c>
    </row>
    <row r="16648" spans="24:25">
      <c r="X16648" s="429">
        <v>16945</v>
      </c>
      <c r="Y16648" s="429" t="s">
        <v>1033</v>
      </c>
    </row>
    <row r="16649" spans="24:25">
      <c r="X16649" s="429">
        <v>16946</v>
      </c>
      <c r="Y16649" s="429" t="s">
        <v>1033</v>
      </c>
    </row>
    <row r="16650" spans="24:25">
      <c r="X16650" s="429">
        <v>16947</v>
      </c>
      <c r="Y16650" s="429" t="s">
        <v>1033</v>
      </c>
    </row>
    <row r="16651" spans="24:25">
      <c r="X16651" s="429">
        <v>16948</v>
      </c>
      <c r="Y16651" s="429" t="s">
        <v>1033</v>
      </c>
    </row>
    <row r="16652" spans="24:25">
      <c r="X16652" s="429">
        <v>16949</v>
      </c>
      <c r="Y16652" s="429" t="s">
        <v>1033</v>
      </c>
    </row>
    <row r="16653" spans="24:25">
      <c r="X16653" s="429">
        <v>16950</v>
      </c>
      <c r="Y16653" s="429" t="s">
        <v>1033</v>
      </c>
    </row>
    <row r="16654" spans="24:25">
      <c r="X16654" s="429">
        <v>16951</v>
      </c>
      <c r="Y16654" s="429" t="s">
        <v>1033</v>
      </c>
    </row>
    <row r="16655" spans="24:25">
      <c r="X16655" s="429">
        <v>16952</v>
      </c>
      <c r="Y16655" s="429" t="s">
        <v>1033</v>
      </c>
    </row>
    <row r="16656" spans="24:25">
      <c r="X16656" s="429">
        <v>16953</v>
      </c>
      <c r="Y16656" s="429" t="s">
        <v>1033</v>
      </c>
    </row>
    <row r="16657" spans="24:25">
      <c r="X16657" s="429">
        <v>16954</v>
      </c>
      <c r="Y16657" s="429" t="s">
        <v>1033</v>
      </c>
    </row>
    <row r="16658" spans="24:25">
      <c r="X16658" s="429">
        <v>16955</v>
      </c>
      <c r="Y16658" s="429" t="s">
        <v>1033</v>
      </c>
    </row>
    <row r="16659" spans="24:25">
      <c r="X16659" s="429">
        <v>16956</v>
      </c>
      <c r="Y16659" s="429" t="s">
        <v>1033</v>
      </c>
    </row>
    <row r="16660" spans="24:25">
      <c r="X16660" s="429">
        <v>16957</v>
      </c>
      <c r="Y16660" s="429" t="s">
        <v>1033</v>
      </c>
    </row>
    <row r="16661" spans="24:25">
      <c r="X16661" s="429">
        <v>16958</v>
      </c>
      <c r="Y16661" s="429" t="s">
        <v>1033</v>
      </c>
    </row>
    <row r="16662" spans="24:25">
      <c r="X16662" s="429">
        <v>16959</v>
      </c>
      <c r="Y16662" s="429" t="s">
        <v>1033</v>
      </c>
    </row>
    <row r="16663" spans="24:25">
      <c r="X16663" s="429">
        <v>16960</v>
      </c>
      <c r="Y16663" s="429" t="s">
        <v>1033</v>
      </c>
    </row>
    <row r="16664" spans="24:25">
      <c r="X16664" s="429">
        <v>16961</v>
      </c>
      <c r="Y16664" s="429" t="s">
        <v>1033</v>
      </c>
    </row>
    <row r="16665" spans="24:25">
      <c r="X16665" s="429">
        <v>16962</v>
      </c>
      <c r="Y16665" s="429" t="s">
        <v>1033</v>
      </c>
    </row>
    <row r="16666" spans="24:25">
      <c r="X16666" s="429">
        <v>16963</v>
      </c>
      <c r="Y16666" s="429" t="s">
        <v>1033</v>
      </c>
    </row>
    <row r="16667" spans="24:25">
      <c r="X16667" s="429">
        <v>16964</v>
      </c>
      <c r="Y16667" s="429" t="s">
        <v>1033</v>
      </c>
    </row>
    <row r="16668" spans="24:25">
      <c r="X16668" s="429">
        <v>16965</v>
      </c>
      <c r="Y16668" s="429" t="s">
        <v>1033</v>
      </c>
    </row>
    <row r="16669" spans="24:25">
      <c r="X16669" s="429">
        <v>16966</v>
      </c>
      <c r="Y16669" s="429" t="s">
        <v>1033</v>
      </c>
    </row>
    <row r="16670" spans="24:25">
      <c r="X16670" s="429">
        <v>16967</v>
      </c>
      <c r="Y16670" s="429" t="s">
        <v>1033</v>
      </c>
    </row>
    <row r="16671" spans="24:25">
      <c r="X16671" s="429">
        <v>16968</v>
      </c>
      <c r="Y16671" s="429" t="s">
        <v>1033</v>
      </c>
    </row>
    <row r="16672" spans="24:25">
      <c r="X16672" s="429">
        <v>16969</v>
      </c>
      <c r="Y16672" s="429" t="s">
        <v>1033</v>
      </c>
    </row>
    <row r="16673" spans="24:25">
      <c r="X16673" s="429">
        <v>16970</v>
      </c>
      <c r="Y16673" s="429" t="s">
        <v>1033</v>
      </c>
    </row>
    <row r="16674" spans="24:25">
      <c r="X16674" s="429">
        <v>16971</v>
      </c>
      <c r="Y16674" s="429" t="s">
        <v>1033</v>
      </c>
    </row>
    <row r="16675" spans="24:25">
      <c r="X16675" s="429">
        <v>16972</v>
      </c>
      <c r="Y16675" s="429" t="s">
        <v>1033</v>
      </c>
    </row>
    <row r="16676" spans="24:25">
      <c r="X16676" s="429">
        <v>16973</v>
      </c>
      <c r="Y16676" s="429" t="s">
        <v>1033</v>
      </c>
    </row>
    <row r="16677" spans="24:25">
      <c r="X16677" s="429">
        <v>16974</v>
      </c>
      <c r="Y16677" s="429" t="s">
        <v>1033</v>
      </c>
    </row>
    <row r="16678" spans="24:25">
      <c r="X16678" s="429">
        <v>16975</v>
      </c>
      <c r="Y16678" s="429" t="s">
        <v>1033</v>
      </c>
    </row>
    <row r="16679" spans="24:25">
      <c r="X16679" s="429">
        <v>16976</v>
      </c>
      <c r="Y16679" s="429" t="s">
        <v>1033</v>
      </c>
    </row>
    <row r="16680" spans="24:25">
      <c r="X16680" s="429">
        <v>16977</v>
      </c>
      <c r="Y16680" s="429" t="s">
        <v>1033</v>
      </c>
    </row>
    <row r="16681" spans="24:25">
      <c r="X16681" s="429">
        <v>16978</v>
      </c>
      <c r="Y16681" s="429" t="s">
        <v>1033</v>
      </c>
    </row>
    <row r="16682" spans="24:25">
      <c r="X16682" s="429">
        <v>16979</v>
      </c>
      <c r="Y16682" s="429" t="s">
        <v>1033</v>
      </c>
    </row>
    <row r="16683" spans="24:25">
      <c r="X16683" s="429">
        <v>16980</v>
      </c>
      <c r="Y16683" s="429" t="s">
        <v>1033</v>
      </c>
    </row>
    <row r="16684" spans="24:25">
      <c r="X16684" s="429">
        <v>16981</v>
      </c>
      <c r="Y16684" s="429" t="s">
        <v>1033</v>
      </c>
    </row>
    <row r="16685" spans="24:25">
      <c r="X16685" s="429">
        <v>16982</v>
      </c>
      <c r="Y16685" s="429" t="s">
        <v>1033</v>
      </c>
    </row>
    <row r="16686" spans="24:25">
      <c r="X16686" s="429">
        <v>16983</v>
      </c>
      <c r="Y16686" s="429" t="s">
        <v>1033</v>
      </c>
    </row>
    <row r="16687" spans="24:25">
      <c r="X16687" s="429">
        <v>16984</v>
      </c>
      <c r="Y16687" s="429" t="s">
        <v>1033</v>
      </c>
    </row>
    <row r="16688" spans="24:25">
      <c r="X16688" s="429">
        <v>16985</v>
      </c>
      <c r="Y16688" s="429" t="s">
        <v>1033</v>
      </c>
    </row>
    <row r="16689" spans="24:25">
      <c r="X16689" s="429">
        <v>16986</v>
      </c>
      <c r="Y16689" s="429" t="s">
        <v>1033</v>
      </c>
    </row>
    <row r="16690" spans="24:25">
      <c r="X16690" s="429">
        <v>16987</v>
      </c>
      <c r="Y16690" s="429" t="s">
        <v>1033</v>
      </c>
    </row>
    <row r="16691" spans="24:25">
      <c r="X16691" s="429">
        <v>16988</v>
      </c>
      <c r="Y16691" s="429" t="s">
        <v>1033</v>
      </c>
    </row>
    <row r="16692" spans="24:25">
      <c r="X16692" s="429">
        <v>16989</v>
      </c>
      <c r="Y16692" s="429" t="s">
        <v>1033</v>
      </c>
    </row>
    <row r="16693" spans="24:25">
      <c r="X16693" s="429">
        <v>16990</v>
      </c>
      <c r="Y16693" s="429" t="s">
        <v>1033</v>
      </c>
    </row>
    <row r="16694" spans="24:25">
      <c r="X16694" s="429">
        <v>16991</v>
      </c>
      <c r="Y16694" s="429" t="s">
        <v>1033</v>
      </c>
    </row>
    <row r="16695" spans="24:25">
      <c r="X16695" s="429">
        <v>16992</v>
      </c>
      <c r="Y16695" s="429" t="s">
        <v>1033</v>
      </c>
    </row>
    <row r="16696" spans="24:25">
      <c r="X16696" s="429">
        <v>16993</v>
      </c>
      <c r="Y16696" s="429" t="s">
        <v>1033</v>
      </c>
    </row>
    <row r="16697" spans="24:25">
      <c r="X16697" s="429">
        <v>16994</v>
      </c>
      <c r="Y16697" s="429" t="s">
        <v>1033</v>
      </c>
    </row>
    <row r="16698" spans="24:25">
      <c r="X16698" s="429">
        <v>16995</v>
      </c>
      <c r="Y16698" s="429" t="s">
        <v>1033</v>
      </c>
    </row>
    <row r="16699" spans="24:25">
      <c r="X16699" s="429">
        <v>16996</v>
      </c>
      <c r="Y16699" s="429" t="s">
        <v>1033</v>
      </c>
    </row>
    <row r="16700" spans="24:25">
      <c r="X16700" s="429">
        <v>16997</v>
      </c>
      <c r="Y16700" s="429" t="s">
        <v>1033</v>
      </c>
    </row>
    <row r="16701" spans="24:25">
      <c r="X16701" s="429">
        <v>16998</v>
      </c>
      <c r="Y16701" s="429" t="s">
        <v>1033</v>
      </c>
    </row>
    <row r="16702" spans="24:25">
      <c r="X16702" s="429">
        <v>16999</v>
      </c>
      <c r="Y16702" s="429" t="s">
        <v>1033</v>
      </c>
    </row>
    <row r="16703" spans="24:25">
      <c r="X16703" s="429">
        <v>17000</v>
      </c>
      <c r="Y16703" s="429" t="s">
        <v>1033</v>
      </c>
    </row>
    <row r="16704" spans="24:25">
      <c r="X16704" s="429">
        <v>17001</v>
      </c>
      <c r="Y16704" s="429" t="s">
        <v>1033</v>
      </c>
    </row>
    <row r="16705" spans="24:25">
      <c r="X16705" s="429">
        <v>17002</v>
      </c>
      <c r="Y16705" s="429" t="s">
        <v>1033</v>
      </c>
    </row>
    <row r="16706" spans="24:25">
      <c r="X16706" s="429">
        <v>17003</v>
      </c>
      <c r="Y16706" s="429" t="s">
        <v>1033</v>
      </c>
    </row>
    <row r="16707" spans="24:25">
      <c r="X16707" s="429">
        <v>17004</v>
      </c>
      <c r="Y16707" s="429" t="s">
        <v>1033</v>
      </c>
    </row>
    <row r="16708" spans="24:25">
      <c r="X16708" s="429">
        <v>17005</v>
      </c>
      <c r="Y16708" s="429" t="s">
        <v>1033</v>
      </c>
    </row>
    <row r="16709" spans="24:25">
      <c r="X16709" s="429">
        <v>17006</v>
      </c>
      <c r="Y16709" s="429" t="s">
        <v>1033</v>
      </c>
    </row>
    <row r="16710" spans="24:25">
      <c r="X16710" s="429">
        <v>17007</v>
      </c>
      <c r="Y16710" s="429" t="s">
        <v>1033</v>
      </c>
    </row>
    <row r="16711" spans="24:25">
      <c r="X16711" s="429">
        <v>17008</v>
      </c>
      <c r="Y16711" s="429" t="s">
        <v>1033</v>
      </c>
    </row>
    <row r="16712" spans="24:25">
      <c r="X16712" s="429">
        <v>17009</v>
      </c>
      <c r="Y16712" s="429" t="s">
        <v>1033</v>
      </c>
    </row>
    <row r="16713" spans="24:25">
      <c r="X16713" s="429">
        <v>17010</v>
      </c>
      <c r="Y16713" s="429" t="s">
        <v>1033</v>
      </c>
    </row>
    <row r="16714" spans="24:25">
      <c r="X16714" s="429">
        <v>17011</v>
      </c>
      <c r="Y16714" s="429" t="s">
        <v>1033</v>
      </c>
    </row>
    <row r="16715" spans="24:25">
      <c r="X16715" s="429">
        <v>17012</v>
      </c>
      <c r="Y16715" s="429" t="s">
        <v>1033</v>
      </c>
    </row>
    <row r="16716" spans="24:25">
      <c r="X16716" s="429">
        <v>17013</v>
      </c>
      <c r="Y16716" s="429" t="s">
        <v>1033</v>
      </c>
    </row>
    <row r="16717" spans="24:25">
      <c r="X16717" s="429">
        <v>17014</v>
      </c>
      <c r="Y16717" s="429" t="s">
        <v>1033</v>
      </c>
    </row>
    <row r="16718" spans="24:25">
      <c r="X16718" s="429">
        <v>17015</v>
      </c>
      <c r="Y16718" s="429" t="s">
        <v>1033</v>
      </c>
    </row>
    <row r="16719" spans="24:25">
      <c r="X16719" s="429">
        <v>17016</v>
      </c>
      <c r="Y16719" s="429" t="s">
        <v>1033</v>
      </c>
    </row>
    <row r="16720" spans="24:25">
      <c r="X16720" s="429">
        <v>17017</v>
      </c>
      <c r="Y16720" s="429" t="s">
        <v>1033</v>
      </c>
    </row>
    <row r="16721" spans="24:25">
      <c r="X16721" s="429">
        <v>17018</v>
      </c>
      <c r="Y16721" s="429" t="s">
        <v>1033</v>
      </c>
    </row>
    <row r="16722" spans="24:25">
      <c r="X16722" s="429">
        <v>17019</v>
      </c>
      <c r="Y16722" s="429" t="s">
        <v>1033</v>
      </c>
    </row>
    <row r="16723" spans="24:25">
      <c r="X16723" s="429">
        <v>17020</v>
      </c>
      <c r="Y16723" s="429" t="s">
        <v>1033</v>
      </c>
    </row>
    <row r="16724" spans="24:25">
      <c r="X16724" s="429">
        <v>17021</v>
      </c>
      <c r="Y16724" s="429" t="s">
        <v>1033</v>
      </c>
    </row>
    <row r="16725" spans="24:25">
      <c r="X16725" s="429">
        <v>17022</v>
      </c>
      <c r="Y16725" s="429" t="s">
        <v>1033</v>
      </c>
    </row>
    <row r="16726" spans="24:25">
      <c r="X16726" s="429">
        <v>17023</v>
      </c>
      <c r="Y16726" s="429" t="s">
        <v>1033</v>
      </c>
    </row>
    <row r="16727" spans="24:25">
      <c r="X16727" s="429">
        <v>17024</v>
      </c>
      <c r="Y16727" s="429" t="s">
        <v>1033</v>
      </c>
    </row>
    <row r="16728" spans="24:25">
      <c r="X16728" s="429">
        <v>17025</v>
      </c>
      <c r="Y16728" s="429" t="s">
        <v>1033</v>
      </c>
    </row>
    <row r="16729" spans="24:25">
      <c r="X16729" s="429">
        <v>17026</v>
      </c>
      <c r="Y16729" s="429" t="s">
        <v>1033</v>
      </c>
    </row>
    <row r="16730" spans="24:25">
      <c r="X16730" s="429">
        <v>17027</v>
      </c>
      <c r="Y16730" s="429" t="s">
        <v>1033</v>
      </c>
    </row>
    <row r="16731" spans="24:25">
      <c r="X16731" s="429">
        <v>17028</v>
      </c>
      <c r="Y16731" s="429" t="s">
        <v>1033</v>
      </c>
    </row>
    <row r="16732" spans="24:25">
      <c r="X16732" s="429">
        <v>17029</v>
      </c>
      <c r="Y16732" s="429" t="s">
        <v>1033</v>
      </c>
    </row>
    <row r="16733" spans="24:25">
      <c r="X16733" s="429">
        <v>17030</v>
      </c>
      <c r="Y16733" s="429" t="s">
        <v>1033</v>
      </c>
    </row>
    <row r="16734" spans="24:25">
      <c r="X16734" s="429">
        <v>17031</v>
      </c>
      <c r="Y16734" s="429" t="s">
        <v>1033</v>
      </c>
    </row>
    <row r="16735" spans="24:25">
      <c r="X16735" s="429">
        <v>17032</v>
      </c>
      <c r="Y16735" s="429" t="s">
        <v>1033</v>
      </c>
    </row>
    <row r="16736" spans="24:25">
      <c r="X16736" s="429">
        <v>17033</v>
      </c>
      <c r="Y16736" s="429" t="s">
        <v>1033</v>
      </c>
    </row>
    <row r="16737" spans="24:25">
      <c r="X16737" s="429">
        <v>17034</v>
      </c>
      <c r="Y16737" s="429" t="s">
        <v>1033</v>
      </c>
    </row>
    <row r="16738" spans="24:25">
      <c r="X16738" s="429">
        <v>17035</v>
      </c>
      <c r="Y16738" s="429" t="s">
        <v>1033</v>
      </c>
    </row>
    <row r="16739" spans="24:25">
      <c r="X16739" s="429">
        <v>17036</v>
      </c>
      <c r="Y16739" s="429" t="s">
        <v>1033</v>
      </c>
    </row>
    <row r="16740" spans="24:25">
      <c r="X16740" s="429">
        <v>17037</v>
      </c>
      <c r="Y16740" s="429" t="s">
        <v>1033</v>
      </c>
    </row>
    <row r="16741" spans="24:25">
      <c r="X16741" s="429">
        <v>17038</v>
      </c>
      <c r="Y16741" s="429" t="s">
        <v>1033</v>
      </c>
    </row>
    <row r="16742" spans="24:25">
      <c r="X16742" s="429">
        <v>17039</v>
      </c>
      <c r="Y16742" s="429" t="s">
        <v>1033</v>
      </c>
    </row>
    <row r="16743" spans="24:25">
      <c r="X16743" s="429">
        <v>17040</v>
      </c>
      <c r="Y16743" s="429" t="s">
        <v>1033</v>
      </c>
    </row>
    <row r="16744" spans="24:25">
      <c r="X16744" s="429">
        <v>17041</v>
      </c>
      <c r="Y16744" s="429" t="s">
        <v>1033</v>
      </c>
    </row>
    <row r="16745" spans="24:25">
      <c r="X16745" s="429">
        <v>17042</v>
      </c>
      <c r="Y16745" s="429" t="s">
        <v>1033</v>
      </c>
    </row>
    <row r="16746" spans="24:25">
      <c r="X16746" s="429">
        <v>17043</v>
      </c>
      <c r="Y16746" s="429" t="s">
        <v>1033</v>
      </c>
    </row>
    <row r="16747" spans="24:25">
      <c r="X16747" s="429">
        <v>17044</v>
      </c>
      <c r="Y16747" s="429" t="s">
        <v>1033</v>
      </c>
    </row>
    <row r="16748" spans="24:25">
      <c r="X16748" s="429">
        <v>17045</v>
      </c>
      <c r="Y16748" s="429" t="s">
        <v>1033</v>
      </c>
    </row>
    <row r="16749" spans="24:25">
      <c r="X16749" s="429">
        <v>17046</v>
      </c>
      <c r="Y16749" s="429" t="s">
        <v>1033</v>
      </c>
    </row>
    <row r="16750" spans="24:25">
      <c r="X16750" s="429">
        <v>17047</v>
      </c>
      <c r="Y16750" s="429" t="s">
        <v>1033</v>
      </c>
    </row>
    <row r="16751" spans="24:25">
      <c r="X16751" s="429">
        <v>17048</v>
      </c>
      <c r="Y16751" s="429" t="s">
        <v>1033</v>
      </c>
    </row>
    <row r="16752" spans="24:25">
      <c r="X16752" s="429">
        <v>17049</v>
      </c>
      <c r="Y16752" s="429" t="s">
        <v>1033</v>
      </c>
    </row>
    <row r="16753" spans="24:25">
      <c r="X16753" s="429">
        <v>17050</v>
      </c>
      <c r="Y16753" s="429" t="s">
        <v>1033</v>
      </c>
    </row>
    <row r="16754" spans="24:25">
      <c r="X16754" s="429">
        <v>17051</v>
      </c>
      <c r="Y16754" s="429" t="s">
        <v>1033</v>
      </c>
    </row>
    <row r="16755" spans="24:25">
      <c r="X16755" s="429">
        <v>17052</v>
      </c>
      <c r="Y16755" s="429" t="s">
        <v>1033</v>
      </c>
    </row>
    <row r="16756" spans="24:25">
      <c r="X16756" s="429">
        <v>17053</v>
      </c>
      <c r="Y16756" s="429" t="s">
        <v>1033</v>
      </c>
    </row>
    <row r="16757" spans="24:25">
      <c r="X16757" s="429">
        <v>17054</v>
      </c>
      <c r="Y16757" s="429" t="s">
        <v>1033</v>
      </c>
    </row>
    <row r="16758" spans="24:25">
      <c r="X16758" s="429">
        <v>17055</v>
      </c>
      <c r="Y16758" s="429" t="s">
        <v>1033</v>
      </c>
    </row>
    <row r="16759" spans="24:25">
      <c r="X16759" s="429">
        <v>17056</v>
      </c>
      <c r="Y16759" s="429" t="s">
        <v>1033</v>
      </c>
    </row>
    <row r="16760" spans="24:25">
      <c r="X16760" s="429">
        <v>17057</v>
      </c>
      <c r="Y16760" s="429" t="s">
        <v>1033</v>
      </c>
    </row>
    <row r="16761" spans="24:25">
      <c r="X16761" s="429">
        <v>17058</v>
      </c>
      <c r="Y16761" s="429" t="s">
        <v>1033</v>
      </c>
    </row>
    <row r="16762" spans="24:25">
      <c r="X16762" s="429">
        <v>17059</v>
      </c>
      <c r="Y16762" s="429" t="s">
        <v>1033</v>
      </c>
    </row>
    <row r="16763" spans="24:25">
      <c r="X16763" s="429">
        <v>17060</v>
      </c>
      <c r="Y16763" s="429" t="s">
        <v>1033</v>
      </c>
    </row>
    <row r="16764" spans="24:25">
      <c r="X16764" s="429">
        <v>17061</v>
      </c>
      <c r="Y16764" s="429" t="s">
        <v>1033</v>
      </c>
    </row>
    <row r="16765" spans="24:25">
      <c r="X16765" s="429">
        <v>17062</v>
      </c>
      <c r="Y16765" s="429" t="s">
        <v>1033</v>
      </c>
    </row>
    <row r="16766" spans="24:25">
      <c r="X16766" s="429">
        <v>17063</v>
      </c>
      <c r="Y16766" s="429" t="s">
        <v>1033</v>
      </c>
    </row>
    <row r="16767" spans="24:25">
      <c r="X16767" s="429">
        <v>17064</v>
      </c>
      <c r="Y16767" s="429" t="s">
        <v>1033</v>
      </c>
    </row>
    <row r="16768" spans="24:25">
      <c r="X16768" s="429">
        <v>17065</v>
      </c>
      <c r="Y16768" s="429" t="s">
        <v>1033</v>
      </c>
    </row>
    <row r="16769" spans="24:25">
      <c r="X16769" s="429">
        <v>17066</v>
      </c>
      <c r="Y16769" s="429" t="s">
        <v>1033</v>
      </c>
    </row>
    <row r="16770" spans="24:25">
      <c r="X16770" s="429">
        <v>17067</v>
      </c>
      <c r="Y16770" s="429" t="s">
        <v>1033</v>
      </c>
    </row>
    <row r="16771" spans="24:25">
      <c r="X16771" s="429">
        <v>17068</v>
      </c>
      <c r="Y16771" s="429" t="s">
        <v>1033</v>
      </c>
    </row>
    <row r="16772" spans="24:25">
      <c r="X16772" s="429">
        <v>17069</v>
      </c>
      <c r="Y16772" s="429" t="s">
        <v>1033</v>
      </c>
    </row>
    <row r="16773" spans="24:25">
      <c r="X16773" s="429">
        <v>17070</v>
      </c>
      <c r="Y16773" s="429" t="s">
        <v>1033</v>
      </c>
    </row>
    <row r="16774" spans="24:25">
      <c r="X16774" s="429">
        <v>17071</v>
      </c>
      <c r="Y16774" s="429" t="s">
        <v>1033</v>
      </c>
    </row>
    <row r="16775" spans="24:25">
      <c r="X16775" s="429">
        <v>17072</v>
      </c>
      <c r="Y16775" s="429" t="s">
        <v>1033</v>
      </c>
    </row>
    <row r="16776" spans="24:25">
      <c r="X16776" s="429">
        <v>17073</v>
      </c>
      <c r="Y16776" s="429" t="s">
        <v>1033</v>
      </c>
    </row>
    <row r="16777" spans="24:25">
      <c r="X16777" s="429">
        <v>17074</v>
      </c>
      <c r="Y16777" s="429" t="s">
        <v>1033</v>
      </c>
    </row>
    <row r="16778" spans="24:25">
      <c r="X16778" s="429">
        <v>17075</v>
      </c>
      <c r="Y16778" s="429" t="s">
        <v>1033</v>
      </c>
    </row>
    <row r="16779" spans="24:25">
      <c r="X16779" s="429">
        <v>17076</v>
      </c>
      <c r="Y16779" s="429" t="s">
        <v>1033</v>
      </c>
    </row>
    <row r="16780" spans="24:25">
      <c r="X16780" s="429">
        <v>17077</v>
      </c>
      <c r="Y16780" s="429" t="s">
        <v>1033</v>
      </c>
    </row>
    <row r="16781" spans="24:25">
      <c r="X16781" s="429">
        <v>17078</v>
      </c>
      <c r="Y16781" s="429" t="s">
        <v>1033</v>
      </c>
    </row>
    <row r="16782" spans="24:25">
      <c r="X16782" s="429">
        <v>17079</v>
      </c>
      <c r="Y16782" s="429" t="s">
        <v>1033</v>
      </c>
    </row>
    <row r="16783" spans="24:25">
      <c r="X16783" s="429">
        <v>17080</v>
      </c>
      <c r="Y16783" s="429" t="s">
        <v>1033</v>
      </c>
    </row>
    <row r="16784" spans="24:25">
      <c r="X16784" s="429">
        <v>17081</v>
      </c>
      <c r="Y16784" s="429" t="s">
        <v>1033</v>
      </c>
    </row>
    <row r="16785" spans="24:25">
      <c r="X16785" s="429">
        <v>17082</v>
      </c>
      <c r="Y16785" s="429" t="s">
        <v>1033</v>
      </c>
    </row>
    <row r="16786" spans="24:25">
      <c r="X16786" s="429">
        <v>17083</v>
      </c>
      <c r="Y16786" s="429" t="s">
        <v>1033</v>
      </c>
    </row>
    <row r="16787" spans="24:25">
      <c r="X16787" s="429">
        <v>17084</v>
      </c>
      <c r="Y16787" s="429" t="s">
        <v>1033</v>
      </c>
    </row>
    <row r="16788" spans="24:25">
      <c r="X16788" s="429">
        <v>17085</v>
      </c>
      <c r="Y16788" s="429" t="s">
        <v>1033</v>
      </c>
    </row>
    <row r="16789" spans="24:25">
      <c r="X16789" s="429">
        <v>17086</v>
      </c>
      <c r="Y16789" s="429" t="s">
        <v>1033</v>
      </c>
    </row>
    <row r="16790" spans="24:25">
      <c r="X16790" s="429">
        <v>17087</v>
      </c>
      <c r="Y16790" s="429" t="s">
        <v>1033</v>
      </c>
    </row>
    <row r="16791" spans="24:25">
      <c r="X16791" s="429">
        <v>17088</v>
      </c>
      <c r="Y16791" s="429" t="s">
        <v>1033</v>
      </c>
    </row>
    <row r="16792" spans="24:25">
      <c r="X16792" s="429">
        <v>17089</v>
      </c>
      <c r="Y16792" s="429" t="s">
        <v>1033</v>
      </c>
    </row>
    <row r="16793" spans="24:25">
      <c r="X16793" s="429">
        <v>17090</v>
      </c>
      <c r="Y16793" s="429" t="s">
        <v>1033</v>
      </c>
    </row>
    <row r="16794" spans="24:25">
      <c r="X16794" s="429">
        <v>17091</v>
      </c>
      <c r="Y16794" s="429" t="s">
        <v>1033</v>
      </c>
    </row>
    <row r="16795" spans="24:25">
      <c r="X16795" s="429">
        <v>17092</v>
      </c>
      <c r="Y16795" s="429" t="s">
        <v>1033</v>
      </c>
    </row>
    <row r="16796" spans="24:25">
      <c r="X16796" s="429">
        <v>17093</v>
      </c>
      <c r="Y16796" s="429" t="s">
        <v>1033</v>
      </c>
    </row>
    <row r="16797" spans="24:25">
      <c r="X16797" s="429">
        <v>17094</v>
      </c>
      <c r="Y16797" s="429" t="s">
        <v>1033</v>
      </c>
    </row>
    <row r="16798" spans="24:25">
      <c r="X16798" s="429">
        <v>17095</v>
      </c>
      <c r="Y16798" s="429" t="s">
        <v>1033</v>
      </c>
    </row>
    <row r="16799" spans="24:25">
      <c r="X16799" s="429">
        <v>17096</v>
      </c>
      <c r="Y16799" s="429" t="s">
        <v>1033</v>
      </c>
    </row>
    <row r="16800" spans="24:25">
      <c r="X16800" s="429">
        <v>17097</v>
      </c>
      <c r="Y16800" s="429" t="s">
        <v>1033</v>
      </c>
    </row>
    <row r="16801" spans="24:25">
      <c r="X16801" s="429">
        <v>17098</v>
      </c>
      <c r="Y16801" s="429" t="s">
        <v>1033</v>
      </c>
    </row>
    <row r="16802" spans="24:25">
      <c r="X16802" s="429">
        <v>17099</v>
      </c>
      <c r="Y16802" s="429" t="s">
        <v>1033</v>
      </c>
    </row>
    <row r="16803" spans="24:25">
      <c r="X16803" s="429">
        <v>17100</v>
      </c>
      <c r="Y16803" s="429" t="s">
        <v>1033</v>
      </c>
    </row>
    <row r="16804" spans="24:25">
      <c r="X16804" s="429">
        <v>17101</v>
      </c>
      <c r="Y16804" s="429" t="s">
        <v>1033</v>
      </c>
    </row>
    <row r="16805" spans="24:25">
      <c r="X16805" s="429">
        <v>17102</v>
      </c>
      <c r="Y16805" s="429" t="s">
        <v>1033</v>
      </c>
    </row>
    <row r="16806" spans="24:25">
      <c r="X16806" s="429">
        <v>17103</v>
      </c>
      <c r="Y16806" s="429" t="s">
        <v>1033</v>
      </c>
    </row>
    <row r="16807" spans="24:25">
      <c r="X16807" s="429">
        <v>17104</v>
      </c>
      <c r="Y16807" s="429" t="s">
        <v>1033</v>
      </c>
    </row>
    <row r="16808" spans="24:25">
      <c r="X16808" s="429">
        <v>17105</v>
      </c>
      <c r="Y16808" s="429" t="s">
        <v>1033</v>
      </c>
    </row>
    <row r="16809" spans="24:25">
      <c r="X16809" s="429">
        <v>17106</v>
      </c>
      <c r="Y16809" s="429" t="s">
        <v>1033</v>
      </c>
    </row>
    <row r="16810" spans="24:25">
      <c r="X16810" s="429">
        <v>17107</v>
      </c>
      <c r="Y16810" s="429" t="s">
        <v>1033</v>
      </c>
    </row>
    <row r="16811" spans="24:25">
      <c r="X16811" s="429">
        <v>17108</v>
      </c>
      <c r="Y16811" s="429" t="s">
        <v>1033</v>
      </c>
    </row>
    <row r="16812" spans="24:25">
      <c r="X16812" s="429">
        <v>17109</v>
      </c>
      <c r="Y16812" s="429" t="s">
        <v>1033</v>
      </c>
    </row>
    <row r="16813" spans="24:25">
      <c r="X16813" s="429">
        <v>17110</v>
      </c>
      <c r="Y16813" s="429" t="s">
        <v>1033</v>
      </c>
    </row>
    <row r="16814" spans="24:25">
      <c r="X16814" s="429">
        <v>17111</v>
      </c>
      <c r="Y16814" s="429" t="s">
        <v>1033</v>
      </c>
    </row>
    <row r="16815" spans="24:25">
      <c r="X16815" s="429">
        <v>17112</v>
      </c>
      <c r="Y16815" s="429" t="s">
        <v>1033</v>
      </c>
    </row>
    <row r="16816" spans="24:25">
      <c r="X16816" s="429">
        <v>17113</v>
      </c>
      <c r="Y16816" s="429" t="s">
        <v>1033</v>
      </c>
    </row>
    <row r="16817" spans="24:25">
      <c r="X16817" s="429">
        <v>17114</v>
      </c>
      <c r="Y16817" s="429" t="s">
        <v>1033</v>
      </c>
    </row>
    <row r="16818" spans="24:25">
      <c r="X16818" s="429">
        <v>17115</v>
      </c>
      <c r="Y16818" s="429" t="s">
        <v>1033</v>
      </c>
    </row>
    <row r="16819" spans="24:25">
      <c r="X16819" s="429">
        <v>17116</v>
      </c>
      <c r="Y16819" s="429" t="s">
        <v>1033</v>
      </c>
    </row>
    <row r="16820" spans="24:25">
      <c r="X16820" s="429">
        <v>17117</v>
      </c>
      <c r="Y16820" s="429" t="s">
        <v>1033</v>
      </c>
    </row>
    <row r="16821" spans="24:25">
      <c r="X16821" s="429">
        <v>17118</v>
      </c>
      <c r="Y16821" s="429" t="s">
        <v>1033</v>
      </c>
    </row>
    <row r="16822" spans="24:25">
      <c r="X16822" s="429">
        <v>17119</v>
      </c>
      <c r="Y16822" s="429" t="s">
        <v>1033</v>
      </c>
    </row>
    <row r="16823" spans="24:25">
      <c r="X16823" s="429">
        <v>17120</v>
      </c>
      <c r="Y16823" s="429" t="s">
        <v>1033</v>
      </c>
    </row>
    <row r="16824" spans="24:25">
      <c r="X16824" s="429">
        <v>17121</v>
      </c>
      <c r="Y16824" s="429" t="s">
        <v>1033</v>
      </c>
    </row>
    <row r="16825" spans="24:25">
      <c r="X16825" s="429">
        <v>17122</v>
      </c>
      <c r="Y16825" s="429" t="s">
        <v>1033</v>
      </c>
    </row>
    <row r="16826" spans="24:25">
      <c r="X16826" s="429">
        <v>17123</v>
      </c>
      <c r="Y16826" s="429" t="s">
        <v>1033</v>
      </c>
    </row>
    <row r="16827" spans="24:25">
      <c r="X16827" s="429">
        <v>17124</v>
      </c>
      <c r="Y16827" s="429" t="s">
        <v>1033</v>
      </c>
    </row>
    <row r="16828" spans="24:25">
      <c r="X16828" s="429">
        <v>17125</v>
      </c>
      <c r="Y16828" s="429" t="s">
        <v>1033</v>
      </c>
    </row>
    <row r="16829" spans="24:25">
      <c r="X16829" s="429">
        <v>17126</v>
      </c>
      <c r="Y16829" s="429" t="s">
        <v>1033</v>
      </c>
    </row>
    <row r="16830" spans="24:25">
      <c r="X16830" s="429">
        <v>17127</v>
      </c>
      <c r="Y16830" s="429" t="s">
        <v>1033</v>
      </c>
    </row>
    <row r="16831" spans="24:25">
      <c r="X16831" s="429">
        <v>17128</v>
      </c>
      <c r="Y16831" s="429" t="s">
        <v>1033</v>
      </c>
    </row>
    <row r="16832" spans="24:25">
      <c r="X16832" s="429">
        <v>17129</v>
      </c>
      <c r="Y16832" s="429" t="s">
        <v>1033</v>
      </c>
    </row>
    <row r="16833" spans="24:25">
      <c r="X16833" s="429">
        <v>17130</v>
      </c>
      <c r="Y16833" s="429" t="s">
        <v>1033</v>
      </c>
    </row>
    <row r="16834" spans="24:25">
      <c r="X16834" s="429">
        <v>17131</v>
      </c>
      <c r="Y16834" s="429" t="s">
        <v>1033</v>
      </c>
    </row>
    <row r="16835" spans="24:25">
      <c r="X16835" s="429">
        <v>17132</v>
      </c>
      <c r="Y16835" s="429" t="s">
        <v>1033</v>
      </c>
    </row>
    <row r="16836" spans="24:25">
      <c r="X16836" s="429">
        <v>17133</v>
      </c>
      <c r="Y16836" s="429" t="s">
        <v>1033</v>
      </c>
    </row>
    <row r="16837" spans="24:25">
      <c r="X16837" s="429">
        <v>17134</v>
      </c>
      <c r="Y16837" s="429" t="s">
        <v>1033</v>
      </c>
    </row>
    <row r="16838" spans="24:25">
      <c r="X16838" s="429">
        <v>17135</v>
      </c>
      <c r="Y16838" s="429" t="s">
        <v>1033</v>
      </c>
    </row>
    <row r="16839" spans="24:25">
      <c r="X16839" s="429">
        <v>17136</v>
      </c>
      <c r="Y16839" s="429" t="s">
        <v>1033</v>
      </c>
    </row>
    <row r="16840" spans="24:25">
      <c r="X16840" s="429">
        <v>17137</v>
      </c>
      <c r="Y16840" s="429" t="s">
        <v>1033</v>
      </c>
    </row>
    <row r="16841" spans="24:25">
      <c r="X16841" s="429">
        <v>17138</v>
      </c>
      <c r="Y16841" s="429" t="s">
        <v>1033</v>
      </c>
    </row>
    <row r="16842" spans="24:25">
      <c r="X16842" s="429">
        <v>17139</v>
      </c>
      <c r="Y16842" s="429" t="s">
        <v>1033</v>
      </c>
    </row>
    <row r="16843" spans="24:25">
      <c r="X16843" s="429">
        <v>17140</v>
      </c>
      <c r="Y16843" s="429" t="s">
        <v>1033</v>
      </c>
    </row>
    <row r="16844" spans="24:25">
      <c r="X16844" s="429">
        <v>17141</v>
      </c>
      <c r="Y16844" s="429" t="s">
        <v>1033</v>
      </c>
    </row>
    <row r="16845" spans="24:25">
      <c r="X16845" s="429">
        <v>17142</v>
      </c>
      <c r="Y16845" s="429" t="s">
        <v>1033</v>
      </c>
    </row>
    <row r="16846" spans="24:25">
      <c r="X16846" s="429">
        <v>17143</v>
      </c>
      <c r="Y16846" s="429" t="s">
        <v>1033</v>
      </c>
    </row>
    <row r="16847" spans="24:25">
      <c r="X16847" s="429">
        <v>17144</v>
      </c>
      <c r="Y16847" s="429" t="s">
        <v>1033</v>
      </c>
    </row>
    <row r="16848" spans="24:25">
      <c r="X16848" s="429">
        <v>17145</v>
      </c>
      <c r="Y16848" s="429" t="s">
        <v>1033</v>
      </c>
    </row>
    <row r="16849" spans="24:25">
      <c r="X16849" s="429">
        <v>17146</v>
      </c>
      <c r="Y16849" s="429" t="s">
        <v>1033</v>
      </c>
    </row>
    <row r="16850" spans="24:25">
      <c r="X16850" s="429">
        <v>17147</v>
      </c>
      <c r="Y16850" s="429" t="s">
        <v>1033</v>
      </c>
    </row>
    <row r="16851" spans="24:25">
      <c r="X16851" s="429">
        <v>17148</v>
      </c>
      <c r="Y16851" s="429" t="s">
        <v>1033</v>
      </c>
    </row>
    <row r="16852" spans="24:25">
      <c r="X16852" s="429">
        <v>17149</v>
      </c>
      <c r="Y16852" s="429" t="s">
        <v>1033</v>
      </c>
    </row>
    <row r="16853" spans="24:25">
      <c r="X16853" s="429">
        <v>17150</v>
      </c>
      <c r="Y16853" s="429" t="s">
        <v>1033</v>
      </c>
    </row>
    <row r="16854" spans="24:25">
      <c r="X16854" s="429">
        <v>17151</v>
      </c>
      <c r="Y16854" s="429" t="s">
        <v>1033</v>
      </c>
    </row>
    <row r="16855" spans="24:25">
      <c r="X16855" s="429">
        <v>17152</v>
      </c>
      <c r="Y16855" s="429" t="s">
        <v>1033</v>
      </c>
    </row>
    <row r="16856" spans="24:25">
      <c r="X16856" s="429">
        <v>17153</v>
      </c>
      <c r="Y16856" s="429" t="s">
        <v>1033</v>
      </c>
    </row>
    <row r="16857" spans="24:25">
      <c r="X16857" s="429">
        <v>17154</v>
      </c>
      <c r="Y16857" s="429" t="s">
        <v>1033</v>
      </c>
    </row>
    <row r="16858" spans="24:25">
      <c r="X16858" s="429">
        <v>17155</v>
      </c>
      <c r="Y16858" s="429" t="s">
        <v>1033</v>
      </c>
    </row>
    <row r="16859" spans="24:25">
      <c r="X16859" s="429">
        <v>17156</v>
      </c>
      <c r="Y16859" s="429" t="s">
        <v>1033</v>
      </c>
    </row>
    <row r="16860" spans="24:25">
      <c r="X16860" s="429">
        <v>17157</v>
      </c>
      <c r="Y16860" s="429" t="s">
        <v>1033</v>
      </c>
    </row>
    <row r="16861" spans="24:25">
      <c r="X16861" s="429">
        <v>17158</v>
      </c>
      <c r="Y16861" s="429" t="s">
        <v>1033</v>
      </c>
    </row>
    <row r="16862" spans="24:25">
      <c r="X16862" s="429">
        <v>17159</v>
      </c>
      <c r="Y16862" s="429" t="s">
        <v>1033</v>
      </c>
    </row>
    <row r="16863" spans="24:25">
      <c r="X16863" s="429">
        <v>17160</v>
      </c>
      <c r="Y16863" s="429" t="s">
        <v>1033</v>
      </c>
    </row>
    <row r="16864" spans="24:25">
      <c r="X16864" s="429">
        <v>17161</v>
      </c>
      <c r="Y16864" s="429" t="s">
        <v>1033</v>
      </c>
    </row>
    <row r="16865" spans="24:25">
      <c r="X16865" s="429">
        <v>17162</v>
      </c>
      <c r="Y16865" s="429" t="s">
        <v>1033</v>
      </c>
    </row>
    <row r="16866" spans="24:25">
      <c r="X16866" s="429">
        <v>17163</v>
      </c>
      <c r="Y16866" s="429" t="s">
        <v>1033</v>
      </c>
    </row>
    <row r="16867" spans="24:25">
      <c r="X16867" s="429">
        <v>17164</v>
      </c>
      <c r="Y16867" s="429" t="s">
        <v>1033</v>
      </c>
    </row>
    <row r="16868" spans="24:25">
      <c r="X16868" s="429">
        <v>17165</v>
      </c>
      <c r="Y16868" s="429" t="s">
        <v>1033</v>
      </c>
    </row>
    <row r="16869" spans="24:25">
      <c r="X16869" s="429">
        <v>17166</v>
      </c>
      <c r="Y16869" s="429" t="s">
        <v>1033</v>
      </c>
    </row>
    <row r="16870" spans="24:25">
      <c r="X16870" s="429">
        <v>17167</v>
      </c>
      <c r="Y16870" s="429" t="s">
        <v>1033</v>
      </c>
    </row>
    <row r="16871" spans="24:25">
      <c r="X16871" s="429">
        <v>17168</v>
      </c>
      <c r="Y16871" s="429" t="s">
        <v>1033</v>
      </c>
    </row>
    <row r="16872" spans="24:25">
      <c r="X16872" s="429">
        <v>17169</v>
      </c>
      <c r="Y16872" s="429" t="s">
        <v>1033</v>
      </c>
    </row>
    <row r="16873" spans="24:25">
      <c r="X16873" s="429">
        <v>17170</v>
      </c>
      <c r="Y16873" s="429" t="s">
        <v>1033</v>
      </c>
    </row>
    <row r="16874" spans="24:25">
      <c r="X16874" s="429">
        <v>17171</v>
      </c>
      <c r="Y16874" s="429" t="s">
        <v>1033</v>
      </c>
    </row>
    <row r="16875" spans="24:25">
      <c r="X16875" s="429">
        <v>17172</v>
      </c>
      <c r="Y16875" s="429" t="s">
        <v>1033</v>
      </c>
    </row>
    <row r="16876" spans="24:25">
      <c r="X16876" s="429">
        <v>17173</v>
      </c>
      <c r="Y16876" s="429" t="s">
        <v>1033</v>
      </c>
    </row>
    <row r="16877" spans="24:25">
      <c r="X16877" s="429">
        <v>17174</v>
      </c>
      <c r="Y16877" s="429" t="s">
        <v>1033</v>
      </c>
    </row>
    <row r="16878" spans="24:25">
      <c r="X16878" s="429">
        <v>17175</v>
      </c>
      <c r="Y16878" s="429" t="s">
        <v>1033</v>
      </c>
    </row>
    <row r="16879" spans="24:25">
      <c r="X16879" s="429">
        <v>17176</v>
      </c>
      <c r="Y16879" s="429" t="s">
        <v>1033</v>
      </c>
    </row>
    <row r="16880" spans="24:25">
      <c r="X16880" s="429">
        <v>17177</v>
      </c>
      <c r="Y16880" s="429" t="s">
        <v>1033</v>
      </c>
    </row>
    <row r="16881" spans="24:25">
      <c r="X16881" s="429">
        <v>17178</v>
      </c>
      <c r="Y16881" s="429" t="s">
        <v>1033</v>
      </c>
    </row>
    <row r="16882" spans="24:25">
      <c r="X16882" s="429">
        <v>17179</v>
      </c>
      <c r="Y16882" s="429" t="s">
        <v>1033</v>
      </c>
    </row>
    <row r="16883" spans="24:25">
      <c r="X16883" s="429">
        <v>17180</v>
      </c>
      <c r="Y16883" s="429" t="s">
        <v>1033</v>
      </c>
    </row>
    <row r="16884" spans="24:25">
      <c r="X16884" s="429">
        <v>17181</v>
      </c>
      <c r="Y16884" s="429" t="s">
        <v>1033</v>
      </c>
    </row>
    <row r="16885" spans="24:25">
      <c r="X16885" s="429">
        <v>17182</v>
      </c>
      <c r="Y16885" s="429" t="s">
        <v>1033</v>
      </c>
    </row>
    <row r="16886" spans="24:25">
      <c r="X16886" s="429">
        <v>17183</v>
      </c>
      <c r="Y16886" s="429" t="s">
        <v>1033</v>
      </c>
    </row>
    <row r="16887" spans="24:25">
      <c r="X16887" s="429">
        <v>17184</v>
      </c>
      <c r="Y16887" s="429" t="s">
        <v>1033</v>
      </c>
    </row>
    <row r="16888" spans="24:25">
      <c r="X16888" s="429">
        <v>17185</v>
      </c>
      <c r="Y16888" s="429" t="s">
        <v>1033</v>
      </c>
    </row>
    <row r="16889" spans="24:25">
      <c r="X16889" s="429">
        <v>17186</v>
      </c>
      <c r="Y16889" s="429" t="s">
        <v>1033</v>
      </c>
    </row>
    <row r="16890" spans="24:25">
      <c r="X16890" s="429">
        <v>17187</v>
      </c>
      <c r="Y16890" s="429" t="s">
        <v>1033</v>
      </c>
    </row>
    <row r="16891" spans="24:25">
      <c r="X16891" s="429">
        <v>17188</v>
      </c>
      <c r="Y16891" s="429" t="s">
        <v>1033</v>
      </c>
    </row>
    <row r="16892" spans="24:25">
      <c r="X16892" s="429">
        <v>17189</v>
      </c>
      <c r="Y16892" s="429" t="s">
        <v>1033</v>
      </c>
    </row>
    <row r="16893" spans="24:25">
      <c r="X16893" s="429">
        <v>17190</v>
      </c>
      <c r="Y16893" s="429" t="s">
        <v>1033</v>
      </c>
    </row>
    <row r="16894" spans="24:25">
      <c r="X16894" s="429">
        <v>17191</v>
      </c>
      <c r="Y16894" s="429" t="s">
        <v>1033</v>
      </c>
    </row>
    <row r="16895" spans="24:25">
      <c r="X16895" s="429">
        <v>17192</v>
      </c>
      <c r="Y16895" s="429" t="s">
        <v>1033</v>
      </c>
    </row>
    <row r="16896" spans="24:25">
      <c r="X16896" s="429">
        <v>17193</v>
      </c>
      <c r="Y16896" s="429" t="s">
        <v>1033</v>
      </c>
    </row>
    <row r="16897" spans="24:25">
      <c r="X16897" s="429">
        <v>17194</v>
      </c>
      <c r="Y16897" s="429" t="s">
        <v>1033</v>
      </c>
    </row>
    <row r="16898" spans="24:25">
      <c r="X16898" s="429">
        <v>17195</v>
      </c>
      <c r="Y16898" s="429" t="s">
        <v>1033</v>
      </c>
    </row>
    <row r="16899" spans="24:25">
      <c r="X16899" s="429">
        <v>17196</v>
      </c>
      <c r="Y16899" s="429" t="s">
        <v>1033</v>
      </c>
    </row>
    <row r="16900" spans="24:25">
      <c r="X16900" s="429">
        <v>17197</v>
      </c>
      <c r="Y16900" s="429" t="s">
        <v>1033</v>
      </c>
    </row>
    <row r="16901" spans="24:25">
      <c r="X16901" s="429">
        <v>17198</v>
      </c>
      <c r="Y16901" s="429" t="s">
        <v>1033</v>
      </c>
    </row>
    <row r="16902" spans="24:25">
      <c r="X16902" s="429">
        <v>17199</v>
      </c>
      <c r="Y16902" s="429" t="s">
        <v>1033</v>
      </c>
    </row>
    <row r="16903" spans="24:25">
      <c r="X16903" s="429">
        <v>17200</v>
      </c>
      <c r="Y16903" s="429" t="s">
        <v>1033</v>
      </c>
    </row>
    <row r="16904" spans="24:25">
      <c r="X16904" s="429">
        <v>17201</v>
      </c>
      <c r="Y16904" s="429" t="s">
        <v>1033</v>
      </c>
    </row>
    <row r="16905" spans="24:25">
      <c r="X16905" s="429">
        <v>17202</v>
      </c>
      <c r="Y16905" s="429" t="s">
        <v>1033</v>
      </c>
    </row>
    <row r="16906" spans="24:25">
      <c r="X16906" s="429">
        <v>17203</v>
      </c>
      <c r="Y16906" s="429" t="s">
        <v>1033</v>
      </c>
    </row>
    <row r="16907" spans="24:25">
      <c r="X16907" s="429">
        <v>17204</v>
      </c>
      <c r="Y16907" s="429" t="s">
        <v>1033</v>
      </c>
    </row>
    <row r="16908" spans="24:25">
      <c r="X16908" s="429">
        <v>17205</v>
      </c>
      <c r="Y16908" s="429" t="s">
        <v>1033</v>
      </c>
    </row>
    <row r="16909" spans="24:25">
      <c r="X16909" s="429">
        <v>17206</v>
      </c>
      <c r="Y16909" s="429" t="s">
        <v>1033</v>
      </c>
    </row>
    <row r="16910" spans="24:25">
      <c r="X16910" s="429">
        <v>17207</v>
      </c>
      <c r="Y16910" s="429" t="s">
        <v>1033</v>
      </c>
    </row>
    <row r="16911" spans="24:25">
      <c r="X16911" s="429">
        <v>17208</v>
      </c>
      <c r="Y16911" s="429" t="s">
        <v>1033</v>
      </c>
    </row>
    <row r="16912" spans="24:25">
      <c r="X16912" s="429">
        <v>17209</v>
      </c>
      <c r="Y16912" s="429" t="s">
        <v>1033</v>
      </c>
    </row>
    <row r="16913" spans="24:25">
      <c r="X16913" s="429">
        <v>17210</v>
      </c>
      <c r="Y16913" s="429" t="s">
        <v>1033</v>
      </c>
    </row>
    <row r="16914" spans="24:25">
      <c r="X16914" s="429">
        <v>17211</v>
      </c>
      <c r="Y16914" s="429" t="s">
        <v>1033</v>
      </c>
    </row>
    <row r="16915" spans="24:25">
      <c r="X16915" s="429">
        <v>17212</v>
      </c>
      <c r="Y16915" s="429" t="s">
        <v>1033</v>
      </c>
    </row>
    <row r="16916" spans="24:25">
      <c r="X16916" s="429">
        <v>17213</v>
      </c>
      <c r="Y16916" s="429" t="s">
        <v>1033</v>
      </c>
    </row>
    <row r="16917" spans="24:25">
      <c r="X16917" s="429">
        <v>17214</v>
      </c>
      <c r="Y16917" s="429" t="s">
        <v>1033</v>
      </c>
    </row>
    <row r="16918" spans="24:25">
      <c r="X16918" s="429">
        <v>17215</v>
      </c>
      <c r="Y16918" s="429" t="s">
        <v>1033</v>
      </c>
    </row>
    <row r="16919" spans="24:25">
      <c r="X16919" s="429">
        <v>17216</v>
      </c>
      <c r="Y16919" s="429" t="s">
        <v>1033</v>
      </c>
    </row>
    <row r="16920" spans="24:25">
      <c r="X16920" s="429">
        <v>17217</v>
      </c>
      <c r="Y16920" s="429" t="s">
        <v>1033</v>
      </c>
    </row>
    <row r="16921" spans="24:25">
      <c r="X16921" s="429">
        <v>17218</v>
      </c>
      <c r="Y16921" s="429" t="s">
        <v>1033</v>
      </c>
    </row>
    <row r="16922" spans="24:25">
      <c r="X16922" s="429">
        <v>17219</v>
      </c>
      <c r="Y16922" s="429" t="s">
        <v>1033</v>
      </c>
    </row>
    <row r="16923" spans="24:25">
      <c r="X16923" s="429">
        <v>17220</v>
      </c>
      <c r="Y16923" s="429" t="s">
        <v>1033</v>
      </c>
    </row>
    <row r="16924" spans="24:25">
      <c r="X16924" s="429">
        <v>17221</v>
      </c>
      <c r="Y16924" s="429" t="s">
        <v>1033</v>
      </c>
    </row>
    <row r="16925" spans="24:25">
      <c r="X16925" s="429">
        <v>17222</v>
      </c>
      <c r="Y16925" s="429" t="s">
        <v>1033</v>
      </c>
    </row>
    <row r="16926" spans="24:25">
      <c r="X16926" s="429">
        <v>17223</v>
      </c>
      <c r="Y16926" s="429" t="s">
        <v>1033</v>
      </c>
    </row>
    <row r="16927" spans="24:25">
      <c r="X16927" s="429">
        <v>17224</v>
      </c>
      <c r="Y16927" s="429" t="s">
        <v>1033</v>
      </c>
    </row>
    <row r="16928" spans="24:25">
      <c r="X16928" s="429">
        <v>17225</v>
      </c>
      <c r="Y16928" s="429" t="s">
        <v>1033</v>
      </c>
    </row>
    <row r="16929" spans="24:25">
      <c r="X16929" s="429">
        <v>17226</v>
      </c>
      <c r="Y16929" s="429" t="s">
        <v>1033</v>
      </c>
    </row>
    <row r="16930" spans="24:25">
      <c r="X16930" s="429">
        <v>17227</v>
      </c>
      <c r="Y16930" s="429" t="s">
        <v>1033</v>
      </c>
    </row>
    <row r="16931" spans="24:25">
      <c r="X16931" s="429">
        <v>17228</v>
      </c>
      <c r="Y16931" s="429" t="s">
        <v>1033</v>
      </c>
    </row>
    <row r="16932" spans="24:25">
      <c r="X16932" s="429">
        <v>17229</v>
      </c>
      <c r="Y16932" s="429" t="s">
        <v>1033</v>
      </c>
    </row>
    <row r="16933" spans="24:25">
      <c r="X16933" s="429">
        <v>17230</v>
      </c>
      <c r="Y16933" s="429" t="s">
        <v>1033</v>
      </c>
    </row>
    <row r="16934" spans="24:25">
      <c r="X16934" s="429">
        <v>17231</v>
      </c>
      <c r="Y16934" s="429" t="s">
        <v>1033</v>
      </c>
    </row>
    <row r="16935" spans="24:25">
      <c r="X16935" s="429">
        <v>17232</v>
      </c>
      <c r="Y16935" s="429" t="s">
        <v>1033</v>
      </c>
    </row>
    <row r="16936" spans="24:25">
      <c r="X16936" s="429">
        <v>17233</v>
      </c>
      <c r="Y16936" s="429" t="s">
        <v>1033</v>
      </c>
    </row>
    <row r="16937" spans="24:25">
      <c r="X16937" s="429">
        <v>17234</v>
      </c>
      <c r="Y16937" s="429" t="s">
        <v>1033</v>
      </c>
    </row>
    <row r="16938" spans="24:25">
      <c r="X16938" s="429">
        <v>17235</v>
      </c>
      <c r="Y16938" s="429" t="s">
        <v>1033</v>
      </c>
    </row>
    <row r="16939" spans="24:25">
      <c r="X16939" s="429">
        <v>17236</v>
      </c>
      <c r="Y16939" s="429" t="s">
        <v>1033</v>
      </c>
    </row>
    <row r="16940" spans="24:25">
      <c r="X16940" s="429">
        <v>17237</v>
      </c>
      <c r="Y16940" s="429" t="s">
        <v>1033</v>
      </c>
    </row>
    <row r="16941" spans="24:25">
      <c r="X16941" s="429">
        <v>17238</v>
      </c>
      <c r="Y16941" s="429" t="s">
        <v>1033</v>
      </c>
    </row>
    <row r="16942" spans="24:25">
      <c r="X16942" s="429">
        <v>17239</v>
      </c>
      <c r="Y16942" s="429" t="s">
        <v>1033</v>
      </c>
    </row>
    <row r="16943" spans="24:25">
      <c r="X16943" s="429">
        <v>17240</v>
      </c>
      <c r="Y16943" s="429" t="s">
        <v>1033</v>
      </c>
    </row>
    <row r="16944" spans="24:25">
      <c r="X16944" s="429">
        <v>17241</v>
      </c>
      <c r="Y16944" s="429" t="s">
        <v>1033</v>
      </c>
    </row>
    <row r="16945" spans="24:25">
      <c r="X16945" s="429">
        <v>17242</v>
      </c>
      <c r="Y16945" s="429" t="s">
        <v>1033</v>
      </c>
    </row>
    <row r="16946" spans="24:25">
      <c r="X16946" s="429">
        <v>17243</v>
      </c>
      <c r="Y16946" s="429" t="s">
        <v>1033</v>
      </c>
    </row>
    <row r="16947" spans="24:25">
      <c r="X16947" s="429">
        <v>17244</v>
      </c>
      <c r="Y16947" s="429" t="s">
        <v>1033</v>
      </c>
    </row>
    <row r="16948" spans="24:25">
      <c r="X16948" s="429">
        <v>17245</v>
      </c>
      <c r="Y16948" s="429" t="s">
        <v>1033</v>
      </c>
    </row>
    <row r="16949" spans="24:25">
      <c r="X16949" s="429">
        <v>17246</v>
      </c>
      <c r="Y16949" s="429" t="s">
        <v>1033</v>
      </c>
    </row>
    <row r="16950" spans="24:25">
      <c r="X16950" s="429">
        <v>17247</v>
      </c>
      <c r="Y16950" s="429" t="s">
        <v>1033</v>
      </c>
    </row>
    <row r="16951" spans="24:25">
      <c r="X16951" s="429">
        <v>17248</v>
      </c>
      <c r="Y16951" s="429" t="s">
        <v>1033</v>
      </c>
    </row>
    <row r="16952" spans="24:25">
      <c r="X16952" s="429">
        <v>17249</v>
      </c>
      <c r="Y16952" s="429" t="s">
        <v>1033</v>
      </c>
    </row>
    <row r="16953" spans="24:25">
      <c r="X16953" s="429">
        <v>17250</v>
      </c>
      <c r="Y16953" s="429" t="s">
        <v>1033</v>
      </c>
    </row>
    <row r="16954" spans="24:25">
      <c r="X16954" s="429">
        <v>17251</v>
      </c>
      <c r="Y16954" s="429" t="s">
        <v>1033</v>
      </c>
    </row>
    <row r="16955" spans="24:25">
      <c r="X16955" s="429">
        <v>17252</v>
      </c>
      <c r="Y16955" s="429" t="s">
        <v>1033</v>
      </c>
    </row>
    <row r="16956" spans="24:25">
      <c r="X16956" s="429">
        <v>17253</v>
      </c>
      <c r="Y16956" s="429" t="s">
        <v>1033</v>
      </c>
    </row>
    <row r="16957" spans="24:25">
      <c r="X16957" s="429">
        <v>17254</v>
      </c>
      <c r="Y16957" s="429" t="s">
        <v>1033</v>
      </c>
    </row>
    <row r="16958" spans="24:25">
      <c r="X16958" s="429">
        <v>17255</v>
      </c>
      <c r="Y16958" s="429" t="s">
        <v>1033</v>
      </c>
    </row>
    <row r="16959" spans="24:25">
      <c r="X16959" s="429">
        <v>17256</v>
      </c>
      <c r="Y16959" s="429" t="s">
        <v>1033</v>
      </c>
    </row>
    <row r="16960" spans="24:25">
      <c r="X16960" s="429">
        <v>17257</v>
      </c>
      <c r="Y16960" s="429" t="s">
        <v>1033</v>
      </c>
    </row>
    <row r="16961" spans="24:25">
      <c r="X16961" s="429">
        <v>17258</v>
      </c>
      <c r="Y16961" s="429" t="s">
        <v>1033</v>
      </c>
    </row>
    <row r="16962" spans="24:25">
      <c r="X16962" s="429">
        <v>17259</v>
      </c>
      <c r="Y16962" s="429" t="s">
        <v>1033</v>
      </c>
    </row>
    <row r="16963" spans="24:25">
      <c r="X16963" s="429">
        <v>17260</v>
      </c>
      <c r="Y16963" s="429" t="s">
        <v>1033</v>
      </c>
    </row>
    <row r="16964" spans="24:25">
      <c r="X16964" s="429">
        <v>17261</v>
      </c>
      <c r="Y16964" s="429" t="s">
        <v>1033</v>
      </c>
    </row>
    <row r="16965" spans="24:25">
      <c r="X16965" s="429">
        <v>17262</v>
      </c>
      <c r="Y16965" s="429" t="s">
        <v>1033</v>
      </c>
    </row>
    <row r="16966" spans="24:25">
      <c r="X16966" s="429">
        <v>17263</v>
      </c>
      <c r="Y16966" s="429" t="s">
        <v>1033</v>
      </c>
    </row>
    <row r="16967" spans="24:25">
      <c r="X16967" s="429">
        <v>17264</v>
      </c>
      <c r="Y16967" s="429" t="s">
        <v>1033</v>
      </c>
    </row>
    <row r="16968" spans="24:25">
      <c r="X16968" s="429">
        <v>17265</v>
      </c>
      <c r="Y16968" s="429" t="s">
        <v>1033</v>
      </c>
    </row>
    <row r="16969" spans="24:25">
      <c r="X16969" s="429">
        <v>17266</v>
      </c>
      <c r="Y16969" s="429" t="s">
        <v>1033</v>
      </c>
    </row>
    <row r="16970" spans="24:25">
      <c r="X16970" s="429">
        <v>17267</v>
      </c>
      <c r="Y16970" s="429" t="s">
        <v>1033</v>
      </c>
    </row>
    <row r="16971" spans="24:25">
      <c r="X16971" s="429">
        <v>17268</v>
      </c>
      <c r="Y16971" s="429" t="s">
        <v>1033</v>
      </c>
    </row>
    <row r="16972" spans="24:25">
      <c r="X16972" s="429">
        <v>17269</v>
      </c>
      <c r="Y16972" s="429" t="s">
        <v>1033</v>
      </c>
    </row>
    <row r="16973" spans="24:25">
      <c r="X16973" s="429">
        <v>17270</v>
      </c>
      <c r="Y16973" s="429" t="s">
        <v>1033</v>
      </c>
    </row>
    <row r="16974" spans="24:25">
      <c r="X16974" s="429">
        <v>17271</v>
      </c>
      <c r="Y16974" s="429" t="s">
        <v>1033</v>
      </c>
    </row>
    <row r="16975" spans="24:25">
      <c r="X16975" s="429">
        <v>17272</v>
      </c>
      <c r="Y16975" s="429" t="s">
        <v>1033</v>
      </c>
    </row>
    <row r="16976" spans="24:25">
      <c r="X16976" s="429">
        <v>17273</v>
      </c>
      <c r="Y16976" s="429" t="s">
        <v>1033</v>
      </c>
    </row>
    <row r="16977" spans="24:25">
      <c r="X16977" s="429">
        <v>17274</v>
      </c>
      <c r="Y16977" s="429" t="s">
        <v>1033</v>
      </c>
    </row>
    <row r="16978" spans="24:25">
      <c r="X16978" s="429">
        <v>17275</v>
      </c>
      <c r="Y16978" s="429" t="s">
        <v>1033</v>
      </c>
    </row>
    <row r="16979" spans="24:25">
      <c r="X16979" s="429">
        <v>17276</v>
      </c>
      <c r="Y16979" s="429" t="s">
        <v>1033</v>
      </c>
    </row>
    <row r="16980" spans="24:25">
      <c r="X16980" s="429">
        <v>17277</v>
      </c>
      <c r="Y16980" s="429" t="s">
        <v>1033</v>
      </c>
    </row>
    <row r="16981" spans="24:25">
      <c r="X16981" s="429">
        <v>17278</v>
      </c>
      <c r="Y16981" s="429" t="s">
        <v>1033</v>
      </c>
    </row>
    <row r="16982" spans="24:25">
      <c r="X16982" s="429">
        <v>17279</v>
      </c>
      <c r="Y16982" s="429" t="s">
        <v>1033</v>
      </c>
    </row>
    <row r="16983" spans="24:25">
      <c r="X16983" s="429">
        <v>17280</v>
      </c>
      <c r="Y16983" s="429" t="s">
        <v>1033</v>
      </c>
    </row>
    <row r="16984" spans="24:25">
      <c r="X16984" s="429">
        <v>17281</v>
      </c>
      <c r="Y16984" s="429" t="s">
        <v>1033</v>
      </c>
    </row>
    <row r="16985" spans="24:25">
      <c r="X16985" s="429">
        <v>17282</v>
      </c>
      <c r="Y16985" s="429" t="s">
        <v>1033</v>
      </c>
    </row>
    <row r="16986" spans="24:25">
      <c r="X16986" s="429">
        <v>17283</v>
      </c>
      <c r="Y16986" s="429" t="s">
        <v>1033</v>
      </c>
    </row>
    <row r="16987" spans="24:25">
      <c r="X16987" s="429">
        <v>17284</v>
      </c>
      <c r="Y16987" s="429" t="s">
        <v>1033</v>
      </c>
    </row>
    <row r="16988" spans="24:25">
      <c r="X16988" s="429">
        <v>17285</v>
      </c>
      <c r="Y16988" s="429" t="s">
        <v>1033</v>
      </c>
    </row>
    <row r="16989" spans="24:25">
      <c r="X16989" s="429">
        <v>17286</v>
      </c>
      <c r="Y16989" s="429" t="s">
        <v>1033</v>
      </c>
    </row>
    <row r="16990" spans="24:25">
      <c r="X16990" s="429">
        <v>17287</v>
      </c>
      <c r="Y16990" s="429" t="s">
        <v>1033</v>
      </c>
    </row>
    <row r="16991" spans="24:25">
      <c r="X16991" s="429">
        <v>17288</v>
      </c>
      <c r="Y16991" s="429" t="s">
        <v>1033</v>
      </c>
    </row>
    <row r="16992" spans="24:25">
      <c r="X16992" s="429">
        <v>17289</v>
      </c>
      <c r="Y16992" s="429" t="s">
        <v>1033</v>
      </c>
    </row>
    <row r="16993" spans="24:25">
      <c r="X16993" s="429">
        <v>17290</v>
      </c>
      <c r="Y16993" s="429" t="s">
        <v>1033</v>
      </c>
    </row>
    <row r="16994" spans="24:25">
      <c r="X16994" s="429">
        <v>17291</v>
      </c>
      <c r="Y16994" s="429" t="s">
        <v>1033</v>
      </c>
    </row>
    <row r="16995" spans="24:25">
      <c r="X16995" s="429">
        <v>17292</v>
      </c>
      <c r="Y16995" s="429" t="s">
        <v>1033</v>
      </c>
    </row>
    <row r="16996" spans="24:25">
      <c r="X16996" s="429">
        <v>17293</v>
      </c>
      <c r="Y16996" s="429" t="s">
        <v>1033</v>
      </c>
    </row>
    <row r="16997" spans="24:25">
      <c r="X16997" s="429">
        <v>17294</v>
      </c>
      <c r="Y16997" s="429" t="s">
        <v>1033</v>
      </c>
    </row>
    <row r="16998" spans="24:25">
      <c r="X16998" s="429">
        <v>17295</v>
      </c>
      <c r="Y16998" s="429" t="s">
        <v>1033</v>
      </c>
    </row>
    <row r="16999" spans="24:25">
      <c r="X16999" s="429">
        <v>17296</v>
      </c>
      <c r="Y16999" s="429" t="s">
        <v>1033</v>
      </c>
    </row>
    <row r="17000" spans="24:25">
      <c r="X17000" s="429">
        <v>17297</v>
      </c>
      <c r="Y17000" s="429" t="s">
        <v>1033</v>
      </c>
    </row>
    <row r="17001" spans="24:25">
      <c r="X17001" s="429">
        <v>17298</v>
      </c>
      <c r="Y17001" s="429" t="s">
        <v>1033</v>
      </c>
    </row>
    <row r="17002" spans="24:25">
      <c r="X17002" s="429">
        <v>17299</v>
      </c>
      <c r="Y17002" s="429" t="s">
        <v>1033</v>
      </c>
    </row>
    <row r="17003" spans="24:25">
      <c r="X17003" s="429">
        <v>17300</v>
      </c>
      <c r="Y17003" s="429" t="s">
        <v>1033</v>
      </c>
    </row>
    <row r="17004" spans="24:25">
      <c r="X17004" s="429">
        <v>17301</v>
      </c>
      <c r="Y17004" s="429" t="s">
        <v>1033</v>
      </c>
    </row>
    <row r="17005" spans="24:25">
      <c r="X17005" s="429">
        <v>17302</v>
      </c>
      <c r="Y17005" s="429" t="s">
        <v>1033</v>
      </c>
    </row>
    <row r="17006" spans="24:25">
      <c r="X17006" s="429">
        <v>17303</v>
      </c>
      <c r="Y17006" s="429" t="s">
        <v>1033</v>
      </c>
    </row>
    <row r="17007" spans="24:25">
      <c r="X17007" s="429">
        <v>17304</v>
      </c>
      <c r="Y17007" s="429" t="s">
        <v>1033</v>
      </c>
    </row>
    <row r="17008" spans="24:25">
      <c r="X17008" s="429">
        <v>17305</v>
      </c>
      <c r="Y17008" s="429" t="s">
        <v>1033</v>
      </c>
    </row>
    <row r="17009" spans="24:25">
      <c r="X17009" s="429">
        <v>17306</v>
      </c>
      <c r="Y17009" s="429" t="s">
        <v>1033</v>
      </c>
    </row>
    <row r="17010" spans="24:25">
      <c r="X17010" s="429">
        <v>17307</v>
      </c>
      <c r="Y17010" s="429" t="s">
        <v>1033</v>
      </c>
    </row>
    <row r="17011" spans="24:25">
      <c r="X17011" s="429">
        <v>17308</v>
      </c>
      <c r="Y17011" s="429" t="s">
        <v>1033</v>
      </c>
    </row>
    <row r="17012" spans="24:25">
      <c r="X17012" s="429">
        <v>17309</v>
      </c>
      <c r="Y17012" s="429" t="s">
        <v>1033</v>
      </c>
    </row>
    <row r="17013" spans="24:25">
      <c r="X17013" s="429">
        <v>17310</v>
      </c>
      <c r="Y17013" s="429" t="s">
        <v>1033</v>
      </c>
    </row>
    <row r="17014" spans="24:25">
      <c r="X17014" s="429">
        <v>17311</v>
      </c>
      <c r="Y17014" s="429" t="s">
        <v>1033</v>
      </c>
    </row>
    <row r="17015" spans="24:25">
      <c r="X17015" s="429">
        <v>17312</v>
      </c>
      <c r="Y17015" s="429" t="s">
        <v>1033</v>
      </c>
    </row>
    <row r="17016" spans="24:25">
      <c r="X17016" s="429">
        <v>17313</v>
      </c>
      <c r="Y17016" s="429" t="s">
        <v>1033</v>
      </c>
    </row>
    <row r="17017" spans="24:25">
      <c r="X17017" s="429">
        <v>17314</v>
      </c>
      <c r="Y17017" s="429" t="s">
        <v>1033</v>
      </c>
    </row>
    <row r="17018" spans="24:25">
      <c r="X17018" s="429">
        <v>17315</v>
      </c>
      <c r="Y17018" s="429" t="s">
        <v>1033</v>
      </c>
    </row>
    <row r="17019" spans="24:25">
      <c r="X17019" s="429">
        <v>17316</v>
      </c>
      <c r="Y17019" s="429" t="s">
        <v>1033</v>
      </c>
    </row>
    <row r="17020" spans="24:25">
      <c r="X17020" s="429">
        <v>17317</v>
      </c>
      <c r="Y17020" s="429" t="s">
        <v>1033</v>
      </c>
    </row>
    <row r="17021" spans="24:25">
      <c r="X17021" s="429">
        <v>17318</v>
      </c>
      <c r="Y17021" s="429" t="s">
        <v>1033</v>
      </c>
    </row>
    <row r="17022" spans="24:25">
      <c r="X17022" s="429">
        <v>17319</v>
      </c>
      <c r="Y17022" s="429" t="s">
        <v>1033</v>
      </c>
    </row>
    <row r="17023" spans="24:25">
      <c r="X17023" s="429">
        <v>17320</v>
      </c>
      <c r="Y17023" s="429" t="s">
        <v>1033</v>
      </c>
    </row>
    <row r="17024" spans="24:25">
      <c r="X17024" s="429">
        <v>17321</v>
      </c>
      <c r="Y17024" s="429" t="s">
        <v>1033</v>
      </c>
    </row>
    <row r="17025" spans="24:25">
      <c r="X17025" s="429">
        <v>17322</v>
      </c>
      <c r="Y17025" s="429" t="s">
        <v>1033</v>
      </c>
    </row>
    <row r="17026" spans="24:25">
      <c r="X17026" s="429">
        <v>17323</v>
      </c>
      <c r="Y17026" s="429" t="s">
        <v>1033</v>
      </c>
    </row>
    <row r="17027" spans="24:25">
      <c r="X17027" s="429">
        <v>17324</v>
      </c>
      <c r="Y17027" s="429" t="s">
        <v>1033</v>
      </c>
    </row>
    <row r="17028" spans="24:25">
      <c r="X17028" s="429">
        <v>17325</v>
      </c>
      <c r="Y17028" s="429" t="s">
        <v>1033</v>
      </c>
    </row>
    <row r="17029" spans="24:25">
      <c r="X17029" s="429">
        <v>17326</v>
      </c>
      <c r="Y17029" s="429" t="s">
        <v>1033</v>
      </c>
    </row>
    <row r="17030" spans="24:25">
      <c r="X17030" s="429">
        <v>17327</v>
      </c>
      <c r="Y17030" s="429" t="s">
        <v>1033</v>
      </c>
    </row>
    <row r="17031" spans="24:25">
      <c r="X17031" s="429">
        <v>17328</v>
      </c>
      <c r="Y17031" s="429" t="s">
        <v>1033</v>
      </c>
    </row>
    <row r="17032" spans="24:25">
      <c r="X17032" s="429">
        <v>17329</v>
      </c>
      <c r="Y17032" s="429" t="s">
        <v>1033</v>
      </c>
    </row>
    <row r="17033" spans="24:25">
      <c r="X17033" s="429">
        <v>17330</v>
      </c>
      <c r="Y17033" s="429" t="s">
        <v>1033</v>
      </c>
    </row>
    <row r="17034" spans="24:25">
      <c r="X17034" s="429">
        <v>17331</v>
      </c>
      <c r="Y17034" s="429" t="s">
        <v>1033</v>
      </c>
    </row>
    <row r="17035" spans="24:25">
      <c r="X17035" s="429">
        <v>17332</v>
      </c>
      <c r="Y17035" s="429" t="s">
        <v>1033</v>
      </c>
    </row>
    <row r="17036" spans="24:25">
      <c r="X17036" s="429">
        <v>17333</v>
      </c>
      <c r="Y17036" s="429" t="s">
        <v>1033</v>
      </c>
    </row>
    <row r="17037" spans="24:25">
      <c r="X17037" s="429">
        <v>17334</v>
      </c>
      <c r="Y17037" s="429" t="s">
        <v>1033</v>
      </c>
    </row>
    <row r="17038" spans="24:25">
      <c r="X17038" s="429">
        <v>17335</v>
      </c>
      <c r="Y17038" s="429" t="s">
        <v>1033</v>
      </c>
    </row>
    <row r="17039" spans="24:25">
      <c r="X17039" s="429">
        <v>17336</v>
      </c>
      <c r="Y17039" s="429" t="s">
        <v>1033</v>
      </c>
    </row>
    <row r="17040" spans="24:25">
      <c r="X17040" s="429">
        <v>17337</v>
      </c>
      <c r="Y17040" s="429" t="s">
        <v>1033</v>
      </c>
    </row>
    <row r="17041" spans="24:25">
      <c r="X17041" s="429">
        <v>17338</v>
      </c>
      <c r="Y17041" s="429" t="s">
        <v>1033</v>
      </c>
    </row>
    <row r="17042" spans="24:25">
      <c r="X17042" s="429">
        <v>17339</v>
      </c>
      <c r="Y17042" s="429" t="s">
        <v>1033</v>
      </c>
    </row>
    <row r="17043" spans="24:25">
      <c r="X17043" s="429">
        <v>17340</v>
      </c>
      <c r="Y17043" s="429" t="s">
        <v>1033</v>
      </c>
    </row>
    <row r="17044" spans="24:25">
      <c r="X17044" s="429">
        <v>17341</v>
      </c>
      <c r="Y17044" s="429" t="s">
        <v>1033</v>
      </c>
    </row>
    <row r="17045" spans="24:25">
      <c r="X17045" s="429">
        <v>17342</v>
      </c>
      <c r="Y17045" s="429" t="s">
        <v>1033</v>
      </c>
    </row>
    <row r="17046" spans="24:25">
      <c r="X17046" s="429">
        <v>17343</v>
      </c>
      <c r="Y17046" s="429" t="s">
        <v>1033</v>
      </c>
    </row>
    <row r="17047" spans="24:25">
      <c r="X17047" s="429">
        <v>17344</v>
      </c>
      <c r="Y17047" s="429" t="s">
        <v>1033</v>
      </c>
    </row>
    <row r="17048" spans="24:25">
      <c r="X17048" s="429">
        <v>17345</v>
      </c>
      <c r="Y17048" s="429" t="s">
        <v>1033</v>
      </c>
    </row>
    <row r="17049" spans="24:25">
      <c r="X17049" s="429">
        <v>17346</v>
      </c>
      <c r="Y17049" s="429" t="s">
        <v>1033</v>
      </c>
    </row>
    <row r="17050" spans="24:25">
      <c r="X17050" s="429">
        <v>17347</v>
      </c>
      <c r="Y17050" s="429" t="s">
        <v>1033</v>
      </c>
    </row>
    <row r="17051" spans="24:25">
      <c r="X17051" s="429">
        <v>17348</v>
      </c>
      <c r="Y17051" s="429" t="s">
        <v>1033</v>
      </c>
    </row>
    <row r="17052" spans="24:25">
      <c r="X17052" s="429">
        <v>17349</v>
      </c>
      <c r="Y17052" s="429" t="s">
        <v>1033</v>
      </c>
    </row>
    <row r="17053" spans="24:25">
      <c r="X17053" s="429">
        <v>17350</v>
      </c>
      <c r="Y17053" s="429" t="s">
        <v>1033</v>
      </c>
    </row>
    <row r="17054" spans="24:25">
      <c r="X17054" s="429">
        <v>17351</v>
      </c>
      <c r="Y17054" s="429" t="s">
        <v>1033</v>
      </c>
    </row>
    <row r="17055" spans="24:25">
      <c r="X17055" s="429">
        <v>17352</v>
      </c>
      <c r="Y17055" s="429" t="s">
        <v>1033</v>
      </c>
    </row>
    <row r="17056" spans="24:25">
      <c r="X17056" s="429">
        <v>17353</v>
      </c>
      <c r="Y17056" s="429" t="s">
        <v>1033</v>
      </c>
    </row>
    <row r="17057" spans="24:25">
      <c r="X17057" s="429">
        <v>17354</v>
      </c>
      <c r="Y17057" s="429" t="s">
        <v>1033</v>
      </c>
    </row>
    <row r="17058" spans="24:25">
      <c r="X17058" s="429">
        <v>17355</v>
      </c>
      <c r="Y17058" s="429" t="s">
        <v>1033</v>
      </c>
    </row>
    <row r="17059" spans="24:25">
      <c r="X17059" s="429">
        <v>17356</v>
      </c>
      <c r="Y17059" s="429" t="s">
        <v>1033</v>
      </c>
    </row>
    <row r="17060" spans="24:25">
      <c r="X17060" s="429">
        <v>17357</v>
      </c>
      <c r="Y17060" s="429" t="s">
        <v>1033</v>
      </c>
    </row>
    <row r="17061" spans="24:25">
      <c r="X17061" s="429">
        <v>17358</v>
      </c>
      <c r="Y17061" s="429" t="s">
        <v>1033</v>
      </c>
    </row>
    <row r="17062" spans="24:25">
      <c r="X17062" s="429">
        <v>17359</v>
      </c>
      <c r="Y17062" s="429" t="s">
        <v>1033</v>
      </c>
    </row>
    <row r="17063" spans="24:25">
      <c r="X17063" s="429">
        <v>17360</v>
      </c>
      <c r="Y17063" s="429" t="s">
        <v>1033</v>
      </c>
    </row>
    <row r="17064" spans="24:25">
      <c r="X17064" s="429">
        <v>17361</v>
      </c>
      <c r="Y17064" s="429" t="s">
        <v>1033</v>
      </c>
    </row>
    <row r="17065" spans="24:25">
      <c r="X17065" s="429">
        <v>17362</v>
      </c>
      <c r="Y17065" s="429" t="s">
        <v>1033</v>
      </c>
    </row>
    <row r="17066" spans="24:25">
      <c r="X17066" s="429">
        <v>17363</v>
      </c>
      <c r="Y17066" s="429" t="s">
        <v>1033</v>
      </c>
    </row>
    <row r="17067" spans="24:25">
      <c r="X17067" s="429">
        <v>17364</v>
      </c>
      <c r="Y17067" s="429" t="s">
        <v>1033</v>
      </c>
    </row>
    <row r="17068" spans="24:25">
      <c r="X17068" s="429">
        <v>17365</v>
      </c>
      <c r="Y17068" s="429" t="s">
        <v>1033</v>
      </c>
    </row>
    <row r="17069" spans="24:25">
      <c r="X17069" s="429">
        <v>17366</v>
      </c>
      <c r="Y17069" s="429" t="s">
        <v>1033</v>
      </c>
    </row>
    <row r="17070" spans="24:25">
      <c r="X17070" s="429">
        <v>17367</v>
      </c>
      <c r="Y17070" s="429" t="s">
        <v>1033</v>
      </c>
    </row>
    <row r="17071" spans="24:25">
      <c r="X17071" s="429">
        <v>17368</v>
      </c>
      <c r="Y17071" s="429" t="s">
        <v>1033</v>
      </c>
    </row>
    <row r="17072" spans="24:25">
      <c r="X17072" s="429">
        <v>17369</v>
      </c>
      <c r="Y17072" s="429" t="s">
        <v>1033</v>
      </c>
    </row>
    <row r="17073" spans="24:25">
      <c r="X17073" s="429">
        <v>17370</v>
      </c>
      <c r="Y17073" s="429" t="s">
        <v>1033</v>
      </c>
    </row>
    <row r="17074" spans="24:25">
      <c r="X17074" s="429">
        <v>17371</v>
      </c>
      <c r="Y17074" s="429" t="s">
        <v>1033</v>
      </c>
    </row>
    <row r="17075" spans="24:25">
      <c r="X17075" s="429">
        <v>17372</v>
      </c>
      <c r="Y17075" s="429" t="s">
        <v>1033</v>
      </c>
    </row>
    <row r="17076" spans="24:25">
      <c r="X17076" s="429">
        <v>17373</v>
      </c>
      <c r="Y17076" s="429" t="s">
        <v>1033</v>
      </c>
    </row>
    <row r="17077" spans="24:25">
      <c r="X17077" s="429">
        <v>17374</v>
      </c>
      <c r="Y17077" s="429" t="s">
        <v>1033</v>
      </c>
    </row>
    <row r="17078" spans="24:25">
      <c r="X17078" s="429">
        <v>17375</v>
      </c>
      <c r="Y17078" s="429" t="s">
        <v>1033</v>
      </c>
    </row>
    <row r="17079" spans="24:25">
      <c r="X17079" s="429">
        <v>17376</v>
      </c>
      <c r="Y17079" s="429" t="s">
        <v>1033</v>
      </c>
    </row>
    <row r="17080" spans="24:25">
      <c r="X17080" s="429">
        <v>17377</v>
      </c>
      <c r="Y17080" s="429" t="s">
        <v>1033</v>
      </c>
    </row>
    <row r="17081" spans="24:25">
      <c r="X17081" s="429">
        <v>17378</v>
      </c>
      <c r="Y17081" s="429" t="s">
        <v>1033</v>
      </c>
    </row>
    <row r="17082" spans="24:25">
      <c r="X17082" s="429">
        <v>17379</v>
      </c>
      <c r="Y17082" s="429" t="s">
        <v>1033</v>
      </c>
    </row>
    <row r="17083" spans="24:25">
      <c r="X17083" s="429">
        <v>17380</v>
      </c>
      <c r="Y17083" s="429" t="s">
        <v>1033</v>
      </c>
    </row>
    <row r="17084" spans="24:25">
      <c r="X17084" s="429">
        <v>17381</v>
      </c>
      <c r="Y17084" s="429" t="s">
        <v>1033</v>
      </c>
    </row>
    <row r="17085" spans="24:25">
      <c r="X17085" s="429">
        <v>17382</v>
      </c>
      <c r="Y17085" s="429" t="s">
        <v>1033</v>
      </c>
    </row>
    <row r="17086" spans="24:25">
      <c r="X17086" s="429">
        <v>17383</v>
      </c>
      <c r="Y17086" s="429" t="s">
        <v>1033</v>
      </c>
    </row>
    <row r="17087" spans="24:25">
      <c r="X17087" s="429">
        <v>17384</v>
      </c>
      <c r="Y17087" s="429" t="s">
        <v>1033</v>
      </c>
    </row>
    <row r="17088" spans="24:25">
      <c r="X17088" s="429">
        <v>17385</v>
      </c>
      <c r="Y17088" s="429" t="s">
        <v>1033</v>
      </c>
    </row>
    <row r="17089" spans="24:25">
      <c r="X17089" s="429">
        <v>17386</v>
      </c>
      <c r="Y17089" s="429" t="s">
        <v>1033</v>
      </c>
    </row>
    <row r="17090" spans="24:25">
      <c r="X17090" s="429">
        <v>17387</v>
      </c>
      <c r="Y17090" s="429" t="s">
        <v>1033</v>
      </c>
    </row>
    <row r="17091" spans="24:25">
      <c r="X17091" s="429">
        <v>17388</v>
      </c>
      <c r="Y17091" s="429" t="s">
        <v>1033</v>
      </c>
    </row>
    <row r="17092" spans="24:25">
      <c r="X17092" s="429">
        <v>17389</v>
      </c>
      <c r="Y17092" s="429" t="s">
        <v>1033</v>
      </c>
    </row>
    <row r="17093" spans="24:25">
      <c r="X17093" s="429">
        <v>17390</v>
      </c>
      <c r="Y17093" s="429" t="s">
        <v>1033</v>
      </c>
    </row>
    <row r="17094" spans="24:25">
      <c r="X17094" s="429">
        <v>17391</v>
      </c>
      <c r="Y17094" s="429" t="s">
        <v>1033</v>
      </c>
    </row>
    <row r="17095" spans="24:25">
      <c r="X17095" s="429">
        <v>17392</v>
      </c>
      <c r="Y17095" s="429" t="s">
        <v>1033</v>
      </c>
    </row>
    <row r="17096" spans="24:25">
      <c r="X17096" s="429">
        <v>17393</v>
      </c>
      <c r="Y17096" s="429" t="s">
        <v>1033</v>
      </c>
    </row>
    <row r="17097" spans="24:25">
      <c r="X17097" s="429">
        <v>17394</v>
      </c>
      <c r="Y17097" s="429" t="s">
        <v>1033</v>
      </c>
    </row>
    <row r="17098" spans="24:25">
      <c r="X17098" s="429">
        <v>17395</v>
      </c>
      <c r="Y17098" s="429" t="s">
        <v>1033</v>
      </c>
    </row>
    <row r="17099" spans="24:25">
      <c r="X17099" s="429">
        <v>17396</v>
      </c>
      <c r="Y17099" s="429" t="s">
        <v>1033</v>
      </c>
    </row>
    <row r="17100" spans="24:25">
      <c r="X17100" s="429">
        <v>17397</v>
      </c>
      <c r="Y17100" s="429" t="s">
        <v>1033</v>
      </c>
    </row>
    <row r="17101" spans="24:25">
      <c r="X17101" s="429">
        <v>17398</v>
      </c>
      <c r="Y17101" s="429" t="s">
        <v>1033</v>
      </c>
    </row>
    <row r="17102" spans="24:25">
      <c r="X17102" s="429">
        <v>17399</v>
      </c>
      <c r="Y17102" s="429" t="s">
        <v>1033</v>
      </c>
    </row>
    <row r="17103" spans="24:25">
      <c r="X17103" s="429">
        <v>17400</v>
      </c>
      <c r="Y17103" s="429" t="s">
        <v>1033</v>
      </c>
    </row>
    <row r="17104" spans="24:25">
      <c r="X17104" s="429">
        <v>17401</v>
      </c>
      <c r="Y17104" s="429" t="s">
        <v>1033</v>
      </c>
    </row>
    <row r="17105" spans="24:25">
      <c r="X17105" s="429">
        <v>17402</v>
      </c>
      <c r="Y17105" s="429" t="s">
        <v>1033</v>
      </c>
    </row>
    <row r="17106" spans="24:25">
      <c r="X17106" s="429">
        <v>17403</v>
      </c>
      <c r="Y17106" s="429" t="s">
        <v>1033</v>
      </c>
    </row>
    <row r="17107" spans="24:25">
      <c r="X17107" s="429">
        <v>17404</v>
      </c>
      <c r="Y17107" s="429" t="s">
        <v>1033</v>
      </c>
    </row>
    <row r="17108" spans="24:25">
      <c r="X17108" s="429">
        <v>17405</v>
      </c>
      <c r="Y17108" s="429" t="s">
        <v>1033</v>
      </c>
    </row>
    <row r="17109" spans="24:25">
      <c r="X17109" s="429">
        <v>17406</v>
      </c>
      <c r="Y17109" s="429" t="s">
        <v>1033</v>
      </c>
    </row>
    <row r="17110" spans="24:25">
      <c r="X17110" s="429">
        <v>17407</v>
      </c>
      <c r="Y17110" s="429" t="s">
        <v>1033</v>
      </c>
    </row>
    <row r="17111" spans="24:25">
      <c r="X17111" s="429">
        <v>17408</v>
      </c>
      <c r="Y17111" s="429" t="s">
        <v>1033</v>
      </c>
    </row>
    <row r="17112" spans="24:25">
      <c r="X17112" s="429">
        <v>17409</v>
      </c>
      <c r="Y17112" s="429" t="s">
        <v>1033</v>
      </c>
    </row>
    <row r="17113" spans="24:25">
      <c r="X17113" s="429">
        <v>17410</v>
      </c>
      <c r="Y17113" s="429" t="s">
        <v>1033</v>
      </c>
    </row>
    <row r="17114" spans="24:25">
      <c r="X17114" s="429">
        <v>17411</v>
      </c>
      <c r="Y17114" s="429" t="s">
        <v>1033</v>
      </c>
    </row>
    <row r="17115" spans="24:25">
      <c r="X17115" s="429">
        <v>17412</v>
      </c>
      <c r="Y17115" s="429" t="s">
        <v>1033</v>
      </c>
    </row>
    <row r="17116" spans="24:25">
      <c r="X17116" s="429">
        <v>17413</v>
      </c>
      <c r="Y17116" s="429" t="s">
        <v>1033</v>
      </c>
    </row>
    <row r="17117" spans="24:25">
      <c r="X17117" s="429">
        <v>17414</v>
      </c>
      <c r="Y17117" s="429" t="s">
        <v>1033</v>
      </c>
    </row>
    <row r="17118" spans="24:25">
      <c r="X17118" s="429">
        <v>17415</v>
      </c>
      <c r="Y17118" s="429" t="s">
        <v>1033</v>
      </c>
    </row>
    <row r="17119" spans="24:25">
      <c r="X17119" s="429">
        <v>17416</v>
      </c>
      <c r="Y17119" s="429" t="s">
        <v>1033</v>
      </c>
    </row>
    <row r="17120" spans="24:25">
      <c r="X17120" s="429">
        <v>17417</v>
      </c>
      <c r="Y17120" s="429" t="s">
        <v>1033</v>
      </c>
    </row>
    <row r="17121" spans="24:25">
      <c r="X17121" s="429">
        <v>17418</v>
      </c>
      <c r="Y17121" s="429" t="s">
        <v>1033</v>
      </c>
    </row>
    <row r="17122" spans="24:25">
      <c r="X17122" s="429">
        <v>17419</v>
      </c>
      <c r="Y17122" s="429" t="s">
        <v>1033</v>
      </c>
    </row>
    <row r="17123" spans="24:25">
      <c r="X17123" s="429">
        <v>17420</v>
      </c>
      <c r="Y17123" s="429" t="s">
        <v>1033</v>
      </c>
    </row>
    <row r="17124" spans="24:25">
      <c r="X17124" s="429">
        <v>17421</v>
      </c>
      <c r="Y17124" s="429" t="s">
        <v>1033</v>
      </c>
    </row>
    <row r="17125" spans="24:25">
      <c r="X17125" s="429">
        <v>17422</v>
      </c>
      <c r="Y17125" s="429" t="s">
        <v>1033</v>
      </c>
    </row>
    <row r="17126" spans="24:25">
      <c r="X17126" s="429">
        <v>17423</v>
      </c>
      <c r="Y17126" s="429" t="s">
        <v>1033</v>
      </c>
    </row>
    <row r="17127" spans="24:25">
      <c r="X17127" s="429">
        <v>17424</v>
      </c>
      <c r="Y17127" s="429" t="s">
        <v>1033</v>
      </c>
    </row>
    <row r="17128" spans="24:25">
      <c r="X17128" s="429">
        <v>17425</v>
      </c>
      <c r="Y17128" s="429" t="s">
        <v>1033</v>
      </c>
    </row>
    <row r="17129" spans="24:25">
      <c r="X17129" s="429">
        <v>17426</v>
      </c>
      <c r="Y17129" s="429" t="s">
        <v>1033</v>
      </c>
    </row>
    <row r="17130" spans="24:25">
      <c r="X17130" s="429">
        <v>17427</v>
      </c>
      <c r="Y17130" s="429" t="s">
        <v>1033</v>
      </c>
    </row>
    <row r="17131" spans="24:25">
      <c r="X17131" s="429">
        <v>17428</v>
      </c>
      <c r="Y17131" s="429" t="s">
        <v>1033</v>
      </c>
    </row>
    <row r="17132" spans="24:25">
      <c r="X17132" s="429">
        <v>17429</v>
      </c>
      <c r="Y17132" s="429" t="s">
        <v>1033</v>
      </c>
    </row>
    <row r="17133" spans="24:25">
      <c r="X17133" s="429">
        <v>17430</v>
      </c>
      <c r="Y17133" s="429" t="s">
        <v>1033</v>
      </c>
    </row>
    <row r="17134" spans="24:25">
      <c r="X17134" s="429">
        <v>17431</v>
      </c>
      <c r="Y17134" s="429" t="s">
        <v>1033</v>
      </c>
    </row>
    <row r="17135" spans="24:25">
      <c r="X17135" s="429">
        <v>17432</v>
      </c>
      <c r="Y17135" s="429" t="s">
        <v>1033</v>
      </c>
    </row>
    <row r="17136" spans="24:25">
      <c r="X17136" s="429">
        <v>17433</v>
      </c>
      <c r="Y17136" s="429" t="s">
        <v>1033</v>
      </c>
    </row>
    <row r="17137" spans="24:25">
      <c r="X17137" s="429">
        <v>17434</v>
      </c>
      <c r="Y17137" s="429" t="s">
        <v>1033</v>
      </c>
    </row>
    <row r="17138" spans="24:25">
      <c r="X17138" s="429">
        <v>17435</v>
      </c>
      <c r="Y17138" s="429" t="s">
        <v>1033</v>
      </c>
    </row>
    <row r="17139" spans="24:25">
      <c r="X17139" s="429">
        <v>17436</v>
      </c>
      <c r="Y17139" s="429" t="s">
        <v>1033</v>
      </c>
    </row>
    <row r="17140" spans="24:25">
      <c r="X17140" s="429">
        <v>17437</v>
      </c>
      <c r="Y17140" s="429" t="s">
        <v>1033</v>
      </c>
    </row>
    <row r="17141" spans="24:25">
      <c r="X17141" s="429">
        <v>17438</v>
      </c>
      <c r="Y17141" s="429" t="s">
        <v>1033</v>
      </c>
    </row>
    <row r="17142" spans="24:25">
      <c r="X17142" s="429">
        <v>17439</v>
      </c>
      <c r="Y17142" s="429" t="s">
        <v>1033</v>
      </c>
    </row>
    <row r="17143" spans="24:25">
      <c r="X17143" s="429">
        <v>17440</v>
      </c>
      <c r="Y17143" s="429" t="s">
        <v>1033</v>
      </c>
    </row>
    <row r="17144" spans="24:25">
      <c r="X17144" s="429">
        <v>17441</v>
      </c>
      <c r="Y17144" s="429" t="s">
        <v>1033</v>
      </c>
    </row>
    <row r="17145" spans="24:25">
      <c r="X17145" s="429">
        <v>17442</v>
      </c>
      <c r="Y17145" s="429" t="s">
        <v>1033</v>
      </c>
    </row>
    <row r="17146" spans="24:25">
      <c r="X17146" s="429">
        <v>17443</v>
      </c>
      <c r="Y17146" s="429" t="s">
        <v>1033</v>
      </c>
    </row>
    <row r="17147" spans="24:25">
      <c r="X17147" s="429">
        <v>17444</v>
      </c>
      <c r="Y17147" s="429" t="s">
        <v>1033</v>
      </c>
    </row>
    <row r="17148" spans="24:25">
      <c r="X17148" s="429">
        <v>17445</v>
      </c>
      <c r="Y17148" s="429" t="s">
        <v>1033</v>
      </c>
    </row>
    <row r="17149" spans="24:25">
      <c r="X17149" s="429">
        <v>17446</v>
      </c>
      <c r="Y17149" s="429" t="s">
        <v>1033</v>
      </c>
    </row>
    <row r="17150" spans="24:25">
      <c r="X17150" s="429">
        <v>17447</v>
      </c>
      <c r="Y17150" s="429" t="s">
        <v>1033</v>
      </c>
    </row>
    <row r="17151" spans="24:25">
      <c r="X17151" s="429">
        <v>17448</v>
      </c>
      <c r="Y17151" s="429" t="s">
        <v>1033</v>
      </c>
    </row>
    <row r="17152" spans="24:25">
      <c r="X17152" s="429">
        <v>17449</v>
      </c>
      <c r="Y17152" s="429" t="s">
        <v>1033</v>
      </c>
    </row>
    <row r="17153" spans="24:25">
      <c r="X17153" s="429">
        <v>17450</v>
      </c>
      <c r="Y17153" s="429" t="s">
        <v>1033</v>
      </c>
    </row>
    <row r="17154" spans="24:25">
      <c r="X17154" s="429">
        <v>17451</v>
      </c>
      <c r="Y17154" s="429" t="s">
        <v>1033</v>
      </c>
    </row>
    <row r="17155" spans="24:25">
      <c r="X17155" s="429">
        <v>17452</v>
      </c>
      <c r="Y17155" s="429" t="s">
        <v>1033</v>
      </c>
    </row>
    <row r="17156" spans="24:25">
      <c r="X17156" s="429">
        <v>17453</v>
      </c>
      <c r="Y17156" s="429" t="s">
        <v>1033</v>
      </c>
    </row>
    <row r="17157" spans="24:25">
      <c r="X17157" s="429">
        <v>17454</v>
      </c>
      <c r="Y17157" s="429" t="s">
        <v>1033</v>
      </c>
    </row>
    <row r="17158" spans="24:25">
      <c r="X17158" s="429">
        <v>17455</v>
      </c>
      <c r="Y17158" s="429" t="s">
        <v>1033</v>
      </c>
    </row>
    <row r="17159" spans="24:25">
      <c r="X17159" s="429">
        <v>17456</v>
      </c>
      <c r="Y17159" s="429" t="s">
        <v>1033</v>
      </c>
    </row>
    <row r="17160" spans="24:25">
      <c r="X17160" s="429">
        <v>17457</v>
      </c>
      <c r="Y17160" s="429" t="s">
        <v>1033</v>
      </c>
    </row>
    <row r="17161" spans="24:25">
      <c r="X17161" s="429">
        <v>17458</v>
      </c>
      <c r="Y17161" s="429" t="s">
        <v>1033</v>
      </c>
    </row>
    <row r="17162" spans="24:25">
      <c r="X17162" s="429">
        <v>17459</v>
      </c>
      <c r="Y17162" s="429" t="s">
        <v>1033</v>
      </c>
    </row>
    <row r="17163" spans="24:25">
      <c r="X17163" s="429">
        <v>17460</v>
      </c>
      <c r="Y17163" s="429" t="s">
        <v>1033</v>
      </c>
    </row>
    <row r="17164" spans="24:25">
      <c r="X17164" s="429">
        <v>17461</v>
      </c>
      <c r="Y17164" s="429" t="s">
        <v>1033</v>
      </c>
    </row>
    <row r="17165" spans="24:25">
      <c r="X17165" s="429">
        <v>17462</v>
      </c>
      <c r="Y17165" s="429" t="s">
        <v>1033</v>
      </c>
    </row>
    <row r="17166" spans="24:25">
      <c r="X17166" s="429">
        <v>17463</v>
      </c>
      <c r="Y17166" s="429" t="s">
        <v>1033</v>
      </c>
    </row>
    <row r="17167" spans="24:25">
      <c r="X17167" s="429">
        <v>17464</v>
      </c>
      <c r="Y17167" s="429" t="s">
        <v>1033</v>
      </c>
    </row>
    <row r="17168" spans="24:25">
      <c r="X17168" s="429">
        <v>17465</v>
      </c>
      <c r="Y17168" s="429" t="s">
        <v>1033</v>
      </c>
    </row>
    <row r="17169" spans="24:25">
      <c r="X17169" s="429">
        <v>17466</v>
      </c>
      <c r="Y17169" s="429" t="s">
        <v>1033</v>
      </c>
    </row>
    <row r="17170" spans="24:25">
      <c r="X17170" s="429">
        <v>17467</v>
      </c>
      <c r="Y17170" s="429" t="s">
        <v>1033</v>
      </c>
    </row>
    <row r="17171" spans="24:25">
      <c r="X17171" s="429">
        <v>17468</v>
      </c>
      <c r="Y17171" s="429" t="s">
        <v>1033</v>
      </c>
    </row>
    <row r="17172" spans="24:25">
      <c r="X17172" s="429">
        <v>17469</v>
      </c>
      <c r="Y17172" s="429" t="s">
        <v>1033</v>
      </c>
    </row>
    <row r="17173" spans="24:25">
      <c r="X17173" s="429">
        <v>17470</v>
      </c>
      <c r="Y17173" s="429" t="s">
        <v>1033</v>
      </c>
    </row>
    <row r="17174" spans="24:25">
      <c r="X17174" s="429">
        <v>17471</v>
      </c>
      <c r="Y17174" s="429" t="s">
        <v>1033</v>
      </c>
    </row>
    <row r="17175" spans="24:25">
      <c r="X17175" s="429">
        <v>17472</v>
      </c>
      <c r="Y17175" s="429" t="s">
        <v>1033</v>
      </c>
    </row>
    <row r="17176" spans="24:25">
      <c r="X17176" s="429">
        <v>17473</v>
      </c>
      <c r="Y17176" s="429" t="s">
        <v>1033</v>
      </c>
    </row>
    <row r="17177" spans="24:25">
      <c r="X17177" s="429">
        <v>17474</v>
      </c>
      <c r="Y17177" s="429" t="s">
        <v>1033</v>
      </c>
    </row>
    <row r="17178" spans="24:25">
      <c r="X17178" s="429">
        <v>17475</v>
      </c>
      <c r="Y17178" s="429" t="s">
        <v>1033</v>
      </c>
    </row>
    <row r="17179" spans="24:25">
      <c r="X17179" s="429">
        <v>17476</v>
      </c>
      <c r="Y17179" s="429" t="s">
        <v>1033</v>
      </c>
    </row>
    <row r="17180" spans="24:25">
      <c r="X17180" s="429">
        <v>17477</v>
      </c>
      <c r="Y17180" s="429" t="s">
        <v>1033</v>
      </c>
    </row>
    <row r="17181" spans="24:25">
      <c r="X17181" s="429">
        <v>17478</v>
      </c>
      <c r="Y17181" s="429" t="s">
        <v>1033</v>
      </c>
    </row>
    <row r="17182" spans="24:25">
      <c r="X17182" s="429">
        <v>17479</v>
      </c>
      <c r="Y17182" s="429" t="s">
        <v>1033</v>
      </c>
    </row>
    <row r="17183" spans="24:25">
      <c r="X17183" s="429">
        <v>17480</v>
      </c>
      <c r="Y17183" s="429" t="s">
        <v>1033</v>
      </c>
    </row>
    <row r="17184" spans="24:25">
      <c r="X17184" s="429">
        <v>17481</v>
      </c>
      <c r="Y17184" s="429" t="s">
        <v>1033</v>
      </c>
    </row>
    <row r="17185" spans="24:25">
      <c r="X17185" s="429">
        <v>17482</v>
      </c>
      <c r="Y17185" s="429" t="s">
        <v>1033</v>
      </c>
    </row>
    <row r="17186" spans="24:25">
      <c r="X17186" s="429">
        <v>17483</v>
      </c>
      <c r="Y17186" s="429" t="s">
        <v>1033</v>
      </c>
    </row>
    <row r="17187" spans="24:25">
      <c r="X17187" s="429">
        <v>17484</v>
      </c>
      <c r="Y17187" s="429" t="s">
        <v>1033</v>
      </c>
    </row>
    <row r="17188" spans="24:25">
      <c r="X17188" s="429">
        <v>17485</v>
      </c>
      <c r="Y17188" s="429" t="s">
        <v>1033</v>
      </c>
    </row>
    <row r="17189" spans="24:25">
      <c r="X17189" s="429">
        <v>17486</v>
      </c>
      <c r="Y17189" s="429" t="s">
        <v>1033</v>
      </c>
    </row>
    <row r="17190" spans="24:25">
      <c r="X17190" s="429">
        <v>17487</v>
      </c>
      <c r="Y17190" s="429" t="s">
        <v>1033</v>
      </c>
    </row>
    <row r="17191" spans="24:25">
      <c r="X17191" s="429">
        <v>17488</v>
      </c>
      <c r="Y17191" s="429" t="s">
        <v>1033</v>
      </c>
    </row>
    <row r="17192" spans="24:25">
      <c r="X17192" s="429">
        <v>17489</v>
      </c>
      <c r="Y17192" s="429" t="s">
        <v>1033</v>
      </c>
    </row>
    <row r="17193" spans="24:25">
      <c r="X17193" s="429">
        <v>17490</v>
      </c>
      <c r="Y17193" s="429" t="s">
        <v>1033</v>
      </c>
    </row>
    <row r="17194" spans="24:25">
      <c r="X17194" s="429">
        <v>17491</v>
      </c>
      <c r="Y17194" s="429" t="s">
        <v>1033</v>
      </c>
    </row>
    <row r="17195" spans="24:25">
      <c r="X17195" s="429">
        <v>17492</v>
      </c>
      <c r="Y17195" s="429" t="s">
        <v>1033</v>
      </c>
    </row>
    <row r="17196" spans="24:25">
      <c r="X17196" s="429">
        <v>17493</v>
      </c>
      <c r="Y17196" s="429" t="s">
        <v>1033</v>
      </c>
    </row>
    <row r="17197" spans="24:25">
      <c r="X17197" s="429">
        <v>17494</v>
      </c>
      <c r="Y17197" s="429" t="s">
        <v>1033</v>
      </c>
    </row>
    <row r="17198" spans="24:25">
      <c r="X17198" s="429">
        <v>17495</v>
      </c>
      <c r="Y17198" s="429" t="s">
        <v>1033</v>
      </c>
    </row>
    <row r="17199" spans="24:25">
      <c r="X17199" s="429">
        <v>17496</v>
      </c>
      <c r="Y17199" s="429" t="s">
        <v>1033</v>
      </c>
    </row>
    <row r="17200" spans="24:25">
      <c r="X17200" s="429">
        <v>17497</v>
      </c>
      <c r="Y17200" s="429" t="s">
        <v>1033</v>
      </c>
    </row>
    <row r="17201" spans="24:25">
      <c r="X17201" s="429">
        <v>17498</v>
      </c>
      <c r="Y17201" s="429" t="s">
        <v>1033</v>
      </c>
    </row>
    <row r="17202" spans="24:25">
      <c r="X17202" s="429">
        <v>17499</v>
      </c>
      <c r="Y17202" s="429" t="s">
        <v>1033</v>
      </c>
    </row>
    <row r="17203" spans="24:25">
      <c r="X17203" s="429">
        <v>17500</v>
      </c>
      <c r="Y17203" s="429" t="s">
        <v>1033</v>
      </c>
    </row>
    <row r="17204" spans="24:25">
      <c r="X17204" s="429">
        <v>17501</v>
      </c>
      <c r="Y17204" s="429" t="s">
        <v>1033</v>
      </c>
    </row>
    <row r="17205" spans="24:25">
      <c r="X17205" s="429">
        <v>17502</v>
      </c>
      <c r="Y17205" s="429" t="s">
        <v>1033</v>
      </c>
    </row>
    <row r="17206" spans="24:25">
      <c r="X17206" s="429">
        <v>17503</v>
      </c>
      <c r="Y17206" s="429" t="s">
        <v>1033</v>
      </c>
    </row>
    <row r="17207" spans="24:25">
      <c r="X17207" s="429">
        <v>17504</v>
      </c>
      <c r="Y17207" s="429" t="s">
        <v>1033</v>
      </c>
    </row>
    <row r="17208" spans="24:25">
      <c r="X17208" s="429">
        <v>17505</v>
      </c>
      <c r="Y17208" s="429" t="s">
        <v>1033</v>
      </c>
    </row>
    <row r="17209" spans="24:25">
      <c r="X17209" s="429">
        <v>17506</v>
      </c>
      <c r="Y17209" s="429" t="s">
        <v>1033</v>
      </c>
    </row>
    <row r="17210" spans="24:25">
      <c r="X17210" s="429">
        <v>17507</v>
      </c>
      <c r="Y17210" s="429" t="s">
        <v>1033</v>
      </c>
    </row>
    <row r="17211" spans="24:25">
      <c r="X17211" s="429">
        <v>17508</v>
      </c>
      <c r="Y17211" s="429" t="s">
        <v>1033</v>
      </c>
    </row>
    <row r="17212" spans="24:25">
      <c r="X17212" s="429">
        <v>17509</v>
      </c>
      <c r="Y17212" s="429" t="s">
        <v>1033</v>
      </c>
    </row>
    <row r="17213" spans="24:25">
      <c r="X17213" s="429">
        <v>17510</v>
      </c>
      <c r="Y17213" s="429" t="s">
        <v>1033</v>
      </c>
    </row>
    <row r="17214" spans="24:25">
      <c r="X17214" s="429">
        <v>17511</v>
      </c>
      <c r="Y17214" s="429" t="s">
        <v>1033</v>
      </c>
    </row>
    <row r="17215" spans="24:25">
      <c r="X17215" s="429">
        <v>17512</v>
      </c>
      <c r="Y17215" s="429" t="s">
        <v>1033</v>
      </c>
    </row>
    <row r="17216" spans="24:25">
      <c r="X17216" s="429">
        <v>17513</v>
      </c>
      <c r="Y17216" s="429" t="s">
        <v>1033</v>
      </c>
    </row>
    <row r="17217" spans="24:25">
      <c r="X17217" s="429">
        <v>17514</v>
      </c>
      <c r="Y17217" s="429" t="s">
        <v>1033</v>
      </c>
    </row>
    <row r="17218" spans="24:25">
      <c r="X17218" s="429">
        <v>17515</v>
      </c>
      <c r="Y17218" s="429" t="s">
        <v>1033</v>
      </c>
    </row>
    <row r="17219" spans="24:25">
      <c r="X17219" s="429">
        <v>17516</v>
      </c>
      <c r="Y17219" s="429" t="s">
        <v>1033</v>
      </c>
    </row>
    <row r="17220" spans="24:25">
      <c r="X17220" s="429">
        <v>17517</v>
      </c>
      <c r="Y17220" s="429" t="s">
        <v>1033</v>
      </c>
    </row>
    <row r="17221" spans="24:25">
      <c r="X17221" s="429">
        <v>17518</v>
      </c>
      <c r="Y17221" s="429" t="s">
        <v>1033</v>
      </c>
    </row>
    <row r="17222" spans="24:25">
      <c r="X17222" s="429">
        <v>17519</v>
      </c>
      <c r="Y17222" s="429" t="s">
        <v>1033</v>
      </c>
    </row>
    <row r="17223" spans="24:25">
      <c r="X17223" s="429">
        <v>17520</v>
      </c>
      <c r="Y17223" s="429" t="s">
        <v>1033</v>
      </c>
    </row>
    <row r="17224" spans="24:25">
      <c r="X17224" s="429">
        <v>17521</v>
      </c>
      <c r="Y17224" s="429" t="s">
        <v>1033</v>
      </c>
    </row>
    <row r="17225" spans="24:25">
      <c r="X17225" s="429">
        <v>17522</v>
      </c>
      <c r="Y17225" s="429" t="s">
        <v>1033</v>
      </c>
    </row>
    <row r="17226" spans="24:25">
      <c r="X17226" s="429">
        <v>17523</v>
      </c>
      <c r="Y17226" s="429" t="s">
        <v>1033</v>
      </c>
    </row>
    <row r="17227" spans="24:25">
      <c r="X17227" s="429">
        <v>17524</v>
      </c>
      <c r="Y17227" s="429" t="s">
        <v>1033</v>
      </c>
    </row>
    <row r="17228" spans="24:25">
      <c r="X17228" s="429">
        <v>17525</v>
      </c>
      <c r="Y17228" s="429" t="s">
        <v>1033</v>
      </c>
    </row>
    <row r="17229" spans="24:25">
      <c r="X17229" s="429">
        <v>17526</v>
      </c>
      <c r="Y17229" s="429" t="s">
        <v>1033</v>
      </c>
    </row>
    <row r="17230" spans="24:25">
      <c r="X17230" s="429">
        <v>17527</v>
      </c>
      <c r="Y17230" s="429" t="s">
        <v>1033</v>
      </c>
    </row>
    <row r="17231" spans="24:25">
      <c r="X17231" s="429">
        <v>17528</v>
      </c>
      <c r="Y17231" s="429" t="s">
        <v>1033</v>
      </c>
    </row>
    <row r="17232" spans="24:25">
      <c r="X17232" s="429">
        <v>17529</v>
      </c>
      <c r="Y17232" s="429" t="s">
        <v>1033</v>
      </c>
    </row>
    <row r="17233" spans="24:25">
      <c r="X17233" s="429">
        <v>17530</v>
      </c>
      <c r="Y17233" s="429" t="s">
        <v>1033</v>
      </c>
    </row>
    <row r="17234" spans="24:25">
      <c r="X17234" s="429">
        <v>17531</v>
      </c>
      <c r="Y17234" s="429" t="s">
        <v>1033</v>
      </c>
    </row>
    <row r="17235" spans="24:25">
      <c r="X17235" s="429">
        <v>17532</v>
      </c>
      <c r="Y17235" s="429" t="s">
        <v>1033</v>
      </c>
    </row>
    <row r="17236" spans="24:25">
      <c r="X17236" s="429">
        <v>17533</v>
      </c>
      <c r="Y17236" s="429" t="s">
        <v>1033</v>
      </c>
    </row>
    <row r="17237" spans="24:25">
      <c r="X17237" s="429">
        <v>17534</v>
      </c>
      <c r="Y17237" s="429" t="s">
        <v>1033</v>
      </c>
    </row>
    <row r="17238" spans="24:25">
      <c r="X17238" s="429">
        <v>17535</v>
      </c>
      <c r="Y17238" s="429" t="s">
        <v>1033</v>
      </c>
    </row>
    <row r="17239" spans="24:25">
      <c r="X17239" s="429">
        <v>17536</v>
      </c>
      <c r="Y17239" s="429" t="s">
        <v>1033</v>
      </c>
    </row>
    <row r="17240" spans="24:25">
      <c r="X17240" s="429">
        <v>17537</v>
      </c>
      <c r="Y17240" s="429" t="s">
        <v>1033</v>
      </c>
    </row>
    <row r="17241" spans="24:25">
      <c r="X17241" s="429">
        <v>17538</v>
      </c>
      <c r="Y17241" s="429" t="s">
        <v>1033</v>
      </c>
    </row>
    <row r="17242" spans="24:25">
      <c r="X17242" s="429">
        <v>17539</v>
      </c>
      <c r="Y17242" s="429" t="s">
        <v>1033</v>
      </c>
    </row>
    <row r="17243" spans="24:25">
      <c r="X17243" s="429">
        <v>17540</v>
      </c>
      <c r="Y17243" s="429" t="s">
        <v>1033</v>
      </c>
    </row>
    <row r="17244" spans="24:25">
      <c r="X17244" s="429">
        <v>17541</v>
      </c>
      <c r="Y17244" s="429" t="s">
        <v>1033</v>
      </c>
    </row>
    <row r="17245" spans="24:25">
      <c r="X17245" s="429">
        <v>17542</v>
      </c>
      <c r="Y17245" s="429" t="s">
        <v>1033</v>
      </c>
    </row>
    <row r="17246" spans="24:25">
      <c r="X17246" s="429">
        <v>17543</v>
      </c>
      <c r="Y17246" s="429" t="s">
        <v>1033</v>
      </c>
    </row>
    <row r="17247" spans="24:25">
      <c r="X17247" s="429">
        <v>17544</v>
      </c>
      <c r="Y17247" s="429" t="s">
        <v>1033</v>
      </c>
    </row>
    <row r="17248" spans="24:25">
      <c r="X17248" s="429">
        <v>17545</v>
      </c>
      <c r="Y17248" s="429" t="s">
        <v>1033</v>
      </c>
    </row>
    <row r="17249" spans="24:25">
      <c r="X17249" s="429">
        <v>17546</v>
      </c>
      <c r="Y17249" s="429" t="s">
        <v>1033</v>
      </c>
    </row>
    <row r="17250" spans="24:25">
      <c r="X17250" s="429">
        <v>17547</v>
      </c>
      <c r="Y17250" s="429" t="s">
        <v>1033</v>
      </c>
    </row>
    <row r="17251" spans="24:25">
      <c r="X17251" s="429">
        <v>17548</v>
      </c>
      <c r="Y17251" s="429" t="s">
        <v>1033</v>
      </c>
    </row>
    <row r="17252" spans="24:25">
      <c r="X17252" s="429">
        <v>17549</v>
      </c>
      <c r="Y17252" s="429" t="s">
        <v>1033</v>
      </c>
    </row>
    <row r="17253" spans="24:25">
      <c r="X17253" s="429">
        <v>17550</v>
      </c>
      <c r="Y17253" s="429" t="s">
        <v>1033</v>
      </c>
    </row>
    <row r="17254" spans="24:25">
      <c r="X17254" s="429">
        <v>17551</v>
      </c>
      <c r="Y17254" s="429" t="s">
        <v>1033</v>
      </c>
    </row>
    <row r="17255" spans="24:25">
      <c r="X17255" s="429">
        <v>17552</v>
      </c>
      <c r="Y17255" s="429" t="s">
        <v>1033</v>
      </c>
    </row>
    <row r="17256" spans="24:25">
      <c r="X17256" s="429">
        <v>17553</v>
      </c>
      <c r="Y17256" s="429" t="s">
        <v>1033</v>
      </c>
    </row>
    <row r="17257" spans="24:25">
      <c r="X17257" s="429">
        <v>17554</v>
      </c>
      <c r="Y17257" s="429" t="s">
        <v>1033</v>
      </c>
    </row>
    <row r="17258" spans="24:25">
      <c r="X17258" s="429">
        <v>17555</v>
      </c>
      <c r="Y17258" s="429" t="s">
        <v>1033</v>
      </c>
    </row>
    <row r="17259" spans="24:25">
      <c r="X17259" s="429">
        <v>17556</v>
      </c>
      <c r="Y17259" s="429" t="s">
        <v>1033</v>
      </c>
    </row>
    <row r="17260" spans="24:25">
      <c r="X17260" s="429">
        <v>17557</v>
      </c>
      <c r="Y17260" s="429" t="s">
        <v>1033</v>
      </c>
    </row>
    <row r="17261" spans="24:25">
      <c r="X17261" s="429">
        <v>17558</v>
      </c>
      <c r="Y17261" s="429" t="s">
        <v>1033</v>
      </c>
    </row>
    <row r="17262" spans="24:25">
      <c r="X17262" s="429">
        <v>17559</v>
      </c>
      <c r="Y17262" s="429" t="s">
        <v>1033</v>
      </c>
    </row>
    <row r="17263" spans="24:25">
      <c r="X17263" s="429">
        <v>17560</v>
      </c>
      <c r="Y17263" s="429" t="s">
        <v>1033</v>
      </c>
    </row>
    <row r="17264" spans="24:25">
      <c r="X17264" s="429">
        <v>17561</v>
      </c>
      <c r="Y17264" s="429" t="s">
        <v>1033</v>
      </c>
    </row>
    <row r="17265" spans="24:25">
      <c r="X17265" s="429">
        <v>17562</v>
      </c>
      <c r="Y17265" s="429" t="s">
        <v>1033</v>
      </c>
    </row>
    <row r="17266" spans="24:25">
      <c r="X17266" s="429">
        <v>17563</v>
      </c>
      <c r="Y17266" s="429" t="s">
        <v>1033</v>
      </c>
    </row>
    <row r="17267" spans="24:25">
      <c r="X17267" s="429">
        <v>17564</v>
      </c>
      <c r="Y17267" s="429" t="s">
        <v>1033</v>
      </c>
    </row>
    <row r="17268" spans="24:25">
      <c r="X17268" s="429">
        <v>17565</v>
      </c>
      <c r="Y17268" s="429" t="s">
        <v>1033</v>
      </c>
    </row>
    <row r="17269" spans="24:25">
      <c r="X17269" s="429">
        <v>17566</v>
      </c>
      <c r="Y17269" s="429" t="s">
        <v>1033</v>
      </c>
    </row>
    <row r="17270" spans="24:25">
      <c r="X17270" s="429">
        <v>17567</v>
      </c>
      <c r="Y17270" s="429" t="s">
        <v>1033</v>
      </c>
    </row>
    <row r="17271" spans="24:25">
      <c r="X17271" s="429">
        <v>17568</v>
      </c>
      <c r="Y17271" s="429" t="s">
        <v>1033</v>
      </c>
    </row>
    <row r="17272" spans="24:25">
      <c r="X17272" s="429">
        <v>17569</v>
      </c>
      <c r="Y17272" s="429" t="s">
        <v>1033</v>
      </c>
    </row>
    <row r="17273" spans="24:25">
      <c r="X17273" s="429">
        <v>17570</v>
      </c>
      <c r="Y17273" s="429" t="s">
        <v>1033</v>
      </c>
    </row>
    <row r="17274" spans="24:25">
      <c r="X17274" s="429">
        <v>17571</v>
      </c>
      <c r="Y17274" s="429" t="s">
        <v>1033</v>
      </c>
    </row>
    <row r="17275" spans="24:25">
      <c r="X17275" s="429">
        <v>17572</v>
      </c>
      <c r="Y17275" s="429" t="s">
        <v>1033</v>
      </c>
    </row>
    <row r="17276" spans="24:25">
      <c r="X17276" s="429">
        <v>17573</v>
      </c>
      <c r="Y17276" s="429" t="s">
        <v>1033</v>
      </c>
    </row>
    <row r="17277" spans="24:25">
      <c r="X17277" s="429">
        <v>17574</v>
      </c>
      <c r="Y17277" s="429" t="s">
        <v>1033</v>
      </c>
    </row>
    <row r="17278" spans="24:25">
      <c r="X17278" s="429">
        <v>17575</v>
      </c>
      <c r="Y17278" s="429" t="s">
        <v>1033</v>
      </c>
    </row>
    <row r="17279" spans="24:25">
      <c r="X17279" s="429">
        <v>17576</v>
      </c>
      <c r="Y17279" s="429" t="s">
        <v>1033</v>
      </c>
    </row>
    <row r="17280" spans="24:25">
      <c r="X17280" s="429">
        <v>17577</v>
      </c>
      <c r="Y17280" s="429" t="s">
        <v>1033</v>
      </c>
    </row>
    <row r="17281" spans="24:25">
      <c r="X17281" s="429">
        <v>17578</v>
      </c>
      <c r="Y17281" s="429" t="s">
        <v>1033</v>
      </c>
    </row>
    <row r="17282" spans="24:25">
      <c r="X17282" s="429">
        <v>17579</v>
      </c>
      <c r="Y17282" s="429" t="s">
        <v>1033</v>
      </c>
    </row>
    <row r="17283" spans="24:25">
      <c r="X17283" s="429">
        <v>17580</v>
      </c>
      <c r="Y17283" s="429" t="s">
        <v>1033</v>
      </c>
    </row>
    <row r="17284" spans="24:25">
      <c r="X17284" s="429">
        <v>17581</v>
      </c>
      <c r="Y17284" s="429" t="s">
        <v>1033</v>
      </c>
    </row>
    <row r="17285" spans="24:25">
      <c r="X17285" s="429">
        <v>17582</v>
      </c>
      <c r="Y17285" s="429" t="s">
        <v>1033</v>
      </c>
    </row>
    <row r="17286" spans="24:25">
      <c r="X17286" s="429">
        <v>17583</v>
      </c>
      <c r="Y17286" s="429" t="s">
        <v>1033</v>
      </c>
    </row>
    <row r="17287" spans="24:25">
      <c r="X17287" s="429">
        <v>17584</v>
      </c>
      <c r="Y17287" s="429" t="s">
        <v>1033</v>
      </c>
    </row>
    <row r="17288" spans="24:25">
      <c r="X17288" s="429">
        <v>17585</v>
      </c>
      <c r="Y17288" s="429" t="s">
        <v>1033</v>
      </c>
    </row>
    <row r="17289" spans="24:25">
      <c r="X17289" s="429">
        <v>17586</v>
      </c>
      <c r="Y17289" s="429" t="s">
        <v>1033</v>
      </c>
    </row>
    <row r="17290" spans="24:25">
      <c r="X17290" s="429">
        <v>17587</v>
      </c>
      <c r="Y17290" s="429" t="s">
        <v>1033</v>
      </c>
    </row>
    <row r="17291" spans="24:25">
      <c r="X17291" s="429">
        <v>17588</v>
      </c>
      <c r="Y17291" s="429" t="s">
        <v>1033</v>
      </c>
    </row>
    <row r="17292" spans="24:25">
      <c r="X17292" s="429">
        <v>17589</v>
      </c>
      <c r="Y17292" s="429" t="s">
        <v>1033</v>
      </c>
    </row>
    <row r="17293" spans="24:25">
      <c r="X17293" s="429">
        <v>17590</v>
      </c>
      <c r="Y17293" s="429" t="s">
        <v>1033</v>
      </c>
    </row>
    <row r="17294" spans="24:25">
      <c r="X17294" s="429">
        <v>17591</v>
      </c>
      <c r="Y17294" s="429" t="s">
        <v>1033</v>
      </c>
    </row>
    <row r="17295" spans="24:25">
      <c r="X17295" s="429">
        <v>17592</v>
      </c>
      <c r="Y17295" s="429" t="s">
        <v>1033</v>
      </c>
    </row>
    <row r="17296" spans="24:25">
      <c r="X17296" s="429">
        <v>17593</v>
      </c>
      <c r="Y17296" s="429" t="s">
        <v>1033</v>
      </c>
    </row>
    <row r="17297" spans="24:25">
      <c r="X17297" s="429">
        <v>17594</v>
      </c>
      <c r="Y17297" s="429" t="s">
        <v>1033</v>
      </c>
    </row>
    <row r="17298" spans="24:25">
      <c r="X17298" s="429">
        <v>17595</v>
      </c>
      <c r="Y17298" s="429" t="s">
        <v>1033</v>
      </c>
    </row>
    <row r="17299" spans="24:25">
      <c r="X17299" s="429">
        <v>17596</v>
      </c>
      <c r="Y17299" s="429" t="s">
        <v>1033</v>
      </c>
    </row>
    <row r="17300" spans="24:25">
      <c r="X17300" s="429">
        <v>17597</v>
      </c>
      <c r="Y17300" s="429" t="s">
        <v>1033</v>
      </c>
    </row>
    <row r="17301" spans="24:25">
      <c r="X17301" s="429">
        <v>17598</v>
      </c>
      <c r="Y17301" s="429" t="s">
        <v>1033</v>
      </c>
    </row>
    <row r="17302" spans="24:25">
      <c r="X17302" s="429">
        <v>17599</v>
      </c>
      <c r="Y17302" s="429" t="s">
        <v>1033</v>
      </c>
    </row>
    <row r="17303" spans="24:25">
      <c r="X17303" s="429">
        <v>17600</v>
      </c>
      <c r="Y17303" s="429" t="s">
        <v>1033</v>
      </c>
    </row>
    <row r="17304" spans="24:25">
      <c r="X17304" s="429">
        <v>17601</v>
      </c>
      <c r="Y17304" s="429" t="s">
        <v>1033</v>
      </c>
    </row>
    <row r="17305" spans="24:25">
      <c r="X17305" s="429">
        <v>17602</v>
      </c>
      <c r="Y17305" s="429" t="s">
        <v>1033</v>
      </c>
    </row>
    <row r="17306" spans="24:25">
      <c r="X17306" s="429">
        <v>17603</v>
      </c>
      <c r="Y17306" s="429" t="s">
        <v>1033</v>
      </c>
    </row>
    <row r="17307" spans="24:25">
      <c r="X17307" s="429">
        <v>17604</v>
      </c>
      <c r="Y17307" s="429" t="s">
        <v>1033</v>
      </c>
    </row>
    <row r="17308" spans="24:25">
      <c r="X17308" s="429">
        <v>17605</v>
      </c>
      <c r="Y17308" s="429" t="s">
        <v>1033</v>
      </c>
    </row>
    <row r="17309" spans="24:25">
      <c r="X17309" s="429">
        <v>17606</v>
      </c>
      <c r="Y17309" s="429" t="s">
        <v>1033</v>
      </c>
    </row>
    <row r="17310" spans="24:25">
      <c r="X17310" s="429">
        <v>17607</v>
      </c>
      <c r="Y17310" s="429" t="s">
        <v>1033</v>
      </c>
    </row>
    <row r="17311" spans="24:25">
      <c r="X17311" s="429">
        <v>17608</v>
      </c>
      <c r="Y17311" s="429" t="s">
        <v>1033</v>
      </c>
    </row>
    <row r="17312" spans="24:25">
      <c r="X17312" s="429">
        <v>17609</v>
      </c>
      <c r="Y17312" s="429" t="s">
        <v>1033</v>
      </c>
    </row>
    <row r="17313" spans="24:25">
      <c r="X17313" s="429">
        <v>17610</v>
      </c>
      <c r="Y17313" s="429" t="s">
        <v>1033</v>
      </c>
    </row>
    <row r="17314" spans="24:25">
      <c r="X17314" s="429">
        <v>17611</v>
      </c>
      <c r="Y17314" s="429" t="s">
        <v>1033</v>
      </c>
    </row>
    <row r="17315" spans="24:25">
      <c r="X17315" s="429">
        <v>17612</v>
      </c>
      <c r="Y17315" s="429" t="s">
        <v>1033</v>
      </c>
    </row>
    <row r="17316" spans="24:25">
      <c r="X17316" s="429">
        <v>17613</v>
      </c>
      <c r="Y17316" s="429" t="s">
        <v>1033</v>
      </c>
    </row>
    <row r="17317" spans="24:25">
      <c r="X17317" s="429">
        <v>17614</v>
      </c>
      <c r="Y17317" s="429" t="s">
        <v>1033</v>
      </c>
    </row>
    <row r="17318" spans="24:25">
      <c r="X17318" s="429">
        <v>17615</v>
      </c>
      <c r="Y17318" s="429" t="s">
        <v>1033</v>
      </c>
    </row>
    <row r="17319" spans="24:25">
      <c r="X17319" s="429">
        <v>17616</v>
      </c>
      <c r="Y17319" s="429" t="s">
        <v>1033</v>
      </c>
    </row>
    <row r="17320" spans="24:25">
      <c r="X17320" s="429">
        <v>17617</v>
      </c>
      <c r="Y17320" s="429" t="s">
        <v>1033</v>
      </c>
    </row>
    <row r="17321" spans="24:25">
      <c r="X17321" s="429">
        <v>17618</v>
      </c>
      <c r="Y17321" s="429" t="s">
        <v>1033</v>
      </c>
    </row>
    <row r="17322" spans="24:25">
      <c r="X17322" s="429">
        <v>17619</v>
      </c>
      <c r="Y17322" s="429" t="s">
        <v>1033</v>
      </c>
    </row>
    <row r="17323" spans="24:25">
      <c r="X17323" s="429">
        <v>17620</v>
      </c>
      <c r="Y17323" s="429" t="s">
        <v>1033</v>
      </c>
    </row>
    <row r="17324" spans="24:25">
      <c r="X17324" s="429">
        <v>17621</v>
      </c>
      <c r="Y17324" s="429" t="s">
        <v>1033</v>
      </c>
    </row>
    <row r="17325" spans="24:25">
      <c r="X17325" s="429">
        <v>17622</v>
      </c>
      <c r="Y17325" s="429" t="s">
        <v>1033</v>
      </c>
    </row>
    <row r="17326" spans="24:25">
      <c r="X17326" s="429">
        <v>17623</v>
      </c>
      <c r="Y17326" s="429" t="s">
        <v>1033</v>
      </c>
    </row>
    <row r="17327" spans="24:25">
      <c r="X17327" s="429">
        <v>17624</v>
      </c>
      <c r="Y17327" s="429" t="s">
        <v>1033</v>
      </c>
    </row>
    <row r="17328" spans="24:25">
      <c r="X17328" s="429">
        <v>17625</v>
      </c>
      <c r="Y17328" s="429" t="s">
        <v>1033</v>
      </c>
    </row>
    <row r="17329" spans="24:25">
      <c r="X17329" s="429">
        <v>17626</v>
      </c>
      <c r="Y17329" s="429" t="s">
        <v>1033</v>
      </c>
    </row>
    <row r="17330" spans="24:25">
      <c r="X17330" s="429">
        <v>17627</v>
      </c>
      <c r="Y17330" s="429" t="s">
        <v>1033</v>
      </c>
    </row>
    <row r="17331" spans="24:25">
      <c r="X17331" s="429">
        <v>17628</v>
      </c>
      <c r="Y17331" s="429" t="s">
        <v>1033</v>
      </c>
    </row>
    <row r="17332" spans="24:25">
      <c r="X17332" s="429">
        <v>17629</v>
      </c>
      <c r="Y17332" s="429" t="s">
        <v>1033</v>
      </c>
    </row>
    <row r="17333" spans="24:25">
      <c r="X17333" s="429">
        <v>17630</v>
      </c>
      <c r="Y17333" s="429" t="s">
        <v>1033</v>
      </c>
    </row>
    <row r="17334" spans="24:25">
      <c r="X17334" s="429">
        <v>17631</v>
      </c>
      <c r="Y17334" s="429" t="s">
        <v>1033</v>
      </c>
    </row>
    <row r="17335" spans="24:25">
      <c r="X17335" s="429">
        <v>17632</v>
      </c>
      <c r="Y17335" s="429" t="s">
        <v>1033</v>
      </c>
    </row>
    <row r="17336" spans="24:25">
      <c r="X17336" s="429">
        <v>17633</v>
      </c>
      <c r="Y17336" s="429" t="s">
        <v>1033</v>
      </c>
    </row>
    <row r="17337" spans="24:25">
      <c r="X17337" s="429">
        <v>17634</v>
      </c>
      <c r="Y17337" s="429" t="s">
        <v>1033</v>
      </c>
    </row>
    <row r="17338" spans="24:25">
      <c r="X17338" s="429">
        <v>17635</v>
      </c>
      <c r="Y17338" s="429" t="s">
        <v>1033</v>
      </c>
    </row>
    <row r="17339" spans="24:25">
      <c r="X17339" s="429">
        <v>17636</v>
      </c>
      <c r="Y17339" s="429" t="s">
        <v>1033</v>
      </c>
    </row>
    <row r="17340" spans="24:25">
      <c r="X17340" s="429">
        <v>17637</v>
      </c>
      <c r="Y17340" s="429" t="s">
        <v>1033</v>
      </c>
    </row>
    <row r="17341" spans="24:25">
      <c r="X17341" s="429">
        <v>17638</v>
      </c>
      <c r="Y17341" s="429" t="s">
        <v>1033</v>
      </c>
    </row>
    <row r="17342" spans="24:25">
      <c r="X17342" s="429">
        <v>17639</v>
      </c>
      <c r="Y17342" s="429" t="s">
        <v>1033</v>
      </c>
    </row>
    <row r="17343" spans="24:25">
      <c r="X17343" s="429">
        <v>17640</v>
      </c>
      <c r="Y17343" s="429" t="s">
        <v>1033</v>
      </c>
    </row>
    <row r="17344" spans="24:25">
      <c r="X17344" s="429">
        <v>17641</v>
      </c>
      <c r="Y17344" s="429" t="s">
        <v>1033</v>
      </c>
    </row>
    <row r="17345" spans="24:25">
      <c r="X17345" s="429">
        <v>17642</v>
      </c>
      <c r="Y17345" s="429" t="s">
        <v>1033</v>
      </c>
    </row>
    <row r="17346" spans="24:25">
      <c r="X17346" s="429">
        <v>17643</v>
      </c>
      <c r="Y17346" s="429" t="s">
        <v>1033</v>
      </c>
    </row>
    <row r="17347" spans="24:25">
      <c r="X17347" s="429">
        <v>17644</v>
      </c>
      <c r="Y17347" s="429" t="s">
        <v>1033</v>
      </c>
    </row>
    <row r="17348" spans="24:25">
      <c r="X17348" s="429">
        <v>17645</v>
      </c>
      <c r="Y17348" s="429" t="s">
        <v>1033</v>
      </c>
    </row>
    <row r="17349" spans="24:25">
      <c r="X17349" s="429">
        <v>17646</v>
      </c>
      <c r="Y17349" s="429" t="s">
        <v>1033</v>
      </c>
    </row>
    <row r="17350" spans="24:25">
      <c r="X17350" s="429">
        <v>17647</v>
      </c>
      <c r="Y17350" s="429" t="s">
        <v>1033</v>
      </c>
    </row>
    <row r="17351" spans="24:25">
      <c r="X17351" s="429">
        <v>17648</v>
      </c>
      <c r="Y17351" s="429" t="s">
        <v>1033</v>
      </c>
    </row>
    <row r="17352" spans="24:25">
      <c r="X17352" s="429">
        <v>17649</v>
      </c>
      <c r="Y17352" s="429" t="s">
        <v>1033</v>
      </c>
    </row>
    <row r="17353" spans="24:25">
      <c r="X17353" s="429">
        <v>17650</v>
      </c>
      <c r="Y17353" s="429" t="s">
        <v>1033</v>
      </c>
    </row>
    <row r="17354" spans="24:25">
      <c r="X17354" s="429">
        <v>17651</v>
      </c>
      <c r="Y17354" s="429" t="s">
        <v>1033</v>
      </c>
    </row>
    <row r="17355" spans="24:25">
      <c r="X17355" s="429">
        <v>17652</v>
      </c>
      <c r="Y17355" s="429" t="s">
        <v>1033</v>
      </c>
    </row>
    <row r="17356" spans="24:25">
      <c r="X17356" s="429">
        <v>17653</v>
      </c>
      <c r="Y17356" s="429" t="s">
        <v>1033</v>
      </c>
    </row>
    <row r="17357" spans="24:25">
      <c r="X17357" s="429">
        <v>17654</v>
      </c>
      <c r="Y17357" s="429" t="s">
        <v>1033</v>
      </c>
    </row>
    <row r="17358" spans="24:25">
      <c r="X17358" s="429">
        <v>17655</v>
      </c>
      <c r="Y17358" s="429" t="s">
        <v>1033</v>
      </c>
    </row>
    <row r="17359" spans="24:25">
      <c r="X17359" s="429">
        <v>17656</v>
      </c>
      <c r="Y17359" s="429" t="s">
        <v>1033</v>
      </c>
    </row>
    <row r="17360" spans="24:25">
      <c r="X17360" s="429">
        <v>17657</v>
      </c>
      <c r="Y17360" s="429" t="s">
        <v>1033</v>
      </c>
    </row>
    <row r="17361" spans="24:25">
      <c r="X17361" s="429">
        <v>17658</v>
      </c>
      <c r="Y17361" s="429" t="s">
        <v>1033</v>
      </c>
    </row>
    <row r="17362" spans="24:25">
      <c r="X17362" s="429">
        <v>17659</v>
      </c>
      <c r="Y17362" s="429" t="s">
        <v>1033</v>
      </c>
    </row>
    <row r="17363" spans="24:25">
      <c r="X17363" s="429">
        <v>17660</v>
      </c>
      <c r="Y17363" s="429" t="s">
        <v>1033</v>
      </c>
    </row>
    <row r="17364" spans="24:25">
      <c r="X17364" s="429">
        <v>17661</v>
      </c>
      <c r="Y17364" s="429" t="s">
        <v>1033</v>
      </c>
    </row>
    <row r="17365" spans="24:25">
      <c r="X17365" s="429">
        <v>17662</v>
      </c>
      <c r="Y17365" s="429" t="s">
        <v>1033</v>
      </c>
    </row>
    <row r="17366" spans="24:25">
      <c r="X17366" s="429">
        <v>17663</v>
      </c>
      <c r="Y17366" s="429" t="s">
        <v>1033</v>
      </c>
    </row>
    <row r="17367" spans="24:25">
      <c r="X17367" s="429">
        <v>17664</v>
      </c>
      <c r="Y17367" s="429" t="s">
        <v>1033</v>
      </c>
    </row>
    <row r="17368" spans="24:25">
      <c r="X17368" s="429">
        <v>17665</v>
      </c>
      <c r="Y17368" s="429" t="s">
        <v>1033</v>
      </c>
    </row>
    <row r="17369" spans="24:25">
      <c r="X17369" s="429">
        <v>17666</v>
      </c>
      <c r="Y17369" s="429" t="s">
        <v>1033</v>
      </c>
    </row>
    <row r="17370" spans="24:25">
      <c r="X17370" s="429">
        <v>17667</v>
      </c>
      <c r="Y17370" s="429" t="s">
        <v>1033</v>
      </c>
    </row>
    <row r="17371" spans="24:25">
      <c r="X17371" s="429">
        <v>17668</v>
      </c>
      <c r="Y17371" s="429" t="s">
        <v>1033</v>
      </c>
    </row>
    <row r="17372" spans="24:25">
      <c r="X17372" s="429">
        <v>17669</v>
      </c>
      <c r="Y17372" s="429" t="s">
        <v>1033</v>
      </c>
    </row>
    <row r="17373" spans="24:25">
      <c r="X17373" s="429">
        <v>17670</v>
      </c>
      <c r="Y17373" s="429" t="s">
        <v>1033</v>
      </c>
    </row>
    <row r="17374" spans="24:25">
      <c r="X17374" s="429">
        <v>17671</v>
      </c>
      <c r="Y17374" s="429" t="s">
        <v>1033</v>
      </c>
    </row>
    <row r="17375" spans="24:25">
      <c r="X17375" s="429">
        <v>17672</v>
      </c>
      <c r="Y17375" s="429" t="s">
        <v>1033</v>
      </c>
    </row>
    <row r="17376" spans="24:25">
      <c r="X17376" s="429">
        <v>17673</v>
      </c>
      <c r="Y17376" s="429" t="s">
        <v>1033</v>
      </c>
    </row>
    <row r="17377" spans="24:25">
      <c r="X17377" s="429">
        <v>17674</v>
      </c>
      <c r="Y17377" s="429" t="s">
        <v>1033</v>
      </c>
    </row>
    <row r="17378" spans="24:25">
      <c r="X17378" s="429">
        <v>17675</v>
      </c>
      <c r="Y17378" s="429" t="s">
        <v>1033</v>
      </c>
    </row>
    <row r="17379" spans="24:25">
      <c r="X17379" s="429">
        <v>17676</v>
      </c>
      <c r="Y17379" s="429" t="s">
        <v>1033</v>
      </c>
    </row>
    <row r="17380" spans="24:25">
      <c r="X17380" s="429">
        <v>17677</v>
      </c>
      <c r="Y17380" s="429" t="s">
        <v>1033</v>
      </c>
    </row>
    <row r="17381" spans="24:25">
      <c r="X17381" s="429">
        <v>17678</v>
      </c>
      <c r="Y17381" s="429" t="s">
        <v>1033</v>
      </c>
    </row>
    <row r="17382" spans="24:25">
      <c r="X17382" s="429">
        <v>17679</v>
      </c>
      <c r="Y17382" s="429" t="s">
        <v>1033</v>
      </c>
    </row>
    <row r="17383" spans="24:25">
      <c r="X17383" s="429">
        <v>17680</v>
      </c>
      <c r="Y17383" s="429" t="s">
        <v>1033</v>
      </c>
    </row>
    <row r="17384" spans="24:25">
      <c r="X17384" s="429">
        <v>17681</v>
      </c>
      <c r="Y17384" s="429" t="s">
        <v>1033</v>
      </c>
    </row>
    <row r="17385" spans="24:25">
      <c r="X17385" s="429">
        <v>17682</v>
      </c>
      <c r="Y17385" s="429" t="s">
        <v>1033</v>
      </c>
    </row>
    <row r="17386" spans="24:25">
      <c r="X17386" s="429">
        <v>17683</v>
      </c>
      <c r="Y17386" s="429" t="s">
        <v>1033</v>
      </c>
    </row>
    <row r="17387" spans="24:25">
      <c r="X17387" s="429">
        <v>17684</v>
      </c>
      <c r="Y17387" s="429" t="s">
        <v>1033</v>
      </c>
    </row>
    <row r="17388" spans="24:25">
      <c r="X17388" s="429">
        <v>17685</v>
      </c>
      <c r="Y17388" s="429" t="s">
        <v>1033</v>
      </c>
    </row>
    <row r="17389" spans="24:25">
      <c r="X17389" s="429">
        <v>17686</v>
      </c>
      <c r="Y17389" s="429" t="s">
        <v>1033</v>
      </c>
    </row>
    <row r="17390" spans="24:25">
      <c r="X17390" s="429">
        <v>17687</v>
      </c>
      <c r="Y17390" s="429" t="s">
        <v>1033</v>
      </c>
    </row>
    <row r="17391" spans="24:25">
      <c r="X17391" s="429">
        <v>17688</v>
      </c>
      <c r="Y17391" s="429" t="s">
        <v>1033</v>
      </c>
    </row>
    <row r="17392" spans="24:25">
      <c r="X17392" s="429">
        <v>17689</v>
      </c>
      <c r="Y17392" s="429" t="s">
        <v>1033</v>
      </c>
    </row>
    <row r="17393" spans="24:25">
      <c r="X17393" s="429">
        <v>17690</v>
      </c>
      <c r="Y17393" s="429" t="s">
        <v>1033</v>
      </c>
    </row>
    <row r="17394" spans="24:25">
      <c r="X17394" s="429">
        <v>17691</v>
      </c>
      <c r="Y17394" s="429" t="s">
        <v>1033</v>
      </c>
    </row>
    <row r="17395" spans="24:25">
      <c r="X17395" s="429">
        <v>17692</v>
      </c>
      <c r="Y17395" s="429" t="s">
        <v>1033</v>
      </c>
    </row>
    <row r="17396" spans="24:25">
      <c r="X17396" s="429">
        <v>17693</v>
      </c>
      <c r="Y17396" s="429" t="s">
        <v>1033</v>
      </c>
    </row>
    <row r="17397" spans="24:25">
      <c r="X17397" s="429">
        <v>17694</v>
      </c>
      <c r="Y17397" s="429" t="s">
        <v>1033</v>
      </c>
    </row>
    <row r="17398" spans="24:25">
      <c r="X17398" s="429">
        <v>17695</v>
      </c>
      <c r="Y17398" s="429" t="s">
        <v>1033</v>
      </c>
    </row>
    <row r="17399" spans="24:25">
      <c r="X17399" s="429">
        <v>17696</v>
      </c>
      <c r="Y17399" s="429" t="s">
        <v>1033</v>
      </c>
    </row>
    <row r="17400" spans="24:25">
      <c r="X17400" s="429">
        <v>17697</v>
      </c>
      <c r="Y17400" s="429" t="s">
        <v>1033</v>
      </c>
    </row>
    <row r="17401" spans="24:25">
      <c r="X17401" s="429">
        <v>17698</v>
      </c>
      <c r="Y17401" s="429" t="s">
        <v>1033</v>
      </c>
    </row>
    <row r="17402" spans="24:25">
      <c r="X17402" s="429">
        <v>17699</v>
      </c>
      <c r="Y17402" s="429" t="s">
        <v>1033</v>
      </c>
    </row>
    <row r="17403" spans="24:25">
      <c r="X17403" s="429">
        <v>17700</v>
      </c>
      <c r="Y17403" s="429" t="s">
        <v>1033</v>
      </c>
    </row>
    <row r="17404" spans="24:25">
      <c r="X17404" s="429">
        <v>17701</v>
      </c>
      <c r="Y17404" s="429" t="s">
        <v>1033</v>
      </c>
    </row>
    <row r="17405" spans="24:25">
      <c r="X17405" s="429">
        <v>17702</v>
      </c>
      <c r="Y17405" s="429" t="s">
        <v>1033</v>
      </c>
    </row>
    <row r="17406" spans="24:25">
      <c r="X17406" s="429">
        <v>17703</v>
      </c>
      <c r="Y17406" s="429" t="s">
        <v>1033</v>
      </c>
    </row>
    <row r="17407" spans="24:25">
      <c r="X17407" s="429">
        <v>17704</v>
      </c>
      <c r="Y17407" s="429" t="s">
        <v>1033</v>
      </c>
    </row>
    <row r="17408" spans="24:25">
      <c r="X17408" s="429">
        <v>17705</v>
      </c>
      <c r="Y17408" s="429" t="s">
        <v>1033</v>
      </c>
    </row>
    <row r="17409" spans="24:25">
      <c r="X17409" s="429">
        <v>17706</v>
      </c>
      <c r="Y17409" s="429" t="s">
        <v>1033</v>
      </c>
    </row>
    <row r="17410" spans="24:25">
      <c r="X17410" s="429">
        <v>17707</v>
      </c>
      <c r="Y17410" s="429" t="s">
        <v>1033</v>
      </c>
    </row>
    <row r="17411" spans="24:25">
      <c r="X17411" s="429">
        <v>17708</v>
      </c>
      <c r="Y17411" s="429" t="s">
        <v>1033</v>
      </c>
    </row>
    <row r="17412" spans="24:25">
      <c r="X17412" s="429">
        <v>17709</v>
      </c>
      <c r="Y17412" s="429" t="s">
        <v>1033</v>
      </c>
    </row>
    <row r="17413" spans="24:25">
      <c r="X17413" s="429">
        <v>17710</v>
      </c>
      <c r="Y17413" s="429" t="s">
        <v>1033</v>
      </c>
    </row>
    <row r="17414" spans="24:25">
      <c r="X17414" s="429">
        <v>17711</v>
      </c>
      <c r="Y17414" s="429" t="s">
        <v>1033</v>
      </c>
    </row>
    <row r="17415" spans="24:25">
      <c r="X17415" s="429">
        <v>17712</v>
      </c>
      <c r="Y17415" s="429" t="s">
        <v>1033</v>
      </c>
    </row>
    <row r="17416" spans="24:25">
      <c r="X17416" s="429">
        <v>17713</v>
      </c>
      <c r="Y17416" s="429" t="s">
        <v>1033</v>
      </c>
    </row>
    <row r="17417" spans="24:25">
      <c r="X17417" s="429">
        <v>17714</v>
      </c>
      <c r="Y17417" s="429" t="s">
        <v>1033</v>
      </c>
    </row>
    <row r="17418" spans="24:25">
      <c r="X17418" s="429">
        <v>17715</v>
      </c>
      <c r="Y17418" s="429" t="s">
        <v>1033</v>
      </c>
    </row>
    <row r="17419" spans="24:25">
      <c r="X17419" s="429">
        <v>17716</v>
      </c>
      <c r="Y17419" s="429" t="s">
        <v>1033</v>
      </c>
    </row>
    <row r="17420" spans="24:25">
      <c r="X17420" s="429">
        <v>17717</v>
      </c>
      <c r="Y17420" s="429" t="s">
        <v>1033</v>
      </c>
    </row>
    <row r="17421" spans="24:25">
      <c r="X17421" s="429">
        <v>17718</v>
      </c>
      <c r="Y17421" s="429" t="s">
        <v>1033</v>
      </c>
    </row>
    <row r="17422" spans="24:25">
      <c r="X17422" s="429">
        <v>17719</v>
      </c>
      <c r="Y17422" s="429" t="s">
        <v>1033</v>
      </c>
    </row>
    <row r="17423" spans="24:25">
      <c r="X17423" s="429">
        <v>17720</v>
      </c>
      <c r="Y17423" s="429" t="s">
        <v>1033</v>
      </c>
    </row>
    <row r="17424" spans="24:25">
      <c r="X17424" s="429">
        <v>17721</v>
      </c>
      <c r="Y17424" s="429" t="s">
        <v>1033</v>
      </c>
    </row>
    <row r="17425" spans="24:25">
      <c r="X17425" s="429">
        <v>17722</v>
      </c>
      <c r="Y17425" s="429" t="s">
        <v>1033</v>
      </c>
    </row>
    <row r="17426" spans="24:25">
      <c r="X17426" s="429">
        <v>17723</v>
      </c>
      <c r="Y17426" s="429" t="s">
        <v>1033</v>
      </c>
    </row>
    <row r="17427" spans="24:25">
      <c r="X17427" s="429">
        <v>17724</v>
      </c>
      <c r="Y17427" s="429" t="s">
        <v>1033</v>
      </c>
    </row>
    <row r="17428" spans="24:25">
      <c r="X17428" s="429">
        <v>17725</v>
      </c>
      <c r="Y17428" s="429" t="s">
        <v>1033</v>
      </c>
    </row>
    <row r="17429" spans="24:25">
      <c r="X17429" s="429">
        <v>17726</v>
      </c>
      <c r="Y17429" s="429" t="s">
        <v>1033</v>
      </c>
    </row>
    <row r="17430" spans="24:25">
      <c r="X17430" s="429">
        <v>17727</v>
      </c>
      <c r="Y17430" s="429" t="s">
        <v>1033</v>
      </c>
    </row>
    <row r="17431" spans="24:25">
      <c r="X17431" s="429">
        <v>17728</v>
      </c>
      <c r="Y17431" s="429" t="s">
        <v>1033</v>
      </c>
    </row>
    <row r="17432" spans="24:25">
      <c r="X17432" s="429">
        <v>17729</v>
      </c>
      <c r="Y17432" s="429" t="s">
        <v>1033</v>
      </c>
    </row>
    <row r="17433" spans="24:25">
      <c r="X17433" s="429">
        <v>17730</v>
      </c>
      <c r="Y17433" s="429" t="s">
        <v>1033</v>
      </c>
    </row>
    <row r="17434" spans="24:25">
      <c r="X17434" s="429">
        <v>17731</v>
      </c>
      <c r="Y17434" s="429" t="s">
        <v>1033</v>
      </c>
    </row>
    <row r="17435" spans="24:25">
      <c r="X17435" s="429">
        <v>17732</v>
      </c>
      <c r="Y17435" s="429" t="s">
        <v>1033</v>
      </c>
    </row>
    <row r="17436" spans="24:25">
      <c r="X17436" s="429">
        <v>17733</v>
      </c>
      <c r="Y17436" s="429" t="s">
        <v>1033</v>
      </c>
    </row>
    <row r="17437" spans="24:25">
      <c r="X17437" s="429">
        <v>17734</v>
      </c>
      <c r="Y17437" s="429" t="s">
        <v>1033</v>
      </c>
    </row>
    <row r="17438" spans="24:25">
      <c r="X17438" s="429">
        <v>17735</v>
      </c>
      <c r="Y17438" s="429" t="s">
        <v>1033</v>
      </c>
    </row>
    <row r="17439" spans="24:25">
      <c r="X17439" s="429">
        <v>17736</v>
      </c>
      <c r="Y17439" s="429" t="s">
        <v>1033</v>
      </c>
    </row>
    <row r="17440" spans="24:25">
      <c r="X17440" s="429">
        <v>17737</v>
      </c>
      <c r="Y17440" s="429" t="s">
        <v>1033</v>
      </c>
    </row>
    <row r="17441" spans="24:25">
      <c r="X17441" s="429">
        <v>17738</v>
      </c>
      <c r="Y17441" s="429" t="s">
        <v>1033</v>
      </c>
    </row>
    <row r="17442" spans="24:25">
      <c r="X17442" s="429">
        <v>17739</v>
      </c>
      <c r="Y17442" s="429" t="s">
        <v>1033</v>
      </c>
    </row>
    <row r="17443" spans="24:25">
      <c r="X17443" s="429">
        <v>17740</v>
      </c>
      <c r="Y17443" s="429" t="s">
        <v>1033</v>
      </c>
    </row>
    <row r="17444" spans="24:25">
      <c r="X17444" s="429">
        <v>17741</v>
      </c>
      <c r="Y17444" s="429" t="s">
        <v>1033</v>
      </c>
    </row>
    <row r="17445" spans="24:25">
      <c r="X17445" s="429">
        <v>17742</v>
      </c>
      <c r="Y17445" s="429" t="s">
        <v>1033</v>
      </c>
    </row>
    <row r="17446" spans="24:25">
      <c r="X17446" s="429">
        <v>17743</v>
      </c>
      <c r="Y17446" s="429" t="s">
        <v>1033</v>
      </c>
    </row>
    <row r="17447" spans="24:25">
      <c r="X17447" s="429">
        <v>17744</v>
      </c>
      <c r="Y17447" s="429" t="s">
        <v>1033</v>
      </c>
    </row>
    <row r="17448" spans="24:25">
      <c r="X17448" s="429">
        <v>17745</v>
      </c>
      <c r="Y17448" s="429" t="s">
        <v>1033</v>
      </c>
    </row>
    <row r="17449" spans="24:25">
      <c r="X17449" s="429">
        <v>17746</v>
      </c>
      <c r="Y17449" s="429" t="s">
        <v>1033</v>
      </c>
    </row>
    <row r="17450" spans="24:25">
      <c r="X17450" s="429">
        <v>17747</v>
      </c>
      <c r="Y17450" s="429" t="s">
        <v>1033</v>
      </c>
    </row>
    <row r="17451" spans="24:25">
      <c r="X17451" s="429">
        <v>17748</v>
      </c>
      <c r="Y17451" s="429" t="s">
        <v>1033</v>
      </c>
    </row>
    <row r="17452" spans="24:25">
      <c r="X17452" s="429">
        <v>17749</v>
      </c>
      <c r="Y17452" s="429" t="s">
        <v>1033</v>
      </c>
    </row>
    <row r="17453" spans="24:25">
      <c r="X17453" s="429">
        <v>17750</v>
      </c>
      <c r="Y17453" s="429" t="s">
        <v>1033</v>
      </c>
    </row>
    <row r="17454" spans="24:25">
      <c r="X17454" s="429">
        <v>17751</v>
      </c>
      <c r="Y17454" s="429" t="s">
        <v>1033</v>
      </c>
    </row>
    <row r="17455" spans="24:25">
      <c r="X17455" s="429">
        <v>17752</v>
      </c>
      <c r="Y17455" s="429" t="s">
        <v>1033</v>
      </c>
    </row>
    <row r="17456" spans="24:25">
      <c r="X17456" s="429">
        <v>17753</v>
      </c>
      <c r="Y17456" s="429" t="s">
        <v>1033</v>
      </c>
    </row>
    <row r="17457" spans="24:25">
      <c r="X17457" s="429">
        <v>17754</v>
      </c>
      <c r="Y17457" s="429" t="s">
        <v>1033</v>
      </c>
    </row>
    <row r="17458" spans="24:25">
      <c r="X17458" s="429">
        <v>17755</v>
      </c>
      <c r="Y17458" s="429" t="s">
        <v>1033</v>
      </c>
    </row>
    <row r="17459" spans="24:25">
      <c r="X17459" s="429">
        <v>17756</v>
      </c>
      <c r="Y17459" s="429" t="s">
        <v>1033</v>
      </c>
    </row>
    <row r="17460" spans="24:25">
      <c r="X17460" s="429">
        <v>17757</v>
      </c>
      <c r="Y17460" s="429" t="s">
        <v>1033</v>
      </c>
    </row>
    <row r="17461" spans="24:25">
      <c r="X17461" s="429">
        <v>17758</v>
      </c>
      <c r="Y17461" s="429" t="s">
        <v>1033</v>
      </c>
    </row>
    <row r="17462" spans="24:25">
      <c r="X17462" s="429">
        <v>17759</v>
      </c>
      <c r="Y17462" s="429" t="s">
        <v>1033</v>
      </c>
    </row>
    <row r="17463" spans="24:25">
      <c r="X17463" s="429">
        <v>17760</v>
      </c>
      <c r="Y17463" s="429" t="s">
        <v>1033</v>
      </c>
    </row>
    <row r="17464" spans="24:25">
      <c r="X17464" s="429">
        <v>17761</v>
      </c>
      <c r="Y17464" s="429" t="s">
        <v>1033</v>
      </c>
    </row>
    <row r="17465" spans="24:25">
      <c r="X17465" s="429">
        <v>17762</v>
      </c>
      <c r="Y17465" s="429" t="s">
        <v>1033</v>
      </c>
    </row>
    <row r="17466" spans="24:25">
      <c r="X17466" s="429">
        <v>17763</v>
      </c>
      <c r="Y17466" s="429" t="s">
        <v>1033</v>
      </c>
    </row>
    <row r="17467" spans="24:25">
      <c r="X17467" s="429">
        <v>17764</v>
      </c>
      <c r="Y17467" s="429" t="s">
        <v>1033</v>
      </c>
    </row>
    <row r="17468" spans="24:25">
      <c r="X17468" s="429">
        <v>17765</v>
      </c>
      <c r="Y17468" s="429" t="s">
        <v>1033</v>
      </c>
    </row>
    <row r="17469" spans="24:25">
      <c r="X17469" s="429">
        <v>17766</v>
      </c>
      <c r="Y17469" s="429" t="s">
        <v>1033</v>
      </c>
    </row>
    <row r="17470" spans="24:25">
      <c r="X17470" s="429">
        <v>17767</v>
      </c>
      <c r="Y17470" s="429" t="s">
        <v>1033</v>
      </c>
    </row>
    <row r="17471" spans="24:25">
      <c r="X17471" s="429">
        <v>17768</v>
      </c>
      <c r="Y17471" s="429" t="s">
        <v>1033</v>
      </c>
    </row>
    <row r="17472" spans="24:25">
      <c r="X17472" s="429">
        <v>17769</v>
      </c>
      <c r="Y17472" s="429" t="s">
        <v>1033</v>
      </c>
    </row>
    <row r="17473" spans="24:25">
      <c r="X17473" s="429">
        <v>17770</v>
      </c>
      <c r="Y17473" s="429" t="s">
        <v>1033</v>
      </c>
    </row>
    <row r="17474" spans="24:25">
      <c r="X17474" s="429">
        <v>17771</v>
      </c>
      <c r="Y17474" s="429" t="s">
        <v>1033</v>
      </c>
    </row>
    <row r="17475" spans="24:25">
      <c r="X17475" s="429">
        <v>17772</v>
      </c>
      <c r="Y17475" s="429" t="s">
        <v>1033</v>
      </c>
    </row>
    <row r="17476" spans="24:25">
      <c r="X17476" s="429">
        <v>17773</v>
      </c>
      <c r="Y17476" s="429" t="s">
        <v>1033</v>
      </c>
    </row>
    <row r="17477" spans="24:25">
      <c r="X17477" s="429">
        <v>17774</v>
      </c>
      <c r="Y17477" s="429" t="s">
        <v>1033</v>
      </c>
    </row>
    <row r="17478" spans="24:25">
      <c r="X17478" s="429">
        <v>17775</v>
      </c>
      <c r="Y17478" s="429" t="s">
        <v>1033</v>
      </c>
    </row>
    <row r="17479" spans="24:25">
      <c r="X17479" s="429">
        <v>17776</v>
      </c>
      <c r="Y17479" s="429" t="s">
        <v>1033</v>
      </c>
    </row>
    <row r="17480" spans="24:25">
      <c r="X17480" s="429">
        <v>17777</v>
      </c>
      <c r="Y17480" s="429" t="s">
        <v>1033</v>
      </c>
    </row>
    <row r="17481" spans="24:25">
      <c r="X17481" s="429">
        <v>17778</v>
      </c>
      <c r="Y17481" s="429" t="s">
        <v>1033</v>
      </c>
    </row>
    <row r="17482" spans="24:25">
      <c r="X17482" s="429">
        <v>17779</v>
      </c>
      <c r="Y17482" s="429" t="s">
        <v>1033</v>
      </c>
    </row>
    <row r="17483" spans="24:25">
      <c r="X17483" s="429">
        <v>17780</v>
      </c>
      <c r="Y17483" s="429" t="s">
        <v>1033</v>
      </c>
    </row>
    <row r="17484" spans="24:25">
      <c r="X17484" s="429">
        <v>17781</v>
      </c>
      <c r="Y17484" s="429" t="s">
        <v>1033</v>
      </c>
    </row>
    <row r="17485" spans="24:25">
      <c r="X17485" s="429">
        <v>17782</v>
      </c>
      <c r="Y17485" s="429" t="s">
        <v>1033</v>
      </c>
    </row>
    <row r="17486" spans="24:25">
      <c r="X17486" s="429">
        <v>17783</v>
      </c>
      <c r="Y17486" s="429" t="s">
        <v>1033</v>
      </c>
    </row>
    <row r="17487" spans="24:25">
      <c r="X17487" s="429">
        <v>17784</v>
      </c>
      <c r="Y17487" s="429" t="s">
        <v>1033</v>
      </c>
    </row>
    <row r="17488" spans="24:25">
      <c r="X17488" s="429">
        <v>17785</v>
      </c>
      <c r="Y17488" s="429" t="s">
        <v>1033</v>
      </c>
    </row>
    <row r="17489" spans="24:25">
      <c r="X17489" s="429">
        <v>17786</v>
      </c>
      <c r="Y17489" s="429" t="s">
        <v>1033</v>
      </c>
    </row>
    <row r="17490" spans="24:25">
      <c r="X17490" s="429">
        <v>17787</v>
      </c>
      <c r="Y17490" s="429" t="s">
        <v>1033</v>
      </c>
    </row>
    <row r="17491" spans="24:25">
      <c r="X17491" s="429">
        <v>17788</v>
      </c>
      <c r="Y17491" s="429" t="s">
        <v>1033</v>
      </c>
    </row>
    <row r="17492" spans="24:25">
      <c r="X17492" s="429">
        <v>17789</v>
      </c>
      <c r="Y17492" s="429" t="s">
        <v>1033</v>
      </c>
    </row>
    <row r="17493" spans="24:25">
      <c r="X17493" s="429">
        <v>17790</v>
      </c>
      <c r="Y17493" s="429" t="s">
        <v>1033</v>
      </c>
    </row>
    <row r="17494" spans="24:25">
      <c r="X17494" s="429">
        <v>17791</v>
      </c>
      <c r="Y17494" s="429" t="s">
        <v>1033</v>
      </c>
    </row>
    <row r="17495" spans="24:25">
      <c r="X17495" s="429">
        <v>17792</v>
      </c>
      <c r="Y17495" s="429" t="s">
        <v>1033</v>
      </c>
    </row>
    <row r="17496" spans="24:25">
      <c r="X17496" s="429">
        <v>17793</v>
      </c>
      <c r="Y17496" s="429" t="s">
        <v>1033</v>
      </c>
    </row>
    <row r="17497" spans="24:25">
      <c r="X17497" s="429">
        <v>17794</v>
      </c>
      <c r="Y17497" s="429" t="s">
        <v>1033</v>
      </c>
    </row>
    <row r="17498" spans="24:25">
      <c r="X17498" s="429">
        <v>17795</v>
      </c>
      <c r="Y17498" s="429" t="s">
        <v>1033</v>
      </c>
    </row>
    <row r="17499" spans="24:25">
      <c r="X17499" s="429">
        <v>17796</v>
      </c>
      <c r="Y17499" s="429" t="s">
        <v>1033</v>
      </c>
    </row>
    <row r="17500" spans="24:25">
      <c r="X17500" s="429">
        <v>17797</v>
      </c>
      <c r="Y17500" s="429" t="s">
        <v>1033</v>
      </c>
    </row>
    <row r="17501" spans="24:25">
      <c r="X17501" s="429">
        <v>17798</v>
      </c>
      <c r="Y17501" s="429" t="s">
        <v>1033</v>
      </c>
    </row>
    <row r="17502" spans="24:25">
      <c r="X17502" s="429">
        <v>17799</v>
      </c>
      <c r="Y17502" s="429" t="s">
        <v>1033</v>
      </c>
    </row>
    <row r="17503" spans="24:25">
      <c r="X17503" s="429">
        <v>17800</v>
      </c>
      <c r="Y17503" s="429" t="s">
        <v>1033</v>
      </c>
    </row>
    <row r="17504" spans="24:25">
      <c r="X17504" s="429">
        <v>17801</v>
      </c>
      <c r="Y17504" s="429" t="s">
        <v>1033</v>
      </c>
    </row>
    <row r="17505" spans="24:25">
      <c r="X17505" s="429">
        <v>17802</v>
      </c>
      <c r="Y17505" s="429" t="s">
        <v>1033</v>
      </c>
    </row>
    <row r="17506" spans="24:25">
      <c r="X17506" s="429">
        <v>17803</v>
      </c>
      <c r="Y17506" s="429" t="s">
        <v>1033</v>
      </c>
    </row>
    <row r="17507" spans="24:25">
      <c r="X17507" s="429">
        <v>17804</v>
      </c>
      <c r="Y17507" s="429" t="s">
        <v>1033</v>
      </c>
    </row>
    <row r="17508" spans="24:25">
      <c r="X17508" s="429">
        <v>17805</v>
      </c>
      <c r="Y17508" s="429" t="s">
        <v>1033</v>
      </c>
    </row>
    <row r="17509" spans="24:25">
      <c r="X17509" s="429">
        <v>17806</v>
      </c>
      <c r="Y17509" s="429" t="s">
        <v>1033</v>
      </c>
    </row>
    <row r="17510" spans="24:25">
      <c r="X17510" s="429">
        <v>17807</v>
      </c>
      <c r="Y17510" s="429" t="s">
        <v>1033</v>
      </c>
    </row>
    <row r="17511" spans="24:25">
      <c r="X17511" s="429">
        <v>17808</v>
      </c>
      <c r="Y17511" s="429" t="s">
        <v>1033</v>
      </c>
    </row>
    <row r="17512" spans="24:25">
      <c r="X17512" s="429">
        <v>17809</v>
      </c>
      <c r="Y17512" s="429" t="s">
        <v>1033</v>
      </c>
    </row>
    <row r="17513" spans="24:25">
      <c r="X17513" s="429">
        <v>17810</v>
      </c>
      <c r="Y17513" s="429" t="s">
        <v>1033</v>
      </c>
    </row>
    <row r="17514" spans="24:25">
      <c r="X17514" s="429">
        <v>17811</v>
      </c>
      <c r="Y17514" s="429" t="s">
        <v>1033</v>
      </c>
    </row>
    <row r="17515" spans="24:25">
      <c r="X17515" s="429">
        <v>17812</v>
      </c>
      <c r="Y17515" s="429" t="s">
        <v>1033</v>
      </c>
    </row>
    <row r="17516" spans="24:25">
      <c r="X17516" s="429">
        <v>17813</v>
      </c>
      <c r="Y17516" s="429" t="s">
        <v>1033</v>
      </c>
    </row>
    <row r="17517" spans="24:25">
      <c r="X17517" s="429">
        <v>17814</v>
      </c>
      <c r="Y17517" s="429" t="s">
        <v>1033</v>
      </c>
    </row>
    <row r="17518" spans="24:25">
      <c r="X17518" s="429">
        <v>17815</v>
      </c>
      <c r="Y17518" s="429" t="s">
        <v>1033</v>
      </c>
    </row>
    <row r="17519" spans="24:25">
      <c r="X17519" s="429">
        <v>17816</v>
      </c>
      <c r="Y17519" s="429" t="s">
        <v>1033</v>
      </c>
    </row>
    <row r="17520" spans="24:25">
      <c r="X17520" s="429">
        <v>17817</v>
      </c>
      <c r="Y17520" s="429" t="s">
        <v>1033</v>
      </c>
    </row>
    <row r="17521" spans="24:25">
      <c r="X17521" s="429">
        <v>17818</v>
      </c>
      <c r="Y17521" s="429" t="s">
        <v>1033</v>
      </c>
    </row>
    <row r="17522" spans="24:25">
      <c r="X17522" s="429">
        <v>17819</v>
      </c>
      <c r="Y17522" s="429" t="s">
        <v>1033</v>
      </c>
    </row>
    <row r="17523" spans="24:25">
      <c r="X17523" s="429">
        <v>17820</v>
      </c>
      <c r="Y17523" s="429" t="s">
        <v>1033</v>
      </c>
    </row>
    <row r="17524" spans="24:25">
      <c r="X17524" s="429">
        <v>17821</v>
      </c>
      <c r="Y17524" s="429" t="s">
        <v>1033</v>
      </c>
    </row>
    <row r="17525" spans="24:25">
      <c r="X17525" s="429">
        <v>17822</v>
      </c>
      <c r="Y17525" s="429" t="s">
        <v>1033</v>
      </c>
    </row>
    <row r="17526" spans="24:25">
      <c r="X17526" s="429">
        <v>17823</v>
      </c>
      <c r="Y17526" s="429" t="s">
        <v>1033</v>
      </c>
    </row>
    <row r="17527" spans="24:25">
      <c r="X17527" s="429">
        <v>17824</v>
      </c>
      <c r="Y17527" s="429" t="s">
        <v>1033</v>
      </c>
    </row>
    <row r="17528" spans="24:25">
      <c r="X17528" s="429">
        <v>17825</v>
      </c>
      <c r="Y17528" s="429" t="s">
        <v>1033</v>
      </c>
    </row>
    <row r="17529" spans="24:25">
      <c r="X17529" s="429">
        <v>17826</v>
      </c>
      <c r="Y17529" s="429" t="s">
        <v>1033</v>
      </c>
    </row>
    <row r="17530" spans="24:25">
      <c r="X17530" s="429">
        <v>17827</v>
      </c>
      <c r="Y17530" s="429" t="s">
        <v>1033</v>
      </c>
    </row>
    <row r="17531" spans="24:25">
      <c r="X17531" s="429">
        <v>17828</v>
      </c>
      <c r="Y17531" s="429" t="s">
        <v>1033</v>
      </c>
    </row>
    <row r="17532" spans="24:25">
      <c r="X17532" s="429">
        <v>17829</v>
      </c>
      <c r="Y17532" s="429" t="s">
        <v>1033</v>
      </c>
    </row>
    <row r="17533" spans="24:25">
      <c r="X17533" s="429">
        <v>17830</v>
      </c>
      <c r="Y17533" s="429" t="s">
        <v>1033</v>
      </c>
    </row>
    <row r="17534" spans="24:25">
      <c r="X17534" s="429">
        <v>17831</v>
      </c>
      <c r="Y17534" s="429" t="s">
        <v>1033</v>
      </c>
    </row>
    <row r="17535" spans="24:25">
      <c r="X17535" s="429">
        <v>17832</v>
      </c>
      <c r="Y17535" s="429" t="s">
        <v>1033</v>
      </c>
    </row>
    <row r="17536" spans="24:25">
      <c r="X17536" s="429">
        <v>17833</v>
      </c>
      <c r="Y17536" s="429" t="s">
        <v>1033</v>
      </c>
    </row>
    <row r="17537" spans="24:25">
      <c r="X17537" s="429">
        <v>17834</v>
      </c>
      <c r="Y17537" s="429" t="s">
        <v>1033</v>
      </c>
    </row>
    <row r="17538" spans="24:25">
      <c r="X17538" s="429">
        <v>17835</v>
      </c>
      <c r="Y17538" s="429" t="s">
        <v>1033</v>
      </c>
    </row>
    <row r="17539" spans="24:25">
      <c r="X17539" s="429">
        <v>17836</v>
      </c>
      <c r="Y17539" s="429" t="s">
        <v>1033</v>
      </c>
    </row>
    <row r="17540" spans="24:25">
      <c r="X17540" s="429">
        <v>17837</v>
      </c>
      <c r="Y17540" s="429" t="s">
        <v>1033</v>
      </c>
    </row>
    <row r="17541" spans="24:25">
      <c r="X17541" s="429">
        <v>17838</v>
      </c>
      <c r="Y17541" s="429" t="s">
        <v>1033</v>
      </c>
    </row>
    <row r="17542" spans="24:25">
      <c r="X17542" s="429">
        <v>17839</v>
      </c>
      <c r="Y17542" s="429" t="s">
        <v>1033</v>
      </c>
    </row>
    <row r="17543" spans="24:25">
      <c r="X17543" s="429">
        <v>17840</v>
      </c>
      <c r="Y17543" s="429" t="s">
        <v>1033</v>
      </c>
    </row>
    <row r="17544" spans="24:25">
      <c r="X17544" s="429">
        <v>17841</v>
      </c>
      <c r="Y17544" s="429" t="s">
        <v>1033</v>
      </c>
    </row>
    <row r="17545" spans="24:25">
      <c r="X17545" s="429">
        <v>17842</v>
      </c>
      <c r="Y17545" s="429" t="s">
        <v>1033</v>
      </c>
    </row>
    <row r="17546" spans="24:25">
      <c r="X17546" s="429">
        <v>17843</v>
      </c>
      <c r="Y17546" s="429" t="s">
        <v>1033</v>
      </c>
    </row>
    <row r="17547" spans="24:25">
      <c r="X17547" s="429">
        <v>17844</v>
      </c>
      <c r="Y17547" s="429" t="s">
        <v>1033</v>
      </c>
    </row>
    <row r="17548" spans="24:25">
      <c r="X17548" s="429">
        <v>17845</v>
      </c>
      <c r="Y17548" s="429" t="s">
        <v>1033</v>
      </c>
    </row>
    <row r="17549" spans="24:25">
      <c r="X17549" s="429">
        <v>17846</v>
      </c>
      <c r="Y17549" s="429" t="s">
        <v>1033</v>
      </c>
    </row>
    <row r="17550" spans="24:25">
      <c r="X17550" s="429">
        <v>17847</v>
      </c>
      <c r="Y17550" s="429" t="s">
        <v>1033</v>
      </c>
    </row>
    <row r="17551" spans="24:25">
      <c r="X17551" s="429">
        <v>17848</v>
      </c>
      <c r="Y17551" s="429" t="s">
        <v>1033</v>
      </c>
    </row>
    <row r="17552" spans="24:25">
      <c r="X17552" s="429">
        <v>17849</v>
      </c>
      <c r="Y17552" s="429" t="s">
        <v>1033</v>
      </c>
    </row>
    <row r="17553" spans="24:25">
      <c r="X17553" s="429">
        <v>17850</v>
      </c>
      <c r="Y17553" s="429" t="s">
        <v>1033</v>
      </c>
    </row>
    <row r="17554" spans="24:25">
      <c r="X17554" s="429">
        <v>17851</v>
      </c>
      <c r="Y17554" s="429" t="s">
        <v>1033</v>
      </c>
    </row>
    <row r="17555" spans="24:25">
      <c r="X17555" s="429">
        <v>17852</v>
      </c>
      <c r="Y17555" s="429" t="s">
        <v>1033</v>
      </c>
    </row>
    <row r="17556" spans="24:25">
      <c r="X17556" s="429">
        <v>17853</v>
      </c>
      <c r="Y17556" s="429" t="s">
        <v>1033</v>
      </c>
    </row>
    <row r="17557" spans="24:25">
      <c r="X17557" s="429">
        <v>17854</v>
      </c>
      <c r="Y17557" s="429" t="s">
        <v>1033</v>
      </c>
    </row>
    <row r="17558" spans="24:25">
      <c r="X17558" s="429">
        <v>17855</v>
      </c>
      <c r="Y17558" s="429" t="s">
        <v>1033</v>
      </c>
    </row>
    <row r="17559" spans="24:25">
      <c r="X17559" s="429">
        <v>17856</v>
      </c>
      <c r="Y17559" s="429" t="s">
        <v>1033</v>
      </c>
    </row>
    <row r="17560" spans="24:25">
      <c r="X17560" s="429">
        <v>17857</v>
      </c>
      <c r="Y17560" s="429" t="s">
        <v>1033</v>
      </c>
    </row>
    <row r="17561" spans="24:25">
      <c r="X17561" s="429">
        <v>17858</v>
      </c>
      <c r="Y17561" s="429" t="s">
        <v>1033</v>
      </c>
    </row>
    <row r="17562" spans="24:25">
      <c r="X17562" s="429">
        <v>17859</v>
      </c>
      <c r="Y17562" s="429" t="s">
        <v>1033</v>
      </c>
    </row>
    <row r="17563" spans="24:25">
      <c r="X17563" s="429">
        <v>17860</v>
      </c>
      <c r="Y17563" s="429" t="s">
        <v>1033</v>
      </c>
    </row>
    <row r="17564" spans="24:25">
      <c r="X17564" s="429">
        <v>17861</v>
      </c>
      <c r="Y17564" s="429" t="s">
        <v>1033</v>
      </c>
    </row>
    <row r="17565" spans="24:25">
      <c r="X17565" s="429">
        <v>17862</v>
      </c>
      <c r="Y17565" s="429" t="s">
        <v>1033</v>
      </c>
    </row>
    <row r="17566" spans="24:25">
      <c r="X17566" s="429">
        <v>17863</v>
      </c>
      <c r="Y17566" s="429" t="s">
        <v>1033</v>
      </c>
    </row>
    <row r="17567" spans="24:25">
      <c r="X17567" s="429">
        <v>17864</v>
      </c>
      <c r="Y17567" s="429" t="s">
        <v>1033</v>
      </c>
    </row>
    <row r="17568" spans="24:25">
      <c r="X17568" s="429">
        <v>17865</v>
      </c>
      <c r="Y17568" s="429" t="s">
        <v>1033</v>
      </c>
    </row>
    <row r="17569" spans="24:25">
      <c r="X17569" s="429">
        <v>17866</v>
      </c>
      <c r="Y17569" s="429" t="s">
        <v>1033</v>
      </c>
    </row>
    <row r="17570" spans="24:25">
      <c r="X17570" s="429">
        <v>17867</v>
      </c>
      <c r="Y17570" s="429" t="s">
        <v>1033</v>
      </c>
    </row>
    <row r="17571" spans="24:25">
      <c r="X17571" s="429">
        <v>17868</v>
      </c>
      <c r="Y17571" s="429" t="s">
        <v>1033</v>
      </c>
    </row>
    <row r="17572" spans="24:25">
      <c r="X17572" s="429">
        <v>17869</v>
      </c>
      <c r="Y17572" s="429" t="s">
        <v>1033</v>
      </c>
    </row>
    <row r="17573" spans="24:25">
      <c r="X17573" s="429">
        <v>17870</v>
      </c>
      <c r="Y17573" s="429" t="s">
        <v>1033</v>
      </c>
    </row>
    <row r="17574" spans="24:25">
      <c r="X17574" s="429">
        <v>17871</v>
      </c>
      <c r="Y17574" s="429" t="s">
        <v>1033</v>
      </c>
    </row>
    <row r="17575" spans="24:25">
      <c r="X17575" s="429">
        <v>17872</v>
      </c>
      <c r="Y17575" s="429" t="s">
        <v>1033</v>
      </c>
    </row>
    <row r="17576" spans="24:25">
      <c r="X17576" s="429">
        <v>17873</v>
      </c>
      <c r="Y17576" s="429" t="s">
        <v>1033</v>
      </c>
    </row>
    <row r="17577" spans="24:25">
      <c r="X17577" s="429">
        <v>17874</v>
      </c>
      <c r="Y17577" s="429" t="s">
        <v>1033</v>
      </c>
    </row>
    <row r="17578" spans="24:25">
      <c r="X17578" s="429">
        <v>17875</v>
      </c>
      <c r="Y17578" s="429" t="s">
        <v>1033</v>
      </c>
    </row>
    <row r="17579" spans="24:25">
      <c r="X17579" s="429">
        <v>17876</v>
      </c>
      <c r="Y17579" s="429" t="s">
        <v>1033</v>
      </c>
    </row>
    <row r="17580" spans="24:25">
      <c r="X17580" s="429">
        <v>17877</v>
      </c>
      <c r="Y17580" s="429" t="s">
        <v>1033</v>
      </c>
    </row>
    <row r="17581" spans="24:25">
      <c r="X17581" s="429">
        <v>17878</v>
      </c>
      <c r="Y17581" s="429" t="s">
        <v>1033</v>
      </c>
    </row>
    <row r="17582" spans="24:25">
      <c r="X17582" s="429">
        <v>17879</v>
      </c>
      <c r="Y17582" s="429" t="s">
        <v>1033</v>
      </c>
    </row>
    <row r="17583" spans="24:25">
      <c r="X17583" s="429">
        <v>17880</v>
      </c>
      <c r="Y17583" s="429" t="s">
        <v>1033</v>
      </c>
    </row>
    <row r="17584" spans="24:25">
      <c r="X17584" s="429">
        <v>17881</v>
      </c>
      <c r="Y17584" s="429" t="s">
        <v>1033</v>
      </c>
    </row>
    <row r="17585" spans="24:25">
      <c r="X17585" s="429">
        <v>17882</v>
      </c>
      <c r="Y17585" s="429" t="s">
        <v>1033</v>
      </c>
    </row>
    <row r="17586" spans="24:25">
      <c r="X17586" s="429">
        <v>17883</v>
      </c>
      <c r="Y17586" s="429" t="s">
        <v>1033</v>
      </c>
    </row>
    <row r="17587" spans="24:25">
      <c r="X17587" s="429">
        <v>17884</v>
      </c>
      <c r="Y17587" s="429" t="s">
        <v>1033</v>
      </c>
    </row>
    <row r="17588" spans="24:25">
      <c r="X17588" s="429">
        <v>17885</v>
      </c>
      <c r="Y17588" s="429" t="s">
        <v>1033</v>
      </c>
    </row>
    <row r="17589" spans="24:25">
      <c r="X17589" s="429">
        <v>17886</v>
      </c>
      <c r="Y17589" s="429" t="s">
        <v>1033</v>
      </c>
    </row>
    <row r="17590" spans="24:25">
      <c r="X17590" s="429">
        <v>17887</v>
      </c>
      <c r="Y17590" s="429" t="s">
        <v>1033</v>
      </c>
    </row>
    <row r="17591" spans="24:25">
      <c r="X17591" s="429">
        <v>17888</v>
      </c>
      <c r="Y17591" s="429" t="s">
        <v>1033</v>
      </c>
    </row>
    <row r="17592" spans="24:25">
      <c r="X17592" s="429">
        <v>17889</v>
      </c>
      <c r="Y17592" s="429" t="s">
        <v>1033</v>
      </c>
    </row>
    <row r="17593" spans="24:25">
      <c r="X17593" s="429">
        <v>17890</v>
      </c>
      <c r="Y17593" s="429" t="s">
        <v>1033</v>
      </c>
    </row>
    <row r="17594" spans="24:25">
      <c r="X17594" s="429">
        <v>17891</v>
      </c>
      <c r="Y17594" s="429" t="s">
        <v>1033</v>
      </c>
    </row>
    <row r="17595" spans="24:25">
      <c r="X17595" s="429">
        <v>17892</v>
      </c>
      <c r="Y17595" s="429" t="s">
        <v>1033</v>
      </c>
    </row>
    <row r="17596" spans="24:25">
      <c r="X17596" s="429">
        <v>17893</v>
      </c>
      <c r="Y17596" s="429" t="s">
        <v>1033</v>
      </c>
    </row>
    <row r="17597" spans="24:25">
      <c r="X17597" s="429">
        <v>17894</v>
      </c>
      <c r="Y17597" s="429" t="s">
        <v>1033</v>
      </c>
    </row>
    <row r="17598" spans="24:25">
      <c r="X17598" s="429">
        <v>17895</v>
      </c>
      <c r="Y17598" s="429" t="s">
        <v>1033</v>
      </c>
    </row>
    <row r="17599" spans="24:25">
      <c r="X17599" s="429">
        <v>17896</v>
      </c>
      <c r="Y17599" s="429" t="s">
        <v>1033</v>
      </c>
    </row>
    <row r="17600" spans="24:25">
      <c r="X17600" s="429">
        <v>17897</v>
      </c>
      <c r="Y17600" s="429" t="s">
        <v>1033</v>
      </c>
    </row>
    <row r="17601" spans="24:25">
      <c r="X17601" s="429">
        <v>17898</v>
      </c>
      <c r="Y17601" s="429" t="s">
        <v>1033</v>
      </c>
    </row>
    <row r="17602" spans="24:25">
      <c r="X17602" s="429">
        <v>17899</v>
      </c>
      <c r="Y17602" s="429" t="s">
        <v>1033</v>
      </c>
    </row>
    <row r="17603" spans="24:25">
      <c r="X17603" s="429">
        <v>17900</v>
      </c>
      <c r="Y17603" s="429" t="s">
        <v>1033</v>
      </c>
    </row>
    <row r="17604" spans="24:25">
      <c r="X17604" s="429">
        <v>17901</v>
      </c>
      <c r="Y17604" s="429" t="s">
        <v>1033</v>
      </c>
    </row>
    <row r="17605" spans="24:25">
      <c r="X17605" s="429">
        <v>17902</v>
      </c>
      <c r="Y17605" s="429" t="s">
        <v>1033</v>
      </c>
    </row>
    <row r="17606" spans="24:25">
      <c r="X17606" s="429">
        <v>17903</v>
      </c>
      <c r="Y17606" s="429" t="s">
        <v>1033</v>
      </c>
    </row>
    <row r="17607" spans="24:25">
      <c r="X17607" s="429">
        <v>17904</v>
      </c>
      <c r="Y17607" s="429" t="s">
        <v>1033</v>
      </c>
    </row>
    <row r="17608" spans="24:25">
      <c r="X17608" s="429">
        <v>17905</v>
      </c>
      <c r="Y17608" s="429" t="s">
        <v>1033</v>
      </c>
    </row>
    <row r="17609" spans="24:25">
      <c r="X17609" s="429">
        <v>17906</v>
      </c>
      <c r="Y17609" s="429" t="s">
        <v>1033</v>
      </c>
    </row>
    <row r="17610" spans="24:25">
      <c r="X17610" s="429">
        <v>17907</v>
      </c>
      <c r="Y17610" s="429" t="s">
        <v>1033</v>
      </c>
    </row>
    <row r="17611" spans="24:25">
      <c r="X17611" s="429">
        <v>17908</v>
      </c>
      <c r="Y17611" s="429" t="s">
        <v>1033</v>
      </c>
    </row>
    <row r="17612" spans="24:25">
      <c r="X17612" s="429">
        <v>17909</v>
      </c>
      <c r="Y17612" s="429" t="s">
        <v>1033</v>
      </c>
    </row>
    <row r="17613" spans="24:25">
      <c r="X17613" s="429">
        <v>17910</v>
      </c>
      <c r="Y17613" s="429" t="s">
        <v>1033</v>
      </c>
    </row>
    <row r="17614" spans="24:25">
      <c r="X17614" s="429">
        <v>17911</v>
      </c>
      <c r="Y17614" s="429" t="s">
        <v>1033</v>
      </c>
    </row>
    <row r="17615" spans="24:25">
      <c r="X17615" s="429">
        <v>17912</v>
      </c>
      <c r="Y17615" s="429" t="s">
        <v>1033</v>
      </c>
    </row>
    <row r="17616" spans="24:25">
      <c r="X17616" s="429">
        <v>17913</v>
      </c>
      <c r="Y17616" s="429" t="s">
        <v>1033</v>
      </c>
    </row>
    <row r="17617" spans="24:25">
      <c r="X17617" s="429">
        <v>17914</v>
      </c>
      <c r="Y17617" s="429" t="s">
        <v>1033</v>
      </c>
    </row>
    <row r="17618" spans="24:25">
      <c r="X17618" s="429">
        <v>17915</v>
      </c>
      <c r="Y17618" s="429" t="s">
        <v>1033</v>
      </c>
    </row>
    <row r="17619" spans="24:25">
      <c r="X17619" s="429">
        <v>17916</v>
      </c>
      <c r="Y17619" s="429" t="s">
        <v>1033</v>
      </c>
    </row>
    <row r="17620" spans="24:25">
      <c r="X17620" s="429">
        <v>17917</v>
      </c>
      <c r="Y17620" s="429" t="s">
        <v>1033</v>
      </c>
    </row>
    <row r="17621" spans="24:25">
      <c r="X17621" s="429">
        <v>17918</v>
      </c>
      <c r="Y17621" s="429" t="s">
        <v>1033</v>
      </c>
    </row>
    <row r="17622" spans="24:25">
      <c r="X17622" s="429">
        <v>17919</v>
      </c>
      <c r="Y17622" s="429" t="s">
        <v>1033</v>
      </c>
    </row>
    <row r="17623" spans="24:25">
      <c r="X17623" s="429">
        <v>17920</v>
      </c>
      <c r="Y17623" s="429" t="s">
        <v>1033</v>
      </c>
    </row>
    <row r="17624" spans="24:25">
      <c r="X17624" s="429">
        <v>17921</v>
      </c>
      <c r="Y17624" s="429" t="s">
        <v>1033</v>
      </c>
    </row>
    <row r="17625" spans="24:25">
      <c r="X17625" s="429">
        <v>17922</v>
      </c>
      <c r="Y17625" s="429" t="s">
        <v>1033</v>
      </c>
    </row>
    <row r="17626" spans="24:25">
      <c r="X17626" s="429">
        <v>17923</v>
      </c>
      <c r="Y17626" s="429" t="s">
        <v>1033</v>
      </c>
    </row>
    <row r="17627" spans="24:25">
      <c r="X17627" s="429">
        <v>17924</v>
      </c>
      <c r="Y17627" s="429" t="s">
        <v>1033</v>
      </c>
    </row>
    <row r="17628" spans="24:25">
      <c r="X17628" s="429">
        <v>17925</v>
      </c>
      <c r="Y17628" s="429" t="s">
        <v>1033</v>
      </c>
    </row>
    <row r="17629" spans="24:25">
      <c r="X17629" s="429">
        <v>17926</v>
      </c>
      <c r="Y17629" s="429" t="s">
        <v>1033</v>
      </c>
    </row>
    <row r="17630" spans="24:25">
      <c r="X17630" s="429">
        <v>17927</v>
      </c>
      <c r="Y17630" s="429" t="s">
        <v>1033</v>
      </c>
    </row>
    <row r="17631" spans="24:25">
      <c r="X17631" s="429">
        <v>17928</v>
      </c>
      <c r="Y17631" s="429" t="s">
        <v>1033</v>
      </c>
    </row>
    <row r="17632" spans="24:25">
      <c r="X17632" s="429">
        <v>17929</v>
      </c>
      <c r="Y17632" s="429" t="s">
        <v>1033</v>
      </c>
    </row>
    <row r="17633" spans="24:25">
      <c r="X17633" s="429">
        <v>17930</v>
      </c>
      <c r="Y17633" s="429" t="s">
        <v>1033</v>
      </c>
    </row>
    <row r="17634" spans="24:25">
      <c r="X17634" s="429">
        <v>17931</v>
      </c>
      <c r="Y17634" s="429" t="s">
        <v>1033</v>
      </c>
    </row>
    <row r="17635" spans="24:25">
      <c r="X17635" s="429">
        <v>17932</v>
      </c>
      <c r="Y17635" s="429" t="s">
        <v>1033</v>
      </c>
    </row>
    <row r="17636" spans="24:25">
      <c r="X17636" s="429">
        <v>17933</v>
      </c>
      <c r="Y17636" s="429" t="s">
        <v>1033</v>
      </c>
    </row>
    <row r="17637" spans="24:25">
      <c r="X17637" s="429">
        <v>17934</v>
      </c>
      <c r="Y17637" s="429" t="s">
        <v>1033</v>
      </c>
    </row>
    <row r="17638" spans="24:25">
      <c r="X17638" s="429">
        <v>17935</v>
      </c>
      <c r="Y17638" s="429" t="s">
        <v>1033</v>
      </c>
    </row>
    <row r="17639" spans="24:25">
      <c r="X17639" s="429">
        <v>17936</v>
      </c>
      <c r="Y17639" s="429" t="s">
        <v>1033</v>
      </c>
    </row>
    <row r="17640" spans="24:25">
      <c r="X17640" s="429">
        <v>17937</v>
      </c>
      <c r="Y17640" s="429" t="s">
        <v>1033</v>
      </c>
    </row>
    <row r="17641" spans="24:25">
      <c r="X17641" s="429">
        <v>17938</v>
      </c>
      <c r="Y17641" s="429" t="s">
        <v>1033</v>
      </c>
    </row>
    <row r="17642" spans="24:25">
      <c r="X17642" s="429">
        <v>17939</v>
      </c>
      <c r="Y17642" s="429" t="s">
        <v>1033</v>
      </c>
    </row>
    <row r="17643" spans="24:25">
      <c r="X17643" s="429">
        <v>17940</v>
      </c>
      <c r="Y17643" s="429" t="s">
        <v>1033</v>
      </c>
    </row>
    <row r="17644" spans="24:25">
      <c r="X17644" s="429">
        <v>17941</v>
      </c>
      <c r="Y17644" s="429" t="s">
        <v>1033</v>
      </c>
    </row>
    <row r="17645" spans="24:25">
      <c r="X17645" s="429">
        <v>17942</v>
      </c>
      <c r="Y17645" s="429" t="s">
        <v>1033</v>
      </c>
    </row>
    <row r="17646" spans="24:25">
      <c r="X17646" s="429">
        <v>17943</v>
      </c>
      <c r="Y17646" s="429" t="s">
        <v>1033</v>
      </c>
    </row>
    <row r="17647" spans="24:25">
      <c r="X17647" s="429">
        <v>17944</v>
      </c>
      <c r="Y17647" s="429" t="s">
        <v>1033</v>
      </c>
    </row>
    <row r="17648" spans="24:25">
      <c r="X17648" s="429">
        <v>17945</v>
      </c>
      <c r="Y17648" s="429" t="s">
        <v>1033</v>
      </c>
    </row>
    <row r="17649" spans="24:25">
      <c r="X17649" s="429">
        <v>17946</v>
      </c>
      <c r="Y17649" s="429" t="s">
        <v>1033</v>
      </c>
    </row>
    <row r="17650" spans="24:25">
      <c r="X17650" s="429">
        <v>17947</v>
      </c>
      <c r="Y17650" s="429" t="s">
        <v>1033</v>
      </c>
    </row>
    <row r="17651" spans="24:25">
      <c r="X17651" s="429">
        <v>17948</v>
      </c>
      <c r="Y17651" s="429" t="s">
        <v>1033</v>
      </c>
    </row>
    <row r="17652" spans="24:25">
      <c r="X17652" s="429">
        <v>17949</v>
      </c>
      <c r="Y17652" s="429" t="s">
        <v>1033</v>
      </c>
    </row>
    <row r="17653" spans="24:25">
      <c r="X17653" s="429">
        <v>17950</v>
      </c>
      <c r="Y17653" s="429" t="s">
        <v>1033</v>
      </c>
    </row>
    <row r="17654" spans="24:25">
      <c r="X17654" s="429">
        <v>17951</v>
      </c>
      <c r="Y17654" s="429" t="s">
        <v>1033</v>
      </c>
    </row>
    <row r="17655" spans="24:25">
      <c r="X17655" s="429">
        <v>17952</v>
      </c>
      <c r="Y17655" s="429" t="s">
        <v>1033</v>
      </c>
    </row>
    <row r="17656" spans="24:25">
      <c r="X17656" s="429">
        <v>17953</v>
      </c>
      <c r="Y17656" s="429" t="s">
        <v>1033</v>
      </c>
    </row>
    <row r="17657" spans="24:25">
      <c r="X17657" s="429">
        <v>17954</v>
      </c>
      <c r="Y17657" s="429" t="s">
        <v>1033</v>
      </c>
    </row>
    <row r="17658" spans="24:25">
      <c r="X17658" s="429">
        <v>17955</v>
      </c>
      <c r="Y17658" s="429" t="s">
        <v>1033</v>
      </c>
    </row>
    <row r="17659" spans="24:25">
      <c r="X17659" s="429">
        <v>17956</v>
      </c>
      <c r="Y17659" s="429" t="s">
        <v>1033</v>
      </c>
    </row>
    <row r="17660" spans="24:25">
      <c r="X17660" s="429">
        <v>17957</v>
      </c>
      <c r="Y17660" s="429" t="s">
        <v>1033</v>
      </c>
    </row>
    <row r="17661" spans="24:25">
      <c r="X17661" s="429">
        <v>17958</v>
      </c>
      <c r="Y17661" s="429" t="s">
        <v>1033</v>
      </c>
    </row>
    <row r="17662" spans="24:25">
      <c r="X17662" s="429">
        <v>17959</v>
      </c>
      <c r="Y17662" s="429" t="s">
        <v>1033</v>
      </c>
    </row>
    <row r="17663" spans="24:25">
      <c r="X17663" s="429">
        <v>17960</v>
      </c>
      <c r="Y17663" s="429" t="s">
        <v>1033</v>
      </c>
    </row>
    <row r="17664" spans="24:25">
      <c r="X17664" s="429">
        <v>17961</v>
      </c>
      <c r="Y17664" s="429" t="s">
        <v>1033</v>
      </c>
    </row>
    <row r="17665" spans="24:25">
      <c r="X17665" s="429">
        <v>17962</v>
      </c>
      <c r="Y17665" s="429" t="s">
        <v>1033</v>
      </c>
    </row>
    <row r="17666" spans="24:25">
      <c r="X17666" s="429">
        <v>17963</v>
      </c>
      <c r="Y17666" s="429" t="s">
        <v>1033</v>
      </c>
    </row>
    <row r="17667" spans="24:25">
      <c r="X17667" s="429">
        <v>17964</v>
      </c>
      <c r="Y17667" s="429" t="s">
        <v>1033</v>
      </c>
    </row>
    <row r="17668" spans="24:25">
      <c r="X17668" s="429">
        <v>17965</v>
      </c>
      <c r="Y17668" s="429" t="s">
        <v>1033</v>
      </c>
    </row>
    <row r="17669" spans="24:25">
      <c r="X17669" s="429">
        <v>17966</v>
      </c>
      <c r="Y17669" s="429" t="s">
        <v>1033</v>
      </c>
    </row>
    <row r="17670" spans="24:25">
      <c r="X17670" s="429">
        <v>17967</v>
      </c>
      <c r="Y17670" s="429" t="s">
        <v>1033</v>
      </c>
    </row>
    <row r="17671" spans="24:25">
      <c r="X17671" s="429">
        <v>17968</v>
      </c>
      <c r="Y17671" s="429" t="s">
        <v>1033</v>
      </c>
    </row>
    <row r="17672" spans="24:25">
      <c r="X17672" s="429">
        <v>17969</v>
      </c>
      <c r="Y17672" s="429" t="s">
        <v>1033</v>
      </c>
    </row>
    <row r="17673" spans="24:25">
      <c r="X17673" s="429">
        <v>17970</v>
      </c>
      <c r="Y17673" s="429" t="s">
        <v>1033</v>
      </c>
    </row>
    <row r="17674" spans="24:25">
      <c r="X17674" s="429">
        <v>17971</v>
      </c>
      <c r="Y17674" s="429" t="s">
        <v>1033</v>
      </c>
    </row>
    <row r="17675" spans="24:25">
      <c r="X17675" s="429">
        <v>17972</v>
      </c>
      <c r="Y17675" s="429" t="s">
        <v>1033</v>
      </c>
    </row>
    <row r="17676" spans="24:25">
      <c r="X17676" s="429">
        <v>17973</v>
      </c>
      <c r="Y17676" s="429" t="s">
        <v>1033</v>
      </c>
    </row>
    <row r="17677" spans="24:25">
      <c r="X17677" s="429">
        <v>17974</v>
      </c>
      <c r="Y17677" s="429" t="s">
        <v>1033</v>
      </c>
    </row>
    <row r="17678" spans="24:25">
      <c r="X17678" s="429">
        <v>17975</v>
      </c>
      <c r="Y17678" s="429" t="s">
        <v>1033</v>
      </c>
    </row>
    <row r="17679" spans="24:25">
      <c r="X17679" s="429">
        <v>17976</v>
      </c>
      <c r="Y17679" s="429" t="s">
        <v>1033</v>
      </c>
    </row>
    <row r="17680" spans="24:25">
      <c r="X17680" s="429">
        <v>17977</v>
      </c>
      <c r="Y17680" s="429" t="s">
        <v>1033</v>
      </c>
    </row>
    <row r="17681" spans="24:25">
      <c r="X17681" s="429">
        <v>17978</v>
      </c>
      <c r="Y17681" s="429" t="s">
        <v>1033</v>
      </c>
    </row>
    <row r="17682" spans="24:25">
      <c r="X17682" s="429">
        <v>17979</v>
      </c>
      <c r="Y17682" s="429" t="s">
        <v>1033</v>
      </c>
    </row>
    <row r="17683" spans="24:25">
      <c r="X17683" s="429">
        <v>17980</v>
      </c>
      <c r="Y17683" s="429" t="s">
        <v>1033</v>
      </c>
    </row>
    <row r="17684" spans="24:25">
      <c r="X17684" s="429">
        <v>17981</v>
      </c>
      <c r="Y17684" s="429" t="s">
        <v>1033</v>
      </c>
    </row>
    <row r="17685" spans="24:25">
      <c r="X17685" s="429">
        <v>17982</v>
      </c>
      <c r="Y17685" s="429" t="s">
        <v>1033</v>
      </c>
    </row>
    <row r="17686" spans="24:25">
      <c r="X17686" s="429">
        <v>17983</v>
      </c>
      <c r="Y17686" s="429" t="s">
        <v>1033</v>
      </c>
    </row>
    <row r="17687" spans="24:25">
      <c r="X17687" s="429">
        <v>17984</v>
      </c>
      <c r="Y17687" s="429" t="s">
        <v>1033</v>
      </c>
    </row>
    <row r="17688" spans="24:25">
      <c r="X17688" s="429">
        <v>17985</v>
      </c>
      <c r="Y17688" s="429" t="s">
        <v>1033</v>
      </c>
    </row>
    <row r="17689" spans="24:25">
      <c r="X17689" s="429">
        <v>17986</v>
      </c>
      <c r="Y17689" s="429" t="s">
        <v>1033</v>
      </c>
    </row>
    <row r="17690" spans="24:25">
      <c r="X17690" s="429">
        <v>17987</v>
      </c>
      <c r="Y17690" s="429" t="s">
        <v>1033</v>
      </c>
    </row>
    <row r="17691" spans="24:25">
      <c r="X17691" s="429">
        <v>17988</v>
      </c>
      <c r="Y17691" s="429" t="s">
        <v>1033</v>
      </c>
    </row>
    <row r="17692" spans="24:25">
      <c r="X17692" s="429">
        <v>17989</v>
      </c>
      <c r="Y17692" s="429" t="s">
        <v>1033</v>
      </c>
    </row>
    <row r="17693" spans="24:25">
      <c r="X17693" s="429">
        <v>17990</v>
      </c>
      <c r="Y17693" s="429" t="s">
        <v>1033</v>
      </c>
    </row>
    <row r="17694" spans="24:25">
      <c r="X17694" s="429">
        <v>17991</v>
      </c>
      <c r="Y17694" s="429" t="s">
        <v>1033</v>
      </c>
    </row>
    <row r="17695" spans="24:25">
      <c r="X17695" s="429">
        <v>17992</v>
      </c>
      <c r="Y17695" s="429" t="s">
        <v>1033</v>
      </c>
    </row>
    <row r="17696" spans="24:25">
      <c r="X17696" s="429">
        <v>17993</v>
      </c>
      <c r="Y17696" s="429" t="s">
        <v>1033</v>
      </c>
    </row>
    <row r="17697" spans="24:25">
      <c r="X17697" s="429">
        <v>17994</v>
      </c>
      <c r="Y17697" s="429" t="s">
        <v>1033</v>
      </c>
    </row>
    <row r="17698" spans="24:25">
      <c r="X17698" s="429">
        <v>17995</v>
      </c>
      <c r="Y17698" s="429" t="s">
        <v>1033</v>
      </c>
    </row>
    <row r="17699" spans="24:25">
      <c r="X17699" s="429">
        <v>17996</v>
      </c>
      <c r="Y17699" s="429" t="s">
        <v>1033</v>
      </c>
    </row>
    <row r="17700" spans="24:25">
      <c r="X17700" s="429">
        <v>17997</v>
      </c>
      <c r="Y17700" s="429" t="s">
        <v>1033</v>
      </c>
    </row>
    <row r="17701" spans="24:25">
      <c r="X17701" s="429">
        <v>17998</v>
      </c>
      <c r="Y17701" s="429" t="s">
        <v>1033</v>
      </c>
    </row>
    <row r="17702" spans="24:25">
      <c r="X17702" s="429">
        <v>17999</v>
      </c>
      <c r="Y17702" s="429" t="s">
        <v>1033</v>
      </c>
    </row>
    <row r="17703" spans="24:25">
      <c r="X17703" s="429">
        <v>18000</v>
      </c>
      <c r="Y17703" s="429" t="s">
        <v>1033</v>
      </c>
    </row>
    <row r="17704" spans="24:25">
      <c r="X17704" s="429">
        <v>18001</v>
      </c>
      <c r="Y17704" s="429" t="s">
        <v>1033</v>
      </c>
    </row>
    <row r="17705" spans="24:25">
      <c r="X17705" s="429">
        <v>18002</v>
      </c>
      <c r="Y17705" s="429" t="s">
        <v>1033</v>
      </c>
    </row>
    <row r="17706" spans="24:25">
      <c r="X17706" s="429">
        <v>18003</v>
      </c>
      <c r="Y17706" s="429" t="s">
        <v>1033</v>
      </c>
    </row>
    <row r="17707" spans="24:25">
      <c r="X17707" s="429">
        <v>18004</v>
      </c>
      <c r="Y17707" s="429" t="s">
        <v>1033</v>
      </c>
    </row>
    <row r="17708" spans="24:25">
      <c r="X17708" s="429">
        <v>18005</v>
      </c>
      <c r="Y17708" s="429" t="s">
        <v>1033</v>
      </c>
    </row>
    <row r="17709" spans="24:25">
      <c r="X17709" s="429">
        <v>18006</v>
      </c>
      <c r="Y17709" s="429" t="s">
        <v>1033</v>
      </c>
    </row>
    <row r="17710" spans="24:25">
      <c r="X17710" s="429">
        <v>18007</v>
      </c>
      <c r="Y17710" s="429" t="s">
        <v>1033</v>
      </c>
    </row>
    <row r="17711" spans="24:25">
      <c r="X17711" s="429">
        <v>18008</v>
      </c>
      <c r="Y17711" s="429" t="s">
        <v>1033</v>
      </c>
    </row>
    <row r="17712" spans="24:25">
      <c r="X17712" s="429">
        <v>18009</v>
      </c>
      <c r="Y17712" s="429" t="s">
        <v>1033</v>
      </c>
    </row>
    <row r="17713" spans="24:25">
      <c r="X17713" s="429">
        <v>18010</v>
      </c>
      <c r="Y17713" s="429" t="s">
        <v>1033</v>
      </c>
    </row>
    <row r="17714" spans="24:25">
      <c r="X17714" s="429">
        <v>18011</v>
      </c>
      <c r="Y17714" s="429" t="s">
        <v>1033</v>
      </c>
    </row>
    <row r="17715" spans="24:25">
      <c r="X17715" s="429">
        <v>18012</v>
      </c>
      <c r="Y17715" s="429" t="s">
        <v>1033</v>
      </c>
    </row>
    <row r="17716" spans="24:25">
      <c r="X17716" s="429">
        <v>18013</v>
      </c>
      <c r="Y17716" s="429" t="s">
        <v>1033</v>
      </c>
    </row>
    <row r="17717" spans="24:25">
      <c r="X17717" s="429">
        <v>18014</v>
      </c>
      <c r="Y17717" s="429" t="s">
        <v>1033</v>
      </c>
    </row>
    <row r="17718" spans="24:25">
      <c r="X17718" s="429">
        <v>18015</v>
      </c>
      <c r="Y17718" s="429" t="s">
        <v>1033</v>
      </c>
    </row>
    <row r="17719" spans="24:25">
      <c r="X17719" s="429">
        <v>18016</v>
      </c>
      <c r="Y17719" s="429" t="s">
        <v>1033</v>
      </c>
    </row>
    <row r="17720" spans="24:25">
      <c r="X17720" s="429">
        <v>18017</v>
      </c>
      <c r="Y17720" s="429" t="s">
        <v>1033</v>
      </c>
    </row>
    <row r="17721" spans="24:25">
      <c r="X17721" s="429">
        <v>18018</v>
      </c>
      <c r="Y17721" s="429" t="s">
        <v>1033</v>
      </c>
    </row>
    <row r="17722" spans="24:25">
      <c r="X17722" s="429">
        <v>18019</v>
      </c>
      <c r="Y17722" s="429" t="s">
        <v>1033</v>
      </c>
    </row>
    <row r="17723" spans="24:25">
      <c r="X17723" s="429">
        <v>18020</v>
      </c>
      <c r="Y17723" s="429" t="s">
        <v>1033</v>
      </c>
    </row>
    <row r="17724" spans="24:25">
      <c r="X17724" s="429">
        <v>18021</v>
      </c>
      <c r="Y17724" s="429" t="s">
        <v>1033</v>
      </c>
    </row>
    <row r="17725" spans="24:25">
      <c r="X17725" s="429">
        <v>18022</v>
      </c>
      <c r="Y17725" s="429" t="s">
        <v>1033</v>
      </c>
    </row>
    <row r="17726" spans="24:25">
      <c r="X17726" s="429">
        <v>18023</v>
      </c>
      <c r="Y17726" s="429" t="s">
        <v>1033</v>
      </c>
    </row>
    <row r="17727" spans="24:25">
      <c r="X17727" s="429">
        <v>18024</v>
      </c>
      <c r="Y17727" s="429" t="s">
        <v>1033</v>
      </c>
    </row>
    <row r="17728" spans="24:25">
      <c r="X17728" s="429">
        <v>18025</v>
      </c>
      <c r="Y17728" s="429" t="s">
        <v>1033</v>
      </c>
    </row>
    <row r="17729" spans="24:25">
      <c r="X17729" s="429">
        <v>18026</v>
      </c>
      <c r="Y17729" s="429" t="s">
        <v>1033</v>
      </c>
    </row>
    <row r="17730" spans="24:25">
      <c r="X17730" s="429">
        <v>18027</v>
      </c>
      <c r="Y17730" s="429" t="s">
        <v>1033</v>
      </c>
    </row>
    <row r="17731" spans="24:25">
      <c r="X17731" s="429">
        <v>18028</v>
      </c>
      <c r="Y17731" s="429" t="s">
        <v>1033</v>
      </c>
    </row>
    <row r="17732" spans="24:25">
      <c r="X17732" s="429">
        <v>18029</v>
      </c>
      <c r="Y17732" s="429" t="s">
        <v>1033</v>
      </c>
    </row>
    <row r="17733" spans="24:25">
      <c r="X17733" s="429">
        <v>18030</v>
      </c>
      <c r="Y17733" s="429" t="s">
        <v>1033</v>
      </c>
    </row>
    <row r="17734" spans="24:25">
      <c r="X17734" s="429">
        <v>18031</v>
      </c>
      <c r="Y17734" s="429" t="s">
        <v>1033</v>
      </c>
    </row>
    <row r="17735" spans="24:25">
      <c r="X17735" s="429">
        <v>18032</v>
      </c>
      <c r="Y17735" s="429" t="s">
        <v>1033</v>
      </c>
    </row>
    <row r="17736" spans="24:25">
      <c r="X17736" s="429">
        <v>18033</v>
      </c>
      <c r="Y17736" s="429" t="s">
        <v>1033</v>
      </c>
    </row>
    <row r="17737" spans="24:25">
      <c r="X17737" s="429">
        <v>18034</v>
      </c>
      <c r="Y17737" s="429" t="s">
        <v>1033</v>
      </c>
    </row>
    <row r="17738" spans="24:25">
      <c r="X17738" s="429">
        <v>18035</v>
      </c>
      <c r="Y17738" s="429" t="s">
        <v>1033</v>
      </c>
    </row>
    <row r="17739" spans="24:25">
      <c r="X17739" s="429">
        <v>18036</v>
      </c>
      <c r="Y17739" s="429" t="s">
        <v>1033</v>
      </c>
    </row>
    <row r="17740" spans="24:25">
      <c r="X17740" s="429">
        <v>18037</v>
      </c>
      <c r="Y17740" s="429" t="s">
        <v>1033</v>
      </c>
    </row>
    <row r="17741" spans="24:25">
      <c r="X17741" s="429">
        <v>18038</v>
      </c>
      <c r="Y17741" s="429" t="s">
        <v>1033</v>
      </c>
    </row>
    <row r="17742" spans="24:25">
      <c r="X17742" s="429">
        <v>18039</v>
      </c>
      <c r="Y17742" s="429" t="s">
        <v>1033</v>
      </c>
    </row>
    <row r="17743" spans="24:25">
      <c r="X17743" s="429">
        <v>18040</v>
      </c>
      <c r="Y17743" s="429" t="s">
        <v>1033</v>
      </c>
    </row>
    <row r="17744" spans="24:25">
      <c r="X17744" s="429">
        <v>18041</v>
      </c>
      <c r="Y17744" s="429" t="s">
        <v>1033</v>
      </c>
    </row>
    <row r="17745" spans="24:25">
      <c r="X17745" s="429">
        <v>18042</v>
      </c>
      <c r="Y17745" s="429" t="s">
        <v>1033</v>
      </c>
    </row>
    <row r="17746" spans="24:25">
      <c r="X17746" s="429">
        <v>18043</v>
      </c>
      <c r="Y17746" s="429" t="s">
        <v>1033</v>
      </c>
    </row>
    <row r="17747" spans="24:25">
      <c r="X17747" s="429">
        <v>18044</v>
      </c>
      <c r="Y17747" s="429" t="s">
        <v>1033</v>
      </c>
    </row>
    <row r="17748" spans="24:25">
      <c r="X17748" s="429">
        <v>18045</v>
      </c>
      <c r="Y17748" s="429" t="s">
        <v>1033</v>
      </c>
    </row>
    <row r="17749" spans="24:25">
      <c r="X17749" s="429">
        <v>18046</v>
      </c>
      <c r="Y17749" s="429" t="s">
        <v>1033</v>
      </c>
    </row>
    <row r="17750" spans="24:25">
      <c r="X17750" s="429">
        <v>18047</v>
      </c>
      <c r="Y17750" s="429" t="s">
        <v>1033</v>
      </c>
    </row>
    <row r="17751" spans="24:25">
      <c r="X17751" s="429">
        <v>18048</v>
      </c>
      <c r="Y17751" s="429" t="s">
        <v>1033</v>
      </c>
    </row>
    <row r="17752" spans="24:25">
      <c r="X17752" s="429">
        <v>18049</v>
      </c>
      <c r="Y17752" s="429" t="s">
        <v>1033</v>
      </c>
    </row>
    <row r="17753" spans="24:25">
      <c r="X17753" s="429">
        <v>18050</v>
      </c>
      <c r="Y17753" s="429" t="s">
        <v>1033</v>
      </c>
    </row>
    <row r="17754" spans="24:25">
      <c r="X17754" s="429">
        <v>18051</v>
      </c>
      <c r="Y17754" s="429" t="s">
        <v>1033</v>
      </c>
    </row>
    <row r="17755" spans="24:25">
      <c r="X17755" s="429">
        <v>18052</v>
      </c>
      <c r="Y17755" s="429" t="s">
        <v>1033</v>
      </c>
    </row>
    <row r="17756" spans="24:25">
      <c r="X17756" s="429">
        <v>18053</v>
      </c>
      <c r="Y17756" s="429" t="s">
        <v>1033</v>
      </c>
    </row>
    <row r="17757" spans="24:25">
      <c r="X17757" s="429">
        <v>18054</v>
      </c>
      <c r="Y17757" s="429" t="s">
        <v>1033</v>
      </c>
    </row>
    <row r="17758" spans="24:25">
      <c r="X17758" s="429">
        <v>18055</v>
      </c>
      <c r="Y17758" s="429" t="s">
        <v>1033</v>
      </c>
    </row>
    <row r="17759" spans="24:25">
      <c r="X17759" s="429">
        <v>18056</v>
      </c>
      <c r="Y17759" s="429" t="s">
        <v>1033</v>
      </c>
    </row>
    <row r="17760" spans="24:25">
      <c r="X17760" s="429">
        <v>18057</v>
      </c>
      <c r="Y17760" s="429" t="s">
        <v>1033</v>
      </c>
    </row>
    <row r="17761" spans="24:25">
      <c r="X17761" s="429">
        <v>18058</v>
      </c>
      <c r="Y17761" s="429" t="s">
        <v>1033</v>
      </c>
    </row>
    <row r="17762" spans="24:25">
      <c r="X17762" s="429">
        <v>18059</v>
      </c>
      <c r="Y17762" s="429" t="s">
        <v>1033</v>
      </c>
    </row>
    <row r="17763" spans="24:25">
      <c r="X17763" s="429">
        <v>18060</v>
      </c>
      <c r="Y17763" s="429" t="s">
        <v>1033</v>
      </c>
    </row>
    <row r="17764" spans="24:25">
      <c r="X17764" s="429">
        <v>18061</v>
      </c>
      <c r="Y17764" s="429" t="s">
        <v>1033</v>
      </c>
    </row>
    <row r="17765" spans="24:25">
      <c r="X17765" s="429">
        <v>18062</v>
      </c>
      <c r="Y17765" s="429" t="s">
        <v>1033</v>
      </c>
    </row>
    <row r="17766" spans="24:25">
      <c r="X17766" s="429">
        <v>18063</v>
      </c>
      <c r="Y17766" s="429" t="s">
        <v>1033</v>
      </c>
    </row>
    <row r="17767" spans="24:25">
      <c r="X17767" s="429">
        <v>18064</v>
      </c>
      <c r="Y17767" s="429" t="s">
        <v>1033</v>
      </c>
    </row>
    <row r="17768" spans="24:25">
      <c r="X17768" s="429">
        <v>18065</v>
      </c>
      <c r="Y17768" s="429" t="s">
        <v>1033</v>
      </c>
    </row>
    <row r="17769" spans="24:25">
      <c r="X17769" s="429">
        <v>18066</v>
      </c>
      <c r="Y17769" s="429" t="s">
        <v>1033</v>
      </c>
    </row>
    <row r="17770" spans="24:25">
      <c r="X17770" s="429">
        <v>18067</v>
      </c>
      <c r="Y17770" s="429" t="s">
        <v>1033</v>
      </c>
    </row>
    <row r="17771" spans="24:25">
      <c r="X17771" s="429">
        <v>18068</v>
      </c>
      <c r="Y17771" s="429" t="s">
        <v>1033</v>
      </c>
    </row>
    <row r="17772" spans="24:25">
      <c r="X17772" s="429">
        <v>18069</v>
      </c>
      <c r="Y17772" s="429" t="s">
        <v>1033</v>
      </c>
    </row>
    <row r="17773" spans="24:25">
      <c r="X17773" s="429">
        <v>18070</v>
      </c>
      <c r="Y17773" s="429" t="s">
        <v>1033</v>
      </c>
    </row>
    <row r="17774" spans="24:25">
      <c r="X17774" s="429">
        <v>18071</v>
      </c>
      <c r="Y17774" s="429" t="s">
        <v>1033</v>
      </c>
    </row>
    <row r="17775" spans="24:25">
      <c r="X17775" s="429">
        <v>18072</v>
      </c>
      <c r="Y17775" s="429" t="s">
        <v>1033</v>
      </c>
    </row>
    <row r="17776" spans="24:25">
      <c r="X17776" s="429">
        <v>18073</v>
      </c>
      <c r="Y17776" s="429" t="s">
        <v>1033</v>
      </c>
    </row>
    <row r="17777" spans="24:25">
      <c r="X17777" s="429">
        <v>18074</v>
      </c>
      <c r="Y17777" s="429" t="s">
        <v>1033</v>
      </c>
    </row>
    <row r="17778" spans="24:25">
      <c r="X17778" s="429">
        <v>18075</v>
      </c>
      <c r="Y17778" s="429" t="s">
        <v>1033</v>
      </c>
    </row>
    <row r="17779" spans="24:25">
      <c r="X17779" s="429">
        <v>18076</v>
      </c>
      <c r="Y17779" s="429" t="s">
        <v>1033</v>
      </c>
    </row>
    <row r="17780" spans="24:25">
      <c r="X17780" s="429">
        <v>18077</v>
      </c>
      <c r="Y17780" s="429" t="s">
        <v>1033</v>
      </c>
    </row>
    <row r="17781" spans="24:25">
      <c r="X17781" s="429">
        <v>18078</v>
      </c>
      <c r="Y17781" s="429" t="s">
        <v>1033</v>
      </c>
    </row>
    <row r="17782" spans="24:25">
      <c r="X17782" s="429">
        <v>18079</v>
      </c>
      <c r="Y17782" s="429" t="s">
        <v>1033</v>
      </c>
    </row>
    <row r="17783" spans="24:25">
      <c r="X17783" s="429">
        <v>18080</v>
      </c>
      <c r="Y17783" s="429" t="s">
        <v>1033</v>
      </c>
    </row>
    <row r="17784" spans="24:25">
      <c r="X17784" s="429">
        <v>18081</v>
      </c>
      <c r="Y17784" s="429" t="s">
        <v>1033</v>
      </c>
    </row>
    <row r="17785" spans="24:25">
      <c r="X17785" s="429">
        <v>18082</v>
      </c>
      <c r="Y17785" s="429" t="s">
        <v>1033</v>
      </c>
    </row>
    <row r="17786" spans="24:25">
      <c r="X17786" s="429">
        <v>18083</v>
      </c>
      <c r="Y17786" s="429" t="s">
        <v>1033</v>
      </c>
    </row>
    <row r="17787" spans="24:25">
      <c r="X17787" s="429">
        <v>18084</v>
      </c>
      <c r="Y17787" s="429" t="s">
        <v>1033</v>
      </c>
    </row>
    <row r="17788" spans="24:25">
      <c r="X17788" s="429">
        <v>18085</v>
      </c>
      <c r="Y17788" s="429" t="s">
        <v>1033</v>
      </c>
    </row>
    <row r="17789" spans="24:25">
      <c r="X17789" s="429">
        <v>18086</v>
      </c>
      <c r="Y17789" s="429" t="s">
        <v>1033</v>
      </c>
    </row>
    <row r="17790" spans="24:25">
      <c r="X17790" s="429">
        <v>18087</v>
      </c>
      <c r="Y17790" s="429" t="s">
        <v>1033</v>
      </c>
    </row>
    <row r="17791" spans="24:25">
      <c r="X17791" s="429">
        <v>18088</v>
      </c>
      <c r="Y17791" s="429" t="s">
        <v>1033</v>
      </c>
    </row>
    <row r="17792" spans="24:25">
      <c r="X17792" s="429">
        <v>18089</v>
      </c>
      <c r="Y17792" s="429" t="s">
        <v>1033</v>
      </c>
    </row>
    <row r="17793" spans="24:25">
      <c r="X17793" s="429">
        <v>18090</v>
      </c>
      <c r="Y17793" s="429" t="s">
        <v>1033</v>
      </c>
    </row>
    <row r="17794" spans="24:25">
      <c r="X17794" s="429">
        <v>18091</v>
      </c>
      <c r="Y17794" s="429" t="s">
        <v>1033</v>
      </c>
    </row>
    <row r="17795" spans="24:25">
      <c r="X17795" s="429">
        <v>18092</v>
      </c>
      <c r="Y17795" s="429" t="s">
        <v>1033</v>
      </c>
    </row>
    <row r="17796" spans="24:25">
      <c r="X17796" s="429">
        <v>18093</v>
      </c>
      <c r="Y17796" s="429" t="s">
        <v>1033</v>
      </c>
    </row>
    <row r="17797" spans="24:25">
      <c r="X17797" s="429">
        <v>18094</v>
      </c>
      <c r="Y17797" s="429" t="s">
        <v>1033</v>
      </c>
    </row>
    <row r="17798" spans="24:25">
      <c r="X17798" s="429">
        <v>18095</v>
      </c>
      <c r="Y17798" s="429" t="s">
        <v>1033</v>
      </c>
    </row>
    <row r="17799" spans="24:25">
      <c r="X17799" s="429">
        <v>18096</v>
      </c>
      <c r="Y17799" s="429" t="s">
        <v>1033</v>
      </c>
    </row>
    <row r="17800" spans="24:25">
      <c r="X17800" s="429">
        <v>18097</v>
      </c>
      <c r="Y17800" s="429" t="s">
        <v>1033</v>
      </c>
    </row>
    <row r="17801" spans="24:25">
      <c r="X17801" s="429">
        <v>18098</v>
      </c>
      <c r="Y17801" s="429" t="s">
        <v>1033</v>
      </c>
    </row>
    <row r="17802" spans="24:25">
      <c r="X17802" s="429">
        <v>18099</v>
      </c>
      <c r="Y17802" s="429" t="s">
        <v>1033</v>
      </c>
    </row>
    <row r="17803" spans="24:25">
      <c r="X17803" s="429">
        <v>18100</v>
      </c>
      <c r="Y17803" s="429" t="s">
        <v>1033</v>
      </c>
    </row>
    <row r="17804" spans="24:25">
      <c r="X17804" s="429">
        <v>18101</v>
      </c>
      <c r="Y17804" s="429" t="s">
        <v>1033</v>
      </c>
    </row>
    <row r="17805" spans="24:25">
      <c r="X17805" s="429">
        <v>18102</v>
      </c>
      <c r="Y17805" s="429" t="s">
        <v>1033</v>
      </c>
    </row>
    <row r="17806" spans="24:25">
      <c r="X17806" s="429">
        <v>18103</v>
      </c>
      <c r="Y17806" s="429" t="s">
        <v>1033</v>
      </c>
    </row>
    <row r="17807" spans="24:25">
      <c r="X17807" s="429">
        <v>18104</v>
      </c>
      <c r="Y17807" s="429" t="s">
        <v>1033</v>
      </c>
    </row>
    <row r="17808" spans="24:25">
      <c r="X17808" s="429">
        <v>18105</v>
      </c>
      <c r="Y17808" s="429" t="s">
        <v>1033</v>
      </c>
    </row>
    <row r="17809" spans="24:25">
      <c r="X17809" s="429">
        <v>18106</v>
      </c>
      <c r="Y17809" s="429" t="s">
        <v>1033</v>
      </c>
    </row>
    <row r="17810" spans="24:25">
      <c r="X17810" s="429">
        <v>18107</v>
      </c>
      <c r="Y17810" s="429" t="s">
        <v>1033</v>
      </c>
    </row>
    <row r="17811" spans="24:25">
      <c r="X17811" s="429">
        <v>18108</v>
      </c>
      <c r="Y17811" s="429" t="s">
        <v>1033</v>
      </c>
    </row>
    <row r="17812" spans="24:25">
      <c r="X17812" s="429">
        <v>18109</v>
      </c>
      <c r="Y17812" s="429" t="s">
        <v>1033</v>
      </c>
    </row>
    <row r="17813" spans="24:25">
      <c r="X17813" s="429">
        <v>18110</v>
      </c>
      <c r="Y17813" s="429" t="s">
        <v>1033</v>
      </c>
    </row>
    <row r="17814" spans="24:25">
      <c r="X17814" s="429">
        <v>18111</v>
      </c>
      <c r="Y17814" s="429" t="s">
        <v>1033</v>
      </c>
    </row>
    <row r="17815" spans="24:25">
      <c r="X17815" s="429">
        <v>18112</v>
      </c>
      <c r="Y17815" s="429" t="s">
        <v>1033</v>
      </c>
    </row>
    <row r="17816" spans="24:25">
      <c r="X17816" s="429">
        <v>18113</v>
      </c>
      <c r="Y17816" s="429" t="s">
        <v>1033</v>
      </c>
    </row>
    <row r="17817" spans="24:25">
      <c r="X17817" s="429">
        <v>18114</v>
      </c>
      <c r="Y17817" s="429" t="s">
        <v>1033</v>
      </c>
    </row>
    <row r="17818" spans="24:25">
      <c r="X17818" s="429">
        <v>18115</v>
      </c>
      <c r="Y17818" s="429" t="s">
        <v>1033</v>
      </c>
    </row>
    <row r="17819" spans="24:25">
      <c r="X17819" s="429">
        <v>18116</v>
      </c>
      <c r="Y17819" s="429" t="s">
        <v>1033</v>
      </c>
    </row>
    <row r="17820" spans="24:25">
      <c r="X17820" s="429">
        <v>18117</v>
      </c>
      <c r="Y17820" s="429" t="s">
        <v>1033</v>
      </c>
    </row>
    <row r="17821" spans="24:25">
      <c r="X17821" s="429">
        <v>18118</v>
      </c>
      <c r="Y17821" s="429" t="s">
        <v>1033</v>
      </c>
    </row>
    <row r="17822" spans="24:25">
      <c r="X17822" s="429">
        <v>18119</v>
      </c>
      <c r="Y17822" s="429" t="s">
        <v>1033</v>
      </c>
    </row>
    <row r="17823" spans="24:25">
      <c r="X17823" s="429">
        <v>18120</v>
      </c>
      <c r="Y17823" s="429" t="s">
        <v>1033</v>
      </c>
    </row>
    <row r="17824" spans="24:25">
      <c r="X17824" s="429">
        <v>18121</v>
      </c>
      <c r="Y17824" s="429" t="s">
        <v>1033</v>
      </c>
    </row>
    <row r="17825" spans="24:25">
      <c r="X17825" s="429">
        <v>18122</v>
      </c>
      <c r="Y17825" s="429" t="s">
        <v>1033</v>
      </c>
    </row>
    <row r="17826" spans="24:25">
      <c r="X17826" s="429">
        <v>18123</v>
      </c>
      <c r="Y17826" s="429" t="s">
        <v>1033</v>
      </c>
    </row>
    <row r="17827" spans="24:25">
      <c r="X17827" s="429">
        <v>18124</v>
      </c>
      <c r="Y17827" s="429" t="s">
        <v>1033</v>
      </c>
    </row>
    <row r="17828" spans="24:25">
      <c r="X17828" s="429">
        <v>18125</v>
      </c>
      <c r="Y17828" s="429" t="s">
        <v>1033</v>
      </c>
    </row>
    <row r="17829" spans="24:25">
      <c r="X17829" s="429">
        <v>18126</v>
      </c>
      <c r="Y17829" s="429" t="s">
        <v>1033</v>
      </c>
    </row>
    <row r="17830" spans="24:25">
      <c r="X17830" s="429">
        <v>18127</v>
      </c>
      <c r="Y17830" s="429" t="s">
        <v>1033</v>
      </c>
    </row>
    <row r="17831" spans="24:25">
      <c r="X17831" s="429">
        <v>18128</v>
      </c>
      <c r="Y17831" s="429" t="s">
        <v>1033</v>
      </c>
    </row>
    <row r="17832" spans="24:25">
      <c r="X17832" s="429">
        <v>18129</v>
      </c>
      <c r="Y17832" s="429" t="s">
        <v>1033</v>
      </c>
    </row>
    <row r="17833" spans="24:25">
      <c r="X17833" s="429">
        <v>18130</v>
      </c>
      <c r="Y17833" s="429" t="s">
        <v>1033</v>
      </c>
    </row>
    <row r="17834" spans="24:25">
      <c r="X17834" s="429">
        <v>18131</v>
      </c>
      <c r="Y17834" s="429" t="s">
        <v>1033</v>
      </c>
    </row>
    <row r="17835" spans="24:25">
      <c r="X17835" s="429">
        <v>18132</v>
      </c>
      <c r="Y17835" s="429" t="s">
        <v>1033</v>
      </c>
    </row>
    <row r="17836" spans="24:25">
      <c r="X17836" s="429">
        <v>18133</v>
      </c>
      <c r="Y17836" s="429" t="s">
        <v>1033</v>
      </c>
    </row>
    <row r="17837" spans="24:25">
      <c r="X17837" s="429">
        <v>18134</v>
      </c>
      <c r="Y17837" s="429" t="s">
        <v>1033</v>
      </c>
    </row>
    <row r="17838" spans="24:25">
      <c r="X17838" s="429">
        <v>18135</v>
      </c>
      <c r="Y17838" s="429" t="s">
        <v>1033</v>
      </c>
    </row>
    <row r="17839" spans="24:25">
      <c r="X17839" s="429">
        <v>18136</v>
      </c>
      <c r="Y17839" s="429" t="s">
        <v>1033</v>
      </c>
    </row>
    <row r="17840" spans="24:25">
      <c r="X17840" s="429">
        <v>18137</v>
      </c>
      <c r="Y17840" s="429" t="s">
        <v>1033</v>
      </c>
    </row>
    <row r="17841" spans="24:25">
      <c r="X17841" s="429">
        <v>18138</v>
      </c>
      <c r="Y17841" s="429" t="s">
        <v>1033</v>
      </c>
    </row>
    <row r="17842" spans="24:25">
      <c r="X17842" s="429">
        <v>18139</v>
      </c>
      <c r="Y17842" s="429" t="s">
        <v>1033</v>
      </c>
    </row>
    <row r="17843" spans="24:25">
      <c r="X17843" s="429">
        <v>18140</v>
      </c>
      <c r="Y17843" s="429" t="s">
        <v>1033</v>
      </c>
    </row>
    <row r="17844" spans="24:25">
      <c r="X17844" s="429">
        <v>18141</v>
      </c>
      <c r="Y17844" s="429" t="s">
        <v>1033</v>
      </c>
    </row>
    <row r="17845" spans="24:25">
      <c r="X17845" s="429">
        <v>18142</v>
      </c>
      <c r="Y17845" s="429" t="s">
        <v>1033</v>
      </c>
    </row>
    <row r="17846" spans="24:25">
      <c r="X17846" s="429">
        <v>18143</v>
      </c>
      <c r="Y17846" s="429" t="s">
        <v>1033</v>
      </c>
    </row>
    <row r="17847" spans="24:25">
      <c r="X17847" s="429">
        <v>18144</v>
      </c>
      <c r="Y17847" s="429" t="s">
        <v>1033</v>
      </c>
    </row>
    <row r="17848" spans="24:25">
      <c r="X17848" s="429">
        <v>18145</v>
      </c>
      <c r="Y17848" s="429" t="s">
        <v>1033</v>
      </c>
    </row>
    <row r="17849" spans="24:25">
      <c r="X17849" s="429">
        <v>18146</v>
      </c>
      <c r="Y17849" s="429" t="s">
        <v>1033</v>
      </c>
    </row>
    <row r="17850" spans="24:25">
      <c r="X17850" s="429">
        <v>18147</v>
      </c>
      <c r="Y17850" s="429" t="s">
        <v>1033</v>
      </c>
    </row>
    <row r="17851" spans="24:25">
      <c r="X17851" s="429">
        <v>18148</v>
      </c>
      <c r="Y17851" s="429" t="s">
        <v>1033</v>
      </c>
    </row>
    <row r="17852" spans="24:25">
      <c r="X17852" s="429">
        <v>18149</v>
      </c>
      <c r="Y17852" s="429" t="s">
        <v>1033</v>
      </c>
    </row>
    <row r="17853" spans="24:25">
      <c r="X17853" s="429">
        <v>18150</v>
      </c>
      <c r="Y17853" s="429" t="s">
        <v>1033</v>
      </c>
    </row>
    <row r="17854" spans="24:25">
      <c r="X17854" s="429">
        <v>18151</v>
      </c>
      <c r="Y17854" s="429" t="s">
        <v>1033</v>
      </c>
    </row>
    <row r="17855" spans="24:25">
      <c r="X17855" s="429">
        <v>18152</v>
      </c>
      <c r="Y17855" s="429" t="s">
        <v>1033</v>
      </c>
    </row>
    <row r="17856" spans="24:25">
      <c r="X17856" s="429">
        <v>18153</v>
      </c>
      <c r="Y17856" s="429" t="s">
        <v>1033</v>
      </c>
    </row>
    <row r="17857" spans="24:25">
      <c r="X17857" s="429">
        <v>18154</v>
      </c>
      <c r="Y17857" s="429" t="s">
        <v>1033</v>
      </c>
    </row>
    <row r="17858" spans="24:25">
      <c r="X17858" s="429">
        <v>18155</v>
      </c>
      <c r="Y17858" s="429" t="s">
        <v>1033</v>
      </c>
    </row>
    <row r="17859" spans="24:25">
      <c r="X17859" s="429">
        <v>18156</v>
      </c>
      <c r="Y17859" s="429" t="s">
        <v>1033</v>
      </c>
    </row>
    <row r="17860" spans="24:25">
      <c r="X17860" s="429">
        <v>18157</v>
      </c>
      <c r="Y17860" s="429" t="s">
        <v>1033</v>
      </c>
    </row>
    <row r="17861" spans="24:25">
      <c r="X17861" s="429">
        <v>18158</v>
      </c>
      <c r="Y17861" s="429" t="s">
        <v>1033</v>
      </c>
    </row>
    <row r="17862" spans="24:25">
      <c r="X17862" s="429">
        <v>18159</v>
      </c>
      <c r="Y17862" s="429" t="s">
        <v>1033</v>
      </c>
    </row>
    <row r="17863" spans="24:25">
      <c r="X17863" s="429">
        <v>18160</v>
      </c>
      <c r="Y17863" s="429" t="s">
        <v>1033</v>
      </c>
    </row>
    <row r="17864" spans="24:25">
      <c r="X17864" s="429">
        <v>18161</v>
      </c>
      <c r="Y17864" s="429" t="s">
        <v>1033</v>
      </c>
    </row>
    <row r="17865" spans="24:25">
      <c r="X17865" s="429">
        <v>18162</v>
      </c>
      <c r="Y17865" s="429" t="s">
        <v>1033</v>
      </c>
    </row>
    <row r="17866" spans="24:25">
      <c r="X17866" s="429">
        <v>18163</v>
      </c>
      <c r="Y17866" s="429" t="s">
        <v>1033</v>
      </c>
    </row>
    <row r="17867" spans="24:25">
      <c r="X17867" s="429">
        <v>18164</v>
      </c>
      <c r="Y17867" s="429" t="s">
        <v>1033</v>
      </c>
    </row>
    <row r="17868" spans="24:25">
      <c r="X17868" s="429">
        <v>18165</v>
      </c>
      <c r="Y17868" s="429" t="s">
        <v>1033</v>
      </c>
    </row>
    <row r="17869" spans="24:25">
      <c r="X17869" s="429">
        <v>18166</v>
      </c>
      <c r="Y17869" s="429" t="s">
        <v>1033</v>
      </c>
    </row>
    <row r="17870" spans="24:25">
      <c r="X17870" s="429">
        <v>18167</v>
      </c>
      <c r="Y17870" s="429" t="s">
        <v>1033</v>
      </c>
    </row>
    <row r="17871" spans="24:25">
      <c r="X17871" s="429">
        <v>18168</v>
      </c>
      <c r="Y17871" s="429" t="s">
        <v>1033</v>
      </c>
    </row>
    <row r="17872" spans="24:25">
      <c r="X17872" s="429">
        <v>18169</v>
      </c>
      <c r="Y17872" s="429" t="s">
        <v>1033</v>
      </c>
    </row>
    <row r="17873" spans="24:25">
      <c r="X17873" s="429">
        <v>18170</v>
      </c>
      <c r="Y17873" s="429" t="s">
        <v>1033</v>
      </c>
    </row>
    <row r="17874" spans="24:25">
      <c r="X17874" s="429">
        <v>18171</v>
      </c>
      <c r="Y17874" s="429" t="s">
        <v>1033</v>
      </c>
    </row>
    <row r="17875" spans="24:25">
      <c r="X17875" s="429">
        <v>18172</v>
      </c>
      <c r="Y17875" s="429" t="s">
        <v>1033</v>
      </c>
    </row>
    <row r="17876" spans="24:25">
      <c r="X17876" s="429">
        <v>18173</v>
      </c>
      <c r="Y17876" s="429" t="s">
        <v>1033</v>
      </c>
    </row>
    <row r="17877" spans="24:25">
      <c r="X17877" s="429">
        <v>18174</v>
      </c>
      <c r="Y17877" s="429" t="s">
        <v>1033</v>
      </c>
    </row>
    <row r="17878" spans="24:25">
      <c r="X17878" s="429">
        <v>18175</v>
      </c>
      <c r="Y17878" s="429" t="s">
        <v>1033</v>
      </c>
    </row>
    <row r="17879" spans="24:25">
      <c r="X17879" s="429">
        <v>18176</v>
      </c>
      <c r="Y17879" s="429" t="s">
        <v>1033</v>
      </c>
    </row>
    <row r="17880" spans="24:25">
      <c r="X17880" s="429">
        <v>18177</v>
      </c>
      <c r="Y17880" s="429" t="s">
        <v>1033</v>
      </c>
    </row>
    <row r="17881" spans="24:25">
      <c r="X17881" s="429">
        <v>18178</v>
      </c>
      <c r="Y17881" s="429" t="s">
        <v>1033</v>
      </c>
    </row>
    <row r="17882" spans="24:25">
      <c r="X17882" s="429">
        <v>18179</v>
      </c>
      <c r="Y17882" s="429" t="s">
        <v>1033</v>
      </c>
    </row>
    <row r="17883" spans="24:25">
      <c r="X17883" s="429">
        <v>18180</v>
      </c>
      <c r="Y17883" s="429" t="s">
        <v>1033</v>
      </c>
    </row>
    <row r="17884" spans="24:25">
      <c r="X17884" s="429">
        <v>18181</v>
      </c>
      <c r="Y17884" s="429" t="s">
        <v>1033</v>
      </c>
    </row>
    <row r="17885" spans="24:25">
      <c r="X17885" s="429">
        <v>18182</v>
      </c>
      <c r="Y17885" s="429" t="s">
        <v>1033</v>
      </c>
    </row>
    <row r="17886" spans="24:25">
      <c r="X17886" s="429">
        <v>18183</v>
      </c>
      <c r="Y17886" s="429" t="s">
        <v>1033</v>
      </c>
    </row>
    <row r="17887" spans="24:25">
      <c r="X17887" s="429">
        <v>18184</v>
      </c>
      <c r="Y17887" s="429" t="s">
        <v>1033</v>
      </c>
    </row>
    <row r="17888" spans="24:25">
      <c r="X17888" s="429">
        <v>18185</v>
      </c>
      <c r="Y17888" s="429" t="s">
        <v>1033</v>
      </c>
    </row>
    <row r="17889" spans="24:25">
      <c r="X17889" s="429">
        <v>18186</v>
      </c>
      <c r="Y17889" s="429" t="s">
        <v>1033</v>
      </c>
    </row>
    <row r="17890" spans="24:25">
      <c r="X17890" s="429">
        <v>18187</v>
      </c>
      <c r="Y17890" s="429" t="s">
        <v>1033</v>
      </c>
    </row>
    <row r="17891" spans="24:25">
      <c r="X17891" s="429">
        <v>18188</v>
      </c>
      <c r="Y17891" s="429" t="s">
        <v>1033</v>
      </c>
    </row>
    <row r="17892" spans="24:25">
      <c r="X17892" s="429">
        <v>18189</v>
      </c>
      <c r="Y17892" s="429" t="s">
        <v>1033</v>
      </c>
    </row>
    <row r="17893" spans="24:25">
      <c r="X17893" s="429">
        <v>18190</v>
      </c>
      <c r="Y17893" s="429" t="s">
        <v>1033</v>
      </c>
    </row>
    <row r="17894" spans="24:25">
      <c r="X17894" s="429">
        <v>18191</v>
      </c>
      <c r="Y17894" s="429" t="s">
        <v>1033</v>
      </c>
    </row>
    <row r="17895" spans="24:25">
      <c r="X17895" s="429">
        <v>18192</v>
      </c>
      <c r="Y17895" s="429" t="s">
        <v>1033</v>
      </c>
    </row>
    <row r="17896" spans="24:25">
      <c r="X17896" s="429">
        <v>18193</v>
      </c>
      <c r="Y17896" s="429" t="s">
        <v>1033</v>
      </c>
    </row>
    <row r="17897" spans="24:25">
      <c r="X17897" s="429">
        <v>18194</v>
      </c>
      <c r="Y17897" s="429" t="s">
        <v>1033</v>
      </c>
    </row>
    <row r="17898" spans="24:25">
      <c r="X17898" s="429">
        <v>18195</v>
      </c>
      <c r="Y17898" s="429" t="s">
        <v>1033</v>
      </c>
    </row>
    <row r="17899" spans="24:25">
      <c r="X17899" s="429">
        <v>18196</v>
      </c>
      <c r="Y17899" s="429" t="s">
        <v>1033</v>
      </c>
    </row>
    <row r="17900" spans="24:25">
      <c r="X17900" s="429">
        <v>18197</v>
      </c>
      <c r="Y17900" s="429" t="s">
        <v>1033</v>
      </c>
    </row>
    <row r="17901" spans="24:25">
      <c r="X17901" s="429">
        <v>18198</v>
      </c>
      <c r="Y17901" s="429" t="s">
        <v>1033</v>
      </c>
    </row>
    <row r="17902" spans="24:25">
      <c r="X17902" s="429">
        <v>18199</v>
      </c>
      <c r="Y17902" s="429" t="s">
        <v>1033</v>
      </c>
    </row>
    <row r="17903" spans="24:25">
      <c r="X17903" s="429">
        <v>18200</v>
      </c>
      <c r="Y17903" s="429" t="s">
        <v>1033</v>
      </c>
    </row>
    <row r="17904" spans="24:25">
      <c r="X17904" s="429">
        <v>18201</v>
      </c>
      <c r="Y17904" s="429" t="s">
        <v>1033</v>
      </c>
    </row>
    <row r="17905" spans="24:25">
      <c r="X17905" s="429">
        <v>18202</v>
      </c>
      <c r="Y17905" s="429" t="s">
        <v>1033</v>
      </c>
    </row>
    <row r="17906" spans="24:25">
      <c r="X17906" s="429">
        <v>18203</v>
      </c>
      <c r="Y17906" s="429" t="s">
        <v>1033</v>
      </c>
    </row>
    <row r="17907" spans="24:25">
      <c r="X17907" s="429">
        <v>18204</v>
      </c>
      <c r="Y17907" s="429" t="s">
        <v>1033</v>
      </c>
    </row>
    <row r="17908" spans="24:25">
      <c r="X17908" s="429">
        <v>18205</v>
      </c>
      <c r="Y17908" s="429" t="s">
        <v>1033</v>
      </c>
    </row>
    <row r="17909" spans="24:25">
      <c r="X17909" s="429">
        <v>18206</v>
      </c>
      <c r="Y17909" s="429" t="s">
        <v>1033</v>
      </c>
    </row>
    <row r="17910" spans="24:25">
      <c r="X17910" s="429">
        <v>18207</v>
      </c>
      <c r="Y17910" s="429" t="s">
        <v>1033</v>
      </c>
    </row>
    <row r="17911" spans="24:25">
      <c r="X17911" s="429">
        <v>18208</v>
      </c>
      <c r="Y17911" s="429" t="s">
        <v>1033</v>
      </c>
    </row>
    <row r="17912" spans="24:25">
      <c r="X17912" s="429">
        <v>18209</v>
      </c>
      <c r="Y17912" s="429" t="s">
        <v>1033</v>
      </c>
    </row>
    <row r="17913" spans="24:25">
      <c r="X17913" s="429">
        <v>18210</v>
      </c>
      <c r="Y17913" s="429" t="s">
        <v>1033</v>
      </c>
    </row>
    <row r="17914" spans="24:25">
      <c r="X17914" s="429">
        <v>18211</v>
      </c>
      <c r="Y17914" s="429" t="s">
        <v>1033</v>
      </c>
    </row>
    <row r="17915" spans="24:25">
      <c r="X17915" s="429">
        <v>18212</v>
      </c>
      <c r="Y17915" s="429" t="s">
        <v>1033</v>
      </c>
    </row>
    <row r="17916" spans="24:25">
      <c r="X17916" s="429">
        <v>18213</v>
      </c>
      <c r="Y17916" s="429" t="s">
        <v>1033</v>
      </c>
    </row>
    <row r="17917" spans="24:25">
      <c r="X17917" s="429">
        <v>18214</v>
      </c>
      <c r="Y17917" s="429" t="s">
        <v>1033</v>
      </c>
    </row>
    <row r="17918" spans="24:25">
      <c r="X17918" s="429">
        <v>18215</v>
      </c>
      <c r="Y17918" s="429" t="s">
        <v>1033</v>
      </c>
    </row>
    <row r="17919" spans="24:25">
      <c r="X17919" s="429">
        <v>18216</v>
      </c>
      <c r="Y17919" s="429" t="s">
        <v>1033</v>
      </c>
    </row>
    <row r="17920" spans="24:25">
      <c r="X17920" s="429">
        <v>18217</v>
      </c>
      <c r="Y17920" s="429" t="s">
        <v>1033</v>
      </c>
    </row>
    <row r="17921" spans="24:25">
      <c r="X17921" s="429">
        <v>18218</v>
      </c>
      <c r="Y17921" s="429" t="s">
        <v>1033</v>
      </c>
    </row>
    <row r="17922" spans="24:25">
      <c r="X17922" s="429">
        <v>18219</v>
      </c>
      <c r="Y17922" s="429" t="s">
        <v>1033</v>
      </c>
    </row>
    <row r="17923" spans="24:25">
      <c r="X17923" s="429">
        <v>18220</v>
      </c>
      <c r="Y17923" s="429" t="s">
        <v>1033</v>
      </c>
    </row>
    <row r="17924" spans="24:25">
      <c r="X17924" s="429">
        <v>18221</v>
      </c>
      <c r="Y17924" s="429" t="s">
        <v>1033</v>
      </c>
    </row>
    <row r="17925" spans="24:25">
      <c r="X17925" s="429">
        <v>18222</v>
      </c>
      <c r="Y17925" s="429" t="s">
        <v>1033</v>
      </c>
    </row>
    <row r="17926" spans="24:25">
      <c r="X17926" s="429">
        <v>18223</v>
      </c>
      <c r="Y17926" s="429" t="s">
        <v>1033</v>
      </c>
    </row>
    <row r="17927" spans="24:25">
      <c r="X17927" s="429">
        <v>18224</v>
      </c>
      <c r="Y17927" s="429" t="s">
        <v>1033</v>
      </c>
    </row>
    <row r="17928" spans="24:25">
      <c r="X17928" s="429">
        <v>18225</v>
      </c>
      <c r="Y17928" s="429" t="s">
        <v>1033</v>
      </c>
    </row>
    <row r="17929" spans="24:25">
      <c r="X17929" s="429">
        <v>18226</v>
      </c>
      <c r="Y17929" s="429" t="s">
        <v>1033</v>
      </c>
    </row>
    <row r="17930" spans="24:25">
      <c r="X17930" s="429">
        <v>18227</v>
      </c>
      <c r="Y17930" s="429" t="s">
        <v>1033</v>
      </c>
    </row>
    <row r="17931" spans="24:25">
      <c r="X17931" s="429">
        <v>18228</v>
      </c>
      <c r="Y17931" s="429" t="s">
        <v>1033</v>
      </c>
    </row>
    <row r="17932" spans="24:25">
      <c r="X17932" s="429">
        <v>18229</v>
      </c>
      <c r="Y17932" s="429" t="s">
        <v>1033</v>
      </c>
    </row>
    <row r="17933" spans="24:25">
      <c r="X17933" s="429">
        <v>18230</v>
      </c>
      <c r="Y17933" s="429" t="s">
        <v>1033</v>
      </c>
    </row>
    <row r="17934" spans="24:25">
      <c r="X17934" s="429">
        <v>18231</v>
      </c>
      <c r="Y17934" s="429" t="s">
        <v>1033</v>
      </c>
    </row>
    <row r="17935" spans="24:25">
      <c r="X17935" s="429">
        <v>18232</v>
      </c>
      <c r="Y17935" s="429" t="s">
        <v>1033</v>
      </c>
    </row>
    <row r="17936" spans="24:25">
      <c r="X17936" s="429">
        <v>18233</v>
      </c>
      <c r="Y17936" s="429" t="s">
        <v>1033</v>
      </c>
    </row>
    <row r="17937" spans="24:25">
      <c r="X17937" s="429">
        <v>18234</v>
      </c>
      <c r="Y17937" s="429" t="s">
        <v>1033</v>
      </c>
    </row>
    <row r="17938" spans="24:25">
      <c r="X17938" s="429">
        <v>18235</v>
      </c>
      <c r="Y17938" s="429" t="s">
        <v>1033</v>
      </c>
    </row>
    <row r="17939" spans="24:25">
      <c r="X17939" s="429">
        <v>18236</v>
      </c>
      <c r="Y17939" s="429" t="s">
        <v>1033</v>
      </c>
    </row>
    <row r="17940" spans="24:25">
      <c r="X17940" s="429">
        <v>18237</v>
      </c>
      <c r="Y17940" s="429" t="s">
        <v>1033</v>
      </c>
    </row>
    <row r="17941" spans="24:25">
      <c r="X17941" s="429">
        <v>18238</v>
      </c>
      <c r="Y17941" s="429" t="s">
        <v>1033</v>
      </c>
    </row>
    <row r="17942" spans="24:25">
      <c r="X17942" s="429">
        <v>18239</v>
      </c>
      <c r="Y17942" s="429" t="s">
        <v>1033</v>
      </c>
    </row>
    <row r="17943" spans="24:25">
      <c r="X17943" s="429">
        <v>18240</v>
      </c>
      <c r="Y17943" s="429" t="s">
        <v>1033</v>
      </c>
    </row>
    <row r="17944" spans="24:25">
      <c r="X17944" s="429">
        <v>18241</v>
      </c>
      <c r="Y17944" s="429" t="s">
        <v>1033</v>
      </c>
    </row>
    <row r="17945" spans="24:25">
      <c r="X17945" s="429">
        <v>18242</v>
      </c>
      <c r="Y17945" s="429" t="s">
        <v>1033</v>
      </c>
    </row>
    <row r="17946" spans="24:25">
      <c r="X17946" s="429">
        <v>18243</v>
      </c>
      <c r="Y17946" s="429" t="s">
        <v>1033</v>
      </c>
    </row>
    <row r="17947" spans="24:25">
      <c r="X17947" s="429">
        <v>18244</v>
      </c>
      <c r="Y17947" s="429" t="s">
        <v>1033</v>
      </c>
    </row>
    <row r="17948" spans="24:25">
      <c r="X17948" s="429">
        <v>18245</v>
      </c>
      <c r="Y17948" s="429" t="s">
        <v>1033</v>
      </c>
    </row>
    <row r="17949" spans="24:25">
      <c r="X17949" s="429">
        <v>18246</v>
      </c>
      <c r="Y17949" s="429" t="s">
        <v>1033</v>
      </c>
    </row>
    <row r="17950" spans="24:25">
      <c r="X17950" s="429">
        <v>18247</v>
      </c>
      <c r="Y17950" s="429" t="s">
        <v>1033</v>
      </c>
    </row>
    <row r="17951" spans="24:25">
      <c r="X17951" s="429">
        <v>18248</v>
      </c>
      <c r="Y17951" s="429" t="s">
        <v>1033</v>
      </c>
    </row>
    <row r="17952" spans="24:25">
      <c r="X17952" s="429">
        <v>18249</v>
      </c>
      <c r="Y17952" s="429" t="s">
        <v>1033</v>
      </c>
    </row>
    <row r="17953" spans="24:25">
      <c r="X17953" s="429">
        <v>18250</v>
      </c>
      <c r="Y17953" s="429" t="s">
        <v>1033</v>
      </c>
    </row>
    <row r="17954" spans="24:25">
      <c r="X17954" s="429">
        <v>18251</v>
      </c>
      <c r="Y17954" s="429" t="s">
        <v>1033</v>
      </c>
    </row>
    <row r="17955" spans="24:25">
      <c r="X17955" s="429">
        <v>18252</v>
      </c>
      <c r="Y17955" s="429" t="s">
        <v>1033</v>
      </c>
    </row>
    <row r="17956" spans="24:25">
      <c r="X17956" s="429">
        <v>18253</v>
      </c>
      <c r="Y17956" s="429" t="s">
        <v>1033</v>
      </c>
    </row>
    <row r="17957" spans="24:25">
      <c r="X17957" s="429">
        <v>18254</v>
      </c>
      <c r="Y17957" s="429" t="s">
        <v>1033</v>
      </c>
    </row>
    <row r="17958" spans="24:25">
      <c r="X17958" s="429">
        <v>18255</v>
      </c>
      <c r="Y17958" s="429" t="s">
        <v>1033</v>
      </c>
    </row>
    <row r="17959" spans="24:25">
      <c r="X17959" s="429">
        <v>18256</v>
      </c>
      <c r="Y17959" s="429" t="s">
        <v>1033</v>
      </c>
    </row>
    <row r="17960" spans="24:25">
      <c r="X17960" s="429">
        <v>18257</v>
      </c>
      <c r="Y17960" s="429" t="s">
        <v>1033</v>
      </c>
    </row>
    <row r="17961" spans="24:25">
      <c r="X17961" s="429">
        <v>18258</v>
      </c>
      <c r="Y17961" s="429" t="s">
        <v>1033</v>
      </c>
    </row>
    <row r="17962" spans="24:25">
      <c r="X17962" s="429">
        <v>18259</v>
      </c>
      <c r="Y17962" s="429" t="s">
        <v>1033</v>
      </c>
    </row>
    <row r="17963" spans="24:25">
      <c r="X17963" s="429">
        <v>18260</v>
      </c>
      <c r="Y17963" s="429" t="s">
        <v>1033</v>
      </c>
    </row>
    <row r="17964" spans="24:25">
      <c r="X17964" s="429">
        <v>18261</v>
      </c>
      <c r="Y17964" s="429" t="s">
        <v>1033</v>
      </c>
    </row>
    <row r="17965" spans="24:25">
      <c r="X17965" s="429">
        <v>18262</v>
      </c>
      <c r="Y17965" s="429" t="s">
        <v>1033</v>
      </c>
    </row>
    <row r="17966" spans="24:25">
      <c r="X17966" s="429">
        <v>18263</v>
      </c>
      <c r="Y17966" s="429" t="s">
        <v>1033</v>
      </c>
    </row>
    <row r="17967" spans="24:25">
      <c r="X17967" s="429">
        <v>18264</v>
      </c>
      <c r="Y17967" s="429" t="s">
        <v>1033</v>
      </c>
    </row>
    <row r="17968" spans="24:25">
      <c r="X17968" s="429">
        <v>18265</v>
      </c>
      <c r="Y17968" s="429" t="s">
        <v>1033</v>
      </c>
    </row>
    <row r="17969" spans="24:25">
      <c r="X17969" s="429">
        <v>18266</v>
      </c>
      <c r="Y17969" s="429" t="s">
        <v>1033</v>
      </c>
    </row>
    <row r="17970" spans="24:25">
      <c r="X17970" s="429">
        <v>18267</v>
      </c>
      <c r="Y17970" s="429" t="s">
        <v>1033</v>
      </c>
    </row>
    <row r="17971" spans="24:25">
      <c r="X17971" s="429">
        <v>18268</v>
      </c>
      <c r="Y17971" s="429" t="s">
        <v>1033</v>
      </c>
    </row>
    <row r="17972" spans="24:25">
      <c r="X17972" s="429">
        <v>18269</v>
      </c>
      <c r="Y17972" s="429" t="s">
        <v>1033</v>
      </c>
    </row>
    <row r="17973" spans="24:25">
      <c r="X17973" s="429">
        <v>18270</v>
      </c>
      <c r="Y17973" s="429" t="s">
        <v>1033</v>
      </c>
    </row>
    <row r="17974" spans="24:25">
      <c r="X17974" s="429">
        <v>18271</v>
      </c>
      <c r="Y17974" s="429" t="s">
        <v>1033</v>
      </c>
    </row>
    <row r="17975" spans="24:25">
      <c r="X17975" s="429">
        <v>18272</v>
      </c>
      <c r="Y17975" s="429" t="s">
        <v>1033</v>
      </c>
    </row>
    <row r="17976" spans="24:25">
      <c r="X17976" s="429">
        <v>18273</v>
      </c>
      <c r="Y17976" s="429" t="s">
        <v>1033</v>
      </c>
    </row>
    <row r="17977" spans="24:25">
      <c r="X17977" s="429">
        <v>18274</v>
      </c>
      <c r="Y17977" s="429" t="s">
        <v>1033</v>
      </c>
    </row>
    <row r="17978" spans="24:25">
      <c r="X17978" s="429">
        <v>18275</v>
      </c>
      <c r="Y17978" s="429" t="s">
        <v>1033</v>
      </c>
    </row>
    <row r="17979" spans="24:25">
      <c r="X17979" s="429">
        <v>18276</v>
      </c>
      <c r="Y17979" s="429" t="s">
        <v>1033</v>
      </c>
    </row>
    <row r="17980" spans="24:25">
      <c r="X17980" s="429">
        <v>18277</v>
      </c>
      <c r="Y17980" s="429" t="s">
        <v>1033</v>
      </c>
    </row>
    <row r="17981" spans="24:25">
      <c r="X17981" s="429">
        <v>18278</v>
      </c>
      <c r="Y17981" s="429" t="s">
        <v>1033</v>
      </c>
    </row>
    <row r="17982" spans="24:25">
      <c r="X17982" s="429">
        <v>18279</v>
      </c>
      <c r="Y17982" s="429" t="s">
        <v>1033</v>
      </c>
    </row>
    <row r="17983" spans="24:25">
      <c r="X17983" s="429">
        <v>18280</v>
      </c>
      <c r="Y17983" s="429" t="s">
        <v>1033</v>
      </c>
    </row>
    <row r="17984" spans="24:25">
      <c r="X17984" s="429">
        <v>18281</v>
      </c>
      <c r="Y17984" s="429" t="s">
        <v>1033</v>
      </c>
    </row>
    <row r="17985" spans="24:25">
      <c r="X17985" s="429">
        <v>18282</v>
      </c>
      <c r="Y17985" s="429" t="s">
        <v>1033</v>
      </c>
    </row>
    <row r="17986" spans="24:25">
      <c r="X17986" s="429">
        <v>18283</v>
      </c>
      <c r="Y17986" s="429" t="s">
        <v>1033</v>
      </c>
    </row>
    <row r="17987" spans="24:25">
      <c r="X17987" s="429">
        <v>18284</v>
      </c>
      <c r="Y17987" s="429" t="s">
        <v>1033</v>
      </c>
    </row>
    <row r="17988" spans="24:25">
      <c r="X17988" s="429">
        <v>18285</v>
      </c>
      <c r="Y17988" s="429" t="s">
        <v>1033</v>
      </c>
    </row>
    <row r="17989" spans="24:25">
      <c r="X17989" s="429">
        <v>18286</v>
      </c>
      <c r="Y17989" s="429" t="s">
        <v>1033</v>
      </c>
    </row>
    <row r="17990" spans="24:25">
      <c r="X17990" s="429">
        <v>18287</v>
      </c>
      <c r="Y17990" s="429" t="s">
        <v>1033</v>
      </c>
    </row>
    <row r="17991" spans="24:25">
      <c r="X17991" s="429">
        <v>18288</v>
      </c>
      <c r="Y17991" s="429" t="s">
        <v>1033</v>
      </c>
    </row>
    <row r="17992" spans="24:25">
      <c r="X17992" s="429">
        <v>18289</v>
      </c>
      <c r="Y17992" s="429" t="s">
        <v>1033</v>
      </c>
    </row>
    <row r="17993" spans="24:25">
      <c r="X17993" s="429">
        <v>18290</v>
      </c>
      <c r="Y17993" s="429" t="s">
        <v>1033</v>
      </c>
    </row>
    <row r="17994" spans="24:25">
      <c r="X17994" s="429">
        <v>18291</v>
      </c>
      <c r="Y17994" s="429" t="s">
        <v>1033</v>
      </c>
    </row>
    <row r="17995" spans="24:25">
      <c r="X17995" s="429">
        <v>18292</v>
      </c>
      <c r="Y17995" s="429" t="s">
        <v>1033</v>
      </c>
    </row>
    <row r="17996" spans="24:25">
      <c r="X17996" s="429">
        <v>18293</v>
      </c>
      <c r="Y17996" s="429" t="s">
        <v>1033</v>
      </c>
    </row>
    <row r="17997" spans="24:25">
      <c r="X17997" s="429">
        <v>18294</v>
      </c>
      <c r="Y17997" s="429" t="s">
        <v>1033</v>
      </c>
    </row>
    <row r="17998" spans="24:25">
      <c r="X17998" s="429">
        <v>18295</v>
      </c>
      <c r="Y17998" s="429" t="s">
        <v>1033</v>
      </c>
    </row>
    <row r="17999" spans="24:25">
      <c r="X17999" s="429">
        <v>18296</v>
      </c>
      <c r="Y17999" s="429" t="s">
        <v>1033</v>
      </c>
    </row>
    <row r="18000" spans="24:25">
      <c r="X18000" s="429">
        <v>18297</v>
      </c>
      <c r="Y18000" s="429" t="s">
        <v>1033</v>
      </c>
    </row>
    <row r="18001" spans="24:25">
      <c r="X18001" s="429">
        <v>18298</v>
      </c>
      <c r="Y18001" s="429" t="s">
        <v>1033</v>
      </c>
    </row>
    <row r="18002" spans="24:25">
      <c r="X18002" s="429">
        <v>18299</v>
      </c>
      <c r="Y18002" s="429" t="s">
        <v>1033</v>
      </c>
    </row>
    <row r="18003" spans="24:25">
      <c r="X18003" s="429">
        <v>18300</v>
      </c>
      <c r="Y18003" s="429" t="s">
        <v>1033</v>
      </c>
    </row>
    <row r="18004" spans="24:25">
      <c r="X18004" s="429">
        <v>18301</v>
      </c>
      <c r="Y18004" s="429" t="s">
        <v>1033</v>
      </c>
    </row>
    <row r="18005" spans="24:25">
      <c r="X18005" s="429">
        <v>18302</v>
      </c>
      <c r="Y18005" s="429" t="s">
        <v>1033</v>
      </c>
    </row>
    <row r="18006" spans="24:25">
      <c r="X18006" s="429">
        <v>18303</v>
      </c>
      <c r="Y18006" s="429" t="s">
        <v>1033</v>
      </c>
    </row>
    <row r="18007" spans="24:25">
      <c r="X18007" s="429">
        <v>18304</v>
      </c>
      <c r="Y18007" s="429" t="s">
        <v>1033</v>
      </c>
    </row>
    <row r="18008" spans="24:25">
      <c r="X18008" s="429">
        <v>18305</v>
      </c>
      <c r="Y18008" s="429" t="s">
        <v>1033</v>
      </c>
    </row>
    <row r="18009" spans="24:25">
      <c r="X18009" s="429">
        <v>18306</v>
      </c>
      <c r="Y18009" s="429" t="s">
        <v>1033</v>
      </c>
    </row>
    <row r="18010" spans="24:25">
      <c r="X18010" s="429">
        <v>18307</v>
      </c>
      <c r="Y18010" s="429" t="s">
        <v>1033</v>
      </c>
    </row>
    <row r="18011" spans="24:25">
      <c r="X18011" s="429">
        <v>18308</v>
      </c>
      <c r="Y18011" s="429" t="s">
        <v>1033</v>
      </c>
    </row>
    <row r="18012" spans="24:25">
      <c r="X18012" s="429">
        <v>18309</v>
      </c>
      <c r="Y18012" s="429" t="s">
        <v>1033</v>
      </c>
    </row>
    <row r="18013" spans="24:25">
      <c r="X18013" s="429">
        <v>18310</v>
      </c>
      <c r="Y18013" s="429" t="s">
        <v>1033</v>
      </c>
    </row>
    <row r="18014" spans="24:25">
      <c r="X18014" s="429">
        <v>18311</v>
      </c>
      <c r="Y18014" s="429" t="s">
        <v>1033</v>
      </c>
    </row>
    <row r="18015" spans="24:25">
      <c r="X18015" s="429">
        <v>18312</v>
      </c>
      <c r="Y18015" s="429" t="s">
        <v>1033</v>
      </c>
    </row>
    <row r="18016" spans="24:25">
      <c r="X18016" s="429">
        <v>18313</v>
      </c>
      <c r="Y18016" s="429" t="s">
        <v>1033</v>
      </c>
    </row>
    <row r="18017" spans="24:25">
      <c r="X18017" s="429">
        <v>18314</v>
      </c>
      <c r="Y18017" s="429" t="s">
        <v>1033</v>
      </c>
    </row>
    <row r="18018" spans="24:25">
      <c r="X18018" s="429">
        <v>18315</v>
      </c>
      <c r="Y18018" s="429" t="s">
        <v>1033</v>
      </c>
    </row>
    <row r="18019" spans="24:25">
      <c r="X18019" s="429">
        <v>18316</v>
      </c>
      <c r="Y18019" s="429" t="s">
        <v>1033</v>
      </c>
    </row>
    <row r="18020" spans="24:25">
      <c r="X18020" s="429">
        <v>18317</v>
      </c>
      <c r="Y18020" s="429" t="s">
        <v>1033</v>
      </c>
    </row>
    <row r="18021" spans="24:25">
      <c r="X18021" s="429">
        <v>18318</v>
      </c>
      <c r="Y18021" s="429" t="s">
        <v>1033</v>
      </c>
    </row>
    <row r="18022" spans="24:25">
      <c r="X18022" s="429">
        <v>18319</v>
      </c>
      <c r="Y18022" s="429" t="s">
        <v>1033</v>
      </c>
    </row>
    <row r="18023" spans="24:25">
      <c r="X18023" s="429">
        <v>18320</v>
      </c>
      <c r="Y18023" s="429" t="s">
        <v>1033</v>
      </c>
    </row>
    <row r="18024" spans="24:25">
      <c r="X18024" s="429">
        <v>18321</v>
      </c>
      <c r="Y18024" s="429" t="s">
        <v>1033</v>
      </c>
    </row>
    <row r="18025" spans="24:25">
      <c r="X18025" s="429">
        <v>18322</v>
      </c>
      <c r="Y18025" s="429" t="s">
        <v>1033</v>
      </c>
    </row>
    <row r="18026" spans="24:25">
      <c r="X18026" s="429">
        <v>18323</v>
      </c>
      <c r="Y18026" s="429" t="s">
        <v>1033</v>
      </c>
    </row>
    <row r="18027" spans="24:25">
      <c r="X18027" s="429">
        <v>18324</v>
      </c>
      <c r="Y18027" s="429" t="s">
        <v>1033</v>
      </c>
    </row>
    <row r="18028" spans="24:25">
      <c r="X18028" s="429">
        <v>18325</v>
      </c>
      <c r="Y18028" s="429" t="s">
        <v>1033</v>
      </c>
    </row>
    <row r="18029" spans="24:25">
      <c r="X18029" s="429">
        <v>18326</v>
      </c>
      <c r="Y18029" s="429" t="s">
        <v>1033</v>
      </c>
    </row>
    <row r="18030" spans="24:25">
      <c r="X18030" s="429">
        <v>18327</v>
      </c>
      <c r="Y18030" s="429" t="s">
        <v>1033</v>
      </c>
    </row>
    <row r="18031" spans="24:25">
      <c r="X18031" s="429">
        <v>18328</v>
      </c>
      <c r="Y18031" s="429" t="s">
        <v>1033</v>
      </c>
    </row>
    <row r="18032" spans="24:25">
      <c r="X18032" s="429">
        <v>18329</v>
      </c>
      <c r="Y18032" s="429" t="s">
        <v>1033</v>
      </c>
    </row>
    <row r="18033" spans="24:25">
      <c r="X18033" s="429">
        <v>18330</v>
      </c>
      <c r="Y18033" s="429" t="s">
        <v>1033</v>
      </c>
    </row>
    <row r="18034" spans="24:25">
      <c r="X18034" s="429">
        <v>18331</v>
      </c>
      <c r="Y18034" s="429" t="s">
        <v>1033</v>
      </c>
    </row>
    <row r="18035" spans="24:25">
      <c r="X18035" s="429">
        <v>18332</v>
      </c>
      <c r="Y18035" s="429" t="s">
        <v>1033</v>
      </c>
    </row>
    <row r="18036" spans="24:25">
      <c r="X18036" s="429">
        <v>18333</v>
      </c>
      <c r="Y18036" s="429" t="s">
        <v>1033</v>
      </c>
    </row>
    <row r="18037" spans="24:25">
      <c r="X18037" s="429">
        <v>18334</v>
      </c>
      <c r="Y18037" s="429" t="s">
        <v>1033</v>
      </c>
    </row>
    <row r="18038" spans="24:25">
      <c r="X18038" s="429">
        <v>18335</v>
      </c>
      <c r="Y18038" s="429" t="s">
        <v>1033</v>
      </c>
    </row>
    <row r="18039" spans="24:25">
      <c r="X18039" s="429">
        <v>18336</v>
      </c>
      <c r="Y18039" s="429" t="s">
        <v>1033</v>
      </c>
    </row>
    <row r="18040" spans="24:25">
      <c r="X18040" s="429">
        <v>18337</v>
      </c>
      <c r="Y18040" s="429" t="s">
        <v>1033</v>
      </c>
    </row>
    <row r="18041" spans="24:25">
      <c r="X18041" s="429">
        <v>18338</v>
      </c>
      <c r="Y18041" s="429" t="s">
        <v>1033</v>
      </c>
    </row>
    <row r="18042" spans="24:25">
      <c r="X18042" s="429">
        <v>18339</v>
      </c>
      <c r="Y18042" s="429" t="s">
        <v>1033</v>
      </c>
    </row>
    <row r="18043" spans="24:25">
      <c r="X18043" s="429">
        <v>18340</v>
      </c>
      <c r="Y18043" s="429" t="s">
        <v>1033</v>
      </c>
    </row>
    <row r="18044" spans="24:25">
      <c r="X18044" s="429">
        <v>18341</v>
      </c>
      <c r="Y18044" s="429" t="s">
        <v>1033</v>
      </c>
    </row>
    <row r="18045" spans="24:25">
      <c r="X18045" s="429">
        <v>18342</v>
      </c>
      <c r="Y18045" s="429" t="s">
        <v>1033</v>
      </c>
    </row>
    <row r="18046" spans="24:25">
      <c r="X18046" s="429">
        <v>18343</v>
      </c>
      <c r="Y18046" s="429" t="s">
        <v>1033</v>
      </c>
    </row>
    <row r="18047" spans="24:25">
      <c r="X18047" s="429">
        <v>18344</v>
      </c>
      <c r="Y18047" s="429" t="s">
        <v>1033</v>
      </c>
    </row>
    <row r="18048" spans="24:25">
      <c r="X18048" s="429">
        <v>18345</v>
      </c>
      <c r="Y18048" s="429" t="s">
        <v>1033</v>
      </c>
    </row>
    <row r="18049" spans="24:25">
      <c r="X18049" s="429">
        <v>18346</v>
      </c>
      <c r="Y18049" s="429" t="s">
        <v>1033</v>
      </c>
    </row>
    <row r="18050" spans="24:25">
      <c r="X18050" s="429">
        <v>18347</v>
      </c>
      <c r="Y18050" s="429" t="s">
        <v>1033</v>
      </c>
    </row>
    <row r="18051" spans="24:25">
      <c r="X18051" s="429">
        <v>18348</v>
      </c>
      <c r="Y18051" s="429" t="s">
        <v>1033</v>
      </c>
    </row>
    <row r="18052" spans="24:25">
      <c r="X18052" s="429">
        <v>18349</v>
      </c>
      <c r="Y18052" s="429" t="s">
        <v>1033</v>
      </c>
    </row>
    <row r="18053" spans="24:25">
      <c r="X18053" s="429">
        <v>18350</v>
      </c>
      <c r="Y18053" s="429" t="s">
        <v>1033</v>
      </c>
    </row>
    <row r="18054" spans="24:25">
      <c r="X18054" s="429">
        <v>18351</v>
      </c>
      <c r="Y18054" s="429" t="s">
        <v>1033</v>
      </c>
    </row>
    <row r="18055" spans="24:25">
      <c r="X18055" s="429">
        <v>18352</v>
      </c>
      <c r="Y18055" s="429" t="s">
        <v>1033</v>
      </c>
    </row>
    <row r="18056" spans="24:25">
      <c r="X18056" s="429">
        <v>18353</v>
      </c>
      <c r="Y18056" s="429" t="s">
        <v>1033</v>
      </c>
    </row>
    <row r="18057" spans="24:25">
      <c r="X18057" s="429">
        <v>18354</v>
      </c>
      <c r="Y18057" s="429" t="s">
        <v>1033</v>
      </c>
    </row>
    <row r="18058" spans="24:25">
      <c r="X18058" s="429">
        <v>18355</v>
      </c>
      <c r="Y18058" s="429" t="s">
        <v>1033</v>
      </c>
    </row>
    <row r="18059" spans="24:25">
      <c r="X18059" s="429">
        <v>18356</v>
      </c>
      <c r="Y18059" s="429" t="s">
        <v>1033</v>
      </c>
    </row>
    <row r="18060" spans="24:25">
      <c r="X18060" s="429">
        <v>18357</v>
      </c>
      <c r="Y18060" s="429" t="s">
        <v>1033</v>
      </c>
    </row>
    <row r="18061" spans="24:25">
      <c r="X18061" s="429">
        <v>18358</v>
      </c>
      <c r="Y18061" s="429" t="s">
        <v>1033</v>
      </c>
    </row>
    <row r="18062" spans="24:25">
      <c r="X18062" s="429">
        <v>18359</v>
      </c>
      <c r="Y18062" s="429" t="s">
        <v>1033</v>
      </c>
    </row>
    <row r="18063" spans="24:25">
      <c r="X18063" s="429">
        <v>18360</v>
      </c>
      <c r="Y18063" s="429" t="s">
        <v>1033</v>
      </c>
    </row>
    <row r="18064" spans="24:25">
      <c r="X18064" s="429">
        <v>18361</v>
      </c>
      <c r="Y18064" s="429" t="s">
        <v>1033</v>
      </c>
    </row>
    <row r="18065" spans="24:25">
      <c r="X18065" s="429">
        <v>18362</v>
      </c>
      <c r="Y18065" s="429" t="s">
        <v>1033</v>
      </c>
    </row>
    <row r="18066" spans="24:25">
      <c r="X18066" s="429">
        <v>18363</v>
      </c>
      <c r="Y18066" s="429" t="s">
        <v>1033</v>
      </c>
    </row>
    <row r="18067" spans="24:25">
      <c r="X18067" s="429">
        <v>18364</v>
      </c>
      <c r="Y18067" s="429" t="s">
        <v>1033</v>
      </c>
    </row>
    <row r="18068" spans="24:25">
      <c r="X18068" s="429">
        <v>18365</v>
      </c>
      <c r="Y18068" s="429" t="s">
        <v>1033</v>
      </c>
    </row>
    <row r="18069" spans="24:25">
      <c r="X18069" s="429">
        <v>18366</v>
      </c>
      <c r="Y18069" s="429" t="s">
        <v>1033</v>
      </c>
    </row>
    <row r="18070" spans="24:25">
      <c r="X18070" s="429">
        <v>18367</v>
      </c>
      <c r="Y18070" s="429" t="s">
        <v>1033</v>
      </c>
    </row>
    <row r="18071" spans="24:25">
      <c r="X18071" s="429">
        <v>18368</v>
      </c>
      <c r="Y18071" s="429" t="s">
        <v>1033</v>
      </c>
    </row>
    <row r="18072" spans="24:25">
      <c r="X18072" s="429">
        <v>18369</v>
      </c>
      <c r="Y18072" s="429" t="s">
        <v>1033</v>
      </c>
    </row>
    <row r="18073" spans="24:25">
      <c r="X18073" s="429">
        <v>18370</v>
      </c>
      <c r="Y18073" s="429" t="s">
        <v>1033</v>
      </c>
    </row>
    <row r="18074" spans="24:25">
      <c r="X18074" s="429">
        <v>18371</v>
      </c>
      <c r="Y18074" s="429" t="s">
        <v>1033</v>
      </c>
    </row>
    <row r="18075" spans="24:25">
      <c r="X18075" s="429">
        <v>18372</v>
      </c>
      <c r="Y18075" s="429" t="s">
        <v>1033</v>
      </c>
    </row>
    <row r="18076" spans="24:25">
      <c r="X18076" s="429">
        <v>18373</v>
      </c>
      <c r="Y18076" s="429" t="s">
        <v>1033</v>
      </c>
    </row>
    <row r="18077" spans="24:25">
      <c r="X18077" s="429">
        <v>18374</v>
      </c>
      <c r="Y18077" s="429" t="s">
        <v>1033</v>
      </c>
    </row>
    <row r="18078" spans="24:25">
      <c r="X18078" s="429">
        <v>18375</v>
      </c>
      <c r="Y18078" s="429" t="s">
        <v>1033</v>
      </c>
    </row>
    <row r="18079" spans="24:25">
      <c r="X18079" s="429">
        <v>18376</v>
      </c>
      <c r="Y18079" s="429" t="s">
        <v>1033</v>
      </c>
    </row>
    <row r="18080" spans="24:25">
      <c r="X18080" s="429">
        <v>18377</v>
      </c>
      <c r="Y18080" s="429" t="s">
        <v>1033</v>
      </c>
    </row>
    <row r="18081" spans="24:25">
      <c r="X18081" s="429">
        <v>18378</v>
      </c>
      <c r="Y18081" s="429" t="s">
        <v>1033</v>
      </c>
    </row>
    <row r="18082" spans="24:25">
      <c r="X18082" s="429">
        <v>18379</v>
      </c>
      <c r="Y18082" s="429" t="s">
        <v>1033</v>
      </c>
    </row>
    <row r="18083" spans="24:25">
      <c r="X18083" s="429">
        <v>18380</v>
      </c>
      <c r="Y18083" s="429" t="s">
        <v>1033</v>
      </c>
    </row>
    <row r="18084" spans="24:25">
      <c r="X18084" s="429">
        <v>18381</v>
      </c>
      <c r="Y18084" s="429" t="s">
        <v>1033</v>
      </c>
    </row>
    <row r="18085" spans="24:25">
      <c r="X18085" s="429">
        <v>18382</v>
      </c>
      <c r="Y18085" s="429" t="s">
        <v>1033</v>
      </c>
    </row>
    <row r="18086" spans="24:25">
      <c r="X18086" s="429">
        <v>18383</v>
      </c>
      <c r="Y18086" s="429" t="s">
        <v>1033</v>
      </c>
    </row>
    <row r="18087" spans="24:25">
      <c r="X18087" s="429">
        <v>18384</v>
      </c>
      <c r="Y18087" s="429" t="s">
        <v>1033</v>
      </c>
    </row>
    <row r="18088" spans="24:25">
      <c r="X18088" s="429">
        <v>18385</v>
      </c>
      <c r="Y18088" s="429" t="s">
        <v>1033</v>
      </c>
    </row>
    <row r="18089" spans="24:25">
      <c r="X18089" s="429">
        <v>18386</v>
      </c>
      <c r="Y18089" s="429" t="s">
        <v>1033</v>
      </c>
    </row>
    <row r="18090" spans="24:25">
      <c r="X18090" s="429">
        <v>18387</v>
      </c>
      <c r="Y18090" s="429" t="s">
        <v>1033</v>
      </c>
    </row>
    <row r="18091" spans="24:25">
      <c r="X18091" s="429">
        <v>18388</v>
      </c>
      <c r="Y18091" s="429" t="s">
        <v>1033</v>
      </c>
    </row>
    <row r="18092" spans="24:25">
      <c r="X18092" s="429">
        <v>18389</v>
      </c>
      <c r="Y18092" s="429" t="s">
        <v>1033</v>
      </c>
    </row>
    <row r="18093" spans="24:25">
      <c r="X18093" s="429">
        <v>18390</v>
      </c>
      <c r="Y18093" s="429" t="s">
        <v>1033</v>
      </c>
    </row>
    <row r="18094" spans="24:25">
      <c r="X18094" s="429">
        <v>18391</v>
      </c>
      <c r="Y18094" s="429" t="s">
        <v>1033</v>
      </c>
    </row>
    <row r="18095" spans="24:25">
      <c r="X18095" s="429">
        <v>18392</v>
      </c>
      <c r="Y18095" s="429" t="s">
        <v>1033</v>
      </c>
    </row>
    <row r="18096" spans="24:25">
      <c r="X18096" s="429">
        <v>18393</v>
      </c>
      <c r="Y18096" s="429" t="s">
        <v>1033</v>
      </c>
    </row>
    <row r="18097" spans="24:25">
      <c r="X18097" s="429">
        <v>18394</v>
      </c>
      <c r="Y18097" s="429" t="s">
        <v>1033</v>
      </c>
    </row>
    <row r="18098" spans="24:25">
      <c r="X18098" s="429">
        <v>18395</v>
      </c>
      <c r="Y18098" s="429" t="s">
        <v>1033</v>
      </c>
    </row>
    <row r="18099" spans="24:25">
      <c r="X18099" s="429">
        <v>18396</v>
      </c>
      <c r="Y18099" s="429" t="s">
        <v>1033</v>
      </c>
    </row>
    <row r="18100" spans="24:25">
      <c r="X18100" s="429">
        <v>18397</v>
      </c>
      <c r="Y18100" s="429" t="s">
        <v>1033</v>
      </c>
    </row>
    <row r="18101" spans="24:25">
      <c r="X18101" s="429">
        <v>18398</v>
      </c>
      <c r="Y18101" s="429" t="s">
        <v>1033</v>
      </c>
    </row>
    <row r="18102" spans="24:25">
      <c r="X18102" s="429">
        <v>18399</v>
      </c>
      <c r="Y18102" s="429" t="s">
        <v>1033</v>
      </c>
    </row>
    <row r="18103" spans="24:25">
      <c r="X18103" s="429">
        <v>18400</v>
      </c>
      <c r="Y18103" s="429" t="s">
        <v>1033</v>
      </c>
    </row>
    <row r="18104" spans="24:25">
      <c r="X18104" s="429">
        <v>18401</v>
      </c>
      <c r="Y18104" s="429" t="s">
        <v>1033</v>
      </c>
    </row>
    <row r="18105" spans="24:25">
      <c r="X18105" s="429">
        <v>18402</v>
      </c>
      <c r="Y18105" s="429" t="s">
        <v>1033</v>
      </c>
    </row>
    <row r="18106" spans="24:25">
      <c r="X18106" s="429">
        <v>18403</v>
      </c>
      <c r="Y18106" s="429" t="s">
        <v>1033</v>
      </c>
    </row>
    <row r="18107" spans="24:25">
      <c r="X18107" s="429">
        <v>18404</v>
      </c>
      <c r="Y18107" s="429" t="s">
        <v>1033</v>
      </c>
    </row>
    <row r="18108" spans="24:25">
      <c r="X18108" s="429">
        <v>18405</v>
      </c>
      <c r="Y18108" s="429" t="s">
        <v>1033</v>
      </c>
    </row>
    <row r="18109" spans="24:25">
      <c r="X18109" s="429">
        <v>18406</v>
      </c>
      <c r="Y18109" s="429" t="s">
        <v>1033</v>
      </c>
    </row>
    <row r="18110" spans="24:25">
      <c r="X18110" s="429">
        <v>18407</v>
      </c>
      <c r="Y18110" s="429" t="s">
        <v>1033</v>
      </c>
    </row>
    <row r="18111" spans="24:25">
      <c r="X18111" s="429">
        <v>18408</v>
      </c>
      <c r="Y18111" s="429" t="s">
        <v>1033</v>
      </c>
    </row>
    <row r="18112" spans="24:25">
      <c r="X18112" s="429">
        <v>18409</v>
      </c>
      <c r="Y18112" s="429" t="s">
        <v>1033</v>
      </c>
    </row>
    <row r="18113" spans="24:25">
      <c r="X18113" s="429">
        <v>18410</v>
      </c>
      <c r="Y18113" s="429" t="s">
        <v>1033</v>
      </c>
    </row>
    <row r="18114" spans="24:25">
      <c r="X18114" s="429">
        <v>18411</v>
      </c>
      <c r="Y18114" s="429" t="s">
        <v>1033</v>
      </c>
    </row>
    <row r="18115" spans="24:25">
      <c r="X18115" s="429">
        <v>18412</v>
      </c>
      <c r="Y18115" s="429" t="s">
        <v>1033</v>
      </c>
    </row>
    <row r="18116" spans="24:25">
      <c r="X18116" s="429">
        <v>18413</v>
      </c>
      <c r="Y18116" s="429" t="s">
        <v>1033</v>
      </c>
    </row>
    <row r="18117" spans="24:25">
      <c r="X18117" s="429">
        <v>18414</v>
      </c>
      <c r="Y18117" s="429" t="s">
        <v>1033</v>
      </c>
    </row>
    <row r="18118" spans="24:25">
      <c r="X18118" s="429">
        <v>18415</v>
      </c>
      <c r="Y18118" s="429" t="s">
        <v>1033</v>
      </c>
    </row>
    <row r="18119" spans="24:25">
      <c r="X18119" s="429">
        <v>18416</v>
      </c>
      <c r="Y18119" s="429" t="s">
        <v>1033</v>
      </c>
    </row>
    <row r="18120" spans="24:25">
      <c r="X18120" s="429">
        <v>18417</v>
      </c>
      <c r="Y18120" s="429" t="s">
        <v>1033</v>
      </c>
    </row>
    <row r="18121" spans="24:25">
      <c r="X18121" s="429">
        <v>18418</v>
      </c>
      <c r="Y18121" s="429" t="s">
        <v>1033</v>
      </c>
    </row>
    <row r="18122" spans="24:25">
      <c r="X18122" s="429">
        <v>18419</v>
      </c>
      <c r="Y18122" s="429" t="s">
        <v>1033</v>
      </c>
    </row>
    <row r="18123" spans="24:25">
      <c r="X18123" s="429">
        <v>18420</v>
      </c>
      <c r="Y18123" s="429" t="s">
        <v>1033</v>
      </c>
    </row>
    <row r="18124" spans="24:25">
      <c r="X18124" s="429">
        <v>18421</v>
      </c>
      <c r="Y18124" s="429" t="s">
        <v>1033</v>
      </c>
    </row>
    <row r="18125" spans="24:25">
      <c r="X18125" s="429">
        <v>18422</v>
      </c>
      <c r="Y18125" s="429" t="s">
        <v>1033</v>
      </c>
    </row>
    <row r="18126" spans="24:25">
      <c r="X18126" s="429">
        <v>18423</v>
      </c>
      <c r="Y18126" s="429" t="s">
        <v>1033</v>
      </c>
    </row>
    <row r="18127" spans="24:25">
      <c r="X18127" s="429">
        <v>18424</v>
      </c>
      <c r="Y18127" s="429" t="s">
        <v>1033</v>
      </c>
    </row>
    <row r="18128" spans="24:25">
      <c r="X18128" s="429">
        <v>18425</v>
      </c>
      <c r="Y18128" s="429" t="s">
        <v>1033</v>
      </c>
    </row>
    <row r="18129" spans="24:25">
      <c r="X18129" s="429">
        <v>18426</v>
      </c>
      <c r="Y18129" s="429" t="s">
        <v>1033</v>
      </c>
    </row>
    <row r="18130" spans="24:25">
      <c r="X18130" s="429">
        <v>18427</v>
      </c>
      <c r="Y18130" s="429" t="s">
        <v>1033</v>
      </c>
    </row>
    <row r="18131" spans="24:25">
      <c r="X18131" s="429">
        <v>18428</v>
      </c>
      <c r="Y18131" s="429" t="s">
        <v>1033</v>
      </c>
    </row>
    <row r="18132" spans="24:25">
      <c r="X18132" s="429">
        <v>18429</v>
      </c>
      <c r="Y18132" s="429" t="s">
        <v>1033</v>
      </c>
    </row>
    <row r="18133" spans="24:25">
      <c r="X18133" s="429">
        <v>18430</v>
      </c>
      <c r="Y18133" s="429" t="s">
        <v>1033</v>
      </c>
    </row>
    <row r="18134" spans="24:25">
      <c r="X18134" s="429">
        <v>18431</v>
      </c>
      <c r="Y18134" s="429" t="s">
        <v>1033</v>
      </c>
    </row>
    <row r="18135" spans="24:25">
      <c r="X18135" s="429">
        <v>18432</v>
      </c>
      <c r="Y18135" s="429" t="s">
        <v>1033</v>
      </c>
    </row>
    <row r="18136" spans="24:25">
      <c r="X18136" s="429">
        <v>18433</v>
      </c>
      <c r="Y18136" s="429" t="s">
        <v>1033</v>
      </c>
    </row>
    <row r="18137" spans="24:25">
      <c r="X18137" s="429">
        <v>18434</v>
      </c>
      <c r="Y18137" s="429" t="s">
        <v>1033</v>
      </c>
    </row>
    <row r="18138" spans="24:25">
      <c r="X18138" s="429">
        <v>18435</v>
      </c>
      <c r="Y18138" s="429" t="s">
        <v>1033</v>
      </c>
    </row>
    <row r="18139" spans="24:25">
      <c r="X18139" s="429">
        <v>18436</v>
      </c>
      <c r="Y18139" s="429" t="s">
        <v>1033</v>
      </c>
    </row>
    <row r="18140" spans="24:25">
      <c r="X18140" s="429">
        <v>18437</v>
      </c>
      <c r="Y18140" s="429" t="s">
        <v>1033</v>
      </c>
    </row>
    <row r="18141" spans="24:25">
      <c r="X18141" s="429">
        <v>18438</v>
      </c>
      <c r="Y18141" s="429" t="s">
        <v>1033</v>
      </c>
    </row>
    <row r="18142" spans="24:25">
      <c r="X18142" s="429">
        <v>18439</v>
      </c>
      <c r="Y18142" s="429" t="s">
        <v>1033</v>
      </c>
    </row>
    <row r="18143" spans="24:25">
      <c r="X18143" s="429">
        <v>18440</v>
      </c>
      <c r="Y18143" s="429" t="s">
        <v>1033</v>
      </c>
    </row>
    <row r="18144" spans="24:25">
      <c r="X18144" s="429">
        <v>18441</v>
      </c>
      <c r="Y18144" s="429" t="s">
        <v>1033</v>
      </c>
    </row>
    <row r="18145" spans="24:25">
      <c r="X18145" s="429">
        <v>18442</v>
      </c>
      <c r="Y18145" s="429" t="s">
        <v>1033</v>
      </c>
    </row>
    <row r="18146" spans="24:25">
      <c r="X18146" s="429">
        <v>18443</v>
      </c>
      <c r="Y18146" s="429" t="s">
        <v>1033</v>
      </c>
    </row>
    <row r="18147" spans="24:25">
      <c r="X18147" s="429">
        <v>18444</v>
      </c>
      <c r="Y18147" s="429" t="s">
        <v>1033</v>
      </c>
    </row>
    <row r="18148" spans="24:25">
      <c r="X18148" s="429">
        <v>18445</v>
      </c>
      <c r="Y18148" s="429" t="s">
        <v>1033</v>
      </c>
    </row>
    <row r="18149" spans="24:25">
      <c r="X18149" s="429">
        <v>18446</v>
      </c>
      <c r="Y18149" s="429" t="s">
        <v>1033</v>
      </c>
    </row>
    <row r="18150" spans="24:25">
      <c r="X18150" s="429">
        <v>18447</v>
      </c>
      <c r="Y18150" s="429" t="s">
        <v>1033</v>
      </c>
    </row>
    <row r="18151" spans="24:25">
      <c r="X18151" s="429">
        <v>18448</v>
      </c>
      <c r="Y18151" s="429" t="s">
        <v>1033</v>
      </c>
    </row>
    <row r="18152" spans="24:25">
      <c r="X18152" s="429">
        <v>18449</v>
      </c>
      <c r="Y18152" s="429" t="s">
        <v>1033</v>
      </c>
    </row>
    <row r="18153" spans="24:25">
      <c r="X18153" s="429">
        <v>18450</v>
      </c>
      <c r="Y18153" s="429" t="s">
        <v>1033</v>
      </c>
    </row>
    <row r="18154" spans="24:25">
      <c r="X18154" s="429">
        <v>18451</v>
      </c>
      <c r="Y18154" s="429" t="s">
        <v>1033</v>
      </c>
    </row>
    <row r="18155" spans="24:25">
      <c r="X18155" s="429">
        <v>18452</v>
      </c>
      <c r="Y18155" s="429" t="s">
        <v>1033</v>
      </c>
    </row>
    <row r="18156" spans="24:25">
      <c r="X18156" s="429">
        <v>18453</v>
      </c>
      <c r="Y18156" s="429" t="s">
        <v>1033</v>
      </c>
    </row>
    <row r="18157" spans="24:25">
      <c r="X18157" s="429">
        <v>18454</v>
      </c>
      <c r="Y18157" s="429" t="s">
        <v>1033</v>
      </c>
    </row>
    <row r="18158" spans="24:25">
      <c r="X18158" s="429">
        <v>18455</v>
      </c>
      <c r="Y18158" s="429" t="s">
        <v>1033</v>
      </c>
    </row>
    <row r="18159" spans="24:25">
      <c r="X18159" s="429">
        <v>18456</v>
      </c>
      <c r="Y18159" s="429" t="s">
        <v>1033</v>
      </c>
    </row>
    <row r="18160" spans="24:25">
      <c r="X18160" s="429">
        <v>18457</v>
      </c>
      <c r="Y18160" s="429" t="s">
        <v>1033</v>
      </c>
    </row>
    <row r="18161" spans="24:25">
      <c r="X18161" s="429">
        <v>18458</v>
      </c>
      <c r="Y18161" s="429" t="s">
        <v>1033</v>
      </c>
    </row>
    <row r="18162" spans="24:25">
      <c r="X18162" s="429">
        <v>18459</v>
      </c>
      <c r="Y18162" s="429" t="s">
        <v>1033</v>
      </c>
    </row>
    <row r="18163" spans="24:25">
      <c r="X18163" s="429">
        <v>18460</v>
      </c>
      <c r="Y18163" s="429" t="s">
        <v>1033</v>
      </c>
    </row>
    <row r="18164" spans="24:25">
      <c r="X18164" s="429">
        <v>18461</v>
      </c>
      <c r="Y18164" s="429" t="s">
        <v>1033</v>
      </c>
    </row>
    <row r="18165" spans="24:25">
      <c r="X18165" s="429">
        <v>18462</v>
      </c>
      <c r="Y18165" s="429" t="s">
        <v>1033</v>
      </c>
    </row>
    <row r="18166" spans="24:25">
      <c r="X18166" s="429">
        <v>18463</v>
      </c>
      <c r="Y18166" s="429" t="s">
        <v>1033</v>
      </c>
    </row>
    <row r="18167" spans="24:25">
      <c r="X18167" s="429">
        <v>18464</v>
      </c>
      <c r="Y18167" s="429" t="s">
        <v>1033</v>
      </c>
    </row>
    <row r="18168" spans="24:25">
      <c r="X18168" s="429">
        <v>18465</v>
      </c>
      <c r="Y18168" s="429" t="s">
        <v>1033</v>
      </c>
    </row>
    <row r="18169" spans="24:25">
      <c r="X18169" s="429">
        <v>18466</v>
      </c>
      <c r="Y18169" s="429" t="s">
        <v>1033</v>
      </c>
    </row>
    <row r="18170" spans="24:25">
      <c r="X18170" s="429">
        <v>18467</v>
      </c>
      <c r="Y18170" s="429" t="s">
        <v>1033</v>
      </c>
    </row>
    <row r="18171" spans="24:25">
      <c r="X18171" s="429">
        <v>18468</v>
      </c>
      <c r="Y18171" s="429" t="s">
        <v>1033</v>
      </c>
    </row>
    <row r="18172" spans="24:25">
      <c r="X18172" s="429">
        <v>18469</v>
      </c>
      <c r="Y18172" s="429" t="s">
        <v>1033</v>
      </c>
    </row>
    <row r="18173" spans="24:25">
      <c r="X18173" s="429">
        <v>18470</v>
      </c>
      <c r="Y18173" s="429" t="s">
        <v>1033</v>
      </c>
    </row>
    <row r="18174" spans="24:25">
      <c r="X18174" s="429">
        <v>18471</v>
      </c>
      <c r="Y18174" s="429" t="s">
        <v>1033</v>
      </c>
    </row>
    <row r="18175" spans="24:25">
      <c r="X18175" s="429">
        <v>18472</v>
      </c>
      <c r="Y18175" s="429" t="s">
        <v>1033</v>
      </c>
    </row>
    <row r="18176" spans="24:25">
      <c r="X18176" s="429">
        <v>18473</v>
      </c>
      <c r="Y18176" s="429" t="s">
        <v>1033</v>
      </c>
    </row>
    <row r="18177" spans="24:25">
      <c r="X18177" s="429">
        <v>18474</v>
      </c>
      <c r="Y18177" s="429" t="s">
        <v>1033</v>
      </c>
    </row>
    <row r="18178" spans="24:25">
      <c r="X18178" s="429">
        <v>18475</v>
      </c>
      <c r="Y18178" s="429" t="s">
        <v>1033</v>
      </c>
    </row>
    <row r="18179" spans="24:25">
      <c r="X18179" s="429">
        <v>18476</v>
      </c>
      <c r="Y18179" s="429" t="s">
        <v>1033</v>
      </c>
    </row>
    <row r="18180" spans="24:25">
      <c r="X18180" s="429">
        <v>18477</v>
      </c>
      <c r="Y18180" s="429" t="s">
        <v>1033</v>
      </c>
    </row>
    <row r="18181" spans="24:25">
      <c r="X18181" s="429">
        <v>18478</v>
      </c>
      <c r="Y18181" s="429" t="s">
        <v>1033</v>
      </c>
    </row>
    <row r="18182" spans="24:25">
      <c r="X18182" s="429">
        <v>18479</v>
      </c>
      <c r="Y18182" s="429" t="s">
        <v>1033</v>
      </c>
    </row>
    <row r="18183" spans="24:25">
      <c r="X18183" s="429">
        <v>18480</v>
      </c>
      <c r="Y18183" s="429" t="s">
        <v>1033</v>
      </c>
    </row>
    <row r="18184" spans="24:25">
      <c r="X18184" s="429">
        <v>18481</v>
      </c>
      <c r="Y18184" s="429" t="s">
        <v>1033</v>
      </c>
    </row>
    <row r="18185" spans="24:25">
      <c r="X18185" s="429">
        <v>18482</v>
      </c>
      <c r="Y18185" s="429" t="s">
        <v>1033</v>
      </c>
    </row>
    <row r="18186" spans="24:25">
      <c r="X18186" s="429">
        <v>18483</v>
      </c>
      <c r="Y18186" s="429" t="s">
        <v>1033</v>
      </c>
    </row>
    <row r="18187" spans="24:25">
      <c r="X18187" s="429">
        <v>18484</v>
      </c>
      <c r="Y18187" s="429" t="s">
        <v>1033</v>
      </c>
    </row>
    <row r="18188" spans="24:25">
      <c r="X18188" s="429">
        <v>18485</v>
      </c>
      <c r="Y18188" s="429" t="s">
        <v>1033</v>
      </c>
    </row>
    <row r="18189" spans="24:25">
      <c r="X18189" s="429">
        <v>18486</v>
      </c>
      <c r="Y18189" s="429" t="s">
        <v>1033</v>
      </c>
    </row>
    <row r="18190" spans="24:25">
      <c r="X18190" s="429">
        <v>18487</v>
      </c>
      <c r="Y18190" s="429" t="s">
        <v>1033</v>
      </c>
    </row>
    <row r="18191" spans="24:25">
      <c r="X18191" s="429">
        <v>18488</v>
      </c>
      <c r="Y18191" s="429" t="s">
        <v>1033</v>
      </c>
    </row>
    <row r="18192" spans="24:25">
      <c r="X18192" s="429">
        <v>18489</v>
      </c>
      <c r="Y18192" s="429" t="s">
        <v>1033</v>
      </c>
    </row>
    <row r="18193" spans="24:25">
      <c r="X18193" s="429">
        <v>18490</v>
      </c>
      <c r="Y18193" s="429" t="s">
        <v>1033</v>
      </c>
    </row>
    <row r="18194" spans="24:25">
      <c r="X18194" s="429">
        <v>18491</v>
      </c>
      <c r="Y18194" s="429" t="s">
        <v>1033</v>
      </c>
    </row>
    <row r="18195" spans="24:25">
      <c r="X18195" s="429">
        <v>18492</v>
      </c>
      <c r="Y18195" s="429" t="s">
        <v>1033</v>
      </c>
    </row>
    <row r="18196" spans="24:25">
      <c r="X18196" s="429">
        <v>18493</v>
      </c>
      <c r="Y18196" s="429" t="s">
        <v>1033</v>
      </c>
    </row>
    <row r="18197" spans="24:25">
      <c r="X18197" s="429">
        <v>18494</v>
      </c>
      <c r="Y18197" s="429" t="s">
        <v>1033</v>
      </c>
    </row>
    <row r="18198" spans="24:25">
      <c r="X18198" s="429">
        <v>18495</v>
      </c>
      <c r="Y18198" s="429" t="s">
        <v>1033</v>
      </c>
    </row>
    <row r="18199" spans="24:25">
      <c r="X18199" s="429">
        <v>18496</v>
      </c>
      <c r="Y18199" s="429" t="s">
        <v>1033</v>
      </c>
    </row>
    <row r="18200" spans="24:25">
      <c r="X18200" s="429">
        <v>18497</v>
      </c>
      <c r="Y18200" s="429" t="s">
        <v>1033</v>
      </c>
    </row>
    <row r="18201" spans="24:25">
      <c r="X18201" s="429">
        <v>18498</v>
      </c>
      <c r="Y18201" s="429" t="s">
        <v>1033</v>
      </c>
    </row>
    <row r="18202" spans="24:25">
      <c r="X18202" s="429">
        <v>18499</v>
      </c>
      <c r="Y18202" s="429" t="s">
        <v>1033</v>
      </c>
    </row>
    <row r="18203" spans="24:25">
      <c r="X18203" s="429">
        <v>18500</v>
      </c>
      <c r="Y18203" s="429" t="s">
        <v>1033</v>
      </c>
    </row>
    <row r="18204" spans="24:25">
      <c r="X18204" s="429">
        <v>18501</v>
      </c>
      <c r="Y18204" s="429" t="s">
        <v>1033</v>
      </c>
    </row>
    <row r="18205" spans="24:25">
      <c r="X18205" s="429">
        <v>18502</v>
      </c>
      <c r="Y18205" s="429" t="s">
        <v>1033</v>
      </c>
    </row>
    <row r="18206" spans="24:25">
      <c r="X18206" s="429">
        <v>18503</v>
      </c>
      <c r="Y18206" s="429" t="s">
        <v>1033</v>
      </c>
    </row>
    <row r="18207" spans="24:25">
      <c r="X18207" s="429">
        <v>18504</v>
      </c>
      <c r="Y18207" s="429" t="s">
        <v>1033</v>
      </c>
    </row>
    <row r="18208" spans="24:25">
      <c r="X18208" s="429">
        <v>18505</v>
      </c>
      <c r="Y18208" s="429" t="s">
        <v>1033</v>
      </c>
    </row>
    <row r="18209" spans="24:25">
      <c r="X18209" s="429">
        <v>18506</v>
      </c>
      <c r="Y18209" s="429" t="s">
        <v>1033</v>
      </c>
    </row>
    <row r="18210" spans="24:25">
      <c r="X18210" s="429">
        <v>18507</v>
      </c>
      <c r="Y18210" s="429" t="s">
        <v>1033</v>
      </c>
    </row>
    <row r="18211" spans="24:25">
      <c r="X18211" s="429">
        <v>18508</v>
      </c>
      <c r="Y18211" s="429" t="s">
        <v>1033</v>
      </c>
    </row>
    <row r="18212" spans="24:25">
      <c r="X18212" s="429">
        <v>18509</v>
      </c>
      <c r="Y18212" s="429" t="s">
        <v>1033</v>
      </c>
    </row>
    <row r="18213" spans="24:25">
      <c r="X18213" s="429">
        <v>18510</v>
      </c>
      <c r="Y18213" s="429" t="s">
        <v>1033</v>
      </c>
    </row>
    <row r="18214" spans="24:25">
      <c r="X18214" s="429">
        <v>18511</v>
      </c>
      <c r="Y18214" s="429" t="s">
        <v>1033</v>
      </c>
    </row>
    <row r="18215" spans="24:25">
      <c r="X18215" s="429">
        <v>18512</v>
      </c>
      <c r="Y18215" s="429" t="s">
        <v>1033</v>
      </c>
    </row>
    <row r="18216" spans="24:25">
      <c r="X18216" s="429">
        <v>18513</v>
      </c>
      <c r="Y18216" s="429" t="s">
        <v>1033</v>
      </c>
    </row>
    <row r="18217" spans="24:25">
      <c r="X18217" s="429">
        <v>18514</v>
      </c>
      <c r="Y18217" s="429" t="s">
        <v>1033</v>
      </c>
    </row>
    <row r="18218" spans="24:25">
      <c r="X18218" s="429">
        <v>18515</v>
      </c>
      <c r="Y18218" s="429" t="s">
        <v>1033</v>
      </c>
    </row>
    <row r="18219" spans="24:25">
      <c r="X18219" s="429">
        <v>18516</v>
      </c>
      <c r="Y18219" s="429" t="s">
        <v>1033</v>
      </c>
    </row>
    <row r="18220" spans="24:25">
      <c r="X18220" s="429">
        <v>18517</v>
      </c>
      <c r="Y18220" s="429" t="s">
        <v>1033</v>
      </c>
    </row>
    <row r="18221" spans="24:25">
      <c r="X18221" s="429">
        <v>18518</v>
      </c>
      <c r="Y18221" s="429" t="s">
        <v>1033</v>
      </c>
    </row>
    <row r="18222" spans="24:25">
      <c r="X18222" s="429">
        <v>18519</v>
      </c>
      <c r="Y18222" s="429" t="s">
        <v>1033</v>
      </c>
    </row>
    <row r="18223" spans="24:25">
      <c r="X18223" s="429">
        <v>18520</v>
      </c>
      <c r="Y18223" s="429" t="s">
        <v>1033</v>
      </c>
    </row>
    <row r="18224" spans="24:25">
      <c r="X18224" s="429">
        <v>18521</v>
      </c>
      <c r="Y18224" s="429" t="s">
        <v>1033</v>
      </c>
    </row>
    <row r="18225" spans="24:25">
      <c r="X18225" s="429">
        <v>18522</v>
      </c>
      <c r="Y18225" s="429" t="s">
        <v>1033</v>
      </c>
    </row>
    <row r="18226" spans="24:25">
      <c r="X18226" s="429">
        <v>18523</v>
      </c>
      <c r="Y18226" s="429" t="s">
        <v>1033</v>
      </c>
    </row>
    <row r="18227" spans="24:25">
      <c r="X18227" s="429">
        <v>18524</v>
      </c>
      <c r="Y18227" s="429" t="s">
        <v>1033</v>
      </c>
    </row>
    <row r="18228" spans="24:25">
      <c r="X18228" s="429">
        <v>18525</v>
      </c>
      <c r="Y18228" s="429" t="s">
        <v>1033</v>
      </c>
    </row>
    <row r="18229" spans="24:25">
      <c r="X18229" s="429">
        <v>18526</v>
      </c>
      <c r="Y18229" s="429" t="s">
        <v>1033</v>
      </c>
    </row>
    <row r="18230" spans="24:25">
      <c r="X18230" s="429">
        <v>18527</v>
      </c>
      <c r="Y18230" s="429" t="s">
        <v>1033</v>
      </c>
    </row>
    <row r="18231" spans="24:25">
      <c r="X18231" s="429">
        <v>18528</v>
      </c>
      <c r="Y18231" s="429" t="s">
        <v>1033</v>
      </c>
    </row>
    <row r="18232" spans="24:25">
      <c r="X18232" s="429">
        <v>18529</v>
      </c>
      <c r="Y18232" s="429" t="s">
        <v>1033</v>
      </c>
    </row>
    <row r="18233" spans="24:25">
      <c r="X18233" s="429">
        <v>18530</v>
      </c>
      <c r="Y18233" s="429" t="s">
        <v>1033</v>
      </c>
    </row>
    <row r="18234" spans="24:25">
      <c r="X18234" s="429">
        <v>18531</v>
      </c>
      <c r="Y18234" s="429" t="s">
        <v>1033</v>
      </c>
    </row>
    <row r="18235" spans="24:25">
      <c r="X18235" s="429">
        <v>18532</v>
      </c>
      <c r="Y18235" s="429" t="s">
        <v>1033</v>
      </c>
    </row>
    <row r="18236" spans="24:25">
      <c r="X18236" s="429">
        <v>18533</v>
      </c>
      <c r="Y18236" s="429" t="s">
        <v>1033</v>
      </c>
    </row>
    <row r="18237" spans="24:25">
      <c r="X18237" s="429">
        <v>18534</v>
      </c>
      <c r="Y18237" s="429" t="s">
        <v>1033</v>
      </c>
    </row>
    <row r="18238" spans="24:25">
      <c r="X18238" s="429">
        <v>18535</v>
      </c>
      <c r="Y18238" s="429" t="s">
        <v>1033</v>
      </c>
    </row>
    <row r="18239" spans="24:25">
      <c r="X18239" s="429">
        <v>18536</v>
      </c>
      <c r="Y18239" s="429" t="s">
        <v>1033</v>
      </c>
    </row>
    <row r="18240" spans="24:25">
      <c r="X18240" s="429">
        <v>18537</v>
      </c>
      <c r="Y18240" s="429" t="s">
        <v>1033</v>
      </c>
    </row>
    <row r="18241" spans="24:25">
      <c r="X18241" s="429">
        <v>18538</v>
      </c>
      <c r="Y18241" s="429" t="s">
        <v>1033</v>
      </c>
    </row>
    <row r="18242" spans="24:25">
      <c r="X18242" s="429">
        <v>18539</v>
      </c>
      <c r="Y18242" s="429" t="s">
        <v>1033</v>
      </c>
    </row>
    <row r="18243" spans="24:25">
      <c r="X18243" s="429">
        <v>18540</v>
      </c>
      <c r="Y18243" s="429" t="s">
        <v>1033</v>
      </c>
    </row>
    <row r="18244" spans="24:25">
      <c r="X18244" s="429">
        <v>18541</v>
      </c>
      <c r="Y18244" s="429" t="s">
        <v>1033</v>
      </c>
    </row>
    <row r="18245" spans="24:25">
      <c r="X18245" s="429">
        <v>18542</v>
      </c>
      <c r="Y18245" s="429" t="s">
        <v>1033</v>
      </c>
    </row>
    <row r="18246" spans="24:25">
      <c r="X18246" s="429">
        <v>18543</v>
      </c>
      <c r="Y18246" s="429" t="s">
        <v>1033</v>
      </c>
    </row>
    <row r="18247" spans="24:25">
      <c r="X18247" s="429">
        <v>18544</v>
      </c>
      <c r="Y18247" s="429" t="s">
        <v>1033</v>
      </c>
    </row>
    <row r="18248" spans="24:25">
      <c r="X18248" s="429">
        <v>18545</v>
      </c>
      <c r="Y18248" s="429" t="s">
        <v>1033</v>
      </c>
    </row>
    <row r="18249" spans="24:25">
      <c r="X18249" s="429">
        <v>18546</v>
      </c>
      <c r="Y18249" s="429" t="s">
        <v>1033</v>
      </c>
    </row>
    <row r="18250" spans="24:25">
      <c r="X18250" s="429">
        <v>18547</v>
      </c>
      <c r="Y18250" s="429" t="s">
        <v>1033</v>
      </c>
    </row>
    <row r="18251" spans="24:25">
      <c r="X18251" s="429">
        <v>18548</v>
      </c>
      <c r="Y18251" s="429" t="s">
        <v>1033</v>
      </c>
    </row>
    <row r="18252" spans="24:25">
      <c r="X18252" s="429">
        <v>18549</v>
      </c>
      <c r="Y18252" s="429" t="s">
        <v>1033</v>
      </c>
    </row>
    <row r="18253" spans="24:25">
      <c r="X18253" s="429">
        <v>18550</v>
      </c>
      <c r="Y18253" s="429" t="s">
        <v>1033</v>
      </c>
    </row>
    <row r="18254" spans="24:25">
      <c r="X18254" s="429">
        <v>18551</v>
      </c>
      <c r="Y18254" s="429" t="s">
        <v>1033</v>
      </c>
    </row>
    <row r="18255" spans="24:25">
      <c r="X18255" s="429">
        <v>18552</v>
      </c>
      <c r="Y18255" s="429" t="s">
        <v>1033</v>
      </c>
    </row>
    <row r="18256" spans="24:25">
      <c r="X18256" s="429">
        <v>18553</v>
      </c>
      <c r="Y18256" s="429" t="s">
        <v>1033</v>
      </c>
    </row>
    <row r="18257" spans="24:25">
      <c r="X18257" s="429">
        <v>18554</v>
      </c>
      <c r="Y18257" s="429" t="s">
        <v>1033</v>
      </c>
    </row>
    <row r="18258" spans="24:25">
      <c r="X18258" s="429">
        <v>18555</v>
      </c>
      <c r="Y18258" s="429" t="s">
        <v>1033</v>
      </c>
    </row>
    <row r="18259" spans="24:25">
      <c r="X18259" s="429">
        <v>18556</v>
      </c>
      <c r="Y18259" s="429" t="s">
        <v>1033</v>
      </c>
    </row>
    <row r="18260" spans="24:25">
      <c r="X18260" s="429">
        <v>18557</v>
      </c>
      <c r="Y18260" s="429" t="s">
        <v>1033</v>
      </c>
    </row>
    <row r="18261" spans="24:25">
      <c r="X18261" s="429">
        <v>18558</v>
      </c>
      <c r="Y18261" s="429" t="s">
        <v>1033</v>
      </c>
    </row>
    <row r="18262" spans="24:25">
      <c r="X18262" s="429">
        <v>18559</v>
      </c>
      <c r="Y18262" s="429" t="s">
        <v>1033</v>
      </c>
    </row>
    <row r="18263" spans="24:25">
      <c r="X18263" s="429">
        <v>18560</v>
      </c>
      <c r="Y18263" s="429" t="s">
        <v>1033</v>
      </c>
    </row>
    <row r="18264" spans="24:25">
      <c r="X18264" s="429">
        <v>18561</v>
      </c>
      <c r="Y18264" s="429" t="s">
        <v>1033</v>
      </c>
    </row>
    <row r="18265" spans="24:25">
      <c r="X18265" s="429">
        <v>18562</v>
      </c>
      <c r="Y18265" s="429" t="s">
        <v>1033</v>
      </c>
    </row>
    <row r="18266" spans="24:25">
      <c r="X18266" s="429">
        <v>18563</v>
      </c>
      <c r="Y18266" s="429" t="s">
        <v>1033</v>
      </c>
    </row>
    <row r="18267" spans="24:25">
      <c r="X18267" s="429">
        <v>18564</v>
      </c>
      <c r="Y18267" s="429" t="s">
        <v>1033</v>
      </c>
    </row>
    <row r="18268" spans="24:25">
      <c r="X18268" s="429">
        <v>18565</v>
      </c>
      <c r="Y18268" s="429" t="s">
        <v>1033</v>
      </c>
    </row>
    <row r="18269" spans="24:25">
      <c r="X18269" s="429">
        <v>18566</v>
      </c>
      <c r="Y18269" s="429" t="s">
        <v>1033</v>
      </c>
    </row>
    <row r="18270" spans="24:25">
      <c r="X18270" s="429">
        <v>18567</v>
      </c>
      <c r="Y18270" s="429" t="s">
        <v>1033</v>
      </c>
    </row>
    <row r="18271" spans="24:25">
      <c r="X18271" s="429">
        <v>18568</v>
      </c>
      <c r="Y18271" s="429" t="s">
        <v>1033</v>
      </c>
    </row>
    <row r="18272" spans="24:25">
      <c r="X18272" s="429">
        <v>18569</v>
      </c>
      <c r="Y18272" s="429" t="s">
        <v>1033</v>
      </c>
    </row>
    <row r="18273" spans="24:25">
      <c r="X18273" s="429">
        <v>18570</v>
      </c>
      <c r="Y18273" s="429" t="s">
        <v>1033</v>
      </c>
    </row>
    <row r="18274" spans="24:25">
      <c r="X18274" s="429">
        <v>18571</v>
      </c>
      <c r="Y18274" s="429" t="s">
        <v>1033</v>
      </c>
    </row>
    <row r="18275" spans="24:25">
      <c r="X18275" s="429">
        <v>18572</v>
      </c>
      <c r="Y18275" s="429" t="s">
        <v>1033</v>
      </c>
    </row>
    <row r="18276" spans="24:25">
      <c r="X18276" s="429">
        <v>18573</v>
      </c>
      <c r="Y18276" s="429" t="s">
        <v>1033</v>
      </c>
    </row>
    <row r="18277" spans="24:25">
      <c r="X18277" s="429">
        <v>18574</v>
      </c>
      <c r="Y18277" s="429" t="s">
        <v>1033</v>
      </c>
    </row>
    <row r="18278" spans="24:25">
      <c r="X18278" s="429">
        <v>18575</v>
      </c>
      <c r="Y18278" s="429" t="s">
        <v>1033</v>
      </c>
    </row>
    <row r="18279" spans="24:25">
      <c r="X18279" s="429">
        <v>18576</v>
      </c>
      <c r="Y18279" s="429" t="s">
        <v>1033</v>
      </c>
    </row>
    <row r="18280" spans="24:25">
      <c r="X18280" s="429">
        <v>18577</v>
      </c>
      <c r="Y18280" s="429" t="s">
        <v>1033</v>
      </c>
    </row>
    <row r="18281" spans="24:25">
      <c r="X18281" s="429">
        <v>18578</v>
      </c>
      <c r="Y18281" s="429" t="s">
        <v>1033</v>
      </c>
    </row>
    <row r="18282" spans="24:25">
      <c r="X18282" s="429">
        <v>18579</v>
      </c>
      <c r="Y18282" s="429" t="s">
        <v>1033</v>
      </c>
    </row>
    <row r="18283" spans="24:25">
      <c r="X18283" s="429">
        <v>18580</v>
      </c>
      <c r="Y18283" s="429" t="s">
        <v>1033</v>
      </c>
    </row>
    <row r="18284" spans="24:25">
      <c r="X18284" s="429">
        <v>18581</v>
      </c>
      <c r="Y18284" s="429" t="s">
        <v>1033</v>
      </c>
    </row>
    <row r="18285" spans="24:25">
      <c r="X18285" s="429">
        <v>18582</v>
      </c>
      <c r="Y18285" s="429" t="s">
        <v>1033</v>
      </c>
    </row>
    <row r="18286" spans="24:25">
      <c r="X18286" s="429">
        <v>18583</v>
      </c>
      <c r="Y18286" s="429" t="s">
        <v>1033</v>
      </c>
    </row>
    <row r="18287" spans="24:25">
      <c r="X18287" s="429">
        <v>18584</v>
      </c>
      <c r="Y18287" s="429" t="s">
        <v>1033</v>
      </c>
    </row>
    <row r="18288" spans="24:25">
      <c r="X18288" s="429">
        <v>18585</v>
      </c>
      <c r="Y18288" s="429" t="s">
        <v>1033</v>
      </c>
    </row>
    <row r="18289" spans="24:25">
      <c r="X18289" s="429">
        <v>18586</v>
      </c>
      <c r="Y18289" s="429" t="s">
        <v>1033</v>
      </c>
    </row>
    <row r="18290" spans="24:25">
      <c r="X18290" s="429">
        <v>18587</v>
      </c>
      <c r="Y18290" s="429" t="s">
        <v>1033</v>
      </c>
    </row>
    <row r="18291" spans="24:25">
      <c r="X18291" s="429">
        <v>18588</v>
      </c>
      <c r="Y18291" s="429" t="s">
        <v>1033</v>
      </c>
    </row>
    <row r="18292" spans="24:25">
      <c r="X18292" s="429">
        <v>18589</v>
      </c>
      <c r="Y18292" s="429" t="s">
        <v>1033</v>
      </c>
    </row>
    <row r="18293" spans="24:25">
      <c r="X18293" s="429">
        <v>18590</v>
      </c>
      <c r="Y18293" s="429" t="s">
        <v>1033</v>
      </c>
    </row>
    <row r="18294" spans="24:25">
      <c r="X18294" s="429">
        <v>18591</v>
      </c>
      <c r="Y18294" s="429" t="s">
        <v>1033</v>
      </c>
    </row>
    <row r="18295" spans="24:25">
      <c r="X18295" s="429">
        <v>18592</v>
      </c>
      <c r="Y18295" s="429" t="s">
        <v>1033</v>
      </c>
    </row>
    <row r="18296" spans="24:25">
      <c r="X18296" s="429">
        <v>18593</v>
      </c>
      <c r="Y18296" s="429" t="s">
        <v>1033</v>
      </c>
    </row>
    <row r="18297" spans="24:25">
      <c r="X18297" s="429">
        <v>18594</v>
      </c>
      <c r="Y18297" s="429" t="s">
        <v>1033</v>
      </c>
    </row>
    <row r="18298" spans="24:25">
      <c r="X18298" s="429">
        <v>18595</v>
      </c>
      <c r="Y18298" s="429" t="s">
        <v>1033</v>
      </c>
    </row>
    <row r="18299" spans="24:25">
      <c r="X18299" s="429">
        <v>18596</v>
      </c>
      <c r="Y18299" s="429" t="s">
        <v>1033</v>
      </c>
    </row>
    <row r="18300" spans="24:25">
      <c r="X18300" s="429">
        <v>18597</v>
      </c>
      <c r="Y18300" s="429" t="s">
        <v>1033</v>
      </c>
    </row>
    <row r="18301" spans="24:25">
      <c r="X18301" s="429">
        <v>18598</v>
      </c>
      <c r="Y18301" s="429" t="s">
        <v>1033</v>
      </c>
    </row>
    <row r="18302" spans="24:25">
      <c r="X18302" s="429">
        <v>18599</v>
      </c>
      <c r="Y18302" s="429" t="s">
        <v>1033</v>
      </c>
    </row>
    <row r="18303" spans="24:25">
      <c r="X18303" s="429">
        <v>18600</v>
      </c>
      <c r="Y18303" s="429" t="s">
        <v>1033</v>
      </c>
    </row>
    <row r="18304" spans="24:25">
      <c r="X18304" s="429">
        <v>18601</v>
      </c>
      <c r="Y18304" s="429" t="s">
        <v>1033</v>
      </c>
    </row>
    <row r="18305" spans="24:25">
      <c r="X18305" s="429">
        <v>18602</v>
      </c>
      <c r="Y18305" s="429" t="s">
        <v>1033</v>
      </c>
    </row>
    <row r="18306" spans="24:25">
      <c r="X18306" s="429">
        <v>18603</v>
      </c>
      <c r="Y18306" s="429" t="s">
        <v>1033</v>
      </c>
    </row>
    <row r="18307" spans="24:25">
      <c r="X18307" s="429">
        <v>18604</v>
      </c>
      <c r="Y18307" s="429" t="s">
        <v>1033</v>
      </c>
    </row>
    <row r="18308" spans="24:25">
      <c r="X18308" s="429">
        <v>18605</v>
      </c>
      <c r="Y18308" s="429" t="s">
        <v>1033</v>
      </c>
    </row>
    <row r="18309" spans="24:25">
      <c r="X18309" s="429">
        <v>18606</v>
      </c>
      <c r="Y18309" s="429" t="s">
        <v>1033</v>
      </c>
    </row>
    <row r="18310" spans="24:25">
      <c r="X18310" s="429">
        <v>18607</v>
      </c>
      <c r="Y18310" s="429" t="s">
        <v>1033</v>
      </c>
    </row>
    <row r="18311" spans="24:25">
      <c r="X18311" s="429">
        <v>18608</v>
      </c>
      <c r="Y18311" s="429" t="s">
        <v>1033</v>
      </c>
    </row>
    <row r="18312" spans="24:25">
      <c r="X18312" s="429">
        <v>18609</v>
      </c>
      <c r="Y18312" s="429" t="s">
        <v>1033</v>
      </c>
    </row>
    <row r="18313" spans="24:25">
      <c r="X18313" s="429">
        <v>18610</v>
      </c>
      <c r="Y18313" s="429" t="s">
        <v>1033</v>
      </c>
    </row>
    <row r="18314" spans="24:25">
      <c r="X18314" s="429">
        <v>18611</v>
      </c>
      <c r="Y18314" s="429" t="s">
        <v>1033</v>
      </c>
    </row>
    <row r="18315" spans="24:25">
      <c r="X18315" s="429">
        <v>18612</v>
      </c>
      <c r="Y18315" s="429" t="s">
        <v>1033</v>
      </c>
    </row>
    <row r="18316" spans="24:25">
      <c r="X18316" s="429">
        <v>18613</v>
      </c>
      <c r="Y18316" s="429" t="s">
        <v>1033</v>
      </c>
    </row>
    <row r="18317" spans="24:25">
      <c r="X18317" s="429">
        <v>18614</v>
      </c>
      <c r="Y18317" s="429" t="s">
        <v>1033</v>
      </c>
    </row>
    <row r="18318" spans="24:25">
      <c r="X18318" s="429">
        <v>18615</v>
      </c>
      <c r="Y18318" s="429" t="s">
        <v>1033</v>
      </c>
    </row>
    <row r="18319" spans="24:25">
      <c r="X18319" s="429">
        <v>18616</v>
      </c>
      <c r="Y18319" s="429" t="s">
        <v>1033</v>
      </c>
    </row>
    <row r="18320" spans="24:25">
      <c r="X18320" s="429">
        <v>18617</v>
      </c>
      <c r="Y18320" s="429" t="s">
        <v>1033</v>
      </c>
    </row>
    <row r="18321" spans="24:25">
      <c r="X18321" s="429">
        <v>18618</v>
      </c>
      <c r="Y18321" s="429" t="s">
        <v>1033</v>
      </c>
    </row>
    <row r="18322" spans="24:25">
      <c r="X18322" s="429">
        <v>18619</v>
      </c>
      <c r="Y18322" s="429" t="s">
        <v>1033</v>
      </c>
    </row>
    <row r="18323" spans="24:25">
      <c r="X18323" s="429">
        <v>18620</v>
      </c>
      <c r="Y18323" s="429" t="s">
        <v>1033</v>
      </c>
    </row>
    <row r="18324" spans="24:25">
      <c r="X18324" s="429">
        <v>18621</v>
      </c>
      <c r="Y18324" s="429" t="s">
        <v>1033</v>
      </c>
    </row>
    <row r="18325" spans="24:25">
      <c r="X18325" s="429">
        <v>18622</v>
      </c>
      <c r="Y18325" s="429" t="s">
        <v>1033</v>
      </c>
    </row>
    <row r="18326" spans="24:25">
      <c r="X18326" s="429">
        <v>18623</v>
      </c>
      <c r="Y18326" s="429" t="s">
        <v>1033</v>
      </c>
    </row>
    <row r="18327" spans="24:25">
      <c r="X18327" s="429">
        <v>18624</v>
      </c>
      <c r="Y18327" s="429" t="s">
        <v>1033</v>
      </c>
    </row>
    <row r="18328" spans="24:25">
      <c r="X18328" s="429">
        <v>18625</v>
      </c>
      <c r="Y18328" s="429" t="s">
        <v>1033</v>
      </c>
    </row>
    <row r="18329" spans="24:25">
      <c r="X18329" s="429">
        <v>18626</v>
      </c>
      <c r="Y18329" s="429" t="s">
        <v>1033</v>
      </c>
    </row>
    <row r="18330" spans="24:25">
      <c r="X18330" s="429">
        <v>18627</v>
      </c>
      <c r="Y18330" s="429" t="s">
        <v>1033</v>
      </c>
    </row>
    <row r="18331" spans="24:25">
      <c r="X18331" s="429">
        <v>18628</v>
      </c>
      <c r="Y18331" s="429" t="s">
        <v>1033</v>
      </c>
    </row>
    <row r="18332" spans="24:25">
      <c r="X18332" s="429">
        <v>18629</v>
      </c>
      <c r="Y18332" s="429" t="s">
        <v>1033</v>
      </c>
    </row>
    <row r="18333" spans="24:25">
      <c r="X18333" s="429">
        <v>18630</v>
      </c>
      <c r="Y18333" s="429" t="s">
        <v>1033</v>
      </c>
    </row>
    <row r="18334" spans="24:25">
      <c r="X18334" s="429">
        <v>18631</v>
      </c>
      <c r="Y18334" s="429" t="s">
        <v>1033</v>
      </c>
    </row>
    <row r="18335" spans="24:25">
      <c r="X18335" s="429">
        <v>18632</v>
      </c>
      <c r="Y18335" s="429" t="s">
        <v>1033</v>
      </c>
    </row>
    <row r="18336" spans="24:25">
      <c r="X18336" s="429">
        <v>18633</v>
      </c>
      <c r="Y18336" s="429" t="s">
        <v>1033</v>
      </c>
    </row>
    <row r="18337" spans="24:25">
      <c r="X18337" s="429">
        <v>18634</v>
      </c>
      <c r="Y18337" s="429" t="s">
        <v>1033</v>
      </c>
    </row>
    <row r="18338" spans="24:25">
      <c r="X18338" s="429">
        <v>18635</v>
      </c>
      <c r="Y18338" s="429" t="s">
        <v>1033</v>
      </c>
    </row>
    <row r="18339" spans="24:25">
      <c r="X18339" s="429">
        <v>18636</v>
      </c>
      <c r="Y18339" s="429" t="s">
        <v>1033</v>
      </c>
    </row>
    <row r="18340" spans="24:25">
      <c r="X18340" s="429">
        <v>18637</v>
      </c>
      <c r="Y18340" s="429" t="s">
        <v>1033</v>
      </c>
    </row>
    <row r="18341" spans="24:25">
      <c r="X18341" s="429">
        <v>18638</v>
      </c>
      <c r="Y18341" s="429" t="s">
        <v>1033</v>
      </c>
    </row>
    <row r="18342" spans="24:25">
      <c r="X18342" s="429">
        <v>18639</v>
      </c>
      <c r="Y18342" s="429" t="s">
        <v>1033</v>
      </c>
    </row>
    <row r="18343" spans="24:25">
      <c r="X18343" s="429">
        <v>18640</v>
      </c>
      <c r="Y18343" s="429" t="s">
        <v>1033</v>
      </c>
    </row>
    <row r="18344" spans="24:25">
      <c r="X18344" s="429">
        <v>18641</v>
      </c>
      <c r="Y18344" s="429" t="s">
        <v>1033</v>
      </c>
    </row>
    <row r="18345" spans="24:25">
      <c r="X18345" s="429">
        <v>18642</v>
      </c>
      <c r="Y18345" s="429" t="s">
        <v>1033</v>
      </c>
    </row>
    <row r="18346" spans="24:25">
      <c r="X18346" s="429">
        <v>18643</v>
      </c>
      <c r="Y18346" s="429" t="s">
        <v>1033</v>
      </c>
    </row>
    <row r="18347" spans="24:25">
      <c r="X18347" s="429">
        <v>18644</v>
      </c>
      <c r="Y18347" s="429" t="s">
        <v>1033</v>
      </c>
    </row>
    <row r="18348" spans="24:25">
      <c r="X18348" s="429">
        <v>18645</v>
      </c>
      <c r="Y18348" s="429" t="s">
        <v>1033</v>
      </c>
    </row>
    <row r="18349" spans="24:25">
      <c r="X18349" s="429">
        <v>18646</v>
      </c>
      <c r="Y18349" s="429" t="s">
        <v>1033</v>
      </c>
    </row>
    <row r="18350" spans="24:25">
      <c r="X18350" s="429">
        <v>18647</v>
      </c>
      <c r="Y18350" s="429" t="s">
        <v>1033</v>
      </c>
    </row>
    <row r="18351" spans="24:25">
      <c r="X18351" s="429">
        <v>18648</v>
      </c>
      <c r="Y18351" s="429" t="s">
        <v>1033</v>
      </c>
    </row>
    <row r="18352" spans="24:25">
      <c r="X18352" s="429">
        <v>18649</v>
      </c>
      <c r="Y18352" s="429" t="s">
        <v>1033</v>
      </c>
    </row>
    <row r="18353" spans="24:25">
      <c r="X18353" s="429">
        <v>18650</v>
      </c>
      <c r="Y18353" s="429" t="s">
        <v>1033</v>
      </c>
    </row>
    <row r="18354" spans="24:25">
      <c r="X18354" s="429">
        <v>18651</v>
      </c>
      <c r="Y18354" s="429" t="s">
        <v>1033</v>
      </c>
    </row>
    <row r="18355" spans="24:25">
      <c r="X18355" s="429">
        <v>18652</v>
      </c>
      <c r="Y18355" s="429" t="s">
        <v>1033</v>
      </c>
    </row>
    <row r="18356" spans="24:25">
      <c r="X18356" s="429">
        <v>18653</v>
      </c>
      <c r="Y18356" s="429" t="s">
        <v>1033</v>
      </c>
    </row>
    <row r="18357" spans="24:25">
      <c r="X18357" s="429">
        <v>18654</v>
      </c>
      <c r="Y18357" s="429" t="s">
        <v>1033</v>
      </c>
    </row>
    <row r="18358" spans="24:25">
      <c r="X18358" s="429">
        <v>18655</v>
      </c>
      <c r="Y18358" s="429" t="s">
        <v>1033</v>
      </c>
    </row>
    <row r="18359" spans="24:25">
      <c r="X18359" s="429">
        <v>18656</v>
      </c>
      <c r="Y18359" s="429" t="s">
        <v>1033</v>
      </c>
    </row>
    <row r="18360" spans="24:25">
      <c r="X18360" s="429">
        <v>18657</v>
      </c>
      <c r="Y18360" s="429" t="s">
        <v>1033</v>
      </c>
    </row>
    <row r="18361" spans="24:25">
      <c r="X18361" s="429">
        <v>18658</v>
      </c>
      <c r="Y18361" s="429" t="s">
        <v>1033</v>
      </c>
    </row>
    <row r="18362" spans="24:25">
      <c r="X18362" s="429">
        <v>18659</v>
      </c>
      <c r="Y18362" s="429" t="s">
        <v>1033</v>
      </c>
    </row>
    <row r="18363" spans="24:25">
      <c r="X18363" s="429">
        <v>18660</v>
      </c>
      <c r="Y18363" s="429" t="s">
        <v>1033</v>
      </c>
    </row>
    <row r="18364" spans="24:25">
      <c r="X18364" s="429">
        <v>18661</v>
      </c>
      <c r="Y18364" s="429" t="s">
        <v>1033</v>
      </c>
    </row>
    <row r="18365" spans="24:25">
      <c r="X18365" s="429">
        <v>18662</v>
      </c>
      <c r="Y18365" s="429" t="s">
        <v>1033</v>
      </c>
    </row>
    <row r="18366" spans="24:25">
      <c r="X18366" s="429">
        <v>18663</v>
      </c>
      <c r="Y18366" s="429" t="s">
        <v>1033</v>
      </c>
    </row>
    <row r="18367" spans="24:25">
      <c r="X18367" s="429">
        <v>18664</v>
      </c>
      <c r="Y18367" s="429" t="s">
        <v>1033</v>
      </c>
    </row>
    <row r="18368" spans="24:25">
      <c r="X18368" s="429">
        <v>18665</v>
      </c>
      <c r="Y18368" s="429" t="s">
        <v>1033</v>
      </c>
    </row>
    <row r="18369" spans="24:25">
      <c r="X18369" s="429">
        <v>18666</v>
      </c>
      <c r="Y18369" s="429" t="s">
        <v>1033</v>
      </c>
    </row>
    <row r="18370" spans="24:25">
      <c r="X18370" s="429">
        <v>18667</v>
      </c>
      <c r="Y18370" s="429" t="s">
        <v>1033</v>
      </c>
    </row>
    <row r="18371" spans="24:25">
      <c r="X18371" s="429">
        <v>18668</v>
      </c>
      <c r="Y18371" s="429" t="s">
        <v>1033</v>
      </c>
    </row>
    <row r="18372" spans="24:25">
      <c r="X18372" s="429">
        <v>18669</v>
      </c>
      <c r="Y18372" s="429" t="s">
        <v>1033</v>
      </c>
    </row>
    <row r="18373" spans="24:25">
      <c r="X18373" s="429">
        <v>18670</v>
      </c>
      <c r="Y18373" s="429" t="s">
        <v>1033</v>
      </c>
    </row>
    <row r="18374" spans="24:25">
      <c r="X18374" s="429">
        <v>18671</v>
      </c>
      <c r="Y18374" s="429" t="s">
        <v>1033</v>
      </c>
    </row>
    <row r="18375" spans="24:25">
      <c r="X18375" s="429">
        <v>18672</v>
      </c>
      <c r="Y18375" s="429" t="s">
        <v>1033</v>
      </c>
    </row>
    <row r="18376" spans="24:25">
      <c r="X18376" s="429">
        <v>18673</v>
      </c>
      <c r="Y18376" s="429" t="s">
        <v>1033</v>
      </c>
    </row>
    <row r="18377" spans="24:25">
      <c r="X18377" s="429">
        <v>18674</v>
      </c>
      <c r="Y18377" s="429" t="s">
        <v>1033</v>
      </c>
    </row>
    <row r="18378" spans="24:25">
      <c r="X18378" s="429">
        <v>18675</v>
      </c>
      <c r="Y18378" s="429" t="s">
        <v>1033</v>
      </c>
    </row>
    <row r="18379" spans="24:25">
      <c r="X18379" s="429">
        <v>18676</v>
      </c>
      <c r="Y18379" s="429" t="s">
        <v>1033</v>
      </c>
    </row>
    <row r="18380" spans="24:25">
      <c r="X18380" s="429">
        <v>18677</v>
      </c>
      <c r="Y18380" s="429" t="s">
        <v>1033</v>
      </c>
    </row>
    <row r="18381" spans="24:25">
      <c r="X18381" s="429">
        <v>18678</v>
      </c>
      <c r="Y18381" s="429" t="s">
        <v>1033</v>
      </c>
    </row>
    <row r="18382" spans="24:25">
      <c r="X18382" s="429">
        <v>18679</v>
      </c>
      <c r="Y18382" s="429" t="s">
        <v>1033</v>
      </c>
    </row>
    <row r="18383" spans="24:25">
      <c r="X18383" s="429">
        <v>18680</v>
      </c>
      <c r="Y18383" s="429" t="s">
        <v>1033</v>
      </c>
    </row>
    <row r="18384" spans="24:25">
      <c r="X18384" s="429">
        <v>18681</v>
      </c>
      <c r="Y18384" s="429" t="s">
        <v>1033</v>
      </c>
    </row>
    <row r="18385" spans="24:25">
      <c r="X18385" s="429">
        <v>18682</v>
      </c>
      <c r="Y18385" s="429" t="s">
        <v>1033</v>
      </c>
    </row>
    <row r="18386" spans="24:25">
      <c r="X18386" s="429">
        <v>18683</v>
      </c>
      <c r="Y18386" s="429" t="s">
        <v>1033</v>
      </c>
    </row>
    <row r="18387" spans="24:25">
      <c r="X18387" s="429">
        <v>18684</v>
      </c>
      <c r="Y18387" s="429" t="s">
        <v>1033</v>
      </c>
    </row>
    <row r="18388" spans="24:25">
      <c r="X18388" s="429">
        <v>18685</v>
      </c>
      <c r="Y18388" s="429" t="s">
        <v>1033</v>
      </c>
    </row>
    <row r="18389" spans="24:25">
      <c r="X18389" s="429">
        <v>18686</v>
      </c>
      <c r="Y18389" s="429" t="s">
        <v>1033</v>
      </c>
    </row>
    <row r="18390" spans="24:25">
      <c r="X18390" s="429">
        <v>18687</v>
      </c>
      <c r="Y18390" s="429" t="s">
        <v>1033</v>
      </c>
    </row>
    <row r="18391" spans="24:25">
      <c r="X18391" s="429">
        <v>18688</v>
      </c>
      <c r="Y18391" s="429" t="s">
        <v>1033</v>
      </c>
    </row>
    <row r="18392" spans="24:25">
      <c r="X18392" s="429">
        <v>18689</v>
      </c>
      <c r="Y18392" s="429" t="s">
        <v>1033</v>
      </c>
    </row>
    <row r="18393" spans="24:25">
      <c r="X18393" s="429">
        <v>18690</v>
      </c>
      <c r="Y18393" s="429" t="s">
        <v>1033</v>
      </c>
    </row>
    <row r="18394" spans="24:25">
      <c r="X18394" s="429">
        <v>18691</v>
      </c>
      <c r="Y18394" s="429" t="s">
        <v>1033</v>
      </c>
    </row>
    <row r="18395" spans="24:25">
      <c r="X18395" s="429">
        <v>18692</v>
      </c>
      <c r="Y18395" s="429" t="s">
        <v>1033</v>
      </c>
    </row>
    <row r="18396" spans="24:25">
      <c r="X18396" s="429">
        <v>18693</v>
      </c>
      <c r="Y18396" s="429" t="s">
        <v>1033</v>
      </c>
    </row>
    <row r="18397" spans="24:25">
      <c r="X18397" s="429">
        <v>18694</v>
      </c>
      <c r="Y18397" s="429" t="s">
        <v>1033</v>
      </c>
    </row>
    <row r="18398" spans="24:25">
      <c r="X18398" s="429">
        <v>18695</v>
      </c>
      <c r="Y18398" s="429" t="s">
        <v>1033</v>
      </c>
    </row>
    <row r="18399" spans="24:25">
      <c r="X18399" s="429">
        <v>18696</v>
      </c>
      <c r="Y18399" s="429" t="s">
        <v>1033</v>
      </c>
    </row>
    <row r="18400" spans="24:25">
      <c r="X18400" s="429">
        <v>18697</v>
      </c>
      <c r="Y18400" s="429" t="s">
        <v>1033</v>
      </c>
    </row>
    <row r="18401" spans="24:25">
      <c r="X18401" s="429">
        <v>18698</v>
      </c>
      <c r="Y18401" s="429" t="s">
        <v>1033</v>
      </c>
    </row>
    <row r="18402" spans="24:25">
      <c r="X18402" s="429">
        <v>18699</v>
      </c>
      <c r="Y18402" s="429" t="s">
        <v>1033</v>
      </c>
    </row>
    <row r="18403" spans="24:25">
      <c r="X18403" s="429">
        <v>18700</v>
      </c>
      <c r="Y18403" s="429" t="s">
        <v>1033</v>
      </c>
    </row>
    <row r="18404" spans="24:25">
      <c r="X18404" s="429">
        <v>18701</v>
      </c>
      <c r="Y18404" s="429" t="s">
        <v>1033</v>
      </c>
    </row>
    <row r="18405" spans="24:25">
      <c r="X18405" s="429">
        <v>18702</v>
      </c>
      <c r="Y18405" s="429" t="s">
        <v>1033</v>
      </c>
    </row>
    <row r="18406" spans="24:25">
      <c r="X18406" s="429">
        <v>18703</v>
      </c>
      <c r="Y18406" s="429" t="s">
        <v>1033</v>
      </c>
    </row>
    <row r="18407" spans="24:25">
      <c r="X18407" s="429">
        <v>18704</v>
      </c>
      <c r="Y18407" s="429" t="s">
        <v>1033</v>
      </c>
    </row>
    <row r="18408" spans="24:25">
      <c r="X18408" s="429">
        <v>18705</v>
      </c>
      <c r="Y18408" s="429" t="s">
        <v>1033</v>
      </c>
    </row>
    <row r="18409" spans="24:25">
      <c r="X18409" s="429">
        <v>18706</v>
      </c>
      <c r="Y18409" s="429" t="s">
        <v>1033</v>
      </c>
    </row>
    <row r="18410" spans="24:25">
      <c r="X18410" s="429">
        <v>18707</v>
      </c>
      <c r="Y18410" s="429" t="s">
        <v>1033</v>
      </c>
    </row>
    <row r="18411" spans="24:25">
      <c r="X18411" s="429">
        <v>18708</v>
      </c>
      <c r="Y18411" s="429" t="s">
        <v>1033</v>
      </c>
    </row>
    <row r="18412" spans="24:25">
      <c r="X18412" s="429">
        <v>18709</v>
      </c>
      <c r="Y18412" s="429" t="s">
        <v>1033</v>
      </c>
    </row>
    <row r="18413" spans="24:25">
      <c r="X18413" s="429">
        <v>18710</v>
      </c>
      <c r="Y18413" s="429" t="s">
        <v>1033</v>
      </c>
    </row>
    <row r="18414" spans="24:25">
      <c r="X18414" s="429">
        <v>18711</v>
      </c>
      <c r="Y18414" s="429" t="s">
        <v>1033</v>
      </c>
    </row>
    <row r="18415" spans="24:25">
      <c r="X18415" s="429">
        <v>18712</v>
      </c>
      <c r="Y18415" s="429" t="s">
        <v>1033</v>
      </c>
    </row>
    <row r="18416" spans="24:25">
      <c r="X18416" s="429">
        <v>18713</v>
      </c>
      <c r="Y18416" s="429" t="s">
        <v>1033</v>
      </c>
    </row>
    <row r="18417" spans="24:25">
      <c r="X18417" s="429">
        <v>18714</v>
      </c>
      <c r="Y18417" s="429" t="s">
        <v>1033</v>
      </c>
    </row>
    <row r="18418" spans="24:25">
      <c r="X18418" s="429">
        <v>18715</v>
      </c>
      <c r="Y18418" s="429" t="s">
        <v>1033</v>
      </c>
    </row>
    <row r="18419" spans="24:25">
      <c r="X18419" s="429">
        <v>18716</v>
      </c>
      <c r="Y18419" s="429" t="s">
        <v>1033</v>
      </c>
    </row>
    <row r="18420" spans="24:25">
      <c r="X18420" s="429">
        <v>18717</v>
      </c>
      <c r="Y18420" s="429" t="s">
        <v>1033</v>
      </c>
    </row>
    <row r="18421" spans="24:25">
      <c r="X18421" s="429">
        <v>18718</v>
      </c>
      <c r="Y18421" s="429" t="s">
        <v>1033</v>
      </c>
    </row>
    <row r="18422" spans="24:25">
      <c r="X18422" s="429">
        <v>18719</v>
      </c>
      <c r="Y18422" s="429" t="s">
        <v>1033</v>
      </c>
    </row>
    <row r="18423" spans="24:25">
      <c r="X18423" s="429">
        <v>18720</v>
      </c>
      <c r="Y18423" s="429" t="s">
        <v>1033</v>
      </c>
    </row>
    <row r="18424" spans="24:25">
      <c r="X18424" s="429">
        <v>18721</v>
      </c>
      <c r="Y18424" s="429" t="s">
        <v>1033</v>
      </c>
    </row>
    <row r="18425" spans="24:25">
      <c r="X18425" s="429">
        <v>18722</v>
      </c>
      <c r="Y18425" s="429" t="s">
        <v>1033</v>
      </c>
    </row>
    <row r="18426" spans="24:25">
      <c r="X18426" s="429">
        <v>18723</v>
      </c>
      <c r="Y18426" s="429" t="s">
        <v>1033</v>
      </c>
    </row>
    <row r="18427" spans="24:25">
      <c r="X18427" s="429">
        <v>18724</v>
      </c>
      <c r="Y18427" s="429" t="s">
        <v>1033</v>
      </c>
    </row>
    <row r="18428" spans="24:25">
      <c r="X18428" s="429">
        <v>18725</v>
      </c>
      <c r="Y18428" s="429" t="s">
        <v>1033</v>
      </c>
    </row>
    <row r="18429" spans="24:25">
      <c r="X18429" s="429">
        <v>18726</v>
      </c>
      <c r="Y18429" s="429" t="s">
        <v>1033</v>
      </c>
    </row>
    <row r="18430" spans="24:25">
      <c r="X18430" s="429">
        <v>18727</v>
      </c>
      <c r="Y18430" s="429" t="s">
        <v>1033</v>
      </c>
    </row>
    <row r="18431" spans="24:25">
      <c r="X18431" s="429">
        <v>18728</v>
      </c>
      <c r="Y18431" s="429" t="s">
        <v>1033</v>
      </c>
    </row>
    <row r="18432" spans="24:25">
      <c r="X18432" s="429">
        <v>18729</v>
      </c>
      <c r="Y18432" s="429" t="s">
        <v>1033</v>
      </c>
    </row>
    <row r="18433" spans="24:25">
      <c r="X18433" s="429">
        <v>18730</v>
      </c>
      <c r="Y18433" s="429" t="s">
        <v>1033</v>
      </c>
    </row>
    <row r="18434" spans="24:25">
      <c r="X18434" s="429">
        <v>18731</v>
      </c>
      <c r="Y18434" s="429" t="s">
        <v>1033</v>
      </c>
    </row>
    <row r="18435" spans="24:25">
      <c r="X18435" s="429">
        <v>18732</v>
      </c>
      <c r="Y18435" s="429" t="s">
        <v>1033</v>
      </c>
    </row>
    <row r="18436" spans="24:25">
      <c r="X18436" s="429">
        <v>18733</v>
      </c>
      <c r="Y18436" s="429" t="s">
        <v>1033</v>
      </c>
    </row>
    <row r="18437" spans="24:25">
      <c r="X18437" s="429">
        <v>18734</v>
      </c>
      <c r="Y18437" s="429" t="s">
        <v>1033</v>
      </c>
    </row>
    <row r="18438" spans="24:25">
      <c r="X18438" s="429">
        <v>18735</v>
      </c>
      <c r="Y18438" s="429" t="s">
        <v>1033</v>
      </c>
    </row>
    <row r="18439" spans="24:25">
      <c r="X18439" s="429">
        <v>18736</v>
      </c>
      <c r="Y18439" s="429" t="s">
        <v>1033</v>
      </c>
    </row>
    <row r="18440" spans="24:25">
      <c r="X18440" s="429">
        <v>18737</v>
      </c>
      <c r="Y18440" s="429" t="s">
        <v>1033</v>
      </c>
    </row>
    <row r="18441" spans="24:25">
      <c r="X18441" s="429">
        <v>18738</v>
      </c>
      <c r="Y18441" s="429" t="s">
        <v>1033</v>
      </c>
    </row>
    <row r="18442" spans="24:25">
      <c r="X18442" s="429">
        <v>18739</v>
      </c>
      <c r="Y18442" s="429" t="s">
        <v>1033</v>
      </c>
    </row>
    <row r="18443" spans="24:25">
      <c r="X18443" s="429">
        <v>18740</v>
      </c>
      <c r="Y18443" s="429" t="s">
        <v>1033</v>
      </c>
    </row>
    <row r="18444" spans="24:25">
      <c r="X18444" s="429">
        <v>18741</v>
      </c>
      <c r="Y18444" s="429" t="s">
        <v>1033</v>
      </c>
    </row>
    <row r="18445" spans="24:25">
      <c r="X18445" s="429">
        <v>18742</v>
      </c>
      <c r="Y18445" s="429" t="s">
        <v>1033</v>
      </c>
    </row>
    <row r="18446" spans="24:25">
      <c r="X18446" s="429">
        <v>18743</v>
      </c>
      <c r="Y18446" s="429" t="s">
        <v>1033</v>
      </c>
    </row>
    <row r="18447" spans="24:25">
      <c r="X18447" s="429">
        <v>18744</v>
      </c>
      <c r="Y18447" s="429" t="s">
        <v>1033</v>
      </c>
    </row>
    <row r="18448" spans="24:25">
      <c r="X18448" s="429">
        <v>18745</v>
      </c>
      <c r="Y18448" s="429" t="s">
        <v>1033</v>
      </c>
    </row>
    <row r="18449" spans="24:25">
      <c r="X18449" s="429">
        <v>18746</v>
      </c>
      <c r="Y18449" s="429" t="s">
        <v>1033</v>
      </c>
    </row>
    <row r="18450" spans="24:25">
      <c r="X18450" s="429">
        <v>18747</v>
      </c>
      <c r="Y18450" s="429" t="s">
        <v>1033</v>
      </c>
    </row>
    <row r="18451" spans="24:25">
      <c r="X18451" s="429">
        <v>18748</v>
      </c>
      <c r="Y18451" s="429" t="s">
        <v>1033</v>
      </c>
    </row>
    <row r="18452" spans="24:25">
      <c r="X18452" s="429">
        <v>18749</v>
      </c>
      <c r="Y18452" s="429" t="s">
        <v>1033</v>
      </c>
    </row>
    <row r="18453" spans="24:25">
      <c r="X18453" s="429">
        <v>18750</v>
      </c>
      <c r="Y18453" s="429" t="s">
        <v>1033</v>
      </c>
    </row>
    <row r="18454" spans="24:25">
      <c r="X18454" s="429">
        <v>18751</v>
      </c>
      <c r="Y18454" s="429" t="s">
        <v>1033</v>
      </c>
    </row>
    <row r="18455" spans="24:25">
      <c r="X18455" s="429">
        <v>18752</v>
      </c>
      <c r="Y18455" s="429" t="s">
        <v>1033</v>
      </c>
    </row>
    <row r="18456" spans="24:25">
      <c r="X18456" s="429">
        <v>18753</v>
      </c>
      <c r="Y18456" s="429" t="s">
        <v>1033</v>
      </c>
    </row>
    <row r="18457" spans="24:25">
      <c r="X18457" s="429">
        <v>18754</v>
      </c>
      <c r="Y18457" s="429" t="s">
        <v>1033</v>
      </c>
    </row>
    <row r="18458" spans="24:25">
      <c r="X18458" s="429">
        <v>18755</v>
      </c>
      <c r="Y18458" s="429" t="s">
        <v>1033</v>
      </c>
    </row>
    <row r="18459" spans="24:25">
      <c r="X18459" s="429">
        <v>18756</v>
      </c>
      <c r="Y18459" s="429" t="s">
        <v>1033</v>
      </c>
    </row>
    <row r="18460" spans="24:25">
      <c r="X18460" s="429">
        <v>18757</v>
      </c>
      <c r="Y18460" s="429" t="s">
        <v>1033</v>
      </c>
    </row>
    <row r="18461" spans="24:25">
      <c r="X18461" s="429">
        <v>18758</v>
      </c>
      <c r="Y18461" s="429" t="s">
        <v>1033</v>
      </c>
    </row>
    <row r="18462" spans="24:25">
      <c r="X18462" s="429">
        <v>18759</v>
      </c>
      <c r="Y18462" s="429" t="s">
        <v>1033</v>
      </c>
    </row>
    <row r="18463" spans="24:25">
      <c r="X18463" s="429">
        <v>18760</v>
      </c>
      <c r="Y18463" s="429" t="s">
        <v>1033</v>
      </c>
    </row>
    <row r="18464" spans="24:25">
      <c r="X18464" s="429">
        <v>18761</v>
      </c>
      <c r="Y18464" s="429" t="s">
        <v>1033</v>
      </c>
    </row>
    <row r="18465" spans="24:25">
      <c r="X18465" s="429">
        <v>18762</v>
      </c>
      <c r="Y18465" s="429" t="s">
        <v>1033</v>
      </c>
    </row>
    <row r="18466" spans="24:25">
      <c r="X18466" s="429">
        <v>18763</v>
      </c>
      <c r="Y18466" s="429" t="s">
        <v>1033</v>
      </c>
    </row>
    <row r="18467" spans="24:25">
      <c r="X18467" s="429">
        <v>18764</v>
      </c>
      <c r="Y18467" s="429" t="s">
        <v>1033</v>
      </c>
    </row>
    <row r="18468" spans="24:25">
      <c r="X18468" s="429">
        <v>18765</v>
      </c>
      <c r="Y18468" s="429" t="s">
        <v>1033</v>
      </c>
    </row>
    <row r="18469" spans="24:25">
      <c r="X18469" s="429">
        <v>18766</v>
      </c>
      <c r="Y18469" s="429" t="s">
        <v>1033</v>
      </c>
    </row>
    <row r="18470" spans="24:25">
      <c r="X18470" s="429">
        <v>18767</v>
      </c>
      <c r="Y18470" s="429" t="s">
        <v>1033</v>
      </c>
    </row>
    <row r="18471" spans="24:25">
      <c r="X18471" s="429">
        <v>18768</v>
      </c>
      <c r="Y18471" s="429" t="s">
        <v>1033</v>
      </c>
    </row>
    <row r="18472" spans="24:25">
      <c r="X18472" s="429">
        <v>18769</v>
      </c>
      <c r="Y18472" s="429" t="s">
        <v>1033</v>
      </c>
    </row>
    <row r="18473" spans="24:25">
      <c r="X18473" s="429">
        <v>18770</v>
      </c>
      <c r="Y18473" s="429" t="s">
        <v>1033</v>
      </c>
    </row>
    <row r="18474" spans="24:25">
      <c r="X18474" s="429">
        <v>18771</v>
      </c>
      <c r="Y18474" s="429" t="s">
        <v>1033</v>
      </c>
    </row>
    <row r="18475" spans="24:25">
      <c r="X18475" s="429">
        <v>18772</v>
      </c>
      <c r="Y18475" s="429" t="s">
        <v>1033</v>
      </c>
    </row>
    <row r="18476" spans="24:25">
      <c r="X18476" s="429">
        <v>18773</v>
      </c>
      <c r="Y18476" s="429" t="s">
        <v>1033</v>
      </c>
    </row>
    <row r="18477" spans="24:25">
      <c r="X18477" s="429">
        <v>18774</v>
      </c>
      <c r="Y18477" s="429" t="s">
        <v>1033</v>
      </c>
    </row>
    <row r="18478" spans="24:25">
      <c r="X18478" s="429">
        <v>18775</v>
      </c>
      <c r="Y18478" s="429" t="s">
        <v>1033</v>
      </c>
    </row>
    <row r="18479" spans="24:25">
      <c r="X18479" s="429">
        <v>18776</v>
      </c>
      <c r="Y18479" s="429" t="s">
        <v>1033</v>
      </c>
    </row>
    <row r="18480" spans="24:25">
      <c r="X18480" s="429">
        <v>18777</v>
      </c>
      <c r="Y18480" s="429" t="s">
        <v>1033</v>
      </c>
    </row>
    <row r="18481" spans="24:25">
      <c r="X18481" s="429">
        <v>18778</v>
      </c>
      <c r="Y18481" s="429" t="s">
        <v>1033</v>
      </c>
    </row>
    <row r="18482" spans="24:25">
      <c r="X18482" s="429">
        <v>18779</v>
      </c>
      <c r="Y18482" s="429" t="s">
        <v>1033</v>
      </c>
    </row>
    <row r="18483" spans="24:25">
      <c r="X18483" s="429">
        <v>18780</v>
      </c>
      <c r="Y18483" s="429" t="s">
        <v>1033</v>
      </c>
    </row>
    <row r="18484" spans="24:25">
      <c r="X18484" s="429">
        <v>18781</v>
      </c>
      <c r="Y18484" s="429" t="s">
        <v>1033</v>
      </c>
    </row>
    <row r="18485" spans="24:25">
      <c r="X18485" s="429">
        <v>18782</v>
      </c>
      <c r="Y18485" s="429" t="s">
        <v>1033</v>
      </c>
    </row>
    <row r="18486" spans="24:25">
      <c r="X18486" s="429">
        <v>18783</v>
      </c>
      <c r="Y18486" s="429" t="s">
        <v>1033</v>
      </c>
    </row>
    <row r="18487" spans="24:25">
      <c r="X18487" s="429">
        <v>18784</v>
      </c>
      <c r="Y18487" s="429" t="s">
        <v>1033</v>
      </c>
    </row>
    <row r="18488" spans="24:25">
      <c r="X18488" s="429">
        <v>18785</v>
      </c>
      <c r="Y18488" s="429" t="s">
        <v>1033</v>
      </c>
    </row>
    <row r="18489" spans="24:25">
      <c r="X18489" s="429">
        <v>18786</v>
      </c>
      <c r="Y18489" s="429" t="s">
        <v>1033</v>
      </c>
    </row>
    <row r="18490" spans="24:25">
      <c r="X18490" s="429">
        <v>18787</v>
      </c>
      <c r="Y18490" s="429" t="s">
        <v>1033</v>
      </c>
    </row>
    <row r="18491" spans="24:25">
      <c r="X18491" s="429">
        <v>18788</v>
      </c>
      <c r="Y18491" s="429" t="s">
        <v>1033</v>
      </c>
    </row>
    <row r="18492" spans="24:25">
      <c r="X18492" s="429">
        <v>18789</v>
      </c>
      <c r="Y18492" s="429" t="s">
        <v>1033</v>
      </c>
    </row>
    <row r="18493" spans="24:25">
      <c r="X18493" s="429">
        <v>18790</v>
      </c>
      <c r="Y18493" s="429" t="s">
        <v>1033</v>
      </c>
    </row>
    <row r="18494" spans="24:25">
      <c r="X18494" s="429">
        <v>18791</v>
      </c>
      <c r="Y18494" s="429" t="s">
        <v>1033</v>
      </c>
    </row>
    <row r="18495" spans="24:25">
      <c r="X18495" s="429">
        <v>18792</v>
      </c>
      <c r="Y18495" s="429" t="s">
        <v>1033</v>
      </c>
    </row>
    <row r="18496" spans="24:25">
      <c r="X18496" s="429">
        <v>18793</v>
      </c>
      <c r="Y18496" s="429" t="s">
        <v>1033</v>
      </c>
    </row>
    <row r="18497" spans="24:25">
      <c r="X18497" s="429">
        <v>18794</v>
      </c>
      <c r="Y18497" s="429" t="s">
        <v>1033</v>
      </c>
    </row>
    <row r="18498" spans="24:25">
      <c r="X18498" s="429">
        <v>18795</v>
      </c>
      <c r="Y18498" s="429" t="s">
        <v>1033</v>
      </c>
    </row>
    <row r="18499" spans="24:25">
      <c r="X18499" s="429">
        <v>18796</v>
      </c>
      <c r="Y18499" s="429" t="s">
        <v>1033</v>
      </c>
    </row>
    <row r="18500" spans="24:25">
      <c r="X18500" s="429">
        <v>18797</v>
      </c>
      <c r="Y18500" s="429" t="s">
        <v>1033</v>
      </c>
    </row>
    <row r="18501" spans="24:25">
      <c r="X18501" s="429">
        <v>18798</v>
      </c>
      <c r="Y18501" s="429" t="s">
        <v>1033</v>
      </c>
    </row>
    <row r="18502" spans="24:25">
      <c r="X18502" s="429">
        <v>18799</v>
      </c>
      <c r="Y18502" s="429" t="s">
        <v>1033</v>
      </c>
    </row>
    <row r="18503" spans="24:25">
      <c r="X18503" s="429">
        <v>18800</v>
      </c>
      <c r="Y18503" s="429" t="s">
        <v>1033</v>
      </c>
    </row>
    <row r="18504" spans="24:25">
      <c r="X18504" s="429">
        <v>18801</v>
      </c>
      <c r="Y18504" s="429" t="s">
        <v>1033</v>
      </c>
    </row>
    <row r="18505" spans="24:25">
      <c r="X18505" s="429">
        <v>18802</v>
      </c>
      <c r="Y18505" s="429" t="s">
        <v>1033</v>
      </c>
    </row>
    <row r="18506" spans="24:25">
      <c r="X18506" s="429">
        <v>18803</v>
      </c>
      <c r="Y18506" s="429" t="s">
        <v>1033</v>
      </c>
    </row>
    <row r="18507" spans="24:25">
      <c r="X18507" s="429">
        <v>18804</v>
      </c>
      <c r="Y18507" s="429" t="s">
        <v>1033</v>
      </c>
    </row>
    <row r="18508" spans="24:25">
      <c r="X18508" s="429">
        <v>18805</v>
      </c>
      <c r="Y18508" s="429" t="s">
        <v>1033</v>
      </c>
    </row>
    <row r="18509" spans="24:25">
      <c r="X18509" s="429">
        <v>18806</v>
      </c>
      <c r="Y18509" s="429" t="s">
        <v>1033</v>
      </c>
    </row>
    <row r="18510" spans="24:25">
      <c r="X18510" s="429">
        <v>18807</v>
      </c>
      <c r="Y18510" s="429" t="s">
        <v>1033</v>
      </c>
    </row>
    <row r="18511" spans="24:25">
      <c r="X18511" s="429">
        <v>18808</v>
      </c>
      <c r="Y18511" s="429" t="s">
        <v>1033</v>
      </c>
    </row>
    <row r="18512" spans="24:25">
      <c r="X18512" s="429">
        <v>18809</v>
      </c>
      <c r="Y18512" s="429" t="s">
        <v>1033</v>
      </c>
    </row>
    <row r="18513" spans="24:25">
      <c r="X18513" s="429">
        <v>18810</v>
      </c>
      <c r="Y18513" s="429" t="s">
        <v>1033</v>
      </c>
    </row>
    <row r="18514" spans="24:25">
      <c r="X18514" s="429">
        <v>18811</v>
      </c>
      <c r="Y18514" s="429" t="s">
        <v>1033</v>
      </c>
    </row>
    <row r="18515" spans="24:25">
      <c r="X18515" s="429">
        <v>18812</v>
      </c>
      <c r="Y18515" s="429" t="s">
        <v>1033</v>
      </c>
    </row>
    <row r="18516" spans="24:25">
      <c r="X18516" s="429">
        <v>18813</v>
      </c>
      <c r="Y18516" s="429" t="s">
        <v>1033</v>
      </c>
    </row>
    <row r="18517" spans="24:25">
      <c r="X18517" s="429">
        <v>18814</v>
      </c>
      <c r="Y18517" s="429" t="s">
        <v>1033</v>
      </c>
    </row>
    <row r="18518" spans="24:25">
      <c r="X18518" s="429">
        <v>18815</v>
      </c>
      <c r="Y18518" s="429" t="s">
        <v>1033</v>
      </c>
    </row>
    <row r="18519" spans="24:25">
      <c r="X18519" s="429">
        <v>18816</v>
      </c>
      <c r="Y18519" s="429" t="s">
        <v>1033</v>
      </c>
    </row>
    <row r="18520" spans="24:25">
      <c r="X18520" s="429">
        <v>18817</v>
      </c>
      <c r="Y18520" s="429" t="s">
        <v>1033</v>
      </c>
    </row>
    <row r="18521" spans="24:25">
      <c r="X18521" s="429">
        <v>18818</v>
      </c>
      <c r="Y18521" s="429" t="s">
        <v>1033</v>
      </c>
    </row>
    <row r="18522" spans="24:25">
      <c r="X18522" s="429">
        <v>18819</v>
      </c>
      <c r="Y18522" s="429" t="s">
        <v>1033</v>
      </c>
    </row>
    <row r="18523" spans="24:25">
      <c r="X18523" s="429">
        <v>18820</v>
      </c>
      <c r="Y18523" s="429" t="s">
        <v>1033</v>
      </c>
    </row>
    <row r="18524" spans="24:25">
      <c r="X18524" s="429">
        <v>18821</v>
      </c>
      <c r="Y18524" s="429" t="s">
        <v>1033</v>
      </c>
    </row>
    <row r="18525" spans="24:25">
      <c r="X18525" s="429">
        <v>18822</v>
      </c>
      <c r="Y18525" s="429" t="s">
        <v>1033</v>
      </c>
    </row>
    <row r="18526" spans="24:25">
      <c r="X18526" s="429">
        <v>18823</v>
      </c>
      <c r="Y18526" s="429" t="s">
        <v>1033</v>
      </c>
    </row>
    <row r="18527" spans="24:25">
      <c r="X18527" s="429">
        <v>18824</v>
      </c>
      <c r="Y18527" s="429" t="s">
        <v>1033</v>
      </c>
    </row>
    <row r="18528" spans="24:25">
      <c r="X18528" s="429">
        <v>18825</v>
      </c>
      <c r="Y18528" s="429" t="s">
        <v>1033</v>
      </c>
    </row>
    <row r="18529" spans="24:25">
      <c r="X18529" s="429">
        <v>18826</v>
      </c>
      <c r="Y18529" s="429" t="s">
        <v>1033</v>
      </c>
    </row>
    <row r="18530" spans="24:25">
      <c r="X18530" s="429">
        <v>18827</v>
      </c>
      <c r="Y18530" s="429" t="s">
        <v>1033</v>
      </c>
    </row>
    <row r="18531" spans="24:25">
      <c r="X18531" s="429">
        <v>18828</v>
      </c>
      <c r="Y18531" s="429" t="s">
        <v>1033</v>
      </c>
    </row>
    <row r="18532" spans="24:25">
      <c r="X18532" s="429">
        <v>18829</v>
      </c>
      <c r="Y18532" s="429" t="s">
        <v>1033</v>
      </c>
    </row>
    <row r="18533" spans="24:25">
      <c r="X18533" s="429">
        <v>18830</v>
      </c>
      <c r="Y18533" s="429" t="s">
        <v>1033</v>
      </c>
    </row>
    <row r="18534" spans="24:25">
      <c r="X18534" s="429">
        <v>18831</v>
      </c>
      <c r="Y18534" s="429" t="s">
        <v>1033</v>
      </c>
    </row>
    <row r="18535" spans="24:25">
      <c r="X18535" s="429">
        <v>18832</v>
      </c>
      <c r="Y18535" s="429" t="s">
        <v>1033</v>
      </c>
    </row>
    <row r="18536" spans="24:25">
      <c r="X18536" s="429">
        <v>18833</v>
      </c>
      <c r="Y18536" s="429" t="s">
        <v>1033</v>
      </c>
    </row>
    <row r="18537" spans="24:25">
      <c r="X18537" s="429">
        <v>18834</v>
      </c>
      <c r="Y18537" s="429" t="s">
        <v>1033</v>
      </c>
    </row>
    <row r="18538" spans="24:25">
      <c r="X18538" s="429">
        <v>18835</v>
      </c>
      <c r="Y18538" s="429" t="s">
        <v>1033</v>
      </c>
    </row>
    <row r="18539" spans="24:25">
      <c r="X18539" s="429">
        <v>18836</v>
      </c>
      <c r="Y18539" s="429" t="s">
        <v>1033</v>
      </c>
    </row>
    <row r="18540" spans="24:25">
      <c r="X18540" s="429">
        <v>18837</v>
      </c>
      <c r="Y18540" s="429" t="s">
        <v>1033</v>
      </c>
    </row>
    <row r="18541" spans="24:25">
      <c r="X18541" s="429">
        <v>18838</v>
      </c>
      <c r="Y18541" s="429" t="s">
        <v>1033</v>
      </c>
    </row>
    <row r="18542" spans="24:25">
      <c r="X18542" s="429">
        <v>18839</v>
      </c>
      <c r="Y18542" s="429" t="s">
        <v>1033</v>
      </c>
    </row>
    <row r="18543" spans="24:25">
      <c r="X18543" s="429">
        <v>18840</v>
      </c>
      <c r="Y18543" s="429" t="s">
        <v>1033</v>
      </c>
    </row>
    <row r="18544" spans="24:25">
      <c r="X18544" s="429">
        <v>18841</v>
      </c>
      <c r="Y18544" s="429" t="s">
        <v>1033</v>
      </c>
    </row>
    <row r="18545" spans="24:25">
      <c r="X18545" s="429">
        <v>18842</v>
      </c>
      <c r="Y18545" s="429" t="s">
        <v>1033</v>
      </c>
    </row>
    <row r="18546" spans="24:25">
      <c r="X18546" s="429">
        <v>18843</v>
      </c>
      <c r="Y18546" s="429" t="s">
        <v>1033</v>
      </c>
    </row>
    <row r="18547" spans="24:25">
      <c r="X18547" s="429">
        <v>18844</v>
      </c>
      <c r="Y18547" s="429" t="s">
        <v>1033</v>
      </c>
    </row>
    <row r="18548" spans="24:25">
      <c r="X18548" s="429">
        <v>18845</v>
      </c>
      <c r="Y18548" s="429" t="s">
        <v>1033</v>
      </c>
    </row>
    <row r="18549" spans="24:25">
      <c r="X18549" s="429">
        <v>18846</v>
      </c>
      <c r="Y18549" s="429" t="s">
        <v>1033</v>
      </c>
    </row>
    <row r="18550" spans="24:25">
      <c r="X18550" s="429">
        <v>18847</v>
      </c>
      <c r="Y18550" s="429" t="s">
        <v>1033</v>
      </c>
    </row>
    <row r="18551" spans="24:25">
      <c r="X18551" s="429">
        <v>18848</v>
      </c>
      <c r="Y18551" s="429" t="s">
        <v>1033</v>
      </c>
    </row>
    <row r="18552" spans="24:25">
      <c r="X18552" s="429">
        <v>18849</v>
      </c>
      <c r="Y18552" s="429" t="s">
        <v>1033</v>
      </c>
    </row>
    <row r="18553" spans="24:25">
      <c r="X18553" s="429">
        <v>18850</v>
      </c>
      <c r="Y18553" s="429" t="s">
        <v>1033</v>
      </c>
    </row>
    <row r="18554" spans="24:25">
      <c r="X18554" s="429">
        <v>18851</v>
      </c>
      <c r="Y18554" s="429" t="s">
        <v>1033</v>
      </c>
    </row>
    <row r="18555" spans="24:25">
      <c r="X18555" s="429">
        <v>18852</v>
      </c>
      <c r="Y18555" s="429" t="s">
        <v>1033</v>
      </c>
    </row>
    <row r="18556" spans="24:25">
      <c r="X18556" s="429">
        <v>18853</v>
      </c>
      <c r="Y18556" s="429" t="s">
        <v>1033</v>
      </c>
    </row>
    <row r="18557" spans="24:25">
      <c r="X18557" s="429">
        <v>18854</v>
      </c>
      <c r="Y18557" s="429" t="s">
        <v>1033</v>
      </c>
    </row>
    <row r="18558" spans="24:25">
      <c r="X18558" s="429">
        <v>18855</v>
      </c>
      <c r="Y18558" s="429" t="s">
        <v>1033</v>
      </c>
    </row>
    <row r="18559" spans="24:25">
      <c r="X18559" s="429">
        <v>18856</v>
      </c>
      <c r="Y18559" s="429" t="s">
        <v>1033</v>
      </c>
    </row>
    <row r="18560" spans="24:25">
      <c r="X18560" s="429">
        <v>18857</v>
      </c>
      <c r="Y18560" s="429" t="s">
        <v>1033</v>
      </c>
    </row>
    <row r="18561" spans="24:25">
      <c r="X18561" s="429">
        <v>18858</v>
      </c>
      <c r="Y18561" s="429" t="s">
        <v>1033</v>
      </c>
    </row>
    <row r="18562" spans="24:25">
      <c r="X18562" s="429">
        <v>18859</v>
      </c>
      <c r="Y18562" s="429" t="s">
        <v>1033</v>
      </c>
    </row>
    <row r="18563" spans="24:25">
      <c r="X18563" s="429">
        <v>18860</v>
      </c>
      <c r="Y18563" s="429" t="s">
        <v>1033</v>
      </c>
    </row>
    <row r="18564" spans="24:25">
      <c r="X18564" s="429">
        <v>18861</v>
      </c>
      <c r="Y18564" s="429" t="s">
        <v>1033</v>
      </c>
    </row>
    <row r="18565" spans="24:25">
      <c r="X18565" s="429">
        <v>18862</v>
      </c>
      <c r="Y18565" s="429" t="s">
        <v>1033</v>
      </c>
    </row>
    <row r="18566" spans="24:25">
      <c r="X18566" s="429">
        <v>18863</v>
      </c>
      <c r="Y18566" s="429" t="s">
        <v>1033</v>
      </c>
    </row>
    <row r="18567" spans="24:25">
      <c r="X18567" s="429">
        <v>18864</v>
      </c>
      <c r="Y18567" s="429" t="s">
        <v>1033</v>
      </c>
    </row>
    <row r="18568" spans="24:25">
      <c r="X18568" s="429">
        <v>18865</v>
      </c>
      <c r="Y18568" s="429" t="s">
        <v>1033</v>
      </c>
    </row>
    <row r="18569" spans="24:25">
      <c r="X18569" s="429">
        <v>18866</v>
      </c>
      <c r="Y18569" s="429" t="s">
        <v>1033</v>
      </c>
    </row>
    <row r="18570" spans="24:25">
      <c r="X18570" s="429">
        <v>18867</v>
      </c>
      <c r="Y18570" s="429" t="s">
        <v>1033</v>
      </c>
    </row>
    <row r="18571" spans="24:25">
      <c r="X18571" s="429">
        <v>18868</v>
      </c>
      <c r="Y18571" s="429" t="s">
        <v>1033</v>
      </c>
    </row>
    <row r="18572" spans="24:25">
      <c r="X18572" s="429">
        <v>18869</v>
      </c>
      <c r="Y18572" s="429" t="s">
        <v>1033</v>
      </c>
    </row>
    <row r="18573" spans="24:25">
      <c r="X18573" s="429">
        <v>18870</v>
      </c>
      <c r="Y18573" s="429" t="s">
        <v>1033</v>
      </c>
    </row>
    <row r="18574" spans="24:25">
      <c r="X18574" s="429">
        <v>18871</v>
      </c>
      <c r="Y18574" s="429" t="s">
        <v>1033</v>
      </c>
    </row>
    <row r="18575" spans="24:25">
      <c r="X18575" s="429">
        <v>18872</v>
      </c>
      <c r="Y18575" s="429" t="s">
        <v>1033</v>
      </c>
    </row>
    <row r="18576" spans="24:25">
      <c r="X18576" s="429">
        <v>18873</v>
      </c>
      <c r="Y18576" s="429" t="s">
        <v>1033</v>
      </c>
    </row>
    <row r="18577" spans="24:25">
      <c r="X18577" s="429">
        <v>18874</v>
      </c>
      <c r="Y18577" s="429" t="s">
        <v>1033</v>
      </c>
    </row>
    <row r="18578" spans="24:25">
      <c r="X18578" s="429">
        <v>18875</v>
      </c>
      <c r="Y18578" s="429" t="s">
        <v>1033</v>
      </c>
    </row>
    <row r="18579" spans="24:25">
      <c r="X18579" s="429">
        <v>18876</v>
      </c>
      <c r="Y18579" s="429" t="s">
        <v>1033</v>
      </c>
    </row>
    <row r="18580" spans="24:25">
      <c r="X18580" s="429">
        <v>18877</v>
      </c>
      <c r="Y18580" s="429" t="s">
        <v>1033</v>
      </c>
    </row>
    <row r="18581" spans="24:25">
      <c r="X18581" s="429">
        <v>18878</v>
      </c>
      <c r="Y18581" s="429" t="s">
        <v>1033</v>
      </c>
    </row>
    <row r="18582" spans="24:25">
      <c r="X18582" s="429">
        <v>18879</v>
      </c>
      <c r="Y18582" s="429" t="s">
        <v>1033</v>
      </c>
    </row>
    <row r="18583" spans="24:25">
      <c r="X18583" s="429">
        <v>18880</v>
      </c>
      <c r="Y18583" s="429" t="s">
        <v>1033</v>
      </c>
    </row>
    <row r="18584" spans="24:25">
      <c r="X18584" s="429">
        <v>18881</v>
      </c>
      <c r="Y18584" s="429" t="s">
        <v>1033</v>
      </c>
    </row>
    <row r="18585" spans="24:25">
      <c r="X18585" s="429">
        <v>18882</v>
      </c>
      <c r="Y18585" s="429" t="s">
        <v>1033</v>
      </c>
    </row>
    <row r="18586" spans="24:25">
      <c r="X18586" s="429">
        <v>18883</v>
      </c>
      <c r="Y18586" s="429" t="s">
        <v>1033</v>
      </c>
    </row>
    <row r="18587" spans="24:25">
      <c r="X18587" s="429">
        <v>18884</v>
      </c>
      <c r="Y18587" s="429" t="s">
        <v>1033</v>
      </c>
    </row>
    <row r="18588" spans="24:25">
      <c r="X18588" s="429">
        <v>18885</v>
      </c>
      <c r="Y18588" s="429" t="s">
        <v>1033</v>
      </c>
    </row>
    <row r="18589" spans="24:25">
      <c r="X18589" s="429">
        <v>18886</v>
      </c>
      <c r="Y18589" s="429" t="s">
        <v>1033</v>
      </c>
    </row>
    <row r="18590" spans="24:25">
      <c r="X18590" s="429">
        <v>18887</v>
      </c>
      <c r="Y18590" s="429" t="s">
        <v>1033</v>
      </c>
    </row>
    <row r="18591" spans="24:25">
      <c r="X18591" s="429">
        <v>18888</v>
      </c>
      <c r="Y18591" s="429" t="s">
        <v>1033</v>
      </c>
    </row>
    <row r="18592" spans="24:25">
      <c r="X18592" s="429">
        <v>18889</v>
      </c>
      <c r="Y18592" s="429" t="s">
        <v>1033</v>
      </c>
    </row>
    <row r="18593" spans="24:25">
      <c r="X18593" s="429">
        <v>18890</v>
      </c>
      <c r="Y18593" s="429" t="s">
        <v>1033</v>
      </c>
    </row>
    <row r="18594" spans="24:25">
      <c r="X18594" s="429">
        <v>18891</v>
      </c>
      <c r="Y18594" s="429" t="s">
        <v>1033</v>
      </c>
    </row>
    <row r="18595" spans="24:25">
      <c r="X18595" s="429">
        <v>18892</v>
      </c>
      <c r="Y18595" s="429" t="s">
        <v>1033</v>
      </c>
    </row>
    <row r="18596" spans="24:25">
      <c r="X18596" s="429">
        <v>18893</v>
      </c>
      <c r="Y18596" s="429" t="s">
        <v>1033</v>
      </c>
    </row>
    <row r="18597" spans="24:25">
      <c r="X18597" s="429">
        <v>18894</v>
      </c>
      <c r="Y18597" s="429" t="s">
        <v>1033</v>
      </c>
    </row>
    <row r="18598" spans="24:25">
      <c r="X18598" s="429">
        <v>18895</v>
      </c>
      <c r="Y18598" s="429" t="s">
        <v>1033</v>
      </c>
    </row>
    <row r="18599" spans="24:25">
      <c r="X18599" s="429">
        <v>18896</v>
      </c>
      <c r="Y18599" s="429" t="s">
        <v>1033</v>
      </c>
    </row>
    <row r="18600" spans="24:25">
      <c r="X18600" s="429">
        <v>18897</v>
      </c>
      <c r="Y18600" s="429" t="s">
        <v>1033</v>
      </c>
    </row>
    <row r="18601" spans="24:25">
      <c r="X18601" s="429">
        <v>18898</v>
      </c>
      <c r="Y18601" s="429" t="s">
        <v>1033</v>
      </c>
    </row>
    <row r="18602" spans="24:25">
      <c r="X18602" s="429">
        <v>18899</v>
      </c>
      <c r="Y18602" s="429" t="s">
        <v>1033</v>
      </c>
    </row>
    <row r="18603" spans="24:25">
      <c r="X18603" s="429">
        <v>18900</v>
      </c>
      <c r="Y18603" s="429" t="s">
        <v>1033</v>
      </c>
    </row>
    <row r="18604" spans="24:25">
      <c r="X18604" s="429">
        <v>18901</v>
      </c>
      <c r="Y18604" s="429" t="s">
        <v>1033</v>
      </c>
    </row>
    <row r="18605" spans="24:25">
      <c r="X18605" s="429">
        <v>18902</v>
      </c>
      <c r="Y18605" s="429" t="s">
        <v>1033</v>
      </c>
    </row>
    <row r="18606" spans="24:25">
      <c r="X18606" s="429">
        <v>18903</v>
      </c>
      <c r="Y18606" s="429" t="s">
        <v>1033</v>
      </c>
    </row>
    <row r="18607" spans="24:25">
      <c r="X18607" s="429">
        <v>18904</v>
      </c>
      <c r="Y18607" s="429" t="s">
        <v>1033</v>
      </c>
    </row>
    <row r="18608" spans="24:25">
      <c r="X18608" s="429">
        <v>18905</v>
      </c>
      <c r="Y18608" s="429" t="s">
        <v>1033</v>
      </c>
    </row>
    <row r="18609" spans="24:25">
      <c r="X18609" s="429">
        <v>18906</v>
      </c>
      <c r="Y18609" s="429" t="s">
        <v>1033</v>
      </c>
    </row>
    <row r="18610" spans="24:25">
      <c r="X18610" s="429">
        <v>18907</v>
      </c>
      <c r="Y18610" s="429" t="s">
        <v>1033</v>
      </c>
    </row>
    <row r="18611" spans="24:25">
      <c r="X18611" s="429">
        <v>18908</v>
      </c>
      <c r="Y18611" s="429" t="s">
        <v>1033</v>
      </c>
    </row>
    <row r="18612" spans="24:25">
      <c r="X18612" s="429">
        <v>18909</v>
      </c>
      <c r="Y18612" s="429" t="s">
        <v>1033</v>
      </c>
    </row>
    <row r="18613" spans="24:25">
      <c r="X18613" s="429">
        <v>18910</v>
      </c>
      <c r="Y18613" s="429" t="s">
        <v>1033</v>
      </c>
    </row>
    <row r="18614" spans="24:25">
      <c r="X18614" s="429">
        <v>18911</v>
      </c>
      <c r="Y18614" s="429" t="s">
        <v>1033</v>
      </c>
    </row>
    <row r="18615" spans="24:25">
      <c r="X18615" s="429">
        <v>18912</v>
      </c>
      <c r="Y18615" s="429" t="s">
        <v>1033</v>
      </c>
    </row>
    <row r="18616" spans="24:25">
      <c r="X18616" s="429">
        <v>18913</v>
      </c>
      <c r="Y18616" s="429" t="s">
        <v>1033</v>
      </c>
    </row>
    <row r="18617" spans="24:25">
      <c r="X18617" s="429">
        <v>18914</v>
      </c>
      <c r="Y18617" s="429" t="s">
        <v>1033</v>
      </c>
    </row>
    <row r="18618" spans="24:25">
      <c r="X18618" s="429">
        <v>18915</v>
      </c>
      <c r="Y18618" s="429" t="s">
        <v>1033</v>
      </c>
    </row>
    <row r="18619" spans="24:25">
      <c r="X18619" s="429">
        <v>18916</v>
      </c>
      <c r="Y18619" s="429" t="s">
        <v>1033</v>
      </c>
    </row>
    <row r="18620" spans="24:25">
      <c r="X18620" s="429">
        <v>18917</v>
      </c>
      <c r="Y18620" s="429" t="s">
        <v>1033</v>
      </c>
    </row>
    <row r="18621" spans="24:25">
      <c r="X18621" s="429">
        <v>18918</v>
      </c>
      <c r="Y18621" s="429" t="s">
        <v>1033</v>
      </c>
    </row>
    <row r="18622" spans="24:25">
      <c r="X18622" s="429">
        <v>18919</v>
      </c>
      <c r="Y18622" s="429" t="s">
        <v>1033</v>
      </c>
    </row>
    <row r="18623" spans="24:25">
      <c r="X18623" s="429">
        <v>18920</v>
      </c>
      <c r="Y18623" s="429" t="s">
        <v>1033</v>
      </c>
    </row>
    <row r="18624" spans="24:25">
      <c r="X18624" s="429">
        <v>18921</v>
      </c>
      <c r="Y18624" s="429" t="s">
        <v>1033</v>
      </c>
    </row>
    <row r="18625" spans="24:25">
      <c r="X18625" s="429">
        <v>18922</v>
      </c>
      <c r="Y18625" s="429" t="s">
        <v>1033</v>
      </c>
    </row>
    <row r="18626" spans="24:25">
      <c r="X18626" s="429">
        <v>18923</v>
      </c>
      <c r="Y18626" s="429" t="s">
        <v>1033</v>
      </c>
    </row>
    <row r="18627" spans="24:25">
      <c r="X18627" s="429">
        <v>18924</v>
      </c>
      <c r="Y18627" s="429" t="s">
        <v>1033</v>
      </c>
    </row>
    <row r="18628" spans="24:25">
      <c r="X18628" s="429">
        <v>18925</v>
      </c>
      <c r="Y18628" s="429" t="s">
        <v>1033</v>
      </c>
    </row>
    <row r="18629" spans="24:25">
      <c r="X18629" s="429">
        <v>18926</v>
      </c>
      <c r="Y18629" s="429" t="s">
        <v>1033</v>
      </c>
    </row>
    <row r="18630" spans="24:25">
      <c r="X18630" s="429">
        <v>18927</v>
      </c>
      <c r="Y18630" s="429" t="s">
        <v>1033</v>
      </c>
    </row>
    <row r="18631" spans="24:25">
      <c r="X18631" s="429">
        <v>18928</v>
      </c>
      <c r="Y18631" s="429" t="s">
        <v>1033</v>
      </c>
    </row>
    <row r="18632" spans="24:25">
      <c r="X18632" s="429">
        <v>18929</v>
      </c>
      <c r="Y18632" s="429" t="s">
        <v>1033</v>
      </c>
    </row>
    <row r="18633" spans="24:25">
      <c r="X18633" s="429">
        <v>18930</v>
      </c>
      <c r="Y18633" s="429" t="s">
        <v>1033</v>
      </c>
    </row>
    <row r="18634" spans="24:25">
      <c r="X18634" s="429">
        <v>18931</v>
      </c>
      <c r="Y18634" s="429" t="s">
        <v>1033</v>
      </c>
    </row>
    <row r="18635" spans="24:25">
      <c r="X18635" s="429">
        <v>18932</v>
      </c>
      <c r="Y18635" s="429" t="s">
        <v>1033</v>
      </c>
    </row>
    <row r="18636" spans="24:25">
      <c r="X18636" s="429">
        <v>18933</v>
      </c>
      <c r="Y18636" s="429" t="s">
        <v>1033</v>
      </c>
    </row>
    <row r="18637" spans="24:25">
      <c r="X18637" s="429">
        <v>18934</v>
      </c>
      <c r="Y18637" s="429" t="s">
        <v>1033</v>
      </c>
    </row>
    <row r="18638" spans="24:25">
      <c r="X18638" s="429">
        <v>18935</v>
      </c>
      <c r="Y18638" s="429" t="s">
        <v>1033</v>
      </c>
    </row>
    <row r="18639" spans="24:25">
      <c r="X18639" s="429">
        <v>18936</v>
      </c>
      <c r="Y18639" s="429" t="s">
        <v>1033</v>
      </c>
    </row>
    <row r="18640" spans="24:25">
      <c r="X18640" s="429">
        <v>18937</v>
      </c>
      <c r="Y18640" s="429" t="s">
        <v>1033</v>
      </c>
    </row>
    <row r="18641" spans="24:25">
      <c r="X18641" s="429">
        <v>18938</v>
      </c>
      <c r="Y18641" s="429" t="s">
        <v>1033</v>
      </c>
    </row>
    <row r="18642" spans="24:25">
      <c r="X18642" s="429">
        <v>18939</v>
      </c>
      <c r="Y18642" s="429" t="s">
        <v>1033</v>
      </c>
    </row>
    <row r="18643" spans="24:25">
      <c r="X18643" s="429">
        <v>18940</v>
      </c>
      <c r="Y18643" s="429" t="s">
        <v>1033</v>
      </c>
    </row>
    <row r="18644" spans="24:25">
      <c r="X18644" s="429">
        <v>18941</v>
      </c>
      <c r="Y18644" s="429" t="s">
        <v>1033</v>
      </c>
    </row>
    <row r="18645" spans="24:25">
      <c r="X18645" s="429">
        <v>18942</v>
      </c>
      <c r="Y18645" s="429" t="s">
        <v>1033</v>
      </c>
    </row>
    <row r="18646" spans="24:25">
      <c r="X18646" s="429">
        <v>18943</v>
      </c>
      <c r="Y18646" s="429" t="s">
        <v>1033</v>
      </c>
    </row>
    <row r="18647" spans="24:25">
      <c r="X18647" s="429">
        <v>18944</v>
      </c>
      <c r="Y18647" s="429" t="s">
        <v>1033</v>
      </c>
    </row>
    <row r="18648" spans="24:25">
      <c r="X18648" s="429">
        <v>18945</v>
      </c>
      <c r="Y18648" s="429" t="s">
        <v>1033</v>
      </c>
    </row>
    <row r="18649" spans="24:25">
      <c r="X18649" s="429">
        <v>18946</v>
      </c>
      <c r="Y18649" s="429" t="s">
        <v>1033</v>
      </c>
    </row>
    <row r="18650" spans="24:25">
      <c r="X18650" s="429">
        <v>18947</v>
      </c>
      <c r="Y18650" s="429" t="s">
        <v>1033</v>
      </c>
    </row>
    <row r="18651" spans="24:25">
      <c r="X18651" s="429">
        <v>18948</v>
      </c>
      <c r="Y18651" s="429" t="s">
        <v>1033</v>
      </c>
    </row>
    <row r="18652" spans="24:25">
      <c r="X18652" s="429">
        <v>18949</v>
      </c>
      <c r="Y18652" s="429" t="s">
        <v>1033</v>
      </c>
    </row>
    <row r="18653" spans="24:25">
      <c r="X18653" s="429">
        <v>18950</v>
      </c>
      <c r="Y18653" s="429" t="s">
        <v>1033</v>
      </c>
    </row>
    <row r="18654" spans="24:25">
      <c r="X18654" s="429">
        <v>18951</v>
      </c>
      <c r="Y18654" s="429" t="s">
        <v>1033</v>
      </c>
    </row>
    <row r="18655" spans="24:25">
      <c r="X18655" s="429">
        <v>18952</v>
      </c>
      <c r="Y18655" s="429" t="s">
        <v>1033</v>
      </c>
    </row>
    <row r="18656" spans="24:25">
      <c r="X18656" s="429">
        <v>18953</v>
      </c>
      <c r="Y18656" s="429" t="s">
        <v>1033</v>
      </c>
    </row>
    <row r="18657" spans="24:25">
      <c r="X18657" s="429">
        <v>18954</v>
      </c>
      <c r="Y18657" s="429" t="s">
        <v>1033</v>
      </c>
    </row>
    <row r="18658" spans="24:25">
      <c r="X18658" s="429">
        <v>18955</v>
      </c>
      <c r="Y18658" s="429" t="s">
        <v>1033</v>
      </c>
    </row>
    <row r="18659" spans="24:25">
      <c r="X18659" s="429">
        <v>18956</v>
      </c>
      <c r="Y18659" s="429" t="s">
        <v>1033</v>
      </c>
    </row>
    <row r="18660" spans="24:25">
      <c r="X18660" s="429">
        <v>18957</v>
      </c>
      <c r="Y18660" s="429" t="s">
        <v>1033</v>
      </c>
    </row>
    <row r="18661" spans="24:25">
      <c r="X18661" s="429">
        <v>18958</v>
      </c>
      <c r="Y18661" s="429" t="s">
        <v>1033</v>
      </c>
    </row>
    <row r="18662" spans="24:25">
      <c r="X18662" s="429">
        <v>18959</v>
      </c>
      <c r="Y18662" s="429" t="s">
        <v>1033</v>
      </c>
    </row>
    <row r="18663" spans="24:25">
      <c r="X18663" s="429">
        <v>18960</v>
      </c>
      <c r="Y18663" s="429" t="s">
        <v>1033</v>
      </c>
    </row>
    <row r="18664" spans="24:25">
      <c r="X18664" s="429">
        <v>18961</v>
      </c>
      <c r="Y18664" s="429" t="s">
        <v>1033</v>
      </c>
    </row>
    <row r="18665" spans="24:25">
      <c r="X18665" s="429">
        <v>18962</v>
      </c>
      <c r="Y18665" s="429" t="s">
        <v>1033</v>
      </c>
    </row>
    <row r="18666" spans="24:25">
      <c r="X18666" s="429">
        <v>18963</v>
      </c>
      <c r="Y18666" s="429" t="s">
        <v>1033</v>
      </c>
    </row>
    <row r="18667" spans="24:25">
      <c r="X18667" s="429">
        <v>18964</v>
      </c>
      <c r="Y18667" s="429" t="s">
        <v>1033</v>
      </c>
    </row>
    <row r="18668" spans="24:25">
      <c r="X18668" s="429">
        <v>18965</v>
      </c>
      <c r="Y18668" s="429" t="s">
        <v>1033</v>
      </c>
    </row>
    <row r="18669" spans="24:25">
      <c r="X18669" s="429">
        <v>18966</v>
      </c>
      <c r="Y18669" s="429" t="s">
        <v>1033</v>
      </c>
    </row>
    <row r="18670" spans="24:25">
      <c r="X18670" s="429">
        <v>18967</v>
      </c>
      <c r="Y18670" s="429" t="s">
        <v>1033</v>
      </c>
    </row>
    <row r="18671" spans="24:25">
      <c r="X18671" s="429">
        <v>18968</v>
      </c>
      <c r="Y18671" s="429" t="s">
        <v>1033</v>
      </c>
    </row>
    <row r="18672" spans="24:25">
      <c r="X18672" s="429">
        <v>18969</v>
      </c>
      <c r="Y18672" s="429" t="s">
        <v>1033</v>
      </c>
    </row>
    <row r="18673" spans="24:25">
      <c r="X18673" s="429">
        <v>18970</v>
      </c>
      <c r="Y18673" s="429" t="s">
        <v>1033</v>
      </c>
    </row>
    <row r="18674" spans="24:25">
      <c r="X18674" s="429">
        <v>18971</v>
      </c>
      <c r="Y18674" s="429" t="s">
        <v>1033</v>
      </c>
    </row>
    <row r="18675" spans="24:25">
      <c r="X18675" s="429">
        <v>18972</v>
      </c>
      <c r="Y18675" s="429" t="s">
        <v>1033</v>
      </c>
    </row>
    <row r="18676" spans="24:25">
      <c r="X18676" s="429">
        <v>18973</v>
      </c>
      <c r="Y18676" s="429" t="s">
        <v>1033</v>
      </c>
    </row>
    <row r="18677" spans="24:25">
      <c r="X18677" s="429">
        <v>18974</v>
      </c>
      <c r="Y18677" s="429" t="s">
        <v>1033</v>
      </c>
    </row>
    <row r="18678" spans="24:25">
      <c r="X18678" s="429">
        <v>18975</v>
      </c>
      <c r="Y18678" s="429" t="s">
        <v>1033</v>
      </c>
    </row>
    <row r="18679" spans="24:25">
      <c r="X18679" s="429">
        <v>18976</v>
      </c>
      <c r="Y18679" s="429" t="s">
        <v>1033</v>
      </c>
    </row>
    <row r="18680" spans="24:25">
      <c r="X18680" s="429">
        <v>18977</v>
      </c>
      <c r="Y18680" s="429" t="s">
        <v>1033</v>
      </c>
    </row>
    <row r="18681" spans="24:25">
      <c r="X18681" s="429">
        <v>18978</v>
      </c>
      <c r="Y18681" s="429" t="s">
        <v>1033</v>
      </c>
    </row>
    <row r="18682" spans="24:25">
      <c r="X18682" s="429">
        <v>18979</v>
      </c>
      <c r="Y18682" s="429" t="s">
        <v>1033</v>
      </c>
    </row>
    <row r="18683" spans="24:25">
      <c r="X18683" s="429">
        <v>18980</v>
      </c>
      <c r="Y18683" s="429" t="s">
        <v>1033</v>
      </c>
    </row>
    <row r="18684" spans="24:25">
      <c r="X18684" s="429">
        <v>18981</v>
      </c>
      <c r="Y18684" s="429" t="s">
        <v>1033</v>
      </c>
    </row>
    <row r="18685" spans="24:25">
      <c r="X18685" s="429">
        <v>18982</v>
      </c>
      <c r="Y18685" s="429" t="s">
        <v>1033</v>
      </c>
    </row>
    <row r="18686" spans="24:25">
      <c r="X18686" s="429">
        <v>18983</v>
      </c>
      <c r="Y18686" s="429" t="s">
        <v>1033</v>
      </c>
    </row>
    <row r="18687" spans="24:25">
      <c r="X18687" s="429">
        <v>18984</v>
      </c>
      <c r="Y18687" s="429" t="s">
        <v>1033</v>
      </c>
    </row>
    <row r="18688" spans="24:25">
      <c r="X18688" s="429">
        <v>18985</v>
      </c>
      <c r="Y18688" s="429" t="s">
        <v>1033</v>
      </c>
    </row>
    <row r="18689" spans="24:25">
      <c r="X18689" s="429">
        <v>18986</v>
      </c>
      <c r="Y18689" s="429" t="s">
        <v>1033</v>
      </c>
    </row>
    <row r="18690" spans="24:25">
      <c r="X18690" s="429">
        <v>18987</v>
      </c>
      <c r="Y18690" s="429" t="s">
        <v>1033</v>
      </c>
    </row>
    <row r="18691" spans="24:25">
      <c r="X18691" s="429">
        <v>18988</v>
      </c>
      <c r="Y18691" s="429" t="s">
        <v>1033</v>
      </c>
    </row>
    <row r="18692" spans="24:25">
      <c r="X18692" s="429">
        <v>18989</v>
      </c>
      <c r="Y18692" s="429" t="s">
        <v>1033</v>
      </c>
    </row>
    <row r="18693" spans="24:25">
      <c r="X18693" s="429">
        <v>18990</v>
      </c>
      <c r="Y18693" s="429" t="s">
        <v>1033</v>
      </c>
    </row>
    <row r="18694" spans="24:25">
      <c r="X18694" s="429">
        <v>18991</v>
      </c>
      <c r="Y18694" s="429" t="s">
        <v>1033</v>
      </c>
    </row>
    <row r="18695" spans="24:25">
      <c r="X18695" s="429">
        <v>18992</v>
      </c>
      <c r="Y18695" s="429" t="s">
        <v>1033</v>
      </c>
    </row>
    <row r="18696" spans="24:25">
      <c r="X18696" s="429">
        <v>18993</v>
      </c>
      <c r="Y18696" s="429" t="s">
        <v>1033</v>
      </c>
    </row>
    <row r="18697" spans="24:25">
      <c r="X18697" s="429">
        <v>18994</v>
      </c>
      <c r="Y18697" s="429" t="s">
        <v>1033</v>
      </c>
    </row>
    <row r="18698" spans="24:25">
      <c r="X18698" s="429">
        <v>18995</v>
      </c>
      <c r="Y18698" s="429" t="s">
        <v>1033</v>
      </c>
    </row>
    <row r="18699" spans="24:25">
      <c r="X18699" s="429">
        <v>18996</v>
      </c>
      <c r="Y18699" s="429" t="s">
        <v>1033</v>
      </c>
    </row>
    <row r="18700" spans="24:25">
      <c r="X18700" s="429">
        <v>18997</v>
      </c>
      <c r="Y18700" s="429" t="s">
        <v>1033</v>
      </c>
    </row>
    <row r="18701" spans="24:25">
      <c r="X18701" s="429">
        <v>18998</v>
      </c>
      <c r="Y18701" s="429" t="s">
        <v>1033</v>
      </c>
    </row>
    <row r="18702" spans="24:25">
      <c r="X18702" s="429">
        <v>18999</v>
      </c>
      <c r="Y18702" s="429" t="s">
        <v>1033</v>
      </c>
    </row>
    <row r="18703" spans="24:25">
      <c r="X18703" s="429">
        <v>19000</v>
      </c>
      <c r="Y18703" s="429" t="s">
        <v>1033</v>
      </c>
    </row>
    <row r="18704" spans="24:25">
      <c r="X18704" s="429">
        <v>19001</v>
      </c>
      <c r="Y18704" s="429" t="s">
        <v>1033</v>
      </c>
    </row>
    <row r="18705" spans="24:25">
      <c r="X18705" s="429">
        <v>19002</v>
      </c>
      <c r="Y18705" s="429" t="s">
        <v>1033</v>
      </c>
    </row>
    <row r="18706" spans="24:25">
      <c r="X18706" s="429">
        <v>19003</v>
      </c>
      <c r="Y18706" s="429" t="s">
        <v>1033</v>
      </c>
    </row>
    <row r="18707" spans="24:25">
      <c r="X18707" s="429">
        <v>19004</v>
      </c>
      <c r="Y18707" s="429" t="s">
        <v>1033</v>
      </c>
    </row>
    <row r="18708" spans="24:25">
      <c r="X18708" s="429">
        <v>19005</v>
      </c>
      <c r="Y18708" s="429" t="s">
        <v>1033</v>
      </c>
    </row>
    <row r="18709" spans="24:25">
      <c r="X18709" s="429">
        <v>19006</v>
      </c>
      <c r="Y18709" s="429" t="s">
        <v>1033</v>
      </c>
    </row>
    <row r="18710" spans="24:25">
      <c r="X18710" s="429">
        <v>19007</v>
      </c>
      <c r="Y18710" s="429" t="s">
        <v>1033</v>
      </c>
    </row>
    <row r="18711" spans="24:25">
      <c r="X18711" s="429">
        <v>19008</v>
      </c>
      <c r="Y18711" s="429" t="s">
        <v>1033</v>
      </c>
    </row>
    <row r="18712" spans="24:25">
      <c r="X18712" s="429">
        <v>19009</v>
      </c>
      <c r="Y18712" s="429" t="s">
        <v>1033</v>
      </c>
    </row>
    <row r="18713" spans="24:25">
      <c r="X18713" s="429">
        <v>19010</v>
      </c>
      <c r="Y18713" s="429" t="s">
        <v>1033</v>
      </c>
    </row>
    <row r="18714" spans="24:25">
      <c r="X18714" s="429">
        <v>19011</v>
      </c>
      <c r="Y18714" s="429" t="s">
        <v>1033</v>
      </c>
    </row>
    <row r="18715" spans="24:25">
      <c r="X18715" s="429">
        <v>19012</v>
      </c>
      <c r="Y18715" s="429" t="s">
        <v>1033</v>
      </c>
    </row>
    <row r="18716" spans="24:25">
      <c r="X18716" s="429">
        <v>19013</v>
      </c>
      <c r="Y18716" s="429" t="s">
        <v>1033</v>
      </c>
    </row>
    <row r="18717" spans="24:25">
      <c r="X18717" s="429">
        <v>19014</v>
      </c>
      <c r="Y18717" s="429" t="s">
        <v>1033</v>
      </c>
    </row>
    <row r="18718" spans="24:25">
      <c r="X18718" s="429">
        <v>19015</v>
      </c>
      <c r="Y18718" s="429" t="s">
        <v>1033</v>
      </c>
    </row>
    <row r="18719" spans="24:25">
      <c r="X18719" s="429">
        <v>19016</v>
      </c>
      <c r="Y18719" s="429" t="s">
        <v>1033</v>
      </c>
    </row>
    <row r="18720" spans="24:25">
      <c r="X18720" s="429">
        <v>19017</v>
      </c>
      <c r="Y18720" s="429" t="s">
        <v>1033</v>
      </c>
    </row>
    <row r="18721" spans="24:25">
      <c r="X18721" s="429">
        <v>19018</v>
      </c>
      <c r="Y18721" s="429" t="s">
        <v>1033</v>
      </c>
    </row>
    <row r="18722" spans="24:25">
      <c r="X18722" s="429">
        <v>19019</v>
      </c>
      <c r="Y18722" s="429" t="s">
        <v>1033</v>
      </c>
    </row>
    <row r="18723" spans="24:25">
      <c r="X18723" s="429">
        <v>19020</v>
      </c>
      <c r="Y18723" s="429" t="s">
        <v>1033</v>
      </c>
    </row>
    <row r="18724" spans="24:25">
      <c r="X18724" s="429">
        <v>19021</v>
      </c>
      <c r="Y18724" s="429" t="s">
        <v>1033</v>
      </c>
    </row>
    <row r="18725" spans="24:25">
      <c r="X18725" s="429">
        <v>19022</v>
      </c>
      <c r="Y18725" s="429" t="s">
        <v>1033</v>
      </c>
    </row>
    <row r="18726" spans="24:25">
      <c r="X18726" s="429">
        <v>19023</v>
      </c>
      <c r="Y18726" s="429" t="s">
        <v>1033</v>
      </c>
    </row>
    <row r="18727" spans="24:25">
      <c r="X18727" s="429">
        <v>19024</v>
      </c>
      <c r="Y18727" s="429" t="s">
        <v>1033</v>
      </c>
    </row>
    <row r="18728" spans="24:25">
      <c r="X18728" s="429">
        <v>19025</v>
      </c>
      <c r="Y18728" s="429" t="s">
        <v>1033</v>
      </c>
    </row>
    <row r="18729" spans="24:25">
      <c r="X18729" s="429">
        <v>19026</v>
      </c>
      <c r="Y18729" s="429" t="s">
        <v>1033</v>
      </c>
    </row>
    <row r="18730" spans="24:25">
      <c r="X18730" s="429">
        <v>19027</v>
      </c>
      <c r="Y18730" s="429" t="s">
        <v>1033</v>
      </c>
    </row>
    <row r="18731" spans="24:25">
      <c r="X18731" s="429">
        <v>19028</v>
      </c>
      <c r="Y18731" s="429" t="s">
        <v>1033</v>
      </c>
    </row>
    <row r="18732" spans="24:25">
      <c r="X18732" s="429">
        <v>19029</v>
      </c>
      <c r="Y18732" s="429" t="s">
        <v>1033</v>
      </c>
    </row>
    <row r="18733" spans="24:25">
      <c r="X18733" s="429">
        <v>19030</v>
      </c>
      <c r="Y18733" s="429" t="s">
        <v>1033</v>
      </c>
    </row>
    <row r="18734" spans="24:25">
      <c r="X18734" s="429">
        <v>19031</v>
      </c>
      <c r="Y18734" s="429" t="s">
        <v>1033</v>
      </c>
    </row>
    <row r="18735" spans="24:25">
      <c r="X18735" s="429">
        <v>19032</v>
      </c>
      <c r="Y18735" s="429" t="s">
        <v>1033</v>
      </c>
    </row>
    <row r="18736" spans="24:25">
      <c r="X18736" s="429">
        <v>19033</v>
      </c>
      <c r="Y18736" s="429" t="s">
        <v>1033</v>
      </c>
    </row>
    <row r="18737" spans="24:25">
      <c r="X18737" s="429">
        <v>19034</v>
      </c>
      <c r="Y18737" s="429" t="s">
        <v>1033</v>
      </c>
    </row>
    <row r="18738" spans="24:25">
      <c r="X18738" s="429">
        <v>19035</v>
      </c>
      <c r="Y18738" s="429" t="s">
        <v>1033</v>
      </c>
    </row>
    <row r="18739" spans="24:25">
      <c r="X18739" s="429">
        <v>19036</v>
      </c>
      <c r="Y18739" s="429" t="s">
        <v>1033</v>
      </c>
    </row>
    <row r="18740" spans="24:25">
      <c r="X18740" s="429">
        <v>19037</v>
      </c>
      <c r="Y18740" s="429" t="s">
        <v>1033</v>
      </c>
    </row>
    <row r="18741" spans="24:25">
      <c r="X18741" s="429">
        <v>19038</v>
      </c>
      <c r="Y18741" s="429" t="s">
        <v>1033</v>
      </c>
    </row>
    <row r="18742" spans="24:25">
      <c r="X18742" s="429">
        <v>19039</v>
      </c>
      <c r="Y18742" s="429" t="s">
        <v>1033</v>
      </c>
    </row>
    <row r="18743" spans="24:25">
      <c r="X18743" s="429">
        <v>19040</v>
      </c>
      <c r="Y18743" s="429" t="s">
        <v>1033</v>
      </c>
    </row>
    <row r="18744" spans="24:25">
      <c r="X18744" s="429">
        <v>19041</v>
      </c>
      <c r="Y18744" s="429" t="s">
        <v>1033</v>
      </c>
    </row>
    <row r="18745" spans="24:25">
      <c r="X18745" s="429">
        <v>19042</v>
      </c>
      <c r="Y18745" s="429" t="s">
        <v>1033</v>
      </c>
    </row>
    <row r="18746" spans="24:25">
      <c r="X18746" s="429">
        <v>19043</v>
      </c>
      <c r="Y18746" s="429" t="s">
        <v>1033</v>
      </c>
    </row>
    <row r="18747" spans="24:25">
      <c r="X18747" s="429">
        <v>19044</v>
      </c>
      <c r="Y18747" s="429" t="s">
        <v>1033</v>
      </c>
    </row>
    <row r="18748" spans="24:25">
      <c r="X18748" s="429">
        <v>19045</v>
      </c>
      <c r="Y18748" s="429" t="s">
        <v>1033</v>
      </c>
    </row>
    <row r="18749" spans="24:25">
      <c r="X18749" s="429">
        <v>19046</v>
      </c>
      <c r="Y18749" s="429" t="s">
        <v>1033</v>
      </c>
    </row>
    <row r="18750" spans="24:25">
      <c r="X18750" s="429">
        <v>19047</v>
      </c>
      <c r="Y18750" s="429" t="s">
        <v>1033</v>
      </c>
    </row>
    <row r="18751" spans="24:25">
      <c r="X18751" s="429">
        <v>19048</v>
      </c>
      <c r="Y18751" s="429" t="s">
        <v>1033</v>
      </c>
    </row>
    <row r="18752" spans="24:25">
      <c r="X18752" s="429">
        <v>19049</v>
      </c>
      <c r="Y18752" s="429" t="s">
        <v>1033</v>
      </c>
    </row>
    <row r="18753" spans="24:25">
      <c r="X18753" s="429">
        <v>19050</v>
      </c>
      <c r="Y18753" s="429" t="s">
        <v>1033</v>
      </c>
    </row>
    <row r="18754" spans="24:25">
      <c r="X18754" s="429">
        <v>19051</v>
      </c>
      <c r="Y18754" s="429" t="s">
        <v>1033</v>
      </c>
    </row>
    <row r="18755" spans="24:25">
      <c r="X18755" s="429">
        <v>19052</v>
      </c>
      <c r="Y18755" s="429" t="s">
        <v>1033</v>
      </c>
    </row>
    <row r="18756" spans="24:25">
      <c r="X18756" s="429">
        <v>19053</v>
      </c>
      <c r="Y18756" s="429" t="s">
        <v>1033</v>
      </c>
    </row>
    <row r="18757" spans="24:25">
      <c r="X18757" s="429">
        <v>19054</v>
      </c>
      <c r="Y18757" s="429" t="s">
        <v>1033</v>
      </c>
    </row>
    <row r="18758" spans="24:25">
      <c r="X18758" s="429">
        <v>19055</v>
      </c>
      <c r="Y18758" s="429" t="s">
        <v>1033</v>
      </c>
    </row>
    <row r="18759" spans="24:25">
      <c r="X18759" s="429">
        <v>19056</v>
      </c>
      <c r="Y18759" s="429" t="s">
        <v>1033</v>
      </c>
    </row>
    <row r="18760" spans="24:25">
      <c r="X18760" s="429">
        <v>19057</v>
      </c>
      <c r="Y18760" s="429" t="s">
        <v>1033</v>
      </c>
    </row>
    <row r="18761" spans="24:25">
      <c r="X18761" s="429">
        <v>19058</v>
      </c>
      <c r="Y18761" s="429" t="s">
        <v>1033</v>
      </c>
    </row>
    <row r="18762" spans="24:25">
      <c r="X18762" s="429">
        <v>19059</v>
      </c>
      <c r="Y18762" s="429" t="s">
        <v>1033</v>
      </c>
    </row>
    <row r="18763" spans="24:25">
      <c r="X18763" s="429">
        <v>19060</v>
      </c>
      <c r="Y18763" s="429" t="s">
        <v>1033</v>
      </c>
    </row>
    <row r="18764" spans="24:25">
      <c r="X18764" s="429">
        <v>19061</v>
      </c>
      <c r="Y18764" s="429" t="s">
        <v>1033</v>
      </c>
    </row>
    <row r="18765" spans="24:25">
      <c r="X18765" s="429">
        <v>19062</v>
      </c>
      <c r="Y18765" s="429" t="s">
        <v>1033</v>
      </c>
    </row>
    <row r="18766" spans="24:25">
      <c r="X18766" s="429">
        <v>19063</v>
      </c>
      <c r="Y18766" s="429" t="s">
        <v>1033</v>
      </c>
    </row>
    <row r="18767" spans="24:25">
      <c r="X18767" s="429">
        <v>19064</v>
      </c>
      <c r="Y18767" s="429" t="s">
        <v>1033</v>
      </c>
    </row>
    <row r="18768" spans="24:25">
      <c r="X18768" s="429">
        <v>19065</v>
      </c>
      <c r="Y18768" s="429" t="s">
        <v>1033</v>
      </c>
    </row>
    <row r="18769" spans="24:25">
      <c r="X18769" s="429">
        <v>19066</v>
      </c>
      <c r="Y18769" s="429" t="s">
        <v>1033</v>
      </c>
    </row>
    <row r="18770" spans="24:25">
      <c r="X18770" s="429">
        <v>19067</v>
      </c>
      <c r="Y18770" s="429" t="s">
        <v>1033</v>
      </c>
    </row>
    <row r="18771" spans="24:25">
      <c r="X18771" s="429">
        <v>19068</v>
      </c>
      <c r="Y18771" s="429" t="s">
        <v>1033</v>
      </c>
    </row>
    <row r="18772" spans="24:25">
      <c r="X18772" s="429">
        <v>19069</v>
      </c>
      <c r="Y18772" s="429" t="s">
        <v>1033</v>
      </c>
    </row>
    <row r="18773" spans="24:25">
      <c r="X18773" s="429">
        <v>19070</v>
      </c>
      <c r="Y18773" s="429" t="s">
        <v>1033</v>
      </c>
    </row>
    <row r="18774" spans="24:25">
      <c r="X18774" s="429">
        <v>19071</v>
      </c>
      <c r="Y18774" s="429" t="s">
        <v>1033</v>
      </c>
    </row>
    <row r="18775" spans="24:25">
      <c r="X18775" s="429">
        <v>19072</v>
      </c>
      <c r="Y18775" s="429" t="s">
        <v>1033</v>
      </c>
    </row>
    <row r="18776" spans="24:25">
      <c r="X18776" s="429">
        <v>19073</v>
      </c>
      <c r="Y18776" s="429" t="s">
        <v>1033</v>
      </c>
    </row>
    <row r="18777" spans="24:25">
      <c r="X18777" s="429">
        <v>19074</v>
      </c>
      <c r="Y18777" s="429" t="s">
        <v>1033</v>
      </c>
    </row>
    <row r="18778" spans="24:25">
      <c r="X18778" s="429">
        <v>19075</v>
      </c>
      <c r="Y18778" s="429" t="s">
        <v>1033</v>
      </c>
    </row>
    <row r="18779" spans="24:25">
      <c r="X18779" s="429">
        <v>19076</v>
      </c>
      <c r="Y18779" s="429" t="s">
        <v>1033</v>
      </c>
    </row>
    <row r="18780" spans="24:25">
      <c r="X18780" s="429">
        <v>19077</v>
      </c>
      <c r="Y18780" s="429" t="s">
        <v>1033</v>
      </c>
    </row>
    <row r="18781" spans="24:25">
      <c r="X18781" s="429">
        <v>19078</v>
      </c>
      <c r="Y18781" s="429" t="s">
        <v>1033</v>
      </c>
    </row>
    <row r="18782" spans="24:25">
      <c r="X18782" s="429">
        <v>19079</v>
      </c>
      <c r="Y18782" s="429" t="s">
        <v>1033</v>
      </c>
    </row>
    <row r="18783" spans="24:25">
      <c r="X18783" s="429">
        <v>19080</v>
      </c>
      <c r="Y18783" s="429" t="s">
        <v>1033</v>
      </c>
    </row>
    <row r="18784" spans="24:25">
      <c r="X18784" s="429">
        <v>19081</v>
      </c>
      <c r="Y18784" s="429" t="s">
        <v>1033</v>
      </c>
    </row>
    <row r="18785" spans="24:25">
      <c r="X18785" s="429">
        <v>19082</v>
      </c>
      <c r="Y18785" s="429" t="s">
        <v>1033</v>
      </c>
    </row>
    <row r="18786" spans="24:25">
      <c r="X18786" s="429">
        <v>19083</v>
      </c>
      <c r="Y18786" s="429" t="s">
        <v>1033</v>
      </c>
    </row>
    <row r="18787" spans="24:25">
      <c r="X18787" s="429">
        <v>19084</v>
      </c>
      <c r="Y18787" s="429" t="s">
        <v>1033</v>
      </c>
    </row>
    <row r="18788" spans="24:25">
      <c r="X18788" s="429">
        <v>19085</v>
      </c>
      <c r="Y18788" s="429" t="s">
        <v>1033</v>
      </c>
    </row>
    <row r="18789" spans="24:25">
      <c r="X18789" s="429">
        <v>19086</v>
      </c>
      <c r="Y18789" s="429" t="s">
        <v>1033</v>
      </c>
    </row>
    <row r="18790" spans="24:25">
      <c r="X18790" s="429">
        <v>19087</v>
      </c>
      <c r="Y18790" s="429" t="s">
        <v>1033</v>
      </c>
    </row>
    <row r="18791" spans="24:25">
      <c r="X18791" s="429">
        <v>19088</v>
      </c>
      <c r="Y18791" s="429" t="s">
        <v>1033</v>
      </c>
    </row>
    <row r="18792" spans="24:25">
      <c r="X18792" s="429">
        <v>19089</v>
      </c>
      <c r="Y18792" s="429" t="s">
        <v>1033</v>
      </c>
    </row>
    <row r="18793" spans="24:25">
      <c r="X18793" s="429">
        <v>19090</v>
      </c>
      <c r="Y18793" s="429" t="s">
        <v>1033</v>
      </c>
    </row>
    <row r="18794" spans="24:25">
      <c r="X18794" s="429">
        <v>19091</v>
      </c>
      <c r="Y18794" s="429" t="s">
        <v>1033</v>
      </c>
    </row>
    <row r="18795" spans="24:25">
      <c r="X18795" s="429">
        <v>19092</v>
      </c>
      <c r="Y18795" s="429" t="s">
        <v>1033</v>
      </c>
    </row>
    <row r="18796" spans="24:25">
      <c r="X18796" s="429">
        <v>19093</v>
      </c>
      <c r="Y18796" s="429" t="s">
        <v>1033</v>
      </c>
    </row>
    <row r="18797" spans="24:25">
      <c r="X18797" s="429">
        <v>19094</v>
      </c>
      <c r="Y18797" s="429" t="s">
        <v>1033</v>
      </c>
    </row>
    <row r="18798" spans="24:25">
      <c r="X18798" s="429">
        <v>19095</v>
      </c>
      <c r="Y18798" s="429" t="s">
        <v>1033</v>
      </c>
    </row>
    <row r="18799" spans="24:25">
      <c r="X18799" s="429">
        <v>19096</v>
      </c>
      <c r="Y18799" s="429" t="s">
        <v>1033</v>
      </c>
    </row>
    <row r="18800" spans="24:25">
      <c r="X18800" s="429">
        <v>19097</v>
      </c>
      <c r="Y18800" s="429" t="s">
        <v>1033</v>
      </c>
    </row>
    <row r="18801" spans="24:25">
      <c r="X18801" s="429">
        <v>19098</v>
      </c>
      <c r="Y18801" s="429" t="s">
        <v>1033</v>
      </c>
    </row>
    <row r="18802" spans="24:25">
      <c r="X18802" s="429">
        <v>19099</v>
      </c>
      <c r="Y18802" s="429" t="s">
        <v>1033</v>
      </c>
    </row>
    <row r="18803" spans="24:25">
      <c r="X18803" s="429">
        <v>19100</v>
      </c>
      <c r="Y18803" s="429" t="s">
        <v>1033</v>
      </c>
    </row>
    <row r="18804" spans="24:25">
      <c r="X18804" s="429">
        <v>19101</v>
      </c>
      <c r="Y18804" s="429" t="s">
        <v>1033</v>
      </c>
    </row>
    <row r="18805" spans="24:25">
      <c r="X18805" s="429">
        <v>19102</v>
      </c>
      <c r="Y18805" s="429" t="s">
        <v>1033</v>
      </c>
    </row>
    <row r="18806" spans="24:25">
      <c r="X18806" s="429">
        <v>19103</v>
      </c>
      <c r="Y18806" s="429" t="s">
        <v>1033</v>
      </c>
    </row>
    <row r="18807" spans="24:25">
      <c r="X18807" s="429">
        <v>19104</v>
      </c>
      <c r="Y18807" s="429" t="s">
        <v>1033</v>
      </c>
    </row>
    <row r="18808" spans="24:25">
      <c r="X18808" s="429">
        <v>19105</v>
      </c>
      <c r="Y18808" s="429" t="s">
        <v>1033</v>
      </c>
    </row>
    <row r="18809" spans="24:25">
      <c r="X18809" s="429">
        <v>19106</v>
      </c>
      <c r="Y18809" s="429" t="s">
        <v>1033</v>
      </c>
    </row>
    <row r="18810" spans="24:25">
      <c r="X18810" s="429">
        <v>19107</v>
      </c>
      <c r="Y18810" s="429" t="s">
        <v>1033</v>
      </c>
    </row>
    <row r="18811" spans="24:25">
      <c r="X18811" s="429">
        <v>19108</v>
      </c>
      <c r="Y18811" s="429" t="s">
        <v>1033</v>
      </c>
    </row>
    <row r="18812" spans="24:25">
      <c r="X18812" s="429">
        <v>19109</v>
      </c>
      <c r="Y18812" s="429" t="s">
        <v>1033</v>
      </c>
    </row>
    <row r="18813" spans="24:25">
      <c r="X18813" s="429">
        <v>19110</v>
      </c>
      <c r="Y18813" s="429" t="s">
        <v>1033</v>
      </c>
    </row>
    <row r="18814" spans="24:25">
      <c r="X18814" s="429">
        <v>19111</v>
      </c>
      <c r="Y18814" s="429" t="s">
        <v>1033</v>
      </c>
    </row>
    <row r="18815" spans="24:25">
      <c r="X18815" s="429">
        <v>19112</v>
      </c>
      <c r="Y18815" s="429" t="s">
        <v>1033</v>
      </c>
    </row>
    <row r="18816" spans="24:25">
      <c r="X18816" s="429">
        <v>19113</v>
      </c>
      <c r="Y18816" s="429" t="s">
        <v>1033</v>
      </c>
    </row>
    <row r="18817" spans="24:25">
      <c r="X18817" s="429">
        <v>19114</v>
      </c>
      <c r="Y18817" s="429" t="s">
        <v>1033</v>
      </c>
    </row>
    <row r="18818" spans="24:25">
      <c r="X18818" s="429">
        <v>19115</v>
      </c>
      <c r="Y18818" s="429" t="s">
        <v>1033</v>
      </c>
    </row>
    <row r="18819" spans="24:25">
      <c r="X18819" s="429">
        <v>19116</v>
      </c>
      <c r="Y18819" s="429" t="s">
        <v>1033</v>
      </c>
    </row>
    <row r="18820" spans="24:25">
      <c r="X18820" s="429">
        <v>19117</v>
      </c>
      <c r="Y18820" s="429" t="s">
        <v>1033</v>
      </c>
    </row>
    <row r="18821" spans="24:25">
      <c r="X18821" s="429">
        <v>19118</v>
      </c>
      <c r="Y18821" s="429" t="s">
        <v>1033</v>
      </c>
    </row>
    <row r="18822" spans="24:25">
      <c r="X18822" s="429">
        <v>19119</v>
      </c>
      <c r="Y18822" s="429" t="s">
        <v>1033</v>
      </c>
    </row>
    <row r="18823" spans="24:25">
      <c r="X18823" s="429">
        <v>19120</v>
      </c>
      <c r="Y18823" s="429" t="s">
        <v>1033</v>
      </c>
    </row>
    <row r="18824" spans="24:25">
      <c r="X18824" s="429">
        <v>19121</v>
      </c>
      <c r="Y18824" s="429" t="s">
        <v>1033</v>
      </c>
    </row>
    <row r="18825" spans="24:25">
      <c r="X18825" s="429">
        <v>19122</v>
      </c>
      <c r="Y18825" s="429" t="s">
        <v>1033</v>
      </c>
    </row>
    <row r="18826" spans="24:25">
      <c r="X18826" s="429">
        <v>19123</v>
      </c>
      <c r="Y18826" s="429" t="s">
        <v>1033</v>
      </c>
    </row>
    <row r="18827" spans="24:25">
      <c r="X18827" s="429">
        <v>19124</v>
      </c>
      <c r="Y18827" s="429" t="s">
        <v>1033</v>
      </c>
    </row>
    <row r="18828" spans="24:25">
      <c r="X18828" s="429">
        <v>19125</v>
      </c>
      <c r="Y18828" s="429" t="s">
        <v>1033</v>
      </c>
    </row>
    <row r="18829" spans="24:25">
      <c r="X18829" s="429">
        <v>19126</v>
      </c>
      <c r="Y18829" s="429" t="s">
        <v>1033</v>
      </c>
    </row>
    <row r="18830" spans="24:25">
      <c r="X18830" s="429">
        <v>19127</v>
      </c>
      <c r="Y18830" s="429" t="s">
        <v>1033</v>
      </c>
    </row>
    <row r="18831" spans="24:25">
      <c r="X18831" s="429">
        <v>19128</v>
      </c>
      <c r="Y18831" s="429" t="s">
        <v>1033</v>
      </c>
    </row>
    <row r="18832" spans="24:25">
      <c r="X18832" s="429">
        <v>19129</v>
      </c>
      <c r="Y18832" s="429" t="s">
        <v>1033</v>
      </c>
    </row>
    <row r="18833" spans="24:25">
      <c r="X18833" s="429">
        <v>19130</v>
      </c>
      <c r="Y18833" s="429" t="s">
        <v>1033</v>
      </c>
    </row>
    <row r="18834" spans="24:25">
      <c r="X18834" s="429">
        <v>19131</v>
      </c>
      <c r="Y18834" s="429" t="s">
        <v>1033</v>
      </c>
    </row>
    <row r="18835" spans="24:25">
      <c r="X18835" s="429">
        <v>19132</v>
      </c>
      <c r="Y18835" s="429" t="s">
        <v>1033</v>
      </c>
    </row>
    <row r="18836" spans="24:25">
      <c r="X18836" s="429">
        <v>19133</v>
      </c>
      <c r="Y18836" s="429" t="s">
        <v>1033</v>
      </c>
    </row>
    <row r="18837" spans="24:25">
      <c r="X18837" s="429">
        <v>19134</v>
      </c>
      <c r="Y18837" s="429" t="s">
        <v>1033</v>
      </c>
    </row>
    <row r="18838" spans="24:25">
      <c r="X18838" s="429">
        <v>19135</v>
      </c>
      <c r="Y18838" s="429" t="s">
        <v>1033</v>
      </c>
    </row>
    <row r="18839" spans="24:25">
      <c r="X18839" s="429">
        <v>19136</v>
      </c>
      <c r="Y18839" s="429" t="s">
        <v>1033</v>
      </c>
    </row>
    <row r="18840" spans="24:25">
      <c r="X18840" s="429">
        <v>19137</v>
      </c>
      <c r="Y18840" s="429" t="s">
        <v>1033</v>
      </c>
    </row>
    <row r="18841" spans="24:25">
      <c r="X18841" s="429">
        <v>19138</v>
      </c>
      <c r="Y18841" s="429" t="s">
        <v>1033</v>
      </c>
    </row>
    <row r="18842" spans="24:25">
      <c r="X18842" s="429">
        <v>19139</v>
      </c>
      <c r="Y18842" s="429" t="s">
        <v>1033</v>
      </c>
    </row>
    <row r="18843" spans="24:25">
      <c r="X18843" s="429">
        <v>19140</v>
      </c>
      <c r="Y18843" s="429" t="s">
        <v>1033</v>
      </c>
    </row>
    <row r="18844" spans="24:25">
      <c r="X18844" s="429">
        <v>19141</v>
      </c>
      <c r="Y18844" s="429" t="s">
        <v>1033</v>
      </c>
    </row>
    <row r="18845" spans="24:25">
      <c r="X18845" s="429">
        <v>19142</v>
      </c>
      <c r="Y18845" s="429" t="s">
        <v>1033</v>
      </c>
    </row>
    <row r="18846" spans="24:25">
      <c r="X18846" s="429">
        <v>19143</v>
      </c>
      <c r="Y18846" s="429" t="s">
        <v>1033</v>
      </c>
    </row>
    <row r="18847" spans="24:25">
      <c r="X18847" s="429">
        <v>19144</v>
      </c>
      <c r="Y18847" s="429" t="s">
        <v>1033</v>
      </c>
    </row>
    <row r="18848" spans="24:25">
      <c r="X18848" s="429">
        <v>19145</v>
      </c>
      <c r="Y18848" s="429" t="s">
        <v>1033</v>
      </c>
    </row>
    <row r="18849" spans="24:25">
      <c r="X18849" s="429">
        <v>19146</v>
      </c>
      <c r="Y18849" s="429" t="s">
        <v>1033</v>
      </c>
    </row>
    <row r="18850" spans="24:25">
      <c r="X18850" s="429">
        <v>19147</v>
      </c>
      <c r="Y18850" s="429" t="s">
        <v>1033</v>
      </c>
    </row>
    <row r="18851" spans="24:25">
      <c r="X18851" s="429">
        <v>19148</v>
      </c>
      <c r="Y18851" s="429" t="s">
        <v>1033</v>
      </c>
    </row>
    <row r="18852" spans="24:25">
      <c r="X18852" s="429">
        <v>19149</v>
      </c>
      <c r="Y18852" s="429" t="s">
        <v>1033</v>
      </c>
    </row>
    <row r="18853" spans="24:25">
      <c r="X18853" s="429">
        <v>19150</v>
      </c>
      <c r="Y18853" s="429" t="s">
        <v>1033</v>
      </c>
    </row>
    <row r="18854" spans="24:25">
      <c r="X18854" s="429">
        <v>19151</v>
      </c>
      <c r="Y18854" s="429" t="s">
        <v>1033</v>
      </c>
    </row>
    <row r="18855" spans="24:25">
      <c r="X18855" s="429">
        <v>19152</v>
      </c>
      <c r="Y18855" s="429" t="s">
        <v>1033</v>
      </c>
    </row>
    <row r="18856" spans="24:25">
      <c r="X18856" s="429">
        <v>19153</v>
      </c>
      <c r="Y18856" s="429" t="s">
        <v>1033</v>
      </c>
    </row>
    <row r="18857" spans="24:25">
      <c r="X18857" s="429">
        <v>19154</v>
      </c>
      <c r="Y18857" s="429" t="s">
        <v>1033</v>
      </c>
    </row>
    <row r="18858" spans="24:25">
      <c r="X18858" s="429">
        <v>19155</v>
      </c>
      <c r="Y18858" s="429" t="s">
        <v>1033</v>
      </c>
    </row>
    <row r="18859" spans="24:25">
      <c r="X18859" s="429">
        <v>19156</v>
      </c>
      <c r="Y18859" s="429" t="s">
        <v>1033</v>
      </c>
    </row>
    <row r="18860" spans="24:25">
      <c r="X18860" s="429">
        <v>19157</v>
      </c>
      <c r="Y18860" s="429" t="s">
        <v>1033</v>
      </c>
    </row>
    <row r="18861" spans="24:25">
      <c r="X18861" s="429">
        <v>19158</v>
      </c>
      <c r="Y18861" s="429" t="s">
        <v>1033</v>
      </c>
    </row>
    <row r="18862" spans="24:25">
      <c r="X18862" s="429">
        <v>19159</v>
      </c>
      <c r="Y18862" s="429" t="s">
        <v>1033</v>
      </c>
    </row>
    <row r="18863" spans="24:25">
      <c r="X18863" s="429">
        <v>19160</v>
      </c>
      <c r="Y18863" s="429" t="s">
        <v>1033</v>
      </c>
    </row>
    <row r="18864" spans="24:25">
      <c r="X18864" s="429">
        <v>19161</v>
      </c>
      <c r="Y18864" s="429" t="s">
        <v>1033</v>
      </c>
    </row>
    <row r="18865" spans="24:25">
      <c r="X18865" s="429">
        <v>19162</v>
      </c>
      <c r="Y18865" s="429" t="s">
        <v>1033</v>
      </c>
    </row>
    <row r="18866" spans="24:25">
      <c r="X18866" s="429">
        <v>19163</v>
      </c>
      <c r="Y18866" s="429" t="s">
        <v>1033</v>
      </c>
    </row>
    <row r="18867" spans="24:25">
      <c r="X18867" s="429">
        <v>19164</v>
      </c>
      <c r="Y18867" s="429" t="s">
        <v>1033</v>
      </c>
    </row>
    <row r="18868" spans="24:25">
      <c r="X18868" s="429">
        <v>19165</v>
      </c>
      <c r="Y18868" s="429" t="s">
        <v>1033</v>
      </c>
    </row>
    <row r="18869" spans="24:25">
      <c r="X18869" s="429">
        <v>19166</v>
      </c>
      <c r="Y18869" s="429" t="s">
        <v>1033</v>
      </c>
    </row>
    <row r="18870" spans="24:25">
      <c r="X18870" s="429">
        <v>19167</v>
      </c>
      <c r="Y18870" s="429" t="s">
        <v>1033</v>
      </c>
    </row>
    <row r="18871" spans="24:25">
      <c r="X18871" s="429">
        <v>19168</v>
      </c>
      <c r="Y18871" s="429" t="s">
        <v>1033</v>
      </c>
    </row>
    <row r="18872" spans="24:25">
      <c r="X18872" s="429">
        <v>19169</v>
      </c>
      <c r="Y18872" s="429" t="s">
        <v>1033</v>
      </c>
    </row>
    <row r="18873" spans="24:25">
      <c r="X18873" s="429">
        <v>19170</v>
      </c>
      <c r="Y18873" s="429" t="s">
        <v>1033</v>
      </c>
    </row>
    <row r="18874" spans="24:25">
      <c r="X18874" s="429">
        <v>19171</v>
      </c>
      <c r="Y18874" s="429" t="s">
        <v>1033</v>
      </c>
    </row>
    <row r="18875" spans="24:25">
      <c r="X18875" s="429">
        <v>19172</v>
      </c>
      <c r="Y18875" s="429" t="s">
        <v>1033</v>
      </c>
    </row>
    <row r="18876" spans="24:25">
      <c r="X18876" s="429">
        <v>19173</v>
      </c>
      <c r="Y18876" s="429" t="s">
        <v>1033</v>
      </c>
    </row>
    <row r="18877" spans="24:25">
      <c r="X18877" s="429">
        <v>19174</v>
      </c>
      <c r="Y18877" s="429" t="s">
        <v>1033</v>
      </c>
    </row>
    <row r="18878" spans="24:25">
      <c r="X18878" s="429">
        <v>19175</v>
      </c>
      <c r="Y18878" s="429" t="s">
        <v>1033</v>
      </c>
    </row>
    <row r="18879" spans="24:25">
      <c r="X18879" s="429">
        <v>19176</v>
      </c>
      <c r="Y18879" s="429" t="s">
        <v>1033</v>
      </c>
    </row>
    <row r="18880" spans="24:25">
      <c r="X18880" s="429">
        <v>19177</v>
      </c>
      <c r="Y18880" s="429" t="s">
        <v>1033</v>
      </c>
    </row>
    <row r="18881" spans="24:25">
      <c r="X18881" s="429">
        <v>19178</v>
      </c>
      <c r="Y18881" s="429" t="s">
        <v>1033</v>
      </c>
    </row>
    <row r="18882" spans="24:25">
      <c r="X18882" s="429">
        <v>19179</v>
      </c>
      <c r="Y18882" s="429" t="s">
        <v>1033</v>
      </c>
    </row>
    <row r="18883" spans="24:25">
      <c r="X18883" s="429">
        <v>19180</v>
      </c>
      <c r="Y18883" s="429" t="s">
        <v>1033</v>
      </c>
    </row>
    <row r="18884" spans="24:25">
      <c r="X18884" s="429">
        <v>19181</v>
      </c>
      <c r="Y18884" s="429" t="s">
        <v>1033</v>
      </c>
    </row>
    <row r="18885" spans="24:25">
      <c r="X18885" s="429">
        <v>19182</v>
      </c>
      <c r="Y18885" s="429" t="s">
        <v>1033</v>
      </c>
    </row>
    <row r="18886" spans="24:25">
      <c r="X18886" s="429">
        <v>19183</v>
      </c>
      <c r="Y18886" s="429" t="s">
        <v>1033</v>
      </c>
    </row>
    <row r="18887" spans="24:25">
      <c r="X18887" s="429">
        <v>19184</v>
      </c>
      <c r="Y18887" s="429" t="s">
        <v>1033</v>
      </c>
    </row>
    <row r="18888" spans="24:25">
      <c r="X18888" s="429">
        <v>19185</v>
      </c>
      <c r="Y18888" s="429" t="s">
        <v>1033</v>
      </c>
    </row>
    <row r="18889" spans="24:25">
      <c r="X18889" s="429">
        <v>19186</v>
      </c>
      <c r="Y18889" s="429" t="s">
        <v>1033</v>
      </c>
    </row>
    <row r="18890" spans="24:25">
      <c r="X18890" s="429">
        <v>19187</v>
      </c>
      <c r="Y18890" s="429" t="s">
        <v>1033</v>
      </c>
    </row>
    <row r="18891" spans="24:25">
      <c r="X18891" s="429">
        <v>19188</v>
      </c>
      <c r="Y18891" s="429" t="s">
        <v>1033</v>
      </c>
    </row>
    <row r="18892" spans="24:25">
      <c r="X18892" s="429">
        <v>19189</v>
      </c>
      <c r="Y18892" s="429" t="s">
        <v>1033</v>
      </c>
    </row>
    <row r="18893" spans="24:25">
      <c r="X18893" s="429">
        <v>19190</v>
      </c>
      <c r="Y18893" s="429" t="s">
        <v>1033</v>
      </c>
    </row>
    <row r="18894" spans="24:25">
      <c r="X18894" s="429">
        <v>19191</v>
      </c>
      <c r="Y18894" s="429" t="s">
        <v>1033</v>
      </c>
    </row>
    <row r="18895" spans="24:25">
      <c r="X18895" s="429">
        <v>19192</v>
      </c>
      <c r="Y18895" s="429" t="s">
        <v>1033</v>
      </c>
    </row>
    <row r="18896" spans="24:25">
      <c r="X18896" s="429">
        <v>19193</v>
      </c>
      <c r="Y18896" s="429" t="s">
        <v>1033</v>
      </c>
    </row>
    <row r="18897" spans="24:25">
      <c r="X18897" s="429">
        <v>19194</v>
      </c>
      <c r="Y18897" s="429" t="s">
        <v>1033</v>
      </c>
    </row>
    <row r="18898" spans="24:25">
      <c r="X18898" s="429">
        <v>19195</v>
      </c>
      <c r="Y18898" s="429" t="s">
        <v>1033</v>
      </c>
    </row>
    <row r="18899" spans="24:25">
      <c r="X18899" s="429">
        <v>19196</v>
      </c>
      <c r="Y18899" s="429" t="s">
        <v>1033</v>
      </c>
    </row>
    <row r="18900" spans="24:25">
      <c r="X18900" s="429">
        <v>19197</v>
      </c>
      <c r="Y18900" s="429" t="s">
        <v>1033</v>
      </c>
    </row>
    <row r="18901" spans="24:25">
      <c r="X18901" s="429">
        <v>19198</v>
      </c>
      <c r="Y18901" s="429" t="s">
        <v>1033</v>
      </c>
    </row>
    <row r="18902" spans="24:25">
      <c r="X18902" s="429">
        <v>19199</v>
      </c>
      <c r="Y18902" s="429" t="s">
        <v>1033</v>
      </c>
    </row>
    <row r="18903" spans="24:25">
      <c r="X18903" s="429">
        <v>19200</v>
      </c>
      <c r="Y18903" s="429" t="s">
        <v>1033</v>
      </c>
    </row>
    <row r="18904" spans="24:25">
      <c r="X18904" s="429">
        <v>19201</v>
      </c>
      <c r="Y18904" s="429" t="s">
        <v>1033</v>
      </c>
    </row>
    <row r="18905" spans="24:25">
      <c r="X18905" s="429">
        <v>19202</v>
      </c>
      <c r="Y18905" s="429" t="s">
        <v>1033</v>
      </c>
    </row>
    <row r="18906" spans="24:25">
      <c r="X18906" s="429">
        <v>19203</v>
      </c>
      <c r="Y18906" s="429" t="s">
        <v>1033</v>
      </c>
    </row>
    <row r="18907" spans="24:25">
      <c r="X18907" s="429">
        <v>19204</v>
      </c>
      <c r="Y18907" s="429" t="s">
        <v>1033</v>
      </c>
    </row>
    <row r="18908" spans="24:25">
      <c r="X18908" s="429">
        <v>19205</v>
      </c>
      <c r="Y18908" s="429" t="s">
        <v>1033</v>
      </c>
    </row>
    <row r="18909" spans="24:25">
      <c r="X18909" s="429">
        <v>19206</v>
      </c>
      <c r="Y18909" s="429" t="s">
        <v>1033</v>
      </c>
    </row>
    <row r="18910" spans="24:25">
      <c r="X18910" s="429">
        <v>19207</v>
      </c>
      <c r="Y18910" s="429" t="s">
        <v>1033</v>
      </c>
    </row>
    <row r="18911" spans="24:25">
      <c r="X18911" s="429">
        <v>19208</v>
      </c>
      <c r="Y18911" s="429" t="s">
        <v>1033</v>
      </c>
    </row>
    <row r="18912" spans="24:25">
      <c r="X18912" s="429">
        <v>19209</v>
      </c>
      <c r="Y18912" s="429" t="s">
        <v>1033</v>
      </c>
    </row>
    <row r="18913" spans="24:25">
      <c r="X18913" s="429">
        <v>19210</v>
      </c>
      <c r="Y18913" s="429" t="s">
        <v>1033</v>
      </c>
    </row>
    <row r="18914" spans="24:25">
      <c r="X18914" s="429">
        <v>19211</v>
      </c>
      <c r="Y18914" s="429" t="s">
        <v>1033</v>
      </c>
    </row>
    <row r="18915" spans="24:25">
      <c r="X18915" s="429">
        <v>19212</v>
      </c>
      <c r="Y18915" s="429" t="s">
        <v>1033</v>
      </c>
    </row>
    <row r="18916" spans="24:25">
      <c r="X18916" s="429">
        <v>19213</v>
      </c>
      <c r="Y18916" s="429" t="s">
        <v>1033</v>
      </c>
    </row>
    <row r="18917" spans="24:25">
      <c r="X18917" s="429">
        <v>19214</v>
      </c>
      <c r="Y18917" s="429" t="s">
        <v>1033</v>
      </c>
    </row>
    <row r="18918" spans="24:25">
      <c r="X18918" s="429">
        <v>19215</v>
      </c>
      <c r="Y18918" s="429" t="s">
        <v>1033</v>
      </c>
    </row>
    <row r="18919" spans="24:25">
      <c r="X18919" s="429">
        <v>19216</v>
      </c>
      <c r="Y18919" s="429" t="s">
        <v>1033</v>
      </c>
    </row>
    <row r="18920" spans="24:25">
      <c r="X18920" s="429">
        <v>19217</v>
      </c>
      <c r="Y18920" s="429" t="s">
        <v>1033</v>
      </c>
    </row>
    <row r="18921" spans="24:25">
      <c r="X18921" s="429">
        <v>19218</v>
      </c>
      <c r="Y18921" s="429" t="s">
        <v>1033</v>
      </c>
    </row>
    <row r="18922" spans="24:25">
      <c r="X18922" s="429">
        <v>19219</v>
      </c>
      <c r="Y18922" s="429" t="s">
        <v>1033</v>
      </c>
    </row>
    <row r="18923" spans="24:25">
      <c r="X18923" s="429">
        <v>19220</v>
      </c>
      <c r="Y18923" s="429" t="s">
        <v>1033</v>
      </c>
    </row>
    <row r="18924" spans="24:25">
      <c r="X18924" s="429">
        <v>19221</v>
      </c>
      <c r="Y18924" s="429" t="s">
        <v>1033</v>
      </c>
    </row>
    <row r="18925" spans="24:25">
      <c r="X18925" s="429">
        <v>19222</v>
      </c>
      <c r="Y18925" s="429" t="s">
        <v>1033</v>
      </c>
    </row>
    <row r="18926" spans="24:25">
      <c r="X18926" s="429">
        <v>19223</v>
      </c>
      <c r="Y18926" s="429" t="s">
        <v>1033</v>
      </c>
    </row>
    <row r="18927" spans="24:25">
      <c r="X18927" s="429">
        <v>19224</v>
      </c>
      <c r="Y18927" s="429" t="s">
        <v>1033</v>
      </c>
    </row>
    <row r="18928" spans="24:25">
      <c r="X18928" s="429">
        <v>19225</v>
      </c>
      <c r="Y18928" s="429" t="s">
        <v>1033</v>
      </c>
    </row>
    <row r="18929" spans="24:25">
      <c r="X18929" s="429">
        <v>19226</v>
      </c>
      <c r="Y18929" s="429" t="s">
        <v>1033</v>
      </c>
    </row>
    <row r="18930" spans="24:25">
      <c r="X18930" s="429">
        <v>19227</v>
      </c>
      <c r="Y18930" s="429" t="s">
        <v>1033</v>
      </c>
    </row>
    <row r="18931" spans="24:25">
      <c r="X18931" s="429">
        <v>19228</v>
      </c>
      <c r="Y18931" s="429" t="s">
        <v>1033</v>
      </c>
    </row>
    <row r="18932" spans="24:25">
      <c r="X18932" s="429">
        <v>19229</v>
      </c>
      <c r="Y18932" s="429" t="s">
        <v>1033</v>
      </c>
    </row>
    <row r="18933" spans="24:25">
      <c r="X18933" s="429">
        <v>19230</v>
      </c>
      <c r="Y18933" s="429" t="s">
        <v>1033</v>
      </c>
    </row>
    <row r="18934" spans="24:25">
      <c r="X18934" s="429">
        <v>19231</v>
      </c>
      <c r="Y18934" s="429" t="s">
        <v>1033</v>
      </c>
    </row>
    <row r="18935" spans="24:25">
      <c r="X18935" s="429">
        <v>19232</v>
      </c>
      <c r="Y18935" s="429" t="s">
        <v>1033</v>
      </c>
    </row>
    <row r="18936" spans="24:25">
      <c r="X18936" s="429">
        <v>19233</v>
      </c>
      <c r="Y18936" s="429" t="s">
        <v>1033</v>
      </c>
    </row>
    <row r="18937" spans="24:25">
      <c r="X18937" s="429">
        <v>19234</v>
      </c>
      <c r="Y18937" s="429" t="s">
        <v>1033</v>
      </c>
    </row>
    <row r="18938" spans="24:25">
      <c r="X18938" s="429">
        <v>19235</v>
      </c>
      <c r="Y18938" s="429" t="s">
        <v>1033</v>
      </c>
    </row>
    <row r="18939" spans="24:25">
      <c r="X18939" s="429">
        <v>19236</v>
      </c>
      <c r="Y18939" s="429" t="s">
        <v>1033</v>
      </c>
    </row>
    <row r="18940" spans="24:25">
      <c r="X18940" s="429">
        <v>19237</v>
      </c>
      <c r="Y18940" s="429" t="s">
        <v>1033</v>
      </c>
    </row>
    <row r="18941" spans="24:25">
      <c r="X18941" s="429">
        <v>19238</v>
      </c>
      <c r="Y18941" s="429" t="s">
        <v>1033</v>
      </c>
    </row>
    <row r="18942" spans="24:25">
      <c r="X18942" s="429">
        <v>19239</v>
      </c>
      <c r="Y18942" s="429" t="s">
        <v>1033</v>
      </c>
    </row>
    <row r="18943" spans="24:25">
      <c r="X18943" s="429">
        <v>19240</v>
      </c>
      <c r="Y18943" s="429" t="s">
        <v>1033</v>
      </c>
    </row>
    <row r="18944" spans="24:25">
      <c r="X18944" s="429">
        <v>19241</v>
      </c>
      <c r="Y18944" s="429" t="s">
        <v>1033</v>
      </c>
    </row>
    <row r="18945" spans="24:25">
      <c r="X18945" s="429">
        <v>19242</v>
      </c>
      <c r="Y18945" s="429" t="s">
        <v>1033</v>
      </c>
    </row>
    <row r="18946" spans="24:25">
      <c r="X18946" s="429">
        <v>19243</v>
      </c>
      <c r="Y18946" s="429" t="s">
        <v>1033</v>
      </c>
    </row>
    <row r="18947" spans="24:25">
      <c r="X18947" s="429">
        <v>19244</v>
      </c>
      <c r="Y18947" s="429" t="s">
        <v>1033</v>
      </c>
    </row>
    <row r="18948" spans="24:25">
      <c r="X18948" s="429">
        <v>19245</v>
      </c>
      <c r="Y18948" s="429" t="s">
        <v>1033</v>
      </c>
    </row>
    <row r="18949" spans="24:25">
      <c r="X18949" s="429">
        <v>19246</v>
      </c>
      <c r="Y18949" s="429" t="s">
        <v>1033</v>
      </c>
    </row>
    <row r="18950" spans="24:25">
      <c r="X18950" s="429">
        <v>19247</v>
      </c>
      <c r="Y18950" s="429" t="s">
        <v>1033</v>
      </c>
    </row>
    <row r="18951" spans="24:25">
      <c r="X18951" s="429">
        <v>19248</v>
      </c>
      <c r="Y18951" s="429" t="s">
        <v>1033</v>
      </c>
    </row>
    <row r="18952" spans="24:25">
      <c r="X18952" s="429">
        <v>19249</v>
      </c>
      <c r="Y18952" s="429" t="s">
        <v>1033</v>
      </c>
    </row>
    <row r="18953" spans="24:25">
      <c r="X18953" s="429">
        <v>19250</v>
      </c>
      <c r="Y18953" s="429" t="s">
        <v>1033</v>
      </c>
    </row>
    <row r="18954" spans="24:25">
      <c r="X18954" s="429">
        <v>19251</v>
      </c>
      <c r="Y18954" s="429" t="s">
        <v>1033</v>
      </c>
    </row>
    <row r="18955" spans="24:25">
      <c r="X18955" s="429">
        <v>19252</v>
      </c>
      <c r="Y18955" s="429" t="s">
        <v>1033</v>
      </c>
    </row>
    <row r="18956" spans="24:25">
      <c r="X18956" s="429">
        <v>19253</v>
      </c>
      <c r="Y18956" s="429" t="s">
        <v>1033</v>
      </c>
    </row>
    <row r="18957" spans="24:25">
      <c r="X18957" s="429">
        <v>19254</v>
      </c>
      <c r="Y18957" s="429" t="s">
        <v>1033</v>
      </c>
    </row>
    <row r="18958" spans="24:25">
      <c r="X18958" s="429">
        <v>19255</v>
      </c>
      <c r="Y18958" s="429" t="s">
        <v>1033</v>
      </c>
    </row>
    <row r="18959" spans="24:25">
      <c r="X18959" s="429">
        <v>19256</v>
      </c>
      <c r="Y18959" s="429" t="s">
        <v>1033</v>
      </c>
    </row>
    <row r="18960" spans="24:25">
      <c r="X18960" s="429">
        <v>19257</v>
      </c>
      <c r="Y18960" s="429" t="s">
        <v>1033</v>
      </c>
    </row>
    <row r="18961" spans="24:25">
      <c r="X18961" s="429">
        <v>19258</v>
      </c>
      <c r="Y18961" s="429" t="s">
        <v>1033</v>
      </c>
    </row>
    <row r="18962" spans="24:25">
      <c r="X18962" s="429">
        <v>19259</v>
      </c>
      <c r="Y18962" s="429" t="s">
        <v>1033</v>
      </c>
    </row>
    <row r="18963" spans="24:25">
      <c r="X18963" s="429">
        <v>19260</v>
      </c>
      <c r="Y18963" s="429" t="s">
        <v>1033</v>
      </c>
    </row>
    <row r="18964" spans="24:25">
      <c r="X18964" s="429">
        <v>19261</v>
      </c>
      <c r="Y18964" s="429" t="s">
        <v>1033</v>
      </c>
    </row>
    <row r="18965" spans="24:25">
      <c r="X18965" s="429">
        <v>19262</v>
      </c>
      <c r="Y18965" s="429" t="s">
        <v>1033</v>
      </c>
    </row>
    <row r="18966" spans="24:25">
      <c r="X18966" s="429">
        <v>19263</v>
      </c>
      <c r="Y18966" s="429" t="s">
        <v>1033</v>
      </c>
    </row>
    <row r="18967" spans="24:25">
      <c r="X18967" s="429">
        <v>19264</v>
      </c>
      <c r="Y18967" s="429" t="s">
        <v>1033</v>
      </c>
    </row>
    <row r="18968" spans="24:25">
      <c r="X18968" s="429">
        <v>19265</v>
      </c>
      <c r="Y18968" s="429" t="s">
        <v>1033</v>
      </c>
    </row>
    <row r="18969" spans="24:25">
      <c r="X18969" s="429">
        <v>19266</v>
      </c>
      <c r="Y18969" s="429" t="s">
        <v>1033</v>
      </c>
    </row>
    <row r="18970" spans="24:25">
      <c r="X18970" s="429">
        <v>19267</v>
      </c>
      <c r="Y18970" s="429" t="s">
        <v>1033</v>
      </c>
    </row>
    <row r="18971" spans="24:25">
      <c r="X18971" s="429">
        <v>19268</v>
      </c>
      <c r="Y18971" s="429" t="s">
        <v>1033</v>
      </c>
    </row>
    <row r="18972" spans="24:25">
      <c r="X18972" s="429">
        <v>19269</v>
      </c>
      <c r="Y18972" s="429" t="s">
        <v>1033</v>
      </c>
    </row>
    <row r="18973" spans="24:25">
      <c r="X18973" s="429">
        <v>19270</v>
      </c>
      <c r="Y18973" s="429" t="s">
        <v>1033</v>
      </c>
    </row>
    <row r="18974" spans="24:25">
      <c r="X18974" s="429">
        <v>19271</v>
      </c>
      <c r="Y18974" s="429" t="s">
        <v>1033</v>
      </c>
    </row>
    <row r="18975" spans="24:25">
      <c r="X18975" s="429">
        <v>19272</v>
      </c>
      <c r="Y18975" s="429" t="s">
        <v>1033</v>
      </c>
    </row>
    <row r="18976" spans="24:25">
      <c r="X18976" s="429">
        <v>19273</v>
      </c>
      <c r="Y18976" s="429" t="s">
        <v>1033</v>
      </c>
    </row>
    <row r="18977" spans="24:25">
      <c r="X18977" s="429">
        <v>19274</v>
      </c>
      <c r="Y18977" s="429" t="s">
        <v>1033</v>
      </c>
    </row>
    <row r="18978" spans="24:25">
      <c r="X18978" s="429">
        <v>19275</v>
      </c>
      <c r="Y18978" s="429" t="s">
        <v>1033</v>
      </c>
    </row>
    <row r="18979" spans="24:25">
      <c r="X18979" s="429">
        <v>19276</v>
      </c>
      <c r="Y18979" s="429" t="s">
        <v>1033</v>
      </c>
    </row>
    <row r="18980" spans="24:25">
      <c r="X18980" s="429">
        <v>19277</v>
      </c>
      <c r="Y18980" s="429" t="s">
        <v>1033</v>
      </c>
    </row>
    <row r="18981" spans="24:25">
      <c r="X18981" s="429">
        <v>19278</v>
      </c>
      <c r="Y18981" s="429" t="s">
        <v>1033</v>
      </c>
    </row>
    <row r="18982" spans="24:25">
      <c r="X18982" s="429">
        <v>19279</v>
      </c>
      <c r="Y18982" s="429" t="s">
        <v>1033</v>
      </c>
    </row>
    <row r="18983" spans="24:25">
      <c r="X18983" s="429">
        <v>19280</v>
      </c>
      <c r="Y18983" s="429" t="s">
        <v>1033</v>
      </c>
    </row>
    <row r="18984" spans="24:25">
      <c r="X18984" s="429">
        <v>19281</v>
      </c>
      <c r="Y18984" s="429" t="s">
        <v>1033</v>
      </c>
    </row>
    <row r="18985" spans="24:25">
      <c r="X18985" s="429">
        <v>19282</v>
      </c>
      <c r="Y18985" s="429" t="s">
        <v>1033</v>
      </c>
    </row>
    <row r="18986" spans="24:25">
      <c r="X18986" s="429">
        <v>19283</v>
      </c>
      <c r="Y18986" s="429" t="s">
        <v>1033</v>
      </c>
    </row>
    <row r="18987" spans="24:25">
      <c r="X18987" s="429">
        <v>19284</v>
      </c>
      <c r="Y18987" s="429" t="s">
        <v>1033</v>
      </c>
    </row>
    <row r="18988" spans="24:25">
      <c r="X18988" s="429">
        <v>19285</v>
      </c>
      <c r="Y18988" s="429" t="s">
        <v>1033</v>
      </c>
    </row>
    <row r="18989" spans="24:25">
      <c r="X18989" s="429">
        <v>19286</v>
      </c>
      <c r="Y18989" s="429" t="s">
        <v>1033</v>
      </c>
    </row>
    <row r="18990" spans="24:25">
      <c r="X18990" s="429">
        <v>19287</v>
      </c>
      <c r="Y18990" s="429" t="s">
        <v>1033</v>
      </c>
    </row>
    <row r="18991" spans="24:25">
      <c r="X18991" s="429">
        <v>19288</v>
      </c>
      <c r="Y18991" s="429" t="s">
        <v>1033</v>
      </c>
    </row>
    <row r="18992" spans="24:25">
      <c r="X18992" s="429">
        <v>19289</v>
      </c>
      <c r="Y18992" s="429" t="s">
        <v>1033</v>
      </c>
    </row>
    <row r="18993" spans="24:25">
      <c r="X18993" s="429">
        <v>19290</v>
      </c>
      <c r="Y18993" s="429" t="s">
        <v>1033</v>
      </c>
    </row>
    <row r="18994" spans="24:25">
      <c r="X18994" s="429">
        <v>19291</v>
      </c>
      <c r="Y18994" s="429" t="s">
        <v>1033</v>
      </c>
    </row>
    <row r="18995" spans="24:25">
      <c r="X18995" s="429">
        <v>19292</v>
      </c>
      <c r="Y18995" s="429" t="s">
        <v>1033</v>
      </c>
    </row>
    <row r="18996" spans="24:25">
      <c r="X18996" s="429">
        <v>19293</v>
      </c>
      <c r="Y18996" s="429" t="s">
        <v>1033</v>
      </c>
    </row>
    <row r="18997" spans="24:25">
      <c r="X18997" s="429">
        <v>19294</v>
      </c>
      <c r="Y18997" s="429" t="s">
        <v>1033</v>
      </c>
    </row>
    <row r="18998" spans="24:25">
      <c r="X18998" s="429">
        <v>19295</v>
      </c>
      <c r="Y18998" s="429" t="s">
        <v>1033</v>
      </c>
    </row>
    <row r="18999" spans="24:25">
      <c r="X18999" s="429">
        <v>19296</v>
      </c>
      <c r="Y18999" s="429" t="s">
        <v>1033</v>
      </c>
    </row>
    <row r="19000" spans="24:25">
      <c r="X19000" s="429">
        <v>19297</v>
      </c>
      <c r="Y19000" s="429" t="s">
        <v>1033</v>
      </c>
    </row>
    <row r="19001" spans="24:25">
      <c r="X19001" s="429">
        <v>19298</v>
      </c>
      <c r="Y19001" s="429" t="s">
        <v>1033</v>
      </c>
    </row>
    <row r="19002" spans="24:25">
      <c r="X19002" s="429">
        <v>19299</v>
      </c>
      <c r="Y19002" s="429" t="s">
        <v>1033</v>
      </c>
    </row>
    <row r="19003" spans="24:25">
      <c r="X19003" s="429">
        <v>19300</v>
      </c>
      <c r="Y19003" s="429" t="s">
        <v>1033</v>
      </c>
    </row>
    <row r="19004" spans="24:25">
      <c r="X19004" s="429">
        <v>19301</v>
      </c>
      <c r="Y19004" s="429" t="s">
        <v>1033</v>
      </c>
    </row>
    <row r="19005" spans="24:25">
      <c r="X19005" s="429">
        <v>19302</v>
      </c>
      <c r="Y19005" s="429" t="s">
        <v>1033</v>
      </c>
    </row>
    <row r="19006" spans="24:25">
      <c r="X19006" s="429">
        <v>19303</v>
      </c>
      <c r="Y19006" s="429" t="s">
        <v>1033</v>
      </c>
    </row>
    <row r="19007" spans="24:25">
      <c r="X19007" s="429">
        <v>19304</v>
      </c>
      <c r="Y19007" s="429" t="s">
        <v>1033</v>
      </c>
    </row>
    <row r="19008" spans="24:25">
      <c r="X19008" s="429">
        <v>19305</v>
      </c>
      <c r="Y19008" s="429" t="s">
        <v>1033</v>
      </c>
    </row>
    <row r="19009" spans="24:25">
      <c r="X19009" s="429">
        <v>19306</v>
      </c>
      <c r="Y19009" s="429" t="s">
        <v>1033</v>
      </c>
    </row>
    <row r="19010" spans="24:25">
      <c r="X19010" s="429">
        <v>19307</v>
      </c>
      <c r="Y19010" s="429" t="s">
        <v>1033</v>
      </c>
    </row>
    <row r="19011" spans="24:25">
      <c r="X19011" s="429">
        <v>19308</v>
      </c>
      <c r="Y19011" s="429" t="s">
        <v>1033</v>
      </c>
    </row>
    <row r="19012" spans="24:25">
      <c r="X19012" s="429">
        <v>19309</v>
      </c>
      <c r="Y19012" s="429" t="s">
        <v>1033</v>
      </c>
    </row>
    <row r="19013" spans="24:25">
      <c r="X19013" s="429">
        <v>19310</v>
      </c>
      <c r="Y19013" s="429" t="s">
        <v>1033</v>
      </c>
    </row>
    <row r="19014" spans="24:25">
      <c r="X19014" s="429">
        <v>19311</v>
      </c>
      <c r="Y19014" s="429" t="s">
        <v>1033</v>
      </c>
    </row>
    <row r="19015" spans="24:25">
      <c r="X19015" s="429">
        <v>19312</v>
      </c>
      <c r="Y19015" s="429" t="s">
        <v>1033</v>
      </c>
    </row>
    <row r="19016" spans="24:25">
      <c r="X19016" s="429">
        <v>19313</v>
      </c>
      <c r="Y19016" s="429" t="s">
        <v>1033</v>
      </c>
    </row>
    <row r="19017" spans="24:25">
      <c r="X19017" s="429">
        <v>19314</v>
      </c>
      <c r="Y19017" s="429" t="s">
        <v>1033</v>
      </c>
    </row>
    <row r="19018" spans="24:25">
      <c r="X19018" s="429">
        <v>19315</v>
      </c>
      <c r="Y19018" s="429" t="s">
        <v>1033</v>
      </c>
    </row>
    <row r="19019" spans="24:25">
      <c r="X19019" s="429">
        <v>19316</v>
      </c>
      <c r="Y19019" s="429" t="s">
        <v>1033</v>
      </c>
    </row>
    <row r="19020" spans="24:25">
      <c r="X19020" s="429">
        <v>19317</v>
      </c>
      <c r="Y19020" s="429" t="s">
        <v>1033</v>
      </c>
    </row>
    <row r="19021" spans="24:25">
      <c r="X19021" s="429">
        <v>19318</v>
      </c>
      <c r="Y19021" s="429" t="s">
        <v>1033</v>
      </c>
    </row>
    <row r="19022" spans="24:25">
      <c r="X19022" s="429">
        <v>19319</v>
      </c>
      <c r="Y19022" s="429" t="s">
        <v>1033</v>
      </c>
    </row>
    <row r="19023" spans="24:25">
      <c r="X19023" s="429">
        <v>19320</v>
      </c>
      <c r="Y19023" s="429" t="s">
        <v>1033</v>
      </c>
    </row>
    <row r="19024" spans="24:25">
      <c r="X19024" s="429">
        <v>19321</v>
      </c>
      <c r="Y19024" s="429" t="s">
        <v>1033</v>
      </c>
    </row>
    <row r="19025" spans="24:25">
      <c r="X19025" s="429">
        <v>19322</v>
      </c>
      <c r="Y19025" s="429" t="s">
        <v>1033</v>
      </c>
    </row>
    <row r="19026" spans="24:25">
      <c r="X19026" s="429">
        <v>19323</v>
      </c>
      <c r="Y19026" s="429" t="s">
        <v>1033</v>
      </c>
    </row>
    <row r="19027" spans="24:25">
      <c r="X19027" s="429">
        <v>19324</v>
      </c>
      <c r="Y19027" s="429" t="s">
        <v>1033</v>
      </c>
    </row>
    <row r="19028" spans="24:25">
      <c r="X19028" s="429">
        <v>19325</v>
      </c>
      <c r="Y19028" s="429" t="s">
        <v>1033</v>
      </c>
    </row>
    <row r="19029" spans="24:25">
      <c r="X19029" s="429">
        <v>19326</v>
      </c>
      <c r="Y19029" s="429" t="s">
        <v>1033</v>
      </c>
    </row>
    <row r="19030" spans="24:25">
      <c r="X19030" s="429">
        <v>19327</v>
      </c>
      <c r="Y19030" s="429" t="s">
        <v>1033</v>
      </c>
    </row>
    <row r="19031" spans="24:25">
      <c r="X19031" s="429">
        <v>19328</v>
      </c>
      <c r="Y19031" s="429" t="s">
        <v>1033</v>
      </c>
    </row>
    <row r="19032" spans="24:25">
      <c r="X19032" s="429">
        <v>19329</v>
      </c>
      <c r="Y19032" s="429" t="s">
        <v>1033</v>
      </c>
    </row>
    <row r="19033" spans="24:25">
      <c r="X19033" s="429">
        <v>19330</v>
      </c>
      <c r="Y19033" s="429" t="s">
        <v>1033</v>
      </c>
    </row>
    <row r="19034" spans="24:25">
      <c r="X19034" s="429">
        <v>19331</v>
      </c>
      <c r="Y19034" s="429" t="s">
        <v>1033</v>
      </c>
    </row>
    <row r="19035" spans="24:25">
      <c r="X19035" s="429">
        <v>19332</v>
      </c>
      <c r="Y19035" s="429" t="s">
        <v>1033</v>
      </c>
    </row>
    <row r="19036" spans="24:25">
      <c r="X19036" s="429">
        <v>19333</v>
      </c>
      <c r="Y19036" s="429" t="s">
        <v>1033</v>
      </c>
    </row>
    <row r="19037" spans="24:25">
      <c r="X19037" s="429">
        <v>19334</v>
      </c>
      <c r="Y19037" s="429" t="s">
        <v>1033</v>
      </c>
    </row>
    <row r="19038" spans="24:25">
      <c r="X19038" s="429">
        <v>19335</v>
      </c>
      <c r="Y19038" s="429" t="s">
        <v>1033</v>
      </c>
    </row>
    <row r="19039" spans="24:25">
      <c r="X19039" s="429">
        <v>19336</v>
      </c>
      <c r="Y19039" s="429" t="s">
        <v>1033</v>
      </c>
    </row>
    <row r="19040" spans="24:25">
      <c r="X19040" s="429">
        <v>19337</v>
      </c>
      <c r="Y19040" s="429" t="s">
        <v>1033</v>
      </c>
    </row>
    <row r="19041" spans="24:25">
      <c r="X19041" s="429">
        <v>19338</v>
      </c>
      <c r="Y19041" s="429" t="s">
        <v>1033</v>
      </c>
    </row>
    <row r="19042" spans="24:25">
      <c r="X19042" s="429">
        <v>19339</v>
      </c>
      <c r="Y19042" s="429" t="s">
        <v>1033</v>
      </c>
    </row>
    <row r="19043" spans="24:25">
      <c r="X19043" s="429">
        <v>19340</v>
      </c>
      <c r="Y19043" s="429" t="s">
        <v>1033</v>
      </c>
    </row>
    <row r="19044" spans="24:25">
      <c r="X19044" s="429">
        <v>19341</v>
      </c>
      <c r="Y19044" s="429" t="s">
        <v>1033</v>
      </c>
    </row>
    <row r="19045" spans="24:25">
      <c r="X19045" s="429">
        <v>19342</v>
      </c>
      <c r="Y19045" s="429" t="s">
        <v>1033</v>
      </c>
    </row>
    <row r="19046" spans="24:25">
      <c r="X19046" s="429">
        <v>19343</v>
      </c>
      <c r="Y19046" s="429" t="s">
        <v>1033</v>
      </c>
    </row>
    <row r="19047" spans="24:25">
      <c r="X19047" s="429">
        <v>19344</v>
      </c>
      <c r="Y19047" s="429" t="s">
        <v>1033</v>
      </c>
    </row>
    <row r="19048" spans="24:25">
      <c r="X19048" s="429">
        <v>19345</v>
      </c>
      <c r="Y19048" s="429" t="s">
        <v>1033</v>
      </c>
    </row>
    <row r="19049" spans="24:25">
      <c r="X19049" s="429">
        <v>19346</v>
      </c>
      <c r="Y19049" s="429" t="s">
        <v>1033</v>
      </c>
    </row>
    <row r="19050" spans="24:25">
      <c r="X19050" s="429">
        <v>19347</v>
      </c>
      <c r="Y19050" s="429" t="s">
        <v>1033</v>
      </c>
    </row>
    <row r="19051" spans="24:25">
      <c r="X19051" s="429">
        <v>19348</v>
      </c>
      <c r="Y19051" s="429" t="s">
        <v>1033</v>
      </c>
    </row>
    <row r="19052" spans="24:25">
      <c r="X19052" s="429">
        <v>19349</v>
      </c>
      <c r="Y19052" s="429" t="s">
        <v>1033</v>
      </c>
    </row>
    <row r="19053" spans="24:25">
      <c r="X19053" s="429">
        <v>19350</v>
      </c>
      <c r="Y19053" s="429" t="s">
        <v>1033</v>
      </c>
    </row>
    <row r="19054" spans="24:25">
      <c r="X19054" s="429">
        <v>19351</v>
      </c>
      <c r="Y19054" s="429" t="s">
        <v>1033</v>
      </c>
    </row>
    <row r="19055" spans="24:25">
      <c r="X19055" s="429">
        <v>19352</v>
      </c>
      <c r="Y19055" s="429" t="s">
        <v>1033</v>
      </c>
    </row>
    <row r="19056" spans="24:25">
      <c r="X19056" s="429">
        <v>19353</v>
      </c>
      <c r="Y19056" s="429" t="s">
        <v>1033</v>
      </c>
    </row>
    <row r="19057" spans="24:25">
      <c r="X19057" s="429">
        <v>19354</v>
      </c>
      <c r="Y19057" s="429" t="s">
        <v>1033</v>
      </c>
    </row>
    <row r="19058" spans="24:25">
      <c r="X19058" s="429">
        <v>19355</v>
      </c>
      <c r="Y19058" s="429" t="s">
        <v>1033</v>
      </c>
    </row>
    <row r="19059" spans="24:25">
      <c r="X19059" s="429">
        <v>19356</v>
      </c>
      <c r="Y19059" s="429" t="s">
        <v>1033</v>
      </c>
    </row>
    <row r="19060" spans="24:25">
      <c r="X19060" s="429">
        <v>19357</v>
      </c>
      <c r="Y19060" s="429" t="s">
        <v>1033</v>
      </c>
    </row>
    <row r="19061" spans="24:25">
      <c r="X19061" s="429">
        <v>19358</v>
      </c>
      <c r="Y19061" s="429" t="s">
        <v>1033</v>
      </c>
    </row>
    <row r="19062" spans="24:25">
      <c r="X19062" s="429">
        <v>19359</v>
      </c>
      <c r="Y19062" s="429" t="s">
        <v>1033</v>
      </c>
    </row>
    <row r="19063" spans="24:25">
      <c r="X19063" s="429">
        <v>19360</v>
      </c>
      <c r="Y19063" s="429" t="s">
        <v>1033</v>
      </c>
    </row>
    <row r="19064" spans="24:25">
      <c r="X19064" s="429">
        <v>19361</v>
      </c>
      <c r="Y19064" s="429" t="s">
        <v>1033</v>
      </c>
    </row>
    <row r="19065" spans="24:25">
      <c r="X19065" s="429">
        <v>19362</v>
      </c>
      <c r="Y19065" s="429" t="s">
        <v>1033</v>
      </c>
    </row>
    <row r="19066" spans="24:25">
      <c r="X19066" s="429">
        <v>19363</v>
      </c>
      <c r="Y19066" s="429" t="s">
        <v>1033</v>
      </c>
    </row>
    <row r="19067" spans="24:25">
      <c r="X19067" s="429">
        <v>19364</v>
      </c>
      <c r="Y19067" s="429" t="s">
        <v>1033</v>
      </c>
    </row>
    <row r="19068" spans="24:25">
      <c r="X19068" s="429">
        <v>19365</v>
      </c>
      <c r="Y19068" s="429" t="s">
        <v>1033</v>
      </c>
    </row>
    <row r="19069" spans="24:25">
      <c r="X19069" s="429">
        <v>19366</v>
      </c>
      <c r="Y19069" s="429" t="s">
        <v>1033</v>
      </c>
    </row>
    <row r="19070" spans="24:25">
      <c r="X19070" s="429">
        <v>19367</v>
      </c>
      <c r="Y19070" s="429" t="s">
        <v>1033</v>
      </c>
    </row>
    <row r="19071" spans="24:25">
      <c r="X19071" s="429">
        <v>19368</v>
      </c>
      <c r="Y19071" s="429" t="s">
        <v>1033</v>
      </c>
    </row>
    <row r="19072" spans="24:25">
      <c r="X19072" s="429">
        <v>19369</v>
      </c>
      <c r="Y19072" s="429" t="s">
        <v>1033</v>
      </c>
    </row>
    <row r="19073" spans="24:25">
      <c r="X19073" s="429">
        <v>19370</v>
      </c>
      <c r="Y19073" s="429" t="s">
        <v>1033</v>
      </c>
    </row>
    <row r="19074" spans="24:25">
      <c r="X19074" s="429">
        <v>19371</v>
      </c>
      <c r="Y19074" s="429" t="s">
        <v>1033</v>
      </c>
    </row>
    <row r="19075" spans="24:25">
      <c r="X19075" s="429">
        <v>19372</v>
      </c>
      <c r="Y19075" s="429" t="s">
        <v>1033</v>
      </c>
    </row>
    <row r="19076" spans="24:25">
      <c r="X19076" s="429">
        <v>19373</v>
      </c>
      <c r="Y19076" s="429" t="s">
        <v>1033</v>
      </c>
    </row>
    <row r="19077" spans="24:25">
      <c r="X19077" s="429">
        <v>19374</v>
      </c>
      <c r="Y19077" s="429" t="s">
        <v>1033</v>
      </c>
    </row>
    <row r="19078" spans="24:25">
      <c r="X19078" s="429">
        <v>19375</v>
      </c>
      <c r="Y19078" s="429" t="s">
        <v>1033</v>
      </c>
    </row>
    <row r="19079" spans="24:25">
      <c r="X19079" s="429">
        <v>19376</v>
      </c>
      <c r="Y19079" s="429" t="s">
        <v>1033</v>
      </c>
    </row>
    <row r="19080" spans="24:25">
      <c r="X19080" s="429">
        <v>19377</v>
      </c>
      <c r="Y19080" s="429" t="s">
        <v>1033</v>
      </c>
    </row>
    <row r="19081" spans="24:25">
      <c r="X19081" s="429">
        <v>19378</v>
      </c>
      <c r="Y19081" s="429" t="s">
        <v>1033</v>
      </c>
    </row>
    <row r="19082" spans="24:25">
      <c r="X19082" s="429">
        <v>19379</v>
      </c>
      <c r="Y19082" s="429" t="s">
        <v>1033</v>
      </c>
    </row>
    <row r="19083" spans="24:25">
      <c r="X19083" s="429">
        <v>19380</v>
      </c>
      <c r="Y19083" s="429" t="s">
        <v>1033</v>
      </c>
    </row>
    <row r="19084" spans="24:25">
      <c r="X19084" s="429">
        <v>19381</v>
      </c>
      <c r="Y19084" s="429" t="s">
        <v>1033</v>
      </c>
    </row>
    <row r="19085" spans="24:25">
      <c r="X19085" s="429">
        <v>19382</v>
      </c>
      <c r="Y19085" s="429" t="s">
        <v>1033</v>
      </c>
    </row>
    <row r="19086" spans="24:25">
      <c r="X19086" s="429">
        <v>19383</v>
      </c>
      <c r="Y19086" s="429" t="s">
        <v>1033</v>
      </c>
    </row>
    <row r="19087" spans="24:25">
      <c r="X19087" s="429">
        <v>19384</v>
      </c>
      <c r="Y19087" s="429" t="s">
        <v>1033</v>
      </c>
    </row>
    <row r="19088" spans="24:25">
      <c r="X19088" s="429">
        <v>19385</v>
      </c>
      <c r="Y19088" s="429" t="s">
        <v>1033</v>
      </c>
    </row>
    <row r="19089" spans="24:25">
      <c r="X19089" s="429">
        <v>19386</v>
      </c>
      <c r="Y19089" s="429" t="s">
        <v>1033</v>
      </c>
    </row>
    <row r="19090" spans="24:25">
      <c r="X19090" s="429">
        <v>19387</v>
      </c>
      <c r="Y19090" s="429" t="s">
        <v>1033</v>
      </c>
    </row>
    <row r="19091" spans="24:25">
      <c r="X19091" s="429">
        <v>19388</v>
      </c>
      <c r="Y19091" s="429" t="s">
        <v>1033</v>
      </c>
    </row>
    <row r="19092" spans="24:25">
      <c r="X19092" s="429">
        <v>19389</v>
      </c>
      <c r="Y19092" s="429" t="s">
        <v>1033</v>
      </c>
    </row>
    <row r="19093" spans="24:25">
      <c r="X19093" s="429">
        <v>19390</v>
      </c>
      <c r="Y19093" s="429" t="s">
        <v>1033</v>
      </c>
    </row>
    <row r="19094" spans="24:25">
      <c r="X19094" s="429">
        <v>19391</v>
      </c>
      <c r="Y19094" s="429" t="s">
        <v>1033</v>
      </c>
    </row>
    <row r="19095" spans="24:25">
      <c r="X19095" s="429">
        <v>19392</v>
      </c>
      <c r="Y19095" s="429" t="s">
        <v>1033</v>
      </c>
    </row>
    <row r="19096" spans="24:25">
      <c r="X19096" s="429">
        <v>19393</v>
      </c>
      <c r="Y19096" s="429" t="s">
        <v>1033</v>
      </c>
    </row>
    <row r="19097" spans="24:25">
      <c r="X19097" s="429">
        <v>19394</v>
      </c>
      <c r="Y19097" s="429" t="s">
        <v>1033</v>
      </c>
    </row>
    <row r="19098" spans="24:25">
      <c r="X19098" s="429">
        <v>19395</v>
      </c>
      <c r="Y19098" s="429" t="s">
        <v>1033</v>
      </c>
    </row>
    <row r="19099" spans="24:25">
      <c r="X19099" s="429">
        <v>19396</v>
      </c>
      <c r="Y19099" s="429" t="s">
        <v>1033</v>
      </c>
    </row>
    <row r="19100" spans="24:25">
      <c r="X19100" s="429">
        <v>19397</v>
      </c>
      <c r="Y19100" s="429" t="s">
        <v>1033</v>
      </c>
    </row>
    <row r="19101" spans="24:25">
      <c r="X19101" s="429">
        <v>19398</v>
      </c>
      <c r="Y19101" s="429" t="s">
        <v>1033</v>
      </c>
    </row>
    <row r="19102" spans="24:25">
      <c r="X19102" s="429">
        <v>19399</v>
      </c>
      <c r="Y19102" s="429" t="s">
        <v>1033</v>
      </c>
    </row>
    <row r="19103" spans="24:25">
      <c r="X19103" s="429">
        <v>19400</v>
      </c>
      <c r="Y19103" s="429" t="s">
        <v>1033</v>
      </c>
    </row>
    <row r="19104" spans="24:25">
      <c r="X19104" s="429">
        <v>19401</v>
      </c>
      <c r="Y19104" s="429" t="s">
        <v>1033</v>
      </c>
    </row>
    <row r="19105" spans="24:25">
      <c r="X19105" s="429">
        <v>19402</v>
      </c>
      <c r="Y19105" s="429" t="s">
        <v>1033</v>
      </c>
    </row>
    <row r="19106" spans="24:25">
      <c r="X19106" s="429">
        <v>19403</v>
      </c>
      <c r="Y19106" s="429" t="s">
        <v>1033</v>
      </c>
    </row>
    <row r="19107" spans="24:25">
      <c r="X19107" s="429">
        <v>19404</v>
      </c>
      <c r="Y19107" s="429" t="s">
        <v>1033</v>
      </c>
    </row>
    <row r="19108" spans="24:25">
      <c r="X19108" s="429">
        <v>19405</v>
      </c>
      <c r="Y19108" s="429" t="s">
        <v>1033</v>
      </c>
    </row>
    <row r="19109" spans="24:25">
      <c r="X19109" s="429">
        <v>19406</v>
      </c>
      <c r="Y19109" s="429" t="s">
        <v>1033</v>
      </c>
    </row>
    <row r="19110" spans="24:25">
      <c r="X19110" s="429">
        <v>19407</v>
      </c>
      <c r="Y19110" s="429" t="s">
        <v>1033</v>
      </c>
    </row>
    <row r="19111" spans="24:25">
      <c r="X19111" s="429">
        <v>19408</v>
      </c>
      <c r="Y19111" s="429" t="s">
        <v>1033</v>
      </c>
    </row>
    <row r="19112" spans="24:25">
      <c r="X19112" s="429">
        <v>19409</v>
      </c>
      <c r="Y19112" s="429" t="s">
        <v>1033</v>
      </c>
    </row>
    <row r="19113" spans="24:25">
      <c r="X19113" s="429">
        <v>19410</v>
      </c>
      <c r="Y19113" s="429" t="s">
        <v>1033</v>
      </c>
    </row>
    <row r="19114" spans="24:25">
      <c r="X19114" s="429">
        <v>19411</v>
      </c>
      <c r="Y19114" s="429" t="s">
        <v>1033</v>
      </c>
    </row>
    <row r="19115" spans="24:25">
      <c r="X19115" s="429">
        <v>19412</v>
      </c>
      <c r="Y19115" s="429" t="s">
        <v>1033</v>
      </c>
    </row>
    <row r="19116" spans="24:25">
      <c r="X19116" s="429">
        <v>19413</v>
      </c>
      <c r="Y19116" s="429" t="s">
        <v>1033</v>
      </c>
    </row>
    <row r="19117" spans="24:25">
      <c r="X19117" s="429">
        <v>19414</v>
      </c>
      <c r="Y19117" s="429" t="s">
        <v>1033</v>
      </c>
    </row>
    <row r="19118" spans="24:25">
      <c r="X19118" s="429">
        <v>19415</v>
      </c>
      <c r="Y19118" s="429" t="s">
        <v>1033</v>
      </c>
    </row>
    <row r="19119" spans="24:25">
      <c r="X19119" s="429">
        <v>19416</v>
      </c>
      <c r="Y19119" s="429" t="s">
        <v>1033</v>
      </c>
    </row>
    <row r="19120" spans="24:25">
      <c r="X19120" s="429">
        <v>19417</v>
      </c>
      <c r="Y19120" s="429" t="s">
        <v>1033</v>
      </c>
    </row>
    <row r="19121" spans="24:25">
      <c r="X19121" s="429">
        <v>19418</v>
      </c>
      <c r="Y19121" s="429" t="s">
        <v>1033</v>
      </c>
    </row>
    <row r="19122" spans="24:25">
      <c r="X19122" s="429">
        <v>19419</v>
      </c>
      <c r="Y19122" s="429" t="s">
        <v>1033</v>
      </c>
    </row>
    <row r="19123" spans="24:25">
      <c r="X19123" s="429">
        <v>19420</v>
      </c>
      <c r="Y19123" s="429" t="s">
        <v>1033</v>
      </c>
    </row>
    <row r="19124" spans="24:25">
      <c r="X19124" s="429">
        <v>19421</v>
      </c>
      <c r="Y19124" s="429" t="s">
        <v>1033</v>
      </c>
    </row>
    <row r="19125" spans="24:25">
      <c r="X19125" s="429">
        <v>19422</v>
      </c>
      <c r="Y19125" s="429" t="s">
        <v>1033</v>
      </c>
    </row>
    <row r="19126" spans="24:25">
      <c r="X19126" s="429">
        <v>19423</v>
      </c>
      <c r="Y19126" s="429" t="s">
        <v>1033</v>
      </c>
    </row>
    <row r="19127" spans="24:25">
      <c r="X19127" s="429">
        <v>19424</v>
      </c>
      <c r="Y19127" s="429" t="s">
        <v>1033</v>
      </c>
    </row>
    <row r="19128" spans="24:25">
      <c r="X19128" s="429">
        <v>19425</v>
      </c>
      <c r="Y19128" s="429" t="s">
        <v>1033</v>
      </c>
    </row>
    <row r="19129" spans="24:25">
      <c r="X19129" s="429">
        <v>19426</v>
      </c>
      <c r="Y19129" s="429" t="s">
        <v>1033</v>
      </c>
    </row>
    <row r="19130" spans="24:25">
      <c r="X19130" s="429">
        <v>19427</v>
      </c>
      <c r="Y19130" s="429" t="s">
        <v>1033</v>
      </c>
    </row>
    <row r="19131" spans="24:25">
      <c r="X19131" s="429">
        <v>19428</v>
      </c>
      <c r="Y19131" s="429" t="s">
        <v>1033</v>
      </c>
    </row>
    <row r="19132" spans="24:25">
      <c r="X19132" s="429">
        <v>19429</v>
      </c>
      <c r="Y19132" s="429" t="s">
        <v>1033</v>
      </c>
    </row>
    <row r="19133" spans="24:25">
      <c r="X19133" s="429">
        <v>19430</v>
      </c>
      <c r="Y19133" s="429" t="s">
        <v>1033</v>
      </c>
    </row>
    <row r="19134" spans="24:25">
      <c r="X19134" s="429">
        <v>19431</v>
      </c>
      <c r="Y19134" s="429" t="s">
        <v>1033</v>
      </c>
    </row>
    <row r="19135" spans="24:25">
      <c r="X19135" s="429">
        <v>19432</v>
      </c>
      <c r="Y19135" s="429" t="s">
        <v>1033</v>
      </c>
    </row>
    <row r="19136" spans="24:25">
      <c r="X19136" s="429">
        <v>19433</v>
      </c>
      <c r="Y19136" s="429" t="s">
        <v>1033</v>
      </c>
    </row>
    <row r="19137" spans="24:25">
      <c r="X19137" s="429">
        <v>19434</v>
      </c>
      <c r="Y19137" s="429" t="s">
        <v>1033</v>
      </c>
    </row>
    <row r="19138" spans="24:25">
      <c r="X19138" s="429">
        <v>19435</v>
      </c>
      <c r="Y19138" s="429" t="s">
        <v>1033</v>
      </c>
    </row>
    <row r="19139" spans="24:25">
      <c r="X19139" s="429">
        <v>19436</v>
      </c>
      <c r="Y19139" s="429" t="s">
        <v>1033</v>
      </c>
    </row>
    <row r="19140" spans="24:25">
      <c r="X19140" s="429">
        <v>19437</v>
      </c>
      <c r="Y19140" s="429" t="s">
        <v>1033</v>
      </c>
    </row>
    <row r="19141" spans="24:25">
      <c r="X19141" s="429">
        <v>19438</v>
      </c>
      <c r="Y19141" s="429" t="s">
        <v>1033</v>
      </c>
    </row>
    <row r="19142" spans="24:25">
      <c r="X19142" s="429">
        <v>19439</v>
      </c>
      <c r="Y19142" s="429" t="s">
        <v>1033</v>
      </c>
    </row>
    <row r="19143" spans="24:25">
      <c r="X19143" s="429">
        <v>19440</v>
      </c>
      <c r="Y19143" s="429" t="s">
        <v>1033</v>
      </c>
    </row>
    <row r="19144" spans="24:25">
      <c r="X19144" s="429">
        <v>19441</v>
      </c>
      <c r="Y19144" s="429" t="s">
        <v>1033</v>
      </c>
    </row>
    <row r="19145" spans="24:25">
      <c r="X19145" s="429">
        <v>19442</v>
      </c>
      <c r="Y19145" s="429" t="s">
        <v>1033</v>
      </c>
    </row>
    <row r="19146" spans="24:25">
      <c r="X19146" s="429">
        <v>19443</v>
      </c>
      <c r="Y19146" s="429" t="s">
        <v>1033</v>
      </c>
    </row>
    <row r="19147" spans="24:25">
      <c r="X19147" s="429">
        <v>19444</v>
      </c>
      <c r="Y19147" s="429" t="s">
        <v>1033</v>
      </c>
    </row>
    <row r="19148" spans="24:25">
      <c r="X19148" s="429">
        <v>19445</v>
      </c>
      <c r="Y19148" s="429" t="s">
        <v>1033</v>
      </c>
    </row>
    <row r="19149" spans="24:25">
      <c r="X19149" s="429">
        <v>19446</v>
      </c>
      <c r="Y19149" s="429" t="s">
        <v>1033</v>
      </c>
    </row>
    <row r="19150" spans="24:25">
      <c r="X19150" s="429">
        <v>19447</v>
      </c>
      <c r="Y19150" s="429" t="s">
        <v>1033</v>
      </c>
    </row>
    <row r="19151" spans="24:25">
      <c r="X19151" s="429">
        <v>19448</v>
      </c>
      <c r="Y19151" s="429" t="s">
        <v>1033</v>
      </c>
    </row>
    <row r="19152" spans="24:25">
      <c r="X19152" s="429">
        <v>19449</v>
      </c>
      <c r="Y19152" s="429" t="s">
        <v>1033</v>
      </c>
    </row>
    <row r="19153" spans="24:25">
      <c r="X19153" s="429">
        <v>19450</v>
      </c>
      <c r="Y19153" s="429" t="s">
        <v>1033</v>
      </c>
    </row>
    <row r="19154" spans="24:25">
      <c r="X19154" s="429">
        <v>19451</v>
      </c>
      <c r="Y19154" s="429" t="s">
        <v>1033</v>
      </c>
    </row>
    <row r="19155" spans="24:25">
      <c r="X19155" s="429">
        <v>19452</v>
      </c>
      <c r="Y19155" s="429" t="s">
        <v>1033</v>
      </c>
    </row>
    <row r="19156" spans="24:25">
      <c r="X19156" s="429">
        <v>19453</v>
      </c>
      <c r="Y19156" s="429" t="s">
        <v>1033</v>
      </c>
    </row>
    <row r="19157" spans="24:25">
      <c r="X19157" s="429">
        <v>19454</v>
      </c>
      <c r="Y19157" s="429" t="s">
        <v>1033</v>
      </c>
    </row>
    <row r="19158" spans="24:25">
      <c r="X19158" s="429">
        <v>19455</v>
      </c>
      <c r="Y19158" s="429" t="s">
        <v>1033</v>
      </c>
    </row>
    <row r="19159" spans="24:25">
      <c r="X19159" s="429">
        <v>19456</v>
      </c>
      <c r="Y19159" s="429" t="s">
        <v>1033</v>
      </c>
    </row>
    <row r="19160" spans="24:25">
      <c r="X19160" s="429">
        <v>19457</v>
      </c>
      <c r="Y19160" s="429" t="s">
        <v>1033</v>
      </c>
    </row>
    <row r="19161" spans="24:25">
      <c r="X19161" s="429">
        <v>19458</v>
      </c>
      <c r="Y19161" s="429" t="s">
        <v>1033</v>
      </c>
    </row>
    <row r="19162" spans="24:25">
      <c r="X19162" s="429">
        <v>19459</v>
      </c>
      <c r="Y19162" s="429" t="s">
        <v>1033</v>
      </c>
    </row>
    <row r="19163" spans="24:25">
      <c r="X19163" s="429">
        <v>19460</v>
      </c>
      <c r="Y19163" s="429" t="s">
        <v>1033</v>
      </c>
    </row>
    <row r="19164" spans="24:25">
      <c r="X19164" s="429">
        <v>19461</v>
      </c>
      <c r="Y19164" s="429" t="s">
        <v>1033</v>
      </c>
    </row>
    <row r="19165" spans="24:25">
      <c r="X19165" s="429">
        <v>19462</v>
      </c>
      <c r="Y19165" s="429" t="s">
        <v>1033</v>
      </c>
    </row>
    <row r="19166" spans="24:25">
      <c r="X19166" s="429">
        <v>19463</v>
      </c>
      <c r="Y19166" s="429" t="s">
        <v>1033</v>
      </c>
    </row>
    <row r="19167" spans="24:25">
      <c r="X19167" s="429">
        <v>19464</v>
      </c>
      <c r="Y19167" s="429" t="s">
        <v>1033</v>
      </c>
    </row>
    <row r="19168" spans="24:25">
      <c r="X19168" s="429">
        <v>19465</v>
      </c>
      <c r="Y19168" s="429" t="s">
        <v>1033</v>
      </c>
    </row>
    <row r="19169" spans="24:25">
      <c r="X19169" s="429">
        <v>19466</v>
      </c>
      <c r="Y19169" s="429" t="s">
        <v>1033</v>
      </c>
    </row>
    <row r="19170" spans="24:25">
      <c r="X19170" s="429">
        <v>19467</v>
      </c>
      <c r="Y19170" s="429" t="s">
        <v>1033</v>
      </c>
    </row>
    <row r="19171" spans="24:25">
      <c r="X19171" s="429">
        <v>19468</v>
      </c>
      <c r="Y19171" s="429" t="s">
        <v>1033</v>
      </c>
    </row>
    <row r="19172" spans="24:25">
      <c r="X19172" s="429">
        <v>19469</v>
      </c>
      <c r="Y19172" s="429" t="s">
        <v>1033</v>
      </c>
    </row>
    <row r="19173" spans="24:25">
      <c r="X19173" s="429">
        <v>19470</v>
      </c>
      <c r="Y19173" s="429" t="s">
        <v>1033</v>
      </c>
    </row>
    <row r="19174" spans="24:25">
      <c r="X19174" s="429">
        <v>19471</v>
      </c>
      <c r="Y19174" s="429" t="s">
        <v>1033</v>
      </c>
    </row>
    <row r="19175" spans="24:25">
      <c r="X19175" s="429">
        <v>19472</v>
      </c>
      <c r="Y19175" s="429" t="s">
        <v>1033</v>
      </c>
    </row>
    <row r="19176" spans="24:25">
      <c r="X19176" s="429">
        <v>19473</v>
      </c>
      <c r="Y19176" s="429" t="s">
        <v>1033</v>
      </c>
    </row>
    <row r="19177" spans="24:25">
      <c r="X19177" s="429">
        <v>19474</v>
      </c>
      <c r="Y19177" s="429" t="s">
        <v>1033</v>
      </c>
    </row>
    <row r="19178" spans="24:25">
      <c r="X19178" s="429">
        <v>19475</v>
      </c>
      <c r="Y19178" s="429" t="s">
        <v>1033</v>
      </c>
    </row>
    <row r="19179" spans="24:25">
      <c r="X19179" s="429">
        <v>19476</v>
      </c>
      <c r="Y19179" s="429" t="s">
        <v>1033</v>
      </c>
    </row>
    <row r="19180" spans="24:25">
      <c r="X19180" s="429">
        <v>19477</v>
      </c>
      <c r="Y19180" s="429" t="s">
        <v>1033</v>
      </c>
    </row>
    <row r="19181" spans="24:25">
      <c r="X19181" s="429">
        <v>19478</v>
      </c>
      <c r="Y19181" s="429" t="s">
        <v>1033</v>
      </c>
    </row>
    <row r="19182" spans="24:25">
      <c r="X19182" s="429">
        <v>19479</v>
      </c>
      <c r="Y19182" s="429" t="s">
        <v>1033</v>
      </c>
    </row>
    <row r="19183" spans="24:25">
      <c r="X19183" s="429">
        <v>19480</v>
      </c>
      <c r="Y19183" s="429" t="s">
        <v>1033</v>
      </c>
    </row>
    <row r="19184" spans="24:25">
      <c r="X19184" s="429">
        <v>19481</v>
      </c>
      <c r="Y19184" s="429" t="s">
        <v>1033</v>
      </c>
    </row>
    <row r="19185" spans="24:25">
      <c r="X19185" s="429">
        <v>19482</v>
      </c>
      <c r="Y19185" s="429" t="s">
        <v>1033</v>
      </c>
    </row>
    <row r="19186" spans="24:25">
      <c r="X19186" s="429">
        <v>19483</v>
      </c>
      <c r="Y19186" s="429" t="s">
        <v>1033</v>
      </c>
    </row>
    <row r="19187" spans="24:25">
      <c r="X19187" s="429">
        <v>19484</v>
      </c>
      <c r="Y19187" s="429" t="s">
        <v>1033</v>
      </c>
    </row>
    <row r="19188" spans="24:25">
      <c r="X19188" s="429">
        <v>19485</v>
      </c>
      <c r="Y19188" s="429" t="s">
        <v>1033</v>
      </c>
    </row>
    <row r="19189" spans="24:25">
      <c r="X19189" s="429">
        <v>19486</v>
      </c>
      <c r="Y19189" s="429" t="s">
        <v>1033</v>
      </c>
    </row>
    <row r="19190" spans="24:25">
      <c r="X19190" s="429">
        <v>19487</v>
      </c>
      <c r="Y19190" s="429" t="s">
        <v>1033</v>
      </c>
    </row>
    <row r="19191" spans="24:25">
      <c r="X19191" s="429">
        <v>19488</v>
      </c>
      <c r="Y19191" s="429" t="s">
        <v>1033</v>
      </c>
    </row>
    <row r="19192" spans="24:25">
      <c r="X19192" s="429">
        <v>19489</v>
      </c>
      <c r="Y19192" s="429" t="s">
        <v>1033</v>
      </c>
    </row>
    <row r="19193" spans="24:25">
      <c r="X19193" s="429">
        <v>19490</v>
      </c>
      <c r="Y19193" s="429" t="s">
        <v>1033</v>
      </c>
    </row>
    <row r="19194" spans="24:25">
      <c r="X19194" s="429">
        <v>19491</v>
      </c>
      <c r="Y19194" s="429" t="s">
        <v>1033</v>
      </c>
    </row>
    <row r="19195" spans="24:25">
      <c r="X19195" s="429">
        <v>19492</v>
      </c>
      <c r="Y19195" s="429" t="s">
        <v>1033</v>
      </c>
    </row>
    <row r="19196" spans="24:25">
      <c r="X19196" s="429">
        <v>19493</v>
      </c>
      <c r="Y19196" s="429" t="s">
        <v>1033</v>
      </c>
    </row>
    <row r="19197" spans="24:25">
      <c r="X19197" s="429">
        <v>19494</v>
      </c>
      <c r="Y19197" s="429" t="s">
        <v>1033</v>
      </c>
    </row>
    <row r="19198" spans="24:25">
      <c r="X19198" s="429">
        <v>19495</v>
      </c>
      <c r="Y19198" s="429" t="s">
        <v>1033</v>
      </c>
    </row>
    <row r="19199" spans="24:25">
      <c r="X19199" s="429">
        <v>19496</v>
      </c>
      <c r="Y19199" s="429" t="s">
        <v>1033</v>
      </c>
    </row>
    <row r="19200" spans="24:25">
      <c r="X19200" s="429">
        <v>19497</v>
      </c>
      <c r="Y19200" s="429" t="s">
        <v>1033</v>
      </c>
    </row>
    <row r="19201" spans="24:25">
      <c r="X19201" s="429">
        <v>19498</v>
      </c>
      <c r="Y19201" s="429" t="s">
        <v>1033</v>
      </c>
    </row>
    <row r="19202" spans="24:25">
      <c r="X19202" s="429">
        <v>19499</v>
      </c>
      <c r="Y19202" s="429" t="s">
        <v>1033</v>
      </c>
    </row>
    <row r="19203" spans="24:25">
      <c r="X19203" s="429">
        <v>19500</v>
      </c>
      <c r="Y19203" s="429" t="s">
        <v>1033</v>
      </c>
    </row>
    <row r="19204" spans="24:25">
      <c r="X19204" s="429">
        <v>19501</v>
      </c>
      <c r="Y19204" s="429" t="s">
        <v>1033</v>
      </c>
    </row>
    <row r="19205" spans="24:25">
      <c r="X19205" s="429">
        <v>19502</v>
      </c>
      <c r="Y19205" s="429" t="s">
        <v>1033</v>
      </c>
    </row>
    <row r="19206" spans="24:25">
      <c r="X19206" s="429">
        <v>19503</v>
      </c>
      <c r="Y19206" s="429" t="s">
        <v>1033</v>
      </c>
    </row>
    <row r="19207" spans="24:25">
      <c r="X19207" s="429">
        <v>19504</v>
      </c>
      <c r="Y19207" s="429" t="s">
        <v>1033</v>
      </c>
    </row>
    <row r="19208" spans="24:25">
      <c r="X19208" s="429">
        <v>19505</v>
      </c>
      <c r="Y19208" s="429" t="s">
        <v>1033</v>
      </c>
    </row>
    <row r="19209" spans="24:25">
      <c r="X19209" s="429">
        <v>19506</v>
      </c>
      <c r="Y19209" s="429" t="s">
        <v>1033</v>
      </c>
    </row>
    <row r="19210" spans="24:25">
      <c r="X19210" s="429">
        <v>19507</v>
      </c>
      <c r="Y19210" s="429" t="s">
        <v>1033</v>
      </c>
    </row>
    <row r="19211" spans="24:25">
      <c r="X19211" s="429">
        <v>19508</v>
      </c>
      <c r="Y19211" s="429" t="s">
        <v>1033</v>
      </c>
    </row>
    <row r="19212" spans="24:25">
      <c r="X19212" s="429">
        <v>19509</v>
      </c>
      <c r="Y19212" s="429" t="s">
        <v>1033</v>
      </c>
    </row>
    <row r="19213" spans="24:25">
      <c r="X19213" s="429">
        <v>19510</v>
      </c>
      <c r="Y19213" s="429" t="s">
        <v>1033</v>
      </c>
    </row>
    <row r="19214" spans="24:25">
      <c r="X19214" s="429">
        <v>19511</v>
      </c>
      <c r="Y19214" s="429" t="s">
        <v>1033</v>
      </c>
    </row>
    <row r="19215" spans="24:25">
      <c r="X19215" s="429">
        <v>19512</v>
      </c>
      <c r="Y19215" s="429" t="s">
        <v>1033</v>
      </c>
    </row>
    <row r="19216" spans="24:25">
      <c r="X19216" s="429">
        <v>19513</v>
      </c>
      <c r="Y19216" s="429" t="s">
        <v>1033</v>
      </c>
    </row>
    <row r="19217" spans="24:25">
      <c r="X19217" s="429">
        <v>19514</v>
      </c>
      <c r="Y19217" s="429" t="s">
        <v>1033</v>
      </c>
    </row>
    <row r="19218" spans="24:25">
      <c r="X19218" s="429">
        <v>19515</v>
      </c>
      <c r="Y19218" s="429" t="s">
        <v>1033</v>
      </c>
    </row>
    <row r="19219" spans="24:25">
      <c r="X19219" s="429">
        <v>19516</v>
      </c>
      <c r="Y19219" s="429" t="s">
        <v>1033</v>
      </c>
    </row>
    <row r="19220" spans="24:25">
      <c r="X19220" s="429">
        <v>19517</v>
      </c>
      <c r="Y19220" s="429" t="s">
        <v>1033</v>
      </c>
    </row>
    <row r="19221" spans="24:25">
      <c r="X19221" s="429">
        <v>19518</v>
      </c>
      <c r="Y19221" s="429" t="s">
        <v>1033</v>
      </c>
    </row>
    <row r="19222" spans="24:25">
      <c r="X19222" s="429">
        <v>19519</v>
      </c>
      <c r="Y19222" s="429" t="s">
        <v>1033</v>
      </c>
    </row>
    <row r="19223" spans="24:25">
      <c r="X19223" s="429">
        <v>19520</v>
      </c>
      <c r="Y19223" s="429" t="s">
        <v>1033</v>
      </c>
    </row>
    <row r="19224" spans="24:25">
      <c r="X19224" s="429">
        <v>19521</v>
      </c>
      <c r="Y19224" s="429" t="s">
        <v>1033</v>
      </c>
    </row>
    <row r="19225" spans="24:25">
      <c r="X19225" s="429">
        <v>19522</v>
      </c>
      <c r="Y19225" s="429" t="s">
        <v>1033</v>
      </c>
    </row>
    <row r="19226" spans="24:25">
      <c r="X19226" s="429">
        <v>19523</v>
      </c>
      <c r="Y19226" s="429" t="s">
        <v>1033</v>
      </c>
    </row>
    <row r="19227" spans="24:25">
      <c r="X19227" s="429">
        <v>19524</v>
      </c>
      <c r="Y19227" s="429" t="s">
        <v>1033</v>
      </c>
    </row>
    <row r="19228" spans="24:25">
      <c r="X19228" s="429">
        <v>19525</v>
      </c>
      <c r="Y19228" s="429" t="s">
        <v>1033</v>
      </c>
    </row>
    <row r="19229" spans="24:25">
      <c r="X19229" s="429">
        <v>19526</v>
      </c>
      <c r="Y19229" s="429" t="s">
        <v>1033</v>
      </c>
    </row>
    <row r="19230" spans="24:25">
      <c r="X19230" s="429">
        <v>19527</v>
      </c>
      <c r="Y19230" s="429" t="s">
        <v>1033</v>
      </c>
    </row>
    <row r="19231" spans="24:25">
      <c r="X19231" s="429">
        <v>19528</v>
      </c>
      <c r="Y19231" s="429" t="s">
        <v>1033</v>
      </c>
    </row>
    <row r="19232" spans="24:25">
      <c r="X19232" s="429">
        <v>19529</v>
      </c>
      <c r="Y19232" s="429" t="s">
        <v>1033</v>
      </c>
    </row>
    <row r="19233" spans="24:25">
      <c r="X19233" s="429">
        <v>19530</v>
      </c>
      <c r="Y19233" s="429" t="s">
        <v>1033</v>
      </c>
    </row>
    <row r="19234" spans="24:25">
      <c r="X19234" s="429">
        <v>19531</v>
      </c>
      <c r="Y19234" s="429" t="s">
        <v>1033</v>
      </c>
    </row>
    <row r="19235" spans="24:25">
      <c r="X19235" s="429">
        <v>19532</v>
      </c>
      <c r="Y19235" s="429" t="s">
        <v>1033</v>
      </c>
    </row>
    <row r="19236" spans="24:25">
      <c r="X19236" s="429">
        <v>19533</v>
      </c>
      <c r="Y19236" s="429" t="s">
        <v>1033</v>
      </c>
    </row>
    <row r="19237" spans="24:25">
      <c r="X19237" s="429">
        <v>19534</v>
      </c>
      <c r="Y19237" s="429" t="s">
        <v>1033</v>
      </c>
    </row>
    <row r="19238" spans="24:25">
      <c r="X19238" s="429">
        <v>19535</v>
      </c>
      <c r="Y19238" s="429" t="s">
        <v>1033</v>
      </c>
    </row>
    <row r="19239" spans="24:25">
      <c r="X19239" s="429">
        <v>19536</v>
      </c>
      <c r="Y19239" s="429" t="s">
        <v>1033</v>
      </c>
    </row>
    <row r="19240" spans="24:25">
      <c r="X19240" s="429">
        <v>19537</v>
      </c>
      <c r="Y19240" s="429" t="s">
        <v>1033</v>
      </c>
    </row>
    <row r="19241" spans="24:25">
      <c r="X19241" s="429">
        <v>19538</v>
      </c>
      <c r="Y19241" s="429" t="s">
        <v>1033</v>
      </c>
    </row>
    <row r="19242" spans="24:25">
      <c r="X19242" s="429">
        <v>19539</v>
      </c>
      <c r="Y19242" s="429" t="s">
        <v>1033</v>
      </c>
    </row>
    <row r="19243" spans="24:25">
      <c r="X19243" s="429">
        <v>19540</v>
      </c>
      <c r="Y19243" s="429" t="s">
        <v>1033</v>
      </c>
    </row>
    <row r="19244" spans="24:25">
      <c r="X19244" s="429">
        <v>19541</v>
      </c>
      <c r="Y19244" s="429" t="s">
        <v>1033</v>
      </c>
    </row>
    <row r="19245" spans="24:25">
      <c r="X19245" s="429">
        <v>19542</v>
      </c>
      <c r="Y19245" s="429" t="s">
        <v>1033</v>
      </c>
    </row>
    <row r="19246" spans="24:25">
      <c r="X19246" s="429">
        <v>19543</v>
      </c>
      <c r="Y19246" s="429" t="s">
        <v>1033</v>
      </c>
    </row>
    <row r="19247" spans="24:25">
      <c r="X19247" s="429">
        <v>19544</v>
      </c>
      <c r="Y19247" s="429" t="s">
        <v>1033</v>
      </c>
    </row>
    <row r="19248" spans="24:25">
      <c r="X19248" s="429">
        <v>19545</v>
      </c>
      <c r="Y19248" s="429" t="s">
        <v>1033</v>
      </c>
    </row>
    <row r="19249" spans="24:25">
      <c r="X19249" s="429">
        <v>19546</v>
      </c>
      <c r="Y19249" s="429" t="s">
        <v>1033</v>
      </c>
    </row>
    <row r="19250" spans="24:25">
      <c r="X19250" s="429">
        <v>19547</v>
      </c>
      <c r="Y19250" s="429" t="s">
        <v>1033</v>
      </c>
    </row>
    <row r="19251" spans="24:25">
      <c r="X19251" s="429">
        <v>19548</v>
      </c>
      <c r="Y19251" s="429" t="s">
        <v>1033</v>
      </c>
    </row>
    <row r="19252" spans="24:25">
      <c r="X19252" s="429">
        <v>19549</v>
      </c>
      <c r="Y19252" s="429" t="s">
        <v>1033</v>
      </c>
    </row>
    <row r="19253" spans="24:25">
      <c r="X19253" s="429">
        <v>19550</v>
      </c>
      <c r="Y19253" s="429" t="s">
        <v>1033</v>
      </c>
    </row>
    <row r="19254" spans="24:25">
      <c r="X19254" s="429">
        <v>19551</v>
      </c>
      <c r="Y19254" s="429" t="s">
        <v>1033</v>
      </c>
    </row>
    <row r="19255" spans="24:25">
      <c r="X19255" s="429">
        <v>19552</v>
      </c>
      <c r="Y19255" s="429" t="s">
        <v>1033</v>
      </c>
    </row>
    <row r="19256" spans="24:25">
      <c r="X19256" s="429">
        <v>19553</v>
      </c>
      <c r="Y19256" s="429" t="s">
        <v>1033</v>
      </c>
    </row>
    <row r="19257" spans="24:25">
      <c r="X19257" s="429">
        <v>19554</v>
      </c>
      <c r="Y19257" s="429" t="s">
        <v>1033</v>
      </c>
    </row>
    <row r="19258" spans="24:25">
      <c r="X19258" s="429">
        <v>19555</v>
      </c>
      <c r="Y19258" s="429" t="s">
        <v>1033</v>
      </c>
    </row>
    <row r="19259" spans="24:25">
      <c r="X19259" s="429">
        <v>19556</v>
      </c>
      <c r="Y19259" s="429" t="s">
        <v>1033</v>
      </c>
    </row>
    <row r="19260" spans="24:25">
      <c r="X19260" s="429">
        <v>19557</v>
      </c>
      <c r="Y19260" s="429" t="s">
        <v>1033</v>
      </c>
    </row>
    <row r="19261" spans="24:25">
      <c r="X19261" s="429">
        <v>19558</v>
      </c>
      <c r="Y19261" s="429" t="s">
        <v>1033</v>
      </c>
    </row>
    <row r="19262" spans="24:25">
      <c r="X19262" s="429">
        <v>19559</v>
      </c>
      <c r="Y19262" s="429" t="s">
        <v>1033</v>
      </c>
    </row>
    <row r="19263" spans="24:25">
      <c r="X19263" s="429">
        <v>19560</v>
      </c>
      <c r="Y19263" s="429" t="s">
        <v>1033</v>
      </c>
    </row>
    <row r="19264" spans="24:25">
      <c r="X19264" s="429">
        <v>19561</v>
      </c>
      <c r="Y19264" s="429" t="s">
        <v>1033</v>
      </c>
    </row>
    <row r="19265" spans="24:25">
      <c r="X19265" s="429">
        <v>19562</v>
      </c>
      <c r="Y19265" s="429" t="s">
        <v>1033</v>
      </c>
    </row>
    <row r="19266" spans="24:25">
      <c r="X19266" s="429">
        <v>19563</v>
      </c>
      <c r="Y19266" s="429" t="s">
        <v>1033</v>
      </c>
    </row>
    <row r="19267" spans="24:25">
      <c r="X19267" s="429">
        <v>19564</v>
      </c>
      <c r="Y19267" s="429" t="s">
        <v>1033</v>
      </c>
    </row>
    <row r="19268" spans="24:25">
      <c r="X19268" s="429">
        <v>19565</v>
      </c>
      <c r="Y19268" s="429" t="s">
        <v>1033</v>
      </c>
    </row>
    <row r="19269" spans="24:25">
      <c r="X19269" s="429">
        <v>19566</v>
      </c>
      <c r="Y19269" s="429" t="s">
        <v>1033</v>
      </c>
    </row>
    <row r="19270" spans="24:25">
      <c r="X19270" s="429">
        <v>19567</v>
      </c>
      <c r="Y19270" s="429" t="s">
        <v>1033</v>
      </c>
    </row>
    <row r="19271" spans="24:25">
      <c r="X19271" s="429">
        <v>19568</v>
      </c>
      <c r="Y19271" s="429" t="s">
        <v>1033</v>
      </c>
    </row>
    <row r="19272" spans="24:25">
      <c r="X19272" s="429">
        <v>19569</v>
      </c>
      <c r="Y19272" s="429" t="s">
        <v>1033</v>
      </c>
    </row>
    <row r="19273" spans="24:25">
      <c r="X19273" s="429">
        <v>19570</v>
      </c>
      <c r="Y19273" s="429" t="s">
        <v>1033</v>
      </c>
    </row>
    <row r="19274" spans="24:25">
      <c r="X19274" s="429">
        <v>19571</v>
      </c>
      <c r="Y19274" s="429" t="s">
        <v>1033</v>
      </c>
    </row>
    <row r="19275" spans="24:25">
      <c r="X19275" s="429">
        <v>19572</v>
      </c>
      <c r="Y19275" s="429" t="s">
        <v>1033</v>
      </c>
    </row>
    <row r="19276" spans="24:25">
      <c r="X19276" s="429">
        <v>19573</v>
      </c>
      <c r="Y19276" s="429" t="s">
        <v>1033</v>
      </c>
    </row>
    <row r="19277" spans="24:25">
      <c r="X19277" s="429">
        <v>19574</v>
      </c>
      <c r="Y19277" s="429" t="s">
        <v>1033</v>
      </c>
    </row>
    <row r="19278" spans="24:25">
      <c r="X19278" s="429">
        <v>19575</v>
      </c>
      <c r="Y19278" s="429" t="s">
        <v>1033</v>
      </c>
    </row>
    <row r="19279" spans="24:25">
      <c r="X19279" s="429">
        <v>19576</v>
      </c>
      <c r="Y19279" s="429" t="s">
        <v>1033</v>
      </c>
    </row>
    <row r="19280" spans="24:25">
      <c r="X19280" s="429">
        <v>19577</v>
      </c>
      <c r="Y19280" s="429" t="s">
        <v>1033</v>
      </c>
    </row>
    <row r="19281" spans="24:25">
      <c r="X19281" s="429">
        <v>19578</v>
      </c>
      <c r="Y19281" s="429" t="s">
        <v>1033</v>
      </c>
    </row>
    <row r="19282" spans="24:25">
      <c r="X19282" s="429">
        <v>19579</v>
      </c>
      <c r="Y19282" s="429" t="s">
        <v>1033</v>
      </c>
    </row>
    <row r="19283" spans="24:25">
      <c r="X19283" s="429">
        <v>19580</v>
      </c>
      <c r="Y19283" s="429" t="s">
        <v>1033</v>
      </c>
    </row>
    <row r="19284" spans="24:25">
      <c r="X19284" s="429">
        <v>19581</v>
      </c>
      <c r="Y19284" s="429" t="s">
        <v>1033</v>
      </c>
    </row>
    <row r="19285" spans="24:25">
      <c r="X19285" s="429">
        <v>19582</v>
      </c>
      <c r="Y19285" s="429" t="s">
        <v>1033</v>
      </c>
    </row>
    <row r="19286" spans="24:25">
      <c r="X19286" s="429">
        <v>19583</v>
      </c>
      <c r="Y19286" s="429" t="s">
        <v>1033</v>
      </c>
    </row>
    <row r="19287" spans="24:25">
      <c r="X19287" s="429">
        <v>19584</v>
      </c>
      <c r="Y19287" s="429" t="s">
        <v>1033</v>
      </c>
    </row>
    <row r="19288" spans="24:25">
      <c r="X19288" s="429">
        <v>19585</v>
      </c>
      <c r="Y19288" s="429" t="s">
        <v>1033</v>
      </c>
    </row>
    <row r="19289" spans="24:25">
      <c r="X19289" s="429">
        <v>19586</v>
      </c>
      <c r="Y19289" s="429" t="s">
        <v>1033</v>
      </c>
    </row>
    <row r="19290" spans="24:25">
      <c r="X19290" s="429">
        <v>19587</v>
      </c>
      <c r="Y19290" s="429" t="s">
        <v>1033</v>
      </c>
    </row>
    <row r="19291" spans="24:25">
      <c r="X19291" s="429">
        <v>19588</v>
      </c>
      <c r="Y19291" s="429" t="s">
        <v>1033</v>
      </c>
    </row>
    <row r="19292" spans="24:25">
      <c r="X19292" s="429">
        <v>19589</v>
      </c>
      <c r="Y19292" s="429" t="s">
        <v>1033</v>
      </c>
    </row>
    <row r="19293" spans="24:25">
      <c r="X19293" s="429">
        <v>19590</v>
      </c>
      <c r="Y19293" s="429" t="s">
        <v>1033</v>
      </c>
    </row>
    <row r="19294" spans="24:25">
      <c r="X19294" s="429">
        <v>19591</v>
      </c>
      <c r="Y19294" s="429" t="s">
        <v>1033</v>
      </c>
    </row>
    <row r="19295" spans="24:25">
      <c r="X19295" s="429">
        <v>19592</v>
      </c>
      <c r="Y19295" s="429" t="s">
        <v>1033</v>
      </c>
    </row>
    <row r="19296" spans="24:25">
      <c r="X19296" s="429">
        <v>19593</v>
      </c>
      <c r="Y19296" s="429" t="s">
        <v>1033</v>
      </c>
    </row>
    <row r="19297" spans="24:25">
      <c r="X19297" s="429">
        <v>19594</v>
      </c>
      <c r="Y19297" s="429" t="s">
        <v>1033</v>
      </c>
    </row>
    <row r="19298" spans="24:25">
      <c r="X19298" s="429">
        <v>19595</v>
      </c>
      <c r="Y19298" s="429" t="s">
        <v>1033</v>
      </c>
    </row>
    <row r="19299" spans="24:25">
      <c r="X19299" s="429">
        <v>19596</v>
      </c>
      <c r="Y19299" s="429" t="s">
        <v>1033</v>
      </c>
    </row>
    <row r="19300" spans="24:25">
      <c r="X19300" s="429">
        <v>19597</v>
      </c>
      <c r="Y19300" s="429" t="s">
        <v>1033</v>
      </c>
    </row>
    <row r="19301" spans="24:25">
      <c r="X19301" s="429">
        <v>19598</v>
      </c>
      <c r="Y19301" s="429" t="s">
        <v>1033</v>
      </c>
    </row>
    <row r="19302" spans="24:25">
      <c r="X19302" s="429">
        <v>19599</v>
      </c>
      <c r="Y19302" s="429" t="s">
        <v>1033</v>
      </c>
    </row>
    <row r="19303" spans="24:25">
      <c r="X19303" s="429">
        <v>19600</v>
      </c>
      <c r="Y19303" s="429" t="s">
        <v>1033</v>
      </c>
    </row>
    <row r="19304" spans="24:25">
      <c r="X19304" s="429">
        <v>19601</v>
      </c>
      <c r="Y19304" s="429" t="s">
        <v>1033</v>
      </c>
    </row>
    <row r="19305" spans="24:25">
      <c r="X19305" s="429">
        <v>19602</v>
      </c>
      <c r="Y19305" s="429" t="s">
        <v>1033</v>
      </c>
    </row>
    <row r="19306" spans="24:25">
      <c r="X19306" s="429">
        <v>19603</v>
      </c>
      <c r="Y19306" s="429" t="s">
        <v>1033</v>
      </c>
    </row>
    <row r="19307" spans="24:25">
      <c r="X19307" s="429">
        <v>19604</v>
      </c>
      <c r="Y19307" s="429" t="s">
        <v>1033</v>
      </c>
    </row>
    <row r="19308" spans="24:25">
      <c r="X19308" s="429">
        <v>19605</v>
      </c>
      <c r="Y19308" s="429" t="s">
        <v>1033</v>
      </c>
    </row>
    <row r="19309" spans="24:25">
      <c r="X19309" s="429">
        <v>19606</v>
      </c>
      <c r="Y19309" s="429" t="s">
        <v>1033</v>
      </c>
    </row>
    <row r="19310" spans="24:25">
      <c r="X19310" s="429">
        <v>19607</v>
      </c>
      <c r="Y19310" s="429" t="s">
        <v>1033</v>
      </c>
    </row>
    <row r="19311" spans="24:25">
      <c r="X19311" s="429">
        <v>19608</v>
      </c>
      <c r="Y19311" s="429" t="s">
        <v>1033</v>
      </c>
    </row>
    <row r="19312" spans="24:25">
      <c r="X19312" s="429">
        <v>19609</v>
      </c>
      <c r="Y19312" s="429" t="s">
        <v>1033</v>
      </c>
    </row>
    <row r="19313" spans="24:25">
      <c r="X19313" s="429">
        <v>19610</v>
      </c>
      <c r="Y19313" s="429" t="s">
        <v>1033</v>
      </c>
    </row>
    <row r="19314" spans="24:25">
      <c r="X19314" s="429">
        <v>19611</v>
      </c>
      <c r="Y19314" s="429" t="s">
        <v>1033</v>
      </c>
    </row>
    <row r="19315" spans="24:25">
      <c r="X19315" s="429">
        <v>19612</v>
      </c>
      <c r="Y19315" s="429" t="s">
        <v>1033</v>
      </c>
    </row>
    <row r="19316" spans="24:25">
      <c r="X19316" s="429">
        <v>19613</v>
      </c>
      <c r="Y19316" s="429" t="s">
        <v>1033</v>
      </c>
    </row>
    <row r="19317" spans="24:25">
      <c r="X19317" s="429">
        <v>19614</v>
      </c>
      <c r="Y19317" s="429" t="s">
        <v>1033</v>
      </c>
    </row>
    <row r="19318" spans="24:25">
      <c r="X19318" s="429">
        <v>19615</v>
      </c>
      <c r="Y19318" s="429" t="s">
        <v>1033</v>
      </c>
    </row>
    <row r="19319" spans="24:25">
      <c r="X19319" s="429">
        <v>19616</v>
      </c>
      <c r="Y19319" s="429" t="s">
        <v>1033</v>
      </c>
    </row>
    <row r="19320" spans="24:25">
      <c r="X19320" s="429">
        <v>19617</v>
      </c>
      <c r="Y19320" s="429" t="s">
        <v>1033</v>
      </c>
    </row>
    <row r="19321" spans="24:25">
      <c r="X19321" s="429">
        <v>19618</v>
      </c>
      <c r="Y19321" s="429" t="s">
        <v>1033</v>
      </c>
    </row>
    <row r="19322" spans="24:25">
      <c r="X19322" s="429">
        <v>19619</v>
      </c>
      <c r="Y19322" s="429" t="s">
        <v>1033</v>
      </c>
    </row>
    <row r="19323" spans="24:25">
      <c r="X19323" s="429">
        <v>19620</v>
      </c>
      <c r="Y19323" s="429" t="s">
        <v>1033</v>
      </c>
    </row>
    <row r="19324" spans="24:25">
      <c r="X19324" s="429">
        <v>19621</v>
      </c>
      <c r="Y19324" s="429" t="s">
        <v>1033</v>
      </c>
    </row>
    <row r="19325" spans="24:25">
      <c r="X19325" s="429">
        <v>19622</v>
      </c>
      <c r="Y19325" s="429" t="s">
        <v>1033</v>
      </c>
    </row>
    <row r="19326" spans="24:25">
      <c r="X19326" s="429">
        <v>19623</v>
      </c>
      <c r="Y19326" s="429" t="s">
        <v>1033</v>
      </c>
    </row>
    <row r="19327" spans="24:25">
      <c r="X19327" s="429">
        <v>19624</v>
      </c>
      <c r="Y19327" s="429" t="s">
        <v>1033</v>
      </c>
    </row>
    <row r="19328" spans="24:25">
      <c r="X19328" s="429">
        <v>19625</v>
      </c>
      <c r="Y19328" s="429" t="s">
        <v>1033</v>
      </c>
    </row>
    <row r="19329" spans="24:25">
      <c r="X19329" s="429">
        <v>19626</v>
      </c>
      <c r="Y19329" s="429" t="s">
        <v>1033</v>
      </c>
    </row>
    <row r="19330" spans="24:25">
      <c r="X19330" s="429">
        <v>19627</v>
      </c>
      <c r="Y19330" s="429" t="s">
        <v>1033</v>
      </c>
    </row>
    <row r="19331" spans="24:25">
      <c r="X19331" s="429">
        <v>19628</v>
      </c>
      <c r="Y19331" s="429" t="s">
        <v>1033</v>
      </c>
    </row>
    <row r="19332" spans="24:25">
      <c r="X19332" s="429">
        <v>19629</v>
      </c>
      <c r="Y19332" s="429" t="s">
        <v>1033</v>
      </c>
    </row>
    <row r="19333" spans="24:25">
      <c r="X19333" s="429">
        <v>19630</v>
      </c>
      <c r="Y19333" s="429" t="s">
        <v>1033</v>
      </c>
    </row>
    <row r="19334" spans="24:25">
      <c r="X19334" s="429">
        <v>19631</v>
      </c>
      <c r="Y19334" s="429" t="s">
        <v>1033</v>
      </c>
    </row>
    <row r="19335" spans="24:25">
      <c r="X19335" s="429">
        <v>19632</v>
      </c>
      <c r="Y19335" s="429" t="s">
        <v>1033</v>
      </c>
    </row>
    <row r="19336" spans="24:25">
      <c r="X19336" s="429">
        <v>19633</v>
      </c>
      <c r="Y19336" s="429" t="s">
        <v>1033</v>
      </c>
    </row>
    <row r="19337" spans="24:25">
      <c r="X19337" s="429">
        <v>19634</v>
      </c>
      <c r="Y19337" s="429" t="s">
        <v>1033</v>
      </c>
    </row>
    <row r="19338" spans="24:25">
      <c r="X19338" s="429">
        <v>19635</v>
      </c>
      <c r="Y19338" s="429" t="s">
        <v>1033</v>
      </c>
    </row>
    <row r="19339" spans="24:25">
      <c r="X19339" s="429">
        <v>19636</v>
      </c>
      <c r="Y19339" s="429" t="s">
        <v>1033</v>
      </c>
    </row>
    <row r="19340" spans="24:25">
      <c r="X19340" s="429">
        <v>19637</v>
      </c>
      <c r="Y19340" s="429" t="s">
        <v>1033</v>
      </c>
    </row>
    <row r="19341" spans="24:25">
      <c r="X19341" s="429">
        <v>19638</v>
      </c>
      <c r="Y19341" s="429" t="s">
        <v>1033</v>
      </c>
    </row>
    <row r="19342" spans="24:25">
      <c r="X19342" s="429">
        <v>19639</v>
      </c>
      <c r="Y19342" s="429" t="s">
        <v>1033</v>
      </c>
    </row>
    <row r="19343" spans="24:25">
      <c r="X19343" s="429">
        <v>19640</v>
      </c>
      <c r="Y19343" s="429" t="s">
        <v>1033</v>
      </c>
    </row>
    <row r="19344" spans="24:25">
      <c r="X19344" s="429">
        <v>19641</v>
      </c>
      <c r="Y19344" s="429" t="s">
        <v>1033</v>
      </c>
    </row>
    <row r="19345" spans="24:25">
      <c r="X19345" s="429">
        <v>19642</v>
      </c>
      <c r="Y19345" s="429" t="s">
        <v>1033</v>
      </c>
    </row>
    <row r="19346" spans="24:25">
      <c r="X19346" s="429">
        <v>19643</v>
      </c>
      <c r="Y19346" s="429" t="s">
        <v>1033</v>
      </c>
    </row>
    <row r="19347" spans="24:25">
      <c r="X19347" s="429">
        <v>19644</v>
      </c>
      <c r="Y19347" s="429" t="s">
        <v>1033</v>
      </c>
    </row>
    <row r="19348" spans="24:25">
      <c r="X19348" s="429">
        <v>19645</v>
      </c>
      <c r="Y19348" s="429" t="s">
        <v>1033</v>
      </c>
    </row>
    <row r="19349" spans="24:25">
      <c r="X19349" s="429">
        <v>19646</v>
      </c>
      <c r="Y19349" s="429" t="s">
        <v>1033</v>
      </c>
    </row>
    <row r="19350" spans="24:25">
      <c r="X19350" s="429">
        <v>19647</v>
      </c>
      <c r="Y19350" s="429" t="s">
        <v>1033</v>
      </c>
    </row>
    <row r="19351" spans="24:25">
      <c r="X19351" s="429">
        <v>19648</v>
      </c>
      <c r="Y19351" s="429" t="s">
        <v>1033</v>
      </c>
    </row>
    <row r="19352" spans="24:25">
      <c r="X19352" s="429">
        <v>19649</v>
      </c>
      <c r="Y19352" s="429" t="s">
        <v>1033</v>
      </c>
    </row>
    <row r="19353" spans="24:25">
      <c r="X19353" s="429">
        <v>19650</v>
      </c>
      <c r="Y19353" s="429" t="s">
        <v>1033</v>
      </c>
    </row>
    <row r="19354" spans="24:25">
      <c r="X19354" s="429">
        <v>19651</v>
      </c>
      <c r="Y19354" s="429" t="s">
        <v>1033</v>
      </c>
    </row>
    <row r="19355" spans="24:25">
      <c r="X19355" s="429">
        <v>19652</v>
      </c>
      <c r="Y19355" s="429" t="s">
        <v>1033</v>
      </c>
    </row>
    <row r="19356" spans="24:25">
      <c r="X19356" s="429">
        <v>19653</v>
      </c>
      <c r="Y19356" s="429" t="s">
        <v>1033</v>
      </c>
    </row>
    <row r="19357" spans="24:25">
      <c r="X19357" s="429">
        <v>19654</v>
      </c>
      <c r="Y19357" s="429" t="s">
        <v>1033</v>
      </c>
    </row>
    <row r="19358" spans="24:25">
      <c r="X19358" s="429">
        <v>19655</v>
      </c>
      <c r="Y19358" s="429" t="s">
        <v>1033</v>
      </c>
    </row>
    <row r="19359" spans="24:25">
      <c r="X19359" s="429">
        <v>19656</v>
      </c>
      <c r="Y19359" s="429" t="s">
        <v>1033</v>
      </c>
    </row>
    <row r="19360" spans="24:25">
      <c r="X19360" s="429">
        <v>19657</v>
      </c>
      <c r="Y19360" s="429" t="s">
        <v>1033</v>
      </c>
    </row>
    <row r="19361" spans="24:25">
      <c r="X19361" s="429">
        <v>19658</v>
      </c>
      <c r="Y19361" s="429" t="s">
        <v>1033</v>
      </c>
    </row>
    <row r="19362" spans="24:25">
      <c r="X19362" s="429">
        <v>19659</v>
      </c>
      <c r="Y19362" s="429" t="s">
        <v>1033</v>
      </c>
    </row>
    <row r="19363" spans="24:25">
      <c r="X19363" s="429">
        <v>19660</v>
      </c>
      <c r="Y19363" s="429" t="s">
        <v>1033</v>
      </c>
    </row>
    <row r="19364" spans="24:25">
      <c r="X19364" s="429">
        <v>19661</v>
      </c>
      <c r="Y19364" s="429" t="s">
        <v>1033</v>
      </c>
    </row>
    <row r="19365" spans="24:25">
      <c r="X19365" s="429">
        <v>19662</v>
      </c>
      <c r="Y19365" s="429" t="s">
        <v>1033</v>
      </c>
    </row>
    <row r="19366" spans="24:25">
      <c r="X19366" s="429">
        <v>19663</v>
      </c>
      <c r="Y19366" s="429" t="s">
        <v>1033</v>
      </c>
    </row>
    <row r="19367" spans="24:25">
      <c r="X19367" s="429">
        <v>19664</v>
      </c>
      <c r="Y19367" s="429" t="s">
        <v>1033</v>
      </c>
    </row>
    <row r="19368" spans="24:25">
      <c r="X19368" s="429">
        <v>19665</v>
      </c>
      <c r="Y19368" s="429" t="s">
        <v>1033</v>
      </c>
    </row>
    <row r="19369" spans="24:25">
      <c r="X19369" s="429">
        <v>19666</v>
      </c>
      <c r="Y19369" s="429" t="s">
        <v>1033</v>
      </c>
    </row>
    <row r="19370" spans="24:25">
      <c r="X19370" s="429">
        <v>19667</v>
      </c>
      <c r="Y19370" s="429" t="s">
        <v>1033</v>
      </c>
    </row>
    <row r="19371" spans="24:25">
      <c r="X19371" s="429">
        <v>19668</v>
      </c>
      <c r="Y19371" s="429" t="s">
        <v>1033</v>
      </c>
    </row>
    <row r="19372" spans="24:25">
      <c r="X19372" s="429">
        <v>19669</v>
      </c>
      <c r="Y19372" s="429" t="s">
        <v>1033</v>
      </c>
    </row>
    <row r="19373" spans="24:25">
      <c r="X19373" s="429">
        <v>19670</v>
      </c>
      <c r="Y19373" s="429" t="s">
        <v>1033</v>
      </c>
    </row>
    <row r="19374" spans="24:25">
      <c r="X19374" s="429">
        <v>19671</v>
      </c>
      <c r="Y19374" s="429" t="s">
        <v>1033</v>
      </c>
    </row>
    <row r="19375" spans="24:25">
      <c r="X19375" s="429">
        <v>19672</v>
      </c>
      <c r="Y19375" s="429" t="s">
        <v>1033</v>
      </c>
    </row>
    <row r="19376" spans="24:25">
      <c r="X19376" s="429">
        <v>19673</v>
      </c>
      <c r="Y19376" s="429" t="s">
        <v>1033</v>
      </c>
    </row>
    <row r="19377" spans="24:25">
      <c r="X19377" s="429">
        <v>19674</v>
      </c>
      <c r="Y19377" s="429" t="s">
        <v>1033</v>
      </c>
    </row>
    <row r="19378" spans="24:25">
      <c r="X19378" s="429">
        <v>19675</v>
      </c>
      <c r="Y19378" s="429" t="s">
        <v>1033</v>
      </c>
    </row>
    <row r="19379" spans="24:25">
      <c r="X19379" s="429">
        <v>19676</v>
      </c>
      <c r="Y19379" s="429" t="s">
        <v>1033</v>
      </c>
    </row>
    <row r="19380" spans="24:25">
      <c r="X19380" s="429">
        <v>19677</v>
      </c>
      <c r="Y19380" s="429" t="s">
        <v>1033</v>
      </c>
    </row>
    <row r="19381" spans="24:25">
      <c r="X19381" s="429">
        <v>19678</v>
      </c>
      <c r="Y19381" s="429" t="s">
        <v>1033</v>
      </c>
    </row>
    <row r="19382" spans="24:25">
      <c r="X19382" s="429">
        <v>19679</v>
      </c>
      <c r="Y19382" s="429" t="s">
        <v>1033</v>
      </c>
    </row>
    <row r="19383" spans="24:25">
      <c r="X19383" s="429">
        <v>19680</v>
      </c>
      <c r="Y19383" s="429" t="s">
        <v>1033</v>
      </c>
    </row>
    <row r="19384" spans="24:25">
      <c r="X19384" s="429">
        <v>19681</v>
      </c>
      <c r="Y19384" s="429" t="s">
        <v>1033</v>
      </c>
    </row>
    <row r="19385" spans="24:25">
      <c r="X19385" s="429">
        <v>19682</v>
      </c>
      <c r="Y19385" s="429" t="s">
        <v>1033</v>
      </c>
    </row>
    <row r="19386" spans="24:25">
      <c r="X19386" s="429">
        <v>19683</v>
      </c>
      <c r="Y19386" s="429" t="s">
        <v>1033</v>
      </c>
    </row>
    <row r="19387" spans="24:25">
      <c r="X19387" s="429">
        <v>19684</v>
      </c>
      <c r="Y19387" s="429" t="s">
        <v>1033</v>
      </c>
    </row>
    <row r="19388" spans="24:25">
      <c r="X19388" s="429">
        <v>19685</v>
      </c>
      <c r="Y19388" s="429" t="s">
        <v>1033</v>
      </c>
    </row>
    <row r="19389" spans="24:25">
      <c r="X19389" s="429">
        <v>19686</v>
      </c>
      <c r="Y19389" s="429" t="s">
        <v>1033</v>
      </c>
    </row>
    <row r="19390" spans="24:25">
      <c r="X19390" s="429">
        <v>19687</v>
      </c>
      <c r="Y19390" s="429" t="s">
        <v>1033</v>
      </c>
    </row>
    <row r="19391" spans="24:25">
      <c r="X19391" s="429">
        <v>19688</v>
      </c>
      <c r="Y19391" s="429" t="s">
        <v>1033</v>
      </c>
    </row>
    <row r="19392" spans="24:25">
      <c r="X19392" s="429">
        <v>19689</v>
      </c>
      <c r="Y19392" s="429" t="s">
        <v>1033</v>
      </c>
    </row>
    <row r="19393" spans="24:25">
      <c r="X19393" s="429">
        <v>19690</v>
      </c>
      <c r="Y19393" s="429" t="s">
        <v>1033</v>
      </c>
    </row>
    <row r="19394" spans="24:25">
      <c r="X19394" s="429">
        <v>19691</v>
      </c>
      <c r="Y19394" s="429" t="s">
        <v>1033</v>
      </c>
    </row>
    <row r="19395" spans="24:25">
      <c r="X19395" s="429">
        <v>19692</v>
      </c>
      <c r="Y19395" s="429" t="s">
        <v>1033</v>
      </c>
    </row>
    <row r="19396" spans="24:25">
      <c r="X19396" s="429">
        <v>19693</v>
      </c>
      <c r="Y19396" s="429" t="s">
        <v>1033</v>
      </c>
    </row>
    <row r="19397" spans="24:25">
      <c r="X19397" s="429">
        <v>19694</v>
      </c>
      <c r="Y19397" s="429" t="s">
        <v>1033</v>
      </c>
    </row>
    <row r="19398" spans="24:25">
      <c r="X19398" s="429">
        <v>19695</v>
      </c>
      <c r="Y19398" s="429" t="s">
        <v>1033</v>
      </c>
    </row>
    <row r="19399" spans="24:25">
      <c r="X19399" s="429">
        <v>19696</v>
      </c>
      <c r="Y19399" s="429" t="s">
        <v>1033</v>
      </c>
    </row>
    <row r="19400" spans="24:25">
      <c r="X19400" s="429">
        <v>19697</v>
      </c>
      <c r="Y19400" s="429" t="s">
        <v>1033</v>
      </c>
    </row>
    <row r="19401" spans="24:25">
      <c r="X19401" s="429">
        <v>19698</v>
      </c>
      <c r="Y19401" s="429" t="s">
        <v>1033</v>
      </c>
    </row>
    <row r="19402" spans="24:25">
      <c r="X19402" s="429">
        <v>19699</v>
      </c>
      <c r="Y19402" s="429" t="s">
        <v>1033</v>
      </c>
    </row>
    <row r="19403" spans="24:25">
      <c r="X19403" s="429">
        <v>19700</v>
      </c>
      <c r="Y19403" s="429" t="s">
        <v>1033</v>
      </c>
    </row>
    <row r="19404" spans="24:25">
      <c r="X19404" s="429">
        <v>19701</v>
      </c>
      <c r="Y19404" s="429" t="s">
        <v>1033</v>
      </c>
    </row>
    <row r="19405" spans="24:25">
      <c r="X19405" s="429">
        <v>19702</v>
      </c>
      <c r="Y19405" s="429" t="s">
        <v>1033</v>
      </c>
    </row>
    <row r="19406" spans="24:25">
      <c r="X19406" s="429">
        <v>19703</v>
      </c>
      <c r="Y19406" s="429" t="s">
        <v>1033</v>
      </c>
    </row>
    <row r="19407" spans="24:25">
      <c r="X19407" s="429">
        <v>19704</v>
      </c>
      <c r="Y19407" s="429" t="s">
        <v>1033</v>
      </c>
    </row>
    <row r="19408" spans="24:25">
      <c r="X19408" s="429">
        <v>19705</v>
      </c>
      <c r="Y19408" s="429" t="s">
        <v>1033</v>
      </c>
    </row>
    <row r="19409" spans="24:25">
      <c r="X19409" s="429">
        <v>19706</v>
      </c>
      <c r="Y19409" s="429" t="s">
        <v>1033</v>
      </c>
    </row>
    <row r="19410" spans="24:25">
      <c r="X19410" s="429">
        <v>19707</v>
      </c>
      <c r="Y19410" s="429" t="s">
        <v>1033</v>
      </c>
    </row>
    <row r="19411" spans="24:25">
      <c r="X19411" s="429">
        <v>19708</v>
      </c>
      <c r="Y19411" s="429" t="s">
        <v>1033</v>
      </c>
    </row>
    <row r="19412" spans="24:25">
      <c r="X19412" s="429">
        <v>19709</v>
      </c>
      <c r="Y19412" s="429" t="s">
        <v>1033</v>
      </c>
    </row>
    <row r="19413" spans="24:25">
      <c r="X19413" s="429">
        <v>19710</v>
      </c>
      <c r="Y19413" s="429" t="s">
        <v>1033</v>
      </c>
    </row>
    <row r="19414" spans="24:25">
      <c r="X19414" s="429">
        <v>19711</v>
      </c>
      <c r="Y19414" s="429" t="s">
        <v>1033</v>
      </c>
    </row>
    <row r="19415" spans="24:25">
      <c r="X19415" s="429">
        <v>19712</v>
      </c>
      <c r="Y19415" s="429" t="s">
        <v>1033</v>
      </c>
    </row>
    <row r="19416" spans="24:25">
      <c r="X19416" s="429">
        <v>19713</v>
      </c>
      <c r="Y19416" s="429" t="s">
        <v>1033</v>
      </c>
    </row>
    <row r="19417" spans="24:25">
      <c r="X19417" s="429">
        <v>19714</v>
      </c>
      <c r="Y19417" s="429" t="s">
        <v>1033</v>
      </c>
    </row>
    <row r="19418" spans="24:25">
      <c r="X19418" s="429">
        <v>19715</v>
      </c>
      <c r="Y19418" s="429" t="s">
        <v>1033</v>
      </c>
    </row>
    <row r="19419" spans="24:25">
      <c r="X19419" s="429">
        <v>19716</v>
      </c>
      <c r="Y19419" s="429" t="s">
        <v>1033</v>
      </c>
    </row>
    <row r="19420" spans="24:25">
      <c r="X19420" s="429">
        <v>19717</v>
      </c>
      <c r="Y19420" s="429" t="s">
        <v>1033</v>
      </c>
    </row>
    <row r="19421" spans="24:25">
      <c r="X19421" s="429">
        <v>19718</v>
      </c>
      <c r="Y19421" s="429" t="s">
        <v>1033</v>
      </c>
    </row>
    <row r="19422" spans="24:25">
      <c r="X19422" s="429">
        <v>19719</v>
      </c>
      <c r="Y19422" s="429" t="s">
        <v>1033</v>
      </c>
    </row>
    <row r="19423" spans="24:25">
      <c r="X19423" s="429">
        <v>19720</v>
      </c>
      <c r="Y19423" s="429" t="s">
        <v>1033</v>
      </c>
    </row>
    <row r="19424" spans="24:25">
      <c r="X19424" s="429">
        <v>19721</v>
      </c>
      <c r="Y19424" s="429" t="s">
        <v>1033</v>
      </c>
    </row>
    <row r="19425" spans="24:25">
      <c r="X19425" s="429">
        <v>19722</v>
      </c>
      <c r="Y19425" s="429" t="s">
        <v>1033</v>
      </c>
    </row>
    <row r="19426" spans="24:25">
      <c r="X19426" s="429">
        <v>19723</v>
      </c>
      <c r="Y19426" s="429" t="s">
        <v>1033</v>
      </c>
    </row>
    <row r="19427" spans="24:25">
      <c r="X19427" s="429">
        <v>19724</v>
      </c>
      <c r="Y19427" s="429" t="s">
        <v>1033</v>
      </c>
    </row>
    <row r="19428" spans="24:25">
      <c r="X19428" s="429">
        <v>19725</v>
      </c>
      <c r="Y19428" s="429" t="s">
        <v>1033</v>
      </c>
    </row>
    <row r="19429" spans="24:25">
      <c r="X19429" s="429">
        <v>19726</v>
      </c>
      <c r="Y19429" s="429" t="s">
        <v>1033</v>
      </c>
    </row>
    <row r="19430" spans="24:25">
      <c r="X19430" s="429">
        <v>19727</v>
      </c>
      <c r="Y19430" s="429" t="s">
        <v>1033</v>
      </c>
    </row>
    <row r="19431" spans="24:25">
      <c r="X19431" s="429">
        <v>19728</v>
      </c>
      <c r="Y19431" s="429" t="s">
        <v>1033</v>
      </c>
    </row>
    <row r="19432" spans="24:25">
      <c r="X19432" s="429">
        <v>19729</v>
      </c>
      <c r="Y19432" s="429" t="s">
        <v>1033</v>
      </c>
    </row>
    <row r="19433" spans="24:25">
      <c r="X19433" s="429">
        <v>19730</v>
      </c>
      <c r="Y19433" s="429" t="s">
        <v>1033</v>
      </c>
    </row>
    <row r="19434" spans="24:25">
      <c r="X19434" s="429">
        <v>19731</v>
      </c>
      <c r="Y19434" s="429" t="s">
        <v>1033</v>
      </c>
    </row>
    <row r="19435" spans="24:25">
      <c r="X19435" s="429">
        <v>19732</v>
      </c>
      <c r="Y19435" s="429" t="s">
        <v>1033</v>
      </c>
    </row>
    <row r="19436" spans="24:25">
      <c r="X19436" s="429">
        <v>19733</v>
      </c>
      <c r="Y19436" s="429" t="s">
        <v>1033</v>
      </c>
    </row>
    <row r="19437" spans="24:25">
      <c r="X19437" s="429">
        <v>19734</v>
      </c>
      <c r="Y19437" s="429" t="s">
        <v>1033</v>
      </c>
    </row>
    <row r="19438" spans="24:25">
      <c r="X19438" s="429">
        <v>19735</v>
      </c>
      <c r="Y19438" s="429" t="s">
        <v>1033</v>
      </c>
    </row>
    <row r="19439" spans="24:25">
      <c r="X19439" s="429">
        <v>19736</v>
      </c>
      <c r="Y19439" s="429" t="s">
        <v>1033</v>
      </c>
    </row>
    <row r="19440" spans="24:25">
      <c r="X19440" s="429">
        <v>19737</v>
      </c>
      <c r="Y19440" s="429" t="s">
        <v>1033</v>
      </c>
    </row>
    <row r="19441" spans="24:25">
      <c r="X19441" s="429">
        <v>19738</v>
      </c>
      <c r="Y19441" s="429" t="s">
        <v>1033</v>
      </c>
    </row>
    <row r="19442" spans="24:25">
      <c r="X19442" s="429">
        <v>19739</v>
      </c>
      <c r="Y19442" s="429" t="s">
        <v>1033</v>
      </c>
    </row>
    <row r="19443" spans="24:25">
      <c r="X19443" s="429">
        <v>19740</v>
      </c>
      <c r="Y19443" s="429" t="s">
        <v>1033</v>
      </c>
    </row>
    <row r="19444" spans="24:25">
      <c r="X19444" s="429">
        <v>19741</v>
      </c>
      <c r="Y19444" s="429" t="s">
        <v>1033</v>
      </c>
    </row>
    <row r="19445" spans="24:25">
      <c r="X19445" s="429">
        <v>19742</v>
      </c>
      <c r="Y19445" s="429" t="s">
        <v>1033</v>
      </c>
    </row>
    <row r="19446" spans="24:25">
      <c r="X19446" s="429">
        <v>19743</v>
      </c>
      <c r="Y19446" s="429" t="s">
        <v>1033</v>
      </c>
    </row>
    <row r="19447" spans="24:25">
      <c r="X19447" s="429">
        <v>19744</v>
      </c>
      <c r="Y19447" s="429" t="s">
        <v>1033</v>
      </c>
    </row>
    <row r="19448" spans="24:25">
      <c r="X19448" s="429">
        <v>19745</v>
      </c>
      <c r="Y19448" s="429" t="s">
        <v>1033</v>
      </c>
    </row>
    <row r="19449" spans="24:25">
      <c r="X19449" s="429">
        <v>19746</v>
      </c>
      <c r="Y19449" s="429" t="s">
        <v>1033</v>
      </c>
    </row>
    <row r="19450" spans="24:25">
      <c r="X19450" s="429">
        <v>19747</v>
      </c>
      <c r="Y19450" s="429" t="s">
        <v>1033</v>
      </c>
    </row>
    <row r="19451" spans="24:25">
      <c r="X19451" s="429">
        <v>19748</v>
      </c>
      <c r="Y19451" s="429" t="s">
        <v>1033</v>
      </c>
    </row>
    <row r="19452" spans="24:25">
      <c r="X19452" s="429">
        <v>19749</v>
      </c>
      <c r="Y19452" s="429" t="s">
        <v>1033</v>
      </c>
    </row>
    <row r="19453" spans="24:25">
      <c r="X19453" s="429">
        <v>19750</v>
      </c>
      <c r="Y19453" s="429" t="s">
        <v>1033</v>
      </c>
    </row>
    <row r="19454" spans="24:25">
      <c r="X19454" s="429">
        <v>19751</v>
      </c>
      <c r="Y19454" s="429" t="s">
        <v>1033</v>
      </c>
    </row>
    <row r="19455" spans="24:25">
      <c r="X19455" s="429">
        <v>19752</v>
      </c>
      <c r="Y19455" s="429" t="s">
        <v>1033</v>
      </c>
    </row>
    <row r="19456" spans="24:25">
      <c r="X19456" s="429">
        <v>19753</v>
      </c>
      <c r="Y19456" s="429" t="s">
        <v>1033</v>
      </c>
    </row>
    <row r="19457" spans="24:25">
      <c r="X19457" s="429">
        <v>19754</v>
      </c>
      <c r="Y19457" s="429" t="s">
        <v>1033</v>
      </c>
    </row>
    <row r="19458" spans="24:25">
      <c r="X19458" s="429">
        <v>19755</v>
      </c>
      <c r="Y19458" s="429" t="s">
        <v>1033</v>
      </c>
    </row>
    <row r="19459" spans="24:25">
      <c r="X19459" s="429">
        <v>19756</v>
      </c>
      <c r="Y19459" s="429" t="s">
        <v>1033</v>
      </c>
    </row>
    <row r="19460" spans="24:25">
      <c r="X19460" s="429">
        <v>19757</v>
      </c>
      <c r="Y19460" s="429" t="s">
        <v>1033</v>
      </c>
    </row>
    <row r="19461" spans="24:25">
      <c r="X19461" s="429">
        <v>19758</v>
      </c>
      <c r="Y19461" s="429" t="s">
        <v>1033</v>
      </c>
    </row>
    <row r="19462" spans="24:25">
      <c r="X19462" s="429">
        <v>19759</v>
      </c>
      <c r="Y19462" s="429" t="s">
        <v>1033</v>
      </c>
    </row>
    <row r="19463" spans="24:25">
      <c r="X19463" s="429">
        <v>19760</v>
      </c>
      <c r="Y19463" s="429" t="s">
        <v>1033</v>
      </c>
    </row>
    <row r="19464" spans="24:25">
      <c r="X19464" s="429">
        <v>19761</v>
      </c>
      <c r="Y19464" s="429" t="s">
        <v>1033</v>
      </c>
    </row>
    <row r="19465" spans="24:25">
      <c r="X19465" s="429">
        <v>19762</v>
      </c>
      <c r="Y19465" s="429" t="s">
        <v>1033</v>
      </c>
    </row>
    <row r="19466" spans="24:25">
      <c r="X19466" s="429">
        <v>19763</v>
      </c>
      <c r="Y19466" s="429" t="s">
        <v>1033</v>
      </c>
    </row>
    <row r="19467" spans="24:25">
      <c r="X19467" s="429">
        <v>19764</v>
      </c>
      <c r="Y19467" s="429" t="s">
        <v>1033</v>
      </c>
    </row>
    <row r="19468" spans="24:25">
      <c r="X19468" s="429">
        <v>19765</v>
      </c>
      <c r="Y19468" s="429" t="s">
        <v>1033</v>
      </c>
    </row>
    <row r="19469" spans="24:25">
      <c r="X19469" s="429">
        <v>19766</v>
      </c>
      <c r="Y19469" s="429" t="s">
        <v>1033</v>
      </c>
    </row>
    <row r="19470" spans="24:25">
      <c r="X19470" s="429">
        <v>19767</v>
      </c>
      <c r="Y19470" s="429" t="s">
        <v>1033</v>
      </c>
    </row>
    <row r="19471" spans="24:25">
      <c r="X19471" s="429">
        <v>19768</v>
      </c>
      <c r="Y19471" s="429" t="s">
        <v>1033</v>
      </c>
    </row>
    <row r="19472" spans="24:25">
      <c r="X19472" s="429">
        <v>19769</v>
      </c>
      <c r="Y19472" s="429" t="s">
        <v>1033</v>
      </c>
    </row>
    <row r="19473" spans="24:25">
      <c r="X19473" s="429">
        <v>19770</v>
      </c>
      <c r="Y19473" s="429" t="s">
        <v>1033</v>
      </c>
    </row>
    <row r="19474" spans="24:25">
      <c r="X19474" s="429">
        <v>19771</v>
      </c>
      <c r="Y19474" s="429" t="s">
        <v>1033</v>
      </c>
    </row>
    <row r="19475" spans="24:25">
      <c r="X19475" s="429">
        <v>19772</v>
      </c>
      <c r="Y19475" s="429" t="s">
        <v>1033</v>
      </c>
    </row>
    <row r="19476" spans="24:25">
      <c r="X19476" s="429">
        <v>19773</v>
      </c>
      <c r="Y19476" s="429" t="s">
        <v>1033</v>
      </c>
    </row>
    <row r="19477" spans="24:25">
      <c r="X19477" s="429">
        <v>19774</v>
      </c>
      <c r="Y19477" s="429" t="s">
        <v>1033</v>
      </c>
    </row>
    <row r="19478" spans="24:25">
      <c r="X19478" s="429">
        <v>19775</v>
      </c>
      <c r="Y19478" s="429" t="s">
        <v>1033</v>
      </c>
    </row>
    <row r="19479" spans="24:25">
      <c r="X19479" s="429">
        <v>19776</v>
      </c>
      <c r="Y19479" s="429" t="s">
        <v>1033</v>
      </c>
    </row>
    <row r="19480" spans="24:25">
      <c r="X19480" s="429">
        <v>19777</v>
      </c>
      <c r="Y19480" s="429" t="s">
        <v>1033</v>
      </c>
    </row>
    <row r="19481" spans="24:25">
      <c r="X19481" s="429">
        <v>19778</v>
      </c>
      <c r="Y19481" s="429" t="s">
        <v>1033</v>
      </c>
    </row>
    <row r="19482" spans="24:25">
      <c r="X19482" s="429">
        <v>19779</v>
      </c>
      <c r="Y19482" s="429" t="s">
        <v>1033</v>
      </c>
    </row>
    <row r="19483" spans="24:25">
      <c r="X19483" s="429">
        <v>19780</v>
      </c>
      <c r="Y19483" s="429" t="s">
        <v>1033</v>
      </c>
    </row>
    <row r="19484" spans="24:25">
      <c r="X19484" s="429">
        <v>19781</v>
      </c>
      <c r="Y19484" s="429" t="s">
        <v>1033</v>
      </c>
    </row>
    <row r="19485" spans="24:25">
      <c r="X19485" s="429">
        <v>19782</v>
      </c>
      <c r="Y19485" s="429" t="s">
        <v>1033</v>
      </c>
    </row>
    <row r="19486" spans="24:25">
      <c r="X19486" s="429">
        <v>19783</v>
      </c>
      <c r="Y19486" s="429" t="s">
        <v>1033</v>
      </c>
    </row>
    <row r="19487" spans="24:25">
      <c r="X19487" s="429">
        <v>19784</v>
      </c>
      <c r="Y19487" s="429" t="s">
        <v>1033</v>
      </c>
    </row>
    <row r="19488" spans="24:25">
      <c r="X19488" s="429">
        <v>19785</v>
      </c>
      <c r="Y19488" s="429" t="s">
        <v>1033</v>
      </c>
    </row>
    <row r="19489" spans="24:25">
      <c r="X19489" s="429">
        <v>19786</v>
      </c>
      <c r="Y19489" s="429" t="s">
        <v>1033</v>
      </c>
    </row>
    <row r="19490" spans="24:25">
      <c r="X19490" s="429">
        <v>19787</v>
      </c>
      <c r="Y19490" s="429" t="s">
        <v>1033</v>
      </c>
    </row>
    <row r="19491" spans="24:25">
      <c r="X19491" s="429">
        <v>19788</v>
      </c>
      <c r="Y19491" s="429" t="s">
        <v>1033</v>
      </c>
    </row>
    <row r="19492" spans="24:25">
      <c r="X19492" s="429">
        <v>19789</v>
      </c>
      <c r="Y19492" s="429" t="s">
        <v>1033</v>
      </c>
    </row>
    <row r="19493" spans="24:25">
      <c r="X19493" s="429">
        <v>19790</v>
      </c>
      <c r="Y19493" s="429" t="s">
        <v>1033</v>
      </c>
    </row>
    <row r="19494" spans="24:25">
      <c r="X19494" s="429">
        <v>19791</v>
      </c>
      <c r="Y19494" s="429" t="s">
        <v>1033</v>
      </c>
    </row>
    <row r="19495" spans="24:25">
      <c r="X19495" s="429">
        <v>19792</v>
      </c>
      <c r="Y19495" s="429" t="s">
        <v>1033</v>
      </c>
    </row>
    <row r="19496" spans="24:25">
      <c r="X19496" s="429">
        <v>19793</v>
      </c>
      <c r="Y19496" s="429" t="s">
        <v>1033</v>
      </c>
    </row>
    <row r="19497" spans="24:25">
      <c r="X19497" s="429">
        <v>19794</v>
      </c>
      <c r="Y19497" s="429" t="s">
        <v>1033</v>
      </c>
    </row>
    <row r="19498" spans="24:25">
      <c r="X19498" s="429">
        <v>19795</v>
      </c>
      <c r="Y19498" s="429" t="s">
        <v>1033</v>
      </c>
    </row>
    <row r="19499" spans="24:25">
      <c r="X19499" s="429">
        <v>19796</v>
      </c>
      <c r="Y19499" s="429" t="s">
        <v>1033</v>
      </c>
    </row>
    <row r="19500" spans="24:25">
      <c r="X19500" s="429">
        <v>19797</v>
      </c>
      <c r="Y19500" s="429" t="s">
        <v>1033</v>
      </c>
    </row>
    <row r="19501" spans="24:25">
      <c r="X19501" s="429">
        <v>19798</v>
      </c>
      <c r="Y19501" s="429" t="s">
        <v>1033</v>
      </c>
    </row>
    <row r="19502" spans="24:25">
      <c r="X19502" s="429">
        <v>19799</v>
      </c>
      <c r="Y19502" s="429" t="s">
        <v>1033</v>
      </c>
    </row>
    <row r="19503" spans="24:25">
      <c r="X19503" s="429">
        <v>19800</v>
      </c>
      <c r="Y19503" s="429" t="s">
        <v>1033</v>
      </c>
    </row>
    <row r="19504" spans="24:25">
      <c r="X19504" s="429">
        <v>19801</v>
      </c>
      <c r="Y19504" s="429" t="s">
        <v>1033</v>
      </c>
    </row>
    <row r="19505" spans="24:25">
      <c r="X19505" s="429">
        <v>19802</v>
      </c>
      <c r="Y19505" s="429" t="s">
        <v>1033</v>
      </c>
    </row>
    <row r="19506" spans="24:25">
      <c r="X19506" s="429">
        <v>19803</v>
      </c>
      <c r="Y19506" s="429" t="s">
        <v>1033</v>
      </c>
    </row>
    <row r="19507" spans="24:25">
      <c r="X19507" s="429">
        <v>19804</v>
      </c>
      <c r="Y19507" s="429" t="s">
        <v>1033</v>
      </c>
    </row>
    <row r="19508" spans="24:25">
      <c r="X19508" s="429">
        <v>19805</v>
      </c>
      <c r="Y19508" s="429" t="s">
        <v>1033</v>
      </c>
    </row>
    <row r="19509" spans="24:25">
      <c r="X19509" s="429">
        <v>19806</v>
      </c>
      <c r="Y19509" s="429" t="s">
        <v>1033</v>
      </c>
    </row>
    <row r="19510" spans="24:25">
      <c r="X19510" s="429">
        <v>19807</v>
      </c>
      <c r="Y19510" s="429" t="s">
        <v>1033</v>
      </c>
    </row>
    <row r="19511" spans="24:25">
      <c r="X19511" s="429">
        <v>19808</v>
      </c>
      <c r="Y19511" s="429" t="s">
        <v>1033</v>
      </c>
    </row>
    <row r="19512" spans="24:25">
      <c r="X19512" s="429">
        <v>19809</v>
      </c>
      <c r="Y19512" s="429" t="s">
        <v>1033</v>
      </c>
    </row>
    <row r="19513" spans="24:25">
      <c r="X19513" s="429">
        <v>19810</v>
      </c>
      <c r="Y19513" s="429" t="s">
        <v>1033</v>
      </c>
    </row>
    <row r="19514" spans="24:25">
      <c r="X19514" s="429">
        <v>19811</v>
      </c>
      <c r="Y19514" s="429" t="s">
        <v>1033</v>
      </c>
    </row>
    <row r="19515" spans="24:25">
      <c r="X19515" s="429">
        <v>19812</v>
      </c>
      <c r="Y19515" s="429" t="s">
        <v>1033</v>
      </c>
    </row>
    <row r="19516" spans="24:25">
      <c r="X19516" s="429">
        <v>19813</v>
      </c>
      <c r="Y19516" s="429" t="s">
        <v>1033</v>
      </c>
    </row>
    <row r="19517" spans="24:25">
      <c r="X19517" s="429">
        <v>19814</v>
      </c>
      <c r="Y19517" s="429" t="s">
        <v>1033</v>
      </c>
    </row>
    <row r="19518" spans="24:25">
      <c r="X19518" s="429">
        <v>19815</v>
      </c>
      <c r="Y19518" s="429" t="s">
        <v>1033</v>
      </c>
    </row>
    <row r="19519" spans="24:25">
      <c r="X19519" s="429">
        <v>19816</v>
      </c>
      <c r="Y19519" s="429" t="s">
        <v>1033</v>
      </c>
    </row>
    <row r="19520" spans="24:25">
      <c r="X19520" s="429">
        <v>19817</v>
      </c>
      <c r="Y19520" s="429" t="s">
        <v>1033</v>
      </c>
    </row>
    <row r="19521" spans="24:25">
      <c r="X19521" s="429">
        <v>19818</v>
      </c>
      <c r="Y19521" s="429" t="s">
        <v>1033</v>
      </c>
    </row>
    <row r="19522" spans="24:25">
      <c r="X19522" s="429">
        <v>19819</v>
      </c>
      <c r="Y19522" s="429" t="s">
        <v>1033</v>
      </c>
    </row>
    <row r="19523" spans="24:25">
      <c r="X19523" s="429">
        <v>19820</v>
      </c>
      <c r="Y19523" s="429" t="s">
        <v>1033</v>
      </c>
    </row>
    <row r="19524" spans="24:25">
      <c r="X19524" s="429">
        <v>19821</v>
      </c>
      <c r="Y19524" s="429" t="s">
        <v>1033</v>
      </c>
    </row>
    <row r="19525" spans="24:25">
      <c r="X19525" s="429">
        <v>19822</v>
      </c>
      <c r="Y19525" s="429" t="s">
        <v>1033</v>
      </c>
    </row>
    <row r="19526" spans="24:25">
      <c r="X19526" s="429">
        <v>19823</v>
      </c>
      <c r="Y19526" s="429" t="s">
        <v>1033</v>
      </c>
    </row>
    <row r="19527" spans="24:25">
      <c r="X19527" s="429">
        <v>19824</v>
      </c>
      <c r="Y19527" s="429" t="s">
        <v>1033</v>
      </c>
    </row>
    <row r="19528" spans="24:25">
      <c r="X19528" s="429">
        <v>19825</v>
      </c>
      <c r="Y19528" s="429" t="s">
        <v>1033</v>
      </c>
    </row>
    <row r="19529" spans="24:25">
      <c r="X19529" s="429">
        <v>19826</v>
      </c>
      <c r="Y19529" s="429" t="s">
        <v>1033</v>
      </c>
    </row>
    <row r="19530" spans="24:25">
      <c r="X19530" s="429">
        <v>19827</v>
      </c>
      <c r="Y19530" s="429" t="s">
        <v>1033</v>
      </c>
    </row>
    <row r="19531" spans="24:25">
      <c r="X19531" s="429">
        <v>19828</v>
      </c>
      <c r="Y19531" s="429" t="s">
        <v>1033</v>
      </c>
    </row>
    <row r="19532" spans="24:25">
      <c r="X19532" s="429">
        <v>19829</v>
      </c>
      <c r="Y19532" s="429" t="s">
        <v>1033</v>
      </c>
    </row>
    <row r="19533" spans="24:25">
      <c r="X19533" s="429">
        <v>19830</v>
      </c>
      <c r="Y19533" s="429" t="s">
        <v>1033</v>
      </c>
    </row>
    <row r="19534" spans="24:25">
      <c r="X19534" s="429">
        <v>19831</v>
      </c>
      <c r="Y19534" s="429" t="s">
        <v>1033</v>
      </c>
    </row>
    <row r="19535" spans="24:25">
      <c r="X19535" s="429">
        <v>19832</v>
      </c>
      <c r="Y19535" s="429" t="s">
        <v>1033</v>
      </c>
    </row>
    <row r="19536" spans="24:25">
      <c r="X19536" s="429">
        <v>19833</v>
      </c>
      <c r="Y19536" s="429" t="s">
        <v>1033</v>
      </c>
    </row>
    <row r="19537" spans="24:25">
      <c r="X19537" s="429">
        <v>19834</v>
      </c>
      <c r="Y19537" s="429" t="s">
        <v>1033</v>
      </c>
    </row>
    <row r="19538" spans="24:25">
      <c r="X19538" s="429">
        <v>19835</v>
      </c>
      <c r="Y19538" s="429" t="s">
        <v>1033</v>
      </c>
    </row>
    <row r="19539" spans="24:25">
      <c r="X19539" s="429">
        <v>19836</v>
      </c>
      <c r="Y19539" s="429" t="s">
        <v>1033</v>
      </c>
    </row>
    <row r="19540" spans="24:25">
      <c r="X19540" s="429">
        <v>19837</v>
      </c>
      <c r="Y19540" s="429" t="s">
        <v>1033</v>
      </c>
    </row>
    <row r="19541" spans="24:25">
      <c r="X19541" s="429">
        <v>19838</v>
      </c>
      <c r="Y19541" s="429" t="s">
        <v>1033</v>
      </c>
    </row>
    <row r="19542" spans="24:25">
      <c r="X19542" s="429">
        <v>19839</v>
      </c>
      <c r="Y19542" s="429" t="s">
        <v>1033</v>
      </c>
    </row>
    <row r="19543" spans="24:25">
      <c r="X19543" s="429">
        <v>19840</v>
      </c>
      <c r="Y19543" s="429" t="s">
        <v>1033</v>
      </c>
    </row>
    <row r="19544" spans="24:25">
      <c r="X19544" s="429">
        <v>19841</v>
      </c>
      <c r="Y19544" s="429" t="s">
        <v>1033</v>
      </c>
    </row>
    <row r="19545" spans="24:25">
      <c r="X19545" s="429">
        <v>19842</v>
      </c>
      <c r="Y19545" s="429" t="s">
        <v>1033</v>
      </c>
    </row>
    <row r="19546" spans="24:25">
      <c r="X19546" s="429">
        <v>19843</v>
      </c>
      <c r="Y19546" s="429" t="s">
        <v>1033</v>
      </c>
    </row>
    <row r="19547" spans="24:25">
      <c r="X19547" s="429">
        <v>19844</v>
      </c>
      <c r="Y19547" s="429" t="s">
        <v>1033</v>
      </c>
    </row>
    <row r="19548" spans="24:25">
      <c r="X19548" s="429">
        <v>19845</v>
      </c>
      <c r="Y19548" s="429" t="s">
        <v>1033</v>
      </c>
    </row>
    <row r="19549" spans="24:25">
      <c r="X19549" s="429">
        <v>19846</v>
      </c>
      <c r="Y19549" s="429" t="s">
        <v>1033</v>
      </c>
    </row>
    <row r="19550" spans="24:25">
      <c r="X19550" s="429">
        <v>19847</v>
      </c>
      <c r="Y19550" s="429" t="s">
        <v>1033</v>
      </c>
    </row>
    <row r="19551" spans="24:25">
      <c r="X19551" s="429">
        <v>19848</v>
      </c>
      <c r="Y19551" s="429" t="s">
        <v>1033</v>
      </c>
    </row>
    <row r="19552" spans="24:25">
      <c r="X19552" s="429">
        <v>19849</v>
      </c>
      <c r="Y19552" s="429" t="s">
        <v>1033</v>
      </c>
    </row>
    <row r="19553" spans="24:25">
      <c r="X19553" s="429">
        <v>19850</v>
      </c>
      <c r="Y19553" s="429" t="s">
        <v>1033</v>
      </c>
    </row>
    <row r="19554" spans="24:25">
      <c r="X19554" s="429">
        <v>19851</v>
      </c>
      <c r="Y19554" s="429" t="s">
        <v>1033</v>
      </c>
    </row>
    <row r="19555" spans="24:25">
      <c r="X19555" s="429">
        <v>19852</v>
      </c>
      <c r="Y19555" s="429" t="s">
        <v>1033</v>
      </c>
    </row>
    <row r="19556" spans="24:25">
      <c r="X19556" s="429">
        <v>19853</v>
      </c>
      <c r="Y19556" s="429" t="s">
        <v>1033</v>
      </c>
    </row>
    <row r="19557" spans="24:25">
      <c r="X19557" s="429">
        <v>19854</v>
      </c>
      <c r="Y19557" s="429" t="s">
        <v>1033</v>
      </c>
    </row>
    <row r="19558" spans="24:25">
      <c r="X19558" s="429">
        <v>19855</v>
      </c>
      <c r="Y19558" s="429" t="s">
        <v>1033</v>
      </c>
    </row>
    <row r="19559" spans="24:25">
      <c r="X19559" s="429">
        <v>19856</v>
      </c>
      <c r="Y19559" s="429" t="s">
        <v>1033</v>
      </c>
    </row>
    <row r="19560" spans="24:25">
      <c r="X19560" s="429">
        <v>19857</v>
      </c>
      <c r="Y19560" s="429" t="s">
        <v>1033</v>
      </c>
    </row>
    <row r="19561" spans="24:25">
      <c r="X19561" s="429">
        <v>19858</v>
      </c>
      <c r="Y19561" s="429" t="s">
        <v>1033</v>
      </c>
    </row>
    <row r="19562" spans="24:25">
      <c r="X19562" s="429">
        <v>19859</v>
      </c>
      <c r="Y19562" s="429" t="s">
        <v>1033</v>
      </c>
    </row>
    <row r="19563" spans="24:25">
      <c r="X19563" s="429">
        <v>19860</v>
      </c>
      <c r="Y19563" s="429" t="s">
        <v>1033</v>
      </c>
    </row>
    <row r="19564" spans="24:25">
      <c r="X19564" s="429">
        <v>19861</v>
      </c>
      <c r="Y19564" s="429" t="s">
        <v>1033</v>
      </c>
    </row>
    <row r="19565" spans="24:25">
      <c r="X19565" s="429">
        <v>19862</v>
      </c>
      <c r="Y19565" s="429" t="s">
        <v>1033</v>
      </c>
    </row>
    <row r="19566" spans="24:25">
      <c r="X19566" s="429">
        <v>19863</v>
      </c>
      <c r="Y19566" s="429" t="s">
        <v>1033</v>
      </c>
    </row>
    <row r="19567" spans="24:25">
      <c r="X19567" s="429">
        <v>19864</v>
      </c>
      <c r="Y19567" s="429" t="s">
        <v>1033</v>
      </c>
    </row>
    <row r="19568" spans="24:25">
      <c r="X19568" s="429">
        <v>19865</v>
      </c>
      <c r="Y19568" s="429" t="s">
        <v>1033</v>
      </c>
    </row>
    <row r="19569" spans="24:25">
      <c r="X19569" s="429">
        <v>19866</v>
      </c>
      <c r="Y19569" s="429" t="s">
        <v>1033</v>
      </c>
    </row>
    <row r="19570" spans="24:25">
      <c r="X19570" s="429">
        <v>19867</v>
      </c>
      <c r="Y19570" s="429" t="s">
        <v>1033</v>
      </c>
    </row>
    <row r="19571" spans="24:25">
      <c r="X19571" s="429">
        <v>19868</v>
      </c>
      <c r="Y19571" s="429" t="s">
        <v>1033</v>
      </c>
    </row>
    <row r="19572" spans="24:25">
      <c r="X19572" s="429">
        <v>19869</v>
      </c>
      <c r="Y19572" s="429" t="s">
        <v>1033</v>
      </c>
    </row>
    <row r="19573" spans="24:25">
      <c r="X19573" s="429">
        <v>19870</v>
      </c>
      <c r="Y19573" s="429" t="s">
        <v>1033</v>
      </c>
    </row>
    <row r="19574" spans="24:25">
      <c r="X19574" s="429">
        <v>19871</v>
      </c>
      <c r="Y19574" s="429" t="s">
        <v>1033</v>
      </c>
    </row>
    <row r="19575" spans="24:25">
      <c r="X19575" s="429">
        <v>19872</v>
      </c>
      <c r="Y19575" s="429" t="s">
        <v>1033</v>
      </c>
    </row>
    <row r="19576" spans="24:25">
      <c r="X19576" s="429">
        <v>19873</v>
      </c>
      <c r="Y19576" s="429" t="s">
        <v>1033</v>
      </c>
    </row>
    <row r="19577" spans="24:25">
      <c r="X19577" s="429">
        <v>19874</v>
      </c>
      <c r="Y19577" s="429" t="s">
        <v>1033</v>
      </c>
    </row>
    <row r="19578" spans="24:25">
      <c r="X19578" s="429">
        <v>19875</v>
      </c>
      <c r="Y19578" s="429" t="s">
        <v>1033</v>
      </c>
    </row>
    <row r="19579" spans="24:25">
      <c r="X19579" s="429">
        <v>19876</v>
      </c>
      <c r="Y19579" s="429" t="s">
        <v>1033</v>
      </c>
    </row>
    <row r="19580" spans="24:25">
      <c r="X19580" s="429">
        <v>19877</v>
      </c>
      <c r="Y19580" s="429" t="s">
        <v>1033</v>
      </c>
    </row>
    <row r="19581" spans="24:25">
      <c r="X19581" s="429">
        <v>19878</v>
      </c>
      <c r="Y19581" s="429" t="s">
        <v>1033</v>
      </c>
    </row>
    <row r="19582" spans="24:25">
      <c r="X19582" s="429">
        <v>19879</v>
      </c>
      <c r="Y19582" s="429" t="s">
        <v>1033</v>
      </c>
    </row>
    <row r="19583" spans="24:25">
      <c r="X19583" s="429">
        <v>19880</v>
      </c>
      <c r="Y19583" s="429" t="s">
        <v>1033</v>
      </c>
    </row>
    <row r="19584" spans="24:25">
      <c r="X19584" s="429">
        <v>19881</v>
      </c>
      <c r="Y19584" s="429" t="s">
        <v>1033</v>
      </c>
    </row>
    <row r="19585" spans="24:25">
      <c r="X19585" s="429">
        <v>19882</v>
      </c>
      <c r="Y19585" s="429" t="s">
        <v>1033</v>
      </c>
    </row>
    <row r="19586" spans="24:25">
      <c r="X19586" s="429">
        <v>19883</v>
      </c>
      <c r="Y19586" s="429" t="s">
        <v>1033</v>
      </c>
    </row>
    <row r="19587" spans="24:25">
      <c r="X19587" s="429">
        <v>19884</v>
      </c>
      <c r="Y19587" s="429" t="s">
        <v>1033</v>
      </c>
    </row>
    <row r="19588" spans="24:25">
      <c r="X19588" s="429">
        <v>19885</v>
      </c>
      <c r="Y19588" s="429" t="s">
        <v>1033</v>
      </c>
    </row>
    <row r="19589" spans="24:25">
      <c r="X19589" s="429">
        <v>19886</v>
      </c>
      <c r="Y19589" s="429" t="s">
        <v>1033</v>
      </c>
    </row>
    <row r="19590" spans="24:25">
      <c r="X19590" s="429">
        <v>19887</v>
      </c>
      <c r="Y19590" s="429" t="s">
        <v>1033</v>
      </c>
    </row>
    <row r="19591" spans="24:25">
      <c r="X19591" s="429">
        <v>19888</v>
      </c>
      <c r="Y19591" s="429" t="s">
        <v>1033</v>
      </c>
    </row>
    <row r="19592" spans="24:25">
      <c r="X19592" s="429">
        <v>19889</v>
      </c>
      <c r="Y19592" s="429" t="s">
        <v>1033</v>
      </c>
    </row>
    <row r="19593" spans="24:25">
      <c r="X19593" s="429">
        <v>19890</v>
      </c>
      <c r="Y19593" s="429" t="s">
        <v>1033</v>
      </c>
    </row>
    <row r="19594" spans="24:25">
      <c r="X19594" s="429">
        <v>19891</v>
      </c>
      <c r="Y19594" s="429" t="s">
        <v>1033</v>
      </c>
    </row>
    <row r="19595" spans="24:25">
      <c r="X19595" s="429">
        <v>19892</v>
      </c>
      <c r="Y19595" s="429" t="s">
        <v>1033</v>
      </c>
    </row>
    <row r="19596" spans="24:25">
      <c r="X19596" s="429">
        <v>19893</v>
      </c>
      <c r="Y19596" s="429" t="s">
        <v>1033</v>
      </c>
    </row>
    <row r="19597" spans="24:25">
      <c r="X19597" s="429">
        <v>19894</v>
      </c>
      <c r="Y19597" s="429" t="s">
        <v>1033</v>
      </c>
    </row>
    <row r="19598" spans="24:25">
      <c r="X19598" s="429">
        <v>19895</v>
      </c>
      <c r="Y19598" s="429" t="s">
        <v>1033</v>
      </c>
    </row>
    <row r="19599" spans="24:25">
      <c r="X19599" s="429">
        <v>19896</v>
      </c>
      <c r="Y19599" s="429" t="s">
        <v>1033</v>
      </c>
    </row>
    <row r="19600" spans="24:25">
      <c r="X19600" s="429">
        <v>19897</v>
      </c>
      <c r="Y19600" s="429" t="s">
        <v>1033</v>
      </c>
    </row>
    <row r="19601" spans="24:25">
      <c r="X19601" s="429">
        <v>19898</v>
      </c>
      <c r="Y19601" s="429" t="s">
        <v>1033</v>
      </c>
    </row>
    <row r="19602" spans="24:25">
      <c r="X19602" s="429">
        <v>19899</v>
      </c>
      <c r="Y19602" s="429" t="s">
        <v>1033</v>
      </c>
    </row>
    <row r="19603" spans="24:25">
      <c r="X19603" s="429">
        <v>19900</v>
      </c>
      <c r="Y19603" s="429" t="s">
        <v>1033</v>
      </c>
    </row>
    <row r="19604" spans="24:25">
      <c r="X19604" s="429">
        <v>19901</v>
      </c>
      <c r="Y19604" s="429" t="s">
        <v>1033</v>
      </c>
    </row>
    <row r="19605" spans="24:25">
      <c r="X19605" s="429">
        <v>19902</v>
      </c>
      <c r="Y19605" s="429" t="s">
        <v>1033</v>
      </c>
    </row>
    <row r="19606" spans="24:25">
      <c r="X19606" s="429">
        <v>19903</v>
      </c>
      <c r="Y19606" s="429" t="s">
        <v>1033</v>
      </c>
    </row>
    <row r="19607" spans="24:25">
      <c r="X19607" s="429">
        <v>19904</v>
      </c>
      <c r="Y19607" s="429" t="s">
        <v>1033</v>
      </c>
    </row>
    <row r="19608" spans="24:25">
      <c r="X19608" s="429">
        <v>19905</v>
      </c>
      <c r="Y19608" s="429" t="s">
        <v>1033</v>
      </c>
    </row>
    <row r="19609" spans="24:25">
      <c r="X19609" s="429">
        <v>19906</v>
      </c>
      <c r="Y19609" s="429" t="s">
        <v>1033</v>
      </c>
    </row>
    <row r="19610" spans="24:25">
      <c r="X19610" s="429">
        <v>19907</v>
      </c>
      <c r="Y19610" s="429" t="s">
        <v>1033</v>
      </c>
    </row>
    <row r="19611" spans="24:25">
      <c r="X19611" s="429">
        <v>19908</v>
      </c>
      <c r="Y19611" s="429" t="s">
        <v>1033</v>
      </c>
    </row>
    <row r="19612" spans="24:25">
      <c r="X19612" s="429">
        <v>19909</v>
      </c>
      <c r="Y19612" s="429" t="s">
        <v>1033</v>
      </c>
    </row>
    <row r="19613" spans="24:25">
      <c r="X19613" s="429">
        <v>19910</v>
      </c>
      <c r="Y19613" s="429" t="s">
        <v>1033</v>
      </c>
    </row>
    <row r="19614" spans="24:25">
      <c r="X19614" s="429">
        <v>19911</v>
      </c>
      <c r="Y19614" s="429" t="s">
        <v>1033</v>
      </c>
    </row>
    <row r="19615" spans="24:25">
      <c r="X19615" s="429">
        <v>19912</v>
      </c>
      <c r="Y19615" s="429" t="s">
        <v>1033</v>
      </c>
    </row>
    <row r="19616" spans="24:25">
      <c r="X19616" s="429">
        <v>19913</v>
      </c>
      <c r="Y19616" s="429" t="s">
        <v>1033</v>
      </c>
    </row>
    <row r="19617" spans="24:25">
      <c r="X19617" s="429">
        <v>19914</v>
      </c>
      <c r="Y19617" s="429" t="s">
        <v>1033</v>
      </c>
    </row>
    <row r="19618" spans="24:25">
      <c r="X19618" s="429">
        <v>19915</v>
      </c>
      <c r="Y19618" s="429" t="s">
        <v>1033</v>
      </c>
    </row>
    <row r="19619" spans="24:25">
      <c r="X19619" s="429">
        <v>19916</v>
      </c>
      <c r="Y19619" s="429" t="s">
        <v>1033</v>
      </c>
    </row>
    <row r="19620" spans="24:25">
      <c r="X19620" s="429">
        <v>19917</v>
      </c>
      <c r="Y19620" s="429" t="s">
        <v>1033</v>
      </c>
    </row>
    <row r="19621" spans="24:25">
      <c r="X19621" s="429">
        <v>19918</v>
      </c>
      <c r="Y19621" s="429" t="s">
        <v>1033</v>
      </c>
    </row>
    <row r="19622" spans="24:25">
      <c r="X19622" s="429">
        <v>19919</v>
      </c>
      <c r="Y19622" s="429" t="s">
        <v>1033</v>
      </c>
    </row>
    <row r="19623" spans="24:25">
      <c r="X19623" s="429">
        <v>19920</v>
      </c>
      <c r="Y19623" s="429" t="s">
        <v>1033</v>
      </c>
    </row>
    <row r="19624" spans="24:25">
      <c r="X19624" s="429">
        <v>19921</v>
      </c>
      <c r="Y19624" s="429" t="s">
        <v>1033</v>
      </c>
    </row>
    <row r="19625" spans="24:25">
      <c r="X19625" s="429">
        <v>19922</v>
      </c>
      <c r="Y19625" s="429" t="s">
        <v>1033</v>
      </c>
    </row>
    <row r="19626" spans="24:25">
      <c r="X19626" s="429">
        <v>19923</v>
      </c>
      <c r="Y19626" s="429" t="s">
        <v>1033</v>
      </c>
    </row>
    <row r="19627" spans="24:25">
      <c r="X19627" s="429">
        <v>19924</v>
      </c>
      <c r="Y19627" s="429" t="s">
        <v>1033</v>
      </c>
    </row>
    <row r="19628" spans="24:25">
      <c r="X19628" s="429">
        <v>19925</v>
      </c>
      <c r="Y19628" s="429" t="s">
        <v>1033</v>
      </c>
    </row>
    <row r="19629" spans="24:25">
      <c r="X19629" s="429">
        <v>19926</v>
      </c>
      <c r="Y19629" s="429" t="s">
        <v>1033</v>
      </c>
    </row>
    <row r="19630" spans="24:25">
      <c r="X19630" s="429">
        <v>19927</v>
      </c>
      <c r="Y19630" s="429" t="s">
        <v>1033</v>
      </c>
    </row>
    <row r="19631" spans="24:25">
      <c r="X19631" s="429">
        <v>19928</v>
      </c>
      <c r="Y19631" s="429" t="s">
        <v>1033</v>
      </c>
    </row>
    <row r="19632" spans="24:25">
      <c r="X19632" s="429">
        <v>19929</v>
      </c>
      <c r="Y19632" s="429" t="s">
        <v>1033</v>
      </c>
    </row>
    <row r="19633" spans="24:25">
      <c r="X19633" s="429">
        <v>19930</v>
      </c>
      <c r="Y19633" s="429" t="s">
        <v>1033</v>
      </c>
    </row>
    <row r="19634" spans="24:25">
      <c r="X19634" s="429">
        <v>19931</v>
      </c>
      <c r="Y19634" s="429" t="s">
        <v>1033</v>
      </c>
    </row>
    <row r="19635" spans="24:25">
      <c r="X19635" s="429">
        <v>19932</v>
      </c>
      <c r="Y19635" s="429" t="s">
        <v>1033</v>
      </c>
    </row>
    <row r="19636" spans="24:25">
      <c r="X19636" s="429">
        <v>19933</v>
      </c>
      <c r="Y19636" s="429" t="s">
        <v>1033</v>
      </c>
    </row>
    <row r="19637" spans="24:25">
      <c r="X19637" s="429">
        <v>19934</v>
      </c>
      <c r="Y19637" s="429" t="s">
        <v>1033</v>
      </c>
    </row>
    <row r="19638" spans="24:25">
      <c r="X19638" s="429">
        <v>19935</v>
      </c>
      <c r="Y19638" s="429" t="s">
        <v>1033</v>
      </c>
    </row>
    <row r="19639" spans="24:25">
      <c r="X19639" s="429">
        <v>19936</v>
      </c>
      <c r="Y19639" s="429" t="s">
        <v>1033</v>
      </c>
    </row>
    <row r="19640" spans="24:25">
      <c r="X19640" s="429">
        <v>19937</v>
      </c>
      <c r="Y19640" s="429" t="s">
        <v>1033</v>
      </c>
    </row>
    <row r="19641" spans="24:25">
      <c r="X19641" s="429">
        <v>19938</v>
      </c>
      <c r="Y19641" s="429" t="s">
        <v>1033</v>
      </c>
    </row>
    <row r="19642" spans="24:25">
      <c r="X19642" s="429">
        <v>19939</v>
      </c>
      <c r="Y19642" s="429" t="s">
        <v>1033</v>
      </c>
    </row>
    <row r="19643" spans="24:25">
      <c r="X19643" s="429">
        <v>19940</v>
      </c>
      <c r="Y19643" s="429" t="s">
        <v>1033</v>
      </c>
    </row>
    <row r="19644" spans="24:25">
      <c r="X19644" s="429">
        <v>19941</v>
      </c>
      <c r="Y19644" s="429" t="s">
        <v>1033</v>
      </c>
    </row>
    <row r="19645" spans="24:25">
      <c r="X19645" s="429">
        <v>19942</v>
      </c>
      <c r="Y19645" s="429" t="s">
        <v>1033</v>
      </c>
    </row>
    <row r="19646" spans="24:25">
      <c r="X19646" s="429">
        <v>19943</v>
      </c>
      <c r="Y19646" s="429" t="s">
        <v>1033</v>
      </c>
    </row>
    <row r="19647" spans="24:25">
      <c r="X19647" s="429">
        <v>19944</v>
      </c>
      <c r="Y19647" s="429" t="s">
        <v>1033</v>
      </c>
    </row>
    <row r="19648" spans="24:25">
      <c r="X19648" s="429">
        <v>19945</v>
      </c>
      <c r="Y19648" s="429" t="s">
        <v>1033</v>
      </c>
    </row>
    <row r="19649" spans="24:25">
      <c r="X19649" s="429">
        <v>19946</v>
      </c>
      <c r="Y19649" s="429" t="s">
        <v>1033</v>
      </c>
    </row>
    <row r="19650" spans="24:25">
      <c r="X19650" s="429">
        <v>19947</v>
      </c>
      <c r="Y19650" s="429" t="s">
        <v>1033</v>
      </c>
    </row>
    <row r="19651" spans="24:25">
      <c r="X19651" s="429">
        <v>19948</v>
      </c>
      <c r="Y19651" s="429" t="s">
        <v>1033</v>
      </c>
    </row>
    <row r="19652" spans="24:25">
      <c r="X19652" s="429">
        <v>19949</v>
      </c>
      <c r="Y19652" s="429" t="s">
        <v>1033</v>
      </c>
    </row>
    <row r="19653" spans="24:25">
      <c r="X19653" s="429">
        <v>19950</v>
      </c>
      <c r="Y19653" s="429" t="s">
        <v>1033</v>
      </c>
    </row>
    <row r="19654" spans="24:25">
      <c r="X19654" s="429">
        <v>19951</v>
      </c>
      <c r="Y19654" s="429" t="s">
        <v>1033</v>
      </c>
    </row>
    <row r="19655" spans="24:25">
      <c r="X19655" s="429">
        <v>19952</v>
      </c>
      <c r="Y19655" s="429" t="s">
        <v>1033</v>
      </c>
    </row>
    <row r="19656" spans="24:25">
      <c r="X19656" s="429">
        <v>19953</v>
      </c>
      <c r="Y19656" s="429" t="s">
        <v>1033</v>
      </c>
    </row>
    <row r="19657" spans="24:25">
      <c r="X19657" s="429">
        <v>19954</v>
      </c>
      <c r="Y19657" s="429" t="s">
        <v>1033</v>
      </c>
    </row>
    <row r="19658" spans="24:25">
      <c r="X19658" s="429">
        <v>19955</v>
      </c>
      <c r="Y19658" s="429" t="s">
        <v>1033</v>
      </c>
    </row>
    <row r="19659" spans="24:25">
      <c r="X19659" s="429">
        <v>19956</v>
      </c>
      <c r="Y19659" s="429" t="s">
        <v>1033</v>
      </c>
    </row>
    <row r="19660" spans="24:25">
      <c r="X19660" s="429">
        <v>19957</v>
      </c>
      <c r="Y19660" s="429" t="s">
        <v>1033</v>
      </c>
    </row>
    <row r="19661" spans="24:25">
      <c r="X19661" s="429">
        <v>19958</v>
      </c>
      <c r="Y19661" s="429" t="s">
        <v>1033</v>
      </c>
    </row>
    <row r="19662" spans="24:25">
      <c r="X19662" s="429">
        <v>19959</v>
      </c>
      <c r="Y19662" s="429" t="s">
        <v>1033</v>
      </c>
    </row>
    <row r="19663" spans="24:25">
      <c r="X19663" s="429">
        <v>19960</v>
      </c>
      <c r="Y19663" s="429" t="s">
        <v>1033</v>
      </c>
    </row>
    <row r="19664" spans="24:25">
      <c r="X19664" s="429">
        <v>19961</v>
      </c>
      <c r="Y19664" s="429" t="s">
        <v>1033</v>
      </c>
    </row>
    <row r="19665" spans="24:25">
      <c r="X19665" s="429">
        <v>19962</v>
      </c>
      <c r="Y19665" s="429" t="s">
        <v>1033</v>
      </c>
    </row>
    <row r="19666" spans="24:25">
      <c r="X19666" s="429">
        <v>19963</v>
      </c>
      <c r="Y19666" s="429" t="s">
        <v>1033</v>
      </c>
    </row>
    <row r="19667" spans="24:25">
      <c r="X19667" s="429">
        <v>19964</v>
      </c>
      <c r="Y19667" s="429" t="s">
        <v>1033</v>
      </c>
    </row>
    <row r="19668" spans="24:25">
      <c r="X19668" s="429">
        <v>19965</v>
      </c>
      <c r="Y19668" s="429" t="s">
        <v>1033</v>
      </c>
    </row>
    <row r="19669" spans="24:25">
      <c r="X19669" s="429">
        <v>19966</v>
      </c>
      <c r="Y19669" s="429" t="s">
        <v>1033</v>
      </c>
    </row>
    <row r="19670" spans="24:25">
      <c r="X19670" s="429">
        <v>19967</v>
      </c>
      <c r="Y19670" s="429" t="s">
        <v>1033</v>
      </c>
    </row>
    <row r="19671" spans="24:25">
      <c r="X19671" s="429">
        <v>19968</v>
      </c>
      <c r="Y19671" s="429" t="s">
        <v>1033</v>
      </c>
    </row>
    <row r="19672" spans="24:25">
      <c r="X19672" s="429">
        <v>19969</v>
      </c>
      <c r="Y19672" s="429" t="s">
        <v>1033</v>
      </c>
    </row>
    <row r="19673" spans="24:25">
      <c r="X19673" s="429">
        <v>19970</v>
      </c>
      <c r="Y19673" s="429" t="s">
        <v>1033</v>
      </c>
    </row>
    <row r="19674" spans="24:25">
      <c r="X19674" s="429">
        <v>19971</v>
      </c>
      <c r="Y19674" s="429" t="s">
        <v>1033</v>
      </c>
    </row>
    <row r="19675" spans="24:25">
      <c r="X19675" s="429">
        <v>19972</v>
      </c>
      <c r="Y19675" s="429" t="s">
        <v>1033</v>
      </c>
    </row>
    <row r="19676" spans="24:25">
      <c r="X19676" s="429">
        <v>19973</v>
      </c>
      <c r="Y19676" s="429" t="s">
        <v>1033</v>
      </c>
    </row>
    <row r="19677" spans="24:25">
      <c r="X19677" s="429">
        <v>19974</v>
      </c>
      <c r="Y19677" s="429" t="s">
        <v>1033</v>
      </c>
    </row>
    <row r="19678" spans="24:25">
      <c r="X19678" s="429">
        <v>19975</v>
      </c>
      <c r="Y19678" s="429" t="s">
        <v>1033</v>
      </c>
    </row>
    <row r="19679" spans="24:25">
      <c r="X19679" s="429">
        <v>19976</v>
      </c>
      <c r="Y19679" s="429" t="s">
        <v>1033</v>
      </c>
    </row>
    <row r="19680" spans="24:25">
      <c r="X19680" s="429">
        <v>19977</v>
      </c>
      <c r="Y19680" s="429" t="s">
        <v>1033</v>
      </c>
    </row>
    <row r="19681" spans="24:25">
      <c r="X19681" s="429">
        <v>19978</v>
      </c>
      <c r="Y19681" s="429" t="s">
        <v>1033</v>
      </c>
    </row>
    <row r="19682" spans="24:25">
      <c r="X19682" s="429">
        <v>19979</v>
      </c>
      <c r="Y19682" s="429" t="s">
        <v>1033</v>
      </c>
    </row>
    <row r="19683" spans="24:25">
      <c r="X19683" s="429">
        <v>19980</v>
      </c>
      <c r="Y19683" s="429" t="s">
        <v>1033</v>
      </c>
    </row>
    <row r="19684" spans="24:25">
      <c r="X19684" s="429">
        <v>19981</v>
      </c>
      <c r="Y19684" s="429" t="s">
        <v>1033</v>
      </c>
    </row>
    <row r="19685" spans="24:25">
      <c r="X19685" s="429">
        <v>19982</v>
      </c>
      <c r="Y19685" s="429" t="s">
        <v>1033</v>
      </c>
    </row>
    <row r="19686" spans="24:25">
      <c r="X19686" s="429">
        <v>19983</v>
      </c>
      <c r="Y19686" s="429" t="s">
        <v>1033</v>
      </c>
    </row>
    <row r="19687" spans="24:25">
      <c r="X19687" s="429">
        <v>19984</v>
      </c>
      <c r="Y19687" s="429" t="s">
        <v>1033</v>
      </c>
    </row>
    <row r="19688" spans="24:25">
      <c r="X19688" s="429">
        <v>19985</v>
      </c>
      <c r="Y19688" s="429" t="s">
        <v>1033</v>
      </c>
    </row>
    <row r="19689" spans="24:25">
      <c r="X19689" s="429">
        <v>19986</v>
      </c>
      <c r="Y19689" s="429" t="s">
        <v>1033</v>
      </c>
    </row>
    <row r="19690" spans="24:25">
      <c r="X19690" s="429">
        <v>19987</v>
      </c>
      <c r="Y19690" s="429" t="s">
        <v>1033</v>
      </c>
    </row>
    <row r="19691" spans="24:25">
      <c r="X19691" s="429">
        <v>19988</v>
      </c>
      <c r="Y19691" s="429" t="s">
        <v>1033</v>
      </c>
    </row>
    <row r="19692" spans="24:25">
      <c r="X19692" s="429">
        <v>19989</v>
      </c>
      <c r="Y19692" s="429" t="s">
        <v>1033</v>
      </c>
    </row>
    <row r="19693" spans="24:25">
      <c r="X19693" s="429">
        <v>19990</v>
      </c>
      <c r="Y19693" s="429" t="s">
        <v>1033</v>
      </c>
    </row>
    <row r="19694" spans="24:25">
      <c r="X19694" s="429">
        <v>19991</v>
      </c>
      <c r="Y19694" s="429" t="s">
        <v>1033</v>
      </c>
    </row>
    <row r="19695" spans="24:25">
      <c r="X19695" s="429">
        <v>19992</v>
      </c>
      <c r="Y19695" s="429" t="s">
        <v>1033</v>
      </c>
    </row>
    <row r="19696" spans="24:25">
      <c r="X19696" s="429">
        <v>19993</v>
      </c>
      <c r="Y19696" s="429" t="s">
        <v>1033</v>
      </c>
    </row>
    <row r="19697" spans="24:25">
      <c r="X19697" s="429">
        <v>19994</v>
      </c>
      <c r="Y19697" s="429" t="s">
        <v>1033</v>
      </c>
    </row>
    <row r="19698" spans="24:25">
      <c r="X19698" s="429">
        <v>19995</v>
      </c>
      <c r="Y19698" s="429" t="s">
        <v>1033</v>
      </c>
    </row>
    <row r="19699" spans="24:25">
      <c r="X19699" s="429">
        <v>19996</v>
      </c>
      <c r="Y19699" s="429" t="s">
        <v>1033</v>
      </c>
    </row>
    <row r="19700" spans="24:25">
      <c r="X19700" s="429">
        <v>19997</v>
      </c>
      <c r="Y19700" s="429" t="s">
        <v>1033</v>
      </c>
    </row>
    <row r="19701" spans="24:25">
      <c r="X19701" s="429">
        <v>19998</v>
      </c>
      <c r="Y19701" s="429" t="s">
        <v>1033</v>
      </c>
    </row>
    <row r="19702" spans="24:25">
      <c r="X19702" s="429">
        <v>19999</v>
      </c>
      <c r="Y19702" s="429" t="s">
        <v>1033</v>
      </c>
    </row>
    <row r="19703" spans="24:25">
      <c r="X19703" s="429">
        <v>20000</v>
      </c>
      <c r="Y19703" s="429" t="s">
        <v>1033</v>
      </c>
    </row>
  </sheetData>
  <sortState xmlns:xlrd2="http://schemas.microsoft.com/office/spreadsheetml/2017/richdata2" ref="B2:F15">
    <sortCondition descending="1" ref="C2:C15"/>
  </sortState>
  <mergeCells count="3">
    <mergeCell ref="A1:I1"/>
    <mergeCell ref="E6:F6"/>
    <mergeCell ref="E16:H16"/>
  </mergeCells>
  <dataValidations count="1">
    <dataValidation type="list" allowBlank="1" showInputMessage="1" showErrorMessage="1" sqref="E6" xr:uid="{00000000-0002-0000-0200-000000000000}">
      <formula1>$T$6:$T$13</formula1>
    </dataValidation>
  </dataValidations>
  <pageMargins left="0.45" right="0" top="1" bottom="0.5" header="0.3" footer="0.3"/>
  <pageSetup scale="80" orientation="landscape" r:id="rId1"/>
  <colBreaks count="1" manualBreakCount="1">
    <brk id="9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Sheet2!$Q$1:$Q$8</xm:f>
          </x14:formula1>
          <xm:sqref>C19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FFE2B-365D-476E-962D-A8FB98AFB164}">
  <dimension ref="A1:A12"/>
  <sheetViews>
    <sheetView workbookViewId="0">
      <selection sqref="A1:A12"/>
    </sheetView>
  </sheetViews>
  <sheetFormatPr defaultRowHeight="14.4"/>
  <cols>
    <col min="1" max="1" width="14" bestFit="1" customWidth="1"/>
  </cols>
  <sheetData>
    <row r="1" spans="1:1">
      <c r="A1" t="s">
        <v>1022</v>
      </c>
    </row>
    <row r="2" spans="1:1">
      <c r="A2" t="s">
        <v>1023</v>
      </c>
    </row>
    <row r="3" spans="1:1">
      <c r="A3" t="s">
        <v>1024</v>
      </c>
    </row>
    <row r="4" spans="1:1">
      <c r="A4" t="s">
        <v>1025</v>
      </c>
    </row>
    <row r="5" spans="1:1">
      <c r="A5" t="s">
        <v>1026</v>
      </c>
    </row>
    <row r="6" spans="1:1">
      <c r="A6" t="s">
        <v>1027</v>
      </c>
    </row>
    <row r="7" spans="1:1">
      <c r="A7" t="s">
        <v>1028</v>
      </c>
    </row>
    <row r="8" spans="1:1">
      <c r="A8" t="s">
        <v>1029</v>
      </c>
    </row>
    <row r="9" spans="1:1">
      <c r="A9" t="s">
        <v>1030</v>
      </c>
    </row>
    <row r="10" spans="1:1">
      <c r="A10" t="s">
        <v>1031</v>
      </c>
    </row>
    <row r="11" spans="1:1">
      <c r="A11" t="s">
        <v>1032</v>
      </c>
    </row>
    <row r="12" spans="1:1">
      <c r="A12" t="s">
        <v>1033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246"/>
  <sheetViews>
    <sheetView topLeftCell="A2" zoomScale="90" workbookViewId="0">
      <pane xSplit="4" ySplit="2" topLeftCell="E4" activePane="bottomRight" state="frozen"/>
      <selection activeCell="A2" sqref="A2"/>
      <selection pane="topRight" activeCell="F2" sqref="F2"/>
      <selection pane="bottomLeft" activeCell="A4" sqref="A4"/>
      <selection pane="bottomRight" activeCell="F9" sqref="F9"/>
    </sheetView>
  </sheetViews>
  <sheetFormatPr defaultRowHeight="14.4"/>
  <cols>
    <col min="1" max="1" width="1.5546875" customWidth="1"/>
    <col min="2" max="2" width="28.5546875" bestFit="1" customWidth="1"/>
    <col min="3" max="3" width="11" bestFit="1" customWidth="1"/>
    <col min="4" max="4" width="12.33203125" bestFit="1" customWidth="1"/>
    <col min="5" max="5" width="42" bestFit="1" customWidth="1"/>
    <col min="6" max="6" width="12.21875" bestFit="1" customWidth="1"/>
    <col min="7" max="7" width="8.33203125" bestFit="1" customWidth="1"/>
    <col min="8" max="8" width="13.33203125" bestFit="1" customWidth="1"/>
    <col min="9" max="9" width="11.109375" bestFit="1" customWidth="1"/>
  </cols>
  <sheetData>
    <row r="3" spans="2:9" s="295" customFormat="1" ht="30" customHeight="1">
      <c r="B3" s="299" t="s">
        <v>1013</v>
      </c>
      <c r="C3" s="300" t="s">
        <v>39</v>
      </c>
      <c r="D3" s="299" t="s">
        <v>640</v>
      </c>
      <c r="E3" s="299" t="s">
        <v>1301</v>
      </c>
      <c r="F3" s="299" t="s">
        <v>1038</v>
      </c>
      <c r="G3" s="299" t="s">
        <v>1039</v>
      </c>
      <c r="H3" s="299" t="s">
        <v>1517</v>
      </c>
      <c r="I3" s="299" t="s">
        <v>1037</v>
      </c>
    </row>
    <row r="4" spans="2:9">
      <c r="B4" s="2" t="s">
        <v>1014</v>
      </c>
      <c r="C4" s="2" t="s">
        <v>45</v>
      </c>
      <c r="D4" s="275" t="s">
        <v>189</v>
      </c>
      <c r="E4" s="275" t="s">
        <v>2683</v>
      </c>
      <c r="F4" s="294">
        <v>4387198</v>
      </c>
      <c r="G4" s="294">
        <v>7620</v>
      </c>
      <c r="H4" s="294">
        <v>575.7477690288714</v>
      </c>
      <c r="I4" s="294">
        <v>187701.59062438027</v>
      </c>
    </row>
    <row r="5" spans="2:9">
      <c r="B5" s="2" t="s">
        <v>1014</v>
      </c>
      <c r="C5" s="2" t="s">
        <v>45</v>
      </c>
      <c r="D5" s="274" t="s">
        <v>195</v>
      </c>
      <c r="E5" s="275" t="s">
        <v>2680</v>
      </c>
      <c r="F5" s="294">
        <v>3002746.1428571427</v>
      </c>
      <c r="G5" s="294">
        <v>5077.7142857142853</v>
      </c>
      <c r="H5" s="294">
        <v>591.3578381724061</v>
      </c>
      <c r="I5" s="294">
        <v>231129.94394007602</v>
      </c>
    </row>
    <row r="6" spans="2:9">
      <c r="B6" s="2" t="s">
        <v>1014</v>
      </c>
      <c r="C6" s="2" t="s">
        <v>45</v>
      </c>
      <c r="D6" s="274" t="s">
        <v>52</v>
      </c>
      <c r="E6" s="275" t="s">
        <v>2677</v>
      </c>
      <c r="F6" s="294">
        <v>3573803.4375</v>
      </c>
      <c r="G6" s="294">
        <v>6517.3125</v>
      </c>
      <c r="H6" s="294">
        <v>548.35538997094272</v>
      </c>
      <c r="I6" s="294">
        <v>257639.5005627723</v>
      </c>
    </row>
    <row r="7" spans="2:9">
      <c r="B7" s="2" t="s">
        <v>1014</v>
      </c>
      <c r="C7" s="2" t="s">
        <v>45</v>
      </c>
      <c r="D7" s="274" t="s">
        <v>1557</v>
      </c>
      <c r="E7" s="275" t="s">
        <v>2678</v>
      </c>
      <c r="F7" s="294">
        <v>1887336</v>
      </c>
      <c r="G7" s="294">
        <v>5767</v>
      </c>
      <c r="H7" s="294">
        <v>327.26478238252122</v>
      </c>
      <c r="I7" s="294">
        <v>89633.598615256895</v>
      </c>
    </row>
    <row r="8" spans="2:9">
      <c r="B8" s="2" t="s">
        <v>1014</v>
      </c>
      <c r="C8" s="2" t="s">
        <v>45</v>
      </c>
      <c r="D8" s="274" t="s">
        <v>18</v>
      </c>
      <c r="E8" s="275" t="s">
        <v>2679</v>
      </c>
      <c r="F8" s="294">
        <v>2873429.3333333335</v>
      </c>
      <c r="G8" s="294">
        <v>5657</v>
      </c>
      <c r="H8" s="294">
        <v>507.94225443403457</v>
      </c>
      <c r="I8" s="294">
        <v>204543.76496458054</v>
      </c>
    </row>
    <row r="9" spans="2:9">
      <c r="B9" s="2" t="s">
        <v>1014</v>
      </c>
      <c r="C9" s="2" t="s">
        <v>45</v>
      </c>
      <c r="D9" s="274" t="s">
        <v>107</v>
      </c>
      <c r="E9" s="275" t="s">
        <v>2682</v>
      </c>
      <c r="F9" s="294">
        <v>4299581.4285714282</v>
      </c>
      <c r="G9" s="294">
        <v>7577</v>
      </c>
      <c r="H9" s="294">
        <v>567.45168649484333</v>
      </c>
      <c r="I9" s="294">
        <v>345932.6963153067</v>
      </c>
    </row>
    <row r="10" spans="2:9">
      <c r="B10" s="2" t="s">
        <v>1014</v>
      </c>
      <c r="C10" s="2" t="s">
        <v>45</v>
      </c>
      <c r="D10" s="274" t="s">
        <v>389</v>
      </c>
      <c r="E10" s="275" t="s">
        <v>2681</v>
      </c>
      <c r="F10" s="294">
        <v>2622345.3333333335</v>
      </c>
      <c r="G10" s="294">
        <v>4846.666666666667</v>
      </c>
      <c r="H10" s="294">
        <v>541.0616231086658</v>
      </c>
      <c r="I10" s="294">
        <v>68957.558133913859</v>
      </c>
    </row>
    <row r="11" spans="2:9">
      <c r="B11" s="2" t="s">
        <v>1014</v>
      </c>
      <c r="C11" s="2" t="s">
        <v>127</v>
      </c>
      <c r="D11" s="272" t="s">
        <v>189</v>
      </c>
      <c r="E11" s="275" t="s">
        <v>2699</v>
      </c>
      <c r="F11" s="294">
        <v>774963.5</v>
      </c>
      <c r="G11" s="294">
        <v>2387.25</v>
      </c>
      <c r="H11" s="294">
        <v>324.62603413970049</v>
      </c>
      <c r="I11" s="294">
        <v>-181.49325655248049</v>
      </c>
    </row>
    <row r="12" spans="2:9">
      <c r="B12" s="2" t="s">
        <v>1014</v>
      </c>
      <c r="C12" s="2" t="s">
        <v>127</v>
      </c>
      <c r="D12" s="274" t="s">
        <v>195</v>
      </c>
      <c r="E12" s="275" t="s">
        <v>2696</v>
      </c>
      <c r="F12" s="294">
        <v>1240578.875</v>
      </c>
      <c r="G12" s="294">
        <v>2583.625</v>
      </c>
      <c r="H12" s="294">
        <v>480.16986791813827</v>
      </c>
      <c r="I12" s="294">
        <v>65745.57195043395</v>
      </c>
    </row>
    <row r="13" spans="2:9">
      <c r="B13" s="2" t="s">
        <v>1014</v>
      </c>
      <c r="C13" s="2" t="s">
        <v>127</v>
      </c>
      <c r="D13" s="275" t="s">
        <v>52</v>
      </c>
      <c r="E13" s="275" t="s">
        <v>2693</v>
      </c>
      <c r="F13" s="294">
        <v>1247453.7619047619</v>
      </c>
      <c r="G13" s="294">
        <v>3001.0952380952381</v>
      </c>
      <c r="H13" s="294">
        <v>415.66616949367693</v>
      </c>
      <c r="I13" s="294">
        <v>57830.305659656944</v>
      </c>
    </row>
    <row r="14" spans="2:9">
      <c r="B14" s="2" t="s">
        <v>1014</v>
      </c>
      <c r="C14" s="2" t="s">
        <v>127</v>
      </c>
      <c r="D14" s="274" t="s">
        <v>159</v>
      </c>
      <c r="E14" s="275" t="s">
        <v>2700</v>
      </c>
      <c r="F14" s="294">
        <v>1709327</v>
      </c>
      <c r="G14" s="294">
        <v>3937.75</v>
      </c>
      <c r="H14" s="294">
        <v>434.08723255666308</v>
      </c>
      <c r="I14" s="294">
        <v>114852.04689641047</v>
      </c>
    </row>
    <row r="15" spans="2:9">
      <c r="B15" s="2" t="s">
        <v>1014</v>
      </c>
      <c r="C15" s="2" t="s">
        <v>127</v>
      </c>
      <c r="D15" s="274" t="s">
        <v>18</v>
      </c>
      <c r="E15" s="275" t="s">
        <v>2695</v>
      </c>
      <c r="F15" s="294">
        <v>1033326.6</v>
      </c>
      <c r="G15" s="294">
        <v>2525</v>
      </c>
      <c r="H15" s="294">
        <v>409.23825742574257</v>
      </c>
      <c r="I15" s="294">
        <v>20861.937033661998</v>
      </c>
    </row>
    <row r="16" spans="2:9">
      <c r="B16" s="2" t="s">
        <v>1014</v>
      </c>
      <c r="C16" s="2" t="s">
        <v>127</v>
      </c>
      <c r="D16" s="274" t="s">
        <v>107</v>
      </c>
      <c r="E16" s="275" t="s">
        <v>2698</v>
      </c>
      <c r="F16" s="294">
        <v>1115810</v>
      </c>
      <c r="G16" s="294">
        <v>2670.1428571428573</v>
      </c>
      <c r="H16" s="294">
        <v>417.88400834626287</v>
      </c>
      <c r="I16" s="294">
        <v>40803.005317881281</v>
      </c>
    </row>
    <row r="17" spans="2:9">
      <c r="B17" s="2" t="s">
        <v>1014</v>
      </c>
      <c r="C17" s="2" t="s">
        <v>127</v>
      </c>
      <c r="D17" s="274" t="s">
        <v>389</v>
      </c>
      <c r="E17" s="275" t="s">
        <v>2697</v>
      </c>
      <c r="F17" s="294">
        <v>1187427.4285714286</v>
      </c>
      <c r="G17" s="294">
        <v>2968.2857142857142</v>
      </c>
      <c r="H17" s="294">
        <v>400.03811723938787</v>
      </c>
      <c r="I17" s="294">
        <v>49906.517181780677</v>
      </c>
    </row>
    <row r="18" spans="2:9">
      <c r="B18" s="2" t="s">
        <v>1014</v>
      </c>
      <c r="C18" s="2" t="s">
        <v>127</v>
      </c>
      <c r="D18" s="274" t="s">
        <v>131</v>
      </c>
      <c r="E18" s="275" t="s">
        <v>2694</v>
      </c>
      <c r="F18" s="294">
        <v>743721</v>
      </c>
      <c r="G18" s="294">
        <v>1602</v>
      </c>
      <c r="H18" s="294">
        <v>464.24531835205994</v>
      </c>
      <c r="I18" s="294">
        <v>-8258.1450365515338</v>
      </c>
    </row>
    <row r="19" spans="2:9">
      <c r="B19" s="2" t="s">
        <v>1014</v>
      </c>
      <c r="C19" s="2" t="s">
        <v>25</v>
      </c>
      <c r="D19" s="274" t="s">
        <v>189</v>
      </c>
      <c r="E19" s="275" t="s">
        <v>2691</v>
      </c>
      <c r="F19" s="294">
        <v>969423.17647058819</v>
      </c>
      <c r="G19" s="294">
        <v>2754.1176470588234</v>
      </c>
      <c r="H19" s="294">
        <v>351.99047415634345</v>
      </c>
      <c r="I19" s="294">
        <v>16589.619648938773</v>
      </c>
    </row>
    <row r="20" spans="2:9">
      <c r="B20" s="2" t="s">
        <v>1014</v>
      </c>
      <c r="C20" s="2" t="s">
        <v>25</v>
      </c>
      <c r="D20" s="272" t="s">
        <v>195</v>
      </c>
      <c r="E20" s="275" t="s">
        <v>2688</v>
      </c>
      <c r="F20" s="294">
        <v>1733135.0333333334</v>
      </c>
      <c r="G20" s="294">
        <v>3689</v>
      </c>
      <c r="H20" s="294">
        <v>469.81161109605137</v>
      </c>
      <c r="I20" s="294">
        <v>107748.46720804587</v>
      </c>
    </row>
    <row r="21" spans="2:9">
      <c r="B21" s="2" t="s">
        <v>1014</v>
      </c>
      <c r="C21" s="2" t="s">
        <v>25</v>
      </c>
      <c r="D21" s="274" t="s">
        <v>52</v>
      </c>
      <c r="E21" s="275" t="s">
        <v>2684</v>
      </c>
      <c r="F21" s="294">
        <v>1846852.0806451612</v>
      </c>
      <c r="G21" s="294">
        <v>4162.3387096774195</v>
      </c>
      <c r="H21" s="294">
        <v>443.70538042741168</v>
      </c>
      <c r="I21" s="294">
        <v>112043.44771317618</v>
      </c>
    </row>
    <row r="22" spans="2:9">
      <c r="B22" s="2" t="s">
        <v>1014</v>
      </c>
      <c r="C22" s="2" t="s">
        <v>25</v>
      </c>
      <c r="D22" s="2" t="s">
        <v>1557</v>
      </c>
      <c r="E22" s="275" t="s">
        <v>2685</v>
      </c>
      <c r="F22" s="294">
        <v>1069204</v>
      </c>
      <c r="G22" s="294">
        <v>3194</v>
      </c>
      <c r="H22" s="294">
        <v>334.75391358797748</v>
      </c>
      <c r="I22" s="294">
        <v>-82995.327539520775</v>
      </c>
    </row>
    <row r="23" spans="2:9">
      <c r="B23" s="2" t="s">
        <v>1014</v>
      </c>
      <c r="C23" s="2" t="s">
        <v>25</v>
      </c>
      <c r="D23" s="2" t="s">
        <v>159</v>
      </c>
      <c r="E23" s="275" t="s">
        <v>2692</v>
      </c>
      <c r="F23" s="294">
        <v>1359499.2</v>
      </c>
      <c r="G23" s="294">
        <v>3361.2</v>
      </c>
      <c r="H23" s="294">
        <v>404.46840414137807</v>
      </c>
      <c r="I23" s="294">
        <v>58187.884841119245</v>
      </c>
    </row>
    <row r="24" spans="2:9">
      <c r="B24" s="2" t="s">
        <v>1014</v>
      </c>
      <c r="C24" s="2" t="s">
        <v>25</v>
      </c>
      <c r="D24" s="2" t="s">
        <v>18</v>
      </c>
      <c r="E24" s="275" t="s">
        <v>2687</v>
      </c>
      <c r="F24" s="294">
        <v>1469241.5</v>
      </c>
      <c r="G24" s="294">
        <v>3572.5</v>
      </c>
      <c r="H24" s="298">
        <v>411.26424072778167</v>
      </c>
      <c r="I24" s="294">
        <v>55847.571546927778</v>
      </c>
    </row>
    <row r="25" spans="2:9">
      <c r="B25" s="2" t="s">
        <v>1014</v>
      </c>
      <c r="C25" s="2" t="s">
        <v>25</v>
      </c>
      <c r="D25" s="2" t="s">
        <v>107</v>
      </c>
      <c r="E25" s="275" t="s">
        <v>2690</v>
      </c>
      <c r="F25" s="294">
        <v>1462370</v>
      </c>
      <c r="G25" s="294">
        <v>3678.4</v>
      </c>
      <c r="H25" s="294">
        <v>397.55600260983033</v>
      </c>
      <c r="I25" s="294">
        <v>66256.319197495788</v>
      </c>
    </row>
    <row r="26" spans="2:9">
      <c r="B26" s="2" t="s">
        <v>1014</v>
      </c>
      <c r="C26" s="2" t="s">
        <v>25</v>
      </c>
      <c r="D26" s="2" t="s">
        <v>389</v>
      </c>
      <c r="E26" s="275" t="s">
        <v>2689</v>
      </c>
      <c r="F26" s="294">
        <v>1477614.5882352942</v>
      </c>
      <c r="G26" s="294">
        <v>3406.4117647058824</v>
      </c>
      <c r="H26" s="294">
        <v>433.77450828023279</v>
      </c>
      <c r="I26" s="294">
        <v>67468.781766195199</v>
      </c>
    </row>
    <row r="27" spans="2:9">
      <c r="B27" s="2" t="s">
        <v>1014</v>
      </c>
      <c r="C27" s="2" t="s">
        <v>25</v>
      </c>
      <c r="D27" s="2" t="s">
        <v>131</v>
      </c>
      <c r="E27" s="275" t="s">
        <v>2686</v>
      </c>
      <c r="F27" s="294">
        <v>1219248.6666666667</v>
      </c>
      <c r="G27" s="294">
        <v>3243.1111111111113</v>
      </c>
      <c r="H27" s="294">
        <v>375.95032205015758</v>
      </c>
      <c r="I27" s="294">
        <v>14704.106321562715</v>
      </c>
    </row>
    <row r="28" spans="2:9">
      <c r="B28" s="2" t="s">
        <v>1019</v>
      </c>
      <c r="C28" s="2" t="s">
        <v>45</v>
      </c>
      <c r="D28" s="2" t="s">
        <v>52</v>
      </c>
      <c r="E28" s="275" t="s">
        <v>2739</v>
      </c>
      <c r="F28" s="294">
        <v>8554645.5</v>
      </c>
      <c r="G28" s="294">
        <v>13233.5</v>
      </c>
      <c r="H28" s="294">
        <v>646.43862167982775</v>
      </c>
      <c r="I28" s="294">
        <v>-75236.991847629106</v>
      </c>
    </row>
    <row r="29" spans="2:9">
      <c r="B29" s="2" t="s">
        <v>1019</v>
      </c>
      <c r="C29" s="2" t="s">
        <v>45</v>
      </c>
      <c r="D29" s="2" t="s">
        <v>1557</v>
      </c>
      <c r="E29" s="275" t="s">
        <v>2740</v>
      </c>
      <c r="F29" s="294">
        <v>40720005</v>
      </c>
      <c r="G29" s="294">
        <v>33692</v>
      </c>
      <c r="H29" s="294">
        <v>1208.5956606909651</v>
      </c>
      <c r="I29" s="294">
        <v>2746969.3400418581</v>
      </c>
    </row>
    <row r="30" spans="2:9">
      <c r="B30" s="2" t="s">
        <v>1019</v>
      </c>
      <c r="C30" s="2" t="s">
        <v>127</v>
      </c>
      <c r="D30" s="2" t="s">
        <v>52</v>
      </c>
      <c r="E30" s="275" t="s">
        <v>2742</v>
      </c>
      <c r="F30" s="294">
        <v>2068044</v>
      </c>
      <c r="G30" s="294">
        <v>4460</v>
      </c>
      <c r="H30" s="298">
        <v>463.68699551569506</v>
      </c>
      <c r="I30" s="294">
        <v>68237.751107194868</v>
      </c>
    </row>
    <row r="31" spans="2:9">
      <c r="B31" s="2" t="s">
        <v>1019</v>
      </c>
      <c r="C31" s="2" t="s">
        <v>127</v>
      </c>
      <c r="D31" s="2" t="s">
        <v>159</v>
      </c>
      <c r="E31" s="275" t="s">
        <v>2743</v>
      </c>
      <c r="F31" s="294">
        <v>884554</v>
      </c>
      <c r="G31" s="294">
        <v>3362</v>
      </c>
      <c r="H31" s="298">
        <v>263.10350981558594</v>
      </c>
      <c r="I31" s="294">
        <v>67863.566911203307</v>
      </c>
    </row>
    <row r="32" spans="2:9">
      <c r="B32" s="2" t="s">
        <v>1019</v>
      </c>
      <c r="C32" s="2" t="s">
        <v>25</v>
      </c>
      <c r="D32" s="2" t="s">
        <v>52</v>
      </c>
      <c r="E32" s="275" t="s">
        <v>2741</v>
      </c>
      <c r="F32" s="294">
        <v>19828573.5</v>
      </c>
      <c r="G32" s="294">
        <v>24044</v>
      </c>
      <c r="H32" s="298">
        <v>824.67865163866247</v>
      </c>
      <c r="I32" s="294">
        <v>584939.2158392939</v>
      </c>
    </row>
    <row r="33" spans="2:9">
      <c r="B33" s="2" t="s">
        <v>1018</v>
      </c>
      <c r="C33" s="2" t="s">
        <v>45</v>
      </c>
      <c r="D33" s="2" t="s">
        <v>52</v>
      </c>
      <c r="E33" s="275" t="s">
        <v>2725</v>
      </c>
      <c r="F33" s="294">
        <v>1762574</v>
      </c>
      <c r="G33" s="294">
        <v>4361</v>
      </c>
      <c r="H33" s="298">
        <v>404.16739279981658</v>
      </c>
      <c r="I33" s="294">
        <v>-17408.756878774031</v>
      </c>
    </row>
    <row r="34" spans="2:9">
      <c r="B34" s="2" t="s">
        <v>1018</v>
      </c>
      <c r="C34" s="2" t="s">
        <v>127</v>
      </c>
      <c r="D34" s="2" t="s">
        <v>195</v>
      </c>
      <c r="E34" s="275" t="s">
        <v>2736</v>
      </c>
      <c r="F34" s="294">
        <v>927574.5</v>
      </c>
      <c r="G34" s="294">
        <v>2164.5</v>
      </c>
      <c r="H34" s="298">
        <v>428.53984753984753</v>
      </c>
      <c r="I34" s="294">
        <v>-55579.577316935975</v>
      </c>
    </row>
    <row r="35" spans="2:9">
      <c r="B35" s="2" t="s">
        <v>1018</v>
      </c>
      <c r="C35" s="2" t="s">
        <v>127</v>
      </c>
      <c r="D35" s="2" t="s">
        <v>52</v>
      </c>
      <c r="E35" s="275" t="s">
        <v>2734</v>
      </c>
      <c r="F35" s="294">
        <v>998709.11111111112</v>
      </c>
      <c r="G35" s="294">
        <v>2579.3333333333335</v>
      </c>
      <c r="H35" s="298">
        <v>387.19660549668299</v>
      </c>
      <c r="I35" s="294">
        <v>24788.493660413118</v>
      </c>
    </row>
    <row r="36" spans="2:9">
      <c r="B36" s="2" t="s">
        <v>1018</v>
      </c>
      <c r="C36" s="2" t="s">
        <v>127</v>
      </c>
      <c r="D36" s="2" t="s">
        <v>159</v>
      </c>
      <c r="E36" s="275" t="s">
        <v>2738</v>
      </c>
      <c r="F36" s="294">
        <v>580677</v>
      </c>
      <c r="G36" s="294">
        <v>1573</v>
      </c>
      <c r="H36" s="298">
        <v>369.15257469802924</v>
      </c>
      <c r="I36" s="294">
        <v>-29824.277681775508</v>
      </c>
    </row>
    <row r="37" spans="2:9">
      <c r="B37" s="2" t="s">
        <v>1018</v>
      </c>
      <c r="C37" s="2" t="s">
        <v>127</v>
      </c>
      <c r="D37" s="2" t="s">
        <v>18</v>
      </c>
      <c r="E37" s="275" t="s">
        <v>2735</v>
      </c>
      <c r="F37" s="294">
        <v>470393</v>
      </c>
      <c r="G37" s="294">
        <v>1233</v>
      </c>
      <c r="H37" s="298">
        <v>381.50283860502839</v>
      </c>
      <c r="I37" s="294">
        <v>-30047.053828680422</v>
      </c>
    </row>
    <row r="38" spans="2:9">
      <c r="B38" s="2" t="s">
        <v>1018</v>
      </c>
      <c r="C38" s="2" t="s">
        <v>127</v>
      </c>
      <c r="D38" s="2" t="s">
        <v>389</v>
      </c>
      <c r="E38" s="275" t="s">
        <v>2737</v>
      </c>
      <c r="F38" s="294">
        <v>696766.5</v>
      </c>
      <c r="G38" s="294">
        <v>1820</v>
      </c>
      <c r="H38" s="298">
        <v>382.83873626373628</v>
      </c>
      <c r="I38" s="294">
        <v>-46650.243371947538</v>
      </c>
    </row>
    <row r="39" spans="2:9">
      <c r="B39" s="2" t="s">
        <v>1018</v>
      </c>
      <c r="C39" s="2" t="s">
        <v>25</v>
      </c>
      <c r="D39" s="2" t="s">
        <v>189</v>
      </c>
      <c r="E39" s="275" t="s">
        <v>2732</v>
      </c>
      <c r="F39" s="294">
        <v>790941.25</v>
      </c>
      <c r="G39" s="294">
        <v>2419.5</v>
      </c>
      <c r="H39" s="298">
        <v>326.90276916718329</v>
      </c>
      <c r="I39" s="294">
        <v>-38125.462162762939</v>
      </c>
    </row>
    <row r="40" spans="2:9">
      <c r="B40" s="2" t="s">
        <v>1018</v>
      </c>
      <c r="C40" s="2" t="s">
        <v>25</v>
      </c>
      <c r="D40" s="2" t="s">
        <v>195</v>
      </c>
      <c r="E40" s="275" t="s">
        <v>2729</v>
      </c>
      <c r="F40" s="294">
        <v>856523</v>
      </c>
      <c r="G40" s="294">
        <v>1817</v>
      </c>
      <c r="H40" s="298">
        <v>471.3940561364887</v>
      </c>
      <c r="I40" s="294">
        <v>17274.248631063674</v>
      </c>
    </row>
    <row r="41" spans="2:9">
      <c r="B41" s="2" t="s">
        <v>1018</v>
      </c>
      <c r="C41" s="2" t="s">
        <v>25</v>
      </c>
      <c r="D41" s="2" t="s">
        <v>52</v>
      </c>
      <c r="E41" s="275" t="s">
        <v>2726</v>
      </c>
      <c r="F41" s="294">
        <v>1309425.4545454546</v>
      </c>
      <c r="G41" s="294">
        <v>3146.5454545454545</v>
      </c>
      <c r="H41" s="298">
        <v>416.14700104010171</v>
      </c>
      <c r="I41" s="294">
        <v>52266.98968266524</v>
      </c>
    </row>
    <row r="42" spans="2:9">
      <c r="B42" s="2" t="s">
        <v>1018</v>
      </c>
      <c r="C42" s="2" t="s">
        <v>25</v>
      </c>
      <c r="D42" s="2" t="s">
        <v>159</v>
      </c>
      <c r="E42" s="275" t="s">
        <v>2733</v>
      </c>
      <c r="F42" s="294">
        <v>1062973.5714285714</v>
      </c>
      <c r="G42" s="294">
        <v>2635.5714285714284</v>
      </c>
      <c r="H42" s="298">
        <v>403.31806601983845</v>
      </c>
      <c r="I42" s="294">
        <v>-4300.2974152961151</v>
      </c>
    </row>
    <row r="43" spans="2:9">
      <c r="B43" s="2" t="s">
        <v>1018</v>
      </c>
      <c r="C43" s="2" t="s">
        <v>25</v>
      </c>
      <c r="D43" s="2" t="s">
        <v>18</v>
      </c>
      <c r="E43" s="275" t="s">
        <v>2728</v>
      </c>
      <c r="F43" s="294">
        <v>829897</v>
      </c>
      <c r="G43" s="294">
        <v>1944.5</v>
      </c>
      <c r="H43" s="298">
        <v>426.79197737207511</v>
      </c>
      <c r="I43" s="294">
        <v>-9871.9267775207918</v>
      </c>
    </row>
    <row r="44" spans="2:9">
      <c r="B44" s="2" t="s">
        <v>1018</v>
      </c>
      <c r="C44" s="2" t="s">
        <v>25</v>
      </c>
      <c r="D44" s="2" t="s">
        <v>107</v>
      </c>
      <c r="E44" s="275" t="s">
        <v>2731</v>
      </c>
      <c r="F44" s="294">
        <v>894370</v>
      </c>
      <c r="G44" s="294">
        <v>2385</v>
      </c>
      <c r="H44" s="298">
        <v>374.99790356394129</v>
      </c>
      <c r="I44" s="294">
        <v>13598.17549183956</v>
      </c>
    </row>
    <row r="45" spans="2:9">
      <c r="B45" s="2" t="s">
        <v>1018</v>
      </c>
      <c r="C45" s="2" t="s">
        <v>25</v>
      </c>
      <c r="D45" s="2" t="s">
        <v>389</v>
      </c>
      <c r="E45" s="275" t="s">
        <v>2730</v>
      </c>
      <c r="F45" s="294">
        <v>880542.8</v>
      </c>
      <c r="G45" s="294">
        <v>2418</v>
      </c>
      <c r="H45" s="298">
        <v>364.16162117452444</v>
      </c>
      <c r="I45" s="294">
        <v>19487.965603912242</v>
      </c>
    </row>
    <row r="46" spans="2:9">
      <c r="B46" s="2" t="s">
        <v>1018</v>
      </c>
      <c r="C46" s="2" t="s">
        <v>25</v>
      </c>
      <c r="D46" s="2" t="s">
        <v>131</v>
      </c>
      <c r="E46" s="275" t="s">
        <v>2727</v>
      </c>
      <c r="F46" s="294">
        <v>1203666.5</v>
      </c>
      <c r="G46" s="294">
        <v>2955.5</v>
      </c>
      <c r="H46" s="298">
        <v>407.26323803079003</v>
      </c>
      <c r="I46" s="294">
        <v>31423.279863929201</v>
      </c>
    </row>
    <row r="47" spans="2:9">
      <c r="B47" s="2" t="s">
        <v>1021</v>
      </c>
      <c r="C47" s="2" t="s">
        <v>45</v>
      </c>
      <c r="D47" s="2" t="s">
        <v>189</v>
      </c>
      <c r="E47" s="275" t="s">
        <v>2753</v>
      </c>
      <c r="F47" s="294">
        <v>2421928</v>
      </c>
      <c r="G47" s="294">
        <v>6737</v>
      </c>
      <c r="H47" s="298">
        <v>359.49651180050466</v>
      </c>
      <c r="I47" s="294">
        <v>116204.36814952362</v>
      </c>
    </row>
    <row r="48" spans="2:9">
      <c r="B48" s="2" t="s">
        <v>1021</v>
      </c>
      <c r="C48" s="2" t="s">
        <v>45</v>
      </c>
      <c r="D48" s="2" t="s">
        <v>52</v>
      </c>
      <c r="E48" s="275" t="s">
        <v>2752</v>
      </c>
      <c r="F48" s="294">
        <v>7279102</v>
      </c>
      <c r="G48" s="294">
        <v>12882</v>
      </c>
      <c r="H48" s="298">
        <v>565.0599285825183</v>
      </c>
      <c r="I48" s="294">
        <v>777179.26451560413</v>
      </c>
    </row>
    <row r="49" spans="2:9">
      <c r="B49" s="2" t="s">
        <v>1021</v>
      </c>
      <c r="C49" s="2" t="s">
        <v>45</v>
      </c>
      <c r="D49" s="2" t="s">
        <v>159</v>
      </c>
      <c r="E49" s="275" t="s">
        <v>2754</v>
      </c>
      <c r="F49" s="294">
        <v>5359746</v>
      </c>
      <c r="G49" s="294">
        <v>9805</v>
      </c>
      <c r="H49" s="298">
        <v>546.63396226415091</v>
      </c>
      <c r="I49" s="294">
        <v>174270.54410812235</v>
      </c>
    </row>
    <row r="50" spans="2:9">
      <c r="B50" s="2" t="s">
        <v>1021</v>
      </c>
      <c r="C50" s="2" t="s">
        <v>127</v>
      </c>
      <c r="D50" s="2" t="s">
        <v>189</v>
      </c>
      <c r="E50" s="275" t="s">
        <v>2764</v>
      </c>
      <c r="F50" s="294">
        <v>1206186</v>
      </c>
      <c r="G50" s="294">
        <v>3243.75</v>
      </c>
      <c r="H50" s="298">
        <v>371.84924855491329</v>
      </c>
      <c r="I50" s="294">
        <v>50169.692881898249</v>
      </c>
    </row>
    <row r="51" spans="2:9">
      <c r="B51" s="2" t="s">
        <v>1021</v>
      </c>
      <c r="C51" s="2" t="s">
        <v>127</v>
      </c>
      <c r="D51" s="2" t="s">
        <v>195</v>
      </c>
      <c r="E51" s="275" t="s">
        <v>2762</v>
      </c>
      <c r="F51" s="294">
        <v>1310365.5</v>
      </c>
      <c r="G51" s="294">
        <v>2932</v>
      </c>
      <c r="H51" s="298">
        <v>446.91865620736701</v>
      </c>
      <c r="I51" s="294">
        <v>52037.083173775536</v>
      </c>
    </row>
    <row r="52" spans="2:9">
      <c r="B52" s="2" t="s">
        <v>1021</v>
      </c>
      <c r="C52" s="2" t="s">
        <v>127</v>
      </c>
      <c r="D52" s="2" t="s">
        <v>52</v>
      </c>
      <c r="E52" s="275" t="s">
        <v>2760</v>
      </c>
      <c r="F52" s="294">
        <v>1344656.6666666667</v>
      </c>
      <c r="G52" s="294">
        <v>3575.3333333333335</v>
      </c>
      <c r="H52" s="298">
        <v>376.09267201193364</v>
      </c>
      <c r="I52" s="294">
        <v>70871.099461171587</v>
      </c>
    </row>
    <row r="53" spans="2:9">
      <c r="B53" s="2" t="s">
        <v>1021</v>
      </c>
      <c r="C53" s="2" t="s">
        <v>127</v>
      </c>
      <c r="D53" s="2" t="s">
        <v>18</v>
      </c>
      <c r="E53" s="275" t="s">
        <v>2761</v>
      </c>
      <c r="F53" s="294">
        <v>1650204</v>
      </c>
      <c r="G53" s="294">
        <v>2937</v>
      </c>
      <c r="H53" s="298">
        <v>561.86721144024511</v>
      </c>
      <c r="I53" s="294">
        <v>120778.60280132521</v>
      </c>
    </row>
    <row r="54" spans="2:9">
      <c r="B54" s="2" t="s">
        <v>1021</v>
      </c>
      <c r="C54" s="2" t="s">
        <v>127</v>
      </c>
      <c r="D54" s="2" t="s">
        <v>107</v>
      </c>
      <c r="E54" s="275" t="s">
        <v>2763</v>
      </c>
      <c r="F54" s="294">
        <v>1194429</v>
      </c>
      <c r="G54" s="294">
        <v>3199.5</v>
      </c>
      <c r="H54" s="298">
        <v>373.31739334270981</v>
      </c>
      <c r="I54" s="294">
        <v>49452.865204380316</v>
      </c>
    </row>
    <row r="55" spans="2:9">
      <c r="B55" s="2" t="s">
        <v>1021</v>
      </c>
      <c r="C55" s="2" t="s">
        <v>25</v>
      </c>
      <c r="D55" s="2" t="s">
        <v>189</v>
      </c>
      <c r="E55" s="275" t="s">
        <v>2758</v>
      </c>
      <c r="F55" s="294">
        <v>1399515</v>
      </c>
      <c r="G55" s="294">
        <v>3037</v>
      </c>
      <c r="H55" s="298">
        <v>460.82153440895621</v>
      </c>
      <c r="I55" s="294">
        <v>31308.014868472896</v>
      </c>
    </row>
    <row r="56" spans="2:9">
      <c r="B56" s="2" t="s">
        <v>1021</v>
      </c>
      <c r="C56" s="2" t="s">
        <v>25</v>
      </c>
      <c r="D56" s="2" t="s">
        <v>52</v>
      </c>
      <c r="E56" s="275" t="s">
        <v>2755</v>
      </c>
      <c r="F56" s="294">
        <v>2853911.8</v>
      </c>
      <c r="G56" s="294">
        <v>6337.2</v>
      </c>
      <c r="H56" s="298">
        <v>450.34270655810133</v>
      </c>
      <c r="I56" s="294">
        <v>171521.63348264544</v>
      </c>
    </row>
    <row r="57" spans="2:9">
      <c r="B57" s="2" t="s">
        <v>1021</v>
      </c>
      <c r="C57" s="2" t="s">
        <v>25</v>
      </c>
      <c r="D57" s="2" t="s">
        <v>159</v>
      </c>
      <c r="E57" s="275" t="s">
        <v>2759</v>
      </c>
      <c r="F57" s="294">
        <v>2385030</v>
      </c>
      <c r="G57" s="294">
        <v>5403</v>
      </c>
      <c r="H57" s="298">
        <v>441.4269850083287</v>
      </c>
      <c r="I57" s="294">
        <v>135868.89904502052</v>
      </c>
    </row>
    <row r="58" spans="2:9">
      <c r="B58" s="2" t="s">
        <v>1021</v>
      </c>
      <c r="C58" s="2" t="s">
        <v>25</v>
      </c>
      <c r="D58" s="2" t="s">
        <v>107</v>
      </c>
      <c r="E58" s="275" t="s">
        <v>2757</v>
      </c>
      <c r="F58" s="294">
        <v>1713017</v>
      </c>
      <c r="G58" s="294">
        <v>4382</v>
      </c>
      <c r="H58" s="298">
        <v>390.92126882701962</v>
      </c>
      <c r="I58" s="294">
        <v>87031.457544985926</v>
      </c>
    </row>
    <row r="59" spans="2:9">
      <c r="B59" s="2" t="s">
        <v>1021</v>
      </c>
      <c r="C59" s="2" t="s">
        <v>25</v>
      </c>
      <c r="D59" s="2" t="s">
        <v>389</v>
      </c>
      <c r="E59" s="275" t="s">
        <v>2756</v>
      </c>
      <c r="F59" s="294">
        <v>1438581</v>
      </c>
      <c r="G59" s="294">
        <v>3694.5</v>
      </c>
      <c r="H59" s="298">
        <v>389.38449045879008</v>
      </c>
      <c r="I59" s="294">
        <v>47919.631605405404</v>
      </c>
    </row>
    <row r="60" spans="2:9">
      <c r="B60" s="2" t="s">
        <v>1015</v>
      </c>
      <c r="C60" s="2" t="s">
        <v>45</v>
      </c>
      <c r="D60" s="2" t="s">
        <v>189</v>
      </c>
      <c r="E60" s="275" t="s">
        <v>2772</v>
      </c>
      <c r="F60" s="294">
        <v>2382223.7999999998</v>
      </c>
      <c r="G60" s="294">
        <v>5088</v>
      </c>
      <c r="H60" s="298">
        <v>468.20436320754715</v>
      </c>
      <c r="I60" s="294">
        <v>108254.10462767424</v>
      </c>
    </row>
    <row r="61" spans="2:9">
      <c r="B61" s="2" t="s">
        <v>1015</v>
      </c>
      <c r="C61" s="2" t="s">
        <v>45</v>
      </c>
      <c r="D61" s="2" t="s">
        <v>195</v>
      </c>
      <c r="E61" s="275" t="s">
        <v>2769</v>
      </c>
      <c r="F61" s="294">
        <v>7079980.176470588</v>
      </c>
      <c r="G61" s="294">
        <v>9446.0588235294126</v>
      </c>
      <c r="H61" s="298">
        <v>749.51684175784476</v>
      </c>
      <c r="I61" s="294">
        <v>628322.41792796552</v>
      </c>
    </row>
    <row r="62" spans="2:9">
      <c r="B62" s="2" t="s">
        <v>1015</v>
      </c>
      <c r="C62" s="2" t="s">
        <v>45</v>
      </c>
      <c r="D62" s="2" t="s">
        <v>52</v>
      </c>
      <c r="E62" s="275" t="s">
        <v>2765</v>
      </c>
      <c r="F62" s="294">
        <v>7383048.360655738</v>
      </c>
      <c r="G62" s="294">
        <v>10379.622950819672</v>
      </c>
      <c r="H62" s="298">
        <v>711.3021730787151</v>
      </c>
      <c r="I62" s="294">
        <v>590132.01242075022</v>
      </c>
    </row>
    <row r="63" spans="2:9">
      <c r="B63" s="2" t="s">
        <v>1015</v>
      </c>
      <c r="C63" s="2" t="s">
        <v>45</v>
      </c>
      <c r="D63" s="2" t="s">
        <v>1557</v>
      </c>
      <c r="E63" s="275" t="s">
        <v>2766</v>
      </c>
      <c r="F63" s="294">
        <v>25843934.199999999</v>
      </c>
      <c r="G63" s="294">
        <v>23948.666666666668</v>
      </c>
      <c r="H63" s="298">
        <v>1079.1387495476436</v>
      </c>
      <c r="I63" s="294">
        <v>2464503.6745385202</v>
      </c>
    </row>
    <row r="64" spans="2:9">
      <c r="B64" s="2" t="s">
        <v>1015</v>
      </c>
      <c r="C64" s="2" t="s">
        <v>45</v>
      </c>
      <c r="D64" s="2" t="s">
        <v>159</v>
      </c>
      <c r="E64" s="275" t="s">
        <v>2773</v>
      </c>
      <c r="F64" s="294">
        <v>4246169.8571428573</v>
      </c>
      <c r="G64" s="294">
        <v>7275.5714285714284</v>
      </c>
      <c r="H64" s="298">
        <v>583.62011820377393</v>
      </c>
      <c r="I64" s="294">
        <v>198316.09290350747</v>
      </c>
    </row>
    <row r="65" spans="2:9">
      <c r="B65" s="2" t="s">
        <v>1015</v>
      </c>
      <c r="C65" s="2" t="s">
        <v>45</v>
      </c>
      <c r="D65" s="2" t="s">
        <v>18</v>
      </c>
      <c r="E65" s="275" t="s">
        <v>2768</v>
      </c>
      <c r="F65" s="294">
        <v>3767816</v>
      </c>
      <c r="G65" s="294">
        <v>7260</v>
      </c>
      <c r="H65" s="298">
        <v>518.98292011019282</v>
      </c>
      <c r="I65" s="294">
        <v>236953.35831984651</v>
      </c>
    </row>
    <row r="66" spans="2:9">
      <c r="B66" s="2" t="s">
        <v>1015</v>
      </c>
      <c r="C66" s="2" t="s">
        <v>45</v>
      </c>
      <c r="D66" s="2" t="s">
        <v>107</v>
      </c>
      <c r="E66" s="275" t="s">
        <v>2771</v>
      </c>
      <c r="F66" s="294">
        <v>3131916.75</v>
      </c>
      <c r="G66" s="294">
        <v>4982</v>
      </c>
      <c r="H66" s="298">
        <v>628.646477318346</v>
      </c>
      <c r="I66" s="294">
        <v>164278.52319697101</v>
      </c>
    </row>
    <row r="67" spans="2:9">
      <c r="B67" s="2" t="s">
        <v>1015</v>
      </c>
      <c r="C67" s="2" t="s">
        <v>45</v>
      </c>
      <c r="D67" s="2" t="s">
        <v>389</v>
      </c>
      <c r="E67" s="275" t="s">
        <v>2770</v>
      </c>
      <c r="F67" s="294">
        <v>11189254.5</v>
      </c>
      <c r="G67" s="294">
        <v>13464</v>
      </c>
      <c r="H67" s="298">
        <v>831.04979946524065</v>
      </c>
      <c r="I67" s="294">
        <v>689628.83218608226</v>
      </c>
    </row>
    <row r="68" spans="2:9">
      <c r="B68" s="2" t="s">
        <v>1015</v>
      </c>
      <c r="C68" s="2" t="s">
        <v>45</v>
      </c>
      <c r="D68" s="2" t="s">
        <v>131</v>
      </c>
      <c r="E68" s="275" t="s">
        <v>2767</v>
      </c>
      <c r="F68" s="294">
        <v>7088700.0999999996</v>
      </c>
      <c r="G68" s="294">
        <v>9237.4</v>
      </c>
      <c r="H68" s="298">
        <v>767.39126810574408</v>
      </c>
      <c r="I68" s="294">
        <v>551687.67924378533</v>
      </c>
    </row>
    <row r="69" spans="2:9">
      <c r="B69" s="2" t="s">
        <v>1015</v>
      </c>
      <c r="C69" s="2" t="s">
        <v>127</v>
      </c>
      <c r="D69" s="2" t="s">
        <v>189</v>
      </c>
      <c r="E69" s="275" t="s">
        <v>2789</v>
      </c>
      <c r="F69" s="294">
        <v>947764.06666666665</v>
      </c>
      <c r="G69" s="294">
        <v>2615.1333333333332</v>
      </c>
      <c r="H69" s="298">
        <v>362.41519871517067</v>
      </c>
      <c r="I69" s="294">
        <v>15248.238204849795</v>
      </c>
    </row>
    <row r="70" spans="2:9">
      <c r="B70" s="2" t="s">
        <v>1015</v>
      </c>
      <c r="C70" s="2" t="s">
        <v>127</v>
      </c>
      <c r="D70" s="2" t="s">
        <v>195</v>
      </c>
      <c r="E70" s="275" t="s">
        <v>2786</v>
      </c>
      <c r="F70" s="294">
        <v>1210110.7692307692</v>
      </c>
      <c r="G70" s="294">
        <v>2710.3076923076924</v>
      </c>
      <c r="H70" s="298">
        <v>446.4846455128569</v>
      </c>
      <c r="I70" s="294">
        <v>59804.665119546939</v>
      </c>
    </row>
    <row r="71" spans="2:9">
      <c r="B71" s="2" t="s">
        <v>1015</v>
      </c>
      <c r="C71" s="2" t="s">
        <v>127</v>
      </c>
      <c r="D71" s="2" t="s">
        <v>52</v>
      </c>
      <c r="E71" s="275" t="s">
        <v>2783</v>
      </c>
      <c r="F71" s="294">
        <v>1344285.0476190476</v>
      </c>
      <c r="G71" s="294">
        <v>2921</v>
      </c>
      <c r="H71" s="298">
        <v>460.21398412155003</v>
      </c>
      <c r="I71" s="294">
        <v>50478.889792974398</v>
      </c>
    </row>
    <row r="72" spans="2:9">
      <c r="B72" s="2" t="s">
        <v>1015</v>
      </c>
      <c r="C72" s="2" t="s">
        <v>127</v>
      </c>
      <c r="D72" s="2" t="s">
        <v>159</v>
      </c>
      <c r="E72" s="275" t="s">
        <v>2790</v>
      </c>
      <c r="F72" s="294">
        <v>1063608.3333333333</v>
      </c>
      <c r="G72" s="294">
        <v>2620</v>
      </c>
      <c r="H72" s="298">
        <v>405.95737913486005</v>
      </c>
      <c r="I72" s="294">
        <v>50477.637166559805</v>
      </c>
    </row>
    <row r="73" spans="2:9">
      <c r="B73" s="2" t="s">
        <v>1015</v>
      </c>
      <c r="C73" s="2" t="s">
        <v>127</v>
      </c>
      <c r="D73" s="2" t="s">
        <v>18</v>
      </c>
      <c r="E73" s="275" t="s">
        <v>2785</v>
      </c>
      <c r="F73" s="294">
        <v>822515</v>
      </c>
      <c r="G73" s="294">
        <v>2231</v>
      </c>
      <c r="H73" s="298">
        <v>368.67548184670551</v>
      </c>
      <c r="I73" s="294">
        <v>-15505.131961754552</v>
      </c>
    </row>
    <row r="74" spans="2:9">
      <c r="B74" s="2" t="s">
        <v>1015</v>
      </c>
      <c r="C74" s="2" t="s">
        <v>127</v>
      </c>
      <c r="D74" s="2" t="s">
        <v>107</v>
      </c>
      <c r="E74" s="275" t="s">
        <v>2788</v>
      </c>
      <c r="F74" s="294">
        <v>1443903</v>
      </c>
      <c r="G74" s="294">
        <v>3363.2857142857142</v>
      </c>
      <c r="H74" s="298">
        <v>429.31321411884636</v>
      </c>
      <c r="I74" s="294">
        <v>54825.696520812809</v>
      </c>
    </row>
    <row r="75" spans="2:9">
      <c r="B75" s="2" t="s">
        <v>1015</v>
      </c>
      <c r="C75" s="2" t="s">
        <v>127</v>
      </c>
      <c r="D75" s="2" t="s">
        <v>389</v>
      </c>
      <c r="E75" s="275" t="s">
        <v>2787</v>
      </c>
      <c r="F75" s="294">
        <v>1131227.0833333333</v>
      </c>
      <c r="G75" s="294">
        <v>2787.0833333333335</v>
      </c>
      <c r="H75" s="298">
        <v>405.88204514875162</v>
      </c>
      <c r="I75" s="294">
        <v>37321.708352158428</v>
      </c>
    </row>
    <row r="76" spans="2:9">
      <c r="B76" s="2" t="s">
        <v>1015</v>
      </c>
      <c r="C76" s="2" t="s">
        <v>127</v>
      </c>
      <c r="D76" s="2" t="s">
        <v>131</v>
      </c>
      <c r="E76" s="275" t="s">
        <v>2784</v>
      </c>
      <c r="F76" s="294">
        <v>1519857.25</v>
      </c>
      <c r="G76" s="294">
        <v>3665</v>
      </c>
      <c r="H76" s="298">
        <v>414.69502046384719</v>
      </c>
      <c r="I76" s="294">
        <v>67514.268862783356</v>
      </c>
    </row>
    <row r="77" spans="2:9">
      <c r="B77" s="2" t="s">
        <v>1015</v>
      </c>
      <c r="C77" s="2" t="s">
        <v>25</v>
      </c>
      <c r="D77" s="2" t="s">
        <v>189</v>
      </c>
      <c r="E77" s="275" t="s">
        <v>2781</v>
      </c>
      <c r="F77" s="294">
        <v>1194110.05</v>
      </c>
      <c r="G77" s="294">
        <v>3186.95</v>
      </c>
      <c r="H77" s="298">
        <v>374.68741273003974</v>
      </c>
      <c r="I77" s="294">
        <v>29679.327794044781</v>
      </c>
    </row>
    <row r="78" spans="2:9">
      <c r="B78" s="2" t="s">
        <v>1015</v>
      </c>
      <c r="C78" s="2" t="s">
        <v>25</v>
      </c>
      <c r="D78" s="2" t="s">
        <v>195</v>
      </c>
      <c r="E78" s="275" t="s">
        <v>2778</v>
      </c>
      <c r="F78" s="294">
        <v>1936744.28125</v>
      </c>
      <c r="G78" s="294">
        <v>4025.59375</v>
      </c>
      <c r="H78" s="298">
        <v>481.10773255498026</v>
      </c>
      <c r="I78" s="294">
        <v>115046.68006186208</v>
      </c>
    </row>
    <row r="79" spans="2:9">
      <c r="B79" s="2" t="s">
        <v>1015</v>
      </c>
      <c r="C79" s="2" t="s">
        <v>25</v>
      </c>
      <c r="D79" s="2" t="s">
        <v>52</v>
      </c>
      <c r="E79" s="275" t="s">
        <v>2774</v>
      </c>
      <c r="F79" s="294">
        <v>2877459.5175438598</v>
      </c>
      <c r="G79" s="294">
        <v>5403.833333333333</v>
      </c>
      <c r="H79" s="298">
        <v>532.48487509678807</v>
      </c>
      <c r="I79" s="294">
        <v>146681.16030403992</v>
      </c>
    </row>
    <row r="80" spans="2:9">
      <c r="B80" s="2" t="s">
        <v>1015</v>
      </c>
      <c r="C80" s="2" t="s">
        <v>25</v>
      </c>
      <c r="D80" s="2" t="s">
        <v>1557</v>
      </c>
      <c r="E80" s="275" t="s">
        <v>2775</v>
      </c>
      <c r="F80" s="294">
        <v>1561111</v>
      </c>
      <c r="G80" s="294">
        <v>3806</v>
      </c>
      <c r="H80" s="298">
        <v>410.17104571728851</v>
      </c>
      <c r="I80" s="294">
        <v>32541.22912455842</v>
      </c>
    </row>
    <row r="81" spans="2:9">
      <c r="B81" s="2" t="s">
        <v>1015</v>
      </c>
      <c r="C81" s="2" t="s">
        <v>25</v>
      </c>
      <c r="D81" s="2" t="s">
        <v>159</v>
      </c>
      <c r="E81" s="275" t="s">
        <v>2782</v>
      </c>
      <c r="F81" s="294">
        <v>1765883.5238095238</v>
      </c>
      <c r="G81" s="294">
        <v>3838.5714285714284</v>
      </c>
      <c r="H81" s="298">
        <v>460.0366455774718</v>
      </c>
      <c r="I81" s="294">
        <v>94311.888847778202</v>
      </c>
    </row>
    <row r="82" spans="2:9">
      <c r="B82" s="2" t="s">
        <v>1015</v>
      </c>
      <c r="C82" s="2" t="s">
        <v>25</v>
      </c>
      <c r="D82" s="2" t="s">
        <v>18</v>
      </c>
      <c r="E82" s="275" t="s">
        <v>2777</v>
      </c>
      <c r="F82" s="294">
        <v>1404443.5</v>
      </c>
      <c r="G82" s="294">
        <v>3435.5</v>
      </c>
      <c r="H82" s="298">
        <v>408.8032309707466</v>
      </c>
      <c r="I82" s="294">
        <v>53653.086096920822</v>
      </c>
    </row>
    <row r="83" spans="2:9">
      <c r="B83" s="2" t="s">
        <v>1015</v>
      </c>
      <c r="C83" s="2" t="s">
        <v>25</v>
      </c>
      <c r="D83" s="2" t="s">
        <v>107</v>
      </c>
      <c r="E83" s="275" t="s">
        <v>2780</v>
      </c>
      <c r="F83" s="294">
        <v>1789165.1818181819</v>
      </c>
      <c r="G83" s="294">
        <v>3817</v>
      </c>
      <c r="H83" s="298">
        <v>468.73596589420538</v>
      </c>
      <c r="I83" s="294">
        <v>122451.61565035797</v>
      </c>
    </row>
    <row r="84" spans="2:9">
      <c r="B84" s="2" t="s">
        <v>1015</v>
      </c>
      <c r="C84" s="2" t="s">
        <v>25</v>
      </c>
      <c r="D84" s="2" t="s">
        <v>389</v>
      </c>
      <c r="E84" s="275" t="s">
        <v>2779</v>
      </c>
      <c r="F84" s="294">
        <v>1422138.4210526317</v>
      </c>
      <c r="G84" s="294">
        <v>3546.5263157894738</v>
      </c>
      <c r="H84" s="298">
        <v>400.99474652736558</v>
      </c>
      <c r="I84" s="294">
        <v>50376.923216440468</v>
      </c>
    </row>
    <row r="85" spans="2:9">
      <c r="B85" s="2" t="s">
        <v>1015</v>
      </c>
      <c r="C85" s="2" t="s">
        <v>25</v>
      </c>
      <c r="D85" s="2" t="s">
        <v>131</v>
      </c>
      <c r="E85" s="275" t="s">
        <v>2776</v>
      </c>
      <c r="F85" s="294">
        <v>2010484.4583333333</v>
      </c>
      <c r="G85" s="294">
        <v>4117.75</v>
      </c>
      <c r="H85" s="298">
        <v>488.24830510189622</v>
      </c>
      <c r="I85" s="294">
        <v>103505.25417353335</v>
      </c>
    </row>
    <row r="86" spans="2:9">
      <c r="B86" s="2" t="s">
        <v>1017</v>
      </c>
      <c r="C86" s="2" t="s">
        <v>45</v>
      </c>
      <c r="D86" s="2" t="s">
        <v>195</v>
      </c>
      <c r="E86" s="275" t="s">
        <v>2721</v>
      </c>
      <c r="F86" s="294">
        <v>11313587</v>
      </c>
      <c r="G86" s="294">
        <v>14444</v>
      </c>
      <c r="H86" s="294">
        <v>783.27243145942953</v>
      </c>
      <c r="I86" s="294">
        <v>1149666.5170246214</v>
      </c>
    </row>
    <row r="87" spans="2:9">
      <c r="B87" s="2" t="s">
        <v>1017</v>
      </c>
      <c r="C87" s="2" t="s">
        <v>45</v>
      </c>
      <c r="D87" s="2" t="s">
        <v>52</v>
      </c>
      <c r="E87" s="275" t="s">
        <v>2719</v>
      </c>
      <c r="F87" s="294">
        <v>3541681</v>
      </c>
      <c r="G87" s="294">
        <v>7955</v>
      </c>
      <c r="H87" s="294">
        <v>445.21445631678188</v>
      </c>
      <c r="I87" s="294">
        <v>308604.50008152018</v>
      </c>
    </row>
    <row r="88" spans="2:9">
      <c r="B88" s="2" t="s">
        <v>1017</v>
      </c>
      <c r="C88" s="2" t="s">
        <v>45</v>
      </c>
      <c r="D88" s="2" t="s">
        <v>18</v>
      </c>
      <c r="E88" s="275" t="s">
        <v>2720</v>
      </c>
      <c r="F88" s="294">
        <v>3048746</v>
      </c>
      <c r="G88" s="294">
        <v>6451</v>
      </c>
      <c r="H88" s="294">
        <v>472.60052705006973</v>
      </c>
      <c r="I88" s="294">
        <v>111608.63444655726</v>
      </c>
    </row>
    <row r="89" spans="2:9">
      <c r="B89" s="2" t="s">
        <v>1017</v>
      </c>
      <c r="C89" s="2" t="s">
        <v>127</v>
      </c>
      <c r="D89" s="2" t="s">
        <v>52</v>
      </c>
      <c r="E89" s="275" t="s">
        <v>2723</v>
      </c>
      <c r="F89" s="294">
        <v>2000287</v>
      </c>
      <c r="G89" s="294">
        <v>3882.3333333333335</v>
      </c>
      <c r="H89" s="294">
        <v>515.22804155576546</v>
      </c>
      <c r="I89" s="294">
        <v>119734.92178106343</v>
      </c>
    </row>
    <row r="90" spans="2:9">
      <c r="B90" s="2" t="s">
        <v>1017</v>
      </c>
      <c r="C90" s="2" t="s">
        <v>127</v>
      </c>
      <c r="D90" s="2" t="s">
        <v>131</v>
      </c>
      <c r="E90" s="275" t="s">
        <v>2724</v>
      </c>
      <c r="F90" s="294">
        <v>1703067</v>
      </c>
      <c r="G90" s="294">
        <v>3124</v>
      </c>
      <c r="H90" s="294">
        <v>545.15588988476316</v>
      </c>
      <c r="I90" s="294">
        <v>92350.145950619888</v>
      </c>
    </row>
    <row r="91" spans="2:9">
      <c r="B91" s="2" t="s">
        <v>1017</v>
      </c>
      <c r="C91" s="2" t="s">
        <v>25</v>
      </c>
      <c r="D91" s="2" t="s">
        <v>52</v>
      </c>
      <c r="E91" s="275" t="s">
        <v>2722</v>
      </c>
      <c r="F91" s="294">
        <v>2028151.6666666667</v>
      </c>
      <c r="G91" s="294">
        <v>4416.333333333333</v>
      </c>
      <c r="H91" s="294">
        <v>459.23881047626242</v>
      </c>
      <c r="I91" s="294">
        <v>101908.01559273146</v>
      </c>
    </row>
    <row r="92" spans="2:9">
      <c r="B92" s="2" t="s">
        <v>1020</v>
      </c>
      <c r="C92" s="2" t="s">
        <v>45</v>
      </c>
      <c r="D92" s="2" t="s">
        <v>52</v>
      </c>
      <c r="E92" s="275" t="s">
        <v>2744</v>
      </c>
      <c r="F92" s="294">
        <v>7599044</v>
      </c>
      <c r="G92" s="294">
        <v>11301</v>
      </c>
      <c r="H92" s="294">
        <v>672.42226351650299</v>
      </c>
      <c r="I92" s="294">
        <v>897520.75113099138</v>
      </c>
    </row>
    <row r="93" spans="2:9">
      <c r="B93" s="2" t="s">
        <v>1020</v>
      </c>
      <c r="C93" s="2" t="s">
        <v>45</v>
      </c>
      <c r="D93" s="2" t="s">
        <v>18</v>
      </c>
      <c r="E93" s="275" t="s">
        <v>2745</v>
      </c>
      <c r="F93" s="294">
        <v>5427417</v>
      </c>
      <c r="G93" s="294">
        <v>10464</v>
      </c>
      <c r="H93" s="294">
        <v>518.67517201834858</v>
      </c>
      <c r="I93" s="294">
        <v>356245.09601019998</v>
      </c>
    </row>
    <row r="94" spans="2:9">
      <c r="B94" s="2" t="s">
        <v>1020</v>
      </c>
      <c r="C94" s="2" t="s">
        <v>45</v>
      </c>
      <c r="D94" s="2" t="s">
        <v>389</v>
      </c>
      <c r="E94" s="275" t="s">
        <v>2746</v>
      </c>
      <c r="F94" s="294">
        <v>4688844</v>
      </c>
      <c r="G94" s="294">
        <v>7072</v>
      </c>
      <c r="H94" s="294">
        <v>663.01527149321271</v>
      </c>
      <c r="I94" s="294">
        <v>282102.69019118708</v>
      </c>
    </row>
    <row r="95" spans="2:9">
      <c r="B95" s="2" t="s">
        <v>1020</v>
      </c>
      <c r="C95" s="2" t="s">
        <v>127</v>
      </c>
      <c r="D95" s="2" t="s">
        <v>159</v>
      </c>
      <c r="E95" s="275" t="s">
        <v>2751</v>
      </c>
      <c r="F95" s="294">
        <v>1342148</v>
      </c>
      <c r="G95" s="294">
        <v>3668</v>
      </c>
      <c r="H95" s="294">
        <v>365.90730643402401</v>
      </c>
      <c r="I95" s="294">
        <v>90679.308131288621</v>
      </c>
    </row>
    <row r="96" spans="2:9">
      <c r="B96" s="2" t="s">
        <v>1020</v>
      </c>
      <c r="C96" s="2" t="s">
        <v>127</v>
      </c>
      <c r="D96" s="2" t="s">
        <v>107</v>
      </c>
      <c r="E96" s="275" t="s">
        <v>2750</v>
      </c>
      <c r="F96" s="294">
        <v>1160626</v>
      </c>
      <c r="G96" s="294">
        <v>1971</v>
      </c>
      <c r="H96" s="294">
        <v>588.85134449518011</v>
      </c>
      <c r="I96" s="294">
        <v>19844.928112671827</v>
      </c>
    </row>
    <row r="97" spans="2:9">
      <c r="B97" s="2" t="s">
        <v>1020</v>
      </c>
      <c r="C97" s="2" t="s">
        <v>25</v>
      </c>
      <c r="D97" s="2" t="s">
        <v>189</v>
      </c>
      <c r="E97" s="275" t="s">
        <v>2749</v>
      </c>
      <c r="F97" s="294">
        <v>1077061</v>
      </c>
      <c r="G97" s="294">
        <v>2785.5</v>
      </c>
      <c r="H97" s="294">
        <v>386.6670256686412</v>
      </c>
      <c r="I97" s="294">
        <v>32760.71595146606</v>
      </c>
    </row>
    <row r="98" spans="2:9">
      <c r="B98" s="2" t="s">
        <v>1020</v>
      </c>
      <c r="C98" s="2" t="s">
        <v>25</v>
      </c>
      <c r="D98" s="2" t="s">
        <v>52</v>
      </c>
      <c r="E98" s="275" t="s">
        <v>2747</v>
      </c>
      <c r="F98" s="294">
        <v>2063756</v>
      </c>
      <c r="G98" s="294">
        <v>4714</v>
      </c>
      <c r="H98" s="294">
        <v>437.79295714891811</v>
      </c>
      <c r="I98" s="294">
        <v>113077.53596727249</v>
      </c>
    </row>
    <row r="99" spans="2:9">
      <c r="B99" s="2" t="s">
        <v>1020</v>
      </c>
      <c r="C99" s="2" t="s">
        <v>25</v>
      </c>
      <c r="D99" s="2" t="s">
        <v>389</v>
      </c>
      <c r="E99" s="275" t="s">
        <v>2748</v>
      </c>
      <c r="F99" s="294">
        <v>2495247</v>
      </c>
      <c r="G99" s="294">
        <v>5037.5</v>
      </c>
      <c r="H99" s="294">
        <v>495.33439205955335</v>
      </c>
      <c r="I99" s="294">
        <v>204157.85164855531</v>
      </c>
    </row>
    <row r="100" spans="2:9">
      <c r="B100" s="2" t="s">
        <v>1016</v>
      </c>
      <c r="C100" s="2" t="s">
        <v>45</v>
      </c>
      <c r="D100" s="2" t="s">
        <v>195</v>
      </c>
      <c r="E100" s="275" t="s">
        <v>2704</v>
      </c>
      <c r="F100" s="294">
        <v>1001878.6666666666</v>
      </c>
      <c r="G100" s="294">
        <v>2494.6666666666665</v>
      </c>
      <c r="H100" s="294">
        <v>401.60823089257082</v>
      </c>
      <c r="I100" s="294">
        <v>10729.38640561481</v>
      </c>
    </row>
    <row r="101" spans="2:9">
      <c r="B101" s="2" t="s">
        <v>1016</v>
      </c>
      <c r="C101" s="2" t="s">
        <v>45</v>
      </c>
      <c r="D101" s="2" t="s">
        <v>52</v>
      </c>
      <c r="E101" s="275" t="s">
        <v>2701</v>
      </c>
      <c r="F101" s="294">
        <v>2850894.4473684211</v>
      </c>
      <c r="G101" s="294">
        <v>5549.4473684210525</v>
      </c>
      <c r="H101" s="294">
        <v>513.72582855571204</v>
      </c>
      <c r="I101" s="294">
        <v>132393.00803261442</v>
      </c>
    </row>
    <row r="102" spans="2:9">
      <c r="B102" s="2" t="s">
        <v>1016</v>
      </c>
      <c r="C102" s="2" t="s">
        <v>45</v>
      </c>
      <c r="D102" s="2" t="s">
        <v>1557</v>
      </c>
      <c r="E102" s="275" t="s">
        <v>2702</v>
      </c>
      <c r="F102" s="294">
        <v>1608280</v>
      </c>
      <c r="G102" s="294">
        <v>4260</v>
      </c>
      <c r="H102" s="294">
        <v>377.53051643192487</v>
      </c>
      <c r="I102" s="294">
        <v>-66070.978168347647</v>
      </c>
    </row>
    <row r="103" spans="2:9">
      <c r="B103" s="2" t="s">
        <v>1016</v>
      </c>
      <c r="C103" s="2" t="s">
        <v>45</v>
      </c>
      <c r="D103" s="2" t="s">
        <v>18</v>
      </c>
      <c r="E103" s="275" t="s">
        <v>2703</v>
      </c>
      <c r="F103" s="294">
        <v>1497162</v>
      </c>
      <c r="G103" s="294">
        <v>5065</v>
      </c>
      <c r="H103" s="294">
        <v>295.5897334649556</v>
      </c>
      <c r="I103" s="294">
        <v>-6657.4795113551536</v>
      </c>
    </row>
    <row r="104" spans="2:9">
      <c r="B104" s="2" t="s">
        <v>1016</v>
      </c>
      <c r="C104" s="2" t="s">
        <v>45</v>
      </c>
      <c r="D104" s="2" t="s">
        <v>107</v>
      </c>
      <c r="E104" s="275" t="s">
        <v>2705</v>
      </c>
      <c r="F104" s="294">
        <v>372966</v>
      </c>
      <c r="G104" s="294">
        <v>929</v>
      </c>
      <c r="H104" s="294">
        <v>401.470398277718</v>
      </c>
      <c r="I104" s="294">
        <v>-50438.532178623107</v>
      </c>
    </row>
    <row r="105" spans="2:9">
      <c r="B105" s="2" t="s">
        <v>1016</v>
      </c>
      <c r="C105" s="2" t="s">
        <v>127</v>
      </c>
      <c r="D105" s="2" t="s">
        <v>189</v>
      </c>
      <c r="E105" s="275" t="s">
        <v>2717</v>
      </c>
      <c r="F105" s="294">
        <v>690815</v>
      </c>
      <c r="G105" s="294">
        <v>2059</v>
      </c>
      <c r="H105" s="294">
        <v>335.50995628946089</v>
      </c>
      <c r="I105" s="294">
        <v>6131.6785155877005</v>
      </c>
    </row>
    <row r="106" spans="2:9">
      <c r="B106" s="2" t="s">
        <v>1016</v>
      </c>
      <c r="C106" s="2" t="s">
        <v>127</v>
      </c>
      <c r="D106" s="2" t="s">
        <v>195</v>
      </c>
      <c r="E106" s="275" t="s">
        <v>2714</v>
      </c>
      <c r="F106" s="294">
        <v>1157919</v>
      </c>
      <c r="G106" s="294">
        <v>2056</v>
      </c>
      <c r="H106" s="294">
        <v>563.19017509727621</v>
      </c>
      <c r="I106" s="294">
        <v>24908.755326696759</v>
      </c>
    </row>
    <row r="107" spans="2:9">
      <c r="B107" s="2" t="s">
        <v>1016</v>
      </c>
      <c r="C107" s="2" t="s">
        <v>127</v>
      </c>
      <c r="D107" s="2" t="s">
        <v>52</v>
      </c>
      <c r="E107" s="275" t="s">
        <v>2712</v>
      </c>
      <c r="F107" s="294">
        <v>1323465.3</v>
      </c>
      <c r="G107" s="294">
        <v>2919.95</v>
      </c>
      <c r="H107" s="294">
        <v>453.24930221407908</v>
      </c>
      <c r="I107" s="294">
        <v>48806.275845114826</v>
      </c>
    </row>
    <row r="108" spans="2:9">
      <c r="B108" s="2" t="s">
        <v>1016</v>
      </c>
      <c r="C108" s="2" t="s">
        <v>127</v>
      </c>
      <c r="D108" s="2" t="s">
        <v>159</v>
      </c>
      <c r="E108" s="275" t="s">
        <v>2718</v>
      </c>
      <c r="F108" s="294">
        <v>867594</v>
      </c>
      <c r="G108" s="294">
        <v>2108</v>
      </c>
      <c r="H108" s="294">
        <v>411.57210626185957</v>
      </c>
      <c r="I108" s="294">
        <v>28006.113761244109</v>
      </c>
    </row>
    <row r="109" spans="2:9">
      <c r="B109" s="2" t="s">
        <v>1016</v>
      </c>
      <c r="C109" s="2" t="s">
        <v>127</v>
      </c>
      <c r="D109" s="2" t="s">
        <v>18</v>
      </c>
      <c r="E109" s="275" t="s">
        <v>2713</v>
      </c>
      <c r="F109" s="294">
        <v>712066</v>
      </c>
      <c r="G109" s="294">
        <v>1917</v>
      </c>
      <c r="H109" s="294">
        <v>371.44809598330727</v>
      </c>
      <c r="I109" s="294">
        <v>-5210.8106873982761</v>
      </c>
    </row>
    <row r="110" spans="2:9">
      <c r="B110" s="2" t="s">
        <v>1016</v>
      </c>
      <c r="C110" s="2" t="s">
        <v>127</v>
      </c>
      <c r="D110" s="2" t="s">
        <v>107</v>
      </c>
      <c r="E110" s="275" t="s">
        <v>2716</v>
      </c>
      <c r="F110" s="294">
        <v>955707.5</v>
      </c>
      <c r="G110" s="294">
        <v>2604.5</v>
      </c>
      <c r="H110" s="294">
        <v>366.94471107698217</v>
      </c>
      <c r="I110" s="294">
        <v>27036.198983782815</v>
      </c>
    </row>
    <row r="111" spans="2:9">
      <c r="B111" s="2" t="s">
        <v>1016</v>
      </c>
      <c r="C111" s="2" t="s">
        <v>127</v>
      </c>
      <c r="D111" s="2" t="s">
        <v>389</v>
      </c>
      <c r="E111" s="275" t="s">
        <v>2715</v>
      </c>
      <c r="F111" s="294">
        <v>943068</v>
      </c>
      <c r="G111" s="294">
        <v>2212</v>
      </c>
      <c r="H111" s="294">
        <v>426.34177215189874</v>
      </c>
      <c r="I111" s="294">
        <v>14906.533307265112</v>
      </c>
    </row>
    <row r="112" spans="2:9">
      <c r="B112" s="2" t="s">
        <v>1016</v>
      </c>
      <c r="C112" s="2" t="s">
        <v>25</v>
      </c>
      <c r="D112" s="2" t="s">
        <v>189</v>
      </c>
      <c r="E112" s="275" t="s">
        <v>2710</v>
      </c>
      <c r="F112" s="294">
        <v>1045632</v>
      </c>
      <c r="G112" s="294">
        <v>3425</v>
      </c>
      <c r="H112" s="2">
        <v>305.29401459854017</v>
      </c>
      <c r="I112" s="294">
        <v>10549.135227464052</v>
      </c>
    </row>
    <row r="113" spans="2:9">
      <c r="B113" s="2" t="s">
        <v>1016</v>
      </c>
      <c r="C113" s="2" t="s">
        <v>25</v>
      </c>
      <c r="D113" s="2" t="s">
        <v>195</v>
      </c>
      <c r="E113" s="275" t="s">
        <v>2707</v>
      </c>
      <c r="F113" s="294">
        <v>1234851.7142857143</v>
      </c>
      <c r="G113" s="294">
        <v>3302.7142857142858</v>
      </c>
      <c r="H113" s="2">
        <v>373.88996063843592</v>
      </c>
      <c r="I113" s="294">
        <v>56493.133042871945</v>
      </c>
    </row>
    <row r="114" spans="2:9">
      <c r="B114" s="2" t="s">
        <v>1016</v>
      </c>
      <c r="C114" s="2" t="s">
        <v>25</v>
      </c>
      <c r="D114" s="2" t="s">
        <v>52</v>
      </c>
      <c r="E114" s="275" t="s">
        <v>2706</v>
      </c>
      <c r="F114" s="294">
        <v>1852949.7738095238</v>
      </c>
      <c r="G114" s="294">
        <v>4244.166666666667</v>
      </c>
      <c r="H114" s="2">
        <v>436.58741970772206</v>
      </c>
      <c r="I114" s="294">
        <v>63487.494701414682</v>
      </c>
    </row>
    <row r="115" spans="2:9">
      <c r="B115" s="2" t="s">
        <v>1016</v>
      </c>
      <c r="C115" s="2" t="s">
        <v>25</v>
      </c>
      <c r="D115" s="2" t="s">
        <v>159</v>
      </c>
      <c r="E115" s="275" t="s">
        <v>2711</v>
      </c>
      <c r="F115" s="294">
        <v>1442189.2</v>
      </c>
      <c r="G115" s="294">
        <v>3266</v>
      </c>
      <c r="H115" s="2">
        <v>441.57660747091239</v>
      </c>
      <c r="I115" s="294">
        <v>56727.873773508414</v>
      </c>
    </row>
    <row r="116" spans="2:9">
      <c r="B116" s="2" t="s">
        <v>1016</v>
      </c>
      <c r="C116" s="2" t="s">
        <v>25</v>
      </c>
      <c r="D116" s="2" t="s">
        <v>107</v>
      </c>
      <c r="E116" s="275" t="s">
        <v>2709</v>
      </c>
      <c r="F116" s="294">
        <v>1297604</v>
      </c>
      <c r="G116" s="294">
        <v>3267</v>
      </c>
      <c r="H116" s="2">
        <v>397.18518518518516</v>
      </c>
      <c r="I116" s="294">
        <v>30326.739808739221</v>
      </c>
    </row>
    <row r="117" spans="2:9">
      <c r="B117" s="2" t="s">
        <v>1016</v>
      </c>
      <c r="C117" s="2" t="s">
        <v>25</v>
      </c>
      <c r="D117" s="2" t="s">
        <v>389</v>
      </c>
      <c r="E117" s="275" t="s">
        <v>2708</v>
      </c>
      <c r="F117" s="294">
        <v>1460791.5</v>
      </c>
      <c r="G117" s="294">
        <v>3528.3333333333335</v>
      </c>
      <c r="H117" s="2">
        <v>414.01743032593288</v>
      </c>
      <c r="I117" s="294">
        <v>22961.876987966232</v>
      </c>
    </row>
    <row r="118" spans="2:9">
      <c r="B118" s="2"/>
      <c r="C118" s="2"/>
      <c r="D118" s="2"/>
      <c r="E118" s="275"/>
      <c r="F118" s="294"/>
      <c r="G118" s="294"/>
      <c r="H118" s="2"/>
      <c r="I118" s="294"/>
    </row>
    <row r="119" spans="2:9">
      <c r="B119" s="2"/>
      <c r="C119" s="2"/>
      <c r="D119" s="2"/>
      <c r="E119" s="275"/>
      <c r="F119" s="294"/>
      <c r="G119" s="294"/>
      <c r="H119" s="2"/>
      <c r="I119" s="294"/>
    </row>
    <row r="120" spans="2:9">
      <c r="B120" s="2"/>
      <c r="C120" s="2"/>
      <c r="D120" s="2"/>
      <c r="E120" s="275"/>
      <c r="F120" s="294"/>
      <c r="G120" s="294"/>
      <c r="H120" s="294"/>
      <c r="I120" s="294"/>
    </row>
    <row r="121" spans="2:9">
      <c r="B121" s="2"/>
      <c r="C121" s="2"/>
      <c r="D121" s="2"/>
      <c r="E121" s="275"/>
      <c r="F121" s="294"/>
      <c r="G121" s="294"/>
      <c r="H121" s="294"/>
      <c r="I121" s="294"/>
    </row>
    <row r="122" spans="2:9">
      <c r="B122" s="2"/>
      <c r="C122" s="2"/>
      <c r="D122" s="2"/>
      <c r="E122" s="275"/>
      <c r="F122" s="294"/>
      <c r="G122" s="294"/>
      <c r="H122" s="294"/>
      <c r="I122" s="294"/>
    </row>
    <row r="123" spans="2:9">
      <c r="B123" s="2"/>
      <c r="C123" s="2"/>
      <c r="D123" s="2"/>
      <c r="E123" s="275"/>
      <c r="F123" s="294"/>
      <c r="G123" s="294"/>
      <c r="H123" s="294"/>
      <c r="I123" s="294"/>
    </row>
    <row r="124" spans="2:9">
      <c r="B124" s="2"/>
      <c r="C124" s="2"/>
      <c r="D124" s="2"/>
      <c r="E124" s="275"/>
      <c r="F124" s="294"/>
      <c r="G124" s="294"/>
      <c r="H124" s="294"/>
      <c r="I124" s="294"/>
    </row>
    <row r="125" spans="2:9">
      <c r="B125" s="2"/>
      <c r="C125" s="2"/>
      <c r="D125" s="2"/>
      <c r="E125" s="275"/>
      <c r="F125" s="294"/>
      <c r="G125" s="294"/>
      <c r="H125" s="294"/>
      <c r="I125" s="294"/>
    </row>
    <row r="126" spans="2:9">
      <c r="B126" s="2"/>
      <c r="C126" s="2"/>
      <c r="D126" s="2"/>
      <c r="E126" s="275"/>
      <c r="F126" s="294"/>
      <c r="G126" s="294"/>
      <c r="H126" s="294"/>
      <c r="I126" s="294"/>
    </row>
    <row r="127" spans="2:9">
      <c r="B127" s="2"/>
      <c r="C127" s="2"/>
      <c r="D127" s="2"/>
      <c r="E127" s="275"/>
      <c r="F127" s="294"/>
      <c r="G127" s="294"/>
      <c r="H127" s="294"/>
      <c r="I127" s="294"/>
    </row>
    <row r="128" spans="2:9">
      <c r="B128" s="2"/>
      <c r="C128" s="2"/>
      <c r="D128" s="2"/>
      <c r="E128" s="275"/>
      <c r="F128" s="294"/>
      <c r="G128" s="294"/>
      <c r="H128" s="294"/>
      <c r="I128" s="294"/>
    </row>
    <row r="129" spans="2:9">
      <c r="B129" s="2"/>
      <c r="C129" s="2"/>
      <c r="D129" s="2"/>
      <c r="E129" s="275"/>
      <c r="F129" s="294"/>
      <c r="G129" s="294"/>
      <c r="H129" s="294"/>
      <c r="I129" s="294"/>
    </row>
    <row r="130" spans="2:9">
      <c r="B130" s="2"/>
      <c r="C130" s="2"/>
      <c r="D130" s="2"/>
      <c r="E130" s="275"/>
      <c r="F130" s="294"/>
      <c r="G130" s="294"/>
      <c r="H130" s="294"/>
      <c r="I130" s="294"/>
    </row>
    <row r="131" spans="2:9">
      <c r="B131" s="2"/>
      <c r="C131" s="2"/>
      <c r="D131" s="2"/>
      <c r="E131" s="275"/>
      <c r="F131" s="294"/>
      <c r="G131" s="294"/>
      <c r="H131" s="294"/>
      <c r="I131" s="294"/>
    </row>
    <row r="132" spans="2:9">
      <c r="B132" s="2"/>
      <c r="C132" s="2"/>
      <c r="D132" s="2"/>
      <c r="E132" s="275"/>
      <c r="F132" s="294"/>
      <c r="G132" s="294"/>
      <c r="H132" s="294"/>
      <c r="I132" s="294"/>
    </row>
    <row r="133" spans="2:9">
      <c r="B133" s="2"/>
      <c r="C133" s="2"/>
      <c r="D133" s="2"/>
      <c r="E133" s="275"/>
      <c r="F133" s="294"/>
      <c r="G133" s="294"/>
      <c r="H133" s="294"/>
      <c r="I133" s="294"/>
    </row>
    <row r="134" spans="2:9">
      <c r="B134" s="2"/>
      <c r="C134" s="2"/>
      <c r="D134" s="2"/>
      <c r="E134" s="275"/>
      <c r="F134" s="294"/>
      <c r="G134" s="294"/>
      <c r="H134" s="294"/>
      <c r="I134" s="294"/>
    </row>
    <row r="135" spans="2:9">
      <c r="B135" s="2"/>
      <c r="C135" s="2"/>
      <c r="D135" s="2"/>
      <c r="E135" s="275"/>
      <c r="F135" s="294"/>
      <c r="G135" s="294"/>
      <c r="H135" s="294"/>
      <c r="I135" s="294"/>
    </row>
    <row r="136" spans="2:9">
      <c r="B136" s="2"/>
      <c r="C136" s="2"/>
      <c r="D136" s="2"/>
      <c r="E136" s="275"/>
      <c r="F136" s="294"/>
      <c r="G136" s="294"/>
      <c r="H136" s="294"/>
      <c r="I136" s="294"/>
    </row>
    <row r="137" spans="2:9">
      <c r="B137" s="2"/>
      <c r="C137" s="2"/>
      <c r="D137" s="2"/>
      <c r="E137" s="275"/>
      <c r="F137" s="294"/>
      <c r="G137" s="294"/>
      <c r="H137" s="294"/>
      <c r="I137" s="294"/>
    </row>
    <row r="138" spans="2:9">
      <c r="B138" s="2"/>
      <c r="C138" s="2"/>
      <c r="D138" s="2"/>
      <c r="E138" s="275"/>
      <c r="F138" s="294"/>
      <c r="G138" s="294"/>
      <c r="H138" s="294"/>
      <c r="I138" s="294"/>
    </row>
    <row r="139" spans="2:9">
      <c r="B139" s="2"/>
      <c r="C139" s="2"/>
      <c r="D139" s="2"/>
      <c r="E139" s="275"/>
      <c r="F139" s="294"/>
      <c r="G139" s="294"/>
      <c r="H139" s="294"/>
      <c r="I139" s="294"/>
    </row>
    <row r="140" spans="2:9">
      <c r="B140" s="2"/>
      <c r="C140" s="2"/>
      <c r="D140" s="2"/>
      <c r="E140" s="275"/>
      <c r="F140" s="294"/>
      <c r="G140" s="294"/>
      <c r="H140" s="294"/>
      <c r="I140" s="294"/>
    </row>
    <row r="141" spans="2:9">
      <c r="B141" s="2"/>
      <c r="C141" s="2"/>
      <c r="D141" s="2"/>
      <c r="E141" s="275"/>
      <c r="F141" s="294"/>
      <c r="G141" s="294"/>
      <c r="H141" s="294"/>
      <c r="I141" s="294"/>
    </row>
    <row r="142" spans="2:9">
      <c r="B142" s="2"/>
      <c r="C142" s="2"/>
      <c r="D142" s="2"/>
      <c r="E142" s="275"/>
      <c r="F142" s="294"/>
      <c r="G142" s="294"/>
      <c r="H142" s="294"/>
      <c r="I142" s="294"/>
    </row>
    <row r="143" spans="2:9">
      <c r="B143" s="2"/>
      <c r="C143" s="2"/>
      <c r="D143" s="2"/>
      <c r="E143" s="275"/>
      <c r="F143" s="294"/>
      <c r="G143" s="294"/>
      <c r="H143" s="294"/>
      <c r="I143" s="294"/>
    </row>
    <row r="144" spans="2:9">
      <c r="B144" s="2"/>
      <c r="C144" s="2"/>
      <c r="D144" s="2"/>
      <c r="E144" s="275"/>
      <c r="F144" s="294"/>
      <c r="G144" s="294"/>
      <c r="H144" s="294"/>
      <c r="I144" s="294"/>
    </row>
    <row r="145" spans="2:9">
      <c r="B145" s="2"/>
      <c r="C145" s="2"/>
      <c r="D145" s="2"/>
      <c r="E145" s="275"/>
      <c r="F145" s="294"/>
      <c r="G145" s="294"/>
      <c r="H145" s="294"/>
      <c r="I145" s="294"/>
    </row>
    <row r="146" spans="2:9">
      <c r="B146" s="2"/>
      <c r="C146" s="2"/>
      <c r="D146" s="2"/>
      <c r="E146" s="275"/>
      <c r="F146" s="294"/>
      <c r="G146" s="294"/>
      <c r="H146" s="294"/>
      <c r="I146" s="294"/>
    </row>
    <row r="147" spans="2:9">
      <c r="B147" s="2"/>
      <c r="C147" s="2"/>
      <c r="D147" s="2"/>
      <c r="E147" s="275"/>
      <c r="F147" s="294"/>
      <c r="G147" s="294"/>
      <c r="H147" s="294"/>
      <c r="I147" s="294"/>
    </row>
    <row r="148" spans="2:9">
      <c r="B148" s="2"/>
      <c r="C148" s="2"/>
      <c r="D148" s="2"/>
      <c r="E148" s="275"/>
      <c r="F148" s="294"/>
      <c r="G148" s="294"/>
      <c r="H148" s="294"/>
      <c r="I148" s="294"/>
    </row>
    <row r="149" spans="2:9">
      <c r="B149" s="2"/>
      <c r="C149" s="2"/>
      <c r="D149" s="2"/>
      <c r="E149" s="275"/>
      <c r="F149" s="294"/>
      <c r="G149" s="294"/>
      <c r="H149" s="294"/>
      <c r="I149" s="294"/>
    </row>
    <row r="150" spans="2:9">
      <c r="B150" s="2"/>
      <c r="C150" s="2"/>
      <c r="D150" s="2"/>
      <c r="E150" s="275"/>
      <c r="F150" s="294"/>
      <c r="G150" s="294"/>
      <c r="H150" s="294"/>
      <c r="I150" s="294"/>
    </row>
    <row r="151" spans="2:9">
      <c r="B151" s="2"/>
      <c r="C151" s="2"/>
      <c r="D151" s="2"/>
      <c r="E151" s="275"/>
      <c r="F151" s="294"/>
      <c r="G151" s="294"/>
      <c r="H151" s="294"/>
      <c r="I151" s="294"/>
    </row>
    <row r="152" spans="2:9">
      <c r="B152" s="2"/>
      <c r="C152" s="2"/>
      <c r="D152" s="2"/>
      <c r="E152" s="275"/>
      <c r="F152" s="294"/>
      <c r="G152" s="294"/>
      <c r="H152" s="294"/>
      <c r="I152" s="294"/>
    </row>
    <row r="153" spans="2:9">
      <c r="B153" s="2"/>
      <c r="C153" s="2"/>
      <c r="D153" s="2"/>
      <c r="E153" s="275"/>
      <c r="F153" s="294"/>
      <c r="G153" s="294"/>
      <c r="H153" s="294"/>
      <c r="I153" s="294"/>
    </row>
    <row r="154" spans="2:9">
      <c r="B154" s="2"/>
      <c r="C154" s="2"/>
      <c r="D154" s="2"/>
      <c r="E154" s="275"/>
      <c r="F154" s="294"/>
      <c r="G154" s="294"/>
      <c r="H154" s="294"/>
      <c r="I154" s="294"/>
    </row>
    <row r="155" spans="2:9">
      <c r="B155" s="2"/>
      <c r="C155" s="2"/>
      <c r="D155" s="2"/>
      <c r="E155" s="275"/>
      <c r="F155" s="294"/>
      <c r="G155" s="294"/>
      <c r="H155" s="294"/>
      <c r="I155" s="294"/>
    </row>
    <row r="156" spans="2:9">
      <c r="B156" s="2"/>
      <c r="C156" s="2"/>
      <c r="D156" s="2"/>
      <c r="E156" s="275"/>
      <c r="F156" s="294"/>
      <c r="G156" s="294"/>
      <c r="H156" s="294"/>
      <c r="I156" s="294"/>
    </row>
    <row r="157" spans="2:9">
      <c r="B157" s="2"/>
      <c r="C157" s="2"/>
      <c r="D157" s="2"/>
      <c r="E157" s="275"/>
      <c r="F157" s="294"/>
      <c r="G157" s="294"/>
      <c r="H157" s="294"/>
      <c r="I157" s="294"/>
    </row>
    <row r="158" spans="2:9">
      <c r="B158" s="2"/>
      <c r="C158" s="2"/>
      <c r="D158" s="2"/>
      <c r="E158" s="275"/>
      <c r="F158" s="294"/>
      <c r="G158" s="294"/>
      <c r="H158" s="294"/>
      <c r="I158" s="294"/>
    </row>
    <row r="159" spans="2:9">
      <c r="B159" s="2"/>
      <c r="C159" s="2"/>
      <c r="D159" s="2"/>
      <c r="E159" s="275"/>
      <c r="F159" s="294"/>
      <c r="G159" s="294"/>
      <c r="H159" s="294"/>
      <c r="I159" s="294"/>
    </row>
    <row r="160" spans="2:9">
      <c r="B160" s="2"/>
      <c r="C160" s="2"/>
      <c r="D160" s="2"/>
      <c r="E160" s="275"/>
      <c r="F160" s="294"/>
      <c r="G160" s="294"/>
      <c r="H160" s="294"/>
      <c r="I160" s="294"/>
    </row>
    <row r="161" spans="2:9">
      <c r="B161" s="2"/>
      <c r="C161" s="2"/>
      <c r="D161" s="2"/>
      <c r="E161" s="275"/>
      <c r="F161" s="294"/>
      <c r="G161" s="294"/>
      <c r="H161" s="294"/>
      <c r="I161" s="294"/>
    </row>
    <row r="162" spans="2:9">
      <c r="B162" s="2"/>
      <c r="C162" s="2"/>
      <c r="D162" s="2"/>
      <c r="E162" s="275"/>
      <c r="F162" s="294"/>
      <c r="G162" s="294"/>
      <c r="H162" s="294"/>
      <c r="I162" s="294"/>
    </row>
    <row r="163" spans="2:9">
      <c r="B163" s="2"/>
      <c r="C163" s="2"/>
      <c r="D163" s="2"/>
      <c r="E163" s="275"/>
      <c r="F163" s="294"/>
      <c r="G163" s="294"/>
      <c r="H163" s="294"/>
      <c r="I163" s="294"/>
    </row>
    <row r="164" spans="2:9">
      <c r="B164" s="2"/>
      <c r="C164" s="2"/>
      <c r="D164" s="2"/>
      <c r="E164" s="275"/>
      <c r="F164" s="294"/>
      <c r="G164" s="294"/>
      <c r="H164" s="294"/>
      <c r="I164" s="294"/>
    </row>
    <row r="165" spans="2:9">
      <c r="B165" s="2"/>
      <c r="C165" s="2"/>
      <c r="D165" s="2"/>
      <c r="E165" s="275"/>
      <c r="F165" s="294"/>
      <c r="G165" s="294"/>
      <c r="H165" s="294"/>
      <c r="I165" s="294"/>
    </row>
    <row r="166" spans="2:9">
      <c r="B166" s="2"/>
      <c r="C166" s="2"/>
      <c r="D166" s="2"/>
      <c r="E166" s="275"/>
      <c r="F166" s="294"/>
      <c r="G166" s="294"/>
      <c r="H166" s="294"/>
      <c r="I166" s="294"/>
    </row>
    <row r="167" spans="2:9">
      <c r="B167" s="2"/>
      <c r="C167" s="2"/>
      <c r="D167" s="2"/>
      <c r="E167" s="275"/>
      <c r="F167" s="294"/>
      <c r="G167" s="294"/>
      <c r="H167" s="294"/>
      <c r="I167" s="294"/>
    </row>
    <row r="168" spans="2:9">
      <c r="B168" s="2"/>
      <c r="C168" s="2"/>
      <c r="D168" s="2"/>
      <c r="E168" s="275"/>
      <c r="F168" s="294"/>
      <c r="G168" s="294"/>
      <c r="H168" s="294"/>
      <c r="I168" s="294"/>
    </row>
    <row r="169" spans="2:9">
      <c r="B169" s="2"/>
      <c r="C169" s="2"/>
      <c r="D169" s="2"/>
      <c r="E169" s="275"/>
      <c r="F169" s="294"/>
      <c r="G169" s="294"/>
      <c r="H169" s="294"/>
      <c r="I169" s="294"/>
    </row>
    <row r="170" spans="2:9">
      <c r="B170" s="2"/>
      <c r="C170" s="2"/>
      <c r="D170" s="2"/>
      <c r="E170" s="275"/>
      <c r="F170" s="294"/>
      <c r="G170" s="294"/>
      <c r="H170" s="294"/>
      <c r="I170" s="294"/>
    </row>
    <row r="171" spans="2:9">
      <c r="B171" s="2"/>
      <c r="C171" s="2"/>
      <c r="D171" s="2"/>
      <c r="E171" s="275"/>
      <c r="F171" s="294"/>
      <c r="G171" s="294"/>
      <c r="H171" s="294"/>
      <c r="I171" s="294"/>
    </row>
    <row r="172" spans="2:9">
      <c r="B172" s="2"/>
      <c r="C172" s="2"/>
      <c r="D172" s="2"/>
      <c r="E172" s="275"/>
      <c r="F172" s="294"/>
      <c r="G172" s="294"/>
      <c r="H172" s="294"/>
      <c r="I172" s="294"/>
    </row>
    <row r="173" spans="2:9">
      <c r="B173" s="2"/>
      <c r="C173" s="2"/>
      <c r="D173" s="2"/>
      <c r="E173" s="275"/>
      <c r="F173" s="294"/>
      <c r="G173" s="294"/>
      <c r="H173" s="294"/>
      <c r="I173" s="294"/>
    </row>
    <row r="174" spans="2:9">
      <c r="B174" s="2"/>
      <c r="C174" s="2"/>
      <c r="D174" s="2"/>
      <c r="E174" s="275"/>
      <c r="F174" s="294"/>
      <c r="G174" s="294"/>
      <c r="H174" s="294"/>
      <c r="I174" s="294"/>
    </row>
    <row r="175" spans="2:9">
      <c r="B175" s="2"/>
      <c r="C175" s="2"/>
      <c r="D175" s="2"/>
      <c r="E175" s="275"/>
      <c r="F175" s="294"/>
      <c r="G175" s="294"/>
      <c r="H175" s="294"/>
      <c r="I175" s="294"/>
    </row>
    <row r="176" spans="2:9">
      <c r="B176" s="2"/>
      <c r="C176" s="2"/>
      <c r="D176" s="2"/>
      <c r="E176" s="275"/>
      <c r="F176" s="294"/>
      <c r="G176" s="294"/>
      <c r="H176" s="294"/>
      <c r="I176" s="294"/>
    </row>
    <row r="177" spans="2:9">
      <c r="B177" s="2"/>
      <c r="C177" s="2"/>
      <c r="D177" s="2"/>
      <c r="E177" s="275"/>
      <c r="F177" s="294"/>
      <c r="G177" s="294"/>
      <c r="H177" s="294"/>
      <c r="I177" s="294"/>
    </row>
    <row r="178" spans="2:9">
      <c r="B178" s="2"/>
      <c r="C178" s="2"/>
      <c r="D178" s="2"/>
      <c r="E178" s="275"/>
      <c r="F178" s="294"/>
      <c r="G178" s="294"/>
      <c r="H178" s="294"/>
      <c r="I178" s="294"/>
    </row>
    <row r="179" spans="2:9">
      <c r="B179" s="2"/>
      <c r="C179" s="2"/>
      <c r="D179" s="2"/>
      <c r="E179" s="275"/>
      <c r="F179" s="294"/>
      <c r="G179" s="294"/>
      <c r="H179" s="294"/>
      <c r="I179" s="294"/>
    </row>
    <row r="180" spans="2:9">
      <c r="B180" s="2"/>
      <c r="C180" s="2"/>
      <c r="D180" s="2"/>
      <c r="E180" s="275"/>
      <c r="F180" s="294"/>
      <c r="G180" s="294"/>
      <c r="H180" s="294"/>
      <c r="I180" s="294"/>
    </row>
    <row r="181" spans="2:9">
      <c r="B181" s="2"/>
      <c r="C181" s="2"/>
      <c r="D181" s="2"/>
      <c r="E181" s="275"/>
      <c r="F181" s="294"/>
      <c r="G181" s="294"/>
      <c r="H181" s="294"/>
      <c r="I181" s="294"/>
    </row>
    <row r="182" spans="2:9">
      <c r="B182" s="2"/>
      <c r="C182" s="2"/>
      <c r="D182" s="2"/>
      <c r="E182" s="275"/>
      <c r="F182" s="294"/>
      <c r="G182" s="294"/>
      <c r="H182" s="294"/>
      <c r="I182" s="294"/>
    </row>
    <row r="183" spans="2:9">
      <c r="B183" s="2"/>
      <c r="C183" s="2"/>
      <c r="D183" s="2"/>
      <c r="E183" s="275"/>
      <c r="F183" s="294"/>
      <c r="G183" s="294"/>
      <c r="H183" s="294"/>
      <c r="I183" s="294"/>
    </row>
    <row r="184" spans="2:9">
      <c r="B184" s="2"/>
      <c r="C184" s="2"/>
      <c r="D184" s="2"/>
      <c r="E184" s="275"/>
      <c r="F184" s="294"/>
      <c r="G184" s="294"/>
      <c r="H184" s="294"/>
      <c r="I184" s="294"/>
    </row>
    <row r="185" spans="2:9">
      <c r="B185" s="2"/>
      <c r="C185" s="2"/>
      <c r="D185" s="2"/>
      <c r="E185" s="275"/>
      <c r="F185" s="294"/>
      <c r="G185" s="294"/>
      <c r="H185" s="294"/>
      <c r="I185" s="294"/>
    </row>
    <row r="186" spans="2:9">
      <c r="B186" s="2"/>
      <c r="C186" s="2"/>
      <c r="D186" s="2"/>
      <c r="E186" s="275"/>
      <c r="F186" s="294"/>
      <c r="G186" s="294"/>
      <c r="H186" s="294"/>
      <c r="I186" s="294"/>
    </row>
    <row r="187" spans="2:9">
      <c r="B187" s="2"/>
      <c r="C187" s="2"/>
      <c r="D187" s="2"/>
      <c r="E187" s="275"/>
      <c r="F187" s="294"/>
      <c r="G187" s="294"/>
      <c r="H187" s="294"/>
      <c r="I187" s="294"/>
    </row>
    <row r="188" spans="2:9">
      <c r="B188" s="2"/>
      <c r="C188" s="2"/>
      <c r="D188" s="2"/>
      <c r="E188" s="275"/>
      <c r="F188" s="294"/>
      <c r="G188" s="294"/>
      <c r="H188" s="294"/>
      <c r="I188" s="294"/>
    </row>
    <row r="189" spans="2:9">
      <c r="B189" s="2"/>
      <c r="C189" s="2"/>
      <c r="D189" s="2"/>
      <c r="E189" s="275"/>
      <c r="F189" s="294"/>
      <c r="G189" s="294"/>
      <c r="H189" s="294"/>
      <c r="I189" s="294"/>
    </row>
    <row r="190" spans="2:9">
      <c r="B190" s="2"/>
      <c r="C190" s="2"/>
      <c r="D190" s="2"/>
      <c r="E190" s="275"/>
      <c r="F190" s="294"/>
      <c r="G190" s="294"/>
      <c r="H190" s="294"/>
      <c r="I190" s="294"/>
    </row>
    <row r="191" spans="2:9">
      <c r="B191" s="2"/>
      <c r="C191" s="2"/>
      <c r="D191" s="2"/>
      <c r="E191" s="275"/>
      <c r="F191" s="294"/>
      <c r="G191" s="294"/>
      <c r="H191" s="294"/>
      <c r="I191" s="294"/>
    </row>
    <row r="192" spans="2:9">
      <c r="B192" s="2"/>
      <c r="C192" s="2"/>
      <c r="D192" s="2"/>
      <c r="E192" s="275"/>
      <c r="F192" s="294"/>
      <c r="G192" s="294"/>
      <c r="H192" s="294"/>
      <c r="I192" s="294"/>
    </row>
    <row r="193" spans="2:9">
      <c r="B193" s="2"/>
      <c r="C193" s="2"/>
      <c r="D193" s="2"/>
      <c r="E193" s="275"/>
      <c r="F193" s="294"/>
      <c r="G193" s="294"/>
      <c r="H193" s="294"/>
      <c r="I193" s="294"/>
    </row>
    <row r="194" spans="2:9">
      <c r="B194" s="2"/>
      <c r="C194" s="2"/>
      <c r="D194" s="2"/>
      <c r="E194" s="275"/>
      <c r="F194" s="294"/>
      <c r="G194" s="294"/>
      <c r="H194" s="294"/>
      <c r="I194" s="294"/>
    </row>
    <row r="195" spans="2:9">
      <c r="B195" s="2"/>
      <c r="C195" s="2"/>
      <c r="D195" s="2"/>
      <c r="E195" s="275"/>
      <c r="F195" s="294"/>
      <c r="G195" s="294"/>
      <c r="H195" s="294"/>
      <c r="I195" s="294"/>
    </row>
    <row r="196" spans="2:9">
      <c r="B196" s="2"/>
      <c r="C196" s="2"/>
      <c r="D196" s="2"/>
      <c r="E196" s="275"/>
      <c r="F196" s="294"/>
      <c r="G196" s="294"/>
      <c r="H196" s="294"/>
      <c r="I196" s="294"/>
    </row>
    <row r="197" spans="2:9">
      <c r="B197" s="2"/>
      <c r="C197" s="2"/>
      <c r="D197" s="2"/>
      <c r="E197" s="275"/>
      <c r="F197" s="294"/>
      <c r="G197" s="294"/>
      <c r="H197" s="294"/>
      <c r="I197" s="294"/>
    </row>
    <row r="198" spans="2:9">
      <c r="B198" s="2"/>
      <c r="C198" s="2"/>
      <c r="D198" s="2"/>
      <c r="E198" s="275"/>
      <c r="F198" s="294"/>
      <c r="G198" s="294"/>
      <c r="H198" s="294"/>
      <c r="I198" s="294"/>
    </row>
    <row r="199" spans="2:9">
      <c r="B199" s="2"/>
      <c r="C199" s="2"/>
      <c r="D199" s="2"/>
      <c r="E199" s="275"/>
      <c r="F199" s="294"/>
      <c r="G199" s="294"/>
      <c r="H199" s="294"/>
      <c r="I199" s="294"/>
    </row>
    <row r="200" spans="2:9">
      <c r="B200" s="2"/>
      <c r="C200" s="2"/>
      <c r="D200" s="2"/>
      <c r="E200" s="275"/>
      <c r="F200" s="294"/>
      <c r="G200" s="294"/>
      <c r="H200" s="294"/>
      <c r="I200" s="294"/>
    </row>
    <row r="201" spans="2:9">
      <c r="B201" s="2"/>
      <c r="C201" s="2"/>
      <c r="D201" s="2"/>
      <c r="E201" s="275"/>
      <c r="F201" s="294"/>
      <c r="G201" s="294"/>
      <c r="H201" s="294"/>
      <c r="I201" s="294"/>
    </row>
    <row r="202" spans="2:9">
      <c r="B202" s="2"/>
      <c r="C202" s="2"/>
      <c r="D202" s="2"/>
      <c r="E202" s="275"/>
      <c r="F202" s="294"/>
      <c r="G202" s="294"/>
      <c r="H202" s="294"/>
      <c r="I202" s="294"/>
    </row>
    <row r="203" spans="2:9">
      <c r="B203" s="2"/>
      <c r="C203" s="2"/>
      <c r="D203" s="2"/>
      <c r="E203" s="275"/>
      <c r="F203" s="294"/>
      <c r="G203" s="294"/>
      <c r="H203" s="294"/>
      <c r="I203" s="294"/>
    </row>
    <row r="204" spans="2:9">
      <c r="B204" s="2"/>
      <c r="C204" s="2"/>
      <c r="D204" s="2"/>
      <c r="E204" s="275"/>
      <c r="F204" s="294"/>
      <c r="G204" s="294"/>
      <c r="H204" s="294"/>
      <c r="I204" s="294"/>
    </row>
    <row r="205" spans="2:9">
      <c r="B205" s="2"/>
      <c r="C205" s="2"/>
      <c r="D205" s="2"/>
      <c r="E205" s="275"/>
      <c r="F205" s="294"/>
      <c r="G205" s="294"/>
      <c r="H205" s="294"/>
      <c r="I205" s="294"/>
    </row>
    <row r="206" spans="2:9">
      <c r="B206" s="2"/>
      <c r="C206" s="2"/>
      <c r="D206" s="2"/>
      <c r="E206" s="275"/>
      <c r="F206" s="294"/>
      <c r="G206" s="294"/>
      <c r="H206" s="294"/>
      <c r="I206" s="294"/>
    </row>
    <row r="207" spans="2:9">
      <c r="B207" s="2"/>
      <c r="C207" s="2"/>
      <c r="D207" s="2"/>
      <c r="E207" s="275"/>
      <c r="F207" s="294"/>
      <c r="G207" s="294"/>
      <c r="H207" s="294"/>
      <c r="I207" s="294"/>
    </row>
    <row r="208" spans="2:9">
      <c r="B208" s="2"/>
      <c r="C208" s="2"/>
      <c r="D208" s="2"/>
      <c r="E208" s="275"/>
      <c r="F208" s="294"/>
      <c r="G208" s="294"/>
      <c r="H208" s="294"/>
      <c r="I208" s="294"/>
    </row>
    <row r="209" spans="2:9">
      <c r="B209" s="2"/>
      <c r="C209" s="2"/>
      <c r="D209" s="2"/>
      <c r="E209" s="275"/>
      <c r="F209" s="294"/>
      <c r="G209" s="294"/>
      <c r="H209" s="294"/>
      <c r="I209" s="294"/>
    </row>
    <row r="210" spans="2:9">
      <c r="B210" s="2"/>
      <c r="C210" s="2"/>
      <c r="D210" s="2"/>
      <c r="E210" s="275"/>
      <c r="F210" s="294"/>
      <c r="G210" s="294"/>
      <c r="H210" s="294"/>
      <c r="I210" s="294"/>
    </row>
    <row r="211" spans="2:9">
      <c r="B211" s="2"/>
      <c r="C211" s="2"/>
      <c r="D211" s="2"/>
      <c r="E211" s="275"/>
      <c r="F211" s="294"/>
      <c r="G211" s="294"/>
      <c r="H211" s="294"/>
      <c r="I211" s="294"/>
    </row>
    <row r="212" spans="2:9">
      <c r="B212" s="2"/>
      <c r="C212" s="2"/>
      <c r="D212" s="2"/>
      <c r="E212" s="275"/>
      <c r="F212" s="294"/>
      <c r="G212" s="294"/>
      <c r="H212" s="294"/>
      <c r="I212" s="294"/>
    </row>
    <row r="213" spans="2:9">
      <c r="B213" s="2"/>
      <c r="C213" s="2"/>
      <c r="D213" s="2"/>
      <c r="E213" s="275"/>
      <c r="F213" s="294"/>
      <c r="G213" s="294"/>
      <c r="H213" s="294"/>
      <c r="I213" s="294"/>
    </row>
    <row r="214" spans="2:9">
      <c r="B214" s="2"/>
      <c r="C214" s="2"/>
      <c r="D214" s="2"/>
      <c r="E214" s="275"/>
      <c r="F214" s="294"/>
      <c r="G214" s="294"/>
      <c r="H214" s="294"/>
      <c r="I214" s="294"/>
    </row>
    <row r="215" spans="2:9">
      <c r="B215" s="2"/>
      <c r="C215" s="2"/>
      <c r="D215" s="2"/>
      <c r="E215" s="275"/>
      <c r="F215" s="294"/>
      <c r="G215" s="294"/>
      <c r="H215" s="294"/>
      <c r="I215" s="294"/>
    </row>
    <row r="216" spans="2:9">
      <c r="B216" s="2"/>
      <c r="C216" s="2"/>
      <c r="D216" s="2"/>
      <c r="E216" s="275"/>
      <c r="F216" s="294"/>
      <c r="G216" s="294"/>
      <c r="H216" s="294"/>
      <c r="I216" s="294"/>
    </row>
    <row r="217" spans="2:9">
      <c r="B217" s="2"/>
      <c r="C217" s="2"/>
      <c r="D217" s="2"/>
      <c r="E217" s="275"/>
      <c r="F217" s="294"/>
      <c r="G217" s="294"/>
      <c r="H217" s="294"/>
      <c r="I217" s="294"/>
    </row>
    <row r="218" spans="2:9">
      <c r="B218" s="2"/>
      <c r="C218" s="2"/>
      <c r="D218" s="2"/>
      <c r="E218" s="275"/>
      <c r="F218" s="294"/>
      <c r="G218" s="294"/>
      <c r="H218" s="294"/>
      <c r="I218" s="294"/>
    </row>
    <row r="219" spans="2:9">
      <c r="B219" s="2"/>
      <c r="C219" s="2"/>
      <c r="D219" s="2"/>
      <c r="E219" s="275"/>
      <c r="F219" s="294"/>
      <c r="G219" s="294"/>
      <c r="H219" s="294"/>
      <c r="I219" s="294"/>
    </row>
    <row r="220" spans="2:9">
      <c r="B220" s="2"/>
      <c r="C220" s="2"/>
      <c r="D220" s="2"/>
      <c r="E220" s="275"/>
      <c r="F220" s="294"/>
      <c r="G220" s="294"/>
      <c r="H220" s="294"/>
      <c r="I220" s="294"/>
    </row>
    <row r="221" spans="2:9">
      <c r="B221" s="2"/>
      <c r="C221" s="2"/>
      <c r="D221" s="2"/>
      <c r="E221" s="275"/>
      <c r="F221" s="294"/>
      <c r="G221" s="294"/>
      <c r="H221" s="294"/>
      <c r="I221" s="294"/>
    </row>
    <row r="222" spans="2:9">
      <c r="B222" s="2"/>
      <c r="C222" s="2"/>
      <c r="D222" s="2"/>
      <c r="E222" s="275"/>
      <c r="F222" s="294"/>
      <c r="G222" s="294"/>
      <c r="H222" s="294"/>
      <c r="I222" s="294"/>
    </row>
    <row r="223" spans="2:9">
      <c r="B223" s="2"/>
      <c r="C223" s="2"/>
      <c r="D223" s="2"/>
      <c r="E223" s="275"/>
      <c r="F223" s="294"/>
      <c r="G223" s="294"/>
      <c r="H223" s="294"/>
      <c r="I223" s="294"/>
    </row>
    <row r="224" spans="2:9">
      <c r="B224" s="2"/>
      <c r="C224" s="2"/>
      <c r="D224" s="2"/>
      <c r="E224" s="275"/>
      <c r="F224" s="294"/>
      <c r="G224" s="294"/>
      <c r="H224" s="294"/>
      <c r="I224" s="294"/>
    </row>
    <row r="225" spans="2:9">
      <c r="B225" s="2"/>
      <c r="C225" s="2"/>
      <c r="D225" s="2"/>
      <c r="E225" s="275"/>
      <c r="F225" s="294"/>
      <c r="G225" s="294"/>
      <c r="H225" s="294"/>
      <c r="I225" s="294"/>
    </row>
    <row r="226" spans="2:9">
      <c r="B226" s="2"/>
      <c r="C226" s="2"/>
      <c r="D226" s="2"/>
      <c r="E226" s="275"/>
      <c r="F226" s="294"/>
      <c r="G226" s="294"/>
      <c r="H226" s="294"/>
      <c r="I226" s="294"/>
    </row>
    <row r="227" spans="2:9">
      <c r="B227" s="2"/>
      <c r="C227" s="2"/>
      <c r="D227" s="2"/>
      <c r="E227" s="275"/>
      <c r="F227" s="294"/>
      <c r="G227" s="294"/>
      <c r="H227" s="294"/>
      <c r="I227" s="294"/>
    </row>
    <row r="228" spans="2:9">
      <c r="B228" s="2"/>
      <c r="C228" s="2"/>
      <c r="D228" s="2"/>
      <c r="E228" s="275"/>
      <c r="F228" s="294"/>
      <c r="G228" s="294"/>
      <c r="H228" s="294"/>
      <c r="I228" s="294"/>
    </row>
    <row r="229" spans="2:9">
      <c r="B229" s="2"/>
      <c r="C229" s="2"/>
      <c r="D229" s="2"/>
      <c r="E229" s="275"/>
      <c r="F229" s="294"/>
      <c r="G229" s="294"/>
      <c r="H229" s="294"/>
      <c r="I229" s="294"/>
    </row>
    <row r="230" spans="2:9">
      <c r="B230" s="2"/>
      <c r="C230" s="2"/>
      <c r="D230" s="2"/>
      <c r="E230" s="275"/>
      <c r="F230" s="294"/>
      <c r="G230" s="294"/>
      <c r="H230" s="294"/>
      <c r="I230" s="294"/>
    </row>
    <row r="231" spans="2:9">
      <c r="B231" s="2"/>
      <c r="C231" s="2"/>
      <c r="D231" s="2"/>
      <c r="E231" s="275"/>
      <c r="F231" s="294"/>
      <c r="G231" s="294"/>
      <c r="H231" s="294"/>
      <c r="I231" s="294"/>
    </row>
    <row r="232" spans="2:9">
      <c r="B232" s="2"/>
      <c r="C232" s="2"/>
      <c r="D232" s="2"/>
      <c r="E232" s="275"/>
      <c r="F232" s="294"/>
      <c r="G232" s="294"/>
      <c r="H232" s="294"/>
      <c r="I232" s="294"/>
    </row>
    <row r="233" spans="2:9">
      <c r="B233" s="2"/>
      <c r="C233" s="2"/>
      <c r="D233" s="2"/>
      <c r="E233" s="275"/>
      <c r="F233" s="294"/>
      <c r="G233" s="294"/>
      <c r="H233" s="294"/>
      <c r="I233" s="294"/>
    </row>
    <row r="234" spans="2:9">
      <c r="B234" s="2"/>
      <c r="C234" s="2"/>
      <c r="D234" s="2"/>
      <c r="E234" s="275"/>
      <c r="F234" s="294"/>
      <c r="G234" s="294"/>
      <c r="H234" s="294"/>
      <c r="I234" s="294"/>
    </row>
    <row r="235" spans="2:9">
      <c r="B235" s="2"/>
      <c r="C235" s="2"/>
      <c r="D235" s="2"/>
      <c r="E235" s="275"/>
      <c r="F235" s="294"/>
      <c r="G235" s="294"/>
      <c r="H235" s="294"/>
      <c r="I235" s="294"/>
    </row>
    <row r="236" spans="2:9">
      <c r="B236" s="2"/>
      <c r="C236" s="2"/>
      <c r="D236" s="2"/>
      <c r="E236" s="275"/>
      <c r="F236" s="294"/>
      <c r="G236" s="294"/>
      <c r="H236" s="294"/>
      <c r="I236" s="294"/>
    </row>
    <row r="237" spans="2:9">
      <c r="B237" s="2"/>
      <c r="C237" s="2"/>
      <c r="D237" s="2"/>
      <c r="E237" s="275"/>
      <c r="F237" s="294"/>
      <c r="G237" s="294"/>
      <c r="H237" s="294"/>
      <c r="I237" s="294"/>
    </row>
    <row r="238" spans="2:9">
      <c r="B238" s="2"/>
      <c r="C238" s="2"/>
      <c r="D238" s="2"/>
      <c r="E238" s="275"/>
      <c r="F238" s="294"/>
      <c r="G238" s="294"/>
      <c r="H238" s="294"/>
      <c r="I238" s="294"/>
    </row>
    <row r="239" spans="2:9">
      <c r="B239" s="2"/>
      <c r="C239" s="2"/>
      <c r="D239" s="2"/>
      <c r="E239" s="275"/>
      <c r="F239" s="294"/>
      <c r="G239" s="294"/>
      <c r="H239" s="294"/>
      <c r="I239" s="294"/>
    </row>
    <row r="240" spans="2:9">
      <c r="B240" s="2"/>
      <c r="C240" s="2"/>
      <c r="D240" s="2"/>
      <c r="E240" s="275"/>
      <c r="F240" s="294"/>
      <c r="G240" s="294"/>
      <c r="H240" s="294"/>
      <c r="I240" s="294"/>
    </row>
    <row r="241" spans="2:9">
      <c r="B241" s="2"/>
      <c r="C241" s="2"/>
      <c r="D241" s="2"/>
      <c r="E241" s="275"/>
      <c r="F241" s="294"/>
      <c r="G241" s="294"/>
      <c r="H241" s="294"/>
      <c r="I241" s="294"/>
    </row>
    <row r="242" spans="2:9">
      <c r="B242" s="2"/>
      <c r="C242" s="2"/>
      <c r="D242" s="2"/>
      <c r="E242" s="275"/>
      <c r="F242" s="294"/>
      <c r="G242" s="294"/>
      <c r="H242" s="294"/>
      <c r="I242" s="294"/>
    </row>
    <row r="243" spans="2:9">
      <c r="B243" s="2"/>
      <c r="C243" s="2"/>
      <c r="D243" s="2"/>
      <c r="E243" s="275"/>
      <c r="F243" s="294"/>
      <c r="G243" s="294"/>
      <c r="H243" s="294"/>
      <c r="I243" s="294"/>
    </row>
    <row r="244" spans="2:9">
      <c r="B244" s="2"/>
      <c r="C244" s="2"/>
      <c r="D244" s="2"/>
      <c r="E244" s="275"/>
      <c r="F244" s="294"/>
      <c r="G244" s="294"/>
      <c r="H244" s="294"/>
      <c r="I244" s="294"/>
    </row>
    <row r="245" spans="2:9">
      <c r="B245" s="2"/>
      <c r="C245" s="2"/>
      <c r="D245" s="2"/>
      <c r="E245" s="275"/>
      <c r="F245" s="294"/>
      <c r="G245" s="294"/>
      <c r="H245" s="294"/>
      <c r="I245" s="294"/>
    </row>
    <row r="246" spans="2:9">
      <c r="B246" s="2"/>
      <c r="C246" s="2"/>
      <c r="D246" s="2"/>
      <c r="E246" s="275"/>
      <c r="F246" s="294"/>
      <c r="G246" s="294"/>
      <c r="H246" s="294"/>
      <c r="I246" s="29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43"/>
  <sheetViews>
    <sheetView workbookViewId="0">
      <selection activeCell="B43" sqref="B43"/>
    </sheetView>
  </sheetViews>
  <sheetFormatPr defaultRowHeight="14.4"/>
  <cols>
    <col min="1" max="1" width="25" customWidth="1"/>
    <col min="2" max="2" width="25.44140625" bestFit="1" customWidth="1"/>
    <col min="3" max="3" width="1.33203125" customWidth="1"/>
    <col min="4" max="4" width="16.44140625" bestFit="1" customWidth="1"/>
    <col min="5" max="5" width="8" style="3" bestFit="1" customWidth="1"/>
    <col min="7" max="7" width="13.109375" bestFit="1" customWidth="1"/>
    <col min="8" max="8" width="25" bestFit="1" customWidth="1"/>
    <col min="9" max="9" width="15.5546875" style="449" customWidth="1"/>
    <col min="10" max="10" width="13.5546875" style="449" bestFit="1" customWidth="1"/>
    <col min="11" max="12" width="8.88671875" style="449"/>
  </cols>
  <sheetData>
    <row r="2" spans="1:11" ht="15" thickBot="1"/>
    <row r="3" spans="1:11" ht="15" thickBot="1">
      <c r="A3" s="469" t="s">
        <v>649</v>
      </c>
      <c r="B3" s="470"/>
      <c r="C3" s="471"/>
      <c r="D3" s="471"/>
      <c r="E3" s="471"/>
      <c r="F3" s="471"/>
      <c r="G3" s="472"/>
    </row>
    <row r="4" spans="1:11" ht="15.75" customHeight="1" thickBot="1">
      <c r="A4" s="473" t="s">
        <v>650</v>
      </c>
      <c r="B4" s="454" t="str">
        <f>'Sales forecasting tools'!C18</f>
        <v>Khilkhet Amtola, Hazibari, House - Kha-53, Khilkhet, Dhaka -1229</v>
      </c>
    </row>
    <row r="5" spans="1:11" ht="20.399999999999999" customHeight="1" thickBot="1">
      <c r="A5" s="474"/>
      <c r="B5" s="455"/>
      <c r="D5" s="475" t="s">
        <v>651</v>
      </c>
      <c r="E5" s="476"/>
      <c r="F5" s="476"/>
      <c r="G5" s="477"/>
      <c r="I5" s="450"/>
    </row>
    <row r="6" spans="1:11" ht="15" thickBot="1">
      <c r="A6" s="27" t="s">
        <v>17</v>
      </c>
      <c r="B6" s="259">
        <f>'Sales forecasting tools'!F3</f>
        <v>1550</v>
      </c>
      <c r="D6" s="28"/>
      <c r="E6" s="29" t="s">
        <v>652</v>
      </c>
      <c r="F6" s="30" t="s">
        <v>653</v>
      </c>
      <c r="G6" s="31" t="s">
        <v>654</v>
      </c>
      <c r="J6" s="450"/>
    </row>
    <row r="7" spans="1:11">
      <c r="A7" s="32" t="s">
        <v>655</v>
      </c>
      <c r="B7" s="260">
        <v>0.4</v>
      </c>
      <c r="D7" s="33" t="s">
        <v>656</v>
      </c>
      <c r="E7" s="314">
        <f>IF(UPPER(TRIM($B$14))="Y",INDEX(MANPOWER!$C$25:$AF$38,MATCH(D7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7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1</v>
      </c>
      <c r="F7" s="34">
        <v>23000</v>
      </c>
      <c r="G7" s="311">
        <f>F7*E7</f>
        <v>23000</v>
      </c>
      <c r="J7" s="450"/>
    </row>
    <row r="8" spans="1:11">
      <c r="A8" s="35" t="s">
        <v>657</v>
      </c>
      <c r="B8" s="261">
        <f>'Sales forecasting tools'!C29</f>
        <v>60000</v>
      </c>
      <c r="D8" s="36" t="s">
        <v>658</v>
      </c>
      <c r="E8" s="315">
        <f>IF(UPPER(TRIM($B$14))="Y",INDEX(MANPOWER!$C$25:$AF$38,MATCH(D8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8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8">
        <v>15000</v>
      </c>
      <c r="G8" s="310">
        <f>F8*E8</f>
        <v>0</v>
      </c>
      <c r="J8" s="449" t="s">
        <v>1008</v>
      </c>
      <c r="K8" s="449">
        <v>430000</v>
      </c>
    </row>
    <row r="9" spans="1:11">
      <c r="A9" s="37" t="s">
        <v>659</v>
      </c>
      <c r="B9" s="261">
        <f>IFERROR(B8*30,0)</f>
        <v>1800000</v>
      </c>
      <c r="D9" s="38" t="s">
        <v>660</v>
      </c>
      <c r="E9" s="316">
        <f>IF(UPPER(TRIM($B$14))="Y",INDEX(MANPOWER!$C$25:$AF$38,MATCH(D9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9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1</v>
      </c>
      <c r="F9" s="39">
        <v>12000</v>
      </c>
      <c r="G9" s="312">
        <f t="shared" ref="G9:G19" si="0">F9*E9</f>
        <v>12000</v>
      </c>
      <c r="J9" s="449" t="s">
        <v>644</v>
      </c>
      <c r="K9" s="449">
        <v>330000</v>
      </c>
    </row>
    <row r="10" spans="1:11">
      <c r="A10" s="32" t="s">
        <v>661</v>
      </c>
      <c r="B10" s="262">
        <f>'Sales forecasting tools'!C21</f>
        <v>0.15969475504252637</v>
      </c>
      <c r="D10" s="38"/>
      <c r="E10" s="317"/>
      <c r="F10" s="39"/>
      <c r="G10" s="312"/>
    </row>
    <row r="11" spans="1:11">
      <c r="A11" s="32" t="s">
        <v>662</v>
      </c>
      <c r="B11" s="293">
        <f>'Sales forecasting tools'!C28</f>
        <v>426.75836724362256</v>
      </c>
      <c r="D11" s="38"/>
      <c r="E11" s="317"/>
      <c r="F11" s="39"/>
      <c r="G11" s="312"/>
    </row>
    <row r="12" spans="1:11">
      <c r="A12" s="35" t="s">
        <v>1525</v>
      </c>
      <c r="B12" s="303">
        <f>'Sales forecasting tools'!C30</f>
        <v>140.59478291552264</v>
      </c>
      <c r="D12" s="38" t="s">
        <v>663</v>
      </c>
      <c r="E12" s="316">
        <f>IF(UPPER(TRIM($B$14))="Y",INDEX(MANPOWER!$C$25:$AF$38,MATCH(D12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12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2</v>
      </c>
      <c r="F12" s="39">
        <v>8000</v>
      </c>
      <c r="G12" s="312">
        <f t="shared" si="0"/>
        <v>16000</v>
      </c>
      <c r="I12" s="451"/>
    </row>
    <row r="13" spans="1:11">
      <c r="A13" s="32" t="s">
        <v>664</v>
      </c>
      <c r="B13" s="263">
        <v>0.03</v>
      </c>
      <c r="D13" s="38" t="s">
        <v>665</v>
      </c>
      <c r="E13" s="316">
        <f>IF(UPPER(TRIM($B$14))="Y",INDEX(MANPOWER!$C$25:$AF$38,MATCH(D13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13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3" s="39">
        <v>8000</v>
      </c>
      <c r="G13" s="312">
        <f t="shared" si="0"/>
        <v>0</v>
      </c>
    </row>
    <row r="14" spans="1:11">
      <c r="A14" s="41" t="s">
        <v>666</v>
      </c>
      <c r="B14" s="264" t="str">
        <f>'Sales forecasting tools'!C20</f>
        <v>N</v>
      </c>
      <c r="D14" s="38" t="s">
        <v>667</v>
      </c>
      <c r="E14" s="316">
        <f>IF(UPPER(TRIM($B$14))="Y",INDEX(MANPOWER!$C$25:$AF$38,MATCH(D14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14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4" s="39">
        <v>10000</v>
      </c>
      <c r="G14" s="312">
        <f t="shared" si="0"/>
        <v>0</v>
      </c>
    </row>
    <row r="15" spans="1:11">
      <c r="A15" s="32" t="s">
        <v>668</v>
      </c>
      <c r="B15" s="265">
        <f>Master!C12</f>
        <v>61000</v>
      </c>
      <c r="D15" s="38" t="s">
        <v>669</v>
      </c>
      <c r="E15" s="316">
        <f>IF(UPPER(TRIM($B$14))="Y",INDEX(MANPOWER!$C$25:$AF$38,MATCH(D15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15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5" s="39">
        <v>8000</v>
      </c>
      <c r="G15" s="312">
        <f t="shared" si="0"/>
        <v>0</v>
      </c>
    </row>
    <row r="16" spans="1:11" ht="15" thickBot="1">
      <c r="A16" s="32" t="s">
        <v>670</v>
      </c>
      <c r="B16" s="289">
        <f>Master!C13</f>
        <v>1200000</v>
      </c>
      <c r="D16" s="38" t="s">
        <v>671</v>
      </c>
      <c r="E16" s="316">
        <f>IF(UPPER(TRIM($B$14))="Y",INDEX(MANPOWER!$C$25:$AF$38,MATCH(D16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16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6" s="39">
        <v>8000</v>
      </c>
      <c r="G16" s="312">
        <f t="shared" si="0"/>
        <v>0</v>
      </c>
    </row>
    <row r="17" spans="1:7">
      <c r="A17" s="32" t="s">
        <v>674</v>
      </c>
      <c r="B17" s="255">
        <f>VLOOKUP(B14,$J$8:$K$9,2,)</f>
        <v>330000</v>
      </c>
      <c r="D17" s="38" t="s">
        <v>673</v>
      </c>
      <c r="E17" s="316">
        <f>IF(UPPER(TRIM($B$14))="Y",INDEX(MANPOWER!$C$25:$AF$38,MATCH(D17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17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1</v>
      </c>
      <c r="F17" s="39">
        <v>9500</v>
      </c>
      <c r="G17" s="312">
        <f t="shared" si="0"/>
        <v>9500</v>
      </c>
    </row>
    <row r="18" spans="1:7">
      <c r="A18" s="32" t="s">
        <v>676</v>
      </c>
      <c r="B18" s="255" t="str">
        <f>IF('Sales forecasting tools'!C19="Dhaka","N","Y")</f>
        <v>N</v>
      </c>
      <c r="D18" s="38" t="s">
        <v>675</v>
      </c>
      <c r="E18" s="316">
        <f>IF(UPPER(TRIM($B$14))="Y",INDEX(MANPOWER!$C$25:$AF$38,MATCH(D18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18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8" s="39">
        <v>7500</v>
      </c>
      <c r="G18" s="312">
        <f t="shared" si="0"/>
        <v>0</v>
      </c>
    </row>
    <row r="19" spans="1:7" ht="15" thickBot="1">
      <c r="A19" s="43" t="s">
        <v>678</v>
      </c>
      <c r="B19" s="266">
        <f>MAX(1500000,IF(B14="N",B6*1000,B6*1000+2000000))</f>
        <v>1550000</v>
      </c>
      <c r="D19" s="38" t="s">
        <v>677</v>
      </c>
      <c r="E19" s="318">
        <f>IF(UPPER(TRIM($B$14))="Y",INDEX(MANPOWER!$C$25:$AF$38,MATCH(D19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19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19" s="42">
        <v>11000</v>
      </c>
      <c r="G19" s="312">
        <f t="shared" si="0"/>
        <v>0</v>
      </c>
    </row>
    <row r="20" spans="1:7">
      <c r="D20" s="38" t="s">
        <v>679</v>
      </c>
      <c r="E20" s="316">
        <f>IF(UPPER(TRIM($B$14))="Y",INDEX(MANPOWER!$C$25:$AF$38,MATCH(D20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20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20" s="39">
        <v>8000</v>
      </c>
      <c r="G20" s="312">
        <f>F20*E20</f>
        <v>0</v>
      </c>
    </row>
    <row r="21" spans="1:7">
      <c r="D21" s="38" t="s">
        <v>672</v>
      </c>
      <c r="E21" s="316">
        <f>IF(UPPER(TRIM($B$14))="Y",INDEX(MANPOWER!$C$25:$AF$38,MATCH(D21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21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21" s="39">
        <v>11500</v>
      </c>
      <c r="G21" s="312">
        <f>F21*E21</f>
        <v>0</v>
      </c>
    </row>
    <row r="22" spans="1:7" ht="15" thickBot="1">
      <c r="B22" s="44"/>
      <c r="D22" s="45" t="s">
        <v>680</v>
      </c>
      <c r="E22" s="319">
        <f>IF(UPPER(TRIM($B$14))="Y",INDEX(MANPOWER!$C$25:$AF$38,MATCH(D22,MANPOWER!$B$25:$B$38,0),MATCH($B$9,{0,1500000,1900000,2200000,2500000,2800000,3100000,3400000,3700000,4000000,4300000,4600000,4900000,5200000,5500000,5800000,6100000,6400000,6700000,7000000,7300000,7600000,7900000,8200000,8500000,8800000,9100000,9400000,9700000,10000000},1)),INDEX(MANPOWER!$C$4:$AF$17,MATCH(D22,MANPOWER!$B$4:$B$17,0),MATCH($B$9,{0,1500000,1900000,2200000,2500000,2800000,3100000,3400000,3700000,4000000,4300000,4600000,4900000,5200000,5500000,5800000,6100000,6400000,6700000,7000000,7300000,7600000,7900000,8200000,8500000,8800000,9100000,9400000,9700000,10000000},1)))</f>
        <v>0</v>
      </c>
      <c r="F22" s="46">
        <v>7500</v>
      </c>
      <c r="G22" s="313">
        <f>F22*E22</f>
        <v>0</v>
      </c>
    </row>
    <row r="23" spans="1:7">
      <c r="E23" s="320">
        <f>SUM(E7:E22)</f>
        <v>5</v>
      </c>
      <c r="G23" s="250">
        <f>SUM(G7:G22)</f>
        <v>60500</v>
      </c>
    </row>
    <row r="43" spans="2:2">
      <c r="B43" s="449"/>
    </row>
  </sheetData>
  <mergeCells count="4">
    <mergeCell ref="A3:G3"/>
    <mergeCell ref="A4:A5"/>
    <mergeCell ref="B4:B5"/>
    <mergeCell ref="D5:G5"/>
  </mergeCells>
  <pageMargins left="0.7" right="0.7" top="0.75" bottom="0.75" header="0.3" footer="0.3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O105"/>
  <sheetViews>
    <sheetView showGridLines="0" tabSelected="1" zoomScaleNormal="100" workbookViewId="0">
      <pane xSplit="2" ySplit="3" topLeftCell="C4" activePane="bottomRight" state="frozen"/>
      <selection activeCell="AP207" sqref="AP207"/>
      <selection pane="topRight" activeCell="AP207" sqref="AP207"/>
      <selection pane="bottomLeft" activeCell="AP207" sqref="AP207"/>
      <selection pane="bottomRight" activeCell="K84" sqref="K84"/>
    </sheetView>
  </sheetViews>
  <sheetFormatPr defaultColWidth="9.109375" defaultRowHeight="13.2"/>
  <cols>
    <col min="1" max="1" width="44.5546875" style="51" bestFit="1" customWidth="1"/>
    <col min="2" max="2" width="12.44140625" style="203" customWidth="1"/>
    <col min="3" max="3" width="15.33203125" style="51" bestFit="1" customWidth="1"/>
    <col min="4" max="5" width="10" style="51" bestFit="1" customWidth="1"/>
    <col min="6" max="6" width="1" style="51" customWidth="1"/>
    <col min="7" max="7" width="11.6640625" style="51" customWidth="1"/>
    <col min="8" max="9" width="12" style="51" bestFit="1" customWidth="1"/>
    <col min="10" max="10" width="12.33203125" style="51" customWidth="1"/>
    <col min="11" max="11" width="12" style="51" bestFit="1" customWidth="1"/>
    <col min="12" max="12" width="12.6640625" style="51" bestFit="1" customWidth="1"/>
    <col min="13" max="13" width="10.21875" style="51" bestFit="1" customWidth="1"/>
    <col min="14" max="14" width="9.5546875" style="51" bestFit="1" customWidth="1"/>
    <col min="15" max="16384" width="9.109375" style="51"/>
  </cols>
  <sheetData>
    <row r="1" spans="1:12" ht="13.8" thickBot="1">
      <c r="A1" s="454" t="str">
        <f>INFORMATION!B4</f>
        <v>Khilkhet Amtola, Hazibari, House - Kha-53, Khilkhet, Dhaka -1229</v>
      </c>
      <c r="B1" s="47"/>
      <c r="C1" s="456" t="s">
        <v>681</v>
      </c>
      <c r="D1" s="457"/>
      <c r="E1" s="48">
        <f ca="1">TODAY()</f>
        <v>46295</v>
      </c>
      <c r="F1" s="49"/>
      <c r="G1" s="49"/>
      <c r="H1" s="49"/>
      <c r="I1" s="49"/>
      <c r="J1" s="49"/>
      <c r="K1" s="49"/>
      <c r="L1" s="50"/>
    </row>
    <row r="2" spans="1:12" s="58" customFormat="1" ht="27" thickBot="1">
      <c r="A2" s="455"/>
      <c r="B2" s="52" t="s">
        <v>682</v>
      </c>
      <c r="C2" s="53" t="s">
        <v>683</v>
      </c>
      <c r="D2" s="54" t="s">
        <v>684</v>
      </c>
      <c r="E2" s="55" t="s">
        <v>685</v>
      </c>
      <c r="F2" s="56"/>
      <c r="G2" s="53" t="s">
        <v>686</v>
      </c>
      <c r="H2" s="54" t="s">
        <v>687</v>
      </c>
      <c r="I2" s="54" t="s">
        <v>688</v>
      </c>
      <c r="J2" s="54" t="s">
        <v>689</v>
      </c>
      <c r="K2" s="55" t="s">
        <v>690</v>
      </c>
      <c r="L2" s="57" t="s">
        <v>691</v>
      </c>
    </row>
    <row r="3" spans="1:12" s="63" customFormat="1" ht="13.8" thickBot="1">
      <c r="A3" s="59" t="s">
        <v>692</v>
      </c>
      <c r="B3" s="60"/>
      <c r="C3" s="61">
        <f>INFORMATION!B17</f>
        <v>330000</v>
      </c>
      <c r="D3" s="61"/>
      <c r="E3" s="61"/>
      <c r="F3" s="61"/>
      <c r="G3" s="61">
        <f>C3</f>
        <v>330000</v>
      </c>
      <c r="H3" s="61"/>
      <c r="I3" s="61"/>
      <c r="J3" s="61"/>
      <c r="K3" s="61"/>
      <c r="L3" s="62"/>
    </row>
    <row r="4" spans="1:12">
      <c r="A4" s="64" t="s">
        <v>693</v>
      </c>
      <c r="B4" s="65"/>
      <c r="C4" s="66">
        <f>C6*1650</f>
        <v>2557500</v>
      </c>
      <c r="D4" s="66">
        <f>C4</f>
        <v>2557500</v>
      </c>
      <c r="E4" s="66">
        <f>D4</f>
        <v>2557500</v>
      </c>
      <c r="F4" s="66"/>
      <c r="G4" s="66">
        <f>E4</f>
        <v>2557500</v>
      </c>
      <c r="H4" s="66">
        <f>G4</f>
        <v>2557500</v>
      </c>
      <c r="I4" s="66">
        <f>H4</f>
        <v>2557500</v>
      </c>
      <c r="J4" s="66">
        <f>I4</f>
        <v>2557500</v>
      </c>
      <c r="K4" s="66">
        <f>J4</f>
        <v>2557500</v>
      </c>
      <c r="L4" s="67"/>
    </row>
    <row r="5" spans="1:12">
      <c r="A5" s="68" t="s">
        <v>694</v>
      </c>
      <c r="B5" s="69"/>
      <c r="C5" s="70">
        <f>(C4*30)/(C10*(1-C14))</f>
        <v>50.72561459753495</v>
      </c>
      <c r="D5" s="70">
        <f>(D4*30)/(D10*(1-D14))</f>
        <v>50.72561459753495</v>
      </c>
      <c r="E5" s="70">
        <f>(E4*30)/(E10*(1-E14))</f>
        <v>50.72561459753495</v>
      </c>
      <c r="F5" s="70"/>
      <c r="G5" s="70">
        <f>(G4*365)/(G10*(1-G14))</f>
        <v>51.430137022500709</v>
      </c>
      <c r="H5" s="70">
        <f>(H4*365)/(H10*(1-H14))</f>
        <v>46.02931900492672</v>
      </c>
      <c r="I5" s="70">
        <f>(I4*365)/(I10*(1-I14))</f>
        <v>41.944906182510302</v>
      </c>
      <c r="J5" s="70">
        <f>(J4*365)/(J10*(1-J14))</f>
        <v>38.223142441731504</v>
      </c>
      <c r="K5" s="70">
        <f>(K4*365)/(K10*(1-K14))</f>
        <v>35.476843794519922</v>
      </c>
      <c r="L5" s="71"/>
    </row>
    <row r="6" spans="1:12">
      <c r="A6" s="72" t="s">
        <v>695</v>
      </c>
      <c r="B6" s="73"/>
      <c r="C6" s="74">
        <f>'Sales forecasting tools'!F3</f>
        <v>1550</v>
      </c>
      <c r="D6" s="74">
        <f>C6</f>
        <v>1550</v>
      </c>
      <c r="E6" s="74">
        <f>D6</f>
        <v>1550</v>
      </c>
      <c r="F6" s="74"/>
      <c r="G6" s="74">
        <f>E6</f>
        <v>1550</v>
      </c>
      <c r="H6" s="74">
        <f>G6</f>
        <v>1550</v>
      </c>
      <c r="I6" s="74">
        <f>H6</f>
        <v>1550</v>
      </c>
      <c r="J6" s="74">
        <f>I6</f>
        <v>1550</v>
      </c>
      <c r="K6" s="74">
        <f>J6</f>
        <v>1550</v>
      </c>
      <c r="L6" s="75"/>
    </row>
    <row r="7" spans="1:12">
      <c r="A7" s="72" t="s">
        <v>696</v>
      </c>
      <c r="B7" s="76"/>
      <c r="C7" s="74">
        <f>C9/C8</f>
        <v>140.59478291552264</v>
      </c>
      <c r="D7" s="74">
        <f>D9/D8</f>
        <v>140.59478291552264</v>
      </c>
      <c r="E7" s="74">
        <f>E9/E8</f>
        <v>140.59478291552264</v>
      </c>
      <c r="F7" s="74"/>
      <c r="G7" s="77">
        <f>AVERAGE(C7:E7)</f>
        <v>140.59478291552264</v>
      </c>
      <c r="H7" s="77">
        <f>H9/H8</f>
        <v>151.40976621671672</v>
      </c>
      <c r="I7" s="77">
        <f>I9/I8</f>
        <v>160.14494503691188</v>
      </c>
      <c r="J7" s="77">
        <f>J9/J8</f>
        <v>169.38407648134913</v>
      </c>
      <c r="K7" s="77">
        <f>K9/K8</f>
        <v>175.89884865370871</v>
      </c>
      <c r="L7" s="78"/>
    </row>
    <row r="8" spans="1:12">
      <c r="A8" s="72" t="s">
        <v>697</v>
      </c>
      <c r="B8" s="76"/>
      <c r="C8" s="74">
        <f>INFORMATION!B11</f>
        <v>426.75836724362256</v>
      </c>
      <c r="D8" s="74">
        <f>C8</f>
        <v>426.75836724362256</v>
      </c>
      <c r="E8" s="74">
        <f>D8</f>
        <v>426.75836724362256</v>
      </c>
      <c r="F8" s="74"/>
      <c r="G8" s="74">
        <f>G9/G7</f>
        <v>426.75836724362256</v>
      </c>
      <c r="H8" s="74">
        <f>G8*1.04</f>
        <v>443.82870193336748</v>
      </c>
      <c r="I8" s="74">
        <f>H8*1.04</f>
        <v>461.58185001070223</v>
      </c>
      <c r="J8" s="74">
        <f>I8*1.04</f>
        <v>480.04512401113033</v>
      </c>
      <c r="K8" s="74">
        <f>J8*1.04</f>
        <v>499.24692897157558</v>
      </c>
      <c r="L8" s="75"/>
    </row>
    <row r="9" spans="1:12">
      <c r="A9" s="72" t="s">
        <v>698</v>
      </c>
      <c r="B9" s="76"/>
      <c r="C9" s="74">
        <f>INFORMATION!B8</f>
        <v>60000</v>
      </c>
      <c r="D9" s="74">
        <f>D10/30</f>
        <v>60000</v>
      </c>
      <c r="E9" s="74">
        <f>E10/30</f>
        <v>60000</v>
      </c>
      <c r="F9" s="74"/>
      <c r="G9" s="74">
        <f>G10/360</f>
        <v>60000</v>
      </c>
      <c r="H9" s="74">
        <f>H10/360</f>
        <v>67200.000000000015</v>
      </c>
      <c r="I9" s="74">
        <f>I10/360</f>
        <v>73920.000000000015</v>
      </c>
      <c r="J9" s="74">
        <f>J10/360</f>
        <v>81312.000000000029</v>
      </c>
      <c r="K9" s="74">
        <f>K10/360</f>
        <v>87816.960000000036</v>
      </c>
      <c r="L9" s="75"/>
    </row>
    <row r="10" spans="1:12" ht="13.8" thickBot="1">
      <c r="A10" s="79" t="s">
        <v>699</v>
      </c>
      <c r="B10" s="80"/>
      <c r="C10" s="81">
        <f>C9*30</f>
        <v>1800000</v>
      </c>
      <c r="D10" s="81">
        <f>C10</f>
        <v>1800000</v>
      </c>
      <c r="E10" s="81">
        <f>D10</f>
        <v>1800000</v>
      </c>
      <c r="F10" s="81"/>
      <c r="G10" s="81">
        <f>C10*12</f>
        <v>21600000</v>
      </c>
      <c r="H10" s="81">
        <f>G10*1.12</f>
        <v>24192000.000000004</v>
      </c>
      <c r="I10" s="81">
        <f>H10*1.1</f>
        <v>26611200.000000007</v>
      </c>
      <c r="J10" s="81">
        <f>I10*1.1</f>
        <v>29272320.000000011</v>
      </c>
      <c r="K10" s="81">
        <f>J10*1.08</f>
        <v>31614105.600000013</v>
      </c>
      <c r="L10" s="82">
        <f>SUM(G10:K10)</f>
        <v>133289625.60000002</v>
      </c>
    </row>
    <row r="11" spans="1:12" ht="6.75" customHeight="1" thickBot="1">
      <c r="A11" s="83"/>
      <c r="B11" s="84"/>
      <c r="C11" s="85"/>
      <c r="D11" s="85"/>
      <c r="E11" s="85"/>
      <c r="F11" s="85"/>
      <c r="G11" s="85"/>
      <c r="H11" s="86"/>
      <c r="I11" s="86"/>
      <c r="J11" s="86"/>
      <c r="K11" s="86"/>
      <c r="L11" s="87"/>
    </row>
    <row r="12" spans="1:12">
      <c r="A12" s="88" t="s">
        <v>700</v>
      </c>
      <c r="B12" s="89"/>
      <c r="C12" s="90">
        <f>C10-C13</f>
        <v>1512549.4409234526</v>
      </c>
      <c r="D12" s="90">
        <f>D10-D13</f>
        <v>1512549.4409234526</v>
      </c>
      <c r="E12" s="90">
        <f>E10-E13</f>
        <v>1512549.4409234526</v>
      </c>
      <c r="F12" s="90"/>
      <c r="G12" s="90">
        <f>G10-G13</f>
        <v>18150593.291081429</v>
      </c>
      <c r="H12" s="90">
        <f>H10-H13</f>
        <v>20280280.486011207</v>
      </c>
      <c r="I12" s="90">
        <f>I10-I13</f>
        <v>22255086.134612329</v>
      </c>
      <c r="J12" s="90">
        <f>J10-J13</f>
        <v>24422050.108073562</v>
      </c>
      <c r="K12" s="90">
        <f>K10-K13</f>
        <v>26312585.905519448</v>
      </c>
      <c r="L12" s="66">
        <f>SUM(G12:K12)</f>
        <v>111420595.92529798</v>
      </c>
    </row>
    <row r="13" spans="1:12">
      <c r="A13" s="91" t="s">
        <v>701</v>
      </c>
      <c r="B13" s="76"/>
      <c r="C13" s="77">
        <f>C10*C14</f>
        <v>287450.55907654745</v>
      </c>
      <c r="D13" s="77">
        <f>D10*D14</f>
        <v>287450.55907654745</v>
      </c>
      <c r="E13" s="77">
        <f t="shared" ref="E13:K13" si="0">E10*E14</f>
        <v>287450.55907654745</v>
      </c>
      <c r="F13" s="77"/>
      <c r="G13" s="77">
        <f t="shared" si="0"/>
        <v>3449406.7089185696</v>
      </c>
      <c r="H13" s="77">
        <f t="shared" si="0"/>
        <v>3911719.5139887985</v>
      </c>
      <c r="I13" s="77">
        <f t="shared" si="0"/>
        <v>4356113.8653876791</v>
      </c>
      <c r="J13" s="77">
        <f t="shared" si="0"/>
        <v>4850269.8919264469</v>
      </c>
      <c r="K13" s="77">
        <f t="shared" si="0"/>
        <v>5301519.6944805635</v>
      </c>
      <c r="L13" s="70">
        <f>SUM(G13:K13)</f>
        <v>21869029.674702056</v>
      </c>
    </row>
    <row r="14" spans="1:12">
      <c r="A14" s="91" t="s">
        <v>702</v>
      </c>
      <c r="B14" s="76"/>
      <c r="C14" s="92">
        <f>INFORMATION!B10</f>
        <v>0.15969475504252637</v>
      </c>
      <c r="D14" s="92">
        <f>C14</f>
        <v>0.15969475504252637</v>
      </c>
      <c r="E14" s="92">
        <f>D14</f>
        <v>0.15969475504252637</v>
      </c>
      <c r="F14" s="92"/>
      <c r="G14" s="92">
        <f>E14</f>
        <v>0.15969475504252637</v>
      </c>
      <c r="H14" s="93">
        <f>G14+0.2%</f>
        <v>0.16169475504252637</v>
      </c>
      <c r="I14" s="93">
        <f>H14+0.2%</f>
        <v>0.16369475504252637</v>
      </c>
      <c r="J14" s="93">
        <f>I14+0.2%</f>
        <v>0.16569475504252637</v>
      </c>
      <c r="K14" s="93">
        <f>J14+0.2%</f>
        <v>0.16769475504252637</v>
      </c>
      <c r="L14" s="93">
        <f>L13/L10</f>
        <v>0.1640715065126723</v>
      </c>
    </row>
    <row r="15" spans="1:12">
      <c r="A15" s="72" t="s">
        <v>703</v>
      </c>
      <c r="B15" s="94">
        <f>INFORMATION!B13</f>
        <v>0.03</v>
      </c>
      <c r="C15" s="77">
        <f>$B$15*C10</f>
        <v>54000</v>
      </c>
      <c r="D15" s="77">
        <f>$B$15*D10</f>
        <v>54000</v>
      </c>
      <c r="E15" s="77">
        <f>$B$15*E10</f>
        <v>54000</v>
      </c>
      <c r="F15" s="77"/>
      <c r="G15" s="77">
        <f>$B$15*G10</f>
        <v>648000</v>
      </c>
      <c r="H15" s="77">
        <f>$B$15*H10</f>
        <v>725760.00000000012</v>
      </c>
      <c r="I15" s="77">
        <f>$B$15*I10</f>
        <v>798336.00000000023</v>
      </c>
      <c r="J15" s="77">
        <f>$B$15*J10</f>
        <v>878169.60000000033</v>
      </c>
      <c r="K15" s="77">
        <f>$B$15*K10</f>
        <v>948423.1680000003</v>
      </c>
      <c r="L15" s="70">
        <f>SUM(G15:K15)</f>
        <v>3998688.7680000011</v>
      </c>
    </row>
    <row r="16" spans="1:12" ht="13.8" thickBot="1">
      <c r="A16" s="95" t="s">
        <v>704</v>
      </c>
      <c r="B16" s="80"/>
      <c r="C16" s="81">
        <f>C15+C13</f>
        <v>341450.55907654745</v>
      </c>
      <c r="D16" s="81">
        <f t="shared" ref="D16:K16" si="1">D15+D13</f>
        <v>341450.55907654745</v>
      </c>
      <c r="E16" s="81">
        <f t="shared" si="1"/>
        <v>341450.55907654745</v>
      </c>
      <c r="F16" s="81"/>
      <c r="G16" s="81">
        <f t="shared" si="1"/>
        <v>4097406.7089185696</v>
      </c>
      <c r="H16" s="81">
        <f t="shared" si="1"/>
        <v>4637479.5139887985</v>
      </c>
      <c r="I16" s="81">
        <f t="shared" si="1"/>
        <v>5154449.8653876791</v>
      </c>
      <c r="J16" s="81">
        <f t="shared" si="1"/>
        <v>5728439.4919264475</v>
      </c>
      <c r="K16" s="81">
        <f t="shared" si="1"/>
        <v>6249942.862480564</v>
      </c>
      <c r="L16" s="81">
        <f>SUM(G16:K16)</f>
        <v>25867718.442702055</v>
      </c>
    </row>
    <row r="17" spans="1:13" ht="3" customHeight="1" thickBot="1">
      <c r="A17" s="96"/>
      <c r="B17" s="97"/>
      <c r="C17" s="98"/>
      <c r="D17" s="85"/>
      <c r="E17" s="85"/>
      <c r="F17" s="85"/>
      <c r="G17" s="85"/>
      <c r="H17" s="85"/>
      <c r="I17" s="85"/>
      <c r="J17" s="85"/>
      <c r="K17" s="85"/>
      <c r="L17" s="87"/>
    </row>
    <row r="18" spans="1:13">
      <c r="A18" s="99" t="s">
        <v>705</v>
      </c>
      <c r="B18" s="100">
        <f>INFORMATION!B7</f>
        <v>0.4</v>
      </c>
      <c r="C18" s="66">
        <f>($B$18*C16)</f>
        <v>136580.22363061897</v>
      </c>
      <c r="D18" s="66">
        <f t="shared" ref="D18:K18" si="2">($B$18*D16)</f>
        <v>136580.22363061897</v>
      </c>
      <c r="E18" s="66">
        <f t="shared" si="2"/>
        <v>136580.22363061897</v>
      </c>
      <c r="F18" s="66"/>
      <c r="G18" s="66">
        <f t="shared" si="2"/>
        <v>1638962.683567428</v>
      </c>
      <c r="H18" s="66">
        <f t="shared" si="2"/>
        <v>1854991.8055955195</v>
      </c>
      <c r="I18" s="66">
        <f t="shared" si="2"/>
        <v>2061779.9461550717</v>
      </c>
      <c r="J18" s="66">
        <f t="shared" si="2"/>
        <v>2291375.7967705792</v>
      </c>
      <c r="K18" s="66">
        <f t="shared" si="2"/>
        <v>2499977.1449922258</v>
      </c>
      <c r="L18" s="67">
        <f>SUM(G18:K18)</f>
        <v>10347087.377080824</v>
      </c>
    </row>
    <row r="19" spans="1:13">
      <c r="A19" s="101" t="s">
        <v>706</v>
      </c>
      <c r="B19" s="101"/>
      <c r="C19" s="102"/>
      <c r="D19" s="102"/>
      <c r="E19" s="102"/>
      <c r="F19" s="102"/>
      <c r="G19" s="102"/>
      <c r="H19" s="102"/>
      <c r="I19" s="102"/>
      <c r="J19" s="102"/>
      <c r="K19" s="102"/>
      <c r="L19" s="103">
        <f t="shared" ref="L19:L42" si="3">SUM(G19:K19)</f>
        <v>0</v>
      </c>
    </row>
    <row r="20" spans="1:13">
      <c r="A20" s="104" t="s">
        <v>707</v>
      </c>
      <c r="B20" s="102">
        <f>SUM(INFORMATION!E9:E20)</f>
        <v>4</v>
      </c>
      <c r="C20" s="102">
        <f>SUM(INFORMATION!G9:G20)</f>
        <v>37500</v>
      </c>
      <c r="D20" s="102">
        <f t="shared" ref="D20:E23" si="4">C20</f>
        <v>37500</v>
      </c>
      <c r="E20" s="102">
        <f t="shared" si="4"/>
        <v>37500</v>
      </c>
      <c r="F20" s="102"/>
      <c r="G20" s="77">
        <f>SUM(C20:E20)*4</f>
        <v>450000</v>
      </c>
      <c r="H20" s="105">
        <f t="shared" ref="H20:K21" si="5">G20+G20*8%</f>
        <v>486000</v>
      </c>
      <c r="I20" s="105">
        <f t="shared" si="5"/>
        <v>524880</v>
      </c>
      <c r="J20" s="105">
        <f t="shared" si="5"/>
        <v>566870.4</v>
      </c>
      <c r="K20" s="105">
        <f t="shared" si="5"/>
        <v>612220.03200000001</v>
      </c>
      <c r="L20" s="106">
        <f t="shared" si="3"/>
        <v>2639970.432</v>
      </c>
      <c r="M20" s="107"/>
    </row>
    <row r="21" spans="1:13">
      <c r="A21" s="108" t="s">
        <v>708</v>
      </c>
      <c r="B21" s="109">
        <f>SUM(INFORMATION!E7)</f>
        <v>1</v>
      </c>
      <c r="C21" s="109">
        <f>SUM(INFORMATION!G7:G8)</f>
        <v>23000</v>
      </c>
      <c r="D21" s="102">
        <f t="shared" si="4"/>
        <v>23000</v>
      </c>
      <c r="E21" s="102">
        <f t="shared" si="4"/>
        <v>23000</v>
      </c>
      <c r="F21" s="102"/>
      <c r="G21" s="77">
        <f>SUM(C21:E21)*4</f>
        <v>276000</v>
      </c>
      <c r="H21" s="105">
        <f t="shared" si="5"/>
        <v>298080</v>
      </c>
      <c r="I21" s="105">
        <f t="shared" si="5"/>
        <v>321926.40000000002</v>
      </c>
      <c r="J21" s="105">
        <f t="shared" si="5"/>
        <v>347680.51200000005</v>
      </c>
      <c r="K21" s="105">
        <f t="shared" si="5"/>
        <v>375494.95296000002</v>
      </c>
      <c r="L21" s="106">
        <f t="shared" si="3"/>
        <v>1619181.8649599999</v>
      </c>
      <c r="M21" s="107"/>
    </row>
    <row r="22" spans="1:13">
      <c r="A22" s="108" t="s">
        <v>709</v>
      </c>
      <c r="B22" s="109"/>
      <c r="C22" s="101">
        <v>0</v>
      </c>
      <c r="D22" s="101">
        <f t="shared" si="4"/>
        <v>0</v>
      </c>
      <c r="E22" s="101">
        <f t="shared" si="4"/>
        <v>0</v>
      </c>
      <c r="F22" s="110"/>
      <c r="G22" s="77"/>
      <c r="H22" s="110"/>
      <c r="I22" s="110"/>
      <c r="J22" s="110"/>
      <c r="K22" s="110"/>
      <c r="L22" s="111">
        <f t="shared" si="3"/>
        <v>0</v>
      </c>
      <c r="M22" s="107"/>
    </row>
    <row r="23" spans="1:13">
      <c r="A23" s="104" t="s">
        <v>710</v>
      </c>
      <c r="B23" s="101"/>
      <c r="C23" s="101">
        <f>(C3*0.7)/60</f>
        <v>3849.9999999999995</v>
      </c>
      <c r="D23" s="101">
        <f t="shared" si="4"/>
        <v>3849.9999999999995</v>
      </c>
      <c r="E23" s="101">
        <f>D23</f>
        <v>3849.9999999999995</v>
      </c>
      <c r="F23" s="77"/>
      <c r="G23" s="77">
        <f>SUM(C23:E23)*4</f>
        <v>46199.999999999993</v>
      </c>
      <c r="H23" s="77">
        <f>G23</f>
        <v>46199.999999999993</v>
      </c>
      <c r="I23" s="77">
        <f>H23</f>
        <v>46199.999999999993</v>
      </c>
      <c r="J23" s="77">
        <f>I23</f>
        <v>46199.999999999993</v>
      </c>
      <c r="K23" s="77">
        <f>J23</f>
        <v>46199.999999999993</v>
      </c>
      <c r="L23" s="78">
        <f t="shared" si="3"/>
        <v>230999.99999999997</v>
      </c>
    </row>
    <row r="24" spans="1:13">
      <c r="A24" s="104" t="s">
        <v>711</v>
      </c>
      <c r="B24" s="112">
        <f>IF('Sales forecasting tools'!C20="Y",0.8%,0.65%)</f>
        <v>6.5000000000000006E-3</v>
      </c>
      <c r="C24" s="101">
        <f>$B$24*C10</f>
        <v>11700.000000000002</v>
      </c>
      <c r="D24" s="101">
        <f>$B$24*D10</f>
        <v>11700.000000000002</v>
      </c>
      <c r="E24" s="101">
        <f>$B$24*E10</f>
        <v>11700.000000000002</v>
      </c>
      <c r="F24" s="110"/>
      <c r="G24" s="110">
        <f>$B$24*G10</f>
        <v>140400</v>
      </c>
      <c r="H24" s="110">
        <f>$B$24*H10</f>
        <v>157248.00000000003</v>
      </c>
      <c r="I24" s="110">
        <f>$B$24*I10</f>
        <v>172972.80000000008</v>
      </c>
      <c r="J24" s="110">
        <f>$B$24*J10</f>
        <v>190270.0800000001</v>
      </c>
      <c r="K24" s="110">
        <f>$B$24*K10</f>
        <v>205491.68640000009</v>
      </c>
      <c r="L24" s="111">
        <f t="shared" si="3"/>
        <v>866382.56640000024</v>
      </c>
    </row>
    <row r="25" spans="1:13">
      <c r="A25" s="113" t="s">
        <v>712</v>
      </c>
      <c r="B25" s="101"/>
      <c r="C25" s="102">
        <v>0</v>
      </c>
      <c r="D25" s="102">
        <v>0</v>
      </c>
      <c r="E25" s="102">
        <v>0</v>
      </c>
      <c r="F25" s="102"/>
      <c r="G25" s="102"/>
      <c r="H25" s="102"/>
      <c r="I25" s="102"/>
      <c r="J25" s="102"/>
      <c r="K25" s="102"/>
      <c r="L25" s="103">
        <f t="shared" si="3"/>
        <v>0</v>
      </c>
    </row>
    <row r="26" spans="1:13">
      <c r="A26" s="104" t="s">
        <v>713</v>
      </c>
      <c r="B26" s="425" t="str">
        <f>INFORMATION!B14</f>
        <v>N</v>
      </c>
      <c r="C26" s="101">
        <f>IF($B$26="Y",(C10*0.23%),(C10*0.06%))</f>
        <v>1080</v>
      </c>
      <c r="D26" s="115">
        <f>IF($B$26="Y",(D10*0.58%),0)</f>
        <v>0</v>
      </c>
      <c r="E26" s="115">
        <f>IF($B$26="Y",(E10*0.58%),0)</f>
        <v>0</v>
      </c>
      <c r="F26" s="114"/>
      <c r="G26" s="114">
        <f>IF($B$26="Y",(G10*0.58%),0)</f>
        <v>0</v>
      </c>
      <c r="H26" s="114">
        <f>IF($B$26="Y",(H10*0.58%),0)</f>
        <v>0</v>
      </c>
      <c r="I26" s="114">
        <f>IF($B$26="Y",(I10*0.58%),0)</f>
        <v>0</v>
      </c>
      <c r="J26" s="114">
        <f>IF($B$26="Y",(J10*0.58%),0)</f>
        <v>0</v>
      </c>
      <c r="K26" s="114">
        <f>IF($B$26="Y",(K10*0.58%),0)</f>
        <v>0</v>
      </c>
      <c r="L26" s="116">
        <f t="shared" si="3"/>
        <v>0</v>
      </c>
    </row>
    <row r="27" spans="1:13">
      <c r="A27" s="104" t="s">
        <v>714</v>
      </c>
      <c r="B27" s="101"/>
      <c r="C27" s="102">
        <v>0</v>
      </c>
      <c r="D27" s="102">
        <v>0</v>
      </c>
      <c r="E27" s="102">
        <v>0</v>
      </c>
      <c r="F27" s="102"/>
      <c r="G27" s="102"/>
      <c r="H27" s="102"/>
      <c r="I27" s="102"/>
      <c r="J27" s="102"/>
      <c r="K27" s="102"/>
      <c r="L27" s="103">
        <f t="shared" si="3"/>
        <v>0</v>
      </c>
    </row>
    <row r="28" spans="1:13">
      <c r="A28" s="104" t="s">
        <v>715</v>
      </c>
      <c r="B28" s="115">
        <f>INFORMATION!E21</f>
        <v>0</v>
      </c>
      <c r="C28" s="101">
        <f>INFORMATION!G21</f>
        <v>0</v>
      </c>
      <c r="D28" s="101">
        <f>C28</f>
        <v>0</v>
      </c>
      <c r="E28" s="101">
        <f>D28</f>
        <v>0</v>
      </c>
      <c r="F28" s="77"/>
      <c r="G28" s="77">
        <f>SUM(C28:E28)*4</f>
        <v>0</v>
      </c>
      <c r="H28" s="77">
        <f>G28*108%</f>
        <v>0</v>
      </c>
      <c r="I28" s="77">
        <f>H28*108%</f>
        <v>0</v>
      </c>
      <c r="J28" s="77">
        <f>I28*108%</f>
        <v>0</v>
      </c>
      <c r="K28" s="77">
        <f>J28*108%</f>
        <v>0</v>
      </c>
      <c r="L28" s="78">
        <f t="shared" si="3"/>
        <v>0</v>
      </c>
    </row>
    <row r="29" spans="1:13">
      <c r="A29" s="104" t="s">
        <v>716</v>
      </c>
      <c r="B29" s="101"/>
      <c r="C29" s="101"/>
      <c r="D29" s="101"/>
      <c r="E29" s="101"/>
      <c r="F29" s="77"/>
      <c r="G29" s="77">
        <f>SUM(C29:E29)*4</f>
        <v>0</v>
      </c>
      <c r="H29" s="105">
        <f>G29+G29*5%</f>
        <v>0</v>
      </c>
      <c r="I29" s="105">
        <f>H29+H29*5%</f>
        <v>0</v>
      </c>
      <c r="J29" s="105">
        <f>I29+I29*5%</f>
        <v>0</v>
      </c>
      <c r="K29" s="105">
        <f>J29+J29*5%</f>
        <v>0</v>
      </c>
      <c r="L29" s="106">
        <f t="shared" si="3"/>
        <v>0</v>
      </c>
    </row>
    <row r="30" spans="1:13">
      <c r="A30" s="104" t="s">
        <v>717</v>
      </c>
      <c r="B30" s="101">
        <f>INFORMATION!E22</f>
        <v>0</v>
      </c>
      <c r="C30" s="101">
        <f>INFORMATION!G22</f>
        <v>0</v>
      </c>
      <c r="D30" s="101">
        <f>C30</f>
        <v>0</v>
      </c>
      <c r="E30" s="101">
        <f>D30</f>
        <v>0</v>
      </c>
      <c r="F30" s="77"/>
      <c r="G30" s="77">
        <f>SUM(C30:E30)*4</f>
        <v>0</v>
      </c>
      <c r="H30" s="77">
        <f>G30*108%</f>
        <v>0</v>
      </c>
      <c r="I30" s="77">
        <f>H30*108%</f>
        <v>0</v>
      </c>
      <c r="J30" s="77">
        <f>I30*108%</f>
        <v>0</v>
      </c>
      <c r="K30" s="77">
        <f>J30*108%</f>
        <v>0</v>
      </c>
      <c r="L30" s="78">
        <f t="shared" si="3"/>
        <v>0</v>
      </c>
    </row>
    <row r="31" spans="1:13">
      <c r="A31" s="113" t="s">
        <v>718</v>
      </c>
      <c r="B31" s="117"/>
      <c r="C31" s="101">
        <v>25000</v>
      </c>
      <c r="D31" s="101">
        <v>5000</v>
      </c>
      <c r="E31" s="101">
        <f>D31</f>
        <v>5000</v>
      </c>
      <c r="F31" s="77"/>
      <c r="G31" s="77">
        <f>E31*11+C31</f>
        <v>80000</v>
      </c>
      <c r="H31" s="77">
        <f>(E31*12)*105%</f>
        <v>63000</v>
      </c>
      <c r="I31" s="77">
        <f>H31*105%</f>
        <v>66150</v>
      </c>
      <c r="J31" s="77">
        <f>I31*105%</f>
        <v>69457.5</v>
      </c>
      <c r="K31" s="77">
        <f>J31*105%</f>
        <v>72930.375</v>
      </c>
      <c r="L31" s="78">
        <f t="shared" si="3"/>
        <v>351537.875</v>
      </c>
    </row>
    <row r="32" spans="1:13">
      <c r="A32" s="104" t="s">
        <v>719</v>
      </c>
      <c r="B32" s="74" t="str">
        <f>INFORMATION!B18</f>
        <v>N</v>
      </c>
      <c r="C32" s="101">
        <f>IF(B32="Y",6500,4500)</f>
        <v>4500</v>
      </c>
      <c r="D32" s="101">
        <f>C32</f>
        <v>4500</v>
      </c>
      <c r="E32" s="101">
        <f>D32</f>
        <v>4500</v>
      </c>
      <c r="F32" s="77"/>
      <c r="G32" s="77">
        <f>SUM(C32:E32)*4</f>
        <v>54000</v>
      </c>
      <c r="H32" s="77">
        <f>G32</f>
        <v>54000</v>
      </c>
      <c r="I32" s="77">
        <f>H32</f>
        <v>54000</v>
      </c>
      <c r="J32" s="77">
        <f>I32</f>
        <v>54000</v>
      </c>
      <c r="K32" s="77">
        <f>J32</f>
        <v>54000</v>
      </c>
      <c r="L32" s="78">
        <f t="shared" si="3"/>
        <v>270000</v>
      </c>
    </row>
    <row r="33" spans="1:12">
      <c r="A33" s="104" t="s">
        <v>720</v>
      </c>
      <c r="B33" s="112">
        <v>2.5000000000000001E-3</v>
      </c>
      <c r="C33" s="101">
        <f>$B$33*C10</f>
        <v>4500</v>
      </c>
      <c r="D33" s="101">
        <f>$B$33*D10</f>
        <v>4500</v>
      </c>
      <c r="E33" s="101">
        <f>$B$33*E10</f>
        <v>4500</v>
      </c>
      <c r="F33" s="77"/>
      <c r="G33" s="118">
        <f>$B$33*G10</f>
        <v>54000</v>
      </c>
      <c r="H33" s="118">
        <f>$B$33*H10</f>
        <v>60480.000000000007</v>
      </c>
      <c r="I33" s="118">
        <f>$B$33*I10</f>
        <v>66528.000000000015</v>
      </c>
      <c r="J33" s="118">
        <f>$B$33*J10</f>
        <v>73180.800000000032</v>
      </c>
      <c r="K33" s="118">
        <f>$B$33*K10</f>
        <v>79035.264000000039</v>
      </c>
      <c r="L33" s="119">
        <f t="shared" si="3"/>
        <v>333224.06400000007</v>
      </c>
    </row>
    <row r="34" spans="1:12">
      <c r="A34" s="113" t="s">
        <v>721</v>
      </c>
      <c r="B34" s="101"/>
      <c r="C34" s="101">
        <v>2500</v>
      </c>
      <c r="D34" s="101">
        <f>C34</f>
        <v>2500</v>
      </c>
      <c r="E34" s="101">
        <f>D34</f>
        <v>2500</v>
      </c>
      <c r="F34" s="77"/>
      <c r="G34" s="77">
        <f>SUM(C34:E34)*4</f>
        <v>30000</v>
      </c>
      <c r="H34" s="77">
        <f t="shared" ref="H34:K35" si="6">G34</f>
        <v>30000</v>
      </c>
      <c r="I34" s="77">
        <f t="shared" si="6"/>
        <v>30000</v>
      </c>
      <c r="J34" s="77">
        <f t="shared" si="6"/>
        <v>30000</v>
      </c>
      <c r="K34" s="77">
        <f t="shared" si="6"/>
        <v>30000</v>
      </c>
      <c r="L34" s="78">
        <f t="shared" si="3"/>
        <v>150000</v>
      </c>
    </row>
    <row r="35" spans="1:12">
      <c r="A35" s="120" t="s">
        <v>722</v>
      </c>
      <c r="B35" s="101"/>
      <c r="C35" s="101">
        <v>0</v>
      </c>
      <c r="D35" s="101">
        <f>C35</f>
        <v>0</v>
      </c>
      <c r="E35" s="101">
        <f>D35</f>
        <v>0</v>
      </c>
      <c r="F35" s="77"/>
      <c r="G35" s="77">
        <f>SUM(C35:E35)*4</f>
        <v>0</v>
      </c>
      <c r="H35" s="102">
        <f t="shared" si="6"/>
        <v>0</v>
      </c>
      <c r="I35" s="102">
        <f t="shared" si="6"/>
        <v>0</v>
      </c>
      <c r="J35" s="102">
        <f t="shared" si="6"/>
        <v>0</v>
      </c>
      <c r="K35" s="102">
        <f t="shared" si="6"/>
        <v>0</v>
      </c>
      <c r="L35" s="103">
        <f t="shared" si="3"/>
        <v>0</v>
      </c>
    </row>
    <row r="36" spans="1:12">
      <c r="A36" s="104" t="s">
        <v>723</v>
      </c>
      <c r="B36" s="74" t="str">
        <f>B26</f>
        <v>N</v>
      </c>
      <c r="C36" s="101" t="str">
        <f>IF(B36="Y",C10*0.5%,"")</f>
        <v/>
      </c>
      <c r="D36" s="101" t="str">
        <f>IF(B36="Y",D10*0.5%,"")</f>
        <v/>
      </c>
      <c r="E36" s="101" t="str">
        <f>IF(B36="Y",E10*0.5%,"")</f>
        <v/>
      </c>
      <c r="F36" s="74"/>
      <c r="G36" s="77">
        <f>SUM(C36:E36)*4</f>
        <v>0</v>
      </c>
      <c r="H36" s="110">
        <f>G36*105%</f>
        <v>0</v>
      </c>
      <c r="I36" s="110">
        <f>H36*105%</f>
        <v>0</v>
      </c>
      <c r="J36" s="110">
        <f>I36*105%</f>
        <v>0</v>
      </c>
      <c r="K36" s="110">
        <f>J36*105%</f>
        <v>0</v>
      </c>
      <c r="L36" s="75">
        <f t="shared" si="3"/>
        <v>0</v>
      </c>
    </row>
    <row r="37" spans="1:12">
      <c r="A37" s="104" t="s">
        <v>724</v>
      </c>
      <c r="B37" s="112">
        <v>2.9999999999999997E-4</v>
      </c>
      <c r="C37" s="101">
        <f>$B$37*C10</f>
        <v>540</v>
      </c>
      <c r="D37" s="101">
        <f>$B$37*D10</f>
        <v>540</v>
      </c>
      <c r="E37" s="101">
        <f>$B$37*E10</f>
        <v>540</v>
      </c>
      <c r="F37" s="110"/>
      <c r="G37" s="121">
        <f>$B$37*G10</f>
        <v>6479.9999999999991</v>
      </c>
      <c r="H37" s="121">
        <f>$B$37*H10</f>
        <v>7257.6</v>
      </c>
      <c r="I37" s="121">
        <f>$B$37*I10</f>
        <v>7983.3600000000015</v>
      </c>
      <c r="J37" s="121">
        <f>$B$37*J10</f>
        <v>8781.6960000000017</v>
      </c>
      <c r="K37" s="121">
        <f>$B$37*K10</f>
        <v>9484.2316800000026</v>
      </c>
      <c r="L37" s="122">
        <f t="shared" si="3"/>
        <v>39986.887680000007</v>
      </c>
    </row>
    <row r="38" spans="1:12">
      <c r="A38" s="104" t="s">
        <v>725</v>
      </c>
      <c r="B38" s="112">
        <v>3.0000000000000001E-3</v>
      </c>
      <c r="C38" s="101">
        <f>$B$38*C10</f>
        <v>5400</v>
      </c>
      <c r="D38" s="101">
        <f>$B$38*D10</f>
        <v>5400</v>
      </c>
      <c r="E38" s="101">
        <f>$B$38*E10</f>
        <v>5400</v>
      </c>
      <c r="F38" s="110"/>
      <c r="G38" s="121">
        <f>$B$38*G10</f>
        <v>64800</v>
      </c>
      <c r="H38" s="121">
        <f>$B$38*H10</f>
        <v>72576.000000000015</v>
      </c>
      <c r="I38" s="121">
        <f>$B$38*I10</f>
        <v>79833.60000000002</v>
      </c>
      <c r="J38" s="121">
        <f>$B$38*J10</f>
        <v>87816.960000000036</v>
      </c>
      <c r="K38" s="121">
        <f>$B$38*K10</f>
        <v>94842.316800000044</v>
      </c>
      <c r="L38" s="122">
        <f t="shared" si="3"/>
        <v>399868.87680000009</v>
      </c>
    </row>
    <row r="39" spans="1:12">
      <c r="A39" s="113" t="s">
        <v>726</v>
      </c>
      <c r="B39" s="101"/>
      <c r="C39" s="101">
        <v>4000</v>
      </c>
      <c r="D39" s="101">
        <f t="shared" ref="D39:E41" si="7">C39</f>
        <v>4000</v>
      </c>
      <c r="E39" s="101">
        <f t="shared" si="7"/>
        <v>4000</v>
      </c>
      <c r="F39" s="77"/>
      <c r="G39" s="77">
        <f>SUM(C39:E39)*4</f>
        <v>48000</v>
      </c>
      <c r="H39" s="77">
        <f t="shared" ref="H39:K41" si="8">G39*105%</f>
        <v>50400</v>
      </c>
      <c r="I39" s="77">
        <f t="shared" si="8"/>
        <v>52920</v>
      </c>
      <c r="J39" s="77">
        <f t="shared" si="8"/>
        <v>55566</v>
      </c>
      <c r="K39" s="77">
        <f t="shared" si="8"/>
        <v>58344.3</v>
      </c>
      <c r="L39" s="78">
        <f t="shared" si="3"/>
        <v>265230.3</v>
      </c>
    </row>
    <row r="40" spans="1:12">
      <c r="A40" s="113" t="s">
        <v>727</v>
      </c>
      <c r="B40" s="101"/>
      <c r="C40" s="101">
        <v>2500</v>
      </c>
      <c r="D40" s="101">
        <f t="shared" si="7"/>
        <v>2500</v>
      </c>
      <c r="E40" s="101">
        <f t="shared" si="7"/>
        <v>2500</v>
      </c>
      <c r="F40" s="77"/>
      <c r="G40" s="77">
        <f>SUM(C40:E40)*4</f>
        <v>30000</v>
      </c>
      <c r="H40" s="77">
        <f t="shared" si="8"/>
        <v>31500</v>
      </c>
      <c r="I40" s="77">
        <f t="shared" si="8"/>
        <v>33075</v>
      </c>
      <c r="J40" s="77">
        <f t="shared" si="8"/>
        <v>34728.75</v>
      </c>
      <c r="K40" s="77">
        <f t="shared" si="8"/>
        <v>36465.1875</v>
      </c>
      <c r="L40" s="78">
        <f t="shared" si="3"/>
        <v>165768.9375</v>
      </c>
    </row>
    <row r="41" spans="1:12">
      <c r="A41" s="120" t="s">
        <v>728</v>
      </c>
      <c r="B41" s="101"/>
      <c r="C41" s="101">
        <v>1000</v>
      </c>
      <c r="D41" s="101">
        <f t="shared" si="7"/>
        <v>1000</v>
      </c>
      <c r="E41" s="101">
        <f t="shared" si="7"/>
        <v>1000</v>
      </c>
      <c r="F41" s="77"/>
      <c r="G41" s="77">
        <f>SUM(C41:E41)*4</f>
        <v>12000</v>
      </c>
      <c r="H41" s="77">
        <f t="shared" si="8"/>
        <v>12600</v>
      </c>
      <c r="I41" s="77">
        <f t="shared" si="8"/>
        <v>13230</v>
      </c>
      <c r="J41" s="77">
        <f t="shared" si="8"/>
        <v>13891.5</v>
      </c>
      <c r="K41" s="77">
        <f t="shared" si="8"/>
        <v>14586.075000000001</v>
      </c>
      <c r="L41" s="78">
        <f>SUM(G41:K41)</f>
        <v>66307.574999999997</v>
      </c>
    </row>
    <row r="42" spans="1:12">
      <c r="A42" s="104" t="s">
        <v>729</v>
      </c>
      <c r="B42" s="339">
        <f>VLOOKUP('Sales forecasting tools'!$N$21,'Sales forecasting tools'!$AB:$AE,4,0)</f>
        <v>4.8407649188526736E-3</v>
      </c>
      <c r="C42" s="101">
        <f>$B$42*C10</f>
        <v>8713.376853934813</v>
      </c>
      <c r="D42" s="101">
        <f>$B$42*D10</f>
        <v>8713.376853934813</v>
      </c>
      <c r="E42" s="101">
        <f>$B$42*E10</f>
        <v>8713.376853934813</v>
      </c>
      <c r="F42" s="77"/>
      <c r="G42" s="118">
        <f>$B$42*G10</f>
        <v>104560.52224721776</v>
      </c>
      <c r="H42" s="118">
        <f>$B$42*H10</f>
        <v>117107.7849168839</v>
      </c>
      <c r="I42" s="118">
        <f>$B$42*I10</f>
        <v>128818.5634085723</v>
      </c>
      <c r="J42" s="118">
        <f>$B$42*J10</f>
        <v>141700.41974942954</v>
      </c>
      <c r="K42" s="118">
        <f>$B$42*K10</f>
        <v>153036.45332938392</v>
      </c>
      <c r="L42" s="119">
        <f t="shared" si="3"/>
        <v>645223.7436514874</v>
      </c>
    </row>
    <row r="43" spans="1:12" ht="13.8" thickBot="1">
      <c r="A43" s="123"/>
      <c r="B43" s="124"/>
      <c r="C43" s="125"/>
      <c r="D43" s="125"/>
      <c r="E43" s="125"/>
      <c r="F43" s="126"/>
      <c r="G43" s="126"/>
      <c r="H43" s="127"/>
      <c r="I43" s="127"/>
      <c r="J43" s="127"/>
      <c r="K43" s="127"/>
      <c r="L43" s="128"/>
    </row>
    <row r="44" spans="1:12" ht="13.8" thickBot="1">
      <c r="A44" s="129" t="s">
        <v>730</v>
      </c>
      <c r="B44" s="130"/>
      <c r="C44" s="131">
        <f>SUM(C18:C42)</f>
        <v>272363.60048455384</v>
      </c>
      <c r="D44" s="131">
        <f>SUM(D18:D42)</f>
        <v>251283.60048455378</v>
      </c>
      <c r="E44" s="131">
        <f>SUM(E18:E42)</f>
        <v>251283.60048455378</v>
      </c>
      <c r="F44" s="131"/>
      <c r="G44" s="131">
        <f>SUM(G18:G42)</f>
        <v>3035403.2058146456</v>
      </c>
      <c r="H44" s="131">
        <f>SUM(H18:H42)</f>
        <v>3341441.1905124034</v>
      </c>
      <c r="I44" s="131">
        <f>SUM(I18:I42)</f>
        <v>3660297.6695636441</v>
      </c>
      <c r="J44" s="131">
        <f>SUM(J18:J42)</f>
        <v>4011520.4145200085</v>
      </c>
      <c r="K44" s="131">
        <f>SUM(K18:K42)</f>
        <v>4342108.01966161</v>
      </c>
      <c r="L44" s="132">
        <f>SUM(G44:K44)</f>
        <v>18390770.500072312</v>
      </c>
    </row>
    <row r="45" spans="1:12">
      <c r="A45" s="133"/>
      <c r="B45" s="134"/>
      <c r="C45" s="135"/>
      <c r="D45" s="135"/>
      <c r="E45" s="135"/>
      <c r="F45" s="135"/>
      <c r="G45" s="135"/>
      <c r="H45" s="136"/>
      <c r="I45" s="136"/>
      <c r="J45" s="136"/>
      <c r="K45" s="136"/>
      <c r="L45" s="137"/>
    </row>
    <row r="46" spans="1:12">
      <c r="A46" s="138" t="s">
        <v>731</v>
      </c>
      <c r="B46" s="139"/>
      <c r="C46" s="140">
        <f>C16-C44</f>
        <v>69086.958591993607</v>
      </c>
      <c r="D46" s="140">
        <f>D16-D44</f>
        <v>90166.958591993665</v>
      </c>
      <c r="E46" s="140">
        <f>E16-E44</f>
        <v>90166.958591993665</v>
      </c>
      <c r="F46" s="140"/>
      <c r="G46" s="140">
        <f t="shared" ref="G46:L46" si="9">G16-G44</f>
        <v>1062003.503103924</v>
      </c>
      <c r="H46" s="140">
        <f t="shared" si="9"/>
        <v>1296038.3234763951</v>
      </c>
      <c r="I46" s="140">
        <f t="shared" si="9"/>
        <v>1494152.195824035</v>
      </c>
      <c r="J46" s="140">
        <f t="shared" si="9"/>
        <v>1716919.077406439</v>
      </c>
      <c r="K46" s="140">
        <f t="shared" si="9"/>
        <v>1907834.842818954</v>
      </c>
      <c r="L46" s="140">
        <f t="shared" si="9"/>
        <v>7476947.9426297434</v>
      </c>
    </row>
    <row r="47" spans="1:12">
      <c r="A47" s="141"/>
      <c r="B47" s="74"/>
      <c r="C47" s="142"/>
      <c r="D47" s="142"/>
      <c r="E47" s="142"/>
      <c r="F47" s="142"/>
      <c r="G47" s="142"/>
      <c r="H47" s="143"/>
      <c r="I47" s="143"/>
      <c r="J47" s="143"/>
      <c r="K47" s="143"/>
      <c r="L47" s="144"/>
    </row>
    <row r="48" spans="1:12">
      <c r="A48" s="145" t="s">
        <v>732</v>
      </c>
      <c r="B48" s="290">
        <v>0.14000000000000001</v>
      </c>
      <c r="C48" s="105">
        <f>($C$3*70%)*$B$48/12+IF(C5&gt;55,(C5-55)*C9*(1-C14)*$B$48/12,0)</f>
        <v>2695</v>
      </c>
      <c r="D48" s="105">
        <f t="shared" ref="D48:E48" si="10">($C$3*70%)*$B$48/12+IF(D5&gt;55,(D5-55)*D9*(1-D14)*$B$48/12,0)</f>
        <v>2695</v>
      </c>
      <c r="E48" s="105">
        <f t="shared" si="10"/>
        <v>2695</v>
      </c>
      <c r="F48" s="105"/>
      <c r="G48" s="77">
        <f>SUM(C48:E48)*4</f>
        <v>32340</v>
      </c>
      <c r="H48" s="105">
        <f>($C$3*70%)*$B$48+IF(H5&gt;55,(H5-55)*H9*(1-H14)*$B$48,0)</f>
        <v>32340</v>
      </c>
      <c r="I48" s="105">
        <f t="shared" ref="I48:K48" si="11">($C$3*70%)*$B$48+IF(I5&gt;55,(I5-55)*I9*(1-I14)*$B$48,0)</f>
        <v>32340</v>
      </c>
      <c r="J48" s="105">
        <f t="shared" si="11"/>
        <v>32340</v>
      </c>
      <c r="K48" s="105">
        <f t="shared" si="11"/>
        <v>32340</v>
      </c>
      <c r="L48" s="78">
        <f>SUM(G48:K48)</f>
        <v>161700</v>
      </c>
    </row>
    <row r="49" spans="1:15">
      <c r="A49" s="141"/>
      <c r="B49" s="74"/>
      <c r="C49" s="77"/>
      <c r="D49" s="77"/>
      <c r="E49" s="77"/>
      <c r="F49" s="77"/>
      <c r="G49" s="77"/>
      <c r="H49" s="146"/>
      <c r="I49" s="146"/>
      <c r="J49" s="146"/>
      <c r="K49" s="146"/>
      <c r="L49" s="147"/>
    </row>
    <row r="50" spans="1:15" ht="13.8" thickBot="1">
      <c r="A50" s="148" t="s">
        <v>733</v>
      </c>
      <c r="B50" s="149"/>
      <c r="C50" s="150">
        <f>C46-C48</f>
        <v>66391.958591993607</v>
      </c>
      <c r="D50" s="150">
        <f t="shared" ref="D50:K50" si="12">D46-D48</f>
        <v>87471.958591993665</v>
      </c>
      <c r="E50" s="150">
        <f t="shared" si="12"/>
        <v>87471.958591993665</v>
      </c>
      <c r="F50" s="151"/>
      <c r="G50" s="151">
        <f t="shared" si="12"/>
        <v>1029663.503103924</v>
      </c>
      <c r="H50" s="151">
        <f t="shared" si="12"/>
        <v>1263698.3234763951</v>
      </c>
      <c r="I50" s="151">
        <f t="shared" si="12"/>
        <v>1461812.195824035</v>
      </c>
      <c r="J50" s="151">
        <f t="shared" si="12"/>
        <v>1684579.077406439</v>
      </c>
      <c r="K50" s="151">
        <f t="shared" si="12"/>
        <v>1875494.842818954</v>
      </c>
      <c r="L50" s="78">
        <f>SUM(G50:K50)</f>
        <v>7315247.9426297471</v>
      </c>
      <c r="M50" s="152"/>
      <c r="N50" s="152"/>
    </row>
    <row r="51" spans="1:15">
      <c r="A51" s="153"/>
      <c r="B51" s="154"/>
      <c r="C51" s="140"/>
      <c r="D51" s="140"/>
      <c r="E51" s="140"/>
      <c r="F51" s="155"/>
      <c r="G51" s="150"/>
      <c r="H51" s="150"/>
      <c r="I51" s="150"/>
      <c r="J51" s="150"/>
      <c r="K51" s="150"/>
      <c r="L51" s="156"/>
      <c r="M51" s="152"/>
      <c r="N51" s="152"/>
    </row>
    <row r="52" spans="1:15">
      <c r="A52" s="113" t="s">
        <v>734</v>
      </c>
      <c r="B52" s="157"/>
      <c r="C52" s="101">
        <f>Master!C14</f>
        <v>10000</v>
      </c>
      <c r="D52" s="101">
        <f>C52</f>
        <v>10000</v>
      </c>
      <c r="E52" s="101">
        <f>D52</f>
        <v>10000</v>
      </c>
      <c r="F52" s="121"/>
      <c r="G52" s="77">
        <f>SUM(C52:E52)*4</f>
        <v>120000</v>
      </c>
      <c r="H52" s="110">
        <f>G52*105%</f>
        <v>126000</v>
      </c>
      <c r="I52" s="110">
        <f>H52*105%</f>
        <v>132300</v>
      </c>
      <c r="J52" s="110">
        <f>I52*105%</f>
        <v>138915</v>
      </c>
      <c r="K52" s="110">
        <f>J52*105%</f>
        <v>145860.75</v>
      </c>
      <c r="L52" s="78">
        <f>SUM(G52:K52)</f>
        <v>663075.75</v>
      </c>
      <c r="M52" s="107"/>
    </row>
    <row r="53" spans="1:15">
      <c r="A53" s="113"/>
      <c r="B53" s="158"/>
      <c r="C53" s="101"/>
      <c r="D53" s="101"/>
      <c r="E53" s="101"/>
      <c r="F53" s="159"/>
      <c r="G53" s="160"/>
      <c r="H53" s="159"/>
      <c r="I53" s="159"/>
      <c r="J53" s="159"/>
      <c r="K53" s="159"/>
      <c r="L53" s="159"/>
      <c r="M53" s="107"/>
    </row>
    <row r="54" spans="1:15">
      <c r="A54" s="161" t="s">
        <v>735</v>
      </c>
      <c r="B54" s="162"/>
      <c r="C54" s="105">
        <f>C50-C52</f>
        <v>56391.958591993607</v>
      </c>
      <c r="D54" s="105">
        <f t="shared" ref="D54:K54" si="13">D50-D52</f>
        <v>77471.958591993665</v>
      </c>
      <c r="E54" s="105">
        <f t="shared" si="13"/>
        <v>77471.958591993665</v>
      </c>
      <c r="F54" s="163">
        <f t="shared" si="13"/>
        <v>0</v>
      </c>
      <c r="G54" s="164">
        <f t="shared" si="13"/>
        <v>909663.50310392398</v>
      </c>
      <c r="H54" s="164">
        <f t="shared" si="13"/>
        <v>1137698.3234763951</v>
      </c>
      <c r="I54" s="164">
        <f t="shared" si="13"/>
        <v>1329512.195824035</v>
      </c>
      <c r="J54" s="164">
        <f t="shared" si="13"/>
        <v>1545664.077406439</v>
      </c>
      <c r="K54" s="164">
        <f t="shared" si="13"/>
        <v>1729634.092818954</v>
      </c>
      <c r="L54" s="78">
        <f>SUM(G54:K54)</f>
        <v>6652172.1926297471</v>
      </c>
    </row>
    <row r="55" spans="1:15" hidden="1">
      <c r="A55" s="165"/>
      <c r="B55" s="166"/>
      <c r="C55" s="164"/>
      <c r="D55" s="164"/>
      <c r="E55" s="164"/>
      <c r="F55" s="164"/>
      <c r="G55" s="164"/>
      <c r="H55" s="164"/>
      <c r="I55" s="164"/>
      <c r="J55" s="164"/>
      <c r="K55" s="164"/>
      <c r="L55" s="164"/>
    </row>
    <row r="56" spans="1:15">
      <c r="A56" s="167" t="s">
        <v>736</v>
      </c>
      <c r="B56" s="168"/>
      <c r="C56" s="169"/>
      <c r="D56" s="169"/>
      <c r="E56" s="169"/>
      <c r="F56" s="169"/>
      <c r="G56" s="169"/>
      <c r="H56" s="169"/>
      <c r="I56" s="169"/>
      <c r="J56" s="169"/>
      <c r="K56" s="169"/>
      <c r="L56" s="170"/>
    </row>
    <row r="57" spans="1:15">
      <c r="A57" s="171" t="s">
        <v>737</v>
      </c>
      <c r="B57" s="168"/>
      <c r="C57" s="171">
        <f>INFORMATION!B19</f>
        <v>1550000</v>
      </c>
      <c r="D57" s="171"/>
      <c r="E57" s="171"/>
      <c r="F57" s="171"/>
      <c r="G57" s="172"/>
      <c r="H57" s="458" t="s">
        <v>738</v>
      </c>
      <c r="I57" s="459"/>
      <c r="J57" s="459"/>
      <c r="K57" s="460"/>
      <c r="L57" s="170"/>
    </row>
    <row r="58" spans="1:15">
      <c r="A58" s="173" t="s">
        <v>739</v>
      </c>
      <c r="B58" s="174"/>
      <c r="C58" s="171">
        <f>INFORMATION!B16</f>
        <v>1200000</v>
      </c>
      <c r="D58" s="171"/>
      <c r="E58" s="171"/>
      <c r="F58" s="171"/>
      <c r="G58" s="171"/>
      <c r="H58" s="458"/>
      <c r="I58" s="459"/>
      <c r="J58" s="459"/>
      <c r="K58" s="460"/>
      <c r="L58" s="170"/>
    </row>
    <row r="59" spans="1:15" ht="13.8" thickBot="1">
      <c r="A59" s="175" t="s">
        <v>740</v>
      </c>
      <c r="B59" s="176"/>
      <c r="C59" s="177"/>
      <c r="D59" s="177"/>
      <c r="E59" s="177"/>
      <c r="F59" s="177"/>
      <c r="G59" s="177"/>
      <c r="H59" s="178"/>
      <c r="I59" s="178"/>
      <c r="J59" s="178"/>
      <c r="K59" s="178"/>
      <c r="L59" s="50"/>
    </row>
    <row r="60" spans="1:15">
      <c r="A60" s="99" t="s">
        <v>705</v>
      </c>
      <c r="B60" s="100">
        <f>B18</f>
        <v>0.4</v>
      </c>
      <c r="C60" s="66">
        <f>C18</f>
        <v>136580.22363061897</v>
      </c>
      <c r="D60" s="66">
        <f>D18</f>
        <v>136580.22363061897</v>
      </c>
      <c r="E60" s="66">
        <f>E18</f>
        <v>136580.22363061897</v>
      </c>
      <c r="F60" s="66"/>
      <c r="G60" s="66">
        <f>G18</f>
        <v>1638962.683567428</v>
      </c>
      <c r="H60" s="66">
        <f>H18</f>
        <v>1854991.8055955195</v>
      </c>
      <c r="I60" s="66">
        <f>I18</f>
        <v>2061779.9461550717</v>
      </c>
      <c r="J60" s="66">
        <f>J18</f>
        <v>2291375.7967705792</v>
      </c>
      <c r="K60" s="66">
        <f>K18</f>
        <v>2499977.1449922258</v>
      </c>
      <c r="L60" s="67">
        <f>SUM(G60:K60)</f>
        <v>10347087.377080824</v>
      </c>
    </row>
    <row r="61" spans="1:15">
      <c r="A61" s="179"/>
      <c r="B61" s="180"/>
      <c r="C61" s="181"/>
      <c r="D61" s="180"/>
      <c r="E61" s="180"/>
      <c r="F61" s="180"/>
      <c r="G61" s="180"/>
      <c r="H61" s="170"/>
      <c r="I61" s="170"/>
      <c r="J61" s="170"/>
      <c r="K61" s="170"/>
      <c r="L61" s="182"/>
    </row>
    <row r="62" spans="1:15">
      <c r="A62" s="183" t="s">
        <v>741</v>
      </c>
      <c r="B62" s="184"/>
      <c r="C62" s="185">
        <f>INFORMATION!B15</f>
        <v>61000</v>
      </c>
      <c r="D62" s="185">
        <f>C62</f>
        <v>61000</v>
      </c>
      <c r="E62" s="185">
        <f>D62</f>
        <v>61000</v>
      </c>
      <c r="F62" s="160"/>
      <c r="G62" s="185">
        <f>SUM(C62:E62)*4</f>
        <v>732000</v>
      </c>
      <c r="H62" s="185">
        <f>G62</f>
        <v>732000</v>
      </c>
      <c r="I62" s="185">
        <f>H62</f>
        <v>732000</v>
      </c>
      <c r="J62" s="185">
        <f>I62+I62*10%</f>
        <v>805200</v>
      </c>
      <c r="K62" s="185">
        <f>J62</f>
        <v>805200</v>
      </c>
      <c r="L62" s="78">
        <f t="shared" ref="L62:L72" si="14">SUM(G62:K62)</f>
        <v>3806400</v>
      </c>
    </row>
    <row r="63" spans="1:15">
      <c r="A63" s="183" t="s">
        <v>742</v>
      </c>
      <c r="B63" s="186">
        <v>0.05</v>
      </c>
      <c r="C63" s="185">
        <f>C62*15%</f>
        <v>9150</v>
      </c>
      <c r="D63" s="185">
        <f>D62*15%</f>
        <v>9150</v>
      </c>
      <c r="E63" s="185">
        <f>E62*15%</f>
        <v>9150</v>
      </c>
      <c r="F63" s="185"/>
      <c r="G63" s="185">
        <f>G62*15%</f>
        <v>109800</v>
      </c>
      <c r="H63" s="185">
        <f>H62*15%</f>
        <v>109800</v>
      </c>
      <c r="I63" s="185">
        <f>I62*15%</f>
        <v>109800</v>
      </c>
      <c r="J63" s="185">
        <f>J62*15%</f>
        <v>120780</v>
      </c>
      <c r="K63" s="185">
        <f>K62*15%</f>
        <v>120780</v>
      </c>
      <c r="L63" s="78">
        <f t="shared" si="14"/>
        <v>570960</v>
      </c>
      <c r="O63" s="107"/>
    </row>
    <row r="64" spans="1:15">
      <c r="A64" s="187" t="s">
        <v>710</v>
      </c>
      <c r="B64" s="180"/>
      <c r="C64" s="185">
        <f>(C57*50%)/60</f>
        <v>12916.666666666666</v>
      </c>
      <c r="D64" s="185">
        <f>C64</f>
        <v>12916.666666666666</v>
      </c>
      <c r="E64" s="185">
        <f>D64</f>
        <v>12916.666666666666</v>
      </c>
      <c r="F64" s="160"/>
      <c r="G64" s="185">
        <f>SUM(C64:E64)*4</f>
        <v>155000</v>
      </c>
      <c r="H64" s="185">
        <f t="shared" ref="H64:I66" si="15">G64</f>
        <v>155000</v>
      </c>
      <c r="I64" s="185">
        <f t="shared" ref="I64:K65" si="16">H64</f>
        <v>155000</v>
      </c>
      <c r="J64" s="185">
        <f t="shared" si="16"/>
        <v>155000</v>
      </c>
      <c r="K64" s="185">
        <f t="shared" si="16"/>
        <v>155000</v>
      </c>
      <c r="L64" s="78">
        <f t="shared" si="14"/>
        <v>775000</v>
      </c>
    </row>
    <row r="65" spans="1:14">
      <c r="A65" s="183" t="s">
        <v>743</v>
      </c>
      <c r="B65" s="291">
        <v>0.14000000000000001</v>
      </c>
      <c r="C65" s="185">
        <f>($C$57+$C$59+$C$58)*$B$65/12</f>
        <v>32083.333333333339</v>
      </c>
      <c r="D65" s="185">
        <f t="shared" ref="D65:E65" si="17">($C$57+$C$59+$C$58)*$B$65/12</f>
        <v>32083.333333333339</v>
      </c>
      <c r="E65" s="185">
        <f t="shared" si="17"/>
        <v>32083.333333333339</v>
      </c>
      <c r="F65" s="185"/>
      <c r="G65" s="185">
        <f>SUM(C65:E65)*4</f>
        <v>385000.00000000006</v>
      </c>
      <c r="H65" s="185">
        <f t="shared" si="15"/>
        <v>385000.00000000006</v>
      </c>
      <c r="I65" s="185">
        <f t="shared" si="16"/>
        <v>385000.00000000006</v>
      </c>
      <c r="J65" s="185">
        <f t="shared" si="16"/>
        <v>385000.00000000006</v>
      </c>
      <c r="K65" s="185">
        <f t="shared" si="16"/>
        <v>385000.00000000006</v>
      </c>
      <c r="L65" s="78">
        <f t="shared" si="14"/>
        <v>1925000.0000000002</v>
      </c>
    </row>
    <row r="66" spans="1:14" ht="24.6" hidden="1" customHeight="1">
      <c r="A66" s="183" t="s">
        <v>744</v>
      </c>
      <c r="B66" s="180"/>
      <c r="C66" s="188"/>
      <c r="D66" s="188"/>
      <c r="E66" s="188"/>
      <c r="F66" s="188"/>
      <c r="G66" s="188">
        <f>SUM(C66:E66)*4</f>
        <v>0</v>
      </c>
      <c r="H66" s="188">
        <f t="shared" si="15"/>
        <v>0</v>
      </c>
      <c r="I66" s="188">
        <f t="shared" si="15"/>
        <v>0</v>
      </c>
      <c r="J66" s="188">
        <f>I66</f>
        <v>0</v>
      </c>
      <c r="K66" s="188">
        <f>J66</f>
        <v>0</v>
      </c>
      <c r="L66" s="78">
        <f t="shared" si="14"/>
        <v>0</v>
      </c>
    </row>
    <row r="67" spans="1:14" ht="45.6" hidden="1" customHeight="1">
      <c r="A67" s="183" t="s">
        <v>745</v>
      </c>
      <c r="B67" s="180"/>
      <c r="C67" s="185"/>
      <c r="D67" s="185"/>
      <c r="E67" s="185"/>
      <c r="F67" s="185"/>
      <c r="G67" s="185">
        <v>3000000</v>
      </c>
      <c r="H67" s="185">
        <f>G67-H66</f>
        <v>3000000</v>
      </c>
      <c r="I67" s="185">
        <f>H67-I66</f>
        <v>3000000</v>
      </c>
      <c r="J67" s="185">
        <f>I67-J66</f>
        <v>3000000</v>
      </c>
      <c r="K67" s="185">
        <f>J67-K66</f>
        <v>3000000</v>
      </c>
      <c r="L67" s="78">
        <f t="shared" si="14"/>
        <v>15000000</v>
      </c>
    </row>
    <row r="68" spans="1:14">
      <c r="A68" s="183" t="s">
        <v>712</v>
      </c>
      <c r="B68" s="292" t="str">
        <f>CONCATENATE('Sales forecasting tools'!N3,'Sales forecasting tools'!C20)</f>
        <v>1501 TO 1800N</v>
      </c>
      <c r="C68" s="237">
        <f>ROUND(AVERAGEIFS(Electricity!$F$2:$F$4570,Electricity!$E$2:$E$4570,'AUTO GENERATED FEASIBILITY'!B68),0)</f>
        <v>27788</v>
      </c>
      <c r="D68" s="185">
        <f>C68</f>
        <v>27788</v>
      </c>
      <c r="E68" s="185">
        <f>D68</f>
        <v>27788</v>
      </c>
      <c r="F68" s="160"/>
      <c r="G68" s="185">
        <f>SUM(C68:E68)*4</f>
        <v>333456</v>
      </c>
      <c r="H68" s="185">
        <f>G68+G68*3%</f>
        <v>343459.68</v>
      </c>
      <c r="I68" s="185">
        <f>H68+H68*3%</f>
        <v>353763.47039999999</v>
      </c>
      <c r="J68" s="185">
        <f>I68+I68*3%</f>
        <v>364376.37451200001</v>
      </c>
      <c r="K68" s="185">
        <f>J68+J68*3%</f>
        <v>375307.66574736004</v>
      </c>
      <c r="L68" s="78">
        <f t="shared" si="14"/>
        <v>1770363.19065936</v>
      </c>
    </row>
    <row r="69" spans="1:14">
      <c r="A69" s="183" t="s">
        <v>714</v>
      </c>
      <c r="B69" s="180"/>
      <c r="C69" s="237">
        <v>2000</v>
      </c>
      <c r="D69" s="185">
        <f>C69</f>
        <v>2000</v>
      </c>
      <c r="E69" s="185">
        <f>D69</f>
        <v>2000</v>
      </c>
      <c r="F69" s="160"/>
      <c r="G69" s="185">
        <f>SUM(C69:E69)*4</f>
        <v>24000</v>
      </c>
      <c r="H69" s="185">
        <f t="shared" ref="H69:I72" si="18">G69</f>
        <v>24000</v>
      </c>
      <c r="I69" s="185">
        <f t="shared" ref="I69:K70" si="19">H69</f>
        <v>24000</v>
      </c>
      <c r="J69" s="185">
        <f t="shared" si="19"/>
        <v>24000</v>
      </c>
      <c r="K69" s="185">
        <f t="shared" si="19"/>
        <v>24000</v>
      </c>
      <c r="L69" s="78">
        <f t="shared" si="14"/>
        <v>120000</v>
      </c>
      <c r="N69" s="107"/>
    </row>
    <row r="70" spans="1:14">
      <c r="A70" s="189" t="s">
        <v>746</v>
      </c>
      <c r="B70" s="180"/>
      <c r="C70" s="237">
        <v>2000</v>
      </c>
      <c r="D70" s="185">
        <f t="shared" ref="D70:E72" si="20">C70</f>
        <v>2000</v>
      </c>
      <c r="E70" s="185">
        <f t="shared" si="20"/>
        <v>2000</v>
      </c>
      <c r="F70" s="160"/>
      <c r="G70" s="185">
        <f>SUM(C70:E70)*4</f>
        <v>24000</v>
      </c>
      <c r="H70" s="185">
        <f t="shared" si="18"/>
        <v>24000</v>
      </c>
      <c r="I70" s="185">
        <f t="shared" si="19"/>
        <v>24000</v>
      </c>
      <c r="J70" s="185">
        <f t="shared" si="19"/>
        <v>24000</v>
      </c>
      <c r="K70" s="185">
        <f t="shared" si="19"/>
        <v>24000</v>
      </c>
      <c r="L70" s="78">
        <f t="shared" si="14"/>
        <v>120000</v>
      </c>
    </row>
    <row r="71" spans="1:14">
      <c r="A71" s="183" t="s">
        <v>747</v>
      </c>
      <c r="B71" s="180"/>
      <c r="C71" s="237"/>
      <c r="D71" s="185">
        <f t="shared" si="20"/>
        <v>0</v>
      </c>
      <c r="E71" s="185">
        <f t="shared" si="20"/>
        <v>0</v>
      </c>
      <c r="F71" s="185"/>
      <c r="G71" s="185">
        <f>SUM(C71:E71)*4</f>
        <v>0</v>
      </c>
      <c r="H71" s="185">
        <f t="shared" si="18"/>
        <v>0</v>
      </c>
      <c r="I71" s="185">
        <f t="shared" si="18"/>
        <v>0</v>
      </c>
      <c r="J71" s="185">
        <f>I71*115%</f>
        <v>0</v>
      </c>
      <c r="K71" s="185">
        <f>J71</f>
        <v>0</v>
      </c>
      <c r="L71" s="78">
        <f t="shared" si="14"/>
        <v>0</v>
      </c>
    </row>
    <row r="72" spans="1:14">
      <c r="A72" s="183" t="s">
        <v>748</v>
      </c>
      <c r="B72" s="180"/>
      <c r="C72" s="237"/>
      <c r="D72" s="185">
        <f t="shared" si="20"/>
        <v>0</v>
      </c>
      <c r="E72" s="185">
        <f t="shared" si="20"/>
        <v>0</v>
      </c>
      <c r="F72" s="185"/>
      <c r="G72" s="185">
        <f>SUM(C72:E72)*4</f>
        <v>0</v>
      </c>
      <c r="H72" s="185">
        <f t="shared" si="18"/>
        <v>0</v>
      </c>
      <c r="I72" s="185">
        <f t="shared" si="18"/>
        <v>0</v>
      </c>
      <c r="J72" s="185">
        <f>I72*115%</f>
        <v>0</v>
      </c>
      <c r="K72" s="185">
        <f>J72</f>
        <v>0</v>
      </c>
      <c r="L72" s="78">
        <f t="shared" si="14"/>
        <v>0</v>
      </c>
    </row>
    <row r="73" spans="1:14">
      <c r="A73" s="190" t="s">
        <v>749</v>
      </c>
      <c r="B73" s="168"/>
      <c r="C73" s="191">
        <f>C62+C63+C68+C69+C70+C71+C72</f>
        <v>101938</v>
      </c>
      <c r="D73" s="191">
        <f t="shared" ref="D73:K73" si="21">D62+D63+D68+D69+D70+D71+D72</f>
        <v>101938</v>
      </c>
      <c r="E73" s="191">
        <f t="shared" si="21"/>
        <v>101938</v>
      </c>
      <c r="F73" s="191"/>
      <c r="G73" s="191">
        <f t="shared" si="21"/>
        <v>1223256</v>
      </c>
      <c r="H73" s="191">
        <f t="shared" si="21"/>
        <v>1233259.68</v>
      </c>
      <c r="I73" s="191">
        <f t="shared" si="21"/>
        <v>1243563.4704</v>
      </c>
      <c r="J73" s="191">
        <f t="shared" si="21"/>
        <v>1338356.374512</v>
      </c>
      <c r="K73" s="191">
        <f t="shared" si="21"/>
        <v>1349287.6657473601</v>
      </c>
      <c r="L73" s="78">
        <f>SUM(G73:K73)</f>
        <v>6387723.19065936</v>
      </c>
    </row>
    <row r="74" spans="1:14" ht="11.25" customHeight="1">
      <c r="A74" s="190"/>
      <c r="B74" s="168"/>
      <c r="C74" s="192"/>
      <c r="D74" s="192"/>
      <c r="E74" s="192"/>
      <c r="F74" s="192"/>
      <c r="G74" s="192"/>
      <c r="H74" s="170"/>
      <c r="I74" s="170"/>
      <c r="J74" s="170"/>
      <c r="K74" s="170"/>
      <c r="L74" s="182"/>
    </row>
    <row r="75" spans="1:14">
      <c r="A75" s="190" t="s">
        <v>750</v>
      </c>
      <c r="B75" s="168"/>
      <c r="C75" s="191">
        <f>C60-C73</f>
        <v>34642.223630618973</v>
      </c>
      <c r="D75" s="191">
        <f>D60-D73</f>
        <v>34642.223630618973</v>
      </c>
      <c r="E75" s="191">
        <f>E60-E73</f>
        <v>34642.223630618973</v>
      </c>
      <c r="F75" s="191"/>
      <c r="G75" s="191">
        <f>G60-G73</f>
        <v>415706.68356742803</v>
      </c>
      <c r="H75" s="191">
        <f>H60-H73</f>
        <v>621732.12559551955</v>
      </c>
      <c r="I75" s="191">
        <f>I60-I73</f>
        <v>818216.47575507173</v>
      </c>
      <c r="J75" s="191">
        <f>J60-J73</f>
        <v>953019.42225857917</v>
      </c>
      <c r="K75" s="191">
        <f>K60-K73</f>
        <v>1150689.4792448657</v>
      </c>
      <c r="L75" s="78">
        <f>SUM(G75:K75)</f>
        <v>3959364.1864214642</v>
      </c>
    </row>
    <row r="76" spans="1:14">
      <c r="A76" s="190"/>
      <c r="B76" s="168"/>
      <c r="C76" s="191"/>
      <c r="D76" s="191"/>
      <c r="E76" s="191"/>
      <c r="F76" s="191"/>
      <c r="G76" s="191"/>
      <c r="H76" s="191"/>
      <c r="I76" s="191"/>
      <c r="J76" s="191"/>
      <c r="K76" s="191"/>
      <c r="L76" s="193"/>
    </row>
    <row r="77" spans="1:14">
      <c r="A77" s="190" t="s">
        <v>751</v>
      </c>
      <c r="B77" s="168"/>
      <c r="C77" s="191">
        <f>C73+C65+C64</f>
        <v>146938</v>
      </c>
      <c r="D77" s="191">
        <f>D73+D65+D64</f>
        <v>146938</v>
      </c>
      <c r="E77" s="191">
        <f t="shared" ref="E77:K77" si="22">E73+E64+E65</f>
        <v>146938</v>
      </c>
      <c r="F77" s="191"/>
      <c r="G77" s="191">
        <f t="shared" si="22"/>
        <v>1763256</v>
      </c>
      <c r="H77" s="191">
        <f t="shared" si="22"/>
        <v>1773259.68</v>
      </c>
      <c r="I77" s="191">
        <f t="shared" si="22"/>
        <v>1783563.4704</v>
      </c>
      <c r="J77" s="191">
        <f t="shared" si="22"/>
        <v>1878356.374512</v>
      </c>
      <c r="K77" s="191">
        <f t="shared" si="22"/>
        <v>1889287.6657473601</v>
      </c>
      <c r="L77" s="78">
        <f>SUM(G77:K77)</f>
        <v>9087723.1906593591</v>
      </c>
    </row>
    <row r="78" spans="1:14">
      <c r="A78" s="190"/>
      <c r="B78" s="168"/>
      <c r="C78" s="191"/>
      <c r="D78" s="191"/>
      <c r="E78" s="191"/>
      <c r="F78" s="191"/>
      <c r="G78" s="191"/>
      <c r="H78" s="191"/>
      <c r="I78" s="191"/>
      <c r="J78" s="191"/>
      <c r="K78" s="191"/>
      <c r="L78" s="182"/>
    </row>
    <row r="79" spans="1:14">
      <c r="A79" s="190" t="s">
        <v>752</v>
      </c>
      <c r="B79" s="168"/>
      <c r="C79" s="171">
        <f>C60-C77</f>
        <v>-10357.776369381027</v>
      </c>
      <c r="D79" s="171">
        <f>D60-D77</f>
        <v>-10357.776369381027</v>
      </c>
      <c r="E79" s="171">
        <f>E60-E77</f>
        <v>-10357.776369381027</v>
      </c>
      <c r="F79" s="171"/>
      <c r="G79" s="171">
        <f>G60-G77</f>
        <v>-124293.31643257197</v>
      </c>
      <c r="H79" s="171">
        <f>H60-H77</f>
        <v>81732.125595519552</v>
      </c>
      <c r="I79" s="171">
        <f>I60-I77</f>
        <v>278216.47575507173</v>
      </c>
      <c r="J79" s="171">
        <f>J60-J77</f>
        <v>413019.42225857917</v>
      </c>
      <c r="K79" s="171">
        <f>K60-K77</f>
        <v>610689.47924486571</v>
      </c>
      <c r="L79" s="78">
        <f>SUM(G79:K79)</f>
        <v>1259364.1864214642</v>
      </c>
      <c r="N79" s="107"/>
    </row>
    <row r="80" spans="1:14">
      <c r="A80" s="194"/>
      <c r="B80" s="195"/>
      <c r="C80" s="196"/>
      <c r="D80" s="196"/>
      <c r="E80" s="196"/>
      <c r="F80" s="196"/>
      <c r="G80" s="196"/>
      <c r="H80" s="196"/>
      <c r="I80" s="197"/>
      <c r="J80" s="197"/>
      <c r="K80" s="196"/>
      <c r="L80" s="198"/>
    </row>
    <row r="81" spans="1:14" ht="13.8" thickBot="1">
      <c r="A81" s="199" t="s">
        <v>753</v>
      </c>
      <c r="B81" s="200"/>
      <c r="C81" s="201">
        <f>C79+C50</f>
        <v>56034.182222612581</v>
      </c>
      <c r="D81" s="201">
        <f>D79+D50</f>
        <v>77114.182222612639</v>
      </c>
      <c r="E81" s="201">
        <f>E79+E50</f>
        <v>77114.182222612639</v>
      </c>
      <c r="F81" s="201"/>
      <c r="G81" s="201">
        <f>G79+G50</f>
        <v>905370.18667135201</v>
      </c>
      <c r="H81" s="201">
        <f>H79+H50</f>
        <v>1345430.4490719147</v>
      </c>
      <c r="I81" s="201">
        <f>I79+I50</f>
        <v>1740028.6715791067</v>
      </c>
      <c r="J81" s="201">
        <f>J79+J50</f>
        <v>2097598.4996650182</v>
      </c>
      <c r="K81" s="201">
        <f>K79+K50</f>
        <v>2486184.3220638195</v>
      </c>
      <c r="L81" s="202">
        <f>SUM(G81:K81)</f>
        <v>8574612.1290512122</v>
      </c>
    </row>
    <row r="82" spans="1:14" ht="13.8" thickBot="1"/>
    <row r="83" spans="1:14">
      <c r="A83" s="204" t="s">
        <v>754</v>
      </c>
      <c r="B83" s="205"/>
      <c r="C83" s="205"/>
      <c r="D83" s="205"/>
      <c r="E83" s="205"/>
      <c r="F83" s="205"/>
      <c r="G83" s="205" t="s">
        <v>755</v>
      </c>
      <c r="H83" s="205" t="s">
        <v>756</v>
      </c>
      <c r="I83" s="205" t="s">
        <v>757</v>
      </c>
      <c r="J83" s="205" t="s">
        <v>758</v>
      </c>
      <c r="K83" s="205" t="s">
        <v>759</v>
      </c>
      <c r="L83" s="206"/>
    </row>
    <row r="84" spans="1:14">
      <c r="A84" s="207" t="s">
        <v>760</v>
      </c>
      <c r="B84" s="208"/>
      <c r="C84" s="209"/>
      <c r="D84" s="209"/>
      <c r="E84" s="209"/>
      <c r="F84" s="209">
        <f>-SUM(C57:C59)</f>
        <v>-2750000</v>
      </c>
      <c r="G84" s="209">
        <f>G75-G65+G66</f>
        <v>30706.683567427972</v>
      </c>
      <c r="H84" s="209">
        <f>H75-H65+H66</f>
        <v>236732.12559551949</v>
      </c>
      <c r="I84" s="209">
        <f>I75-I65+I66</f>
        <v>433216.47575507167</v>
      </c>
      <c r="J84" s="209">
        <f>J75-J65+J66</f>
        <v>568019.42225857917</v>
      </c>
      <c r="K84" s="209">
        <f>K75-K65+K66+K67</f>
        <v>3765689.4792448655</v>
      </c>
      <c r="L84" s="193"/>
    </row>
    <row r="85" spans="1:14">
      <c r="A85" s="194" t="s">
        <v>761</v>
      </c>
      <c r="B85" s="210"/>
      <c r="C85" s="211"/>
      <c r="D85" s="211"/>
      <c r="E85" s="211"/>
      <c r="F85" s="211"/>
      <c r="G85" s="211">
        <f>F84+G84</f>
        <v>-2719293.316432572</v>
      </c>
      <c r="H85" s="211">
        <f>G85+H84</f>
        <v>-2482561.1908370527</v>
      </c>
      <c r="I85" s="211">
        <f>H85+I84</f>
        <v>-2049344.7150819809</v>
      </c>
      <c r="J85" s="211">
        <f>I85+J84</f>
        <v>-1481325.2928234017</v>
      </c>
      <c r="K85" s="211">
        <f>J85+K84</f>
        <v>2284364.1864214637</v>
      </c>
      <c r="L85" s="212"/>
    </row>
    <row r="86" spans="1:14" ht="13.8" thickBot="1">
      <c r="A86" s="213" t="s">
        <v>762</v>
      </c>
      <c r="B86" s="214"/>
      <c r="C86" s="215"/>
      <c r="D86" s="215"/>
      <c r="E86" s="215"/>
      <c r="F86" s="215"/>
      <c r="G86" s="215">
        <f>G84/SUM($C$57:$C$59)</f>
        <v>1.116606675179199E-2</v>
      </c>
      <c r="H86" s="215">
        <f>H84/SUM($C$57:$C$59)</f>
        <v>8.608440930746164E-2</v>
      </c>
      <c r="I86" s="215">
        <f>I84/SUM($C$57:$C$59)</f>
        <v>0.15753326391093517</v>
      </c>
      <c r="J86" s="215">
        <f>J84/SUM($C$57:$C$59)</f>
        <v>0.20655251718493789</v>
      </c>
      <c r="K86" s="215">
        <f>K84/SUM($C$57:$C$59)</f>
        <v>1.3693416288163147</v>
      </c>
      <c r="L86" s="216"/>
    </row>
    <row r="87" spans="1:14" ht="13.8" thickBot="1"/>
    <row r="88" spans="1:14">
      <c r="A88" s="217" t="s">
        <v>763</v>
      </c>
      <c r="B88" s="218">
        <v>0.09</v>
      </c>
      <c r="C88" s="219"/>
      <c r="D88" s="220"/>
      <c r="E88" s="220"/>
      <c r="F88" s="220"/>
      <c r="G88" s="220"/>
      <c r="H88" s="220"/>
      <c r="I88" s="220"/>
      <c r="J88" s="220"/>
      <c r="K88" s="220"/>
      <c r="L88" s="221"/>
    </row>
    <row r="89" spans="1:14">
      <c r="A89" s="222" t="s">
        <v>764</v>
      </c>
      <c r="B89" s="223">
        <f>NPV(B88,G84:K84)+F84</f>
        <v>661785.63179084612</v>
      </c>
      <c r="C89" s="224"/>
      <c r="D89" s="225"/>
      <c r="E89" s="225"/>
      <c r="F89" s="225"/>
      <c r="G89" s="225"/>
      <c r="H89" s="225"/>
      <c r="I89" s="225"/>
      <c r="J89" s="225"/>
      <c r="K89" s="225"/>
      <c r="L89" s="226"/>
      <c r="M89" s="227"/>
      <c r="N89" s="227"/>
    </row>
    <row r="90" spans="1:14">
      <c r="A90" s="222" t="s">
        <v>765</v>
      </c>
      <c r="B90" s="228">
        <f>B89/SUM(C57:C59)</f>
        <v>0.24064932065121677</v>
      </c>
      <c r="C90" s="224"/>
      <c r="D90" s="225"/>
      <c r="E90" s="225"/>
      <c r="F90" s="225"/>
      <c r="G90" s="225"/>
      <c r="H90" s="225"/>
      <c r="I90" s="225"/>
      <c r="J90" s="225"/>
      <c r="K90" s="225"/>
      <c r="L90" s="226"/>
    </row>
    <row r="91" spans="1:14">
      <c r="A91" s="222" t="s">
        <v>766</v>
      </c>
      <c r="B91" s="229">
        <f>IRR(F84:K84)</f>
        <v>0.14405079558000189</v>
      </c>
      <c r="C91" s="224"/>
      <c r="D91" s="225"/>
      <c r="E91" s="225"/>
      <c r="F91" s="225"/>
      <c r="G91" s="225"/>
      <c r="H91" s="225"/>
      <c r="I91" s="225"/>
      <c r="J91" s="225"/>
      <c r="K91" s="225"/>
      <c r="L91" s="226"/>
    </row>
    <row r="92" spans="1:14" ht="13.8" thickBot="1">
      <c r="A92" s="230" t="s">
        <v>767</v>
      </c>
      <c r="B92" s="231">
        <f>IF(G85&gt;0,G85/G84,IF(H85&gt;0,1-G85/H84,IF(I85&gt;0,2-H85/I84,IF(J85&gt;0,3-I85/J84,IF(K85&gt;0,4-J85/K84,"NA")))))</f>
        <v>4.3933742548311372</v>
      </c>
      <c r="C92" s="232"/>
      <c r="D92" s="233"/>
      <c r="E92" s="233"/>
      <c r="F92" s="233"/>
      <c r="G92" s="233"/>
      <c r="H92" s="233"/>
      <c r="I92" s="233"/>
      <c r="J92" s="233"/>
      <c r="K92" s="233"/>
      <c r="L92" s="234"/>
    </row>
    <row r="93" spans="1:14" hidden="1">
      <c r="A93" s="235"/>
      <c r="B93" s="236"/>
      <c r="C93" s="225"/>
      <c r="D93" s="225"/>
      <c r="E93" s="225"/>
      <c r="F93" s="225"/>
      <c r="G93" s="225"/>
      <c r="H93" s="225"/>
      <c r="I93" s="225"/>
      <c r="J93" s="225"/>
      <c r="K93" s="225"/>
      <c r="L93" s="225"/>
    </row>
    <row r="94" spans="1:14" customFormat="1" ht="14.4">
      <c r="A94" s="322"/>
      <c r="B94" s="323"/>
      <c r="C94" s="322"/>
      <c r="D94" s="322"/>
      <c r="E94" s="322"/>
      <c r="F94" s="322"/>
      <c r="G94" s="322"/>
      <c r="H94" s="322"/>
      <c r="I94" s="322"/>
      <c r="J94" s="322"/>
      <c r="K94" s="322"/>
      <c r="L94" s="322"/>
    </row>
    <row r="95" spans="1:14" customFormat="1" ht="14.4">
      <c r="A95" s="322" t="s">
        <v>768</v>
      </c>
      <c r="B95" s="323"/>
      <c r="C95" s="322" t="s">
        <v>1012</v>
      </c>
      <c r="D95" s="324"/>
      <c r="E95" s="322"/>
      <c r="F95" s="322"/>
      <c r="G95" s="322" t="s">
        <v>769</v>
      </c>
      <c r="H95" s="322"/>
      <c r="I95" s="322"/>
      <c r="J95" s="322" t="s">
        <v>770</v>
      </c>
      <c r="K95" s="322"/>
      <c r="L95" s="322"/>
    </row>
    <row r="96" spans="1:14" customFormat="1" ht="14.4">
      <c r="A96" s="322" t="s">
        <v>1527</v>
      </c>
      <c r="B96" s="323"/>
      <c r="C96" s="322" t="str">
        <f>Master!C15</f>
        <v>Mr. Ersadul Haque</v>
      </c>
      <c r="D96" s="324"/>
      <c r="E96" s="322"/>
      <c r="F96" s="325"/>
      <c r="G96" s="322" t="str">
        <f>Master!C16</f>
        <v>Mr. Fakhrul Alamgir</v>
      </c>
      <c r="H96" s="322"/>
      <c r="I96" s="322"/>
      <c r="J96" s="322" t="s">
        <v>1011</v>
      </c>
      <c r="K96" s="322"/>
      <c r="L96" s="322"/>
    </row>
    <row r="97" spans="1:12" customFormat="1" ht="14.4">
      <c r="A97" s="322" t="s">
        <v>1528</v>
      </c>
      <c r="B97" s="323"/>
      <c r="C97" s="322" t="s">
        <v>1544</v>
      </c>
      <c r="D97" s="324"/>
      <c r="E97" s="325"/>
      <c r="F97" s="325"/>
      <c r="G97" s="322" t="str">
        <f>Master!C17</f>
        <v>Head Of Business Expansion</v>
      </c>
      <c r="H97" s="322"/>
      <c r="I97" s="322"/>
      <c r="J97" s="322" t="s">
        <v>1010</v>
      </c>
      <c r="K97" s="322"/>
      <c r="L97" s="322"/>
    </row>
    <row r="98" spans="1:12" customFormat="1" ht="14.4">
      <c r="A98" s="322"/>
      <c r="B98" s="323"/>
      <c r="C98" s="325"/>
      <c r="D98" s="325"/>
      <c r="E98" s="325"/>
      <c r="F98" s="325"/>
      <c r="G98" s="325"/>
      <c r="H98" s="322"/>
      <c r="I98" s="322"/>
      <c r="J98" s="322"/>
      <c r="K98" s="322"/>
      <c r="L98" s="322"/>
    </row>
    <row r="99" spans="1:12" customFormat="1" ht="14.4">
      <c r="A99" s="326"/>
      <c r="B99" s="327"/>
      <c r="C99" s="322"/>
      <c r="D99" s="322"/>
      <c r="E99" s="322"/>
      <c r="F99" s="322"/>
      <c r="G99" s="322"/>
      <c r="H99" s="322"/>
      <c r="I99" s="322"/>
      <c r="J99" s="322"/>
      <c r="K99" s="322"/>
      <c r="L99" s="322"/>
    </row>
    <row r="100" spans="1:12" customFormat="1" ht="14.4">
      <c r="A100" s="326"/>
      <c r="B100" s="327"/>
      <c r="C100" s="322"/>
      <c r="D100" s="322"/>
      <c r="E100" s="322"/>
      <c r="F100" s="322"/>
      <c r="G100" s="322"/>
      <c r="H100" s="322"/>
      <c r="I100" s="322"/>
      <c r="J100" s="322"/>
      <c r="K100" s="322"/>
      <c r="L100" s="322"/>
    </row>
    <row r="101" spans="1:12" customFormat="1" ht="14.4">
      <c r="A101" s="326"/>
      <c r="B101" s="327"/>
      <c r="C101" s="322"/>
      <c r="D101" s="322"/>
      <c r="E101" s="322"/>
      <c r="F101" s="322"/>
      <c r="G101" s="322"/>
      <c r="H101" s="322"/>
      <c r="I101" s="322"/>
      <c r="J101" s="322"/>
      <c r="K101" s="322"/>
      <c r="L101" s="322"/>
    </row>
    <row r="102" spans="1:12" customFormat="1" ht="14.4">
      <c r="A102" s="326"/>
      <c r="B102" s="327"/>
      <c r="C102" s="322"/>
      <c r="D102" s="322"/>
      <c r="E102" s="322"/>
      <c r="F102" s="322"/>
      <c r="G102" s="322"/>
      <c r="H102" s="322"/>
      <c r="I102" s="322"/>
      <c r="J102" s="322"/>
      <c r="K102" s="322"/>
      <c r="L102" s="322"/>
    </row>
    <row r="103" spans="1:12" customFormat="1" ht="14.4">
      <c r="A103" s="322" t="s">
        <v>770</v>
      </c>
      <c r="B103" s="328"/>
      <c r="C103" s="322"/>
      <c r="D103" s="322" t="s">
        <v>770</v>
      </c>
      <c r="E103" s="322"/>
      <c r="F103" s="322"/>
      <c r="G103" s="322"/>
      <c r="H103" s="322"/>
      <c r="I103" s="329"/>
      <c r="J103" s="329" t="s">
        <v>771</v>
      </c>
      <c r="K103" s="322"/>
      <c r="L103" s="322"/>
    </row>
    <row r="104" spans="1:12" customFormat="1" ht="14.4">
      <c r="A104" s="322" t="s">
        <v>1009</v>
      </c>
      <c r="B104" s="328"/>
      <c r="C104" s="322"/>
      <c r="D104" s="322" t="s">
        <v>772</v>
      </c>
      <c r="E104" s="322"/>
      <c r="F104" s="322"/>
      <c r="G104" s="322"/>
      <c r="H104" s="322"/>
      <c r="I104" s="329"/>
      <c r="J104" s="329" t="s">
        <v>773</v>
      </c>
      <c r="K104" s="322"/>
      <c r="L104" s="322"/>
    </row>
    <row r="105" spans="1:12" customFormat="1" ht="14.4">
      <c r="A105" s="322" t="s">
        <v>1534</v>
      </c>
      <c r="B105" s="328"/>
      <c r="C105" s="322"/>
      <c r="D105" s="322" t="s">
        <v>2676</v>
      </c>
      <c r="E105" s="322"/>
      <c r="F105" s="322"/>
      <c r="G105" s="322"/>
      <c r="H105" s="322"/>
      <c r="I105" s="329"/>
      <c r="J105" s="329" t="s">
        <v>2675</v>
      </c>
      <c r="K105" s="322"/>
      <c r="L105" s="322"/>
    </row>
  </sheetData>
  <mergeCells count="4">
    <mergeCell ref="A1:A2"/>
    <mergeCell ref="C1:D1"/>
    <mergeCell ref="H57:K57"/>
    <mergeCell ref="H58:K58"/>
  </mergeCells>
  <conditionalFormatting sqref="B91">
    <cfRule type="cellIs" dxfId="23" priority="1" operator="greaterThan">
      <formula>0</formula>
    </cfRule>
  </conditionalFormatting>
  <conditionalFormatting sqref="C22:F22">
    <cfRule type="cellIs" dxfId="22" priority="19" operator="lessThan">
      <formula>0</formula>
    </cfRule>
  </conditionalFormatting>
  <conditionalFormatting sqref="C75:G76 C78:K79">
    <cfRule type="cellIs" dxfId="21" priority="11" operator="between">
      <formula>1</formula>
      <formula>100000000</formula>
    </cfRule>
    <cfRule type="cellIs" dxfId="20" priority="12" operator="between">
      <formula>-1</formula>
      <formula>-1000000000000</formula>
    </cfRule>
  </conditionalFormatting>
  <conditionalFormatting sqref="C50:K51">
    <cfRule type="cellIs" dxfId="19" priority="20" operator="between">
      <formula>-1</formula>
      <formula>-100000000000</formula>
    </cfRule>
    <cfRule type="cellIs" dxfId="18" priority="21" operator="between">
      <formula>1</formula>
      <formula>100000000000</formula>
    </cfRule>
  </conditionalFormatting>
  <conditionalFormatting sqref="C54:K54 C55:L55">
    <cfRule type="cellIs" dxfId="17" priority="24" operator="between">
      <formula>-1</formula>
      <formula>-100000000000</formula>
    </cfRule>
    <cfRule type="cellIs" dxfId="16" priority="25" operator="between">
      <formula>1</formula>
      <formula>100000000000</formula>
    </cfRule>
  </conditionalFormatting>
  <conditionalFormatting sqref="C81:K81">
    <cfRule type="cellIs" dxfId="15" priority="9" operator="between">
      <formula>1</formula>
      <formula>100000000</formula>
    </cfRule>
    <cfRule type="cellIs" dxfId="14" priority="10" operator="between">
      <formula>-1</formula>
      <formula>-1000000000000</formula>
    </cfRule>
  </conditionalFormatting>
  <conditionalFormatting sqref="C46:L46">
    <cfRule type="cellIs" dxfId="13" priority="15" operator="between">
      <formula>-1</formula>
      <formula>-100000000000</formula>
    </cfRule>
    <cfRule type="cellIs" dxfId="12" priority="16" operator="between">
      <formula>1</formula>
      <formula>100000000000</formula>
    </cfRule>
  </conditionalFormatting>
  <conditionalFormatting sqref="C88:L93">
    <cfRule type="containsText" dxfId="11" priority="2" operator="containsText" text="Loss Project">
      <formula>NOT(ISERROR(SEARCH("Loss Project",C88)))</formula>
    </cfRule>
    <cfRule type="containsText" dxfId="10" priority="3" operator="containsText" text="Project Profit">
      <formula>NOT(ISERROR(SEARCH("Project Profit",C88)))</formula>
    </cfRule>
  </conditionalFormatting>
  <conditionalFormatting sqref="D54:G55">
    <cfRule type="cellIs" dxfId="9" priority="17" operator="between">
      <formula>-1</formula>
      <formula>-100000000000</formula>
    </cfRule>
    <cfRule type="cellIs" dxfId="8" priority="18" operator="between">
      <formula>1</formula>
      <formula>100000000000</formula>
    </cfRule>
  </conditionalFormatting>
  <conditionalFormatting sqref="H75:K75 H76:L76">
    <cfRule type="cellIs" dxfId="7" priority="22" operator="between">
      <formula>1</formula>
      <formula>100000000</formula>
    </cfRule>
    <cfRule type="cellIs" dxfId="6" priority="23" operator="between">
      <formula>-1</formula>
      <formula>-1000000000000</formula>
    </cfRule>
  </conditionalFormatting>
  <conditionalFormatting sqref="H22:L22">
    <cfRule type="cellIs" dxfId="5" priority="6" operator="lessThan">
      <formula>0</formula>
    </cfRule>
  </conditionalFormatting>
  <conditionalFormatting sqref="L51">
    <cfRule type="cellIs" dxfId="4" priority="7" operator="between">
      <formula>-1</formula>
      <formula>-100000000000</formula>
    </cfRule>
    <cfRule type="cellIs" dxfId="3" priority="8" operator="between">
      <formula>1</formula>
      <formula>100000000000</formula>
    </cfRule>
  </conditionalFormatting>
  <pageMargins left="0.55000000000000004" right="0.45" top="0.75" bottom="0" header="0.3" footer="0.3"/>
  <pageSetup paperSize="9" scale="56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E2E7-D97D-43E3-BF92-756CE9AE41E5}">
  <dimension ref="B1:AF39"/>
  <sheetViews>
    <sheetView topLeftCell="A15" zoomScaleNormal="100" workbookViewId="0">
      <pane xSplit="2" topLeftCell="C1" activePane="topRight" state="frozen"/>
      <selection activeCell="A16" sqref="A16"/>
      <selection pane="topRight" activeCell="N24" sqref="N24"/>
    </sheetView>
  </sheetViews>
  <sheetFormatPr defaultRowHeight="13.8"/>
  <cols>
    <col min="1" max="1" width="8.88671875" style="343"/>
    <col min="2" max="2" width="15.21875" style="343" bestFit="1" customWidth="1"/>
    <col min="3" max="3" width="12.88671875" style="343" customWidth="1"/>
    <col min="4" max="31" width="13" style="343" bestFit="1" customWidth="1"/>
    <col min="32" max="16384" width="8.88671875" style="343"/>
  </cols>
  <sheetData>
    <row r="1" spans="2:32">
      <c r="C1" s="343" t="s">
        <v>1537</v>
      </c>
      <c r="D1" s="343" t="s">
        <v>1537</v>
      </c>
      <c r="E1" s="343" t="s">
        <v>1537</v>
      </c>
      <c r="F1" s="343" t="s">
        <v>1537</v>
      </c>
      <c r="G1" s="343" t="s">
        <v>1537</v>
      </c>
      <c r="H1" s="343" t="s">
        <v>1537</v>
      </c>
      <c r="I1" s="343" t="s">
        <v>1537</v>
      </c>
      <c r="J1" s="343" t="s">
        <v>1537</v>
      </c>
      <c r="K1" s="343" t="s">
        <v>1537</v>
      </c>
      <c r="L1" s="343" t="s">
        <v>1537</v>
      </c>
      <c r="M1" s="343" t="s">
        <v>1537</v>
      </c>
      <c r="N1" s="343" t="s">
        <v>1537</v>
      </c>
      <c r="O1" s="343" t="s">
        <v>1537</v>
      </c>
      <c r="P1" s="343" t="s">
        <v>1537</v>
      </c>
      <c r="Q1" s="343" t="s">
        <v>1537</v>
      </c>
      <c r="R1" s="343" t="s">
        <v>1537</v>
      </c>
    </row>
    <row r="2" spans="2:32" ht="14.4" thickBot="1">
      <c r="C2" s="369">
        <f>SUM(C4:C17)</f>
        <v>4</v>
      </c>
      <c r="D2" s="369">
        <f t="shared" ref="D2:R2" si="0">SUM(D4:D17)</f>
        <v>5</v>
      </c>
      <c r="E2" s="369">
        <f t="shared" si="0"/>
        <v>6</v>
      </c>
      <c r="F2" s="369">
        <f t="shared" si="0"/>
        <v>8</v>
      </c>
      <c r="G2" s="369">
        <f t="shared" si="0"/>
        <v>9</v>
      </c>
      <c r="H2" s="369">
        <f t="shared" si="0"/>
        <v>10</v>
      </c>
      <c r="I2" s="369">
        <f t="shared" si="0"/>
        <v>12</v>
      </c>
      <c r="J2" s="369">
        <f t="shared" si="0"/>
        <v>13</v>
      </c>
      <c r="K2" s="369">
        <f t="shared" si="0"/>
        <v>14</v>
      </c>
      <c r="L2" s="369">
        <f t="shared" si="0"/>
        <v>15</v>
      </c>
      <c r="M2" s="369">
        <f t="shared" si="0"/>
        <v>16</v>
      </c>
      <c r="N2" s="369">
        <f t="shared" si="0"/>
        <v>17</v>
      </c>
      <c r="O2" s="369">
        <f t="shared" si="0"/>
        <v>18</v>
      </c>
      <c r="P2" s="369">
        <f t="shared" si="0"/>
        <v>0</v>
      </c>
      <c r="Q2" s="369">
        <f t="shared" si="0"/>
        <v>0</v>
      </c>
      <c r="R2" s="369">
        <f t="shared" si="0"/>
        <v>0</v>
      </c>
      <c r="S2" s="369"/>
      <c r="T2" s="369"/>
      <c r="U2" s="369"/>
      <c r="V2" s="369"/>
      <c r="W2" s="369"/>
      <c r="X2" s="369"/>
      <c r="Y2" s="369"/>
      <c r="Z2" s="369"/>
      <c r="AA2" s="369"/>
      <c r="AB2" s="369"/>
      <c r="AC2" s="369"/>
      <c r="AD2" s="369"/>
      <c r="AE2" s="369"/>
    </row>
    <row r="3" spans="2:32" ht="15" thickBot="1">
      <c r="B3" s="370"/>
      <c r="C3" s="371" t="s">
        <v>3217</v>
      </c>
      <c r="D3" s="371" t="s">
        <v>3218</v>
      </c>
      <c r="E3" s="371" t="s">
        <v>3219</v>
      </c>
      <c r="F3" s="371" t="s">
        <v>3220</v>
      </c>
      <c r="G3" s="371" t="s">
        <v>3221</v>
      </c>
      <c r="H3" s="371" t="s">
        <v>3222</v>
      </c>
      <c r="I3" s="371" t="s">
        <v>3223</v>
      </c>
      <c r="J3" s="371" t="s">
        <v>3224</v>
      </c>
      <c r="K3" s="371" t="s">
        <v>3225</v>
      </c>
      <c r="L3" s="371" t="s">
        <v>3226</v>
      </c>
      <c r="M3" s="371" t="s">
        <v>3227</v>
      </c>
      <c r="N3" s="371" t="s">
        <v>3228</v>
      </c>
      <c r="O3" s="371" t="s">
        <v>3229</v>
      </c>
      <c r="P3" s="371" t="s">
        <v>3230</v>
      </c>
      <c r="Q3" s="371" t="s">
        <v>3231</v>
      </c>
      <c r="R3" s="371" t="s">
        <v>3232</v>
      </c>
      <c r="S3" s="371" t="s">
        <v>3233</v>
      </c>
      <c r="T3" s="371" t="s">
        <v>3234</v>
      </c>
      <c r="U3" s="371" t="s">
        <v>3235</v>
      </c>
      <c r="V3" s="371" t="s">
        <v>3236</v>
      </c>
      <c r="W3" s="371" t="s">
        <v>3237</v>
      </c>
      <c r="X3" s="371" t="s">
        <v>3238</v>
      </c>
      <c r="Y3" s="371" t="s">
        <v>3239</v>
      </c>
      <c r="Z3" s="371" t="s">
        <v>3240</v>
      </c>
      <c r="AA3" s="371" t="s">
        <v>3241</v>
      </c>
      <c r="AB3" s="371" t="s">
        <v>3242</v>
      </c>
      <c r="AC3" s="371" t="s">
        <v>3243</v>
      </c>
      <c r="AD3" s="371" t="s">
        <v>3244</v>
      </c>
      <c r="AE3" s="371" t="s">
        <v>3245</v>
      </c>
      <c r="AF3" s="343" t="s">
        <v>3246</v>
      </c>
    </row>
    <row r="4" spans="2:32" ht="14.4">
      <c r="B4" s="372" t="s">
        <v>656</v>
      </c>
      <c r="C4" s="373">
        <v>1</v>
      </c>
      <c r="D4" s="373">
        <v>1</v>
      </c>
      <c r="E4" s="373">
        <v>1</v>
      </c>
      <c r="F4" s="373">
        <v>1</v>
      </c>
      <c r="G4" s="373">
        <v>1</v>
      </c>
      <c r="H4" s="373">
        <v>1</v>
      </c>
      <c r="I4" s="373">
        <v>1</v>
      </c>
      <c r="J4" s="373">
        <v>1</v>
      </c>
      <c r="K4" s="373">
        <v>1</v>
      </c>
      <c r="L4" s="373">
        <v>1</v>
      </c>
      <c r="M4" s="373">
        <v>1</v>
      </c>
      <c r="N4" s="373">
        <v>1</v>
      </c>
      <c r="O4" s="373">
        <v>1</v>
      </c>
      <c r="P4" s="373"/>
      <c r="Q4" s="373"/>
      <c r="R4" s="373"/>
      <c r="S4" s="373"/>
      <c r="T4" s="373"/>
      <c r="U4" s="373"/>
      <c r="V4" s="373"/>
      <c r="W4" s="373"/>
      <c r="X4" s="373"/>
      <c r="Y4" s="373"/>
      <c r="Z4" s="373"/>
      <c r="AA4" s="373"/>
      <c r="AB4" s="373"/>
      <c r="AC4" s="373"/>
      <c r="AD4" s="373"/>
      <c r="AE4" s="373"/>
    </row>
    <row r="5" spans="2:32" ht="14.4">
      <c r="B5" s="374" t="s">
        <v>658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5"/>
      <c r="Q5" s="375"/>
      <c r="R5" s="375"/>
      <c r="S5" s="375"/>
      <c r="T5" s="375"/>
      <c r="U5" s="375"/>
      <c r="V5" s="375"/>
      <c r="W5" s="375"/>
      <c r="X5" s="375"/>
      <c r="Y5" s="375"/>
      <c r="Z5" s="375"/>
      <c r="AA5" s="375"/>
      <c r="AB5" s="375"/>
      <c r="AC5" s="375"/>
      <c r="AD5" s="375"/>
      <c r="AE5" s="375"/>
    </row>
    <row r="6" spans="2:32" ht="14.4">
      <c r="B6" s="376" t="s">
        <v>660</v>
      </c>
      <c r="C6" s="377">
        <v>1</v>
      </c>
      <c r="D6" s="377">
        <v>1</v>
      </c>
      <c r="E6" s="377">
        <v>1</v>
      </c>
      <c r="F6" s="377">
        <v>1</v>
      </c>
      <c r="G6" s="377">
        <v>1</v>
      </c>
      <c r="H6" s="377">
        <v>1</v>
      </c>
      <c r="I6" s="377">
        <v>1</v>
      </c>
      <c r="J6" s="377">
        <v>1</v>
      </c>
      <c r="K6" s="377">
        <v>1</v>
      </c>
      <c r="L6" s="377">
        <v>1</v>
      </c>
      <c r="M6" s="377">
        <v>1</v>
      </c>
      <c r="N6" s="377">
        <v>1</v>
      </c>
      <c r="O6" s="377">
        <v>1</v>
      </c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</row>
    <row r="7" spans="2:32" ht="14.4">
      <c r="B7" s="376" t="s">
        <v>663</v>
      </c>
      <c r="C7" s="377">
        <v>1</v>
      </c>
      <c r="D7" s="377">
        <v>2</v>
      </c>
      <c r="E7" s="377">
        <v>2</v>
      </c>
      <c r="F7" s="377">
        <v>4</v>
      </c>
      <c r="G7" s="377">
        <v>5</v>
      </c>
      <c r="H7" s="377">
        <v>4</v>
      </c>
      <c r="I7" s="377">
        <v>4</v>
      </c>
      <c r="J7" s="377">
        <v>5</v>
      </c>
      <c r="K7" s="377">
        <v>5</v>
      </c>
      <c r="L7" s="377">
        <v>6</v>
      </c>
      <c r="M7" s="377">
        <v>6</v>
      </c>
      <c r="N7" s="377">
        <v>7</v>
      </c>
      <c r="O7" s="377">
        <v>7</v>
      </c>
      <c r="P7" s="377"/>
      <c r="Q7" s="377"/>
      <c r="R7" s="377"/>
      <c r="S7" s="377"/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</row>
    <row r="8" spans="2:32" ht="14.4">
      <c r="B8" s="376" t="s">
        <v>665</v>
      </c>
      <c r="C8" s="377"/>
      <c r="D8" s="377"/>
      <c r="E8" s="377"/>
      <c r="F8" s="377"/>
      <c r="G8" s="377"/>
      <c r="H8" s="377">
        <v>1</v>
      </c>
      <c r="I8" s="377">
        <v>1</v>
      </c>
      <c r="J8" s="377">
        <v>1</v>
      </c>
      <c r="K8" s="377">
        <v>1</v>
      </c>
      <c r="L8" s="377">
        <v>1</v>
      </c>
      <c r="M8" s="377">
        <v>2</v>
      </c>
      <c r="N8" s="377">
        <v>2</v>
      </c>
      <c r="O8" s="377">
        <v>2</v>
      </c>
      <c r="P8" s="377"/>
      <c r="Q8" s="377"/>
      <c r="R8" s="377"/>
      <c r="S8" s="377"/>
      <c r="T8" s="377"/>
      <c r="U8" s="377"/>
      <c r="V8" s="377"/>
      <c r="W8" s="377"/>
      <c r="X8" s="377"/>
      <c r="Y8" s="377"/>
      <c r="Z8" s="377"/>
      <c r="AA8" s="377"/>
      <c r="AB8" s="377"/>
      <c r="AC8" s="377"/>
      <c r="AD8" s="377"/>
      <c r="AE8" s="377"/>
    </row>
    <row r="9" spans="2:32" ht="14.4">
      <c r="B9" s="376" t="s">
        <v>667</v>
      </c>
      <c r="C9" s="377"/>
      <c r="D9" s="377"/>
      <c r="E9" s="377"/>
      <c r="F9" s="377"/>
      <c r="G9" s="377"/>
      <c r="H9" s="377"/>
      <c r="I9" s="377"/>
      <c r="J9" s="377"/>
      <c r="K9" s="377"/>
      <c r="L9" s="377"/>
      <c r="M9" s="377"/>
      <c r="N9" s="377"/>
      <c r="O9" s="377"/>
      <c r="P9" s="377"/>
      <c r="Q9" s="377"/>
      <c r="R9" s="377"/>
      <c r="S9" s="377"/>
      <c r="T9" s="377"/>
      <c r="U9" s="377"/>
      <c r="V9" s="377"/>
      <c r="W9" s="377"/>
      <c r="X9" s="377"/>
      <c r="Y9" s="377"/>
      <c r="Z9" s="377"/>
      <c r="AA9" s="377"/>
      <c r="AB9" s="377"/>
      <c r="AC9" s="377"/>
      <c r="AD9" s="377"/>
      <c r="AE9" s="377"/>
    </row>
    <row r="10" spans="2:32" ht="14.4">
      <c r="B10" s="376" t="s">
        <v>669</v>
      </c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</row>
    <row r="11" spans="2:32" ht="14.4">
      <c r="B11" s="376" t="s">
        <v>671</v>
      </c>
      <c r="C11" s="377"/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</row>
    <row r="12" spans="2:32" ht="14.4">
      <c r="B12" s="376" t="s">
        <v>673</v>
      </c>
      <c r="C12" s="377">
        <v>1</v>
      </c>
      <c r="D12" s="377">
        <v>1</v>
      </c>
      <c r="E12" s="377">
        <v>2</v>
      </c>
      <c r="F12" s="377">
        <v>2</v>
      </c>
      <c r="G12" s="377">
        <v>2</v>
      </c>
      <c r="H12" s="377">
        <v>2</v>
      </c>
      <c r="I12" s="377">
        <v>2</v>
      </c>
      <c r="J12" s="377">
        <v>2</v>
      </c>
      <c r="K12" s="377">
        <v>2</v>
      </c>
      <c r="L12" s="377">
        <v>2</v>
      </c>
      <c r="M12" s="377">
        <v>2</v>
      </c>
      <c r="N12" s="377">
        <v>2</v>
      </c>
      <c r="O12" s="377">
        <v>2</v>
      </c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</row>
    <row r="13" spans="2:32" ht="14.4">
      <c r="B13" s="376" t="s">
        <v>675</v>
      </c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</row>
    <row r="14" spans="2:32" ht="14.4">
      <c r="B14" s="376" t="s">
        <v>677</v>
      </c>
      <c r="C14" s="378"/>
      <c r="D14" s="378"/>
      <c r="E14" s="378"/>
      <c r="F14" s="378"/>
      <c r="G14" s="378"/>
      <c r="H14" s="378"/>
      <c r="I14" s="378">
        <v>1</v>
      </c>
      <c r="J14" s="378">
        <v>1</v>
      </c>
      <c r="K14" s="378">
        <v>1</v>
      </c>
      <c r="L14" s="378">
        <v>1</v>
      </c>
      <c r="M14" s="378">
        <v>1</v>
      </c>
      <c r="N14" s="378">
        <v>1</v>
      </c>
      <c r="O14" s="378">
        <v>1</v>
      </c>
      <c r="P14" s="378"/>
      <c r="Q14" s="378"/>
      <c r="R14" s="378"/>
      <c r="S14" s="378"/>
      <c r="T14" s="378"/>
      <c r="U14" s="378"/>
      <c r="V14" s="378"/>
      <c r="W14" s="378"/>
      <c r="X14" s="378"/>
      <c r="Y14" s="378"/>
      <c r="Z14" s="378"/>
      <c r="AA14" s="378"/>
      <c r="AB14" s="378"/>
      <c r="AC14" s="378"/>
      <c r="AD14" s="378"/>
      <c r="AE14" s="378"/>
    </row>
    <row r="15" spans="2:32" ht="14.4">
      <c r="B15" s="376" t="s">
        <v>679</v>
      </c>
      <c r="C15" s="377"/>
      <c r="D15" s="377"/>
      <c r="E15" s="377"/>
      <c r="F15" s="377"/>
      <c r="G15" s="377"/>
      <c r="H15" s="377">
        <v>1</v>
      </c>
      <c r="I15" s="377">
        <v>2</v>
      </c>
      <c r="J15" s="377">
        <v>2</v>
      </c>
      <c r="K15" s="377">
        <v>3</v>
      </c>
      <c r="L15" s="377">
        <v>3</v>
      </c>
      <c r="M15" s="377">
        <v>3</v>
      </c>
      <c r="N15" s="377">
        <v>3</v>
      </c>
      <c r="O15" s="377">
        <v>4</v>
      </c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</row>
    <row r="16" spans="2:32" ht="14.4">
      <c r="B16" s="376" t="s">
        <v>672</v>
      </c>
      <c r="C16" s="377"/>
      <c r="D16" s="377"/>
      <c r="E16" s="377"/>
      <c r="F16" s="377"/>
      <c r="G16" s="377"/>
      <c r="H16" s="377"/>
      <c r="I16" s="377"/>
      <c r="J16" s="377"/>
      <c r="K16" s="377"/>
      <c r="L16" s="377"/>
      <c r="M16" s="377"/>
      <c r="N16" s="377"/>
      <c r="O16" s="377"/>
      <c r="P16" s="377"/>
      <c r="Q16" s="377"/>
      <c r="R16" s="377"/>
      <c r="S16" s="377"/>
      <c r="T16" s="377"/>
      <c r="U16" s="377"/>
      <c r="V16" s="377"/>
      <c r="W16" s="377"/>
      <c r="X16" s="377"/>
      <c r="Y16" s="377"/>
      <c r="Z16" s="377"/>
      <c r="AA16" s="377"/>
      <c r="AB16" s="377"/>
      <c r="AC16" s="377"/>
      <c r="AD16" s="377"/>
      <c r="AE16" s="377"/>
    </row>
    <row r="17" spans="2:32" ht="15" thickBot="1">
      <c r="B17" s="379" t="s">
        <v>680</v>
      </c>
      <c r="C17" s="380"/>
      <c r="D17" s="380"/>
      <c r="E17" s="380"/>
      <c r="F17" s="380"/>
      <c r="G17" s="380"/>
      <c r="H17" s="380"/>
      <c r="I17" s="380"/>
      <c r="J17" s="380"/>
      <c r="K17" s="380"/>
      <c r="L17" s="380"/>
      <c r="M17" s="380"/>
      <c r="N17" s="380"/>
      <c r="O17" s="380"/>
      <c r="P17" s="380"/>
      <c r="Q17" s="380"/>
      <c r="R17" s="380"/>
      <c r="S17" s="380"/>
      <c r="T17" s="380"/>
      <c r="U17" s="380"/>
      <c r="V17" s="380"/>
      <c r="W17" s="380"/>
      <c r="X17" s="380"/>
      <c r="Y17" s="380"/>
      <c r="Z17" s="380"/>
      <c r="AA17" s="380"/>
      <c r="AB17" s="380"/>
      <c r="AC17" s="380"/>
      <c r="AD17" s="380"/>
      <c r="AE17" s="380"/>
    </row>
    <row r="18" spans="2:32">
      <c r="C18" s="343" t="str">
        <f>C3&amp;C1</f>
        <v>Below 15 LacNon-PNP</v>
      </c>
      <c r="D18" s="343" t="str">
        <f t="shared" ref="D18:O18" si="1">D3&amp;D1</f>
        <v>15 - 18 LacNon-PNP</v>
      </c>
      <c r="E18" s="343" t="str">
        <f t="shared" si="1"/>
        <v>19 - 21 LacNon-PNP</v>
      </c>
      <c r="F18" s="343" t="str">
        <f t="shared" si="1"/>
        <v>22 - 24 LacNon-PNP</v>
      </c>
      <c r="G18" s="343" t="str">
        <f t="shared" si="1"/>
        <v>25 - 27 LacNon-PNP</v>
      </c>
      <c r="H18" s="343" t="str">
        <f t="shared" si="1"/>
        <v>28 - 30 LacNon-PNP</v>
      </c>
      <c r="I18" s="343" t="str">
        <f t="shared" si="1"/>
        <v>31 - 33 LacNon-PNP</v>
      </c>
      <c r="J18" s="343" t="str">
        <f t="shared" si="1"/>
        <v>34 - 36 LacNon-PNP</v>
      </c>
      <c r="K18" s="343" t="str">
        <f t="shared" si="1"/>
        <v>37 - 39 LacNon-PNP</v>
      </c>
      <c r="L18" s="343" t="str">
        <f t="shared" si="1"/>
        <v>40 - 42 LacNon-PNP</v>
      </c>
      <c r="M18" s="343" t="str">
        <f t="shared" si="1"/>
        <v>43 - 45 LacNon-PNP</v>
      </c>
      <c r="N18" s="343" t="str">
        <f t="shared" si="1"/>
        <v>46 - 48 LacNon-PNP</v>
      </c>
      <c r="O18" s="343" t="str">
        <f t="shared" si="1"/>
        <v>49 - 51 LacNon-PNP</v>
      </c>
    </row>
    <row r="22" spans="2:32">
      <c r="C22" s="343" t="s">
        <v>1492</v>
      </c>
      <c r="D22" s="343" t="s">
        <v>1492</v>
      </c>
      <c r="E22" s="343" t="s">
        <v>1492</v>
      </c>
      <c r="F22" s="343" t="s">
        <v>1492</v>
      </c>
      <c r="G22" s="343" t="s">
        <v>1492</v>
      </c>
      <c r="H22" s="343" t="s">
        <v>1492</v>
      </c>
      <c r="I22" s="343" t="s">
        <v>1492</v>
      </c>
      <c r="J22" s="343" t="s">
        <v>1492</v>
      </c>
      <c r="K22" s="343" t="s">
        <v>1492</v>
      </c>
      <c r="L22" s="343" t="s">
        <v>1492</v>
      </c>
      <c r="M22" s="343" t="s">
        <v>1492</v>
      </c>
      <c r="N22" s="343" t="s">
        <v>1492</v>
      </c>
      <c r="O22" s="343" t="s">
        <v>1492</v>
      </c>
      <c r="P22" s="343" t="s">
        <v>1492</v>
      </c>
      <c r="Q22" s="343" t="s">
        <v>1492</v>
      </c>
      <c r="R22" s="343" t="s">
        <v>1492</v>
      </c>
      <c r="S22" s="343" t="s">
        <v>1492</v>
      </c>
      <c r="T22" s="343" t="s">
        <v>1492</v>
      </c>
      <c r="U22" s="343" t="s">
        <v>1492</v>
      </c>
      <c r="V22" s="343" t="s">
        <v>1492</v>
      </c>
      <c r="W22" s="343" t="s">
        <v>1492</v>
      </c>
      <c r="X22" s="343" t="s">
        <v>1492</v>
      </c>
      <c r="Y22" s="343" t="s">
        <v>1492</v>
      </c>
      <c r="Z22" s="343" t="s">
        <v>1492</v>
      </c>
      <c r="AA22" s="343" t="s">
        <v>1492</v>
      </c>
      <c r="AB22" s="343" t="s">
        <v>1492</v>
      </c>
      <c r="AC22" s="343" t="s">
        <v>1492</v>
      </c>
      <c r="AD22" s="343" t="s">
        <v>1492</v>
      </c>
      <c r="AE22" s="343" t="s">
        <v>1492</v>
      </c>
    </row>
    <row r="23" spans="2:32" ht="14.4" thickBot="1">
      <c r="C23" s="369">
        <f>SUM(C25:C36,C38)</f>
        <v>0</v>
      </c>
      <c r="D23" s="369">
        <f t="shared" ref="D23:AE23" si="2">SUM(D25:D36,D38)</f>
        <v>0</v>
      </c>
      <c r="E23" s="369">
        <f t="shared" si="2"/>
        <v>0</v>
      </c>
      <c r="F23" s="369">
        <f t="shared" si="2"/>
        <v>0</v>
      </c>
      <c r="G23" s="369">
        <f t="shared" si="2"/>
        <v>14</v>
      </c>
      <c r="H23" s="369">
        <f t="shared" si="2"/>
        <v>16</v>
      </c>
      <c r="I23" s="369">
        <f t="shared" si="2"/>
        <v>17</v>
      </c>
      <c r="J23" s="369">
        <f t="shared" si="2"/>
        <v>17</v>
      </c>
      <c r="K23" s="369">
        <f t="shared" si="2"/>
        <v>19</v>
      </c>
      <c r="L23" s="369">
        <f t="shared" si="2"/>
        <v>20</v>
      </c>
      <c r="M23" s="369">
        <f t="shared" si="2"/>
        <v>21</v>
      </c>
      <c r="N23" s="369">
        <f t="shared" si="2"/>
        <v>22</v>
      </c>
      <c r="O23" s="369">
        <f t="shared" si="2"/>
        <v>23</v>
      </c>
      <c r="P23" s="369">
        <f t="shared" si="2"/>
        <v>24</v>
      </c>
      <c r="Q23" s="369">
        <f t="shared" si="2"/>
        <v>25</v>
      </c>
      <c r="R23" s="369">
        <f t="shared" si="2"/>
        <v>27</v>
      </c>
      <c r="S23" s="369">
        <f t="shared" si="2"/>
        <v>27</v>
      </c>
      <c r="T23" s="369">
        <f t="shared" si="2"/>
        <v>27</v>
      </c>
      <c r="U23" s="369">
        <f t="shared" si="2"/>
        <v>29</v>
      </c>
      <c r="V23" s="369">
        <f t="shared" si="2"/>
        <v>30</v>
      </c>
      <c r="W23" s="369">
        <f t="shared" si="2"/>
        <v>30</v>
      </c>
      <c r="X23" s="369">
        <f t="shared" si="2"/>
        <v>31</v>
      </c>
      <c r="Y23" s="369">
        <f t="shared" si="2"/>
        <v>33</v>
      </c>
      <c r="Z23" s="369">
        <f t="shared" si="2"/>
        <v>33</v>
      </c>
      <c r="AA23" s="369">
        <f t="shared" si="2"/>
        <v>33</v>
      </c>
      <c r="AB23" s="369">
        <f t="shared" si="2"/>
        <v>33</v>
      </c>
      <c r="AC23" s="369">
        <f t="shared" si="2"/>
        <v>33</v>
      </c>
      <c r="AD23" s="369">
        <f t="shared" si="2"/>
        <v>33</v>
      </c>
      <c r="AE23" s="369">
        <f t="shared" si="2"/>
        <v>33</v>
      </c>
    </row>
    <row r="24" spans="2:32" ht="15" thickBot="1">
      <c r="B24" s="370"/>
      <c r="C24" s="371" t="s">
        <v>3217</v>
      </c>
      <c r="D24" s="371" t="s">
        <v>3218</v>
      </c>
      <c r="E24" s="371" t="s">
        <v>3219</v>
      </c>
      <c r="F24" s="371" t="s">
        <v>3220</v>
      </c>
      <c r="G24" s="371" t="s">
        <v>3221</v>
      </c>
      <c r="H24" s="371" t="s">
        <v>3222</v>
      </c>
      <c r="I24" s="371" t="s">
        <v>3223</v>
      </c>
      <c r="J24" s="371" t="s">
        <v>3224</v>
      </c>
      <c r="K24" s="371" t="s">
        <v>3225</v>
      </c>
      <c r="L24" s="371" t="s">
        <v>3226</v>
      </c>
      <c r="M24" s="371" t="s">
        <v>3227</v>
      </c>
      <c r="N24" s="371" t="s">
        <v>3228</v>
      </c>
      <c r="O24" s="371" t="s">
        <v>3229</v>
      </c>
      <c r="P24" s="371" t="s">
        <v>3230</v>
      </c>
      <c r="Q24" s="371" t="s">
        <v>3231</v>
      </c>
      <c r="R24" s="371" t="s">
        <v>3232</v>
      </c>
      <c r="S24" s="371" t="s">
        <v>3233</v>
      </c>
      <c r="T24" s="371" t="s">
        <v>3234</v>
      </c>
      <c r="U24" s="371" t="s">
        <v>3235</v>
      </c>
      <c r="V24" s="371" t="s">
        <v>3236</v>
      </c>
      <c r="W24" s="371" t="s">
        <v>3237</v>
      </c>
      <c r="X24" s="371" t="s">
        <v>3238</v>
      </c>
      <c r="Y24" s="371" t="s">
        <v>3239</v>
      </c>
      <c r="Z24" s="371" t="s">
        <v>3240</v>
      </c>
      <c r="AA24" s="371" t="s">
        <v>3241</v>
      </c>
      <c r="AB24" s="371" t="s">
        <v>3242</v>
      </c>
      <c r="AC24" s="371" t="s">
        <v>3243</v>
      </c>
      <c r="AD24" s="371" t="s">
        <v>3244</v>
      </c>
      <c r="AE24" s="371" t="s">
        <v>3245</v>
      </c>
      <c r="AF24" s="343" t="s">
        <v>3246</v>
      </c>
    </row>
    <row r="25" spans="2:32" ht="14.4">
      <c r="B25" s="372" t="s">
        <v>656</v>
      </c>
      <c r="C25" s="373"/>
      <c r="D25" s="373"/>
      <c r="E25" s="373"/>
      <c r="F25" s="373"/>
      <c r="G25" s="373">
        <v>1</v>
      </c>
      <c r="H25" s="373">
        <v>1</v>
      </c>
      <c r="I25" s="373">
        <v>1</v>
      </c>
      <c r="J25" s="373">
        <v>1</v>
      </c>
      <c r="K25" s="373">
        <v>1</v>
      </c>
      <c r="L25" s="373">
        <v>1</v>
      </c>
      <c r="M25" s="373">
        <v>1</v>
      </c>
      <c r="N25" s="373">
        <v>1</v>
      </c>
      <c r="O25" s="373">
        <v>1</v>
      </c>
      <c r="P25" s="373">
        <v>1</v>
      </c>
      <c r="Q25" s="373">
        <v>1</v>
      </c>
      <c r="R25" s="373">
        <v>1</v>
      </c>
      <c r="S25" s="373">
        <v>1</v>
      </c>
      <c r="T25" s="373">
        <v>1</v>
      </c>
      <c r="U25" s="373">
        <v>1</v>
      </c>
      <c r="V25" s="373">
        <v>1</v>
      </c>
      <c r="W25" s="373">
        <v>1</v>
      </c>
      <c r="X25" s="373">
        <v>1</v>
      </c>
      <c r="Y25" s="373">
        <v>1</v>
      </c>
      <c r="Z25" s="373">
        <v>1</v>
      </c>
      <c r="AA25" s="373">
        <v>1</v>
      </c>
      <c r="AB25" s="373">
        <v>1</v>
      </c>
      <c r="AC25" s="373">
        <v>1</v>
      </c>
      <c r="AD25" s="373">
        <v>1</v>
      </c>
      <c r="AE25" s="373">
        <v>1</v>
      </c>
    </row>
    <row r="26" spans="2:32" ht="14.4">
      <c r="B26" s="374" t="s">
        <v>658</v>
      </c>
      <c r="C26" s="375"/>
      <c r="D26" s="375"/>
      <c r="E26" s="375"/>
      <c r="F26" s="375"/>
      <c r="G26" s="377">
        <v>1</v>
      </c>
      <c r="H26" s="377">
        <v>1</v>
      </c>
      <c r="I26" s="377">
        <v>1</v>
      </c>
      <c r="J26" s="377">
        <v>1</v>
      </c>
      <c r="K26" s="377">
        <v>1</v>
      </c>
      <c r="L26" s="377">
        <v>1</v>
      </c>
      <c r="M26" s="377">
        <v>1</v>
      </c>
      <c r="N26" s="377">
        <v>1</v>
      </c>
      <c r="O26" s="377">
        <v>1</v>
      </c>
      <c r="P26" s="377">
        <v>1</v>
      </c>
      <c r="Q26" s="377">
        <v>1</v>
      </c>
      <c r="R26" s="377">
        <v>1</v>
      </c>
      <c r="S26" s="377">
        <v>1</v>
      </c>
      <c r="T26" s="377">
        <v>1</v>
      </c>
      <c r="U26" s="377">
        <v>1</v>
      </c>
      <c r="V26" s="377">
        <v>1</v>
      </c>
      <c r="W26" s="377">
        <v>1</v>
      </c>
      <c r="X26" s="377">
        <v>1</v>
      </c>
      <c r="Y26" s="377">
        <v>1</v>
      </c>
      <c r="Z26" s="377">
        <v>1</v>
      </c>
      <c r="AA26" s="377">
        <v>1</v>
      </c>
      <c r="AB26" s="377">
        <v>1</v>
      </c>
      <c r="AC26" s="377">
        <v>1</v>
      </c>
      <c r="AD26" s="377">
        <v>1</v>
      </c>
      <c r="AE26" s="377">
        <v>1</v>
      </c>
    </row>
    <row r="27" spans="2:32" ht="14.4">
      <c r="B27" s="376" t="s">
        <v>660</v>
      </c>
      <c r="C27" s="377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</row>
    <row r="28" spans="2:32" ht="14.4">
      <c r="B28" s="376" t="s">
        <v>663</v>
      </c>
      <c r="C28" s="377"/>
      <c r="D28" s="377"/>
      <c r="E28" s="377"/>
      <c r="F28" s="377"/>
      <c r="G28" s="377">
        <v>2</v>
      </c>
      <c r="H28" s="377">
        <v>4</v>
      </c>
      <c r="I28" s="377">
        <v>5</v>
      </c>
      <c r="J28" s="377">
        <v>4</v>
      </c>
      <c r="K28" s="377">
        <v>4</v>
      </c>
      <c r="L28" s="377">
        <v>5</v>
      </c>
      <c r="M28" s="377">
        <v>5</v>
      </c>
      <c r="N28" s="377">
        <v>6</v>
      </c>
      <c r="O28" s="377">
        <v>6</v>
      </c>
      <c r="P28" s="377">
        <v>7</v>
      </c>
      <c r="Q28" s="377">
        <v>7</v>
      </c>
      <c r="R28" s="377">
        <v>7</v>
      </c>
      <c r="S28" s="377">
        <v>7</v>
      </c>
      <c r="T28" s="377">
        <v>7</v>
      </c>
      <c r="U28" s="377">
        <v>7</v>
      </c>
      <c r="V28" s="377">
        <v>7</v>
      </c>
      <c r="W28" s="377">
        <v>7</v>
      </c>
      <c r="X28" s="377">
        <v>7</v>
      </c>
      <c r="Y28" s="377">
        <v>8</v>
      </c>
      <c r="Z28" s="377">
        <v>8</v>
      </c>
      <c r="AA28" s="377">
        <v>8</v>
      </c>
      <c r="AB28" s="377">
        <v>8</v>
      </c>
      <c r="AC28" s="377">
        <v>8</v>
      </c>
      <c r="AD28" s="377">
        <v>8</v>
      </c>
      <c r="AE28" s="377">
        <v>8</v>
      </c>
    </row>
    <row r="29" spans="2:32" ht="14.4">
      <c r="B29" s="376" t="s">
        <v>665</v>
      </c>
      <c r="C29" s="377"/>
      <c r="D29" s="377"/>
      <c r="E29" s="377"/>
      <c r="F29" s="377"/>
      <c r="G29" s="377"/>
      <c r="H29" s="377"/>
      <c r="I29" s="377"/>
      <c r="J29" s="377">
        <v>1</v>
      </c>
      <c r="K29" s="377">
        <v>1</v>
      </c>
      <c r="L29" s="377">
        <v>1</v>
      </c>
      <c r="M29" s="377">
        <v>1</v>
      </c>
      <c r="N29" s="377">
        <v>1</v>
      </c>
      <c r="O29" s="377">
        <v>2</v>
      </c>
      <c r="P29" s="377">
        <v>2</v>
      </c>
      <c r="Q29" s="377">
        <v>2</v>
      </c>
      <c r="R29" s="377">
        <v>2</v>
      </c>
      <c r="S29" s="377">
        <v>2</v>
      </c>
      <c r="T29" s="377">
        <v>2</v>
      </c>
      <c r="U29" s="377">
        <v>2</v>
      </c>
      <c r="V29" s="377">
        <v>3</v>
      </c>
      <c r="W29" s="377">
        <v>3</v>
      </c>
      <c r="X29" s="377">
        <v>3</v>
      </c>
      <c r="Y29" s="377">
        <v>3</v>
      </c>
      <c r="Z29" s="377">
        <v>3</v>
      </c>
      <c r="AA29" s="377">
        <v>3</v>
      </c>
      <c r="AB29" s="377">
        <v>3</v>
      </c>
      <c r="AC29" s="377">
        <v>3</v>
      </c>
      <c r="AD29" s="377">
        <v>3</v>
      </c>
      <c r="AE29" s="377">
        <v>3</v>
      </c>
    </row>
    <row r="30" spans="2:32" ht="14.4">
      <c r="B30" s="376" t="s">
        <v>667</v>
      </c>
      <c r="C30" s="377"/>
      <c r="D30" s="377"/>
      <c r="E30" s="377"/>
      <c r="F30" s="377"/>
      <c r="G30" s="377">
        <v>4</v>
      </c>
      <c r="H30" s="377">
        <v>4</v>
      </c>
      <c r="I30" s="377">
        <v>4</v>
      </c>
      <c r="J30" s="377">
        <v>4</v>
      </c>
      <c r="K30" s="377">
        <v>4</v>
      </c>
      <c r="L30" s="377">
        <v>4</v>
      </c>
      <c r="M30" s="377">
        <v>4</v>
      </c>
      <c r="N30" s="377">
        <v>4</v>
      </c>
      <c r="O30" s="377">
        <v>4</v>
      </c>
      <c r="P30" s="377">
        <v>4</v>
      </c>
      <c r="Q30" s="377">
        <v>4</v>
      </c>
      <c r="R30" s="377">
        <v>4</v>
      </c>
      <c r="S30" s="377">
        <v>4</v>
      </c>
      <c r="T30" s="377">
        <v>4</v>
      </c>
      <c r="U30" s="377">
        <v>5</v>
      </c>
      <c r="V30" s="377">
        <v>5</v>
      </c>
      <c r="W30" s="377">
        <v>5</v>
      </c>
      <c r="X30" s="377">
        <v>5</v>
      </c>
      <c r="Y30" s="377">
        <v>5</v>
      </c>
      <c r="Z30" s="377">
        <v>5</v>
      </c>
      <c r="AA30" s="377">
        <v>5</v>
      </c>
      <c r="AB30" s="377">
        <v>5</v>
      </c>
      <c r="AC30" s="377">
        <v>5</v>
      </c>
      <c r="AD30" s="377">
        <v>5</v>
      </c>
      <c r="AE30" s="377">
        <v>5</v>
      </c>
    </row>
    <row r="31" spans="2:32" ht="14.4">
      <c r="B31" s="376" t="s">
        <v>669</v>
      </c>
      <c r="C31" s="377"/>
      <c r="D31" s="377"/>
      <c r="E31" s="377"/>
      <c r="F31" s="377"/>
      <c r="G31" s="377"/>
      <c r="H31" s="377"/>
      <c r="I31" s="377"/>
      <c r="J31" s="377"/>
      <c r="K31" s="377"/>
      <c r="L31" s="377"/>
      <c r="M31" s="377"/>
      <c r="N31" s="377"/>
      <c r="O31" s="377"/>
      <c r="P31" s="377"/>
      <c r="Q31" s="377"/>
      <c r="R31" s="377"/>
      <c r="S31" s="377"/>
      <c r="T31" s="377"/>
      <c r="U31" s="377"/>
      <c r="V31" s="377"/>
      <c r="W31" s="377"/>
      <c r="X31" s="377"/>
      <c r="Y31" s="377"/>
      <c r="Z31" s="377"/>
      <c r="AA31" s="377"/>
      <c r="AB31" s="377"/>
      <c r="AC31" s="377"/>
      <c r="AD31" s="377"/>
      <c r="AE31" s="377"/>
    </row>
    <row r="32" spans="2:32" ht="14.4">
      <c r="B32" s="376" t="s">
        <v>671</v>
      </c>
      <c r="C32" s="37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377"/>
      <c r="Q32" s="377"/>
      <c r="R32" s="377"/>
      <c r="S32" s="377"/>
      <c r="T32" s="377"/>
      <c r="U32" s="377"/>
      <c r="V32" s="377"/>
      <c r="W32" s="377"/>
      <c r="X32" s="377"/>
      <c r="Y32" s="377"/>
      <c r="Z32" s="377"/>
      <c r="AA32" s="377"/>
      <c r="AB32" s="377"/>
      <c r="AC32" s="377"/>
      <c r="AD32" s="377"/>
      <c r="AE32" s="377"/>
    </row>
    <row r="33" spans="2:31" ht="14.4">
      <c r="B33" s="376" t="s">
        <v>673</v>
      </c>
      <c r="C33" s="377"/>
      <c r="D33" s="377"/>
      <c r="E33" s="377"/>
      <c r="F33" s="377"/>
      <c r="G33" s="377">
        <v>2</v>
      </c>
      <c r="H33" s="377">
        <v>2</v>
      </c>
      <c r="I33" s="377">
        <v>2</v>
      </c>
      <c r="J33" s="377">
        <v>2</v>
      </c>
      <c r="K33" s="377">
        <v>3</v>
      </c>
      <c r="L33" s="377">
        <v>3</v>
      </c>
      <c r="M33" s="377">
        <v>3</v>
      </c>
      <c r="N33" s="377">
        <v>3</v>
      </c>
      <c r="O33" s="377">
        <v>3</v>
      </c>
      <c r="P33" s="377">
        <v>3</v>
      </c>
      <c r="Q33" s="377">
        <v>3</v>
      </c>
      <c r="R33" s="377">
        <v>3</v>
      </c>
      <c r="S33" s="377">
        <v>3</v>
      </c>
      <c r="T33" s="377">
        <v>3</v>
      </c>
      <c r="U33" s="377">
        <v>4</v>
      </c>
      <c r="V33" s="377">
        <v>4</v>
      </c>
      <c r="W33" s="377">
        <v>4</v>
      </c>
      <c r="X33" s="377">
        <v>4</v>
      </c>
      <c r="Y33" s="377">
        <v>5</v>
      </c>
      <c r="Z33" s="377">
        <v>5</v>
      </c>
      <c r="AA33" s="377">
        <v>5</v>
      </c>
      <c r="AB33" s="377">
        <v>5</v>
      </c>
      <c r="AC33" s="377">
        <v>5</v>
      </c>
      <c r="AD33" s="377">
        <v>5</v>
      </c>
      <c r="AE33" s="377">
        <v>5</v>
      </c>
    </row>
    <row r="34" spans="2:31" ht="14.4">
      <c r="B34" s="376" t="s">
        <v>675</v>
      </c>
      <c r="C34" s="37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77"/>
      <c r="X34" s="377"/>
      <c r="Y34" s="377"/>
      <c r="Z34" s="377"/>
      <c r="AA34" s="377"/>
      <c r="AB34" s="377"/>
      <c r="AC34" s="377"/>
      <c r="AD34" s="377"/>
      <c r="AE34" s="377"/>
    </row>
    <row r="35" spans="2:31" ht="14.4">
      <c r="B35" s="376" t="s">
        <v>677</v>
      </c>
      <c r="C35" s="378"/>
      <c r="D35" s="378"/>
      <c r="E35" s="378"/>
      <c r="F35" s="378"/>
      <c r="G35" s="378"/>
      <c r="H35" s="378"/>
      <c r="I35" s="378"/>
      <c r="J35" s="378"/>
      <c r="K35" s="378">
        <v>1</v>
      </c>
      <c r="L35" s="378">
        <v>1</v>
      </c>
      <c r="M35" s="378">
        <v>1</v>
      </c>
      <c r="N35" s="378">
        <v>1</v>
      </c>
      <c r="O35" s="378">
        <v>1</v>
      </c>
      <c r="P35" s="378">
        <v>1</v>
      </c>
      <c r="Q35" s="378">
        <v>1</v>
      </c>
      <c r="R35" s="378">
        <v>1</v>
      </c>
      <c r="S35" s="378">
        <v>1</v>
      </c>
      <c r="T35" s="378">
        <v>1</v>
      </c>
      <c r="U35" s="378">
        <v>1</v>
      </c>
      <c r="V35" s="378">
        <v>1</v>
      </c>
      <c r="W35" s="378">
        <v>1</v>
      </c>
      <c r="X35" s="378">
        <v>1</v>
      </c>
      <c r="Y35" s="378">
        <v>1</v>
      </c>
      <c r="Z35" s="378">
        <v>1</v>
      </c>
      <c r="AA35" s="378">
        <v>1</v>
      </c>
      <c r="AB35" s="378">
        <v>1</v>
      </c>
      <c r="AC35" s="378">
        <v>1</v>
      </c>
      <c r="AD35" s="378">
        <v>1</v>
      </c>
      <c r="AE35" s="378">
        <v>1</v>
      </c>
    </row>
    <row r="36" spans="2:31" ht="14.4">
      <c r="B36" s="376" t="s">
        <v>679</v>
      </c>
      <c r="C36" s="377"/>
      <c r="D36" s="377"/>
      <c r="E36" s="377"/>
      <c r="F36" s="377"/>
      <c r="G36" s="377">
        <v>2</v>
      </c>
      <c r="H36" s="377">
        <v>2</v>
      </c>
      <c r="I36" s="377">
        <v>2</v>
      </c>
      <c r="J36" s="377">
        <v>2</v>
      </c>
      <c r="K36" s="377">
        <v>2</v>
      </c>
      <c r="L36" s="377">
        <v>2</v>
      </c>
      <c r="M36" s="377">
        <v>3</v>
      </c>
      <c r="N36" s="377">
        <v>3</v>
      </c>
      <c r="O36" s="377">
        <v>3</v>
      </c>
      <c r="P36" s="377">
        <v>3</v>
      </c>
      <c r="Q36" s="377">
        <v>4</v>
      </c>
      <c r="R36" s="377">
        <v>4</v>
      </c>
      <c r="S36" s="377">
        <v>4</v>
      </c>
      <c r="T36" s="377">
        <v>4</v>
      </c>
      <c r="U36" s="377">
        <v>4</v>
      </c>
      <c r="V36" s="377">
        <v>4</v>
      </c>
      <c r="W36" s="377">
        <v>4</v>
      </c>
      <c r="X36" s="377">
        <v>4</v>
      </c>
      <c r="Y36" s="377">
        <v>4</v>
      </c>
      <c r="Z36" s="377">
        <v>4</v>
      </c>
      <c r="AA36" s="377">
        <v>4</v>
      </c>
      <c r="AB36" s="377">
        <v>4</v>
      </c>
      <c r="AC36" s="377">
        <v>4</v>
      </c>
      <c r="AD36" s="377">
        <v>4</v>
      </c>
      <c r="AE36" s="377">
        <v>4</v>
      </c>
    </row>
    <row r="37" spans="2:31" ht="14.4">
      <c r="B37" s="376" t="s">
        <v>672</v>
      </c>
      <c r="C37" s="377"/>
      <c r="D37" s="377"/>
      <c r="E37" s="377"/>
      <c r="F37" s="377"/>
      <c r="G37" s="377">
        <v>1</v>
      </c>
      <c r="H37" s="377">
        <v>1</v>
      </c>
      <c r="I37" s="377">
        <v>1</v>
      </c>
      <c r="J37" s="377">
        <v>1</v>
      </c>
      <c r="K37" s="377">
        <v>1</v>
      </c>
      <c r="L37" s="377">
        <v>1</v>
      </c>
      <c r="M37" s="377">
        <v>1</v>
      </c>
      <c r="N37" s="377">
        <v>1</v>
      </c>
      <c r="O37" s="377">
        <v>1</v>
      </c>
      <c r="P37" s="377">
        <v>1</v>
      </c>
      <c r="Q37" s="377">
        <v>1</v>
      </c>
      <c r="R37" s="377">
        <v>2</v>
      </c>
      <c r="S37" s="377">
        <v>2</v>
      </c>
      <c r="T37" s="377">
        <v>2</v>
      </c>
      <c r="U37" s="377">
        <v>2</v>
      </c>
      <c r="V37" s="377">
        <v>2</v>
      </c>
      <c r="W37" s="377">
        <v>2</v>
      </c>
      <c r="X37" s="377">
        <v>2</v>
      </c>
      <c r="Y37" s="377">
        <v>2</v>
      </c>
      <c r="Z37" s="377">
        <v>2</v>
      </c>
      <c r="AA37" s="377">
        <v>2</v>
      </c>
      <c r="AB37" s="377">
        <v>2</v>
      </c>
      <c r="AC37" s="377">
        <v>2</v>
      </c>
      <c r="AD37" s="377">
        <v>2</v>
      </c>
      <c r="AE37" s="377">
        <v>2</v>
      </c>
    </row>
    <row r="38" spans="2:31" ht="15" thickBot="1">
      <c r="B38" s="379" t="s">
        <v>680</v>
      </c>
      <c r="C38" s="380"/>
      <c r="D38" s="380"/>
      <c r="E38" s="380"/>
      <c r="F38" s="380"/>
      <c r="G38" s="380">
        <v>2</v>
      </c>
      <c r="H38" s="380">
        <v>2</v>
      </c>
      <c r="I38" s="380">
        <v>2</v>
      </c>
      <c r="J38" s="380">
        <v>2</v>
      </c>
      <c r="K38" s="380">
        <v>2</v>
      </c>
      <c r="L38" s="380">
        <v>2</v>
      </c>
      <c r="M38" s="380">
        <v>2</v>
      </c>
      <c r="N38" s="380">
        <v>2</v>
      </c>
      <c r="O38" s="380">
        <v>2</v>
      </c>
      <c r="P38" s="380">
        <v>2</v>
      </c>
      <c r="Q38" s="380">
        <v>2</v>
      </c>
      <c r="R38" s="380">
        <v>4</v>
      </c>
      <c r="S38" s="380">
        <v>4</v>
      </c>
      <c r="T38" s="380">
        <v>4</v>
      </c>
      <c r="U38" s="380">
        <v>4</v>
      </c>
      <c r="V38" s="380">
        <v>4</v>
      </c>
      <c r="W38" s="380">
        <v>4</v>
      </c>
      <c r="X38" s="380">
        <v>5</v>
      </c>
      <c r="Y38" s="380">
        <v>5</v>
      </c>
      <c r="Z38" s="380">
        <v>5</v>
      </c>
      <c r="AA38" s="380">
        <v>5</v>
      </c>
      <c r="AB38" s="380">
        <v>5</v>
      </c>
      <c r="AC38" s="380">
        <v>5</v>
      </c>
      <c r="AD38" s="380">
        <v>5</v>
      </c>
      <c r="AE38" s="380">
        <v>5</v>
      </c>
    </row>
    <row r="39" spans="2:31">
      <c r="C39" s="343" t="str">
        <f>C24&amp;C22</f>
        <v>Below 15 LacPNP</v>
      </c>
      <c r="D39" s="343" t="str">
        <f t="shared" ref="D39:AE39" si="3">D24&amp;D22</f>
        <v>15 - 18 LacPNP</v>
      </c>
      <c r="E39" s="343" t="str">
        <f t="shared" si="3"/>
        <v>19 - 21 LacPNP</v>
      </c>
      <c r="F39" s="343" t="str">
        <f t="shared" si="3"/>
        <v>22 - 24 LacPNP</v>
      </c>
      <c r="G39" s="343" t="str">
        <f t="shared" si="3"/>
        <v>25 - 27 LacPNP</v>
      </c>
      <c r="H39" s="343" t="str">
        <f t="shared" si="3"/>
        <v>28 - 30 LacPNP</v>
      </c>
      <c r="I39" s="343" t="str">
        <f t="shared" si="3"/>
        <v>31 - 33 LacPNP</v>
      </c>
      <c r="J39" s="343" t="str">
        <f t="shared" si="3"/>
        <v>34 - 36 LacPNP</v>
      </c>
      <c r="K39" s="343" t="str">
        <f t="shared" si="3"/>
        <v>37 - 39 LacPNP</v>
      </c>
      <c r="L39" s="343" t="str">
        <f t="shared" si="3"/>
        <v>40 - 42 LacPNP</v>
      </c>
      <c r="M39" s="343" t="str">
        <f t="shared" si="3"/>
        <v>43 - 45 LacPNP</v>
      </c>
      <c r="N39" s="343" t="str">
        <f t="shared" si="3"/>
        <v>46 - 48 LacPNP</v>
      </c>
      <c r="O39" s="343" t="str">
        <f t="shared" si="3"/>
        <v>49 - 51 LacPNP</v>
      </c>
      <c r="P39" s="343" t="str">
        <f t="shared" si="3"/>
        <v>52 - 54 LacPNP</v>
      </c>
      <c r="Q39" s="343" t="str">
        <f t="shared" si="3"/>
        <v>55 - 57 LacPNP</v>
      </c>
      <c r="R39" s="343" t="str">
        <f t="shared" si="3"/>
        <v>58 - 60 LacPNP</v>
      </c>
      <c r="S39" s="343" t="str">
        <f t="shared" si="3"/>
        <v>61 - 63 LacPNP</v>
      </c>
      <c r="T39" s="343" t="str">
        <f t="shared" si="3"/>
        <v>64 - 66 LacPNP</v>
      </c>
      <c r="U39" s="343" t="str">
        <f t="shared" si="3"/>
        <v>67 - 69 LacPNP</v>
      </c>
      <c r="V39" s="343" t="str">
        <f t="shared" si="3"/>
        <v>70 - 72 LacPNP</v>
      </c>
      <c r="W39" s="343" t="str">
        <f t="shared" si="3"/>
        <v>73 - 75 LacPNP</v>
      </c>
      <c r="X39" s="343" t="str">
        <f t="shared" si="3"/>
        <v>76 - 78 LacPNP</v>
      </c>
      <c r="Y39" s="343" t="str">
        <f t="shared" si="3"/>
        <v>79 - 81 LacPNP</v>
      </c>
      <c r="Z39" s="343" t="str">
        <f t="shared" si="3"/>
        <v>82 - 84 LacPNP</v>
      </c>
      <c r="AA39" s="343" t="str">
        <f t="shared" si="3"/>
        <v>85 - 87 LacPNP</v>
      </c>
      <c r="AB39" s="343" t="str">
        <f t="shared" si="3"/>
        <v>88 - 90 LacPNP</v>
      </c>
      <c r="AC39" s="343" t="str">
        <f t="shared" si="3"/>
        <v>91 - 93 LacPNP</v>
      </c>
      <c r="AD39" s="343" t="str">
        <f t="shared" si="3"/>
        <v>94 - 96 LacPNP</v>
      </c>
      <c r="AE39" s="343" t="str">
        <f t="shared" si="3"/>
        <v>97 - 99 LacPNP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4DC8D-45C0-4275-B0C3-5DB06DAB532C}">
  <dimension ref="A1:AV900"/>
  <sheetViews>
    <sheetView workbookViewId="0">
      <selection activeCell="M18" sqref="M18"/>
    </sheetView>
  </sheetViews>
  <sheetFormatPr defaultRowHeight="13.8"/>
  <cols>
    <col min="1" max="2" width="8" style="343" customWidth="1"/>
    <col min="3" max="3" width="26.6640625" style="343" customWidth="1"/>
    <col min="4" max="4" width="92.44140625" style="343" hidden="1" customWidth="1"/>
    <col min="5" max="7" width="76.88671875" style="343" hidden="1" customWidth="1"/>
    <col min="8" max="8" width="26.6640625" style="343" hidden="1" customWidth="1"/>
    <col min="9" max="9" width="6.5546875" style="343" bestFit="1" customWidth="1"/>
    <col min="10" max="10" width="14.109375" style="343" hidden="1" customWidth="1"/>
    <col min="11" max="11" width="12.44140625" style="345" bestFit="1" customWidth="1"/>
    <col min="12" max="12" width="12.44140625" style="343" customWidth="1"/>
    <col min="13" max="13" width="20.44140625" style="345" customWidth="1"/>
    <col min="14" max="14" width="33.33203125" style="343" hidden="1" customWidth="1"/>
    <col min="15" max="15" width="19.44140625" style="343" hidden="1" customWidth="1"/>
    <col min="16" max="17" width="14.44140625" style="343" hidden="1" customWidth="1"/>
    <col min="18" max="18" width="21" style="343" customWidth="1"/>
    <col min="19" max="19" width="22.6640625" style="343" customWidth="1"/>
    <col min="20" max="20" width="11" style="343" hidden="1" customWidth="1"/>
    <col min="21" max="24" width="12.33203125" style="343" hidden="1" customWidth="1"/>
    <col min="25" max="25" width="18.88671875" style="343" hidden="1" customWidth="1"/>
    <col min="26" max="26" width="23.33203125" style="343" hidden="1" customWidth="1"/>
    <col min="27" max="29" width="11.33203125" style="343" hidden="1" customWidth="1"/>
    <col min="30" max="30" width="13" style="343" hidden="1" customWidth="1"/>
    <col min="31" max="31" width="11.33203125" style="343" hidden="1" customWidth="1"/>
    <col min="32" max="32" width="19.33203125" style="343" customWidth="1"/>
    <col min="33" max="33" width="16.88671875" style="343" bestFit="1" customWidth="1"/>
    <col min="34" max="34" width="15.21875" style="343" bestFit="1" customWidth="1"/>
    <col min="35" max="37" width="16.88671875" style="343" bestFit="1" customWidth="1"/>
    <col min="38" max="40" width="15.77734375" style="343" bestFit="1" customWidth="1"/>
    <col min="41" max="41" width="16.33203125" style="343" bestFit="1" customWidth="1"/>
    <col min="42" max="42" width="15.77734375" style="343" bestFit="1" customWidth="1"/>
    <col min="43" max="43" width="8.88671875" style="343"/>
    <col min="44" max="44" width="26.5546875" style="343" hidden="1" customWidth="1"/>
    <col min="45" max="45" width="0" style="343" hidden="1" customWidth="1"/>
    <col min="46" max="46" width="18" style="343" hidden="1" customWidth="1"/>
    <col min="47" max="47" width="29.6640625" style="343" hidden="1" customWidth="1"/>
    <col min="48" max="48" width="7.21875" style="350" bestFit="1" customWidth="1"/>
    <col min="49" max="16384" width="8.88671875" style="343"/>
  </cols>
  <sheetData>
    <row r="1" spans="1:48" ht="55.2">
      <c r="A1" s="340" t="s">
        <v>1800</v>
      </c>
      <c r="B1" s="340" t="s">
        <v>1034</v>
      </c>
      <c r="C1" s="340" t="s">
        <v>1035</v>
      </c>
      <c r="D1" s="341" t="s">
        <v>1801</v>
      </c>
      <c r="E1" s="341" t="s">
        <v>1802</v>
      </c>
      <c r="F1" s="341" t="s">
        <v>1803</v>
      </c>
      <c r="G1" s="341" t="s">
        <v>1804</v>
      </c>
      <c r="H1" s="340" t="s">
        <v>1805</v>
      </c>
      <c r="I1" s="340" t="s">
        <v>17</v>
      </c>
      <c r="J1" s="340" t="s">
        <v>1806</v>
      </c>
      <c r="K1" s="342" t="s">
        <v>640</v>
      </c>
      <c r="L1" s="340" t="s">
        <v>42</v>
      </c>
      <c r="M1" s="342" t="s">
        <v>1549</v>
      </c>
      <c r="N1" s="340" t="s">
        <v>1013</v>
      </c>
      <c r="O1" s="340" t="s">
        <v>39</v>
      </c>
      <c r="P1" s="340" t="s">
        <v>1036</v>
      </c>
      <c r="Q1" s="340" t="s">
        <v>1807</v>
      </c>
      <c r="R1" s="340" t="s">
        <v>1808</v>
      </c>
      <c r="S1" s="340" t="s">
        <v>1809</v>
      </c>
      <c r="T1" s="340" t="s">
        <v>1810</v>
      </c>
      <c r="U1" s="340" t="s">
        <v>1811</v>
      </c>
      <c r="V1" s="340" t="s">
        <v>1812</v>
      </c>
      <c r="W1" s="340" t="s">
        <v>1813</v>
      </c>
      <c r="X1" s="340" t="s">
        <v>1814</v>
      </c>
      <c r="Y1" s="340" t="s">
        <v>1815</v>
      </c>
      <c r="Z1" s="340" t="s">
        <v>1816</v>
      </c>
      <c r="AA1" s="340" t="s">
        <v>1817</v>
      </c>
      <c r="AB1" s="340" t="s">
        <v>1818</v>
      </c>
      <c r="AC1" s="340" t="s">
        <v>1819</v>
      </c>
      <c r="AD1" s="340" t="s">
        <v>1820</v>
      </c>
      <c r="AE1" s="340" t="s">
        <v>1821</v>
      </c>
      <c r="AF1" s="340" t="s">
        <v>1822</v>
      </c>
      <c r="AG1" s="340" t="s">
        <v>1823</v>
      </c>
      <c r="AH1" s="340" t="s">
        <v>1824</v>
      </c>
      <c r="AI1" s="340" t="s">
        <v>1825</v>
      </c>
      <c r="AJ1" s="340" t="s">
        <v>1826</v>
      </c>
      <c r="AK1" s="340" t="s">
        <v>1827</v>
      </c>
      <c r="AL1" s="340" t="s">
        <v>1828</v>
      </c>
      <c r="AM1" s="340" t="s">
        <v>1829</v>
      </c>
      <c r="AN1" s="340" t="s">
        <v>1830</v>
      </c>
      <c r="AO1" s="340" t="s">
        <v>1831</v>
      </c>
      <c r="AP1" s="340" t="s">
        <v>1832</v>
      </c>
      <c r="AQ1" s="340" t="s">
        <v>1833</v>
      </c>
      <c r="AR1" s="340" t="s">
        <v>1834</v>
      </c>
      <c r="AS1" s="340" t="s">
        <v>1553</v>
      </c>
      <c r="AT1" s="340" t="s">
        <v>1835</v>
      </c>
      <c r="AU1" s="340" t="s">
        <v>1836</v>
      </c>
      <c r="AV1" s="340" t="s">
        <v>1550</v>
      </c>
    </row>
    <row r="2" spans="1:48" ht="14.4">
      <c r="A2" s="343">
        <v>0</v>
      </c>
      <c r="B2" s="343" t="s">
        <v>784</v>
      </c>
      <c r="C2" s="343" t="s">
        <v>1837</v>
      </c>
      <c r="D2" s="343" t="str">
        <f>CONCATENATE(J2,K2,L2,M2,,N2,O2,P2,Q2,AT2,AU2)</f>
        <v>5001 - 5500 SFTDhakaDhakaPNPHigh Street W Residential BlockMCবিভাগীয় শহরL shapeGround floor</v>
      </c>
      <c r="E2" s="343" t="str">
        <f>CONCATENATE('Outlet Data'!K2,L2,'Outlet Data'!N2,M2)</f>
        <v>DhakaDhakaHigh Street W Residential BlockPNP</v>
      </c>
      <c r="F2" s="343" t="str">
        <f>CONCATENATE(L2,Q2,M2)</f>
        <v>Dhakaবিভাগীয় শহরPNP</v>
      </c>
      <c r="G2" s="343" t="str">
        <f>CONCATENATE(L2,M2)</f>
        <v>DhakaPNP</v>
      </c>
      <c r="H2" s="344">
        <v>39749</v>
      </c>
      <c r="I2" s="343">
        <v>5100</v>
      </c>
      <c r="J2" s="343" t="str">
        <f>IF(I2="","",IF(I2&lt;=1000,"Below 1000 SFT",IF(I2&gt;10000,"More Then 10000 SFT",(INT((I2-1001)/500)*500+1001)&amp;" - "&amp;(INT((I2-1001)/500)*500+1500)&amp;" SFT")))</f>
        <v>5001 - 5500 SFT</v>
      </c>
      <c r="K2" s="345" t="s">
        <v>52</v>
      </c>
      <c r="L2" s="343" t="s">
        <v>52</v>
      </c>
      <c r="M2" s="345" t="s">
        <v>1492</v>
      </c>
      <c r="N2" s="343" t="s">
        <v>1015</v>
      </c>
      <c r="O2" s="343" t="s">
        <v>25</v>
      </c>
      <c r="P2" s="343" t="s">
        <v>118</v>
      </c>
      <c r="Q2" s="343" t="s">
        <v>1838</v>
      </c>
      <c r="R2" s="343" t="s">
        <v>52</v>
      </c>
      <c r="S2" s="346">
        <v>4532111.2</v>
      </c>
      <c r="T2" s="346">
        <v>888.64925490196083</v>
      </c>
      <c r="U2" s="346">
        <v>4265797</v>
      </c>
      <c r="V2" s="346">
        <v>4896351</v>
      </c>
      <c r="W2" s="346">
        <v>12869517.899999999</v>
      </c>
      <c r="X2" s="346">
        <v>10195629.15</v>
      </c>
      <c r="Y2" s="346">
        <v>14771974.399999999</v>
      </c>
      <c r="Z2" s="346">
        <v>24</v>
      </c>
      <c r="AA2" s="346" t="s">
        <v>1839</v>
      </c>
      <c r="AB2" s="346" t="s">
        <v>1840</v>
      </c>
      <c r="AC2" s="346" t="s">
        <v>1841</v>
      </c>
      <c r="AD2" s="346">
        <v>-8337406.6999999983</v>
      </c>
      <c r="AE2" s="347">
        <v>-0.64784141603315226</v>
      </c>
      <c r="AF2" s="347">
        <v>4.5444951644387672E-2</v>
      </c>
      <c r="AG2" s="346">
        <v>4222622</v>
      </c>
      <c r="AH2" s="346">
        <v>4265797</v>
      </c>
      <c r="AI2" s="346">
        <v>5004180</v>
      </c>
      <c r="AJ2" s="346">
        <v>4271606</v>
      </c>
      <c r="AK2" s="346">
        <v>4896351</v>
      </c>
      <c r="AL2" s="346">
        <v>16641.222037421307</v>
      </c>
      <c r="AM2" s="346">
        <v>191061.97757412679</v>
      </c>
      <c r="AN2" s="346">
        <v>311253.38656148082</v>
      </c>
      <c r="AO2" s="346">
        <v>239239.51812084182</v>
      </c>
      <c r="AP2" s="346">
        <v>271611.76736106817</v>
      </c>
      <c r="AQ2" s="347">
        <v>0.17508522175030319</v>
      </c>
      <c r="AR2" s="348" t="str">
        <f>K2&amp;L2</f>
        <v>DhakaDhaka</v>
      </c>
      <c r="AS2" s="347">
        <v>1.1484892107947453E-2</v>
      </c>
      <c r="AT2" s="347" t="s">
        <v>1842</v>
      </c>
      <c r="AU2" s="347" t="s">
        <v>1843</v>
      </c>
      <c r="AV2" s="349" t="s">
        <v>1555</v>
      </c>
    </row>
    <row r="3" spans="1:48" ht="14.4">
      <c r="A3" s="343">
        <v>102</v>
      </c>
      <c r="B3" s="343" t="s">
        <v>786</v>
      </c>
      <c r="C3" s="343" t="s">
        <v>1844</v>
      </c>
      <c r="D3" s="343" t="str">
        <f t="shared" ref="D3:D66" si="0">CONCATENATE(J3,K3,L3,M3,,N3,O3,P3,Q3,AT3,AU3)</f>
        <v>2501 - 3000 SFTDhakaDhakaPNPHigh Street W Residential BlockMCবিভাগীয় শহরSquare ⬜ shapeGround floor</v>
      </c>
      <c r="E3" s="343" t="str">
        <f>CONCATENATE('Outlet Data'!K3,L3,'Outlet Data'!N3,M3)</f>
        <v>DhakaDhakaHigh Street W Residential BlockPNP</v>
      </c>
      <c r="F3" s="343" t="str">
        <f t="shared" ref="F3:F66" si="1">CONCATENATE(L3,Q3,M3)</f>
        <v>Dhakaবিভাগীয় শহরPNP</v>
      </c>
      <c r="G3" s="343" t="str">
        <f t="shared" ref="G3:G66" si="2">CONCATENATE(L3,M3)</f>
        <v>DhakaPNP</v>
      </c>
      <c r="H3" s="344">
        <v>39814</v>
      </c>
      <c r="I3" s="343">
        <v>2670</v>
      </c>
      <c r="J3" s="343" t="str">
        <f t="shared" ref="J3:J66" si="3">IF(I3="","",IF(I3&lt;=1000,"Below 1000 SFT",IF(I3&gt;10000,"More Then 10000 SFT",(INT((I3-1001)/500)*500+1001)&amp;" - "&amp;(INT((I3-1001)/500)*500+1500)&amp;" SFT")))</f>
        <v>2501 - 3000 SFT</v>
      </c>
      <c r="K3" s="345" t="s">
        <v>52</v>
      </c>
      <c r="L3" s="343" t="s">
        <v>52</v>
      </c>
      <c r="M3" s="345" t="s">
        <v>1492</v>
      </c>
      <c r="N3" s="343" t="s">
        <v>1015</v>
      </c>
      <c r="O3" s="343" t="s">
        <v>25</v>
      </c>
      <c r="P3" s="343" t="s">
        <v>118</v>
      </c>
      <c r="Q3" s="343" t="s">
        <v>1838</v>
      </c>
      <c r="R3" s="343" t="s">
        <v>52</v>
      </c>
      <c r="S3" s="346">
        <v>6512140.7999999998</v>
      </c>
      <c r="T3" s="346">
        <v>2439.0040449438202</v>
      </c>
      <c r="U3" s="346">
        <v>6246545</v>
      </c>
      <c r="V3" s="346">
        <v>6664462</v>
      </c>
      <c r="W3" s="346">
        <v>7985832.2000000002</v>
      </c>
      <c r="X3" s="346">
        <v>5306408.1999999993</v>
      </c>
      <c r="Y3" s="346">
        <v>10796483.300000001</v>
      </c>
      <c r="Z3" s="346">
        <v>23</v>
      </c>
      <c r="AA3" s="346" t="s">
        <v>1839</v>
      </c>
      <c r="AB3" s="346" t="s">
        <v>1840</v>
      </c>
      <c r="AC3" s="346" t="s">
        <v>1845</v>
      </c>
      <c r="AD3" s="346">
        <v>-1473691.4000000004</v>
      </c>
      <c r="AE3" s="347">
        <v>-0.18453823760534316</v>
      </c>
      <c r="AF3" s="347">
        <v>7.1120973709228957E-2</v>
      </c>
      <c r="AG3" s="346">
        <v>5790385</v>
      </c>
      <c r="AH3" s="346">
        <v>6248284</v>
      </c>
      <c r="AI3" s="346">
        <v>6664462</v>
      </c>
      <c r="AJ3" s="346">
        <v>6246545</v>
      </c>
      <c r="AK3" s="346">
        <v>7611028</v>
      </c>
      <c r="AL3" s="346">
        <v>311332.16770945257</v>
      </c>
      <c r="AM3" s="346">
        <v>390243.97788226465</v>
      </c>
      <c r="AN3" s="346">
        <v>458037.26653416466</v>
      </c>
      <c r="AO3" s="346">
        <v>479242.03212170617</v>
      </c>
      <c r="AP3" s="346">
        <v>676893.52889039775</v>
      </c>
      <c r="AQ3" s="347">
        <v>0.17161894809643366</v>
      </c>
      <c r="AR3" s="348" t="str">
        <f t="shared" ref="AR3:AR66" si="4">K3&amp;L3</f>
        <v>DhakaDhaka</v>
      </c>
      <c r="AS3" s="347">
        <v>3.781080558368725E-3</v>
      </c>
      <c r="AT3" s="347" t="s">
        <v>1846</v>
      </c>
      <c r="AU3" s="347" t="s">
        <v>1843</v>
      </c>
      <c r="AV3" s="349" t="s">
        <v>1555</v>
      </c>
    </row>
    <row r="4" spans="1:48" ht="14.4">
      <c r="A4" s="343">
        <v>37</v>
      </c>
      <c r="B4" s="343" t="s">
        <v>785</v>
      </c>
      <c r="C4" s="343" t="s">
        <v>1847</v>
      </c>
      <c r="D4" s="343" t="str">
        <f t="shared" si="0"/>
        <v>4001 - 4500 SFTDhakaGBUDDhakaPNPHigh Street W Residential BlockHAবিভাগীয় শহরOthersSlightly upper than Ground floor</v>
      </c>
      <c r="E4" s="343" t="str">
        <f>CONCATENATE('Outlet Data'!K4,L4,'Outlet Data'!N4,M4)</f>
        <v>DhakaGBUDDhakaHigh Street W Residential BlockPNP</v>
      </c>
      <c r="F4" s="343" t="str">
        <f t="shared" si="1"/>
        <v>Dhakaবিভাগীয় শহরPNP</v>
      </c>
      <c r="G4" s="343" t="str">
        <f t="shared" si="2"/>
        <v>DhakaPNP</v>
      </c>
      <c r="H4" s="344">
        <v>39879</v>
      </c>
      <c r="I4" s="343">
        <v>4135</v>
      </c>
      <c r="J4" s="343" t="str">
        <f t="shared" si="3"/>
        <v>4001 - 4500 SFT</v>
      </c>
      <c r="K4" s="345" t="s">
        <v>1557</v>
      </c>
      <c r="L4" s="343" t="s">
        <v>52</v>
      </c>
      <c r="M4" s="345" t="s">
        <v>1492</v>
      </c>
      <c r="N4" s="343" t="s">
        <v>1015</v>
      </c>
      <c r="O4" s="343" t="s">
        <v>45</v>
      </c>
      <c r="P4" s="343" t="s">
        <v>46</v>
      </c>
      <c r="Q4" s="343" t="s">
        <v>1838</v>
      </c>
      <c r="R4" s="343" t="s">
        <v>52</v>
      </c>
      <c r="S4" s="346">
        <v>11183319.6</v>
      </c>
      <c r="T4" s="346">
        <v>2704.5512938331317</v>
      </c>
      <c r="U4" s="346">
        <v>10685233</v>
      </c>
      <c r="V4" s="346">
        <v>11561194</v>
      </c>
      <c r="W4" s="346">
        <v>13530057.199999999</v>
      </c>
      <c r="X4" s="346">
        <v>11573068.6</v>
      </c>
      <c r="Y4" s="346">
        <v>21008993.850000001</v>
      </c>
      <c r="Z4" s="346">
        <v>6</v>
      </c>
      <c r="AA4" s="346" t="s">
        <v>1848</v>
      </c>
      <c r="AB4" s="346" t="s">
        <v>1849</v>
      </c>
      <c r="AC4" s="346" t="s">
        <v>1841</v>
      </c>
      <c r="AD4" s="346">
        <v>-2346737.5999999996</v>
      </c>
      <c r="AE4" s="347">
        <v>-0.17344624381927964</v>
      </c>
      <c r="AF4" s="347">
        <v>7.8988582236898613E-2</v>
      </c>
      <c r="AG4" s="346">
        <v>11047635</v>
      </c>
      <c r="AH4" s="346">
        <v>11561194</v>
      </c>
      <c r="AI4" s="346">
        <v>11961481</v>
      </c>
      <c r="AJ4" s="346">
        <v>10685233</v>
      </c>
      <c r="AK4" s="346">
        <v>10661055</v>
      </c>
      <c r="AL4" s="346">
        <v>928154.40875004232</v>
      </c>
      <c r="AM4" s="346">
        <v>997005.17795026931</v>
      </c>
      <c r="AN4" s="346">
        <v>842141.29881496122</v>
      </c>
      <c r="AO4" s="346">
        <v>819121.67415056308</v>
      </c>
      <c r="AP4" s="346">
        <v>830350.23986476427</v>
      </c>
      <c r="AQ4" s="347">
        <v>0.16839337792497844</v>
      </c>
      <c r="AR4" s="348" t="str">
        <f t="shared" si="4"/>
        <v>DhakaGBUDDhaka</v>
      </c>
      <c r="AS4" s="347">
        <v>7.481225686066139E-3</v>
      </c>
      <c r="AT4" s="347" t="s">
        <v>1850</v>
      </c>
      <c r="AU4" s="347" t="s">
        <v>1851</v>
      </c>
      <c r="AV4" s="349" t="s">
        <v>1555</v>
      </c>
    </row>
    <row r="5" spans="1:48" ht="14.4">
      <c r="A5" s="343">
        <v>44</v>
      </c>
      <c r="B5" s="343" t="s">
        <v>789</v>
      </c>
      <c r="C5" s="343" t="s">
        <v>1852</v>
      </c>
      <c r="D5" s="343" t="str">
        <f t="shared" si="0"/>
        <v>3501 - 4000 SFTDhakaDhakaPNPHigh Street W Residential BlockMBবিভাগীয় শহরI shapeGround floor</v>
      </c>
      <c r="E5" s="343" t="str">
        <f>CONCATENATE('Outlet Data'!K5,L5,'Outlet Data'!N5,M5)</f>
        <v>DhakaDhakaHigh Street W Residential BlockPNP</v>
      </c>
      <c r="F5" s="343" t="str">
        <f t="shared" si="1"/>
        <v>Dhakaবিভাগীয় শহরPNP</v>
      </c>
      <c r="G5" s="343" t="str">
        <f t="shared" si="2"/>
        <v>DhakaPNP</v>
      </c>
      <c r="H5" s="344">
        <v>39913</v>
      </c>
      <c r="I5" s="343">
        <v>3880</v>
      </c>
      <c r="J5" s="343" t="str">
        <f t="shared" si="3"/>
        <v>3501 - 4000 SFT</v>
      </c>
      <c r="K5" s="345" t="s">
        <v>52</v>
      </c>
      <c r="L5" s="343" t="s">
        <v>52</v>
      </c>
      <c r="M5" s="345" t="s">
        <v>1492</v>
      </c>
      <c r="N5" s="343" t="s">
        <v>1015</v>
      </c>
      <c r="O5" s="343" t="s">
        <v>25</v>
      </c>
      <c r="P5" s="343" t="s">
        <v>27</v>
      </c>
      <c r="Q5" s="343" t="s">
        <v>1838</v>
      </c>
      <c r="R5" s="343" t="s">
        <v>52</v>
      </c>
      <c r="S5" s="346">
        <v>12706758.199999999</v>
      </c>
      <c r="T5" s="346">
        <v>3274.9376804123708</v>
      </c>
      <c r="U5" s="346">
        <v>12546417</v>
      </c>
      <c r="V5" s="346">
        <v>13004230</v>
      </c>
      <c r="W5" s="346">
        <v>5686926.4000000004</v>
      </c>
      <c r="X5" s="346">
        <v>5216051.5999999996</v>
      </c>
      <c r="Y5" s="346">
        <v>9581427.1000000015</v>
      </c>
      <c r="Z5" s="346">
        <v>11</v>
      </c>
      <c r="AA5" s="346" t="s">
        <v>1853</v>
      </c>
      <c r="AB5" s="346" t="s">
        <v>1854</v>
      </c>
      <c r="AC5" s="346" t="s">
        <v>1855</v>
      </c>
      <c r="AD5" s="346">
        <v>7019831.7999999989</v>
      </c>
      <c r="AE5" s="347">
        <v>1.2343806313371664</v>
      </c>
      <c r="AF5" s="347">
        <v>8.0608825446837964E-2</v>
      </c>
      <c r="AG5" s="346">
        <v>11217517</v>
      </c>
      <c r="AH5" s="346">
        <v>12546417</v>
      </c>
      <c r="AI5" s="346">
        <v>13004230</v>
      </c>
      <c r="AJ5" s="346">
        <v>12929492</v>
      </c>
      <c r="AK5" s="346">
        <v>13836135</v>
      </c>
      <c r="AL5" s="346">
        <v>763486.03654224845</v>
      </c>
      <c r="AM5" s="346">
        <v>945495.01758148707</v>
      </c>
      <c r="AN5" s="346">
        <v>1119922.6818160187</v>
      </c>
      <c r="AO5" s="346">
        <v>934627.84156627115</v>
      </c>
      <c r="AP5" s="346">
        <v>1357852.6911888588</v>
      </c>
      <c r="AQ5" s="347">
        <v>0.16774024927091147</v>
      </c>
      <c r="AR5" s="348" t="str">
        <f t="shared" si="4"/>
        <v>DhakaDhaka</v>
      </c>
      <c r="AS5" s="347">
        <v>1.6676137219186694E-2</v>
      </c>
      <c r="AT5" s="347" t="s">
        <v>1856</v>
      </c>
      <c r="AU5" s="347" t="s">
        <v>1843</v>
      </c>
      <c r="AV5" s="349" t="s">
        <v>1555</v>
      </c>
    </row>
    <row r="6" spans="1:48" ht="14.4">
      <c r="A6" s="343">
        <v>1</v>
      </c>
      <c r="B6" s="343" t="s">
        <v>788</v>
      </c>
      <c r="C6" s="343" t="s">
        <v>885</v>
      </c>
      <c r="D6" s="343" t="str">
        <f t="shared" si="0"/>
        <v>More Then 10000 SFTDhakaGBUDDhakaPNPHigh Street W Residential BlockHAবিভাগীয় শহরI shapeSlightly upper than Ground floor</v>
      </c>
      <c r="E6" s="343" t="str">
        <f>CONCATENATE('Outlet Data'!K6,L6,'Outlet Data'!N6,M6)</f>
        <v>DhakaGBUDDhakaHigh Street W Residential BlockPNP</v>
      </c>
      <c r="F6" s="343" t="str">
        <f t="shared" si="1"/>
        <v>Dhakaবিভাগীয় শহরPNP</v>
      </c>
      <c r="G6" s="343" t="str">
        <f t="shared" si="2"/>
        <v>DhakaPNP</v>
      </c>
      <c r="H6" s="344">
        <v>39933</v>
      </c>
      <c r="I6" s="343">
        <v>11648</v>
      </c>
      <c r="J6" s="343" t="str">
        <f t="shared" si="3"/>
        <v>More Then 10000 SFT</v>
      </c>
      <c r="K6" s="345" t="s">
        <v>1557</v>
      </c>
      <c r="L6" s="343" t="s">
        <v>52</v>
      </c>
      <c r="M6" s="345" t="s">
        <v>1492</v>
      </c>
      <c r="N6" s="343" t="s">
        <v>1015</v>
      </c>
      <c r="O6" s="343" t="s">
        <v>45</v>
      </c>
      <c r="P6" s="343" t="s">
        <v>46</v>
      </c>
      <c r="Q6" s="343" t="s">
        <v>1838</v>
      </c>
      <c r="R6" s="343" t="s">
        <v>52</v>
      </c>
      <c r="S6" s="346">
        <v>53466145.399999999</v>
      </c>
      <c r="T6" s="346">
        <v>4590.1567135989008</v>
      </c>
      <c r="U6" s="346">
        <v>52080094</v>
      </c>
      <c r="V6" s="346">
        <v>54837942</v>
      </c>
      <c r="W6" s="346">
        <v>44929500.799999997</v>
      </c>
      <c r="X6" s="346">
        <v>27706764.800000001</v>
      </c>
      <c r="Y6" s="346">
        <v>53466145.399999999</v>
      </c>
      <c r="Z6" s="346">
        <v>5</v>
      </c>
      <c r="AA6" s="346" t="s">
        <v>1857</v>
      </c>
      <c r="AB6" s="346" t="s">
        <v>1858</v>
      </c>
      <c r="AC6" s="346" t="s">
        <v>1845</v>
      </c>
      <c r="AD6" s="346">
        <v>8536644.6000000015</v>
      </c>
      <c r="AE6" s="347">
        <v>0.19000087799773646</v>
      </c>
      <c r="AF6" s="347">
        <v>0.12404783547432956</v>
      </c>
      <c r="AG6" s="346">
        <v>50454151</v>
      </c>
      <c r="AH6" s="346">
        <v>53736528</v>
      </c>
      <c r="AI6" s="346">
        <v>54837942</v>
      </c>
      <c r="AJ6" s="346">
        <v>52080094</v>
      </c>
      <c r="AK6" s="346">
        <v>56222012</v>
      </c>
      <c r="AL6" s="346">
        <v>6309925.7106830906</v>
      </c>
      <c r="AM6" s="346">
        <v>6419560.1547339018</v>
      </c>
      <c r="AN6" s="346">
        <v>6859472.3001688523</v>
      </c>
      <c r="AO6" s="346">
        <v>6409962.4477817481</v>
      </c>
      <c r="AP6" s="346">
        <v>7162877.4267613161</v>
      </c>
      <c r="AQ6" s="347">
        <v>0.1762585442678414</v>
      </c>
      <c r="AR6" s="348" t="str">
        <f t="shared" si="4"/>
        <v>DhakaGBUDDhaka</v>
      </c>
      <c r="AS6" s="347">
        <v>3.0964647796667259E-3</v>
      </c>
      <c r="AT6" s="347" t="s">
        <v>1856</v>
      </c>
      <c r="AU6" s="347" t="s">
        <v>1851</v>
      </c>
      <c r="AV6" s="349" t="s">
        <v>1555</v>
      </c>
    </row>
    <row r="7" spans="1:48" ht="14.4">
      <c r="A7" s="343">
        <v>15</v>
      </c>
      <c r="B7" s="343" t="s">
        <v>787</v>
      </c>
      <c r="C7" s="343" t="s">
        <v>1859</v>
      </c>
      <c r="D7" s="343" t="str">
        <f t="shared" si="0"/>
        <v>5001 - 5500 SFTDhakaDhakaPNPHigh Street W Residential BlockHBবিভাগীয় শহরSquare ⬜ shapeGround floor</v>
      </c>
      <c r="E7" s="343" t="str">
        <f>CONCATENATE('Outlet Data'!K7,L7,'Outlet Data'!N7,M7)</f>
        <v>DhakaDhakaHigh Street W Residential BlockPNP</v>
      </c>
      <c r="F7" s="343" t="str">
        <f t="shared" si="1"/>
        <v>Dhakaবিভাগীয় শহরPNP</v>
      </c>
      <c r="G7" s="343" t="str">
        <f t="shared" si="2"/>
        <v>DhakaPNP</v>
      </c>
      <c r="H7" s="344">
        <v>39933</v>
      </c>
      <c r="I7" s="343">
        <v>5465</v>
      </c>
      <c r="J7" s="343" t="str">
        <f t="shared" si="3"/>
        <v>5001 - 5500 SFT</v>
      </c>
      <c r="K7" s="345" t="s">
        <v>52</v>
      </c>
      <c r="L7" s="343" t="s">
        <v>52</v>
      </c>
      <c r="M7" s="345" t="s">
        <v>1492</v>
      </c>
      <c r="N7" s="343" t="s">
        <v>1015</v>
      </c>
      <c r="O7" s="343" t="s">
        <v>45</v>
      </c>
      <c r="P7" s="343" t="s">
        <v>27</v>
      </c>
      <c r="Q7" s="343" t="s">
        <v>1838</v>
      </c>
      <c r="R7" s="343" t="s">
        <v>52</v>
      </c>
      <c r="S7" s="346">
        <v>18175815.199999999</v>
      </c>
      <c r="T7" s="346">
        <v>3325.8582250686181</v>
      </c>
      <c r="U7" s="346">
        <v>17711796</v>
      </c>
      <c r="V7" s="346">
        <v>19183610</v>
      </c>
      <c r="W7" s="346">
        <v>15950606.4</v>
      </c>
      <c r="X7" s="346">
        <v>15318650</v>
      </c>
      <c r="Y7" s="346">
        <v>18175815.199999999</v>
      </c>
      <c r="Z7" s="346">
        <v>5</v>
      </c>
      <c r="AA7" s="346" t="s">
        <v>1857</v>
      </c>
      <c r="AB7" s="346" t="s">
        <v>1858</v>
      </c>
      <c r="AC7" s="346" t="s">
        <v>1845</v>
      </c>
      <c r="AD7" s="346">
        <v>2225208.7999999989</v>
      </c>
      <c r="AE7" s="347">
        <v>0.13950621965068355</v>
      </c>
      <c r="AF7" s="347">
        <v>9.8656154976954624E-2</v>
      </c>
      <c r="AG7" s="346">
        <v>16243175</v>
      </c>
      <c r="AH7" s="346">
        <v>19183610</v>
      </c>
      <c r="AI7" s="346">
        <v>19437700</v>
      </c>
      <c r="AJ7" s="346">
        <v>17711796</v>
      </c>
      <c r="AK7" s="346">
        <v>18302795</v>
      </c>
      <c r="AL7" s="346">
        <v>1752652.5435124752</v>
      </c>
      <c r="AM7" s="346">
        <v>1863186.4458485851</v>
      </c>
      <c r="AN7" s="346">
        <v>1904056.6780644692</v>
      </c>
      <c r="AO7" s="346">
        <v>1624879.4847974041</v>
      </c>
      <c r="AP7" s="346">
        <v>1821005.0537955039</v>
      </c>
      <c r="AQ7" s="347">
        <v>0.16701474072512493</v>
      </c>
      <c r="AR7" s="348" t="str">
        <f t="shared" si="4"/>
        <v>DhakaDhaka</v>
      </c>
      <c r="AS7" s="347">
        <v>3.7278322791682908E-3</v>
      </c>
      <c r="AT7" s="347" t="s">
        <v>1846</v>
      </c>
      <c r="AU7" s="347" t="s">
        <v>1843</v>
      </c>
      <c r="AV7" s="349" t="s">
        <v>1555</v>
      </c>
    </row>
    <row r="8" spans="1:48" ht="14.4">
      <c r="A8" s="343">
        <v>359</v>
      </c>
      <c r="B8" s="343" t="s">
        <v>792</v>
      </c>
      <c r="C8" s="343" t="s">
        <v>1860</v>
      </c>
      <c r="D8" s="343" t="str">
        <f t="shared" si="0"/>
        <v>3001 - 3500 SFTDhakaDhakaPNPHigh Street W Residential BlockHBবিভাগীয় শহরI shapeSlightly upper than Ground floor</v>
      </c>
      <c r="E8" s="343" t="str">
        <f>CONCATENATE('Outlet Data'!K8,L8,'Outlet Data'!N8,M8)</f>
        <v>DhakaDhakaHigh Street W Residential BlockPNP</v>
      </c>
      <c r="F8" s="343" t="str">
        <f t="shared" si="1"/>
        <v>Dhakaবিভাগীয় শহরPNP</v>
      </c>
      <c r="G8" s="343" t="str">
        <f t="shared" si="2"/>
        <v>DhakaPNP</v>
      </c>
      <c r="H8" s="344">
        <v>39933</v>
      </c>
      <c r="I8" s="343">
        <v>3200</v>
      </c>
      <c r="J8" s="343" t="str">
        <f t="shared" si="3"/>
        <v>3001 - 3500 SFT</v>
      </c>
      <c r="K8" s="345" t="s">
        <v>52</v>
      </c>
      <c r="L8" s="343" t="s">
        <v>52</v>
      </c>
      <c r="M8" s="345" t="s">
        <v>1492</v>
      </c>
      <c r="N8" s="343" t="s">
        <v>1015</v>
      </c>
      <c r="O8" s="343" t="s">
        <v>45</v>
      </c>
      <c r="P8" s="343" t="s">
        <v>27</v>
      </c>
      <c r="Q8" s="343" t="s">
        <v>1838</v>
      </c>
      <c r="R8" s="343" t="s">
        <v>52</v>
      </c>
      <c r="S8" s="346">
        <v>9061673.8000000007</v>
      </c>
      <c r="T8" s="346">
        <v>2831.7730625000004</v>
      </c>
      <c r="U8" s="346">
        <v>8773290</v>
      </c>
      <c r="V8" s="346">
        <v>9368454</v>
      </c>
      <c r="W8" s="346">
        <v>9019007.8000000007</v>
      </c>
      <c r="X8" s="346">
        <v>7985832.2000000002</v>
      </c>
      <c r="Y8" s="346">
        <v>9061673.8000000007</v>
      </c>
      <c r="Z8" s="346">
        <v>5</v>
      </c>
      <c r="AA8" s="346" t="s">
        <v>1853</v>
      </c>
      <c r="AB8" s="346" t="s">
        <v>1854</v>
      </c>
      <c r="AC8" s="346" t="s">
        <v>1845</v>
      </c>
      <c r="AD8" s="346">
        <v>42666</v>
      </c>
      <c r="AE8" s="347">
        <v>4.7306755849574333E-3</v>
      </c>
      <c r="AF8" s="347">
        <v>5.0039052119275278E-2</v>
      </c>
      <c r="AG8" s="346">
        <v>8684770</v>
      </c>
      <c r="AH8" s="346">
        <v>8773290</v>
      </c>
      <c r="AI8" s="346">
        <v>9368454</v>
      </c>
      <c r="AJ8" s="346">
        <v>8919724</v>
      </c>
      <c r="AK8" s="346">
        <v>9562131</v>
      </c>
      <c r="AL8" s="346">
        <v>543579.63263952569</v>
      </c>
      <c r="AM8" s="346">
        <v>277027.05767017533</v>
      </c>
      <c r="AN8" s="346">
        <v>639692.18946260959</v>
      </c>
      <c r="AO8" s="346">
        <v>907838.39677026495</v>
      </c>
      <c r="AP8" s="346">
        <v>-100949.43871221924</v>
      </c>
      <c r="AQ8" s="347">
        <v>0.164063841072387</v>
      </c>
      <c r="AR8" s="348" t="str">
        <f t="shared" si="4"/>
        <v>DhakaDhaka</v>
      </c>
      <c r="AS8" s="347">
        <v>4.5222241778532422E-2</v>
      </c>
      <c r="AT8" s="347" t="s">
        <v>1856</v>
      </c>
      <c r="AU8" s="347" t="s">
        <v>1851</v>
      </c>
      <c r="AV8" s="349" t="s">
        <v>1555</v>
      </c>
    </row>
    <row r="9" spans="1:48" ht="14.4">
      <c r="A9" s="343">
        <v>21</v>
      </c>
      <c r="B9" s="343" t="s">
        <v>790</v>
      </c>
      <c r="C9" s="343" t="s">
        <v>897</v>
      </c>
      <c r="D9" s="343" t="str">
        <f t="shared" si="0"/>
        <v>4001 - 4500 SFTDhakaNarayanganjPNPHigh Street W Residential BlockHBজেলা শহরSquare ⬜ shapeGround floor</v>
      </c>
      <c r="E9" s="343" t="str">
        <f>CONCATENATE('Outlet Data'!K9,L9,'Outlet Data'!N9,M9)</f>
        <v>DhakaNarayanganjHigh Street W Residential BlockPNP</v>
      </c>
      <c r="F9" s="343" t="str">
        <f t="shared" si="1"/>
        <v>Narayanganjজেলা শহরPNP</v>
      </c>
      <c r="G9" s="343" t="str">
        <f t="shared" si="2"/>
        <v>NarayanganjPNP</v>
      </c>
      <c r="H9" s="344">
        <v>39977</v>
      </c>
      <c r="I9" s="343">
        <v>4440</v>
      </c>
      <c r="J9" s="343" t="str">
        <f t="shared" si="3"/>
        <v>4001 - 4500 SFT</v>
      </c>
      <c r="K9" s="345" t="s">
        <v>52</v>
      </c>
      <c r="L9" s="343" t="s">
        <v>103</v>
      </c>
      <c r="M9" s="345" t="s">
        <v>1492</v>
      </c>
      <c r="N9" s="343" t="s">
        <v>1015</v>
      </c>
      <c r="O9" s="343" t="s">
        <v>45</v>
      </c>
      <c r="P9" s="343" t="s">
        <v>27</v>
      </c>
      <c r="Q9" s="343" t="s">
        <v>1861</v>
      </c>
      <c r="R9" s="343" t="s">
        <v>52</v>
      </c>
      <c r="S9" s="346">
        <v>13137813.199999999</v>
      </c>
      <c r="T9" s="346">
        <v>2958.9669369369367</v>
      </c>
      <c r="U9" s="346">
        <v>12627536</v>
      </c>
      <c r="V9" s="346">
        <v>13561719</v>
      </c>
      <c r="W9" s="346">
        <v>13067266.699999999</v>
      </c>
      <c r="X9" s="346">
        <v>10570136.15</v>
      </c>
      <c r="Y9" s="346">
        <v>15136424.800000001</v>
      </c>
      <c r="Z9" s="346">
        <v>14</v>
      </c>
      <c r="AA9" s="346" t="s">
        <v>1853</v>
      </c>
      <c r="AB9" s="346" t="s">
        <v>1854</v>
      </c>
      <c r="AC9" s="346" t="s">
        <v>1845</v>
      </c>
      <c r="AD9" s="346">
        <v>70546.5</v>
      </c>
      <c r="AE9" s="347">
        <v>5.3987189226036847E-3</v>
      </c>
      <c r="AF9" s="347">
        <v>9.9566665373419405E-2</v>
      </c>
      <c r="AG9" s="346">
        <v>12627536</v>
      </c>
      <c r="AH9" s="346">
        <v>13123400</v>
      </c>
      <c r="AI9" s="346">
        <v>13950843</v>
      </c>
      <c r="AJ9" s="346">
        <v>12425568</v>
      </c>
      <c r="AK9" s="346">
        <v>13561719</v>
      </c>
      <c r="AL9" s="346">
        <v>1322133.6829628898</v>
      </c>
      <c r="AM9" s="346">
        <v>1109071.3712278432</v>
      </c>
      <c r="AN9" s="346">
        <v>1451310.6104847523</v>
      </c>
      <c r="AO9" s="346">
        <v>1265576.4508946105</v>
      </c>
      <c r="AP9" s="346">
        <v>1392349.1375443663</v>
      </c>
      <c r="AQ9" s="347">
        <v>0.17894502264312254</v>
      </c>
      <c r="AR9" s="348" t="str">
        <f t="shared" si="4"/>
        <v>DhakaNarayanganj</v>
      </c>
      <c r="AS9" s="347">
        <v>3.3932991827953373E-3</v>
      </c>
      <c r="AT9" s="347" t="s">
        <v>1846</v>
      </c>
      <c r="AU9" s="347" t="s">
        <v>1843</v>
      </c>
      <c r="AV9" s="349" t="s">
        <v>1555</v>
      </c>
    </row>
    <row r="10" spans="1:48" ht="14.4">
      <c r="A10" s="343">
        <v>38</v>
      </c>
      <c r="B10" s="343" t="s">
        <v>845</v>
      </c>
      <c r="C10" s="343" t="s">
        <v>1862</v>
      </c>
      <c r="D10" s="343" t="str">
        <f t="shared" si="0"/>
        <v>8501 - 9000 SFTSylhetSylhetPNPHigh Street W Residential BlockHAবিভাগীয় শহরSquare ⬜ shapeGround floor</v>
      </c>
      <c r="E10" s="343" t="str">
        <f>CONCATENATE('Outlet Data'!K10,L10,'Outlet Data'!N10,M10)</f>
        <v>SylhetSylhetHigh Street W Residential BlockPNP</v>
      </c>
      <c r="F10" s="343" t="str">
        <f t="shared" si="1"/>
        <v>Sylhetবিভাগীয় শহরPNP</v>
      </c>
      <c r="G10" s="343" t="str">
        <f t="shared" si="2"/>
        <v>SylhetPNP</v>
      </c>
      <c r="H10" s="344">
        <v>39989</v>
      </c>
      <c r="I10" s="343">
        <v>9000</v>
      </c>
      <c r="J10" s="343" t="str">
        <f t="shared" si="3"/>
        <v>8501 - 9000 SFT</v>
      </c>
      <c r="K10" s="345" t="s">
        <v>131</v>
      </c>
      <c r="L10" s="343" t="s">
        <v>131</v>
      </c>
      <c r="M10" s="345" t="s">
        <v>1492</v>
      </c>
      <c r="N10" s="343" t="s">
        <v>1015</v>
      </c>
      <c r="O10" s="343" t="s">
        <v>45</v>
      </c>
      <c r="P10" s="343" t="s">
        <v>46</v>
      </c>
      <c r="Q10" s="343" t="s">
        <v>1838</v>
      </c>
      <c r="R10" s="343" t="s">
        <v>1863</v>
      </c>
      <c r="S10" s="346">
        <v>17663356.399999999</v>
      </c>
      <c r="T10" s="346">
        <v>1962.5951555555555</v>
      </c>
      <c r="U10" s="346">
        <v>17219522</v>
      </c>
      <c r="V10" s="346">
        <v>18237650</v>
      </c>
      <c r="W10" s="346">
        <v>27706764.800000001</v>
      </c>
      <c r="X10" s="346">
        <v>20466397</v>
      </c>
      <c r="Y10" s="346">
        <v>44929500.799999997</v>
      </c>
      <c r="Z10" s="346">
        <v>13</v>
      </c>
      <c r="AA10" s="346" t="s">
        <v>1864</v>
      </c>
      <c r="AB10" s="346" t="s">
        <v>1865</v>
      </c>
      <c r="AC10" s="346" t="s">
        <v>1841</v>
      </c>
      <c r="AD10" s="346">
        <v>-10043408.400000002</v>
      </c>
      <c r="AE10" s="347">
        <v>-0.36248939464776497</v>
      </c>
      <c r="AF10" s="347">
        <v>6.5861248953071022E-2</v>
      </c>
      <c r="AG10" s="346">
        <v>18237650</v>
      </c>
      <c r="AH10" s="346">
        <v>18143843</v>
      </c>
      <c r="AI10" s="346">
        <v>19136596</v>
      </c>
      <c r="AJ10" s="346">
        <v>15579171</v>
      </c>
      <c r="AK10" s="346">
        <v>17219522</v>
      </c>
      <c r="AL10" s="346">
        <v>1413108.6749489531</v>
      </c>
      <c r="AM10" s="346">
        <v>941408.0412270152</v>
      </c>
      <c r="AN10" s="346">
        <v>1452206.4039410236</v>
      </c>
      <c r="AO10" s="346">
        <v>783557.15032948367</v>
      </c>
      <c r="AP10" s="346">
        <v>1226373.2955896263</v>
      </c>
      <c r="AQ10" s="347">
        <v>0.15549143647576905</v>
      </c>
      <c r="AR10" s="348" t="str">
        <f t="shared" si="4"/>
        <v>SylhetSylhet</v>
      </c>
      <c r="AS10" s="347">
        <v>3.4285408735503808E-3</v>
      </c>
      <c r="AT10" s="347" t="s">
        <v>1846</v>
      </c>
      <c r="AU10" s="347" t="s">
        <v>1843</v>
      </c>
      <c r="AV10" s="349" t="s">
        <v>1555</v>
      </c>
    </row>
    <row r="11" spans="1:48" ht="14.4">
      <c r="A11" s="343">
        <v>39</v>
      </c>
      <c r="B11" s="343" t="s">
        <v>775</v>
      </c>
      <c r="C11" s="343" t="s">
        <v>1866</v>
      </c>
      <c r="D11" s="343" t="str">
        <f t="shared" si="0"/>
        <v>5001 - 5500 SFTChattogramChattogramPNPHigh Street W Residential BlockHBবিভাগীয় শহরOthersGround floor</v>
      </c>
      <c r="E11" s="343" t="str">
        <f>CONCATENATE('Outlet Data'!K11,L11,'Outlet Data'!N11,M11)</f>
        <v>ChattogramChattogramHigh Street W Residential BlockPNP</v>
      </c>
      <c r="F11" s="343" t="str">
        <f t="shared" si="1"/>
        <v>Chattogramবিভাগীয় শহরPNP</v>
      </c>
      <c r="G11" s="343" t="str">
        <f t="shared" si="2"/>
        <v>ChattogramPNP</v>
      </c>
      <c r="H11" s="344">
        <v>39990</v>
      </c>
      <c r="I11" s="343">
        <v>5350</v>
      </c>
      <c r="J11" s="343" t="str">
        <f t="shared" si="3"/>
        <v>5001 - 5500 SFT</v>
      </c>
      <c r="K11" s="345" t="s">
        <v>195</v>
      </c>
      <c r="L11" s="343" t="s">
        <v>195</v>
      </c>
      <c r="M11" s="345" t="s">
        <v>1492</v>
      </c>
      <c r="N11" s="343" t="s">
        <v>1015</v>
      </c>
      <c r="O11" s="343" t="s">
        <v>45</v>
      </c>
      <c r="P11" s="343" t="s">
        <v>27</v>
      </c>
      <c r="Q11" s="343" t="s">
        <v>1838</v>
      </c>
      <c r="R11" s="343" t="s">
        <v>1863</v>
      </c>
      <c r="S11" s="346">
        <v>13101039.6</v>
      </c>
      <c r="T11" s="346">
        <v>2448.7924485981307</v>
      </c>
      <c r="U11" s="346">
        <v>12018873</v>
      </c>
      <c r="V11" s="346">
        <v>13597285</v>
      </c>
      <c r="W11" s="346">
        <v>13359379.5</v>
      </c>
      <c r="X11" s="346">
        <v>12301783.199999999</v>
      </c>
      <c r="Y11" s="346">
        <v>14004253.5</v>
      </c>
      <c r="Z11" s="346">
        <v>6</v>
      </c>
      <c r="AA11" s="346" t="s">
        <v>1853</v>
      </c>
      <c r="AB11" s="346" t="s">
        <v>1854</v>
      </c>
      <c r="AC11" s="346" t="s">
        <v>1845</v>
      </c>
      <c r="AD11" s="346">
        <v>-258339.90000000037</v>
      </c>
      <c r="AE11" s="347">
        <v>-1.9337716995014631E-2</v>
      </c>
      <c r="AF11" s="347">
        <v>7.5878470561777864E-2</v>
      </c>
      <c r="AG11" s="346">
        <v>12018873</v>
      </c>
      <c r="AH11" s="346">
        <v>13237854</v>
      </c>
      <c r="AI11" s="346">
        <v>15296393</v>
      </c>
      <c r="AJ11" s="346">
        <v>11354793</v>
      </c>
      <c r="AK11" s="346">
        <v>13597285</v>
      </c>
      <c r="AL11" s="346">
        <v>961343.89311966905</v>
      </c>
      <c r="AM11" s="346">
        <v>937581.08740352793</v>
      </c>
      <c r="AN11" s="346">
        <v>1275638.9891225351</v>
      </c>
      <c r="AO11" s="346">
        <v>627176.01514458423</v>
      </c>
      <c r="AP11" s="346">
        <v>1168694.2532961145</v>
      </c>
      <c r="AQ11" s="347">
        <v>0.15527368252695065</v>
      </c>
      <c r="AR11" s="348" t="str">
        <f t="shared" si="4"/>
        <v>ChattogramChattogram</v>
      </c>
      <c r="AS11" s="347">
        <v>3.742079393055305E-3</v>
      </c>
      <c r="AT11" s="347" t="s">
        <v>1850</v>
      </c>
      <c r="AU11" s="347" t="s">
        <v>1843</v>
      </c>
      <c r="AV11" s="349" t="s">
        <v>1555</v>
      </c>
    </row>
    <row r="12" spans="1:48" ht="14.4">
      <c r="A12" s="343">
        <v>151</v>
      </c>
      <c r="B12" s="343" t="s">
        <v>847</v>
      </c>
      <c r="C12" s="343" t="s">
        <v>912</v>
      </c>
      <c r="D12" s="343" t="str">
        <f t="shared" si="0"/>
        <v>3501 - 4000 SFTSylhetSylhetPNPHigh Street W Residential BlockHCবিভাগীয় শহরSquare ⬜ shapeSlightly upper than Ground floor</v>
      </c>
      <c r="E12" s="343" t="str">
        <f>CONCATENATE('Outlet Data'!K12,L12,'Outlet Data'!N12,M12)</f>
        <v>SylhetSylhetHigh Street W Residential BlockPNP</v>
      </c>
      <c r="F12" s="343" t="str">
        <f t="shared" si="1"/>
        <v>Sylhetবিভাগীয় শহরPNP</v>
      </c>
      <c r="G12" s="343" t="str">
        <f t="shared" si="2"/>
        <v>SylhetPNP</v>
      </c>
      <c r="H12" s="344">
        <v>39990</v>
      </c>
      <c r="I12" s="343">
        <v>4000</v>
      </c>
      <c r="J12" s="343" t="str">
        <f t="shared" si="3"/>
        <v>3501 - 4000 SFT</v>
      </c>
      <c r="K12" s="345" t="s">
        <v>131</v>
      </c>
      <c r="L12" s="343" t="s">
        <v>131</v>
      </c>
      <c r="M12" s="345" t="s">
        <v>1492</v>
      </c>
      <c r="N12" s="343" t="s">
        <v>1015</v>
      </c>
      <c r="O12" s="343" t="s">
        <v>45</v>
      </c>
      <c r="P12" s="343" t="s">
        <v>118</v>
      </c>
      <c r="Q12" s="343" t="s">
        <v>1838</v>
      </c>
      <c r="R12" s="343" t="s">
        <v>1863</v>
      </c>
      <c r="S12" s="346">
        <v>6881612.2000000002</v>
      </c>
      <c r="T12" s="346">
        <v>1720.4030500000001</v>
      </c>
      <c r="U12" s="346">
        <v>6592029</v>
      </c>
      <c r="V12" s="346">
        <v>7244868</v>
      </c>
      <c r="W12" s="346">
        <v>3627509.1</v>
      </c>
      <c r="X12" s="346">
        <v>1818884.25</v>
      </c>
      <c r="Y12" s="346">
        <v>6001045.3500000006</v>
      </c>
      <c r="Z12" s="346">
        <v>6</v>
      </c>
      <c r="AA12" s="346" t="s">
        <v>1839</v>
      </c>
      <c r="AB12" s="346" t="s">
        <v>1840</v>
      </c>
      <c r="AC12" s="346" t="s">
        <v>1855</v>
      </c>
      <c r="AD12" s="346">
        <v>3254103.1</v>
      </c>
      <c r="AE12" s="347">
        <v>0.89706269792679505</v>
      </c>
      <c r="AF12" s="347">
        <v>5.116420432611192E-2</v>
      </c>
      <c r="AG12" s="346">
        <v>6972837</v>
      </c>
      <c r="AH12" s="346">
        <v>7521874</v>
      </c>
      <c r="AI12" s="346">
        <v>7244868</v>
      </c>
      <c r="AJ12" s="346">
        <v>6076453</v>
      </c>
      <c r="AK12" s="346">
        <v>6592029</v>
      </c>
      <c r="AL12" s="346">
        <v>406996.19773956481</v>
      </c>
      <c r="AM12" s="346">
        <v>389392.77224050881</v>
      </c>
      <c r="AN12" s="346">
        <v>324676.97401512647</v>
      </c>
      <c r="AO12" s="346">
        <v>277945.54807259305</v>
      </c>
      <c r="AP12" s="346">
        <v>361449.57140152995</v>
      </c>
      <c r="AQ12" s="347">
        <v>0.15081310852696195</v>
      </c>
      <c r="AR12" s="348" t="str">
        <f t="shared" si="4"/>
        <v>SylhetSylhet</v>
      </c>
      <c r="AS12" s="347">
        <v>3.6556127104416559E-3</v>
      </c>
      <c r="AT12" s="347" t="s">
        <v>1846</v>
      </c>
      <c r="AU12" s="347" t="s">
        <v>1851</v>
      </c>
      <c r="AV12" s="349" t="s">
        <v>1555</v>
      </c>
    </row>
    <row r="13" spans="1:48" ht="14.4">
      <c r="A13" s="343">
        <v>145</v>
      </c>
      <c r="B13" s="343" t="s">
        <v>846</v>
      </c>
      <c r="C13" s="343" t="s">
        <v>1867</v>
      </c>
      <c r="D13" s="343" t="str">
        <f t="shared" si="0"/>
        <v>5501 - 6000 SFTSylhetSylhetPNPHigh Street W Residential BlockHCবিভাগীয় শহরSquare ⬜ shapeGround floor</v>
      </c>
      <c r="E13" s="343" t="str">
        <f>CONCATENATE('Outlet Data'!K13,L13,'Outlet Data'!N13,M13)</f>
        <v>SylhetSylhetHigh Street W Residential BlockPNP</v>
      </c>
      <c r="F13" s="343" t="str">
        <f t="shared" si="1"/>
        <v>Sylhetবিভাগীয় শহরPNP</v>
      </c>
      <c r="G13" s="343" t="str">
        <f t="shared" si="2"/>
        <v>SylhetPNP</v>
      </c>
      <c r="H13" s="344">
        <v>39990</v>
      </c>
      <c r="I13" s="343">
        <v>5600</v>
      </c>
      <c r="J13" s="343" t="str">
        <f t="shared" si="3"/>
        <v>5501 - 6000 SFT</v>
      </c>
      <c r="K13" s="345" t="s">
        <v>131</v>
      </c>
      <c r="L13" s="343" t="s">
        <v>131</v>
      </c>
      <c r="M13" s="345" t="s">
        <v>1492</v>
      </c>
      <c r="N13" s="343" t="s">
        <v>1015</v>
      </c>
      <c r="O13" s="343" t="s">
        <v>45</v>
      </c>
      <c r="P13" s="343" t="s">
        <v>118</v>
      </c>
      <c r="Q13" s="343" t="s">
        <v>1838</v>
      </c>
      <c r="R13" s="343" t="s">
        <v>1863</v>
      </c>
      <c r="S13" s="346">
        <v>8176873.2000000002</v>
      </c>
      <c r="T13" s="346">
        <v>1460.1559285714286</v>
      </c>
      <c r="U13" s="346">
        <v>7942348</v>
      </c>
      <c r="V13" s="346">
        <v>8730687</v>
      </c>
      <c r="W13" s="346">
        <v>11786996.4</v>
      </c>
      <c r="X13" s="346">
        <v>7989742.5</v>
      </c>
      <c r="Y13" s="346">
        <v>13536836.6</v>
      </c>
      <c r="Z13" s="346">
        <v>18</v>
      </c>
      <c r="AA13" s="346" t="s">
        <v>1839</v>
      </c>
      <c r="AB13" s="346" t="s">
        <v>1840</v>
      </c>
      <c r="AC13" s="346" t="s">
        <v>1845</v>
      </c>
      <c r="AD13" s="346">
        <v>-3610123.2</v>
      </c>
      <c r="AE13" s="347">
        <v>-0.30628016480941656</v>
      </c>
      <c r="AF13" s="347">
        <v>8.0094466262827207E-2</v>
      </c>
      <c r="AG13" s="346">
        <v>7942348</v>
      </c>
      <c r="AH13" s="346">
        <v>8730687</v>
      </c>
      <c r="AI13" s="346">
        <v>8947506</v>
      </c>
      <c r="AJ13" s="346">
        <v>7287667</v>
      </c>
      <c r="AK13" s="346">
        <v>7976158</v>
      </c>
      <c r="AL13" s="346">
        <v>745209.12438277644</v>
      </c>
      <c r="AM13" s="346">
        <v>602522.2747028342</v>
      </c>
      <c r="AN13" s="346">
        <v>674511.03185694222</v>
      </c>
      <c r="AO13" s="346">
        <v>560555.48458312801</v>
      </c>
      <c r="AP13" s="346">
        <v>691813.5577383989</v>
      </c>
      <c r="AQ13" s="347">
        <v>0.16134291279951404</v>
      </c>
      <c r="AR13" s="348" t="str">
        <f t="shared" si="4"/>
        <v>SylhetSylhet</v>
      </c>
      <c r="AS13" s="347">
        <v>3.7797934795173313E-3</v>
      </c>
      <c r="AT13" s="347" t="s">
        <v>1846</v>
      </c>
      <c r="AU13" s="347" t="s">
        <v>1843</v>
      </c>
      <c r="AV13" s="349" t="s">
        <v>1555</v>
      </c>
    </row>
    <row r="14" spans="1:48" ht="14.4">
      <c r="A14" s="343">
        <v>69</v>
      </c>
      <c r="B14" s="343" t="s">
        <v>793</v>
      </c>
      <c r="C14" s="343" t="s">
        <v>905</v>
      </c>
      <c r="D14" s="343" t="str">
        <f t="shared" si="0"/>
        <v>3501 - 4000 SFTDhakaDhakaPNPHigh Street W InstitutionsHBবিভাগীয় শহরL shapeGround floor</v>
      </c>
      <c r="E14" s="343" t="str">
        <f>CONCATENATE('Outlet Data'!K14,L14,'Outlet Data'!N14,M14)</f>
        <v>DhakaDhakaHigh Street W InstitutionsPNP</v>
      </c>
      <c r="F14" s="343" t="str">
        <f t="shared" si="1"/>
        <v>Dhakaবিভাগীয় শহরPNP</v>
      </c>
      <c r="G14" s="343" t="str">
        <f t="shared" si="2"/>
        <v>DhakaPNP</v>
      </c>
      <c r="H14" s="344">
        <v>39998</v>
      </c>
      <c r="I14" s="343">
        <v>4000</v>
      </c>
      <c r="J14" s="343" t="str">
        <f t="shared" si="3"/>
        <v>3501 - 4000 SFT</v>
      </c>
      <c r="K14" s="345" t="s">
        <v>52</v>
      </c>
      <c r="L14" s="343" t="s">
        <v>52</v>
      </c>
      <c r="M14" s="345" t="s">
        <v>1492</v>
      </c>
      <c r="N14" s="343" t="s">
        <v>1021</v>
      </c>
      <c r="O14" s="343" t="s">
        <v>45</v>
      </c>
      <c r="P14" s="343" t="s">
        <v>27</v>
      </c>
      <c r="Q14" s="343" t="s">
        <v>1838</v>
      </c>
      <c r="R14" s="343" t="s">
        <v>52</v>
      </c>
      <c r="S14" s="346">
        <v>6981411</v>
      </c>
      <c r="T14" s="346">
        <v>1745.35275</v>
      </c>
      <c r="U14" s="346">
        <v>6750276</v>
      </c>
      <c r="V14" s="346">
        <v>6986029</v>
      </c>
      <c r="W14" s="346">
        <v>9019007.8000000007</v>
      </c>
      <c r="X14" s="346">
        <v>7985832.2000000002</v>
      </c>
      <c r="Y14" s="346">
        <v>9061673.8000000007</v>
      </c>
      <c r="Z14" s="346">
        <v>5</v>
      </c>
      <c r="AA14" s="346" t="s">
        <v>1853</v>
      </c>
      <c r="AB14" s="346" t="s">
        <v>1854</v>
      </c>
      <c r="AC14" s="346" t="s">
        <v>1841</v>
      </c>
      <c r="AD14" s="346">
        <v>-2037596.8000000007</v>
      </c>
      <c r="AE14" s="347">
        <v>-0.22592250114253154</v>
      </c>
      <c r="AF14" s="347">
        <v>8.8223216866416529E-2</v>
      </c>
      <c r="AG14" s="346">
        <v>6415366</v>
      </c>
      <c r="AH14" s="346">
        <v>6750276</v>
      </c>
      <c r="AI14" s="346">
        <v>6927966</v>
      </c>
      <c r="AJ14" s="346">
        <v>6986029</v>
      </c>
      <c r="AK14" s="346">
        <v>7827418</v>
      </c>
      <c r="AL14" s="346">
        <v>462704.67620612122</v>
      </c>
      <c r="AM14" s="346">
        <v>558947.12517584767</v>
      </c>
      <c r="AN14" s="346">
        <v>662178.79803707148</v>
      </c>
      <c r="AO14" s="346">
        <v>592932.09720235784</v>
      </c>
      <c r="AP14" s="346">
        <v>802849.98681153124</v>
      </c>
      <c r="AQ14" s="347">
        <v>0.17846149596285646</v>
      </c>
      <c r="AR14" s="348" t="str">
        <f t="shared" si="4"/>
        <v>DhakaDhaka</v>
      </c>
      <c r="AS14" s="347">
        <v>4.1517241062122914E-3</v>
      </c>
      <c r="AT14" s="347" t="s">
        <v>1842</v>
      </c>
      <c r="AU14" s="347" t="s">
        <v>1843</v>
      </c>
      <c r="AV14" s="349" t="s">
        <v>1555</v>
      </c>
    </row>
    <row r="15" spans="1:48" ht="14.4">
      <c r="A15" s="343">
        <v>51</v>
      </c>
      <c r="B15" s="343" t="s">
        <v>797</v>
      </c>
      <c r="C15" s="343" t="s">
        <v>1868</v>
      </c>
      <c r="D15" s="343" t="str">
        <f t="shared" si="0"/>
        <v>2001 - 2500 SFTDhakaDhakaPNPHigh Street W Residential BlockHBথানা সদরSquare ⬜ shapeSlightly upper than Ground floor</v>
      </c>
      <c r="E15" s="343" t="str">
        <f>CONCATENATE('Outlet Data'!K15,L15,'Outlet Data'!N15,M15)</f>
        <v>DhakaDhakaHigh Street W Residential BlockPNP</v>
      </c>
      <c r="F15" s="343" t="str">
        <f t="shared" si="1"/>
        <v>Dhakaথানা সদরPNP</v>
      </c>
      <c r="G15" s="343" t="str">
        <f t="shared" si="2"/>
        <v>DhakaPNP</v>
      </c>
      <c r="H15" s="344">
        <v>39998</v>
      </c>
      <c r="I15" s="343">
        <v>2267</v>
      </c>
      <c r="J15" s="343" t="str">
        <f t="shared" si="3"/>
        <v>2001 - 2500 SFT</v>
      </c>
      <c r="K15" s="345" t="s">
        <v>52</v>
      </c>
      <c r="L15" s="343" t="s">
        <v>52</v>
      </c>
      <c r="M15" s="345" t="s">
        <v>1492</v>
      </c>
      <c r="N15" s="343" t="s">
        <v>1015</v>
      </c>
      <c r="O15" s="343" t="s">
        <v>45</v>
      </c>
      <c r="P15" s="343" t="s">
        <v>27</v>
      </c>
      <c r="Q15" s="343" t="s">
        <v>1869</v>
      </c>
      <c r="R15" s="343" t="s">
        <v>52</v>
      </c>
      <c r="S15" s="346">
        <v>7178074.2000000002</v>
      </c>
      <c r="T15" s="346">
        <v>3166.331804146449</v>
      </c>
      <c r="U15" s="346">
        <v>6699055</v>
      </c>
      <c r="V15" s="346">
        <v>7394893</v>
      </c>
      <c r="W15" s="346">
        <v>5186489.2</v>
      </c>
      <c r="X15" s="346">
        <v>2991441</v>
      </c>
      <c r="Y15" s="346">
        <v>7178074.2000000002</v>
      </c>
      <c r="Z15" s="346">
        <v>5</v>
      </c>
      <c r="AA15" s="346" t="s">
        <v>1839</v>
      </c>
      <c r="AB15" s="346" t="s">
        <v>1840</v>
      </c>
      <c r="AC15" s="346" t="s">
        <v>1845</v>
      </c>
      <c r="AD15" s="346">
        <v>1991585</v>
      </c>
      <c r="AE15" s="347">
        <v>0.38399482254778428</v>
      </c>
      <c r="AF15" s="347">
        <v>9.1706487104565956E-2</v>
      </c>
      <c r="AG15" s="346">
        <v>6548305</v>
      </c>
      <c r="AH15" s="346">
        <v>7191917</v>
      </c>
      <c r="AI15" s="346">
        <v>8056201</v>
      </c>
      <c r="AJ15" s="346">
        <v>6699055</v>
      </c>
      <c r="AK15" s="346">
        <v>7394893</v>
      </c>
      <c r="AL15" s="346">
        <v>605636.50355753605</v>
      </c>
      <c r="AM15" s="346">
        <v>640887.58102185675</v>
      </c>
      <c r="AN15" s="346">
        <v>741969.87765363837</v>
      </c>
      <c r="AO15" s="346">
        <v>550065.22777236428</v>
      </c>
      <c r="AP15" s="346">
        <v>752820.65528419276</v>
      </c>
      <c r="AQ15" s="347">
        <v>0.15772100665072886</v>
      </c>
      <c r="AR15" s="348" t="str">
        <f t="shared" si="4"/>
        <v>DhakaDhaka</v>
      </c>
      <c r="AS15" s="347">
        <v>3.7895774827303112E-3</v>
      </c>
      <c r="AT15" s="347" t="s">
        <v>1846</v>
      </c>
      <c r="AU15" s="347" t="s">
        <v>1851</v>
      </c>
      <c r="AV15" s="349" t="s">
        <v>1555</v>
      </c>
    </row>
    <row r="16" spans="1:48" ht="14.4">
      <c r="A16" s="343">
        <v>52</v>
      </c>
      <c r="B16" s="343" t="s">
        <v>799</v>
      </c>
      <c r="C16" s="343" t="s">
        <v>1870</v>
      </c>
      <c r="D16" s="343" t="str">
        <f t="shared" si="0"/>
        <v>3001 - 3500 SFTDhakaDhakaPNPCommercial HubHBবিভাগীয় শহরL shapeSlightly upper than Ground floor</v>
      </c>
      <c r="E16" s="343" t="str">
        <f>CONCATENATE('Outlet Data'!K16,L16,'Outlet Data'!N16,M16)</f>
        <v>DhakaDhakaCommercial HubPNP</v>
      </c>
      <c r="F16" s="343" t="str">
        <f t="shared" si="1"/>
        <v>Dhakaবিভাগীয় শহরPNP</v>
      </c>
      <c r="G16" s="343" t="str">
        <f t="shared" si="2"/>
        <v>DhakaPNP</v>
      </c>
      <c r="H16" s="344">
        <v>40017</v>
      </c>
      <c r="I16" s="343">
        <v>3204</v>
      </c>
      <c r="J16" s="343" t="str">
        <f t="shared" si="3"/>
        <v>3001 - 3500 SFT</v>
      </c>
      <c r="K16" s="345" t="s">
        <v>52</v>
      </c>
      <c r="L16" s="343" t="s">
        <v>52</v>
      </c>
      <c r="M16" s="345" t="s">
        <v>1492</v>
      </c>
      <c r="N16" s="343" t="s">
        <v>1014</v>
      </c>
      <c r="O16" s="343" t="s">
        <v>45</v>
      </c>
      <c r="P16" s="343" t="s">
        <v>27</v>
      </c>
      <c r="Q16" s="343" t="s">
        <v>1838</v>
      </c>
      <c r="R16" s="343" t="s">
        <v>52</v>
      </c>
      <c r="S16" s="346">
        <v>7985832.2000000002</v>
      </c>
      <c r="T16" s="346">
        <v>2492.456991260924</v>
      </c>
      <c r="U16" s="346">
        <v>7709506</v>
      </c>
      <c r="V16" s="346">
        <v>8257206</v>
      </c>
      <c r="W16" s="346">
        <v>9019007.8000000007</v>
      </c>
      <c r="X16" s="346">
        <v>7985832.2000000002</v>
      </c>
      <c r="Y16" s="346">
        <v>9061673.8000000007</v>
      </c>
      <c r="Z16" s="346">
        <v>5</v>
      </c>
      <c r="AA16" s="346" t="s">
        <v>1853</v>
      </c>
      <c r="AB16" s="346" t="s">
        <v>1854</v>
      </c>
      <c r="AC16" s="346" t="s">
        <v>1845</v>
      </c>
      <c r="AD16" s="346">
        <v>-1033175.6000000006</v>
      </c>
      <c r="AE16" s="347">
        <v>-0.11455535053423505</v>
      </c>
      <c r="AF16" s="347">
        <v>8.7454400888321002E-2</v>
      </c>
      <c r="AG16" s="346">
        <v>7540409</v>
      </c>
      <c r="AH16" s="346">
        <v>8257206</v>
      </c>
      <c r="AI16" s="346">
        <v>8368495</v>
      </c>
      <c r="AJ16" s="346">
        <v>7709506</v>
      </c>
      <c r="AK16" s="346">
        <v>8053545</v>
      </c>
      <c r="AL16" s="346">
        <v>724544.16671049967</v>
      </c>
      <c r="AM16" s="346">
        <v>652755.36477360153</v>
      </c>
      <c r="AN16" s="346">
        <v>771892.96763934381</v>
      </c>
      <c r="AO16" s="346">
        <v>622529.19709773059</v>
      </c>
      <c r="AP16" s="346">
        <v>720259.15700713685</v>
      </c>
      <c r="AQ16" s="347">
        <v>0.16122137556521232</v>
      </c>
      <c r="AR16" s="348" t="str">
        <f t="shared" si="4"/>
        <v>DhakaDhaka</v>
      </c>
      <c r="AS16" s="347">
        <v>3.745977082142088E-3</v>
      </c>
      <c r="AT16" s="347" t="s">
        <v>1842</v>
      </c>
      <c r="AU16" s="347" t="s">
        <v>1851</v>
      </c>
      <c r="AV16" s="349" t="s">
        <v>1555</v>
      </c>
    </row>
    <row r="17" spans="1:48" ht="14.4">
      <c r="A17" s="343">
        <v>34</v>
      </c>
      <c r="B17" s="343" t="s">
        <v>796</v>
      </c>
      <c r="C17" s="343" t="s">
        <v>1871</v>
      </c>
      <c r="D17" s="343" t="str">
        <f t="shared" si="0"/>
        <v>3001 - 3500 SFTDhakaGBUDDhakaPNPHigh Street W Residential BlockHBবিভাগীয় শহরSquare ⬜ shapeSlightly upper than Ground floor</v>
      </c>
      <c r="E17" s="343" t="str">
        <f>CONCATENATE('Outlet Data'!K17,L17,'Outlet Data'!N17,M17)</f>
        <v>DhakaGBUDDhakaHigh Street W Residential BlockPNP</v>
      </c>
      <c r="F17" s="343" t="str">
        <f t="shared" si="1"/>
        <v>Dhakaবিভাগীয় শহরPNP</v>
      </c>
      <c r="G17" s="343" t="str">
        <f t="shared" si="2"/>
        <v>DhakaPNP</v>
      </c>
      <c r="H17" s="344">
        <v>40020</v>
      </c>
      <c r="I17" s="343">
        <v>3223</v>
      </c>
      <c r="J17" s="343" t="str">
        <f t="shared" si="3"/>
        <v>3001 - 3500 SFT</v>
      </c>
      <c r="K17" s="345" t="s">
        <v>1557</v>
      </c>
      <c r="L17" s="343" t="s">
        <v>52</v>
      </c>
      <c r="M17" s="345" t="s">
        <v>1492</v>
      </c>
      <c r="N17" s="343" t="s">
        <v>1015</v>
      </c>
      <c r="O17" s="343" t="s">
        <v>45</v>
      </c>
      <c r="P17" s="343" t="s">
        <v>27</v>
      </c>
      <c r="Q17" s="343" t="s">
        <v>1838</v>
      </c>
      <c r="R17" s="343" t="s">
        <v>52</v>
      </c>
      <c r="S17" s="346">
        <v>11524909.199999999</v>
      </c>
      <c r="T17" s="346">
        <v>3575.8328265591063</v>
      </c>
      <c r="U17" s="346">
        <v>11190016</v>
      </c>
      <c r="V17" s="346">
        <v>11859616</v>
      </c>
      <c r="W17" s="346">
        <v>9019007.8000000007</v>
      </c>
      <c r="X17" s="346">
        <v>7963221.9000000004</v>
      </c>
      <c r="Y17" s="346">
        <v>10293291.5</v>
      </c>
      <c r="Z17" s="346">
        <v>7</v>
      </c>
      <c r="AA17" s="346" t="s">
        <v>1848</v>
      </c>
      <c r="AB17" s="346" t="s">
        <v>1849</v>
      </c>
      <c r="AC17" s="346" t="s">
        <v>1855</v>
      </c>
      <c r="AD17" s="346">
        <v>2505901.3999999985</v>
      </c>
      <c r="AE17" s="347">
        <v>0.27784668286904002</v>
      </c>
      <c r="AF17" s="347">
        <v>0.1022482178825818</v>
      </c>
      <c r="AG17" s="346">
        <v>11504794</v>
      </c>
      <c r="AH17" s="346">
        <v>11904411</v>
      </c>
      <c r="AI17" s="346">
        <v>11859616</v>
      </c>
      <c r="AJ17" s="346">
        <v>11190016</v>
      </c>
      <c r="AK17" s="346">
        <v>11165709</v>
      </c>
      <c r="AL17" s="346">
        <v>1279645.3072640337</v>
      </c>
      <c r="AM17" s="346">
        <v>1189997.5012095945</v>
      </c>
      <c r="AN17" s="346">
        <v>1102638.974554749</v>
      </c>
      <c r="AO17" s="346">
        <v>1165261.8840575721</v>
      </c>
      <c r="AP17" s="346">
        <v>1154463.4677069071</v>
      </c>
      <c r="AQ17" s="347">
        <v>0.16012412403453702</v>
      </c>
      <c r="AR17" s="348" t="str">
        <f t="shared" si="4"/>
        <v>DhakaGBUDDhaka</v>
      </c>
      <c r="AS17" s="347">
        <v>4.0000000000000001E-3</v>
      </c>
      <c r="AT17" s="347" t="s">
        <v>1846</v>
      </c>
      <c r="AU17" s="347" t="s">
        <v>1851</v>
      </c>
      <c r="AV17" s="349" t="s">
        <v>1555</v>
      </c>
    </row>
    <row r="18" spans="1:48" ht="14.4">
      <c r="A18" s="343">
        <v>91</v>
      </c>
      <c r="B18" s="343" t="s">
        <v>795</v>
      </c>
      <c r="C18" s="343" t="s">
        <v>1872</v>
      </c>
      <c r="D18" s="343" t="str">
        <f t="shared" si="0"/>
        <v>6501 - 7000 SFTDhakaGBUDDhakaPNPHigh Street W Residential BlockHAবিভাগীয় শহরSquare ⬜ shapeGround floor</v>
      </c>
      <c r="E18" s="343" t="str">
        <f>CONCATENATE('Outlet Data'!K18,L18,'Outlet Data'!N18,M18)</f>
        <v>DhakaGBUDDhakaHigh Street W Residential BlockPNP</v>
      </c>
      <c r="F18" s="343" t="str">
        <f t="shared" si="1"/>
        <v>Dhakaবিভাগীয় শহরPNP</v>
      </c>
      <c r="G18" s="343" t="str">
        <f t="shared" si="2"/>
        <v>DhakaPNP</v>
      </c>
      <c r="H18" s="344">
        <v>40025</v>
      </c>
      <c r="I18" s="343">
        <v>7000</v>
      </c>
      <c r="J18" s="343" t="str">
        <f t="shared" si="3"/>
        <v>6501 - 7000 SFT</v>
      </c>
      <c r="K18" s="345" t="s">
        <v>1557</v>
      </c>
      <c r="L18" s="343" t="s">
        <v>52</v>
      </c>
      <c r="M18" s="345" t="s">
        <v>1492</v>
      </c>
      <c r="N18" s="343" t="s">
        <v>1015</v>
      </c>
      <c r="O18" s="343" t="s">
        <v>45</v>
      </c>
      <c r="P18" s="343" t="s">
        <v>46</v>
      </c>
      <c r="Q18" s="343" t="s">
        <v>1838</v>
      </c>
      <c r="R18" s="343" t="s">
        <v>52</v>
      </c>
      <c r="S18" s="346">
        <v>23444752.199999999</v>
      </c>
      <c r="T18" s="346">
        <v>3349.250314285714</v>
      </c>
      <c r="U18" s="346">
        <v>22471405</v>
      </c>
      <c r="V18" s="346">
        <v>24640997</v>
      </c>
      <c r="W18" s="346">
        <v>13530057.199999999</v>
      </c>
      <c r="X18" s="346">
        <v>11573068.6</v>
      </c>
      <c r="Y18" s="346">
        <v>21008993.850000001</v>
      </c>
      <c r="Z18" s="346">
        <v>6</v>
      </c>
      <c r="AA18" s="346" t="s">
        <v>1848</v>
      </c>
      <c r="AB18" s="346" t="s">
        <v>1849</v>
      </c>
      <c r="AC18" s="346" t="s">
        <v>1855</v>
      </c>
      <c r="AD18" s="346">
        <v>9914695</v>
      </c>
      <c r="AE18" s="347">
        <v>0.73279032404977573</v>
      </c>
      <c r="AF18" s="347">
        <v>2.2176233351501248E-2</v>
      </c>
      <c r="AG18" s="346">
        <v>22145020</v>
      </c>
      <c r="AH18" s="346">
        <v>23020749</v>
      </c>
      <c r="AI18" s="346">
        <v>24945590</v>
      </c>
      <c r="AJ18" s="346">
        <v>22471405</v>
      </c>
      <c r="AK18" s="346">
        <v>24640997</v>
      </c>
      <c r="AL18" s="346">
        <v>636679.83995540254</v>
      </c>
      <c r="AM18" s="346">
        <v>438146.51258643251</v>
      </c>
      <c r="AN18" s="346">
        <v>640872.87006575335</v>
      </c>
      <c r="AO18" s="346">
        <v>360927.53946605977</v>
      </c>
      <c r="AP18" s="346">
        <v>522954.71620296314</v>
      </c>
      <c r="AQ18" s="347">
        <v>0.17606763302417791</v>
      </c>
      <c r="AR18" s="348" t="str">
        <f t="shared" si="4"/>
        <v>DhakaGBUDDhaka</v>
      </c>
      <c r="AS18" s="347">
        <v>4.0000000000000001E-3</v>
      </c>
      <c r="AT18" s="347" t="s">
        <v>1846</v>
      </c>
      <c r="AU18" s="347" t="s">
        <v>1843</v>
      </c>
      <c r="AV18" s="349" t="s">
        <v>1555</v>
      </c>
    </row>
    <row r="19" spans="1:48" ht="14.4">
      <c r="A19" s="343">
        <v>113</v>
      </c>
      <c r="B19" s="343" t="s">
        <v>798</v>
      </c>
      <c r="C19" s="343" t="s">
        <v>894</v>
      </c>
      <c r="D19" s="343" t="str">
        <f t="shared" si="0"/>
        <v>3501 - 4000 SFTDhakaGBUDDhakaPNPHigh Street W Residential BlockHAবিভাগীয় শহরSquare ⬜ shapeGround floor</v>
      </c>
      <c r="E19" s="343" t="str">
        <f>CONCATENATE('Outlet Data'!K19,L19,'Outlet Data'!N19,M19)</f>
        <v>DhakaGBUDDhakaHigh Street W Residential BlockPNP</v>
      </c>
      <c r="F19" s="343" t="str">
        <f t="shared" si="1"/>
        <v>Dhakaবিভাগীয় শহরPNP</v>
      </c>
      <c r="G19" s="343" t="str">
        <f t="shared" si="2"/>
        <v>DhakaPNP</v>
      </c>
      <c r="H19" s="344">
        <v>40025</v>
      </c>
      <c r="I19" s="343">
        <v>3800</v>
      </c>
      <c r="J19" s="343" t="str">
        <f t="shared" si="3"/>
        <v>3501 - 4000 SFT</v>
      </c>
      <c r="K19" s="345" t="s">
        <v>1557</v>
      </c>
      <c r="L19" s="343" t="s">
        <v>52</v>
      </c>
      <c r="M19" s="345" t="s">
        <v>1492</v>
      </c>
      <c r="N19" s="343" t="s">
        <v>1015</v>
      </c>
      <c r="O19" s="343" t="s">
        <v>45</v>
      </c>
      <c r="P19" s="343" t="s">
        <v>46</v>
      </c>
      <c r="Q19" s="343" t="s">
        <v>1838</v>
      </c>
      <c r="R19" s="343" t="s">
        <v>52</v>
      </c>
      <c r="S19" s="346">
        <v>18829121.199999999</v>
      </c>
      <c r="T19" s="346">
        <v>4955.0318947368423</v>
      </c>
      <c r="U19" s="346">
        <v>18181098</v>
      </c>
      <c r="V19" s="346">
        <v>19174391</v>
      </c>
      <c r="W19" s="346">
        <v>7985832.2000000002</v>
      </c>
      <c r="X19" s="346">
        <v>5306408.1999999993</v>
      </c>
      <c r="Y19" s="346">
        <v>10796483.300000001</v>
      </c>
      <c r="Z19" s="346">
        <v>23</v>
      </c>
      <c r="AA19" s="346" t="s">
        <v>1839</v>
      </c>
      <c r="AB19" s="346" t="s">
        <v>1840</v>
      </c>
      <c r="AC19" s="346" t="s">
        <v>1855</v>
      </c>
      <c r="AD19" s="346">
        <v>10843289</v>
      </c>
      <c r="AE19" s="347">
        <v>1.3578157828059547</v>
      </c>
      <c r="AF19" s="347">
        <v>4.1886557294312031E-2</v>
      </c>
      <c r="AG19" s="346">
        <v>18181098</v>
      </c>
      <c r="AH19" s="346">
        <v>18173982</v>
      </c>
      <c r="AI19" s="346">
        <v>20300759</v>
      </c>
      <c r="AJ19" s="346">
        <v>18315376</v>
      </c>
      <c r="AK19" s="346">
        <v>19174391</v>
      </c>
      <c r="AL19" s="346">
        <v>929987.80596070131</v>
      </c>
      <c r="AM19" s="346">
        <v>599139.48466845555</v>
      </c>
      <c r="AN19" s="346">
        <v>940976.93719069194</v>
      </c>
      <c r="AO19" s="346">
        <v>702227.63786581531</v>
      </c>
      <c r="AP19" s="346">
        <v>771103.45404106192</v>
      </c>
      <c r="AQ19" s="347">
        <v>0.17254829401471672</v>
      </c>
      <c r="AR19" s="348" t="str">
        <f t="shared" si="4"/>
        <v>DhakaGBUDDhaka</v>
      </c>
      <c r="AS19" s="347">
        <v>4.0000000000000001E-3</v>
      </c>
      <c r="AT19" s="347" t="s">
        <v>1846</v>
      </c>
      <c r="AU19" s="347" t="s">
        <v>1843</v>
      </c>
      <c r="AV19" s="349" t="s">
        <v>1555</v>
      </c>
    </row>
    <row r="20" spans="1:48" ht="14.4">
      <c r="A20" s="343">
        <v>7</v>
      </c>
      <c r="B20" s="343" t="s">
        <v>794</v>
      </c>
      <c r="C20" s="343" t="s">
        <v>1873</v>
      </c>
      <c r="D20" s="343" t="str">
        <f t="shared" si="0"/>
        <v>3501 - 4000 SFTDhakaDhakaPNPHigh Street W Residential BlockHAবিভাগীয় শহরL shapeGround floor</v>
      </c>
      <c r="E20" s="343" t="str">
        <f>CONCATENATE('Outlet Data'!K20,L20,'Outlet Data'!N20,M20)</f>
        <v>DhakaDhakaHigh Street W Residential BlockPNP</v>
      </c>
      <c r="F20" s="343" t="str">
        <f t="shared" si="1"/>
        <v>Dhakaবিভাগীয় শহরPNP</v>
      </c>
      <c r="G20" s="343" t="str">
        <f t="shared" si="2"/>
        <v>DhakaPNP</v>
      </c>
      <c r="H20" s="344">
        <v>40025</v>
      </c>
      <c r="I20" s="343">
        <v>3613</v>
      </c>
      <c r="J20" s="343" t="str">
        <f t="shared" si="3"/>
        <v>3501 - 4000 SFT</v>
      </c>
      <c r="K20" s="345" t="s">
        <v>52</v>
      </c>
      <c r="L20" s="343" t="s">
        <v>52</v>
      </c>
      <c r="M20" s="345" t="s">
        <v>1492</v>
      </c>
      <c r="N20" s="343" t="s">
        <v>1015</v>
      </c>
      <c r="O20" s="343" t="s">
        <v>45</v>
      </c>
      <c r="P20" s="343" t="s">
        <v>46</v>
      </c>
      <c r="Q20" s="343" t="s">
        <v>1838</v>
      </c>
      <c r="R20" s="343" t="s">
        <v>52</v>
      </c>
      <c r="S20" s="346">
        <v>23376654.600000001</v>
      </c>
      <c r="T20" s="346">
        <v>6470.1507334624966</v>
      </c>
      <c r="U20" s="346">
        <v>21694202</v>
      </c>
      <c r="V20" s="346">
        <v>24541247</v>
      </c>
      <c r="W20" s="346">
        <v>7985832.2000000002</v>
      </c>
      <c r="X20" s="346">
        <v>5306408.1999999993</v>
      </c>
      <c r="Y20" s="346">
        <v>10796483.300000001</v>
      </c>
      <c r="Z20" s="346">
        <v>23</v>
      </c>
      <c r="AA20" s="346" t="s">
        <v>1839</v>
      </c>
      <c r="AB20" s="346" t="s">
        <v>1840</v>
      </c>
      <c r="AC20" s="346" t="s">
        <v>1855</v>
      </c>
      <c r="AD20" s="346">
        <v>15390822.400000002</v>
      </c>
      <c r="AE20" s="347">
        <v>1.9272659397977332</v>
      </c>
      <c r="AF20" s="347">
        <v>0.13277171914348931</v>
      </c>
      <c r="AG20" s="346">
        <v>21451452</v>
      </c>
      <c r="AH20" s="346">
        <v>24541247</v>
      </c>
      <c r="AI20" s="346">
        <v>25255862</v>
      </c>
      <c r="AJ20" s="346">
        <v>21694202</v>
      </c>
      <c r="AK20" s="346">
        <v>23940510</v>
      </c>
      <c r="AL20" s="346">
        <v>2991210.9506122163</v>
      </c>
      <c r="AM20" s="346">
        <v>3222073.5892758295</v>
      </c>
      <c r="AN20" s="346">
        <v>3393024.696350791</v>
      </c>
      <c r="AO20" s="346">
        <v>2631074.5587663599</v>
      </c>
      <c r="AP20" s="346">
        <v>3281409.3003225904</v>
      </c>
      <c r="AQ20" s="347">
        <v>0.17969355318101174</v>
      </c>
      <c r="AR20" s="348" t="str">
        <f t="shared" si="4"/>
        <v>DhakaDhaka</v>
      </c>
      <c r="AS20" s="347">
        <v>3.4068138063892538E-3</v>
      </c>
      <c r="AT20" s="347" t="s">
        <v>1842</v>
      </c>
      <c r="AU20" s="347" t="s">
        <v>1843</v>
      </c>
      <c r="AV20" s="349" t="s">
        <v>1555</v>
      </c>
    </row>
    <row r="21" spans="1:48" ht="14.4">
      <c r="A21" s="343">
        <v>99</v>
      </c>
      <c r="B21" s="343" t="s">
        <v>800</v>
      </c>
      <c r="C21" s="343" t="s">
        <v>1874</v>
      </c>
      <c r="D21" s="343" t="str">
        <f t="shared" si="0"/>
        <v>2501 - 3000 SFTDhakaDhakaNon-PNPHigh Street W Residential BlockMCবিভাগীয় শহরOthersSlightly upper than Ground floor</v>
      </c>
      <c r="E21" s="343" t="str">
        <f>CONCATENATE('Outlet Data'!K21,L21,'Outlet Data'!N21,M21)</f>
        <v>DhakaDhakaHigh Street W Residential BlockNon-PNP</v>
      </c>
      <c r="F21" s="343" t="str">
        <f t="shared" si="1"/>
        <v>Dhakaবিভাগীয় শহরNon-PNP</v>
      </c>
      <c r="G21" s="343" t="str">
        <f t="shared" si="2"/>
        <v>DhakaNon-PNP</v>
      </c>
      <c r="H21" s="344">
        <v>40072</v>
      </c>
      <c r="I21" s="343">
        <v>2800</v>
      </c>
      <c r="J21" s="343" t="str">
        <f t="shared" si="3"/>
        <v>2501 - 3000 SFT</v>
      </c>
      <c r="K21" s="345" t="s">
        <v>52</v>
      </c>
      <c r="L21" s="343" t="s">
        <v>52</v>
      </c>
      <c r="M21" s="345" t="s">
        <v>1537</v>
      </c>
      <c r="N21" s="343" t="s">
        <v>1015</v>
      </c>
      <c r="O21" s="343" t="s">
        <v>25</v>
      </c>
      <c r="P21" s="343" t="s">
        <v>118</v>
      </c>
      <c r="Q21" s="343" t="s">
        <v>1838</v>
      </c>
      <c r="R21" s="343" t="s">
        <v>52</v>
      </c>
      <c r="S21" s="346">
        <v>2736306.2</v>
      </c>
      <c r="T21" s="346">
        <v>977.25221428571433</v>
      </c>
      <c r="U21" s="346">
        <v>2548323</v>
      </c>
      <c r="V21" s="346">
        <v>2873719</v>
      </c>
      <c r="W21" s="346">
        <v>2779199.7</v>
      </c>
      <c r="X21" s="346">
        <v>2123649.2999999998</v>
      </c>
      <c r="Y21" s="346">
        <v>3029191.15</v>
      </c>
      <c r="Z21" s="346">
        <v>10</v>
      </c>
      <c r="AA21" s="346" t="s">
        <v>1853</v>
      </c>
      <c r="AB21" s="346" t="s">
        <v>1854</v>
      </c>
      <c r="AC21" s="346" t="s">
        <v>1845</v>
      </c>
      <c r="AD21" s="346">
        <v>-42893.5</v>
      </c>
      <c r="AE21" s="347">
        <v>-1.5433759581940043E-2</v>
      </c>
      <c r="AF21" s="347">
        <v>9.7335909923083636E-2</v>
      </c>
      <c r="AG21" s="346">
        <v>2548323</v>
      </c>
      <c r="AH21" s="346">
        <v>2521266</v>
      </c>
      <c r="AI21" s="346">
        <v>2873719</v>
      </c>
      <c r="AJ21" s="346">
        <v>2660374</v>
      </c>
      <c r="AK21" s="346">
        <v>3077849</v>
      </c>
      <c r="AL21" s="346">
        <v>261266.26258173987</v>
      </c>
      <c r="AM21" s="346">
        <v>250778.00272328465</v>
      </c>
      <c r="AN21" s="346">
        <v>305809.97362411284</v>
      </c>
      <c r="AO21" s="346">
        <v>179236.66014962841</v>
      </c>
      <c r="AP21" s="346">
        <v>334613.36994711065</v>
      </c>
      <c r="AQ21" s="347">
        <v>0.16692814065728276</v>
      </c>
      <c r="AR21" s="348" t="str">
        <f t="shared" si="4"/>
        <v>DhakaDhaka</v>
      </c>
      <c r="AS21" s="347">
        <v>4.0000000000000001E-3</v>
      </c>
      <c r="AT21" s="347" t="s">
        <v>1850</v>
      </c>
      <c r="AU21" s="347" t="s">
        <v>1851</v>
      </c>
      <c r="AV21" s="349" t="s">
        <v>1555</v>
      </c>
    </row>
    <row r="22" spans="1:48" ht="14.4">
      <c r="A22" s="343">
        <v>2</v>
      </c>
      <c r="B22" s="343" t="s">
        <v>791</v>
      </c>
      <c r="C22" s="343" t="s">
        <v>1875</v>
      </c>
      <c r="D22" s="343" t="str">
        <f t="shared" si="0"/>
        <v>More Then 10000 SFTDhakaGBUDDhakaPNPHigh Street W Residential BlockHAবিভাগীয় শহরSquare ⬜ shapeGround floor</v>
      </c>
      <c r="E22" s="343" t="str">
        <f>CONCATENATE('Outlet Data'!K22,L22,'Outlet Data'!N22,M22)</f>
        <v>DhakaGBUDDhakaHigh Street W Residential BlockPNP</v>
      </c>
      <c r="F22" s="343" t="str">
        <f t="shared" si="1"/>
        <v>Dhakaবিভাগীয় শহরPNP</v>
      </c>
      <c r="G22" s="343" t="str">
        <f t="shared" si="2"/>
        <v>DhakaPNP</v>
      </c>
      <c r="H22" s="344">
        <v>40428</v>
      </c>
      <c r="I22" s="343">
        <v>15550</v>
      </c>
      <c r="J22" s="343" t="str">
        <f t="shared" si="3"/>
        <v>More Then 10000 SFT</v>
      </c>
      <c r="K22" s="345" t="s">
        <v>1557</v>
      </c>
      <c r="L22" s="343" t="s">
        <v>52</v>
      </c>
      <c r="M22" s="345" t="s">
        <v>1492</v>
      </c>
      <c r="N22" s="343" t="s">
        <v>1015</v>
      </c>
      <c r="O22" s="343" t="s">
        <v>45</v>
      </c>
      <c r="P22" s="343" t="s">
        <v>46</v>
      </c>
      <c r="Q22" s="343" t="s">
        <v>1838</v>
      </c>
      <c r="R22" s="343" t="s">
        <v>52</v>
      </c>
      <c r="S22" s="346">
        <v>40992221.799999997</v>
      </c>
      <c r="T22" s="346">
        <v>2636.1557427652733</v>
      </c>
      <c r="U22" s="346">
        <v>39966971</v>
      </c>
      <c r="V22" s="346">
        <v>42340726</v>
      </c>
      <c r="W22" s="346">
        <v>42960861.299999997</v>
      </c>
      <c r="X22" s="346">
        <v>30235492.850000001</v>
      </c>
      <c r="Y22" s="346">
        <v>50427114.199999996</v>
      </c>
      <c r="Z22" s="346">
        <v>8</v>
      </c>
      <c r="AA22" s="346" t="s">
        <v>1853</v>
      </c>
      <c r="AB22" s="346" t="s">
        <v>1854</v>
      </c>
      <c r="AC22" s="346" t="s">
        <v>1845</v>
      </c>
      <c r="AD22" s="346">
        <v>-1968639.5</v>
      </c>
      <c r="AE22" s="347">
        <v>-4.5824023085868637E-2</v>
      </c>
      <c r="AF22" s="347">
        <v>0.14234569407463896</v>
      </c>
      <c r="AG22" s="346">
        <v>38299875</v>
      </c>
      <c r="AH22" s="346">
        <v>42473456</v>
      </c>
      <c r="AI22" s="346">
        <v>42340726</v>
      </c>
      <c r="AJ22" s="346">
        <v>39966971</v>
      </c>
      <c r="AK22" s="346">
        <v>41880081</v>
      </c>
      <c r="AL22" s="346">
        <v>5638200.5475812303</v>
      </c>
      <c r="AM22" s="346">
        <v>5682304.5663858624</v>
      </c>
      <c r="AN22" s="346">
        <v>5819481.5897593275</v>
      </c>
      <c r="AO22" s="346">
        <v>5748948.055945538</v>
      </c>
      <c r="AP22" s="346">
        <v>6286396.5592407668</v>
      </c>
      <c r="AQ22" s="347">
        <v>0.17390239845574187</v>
      </c>
      <c r="AR22" s="348" t="str">
        <f t="shared" si="4"/>
        <v>DhakaGBUDDhaka</v>
      </c>
      <c r="AS22" s="347">
        <v>0</v>
      </c>
      <c r="AT22" s="347" t="s">
        <v>1846</v>
      </c>
      <c r="AU22" s="347" t="s">
        <v>1843</v>
      </c>
      <c r="AV22" s="349" t="s">
        <v>1555</v>
      </c>
    </row>
    <row r="23" spans="1:48" ht="14.4">
      <c r="A23" s="343">
        <v>17</v>
      </c>
      <c r="B23" s="343" t="s">
        <v>801</v>
      </c>
      <c r="C23" s="343" t="s">
        <v>1876</v>
      </c>
      <c r="D23" s="343" t="str">
        <f t="shared" si="0"/>
        <v>4501 - 5000 SFTDhakaDhakaPNPHigh Street W Residential BlockHBবিভাগীয় শহরOthersGround floor</v>
      </c>
      <c r="E23" s="343" t="str">
        <f>CONCATENATE('Outlet Data'!K23,L23,'Outlet Data'!N23,M23)</f>
        <v>DhakaDhakaHigh Street W Residential BlockPNP</v>
      </c>
      <c r="F23" s="343" t="str">
        <f t="shared" si="1"/>
        <v>Dhakaবিভাগীয় শহরPNP</v>
      </c>
      <c r="G23" s="343" t="str">
        <f t="shared" si="2"/>
        <v>DhakaPNP</v>
      </c>
      <c r="H23" s="344">
        <v>40452</v>
      </c>
      <c r="I23" s="343">
        <v>4650</v>
      </c>
      <c r="J23" s="343" t="str">
        <f t="shared" si="3"/>
        <v>4501 - 5000 SFT</v>
      </c>
      <c r="K23" s="345" t="s">
        <v>52</v>
      </c>
      <c r="L23" s="343" t="s">
        <v>52</v>
      </c>
      <c r="M23" s="345" t="s">
        <v>1492</v>
      </c>
      <c r="N23" s="343" t="s">
        <v>1015</v>
      </c>
      <c r="O23" s="343" t="s">
        <v>45</v>
      </c>
      <c r="P23" s="343" t="s">
        <v>27</v>
      </c>
      <c r="Q23" s="343" t="s">
        <v>1838</v>
      </c>
      <c r="R23" s="343" t="s">
        <v>52</v>
      </c>
      <c r="S23" s="346">
        <v>15950606.4</v>
      </c>
      <c r="T23" s="346">
        <v>3430.2379354838708</v>
      </c>
      <c r="U23" s="346">
        <v>15543453</v>
      </c>
      <c r="V23" s="346">
        <v>16218045</v>
      </c>
      <c r="W23" s="346">
        <v>15950606.4</v>
      </c>
      <c r="X23" s="346">
        <v>15318650</v>
      </c>
      <c r="Y23" s="346">
        <v>18175815.199999999</v>
      </c>
      <c r="Z23" s="346">
        <v>5</v>
      </c>
      <c r="AA23" s="346" t="s">
        <v>1857</v>
      </c>
      <c r="AB23" s="346" t="s">
        <v>1858</v>
      </c>
      <c r="AC23" s="346" t="s">
        <v>1845</v>
      </c>
      <c r="AD23" s="346">
        <v>0</v>
      </c>
      <c r="AE23" s="347">
        <v>0</v>
      </c>
      <c r="AF23" s="347">
        <v>0.11798935848928067</v>
      </c>
      <c r="AG23" s="346">
        <v>14835239</v>
      </c>
      <c r="AH23" s="346">
        <v>15543453</v>
      </c>
      <c r="AI23" s="346">
        <v>16218045</v>
      </c>
      <c r="AJ23" s="346">
        <v>15547060</v>
      </c>
      <c r="AK23" s="346">
        <v>17609235</v>
      </c>
      <c r="AL23" s="346">
        <v>1835709.6425271884</v>
      </c>
      <c r="AM23" s="346">
        <v>1756721.5297699687</v>
      </c>
      <c r="AN23" s="346">
        <v>2039873.6377988942</v>
      </c>
      <c r="AO23" s="346">
        <v>1594123.0564479642</v>
      </c>
      <c r="AP23" s="346">
        <v>2183581.2167110574</v>
      </c>
      <c r="AQ23" s="347">
        <v>0.15985720255298905</v>
      </c>
      <c r="AR23" s="348" t="str">
        <f t="shared" si="4"/>
        <v>DhakaDhaka</v>
      </c>
      <c r="AS23" s="347">
        <v>3.8727006028370908E-3</v>
      </c>
      <c r="AT23" s="347" t="s">
        <v>1850</v>
      </c>
      <c r="AU23" s="347" t="s">
        <v>1843</v>
      </c>
      <c r="AV23" s="349" t="s">
        <v>1555</v>
      </c>
    </row>
    <row r="24" spans="1:48" ht="14.4">
      <c r="A24" s="343">
        <v>90</v>
      </c>
      <c r="B24" s="343" t="s">
        <v>802</v>
      </c>
      <c r="C24" s="343" t="s">
        <v>1877</v>
      </c>
      <c r="D24" s="343" t="str">
        <f t="shared" si="0"/>
        <v>4001 - 4500 SFTDhakaGBUDDhakaPNPHigh Street W Residential BlockHBবিভাগীয় শহরSquare ⬜ shapeSlightly upper than Ground floor</v>
      </c>
      <c r="E24" s="343" t="str">
        <f>CONCATENATE('Outlet Data'!K24,L24,'Outlet Data'!N24,M24)</f>
        <v>DhakaGBUDDhakaHigh Street W Residential BlockPNP</v>
      </c>
      <c r="F24" s="343" t="str">
        <f t="shared" si="1"/>
        <v>Dhakaবিভাগীয় শহরPNP</v>
      </c>
      <c r="G24" s="343" t="str">
        <f t="shared" si="2"/>
        <v>DhakaPNP</v>
      </c>
      <c r="H24" s="344">
        <v>41204</v>
      </c>
      <c r="I24" s="343">
        <v>4100</v>
      </c>
      <c r="J24" s="343" t="str">
        <f t="shared" si="3"/>
        <v>4001 - 4500 SFT</v>
      </c>
      <c r="K24" s="345" t="s">
        <v>1557</v>
      </c>
      <c r="L24" s="343" t="s">
        <v>52</v>
      </c>
      <c r="M24" s="345" t="s">
        <v>1492</v>
      </c>
      <c r="N24" s="343" t="s">
        <v>1015</v>
      </c>
      <c r="O24" s="343" t="s">
        <v>45</v>
      </c>
      <c r="P24" s="343" t="s">
        <v>27</v>
      </c>
      <c r="Q24" s="343" t="s">
        <v>1838</v>
      </c>
      <c r="R24" s="343" t="s">
        <v>52</v>
      </c>
      <c r="S24" s="346">
        <v>9264033.5999999996</v>
      </c>
      <c r="T24" s="346">
        <v>2259.5203902439025</v>
      </c>
      <c r="U24" s="346">
        <v>8919207</v>
      </c>
      <c r="V24" s="346">
        <v>9622879</v>
      </c>
      <c r="W24" s="346">
        <v>12996720.199999999</v>
      </c>
      <c r="X24" s="346">
        <v>10506241.5</v>
      </c>
      <c r="Y24" s="346">
        <v>14954199.6</v>
      </c>
      <c r="Z24" s="346">
        <v>15</v>
      </c>
      <c r="AA24" s="346" t="s">
        <v>1848</v>
      </c>
      <c r="AB24" s="346" t="s">
        <v>1849</v>
      </c>
      <c r="AC24" s="346" t="s">
        <v>1841</v>
      </c>
      <c r="AD24" s="346">
        <v>-3732686.5999999996</v>
      </c>
      <c r="AE24" s="347">
        <v>-0.2872021973666864</v>
      </c>
      <c r="AF24" s="347">
        <v>6.1879293741330735E-2</v>
      </c>
      <c r="AG24" s="346">
        <v>8587547</v>
      </c>
      <c r="AH24" s="346">
        <v>9276239</v>
      </c>
      <c r="AI24" s="346">
        <v>9622879</v>
      </c>
      <c r="AJ24" s="346">
        <v>8919207</v>
      </c>
      <c r="AK24" s="346">
        <v>9914296</v>
      </c>
      <c r="AL24" s="346">
        <v>592849.67840327113</v>
      </c>
      <c r="AM24" s="346">
        <v>592366.55432935455</v>
      </c>
      <c r="AN24" s="346">
        <v>455202.65953848534</v>
      </c>
      <c r="AO24" s="346">
        <v>489719.27910799091</v>
      </c>
      <c r="AP24" s="346">
        <v>736121.11044068635</v>
      </c>
      <c r="AQ24" s="347">
        <v>0.14971400917275882</v>
      </c>
      <c r="AR24" s="348" t="str">
        <f t="shared" si="4"/>
        <v>DhakaGBUDDhaka</v>
      </c>
      <c r="AS24" s="347">
        <v>3.7881009415346258E-3</v>
      </c>
      <c r="AT24" s="347" t="s">
        <v>1846</v>
      </c>
      <c r="AU24" s="347" t="s">
        <v>1851</v>
      </c>
      <c r="AV24" s="349" t="s">
        <v>1555</v>
      </c>
    </row>
    <row r="25" spans="1:48" ht="14.4">
      <c r="A25" s="343">
        <v>35</v>
      </c>
      <c r="B25" s="343" t="s">
        <v>804</v>
      </c>
      <c r="C25" s="343" t="s">
        <v>891</v>
      </c>
      <c r="D25" s="343" t="str">
        <f t="shared" si="0"/>
        <v>4501 - 5000 SFTDhakaDhakaPNPHigh Street W Residential BlockHBবিভাগীয় শহরI shapeGround floor</v>
      </c>
      <c r="E25" s="343" t="str">
        <f>CONCATENATE('Outlet Data'!K25,L25,'Outlet Data'!N25,M25)</f>
        <v>DhakaDhakaHigh Street W Residential BlockPNP</v>
      </c>
      <c r="F25" s="343" t="str">
        <f t="shared" si="1"/>
        <v>Dhakaবিভাগীয় শহরPNP</v>
      </c>
      <c r="G25" s="343" t="str">
        <f t="shared" si="2"/>
        <v>DhakaPNP</v>
      </c>
      <c r="H25" s="344">
        <v>41206</v>
      </c>
      <c r="I25" s="343">
        <v>4990</v>
      </c>
      <c r="J25" s="343" t="str">
        <f t="shared" si="3"/>
        <v>4501 - 5000 SFT</v>
      </c>
      <c r="K25" s="345" t="s">
        <v>52</v>
      </c>
      <c r="L25" s="343" t="s">
        <v>52</v>
      </c>
      <c r="M25" s="345" t="s">
        <v>1492</v>
      </c>
      <c r="N25" s="343" t="s">
        <v>1015</v>
      </c>
      <c r="O25" s="343" t="s">
        <v>45</v>
      </c>
      <c r="P25" s="343" t="s">
        <v>27</v>
      </c>
      <c r="Q25" s="343" t="s">
        <v>1838</v>
      </c>
      <c r="R25" s="343" t="s">
        <v>52</v>
      </c>
      <c r="S25" s="346">
        <v>15318650</v>
      </c>
      <c r="T25" s="346">
        <v>3069.8697394789579</v>
      </c>
      <c r="U25" s="346">
        <v>15084071</v>
      </c>
      <c r="V25" s="346">
        <v>15624268</v>
      </c>
      <c r="W25" s="346">
        <v>15950606.4</v>
      </c>
      <c r="X25" s="346">
        <v>15318650</v>
      </c>
      <c r="Y25" s="346">
        <v>18175815.199999999</v>
      </c>
      <c r="Z25" s="346">
        <v>5</v>
      </c>
      <c r="AA25" s="346" t="s">
        <v>1857</v>
      </c>
      <c r="AB25" s="346" t="s">
        <v>1858</v>
      </c>
      <c r="AC25" s="346" t="s">
        <v>1845</v>
      </c>
      <c r="AD25" s="346">
        <v>-631956.40000000037</v>
      </c>
      <c r="AE25" s="347">
        <v>-3.9619584619679404E-2</v>
      </c>
      <c r="AF25" s="347">
        <v>8.1421489705122099E-2</v>
      </c>
      <c r="AG25" s="346">
        <v>14782808</v>
      </c>
      <c r="AH25" s="346">
        <v>15624268</v>
      </c>
      <c r="AI25" s="346">
        <v>15866148</v>
      </c>
      <c r="AJ25" s="346">
        <v>15084071</v>
      </c>
      <c r="AK25" s="346">
        <v>15235955</v>
      </c>
      <c r="AL25" s="346">
        <v>1318254.5513567766</v>
      </c>
      <c r="AM25" s="346">
        <v>1340350.6323963148</v>
      </c>
      <c r="AN25" s="346">
        <v>1293514.132364036</v>
      </c>
      <c r="AO25" s="346">
        <v>1100206.4420246179</v>
      </c>
      <c r="AP25" s="346">
        <v>1184010.7582150982</v>
      </c>
      <c r="AQ25" s="347">
        <v>0.17024593981393979</v>
      </c>
      <c r="AR25" s="348" t="str">
        <f t="shared" si="4"/>
        <v>DhakaDhaka</v>
      </c>
      <c r="AS25" s="347">
        <v>0</v>
      </c>
      <c r="AT25" s="347" t="s">
        <v>1856</v>
      </c>
      <c r="AU25" s="347" t="s">
        <v>1843</v>
      </c>
      <c r="AV25" s="349" t="s">
        <v>1555</v>
      </c>
    </row>
    <row r="26" spans="1:48" ht="14.4">
      <c r="A26" s="343">
        <v>28</v>
      </c>
      <c r="B26" s="343" t="s">
        <v>803</v>
      </c>
      <c r="C26" s="343" t="s">
        <v>1878</v>
      </c>
      <c r="D26" s="343" t="str">
        <f t="shared" si="0"/>
        <v>4001 - 4500 SFTDhakaDhakaPNPHigh Street W Residential BlockHBজেলা শহরSquare ⬜ shapeSlightly upper than Ground floor</v>
      </c>
      <c r="E26" s="343" t="str">
        <f>CONCATENATE('Outlet Data'!K26,L26,'Outlet Data'!N26,M26)</f>
        <v>DhakaDhakaHigh Street W Residential BlockPNP</v>
      </c>
      <c r="F26" s="343" t="str">
        <f t="shared" si="1"/>
        <v>Dhakaজেলা শহরPNP</v>
      </c>
      <c r="G26" s="343" t="str">
        <f t="shared" si="2"/>
        <v>DhakaPNP</v>
      </c>
      <c r="H26" s="344">
        <v>41246</v>
      </c>
      <c r="I26" s="343">
        <v>4200</v>
      </c>
      <c r="J26" s="343" t="str">
        <f t="shared" si="3"/>
        <v>4001 - 4500 SFT</v>
      </c>
      <c r="K26" s="345" t="s">
        <v>52</v>
      </c>
      <c r="L26" s="343" t="s">
        <v>52</v>
      </c>
      <c r="M26" s="345" t="s">
        <v>1492</v>
      </c>
      <c r="N26" s="343" t="s">
        <v>1015</v>
      </c>
      <c r="O26" s="343" t="s">
        <v>45</v>
      </c>
      <c r="P26" s="343" t="s">
        <v>27</v>
      </c>
      <c r="Q26" s="343" t="s">
        <v>1861</v>
      </c>
      <c r="R26" s="343" t="s">
        <v>52</v>
      </c>
      <c r="S26" s="346">
        <v>10464651</v>
      </c>
      <c r="T26" s="346">
        <v>2491.5835714285713</v>
      </c>
      <c r="U26" s="346">
        <v>10236215</v>
      </c>
      <c r="V26" s="346">
        <v>11055013</v>
      </c>
      <c r="W26" s="346">
        <v>13067266.699999999</v>
      </c>
      <c r="X26" s="346">
        <v>10570136.15</v>
      </c>
      <c r="Y26" s="346">
        <v>15136424.800000001</v>
      </c>
      <c r="Z26" s="346">
        <v>14</v>
      </c>
      <c r="AA26" s="346" t="s">
        <v>1853</v>
      </c>
      <c r="AB26" s="346" t="s">
        <v>1854</v>
      </c>
      <c r="AC26" s="346" t="s">
        <v>1841</v>
      </c>
      <c r="AD26" s="346">
        <v>-2602615.6999999993</v>
      </c>
      <c r="AE26" s="347">
        <v>-0.19917062686108633</v>
      </c>
      <c r="AF26" s="347">
        <v>9.9928552311448537E-2</v>
      </c>
      <c r="AG26" s="346">
        <v>10236215</v>
      </c>
      <c r="AH26" s="346">
        <v>11094885</v>
      </c>
      <c r="AI26" s="346">
        <v>11055013</v>
      </c>
      <c r="AJ26" s="346">
        <v>9503460</v>
      </c>
      <c r="AK26" s="346">
        <v>10433682</v>
      </c>
      <c r="AL26" s="346">
        <v>1229429.7227872373</v>
      </c>
      <c r="AM26" s="346">
        <v>1165354.8404266683</v>
      </c>
      <c r="AN26" s="346">
        <v>990532.98122744891</v>
      </c>
      <c r="AO26" s="346">
        <v>885207.3419485956</v>
      </c>
      <c r="AP26" s="346">
        <v>958062.23798281047</v>
      </c>
      <c r="AQ26" s="347">
        <v>0.16249069738679922</v>
      </c>
      <c r="AR26" s="348" t="str">
        <f t="shared" si="4"/>
        <v>DhakaDhaka</v>
      </c>
      <c r="AS26" s="347">
        <v>3.6563918662654276E-3</v>
      </c>
      <c r="AT26" s="347" t="s">
        <v>1846</v>
      </c>
      <c r="AU26" s="347" t="s">
        <v>1851</v>
      </c>
      <c r="AV26" s="349" t="s">
        <v>1555</v>
      </c>
    </row>
    <row r="27" spans="1:48" ht="14.4">
      <c r="A27" s="343">
        <v>22</v>
      </c>
      <c r="B27" s="343" t="s">
        <v>848</v>
      </c>
      <c r="C27" s="343" t="s">
        <v>892</v>
      </c>
      <c r="D27" s="343" t="str">
        <f t="shared" si="0"/>
        <v>7501 - 8000 SFTSylhetSylhetPNPHigh Street W Residential BlockHBবিভাগীয় শহরOthersGround floor</v>
      </c>
      <c r="E27" s="343" t="str">
        <f>CONCATENATE('Outlet Data'!K27,L27,'Outlet Data'!N27,M27)</f>
        <v>SylhetSylhetHigh Street W Residential BlockPNP</v>
      </c>
      <c r="F27" s="343" t="str">
        <f t="shared" si="1"/>
        <v>Sylhetবিভাগীয় শহরPNP</v>
      </c>
      <c r="G27" s="343" t="str">
        <f t="shared" si="2"/>
        <v>SylhetPNP</v>
      </c>
      <c r="H27" s="344">
        <v>41250</v>
      </c>
      <c r="I27" s="343">
        <v>7700</v>
      </c>
      <c r="J27" s="343" t="str">
        <f t="shared" si="3"/>
        <v>7501 - 8000 SFT</v>
      </c>
      <c r="K27" s="345" t="s">
        <v>131</v>
      </c>
      <c r="L27" s="343" t="s">
        <v>131</v>
      </c>
      <c r="M27" s="345" t="s">
        <v>1492</v>
      </c>
      <c r="N27" s="343" t="s">
        <v>1015</v>
      </c>
      <c r="O27" s="343" t="s">
        <v>45</v>
      </c>
      <c r="P27" s="343" t="s">
        <v>27</v>
      </c>
      <c r="Q27" s="343" t="s">
        <v>1838</v>
      </c>
      <c r="R27" s="343" t="s">
        <v>1863</v>
      </c>
      <c r="S27" s="346">
        <v>16182063.6</v>
      </c>
      <c r="T27" s="346">
        <v>2101.5667012987014</v>
      </c>
      <c r="U27" s="346">
        <v>16156028</v>
      </c>
      <c r="V27" s="346">
        <v>16895505</v>
      </c>
      <c r="W27" s="346">
        <v>14828014.399999999</v>
      </c>
      <c r="X27" s="346">
        <v>12625991.65</v>
      </c>
      <c r="Y27" s="346">
        <v>21978260.25</v>
      </c>
      <c r="Z27" s="346">
        <v>6</v>
      </c>
      <c r="AA27" s="346" t="s">
        <v>1864</v>
      </c>
      <c r="AB27" s="346" t="s">
        <v>1865</v>
      </c>
      <c r="AC27" s="346" t="s">
        <v>1845</v>
      </c>
      <c r="AD27" s="346">
        <v>1354049.2000000011</v>
      </c>
      <c r="AE27" s="347">
        <v>9.1316960145385373E-2</v>
      </c>
      <c r="AF27" s="347">
        <v>0.11754484963801359</v>
      </c>
      <c r="AG27" s="346">
        <v>16173396</v>
      </c>
      <c r="AH27" s="346">
        <v>16156028</v>
      </c>
      <c r="AI27" s="346">
        <v>18058948</v>
      </c>
      <c r="AJ27" s="346">
        <v>13626441</v>
      </c>
      <c r="AK27" s="346">
        <v>16895505</v>
      </c>
      <c r="AL27" s="346">
        <v>1993190.4266097464</v>
      </c>
      <c r="AM27" s="346">
        <v>1546539.1622496969</v>
      </c>
      <c r="AN27" s="346">
        <v>2226588.3347660494</v>
      </c>
      <c r="AO27" s="346">
        <v>1553398.4425768678</v>
      </c>
      <c r="AP27" s="346">
        <v>2190874.797271505</v>
      </c>
      <c r="AQ27" s="347">
        <v>0.16351593745904694</v>
      </c>
      <c r="AR27" s="348" t="str">
        <f t="shared" si="4"/>
        <v>SylhetSylhet</v>
      </c>
      <c r="AS27" s="347">
        <v>3.6721770080266913E-3</v>
      </c>
      <c r="AT27" s="347" t="s">
        <v>1850</v>
      </c>
      <c r="AU27" s="347" t="s">
        <v>1843</v>
      </c>
      <c r="AV27" s="349" t="s">
        <v>1555</v>
      </c>
    </row>
    <row r="28" spans="1:48" ht="14.4">
      <c r="A28" s="343">
        <v>9</v>
      </c>
      <c r="B28" s="343" t="s">
        <v>805</v>
      </c>
      <c r="C28" s="343" t="s">
        <v>1879</v>
      </c>
      <c r="D28" s="343" t="str">
        <f t="shared" si="0"/>
        <v>More Then 10000 SFTDhakaDhakaPNPHigh Street W Residential BlockHBবিভাগীয় শহরSquare ⬜ shapeGround floor</v>
      </c>
      <c r="E28" s="343" t="str">
        <f>CONCATENATE('Outlet Data'!K28,L28,'Outlet Data'!N28,M28)</f>
        <v>DhakaDhakaHigh Street W Residential BlockPNP</v>
      </c>
      <c r="F28" s="343" t="str">
        <f t="shared" si="1"/>
        <v>Dhakaবিভাগীয় শহরPNP</v>
      </c>
      <c r="G28" s="343" t="str">
        <f t="shared" si="2"/>
        <v>DhakaPNP</v>
      </c>
      <c r="H28" s="344">
        <v>41417</v>
      </c>
      <c r="I28" s="343">
        <v>11411</v>
      </c>
      <c r="J28" s="343" t="str">
        <f t="shared" si="3"/>
        <v>More Then 10000 SFT</v>
      </c>
      <c r="K28" s="345" t="s">
        <v>52</v>
      </c>
      <c r="L28" s="343" t="s">
        <v>52</v>
      </c>
      <c r="M28" s="345" t="s">
        <v>1492</v>
      </c>
      <c r="N28" s="343" t="s">
        <v>1015</v>
      </c>
      <c r="O28" s="343" t="s">
        <v>45</v>
      </c>
      <c r="P28" s="343" t="s">
        <v>27</v>
      </c>
      <c r="Q28" s="343" t="s">
        <v>1838</v>
      </c>
      <c r="R28" s="343" t="s">
        <v>52</v>
      </c>
      <c r="S28" s="346">
        <v>23910325.800000001</v>
      </c>
      <c r="T28" s="346">
        <v>2095.3751467881871</v>
      </c>
      <c r="U28" s="346">
        <v>21478400</v>
      </c>
      <c r="V28" s="346">
        <v>25353008</v>
      </c>
      <c r="W28" s="346">
        <v>13473965.199999999</v>
      </c>
      <c r="X28" s="346">
        <v>12343333.800000001</v>
      </c>
      <c r="Y28" s="346">
        <v>23910325.800000001</v>
      </c>
      <c r="Z28" s="346">
        <v>5</v>
      </c>
      <c r="AA28" s="346" t="s">
        <v>1853</v>
      </c>
      <c r="AB28" s="346" t="s">
        <v>1854</v>
      </c>
      <c r="AC28" s="346" t="s">
        <v>1845</v>
      </c>
      <c r="AD28" s="346">
        <v>10436360.600000001</v>
      </c>
      <c r="AE28" s="347">
        <v>0.774557485126947</v>
      </c>
      <c r="AF28" s="347">
        <v>0.10680174916801351</v>
      </c>
      <c r="AG28" s="346">
        <v>21478400</v>
      </c>
      <c r="AH28" s="346">
        <v>24400735</v>
      </c>
      <c r="AI28" s="346">
        <v>27270780</v>
      </c>
      <c r="AJ28" s="346">
        <v>21048706</v>
      </c>
      <c r="AK28" s="346">
        <v>25353008</v>
      </c>
      <c r="AL28" s="346">
        <v>2571624.1107367435</v>
      </c>
      <c r="AM28" s="346">
        <v>2483015.1733901724</v>
      </c>
      <c r="AN28" s="346">
        <v>3333522.9991763472</v>
      </c>
      <c r="AO28" s="346">
        <v>1364722.9576775981</v>
      </c>
      <c r="AP28" s="346">
        <v>3015437.8521045484</v>
      </c>
      <c r="AQ28" s="347">
        <v>0.16771233886172196</v>
      </c>
      <c r="AR28" s="348" t="str">
        <f t="shared" si="4"/>
        <v>DhakaDhaka</v>
      </c>
      <c r="AS28" s="347">
        <v>3.8994791071733977E-3</v>
      </c>
      <c r="AT28" s="347" t="s">
        <v>1846</v>
      </c>
      <c r="AU28" s="347" t="s">
        <v>1843</v>
      </c>
      <c r="AV28" s="349" t="s">
        <v>1555</v>
      </c>
    </row>
    <row r="29" spans="1:48" ht="14.4">
      <c r="A29" s="343">
        <v>82</v>
      </c>
      <c r="B29" s="343" t="s">
        <v>806</v>
      </c>
      <c r="C29" s="343" t="s">
        <v>1880</v>
      </c>
      <c r="D29" s="343" t="str">
        <f t="shared" si="0"/>
        <v>4501 - 5000 SFTDhakaDhakaNon-PNPHigh Street W Residential BlockMCবিভাগীয় শহরTriangle 🔽 ShapeGround floor</v>
      </c>
      <c r="E29" s="343" t="str">
        <f>CONCATENATE('Outlet Data'!K29,L29,'Outlet Data'!N29,M29)</f>
        <v>DhakaDhakaHigh Street W Residential BlockNon-PNP</v>
      </c>
      <c r="F29" s="343" t="str">
        <f t="shared" si="1"/>
        <v>Dhakaবিভাগীয় শহরNon-PNP</v>
      </c>
      <c r="G29" s="343" t="str">
        <f t="shared" si="2"/>
        <v>DhakaNon-PNP</v>
      </c>
      <c r="H29" s="344">
        <v>41475</v>
      </c>
      <c r="I29" s="343">
        <v>4982</v>
      </c>
      <c r="J29" s="343" t="str">
        <f t="shared" si="3"/>
        <v>4501 - 5000 SFT</v>
      </c>
      <c r="K29" s="345" t="s">
        <v>52</v>
      </c>
      <c r="L29" s="343" t="s">
        <v>52</v>
      </c>
      <c r="M29" s="345" t="s">
        <v>1537</v>
      </c>
      <c r="N29" s="343" t="s">
        <v>1015</v>
      </c>
      <c r="O29" s="343" t="s">
        <v>25</v>
      </c>
      <c r="P29" s="343" t="s">
        <v>118</v>
      </c>
      <c r="Q29" s="343" t="s">
        <v>1838</v>
      </c>
      <c r="R29" s="343" t="s">
        <v>52</v>
      </c>
      <c r="S29" s="346">
        <v>3706264.2</v>
      </c>
      <c r="T29" s="346">
        <v>743.93099156965081</v>
      </c>
      <c r="U29" s="346">
        <v>3533029</v>
      </c>
      <c r="V29" s="346">
        <v>3853602</v>
      </c>
      <c r="W29" s="346">
        <v>4416176</v>
      </c>
      <c r="X29" s="346">
        <v>3552268</v>
      </c>
      <c r="Y29" s="346">
        <v>5768196.3999999994</v>
      </c>
      <c r="Z29" s="346">
        <v>8</v>
      </c>
      <c r="AA29" s="346" t="s">
        <v>1881</v>
      </c>
      <c r="AB29" s="346" t="s">
        <v>1882</v>
      </c>
      <c r="AC29" s="346" t="s">
        <v>1845</v>
      </c>
      <c r="AD29" s="346">
        <v>-709911.79999999981</v>
      </c>
      <c r="AE29" s="347">
        <v>-0.16075260587440354</v>
      </c>
      <c r="AF29" s="347">
        <v>0.10597808817172048</v>
      </c>
      <c r="AG29" s="346">
        <v>3533029</v>
      </c>
      <c r="AH29" s="346">
        <v>3545574</v>
      </c>
      <c r="AI29" s="346">
        <v>3853602</v>
      </c>
      <c r="AJ29" s="346">
        <v>3507247</v>
      </c>
      <c r="AK29" s="346">
        <v>4091869</v>
      </c>
      <c r="AL29" s="346">
        <v>370297.84492374689</v>
      </c>
      <c r="AM29" s="346">
        <v>305831.13294119784</v>
      </c>
      <c r="AN29" s="346">
        <v>453355.82318002696</v>
      </c>
      <c r="AO29" s="346">
        <v>360699.80356249202</v>
      </c>
      <c r="AP29" s="346">
        <v>473729.36626899161</v>
      </c>
      <c r="AQ29" s="347">
        <v>0.15744798951379133</v>
      </c>
      <c r="AR29" s="348" t="str">
        <f t="shared" si="4"/>
        <v>DhakaDhaka</v>
      </c>
      <c r="AS29" s="347">
        <v>7.0720911458778584E-3</v>
      </c>
      <c r="AT29" s="347" t="s">
        <v>1883</v>
      </c>
      <c r="AU29" s="347" t="s">
        <v>1843</v>
      </c>
      <c r="AV29" s="349" t="s">
        <v>1555</v>
      </c>
    </row>
    <row r="30" spans="1:48" ht="14.4">
      <c r="A30" s="343">
        <v>23</v>
      </c>
      <c r="B30" s="343" t="s">
        <v>807</v>
      </c>
      <c r="C30" s="343" t="s">
        <v>900</v>
      </c>
      <c r="D30" s="343" t="str">
        <f t="shared" si="0"/>
        <v>5001 - 5500 SFTDhakaDhakaPNPWithin the MahallaHBবিভাগীয় শহরSquare ⬜ shapeGround floor</v>
      </c>
      <c r="E30" s="343" t="str">
        <f>CONCATENATE('Outlet Data'!K30,L30,'Outlet Data'!N30,M30)</f>
        <v>DhakaDhakaWithin the MahallaPNP</v>
      </c>
      <c r="F30" s="343" t="str">
        <f t="shared" si="1"/>
        <v>Dhakaবিভাগীয় শহরPNP</v>
      </c>
      <c r="G30" s="343" t="str">
        <f t="shared" si="2"/>
        <v>DhakaPNP</v>
      </c>
      <c r="H30" s="344">
        <v>41556</v>
      </c>
      <c r="I30" s="343">
        <v>5500</v>
      </c>
      <c r="J30" s="343" t="str">
        <f t="shared" si="3"/>
        <v>5001 - 5500 SFT</v>
      </c>
      <c r="K30" s="345" t="s">
        <v>52</v>
      </c>
      <c r="L30" s="343" t="s">
        <v>52</v>
      </c>
      <c r="M30" s="345" t="s">
        <v>1492</v>
      </c>
      <c r="N30" s="343" t="s">
        <v>1016</v>
      </c>
      <c r="O30" s="343" t="s">
        <v>45</v>
      </c>
      <c r="P30" s="343" t="s">
        <v>27</v>
      </c>
      <c r="Q30" s="343" t="s">
        <v>1838</v>
      </c>
      <c r="R30" s="343" t="s">
        <v>52</v>
      </c>
      <c r="S30" s="346">
        <v>13770171.4</v>
      </c>
      <c r="T30" s="346">
        <v>2503.6675272727275</v>
      </c>
      <c r="U30" s="346">
        <v>13524951</v>
      </c>
      <c r="V30" s="346">
        <v>13771634</v>
      </c>
      <c r="W30" s="346">
        <v>13067266.699999999</v>
      </c>
      <c r="X30" s="346">
        <v>10570136.15</v>
      </c>
      <c r="Y30" s="346">
        <v>15136424.800000001</v>
      </c>
      <c r="Z30" s="346">
        <v>14</v>
      </c>
      <c r="AA30" s="346" t="s">
        <v>1853</v>
      </c>
      <c r="AB30" s="346" t="s">
        <v>1854</v>
      </c>
      <c r="AC30" s="346" t="s">
        <v>1845</v>
      </c>
      <c r="AD30" s="346">
        <v>702904.70000000112</v>
      </c>
      <c r="AE30" s="347">
        <v>5.3791256896899675E-2</v>
      </c>
      <c r="AF30" s="347">
        <v>0.10371507416993853</v>
      </c>
      <c r="AG30" s="346">
        <v>13524951</v>
      </c>
      <c r="AH30" s="346">
        <v>13771634</v>
      </c>
      <c r="AI30" s="346">
        <v>14437522</v>
      </c>
      <c r="AJ30" s="346">
        <v>13663605</v>
      </c>
      <c r="AK30" s="346">
        <v>13453145</v>
      </c>
      <c r="AL30" s="346">
        <v>1587058.0275915135</v>
      </c>
      <c r="AM30" s="346">
        <v>1359555.9005461375</v>
      </c>
      <c r="AN30" s="346">
        <v>1523396.1155573106</v>
      </c>
      <c r="AO30" s="346">
        <v>1530162.3537519614</v>
      </c>
      <c r="AP30" s="346">
        <v>1140699.3429719084</v>
      </c>
      <c r="AQ30" s="347">
        <v>0.16764133609411727</v>
      </c>
      <c r="AR30" s="348" t="str">
        <f t="shared" si="4"/>
        <v>DhakaDhaka</v>
      </c>
      <c r="AS30" s="347">
        <v>2.853130988328623E-2</v>
      </c>
      <c r="AT30" s="347" t="s">
        <v>1846</v>
      </c>
      <c r="AU30" s="347" t="s">
        <v>1843</v>
      </c>
      <c r="AV30" s="349" t="s">
        <v>1555</v>
      </c>
    </row>
    <row r="31" spans="1:48" ht="14.4">
      <c r="A31" s="343">
        <v>166</v>
      </c>
      <c r="B31" s="343" t="s">
        <v>808</v>
      </c>
      <c r="C31" s="343" t="s">
        <v>901</v>
      </c>
      <c r="D31" s="343" t="str">
        <f t="shared" si="0"/>
        <v>3001 - 3500 SFTDhakaDhakaPNPHigh Street W Residential BlockHBবিভাগীয় শহরSquare ⬜ shapeGround floor</v>
      </c>
      <c r="E31" s="343" t="str">
        <f>CONCATENATE('Outlet Data'!K31,L31,'Outlet Data'!N31,M31)</f>
        <v>DhakaDhakaHigh Street W Residential BlockPNP</v>
      </c>
      <c r="F31" s="343" t="str">
        <f t="shared" si="1"/>
        <v>Dhakaবিভাগীয় শহরPNP</v>
      </c>
      <c r="G31" s="343" t="str">
        <f t="shared" si="2"/>
        <v>DhakaPNP</v>
      </c>
      <c r="H31" s="344">
        <v>41560</v>
      </c>
      <c r="I31" s="343">
        <v>3408</v>
      </c>
      <c r="J31" s="343" t="str">
        <f t="shared" si="3"/>
        <v>3001 - 3500 SFT</v>
      </c>
      <c r="K31" s="345" t="s">
        <v>52</v>
      </c>
      <c r="L31" s="343" t="s">
        <v>52</v>
      </c>
      <c r="M31" s="345" t="s">
        <v>1492</v>
      </c>
      <c r="N31" s="343" t="s">
        <v>1015</v>
      </c>
      <c r="O31" s="343" t="s">
        <v>45</v>
      </c>
      <c r="P31" s="343" t="s">
        <v>27</v>
      </c>
      <c r="Q31" s="343" t="s">
        <v>1838</v>
      </c>
      <c r="R31" s="343" t="s">
        <v>52</v>
      </c>
      <c r="S31" s="346">
        <v>11874186.6</v>
      </c>
      <c r="T31" s="346">
        <v>3484.2096830985915</v>
      </c>
      <c r="U31" s="346">
        <v>11153365</v>
      </c>
      <c r="V31" s="346">
        <v>12581739</v>
      </c>
      <c r="W31" s="346">
        <v>9019007.8000000007</v>
      </c>
      <c r="X31" s="346">
        <v>7985832.2000000002</v>
      </c>
      <c r="Y31" s="346">
        <v>9061673.8000000007</v>
      </c>
      <c r="Z31" s="346">
        <v>5</v>
      </c>
      <c r="AA31" s="346" t="s">
        <v>1853</v>
      </c>
      <c r="AB31" s="346" t="s">
        <v>1854</v>
      </c>
      <c r="AC31" s="346" t="s">
        <v>1855</v>
      </c>
      <c r="AD31" s="346">
        <v>2855178.7999999989</v>
      </c>
      <c r="AE31" s="347">
        <v>0.31657349270725743</v>
      </c>
      <c r="AF31" s="347">
        <v>2.3665226317394067E-2</v>
      </c>
      <c r="AG31" s="346">
        <v>11027234</v>
      </c>
      <c r="AH31" s="346">
        <v>11153365</v>
      </c>
      <c r="AI31" s="346">
        <v>12581739</v>
      </c>
      <c r="AJ31" s="346">
        <v>11771330</v>
      </c>
      <c r="AK31" s="346">
        <v>12837265</v>
      </c>
      <c r="AL31" s="346">
        <v>306193.81363524823</v>
      </c>
      <c r="AM31" s="346">
        <v>-280950.35618697433</v>
      </c>
      <c r="AN31" s="346">
        <v>254366.39476634189</v>
      </c>
      <c r="AO31" s="346">
        <v>437735.987259835</v>
      </c>
      <c r="AP31" s="346">
        <v>687680.72664538911</v>
      </c>
      <c r="AQ31" s="347">
        <v>0.15950244365114286</v>
      </c>
      <c r="AR31" s="348" t="str">
        <f t="shared" si="4"/>
        <v>DhakaDhaka</v>
      </c>
      <c r="AS31" s="347">
        <v>3.7573318771560761E-3</v>
      </c>
      <c r="AT31" s="347" t="s">
        <v>1846</v>
      </c>
      <c r="AU31" s="347" t="s">
        <v>1843</v>
      </c>
      <c r="AV31" s="349" t="s">
        <v>1555</v>
      </c>
    </row>
    <row r="32" spans="1:48" ht="14.4">
      <c r="A32" s="343">
        <v>5</v>
      </c>
      <c r="B32" s="343" t="s">
        <v>809</v>
      </c>
      <c r="C32" s="343" t="s">
        <v>1884</v>
      </c>
      <c r="D32" s="343" t="str">
        <f t="shared" si="0"/>
        <v>More Then 10000 SFTDhakaGBUDDhakaPNPHigh Street W Residential BlockHAবিভাগীয় শহরSquare ⬜ shapeGround floor</v>
      </c>
      <c r="E32" s="343" t="str">
        <f>CONCATENATE('Outlet Data'!K32,L32,'Outlet Data'!N32,M32)</f>
        <v>DhakaGBUDDhakaHigh Street W Residential BlockPNP</v>
      </c>
      <c r="F32" s="343" t="str">
        <f t="shared" si="1"/>
        <v>Dhakaবিভাগীয় শহরPNP</v>
      </c>
      <c r="G32" s="343" t="str">
        <f t="shared" si="2"/>
        <v>DhakaPNP</v>
      </c>
      <c r="H32" s="344">
        <v>41704</v>
      </c>
      <c r="I32" s="343">
        <v>11700</v>
      </c>
      <c r="J32" s="343" t="str">
        <f t="shared" si="3"/>
        <v>More Then 10000 SFT</v>
      </c>
      <c r="K32" s="345" t="s">
        <v>1557</v>
      </c>
      <c r="L32" s="343" t="s">
        <v>52</v>
      </c>
      <c r="M32" s="345" t="s">
        <v>1492</v>
      </c>
      <c r="N32" s="343" t="s">
        <v>1015</v>
      </c>
      <c r="O32" s="343" t="s">
        <v>45</v>
      </c>
      <c r="P32" s="343" t="s">
        <v>46</v>
      </c>
      <c r="Q32" s="343" t="s">
        <v>1838</v>
      </c>
      <c r="R32" s="343" t="s">
        <v>52</v>
      </c>
      <c r="S32" s="346">
        <v>44929500.799999997</v>
      </c>
      <c r="T32" s="346">
        <v>3840.1282735042732</v>
      </c>
      <c r="U32" s="346">
        <v>42503767</v>
      </c>
      <c r="V32" s="346">
        <v>45926636</v>
      </c>
      <c r="W32" s="346">
        <v>44929500.799999997</v>
      </c>
      <c r="X32" s="346">
        <v>27706764.800000001</v>
      </c>
      <c r="Y32" s="346">
        <v>53466145.399999999</v>
      </c>
      <c r="Z32" s="346">
        <v>5</v>
      </c>
      <c r="AA32" s="346" t="s">
        <v>1857</v>
      </c>
      <c r="AB32" s="346" t="s">
        <v>1858</v>
      </c>
      <c r="AC32" s="346" t="s">
        <v>1845</v>
      </c>
      <c r="AD32" s="346">
        <v>0</v>
      </c>
      <c r="AE32" s="347">
        <v>0</v>
      </c>
      <c r="AF32" s="347">
        <v>8.4522792470591607E-2</v>
      </c>
      <c r="AG32" s="346">
        <v>42223340</v>
      </c>
      <c r="AH32" s="346">
        <v>44720414</v>
      </c>
      <c r="AI32" s="346">
        <v>49273347</v>
      </c>
      <c r="AJ32" s="346">
        <v>42503767</v>
      </c>
      <c r="AK32" s="346">
        <v>45926636</v>
      </c>
      <c r="AL32" s="346">
        <v>2908925.9086370692</v>
      </c>
      <c r="AM32" s="346">
        <v>3932970.0305234613</v>
      </c>
      <c r="AN32" s="346">
        <v>4236540.4451477416</v>
      </c>
      <c r="AO32" s="346">
        <v>3586056.3880524905</v>
      </c>
      <c r="AP32" s="346">
        <v>4323341.5872676363</v>
      </c>
      <c r="AQ32" s="347">
        <v>0.17515705334653839</v>
      </c>
      <c r="AR32" s="348" t="str">
        <f t="shared" si="4"/>
        <v>DhakaGBUDDhaka</v>
      </c>
      <c r="AS32" s="347">
        <v>1.7547017262750061E-3</v>
      </c>
      <c r="AT32" s="347" t="s">
        <v>1846</v>
      </c>
      <c r="AU32" s="347" t="s">
        <v>1843</v>
      </c>
      <c r="AV32" s="349" t="s">
        <v>1555</v>
      </c>
    </row>
    <row r="33" spans="1:48" ht="14.4">
      <c r="A33" s="343">
        <v>36</v>
      </c>
      <c r="B33" s="343" t="s">
        <v>810</v>
      </c>
      <c r="C33" s="343" t="s">
        <v>1885</v>
      </c>
      <c r="D33" s="343" t="str">
        <f t="shared" si="0"/>
        <v>4001 - 4500 SFTDhakaDhakaPNPHigh Street W Residential BlockMBবিভাগীয় শহরSquare ⬜ shapeSlightly upper than Ground floor</v>
      </c>
      <c r="E33" s="343" t="str">
        <f>CONCATENATE('Outlet Data'!K33,L33,'Outlet Data'!N33,M33)</f>
        <v>DhakaDhakaHigh Street W Residential BlockPNP</v>
      </c>
      <c r="F33" s="343" t="str">
        <f t="shared" si="1"/>
        <v>Dhakaবিভাগীয় শহরPNP</v>
      </c>
      <c r="G33" s="343" t="str">
        <f t="shared" si="2"/>
        <v>DhakaPNP</v>
      </c>
      <c r="H33" s="344">
        <v>41711</v>
      </c>
      <c r="I33" s="343">
        <v>4375</v>
      </c>
      <c r="J33" s="343" t="str">
        <f t="shared" si="3"/>
        <v>4001 - 4500 SFT</v>
      </c>
      <c r="K33" s="345" t="s">
        <v>52</v>
      </c>
      <c r="L33" s="343" t="s">
        <v>52</v>
      </c>
      <c r="M33" s="345" t="s">
        <v>1492</v>
      </c>
      <c r="N33" s="343" t="s">
        <v>1015</v>
      </c>
      <c r="O33" s="343" t="s">
        <v>25</v>
      </c>
      <c r="P33" s="343" t="s">
        <v>27</v>
      </c>
      <c r="Q33" s="343" t="s">
        <v>1838</v>
      </c>
      <c r="R33" s="343" t="s">
        <v>52</v>
      </c>
      <c r="S33" s="346">
        <v>13405905.4</v>
      </c>
      <c r="T33" s="346">
        <v>3064.2069485714287</v>
      </c>
      <c r="U33" s="346">
        <v>13057128</v>
      </c>
      <c r="V33" s="346">
        <v>13656666</v>
      </c>
      <c r="W33" s="346">
        <v>12869517.899999999</v>
      </c>
      <c r="X33" s="346">
        <v>10195629.15</v>
      </c>
      <c r="Y33" s="346">
        <v>14771974.399999999</v>
      </c>
      <c r="Z33" s="346">
        <v>24</v>
      </c>
      <c r="AA33" s="346" t="s">
        <v>1839</v>
      </c>
      <c r="AB33" s="346" t="s">
        <v>1840</v>
      </c>
      <c r="AC33" s="346" t="s">
        <v>1845</v>
      </c>
      <c r="AD33" s="346">
        <v>536387.50000000186</v>
      </c>
      <c r="AE33" s="347">
        <v>4.1678911686350073E-2</v>
      </c>
      <c r="AF33" s="347">
        <v>7.0310355342978303E-2</v>
      </c>
      <c r="AG33" s="346">
        <v>13186626</v>
      </c>
      <c r="AH33" s="346">
        <v>13057128</v>
      </c>
      <c r="AI33" s="346">
        <v>14178394</v>
      </c>
      <c r="AJ33" s="346">
        <v>12950713</v>
      </c>
      <c r="AK33" s="346">
        <v>13656666</v>
      </c>
      <c r="AL33" s="346">
        <v>987839.96319499565</v>
      </c>
      <c r="AM33" s="346">
        <v>845834.12977284333</v>
      </c>
      <c r="AN33" s="346">
        <v>772681.43671278749</v>
      </c>
      <c r="AO33" s="346">
        <v>868019.73043972207</v>
      </c>
      <c r="AP33" s="346">
        <v>1238494.6017214106</v>
      </c>
      <c r="AQ33" s="347">
        <v>0.16360199785137267</v>
      </c>
      <c r="AR33" s="348" t="str">
        <f t="shared" si="4"/>
        <v>DhakaDhaka</v>
      </c>
      <c r="AS33" s="347">
        <v>3.3355934017863511E-3</v>
      </c>
      <c r="AT33" s="347" t="s">
        <v>1846</v>
      </c>
      <c r="AU33" s="347" t="s">
        <v>1851</v>
      </c>
      <c r="AV33" s="349" t="s">
        <v>1555</v>
      </c>
    </row>
    <row r="34" spans="1:48" ht="14.4">
      <c r="A34" s="343">
        <v>55</v>
      </c>
      <c r="B34" s="343" t="s">
        <v>811</v>
      </c>
      <c r="C34" s="343" t="s">
        <v>898</v>
      </c>
      <c r="D34" s="343" t="str">
        <f t="shared" si="0"/>
        <v>7501 - 8000 SFTDhakaDhakaPNPHigh Street W Residential BlockHBবিভাগীয় শহরSquare ⬜ shapeSlightly upper than Ground floor</v>
      </c>
      <c r="E34" s="343" t="str">
        <f>CONCATENATE('Outlet Data'!K34,L34,'Outlet Data'!N34,M34)</f>
        <v>DhakaDhakaHigh Street W Residential BlockPNP</v>
      </c>
      <c r="F34" s="343" t="str">
        <f t="shared" si="1"/>
        <v>Dhakaবিভাগীয় শহরPNP</v>
      </c>
      <c r="G34" s="343" t="str">
        <f t="shared" si="2"/>
        <v>DhakaPNP</v>
      </c>
      <c r="H34" s="344">
        <v>41788</v>
      </c>
      <c r="I34" s="343">
        <v>7925</v>
      </c>
      <c r="J34" s="343" t="str">
        <f t="shared" si="3"/>
        <v>7501 - 8000 SFT</v>
      </c>
      <c r="K34" s="345" t="s">
        <v>52</v>
      </c>
      <c r="L34" s="343" t="s">
        <v>52</v>
      </c>
      <c r="M34" s="345" t="s">
        <v>1492</v>
      </c>
      <c r="N34" s="343" t="s">
        <v>1015</v>
      </c>
      <c r="O34" s="343" t="s">
        <v>45</v>
      </c>
      <c r="P34" s="343" t="s">
        <v>27</v>
      </c>
      <c r="Q34" s="343" t="s">
        <v>1838</v>
      </c>
      <c r="R34" s="343" t="s">
        <v>52</v>
      </c>
      <c r="S34" s="346">
        <v>12343333.800000001</v>
      </c>
      <c r="T34" s="346">
        <v>1557.5184605678235</v>
      </c>
      <c r="U34" s="346">
        <v>11978010</v>
      </c>
      <c r="V34" s="346">
        <v>13064235</v>
      </c>
      <c r="W34" s="346">
        <v>13473965.199999999</v>
      </c>
      <c r="X34" s="346">
        <v>12343333.800000001</v>
      </c>
      <c r="Y34" s="346">
        <v>23910325.800000001</v>
      </c>
      <c r="Z34" s="346">
        <v>5</v>
      </c>
      <c r="AA34" s="346" t="s">
        <v>1853</v>
      </c>
      <c r="AB34" s="346" t="s">
        <v>1854</v>
      </c>
      <c r="AC34" s="346" t="s">
        <v>1845</v>
      </c>
      <c r="AD34" s="346">
        <v>-1130631.3999999985</v>
      </c>
      <c r="AE34" s="347">
        <v>-8.391229925397159E-2</v>
      </c>
      <c r="AF34" s="347">
        <v>5.7357796707746198E-2</v>
      </c>
      <c r="AG34" s="346">
        <v>11402213</v>
      </c>
      <c r="AH34" s="346">
        <v>11978010</v>
      </c>
      <c r="AI34" s="346">
        <v>13064235</v>
      </c>
      <c r="AJ34" s="346">
        <v>12071144</v>
      </c>
      <c r="AK34" s="346">
        <v>13201067</v>
      </c>
      <c r="AL34" s="346">
        <v>616317.69842061587</v>
      </c>
      <c r="AM34" s="346">
        <v>699359.12386656739</v>
      </c>
      <c r="AN34" s="346">
        <v>954391.8893957315</v>
      </c>
      <c r="AO34" s="346">
        <v>631013.38878176874</v>
      </c>
      <c r="AP34" s="346">
        <v>638850.05351657886</v>
      </c>
      <c r="AQ34" s="347">
        <v>0.16260238842951658</v>
      </c>
      <c r="AR34" s="348" t="str">
        <f t="shared" si="4"/>
        <v>DhakaDhaka</v>
      </c>
      <c r="AS34" s="347">
        <v>3.6642905456051394E-3</v>
      </c>
      <c r="AT34" s="347" t="s">
        <v>1846</v>
      </c>
      <c r="AU34" s="347" t="s">
        <v>1851</v>
      </c>
      <c r="AV34" s="349" t="s">
        <v>1555</v>
      </c>
    </row>
    <row r="35" spans="1:48" ht="14.4">
      <c r="A35" s="343">
        <v>20</v>
      </c>
      <c r="B35" s="343" t="s">
        <v>812</v>
      </c>
      <c r="C35" s="343" t="s">
        <v>1886</v>
      </c>
      <c r="D35" s="343" t="str">
        <f t="shared" si="0"/>
        <v>5001 - 5500 SFTDhakaGBUDDhakaPNPHigh Street W Residential BlockHAবিভাগীয় শহরOthersSlightly upper than Ground floor</v>
      </c>
      <c r="E35" s="343" t="str">
        <f>CONCATENATE('Outlet Data'!K35,L35,'Outlet Data'!N35,M35)</f>
        <v>DhakaGBUDDhakaHigh Street W Residential BlockPNP</v>
      </c>
      <c r="F35" s="343" t="str">
        <f t="shared" si="1"/>
        <v>Dhakaবিভাগীয় শহরPNP</v>
      </c>
      <c r="G35" s="343" t="str">
        <f t="shared" si="2"/>
        <v>DhakaPNP</v>
      </c>
      <c r="H35" s="344">
        <v>42019</v>
      </c>
      <c r="I35" s="343">
        <v>5400</v>
      </c>
      <c r="J35" s="343" t="str">
        <f t="shared" si="3"/>
        <v>5001 - 5500 SFT</v>
      </c>
      <c r="K35" s="345" t="s">
        <v>1557</v>
      </c>
      <c r="L35" s="343" t="s">
        <v>52</v>
      </c>
      <c r="M35" s="345" t="s">
        <v>1492</v>
      </c>
      <c r="N35" s="343" t="s">
        <v>1015</v>
      </c>
      <c r="O35" s="343" t="s">
        <v>45</v>
      </c>
      <c r="P35" s="343" t="s">
        <v>46</v>
      </c>
      <c r="Q35" s="343" t="s">
        <v>1838</v>
      </c>
      <c r="R35" s="343" t="s">
        <v>52</v>
      </c>
      <c r="S35" s="346">
        <v>23239392.199999999</v>
      </c>
      <c r="T35" s="346">
        <v>4303.591148148148</v>
      </c>
      <c r="U35" s="346">
        <v>22972929</v>
      </c>
      <c r="V35" s="346">
        <v>23664377</v>
      </c>
      <c r="W35" s="346">
        <v>13530057.199999999</v>
      </c>
      <c r="X35" s="346">
        <v>11573068.6</v>
      </c>
      <c r="Y35" s="346">
        <v>21008993.850000001</v>
      </c>
      <c r="Z35" s="346">
        <v>6</v>
      </c>
      <c r="AA35" s="346" t="s">
        <v>1848</v>
      </c>
      <c r="AB35" s="346" t="s">
        <v>1849</v>
      </c>
      <c r="AC35" s="346" t="s">
        <v>1855</v>
      </c>
      <c r="AD35" s="346">
        <v>9709335</v>
      </c>
      <c r="AE35" s="347">
        <v>0.71761226552685975</v>
      </c>
      <c r="AF35" s="347">
        <v>7.8013445078813567E-2</v>
      </c>
      <c r="AG35" s="346">
        <v>23100770</v>
      </c>
      <c r="AH35" s="346">
        <v>22663543</v>
      </c>
      <c r="AI35" s="346">
        <v>23795342</v>
      </c>
      <c r="AJ35" s="346">
        <v>22972929</v>
      </c>
      <c r="AK35" s="346">
        <v>23664377</v>
      </c>
      <c r="AL35" s="346">
        <v>1599982.3620628482</v>
      </c>
      <c r="AM35" s="346">
        <v>1670981.2423753552</v>
      </c>
      <c r="AN35" s="346">
        <v>2018917.1374346418</v>
      </c>
      <c r="AO35" s="346">
        <v>1868783.4385733828</v>
      </c>
      <c r="AP35" s="346">
        <v>1906261.0548523143</v>
      </c>
      <c r="AQ35" s="347">
        <v>0.17517490098141475</v>
      </c>
      <c r="AR35" s="348" t="str">
        <f t="shared" si="4"/>
        <v>DhakaGBUDDhaka</v>
      </c>
      <c r="AS35" s="347">
        <v>0</v>
      </c>
      <c r="AT35" s="347" t="s">
        <v>1850</v>
      </c>
      <c r="AU35" s="347" t="s">
        <v>1851</v>
      </c>
      <c r="AV35" s="349" t="s">
        <v>1555</v>
      </c>
    </row>
    <row r="36" spans="1:48" ht="14.4">
      <c r="A36" s="343">
        <v>3</v>
      </c>
      <c r="B36" s="343" t="s">
        <v>813</v>
      </c>
      <c r="C36" s="343" t="s">
        <v>883</v>
      </c>
      <c r="D36" s="343" t="str">
        <f t="shared" si="0"/>
        <v>9501 - 10000 SFTDhakaGBUDDhakaPNPHigh Street W Residential BlockHAবিভাগীয় শহরL shapeSlightly upper than Ground floor</v>
      </c>
      <c r="E36" s="343" t="str">
        <f>CONCATENATE('Outlet Data'!K36,L36,'Outlet Data'!N36,M36)</f>
        <v>DhakaGBUDDhakaHigh Street W Residential BlockPNP</v>
      </c>
      <c r="F36" s="343" t="str">
        <f t="shared" si="1"/>
        <v>Dhakaবিভাগীয় শহরPNP</v>
      </c>
      <c r="G36" s="343" t="str">
        <f t="shared" si="2"/>
        <v>DhakaPNP</v>
      </c>
      <c r="H36" s="344">
        <v>42023</v>
      </c>
      <c r="I36" s="343">
        <v>9519</v>
      </c>
      <c r="J36" s="343" t="str">
        <f t="shared" si="3"/>
        <v>9501 - 10000 SFT</v>
      </c>
      <c r="K36" s="345" t="s">
        <v>1557</v>
      </c>
      <c r="L36" s="343" t="s">
        <v>52</v>
      </c>
      <c r="M36" s="345" t="s">
        <v>1492</v>
      </c>
      <c r="N36" s="343" t="s">
        <v>1015</v>
      </c>
      <c r="O36" s="343" t="s">
        <v>45</v>
      </c>
      <c r="P36" s="343" t="s">
        <v>46</v>
      </c>
      <c r="Q36" s="343" t="s">
        <v>1838</v>
      </c>
      <c r="R36" s="343" t="s">
        <v>52</v>
      </c>
      <c r="S36" s="346">
        <v>62732667.399999999</v>
      </c>
      <c r="T36" s="346">
        <v>6590.2581573694715</v>
      </c>
      <c r="U36" s="346">
        <v>60904989</v>
      </c>
      <c r="V36" s="346">
        <v>63682101</v>
      </c>
      <c r="W36" s="346">
        <v>44929500.799999997</v>
      </c>
      <c r="X36" s="346">
        <v>27706764.800000001</v>
      </c>
      <c r="Y36" s="346">
        <v>53466145.399999999</v>
      </c>
      <c r="Z36" s="346">
        <v>5</v>
      </c>
      <c r="AA36" s="346" t="s">
        <v>1857</v>
      </c>
      <c r="AB36" s="346" t="s">
        <v>1858</v>
      </c>
      <c r="AC36" s="346" t="s">
        <v>1855</v>
      </c>
      <c r="AD36" s="346">
        <v>17803166.600000001</v>
      </c>
      <c r="AE36" s="347">
        <v>0.39624670390283967</v>
      </c>
      <c r="AF36" s="347">
        <v>8.8641953445993571E-2</v>
      </c>
      <c r="AG36" s="346">
        <v>57926696</v>
      </c>
      <c r="AH36" s="346">
        <v>62406731</v>
      </c>
      <c r="AI36" s="346">
        <v>68742820</v>
      </c>
      <c r="AJ36" s="346">
        <v>60904989</v>
      </c>
      <c r="AK36" s="346">
        <v>63682101</v>
      </c>
      <c r="AL36" s="346">
        <v>5103186.3398333173</v>
      </c>
      <c r="AM36" s="346">
        <v>5402294.0543265808</v>
      </c>
      <c r="AN36" s="346">
        <v>6074827.2351571452</v>
      </c>
      <c r="AO36" s="346">
        <v>5316428.9800883941</v>
      </c>
      <c r="AP36" s="346">
        <v>5906994.3066635523</v>
      </c>
      <c r="AQ36" s="347">
        <v>0.17690618637244052</v>
      </c>
      <c r="AR36" s="348" t="str">
        <f t="shared" si="4"/>
        <v>DhakaGBUDDhaka</v>
      </c>
      <c r="AS36" s="347">
        <v>2.7547208280706693E-3</v>
      </c>
      <c r="AT36" s="347" t="s">
        <v>1842</v>
      </c>
      <c r="AU36" s="347" t="s">
        <v>1851</v>
      </c>
      <c r="AV36" s="349" t="s">
        <v>1555</v>
      </c>
    </row>
    <row r="37" spans="1:48" ht="14.4">
      <c r="A37" s="343">
        <v>11</v>
      </c>
      <c r="B37" s="343" t="s">
        <v>814</v>
      </c>
      <c r="C37" s="343" t="s">
        <v>1887</v>
      </c>
      <c r="D37" s="343" t="str">
        <f t="shared" si="0"/>
        <v>8001 - 8500 SFTDhakaDhakaPNPHigh Street W Residential BlockHAবিভাগীয় শহরSquare ⬜ shapeGround floor</v>
      </c>
      <c r="E37" s="343" t="str">
        <f>CONCATENATE('Outlet Data'!K37,L37,'Outlet Data'!N37,M37)</f>
        <v>DhakaDhakaHigh Street W Residential BlockPNP</v>
      </c>
      <c r="F37" s="343" t="str">
        <f t="shared" si="1"/>
        <v>Dhakaবিভাগীয় শহরPNP</v>
      </c>
      <c r="G37" s="343" t="str">
        <f t="shared" si="2"/>
        <v>DhakaPNP</v>
      </c>
      <c r="H37" s="344">
        <v>42095</v>
      </c>
      <c r="I37" s="343">
        <v>8300</v>
      </c>
      <c r="J37" s="343" t="str">
        <f t="shared" si="3"/>
        <v>8001 - 8500 SFT</v>
      </c>
      <c r="K37" s="345" t="s">
        <v>52</v>
      </c>
      <c r="L37" s="343" t="s">
        <v>52</v>
      </c>
      <c r="M37" s="345" t="s">
        <v>1492</v>
      </c>
      <c r="N37" s="343" t="s">
        <v>1015</v>
      </c>
      <c r="O37" s="343" t="s">
        <v>45</v>
      </c>
      <c r="P37" s="343" t="s">
        <v>46</v>
      </c>
      <c r="Q37" s="343" t="s">
        <v>1838</v>
      </c>
      <c r="R37" s="343" t="s">
        <v>52</v>
      </c>
      <c r="S37" s="346">
        <v>20466397</v>
      </c>
      <c r="T37" s="346">
        <v>2465.8309638554215</v>
      </c>
      <c r="U37" s="346">
        <v>18877999</v>
      </c>
      <c r="V37" s="346">
        <v>22584569</v>
      </c>
      <c r="W37" s="346">
        <v>31078402.199999999</v>
      </c>
      <c r="X37" s="346">
        <v>22227387.200000003</v>
      </c>
      <c r="Y37" s="346">
        <v>47171802.299999997</v>
      </c>
      <c r="Z37" s="346">
        <v>11</v>
      </c>
      <c r="AA37" s="346" t="s">
        <v>1848</v>
      </c>
      <c r="AB37" s="346" t="s">
        <v>1849</v>
      </c>
      <c r="AC37" s="346" t="s">
        <v>1841</v>
      </c>
      <c r="AD37" s="346">
        <v>-10612005.199999999</v>
      </c>
      <c r="AE37" s="347">
        <v>-0.34145916291668299</v>
      </c>
      <c r="AF37" s="347">
        <v>0.15197343845144398</v>
      </c>
      <c r="AG37" s="346">
        <v>18877999</v>
      </c>
      <c r="AH37" s="346">
        <v>19751052</v>
      </c>
      <c r="AI37" s="346">
        <v>22584569</v>
      </c>
      <c r="AJ37" s="346">
        <v>18254075</v>
      </c>
      <c r="AK37" s="346">
        <v>22864290</v>
      </c>
      <c r="AL37" s="346">
        <v>2812700.5369451358</v>
      </c>
      <c r="AM37" s="346">
        <v>2872136.4478913266</v>
      </c>
      <c r="AN37" s="346">
        <v>3622401.6880266345</v>
      </c>
      <c r="AO37" s="346">
        <v>2767821.1743898233</v>
      </c>
      <c r="AP37" s="346">
        <v>3476683.7767586662</v>
      </c>
      <c r="AQ37" s="347">
        <v>0.18349301632359424</v>
      </c>
      <c r="AR37" s="348" t="str">
        <f t="shared" si="4"/>
        <v>DhakaDhaka</v>
      </c>
      <c r="AS37" s="347">
        <v>4.0191215209394214E-3</v>
      </c>
      <c r="AT37" s="347" t="s">
        <v>1846</v>
      </c>
      <c r="AU37" s="347" t="s">
        <v>1843</v>
      </c>
      <c r="AV37" s="349" t="s">
        <v>1555</v>
      </c>
    </row>
    <row r="38" spans="1:48" ht="14.4">
      <c r="A38" s="343">
        <v>25</v>
      </c>
      <c r="B38" s="343" t="s">
        <v>815</v>
      </c>
      <c r="C38" s="343" t="s">
        <v>1888</v>
      </c>
      <c r="D38" s="343" t="str">
        <f t="shared" si="0"/>
        <v>2001 - 2500 SFTDhakaGBUDDhakaPNPHigh Street W Residential BlockHAবিভাগীয় শহরSquare ⬜ shapeSlightly upper than Ground floor</v>
      </c>
      <c r="E38" s="343" t="str">
        <f>CONCATENATE('Outlet Data'!K38,L38,'Outlet Data'!N38,M38)</f>
        <v>DhakaGBUDDhakaHigh Street W Residential BlockPNP</v>
      </c>
      <c r="F38" s="343" t="str">
        <f t="shared" si="1"/>
        <v>Dhakaবিভাগীয় শহরPNP</v>
      </c>
      <c r="G38" s="343" t="str">
        <f t="shared" si="2"/>
        <v>DhakaPNP</v>
      </c>
      <c r="H38" s="344">
        <v>42430</v>
      </c>
      <c r="I38" s="343">
        <v>2350</v>
      </c>
      <c r="J38" s="343" t="str">
        <f t="shared" si="3"/>
        <v>2001 - 2500 SFT</v>
      </c>
      <c r="K38" s="345" t="s">
        <v>1557</v>
      </c>
      <c r="L38" s="343" t="s">
        <v>52</v>
      </c>
      <c r="M38" s="345" t="s">
        <v>1492</v>
      </c>
      <c r="N38" s="343" t="s">
        <v>1015</v>
      </c>
      <c r="O38" s="343" t="s">
        <v>45</v>
      </c>
      <c r="P38" s="343" t="s">
        <v>46</v>
      </c>
      <c r="Q38" s="343" t="s">
        <v>1838</v>
      </c>
      <c r="R38" s="343" t="s">
        <v>52</v>
      </c>
      <c r="S38" s="346">
        <v>12743321.199999999</v>
      </c>
      <c r="T38" s="346">
        <v>5422.6898723404256</v>
      </c>
      <c r="U38" s="346">
        <v>12582798</v>
      </c>
      <c r="V38" s="346">
        <v>12933683</v>
      </c>
      <c r="W38" s="346">
        <v>5186489.2</v>
      </c>
      <c r="X38" s="346">
        <v>2991441</v>
      </c>
      <c r="Y38" s="346">
        <v>7178074.2000000002</v>
      </c>
      <c r="Z38" s="346">
        <v>5</v>
      </c>
      <c r="AA38" s="346" t="s">
        <v>1839</v>
      </c>
      <c r="AB38" s="346" t="s">
        <v>1840</v>
      </c>
      <c r="AC38" s="346" t="s">
        <v>1855</v>
      </c>
      <c r="AD38" s="346">
        <v>7556831.9999999991</v>
      </c>
      <c r="AE38" s="347">
        <v>1.4570226040381997</v>
      </c>
      <c r="AF38" s="347">
        <v>7.7683824261531559E-2</v>
      </c>
      <c r="AG38" s="346">
        <v>12555480</v>
      </c>
      <c r="AH38" s="346">
        <v>12933683</v>
      </c>
      <c r="AI38" s="346">
        <v>12683204</v>
      </c>
      <c r="AJ38" s="346">
        <v>12961441</v>
      </c>
      <c r="AK38" s="346">
        <v>12582798</v>
      </c>
      <c r="AL38" s="346">
        <v>1102358.3899427527</v>
      </c>
      <c r="AM38" s="346">
        <v>1054406.7713228846</v>
      </c>
      <c r="AN38" s="346">
        <v>1026558.2946042311</v>
      </c>
      <c r="AO38" s="346">
        <v>802149.70964823524</v>
      </c>
      <c r="AP38" s="346">
        <v>964276.45752714388</v>
      </c>
      <c r="AQ38" s="347">
        <v>0.18191418627893419</v>
      </c>
      <c r="AR38" s="348" t="str">
        <f t="shared" si="4"/>
        <v>DhakaGBUDDhaka</v>
      </c>
      <c r="AS38" s="347">
        <v>3.1543413476080601E-3</v>
      </c>
      <c r="AT38" s="347" t="s">
        <v>1846</v>
      </c>
      <c r="AU38" s="347" t="s">
        <v>1851</v>
      </c>
      <c r="AV38" s="349" t="s">
        <v>1555</v>
      </c>
    </row>
    <row r="39" spans="1:48" ht="14.4">
      <c r="A39" s="343">
        <v>33</v>
      </c>
      <c r="B39" s="343" t="s">
        <v>816</v>
      </c>
      <c r="C39" s="343" t="s">
        <v>1889</v>
      </c>
      <c r="D39" s="343" t="str">
        <f t="shared" si="0"/>
        <v>4001 - 4500 SFTDhakaDhakaPNPHigh Street W Residential BlockHBবিভাগীয় শহরOthersGround floor</v>
      </c>
      <c r="E39" s="343" t="str">
        <f>CONCATENATE('Outlet Data'!K39,L39,'Outlet Data'!N39,M39)</f>
        <v>DhakaDhakaHigh Street W Residential BlockPNP</v>
      </c>
      <c r="F39" s="343" t="str">
        <f t="shared" si="1"/>
        <v>Dhakaবিভাগীয় শহরPNP</v>
      </c>
      <c r="G39" s="343" t="str">
        <f t="shared" si="2"/>
        <v>DhakaPNP</v>
      </c>
      <c r="H39" s="344">
        <v>42460</v>
      </c>
      <c r="I39" s="343">
        <v>4300</v>
      </c>
      <c r="J39" s="343" t="str">
        <f t="shared" si="3"/>
        <v>4001 - 4500 SFT</v>
      </c>
      <c r="K39" s="345" t="s">
        <v>52</v>
      </c>
      <c r="L39" s="343" t="s">
        <v>52</v>
      </c>
      <c r="M39" s="345" t="s">
        <v>1492</v>
      </c>
      <c r="N39" s="343" t="s">
        <v>1015</v>
      </c>
      <c r="O39" s="343" t="s">
        <v>45</v>
      </c>
      <c r="P39" s="343" t="s">
        <v>27</v>
      </c>
      <c r="Q39" s="343" t="s">
        <v>1838</v>
      </c>
      <c r="R39" s="343" t="s">
        <v>52</v>
      </c>
      <c r="S39" s="346">
        <v>9388563.5999999996</v>
      </c>
      <c r="T39" s="346">
        <v>2183.3868837209302</v>
      </c>
      <c r="U39" s="346">
        <v>9152962</v>
      </c>
      <c r="V39" s="346">
        <v>9598642</v>
      </c>
      <c r="W39" s="346">
        <v>13067266.699999999</v>
      </c>
      <c r="X39" s="346">
        <v>10570136.15</v>
      </c>
      <c r="Y39" s="346">
        <v>15136424.800000001</v>
      </c>
      <c r="Z39" s="346">
        <v>14</v>
      </c>
      <c r="AA39" s="346" t="s">
        <v>1853</v>
      </c>
      <c r="AB39" s="346" t="s">
        <v>1854</v>
      </c>
      <c r="AC39" s="346" t="s">
        <v>1841</v>
      </c>
      <c r="AD39" s="346">
        <v>-3678703.0999999996</v>
      </c>
      <c r="AE39" s="347">
        <v>-0.28152047283155246</v>
      </c>
      <c r="AF39" s="347">
        <v>9.1954103802706272E-2</v>
      </c>
      <c r="AG39" s="346">
        <v>9112200</v>
      </c>
      <c r="AH39" s="346">
        <v>9334246</v>
      </c>
      <c r="AI39" s="346">
        <v>9598642</v>
      </c>
      <c r="AJ39" s="346">
        <v>9152962</v>
      </c>
      <c r="AK39" s="346">
        <v>9744768</v>
      </c>
      <c r="AL39" s="346">
        <v>865532.5894560318</v>
      </c>
      <c r="AM39" s="346">
        <v>799765.97293860535</v>
      </c>
      <c r="AN39" s="346">
        <v>966036.10331734805</v>
      </c>
      <c r="AO39" s="346">
        <v>845239.24922229815</v>
      </c>
      <c r="AP39" s="346">
        <v>840010.84422926465</v>
      </c>
      <c r="AQ39" s="347">
        <v>0.15902414298469525</v>
      </c>
      <c r="AR39" s="348" t="str">
        <f t="shared" si="4"/>
        <v>DhakaDhaka</v>
      </c>
      <c r="AS39" s="347">
        <v>0</v>
      </c>
      <c r="AT39" s="347" t="s">
        <v>1850</v>
      </c>
      <c r="AU39" s="347" t="s">
        <v>1843</v>
      </c>
      <c r="AV39" s="349" t="s">
        <v>1555</v>
      </c>
    </row>
    <row r="40" spans="1:48" ht="14.4">
      <c r="A40" s="343">
        <v>435</v>
      </c>
      <c r="B40" s="343" t="s">
        <v>817</v>
      </c>
      <c r="C40" s="343" t="s">
        <v>1890</v>
      </c>
      <c r="D40" s="343" t="str">
        <f t="shared" si="0"/>
        <v>4001 - 4500 SFTDhakaDhakaNon-PNPInside the MallMBবিভাগীয় শহরL shapeSlightly upper than Ground floor</v>
      </c>
      <c r="E40" s="343" t="str">
        <f>CONCATENATE('Outlet Data'!K40,L40,'Outlet Data'!N40,M40)</f>
        <v>DhakaDhakaInside the MallNon-PNP</v>
      </c>
      <c r="F40" s="343" t="str">
        <f t="shared" si="1"/>
        <v>Dhakaবিভাগীয় শহরNon-PNP</v>
      </c>
      <c r="G40" s="343" t="str">
        <f t="shared" si="2"/>
        <v>DhakaNon-PNP</v>
      </c>
      <c r="H40" s="344">
        <v>42475</v>
      </c>
      <c r="I40" s="343">
        <v>4100</v>
      </c>
      <c r="J40" s="343" t="str">
        <f t="shared" si="3"/>
        <v>4001 - 4500 SFT</v>
      </c>
      <c r="K40" s="345" t="s">
        <v>52</v>
      </c>
      <c r="L40" s="343" t="s">
        <v>52</v>
      </c>
      <c r="M40" s="345" t="s">
        <v>1537</v>
      </c>
      <c r="N40" s="343" t="s">
        <v>1020</v>
      </c>
      <c r="O40" s="343" t="s">
        <v>25</v>
      </c>
      <c r="P40" s="343" t="s">
        <v>27</v>
      </c>
      <c r="Q40" s="343" t="s">
        <v>1838</v>
      </c>
      <c r="R40" s="343" t="s">
        <v>52</v>
      </c>
      <c r="S40" s="346">
        <v>2468347</v>
      </c>
      <c r="T40" s="346">
        <v>602.03585365853655</v>
      </c>
      <c r="U40" s="346">
        <v>2392953</v>
      </c>
      <c r="V40" s="346">
        <v>2541293</v>
      </c>
      <c r="W40" s="346">
        <v>4416176</v>
      </c>
      <c r="X40" s="346">
        <v>3552268</v>
      </c>
      <c r="Y40" s="346">
        <v>5768196.3999999994</v>
      </c>
      <c r="Z40" s="346">
        <v>8</v>
      </c>
      <c r="AA40" s="346" t="s">
        <v>1881</v>
      </c>
      <c r="AB40" s="346" t="s">
        <v>1882</v>
      </c>
      <c r="AC40" s="346" t="s">
        <v>1841</v>
      </c>
      <c r="AD40" s="346">
        <v>-1947829</v>
      </c>
      <c r="AE40" s="347">
        <v>-0.44106688682697426</v>
      </c>
      <c r="AF40" s="347">
        <v>4.252397887343972E-2</v>
      </c>
      <c r="AG40" s="346">
        <v>2398396</v>
      </c>
      <c r="AH40" s="346">
        <v>2541293</v>
      </c>
      <c r="AI40" s="346">
        <v>2656861</v>
      </c>
      <c r="AJ40" s="346">
        <v>2352232</v>
      </c>
      <c r="AK40" s="346">
        <v>2392953</v>
      </c>
      <c r="AL40" s="346">
        <v>93849.401409671293</v>
      </c>
      <c r="AM40" s="346">
        <v>127957.63913939032</v>
      </c>
      <c r="AN40" s="346">
        <v>102756.27717688319</v>
      </c>
      <c r="AO40" s="346">
        <v>95166.775261568604</v>
      </c>
      <c r="AP40" s="346">
        <v>105089.5854140782</v>
      </c>
      <c r="AQ40" s="347">
        <v>0.15588777813758428</v>
      </c>
      <c r="AR40" s="348" t="str">
        <f t="shared" si="4"/>
        <v>DhakaDhaka</v>
      </c>
      <c r="AS40" s="347">
        <v>4.0000000000000001E-3</v>
      </c>
      <c r="AT40" s="347" t="s">
        <v>1842</v>
      </c>
      <c r="AU40" s="347" t="s">
        <v>1851</v>
      </c>
      <c r="AV40" s="349" t="s">
        <v>1555</v>
      </c>
    </row>
    <row r="41" spans="1:48" ht="14.4">
      <c r="A41" s="343">
        <v>58</v>
      </c>
      <c r="B41" s="343" t="s">
        <v>849</v>
      </c>
      <c r="C41" s="343" t="s">
        <v>1891</v>
      </c>
      <c r="D41" s="343" t="str">
        <f t="shared" si="0"/>
        <v>4501 - 5000 SFTSylhetSylhetPNPHigh Street W Residential BlockMCথানা সদরOthersSlightly upper than Ground floor</v>
      </c>
      <c r="E41" s="343" t="str">
        <f>CONCATENATE('Outlet Data'!K41,L41,'Outlet Data'!N41,M41)</f>
        <v>SylhetSylhetHigh Street W Residential BlockPNP</v>
      </c>
      <c r="F41" s="343" t="str">
        <f t="shared" si="1"/>
        <v>Sylhetথানা সদরPNP</v>
      </c>
      <c r="G41" s="343" t="str">
        <f t="shared" si="2"/>
        <v>SylhetPNP</v>
      </c>
      <c r="H41" s="344">
        <v>42502</v>
      </c>
      <c r="I41" s="343">
        <v>5000</v>
      </c>
      <c r="J41" s="343" t="str">
        <f t="shared" si="3"/>
        <v>4501 - 5000 SFT</v>
      </c>
      <c r="K41" s="345" t="s">
        <v>131</v>
      </c>
      <c r="L41" s="343" t="s">
        <v>131</v>
      </c>
      <c r="M41" s="345" t="s">
        <v>1492</v>
      </c>
      <c r="N41" s="343" t="s">
        <v>1015</v>
      </c>
      <c r="O41" s="343" t="s">
        <v>25</v>
      </c>
      <c r="P41" s="343" t="s">
        <v>118</v>
      </c>
      <c r="Q41" s="343" t="s">
        <v>1869</v>
      </c>
      <c r="R41" s="343" t="s">
        <v>1863</v>
      </c>
      <c r="S41" s="346">
        <v>7642166.5999999996</v>
      </c>
      <c r="T41" s="346">
        <v>1528.4333199999999</v>
      </c>
      <c r="U41" s="346">
        <v>7351798</v>
      </c>
      <c r="V41" s="346">
        <v>8071679</v>
      </c>
      <c r="W41" s="346">
        <v>11786996.4</v>
      </c>
      <c r="X41" s="346">
        <v>7989742.5</v>
      </c>
      <c r="Y41" s="346">
        <v>13536836.6</v>
      </c>
      <c r="Z41" s="346">
        <v>18</v>
      </c>
      <c r="AA41" s="346" t="s">
        <v>1839</v>
      </c>
      <c r="AB41" s="346" t="s">
        <v>1840</v>
      </c>
      <c r="AC41" s="346" t="s">
        <v>1841</v>
      </c>
      <c r="AD41" s="346">
        <v>-4144829.8000000007</v>
      </c>
      <c r="AE41" s="347">
        <v>-0.35164427470258675</v>
      </c>
      <c r="AF41" s="347">
        <v>9.4778087074813416E-2</v>
      </c>
      <c r="AG41" s="346">
        <v>7958281</v>
      </c>
      <c r="AH41" s="346">
        <v>8071679</v>
      </c>
      <c r="AI41" s="346">
        <v>8459210</v>
      </c>
      <c r="AJ41" s="346">
        <v>6369865</v>
      </c>
      <c r="AK41" s="346">
        <v>7351798</v>
      </c>
      <c r="AL41" s="346">
        <v>843246.18278366234</v>
      </c>
      <c r="AM41" s="346">
        <v>706043.39154004457</v>
      </c>
      <c r="AN41" s="346">
        <v>821259.9067056916</v>
      </c>
      <c r="AO41" s="346">
        <v>524116.23069341294</v>
      </c>
      <c r="AP41" s="346">
        <v>726883.94555234222</v>
      </c>
      <c r="AQ41" s="347">
        <v>0.15007005163594828</v>
      </c>
      <c r="AR41" s="348" t="str">
        <f t="shared" si="4"/>
        <v>SylhetSylhet</v>
      </c>
      <c r="AS41" s="347">
        <v>3.7939610147068787E-3</v>
      </c>
      <c r="AT41" s="347" t="s">
        <v>1850</v>
      </c>
      <c r="AU41" s="347" t="s">
        <v>1851</v>
      </c>
      <c r="AV41" s="349" t="s">
        <v>1555</v>
      </c>
    </row>
    <row r="42" spans="1:48" ht="14.4">
      <c r="A42" s="343">
        <v>32</v>
      </c>
      <c r="B42" s="343" t="s">
        <v>818</v>
      </c>
      <c r="C42" s="343" t="s">
        <v>1892</v>
      </c>
      <c r="D42" s="343" t="str">
        <f t="shared" si="0"/>
        <v>4501 - 5000 SFTDhakaDhakaPNPHigh Street W Residential BlockHBবিভাগীয় শহরSquare ⬜ shapeSlightly upper than Ground floor</v>
      </c>
      <c r="E42" s="343" t="str">
        <f>CONCATENATE('Outlet Data'!K42,L42,'Outlet Data'!N42,M42)</f>
        <v>DhakaDhakaHigh Street W Residential BlockPNP</v>
      </c>
      <c r="F42" s="343" t="str">
        <f t="shared" si="1"/>
        <v>Dhakaবিভাগীয় শহরPNP</v>
      </c>
      <c r="G42" s="343" t="str">
        <f t="shared" si="2"/>
        <v>DhakaPNP</v>
      </c>
      <c r="H42" s="344">
        <v>42509</v>
      </c>
      <c r="I42" s="343">
        <v>4950</v>
      </c>
      <c r="J42" s="343" t="str">
        <f t="shared" si="3"/>
        <v>4501 - 5000 SFT</v>
      </c>
      <c r="K42" s="345" t="s">
        <v>52</v>
      </c>
      <c r="L42" s="343" t="s">
        <v>52</v>
      </c>
      <c r="M42" s="345" t="s">
        <v>1492</v>
      </c>
      <c r="N42" s="343" t="s">
        <v>1015</v>
      </c>
      <c r="O42" s="343" t="s">
        <v>45</v>
      </c>
      <c r="P42" s="343" t="s">
        <v>27</v>
      </c>
      <c r="Q42" s="343" t="s">
        <v>1838</v>
      </c>
      <c r="R42" s="343" t="s">
        <v>52</v>
      </c>
      <c r="S42" s="346">
        <v>8866372</v>
      </c>
      <c r="T42" s="346">
        <v>1791.1862626262625</v>
      </c>
      <c r="U42" s="346">
        <v>8692465</v>
      </c>
      <c r="V42" s="346">
        <v>9022827</v>
      </c>
      <c r="W42" s="346">
        <v>13067266.699999999</v>
      </c>
      <c r="X42" s="346">
        <v>10570136.15</v>
      </c>
      <c r="Y42" s="346">
        <v>15136424.800000001</v>
      </c>
      <c r="Z42" s="346">
        <v>14</v>
      </c>
      <c r="AA42" s="346" t="s">
        <v>1853</v>
      </c>
      <c r="AB42" s="346" t="s">
        <v>1854</v>
      </c>
      <c r="AC42" s="346" t="s">
        <v>1841</v>
      </c>
      <c r="AD42" s="346">
        <v>-4200894.6999999993</v>
      </c>
      <c r="AE42" s="347">
        <v>-0.32148228060578266</v>
      </c>
      <c r="AF42" s="347">
        <v>0.12082070836379918</v>
      </c>
      <c r="AG42" s="346">
        <v>8533312</v>
      </c>
      <c r="AH42" s="346">
        <v>9330718</v>
      </c>
      <c r="AI42" s="346">
        <v>9022827</v>
      </c>
      <c r="AJ42" s="346">
        <v>8692465</v>
      </c>
      <c r="AK42" s="346">
        <v>8752538</v>
      </c>
      <c r="AL42" s="346">
        <v>1038782.4047677289</v>
      </c>
      <c r="AM42" s="346">
        <v>1122761.8653377693</v>
      </c>
      <c r="AN42" s="346">
        <v>1102048.7725710636</v>
      </c>
      <c r="AO42" s="346">
        <v>1025564.3684013137</v>
      </c>
      <c r="AP42" s="346">
        <v>1067049.3172068985</v>
      </c>
      <c r="AQ42" s="347">
        <v>0.16619889335634905</v>
      </c>
      <c r="AR42" s="348" t="str">
        <f t="shared" si="4"/>
        <v>DhakaDhaka</v>
      </c>
      <c r="AS42" s="347">
        <v>7.0788110635557262E-4</v>
      </c>
      <c r="AT42" s="347" t="s">
        <v>1846</v>
      </c>
      <c r="AU42" s="347" t="s">
        <v>1851</v>
      </c>
      <c r="AV42" s="349" t="s">
        <v>1555</v>
      </c>
    </row>
    <row r="43" spans="1:48" ht="14.4">
      <c r="A43" s="343">
        <v>27</v>
      </c>
      <c r="B43" s="343" t="s">
        <v>777</v>
      </c>
      <c r="C43" s="343" t="s">
        <v>896</v>
      </c>
      <c r="D43" s="343" t="str">
        <f t="shared" si="0"/>
        <v>4501 - 5000 SFTChattogramCumillaPNPIndustrialHBজেলা শহরSquare ⬜ shapeGround floor</v>
      </c>
      <c r="E43" s="343" t="str">
        <f>CONCATENATE('Outlet Data'!K43,L43,'Outlet Data'!N43,M43)</f>
        <v>ChattogramCumillaIndustrialPNP</v>
      </c>
      <c r="F43" s="343" t="str">
        <f t="shared" si="1"/>
        <v>Cumillaজেলা শহরPNP</v>
      </c>
      <c r="G43" s="343" t="str">
        <f t="shared" si="2"/>
        <v>CumillaPNP</v>
      </c>
      <c r="H43" s="344">
        <v>42596</v>
      </c>
      <c r="I43" s="343">
        <v>4903</v>
      </c>
      <c r="J43" s="343" t="str">
        <f t="shared" si="3"/>
        <v>4501 - 5000 SFT</v>
      </c>
      <c r="K43" s="345" t="s">
        <v>195</v>
      </c>
      <c r="L43" s="343" t="s">
        <v>162</v>
      </c>
      <c r="M43" s="345" t="s">
        <v>1492</v>
      </c>
      <c r="N43" s="343" t="s">
        <v>1017</v>
      </c>
      <c r="O43" s="343" t="s">
        <v>45</v>
      </c>
      <c r="P43" s="343" t="s">
        <v>27</v>
      </c>
      <c r="Q43" s="343" t="s">
        <v>1861</v>
      </c>
      <c r="R43" s="343" t="s">
        <v>1863</v>
      </c>
      <c r="S43" s="346">
        <v>14133098.199999999</v>
      </c>
      <c r="T43" s="346">
        <v>2882.5409341219661</v>
      </c>
      <c r="U43" s="346">
        <v>13100281</v>
      </c>
      <c r="V43" s="346">
        <v>14647948</v>
      </c>
      <c r="W43" s="346">
        <v>13359379.5</v>
      </c>
      <c r="X43" s="346">
        <v>12301783.199999999</v>
      </c>
      <c r="Y43" s="346">
        <v>14004253.5</v>
      </c>
      <c r="Z43" s="346">
        <v>6</v>
      </c>
      <c r="AA43" s="346" t="s">
        <v>1853</v>
      </c>
      <c r="AB43" s="346" t="s">
        <v>1854</v>
      </c>
      <c r="AC43" s="346" t="s">
        <v>1855</v>
      </c>
      <c r="AD43" s="346">
        <v>773718.69999999925</v>
      </c>
      <c r="AE43" s="347">
        <v>5.7915766222525367E-2</v>
      </c>
      <c r="AF43" s="347">
        <v>8.9265232247747864E-2</v>
      </c>
      <c r="AG43" s="346">
        <v>13100281</v>
      </c>
      <c r="AH43" s="346">
        <v>14647948</v>
      </c>
      <c r="AI43" s="346">
        <v>16524541</v>
      </c>
      <c r="AJ43" s="346">
        <v>12703709</v>
      </c>
      <c r="AK43" s="346">
        <v>13689012</v>
      </c>
      <c r="AL43" s="346">
        <v>1315931.7327285495</v>
      </c>
      <c r="AM43" s="346">
        <v>1209081.7901012457</v>
      </c>
      <c r="AN43" s="346">
        <v>1335035.2902625643</v>
      </c>
      <c r="AO43" s="346">
        <v>1140563.0617829985</v>
      </c>
      <c r="AP43" s="346">
        <v>1307359.5911407778</v>
      </c>
      <c r="AQ43" s="347">
        <v>0.14880107502005516</v>
      </c>
      <c r="AR43" s="348" t="str">
        <f t="shared" si="4"/>
        <v>ChattogramCumilla</v>
      </c>
      <c r="AS43" s="347">
        <v>3.1787666633647485E-3</v>
      </c>
      <c r="AT43" s="347" t="s">
        <v>1846</v>
      </c>
      <c r="AU43" s="347" t="s">
        <v>1843</v>
      </c>
      <c r="AV43" s="349" t="s">
        <v>1555</v>
      </c>
    </row>
    <row r="44" spans="1:48" ht="14.4">
      <c r="A44" s="343">
        <v>10</v>
      </c>
      <c r="B44" s="343" t="s">
        <v>776</v>
      </c>
      <c r="C44" s="343" t="s">
        <v>1893</v>
      </c>
      <c r="D44" s="343" t="str">
        <f t="shared" si="0"/>
        <v>4001 - 4500 SFTChattogramChattogramPNPHigh Street W Residential BlockHBবিভাগীয় শহরSquare ⬜ shapeGround floor</v>
      </c>
      <c r="E44" s="343" t="str">
        <f>CONCATENATE('Outlet Data'!K44,L44,'Outlet Data'!N44,M44)</f>
        <v>ChattogramChattogramHigh Street W Residential BlockPNP</v>
      </c>
      <c r="F44" s="343" t="str">
        <f t="shared" si="1"/>
        <v>Chattogramবিভাগীয় শহরPNP</v>
      </c>
      <c r="G44" s="343" t="str">
        <f t="shared" si="2"/>
        <v>ChattogramPNP</v>
      </c>
      <c r="H44" s="344">
        <v>42605</v>
      </c>
      <c r="I44" s="343">
        <v>4343</v>
      </c>
      <c r="J44" s="343" t="str">
        <f t="shared" si="3"/>
        <v>4001 - 4500 SFT</v>
      </c>
      <c r="K44" s="345" t="s">
        <v>195</v>
      </c>
      <c r="L44" s="343" t="s">
        <v>195</v>
      </c>
      <c r="M44" s="345" t="s">
        <v>1492</v>
      </c>
      <c r="N44" s="343" t="s">
        <v>1015</v>
      </c>
      <c r="O44" s="343" t="s">
        <v>45</v>
      </c>
      <c r="P44" s="343" t="s">
        <v>27</v>
      </c>
      <c r="Q44" s="343" t="s">
        <v>1838</v>
      </c>
      <c r="R44" s="343" t="s">
        <v>1863</v>
      </c>
      <c r="S44" s="346">
        <v>18819715.600000001</v>
      </c>
      <c r="T44" s="346">
        <v>4333.3446005065625</v>
      </c>
      <c r="U44" s="346">
        <v>18023345</v>
      </c>
      <c r="V44" s="346">
        <v>19352380</v>
      </c>
      <c r="W44" s="346">
        <v>13359379.5</v>
      </c>
      <c r="X44" s="346">
        <v>12301783.199999999</v>
      </c>
      <c r="Y44" s="346">
        <v>14004253.5</v>
      </c>
      <c r="Z44" s="346">
        <v>6</v>
      </c>
      <c r="AA44" s="346" t="s">
        <v>1853</v>
      </c>
      <c r="AB44" s="346" t="s">
        <v>1854</v>
      </c>
      <c r="AC44" s="346" t="s">
        <v>1855</v>
      </c>
      <c r="AD44" s="346">
        <v>5460336.1000000015</v>
      </c>
      <c r="AE44" s="347">
        <v>0.40872677507215083</v>
      </c>
      <c r="AF44" s="347">
        <v>0.12410270539596772</v>
      </c>
      <c r="AG44" s="346">
        <v>18027894</v>
      </c>
      <c r="AH44" s="346">
        <v>18023345</v>
      </c>
      <c r="AI44" s="346">
        <v>22894310</v>
      </c>
      <c r="AJ44" s="346">
        <v>15800649</v>
      </c>
      <c r="AK44" s="346">
        <v>19352380</v>
      </c>
      <c r="AL44" s="346">
        <v>2416210.6420773631</v>
      </c>
      <c r="AM44" s="346">
        <v>1908607.3185414304</v>
      </c>
      <c r="AN44" s="346">
        <v>2816215.7326223277</v>
      </c>
      <c r="AO44" s="346">
        <v>1803330.8379851733</v>
      </c>
      <c r="AP44" s="346">
        <v>2733523.572487195</v>
      </c>
      <c r="AQ44" s="347">
        <v>0.16156267970357943</v>
      </c>
      <c r="AR44" s="348" t="str">
        <f t="shared" si="4"/>
        <v>ChattogramChattogram</v>
      </c>
      <c r="AS44" s="347">
        <v>3.7684716298460449E-3</v>
      </c>
      <c r="AT44" s="347" t="s">
        <v>1846</v>
      </c>
      <c r="AU44" s="347" t="s">
        <v>1843</v>
      </c>
      <c r="AV44" s="349" t="s">
        <v>1555</v>
      </c>
    </row>
    <row r="45" spans="1:48" ht="14.4">
      <c r="A45" s="343">
        <v>13</v>
      </c>
      <c r="B45" s="343" t="s">
        <v>820</v>
      </c>
      <c r="C45" s="343" t="s">
        <v>890</v>
      </c>
      <c r="D45" s="343" t="str">
        <f t="shared" si="0"/>
        <v>5001 - 5500 SFTDhakaDhakaPNPCommercial HubHBবিভাগীয় শহরSquare ⬜ shapeSlightly upper than Ground floor</v>
      </c>
      <c r="E45" s="343" t="str">
        <f>CONCATENATE('Outlet Data'!K45,L45,'Outlet Data'!N45,M45)</f>
        <v>DhakaDhakaCommercial HubPNP</v>
      </c>
      <c r="F45" s="343" t="str">
        <f t="shared" si="1"/>
        <v>Dhakaবিভাগীয় শহরPNP</v>
      </c>
      <c r="G45" s="343" t="str">
        <f t="shared" si="2"/>
        <v>DhakaPNP</v>
      </c>
      <c r="H45" s="344">
        <v>42623</v>
      </c>
      <c r="I45" s="343">
        <v>5350</v>
      </c>
      <c r="J45" s="343" t="str">
        <f t="shared" si="3"/>
        <v>5001 - 5500 SFT</v>
      </c>
      <c r="K45" s="345" t="s">
        <v>52</v>
      </c>
      <c r="L45" s="343" t="s">
        <v>52</v>
      </c>
      <c r="M45" s="345" t="s">
        <v>1492</v>
      </c>
      <c r="N45" s="343" t="s">
        <v>1014</v>
      </c>
      <c r="O45" s="343" t="s">
        <v>45</v>
      </c>
      <c r="P45" s="343" t="s">
        <v>27</v>
      </c>
      <c r="Q45" s="343" t="s">
        <v>1838</v>
      </c>
      <c r="R45" s="343" t="s">
        <v>52</v>
      </c>
      <c r="S45" s="346">
        <v>14589749.199999999</v>
      </c>
      <c r="T45" s="346">
        <v>2727.0559252336448</v>
      </c>
      <c r="U45" s="346">
        <v>13758227</v>
      </c>
      <c r="V45" s="346">
        <v>15717861</v>
      </c>
      <c r="W45" s="346">
        <v>13067266.699999999</v>
      </c>
      <c r="X45" s="346">
        <v>10570136.15</v>
      </c>
      <c r="Y45" s="346">
        <v>15136424.800000001</v>
      </c>
      <c r="Z45" s="346">
        <v>14</v>
      </c>
      <c r="AA45" s="346" t="s">
        <v>1853</v>
      </c>
      <c r="AB45" s="346" t="s">
        <v>1854</v>
      </c>
      <c r="AC45" s="346" t="s">
        <v>1845</v>
      </c>
      <c r="AD45" s="346">
        <v>1522482.5</v>
      </c>
      <c r="AE45" s="347">
        <v>0.11651116755732849</v>
      </c>
      <c r="AF45" s="347">
        <v>0.14392847819918062</v>
      </c>
      <c r="AG45" s="346">
        <v>13758227</v>
      </c>
      <c r="AH45" s="346">
        <v>14035611</v>
      </c>
      <c r="AI45" s="346">
        <v>16260270</v>
      </c>
      <c r="AJ45" s="346">
        <v>13176777</v>
      </c>
      <c r="AK45" s="346">
        <v>15717861</v>
      </c>
      <c r="AL45" s="346">
        <v>2097683.2017163513</v>
      </c>
      <c r="AM45" s="346">
        <v>1896651.8153108293</v>
      </c>
      <c r="AN45" s="346">
        <v>2567041.5344443871</v>
      </c>
      <c r="AO45" s="346">
        <v>1810171.4081570185</v>
      </c>
      <c r="AP45" s="346">
        <v>2127854.0386899789</v>
      </c>
      <c r="AQ45" s="347">
        <v>0.1685761366328784</v>
      </c>
      <c r="AR45" s="348" t="str">
        <f t="shared" si="4"/>
        <v>DhakaDhaka</v>
      </c>
      <c r="AS45" s="347">
        <v>3.9586292944058989E-3</v>
      </c>
      <c r="AT45" s="347" t="s">
        <v>1846</v>
      </c>
      <c r="AU45" s="347" t="s">
        <v>1851</v>
      </c>
      <c r="AV45" s="349" t="s">
        <v>1555</v>
      </c>
    </row>
    <row r="46" spans="1:48" ht="14.4">
      <c r="A46" s="343">
        <v>12</v>
      </c>
      <c r="B46" s="343" t="s">
        <v>821</v>
      </c>
      <c r="C46" s="343" t="s">
        <v>1894</v>
      </c>
      <c r="D46" s="343" t="str">
        <f t="shared" si="0"/>
        <v>6501 - 7000 SFTDhakaDhakaPNPHigh Street W Residential BlockHBবিভাগীয় শহরOthersGround floor</v>
      </c>
      <c r="E46" s="343" t="str">
        <f>CONCATENATE('Outlet Data'!K46,L46,'Outlet Data'!N46,M46)</f>
        <v>DhakaDhakaHigh Street W Residential BlockPNP</v>
      </c>
      <c r="F46" s="343" t="str">
        <f t="shared" si="1"/>
        <v>Dhakaবিভাগীয় শহরPNP</v>
      </c>
      <c r="G46" s="343" t="str">
        <f t="shared" si="2"/>
        <v>DhakaPNP</v>
      </c>
      <c r="H46" s="344">
        <v>42650</v>
      </c>
      <c r="I46" s="343">
        <v>7000</v>
      </c>
      <c r="J46" s="343" t="str">
        <f t="shared" si="3"/>
        <v>6501 - 7000 SFT</v>
      </c>
      <c r="K46" s="345" t="s">
        <v>52</v>
      </c>
      <c r="L46" s="343" t="s">
        <v>52</v>
      </c>
      <c r="M46" s="345" t="s">
        <v>1492</v>
      </c>
      <c r="N46" s="343" t="s">
        <v>1015</v>
      </c>
      <c r="O46" s="343" t="s">
        <v>45</v>
      </c>
      <c r="P46" s="343" t="s">
        <v>27</v>
      </c>
      <c r="Q46" s="343" t="s">
        <v>1838</v>
      </c>
      <c r="R46" s="343" t="s">
        <v>52</v>
      </c>
      <c r="S46" s="346">
        <v>22210953.199999999</v>
      </c>
      <c r="T46" s="346">
        <v>3172.9933142857144</v>
      </c>
      <c r="U46" s="346">
        <v>22024706</v>
      </c>
      <c r="V46" s="346">
        <v>22500764</v>
      </c>
      <c r="W46" s="346">
        <v>15950606.4</v>
      </c>
      <c r="X46" s="346">
        <v>15318650</v>
      </c>
      <c r="Y46" s="346">
        <v>18175815.199999999</v>
      </c>
      <c r="Z46" s="346">
        <v>5</v>
      </c>
      <c r="AA46" s="346" t="s">
        <v>1857</v>
      </c>
      <c r="AB46" s="346" t="s">
        <v>1858</v>
      </c>
      <c r="AC46" s="346" t="s">
        <v>1855</v>
      </c>
      <c r="AD46" s="346">
        <v>6260346.7999999989</v>
      </c>
      <c r="AE46" s="347">
        <v>0.39248331022700178</v>
      </c>
      <c r="AF46" s="347">
        <v>0.12841842063091929</v>
      </c>
      <c r="AG46" s="346">
        <v>22024706</v>
      </c>
      <c r="AH46" s="346">
        <v>22500764</v>
      </c>
      <c r="AI46" s="346">
        <v>24557421</v>
      </c>
      <c r="AJ46" s="346">
        <v>19643566</v>
      </c>
      <c r="AK46" s="346">
        <v>22328309</v>
      </c>
      <c r="AL46" s="346">
        <v>2963706.3404099206</v>
      </c>
      <c r="AM46" s="346">
        <v>2658820.0093003707</v>
      </c>
      <c r="AN46" s="346">
        <v>3341761.5256123496</v>
      </c>
      <c r="AO46" s="346">
        <v>2278004.281612982</v>
      </c>
      <c r="AP46" s="346">
        <v>3019185.496320691</v>
      </c>
      <c r="AQ46" s="347">
        <v>0.17309885081244861</v>
      </c>
      <c r="AR46" s="348" t="str">
        <f t="shared" si="4"/>
        <v>DhakaDhaka</v>
      </c>
      <c r="AS46" s="347">
        <v>3.5243754912205848E-3</v>
      </c>
      <c r="AT46" s="347" t="s">
        <v>1850</v>
      </c>
      <c r="AU46" s="347" t="s">
        <v>1843</v>
      </c>
      <c r="AV46" s="349" t="s">
        <v>1555</v>
      </c>
    </row>
    <row r="47" spans="1:48" ht="14.4">
      <c r="A47" s="343">
        <v>48</v>
      </c>
      <c r="B47" s="343" t="s">
        <v>819</v>
      </c>
      <c r="C47" s="343" t="s">
        <v>1895</v>
      </c>
      <c r="D47" s="343" t="str">
        <f t="shared" si="0"/>
        <v>8001 - 8500 SFTDhakaDhakaPNPHigh Street W Residential BlockMBবিভাগীয় শহরSquare ⬜ shapeBasement floor</v>
      </c>
      <c r="E47" s="343" t="str">
        <f>CONCATENATE('Outlet Data'!K47,L47,'Outlet Data'!N47,M47)</f>
        <v>DhakaDhakaHigh Street W Residential BlockPNP</v>
      </c>
      <c r="F47" s="343" t="str">
        <f t="shared" si="1"/>
        <v>Dhakaবিভাগীয় শহরPNP</v>
      </c>
      <c r="G47" s="343" t="str">
        <f t="shared" si="2"/>
        <v>DhakaPNP</v>
      </c>
      <c r="H47" s="344">
        <v>42697</v>
      </c>
      <c r="I47" s="343">
        <v>8500</v>
      </c>
      <c r="J47" s="343" t="str">
        <f t="shared" si="3"/>
        <v>8001 - 8500 SFT</v>
      </c>
      <c r="K47" s="345" t="s">
        <v>52</v>
      </c>
      <c r="L47" s="343" t="s">
        <v>52</v>
      </c>
      <c r="M47" s="345" t="s">
        <v>1492</v>
      </c>
      <c r="N47" s="343" t="s">
        <v>1015</v>
      </c>
      <c r="O47" s="343" t="s">
        <v>25</v>
      </c>
      <c r="P47" s="343" t="s">
        <v>27</v>
      </c>
      <c r="Q47" s="343" t="s">
        <v>1838</v>
      </c>
      <c r="R47" s="343" t="s">
        <v>52</v>
      </c>
      <c r="S47" s="346">
        <v>12663559.800000001</v>
      </c>
      <c r="T47" s="346">
        <v>1489.8305647058824</v>
      </c>
      <c r="U47" s="346">
        <v>11701826</v>
      </c>
      <c r="V47" s="346">
        <v>13509961</v>
      </c>
      <c r="W47" s="346">
        <v>23917765.800000001</v>
      </c>
      <c r="X47" s="346">
        <v>13497591.5</v>
      </c>
      <c r="Y47" s="346">
        <v>38513766.899999999</v>
      </c>
      <c r="Z47" s="346">
        <v>18</v>
      </c>
      <c r="AA47" s="346" t="s">
        <v>1839</v>
      </c>
      <c r="AB47" s="346" t="s">
        <v>1840</v>
      </c>
      <c r="AC47" s="346" t="s">
        <v>1841</v>
      </c>
      <c r="AD47" s="346">
        <v>-11254206</v>
      </c>
      <c r="AE47" s="347">
        <v>-0.47053751149281675</v>
      </c>
      <c r="AF47" s="347">
        <v>6.1971021068889152E-2</v>
      </c>
      <c r="AG47" s="346">
        <v>11701826</v>
      </c>
      <c r="AH47" s="346">
        <v>12542947</v>
      </c>
      <c r="AI47" s="346">
        <v>14149511</v>
      </c>
      <c r="AJ47" s="346">
        <v>11413554</v>
      </c>
      <c r="AK47" s="346">
        <v>13509961</v>
      </c>
      <c r="AL47" s="346">
        <v>736364.97282101726</v>
      </c>
      <c r="AM47" s="346">
        <v>663074.64805843914</v>
      </c>
      <c r="AN47" s="346">
        <v>999253.01954989461</v>
      </c>
      <c r="AO47" s="346">
        <v>488342.16236565448</v>
      </c>
      <c r="AP47" s="346">
        <v>1036833.8530696835</v>
      </c>
      <c r="AQ47" s="347">
        <v>0.15151913438386286</v>
      </c>
      <c r="AR47" s="348" t="str">
        <f t="shared" si="4"/>
        <v>DhakaDhaka</v>
      </c>
      <c r="AS47" s="347">
        <v>3.8427361115254146E-3</v>
      </c>
      <c r="AT47" s="347" t="s">
        <v>1846</v>
      </c>
      <c r="AU47" s="347" t="s">
        <v>1896</v>
      </c>
      <c r="AV47" s="349" t="s">
        <v>1555</v>
      </c>
    </row>
    <row r="48" spans="1:48" ht="14.4">
      <c r="A48" s="343">
        <v>46</v>
      </c>
      <c r="B48" s="343" t="s">
        <v>824</v>
      </c>
      <c r="C48" s="343" t="s">
        <v>1897</v>
      </c>
      <c r="D48" s="343" t="str">
        <f t="shared" si="0"/>
        <v>7001 - 7500 SFTDhakaGBUDDhakaPNPHigh Street W Residential BlockHAবিভাগীয় শহরSquare ⬜ shapeGround floor</v>
      </c>
      <c r="E48" s="343" t="str">
        <f>CONCATENATE('Outlet Data'!K48,L48,'Outlet Data'!N48,M48)</f>
        <v>DhakaGBUDDhakaHigh Street W Residential BlockPNP</v>
      </c>
      <c r="F48" s="343" t="str">
        <f t="shared" si="1"/>
        <v>Dhakaবিভাগীয় শহরPNP</v>
      </c>
      <c r="G48" s="343" t="str">
        <f t="shared" si="2"/>
        <v>DhakaPNP</v>
      </c>
      <c r="H48" s="344">
        <v>42860</v>
      </c>
      <c r="I48" s="343">
        <v>7246</v>
      </c>
      <c r="J48" s="343" t="str">
        <f t="shared" si="3"/>
        <v>7001 - 7500 SFT</v>
      </c>
      <c r="K48" s="345" t="s">
        <v>1557</v>
      </c>
      <c r="L48" s="343" t="s">
        <v>52</v>
      </c>
      <c r="M48" s="345" t="s">
        <v>1492</v>
      </c>
      <c r="N48" s="343" t="s">
        <v>1015</v>
      </c>
      <c r="O48" s="343" t="s">
        <v>45</v>
      </c>
      <c r="P48" s="343" t="s">
        <v>46</v>
      </c>
      <c r="Q48" s="343" t="s">
        <v>1838</v>
      </c>
      <c r="R48" s="343" t="s">
        <v>52</v>
      </c>
      <c r="S48" s="346">
        <v>23925205.800000001</v>
      </c>
      <c r="T48" s="346">
        <v>3301.8500966050237</v>
      </c>
      <c r="U48" s="346">
        <v>23673876</v>
      </c>
      <c r="V48" s="346">
        <v>24306047</v>
      </c>
      <c r="W48" s="346">
        <v>44929500.799999997</v>
      </c>
      <c r="X48" s="346">
        <v>27706764.800000001</v>
      </c>
      <c r="Y48" s="346">
        <v>53466145.399999999</v>
      </c>
      <c r="Z48" s="346">
        <v>5</v>
      </c>
      <c r="AA48" s="346" t="s">
        <v>1857</v>
      </c>
      <c r="AB48" s="346" t="s">
        <v>1858</v>
      </c>
      <c r="AC48" s="346" t="s">
        <v>1841</v>
      </c>
      <c r="AD48" s="346">
        <v>-21004294.999999996</v>
      </c>
      <c r="AE48" s="347">
        <v>-0.46749451086712268</v>
      </c>
      <c r="AF48" s="347">
        <v>3.4315765106355589E-2</v>
      </c>
      <c r="AG48" s="346">
        <v>23673876</v>
      </c>
      <c r="AH48" s="346">
        <v>24306047</v>
      </c>
      <c r="AI48" s="346">
        <v>24511588</v>
      </c>
      <c r="AJ48" s="346">
        <v>23183122</v>
      </c>
      <c r="AK48" s="346">
        <v>23951396</v>
      </c>
      <c r="AL48" s="346">
        <v>927564.88783697505</v>
      </c>
      <c r="AM48" s="346">
        <v>778507.42600630876</v>
      </c>
      <c r="AN48" s="346">
        <v>951245.33287395816</v>
      </c>
      <c r="AO48" s="346">
        <v>705330.35316800792</v>
      </c>
      <c r="AP48" s="346">
        <v>742410.71188483201</v>
      </c>
      <c r="AQ48" s="347">
        <v>0.1792801191055812</v>
      </c>
      <c r="AR48" s="348" t="str">
        <f t="shared" si="4"/>
        <v>DhakaGBUDDhaka</v>
      </c>
      <c r="AS48" s="347">
        <v>3.0279061813349001E-3</v>
      </c>
      <c r="AT48" s="347" t="s">
        <v>1846</v>
      </c>
      <c r="AU48" s="347" t="s">
        <v>1843</v>
      </c>
      <c r="AV48" s="349" t="s">
        <v>1555</v>
      </c>
    </row>
    <row r="49" spans="1:48" ht="14.4">
      <c r="A49" s="343">
        <v>631</v>
      </c>
      <c r="B49" s="343" t="s">
        <v>825</v>
      </c>
      <c r="C49" s="343" t="s">
        <v>1898</v>
      </c>
      <c r="D49" s="343" t="str">
        <f t="shared" si="0"/>
        <v>1001 - 1500 SFTDhakaDhakaNon-PNPWithin the MahallaMCথানা সদরOthersGround floor</v>
      </c>
      <c r="E49" s="343" t="str">
        <f>CONCATENATE('Outlet Data'!K49,L49,'Outlet Data'!N49,M49)</f>
        <v>DhakaDhakaWithin the MahallaNon-PNP</v>
      </c>
      <c r="F49" s="343" t="str">
        <f t="shared" si="1"/>
        <v>Dhakaথানা সদরNon-PNP</v>
      </c>
      <c r="G49" s="343" t="str">
        <f t="shared" si="2"/>
        <v>DhakaNon-PNP</v>
      </c>
      <c r="H49" s="344">
        <v>42861</v>
      </c>
      <c r="I49" s="343">
        <v>1050</v>
      </c>
      <c r="J49" s="343" t="str">
        <f t="shared" si="3"/>
        <v>1001 - 1500 SFT</v>
      </c>
      <c r="K49" s="345" t="s">
        <v>52</v>
      </c>
      <c r="L49" s="343" t="s">
        <v>52</v>
      </c>
      <c r="M49" s="345" t="s">
        <v>1537</v>
      </c>
      <c r="N49" s="343" t="s">
        <v>1016</v>
      </c>
      <c r="O49" s="343" t="s">
        <v>25</v>
      </c>
      <c r="P49" s="343" t="s">
        <v>118</v>
      </c>
      <c r="Q49" s="343" t="s">
        <v>1869</v>
      </c>
      <c r="R49" s="343" t="s">
        <v>52</v>
      </c>
      <c r="S49" s="346">
        <v>1481774.8</v>
      </c>
      <c r="T49" s="346">
        <v>1411.2140952380953</v>
      </c>
      <c r="U49" s="346">
        <v>1457833</v>
      </c>
      <c r="V49" s="346">
        <v>1561101</v>
      </c>
      <c r="W49" s="346">
        <v>1435127.2999999998</v>
      </c>
      <c r="X49" s="346">
        <v>920723.95</v>
      </c>
      <c r="Y49" s="346">
        <v>2028621.2</v>
      </c>
      <c r="Z49" s="346">
        <v>50</v>
      </c>
      <c r="AA49" s="346" t="s">
        <v>1853</v>
      </c>
      <c r="AB49" s="346" t="s">
        <v>1854</v>
      </c>
      <c r="AC49" s="346" t="s">
        <v>1845</v>
      </c>
      <c r="AD49" s="346">
        <v>46647.500000000233</v>
      </c>
      <c r="AE49" s="347">
        <v>3.2504085177670561E-2</v>
      </c>
      <c r="AF49" s="347">
        <v>1.9022901416929666E-2</v>
      </c>
      <c r="AG49" s="346">
        <v>1537573</v>
      </c>
      <c r="AH49" s="346">
        <v>1457833</v>
      </c>
      <c r="AI49" s="346">
        <v>1561101</v>
      </c>
      <c r="AJ49" s="346">
        <v>1280590</v>
      </c>
      <c r="AK49" s="346">
        <v>1571777</v>
      </c>
      <c r="AL49" s="346">
        <v>22418.461861749063</v>
      </c>
      <c r="AM49" s="346">
        <v>16156.427147320588</v>
      </c>
      <c r="AN49" s="346">
        <v>32038.789286590065</v>
      </c>
      <c r="AO49" s="346">
        <v>11959.862986483553</v>
      </c>
      <c r="AP49" s="346">
        <v>58364.738430310099</v>
      </c>
      <c r="AQ49" s="347">
        <v>0.15130629672263526</v>
      </c>
      <c r="AR49" s="348" t="str">
        <f t="shared" si="4"/>
        <v>DhakaDhaka</v>
      </c>
      <c r="AS49" s="347">
        <v>4.0000000000000001E-3</v>
      </c>
      <c r="AT49" s="347" t="s">
        <v>1850</v>
      </c>
      <c r="AU49" s="347" t="s">
        <v>1843</v>
      </c>
      <c r="AV49" s="349" t="s">
        <v>1555</v>
      </c>
    </row>
    <row r="50" spans="1:48" ht="14.4">
      <c r="A50" s="343">
        <v>57</v>
      </c>
      <c r="B50" s="343" t="s">
        <v>822</v>
      </c>
      <c r="C50" s="343" t="s">
        <v>1899</v>
      </c>
      <c r="D50" s="343" t="str">
        <f t="shared" si="0"/>
        <v>2501 - 3000 SFTDhakaGBUDDhakaPNPHigh Street W Residential BlockHBবিভাগীয় শহরL shapeGround floor</v>
      </c>
      <c r="E50" s="343" t="str">
        <f>CONCATENATE('Outlet Data'!K50,L50,'Outlet Data'!N50,M50)</f>
        <v>DhakaGBUDDhakaHigh Street W Residential BlockPNP</v>
      </c>
      <c r="F50" s="343" t="str">
        <f t="shared" si="1"/>
        <v>Dhakaবিভাগীয় শহরPNP</v>
      </c>
      <c r="G50" s="343" t="str">
        <f t="shared" si="2"/>
        <v>DhakaPNP</v>
      </c>
      <c r="H50" s="344">
        <v>42887</v>
      </c>
      <c r="I50" s="343">
        <v>3000</v>
      </c>
      <c r="J50" s="343" t="str">
        <f t="shared" si="3"/>
        <v>2501 - 3000 SFT</v>
      </c>
      <c r="K50" s="345" t="s">
        <v>1557</v>
      </c>
      <c r="L50" s="343" t="s">
        <v>52</v>
      </c>
      <c r="M50" s="345" t="s">
        <v>1492</v>
      </c>
      <c r="N50" s="343" t="s">
        <v>1015</v>
      </c>
      <c r="O50" s="343" t="s">
        <v>45</v>
      </c>
      <c r="P50" s="343" t="s">
        <v>27</v>
      </c>
      <c r="Q50" s="343" t="s">
        <v>1838</v>
      </c>
      <c r="R50" s="343" t="s">
        <v>52</v>
      </c>
      <c r="S50" s="346">
        <v>7940611.5999999996</v>
      </c>
      <c r="T50" s="346">
        <v>2646.8705333333332</v>
      </c>
      <c r="U50" s="346">
        <v>7600123</v>
      </c>
      <c r="V50" s="346">
        <v>8296295</v>
      </c>
      <c r="W50" s="346">
        <v>9019007.8000000007</v>
      </c>
      <c r="X50" s="346">
        <v>7963221.9000000004</v>
      </c>
      <c r="Y50" s="346">
        <v>10293291.5</v>
      </c>
      <c r="Z50" s="346">
        <v>7</v>
      </c>
      <c r="AA50" s="346" t="s">
        <v>1848</v>
      </c>
      <c r="AB50" s="346" t="s">
        <v>1849</v>
      </c>
      <c r="AC50" s="346" t="s">
        <v>1841</v>
      </c>
      <c r="AD50" s="346">
        <v>-1078396.2000000011</v>
      </c>
      <c r="AE50" s="347">
        <v>-0.1195692723538837</v>
      </c>
      <c r="AF50" s="347">
        <v>7.4478660053777179E-2</v>
      </c>
      <c r="AG50" s="346">
        <v>7486715</v>
      </c>
      <c r="AH50" s="346">
        <v>7941495</v>
      </c>
      <c r="AI50" s="346">
        <v>8296295</v>
      </c>
      <c r="AJ50" s="346">
        <v>7600123</v>
      </c>
      <c r="AK50" s="346">
        <v>8378430</v>
      </c>
      <c r="AL50" s="346">
        <v>598307.89548208355</v>
      </c>
      <c r="AM50" s="346">
        <v>589379.33597309212</v>
      </c>
      <c r="AN50" s="346">
        <v>622290.98025151761</v>
      </c>
      <c r="AO50" s="346">
        <v>517617.89099020069</v>
      </c>
      <c r="AP50" s="346">
        <v>629434.45718050469</v>
      </c>
      <c r="AQ50" s="347">
        <v>0.1657758471805392</v>
      </c>
      <c r="AR50" s="348" t="str">
        <f t="shared" si="4"/>
        <v>DhakaGBUDDhaka</v>
      </c>
      <c r="AS50" s="347">
        <v>4.0064093153490566E-3</v>
      </c>
      <c r="AT50" s="347" t="s">
        <v>1842</v>
      </c>
      <c r="AU50" s="347" t="s">
        <v>1843</v>
      </c>
      <c r="AV50" s="349" t="s">
        <v>1555</v>
      </c>
    </row>
    <row r="51" spans="1:48" ht="14.4">
      <c r="A51" s="343">
        <v>59</v>
      </c>
      <c r="B51" s="343" t="s">
        <v>850</v>
      </c>
      <c r="C51" s="343" t="s">
        <v>895</v>
      </c>
      <c r="D51" s="343" t="str">
        <f t="shared" si="0"/>
        <v>5501 - 6000 SFTSylhetSylhetPNPHigh Street W Residential BlockHAজেলা শহরTriangle 🔽 ShapeSlightly upper than Ground floor</v>
      </c>
      <c r="E51" s="343" t="str">
        <f>CONCATENATE('Outlet Data'!K51,L51,'Outlet Data'!N51,M51)</f>
        <v>SylhetSylhetHigh Street W Residential BlockPNP</v>
      </c>
      <c r="F51" s="343" t="str">
        <f t="shared" si="1"/>
        <v>Sylhetজেলা শহরPNP</v>
      </c>
      <c r="G51" s="343" t="str">
        <f t="shared" si="2"/>
        <v>SylhetPNP</v>
      </c>
      <c r="H51" s="344">
        <v>42906</v>
      </c>
      <c r="I51" s="343">
        <v>5624</v>
      </c>
      <c r="J51" s="343" t="str">
        <f t="shared" si="3"/>
        <v>5501 - 6000 SFT</v>
      </c>
      <c r="K51" s="345" t="s">
        <v>131</v>
      </c>
      <c r="L51" s="343" t="s">
        <v>131</v>
      </c>
      <c r="M51" s="345" t="s">
        <v>1492</v>
      </c>
      <c r="N51" s="343" t="s">
        <v>1015</v>
      </c>
      <c r="O51" s="343" t="s">
        <v>45</v>
      </c>
      <c r="P51" s="343" t="s">
        <v>46</v>
      </c>
      <c r="Q51" s="343" t="s">
        <v>1861</v>
      </c>
      <c r="R51" s="343" t="s">
        <v>1863</v>
      </c>
      <c r="S51" s="346">
        <v>12187237.199999999</v>
      </c>
      <c r="T51" s="346">
        <v>2167.0051920341393</v>
      </c>
      <c r="U51" s="346">
        <v>11681711</v>
      </c>
      <c r="V51" s="346">
        <v>13000431</v>
      </c>
      <c r="W51" s="346">
        <v>13294188.199999999</v>
      </c>
      <c r="X51" s="346">
        <v>12187237.199999999</v>
      </c>
      <c r="Y51" s="346">
        <v>19964503</v>
      </c>
      <c r="Z51" s="346">
        <v>5</v>
      </c>
      <c r="AA51" s="346" t="s">
        <v>1848</v>
      </c>
      <c r="AB51" s="346" t="s">
        <v>1849</v>
      </c>
      <c r="AC51" s="346" t="s">
        <v>1845</v>
      </c>
      <c r="AD51" s="346">
        <v>-1106951</v>
      </c>
      <c r="AE51" s="347">
        <v>-8.3265783765570589E-2</v>
      </c>
      <c r="AF51" s="347">
        <v>7.9056778215064738E-2</v>
      </c>
      <c r="AG51" s="346">
        <v>12613149</v>
      </c>
      <c r="AH51" s="346">
        <v>13000431</v>
      </c>
      <c r="AI51" s="346">
        <v>13401923</v>
      </c>
      <c r="AJ51" s="346">
        <v>10238972</v>
      </c>
      <c r="AK51" s="346">
        <v>11681711</v>
      </c>
      <c r="AL51" s="346">
        <v>1091287.9398692742</v>
      </c>
      <c r="AM51" s="346">
        <v>919704.97609747434</v>
      </c>
      <c r="AN51" s="346">
        <v>1205471.4007761006</v>
      </c>
      <c r="AO51" s="346">
        <v>679738.70502554462</v>
      </c>
      <c r="AP51" s="346">
        <v>921215.52010553889</v>
      </c>
      <c r="AQ51" s="347">
        <v>0.1597563960382746</v>
      </c>
      <c r="AR51" s="348" t="str">
        <f t="shared" si="4"/>
        <v>SylhetSylhet</v>
      </c>
      <c r="AS51" s="347">
        <v>3.3493287070703939E-3</v>
      </c>
      <c r="AT51" s="347" t="s">
        <v>1883</v>
      </c>
      <c r="AU51" s="347" t="s">
        <v>1851</v>
      </c>
      <c r="AV51" s="349" t="s">
        <v>1555</v>
      </c>
    </row>
    <row r="52" spans="1:48" ht="14.4">
      <c r="A52" s="343">
        <v>210</v>
      </c>
      <c r="B52" s="343" t="s">
        <v>120</v>
      </c>
      <c r="C52" s="343" t="s">
        <v>121</v>
      </c>
      <c r="D52" s="343" t="str">
        <f t="shared" si="0"/>
        <v>1501 - 2000 SFTDhakaDhakaNon-PNPHigh Street W Residential BlockHBবিভাগীয় শহরSquare ⬜ shapeGround floor</v>
      </c>
      <c r="E52" s="343" t="str">
        <f>CONCATENATE('Outlet Data'!K52,L52,'Outlet Data'!N52,M52)</f>
        <v>DhakaDhakaHigh Street W Residential BlockNon-PNP</v>
      </c>
      <c r="F52" s="343" t="str">
        <f t="shared" si="1"/>
        <v>Dhakaবিভাগীয় শহরNon-PNP</v>
      </c>
      <c r="G52" s="343" t="str">
        <f t="shared" si="2"/>
        <v>DhakaNon-PNP</v>
      </c>
      <c r="H52" s="344">
        <v>43070</v>
      </c>
      <c r="I52" s="343">
        <v>2000</v>
      </c>
      <c r="J52" s="343" t="str">
        <f t="shared" si="3"/>
        <v>1501 - 2000 SFT</v>
      </c>
      <c r="K52" s="345" t="s">
        <v>52</v>
      </c>
      <c r="L52" s="343" t="s">
        <v>52</v>
      </c>
      <c r="M52" s="345" t="s">
        <v>1537</v>
      </c>
      <c r="N52" s="343" t="s">
        <v>1015</v>
      </c>
      <c r="O52" s="343" t="s">
        <v>45</v>
      </c>
      <c r="P52" s="343" t="s">
        <v>27</v>
      </c>
      <c r="Q52" s="343" t="s">
        <v>1838</v>
      </c>
      <c r="R52" s="343" t="s">
        <v>52</v>
      </c>
      <c r="S52" s="346">
        <v>3227635</v>
      </c>
      <c r="T52" s="346">
        <v>1613.8175000000001</v>
      </c>
      <c r="U52" s="346">
        <v>2894449</v>
      </c>
      <c r="V52" s="346">
        <v>3431674</v>
      </c>
      <c r="W52" s="346">
        <v>2744328.4</v>
      </c>
      <c r="X52" s="346">
        <v>2349036.4</v>
      </c>
      <c r="Y52" s="346">
        <v>3490451.4</v>
      </c>
      <c r="Z52" s="346">
        <v>17</v>
      </c>
      <c r="AA52" s="346" t="s">
        <v>1853</v>
      </c>
      <c r="AB52" s="346" t="s">
        <v>1854</v>
      </c>
      <c r="AC52" s="346" t="s">
        <v>1845</v>
      </c>
      <c r="AD52" s="346">
        <v>483306.60000000009</v>
      </c>
      <c r="AE52" s="347">
        <v>0.17611106600798943</v>
      </c>
      <c r="AF52" s="347">
        <v>3.580064494738474E-2</v>
      </c>
      <c r="AG52" s="346">
        <v>3413476</v>
      </c>
      <c r="AH52" s="346">
        <v>3575272</v>
      </c>
      <c r="AI52" s="346">
        <v>3431674</v>
      </c>
      <c r="AJ52" s="346">
        <v>2823304</v>
      </c>
      <c r="AK52" s="346">
        <v>2894449</v>
      </c>
      <c r="AL52" s="346">
        <v>104788.43606579385</v>
      </c>
      <c r="AM52" s="346">
        <v>136286.74801278929</v>
      </c>
      <c r="AN52" s="346">
        <v>147805.03886785847</v>
      </c>
      <c r="AO52" s="346">
        <v>93539.508583688817</v>
      </c>
      <c r="AP52" s="346">
        <v>95337.341743630299</v>
      </c>
      <c r="AQ52" s="347">
        <v>0.15601514515011569</v>
      </c>
      <c r="AR52" s="348" t="str">
        <f t="shared" si="4"/>
        <v>DhakaDhaka</v>
      </c>
      <c r="AS52" s="347">
        <v>4.9158458138319249E-3</v>
      </c>
      <c r="AT52" s="347" t="s">
        <v>1846</v>
      </c>
      <c r="AU52" s="347" t="s">
        <v>1843</v>
      </c>
      <c r="AV52" s="349" t="s">
        <v>1041</v>
      </c>
    </row>
    <row r="53" spans="1:48" ht="14.4">
      <c r="A53" s="343">
        <v>18</v>
      </c>
      <c r="B53" s="343" t="s">
        <v>823</v>
      </c>
      <c r="C53" s="343" t="s">
        <v>1900</v>
      </c>
      <c r="D53" s="343" t="str">
        <f t="shared" si="0"/>
        <v>7001 - 7500 SFTDhakaGBUDDhakaPNPHigh Street W Residential BlockHAবিভাগীয় শহরOthersGround floor</v>
      </c>
      <c r="E53" s="343" t="str">
        <f>CONCATENATE('Outlet Data'!K53,L53,'Outlet Data'!N53,M53)</f>
        <v>DhakaGBUDDhakaHigh Street W Residential BlockPNP</v>
      </c>
      <c r="F53" s="343" t="str">
        <f t="shared" si="1"/>
        <v>Dhakaবিভাগীয় শহরPNP</v>
      </c>
      <c r="G53" s="343" t="str">
        <f t="shared" si="2"/>
        <v>DhakaPNP</v>
      </c>
      <c r="H53" s="344">
        <v>43083</v>
      </c>
      <c r="I53" s="343">
        <v>7500</v>
      </c>
      <c r="J53" s="343" t="str">
        <f t="shared" si="3"/>
        <v>7001 - 7500 SFT</v>
      </c>
      <c r="K53" s="345" t="s">
        <v>1557</v>
      </c>
      <c r="L53" s="343" t="s">
        <v>52</v>
      </c>
      <c r="M53" s="345" t="s">
        <v>1492</v>
      </c>
      <c r="N53" s="343" t="s">
        <v>1015</v>
      </c>
      <c r="O53" s="343" t="s">
        <v>45</v>
      </c>
      <c r="P53" s="343" t="s">
        <v>46</v>
      </c>
      <c r="Q53" s="343" t="s">
        <v>1838</v>
      </c>
      <c r="R53" s="343" t="s">
        <v>52</v>
      </c>
      <c r="S53" s="346">
        <v>27706764.800000001</v>
      </c>
      <c r="T53" s="346">
        <v>3694.2353066666669</v>
      </c>
      <c r="U53" s="346">
        <v>27406561</v>
      </c>
      <c r="V53" s="346">
        <v>27991879</v>
      </c>
      <c r="W53" s="346">
        <v>44929500.799999997</v>
      </c>
      <c r="X53" s="346">
        <v>27706764.800000001</v>
      </c>
      <c r="Y53" s="346">
        <v>53466145.399999999</v>
      </c>
      <c r="Z53" s="346">
        <v>5</v>
      </c>
      <c r="AA53" s="346" t="s">
        <v>1857</v>
      </c>
      <c r="AB53" s="346" t="s">
        <v>1858</v>
      </c>
      <c r="AC53" s="346" t="s">
        <v>1845</v>
      </c>
      <c r="AD53" s="346">
        <v>-17222735.999999996</v>
      </c>
      <c r="AE53" s="347">
        <v>-0.38332800706301184</v>
      </c>
      <c r="AF53" s="347">
        <v>6.8081261837508858E-2</v>
      </c>
      <c r="AG53" s="346">
        <v>27991879</v>
      </c>
      <c r="AH53" s="346">
        <v>27406561</v>
      </c>
      <c r="AI53" s="346">
        <v>30149399</v>
      </c>
      <c r="AJ53" s="346">
        <v>25296282</v>
      </c>
      <c r="AK53" s="346">
        <v>27689703</v>
      </c>
      <c r="AL53" s="346">
        <v>2362855.3850012328</v>
      </c>
      <c r="AM53" s="346">
        <v>1831813.716643814</v>
      </c>
      <c r="AN53" s="346">
        <v>2270490.4282440217</v>
      </c>
      <c r="AO53" s="346">
        <v>924082.41979323979</v>
      </c>
      <c r="AP53" s="346">
        <v>2042315.5954130618</v>
      </c>
      <c r="AQ53" s="347">
        <v>0.18114847086236674</v>
      </c>
      <c r="AR53" s="348" t="str">
        <f t="shared" si="4"/>
        <v>DhakaGBUDDhaka</v>
      </c>
      <c r="AS53" s="347">
        <v>3.1744450274529849E-3</v>
      </c>
      <c r="AT53" s="347" t="s">
        <v>1850</v>
      </c>
      <c r="AU53" s="347" t="s">
        <v>1843</v>
      </c>
      <c r="AV53" s="349" t="s">
        <v>1555</v>
      </c>
    </row>
    <row r="54" spans="1:48" ht="14.4">
      <c r="A54" s="343">
        <v>170</v>
      </c>
      <c r="B54" s="343" t="s">
        <v>89</v>
      </c>
      <c r="C54" s="343" t="s">
        <v>90</v>
      </c>
      <c r="D54" s="343" t="str">
        <f t="shared" si="0"/>
        <v>1501 - 2000 SFTDhakaDhakaNon-PNPHigh Street W Residential BlockHBবিভাগীয় শহরL shapeGround floor</v>
      </c>
      <c r="E54" s="343" t="str">
        <f>CONCATENATE('Outlet Data'!K54,L54,'Outlet Data'!N54,M54)</f>
        <v>DhakaDhakaHigh Street W Residential BlockNon-PNP</v>
      </c>
      <c r="F54" s="343" t="str">
        <f t="shared" si="1"/>
        <v>Dhakaবিভাগীয় শহরNon-PNP</v>
      </c>
      <c r="G54" s="343" t="str">
        <f t="shared" si="2"/>
        <v>DhakaNon-PNP</v>
      </c>
      <c r="H54" s="344">
        <v>43167</v>
      </c>
      <c r="I54" s="343">
        <v>1900</v>
      </c>
      <c r="J54" s="343" t="str">
        <f t="shared" si="3"/>
        <v>1501 - 2000 SFT</v>
      </c>
      <c r="K54" s="345" t="s">
        <v>52</v>
      </c>
      <c r="L54" s="343" t="s">
        <v>52</v>
      </c>
      <c r="M54" s="345" t="s">
        <v>1537</v>
      </c>
      <c r="N54" s="343" t="s">
        <v>1015</v>
      </c>
      <c r="O54" s="343" t="s">
        <v>45</v>
      </c>
      <c r="P54" s="343" t="s">
        <v>27</v>
      </c>
      <c r="Q54" s="343" t="s">
        <v>1838</v>
      </c>
      <c r="R54" s="343" t="s">
        <v>52</v>
      </c>
      <c r="S54" s="346">
        <v>2744328.4</v>
      </c>
      <c r="T54" s="346">
        <v>1444.3833684210526</v>
      </c>
      <c r="U54" s="346">
        <v>2430129</v>
      </c>
      <c r="V54" s="346">
        <v>2940635</v>
      </c>
      <c r="W54" s="346">
        <v>2744328.4</v>
      </c>
      <c r="X54" s="346">
        <v>2349036.4</v>
      </c>
      <c r="Y54" s="346">
        <v>3490451.4</v>
      </c>
      <c r="Z54" s="346">
        <v>17</v>
      </c>
      <c r="AA54" s="346" t="s">
        <v>1853</v>
      </c>
      <c r="AB54" s="346" t="s">
        <v>1854</v>
      </c>
      <c r="AC54" s="346" t="s">
        <v>1845</v>
      </c>
      <c r="AD54" s="346">
        <v>0</v>
      </c>
      <c r="AE54" s="347">
        <v>0</v>
      </c>
      <c r="AF54" s="347">
        <v>7.0277612427186997E-2</v>
      </c>
      <c r="AG54" s="346">
        <v>2388883</v>
      </c>
      <c r="AH54" s="346">
        <v>2795570</v>
      </c>
      <c r="AI54" s="346">
        <v>3166425</v>
      </c>
      <c r="AJ54" s="346">
        <v>2430129</v>
      </c>
      <c r="AK54" s="346">
        <v>2940635</v>
      </c>
      <c r="AL54" s="346">
        <v>89653.391257199168</v>
      </c>
      <c r="AM54" s="346">
        <v>193134.64139766141</v>
      </c>
      <c r="AN54" s="346">
        <v>291904.08786120889</v>
      </c>
      <c r="AO54" s="346">
        <v>148487.10677491006</v>
      </c>
      <c r="AP54" s="346">
        <v>241145.01104963152</v>
      </c>
      <c r="AQ54" s="347">
        <v>0.16215582374455365</v>
      </c>
      <c r="AR54" s="348" t="str">
        <f t="shared" si="4"/>
        <v>DhakaDhaka</v>
      </c>
      <c r="AS54" s="347">
        <v>4.0000000000000001E-3</v>
      </c>
      <c r="AT54" s="347" t="s">
        <v>1842</v>
      </c>
      <c r="AU54" s="347" t="s">
        <v>1843</v>
      </c>
      <c r="AV54" s="349" t="s">
        <v>1041</v>
      </c>
    </row>
    <row r="55" spans="1:48" ht="14.4">
      <c r="A55" s="343">
        <v>121</v>
      </c>
      <c r="B55" s="343" t="s">
        <v>87</v>
      </c>
      <c r="C55" s="343" t="s">
        <v>88</v>
      </c>
      <c r="D55" s="343" t="str">
        <f t="shared" si="0"/>
        <v>1501 - 2000 SFTDhakaDhakaNon-PNPHigh Street W Residential BlockMBবিভাগীয় শহরSquare ⬜ shapeGround floor</v>
      </c>
      <c r="E55" s="343" t="str">
        <f>CONCATENATE('Outlet Data'!K55,L55,'Outlet Data'!N55,M55)</f>
        <v>DhakaDhakaHigh Street W Residential BlockNon-PNP</v>
      </c>
      <c r="F55" s="343" t="str">
        <f t="shared" si="1"/>
        <v>Dhakaবিভাগীয় শহরNon-PNP</v>
      </c>
      <c r="G55" s="343" t="str">
        <f t="shared" si="2"/>
        <v>DhakaNon-PNP</v>
      </c>
      <c r="H55" s="344">
        <v>43206</v>
      </c>
      <c r="I55" s="343">
        <v>1600</v>
      </c>
      <c r="J55" s="343" t="str">
        <f t="shared" si="3"/>
        <v>1501 - 2000 SFT</v>
      </c>
      <c r="K55" s="345" t="s">
        <v>52</v>
      </c>
      <c r="L55" s="343" t="s">
        <v>52</v>
      </c>
      <c r="M55" s="345" t="s">
        <v>1537</v>
      </c>
      <c r="N55" s="343" t="s">
        <v>1015</v>
      </c>
      <c r="O55" s="343" t="s">
        <v>25</v>
      </c>
      <c r="P55" s="343" t="s">
        <v>27</v>
      </c>
      <c r="Q55" s="343" t="s">
        <v>1838</v>
      </c>
      <c r="R55" s="343" t="s">
        <v>52</v>
      </c>
      <c r="S55" s="346">
        <v>4642803.2</v>
      </c>
      <c r="T55" s="346">
        <v>2901.752</v>
      </c>
      <c r="U55" s="346">
        <v>4419325</v>
      </c>
      <c r="V55" s="346">
        <v>4869946</v>
      </c>
      <c r="W55" s="346">
        <v>3119556</v>
      </c>
      <c r="X55" s="346">
        <v>2524488.5</v>
      </c>
      <c r="Y55" s="346">
        <v>3962799.3</v>
      </c>
      <c r="Z55" s="346">
        <v>11</v>
      </c>
      <c r="AA55" s="346" t="s">
        <v>1857</v>
      </c>
      <c r="AB55" s="346" t="s">
        <v>1858</v>
      </c>
      <c r="AC55" s="346" t="s">
        <v>1855</v>
      </c>
      <c r="AD55" s="346">
        <v>1523247.2000000002</v>
      </c>
      <c r="AE55" s="347">
        <v>0.48828974379687362</v>
      </c>
      <c r="AF55" s="347">
        <v>5.0037491528211783E-2</v>
      </c>
      <c r="AG55" s="346">
        <v>4722844</v>
      </c>
      <c r="AH55" s="346">
        <v>5001537</v>
      </c>
      <c r="AI55" s="346">
        <v>4869946</v>
      </c>
      <c r="AJ55" s="346">
        <v>4200364</v>
      </c>
      <c r="AK55" s="346">
        <v>4419325</v>
      </c>
      <c r="AL55" s="346">
        <v>235378.12415621977</v>
      </c>
      <c r="AM55" s="346">
        <v>176108.84194301825</v>
      </c>
      <c r="AN55" s="346">
        <v>252951.23614994099</v>
      </c>
      <c r="AO55" s="346">
        <v>213681.4384441704</v>
      </c>
      <c r="AP55" s="346">
        <v>283451.48824242363</v>
      </c>
      <c r="AQ55" s="347">
        <v>0.14950956027090781</v>
      </c>
      <c r="AR55" s="348" t="str">
        <f t="shared" si="4"/>
        <v>DhakaDhaka</v>
      </c>
      <c r="AS55" s="347">
        <v>-3.2927913716159936E-18</v>
      </c>
      <c r="AT55" s="347" t="s">
        <v>1846</v>
      </c>
      <c r="AU55" s="347" t="s">
        <v>1843</v>
      </c>
      <c r="AV55" s="349" t="s">
        <v>1041</v>
      </c>
    </row>
    <row r="56" spans="1:48" ht="14.4">
      <c r="A56" s="343">
        <v>844</v>
      </c>
      <c r="B56" s="343" t="s">
        <v>53</v>
      </c>
      <c r="C56" s="343" t="s">
        <v>54</v>
      </c>
      <c r="D56" s="343" t="str">
        <f t="shared" si="0"/>
        <v>3001 - 3500 SFTDhakaDhakaPNPHigh Street W Residential BlockMBবিভাগীয় শহরOthersBasement floor</v>
      </c>
      <c r="E56" s="343" t="str">
        <f>CONCATENATE('Outlet Data'!K56,L56,'Outlet Data'!N56,M56)</f>
        <v>DhakaDhakaHigh Street W Residential BlockPNP</v>
      </c>
      <c r="F56" s="343" t="str">
        <f t="shared" si="1"/>
        <v>Dhakaবিভাগীয় শহরPNP</v>
      </c>
      <c r="G56" s="343" t="str">
        <f t="shared" si="2"/>
        <v>DhakaPNP</v>
      </c>
      <c r="H56" s="344">
        <v>43304</v>
      </c>
      <c r="I56" s="343">
        <v>3150</v>
      </c>
      <c r="J56" s="343" t="str">
        <f t="shared" si="3"/>
        <v>3001 - 3500 SFT</v>
      </c>
      <c r="K56" s="345" t="s">
        <v>52</v>
      </c>
      <c r="L56" s="343" t="s">
        <v>52</v>
      </c>
      <c r="M56" s="345" t="s">
        <v>1492</v>
      </c>
      <c r="N56" s="343" t="s">
        <v>1015</v>
      </c>
      <c r="O56" s="343" t="s">
        <v>25</v>
      </c>
      <c r="P56" s="343" t="s">
        <v>27</v>
      </c>
      <c r="Q56" s="343" t="s">
        <v>1838</v>
      </c>
      <c r="R56" s="343" t="s">
        <v>52</v>
      </c>
      <c r="S56" s="346">
        <v>5255395.5999999996</v>
      </c>
      <c r="T56" s="346">
        <v>1668.3795555555555</v>
      </c>
      <c r="U56" s="346">
        <v>5022747</v>
      </c>
      <c r="V56" s="346">
        <v>5673017</v>
      </c>
      <c r="W56" s="346">
        <v>5686926.4000000004</v>
      </c>
      <c r="X56" s="346">
        <v>5216051.5999999996</v>
      </c>
      <c r="Y56" s="346">
        <v>9581427.1000000015</v>
      </c>
      <c r="Z56" s="346">
        <v>11</v>
      </c>
      <c r="AA56" s="346" t="s">
        <v>1853</v>
      </c>
      <c r="AB56" s="346" t="s">
        <v>1854</v>
      </c>
      <c r="AC56" s="346" t="s">
        <v>1845</v>
      </c>
      <c r="AD56" s="346">
        <v>-431530.80000000075</v>
      </c>
      <c r="AE56" s="347">
        <v>-7.5881200080240352E-2</v>
      </c>
      <c r="AF56" s="347">
        <v>1.1143759240690129E-2</v>
      </c>
      <c r="AG56" s="346">
        <v>5673017</v>
      </c>
      <c r="AH56" s="346">
        <v>5677436</v>
      </c>
      <c r="AI56" s="346">
        <v>5359287</v>
      </c>
      <c r="AJ56" s="346">
        <v>5022747</v>
      </c>
      <c r="AK56" s="346">
        <v>4544491</v>
      </c>
      <c r="AL56" s="346">
        <v>102253.81099197117</v>
      </c>
      <c r="AM56" s="346">
        <v>40278.727724174969</v>
      </c>
      <c r="AN56" s="346">
        <v>9980.5704317614436</v>
      </c>
      <c r="AO56" s="346">
        <v>79131.064608059591</v>
      </c>
      <c r="AP56" s="346">
        <v>61180.142648944049</v>
      </c>
      <c r="AQ56" s="347">
        <v>0.1607741146222193</v>
      </c>
      <c r="AR56" s="348" t="str">
        <f t="shared" si="4"/>
        <v>DhakaDhaka</v>
      </c>
      <c r="AS56" s="347">
        <v>3.9867182045249952E-3</v>
      </c>
      <c r="AT56" s="347" t="s">
        <v>1850</v>
      </c>
      <c r="AU56" s="347" t="s">
        <v>1896</v>
      </c>
      <c r="AV56" s="349" t="s">
        <v>1041</v>
      </c>
    </row>
    <row r="57" spans="1:48" ht="14.4">
      <c r="A57" s="343">
        <v>245</v>
      </c>
      <c r="B57" s="343" t="s">
        <v>75</v>
      </c>
      <c r="C57" s="343" t="s">
        <v>76</v>
      </c>
      <c r="D57" s="343" t="str">
        <f t="shared" si="0"/>
        <v>1001 - 1500 SFTChattogramBrahmanbariaNon-PNPHigh Street W Residential BlockHCজেলা শহরSquare ⬜ shapeGround floor</v>
      </c>
      <c r="E57" s="343" t="str">
        <f>CONCATENATE('Outlet Data'!K57,L57,'Outlet Data'!N57,M57)</f>
        <v>ChattogramBrahmanbariaHigh Street W Residential BlockNon-PNP</v>
      </c>
      <c r="F57" s="343" t="str">
        <f t="shared" si="1"/>
        <v>Brahmanbariaজেলা শহরNon-PNP</v>
      </c>
      <c r="G57" s="343" t="str">
        <f t="shared" si="2"/>
        <v>BrahmanbariaNon-PNP</v>
      </c>
      <c r="H57" s="344">
        <v>43304</v>
      </c>
      <c r="I57" s="343">
        <v>1500</v>
      </c>
      <c r="J57" s="343" t="str">
        <f t="shared" si="3"/>
        <v>1001 - 1500 SFT</v>
      </c>
      <c r="K57" s="345" t="s">
        <v>195</v>
      </c>
      <c r="L57" s="343" t="s">
        <v>76</v>
      </c>
      <c r="M57" s="345" t="s">
        <v>1537</v>
      </c>
      <c r="N57" s="343" t="s">
        <v>1015</v>
      </c>
      <c r="O57" s="343" t="s">
        <v>45</v>
      </c>
      <c r="P57" s="343" t="s">
        <v>118</v>
      </c>
      <c r="Q57" s="343" t="s">
        <v>1861</v>
      </c>
      <c r="R57" s="343" t="s">
        <v>1863</v>
      </c>
      <c r="S57" s="346">
        <v>2276888</v>
      </c>
      <c r="T57" s="346">
        <v>1517.9253333333334</v>
      </c>
      <c r="U57" s="346">
        <v>2202619</v>
      </c>
      <c r="V57" s="346">
        <v>2529986</v>
      </c>
      <c r="W57" s="346">
        <v>1587474.6</v>
      </c>
      <c r="X57" s="346">
        <v>1405480.8</v>
      </c>
      <c r="Y57" s="346">
        <v>1904731.65</v>
      </c>
      <c r="Z57" s="346">
        <v>14</v>
      </c>
      <c r="AA57" s="346" t="s">
        <v>1864</v>
      </c>
      <c r="AB57" s="346" t="s">
        <v>1865</v>
      </c>
      <c r="AC57" s="346" t="s">
        <v>1855</v>
      </c>
      <c r="AD57" s="346">
        <v>689413.39999999991</v>
      </c>
      <c r="AE57" s="347">
        <v>0.43428310601001097</v>
      </c>
      <c r="AF57" s="347">
        <v>7.7092876974114752E-2</v>
      </c>
      <c r="AG57" s="346">
        <v>2202619</v>
      </c>
      <c r="AH57" s="346">
        <v>2208011</v>
      </c>
      <c r="AI57" s="346">
        <v>2533043</v>
      </c>
      <c r="AJ57" s="346">
        <v>1910781</v>
      </c>
      <c r="AK57" s="346">
        <v>2529986</v>
      </c>
      <c r="AL57" s="346">
        <v>162376.00141983037</v>
      </c>
      <c r="AM57" s="346">
        <v>138679.72056322155</v>
      </c>
      <c r="AN57" s="346">
        <v>237354.31704439293</v>
      </c>
      <c r="AO57" s="346">
        <v>137680.71199614619</v>
      </c>
      <c r="AP57" s="346">
        <v>201568.48131559987</v>
      </c>
      <c r="AQ57" s="347">
        <v>0.17381449132468263</v>
      </c>
      <c r="AR57" s="348" t="str">
        <f t="shared" si="4"/>
        <v>ChattogramBrahmanbaria</v>
      </c>
      <c r="AS57" s="347">
        <v>4.0000000000000001E-3</v>
      </c>
      <c r="AT57" s="347" t="s">
        <v>1846</v>
      </c>
      <c r="AU57" s="347" t="s">
        <v>1843</v>
      </c>
      <c r="AV57" s="349" t="s">
        <v>1041</v>
      </c>
    </row>
    <row r="58" spans="1:48" ht="14.4">
      <c r="A58" s="343">
        <v>349</v>
      </c>
      <c r="B58" s="343" t="s">
        <v>434</v>
      </c>
      <c r="C58" s="343" t="s">
        <v>1870</v>
      </c>
      <c r="D58" s="343" t="str">
        <f t="shared" si="0"/>
        <v>1001 - 1500 SFTDhakaDhakaNon-PNPHigh Street W Residential BlockMBবিভাগীয় শহরL shapeGround floor</v>
      </c>
      <c r="E58" s="343" t="str">
        <f>CONCATENATE('Outlet Data'!K58,L58,'Outlet Data'!N58,M58)</f>
        <v>DhakaDhakaHigh Street W Residential BlockNon-PNP</v>
      </c>
      <c r="F58" s="343" t="str">
        <f t="shared" si="1"/>
        <v>Dhakaবিভাগীয় শহরNon-PNP</v>
      </c>
      <c r="G58" s="343" t="str">
        <f t="shared" si="2"/>
        <v>DhakaNon-PNP</v>
      </c>
      <c r="H58" s="344">
        <v>43312</v>
      </c>
      <c r="I58" s="343">
        <v>1300</v>
      </c>
      <c r="J58" s="343" t="str">
        <f t="shared" si="3"/>
        <v>1001 - 1500 SFT</v>
      </c>
      <c r="K58" s="345" t="s">
        <v>52</v>
      </c>
      <c r="L58" s="343" t="s">
        <v>52</v>
      </c>
      <c r="M58" s="345" t="s">
        <v>1537</v>
      </c>
      <c r="N58" s="343" t="s">
        <v>1015</v>
      </c>
      <c r="O58" s="343" t="s">
        <v>25</v>
      </c>
      <c r="P58" s="343" t="s">
        <v>27</v>
      </c>
      <c r="Q58" s="343" t="s">
        <v>1838</v>
      </c>
      <c r="R58" s="343" t="s">
        <v>52</v>
      </c>
      <c r="S58" s="346">
        <v>2868193.2</v>
      </c>
      <c r="T58" s="346">
        <v>2206.3024615384616</v>
      </c>
      <c r="U58" s="346">
        <v>2804498</v>
      </c>
      <c r="V58" s="346">
        <v>2964126</v>
      </c>
      <c r="W58" s="346">
        <v>1445730</v>
      </c>
      <c r="X58" s="346">
        <v>953500.60000000009</v>
      </c>
      <c r="Y58" s="346">
        <v>1792550.9</v>
      </c>
      <c r="Z58" s="346">
        <v>55</v>
      </c>
      <c r="AA58" s="346" t="s">
        <v>1853</v>
      </c>
      <c r="AB58" s="346" t="s">
        <v>1854</v>
      </c>
      <c r="AC58" s="346" t="s">
        <v>1855</v>
      </c>
      <c r="AD58" s="346">
        <v>1422463.2000000002</v>
      </c>
      <c r="AE58" s="347">
        <v>0.98390653856529231</v>
      </c>
      <c r="AF58" s="347">
        <v>2.5997017521722111E-2</v>
      </c>
      <c r="AG58" s="346">
        <v>2964126</v>
      </c>
      <c r="AH58" s="346">
        <v>2666547</v>
      </c>
      <c r="AI58" s="346">
        <v>2871994</v>
      </c>
      <c r="AJ58" s="346">
        <v>2804498</v>
      </c>
      <c r="AK58" s="346">
        <v>3033801</v>
      </c>
      <c r="AL58" s="346">
        <v>49537.54183596978</v>
      </c>
      <c r="AM58" s="346">
        <v>32663.026511782547</v>
      </c>
      <c r="AN58" s="346">
        <v>114688.13225268474</v>
      </c>
      <c r="AO58" s="346">
        <v>65495.578284397663</v>
      </c>
      <c r="AP58" s="346">
        <v>110438.06549558631</v>
      </c>
      <c r="AQ58" s="347">
        <v>0.14203169762187415</v>
      </c>
      <c r="AR58" s="348" t="str">
        <f t="shared" si="4"/>
        <v>DhakaDhaka</v>
      </c>
      <c r="AS58" s="347">
        <v>4.0000000000000001E-3</v>
      </c>
      <c r="AT58" s="347" t="s">
        <v>1842</v>
      </c>
      <c r="AU58" s="347" t="s">
        <v>1843</v>
      </c>
      <c r="AV58" s="349" t="s">
        <v>1041</v>
      </c>
    </row>
    <row r="59" spans="1:48" ht="14.4">
      <c r="A59" s="343">
        <v>409</v>
      </c>
      <c r="B59" s="343" t="s">
        <v>555</v>
      </c>
      <c r="C59" s="343" t="s">
        <v>556</v>
      </c>
      <c r="D59" s="343" t="str">
        <f t="shared" si="0"/>
        <v>1001 - 1500 SFTDhakaDhakaNon-PNPHigh Street W Residential BlockLCবিভাগীয় শহরI shapeSlightly upper than Ground floor</v>
      </c>
      <c r="E59" s="343" t="str">
        <f>CONCATENATE('Outlet Data'!K59,L59,'Outlet Data'!N59,M59)</f>
        <v>DhakaDhakaHigh Street W Residential BlockNon-PNP</v>
      </c>
      <c r="F59" s="343" t="str">
        <f t="shared" si="1"/>
        <v>Dhakaবিভাগীয় শহরNon-PNP</v>
      </c>
      <c r="G59" s="343" t="str">
        <f t="shared" si="2"/>
        <v>DhakaNon-PNP</v>
      </c>
      <c r="H59" s="344">
        <v>43332</v>
      </c>
      <c r="I59" s="343">
        <v>1400</v>
      </c>
      <c r="J59" s="343" t="str">
        <f t="shared" si="3"/>
        <v>1001 - 1500 SFT</v>
      </c>
      <c r="K59" s="345" t="s">
        <v>52</v>
      </c>
      <c r="L59" s="343" t="s">
        <v>52</v>
      </c>
      <c r="M59" s="345" t="s">
        <v>1537</v>
      </c>
      <c r="N59" s="343" t="s">
        <v>1015</v>
      </c>
      <c r="O59" s="343" t="s">
        <v>127</v>
      </c>
      <c r="P59" s="343" t="s">
        <v>118</v>
      </c>
      <c r="Q59" s="343" t="s">
        <v>1838</v>
      </c>
      <c r="R59" s="343" t="s">
        <v>52</v>
      </c>
      <c r="S59" s="346">
        <v>1550320.4</v>
      </c>
      <c r="T59" s="346">
        <v>1107.3717142857142</v>
      </c>
      <c r="U59" s="346">
        <v>1486809</v>
      </c>
      <c r="V59" s="346">
        <v>1630527</v>
      </c>
      <c r="W59" s="346">
        <v>1126199.5</v>
      </c>
      <c r="X59" s="346">
        <v>866075.60000000009</v>
      </c>
      <c r="Y59" s="346">
        <v>1499334.35</v>
      </c>
      <c r="Z59" s="346">
        <v>28</v>
      </c>
      <c r="AA59" s="346" t="s">
        <v>1853</v>
      </c>
      <c r="AB59" s="346" t="s">
        <v>1854</v>
      </c>
      <c r="AC59" s="346" t="s">
        <v>1855</v>
      </c>
      <c r="AD59" s="346">
        <v>424120.89999999991</v>
      </c>
      <c r="AE59" s="347">
        <v>0.37659482178779147</v>
      </c>
      <c r="AF59" s="347">
        <v>5.2919518561533936E-2</v>
      </c>
      <c r="AG59" s="346">
        <v>1444692</v>
      </c>
      <c r="AH59" s="346">
        <v>1486809</v>
      </c>
      <c r="AI59" s="346">
        <v>1630527</v>
      </c>
      <c r="AJ59" s="346">
        <v>1547848</v>
      </c>
      <c r="AK59" s="346">
        <v>1641726</v>
      </c>
      <c r="AL59" s="346">
        <v>63876.401587355242</v>
      </c>
      <c r="AM59" s="346">
        <v>71256.817824702011</v>
      </c>
      <c r="AN59" s="346">
        <v>107319.23306215767</v>
      </c>
      <c r="AO59" s="346">
        <v>81726.565507511783</v>
      </c>
      <c r="AP59" s="346">
        <v>86032.027938896907</v>
      </c>
      <c r="AQ59" s="347">
        <v>0.16288731149033317</v>
      </c>
      <c r="AR59" s="348" t="str">
        <f t="shared" si="4"/>
        <v>DhakaDhaka</v>
      </c>
      <c r="AS59" s="347">
        <v>4.0000000000000001E-3</v>
      </c>
      <c r="AT59" s="347" t="s">
        <v>1856</v>
      </c>
      <c r="AU59" s="347" t="s">
        <v>1851</v>
      </c>
      <c r="AV59" s="349" t="s">
        <v>1041</v>
      </c>
    </row>
    <row r="60" spans="1:48" ht="14.4">
      <c r="A60" s="343">
        <v>154</v>
      </c>
      <c r="B60" s="343" t="s">
        <v>565</v>
      </c>
      <c r="C60" s="343" t="s">
        <v>1901</v>
      </c>
      <c r="D60" s="343" t="str">
        <f t="shared" si="0"/>
        <v>1001 - 1500 SFTDhakaDhakaNon-PNPWithin the MahallaMCবিভাগীয় শহরL shapeGround floor</v>
      </c>
      <c r="E60" s="343" t="str">
        <f>CONCATENATE('Outlet Data'!K60,L60,'Outlet Data'!N60,M60)</f>
        <v>DhakaDhakaWithin the MahallaNon-PNP</v>
      </c>
      <c r="F60" s="343" t="str">
        <f t="shared" si="1"/>
        <v>Dhakaবিভাগীয় শহরNon-PNP</v>
      </c>
      <c r="G60" s="343" t="str">
        <f t="shared" si="2"/>
        <v>DhakaNon-PNP</v>
      </c>
      <c r="H60" s="344">
        <v>43359</v>
      </c>
      <c r="I60" s="343">
        <v>1200</v>
      </c>
      <c r="J60" s="343" t="str">
        <f t="shared" si="3"/>
        <v>1001 - 1500 SFT</v>
      </c>
      <c r="K60" s="345" t="s">
        <v>52</v>
      </c>
      <c r="L60" s="343" t="s">
        <v>52</v>
      </c>
      <c r="M60" s="345" t="s">
        <v>1537</v>
      </c>
      <c r="N60" s="343" t="s">
        <v>1016</v>
      </c>
      <c r="O60" s="343" t="s">
        <v>25</v>
      </c>
      <c r="P60" s="343" t="s">
        <v>118</v>
      </c>
      <c r="Q60" s="343" t="s">
        <v>1838</v>
      </c>
      <c r="R60" s="343" t="s">
        <v>52</v>
      </c>
      <c r="S60" s="346">
        <v>3081497.8</v>
      </c>
      <c r="T60" s="346">
        <v>2567.9148333333333</v>
      </c>
      <c r="U60" s="346">
        <v>2953321</v>
      </c>
      <c r="V60" s="346">
        <v>3109176</v>
      </c>
      <c r="W60" s="346">
        <v>1796385.8</v>
      </c>
      <c r="X60" s="346">
        <v>1234693.5</v>
      </c>
      <c r="Y60" s="346">
        <v>2351918.2999999998</v>
      </c>
      <c r="Z60" s="346">
        <v>14</v>
      </c>
      <c r="AA60" s="346" t="s">
        <v>1857</v>
      </c>
      <c r="AB60" s="346" t="s">
        <v>1858</v>
      </c>
      <c r="AC60" s="346" t="s">
        <v>1855</v>
      </c>
      <c r="AD60" s="346">
        <v>1285111.9999999998</v>
      </c>
      <c r="AE60" s="347">
        <v>0.71538752978341269</v>
      </c>
      <c r="AF60" s="347">
        <v>5.1215824767804979E-2</v>
      </c>
      <c r="AG60" s="346">
        <v>2953321</v>
      </c>
      <c r="AH60" s="346">
        <v>3109176</v>
      </c>
      <c r="AI60" s="346">
        <v>3097042</v>
      </c>
      <c r="AJ60" s="346">
        <v>2736473</v>
      </c>
      <c r="AK60" s="346">
        <v>3511477</v>
      </c>
      <c r="AL60" s="346">
        <v>162344.65803704667</v>
      </c>
      <c r="AM60" s="346">
        <v>156631.48603058682</v>
      </c>
      <c r="AN60" s="346">
        <v>160579.57080562878</v>
      </c>
      <c r="AO60" s="346">
        <v>124268.58514613396</v>
      </c>
      <c r="AP60" s="346">
        <v>185282.95671648643</v>
      </c>
      <c r="AQ60" s="347">
        <v>0.15659975889175115</v>
      </c>
      <c r="AR60" s="348" t="str">
        <f t="shared" si="4"/>
        <v>DhakaDhaka</v>
      </c>
      <c r="AS60" s="347">
        <v>4.0000000000000001E-3</v>
      </c>
      <c r="AT60" s="347" t="s">
        <v>1842</v>
      </c>
      <c r="AU60" s="347" t="s">
        <v>1843</v>
      </c>
      <c r="AV60" s="349" t="s">
        <v>1041</v>
      </c>
    </row>
    <row r="61" spans="1:48" ht="14.4">
      <c r="A61" s="343">
        <v>119</v>
      </c>
      <c r="B61" s="343" t="s">
        <v>528</v>
      </c>
      <c r="C61" s="343" t="s">
        <v>1902</v>
      </c>
      <c r="D61" s="343" t="str">
        <f t="shared" si="0"/>
        <v>3001 - 3500 SFTMymensinghMymensinghNon-PNPInside the MallHBবিভাগীয় শহরL shapeSlightly upper than Ground floor</v>
      </c>
      <c r="E61" s="343" t="str">
        <f>CONCATENATE('Outlet Data'!K61,L61,'Outlet Data'!N61,M61)</f>
        <v>MymensinghMymensinghInside the MallNon-PNP</v>
      </c>
      <c r="F61" s="343" t="str">
        <f t="shared" si="1"/>
        <v>Mymensinghবিভাগীয় শহরNon-PNP</v>
      </c>
      <c r="G61" s="343" t="str">
        <f t="shared" si="2"/>
        <v>MymensinghNon-PNP</v>
      </c>
      <c r="H61" s="344">
        <v>43387</v>
      </c>
      <c r="I61" s="343">
        <v>3227</v>
      </c>
      <c r="J61" s="343" t="str">
        <f t="shared" si="3"/>
        <v>3001 - 3500 SFT</v>
      </c>
      <c r="K61" s="345" t="s">
        <v>18</v>
      </c>
      <c r="L61" s="343" t="s">
        <v>18</v>
      </c>
      <c r="M61" s="345" t="s">
        <v>1537</v>
      </c>
      <c r="N61" s="343" t="s">
        <v>1020</v>
      </c>
      <c r="O61" s="343" t="s">
        <v>45</v>
      </c>
      <c r="P61" s="343" t="s">
        <v>27</v>
      </c>
      <c r="Q61" s="343" t="s">
        <v>1838</v>
      </c>
      <c r="R61" s="343" t="s">
        <v>1863</v>
      </c>
      <c r="S61" s="346">
        <v>5733502.7999999998</v>
      </c>
      <c r="T61" s="346">
        <v>1776.7284784629687</v>
      </c>
      <c r="U61" s="346">
        <v>5546902</v>
      </c>
      <c r="V61" s="346">
        <v>6130055</v>
      </c>
      <c r="W61" s="346">
        <v>4685326</v>
      </c>
      <c r="X61" s="346">
        <v>3698432.1999999997</v>
      </c>
      <c r="Y61" s="346">
        <v>5005462.0999999996</v>
      </c>
      <c r="Z61" s="346">
        <v>7</v>
      </c>
      <c r="AA61" s="346" t="s">
        <v>1848</v>
      </c>
      <c r="AB61" s="346" t="s">
        <v>1849</v>
      </c>
      <c r="AC61" s="346" t="s">
        <v>1855</v>
      </c>
      <c r="AD61" s="346">
        <v>1048176.7999999998</v>
      </c>
      <c r="AE61" s="347">
        <v>0.22371480661110876</v>
      </c>
      <c r="AF61" s="347">
        <v>7.3114237210624822E-2</v>
      </c>
      <c r="AG61" s="346">
        <v>5717455</v>
      </c>
      <c r="AH61" s="346">
        <v>5546902</v>
      </c>
      <c r="AI61" s="346">
        <v>6372885</v>
      </c>
      <c r="AJ61" s="346">
        <v>4900217</v>
      </c>
      <c r="AK61" s="346">
        <v>6130055</v>
      </c>
      <c r="AL61" s="346">
        <v>408336.13671216508</v>
      </c>
      <c r="AM61" s="346">
        <v>341757.4911344602</v>
      </c>
      <c r="AN61" s="346">
        <v>612749.03100832633</v>
      </c>
      <c r="AO61" s="346">
        <v>247078.25299134036</v>
      </c>
      <c r="AP61" s="346">
        <v>486082.50698861585</v>
      </c>
      <c r="AQ61" s="347">
        <v>0.15469624235574525</v>
      </c>
      <c r="AR61" s="348" t="str">
        <f t="shared" si="4"/>
        <v>MymensinghMymensingh</v>
      </c>
      <c r="AS61" s="347">
        <v>4.0000000000000001E-3</v>
      </c>
      <c r="AT61" s="347" t="s">
        <v>1842</v>
      </c>
      <c r="AU61" s="347" t="s">
        <v>1851</v>
      </c>
      <c r="AV61" s="349" t="s">
        <v>1041</v>
      </c>
    </row>
    <row r="62" spans="1:48" ht="14.4">
      <c r="A62" s="343">
        <v>379</v>
      </c>
      <c r="B62" s="343" t="s">
        <v>492</v>
      </c>
      <c r="C62" s="343" t="s">
        <v>1903</v>
      </c>
      <c r="D62" s="343" t="str">
        <f t="shared" si="0"/>
        <v>2001 - 2500 SFTBarishalBarishalNon-PNPHigh Street W Residential BlockHBবিভাগীয় শহরL shapeGround floor</v>
      </c>
      <c r="E62" s="343" t="str">
        <f>CONCATENATE('Outlet Data'!K62,L62,'Outlet Data'!N62,M62)</f>
        <v>BarishalBarishalHigh Street W Residential BlockNon-PNP</v>
      </c>
      <c r="F62" s="343" t="str">
        <f t="shared" si="1"/>
        <v>Barishalবিভাগীয় শহরNon-PNP</v>
      </c>
      <c r="G62" s="343" t="str">
        <f t="shared" si="2"/>
        <v>BarishalNon-PNP</v>
      </c>
      <c r="H62" s="344">
        <v>43388</v>
      </c>
      <c r="I62" s="343">
        <v>2371</v>
      </c>
      <c r="J62" s="343" t="str">
        <f t="shared" si="3"/>
        <v>2001 - 2500 SFT</v>
      </c>
      <c r="K62" s="345" t="s">
        <v>189</v>
      </c>
      <c r="L62" s="343" t="s">
        <v>189</v>
      </c>
      <c r="M62" s="345" t="s">
        <v>1537</v>
      </c>
      <c r="N62" s="343" t="s">
        <v>1015</v>
      </c>
      <c r="O62" s="343" t="s">
        <v>45</v>
      </c>
      <c r="P62" s="343" t="s">
        <v>27</v>
      </c>
      <c r="Q62" s="343" t="s">
        <v>1838</v>
      </c>
      <c r="R62" s="343" t="s">
        <v>1863</v>
      </c>
      <c r="S62" s="346">
        <v>2048263</v>
      </c>
      <c r="T62" s="346">
        <v>863.88148460565162</v>
      </c>
      <c r="U62" s="346">
        <v>1986375</v>
      </c>
      <c r="V62" s="346">
        <v>2105441</v>
      </c>
      <c r="W62" s="346">
        <v>3188253.8</v>
      </c>
      <c r="X62" s="346">
        <v>2344903.7999999998</v>
      </c>
      <c r="Y62" s="346">
        <v>3267165</v>
      </c>
      <c r="Z62" s="346">
        <v>5</v>
      </c>
      <c r="AA62" s="346" t="s">
        <v>1853</v>
      </c>
      <c r="AB62" s="346" t="s">
        <v>1854</v>
      </c>
      <c r="AC62" s="346" t="s">
        <v>1841</v>
      </c>
      <c r="AD62" s="346">
        <v>-1139990.7999999998</v>
      </c>
      <c r="AE62" s="347">
        <v>-0.3575596146078458</v>
      </c>
      <c r="AF62" s="347">
        <v>4.3846338690035444E-2</v>
      </c>
      <c r="AG62" s="346">
        <v>2074168</v>
      </c>
      <c r="AH62" s="346">
        <v>1986375</v>
      </c>
      <c r="AI62" s="346">
        <v>2105441</v>
      </c>
      <c r="AJ62" s="346">
        <v>1866021</v>
      </c>
      <c r="AK62" s="346">
        <v>2209310</v>
      </c>
      <c r="AL62" s="346">
        <v>64476.314466393611</v>
      </c>
      <c r="AM62" s="346">
        <v>79767.875042713538</v>
      </c>
      <c r="AN62" s="346">
        <v>128177.49917032674</v>
      </c>
      <c r="AO62" s="346">
        <v>63049.217060821538</v>
      </c>
      <c r="AP62" s="346">
        <v>113573.26038108487</v>
      </c>
      <c r="AQ62" s="347">
        <v>0.1535360041739898</v>
      </c>
      <c r="AR62" s="348" t="str">
        <f t="shared" si="4"/>
        <v>BarishalBarishal</v>
      </c>
      <c r="AS62" s="347">
        <v>4.0000000000000001E-3</v>
      </c>
      <c r="AT62" s="347" t="s">
        <v>1842</v>
      </c>
      <c r="AU62" s="347" t="s">
        <v>1843</v>
      </c>
      <c r="AV62" s="349" t="s">
        <v>1041</v>
      </c>
    </row>
    <row r="63" spans="1:48" ht="14.4">
      <c r="A63" s="343">
        <v>61</v>
      </c>
      <c r="B63" s="343" t="s">
        <v>498</v>
      </c>
      <c r="C63" s="343" t="s">
        <v>455</v>
      </c>
      <c r="D63" s="343" t="str">
        <f t="shared" si="0"/>
        <v>2001 - 2500 SFTChattogramFeniNon-PNPHigh Street W Residential BlockHBজেলা শহরSquare ⬜ shapeBasement floor</v>
      </c>
      <c r="E63" s="343" t="str">
        <f>CONCATENATE('Outlet Data'!K63,L63,'Outlet Data'!N63,M63)</f>
        <v>ChattogramFeniHigh Street W Residential BlockNon-PNP</v>
      </c>
      <c r="F63" s="343" t="str">
        <f t="shared" si="1"/>
        <v>Feniজেলা শহরNon-PNP</v>
      </c>
      <c r="G63" s="343" t="str">
        <f t="shared" si="2"/>
        <v>FeniNon-PNP</v>
      </c>
      <c r="H63" s="344">
        <v>43388</v>
      </c>
      <c r="I63" s="343">
        <v>2400</v>
      </c>
      <c r="J63" s="343" t="str">
        <f t="shared" si="3"/>
        <v>2001 - 2500 SFT</v>
      </c>
      <c r="K63" s="345" t="s">
        <v>195</v>
      </c>
      <c r="L63" s="343" t="s">
        <v>455</v>
      </c>
      <c r="M63" s="345" t="s">
        <v>1537</v>
      </c>
      <c r="N63" s="343" t="s">
        <v>1015</v>
      </c>
      <c r="O63" s="343" t="s">
        <v>45</v>
      </c>
      <c r="P63" s="343" t="s">
        <v>27</v>
      </c>
      <c r="Q63" s="343" t="s">
        <v>1861</v>
      </c>
      <c r="R63" s="343" t="s">
        <v>1863</v>
      </c>
      <c r="S63" s="346">
        <v>5243403.8</v>
      </c>
      <c r="T63" s="346">
        <v>2184.7515833333332</v>
      </c>
      <c r="U63" s="346">
        <v>4672599</v>
      </c>
      <c r="V63" s="346">
        <v>5399396</v>
      </c>
      <c r="W63" s="346">
        <v>3267165</v>
      </c>
      <c r="X63" s="346">
        <v>2196583.4</v>
      </c>
      <c r="Y63" s="346">
        <v>3839285.1</v>
      </c>
      <c r="Z63" s="346">
        <v>11</v>
      </c>
      <c r="AA63" s="346" t="s">
        <v>1848</v>
      </c>
      <c r="AB63" s="346" t="s">
        <v>1849</v>
      </c>
      <c r="AC63" s="346" t="s">
        <v>1855</v>
      </c>
      <c r="AD63" s="346">
        <v>1976238.7999999998</v>
      </c>
      <c r="AE63" s="347">
        <v>0.60487878634840908</v>
      </c>
      <c r="AF63" s="347">
        <v>9.6974584163705066E-2</v>
      </c>
      <c r="AG63" s="346">
        <v>4672599</v>
      </c>
      <c r="AH63" s="346">
        <v>5140420</v>
      </c>
      <c r="AI63" s="346">
        <v>6693681</v>
      </c>
      <c r="AJ63" s="346">
        <v>4310923</v>
      </c>
      <c r="AK63" s="346">
        <v>5399396</v>
      </c>
      <c r="AL63" s="346">
        <v>439632.78155645682</v>
      </c>
      <c r="AM63" s="346">
        <v>468838.2588234822</v>
      </c>
      <c r="AN63" s="346">
        <v>743777.25016033719</v>
      </c>
      <c r="AO63" s="346">
        <v>355686.18351035146</v>
      </c>
      <c r="AP63" s="346">
        <v>534450.04148632707</v>
      </c>
      <c r="AQ63" s="347">
        <v>0.17314266358988029</v>
      </c>
      <c r="AR63" s="348" t="str">
        <f t="shared" si="4"/>
        <v>ChattogramFeni</v>
      </c>
      <c r="AS63" s="347">
        <v>4.0000000000000001E-3</v>
      </c>
      <c r="AT63" s="347" t="s">
        <v>1846</v>
      </c>
      <c r="AU63" s="347" t="s">
        <v>1896</v>
      </c>
      <c r="AV63" s="349" t="s">
        <v>1041</v>
      </c>
    </row>
    <row r="64" spans="1:48" ht="14.4">
      <c r="A64" s="343">
        <v>106</v>
      </c>
      <c r="B64" s="343" t="s">
        <v>613</v>
      </c>
      <c r="C64" s="343" t="s">
        <v>153</v>
      </c>
      <c r="D64" s="343" t="str">
        <f t="shared" si="0"/>
        <v>1501 - 2000 SFTMymensinghJamalpurNon-PNPHigh Street W Residential BlockHBজেলা শহরL shapeBasement floor</v>
      </c>
      <c r="E64" s="343" t="str">
        <f>CONCATENATE('Outlet Data'!K64,L64,'Outlet Data'!N64,M64)</f>
        <v>MymensinghJamalpurHigh Street W Residential BlockNon-PNP</v>
      </c>
      <c r="F64" s="343" t="str">
        <f t="shared" si="1"/>
        <v>Jamalpurজেলা শহরNon-PNP</v>
      </c>
      <c r="G64" s="343" t="str">
        <f t="shared" si="2"/>
        <v>JamalpurNon-PNP</v>
      </c>
      <c r="H64" s="344">
        <v>43391</v>
      </c>
      <c r="I64" s="343">
        <v>1623</v>
      </c>
      <c r="J64" s="343" t="str">
        <f t="shared" si="3"/>
        <v>1501 - 2000 SFT</v>
      </c>
      <c r="K64" s="345" t="s">
        <v>18</v>
      </c>
      <c r="L64" s="343" t="s">
        <v>153</v>
      </c>
      <c r="M64" s="345" t="s">
        <v>1537</v>
      </c>
      <c r="N64" s="343" t="s">
        <v>1015</v>
      </c>
      <c r="O64" s="343" t="s">
        <v>45</v>
      </c>
      <c r="P64" s="343" t="s">
        <v>27</v>
      </c>
      <c r="Q64" s="343" t="s">
        <v>1861</v>
      </c>
      <c r="R64" s="343" t="s">
        <v>1863</v>
      </c>
      <c r="S64" s="346">
        <v>4044946</v>
      </c>
      <c r="T64" s="346">
        <v>2492.2649414664202</v>
      </c>
      <c r="U64" s="346">
        <v>3713575</v>
      </c>
      <c r="V64" s="346">
        <v>4373204</v>
      </c>
      <c r="W64" s="346">
        <v>3267165</v>
      </c>
      <c r="X64" s="346">
        <v>2196583.4</v>
      </c>
      <c r="Y64" s="346">
        <v>3839285.1</v>
      </c>
      <c r="Z64" s="346">
        <v>11</v>
      </c>
      <c r="AA64" s="346" t="s">
        <v>1848</v>
      </c>
      <c r="AB64" s="346" t="s">
        <v>1849</v>
      </c>
      <c r="AC64" s="346" t="s">
        <v>1855</v>
      </c>
      <c r="AD64" s="346">
        <v>777781</v>
      </c>
      <c r="AE64" s="347">
        <v>0.23805990820788048</v>
      </c>
      <c r="AF64" s="347">
        <v>6.692005542707366E-2</v>
      </c>
      <c r="AG64" s="346">
        <v>3713575</v>
      </c>
      <c r="AH64" s="346">
        <v>3930503</v>
      </c>
      <c r="AI64" s="346">
        <v>4979700</v>
      </c>
      <c r="AJ64" s="346">
        <v>3227748</v>
      </c>
      <c r="AK64" s="346">
        <v>4373204</v>
      </c>
      <c r="AL64" s="346">
        <v>240749.5520450928</v>
      </c>
      <c r="AM64" s="346">
        <v>220983.72371155291</v>
      </c>
      <c r="AN64" s="346">
        <v>437531.96104919701</v>
      </c>
      <c r="AO64" s="346">
        <v>175360.66028793226</v>
      </c>
      <c r="AP64" s="346">
        <v>278814.1555038247</v>
      </c>
      <c r="AQ64" s="347">
        <v>0.16705744693252247</v>
      </c>
      <c r="AR64" s="348" t="str">
        <f t="shared" si="4"/>
        <v>MymensinghJamalpur</v>
      </c>
      <c r="AS64" s="347">
        <v>4.0000000000000001E-3</v>
      </c>
      <c r="AT64" s="347" t="s">
        <v>1842</v>
      </c>
      <c r="AU64" s="347" t="s">
        <v>1896</v>
      </c>
      <c r="AV64" s="349" t="s">
        <v>1041</v>
      </c>
    </row>
    <row r="65" spans="1:48" ht="14.4">
      <c r="A65" s="343">
        <v>126</v>
      </c>
      <c r="B65" s="343" t="s">
        <v>91</v>
      </c>
      <c r="C65" s="343" t="s">
        <v>92</v>
      </c>
      <c r="D65" s="343" t="str">
        <f t="shared" si="0"/>
        <v>1501 - 2000 SFTDhakaDhakaNon-PNPHigh Street W Residential BlockMBবিভাগীয় শহরSquare ⬜ shapeSlightly upper than Ground floor</v>
      </c>
      <c r="E65" s="343" t="str">
        <f>CONCATENATE('Outlet Data'!K65,L65,'Outlet Data'!N65,M65)</f>
        <v>DhakaDhakaHigh Street W Residential BlockNon-PNP</v>
      </c>
      <c r="F65" s="343" t="str">
        <f t="shared" si="1"/>
        <v>Dhakaবিভাগীয় শহরNon-PNP</v>
      </c>
      <c r="G65" s="343" t="str">
        <f t="shared" si="2"/>
        <v>DhakaNon-PNP</v>
      </c>
      <c r="H65" s="344">
        <v>43402</v>
      </c>
      <c r="I65" s="343">
        <v>1600</v>
      </c>
      <c r="J65" s="343" t="str">
        <f t="shared" si="3"/>
        <v>1501 - 2000 SFT</v>
      </c>
      <c r="K65" s="345" t="s">
        <v>52</v>
      </c>
      <c r="L65" s="343" t="s">
        <v>52</v>
      </c>
      <c r="M65" s="345" t="s">
        <v>1537</v>
      </c>
      <c r="N65" s="343" t="s">
        <v>1015</v>
      </c>
      <c r="O65" s="343" t="s">
        <v>25</v>
      </c>
      <c r="P65" s="343" t="s">
        <v>27</v>
      </c>
      <c r="Q65" s="343" t="s">
        <v>1838</v>
      </c>
      <c r="R65" s="343" t="s">
        <v>52</v>
      </c>
      <c r="S65" s="346">
        <v>4171968</v>
      </c>
      <c r="T65" s="346">
        <v>2607.48</v>
      </c>
      <c r="U65" s="346">
        <v>4189647</v>
      </c>
      <c r="V65" s="346">
        <v>4229457</v>
      </c>
      <c r="W65" s="346">
        <v>3119556</v>
      </c>
      <c r="X65" s="346">
        <v>2524488.5</v>
      </c>
      <c r="Y65" s="346">
        <v>3962799.3</v>
      </c>
      <c r="Z65" s="346">
        <v>11</v>
      </c>
      <c r="AA65" s="346" t="s">
        <v>1857</v>
      </c>
      <c r="AB65" s="346" t="s">
        <v>1858</v>
      </c>
      <c r="AC65" s="346" t="s">
        <v>1855</v>
      </c>
      <c r="AD65" s="346">
        <v>1052412</v>
      </c>
      <c r="AE65" s="347">
        <v>0.33735954732019557</v>
      </c>
      <c r="AF65" s="347">
        <v>4.7107997145982725E-2</v>
      </c>
      <c r="AG65" s="346">
        <v>4197742</v>
      </c>
      <c r="AH65" s="346">
        <v>4229457</v>
      </c>
      <c r="AI65" s="346">
        <v>4189647</v>
      </c>
      <c r="AJ65" s="346">
        <v>3974343</v>
      </c>
      <c r="AK65" s="346">
        <v>4268651</v>
      </c>
      <c r="AL65" s="346">
        <v>209020.51920854463</v>
      </c>
      <c r="AM65" s="346">
        <v>191205.95775198692</v>
      </c>
      <c r="AN65" s="346">
        <v>248326.44320164842</v>
      </c>
      <c r="AO65" s="346">
        <v>192912.2757532167</v>
      </c>
      <c r="AP65" s="346">
        <v>141200.08727025962</v>
      </c>
      <c r="AQ65" s="347">
        <v>0.15656999600147029</v>
      </c>
      <c r="AR65" s="348" t="str">
        <f t="shared" si="4"/>
        <v>DhakaDhaka</v>
      </c>
      <c r="AS65" s="347">
        <v>4.0000000000000001E-3</v>
      </c>
      <c r="AT65" s="347" t="s">
        <v>1846</v>
      </c>
      <c r="AU65" s="347" t="s">
        <v>1851</v>
      </c>
      <c r="AV65" s="349" t="s">
        <v>1041</v>
      </c>
    </row>
    <row r="66" spans="1:48" ht="14.4">
      <c r="A66" s="343">
        <v>232</v>
      </c>
      <c r="B66" s="343" t="s">
        <v>561</v>
      </c>
      <c r="C66" s="343" t="s">
        <v>562</v>
      </c>
      <c r="D66" s="343" t="str">
        <f t="shared" si="0"/>
        <v>1501 - 2000 SFTDhakaGazipurNon-PNPIndustrialMBথানা সদরSquare ⬜ shapeGround floor</v>
      </c>
      <c r="E66" s="343" t="str">
        <f>CONCATENATE('Outlet Data'!K66,L66,'Outlet Data'!N66,M66)</f>
        <v>DhakaGazipurIndustrialNon-PNP</v>
      </c>
      <c r="F66" s="343" t="str">
        <f t="shared" si="1"/>
        <v>Gazipurথানা সদরNon-PNP</v>
      </c>
      <c r="G66" s="343" t="str">
        <f t="shared" si="2"/>
        <v>GazipurNon-PNP</v>
      </c>
      <c r="H66" s="344">
        <v>43419</v>
      </c>
      <c r="I66" s="343">
        <v>1800</v>
      </c>
      <c r="J66" s="343" t="str">
        <f t="shared" si="3"/>
        <v>1501 - 2000 SFT</v>
      </c>
      <c r="K66" s="345" t="s">
        <v>52</v>
      </c>
      <c r="L66" s="343" t="s">
        <v>79</v>
      </c>
      <c r="M66" s="345" t="s">
        <v>1537</v>
      </c>
      <c r="N66" s="343" t="s">
        <v>1017</v>
      </c>
      <c r="O66" s="343" t="s">
        <v>25</v>
      </c>
      <c r="P66" s="343" t="s">
        <v>27</v>
      </c>
      <c r="Q66" s="343" t="s">
        <v>1869</v>
      </c>
      <c r="R66" s="343" t="s">
        <v>52</v>
      </c>
      <c r="S66" s="346">
        <v>3150535</v>
      </c>
      <c r="T66" s="346">
        <v>1750.2972222222222</v>
      </c>
      <c r="U66" s="346">
        <v>2991472</v>
      </c>
      <c r="V66" s="346">
        <v>3559408</v>
      </c>
      <c r="W66" s="346">
        <v>2241169.2000000002</v>
      </c>
      <c r="X66" s="346">
        <v>1560783.7999999998</v>
      </c>
      <c r="Y66" s="346">
        <v>3069073.6</v>
      </c>
      <c r="Z66" s="346">
        <v>59</v>
      </c>
      <c r="AA66" s="346" t="s">
        <v>1853</v>
      </c>
      <c r="AB66" s="346" t="s">
        <v>1854</v>
      </c>
      <c r="AC66" s="346" t="s">
        <v>1855</v>
      </c>
      <c r="AD66" s="346">
        <v>909365.79999999981</v>
      </c>
      <c r="AE66" s="347">
        <v>0.40575508533670712</v>
      </c>
      <c r="AF66" s="347">
        <v>6.8767696353360191E-2</v>
      </c>
      <c r="AG66" s="346">
        <v>2991472</v>
      </c>
      <c r="AH66" s="346">
        <v>3211436</v>
      </c>
      <c r="AI66" s="346">
        <v>3577048</v>
      </c>
      <c r="AJ66" s="346">
        <v>2413311</v>
      </c>
      <c r="AK66" s="346">
        <v>3559408</v>
      </c>
      <c r="AL66" s="346">
        <v>180565.67859087622</v>
      </c>
      <c r="AM66" s="346">
        <v>190304.5027505327</v>
      </c>
      <c r="AN66" s="346">
        <v>287779.98792064929</v>
      </c>
      <c r="AO66" s="346">
        <v>129444.27238765446</v>
      </c>
      <c r="AP66" s="346">
        <v>295180.7295034554</v>
      </c>
      <c r="AQ66" s="347">
        <v>0.1618462579860227</v>
      </c>
      <c r="AR66" s="348" t="str">
        <f t="shared" si="4"/>
        <v>DhakaGazipur</v>
      </c>
      <c r="AS66" s="347">
        <v>4.0000000000000001E-3</v>
      </c>
      <c r="AT66" s="347" t="s">
        <v>1846</v>
      </c>
      <c r="AU66" s="347" t="s">
        <v>1843</v>
      </c>
      <c r="AV66" s="349" t="s">
        <v>1041</v>
      </c>
    </row>
    <row r="67" spans="1:48" ht="14.4">
      <c r="A67" s="343">
        <v>6</v>
      </c>
      <c r="B67" s="343" t="s">
        <v>778</v>
      </c>
      <c r="C67" s="343" t="s">
        <v>887</v>
      </c>
      <c r="D67" s="343" t="str">
        <f t="shared" ref="D67:D130" si="5">CONCATENATE(J67,K67,L67,M67,,N67,O67,P67,Q67,AT67,AU67)</f>
        <v>6501 - 7000 SFTChattogramCumillaPNPHigh Street W Residential BlockHAজেলা শহরOthersSlightly upper than Ground floor</v>
      </c>
      <c r="E67" s="343" t="str">
        <f>CONCATENATE('Outlet Data'!K67,L67,'Outlet Data'!N67,M67)</f>
        <v>ChattogramCumillaHigh Street W Residential BlockPNP</v>
      </c>
      <c r="F67" s="343" t="str">
        <f t="shared" ref="F67:F130" si="6">CONCATENATE(L67,Q67,M67)</f>
        <v>Cumillaজেলা শহরPNP</v>
      </c>
      <c r="G67" s="343" t="str">
        <f t="shared" ref="G67:G130" si="7">CONCATENATE(L67,M67)</f>
        <v>CumillaPNP</v>
      </c>
      <c r="H67" s="344">
        <v>43427</v>
      </c>
      <c r="I67" s="343">
        <v>6760</v>
      </c>
      <c r="J67" s="343" t="str">
        <f t="shared" ref="J67:J130" si="8">IF(I67="","",IF(I67&lt;=1000,"Below 1000 SFT",IF(I67&gt;10000,"More Then 10000 SFT",(INT((I67-1001)/500)*500+1001)&amp;" - "&amp;(INT((I67-1001)/500)*500+1500)&amp;" SFT")))</f>
        <v>6501 - 7000 SFT</v>
      </c>
      <c r="K67" s="345" t="s">
        <v>195</v>
      </c>
      <c r="L67" s="343" t="s">
        <v>162</v>
      </c>
      <c r="M67" s="345" t="s">
        <v>1492</v>
      </c>
      <c r="N67" s="343" t="s">
        <v>1015</v>
      </c>
      <c r="O67" s="343" t="s">
        <v>45</v>
      </c>
      <c r="P67" s="343" t="s">
        <v>46</v>
      </c>
      <c r="Q67" s="343" t="s">
        <v>1861</v>
      </c>
      <c r="R67" s="343" t="s">
        <v>1863</v>
      </c>
      <c r="S67" s="346">
        <v>27566887</v>
      </c>
      <c r="T67" s="346">
        <v>4077.9418639053256</v>
      </c>
      <c r="U67" s="346">
        <v>26500641</v>
      </c>
      <c r="V67" s="346">
        <v>28488720</v>
      </c>
      <c r="W67" s="346">
        <v>13294188.199999999</v>
      </c>
      <c r="X67" s="346">
        <v>12187237.199999999</v>
      </c>
      <c r="Y67" s="346">
        <v>19964503</v>
      </c>
      <c r="Z67" s="346">
        <v>5</v>
      </c>
      <c r="AA67" s="346" t="s">
        <v>1848</v>
      </c>
      <c r="AB67" s="346" t="s">
        <v>1849</v>
      </c>
      <c r="AC67" s="346" t="s">
        <v>1855</v>
      </c>
      <c r="AD67" s="346">
        <v>14272698.800000001</v>
      </c>
      <c r="AE67" s="347">
        <v>1.0736043890216629</v>
      </c>
      <c r="AF67" s="347">
        <v>0.11369322010535166</v>
      </c>
      <c r="AG67" s="346">
        <v>26500641</v>
      </c>
      <c r="AH67" s="346">
        <v>28488720</v>
      </c>
      <c r="AI67" s="346">
        <v>31114213</v>
      </c>
      <c r="AJ67" s="346">
        <v>23663525</v>
      </c>
      <c r="AK67" s="346">
        <v>28067336</v>
      </c>
      <c r="AL67" s="346">
        <v>3375921.6224295665</v>
      </c>
      <c r="AM67" s="346">
        <v>3096140.0865674727</v>
      </c>
      <c r="AN67" s="346">
        <v>3584819.0329228905</v>
      </c>
      <c r="AO67" s="346">
        <v>2265791.3784486861</v>
      </c>
      <c r="AP67" s="346">
        <v>3348168.6361831701</v>
      </c>
      <c r="AQ67" s="347">
        <v>0.17845367425956479</v>
      </c>
      <c r="AR67" s="348" t="str">
        <f t="shared" ref="AR67:AR130" si="9">K67&amp;L67</f>
        <v>ChattogramCumilla</v>
      </c>
      <c r="AS67" s="347">
        <v>3.6709903640302732E-3</v>
      </c>
      <c r="AT67" s="347" t="s">
        <v>1850</v>
      </c>
      <c r="AU67" s="347" t="s">
        <v>1851</v>
      </c>
      <c r="AV67" s="349" t="s">
        <v>1555</v>
      </c>
    </row>
    <row r="68" spans="1:48" ht="14.4">
      <c r="A68" s="343">
        <v>248</v>
      </c>
      <c r="B68" s="343" t="s">
        <v>470</v>
      </c>
      <c r="C68" s="343" t="s">
        <v>923</v>
      </c>
      <c r="D68" s="343" t="str">
        <f t="shared" si="5"/>
        <v>1501 - 2000 SFTDhakaTangailNon-PNPCommercial HubHBজেলা শহরI shapeGround floor</v>
      </c>
      <c r="E68" s="343" t="str">
        <f>CONCATENATE('Outlet Data'!K68,L68,'Outlet Data'!N68,M68)</f>
        <v>DhakaTangailCommercial HubNon-PNP</v>
      </c>
      <c r="F68" s="343" t="str">
        <f t="shared" si="6"/>
        <v>Tangailজেলা শহরNon-PNP</v>
      </c>
      <c r="G68" s="343" t="str">
        <f t="shared" si="7"/>
        <v>TangailNon-PNP</v>
      </c>
      <c r="H68" s="344">
        <v>44062</v>
      </c>
      <c r="I68" s="343">
        <v>1900</v>
      </c>
      <c r="J68" s="343" t="str">
        <f t="shared" si="8"/>
        <v>1501 - 2000 SFT</v>
      </c>
      <c r="K68" s="345" t="s">
        <v>52</v>
      </c>
      <c r="L68" s="343" t="s">
        <v>362</v>
      </c>
      <c r="M68" s="345" t="s">
        <v>1537</v>
      </c>
      <c r="N68" s="343" t="s">
        <v>1014</v>
      </c>
      <c r="O68" s="343" t="s">
        <v>45</v>
      </c>
      <c r="P68" s="343" t="s">
        <v>27</v>
      </c>
      <c r="Q68" s="343" t="s">
        <v>1861</v>
      </c>
      <c r="R68" s="343" t="s">
        <v>52</v>
      </c>
      <c r="S68" s="346">
        <v>2523167.2000000002</v>
      </c>
      <c r="T68" s="346">
        <v>1327.9827368421054</v>
      </c>
      <c r="U68" s="346">
        <v>2448635</v>
      </c>
      <c r="V68" s="346">
        <v>2644311</v>
      </c>
      <c r="W68" s="346">
        <v>2744328.4</v>
      </c>
      <c r="X68" s="346">
        <v>2349036.4</v>
      </c>
      <c r="Y68" s="346">
        <v>3490451.4</v>
      </c>
      <c r="Z68" s="346">
        <v>17</v>
      </c>
      <c r="AA68" s="346" t="s">
        <v>1853</v>
      </c>
      <c r="AB68" s="346" t="s">
        <v>1854</v>
      </c>
      <c r="AC68" s="346" t="s">
        <v>1845</v>
      </c>
      <c r="AD68" s="346">
        <v>-221161.19999999972</v>
      </c>
      <c r="AE68" s="347">
        <v>-8.0588460185741506E-2</v>
      </c>
      <c r="AF68" s="347">
        <v>7.0857679674562843E-2</v>
      </c>
      <c r="AG68" s="346">
        <v>2475506</v>
      </c>
      <c r="AH68" s="346">
        <v>2448635</v>
      </c>
      <c r="AI68" s="346">
        <v>2875420</v>
      </c>
      <c r="AJ68" s="346">
        <v>2171964</v>
      </c>
      <c r="AK68" s="346">
        <v>2644311</v>
      </c>
      <c r="AL68" s="346">
        <v>157082.59608121304</v>
      </c>
      <c r="AM68" s="346">
        <v>125613.95852713042</v>
      </c>
      <c r="AN68" s="346">
        <v>256349.7956830631</v>
      </c>
      <c r="AO68" s="346">
        <v>136448.31178740977</v>
      </c>
      <c r="AP68" s="346">
        <v>218434.20403600193</v>
      </c>
      <c r="AQ68" s="347">
        <v>0.15698185204379544</v>
      </c>
      <c r="AR68" s="348" t="str">
        <f t="shared" si="9"/>
        <v>DhakaTangail</v>
      </c>
      <c r="AS68" s="347">
        <v>1.1006205569894654E-17</v>
      </c>
      <c r="AT68" s="347" t="s">
        <v>1856</v>
      </c>
      <c r="AU68" s="347" t="s">
        <v>1843</v>
      </c>
      <c r="AV68" s="349" t="s">
        <v>1041</v>
      </c>
    </row>
    <row r="69" spans="1:48" ht="14.4">
      <c r="A69" s="343">
        <v>246</v>
      </c>
      <c r="B69" s="343" t="s">
        <v>69</v>
      </c>
      <c r="C69" s="343" t="s">
        <v>1904</v>
      </c>
      <c r="D69" s="343" t="str">
        <f t="shared" si="5"/>
        <v>1001 - 1500 SFTDhakaDhakaNon-PNPWithin the MahallaHBবিভাগীয় শহরSquare ⬜ shapeGround floor</v>
      </c>
      <c r="E69" s="343" t="str">
        <f>CONCATENATE('Outlet Data'!K69,L69,'Outlet Data'!N69,M69)</f>
        <v>DhakaDhakaWithin the MahallaNon-PNP</v>
      </c>
      <c r="F69" s="343" t="str">
        <f t="shared" si="6"/>
        <v>Dhakaবিভাগীয় শহরNon-PNP</v>
      </c>
      <c r="G69" s="343" t="str">
        <f t="shared" si="7"/>
        <v>DhakaNon-PNP</v>
      </c>
      <c r="H69" s="344">
        <v>43432</v>
      </c>
      <c r="I69" s="343">
        <v>1080</v>
      </c>
      <c r="J69" s="343" t="str">
        <f t="shared" si="8"/>
        <v>1001 - 1500 SFT</v>
      </c>
      <c r="K69" s="345" t="s">
        <v>52</v>
      </c>
      <c r="L69" s="343" t="s">
        <v>52</v>
      </c>
      <c r="M69" s="345" t="s">
        <v>1537</v>
      </c>
      <c r="N69" s="343" t="s">
        <v>1016</v>
      </c>
      <c r="O69" s="343" t="s">
        <v>45</v>
      </c>
      <c r="P69" s="343" t="s">
        <v>27</v>
      </c>
      <c r="Q69" s="343" t="s">
        <v>1838</v>
      </c>
      <c r="R69" s="343" t="s">
        <v>52</v>
      </c>
      <c r="S69" s="346">
        <v>2738536.6</v>
      </c>
      <c r="T69" s="346">
        <v>2535.6820370370369</v>
      </c>
      <c r="U69" s="346">
        <v>2642804</v>
      </c>
      <c r="V69" s="346">
        <v>2824836</v>
      </c>
      <c r="W69" s="346">
        <v>2565540</v>
      </c>
      <c r="X69" s="346">
        <v>1298934</v>
      </c>
      <c r="Y69" s="346">
        <v>2738536.6</v>
      </c>
      <c r="Z69" s="346">
        <v>5</v>
      </c>
      <c r="AA69" s="346" t="s">
        <v>1857</v>
      </c>
      <c r="AB69" s="346" t="s">
        <v>1858</v>
      </c>
      <c r="AC69" s="346" t="s">
        <v>1845</v>
      </c>
      <c r="AD69" s="346">
        <v>172996.60000000009</v>
      </c>
      <c r="AE69" s="347">
        <v>6.7430872253015028E-2</v>
      </c>
      <c r="AF69" s="347">
        <v>5.2067623889887164E-2</v>
      </c>
      <c r="AG69" s="346">
        <v>2642804</v>
      </c>
      <c r="AH69" s="346">
        <v>2597704</v>
      </c>
      <c r="AI69" s="346">
        <v>2824836</v>
      </c>
      <c r="AJ69" s="346">
        <v>2766030</v>
      </c>
      <c r="AK69" s="346">
        <v>2861309</v>
      </c>
      <c r="AL69" s="346">
        <v>109953.99495090486</v>
      </c>
      <c r="AM69" s="346">
        <v>53484.030030950089</v>
      </c>
      <c r="AN69" s="346">
        <v>173887.91601762327</v>
      </c>
      <c r="AO69" s="346">
        <v>178216.60984389711</v>
      </c>
      <c r="AP69" s="346">
        <v>197402.91764407657</v>
      </c>
      <c r="AQ69" s="347">
        <v>0.15944023747909949</v>
      </c>
      <c r="AR69" s="348" t="str">
        <f t="shared" si="9"/>
        <v>DhakaDhaka</v>
      </c>
      <c r="AS69" s="347">
        <v>4.0000000000000001E-3</v>
      </c>
      <c r="AT69" s="347" t="s">
        <v>1846</v>
      </c>
      <c r="AU69" s="347" t="s">
        <v>1843</v>
      </c>
      <c r="AV69" s="349" t="s">
        <v>1041</v>
      </c>
    </row>
    <row r="70" spans="1:48" ht="14.4">
      <c r="A70" s="343">
        <v>143</v>
      </c>
      <c r="B70" s="343" t="s">
        <v>472</v>
      </c>
      <c r="C70" s="343" t="s">
        <v>473</v>
      </c>
      <c r="D70" s="343" t="str">
        <f t="shared" si="5"/>
        <v>1501 - 2000 SFTDhakaDhakaPNPHigh Street W Residential BlockHBবিভাগীয় শহরSquare ⬜ shapeSlightly upper than Ground floor</v>
      </c>
      <c r="E70" s="343" t="str">
        <f>CONCATENATE('Outlet Data'!K70,L70,'Outlet Data'!N70,M70)</f>
        <v>DhakaDhakaHigh Street W Residential BlockPNP</v>
      </c>
      <c r="F70" s="343" t="str">
        <f t="shared" si="6"/>
        <v>Dhakaবিভাগীয় শহরPNP</v>
      </c>
      <c r="G70" s="343" t="str">
        <f t="shared" si="7"/>
        <v>DhakaPNP</v>
      </c>
      <c r="H70" s="344">
        <v>43434</v>
      </c>
      <c r="I70" s="343">
        <v>1850</v>
      </c>
      <c r="J70" s="343" t="str">
        <f t="shared" si="8"/>
        <v>1501 - 2000 SFT</v>
      </c>
      <c r="K70" s="345" t="s">
        <v>52</v>
      </c>
      <c r="L70" s="343" t="s">
        <v>52</v>
      </c>
      <c r="M70" s="345" t="s">
        <v>1492</v>
      </c>
      <c r="N70" s="343" t="s">
        <v>1015</v>
      </c>
      <c r="O70" s="343" t="s">
        <v>45</v>
      </c>
      <c r="P70" s="343" t="s">
        <v>27</v>
      </c>
      <c r="Q70" s="343" t="s">
        <v>1838</v>
      </c>
      <c r="R70" s="343" t="s">
        <v>52</v>
      </c>
      <c r="S70" s="346">
        <v>2991441</v>
      </c>
      <c r="T70" s="346">
        <v>1616.9951351351351</v>
      </c>
      <c r="U70" s="346">
        <v>2866991</v>
      </c>
      <c r="V70" s="346">
        <v>3174292</v>
      </c>
      <c r="W70" s="346">
        <v>5186489.2</v>
      </c>
      <c r="X70" s="346">
        <v>2991441</v>
      </c>
      <c r="Y70" s="346">
        <v>7178074.2000000002</v>
      </c>
      <c r="Z70" s="346">
        <v>5</v>
      </c>
      <c r="AA70" s="346" t="s">
        <v>1839</v>
      </c>
      <c r="AB70" s="346" t="s">
        <v>1840</v>
      </c>
      <c r="AC70" s="346" t="s">
        <v>1845</v>
      </c>
      <c r="AD70" s="346">
        <v>-2195048.2000000002</v>
      </c>
      <c r="AE70" s="347">
        <v>-0.42322428821407743</v>
      </c>
      <c r="AF70" s="347">
        <v>5.8385262273776016E-2</v>
      </c>
      <c r="AG70" s="346">
        <v>2760587</v>
      </c>
      <c r="AH70" s="346">
        <v>2926293</v>
      </c>
      <c r="AI70" s="346">
        <v>3174292</v>
      </c>
      <c r="AJ70" s="346">
        <v>2866991</v>
      </c>
      <c r="AK70" s="346">
        <v>3229042</v>
      </c>
      <c r="AL70" s="346">
        <v>112859.41632299486</v>
      </c>
      <c r="AM70" s="346">
        <v>144777.11722821044</v>
      </c>
      <c r="AN70" s="346">
        <v>200060.24336784356</v>
      </c>
      <c r="AO70" s="346">
        <v>177642.99075407156</v>
      </c>
      <c r="AP70" s="346">
        <v>237940.56913451361</v>
      </c>
      <c r="AQ70" s="347">
        <v>0.16044250702396198</v>
      </c>
      <c r="AR70" s="348" t="str">
        <f t="shared" si="9"/>
        <v>DhakaDhaka</v>
      </c>
      <c r="AS70" s="347">
        <v>4.0000000000000001E-3</v>
      </c>
      <c r="AT70" s="347" t="s">
        <v>1846</v>
      </c>
      <c r="AU70" s="347" t="s">
        <v>1851</v>
      </c>
      <c r="AV70" s="349" t="s">
        <v>1041</v>
      </c>
    </row>
    <row r="71" spans="1:48" ht="14.4">
      <c r="A71" s="343">
        <v>619</v>
      </c>
      <c r="B71" s="343" t="s">
        <v>247</v>
      </c>
      <c r="C71" s="343" t="s">
        <v>1905</v>
      </c>
      <c r="D71" s="343" t="str">
        <f t="shared" si="5"/>
        <v>Below 1000 SFTDhakaDhakaNon-PNPHigh Street W Residential BlockMCবিভাগীয় শহরI shapeSlightly upper than Ground floor</v>
      </c>
      <c r="E71" s="343" t="str">
        <f>CONCATENATE('Outlet Data'!K71,L71,'Outlet Data'!N71,M71)</f>
        <v>DhakaDhakaHigh Street W Residential BlockNon-PNP</v>
      </c>
      <c r="F71" s="343" t="str">
        <f t="shared" si="6"/>
        <v>Dhakaবিভাগীয় শহরNon-PNP</v>
      </c>
      <c r="G71" s="343" t="str">
        <f t="shared" si="7"/>
        <v>DhakaNon-PNP</v>
      </c>
      <c r="H71" s="344">
        <v>43440</v>
      </c>
      <c r="I71" s="343">
        <v>870</v>
      </c>
      <c r="J71" s="343" t="str">
        <f t="shared" si="8"/>
        <v>Below 1000 SFT</v>
      </c>
      <c r="K71" s="345" t="s">
        <v>52</v>
      </c>
      <c r="L71" s="343" t="s">
        <v>52</v>
      </c>
      <c r="M71" s="345" t="s">
        <v>1537</v>
      </c>
      <c r="N71" s="343" t="s">
        <v>1015</v>
      </c>
      <c r="O71" s="343" t="s">
        <v>25</v>
      </c>
      <c r="P71" s="343" t="s">
        <v>118</v>
      </c>
      <c r="Q71" s="343" t="s">
        <v>1838</v>
      </c>
      <c r="R71" s="343" t="s">
        <v>52</v>
      </c>
      <c r="S71" s="346">
        <v>1215350.3999999999</v>
      </c>
      <c r="T71" s="346">
        <v>1396.9544827586205</v>
      </c>
      <c r="U71" s="346">
        <v>1159269</v>
      </c>
      <c r="V71" s="346">
        <v>1281267</v>
      </c>
      <c r="W71" s="346">
        <v>686124.6</v>
      </c>
      <c r="X71" s="346">
        <v>581434.25</v>
      </c>
      <c r="Y71" s="346">
        <v>1087039.5999999999</v>
      </c>
      <c r="Z71" s="346">
        <v>6</v>
      </c>
      <c r="AA71" s="346" t="s">
        <v>1853</v>
      </c>
      <c r="AB71" s="346" t="s">
        <v>1854</v>
      </c>
      <c r="AC71" s="346" t="s">
        <v>1855</v>
      </c>
      <c r="AD71" s="346">
        <v>529225.79999999993</v>
      </c>
      <c r="AE71" s="347">
        <v>0.77132608275523129</v>
      </c>
      <c r="AF71" s="347">
        <v>2.5201919047837286E-2</v>
      </c>
      <c r="AG71" s="346">
        <v>1112032</v>
      </c>
      <c r="AH71" s="346">
        <v>1217766</v>
      </c>
      <c r="AI71" s="346">
        <v>1306418</v>
      </c>
      <c r="AJ71" s="346">
        <v>1159269</v>
      </c>
      <c r="AK71" s="346">
        <v>1281267</v>
      </c>
      <c r="AL71" s="346">
        <v>21269.652879288216</v>
      </c>
      <c r="AM71" s="346">
        <v>13214.878020407137</v>
      </c>
      <c r="AN71" s="346">
        <v>52221.988401014736</v>
      </c>
      <c r="AO71" s="346">
        <v>20703.038061976258</v>
      </c>
      <c r="AP71" s="346">
        <v>45736.254615096957</v>
      </c>
      <c r="AQ71" s="347">
        <v>0.13989923196317203</v>
      </c>
      <c r="AR71" s="348" t="str">
        <f t="shared" si="9"/>
        <v>DhakaDhaka</v>
      </c>
      <c r="AS71" s="347">
        <v>4.0000000000000001E-3</v>
      </c>
      <c r="AT71" s="347" t="s">
        <v>1856</v>
      </c>
      <c r="AU71" s="347" t="s">
        <v>1851</v>
      </c>
      <c r="AV71" s="349" t="s">
        <v>1041</v>
      </c>
    </row>
    <row r="72" spans="1:48" ht="14.4">
      <c r="A72" s="343">
        <v>87</v>
      </c>
      <c r="B72" s="343" t="s">
        <v>71</v>
      </c>
      <c r="C72" s="343" t="s">
        <v>921</v>
      </c>
      <c r="D72" s="343" t="str">
        <f t="shared" si="5"/>
        <v>1001 - 1500 SFTDhakaDhakaNon-PNPIndustrialHBবিভাগীয় শহরL shapeGround floor</v>
      </c>
      <c r="E72" s="343" t="str">
        <f>CONCATENATE('Outlet Data'!K72,L72,'Outlet Data'!N72,M72)</f>
        <v>DhakaDhakaIndustrialNon-PNP</v>
      </c>
      <c r="F72" s="343" t="str">
        <f t="shared" si="6"/>
        <v>Dhakaবিভাগীয় শহরNon-PNP</v>
      </c>
      <c r="G72" s="343" t="str">
        <f t="shared" si="7"/>
        <v>DhakaNon-PNP</v>
      </c>
      <c r="H72" s="344">
        <v>43448</v>
      </c>
      <c r="I72" s="343">
        <v>1450</v>
      </c>
      <c r="J72" s="343" t="str">
        <f t="shared" si="8"/>
        <v>1001 - 1500 SFT</v>
      </c>
      <c r="K72" s="345" t="s">
        <v>52</v>
      </c>
      <c r="L72" s="343" t="s">
        <v>52</v>
      </c>
      <c r="M72" s="345" t="s">
        <v>1537</v>
      </c>
      <c r="N72" s="343" t="s">
        <v>1017</v>
      </c>
      <c r="O72" s="343" t="s">
        <v>45</v>
      </c>
      <c r="P72" s="343" t="s">
        <v>27</v>
      </c>
      <c r="Q72" s="343" t="s">
        <v>1838</v>
      </c>
      <c r="R72" s="343" t="s">
        <v>52</v>
      </c>
      <c r="S72" s="346">
        <v>4305027.8</v>
      </c>
      <c r="T72" s="346">
        <v>2968.9846896551721</v>
      </c>
      <c r="U72" s="346">
        <v>4186192</v>
      </c>
      <c r="V72" s="346">
        <v>4431385</v>
      </c>
      <c r="W72" s="346">
        <v>2160333.2999999998</v>
      </c>
      <c r="X72" s="346">
        <v>1623519.05</v>
      </c>
      <c r="Y72" s="346">
        <v>2608789.15</v>
      </c>
      <c r="Z72" s="346">
        <v>16</v>
      </c>
      <c r="AA72" s="346" t="s">
        <v>1853</v>
      </c>
      <c r="AB72" s="346" t="s">
        <v>1854</v>
      </c>
      <c r="AC72" s="346" t="s">
        <v>1855</v>
      </c>
      <c r="AD72" s="346">
        <v>2144694.5</v>
      </c>
      <c r="AE72" s="347">
        <v>0.99276093184324843</v>
      </c>
      <c r="AF72" s="347">
        <v>7.745376973068302E-2</v>
      </c>
      <c r="AG72" s="346">
        <v>4186192</v>
      </c>
      <c r="AH72" s="346">
        <v>4293569</v>
      </c>
      <c r="AI72" s="346">
        <v>4530542</v>
      </c>
      <c r="AJ72" s="346">
        <v>4083451</v>
      </c>
      <c r="AK72" s="346">
        <v>4431385</v>
      </c>
      <c r="AL72" s="346">
        <v>292175.95361731912</v>
      </c>
      <c r="AM72" s="346">
        <v>300581.0644788504</v>
      </c>
      <c r="AN72" s="346">
        <v>395636.07724552427</v>
      </c>
      <c r="AO72" s="346">
        <v>323592.81488686247</v>
      </c>
      <c r="AP72" s="346">
        <v>355217.24929838825</v>
      </c>
      <c r="AQ72" s="347">
        <v>0.16325290130725148</v>
      </c>
      <c r="AR72" s="348" t="str">
        <f t="shared" si="9"/>
        <v>DhakaDhaka</v>
      </c>
      <c r="AS72" s="347">
        <v>4.0000000000000001E-3</v>
      </c>
      <c r="AT72" s="347" t="s">
        <v>1842</v>
      </c>
      <c r="AU72" s="347" t="s">
        <v>1843</v>
      </c>
      <c r="AV72" s="349" t="s">
        <v>1041</v>
      </c>
    </row>
    <row r="73" spans="1:48" ht="14.4">
      <c r="A73" s="343">
        <v>225</v>
      </c>
      <c r="B73" s="343" t="s">
        <v>43</v>
      </c>
      <c r="C73" s="343" t="s">
        <v>1906</v>
      </c>
      <c r="D73" s="343" t="str">
        <f t="shared" si="5"/>
        <v>Below 1000 SFTMymensinghKishoreganjNon-PNPCommercial HubHAথানা সদরI shapeGround floor</v>
      </c>
      <c r="E73" s="343" t="str">
        <f>CONCATENATE('Outlet Data'!K73,L73,'Outlet Data'!N73,M73)</f>
        <v>MymensinghKishoreganjCommercial HubNon-PNP</v>
      </c>
      <c r="F73" s="343" t="str">
        <f t="shared" si="6"/>
        <v>Kishoreganjথানা সদরNon-PNP</v>
      </c>
      <c r="G73" s="343" t="str">
        <f t="shared" si="7"/>
        <v>KishoreganjNon-PNP</v>
      </c>
      <c r="H73" s="344">
        <v>43456</v>
      </c>
      <c r="I73" s="343">
        <v>800</v>
      </c>
      <c r="J73" s="343" t="str">
        <f t="shared" si="8"/>
        <v>Below 1000 SFT</v>
      </c>
      <c r="K73" s="345" t="s">
        <v>18</v>
      </c>
      <c r="L73" s="343" t="s">
        <v>48</v>
      </c>
      <c r="M73" s="345" t="s">
        <v>1537</v>
      </c>
      <c r="N73" s="343" t="s">
        <v>1014</v>
      </c>
      <c r="O73" s="343" t="s">
        <v>45</v>
      </c>
      <c r="P73" s="343" t="s">
        <v>46</v>
      </c>
      <c r="Q73" s="343" t="s">
        <v>1869</v>
      </c>
      <c r="R73" s="343" t="s">
        <v>1863</v>
      </c>
      <c r="S73" s="346">
        <v>3437011.2</v>
      </c>
      <c r="T73" s="346">
        <v>4296.2640000000001</v>
      </c>
      <c r="U73" s="346">
        <v>3318503</v>
      </c>
      <c r="V73" s="346">
        <v>3723076</v>
      </c>
      <c r="W73" s="346">
        <v>672715.6</v>
      </c>
      <c r="X73" s="346">
        <v>494034.8</v>
      </c>
      <c r="Y73" s="346">
        <v>1190597.3999999999</v>
      </c>
      <c r="Z73" s="346">
        <v>33</v>
      </c>
      <c r="AA73" s="346" t="s">
        <v>1839</v>
      </c>
      <c r="AB73" s="346" t="s">
        <v>1840</v>
      </c>
      <c r="AC73" s="346" t="s">
        <v>1855</v>
      </c>
      <c r="AD73" s="346">
        <v>2764295.6</v>
      </c>
      <c r="AE73" s="347">
        <v>4.1091593535217559</v>
      </c>
      <c r="AF73" s="347">
        <v>7.6874722591301112E-2</v>
      </c>
      <c r="AG73" s="346">
        <v>3404438</v>
      </c>
      <c r="AH73" s="346">
        <v>3318503</v>
      </c>
      <c r="AI73" s="346">
        <v>3723076</v>
      </c>
      <c r="AJ73" s="346">
        <v>2934791</v>
      </c>
      <c r="AK73" s="346">
        <v>3804248</v>
      </c>
      <c r="AL73" s="346">
        <v>246606.61724864622</v>
      </c>
      <c r="AM73" s="346">
        <v>228704.69524235709</v>
      </c>
      <c r="AN73" s="346">
        <v>328531.55589341861</v>
      </c>
      <c r="AO73" s="346">
        <v>209003.37383963715</v>
      </c>
      <c r="AP73" s="346">
        <v>308250.17049191572</v>
      </c>
      <c r="AQ73" s="347">
        <v>0.16548164171930335</v>
      </c>
      <c r="AR73" s="348" t="str">
        <f t="shared" si="9"/>
        <v>MymensinghKishoreganj</v>
      </c>
      <c r="AS73" s="347">
        <v>4.0000000000000001E-3</v>
      </c>
      <c r="AT73" s="347" t="s">
        <v>1856</v>
      </c>
      <c r="AU73" s="347" t="s">
        <v>1843</v>
      </c>
      <c r="AV73" s="349" t="s">
        <v>1041</v>
      </c>
    </row>
    <row r="74" spans="1:48" ht="14.4">
      <c r="A74" s="343">
        <v>659</v>
      </c>
      <c r="B74" s="343" t="s">
        <v>426</v>
      </c>
      <c r="C74" s="343" t="s">
        <v>1907</v>
      </c>
      <c r="D74" s="343" t="str">
        <f t="shared" si="5"/>
        <v>1001 - 1500 SFTDhakaDhakaNon-PNPWithin the MahallaMBবিভাগীয় শহরOthersGround floor</v>
      </c>
      <c r="E74" s="343" t="str">
        <f>CONCATENATE('Outlet Data'!K74,L74,'Outlet Data'!N74,M74)</f>
        <v>DhakaDhakaWithin the MahallaNon-PNP</v>
      </c>
      <c r="F74" s="343" t="str">
        <f t="shared" si="6"/>
        <v>Dhakaবিভাগীয় শহরNon-PNP</v>
      </c>
      <c r="G74" s="343" t="str">
        <f t="shared" si="7"/>
        <v>DhakaNon-PNP</v>
      </c>
      <c r="H74" s="344">
        <v>43462</v>
      </c>
      <c r="I74" s="343">
        <v>1220</v>
      </c>
      <c r="J74" s="343" t="str">
        <f t="shared" si="8"/>
        <v>1001 - 1500 SFT</v>
      </c>
      <c r="K74" s="345" t="s">
        <v>52</v>
      </c>
      <c r="L74" s="343" t="s">
        <v>52</v>
      </c>
      <c r="M74" s="345" t="s">
        <v>1537</v>
      </c>
      <c r="N74" s="343" t="s">
        <v>1016</v>
      </c>
      <c r="O74" s="343" t="s">
        <v>25</v>
      </c>
      <c r="P74" s="343" t="s">
        <v>27</v>
      </c>
      <c r="Q74" s="343" t="s">
        <v>1838</v>
      </c>
      <c r="R74" s="343" t="s">
        <v>52</v>
      </c>
      <c r="S74" s="346">
        <v>1579145.8</v>
      </c>
      <c r="T74" s="346">
        <v>1294.3818032786885</v>
      </c>
      <c r="U74" s="346">
        <v>1551684</v>
      </c>
      <c r="V74" s="346">
        <v>1577360</v>
      </c>
      <c r="W74" s="346">
        <v>1579145.8</v>
      </c>
      <c r="X74" s="346">
        <v>1485518.1</v>
      </c>
      <c r="Y74" s="346">
        <v>1712055.4</v>
      </c>
      <c r="Z74" s="346">
        <v>11</v>
      </c>
      <c r="AA74" s="346" t="s">
        <v>1857</v>
      </c>
      <c r="AB74" s="346" t="s">
        <v>1858</v>
      </c>
      <c r="AC74" s="346" t="s">
        <v>1845</v>
      </c>
      <c r="AD74" s="346">
        <v>0</v>
      </c>
      <c r="AE74" s="347">
        <v>0</v>
      </c>
      <c r="AF74" s="347">
        <v>1.4594352487415845E-2</v>
      </c>
      <c r="AG74" s="346">
        <v>1551684</v>
      </c>
      <c r="AH74" s="346">
        <v>1653014</v>
      </c>
      <c r="AI74" s="346">
        <v>1563172</v>
      </c>
      <c r="AJ74" s="346">
        <v>1550499</v>
      </c>
      <c r="AK74" s="346">
        <v>1577360</v>
      </c>
      <c r="AL74" s="346">
        <v>6374.4580227117694</v>
      </c>
      <c r="AM74" s="346">
        <v>6142.1234218324826</v>
      </c>
      <c r="AN74" s="346">
        <v>38342.93117633494</v>
      </c>
      <c r="AO74" s="346">
        <v>28278.842286872125</v>
      </c>
      <c r="AP74" s="346">
        <v>36094.697263360111</v>
      </c>
      <c r="AQ74" s="347">
        <v>0.13671027018315962</v>
      </c>
      <c r="AR74" s="348" t="str">
        <f t="shared" si="9"/>
        <v>DhakaDhaka</v>
      </c>
      <c r="AS74" s="347">
        <v>4.0000000000000001E-3</v>
      </c>
      <c r="AT74" s="347" t="s">
        <v>1850</v>
      </c>
      <c r="AU74" s="347" t="s">
        <v>1843</v>
      </c>
      <c r="AV74" s="349" t="s">
        <v>1041</v>
      </c>
    </row>
    <row r="75" spans="1:48" ht="14.4">
      <c r="A75" s="343">
        <v>615</v>
      </c>
      <c r="B75" s="343" t="s">
        <v>57</v>
      </c>
      <c r="C75" s="343" t="s">
        <v>1908</v>
      </c>
      <c r="D75" s="343" t="str">
        <f t="shared" si="5"/>
        <v>Below 1000 SFTDhakaDhakaNon-PNPWithin the MahallaHBবিভাগীয় শহরSquare ⬜ shapeGround floor</v>
      </c>
      <c r="E75" s="343" t="str">
        <f>CONCATENATE('Outlet Data'!K75,L75,'Outlet Data'!N75,M75)</f>
        <v>DhakaDhakaWithin the MahallaNon-PNP</v>
      </c>
      <c r="F75" s="343" t="str">
        <f t="shared" si="6"/>
        <v>Dhakaবিভাগীয় শহরNon-PNP</v>
      </c>
      <c r="G75" s="343" t="str">
        <f t="shared" si="7"/>
        <v>DhakaNon-PNP</v>
      </c>
      <c r="H75" s="344">
        <v>43463</v>
      </c>
      <c r="I75" s="343">
        <v>482</v>
      </c>
      <c r="J75" s="343" t="str">
        <f t="shared" si="8"/>
        <v>Below 1000 SFT</v>
      </c>
      <c r="K75" s="345" t="s">
        <v>52</v>
      </c>
      <c r="L75" s="343" t="s">
        <v>52</v>
      </c>
      <c r="M75" s="345" t="s">
        <v>1537</v>
      </c>
      <c r="N75" s="343" t="s">
        <v>1016</v>
      </c>
      <c r="O75" s="343" t="s">
        <v>45</v>
      </c>
      <c r="P75" s="343" t="s">
        <v>27</v>
      </c>
      <c r="Q75" s="343" t="s">
        <v>1838</v>
      </c>
      <c r="R75" s="343" t="s">
        <v>52</v>
      </c>
      <c r="S75" s="346">
        <v>1346407.6</v>
      </c>
      <c r="T75" s="346">
        <v>2793.3767634854776</v>
      </c>
      <c r="U75" s="346">
        <v>1270982</v>
      </c>
      <c r="V75" s="346">
        <v>1438896</v>
      </c>
      <c r="W75" s="346">
        <v>1346407.6</v>
      </c>
      <c r="X75" s="346">
        <v>627753</v>
      </c>
      <c r="Y75" s="346">
        <v>2031422.6</v>
      </c>
      <c r="Z75" s="346">
        <v>5</v>
      </c>
      <c r="AA75" s="346" t="s">
        <v>1853</v>
      </c>
      <c r="AB75" s="346" t="s">
        <v>1854</v>
      </c>
      <c r="AC75" s="346" t="s">
        <v>1845</v>
      </c>
      <c r="AD75" s="346">
        <v>0</v>
      </c>
      <c r="AE75" s="347">
        <v>0</v>
      </c>
      <c r="AF75" s="347">
        <v>1.686294964603486E-2</v>
      </c>
      <c r="AG75" s="346">
        <v>1270982</v>
      </c>
      <c r="AH75" s="346">
        <v>1167682</v>
      </c>
      <c r="AI75" s="346">
        <v>1438896</v>
      </c>
      <c r="AJ75" s="346">
        <v>1336860</v>
      </c>
      <c r="AK75" s="346">
        <v>1517618</v>
      </c>
      <c r="AL75" s="346">
        <v>24437.003477010003</v>
      </c>
      <c r="AM75" s="346">
        <v>14486.056131511257</v>
      </c>
      <c r="AN75" s="346">
        <v>-33999.739897031861</v>
      </c>
      <c r="AO75" s="346">
        <v>36273.256868525903</v>
      </c>
      <c r="AP75" s="346">
        <v>72325.44122917793</v>
      </c>
      <c r="AQ75" s="347">
        <v>0.14755311603031174</v>
      </c>
      <c r="AR75" s="348" t="str">
        <f t="shared" si="9"/>
        <v>DhakaDhaka</v>
      </c>
      <c r="AS75" s="347">
        <v>4.0000000000000001E-3</v>
      </c>
      <c r="AT75" s="347" t="s">
        <v>1846</v>
      </c>
      <c r="AU75" s="347" t="s">
        <v>1843</v>
      </c>
      <c r="AV75" s="349" t="s">
        <v>1041</v>
      </c>
    </row>
    <row r="76" spans="1:48" ht="14.4">
      <c r="A76" s="343">
        <v>134</v>
      </c>
      <c r="B76" s="343" t="s">
        <v>73</v>
      </c>
      <c r="C76" s="343" t="s">
        <v>1909</v>
      </c>
      <c r="D76" s="343" t="str">
        <f t="shared" si="5"/>
        <v>1001 - 1500 SFTDhakaDhakaNon-PNPHigh Street W Residential BlockHBবিভাগীয় শহরL shapeGround floor</v>
      </c>
      <c r="E76" s="343" t="str">
        <f>CONCATENATE('Outlet Data'!K76,L76,'Outlet Data'!N76,M76)</f>
        <v>DhakaDhakaHigh Street W Residential BlockNon-PNP</v>
      </c>
      <c r="F76" s="343" t="str">
        <f t="shared" si="6"/>
        <v>Dhakaবিভাগীয় শহরNon-PNP</v>
      </c>
      <c r="G76" s="343" t="str">
        <f t="shared" si="7"/>
        <v>DhakaNon-PNP</v>
      </c>
      <c r="H76" s="344">
        <v>43469</v>
      </c>
      <c r="I76" s="343">
        <v>1300</v>
      </c>
      <c r="J76" s="343" t="str">
        <f t="shared" si="8"/>
        <v>1001 - 1500 SFT</v>
      </c>
      <c r="K76" s="345" t="s">
        <v>52</v>
      </c>
      <c r="L76" s="343" t="s">
        <v>52</v>
      </c>
      <c r="M76" s="345" t="s">
        <v>1537</v>
      </c>
      <c r="N76" s="343" t="s">
        <v>1015</v>
      </c>
      <c r="O76" s="343" t="s">
        <v>45</v>
      </c>
      <c r="P76" s="343" t="s">
        <v>27</v>
      </c>
      <c r="Q76" s="343" t="s">
        <v>1838</v>
      </c>
      <c r="R76" s="343" t="s">
        <v>52</v>
      </c>
      <c r="S76" s="346">
        <v>3266324.4</v>
      </c>
      <c r="T76" s="346">
        <v>2512.5572307692305</v>
      </c>
      <c r="U76" s="346">
        <v>3075495</v>
      </c>
      <c r="V76" s="346">
        <v>3435981</v>
      </c>
      <c r="W76" s="346">
        <v>2400604</v>
      </c>
      <c r="X76" s="346">
        <v>1727011.05</v>
      </c>
      <c r="Y76" s="346">
        <v>2506160.15</v>
      </c>
      <c r="Z76" s="346">
        <v>6</v>
      </c>
      <c r="AA76" s="346" t="s">
        <v>1857</v>
      </c>
      <c r="AB76" s="346" t="s">
        <v>1858</v>
      </c>
      <c r="AC76" s="346" t="s">
        <v>1855</v>
      </c>
      <c r="AD76" s="346">
        <v>865720.39999999991</v>
      </c>
      <c r="AE76" s="347">
        <v>0.36062607577093098</v>
      </c>
      <c r="AF76" s="347">
        <v>6.404427874301917E-2</v>
      </c>
      <c r="AG76" s="346">
        <v>3075495</v>
      </c>
      <c r="AH76" s="346">
        <v>3263910</v>
      </c>
      <c r="AI76" s="346">
        <v>3435981</v>
      </c>
      <c r="AJ76" s="346">
        <v>2986414</v>
      </c>
      <c r="AK76" s="346">
        <v>3569822</v>
      </c>
      <c r="AL76" s="346">
        <v>127738.01467653312</v>
      </c>
      <c r="AM76" s="346">
        <v>198934.11795284972</v>
      </c>
      <c r="AN76" s="346">
        <v>274995.13269818161</v>
      </c>
      <c r="AO76" s="346">
        <v>196422.44743984012</v>
      </c>
      <c r="AP76" s="346">
        <v>247857.2389262197</v>
      </c>
      <c r="AQ76" s="347">
        <v>0.1665278944590925</v>
      </c>
      <c r="AR76" s="348" t="str">
        <f t="shared" si="9"/>
        <v>DhakaDhaka</v>
      </c>
      <c r="AS76" s="347">
        <v>4.0000000000000001E-3</v>
      </c>
      <c r="AT76" s="347" t="s">
        <v>1842</v>
      </c>
      <c r="AU76" s="347" t="s">
        <v>1843</v>
      </c>
      <c r="AV76" s="349" t="s">
        <v>1041</v>
      </c>
    </row>
    <row r="77" spans="1:48" ht="14.4">
      <c r="A77" s="343">
        <v>625</v>
      </c>
      <c r="B77" s="343" t="s">
        <v>261</v>
      </c>
      <c r="C77" s="343" t="s">
        <v>262</v>
      </c>
      <c r="D77" s="343" t="str">
        <f t="shared" si="5"/>
        <v>1001 - 1500 SFTDhakaDhakaNon-PNPWithin the MahallaHCবিভাগীয় শহরSquare ⬜ shapeSlightly upper than Ground floor</v>
      </c>
      <c r="E77" s="343" t="str">
        <f>CONCATENATE('Outlet Data'!K77,L77,'Outlet Data'!N77,M77)</f>
        <v>DhakaDhakaWithin the MahallaNon-PNP</v>
      </c>
      <c r="F77" s="343" t="str">
        <f t="shared" si="6"/>
        <v>Dhakaবিভাগীয় শহরNon-PNP</v>
      </c>
      <c r="G77" s="343" t="str">
        <f t="shared" si="7"/>
        <v>DhakaNon-PNP</v>
      </c>
      <c r="H77" s="344">
        <v>43470</v>
      </c>
      <c r="I77" s="343">
        <v>1300</v>
      </c>
      <c r="J77" s="343" t="str">
        <f t="shared" si="8"/>
        <v>1001 - 1500 SFT</v>
      </c>
      <c r="K77" s="345" t="s">
        <v>52</v>
      </c>
      <c r="L77" s="343" t="s">
        <v>52</v>
      </c>
      <c r="M77" s="345" t="s">
        <v>1537</v>
      </c>
      <c r="N77" s="343" t="s">
        <v>1016</v>
      </c>
      <c r="O77" s="343" t="s">
        <v>45</v>
      </c>
      <c r="P77" s="343" t="s">
        <v>118</v>
      </c>
      <c r="Q77" s="343" t="s">
        <v>1838</v>
      </c>
      <c r="R77" s="343" t="s">
        <v>52</v>
      </c>
      <c r="S77" s="346">
        <v>1384135.2</v>
      </c>
      <c r="T77" s="346">
        <v>1064.7193846153846</v>
      </c>
      <c r="U77" s="346">
        <v>1249139</v>
      </c>
      <c r="V77" s="346">
        <v>1523426</v>
      </c>
      <c r="W77" s="346">
        <v>1550134.6</v>
      </c>
      <c r="X77" s="346">
        <v>1405480.8</v>
      </c>
      <c r="Y77" s="346">
        <v>1801238</v>
      </c>
      <c r="Z77" s="346">
        <v>6</v>
      </c>
      <c r="AA77" s="346" t="s">
        <v>1857</v>
      </c>
      <c r="AB77" s="346" t="s">
        <v>1858</v>
      </c>
      <c r="AC77" s="346" t="s">
        <v>1841</v>
      </c>
      <c r="AD77" s="346">
        <v>-165999.40000000014</v>
      </c>
      <c r="AE77" s="347">
        <v>-0.10708708779224729</v>
      </c>
      <c r="AF77" s="347">
        <v>2.7809862615301186E-2</v>
      </c>
      <c r="AG77" s="346">
        <v>1224535</v>
      </c>
      <c r="AH77" s="346">
        <v>1249139</v>
      </c>
      <c r="AI77" s="346">
        <v>1523426</v>
      </c>
      <c r="AJ77" s="346">
        <v>1359242</v>
      </c>
      <c r="AK77" s="346">
        <v>1564334</v>
      </c>
      <c r="AL77" s="346">
        <v>15074.999720189371</v>
      </c>
      <c r="AM77" s="346">
        <v>19717.922043135943</v>
      </c>
      <c r="AN77" s="346">
        <v>56851.592504106055</v>
      </c>
      <c r="AO77" s="346">
        <v>36857.994172700448</v>
      </c>
      <c r="AP77" s="346">
        <v>63960.540324880305</v>
      </c>
      <c r="AQ77" s="347">
        <v>0.13744648652318714</v>
      </c>
      <c r="AR77" s="348" t="str">
        <f t="shared" si="9"/>
        <v>DhakaDhaka</v>
      </c>
      <c r="AS77" s="347">
        <v>4.0000000000000001E-3</v>
      </c>
      <c r="AT77" s="347" t="s">
        <v>1846</v>
      </c>
      <c r="AU77" s="347" t="s">
        <v>1851</v>
      </c>
      <c r="AV77" s="349" t="s">
        <v>1041</v>
      </c>
    </row>
    <row r="78" spans="1:48" ht="14.4">
      <c r="A78" s="343">
        <v>215</v>
      </c>
      <c r="B78" s="343" t="s">
        <v>125</v>
      </c>
      <c r="C78" s="343" t="s">
        <v>126</v>
      </c>
      <c r="D78" s="343" t="str">
        <f t="shared" si="5"/>
        <v>1001 - 1500 SFTDhakaDhakaNon-PNPHigh Street W Residential BlockHAবিভাগীয় শহরL shapeGround floor</v>
      </c>
      <c r="E78" s="343" t="str">
        <f>CONCATENATE('Outlet Data'!K78,L78,'Outlet Data'!N78,M78)</f>
        <v>DhakaDhakaHigh Street W Residential BlockNon-PNP</v>
      </c>
      <c r="F78" s="343" t="str">
        <f t="shared" si="6"/>
        <v>Dhakaবিভাগীয় শহরNon-PNP</v>
      </c>
      <c r="G78" s="343" t="str">
        <f t="shared" si="7"/>
        <v>DhakaNon-PNP</v>
      </c>
      <c r="H78" s="344">
        <v>43474</v>
      </c>
      <c r="I78" s="343">
        <v>1150</v>
      </c>
      <c r="J78" s="343" t="str">
        <f t="shared" si="8"/>
        <v>1001 - 1500 SFT</v>
      </c>
      <c r="K78" s="345" t="s">
        <v>52</v>
      </c>
      <c r="L78" s="343" t="s">
        <v>52</v>
      </c>
      <c r="M78" s="345" t="s">
        <v>1537</v>
      </c>
      <c r="N78" s="343" t="s">
        <v>1015</v>
      </c>
      <c r="O78" s="343" t="s">
        <v>45</v>
      </c>
      <c r="P78" s="343" t="s">
        <v>46</v>
      </c>
      <c r="Q78" s="343" t="s">
        <v>1838</v>
      </c>
      <c r="R78" s="343" t="s">
        <v>52</v>
      </c>
      <c r="S78" s="346">
        <v>2657206</v>
      </c>
      <c r="T78" s="346">
        <v>2310.6139130434781</v>
      </c>
      <c r="U78" s="346">
        <v>2606530</v>
      </c>
      <c r="V78" s="346">
        <v>2747523</v>
      </c>
      <c r="W78" s="346">
        <v>1431940.4</v>
      </c>
      <c r="X78" s="346">
        <v>961401.4</v>
      </c>
      <c r="Y78" s="346">
        <v>1915093.4</v>
      </c>
      <c r="Z78" s="346">
        <v>173</v>
      </c>
      <c r="AA78" s="346" t="s">
        <v>1839</v>
      </c>
      <c r="AB78" s="346" t="s">
        <v>1840</v>
      </c>
      <c r="AC78" s="346" t="s">
        <v>1855</v>
      </c>
      <c r="AD78" s="346">
        <v>1225265.6000000001</v>
      </c>
      <c r="AE78" s="347">
        <v>0.85566801523303626</v>
      </c>
      <c r="AF78" s="347">
        <v>5.9097206528617961E-2</v>
      </c>
      <c r="AG78" s="346">
        <v>2882654</v>
      </c>
      <c r="AH78" s="346">
        <v>2747523</v>
      </c>
      <c r="AI78" s="346">
        <v>2403164</v>
      </c>
      <c r="AJ78" s="346">
        <v>2606530</v>
      </c>
      <c r="AK78" s="346">
        <v>2646159</v>
      </c>
      <c r="AL78" s="346">
        <v>179359.28370492061</v>
      </c>
      <c r="AM78" s="346">
        <v>139309.02988582774</v>
      </c>
      <c r="AN78" s="346">
        <v>131674.00948159629</v>
      </c>
      <c r="AO78" s="346">
        <v>164844.61715643847</v>
      </c>
      <c r="AP78" s="346">
        <v>169980.31862663099</v>
      </c>
      <c r="AQ78" s="347">
        <v>0.17521690224214212</v>
      </c>
      <c r="AR78" s="348" t="str">
        <f t="shared" si="9"/>
        <v>DhakaDhaka</v>
      </c>
      <c r="AS78" s="347">
        <v>4.0000000000000001E-3</v>
      </c>
      <c r="AT78" s="347" t="s">
        <v>1842</v>
      </c>
      <c r="AU78" s="347" t="s">
        <v>1843</v>
      </c>
      <c r="AV78" s="349" t="s">
        <v>1041</v>
      </c>
    </row>
    <row r="79" spans="1:48" ht="14.4">
      <c r="A79" s="343">
        <v>202</v>
      </c>
      <c r="B79" s="343" t="s">
        <v>145</v>
      </c>
      <c r="C79" s="343" t="s">
        <v>146</v>
      </c>
      <c r="D79" s="343" t="str">
        <f t="shared" si="5"/>
        <v>1001 - 1500 SFTDhakaDhakaNon-PNPHigh Street W Residential BlockMBবিভাগীয় শহরL shapeGround floor</v>
      </c>
      <c r="E79" s="343" t="str">
        <f>CONCATENATE('Outlet Data'!K79,L79,'Outlet Data'!N79,M79)</f>
        <v>DhakaDhakaHigh Street W Residential BlockNon-PNP</v>
      </c>
      <c r="F79" s="343" t="str">
        <f t="shared" si="6"/>
        <v>Dhakaবিভাগীয় শহরNon-PNP</v>
      </c>
      <c r="G79" s="343" t="str">
        <f t="shared" si="7"/>
        <v>DhakaNon-PNP</v>
      </c>
      <c r="H79" s="344">
        <v>43484</v>
      </c>
      <c r="I79" s="343">
        <v>1180</v>
      </c>
      <c r="J79" s="343" t="str">
        <f t="shared" si="8"/>
        <v>1001 - 1500 SFT</v>
      </c>
      <c r="K79" s="345" t="s">
        <v>52</v>
      </c>
      <c r="L79" s="343" t="s">
        <v>52</v>
      </c>
      <c r="M79" s="345" t="s">
        <v>1537</v>
      </c>
      <c r="N79" s="343" t="s">
        <v>1015</v>
      </c>
      <c r="O79" s="343" t="s">
        <v>25</v>
      </c>
      <c r="P79" s="343" t="s">
        <v>27</v>
      </c>
      <c r="Q79" s="343" t="s">
        <v>1838</v>
      </c>
      <c r="R79" s="343" t="s">
        <v>52</v>
      </c>
      <c r="S79" s="346">
        <v>2119399</v>
      </c>
      <c r="T79" s="346">
        <v>1796.1008474576272</v>
      </c>
      <c r="U79" s="346">
        <v>2082659</v>
      </c>
      <c r="V79" s="346">
        <v>2138111</v>
      </c>
      <c r="W79" s="346">
        <v>2064131.5</v>
      </c>
      <c r="X79" s="346">
        <v>1639243.4000000001</v>
      </c>
      <c r="Y79" s="346">
        <v>2189105.5499999998</v>
      </c>
      <c r="Z79" s="346">
        <v>8</v>
      </c>
      <c r="AA79" s="346" t="s">
        <v>1857</v>
      </c>
      <c r="AB79" s="346" t="s">
        <v>1858</v>
      </c>
      <c r="AC79" s="346" t="s">
        <v>1845</v>
      </c>
      <c r="AD79" s="346">
        <v>55267.5</v>
      </c>
      <c r="AE79" s="347">
        <v>2.6775183654723644E-2</v>
      </c>
      <c r="AF79" s="347">
        <v>6.8371833958885964E-2</v>
      </c>
      <c r="AG79" s="346">
        <v>2109584</v>
      </c>
      <c r="AH79" s="346">
        <v>1989597</v>
      </c>
      <c r="AI79" s="346">
        <v>2277044</v>
      </c>
      <c r="AJ79" s="346">
        <v>2082659</v>
      </c>
      <c r="AK79" s="346">
        <v>2138111</v>
      </c>
      <c r="AL79" s="346">
        <v>142452.59842172032</v>
      </c>
      <c r="AM79" s="346">
        <v>123910.64916432719</v>
      </c>
      <c r="AN79" s="346">
        <v>186561.57778785645</v>
      </c>
      <c r="AO79" s="346">
        <v>124074.42038937472</v>
      </c>
      <c r="AP79" s="346">
        <v>147536.73683986621</v>
      </c>
      <c r="AQ79" s="347">
        <v>0.16636755917110432</v>
      </c>
      <c r="AR79" s="348" t="str">
        <f t="shared" si="9"/>
        <v>DhakaDhaka</v>
      </c>
      <c r="AS79" s="347">
        <v>4.0000000000000001E-3</v>
      </c>
      <c r="AT79" s="347" t="s">
        <v>1842</v>
      </c>
      <c r="AU79" s="347" t="s">
        <v>1843</v>
      </c>
      <c r="AV79" s="349" t="s">
        <v>1041</v>
      </c>
    </row>
    <row r="80" spans="1:48" ht="14.4">
      <c r="A80" s="343">
        <v>180</v>
      </c>
      <c r="B80" s="343" t="s">
        <v>563</v>
      </c>
      <c r="C80" s="343" t="s">
        <v>1910</v>
      </c>
      <c r="D80" s="343" t="str">
        <f t="shared" si="5"/>
        <v>1001 - 1500 SFTDhakaDhakaNon-PNPWithin the MahallaMCবিভাগীয় শহরSquare ⬜ shapeGround floor</v>
      </c>
      <c r="E80" s="343" t="str">
        <f>CONCATENATE('Outlet Data'!K80,L80,'Outlet Data'!N80,M80)</f>
        <v>DhakaDhakaWithin the MahallaNon-PNP</v>
      </c>
      <c r="F80" s="343" t="str">
        <f t="shared" si="6"/>
        <v>Dhakaবিভাগীয় শহরNon-PNP</v>
      </c>
      <c r="G80" s="343" t="str">
        <f t="shared" si="7"/>
        <v>DhakaNon-PNP</v>
      </c>
      <c r="H80" s="344">
        <v>43491</v>
      </c>
      <c r="I80" s="343">
        <v>1278</v>
      </c>
      <c r="J80" s="343" t="str">
        <f t="shared" si="8"/>
        <v>1001 - 1500 SFT</v>
      </c>
      <c r="K80" s="345" t="s">
        <v>52</v>
      </c>
      <c r="L80" s="343" t="s">
        <v>52</v>
      </c>
      <c r="M80" s="345" t="s">
        <v>1537</v>
      </c>
      <c r="N80" s="343" t="s">
        <v>1016</v>
      </c>
      <c r="O80" s="343" t="s">
        <v>25</v>
      </c>
      <c r="P80" s="343" t="s">
        <v>118</v>
      </c>
      <c r="Q80" s="343" t="s">
        <v>1838</v>
      </c>
      <c r="R80" s="343" t="s">
        <v>52</v>
      </c>
      <c r="S80" s="346">
        <v>3713021.2</v>
      </c>
      <c r="T80" s="346">
        <v>2905.3374021909235</v>
      </c>
      <c r="U80" s="346">
        <v>3493977</v>
      </c>
      <c r="V80" s="346">
        <v>3884975</v>
      </c>
      <c r="W80" s="346">
        <v>1796385.8</v>
      </c>
      <c r="X80" s="346">
        <v>1234693.5</v>
      </c>
      <c r="Y80" s="346">
        <v>2351918.2999999998</v>
      </c>
      <c r="Z80" s="346">
        <v>14</v>
      </c>
      <c r="AA80" s="346" t="s">
        <v>1857</v>
      </c>
      <c r="AB80" s="346" t="s">
        <v>1858</v>
      </c>
      <c r="AC80" s="346" t="s">
        <v>1855</v>
      </c>
      <c r="AD80" s="346">
        <v>1916635.4000000001</v>
      </c>
      <c r="AE80" s="347">
        <v>1.0669397408953021</v>
      </c>
      <c r="AF80" s="347">
        <v>5.6532383372544667E-2</v>
      </c>
      <c r="AG80" s="346">
        <v>3493977</v>
      </c>
      <c r="AH80" s="346">
        <v>3327782</v>
      </c>
      <c r="AI80" s="346">
        <v>3884975</v>
      </c>
      <c r="AJ80" s="346">
        <v>3633933</v>
      </c>
      <c r="AK80" s="346">
        <v>4224439</v>
      </c>
      <c r="AL80" s="346">
        <v>156353.365463075</v>
      </c>
      <c r="AM80" s="346">
        <v>138047.14109550533</v>
      </c>
      <c r="AN80" s="346">
        <v>256054.68009345914</v>
      </c>
      <c r="AO80" s="346">
        <v>203666.74046838004</v>
      </c>
      <c r="AP80" s="346">
        <v>295407.76262350974</v>
      </c>
      <c r="AQ80" s="347">
        <v>0.15797385512173975</v>
      </c>
      <c r="AR80" s="348" t="str">
        <f t="shared" si="9"/>
        <v>DhakaDhaka</v>
      </c>
      <c r="AS80" s="347">
        <v>4.0000000000000001E-3</v>
      </c>
      <c r="AT80" s="347" t="s">
        <v>1846</v>
      </c>
      <c r="AU80" s="347" t="s">
        <v>1843</v>
      </c>
      <c r="AV80" s="349" t="s">
        <v>1041</v>
      </c>
    </row>
    <row r="81" spans="1:48" ht="14.4">
      <c r="A81" s="343">
        <v>471</v>
      </c>
      <c r="B81" s="343" t="s">
        <v>393</v>
      </c>
      <c r="C81" s="343" t="s">
        <v>1911</v>
      </c>
      <c r="D81" s="343" t="str">
        <f t="shared" si="5"/>
        <v>1001 - 1500 SFTDhakaDhakaNon-PNPHigh Street W Residential BlockMBবিভাগীয় শহরOthersGround floor</v>
      </c>
      <c r="E81" s="343" t="str">
        <f>CONCATENATE('Outlet Data'!K81,L81,'Outlet Data'!N81,M81)</f>
        <v>DhakaDhakaHigh Street W Residential BlockNon-PNP</v>
      </c>
      <c r="F81" s="343" t="str">
        <f t="shared" si="6"/>
        <v>Dhakaবিভাগীয় শহরNon-PNP</v>
      </c>
      <c r="G81" s="343" t="str">
        <f t="shared" si="7"/>
        <v>DhakaNon-PNP</v>
      </c>
      <c r="H81" s="344">
        <v>43495</v>
      </c>
      <c r="I81" s="343">
        <v>1089</v>
      </c>
      <c r="J81" s="343" t="str">
        <f t="shared" si="8"/>
        <v>1001 - 1500 SFT</v>
      </c>
      <c r="K81" s="345" t="s">
        <v>52</v>
      </c>
      <c r="L81" s="343" t="s">
        <v>52</v>
      </c>
      <c r="M81" s="345" t="s">
        <v>1537</v>
      </c>
      <c r="N81" s="343" t="s">
        <v>1015</v>
      </c>
      <c r="O81" s="343" t="s">
        <v>25</v>
      </c>
      <c r="P81" s="343" t="s">
        <v>27</v>
      </c>
      <c r="Q81" s="343" t="s">
        <v>1838</v>
      </c>
      <c r="R81" s="343" t="s">
        <v>52</v>
      </c>
      <c r="S81" s="346">
        <v>2008864</v>
      </c>
      <c r="T81" s="346">
        <v>1844.6868686868686</v>
      </c>
      <c r="U81" s="346">
        <v>1889535</v>
      </c>
      <c r="V81" s="346">
        <v>2094578</v>
      </c>
      <c r="W81" s="346">
        <v>2064131.5</v>
      </c>
      <c r="X81" s="346">
        <v>1639243.4000000001</v>
      </c>
      <c r="Y81" s="346">
        <v>2189105.5499999998</v>
      </c>
      <c r="Z81" s="346">
        <v>8</v>
      </c>
      <c r="AA81" s="346" t="s">
        <v>1857</v>
      </c>
      <c r="AB81" s="346" t="s">
        <v>1858</v>
      </c>
      <c r="AC81" s="346" t="s">
        <v>1845</v>
      </c>
      <c r="AD81" s="346">
        <v>-55267.5</v>
      </c>
      <c r="AE81" s="347">
        <v>-2.6775183654723533E-2</v>
      </c>
      <c r="AF81" s="347">
        <v>4.314065746210767E-2</v>
      </c>
      <c r="AG81" s="346">
        <v>1876465</v>
      </c>
      <c r="AH81" s="346">
        <v>1965948</v>
      </c>
      <c r="AI81" s="346">
        <v>2094578</v>
      </c>
      <c r="AJ81" s="346">
        <v>1889535</v>
      </c>
      <c r="AK81" s="346">
        <v>2217794</v>
      </c>
      <c r="AL81" s="346">
        <v>48007.049263807363</v>
      </c>
      <c r="AM81" s="346">
        <v>47366.969977910048</v>
      </c>
      <c r="AN81" s="346">
        <v>112596.1709279404</v>
      </c>
      <c r="AO81" s="346">
        <v>86505.034267575713</v>
      </c>
      <c r="AP81" s="346">
        <v>138843.34412256384</v>
      </c>
      <c r="AQ81" s="347">
        <v>0.16378549230058781</v>
      </c>
      <c r="AR81" s="348" t="str">
        <f t="shared" si="9"/>
        <v>DhakaDhaka</v>
      </c>
      <c r="AS81" s="347">
        <v>4.0000000000000001E-3</v>
      </c>
      <c r="AT81" s="347" t="s">
        <v>1850</v>
      </c>
      <c r="AU81" s="347" t="s">
        <v>1843</v>
      </c>
      <c r="AV81" s="349" t="s">
        <v>1041</v>
      </c>
    </row>
    <row r="82" spans="1:48" ht="14.4">
      <c r="A82" s="343">
        <v>532</v>
      </c>
      <c r="B82" s="343" t="s">
        <v>137</v>
      </c>
      <c r="C82" s="343" t="s">
        <v>944</v>
      </c>
      <c r="D82" s="343" t="str">
        <f t="shared" si="5"/>
        <v>1001 - 1500 SFTDhakaDhakaNon-PNPWithin the MahallaHBবিভাগীয় শহরL shapeGround floor</v>
      </c>
      <c r="E82" s="343" t="str">
        <f>CONCATENATE('Outlet Data'!K82,L82,'Outlet Data'!N82,M82)</f>
        <v>DhakaDhakaWithin the MahallaNon-PNP</v>
      </c>
      <c r="F82" s="343" t="str">
        <f t="shared" si="6"/>
        <v>Dhakaবিভাগীয় শহরNon-PNP</v>
      </c>
      <c r="G82" s="343" t="str">
        <f t="shared" si="7"/>
        <v>DhakaNon-PNP</v>
      </c>
      <c r="H82" s="344">
        <v>43518</v>
      </c>
      <c r="I82" s="343">
        <v>1223</v>
      </c>
      <c r="J82" s="343" t="str">
        <f t="shared" si="8"/>
        <v>1001 - 1500 SFT</v>
      </c>
      <c r="K82" s="345" t="s">
        <v>52</v>
      </c>
      <c r="L82" s="343" t="s">
        <v>52</v>
      </c>
      <c r="M82" s="345" t="s">
        <v>1537</v>
      </c>
      <c r="N82" s="343" t="s">
        <v>1016</v>
      </c>
      <c r="O82" s="343" t="s">
        <v>45</v>
      </c>
      <c r="P82" s="343" t="s">
        <v>27</v>
      </c>
      <c r="Q82" s="343" t="s">
        <v>1838</v>
      </c>
      <c r="R82" s="343" t="s">
        <v>52</v>
      </c>
      <c r="S82" s="346">
        <v>1298934</v>
      </c>
      <c r="T82" s="346">
        <v>1062.0883074407195</v>
      </c>
      <c r="U82" s="346">
        <v>1243594</v>
      </c>
      <c r="V82" s="346">
        <v>1354863</v>
      </c>
      <c r="W82" s="346">
        <v>2565540</v>
      </c>
      <c r="X82" s="346">
        <v>1298934</v>
      </c>
      <c r="Y82" s="346">
        <v>2738536.6</v>
      </c>
      <c r="Z82" s="346">
        <v>5</v>
      </c>
      <c r="AA82" s="346" t="s">
        <v>1857</v>
      </c>
      <c r="AB82" s="346" t="s">
        <v>1858</v>
      </c>
      <c r="AC82" s="346" t="s">
        <v>1845</v>
      </c>
      <c r="AD82" s="346">
        <v>-1266606</v>
      </c>
      <c r="AE82" s="347">
        <v>-0.49369957201992565</v>
      </c>
      <c r="AF82" s="347">
        <v>4.7068141197625014E-2</v>
      </c>
      <c r="AG82" s="346">
        <v>1278967</v>
      </c>
      <c r="AH82" s="346">
        <v>1243594</v>
      </c>
      <c r="AI82" s="346">
        <v>1383338</v>
      </c>
      <c r="AJ82" s="346">
        <v>1233908</v>
      </c>
      <c r="AK82" s="346">
        <v>1354863</v>
      </c>
      <c r="AL82" s="346">
        <v>56707.379353445431</v>
      </c>
      <c r="AM82" s="346">
        <v>40350.965870212589</v>
      </c>
      <c r="AN82" s="346">
        <v>65806.270706285053</v>
      </c>
      <c r="AO82" s="346">
        <v>51003.259159274836</v>
      </c>
      <c r="AP82" s="346">
        <v>91824.169502761302</v>
      </c>
      <c r="AQ82" s="347">
        <v>0.14849350416109422</v>
      </c>
      <c r="AR82" s="348" t="str">
        <f t="shared" si="9"/>
        <v>DhakaDhaka</v>
      </c>
      <c r="AS82" s="347">
        <v>4.0000000000000001E-3</v>
      </c>
      <c r="AT82" s="347" t="s">
        <v>1842</v>
      </c>
      <c r="AU82" s="347" t="s">
        <v>1843</v>
      </c>
      <c r="AV82" s="349" t="s">
        <v>1041</v>
      </c>
    </row>
    <row r="83" spans="1:48" ht="14.4">
      <c r="A83" s="343">
        <v>238</v>
      </c>
      <c r="B83" s="343" t="s">
        <v>440</v>
      </c>
      <c r="C83" s="343" t="s">
        <v>1912</v>
      </c>
      <c r="D83" s="343" t="str">
        <f t="shared" si="5"/>
        <v>1001 - 1500 SFTDhakaDhakaNon-PNPWithin the MahallaMCবিভাগীয় শহরOthersGround floor</v>
      </c>
      <c r="E83" s="343" t="str">
        <f>CONCATENATE('Outlet Data'!K83,L83,'Outlet Data'!N83,M83)</f>
        <v>DhakaDhakaWithin the MahallaNon-PNP</v>
      </c>
      <c r="F83" s="343" t="str">
        <f t="shared" si="6"/>
        <v>Dhakaবিভাগীয় শহরNon-PNP</v>
      </c>
      <c r="G83" s="343" t="str">
        <f t="shared" si="7"/>
        <v>DhakaNon-PNP</v>
      </c>
      <c r="H83" s="344">
        <v>43518</v>
      </c>
      <c r="I83" s="343">
        <v>1300</v>
      </c>
      <c r="J83" s="343" t="str">
        <f t="shared" si="8"/>
        <v>1001 - 1500 SFT</v>
      </c>
      <c r="K83" s="345" t="s">
        <v>52</v>
      </c>
      <c r="L83" s="343" t="s">
        <v>52</v>
      </c>
      <c r="M83" s="345" t="s">
        <v>1537</v>
      </c>
      <c r="N83" s="343" t="s">
        <v>1016</v>
      </c>
      <c r="O83" s="343" t="s">
        <v>25</v>
      </c>
      <c r="P83" s="343" t="s">
        <v>118</v>
      </c>
      <c r="Q83" s="343" t="s">
        <v>1838</v>
      </c>
      <c r="R83" s="343" t="s">
        <v>52</v>
      </c>
      <c r="S83" s="346">
        <v>2457646.2000000002</v>
      </c>
      <c r="T83" s="346">
        <v>1890.497076923077</v>
      </c>
      <c r="U83" s="346">
        <v>2322560</v>
      </c>
      <c r="V83" s="346">
        <v>2652266</v>
      </c>
      <c r="W83" s="346">
        <v>1796385.8</v>
      </c>
      <c r="X83" s="346">
        <v>1234693.5</v>
      </c>
      <c r="Y83" s="346">
        <v>2351918.2999999998</v>
      </c>
      <c r="Z83" s="346">
        <v>14</v>
      </c>
      <c r="AA83" s="346" t="s">
        <v>1857</v>
      </c>
      <c r="AB83" s="346" t="s">
        <v>1858</v>
      </c>
      <c r="AC83" s="346" t="s">
        <v>1855</v>
      </c>
      <c r="AD83" s="346">
        <v>661260.40000000014</v>
      </c>
      <c r="AE83" s="347">
        <v>0.36810600484595235</v>
      </c>
      <c r="AF83" s="347">
        <v>5.4322205759061708E-2</v>
      </c>
      <c r="AG83" s="346">
        <v>2322560</v>
      </c>
      <c r="AH83" s="346">
        <v>2226424</v>
      </c>
      <c r="AI83" s="346">
        <v>2664561</v>
      </c>
      <c r="AJ83" s="346">
        <v>2422420</v>
      </c>
      <c r="AK83" s="346">
        <v>2652266</v>
      </c>
      <c r="AL83" s="346">
        <v>125400.2134345487</v>
      </c>
      <c r="AM83" s="346">
        <v>93288.373221750313</v>
      </c>
      <c r="AN83" s="346">
        <v>167078.27754442376</v>
      </c>
      <c r="AO83" s="346">
        <v>137376.1338650189</v>
      </c>
      <c r="AP83" s="346">
        <v>144380.81473113911</v>
      </c>
      <c r="AQ83" s="347">
        <v>0.16582777340925844</v>
      </c>
      <c r="AR83" s="348" t="str">
        <f t="shared" si="9"/>
        <v>DhakaDhaka</v>
      </c>
      <c r="AS83" s="347">
        <v>4.0000000000000001E-3</v>
      </c>
      <c r="AT83" s="347" t="s">
        <v>1850</v>
      </c>
      <c r="AU83" s="347" t="s">
        <v>1843</v>
      </c>
      <c r="AV83" s="349" t="s">
        <v>1041</v>
      </c>
    </row>
    <row r="84" spans="1:48" ht="14.4">
      <c r="A84" s="343">
        <v>179</v>
      </c>
      <c r="B84" s="343" t="s">
        <v>49</v>
      </c>
      <c r="C84" s="343" t="s">
        <v>1913</v>
      </c>
      <c r="D84" s="343" t="str">
        <f t="shared" si="5"/>
        <v>1001 - 1500 SFTDhakaDhakaNon-PNPHigh Street W Residential BlockHAবিভাগীয় শহরI shapeSlightly upper than Ground floor</v>
      </c>
      <c r="E84" s="343" t="str">
        <f>CONCATENATE('Outlet Data'!K84,L84,'Outlet Data'!N84,M84)</f>
        <v>DhakaDhakaHigh Street W Residential BlockNon-PNP</v>
      </c>
      <c r="F84" s="343" t="str">
        <f t="shared" si="6"/>
        <v>Dhakaবিভাগীয় শহরNon-PNP</v>
      </c>
      <c r="G84" s="343" t="str">
        <f t="shared" si="7"/>
        <v>DhakaNon-PNP</v>
      </c>
      <c r="H84" s="344">
        <v>43529</v>
      </c>
      <c r="I84" s="343">
        <v>1100</v>
      </c>
      <c r="J84" s="343" t="str">
        <f t="shared" si="8"/>
        <v>1001 - 1500 SFT</v>
      </c>
      <c r="K84" s="345" t="s">
        <v>52</v>
      </c>
      <c r="L84" s="343" t="s">
        <v>52</v>
      </c>
      <c r="M84" s="345" t="s">
        <v>1537</v>
      </c>
      <c r="N84" s="343" t="s">
        <v>1015</v>
      </c>
      <c r="O84" s="343" t="s">
        <v>45</v>
      </c>
      <c r="P84" s="343" t="s">
        <v>46</v>
      </c>
      <c r="Q84" s="343" t="s">
        <v>1838</v>
      </c>
      <c r="R84" s="343" t="s">
        <v>52</v>
      </c>
      <c r="S84" s="346">
        <v>3105831.2</v>
      </c>
      <c r="T84" s="346">
        <v>2823.4829090909093</v>
      </c>
      <c r="U84" s="346">
        <v>2974192</v>
      </c>
      <c r="V84" s="346">
        <v>3136705</v>
      </c>
      <c r="W84" s="346">
        <v>1431940.4</v>
      </c>
      <c r="X84" s="346">
        <v>961401.4</v>
      </c>
      <c r="Y84" s="346">
        <v>1915093.4</v>
      </c>
      <c r="Z84" s="346">
        <v>173</v>
      </c>
      <c r="AA84" s="346" t="s">
        <v>1839</v>
      </c>
      <c r="AB84" s="346" t="s">
        <v>1840</v>
      </c>
      <c r="AC84" s="346" t="s">
        <v>1855</v>
      </c>
      <c r="AD84" s="346">
        <v>1673890.8000000003</v>
      </c>
      <c r="AE84" s="347">
        <v>1.1689668089537806</v>
      </c>
      <c r="AF84" s="347">
        <v>5.5242203269574484E-2</v>
      </c>
      <c r="AG84" s="346">
        <v>3375951</v>
      </c>
      <c r="AH84" s="346">
        <v>2974192</v>
      </c>
      <c r="AI84" s="346">
        <v>3136705</v>
      </c>
      <c r="AJ84" s="346">
        <v>2913288</v>
      </c>
      <c r="AK84" s="346">
        <v>3129020</v>
      </c>
      <c r="AL84" s="346">
        <v>173022.69491538283</v>
      </c>
      <c r="AM84" s="346">
        <v>147264.98911916767</v>
      </c>
      <c r="AN84" s="346">
        <v>180394.03662317997</v>
      </c>
      <c r="AO84" s="346">
        <v>185884.39663652785</v>
      </c>
      <c r="AP84" s="346">
        <v>171298.67506267398</v>
      </c>
      <c r="AQ84" s="347">
        <v>0.15022988486915378</v>
      </c>
      <c r="AR84" s="348" t="str">
        <f t="shared" si="9"/>
        <v>DhakaDhaka</v>
      </c>
      <c r="AS84" s="347">
        <v>4.0000000000000001E-3</v>
      </c>
      <c r="AT84" s="347" t="s">
        <v>1856</v>
      </c>
      <c r="AU84" s="347" t="s">
        <v>1851</v>
      </c>
      <c r="AV84" s="349" t="s">
        <v>1041</v>
      </c>
    </row>
    <row r="85" spans="1:48" ht="14.4">
      <c r="A85" s="343">
        <v>263</v>
      </c>
      <c r="B85" s="343" t="s">
        <v>62</v>
      </c>
      <c r="C85" s="343" t="s">
        <v>63</v>
      </c>
      <c r="D85" s="343" t="str">
        <f t="shared" si="5"/>
        <v>Below 1000 SFTDhakaDhakaNon-PNPHigh Street W Residential BlockHBবিভাগীয় শহরSquare ⬜ shapeGround floor</v>
      </c>
      <c r="E85" s="343" t="str">
        <f>CONCATENATE('Outlet Data'!K85,L85,'Outlet Data'!N85,M85)</f>
        <v>DhakaDhakaHigh Street W Residential BlockNon-PNP</v>
      </c>
      <c r="F85" s="343" t="str">
        <f t="shared" si="6"/>
        <v>Dhakaবিভাগীয় শহরNon-PNP</v>
      </c>
      <c r="G85" s="343" t="str">
        <f t="shared" si="7"/>
        <v>DhakaNon-PNP</v>
      </c>
      <c r="H85" s="344">
        <v>43538</v>
      </c>
      <c r="I85" s="343">
        <v>900</v>
      </c>
      <c r="J85" s="343" t="str">
        <f t="shared" si="8"/>
        <v>Below 1000 SFT</v>
      </c>
      <c r="K85" s="345" t="s">
        <v>52</v>
      </c>
      <c r="L85" s="343" t="s">
        <v>52</v>
      </c>
      <c r="M85" s="345" t="s">
        <v>1537</v>
      </c>
      <c r="N85" s="343" t="s">
        <v>1015</v>
      </c>
      <c r="O85" s="343" t="s">
        <v>45</v>
      </c>
      <c r="P85" s="343" t="s">
        <v>27</v>
      </c>
      <c r="Q85" s="343" t="s">
        <v>1838</v>
      </c>
      <c r="R85" s="343" t="s">
        <v>52</v>
      </c>
      <c r="S85" s="346">
        <v>2183273.6</v>
      </c>
      <c r="T85" s="346">
        <v>2425.8595555555557</v>
      </c>
      <c r="U85" s="346">
        <v>2103942</v>
      </c>
      <c r="V85" s="346">
        <v>2170651</v>
      </c>
      <c r="W85" s="346">
        <v>1346407.6</v>
      </c>
      <c r="X85" s="346">
        <v>627753</v>
      </c>
      <c r="Y85" s="346">
        <v>2031422.6</v>
      </c>
      <c r="Z85" s="346">
        <v>5</v>
      </c>
      <c r="AA85" s="346" t="s">
        <v>1853</v>
      </c>
      <c r="AB85" s="346" t="s">
        <v>1854</v>
      </c>
      <c r="AC85" s="346" t="s">
        <v>1855</v>
      </c>
      <c r="AD85" s="346">
        <v>836866</v>
      </c>
      <c r="AE85" s="347">
        <v>0.62155472087353036</v>
      </c>
      <c r="AF85" s="347">
        <v>4.953660803456688E-2</v>
      </c>
      <c r="AG85" s="346">
        <v>2092844</v>
      </c>
      <c r="AH85" s="346">
        <v>2170651</v>
      </c>
      <c r="AI85" s="346">
        <v>2157311</v>
      </c>
      <c r="AJ85" s="346">
        <v>2103942</v>
      </c>
      <c r="AK85" s="346">
        <v>2391620</v>
      </c>
      <c r="AL85" s="346">
        <v>114988.76853286003</v>
      </c>
      <c r="AM85" s="346">
        <v>105271.96441811783</v>
      </c>
      <c r="AN85" s="346">
        <v>98467.30573998933</v>
      </c>
      <c r="AO85" s="346">
        <v>86935.049263128894</v>
      </c>
      <c r="AP85" s="346">
        <v>135096.7548229926</v>
      </c>
      <c r="AQ85" s="347">
        <v>0.15958653231739175</v>
      </c>
      <c r="AR85" s="348" t="str">
        <f t="shared" si="9"/>
        <v>DhakaDhaka</v>
      </c>
      <c r="AS85" s="347">
        <v>4.0000000000000001E-3</v>
      </c>
      <c r="AT85" s="347" t="s">
        <v>1846</v>
      </c>
      <c r="AU85" s="347" t="s">
        <v>1843</v>
      </c>
      <c r="AV85" s="349" t="s">
        <v>1041</v>
      </c>
    </row>
    <row r="86" spans="1:48" ht="14.4">
      <c r="A86" s="343">
        <v>43</v>
      </c>
      <c r="B86" s="343" t="s">
        <v>504</v>
      </c>
      <c r="C86" s="343" t="s">
        <v>505</v>
      </c>
      <c r="D86" s="343" t="str">
        <f t="shared" si="5"/>
        <v>2001 - 2500 SFTDhakaGazipurNon-PNPHigh Street W Residential BlockHBজেলা শহরSquare ⬜ shapeGround floor</v>
      </c>
      <c r="E86" s="343" t="str">
        <f>CONCATENATE('Outlet Data'!K86,L86,'Outlet Data'!N86,M86)</f>
        <v>DhakaGazipurHigh Street W Residential BlockNon-PNP</v>
      </c>
      <c r="F86" s="343" t="str">
        <f t="shared" si="6"/>
        <v>Gazipurজেলা শহরNon-PNP</v>
      </c>
      <c r="G86" s="343" t="str">
        <f t="shared" si="7"/>
        <v>GazipurNon-PNP</v>
      </c>
      <c r="H86" s="344">
        <v>43539</v>
      </c>
      <c r="I86" s="343">
        <v>2400</v>
      </c>
      <c r="J86" s="343" t="str">
        <f t="shared" si="8"/>
        <v>2001 - 2500 SFT</v>
      </c>
      <c r="K86" s="345" t="s">
        <v>52</v>
      </c>
      <c r="L86" s="343" t="s">
        <v>79</v>
      </c>
      <c r="M86" s="345" t="s">
        <v>1537</v>
      </c>
      <c r="N86" s="343" t="s">
        <v>1015</v>
      </c>
      <c r="O86" s="343" t="s">
        <v>45</v>
      </c>
      <c r="P86" s="343" t="s">
        <v>27</v>
      </c>
      <c r="Q86" s="343" t="s">
        <v>1861</v>
      </c>
      <c r="R86" s="343" t="s">
        <v>52</v>
      </c>
      <c r="S86" s="346">
        <v>7643908</v>
      </c>
      <c r="T86" s="346">
        <v>3184.9616666666666</v>
      </c>
      <c r="U86" s="346">
        <v>7248587</v>
      </c>
      <c r="V86" s="346">
        <v>8109545</v>
      </c>
      <c r="W86" s="346">
        <v>2744328.4</v>
      </c>
      <c r="X86" s="346">
        <v>2349036.4</v>
      </c>
      <c r="Y86" s="346">
        <v>3490451.4</v>
      </c>
      <c r="Z86" s="346">
        <v>17</v>
      </c>
      <c r="AA86" s="346" t="s">
        <v>1853</v>
      </c>
      <c r="AB86" s="346" t="s">
        <v>1854</v>
      </c>
      <c r="AC86" s="346" t="s">
        <v>1855</v>
      </c>
      <c r="AD86" s="346">
        <v>4899579.5999999996</v>
      </c>
      <c r="AE86" s="347">
        <v>1.7853474095884443</v>
      </c>
      <c r="AF86" s="347">
        <v>7.9191531777012381E-2</v>
      </c>
      <c r="AG86" s="346">
        <v>7662314</v>
      </c>
      <c r="AH86" s="346">
        <v>7248587</v>
      </c>
      <c r="AI86" s="346">
        <v>8655122</v>
      </c>
      <c r="AJ86" s="346">
        <v>6543972</v>
      </c>
      <c r="AK86" s="346">
        <v>8109545</v>
      </c>
      <c r="AL86" s="346">
        <v>634185.35222882335</v>
      </c>
      <c r="AM86" s="346">
        <v>550458.61949165887</v>
      </c>
      <c r="AN86" s="346">
        <v>782801.71895990334</v>
      </c>
      <c r="AO86" s="346">
        <v>415796.04983956192</v>
      </c>
      <c r="AP86" s="346">
        <v>643422.17589284806</v>
      </c>
      <c r="AQ86" s="347">
        <v>0.17230540239082645</v>
      </c>
      <c r="AR86" s="348" t="str">
        <f t="shared" si="9"/>
        <v>DhakaGazipur</v>
      </c>
      <c r="AS86" s="347">
        <v>4.0000000000000001E-3</v>
      </c>
      <c r="AT86" s="347" t="s">
        <v>1846</v>
      </c>
      <c r="AU86" s="347" t="s">
        <v>1843</v>
      </c>
      <c r="AV86" s="349" t="s">
        <v>1041</v>
      </c>
    </row>
    <row r="87" spans="1:48" ht="14.4">
      <c r="A87" s="343">
        <v>489</v>
      </c>
      <c r="B87" s="343" t="s">
        <v>275</v>
      </c>
      <c r="C87" s="343" t="s">
        <v>276</v>
      </c>
      <c r="D87" s="343" t="str">
        <f t="shared" si="5"/>
        <v>1001 - 1500 SFTDhakaDhakaNon-PNPHigh Street W InstitutionsMBবিভাগীয় শহরSquare ⬜ shapeGround floor</v>
      </c>
      <c r="E87" s="343" t="str">
        <f>CONCATENATE('Outlet Data'!K87,L87,'Outlet Data'!N87,M87)</f>
        <v>DhakaDhakaHigh Street W InstitutionsNon-PNP</v>
      </c>
      <c r="F87" s="343" t="str">
        <f t="shared" si="6"/>
        <v>Dhakaবিভাগীয় শহরNon-PNP</v>
      </c>
      <c r="G87" s="343" t="str">
        <f t="shared" si="7"/>
        <v>DhakaNon-PNP</v>
      </c>
      <c r="H87" s="344">
        <v>43546</v>
      </c>
      <c r="I87" s="343">
        <v>1500</v>
      </c>
      <c r="J87" s="343" t="str">
        <f t="shared" si="8"/>
        <v>1001 - 1500 SFT</v>
      </c>
      <c r="K87" s="345" t="s">
        <v>52</v>
      </c>
      <c r="L87" s="343" t="s">
        <v>52</v>
      </c>
      <c r="M87" s="345" t="s">
        <v>1537</v>
      </c>
      <c r="N87" s="343" t="s">
        <v>1021</v>
      </c>
      <c r="O87" s="343" t="s">
        <v>25</v>
      </c>
      <c r="P87" s="343" t="s">
        <v>27</v>
      </c>
      <c r="Q87" s="343" t="s">
        <v>1838</v>
      </c>
      <c r="R87" s="343" t="s">
        <v>52</v>
      </c>
      <c r="S87" s="346">
        <v>1725923.2</v>
      </c>
      <c r="T87" s="346">
        <v>1150.6154666666666</v>
      </c>
      <c r="U87" s="346">
        <v>1647259</v>
      </c>
      <c r="V87" s="346">
        <v>1791212</v>
      </c>
      <c r="W87" s="346">
        <v>1445730</v>
      </c>
      <c r="X87" s="346">
        <v>953500.60000000009</v>
      </c>
      <c r="Y87" s="346">
        <v>1792550.9</v>
      </c>
      <c r="Z87" s="346">
        <v>55</v>
      </c>
      <c r="AA87" s="346" t="s">
        <v>1853</v>
      </c>
      <c r="AB87" s="346" t="s">
        <v>1854</v>
      </c>
      <c r="AC87" s="346" t="s">
        <v>1845</v>
      </c>
      <c r="AD87" s="346">
        <v>280193.19999999995</v>
      </c>
      <c r="AE87" s="347">
        <v>0.1938074190893182</v>
      </c>
      <c r="AF87" s="347">
        <v>2.8882039897672442E-2</v>
      </c>
      <c r="AG87" s="346">
        <v>1631991</v>
      </c>
      <c r="AH87" s="346">
        <v>1647259</v>
      </c>
      <c r="AI87" s="346">
        <v>1791212</v>
      </c>
      <c r="AJ87" s="346">
        <v>1715517</v>
      </c>
      <c r="AK87" s="346">
        <v>1843637</v>
      </c>
      <c r="AL87" s="346">
        <v>24007.739764946513</v>
      </c>
      <c r="AM87" s="346">
        <v>33405.308887952531</v>
      </c>
      <c r="AN87" s="346">
        <v>48160.370832941786</v>
      </c>
      <c r="AO87" s="346">
        <v>30680.996674457274</v>
      </c>
      <c r="AP87" s="346">
        <v>112986.49745329435</v>
      </c>
      <c r="AQ87" s="347">
        <v>0.16603486320483715</v>
      </c>
      <c r="AR87" s="348" t="str">
        <f t="shared" si="9"/>
        <v>DhakaDhaka</v>
      </c>
      <c r="AS87" s="347">
        <v>-1.9732619854622755E-18</v>
      </c>
      <c r="AT87" s="347" t="s">
        <v>1846</v>
      </c>
      <c r="AU87" s="347" t="s">
        <v>1843</v>
      </c>
      <c r="AV87" s="349" t="s">
        <v>1041</v>
      </c>
    </row>
    <row r="88" spans="1:48" ht="14.4">
      <c r="A88" s="343">
        <v>123</v>
      </c>
      <c r="B88" s="343" t="s">
        <v>85</v>
      </c>
      <c r="C88" s="343" t="s">
        <v>926</v>
      </c>
      <c r="D88" s="343" t="str">
        <f t="shared" si="5"/>
        <v>1501 - 2000 SFTDhakaGazipurNon-PNPHigh Street W Residential BlockMCথানা সদরL shapeSlightly upper than Ground floor</v>
      </c>
      <c r="E88" s="343" t="str">
        <f>CONCATENATE('Outlet Data'!K88,L88,'Outlet Data'!N88,M88)</f>
        <v>DhakaGazipurHigh Street W Residential BlockNon-PNP</v>
      </c>
      <c r="F88" s="343" t="str">
        <f t="shared" si="6"/>
        <v>Gazipurথানা সদরNon-PNP</v>
      </c>
      <c r="G88" s="343" t="str">
        <f t="shared" si="7"/>
        <v>GazipurNon-PNP</v>
      </c>
      <c r="H88" s="344">
        <v>43558</v>
      </c>
      <c r="I88" s="343">
        <v>1600</v>
      </c>
      <c r="J88" s="343" t="str">
        <f t="shared" si="8"/>
        <v>1501 - 2000 SFT</v>
      </c>
      <c r="K88" s="345" t="s">
        <v>52</v>
      </c>
      <c r="L88" s="343" t="s">
        <v>79</v>
      </c>
      <c r="M88" s="345" t="s">
        <v>1537</v>
      </c>
      <c r="N88" s="343" t="s">
        <v>1015</v>
      </c>
      <c r="O88" s="343" t="s">
        <v>25</v>
      </c>
      <c r="P88" s="343" t="s">
        <v>118</v>
      </c>
      <c r="Q88" s="343" t="s">
        <v>1869</v>
      </c>
      <c r="R88" s="343" t="s">
        <v>52</v>
      </c>
      <c r="S88" s="346">
        <v>3249661</v>
      </c>
      <c r="T88" s="346">
        <v>2031.038125</v>
      </c>
      <c r="U88" s="346">
        <v>3029452</v>
      </c>
      <c r="V88" s="346">
        <v>3510209</v>
      </c>
      <c r="W88" s="346">
        <v>1770056.6</v>
      </c>
      <c r="X88" s="346">
        <v>1275881.7999999998</v>
      </c>
      <c r="Y88" s="346">
        <v>2336135.5999999996</v>
      </c>
      <c r="Z88" s="346">
        <v>7</v>
      </c>
      <c r="AA88" s="346" t="s">
        <v>1857</v>
      </c>
      <c r="AB88" s="346" t="s">
        <v>1858</v>
      </c>
      <c r="AC88" s="346" t="s">
        <v>1855</v>
      </c>
      <c r="AD88" s="346">
        <v>1479604.4</v>
      </c>
      <c r="AE88" s="347">
        <v>0.83590795910142068</v>
      </c>
      <c r="AF88" s="347">
        <v>7.2521524778161844E-2</v>
      </c>
      <c r="AG88" s="346">
        <v>2986035</v>
      </c>
      <c r="AH88" s="346">
        <v>3178009</v>
      </c>
      <c r="AI88" s="346">
        <v>3544600</v>
      </c>
      <c r="AJ88" s="346">
        <v>3029452</v>
      </c>
      <c r="AK88" s="346">
        <v>3510209</v>
      </c>
      <c r="AL88" s="346">
        <v>187598.0613945339</v>
      </c>
      <c r="AM88" s="346">
        <v>183857.78448435001</v>
      </c>
      <c r="AN88" s="346">
        <v>278004.36217231804</v>
      </c>
      <c r="AO88" s="346">
        <v>213692.92954938777</v>
      </c>
      <c r="AP88" s="346">
        <v>315198.71606004128</v>
      </c>
      <c r="AQ88" s="347">
        <v>0.17196602100155997</v>
      </c>
      <c r="AR88" s="348" t="str">
        <f t="shared" si="9"/>
        <v>DhakaGazipur</v>
      </c>
      <c r="AS88" s="347">
        <v>4.0000000000000001E-3</v>
      </c>
      <c r="AT88" s="347" t="s">
        <v>1842</v>
      </c>
      <c r="AU88" s="347" t="s">
        <v>1851</v>
      </c>
      <c r="AV88" s="349" t="s">
        <v>1041</v>
      </c>
    </row>
    <row r="89" spans="1:48" ht="14.4">
      <c r="A89" s="343">
        <v>407</v>
      </c>
      <c r="B89" s="343" t="s">
        <v>273</v>
      </c>
      <c r="C89" s="343" t="s">
        <v>1914</v>
      </c>
      <c r="D89" s="343" t="str">
        <f t="shared" si="5"/>
        <v>1001 - 1500 SFTDhakaDhakaNon-PNPHigh Street W Residential BlockHCবিভাগীয় শহরSquare ⬜ shapeGround floor</v>
      </c>
      <c r="E89" s="343" t="str">
        <f>CONCATENATE('Outlet Data'!K89,L89,'Outlet Data'!N89,M89)</f>
        <v>DhakaDhakaHigh Street W Residential BlockNon-PNP</v>
      </c>
      <c r="F89" s="343" t="str">
        <f t="shared" si="6"/>
        <v>Dhakaবিভাগীয় শহরNon-PNP</v>
      </c>
      <c r="G89" s="343" t="str">
        <f t="shared" si="7"/>
        <v>DhakaNon-PNP</v>
      </c>
      <c r="H89" s="344">
        <v>43601</v>
      </c>
      <c r="I89" s="343">
        <v>1200</v>
      </c>
      <c r="J89" s="343" t="str">
        <f t="shared" si="8"/>
        <v>1001 - 1500 SFT</v>
      </c>
      <c r="K89" s="345" t="s">
        <v>52</v>
      </c>
      <c r="L89" s="343" t="s">
        <v>52</v>
      </c>
      <c r="M89" s="345" t="s">
        <v>1537</v>
      </c>
      <c r="N89" s="343" t="s">
        <v>1015</v>
      </c>
      <c r="O89" s="343" t="s">
        <v>45</v>
      </c>
      <c r="P89" s="343" t="s">
        <v>118</v>
      </c>
      <c r="Q89" s="343" t="s">
        <v>1838</v>
      </c>
      <c r="R89" s="343" t="s">
        <v>52</v>
      </c>
      <c r="S89" s="346">
        <v>2141263.4</v>
      </c>
      <c r="T89" s="346">
        <v>1784.3861666666667</v>
      </c>
      <c r="U89" s="346">
        <v>2031186</v>
      </c>
      <c r="V89" s="346">
        <v>2134665</v>
      </c>
      <c r="W89" s="346">
        <v>1587474.6</v>
      </c>
      <c r="X89" s="346">
        <v>1389779.55</v>
      </c>
      <c r="Y89" s="346">
        <v>1868604.55</v>
      </c>
      <c r="Z89" s="346">
        <v>12</v>
      </c>
      <c r="AA89" s="346" t="s">
        <v>1853</v>
      </c>
      <c r="AB89" s="346" t="s">
        <v>1854</v>
      </c>
      <c r="AC89" s="346" t="s">
        <v>1855</v>
      </c>
      <c r="AD89" s="346">
        <v>553788.79999999981</v>
      </c>
      <c r="AE89" s="347">
        <v>0.3488489201653997</v>
      </c>
      <c r="AF89" s="347">
        <v>4.9771597620360777E-2</v>
      </c>
      <c r="AG89" s="346">
        <v>2032024</v>
      </c>
      <c r="AH89" s="346">
        <v>2031186</v>
      </c>
      <c r="AI89" s="346">
        <v>2610458</v>
      </c>
      <c r="AJ89" s="346">
        <v>1897984</v>
      </c>
      <c r="AK89" s="346">
        <v>2134665</v>
      </c>
      <c r="AL89" s="346">
        <v>82042.152412203141</v>
      </c>
      <c r="AM89" s="346">
        <v>95437.556066501653</v>
      </c>
      <c r="AN89" s="346">
        <v>134292.57784431276</v>
      </c>
      <c r="AO89" s="346">
        <v>71365.673443741282</v>
      </c>
      <c r="AP89" s="346">
        <v>149732.54195326928</v>
      </c>
      <c r="AQ89" s="347">
        <v>0.15201243694002756</v>
      </c>
      <c r="AR89" s="348" t="str">
        <f t="shared" si="9"/>
        <v>DhakaDhaka</v>
      </c>
      <c r="AS89" s="347">
        <v>4.0000000000000001E-3</v>
      </c>
      <c r="AT89" s="347" t="s">
        <v>1846</v>
      </c>
      <c r="AU89" s="347" t="s">
        <v>1843</v>
      </c>
      <c r="AV89" s="349" t="s">
        <v>1041</v>
      </c>
    </row>
    <row r="90" spans="1:48" ht="14.4">
      <c r="A90" s="343">
        <v>394</v>
      </c>
      <c r="B90" s="343" t="s">
        <v>559</v>
      </c>
      <c r="C90" s="343" t="s">
        <v>1915</v>
      </c>
      <c r="D90" s="343" t="str">
        <f t="shared" si="5"/>
        <v>1001 - 1500 SFTDhakaDhakaNon-PNPWithin the MahallaMCবিভাগীয় শহরOthersGround floor</v>
      </c>
      <c r="E90" s="343" t="str">
        <f>CONCATENATE('Outlet Data'!K90,L90,'Outlet Data'!N90,M90)</f>
        <v>DhakaDhakaWithin the MahallaNon-PNP</v>
      </c>
      <c r="F90" s="343" t="str">
        <f t="shared" si="6"/>
        <v>Dhakaবিভাগীয় শহরNon-PNP</v>
      </c>
      <c r="G90" s="343" t="str">
        <f t="shared" si="7"/>
        <v>DhakaNon-PNP</v>
      </c>
      <c r="H90" s="344">
        <v>43602</v>
      </c>
      <c r="I90" s="343">
        <v>1400</v>
      </c>
      <c r="J90" s="343" t="str">
        <f t="shared" si="8"/>
        <v>1001 - 1500 SFT</v>
      </c>
      <c r="K90" s="345" t="s">
        <v>52</v>
      </c>
      <c r="L90" s="343" t="s">
        <v>52</v>
      </c>
      <c r="M90" s="345" t="s">
        <v>1537</v>
      </c>
      <c r="N90" s="343" t="s">
        <v>1016</v>
      </c>
      <c r="O90" s="343" t="s">
        <v>25</v>
      </c>
      <c r="P90" s="343" t="s">
        <v>118</v>
      </c>
      <c r="Q90" s="343" t="s">
        <v>1838</v>
      </c>
      <c r="R90" s="343" t="s">
        <v>52</v>
      </c>
      <c r="S90" s="346">
        <v>2353608.4</v>
      </c>
      <c r="T90" s="346">
        <v>1681.148857142857</v>
      </c>
      <c r="U90" s="346">
        <v>2238483</v>
      </c>
      <c r="V90" s="346">
        <v>2422255</v>
      </c>
      <c r="W90" s="346">
        <v>1796385.8</v>
      </c>
      <c r="X90" s="346">
        <v>1234693.5</v>
      </c>
      <c r="Y90" s="346">
        <v>2351918.2999999998</v>
      </c>
      <c r="Z90" s="346">
        <v>14</v>
      </c>
      <c r="AA90" s="346" t="s">
        <v>1857</v>
      </c>
      <c r="AB90" s="346" t="s">
        <v>1858</v>
      </c>
      <c r="AC90" s="346" t="s">
        <v>1855</v>
      </c>
      <c r="AD90" s="346">
        <v>557222.59999999986</v>
      </c>
      <c r="AE90" s="347">
        <v>0.31019094005307757</v>
      </c>
      <c r="AF90" s="347">
        <v>4.2055952919079459E-2</v>
      </c>
      <c r="AG90" s="346">
        <v>2238483</v>
      </c>
      <c r="AH90" s="346">
        <v>2422255</v>
      </c>
      <c r="AI90" s="346">
        <v>2692465</v>
      </c>
      <c r="AJ90" s="346">
        <v>2158273</v>
      </c>
      <c r="AK90" s="346">
        <v>2256566</v>
      </c>
      <c r="AL90" s="346">
        <v>80330.34116781503</v>
      </c>
      <c r="AM90" s="346">
        <v>81687.562880040728</v>
      </c>
      <c r="AN90" s="346">
        <v>131487.16854537185</v>
      </c>
      <c r="AO90" s="346">
        <v>101509.64611523162</v>
      </c>
      <c r="AP90" s="346">
        <v>99901.501593290421</v>
      </c>
      <c r="AQ90" s="347">
        <v>0.1396034136896882</v>
      </c>
      <c r="AR90" s="348" t="str">
        <f t="shared" si="9"/>
        <v>DhakaDhaka</v>
      </c>
      <c r="AS90" s="347">
        <v>4.0000000000000001E-3</v>
      </c>
      <c r="AT90" s="347" t="s">
        <v>1850</v>
      </c>
      <c r="AU90" s="347" t="s">
        <v>1843</v>
      </c>
      <c r="AV90" s="349" t="s">
        <v>1041</v>
      </c>
    </row>
    <row r="91" spans="1:48" ht="14.4">
      <c r="A91" s="343">
        <v>66</v>
      </c>
      <c r="B91" s="343" t="s">
        <v>93</v>
      </c>
      <c r="C91" s="343" t="s">
        <v>907</v>
      </c>
      <c r="D91" s="343" t="str">
        <f t="shared" si="5"/>
        <v>1501 - 2000 SFTDhakaDhakaNon-PNPHigh Street W Residential BlockHCবিভাগীয় শহরOthersSlightly upper than Ground floor</v>
      </c>
      <c r="E91" s="343" t="str">
        <f>CONCATENATE('Outlet Data'!K91,L91,'Outlet Data'!N91,M91)</f>
        <v>DhakaDhakaHigh Street W Residential BlockNon-PNP</v>
      </c>
      <c r="F91" s="343" t="str">
        <f t="shared" si="6"/>
        <v>Dhakaবিভাগীয় শহরNon-PNP</v>
      </c>
      <c r="G91" s="343" t="str">
        <f t="shared" si="7"/>
        <v>DhakaNon-PNP</v>
      </c>
      <c r="H91" s="344">
        <v>43610</v>
      </c>
      <c r="I91" s="343">
        <v>2000</v>
      </c>
      <c r="J91" s="343" t="str">
        <f t="shared" si="8"/>
        <v>1501 - 2000 SFT</v>
      </c>
      <c r="K91" s="345" t="s">
        <v>52</v>
      </c>
      <c r="L91" s="343" t="s">
        <v>52</v>
      </c>
      <c r="M91" s="345" t="s">
        <v>1537</v>
      </c>
      <c r="N91" s="343" t="s">
        <v>1015</v>
      </c>
      <c r="O91" s="343" t="s">
        <v>45</v>
      </c>
      <c r="P91" s="343" t="s">
        <v>118</v>
      </c>
      <c r="Q91" s="343" t="s">
        <v>1838</v>
      </c>
      <c r="R91" s="343" t="s">
        <v>52</v>
      </c>
      <c r="S91" s="346">
        <v>5560681.5999999996</v>
      </c>
      <c r="T91" s="346">
        <v>2780.3407999999999</v>
      </c>
      <c r="U91" s="346">
        <v>5337499</v>
      </c>
      <c r="V91" s="346">
        <v>5974574</v>
      </c>
      <c r="W91" s="346">
        <v>2891457.4</v>
      </c>
      <c r="X91" s="346">
        <v>2214292.2999999998</v>
      </c>
      <c r="Y91" s="346">
        <v>4618705.6999999993</v>
      </c>
      <c r="Z91" s="346">
        <v>11</v>
      </c>
      <c r="AA91" s="346" t="s">
        <v>1853</v>
      </c>
      <c r="AB91" s="346" t="s">
        <v>1854</v>
      </c>
      <c r="AC91" s="346" t="s">
        <v>1855</v>
      </c>
      <c r="AD91" s="346">
        <v>2669224.1999999997</v>
      </c>
      <c r="AE91" s="347">
        <v>0.92314145800660929</v>
      </c>
      <c r="AF91" s="347">
        <v>8.3028285979697122E-2</v>
      </c>
      <c r="AG91" s="346">
        <v>5337499</v>
      </c>
      <c r="AH91" s="346">
        <v>5392625</v>
      </c>
      <c r="AI91" s="346">
        <v>5974574</v>
      </c>
      <c r="AJ91" s="346">
        <v>4811694</v>
      </c>
      <c r="AK91" s="346">
        <v>6287016</v>
      </c>
      <c r="AL91" s="346">
        <v>417266.93243936414</v>
      </c>
      <c r="AM91" s="346">
        <v>448077.73665561713</v>
      </c>
      <c r="AN91" s="346">
        <v>564682.34903028503</v>
      </c>
      <c r="AO91" s="346">
        <v>371664.50435382943</v>
      </c>
      <c r="AP91" s="346">
        <v>506777.78815510264</v>
      </c>
      <c r="AQ91" s="347">
        <v>0.17080273050686098</v>
      </c>
      <c r="AR91" s="348" t="str">
        <f t="shared" si="9"/>
        <v>DhakaDhaka</v>
      </c>
      <c r="AS91" s="347">
        <v>4.0000000000000001E-3</v>
      </c>
      <c r="AT91" s="347" t="s">
        <v>1850</v>
      </c>
      <c r="AU91" s="347" t="s">
        <v>1851</v>
      </c>
      <c r="AV91" s="349" t="s">
        <v>1041</v>
      </c>
    </row>
    <row r="92" spans="1:48" ht="14.4">
      <c r="A92" s="343">
        <v>97</v>
      </c>
      <c r="B92" s="343" t="s">
        <v>518</v>
      </c>
      <c r="C92" s="343" t="s">
        <v>1916</v>
      </c>
      <c r="D92" s="343" t="str">
        <f t="shared" si="5"/>
        <v>2501 - 3000 SFTDhakaNarayanganjPNPHigh Street W InstitutionsMBজেলা শহরL shapeSlightly upper than Ground floor</v>
      </c>
      <c r="E92" s="343" t="str">
        <f>CONCATENATE('Outlet Data'!K92,L92,'Outlet Data'!N92,M92)</f>
        <v>DhakaNarayanganjHigh Street W InstitutionsPNP</v>
      </c>
      <c r="F92" s="343" t="str">
        <f t="shared" si="6"/>
        <v>Narayanganjজেলা শহরPNP</v>
      </c>
      <c r="G92" s="343" t="str">
        <f t="shared" si="7"/>
        <v>NarayanganjPNP</v>
      </c>
      <c r="H92" s="344">
        <v>43684</v>
      </c>
      <c r="I92" s="343">
        <v>2600</v>
      </c>
      <c r="J92" s="343" t="str">
        <f t="shared" si="8"/>
        <v>2501 - 3000 SFT</v>
      </c>
      <c r="K92" s="345" t="s">
        <v>52</v>
      </c>
      <c r="L92" s="343" t="s">
        <v>103</v>
      </c>
      <c r="M92" s="345" t="s">
        <v>1492</v>
      </c>
      <c r="N92" s="343" t="s">
        <v>1021</v>
      </c>
      <c r="O92" s="343" t="s">
        <v>25</v>
      </c>
      <c r="P92" s="343" t="s">
        <v>27</v>
      </c>
      <c r="Q92" s="343" t="s">
        <v>1861</v>
      </c>
      <c r="R92" s="343" t="s">
        <v>52</v>
      </c>
      <c r="S92" s="346">
        <v>5176707.5999999996</v>
      </c>
      <c r="T92" s="346">
        <v>1991.0413846153845</v>
      </c>
      <c r="U92" s="346">
        <v>5120474</v>
      </c>
      <c r="V92" s="346">
        <v>5342786</v>
      </c>
      <c r="W92" s="346">
        <v>5686926.4000000004</v>
      </c>
      <c r="X92" s="346">
        <v>5216051.5999999996</v>
      </c>
      <c r="Y92" s="346">
        <v>9581427.1000000015</v>
      </c>
      <c r="Z92" s="346">
        <v>11</v>
      </c>
      <c r="AA92" s="346" t="s">
        <v>1853</v>
      </c>
      <c r="AB92" s="346" t="s">
        <v>1854</v>
      </c>
      <c r="AC92" s="346" t="s">
        <v>1841</v>
      </c>
      <c r="AD92" s="346">
        <v>-510218.80000000075</v>
      </c>
      <c r="AE92" s="347">
        <v>-8.9717848291477886E-2</v>
      </c>
      <c r="AF92" s="347">
        <v>4.0191097523927112E-2</v>
      </c>
      <c r="AG92" s="346">
        <v>5342786</v>
      </c>
      <c r="AH92" s="346">
        <v>5120474</v>
      </c>
      <c r="AI92" s="346">
        <v>5525307</v>
      </c>
      <c r="AJ92" s="346">
        <v>4644091</v>
      </c>
      <c r="AK92" s="346">
        <v>5250880</v>
      </c>
      <c r="AL92" s="346">
        <v>289732.52448343532</v>
      </c>
      <c r="AM92" s="346">
        <v>101887.9688701604</v>
      </c>
      <c r="AN92" s="346">
        <v>308253.65999661584</v>
      </c>
      <c r="AO92" s="346">
        <v>169296.82840032037</v>
      </c>
      <c r="AP92" s="346">
        <v>171116.81827174127</v>
      </c>
      <c r="AQ92" s="347">
        <v>0.16523633386552047</v>
      </c>
      <c r="AR92" s="348" t="str">
        <f t="shared" si="9"/>
        <v>DhakaNarayanganj</v>
      </c>
      <c r="AS92" s="347">
        <v>4.1467201688097999E-3</v>
      </c>
      <c r="AT92" s="347" t="s">
        <v>1842</v>
      </c>
      <c r="AU92" s="347" t="s">
        <v>1851</v>
      </c>
      <c r="AV92" s="349" t="s">
        <v>1041</v>
      </c>
    </row>
    <row r="93" spans="1:48" ht="14.4">
      <c r="A93" s="343">
        <v>258</v>
      </c>
      <c r="B93" s="343" t="s">
        <v>553</v>
      </c>
      <c r="C93" s="343" t="s">
        <v>554</v>
      </c>
      <c r="D93" s="343" t="str">
        <f t="shared" si="5"/>
        <v>1001 - 1500 SFTDhakaDhakaNon-PNPHigh Street W Residential BlockHCবিভাগীয় শহরSquare ⬜ shapeGround floor</v>
      </c>
      <c r="E93" s="343" t="str">
        <f>CONCATENATE('Outlet Data'!K93,L93,'Outlet Data'!N93,M93)</f>
        <v>DhakaDhakaHigh Street W Residential BlockNon-PNP</v>
      </c>
      <c r="F93" s="343" t="str">
        <f t="shared" si="6"/>
        <v>Dhakaবিভাগীয় শহরNon-PNP</v>
      </c>
      <c r="G93" s="343" t="str">
        <f t="shared" si="7"/>
        <v>DhakaNon-PNP</v>
      </c>
      <c r="H93" s="344">
        <v>43708</v>
      </c>
      <c r="I93" s="343">
        <v>1058</v>
      </c>
      <c r="J93" s="343" t="str">
        <f t="shared" si="8"/>
        <v>1001 - 1500 SFT</v>
      </c>
      <c r="K93" s="345" t="s">
        <v>52</v>
      </c>
      <c r="L93" s="343" t="s">
        <v>52</v>
      </c>
      <c r="M93" s="345" t="s">
        <v>1537</v>
      </c>
      <c r="N93" s="343" t="s">
        <v>1015</v>
      </c>
      <c r="O93" s="343" t="s">
        <v>45</v>
      </c>
      <c r="P93" s="343" t="s">
        <v>118</v>
      </c>
      <c r="Q93" s="343" t="s">
        <v>1838</v>
      </c>
      <c r="R93" s="343" t="s">
        <v>52</v>
      </c>
      <c r="S93" s="346">
        <v>1922795.2</v>
      </c>
      <c r="T93" s="346">
        <v>1817.3867674858222</v>
      </c>
      <c r="U93" s="346">
        <v>1797587</v>
      </c>
      <c r="V93" s="346">
        <v>2023081</v>
      </c>
      <c r="W93" s="346">
        <v>1587474.6</v>
      </c>
      <c r="X93" s="346">
        <v>1389779.55</v>
      </c>
      <c r="Y93" s="346">
        <v>1868604.55</v>
      </c>
      <c r="Z93" s="346">
        <v>12</v>
      </c>
      <c r="AA93" s="346" t="s">
        <v>1853</v>
      </c>
      <c r="AB93" s="346" t="s">
        <v>1854</v>
      </c>
      <c r="AC93" s="346" t="s">
        <v>1855</v>
      </c>
      <c r="AD93" s="346">
        <v>335320.59999999986</v>
      </c>
      <c r="AE93" s="347">
        <v>0.21122895446642098</v>
      </c>
      <c r="AF93" s="347">
        <v>4.6601788794174585E-2</v>
      </c>
      <c r="AG93" s="346">
        <v>2103987</v>
      </c>
      <c r="AH93" s="346">
        <v>1944567</v>
      </c>
      <c r="AI93" s="346">
        <v>2023081</v>
      </c>
      <c r="AJ93" s="346">
        <v>1797587</v>
      </c>
      <c r="AK93" s="346">
        <v>1744754</v>
      </c>
      <c r="AL93" s="346">
        <v>90941.396378944977</v>
      </c>
      <c r="AM93" s="346">
        <v>83990.979877053032</v>
      </c>
      <c r="AN93" s="346">
        <v>114600.72534174327</v>
      </c>
      <c r="AO93" s="346">
        <v>82157.596759269829</v>
      </c>
      <c r="AP93" s="346">
        <v>76337.780667252198</v>
      </c>
      <c r="AQ93" s="347">
        <v>0.14835542033036608</v>
      </c>
      <c r="AR93" s="348" t="str">
        <f t="shared" si="9"/>
        <v>DhakaDhaka</v>
      </c>
      <c r="AS93" s="347">
        <v>2.9496882525923349E-2</v>
      </c>
      <c r="AT93" s="347" t="s">
        <v>1846</v>
      </c>
      <c r="AU93" s="347" t="s">
        <v>1843</v>
      </c>
      <c r="AV93" s="349" t="s">
        <v>1041</v>
      </c>
    </row>
    <row r="94" spans="1:48" ht="14.4">
      <c r="A94" s="343">
        <v>499</v>
      </c>
      <c r="B94" s="343" t="s">
        <v>411</v>
      </c>
      <c r="C94" s="343" t="s">
        <v>1917</v>
      </c>
      <c r="D94" s="343" t="str">
        <f t="shared" si="5"/>
        <v>Below 1000 SFTDhakaDhakaNon-PNPWithin the MahallaHCবিভাগীয় শহরL shapeGround floor</v>
      </c>
      <c r="E94" s="343" t="str">
        <f>CONCATENATE('Outlet Data'!K94,L94,'Outlet Data'!N94,M94)</f>
        <v>DhakaDhakaWithin the MahallaNon-PNP</v>
      </c>
      <c r="F94" s="343" t="str">
        <f t="shared" si="6"/>
        <v>Dhakaবিভাগীয় শহরNon-PNP</v>
      </c>
      <c r="G94" s="343" t="str">
        <f t="shared" si="7"/>
        <v>DhakaNon-PNP</v>
      </c>
      <c r="H94" s="344">
        <v>43798</v>
      </c>
      <c r="I94" s="343">
        <v>900</v>
      </c>
      <c r="J94" s="343" t="str">
        <f t="shared" si="8"/>
        <v>Below 1000 SFT</v>
      </c>
      <c r="K94" s="345" t="s">
        <v>52</v>
      </c>
      <c r="L94" s="343" t="s">
        <v>52</v>
      </c>
      <c r="M94" s="345" t="s">
        <v>1537</v>
      </c>
      <c r="N94" s="343" t="s">
        <v>1016</v>
      </c>
      <c r="O94" s="343" t="s">
        <v>45</v>
      </c>
      <c r="P94" s="343" t="s">
        <v>118</v>
      </c>
      <c r="Q94" s="343" t="s">
        <v>1838</v>
      </c>
      <c r="R94" s="343" t="s">
        <v>52</v>
      </c>
      <c r="S94" s="346">
        <v>1525119.2</v>
      </c>
      <c r="T94" s="346">
        <v>1694.5768888888888</v>
      </c>
      <c r="U94" s="346">
        <v>1342679</v>
      </c>
      <c r="V94" s="346">
        <v>1625243</v>
      </c>
      <c r="W94" s="346">
        <v>937396.9</v>
      </c>
      <c r="X94" s="346">
        <v>651469.44999999995</v>
      </c>
      <c r="Y94" s="346">
        <v>1358631.4</v>
      </c>
      <c r="Z94" s="346">
        <v>34</v>
      </c>
      <c r="AA94" s="346" t="s">
        <v>1839</v>
      </c>
      <c r="AB94" s="346" t="s">
        <v>1840</v>
      </c>
      <c r="AC94" s="346" t="s">
        <v>1855</v>
      </c>
      <c r="AD94" s="346">
        <v>587722.29999999993</v>
      </c>
      <c r="AE94" s="347">
        <v>0.6269727369484579</v>
      </c>
      <c r="AF94" s="347">
        <v>3.99248932409665E-2</v>
      </c>
      <c r="AG94" s="346">
        <v>1625243</v>
      </c>
      <c r="AH94" s="346">
        <v>1575488</v>
      </c>
      <c r="AI94" s="346">
        <v>1744129</v>
      </c>
      <c r="AJ94" s="346">
        <v>1342679</v>
      </c>
      <c r="AK94" s="346">
        <v>1338057</v>
      </c>
      <c r="AL94" s="346">
        <v>71133.778776388557</v>
      </c>
      <c r="AM94" s="346">
        <v>44895.695261825138</v>
      </c>
      <c r="AN94" s="346">
        <v>81107.07382604928</v>
      </c>
      <c r="AO94" s="346">
        <v>58963.03561460966</v>
      </c>
      <c r="AP94" s="346">
        <v>48351.522719868546</v>
      </c>
      <c r="AQ94" s="347">
        <v>0.13550734836328091</v>
      </c>
      <c r="AR94" s="348" t="str">
        <f t="shared" si="9"/>
        <v>DhakaDhaka</v>
      </c>
      <c r="AS94" s="347">
        <v>4.0000000000000001E-3</v>
      </c>
      <c r="AT94" s="347" t="s">
        <v>1842</v>
      </c>
      <c r="AU94" s="347" t="s">
        <v>1843</v>
      </c>
      <c r="AV94" s="349" t="s">
        <v>1041</v>
      </c>
    </row>
    <row r="95" spans="1:48" ht="14.4">
      <c r="A95" s="343">
        <v>80</v>
      </c>
      <c r="B95" s="343" t="s">
        <v>502</v>
      </c>
      <c r="C95" s="343" t="s">
        <v>503</v>
      </c>
      <c r="D95" s="343" t="str">
        <f t="shared" si="5"/>
        <v>2001 - 2500 SFTDhakaGazipurNon-PNPCommercial HubMBথানা সদরSquare ⬜ shapeGround floor</v>
      </c>
      <c r="E95" s="343" t="str">
        <f>CONCATENATE('Outlet Data'!K95,L95,'Outlet Data'!N95,M95)</f>
        <v>DhakaGazipurCommercial HubNon-PNP</v>
      </c>
      <c r="F95" s="343" t="str">
        <f t="shared" si="6"/>
        <v>Gazipurথানা সদরNon-PNP</v>
      </c>
      <c r="G95" s="343" t="str">
        <f t="shared" si="7"/>
        <v>GazipurNon-PNP</v>
      </c>
      <c r="H95" s="344">
        <v>43847</v>
      </c>
      <c r="I95" s="343">
        <v>2150</v>
      </c>
      <c r="J95" s="343" t="str">
        <f t="shared" si="8"/>
        <v>2001 - 2500 SFT</v>
      </c>
      <c r="K95" s="345" t="s">
        <v>52</v>
      </c>
      <c r="L95" s="343" t="s">
        <v>79</v>
      </c>
      <c r="M95" s="345" t="s">
        <v>1537</v>
      </c>
      <c r="N95" s="343" t="s">
        <v>1014</v>
      </c>
      <c r="O95" s="343" t="s">
        <v>25</v>
      </c>
      <c r="P95" s="343" t="s">
        <v>27</v>
      </c>
      <c r="Q95" s="343" t="s">
        <v>1869</v>
      </c>
      <c r="R95" s="343" t="s">
        <v>52</v>
      </c>
      <c r="S95" s="346">
        <v>5530913.5999999996</v>
      </c>
      <c r="T95" s="346">
        <v>2572.5179534883719</v>
      </c>
      <c r="U95" s="346">
        <v>5388300</v>
      </c>
      <c r="V95" s="346">
        <v>6226070</v>
      </c>
      <c r="W95" s="346">
        <v>2241169.2000000002</v>
      </c>
      <c r="X95" s="346">
        <v>1161639.8</v>
      </c>
      <c r="Y95" s="346">
        <v>2544561.7999999998</v>
      </c>
      <c r="Z95" s="346">
        <v>9</v>
      </c>
      <c r="AA95" s="346" t="s">
        <v>1857</v>
      </c>
      <c r="AB95" s="346" t="s">
        <v>1858</v>
      </c>
      <c r="AC95" s="346" t="s">
        <v>1855</v>
      </c>
      <c r="AD95" s="346">
        <v>3289744.3999999994</v>
      </c>
      <c r="AE95" s="347">
        <v>1.4678697172886364</v>
      </c>
      <c r="AF95" s="347">
        <v>6.9151265869226014E-2</v>
      </c>
      <c r="AG95" s="346">
        <v>5388300</v>
      </c>
      <c r="AH95" s="346">
        <v>5464066</v>
      </c>
      <c r="AI95" s="346">
        <v>6535750</v>
      </c>
      <c r="AJ95" s="346">
        <v>4040382</v>
      </c>
      <c r="AK95" s="346">
        <v>6226070</v>
      </c>
      <c r="AL95" s="346">
        <v>407351.52657779888</v>
      </c>
      <c r="AM95" s="346">
        <v>171446.98782196222</v>
      </c>
      <c r="AN95" s="346">
        <v>581532.55599558132</v>
      </c>
      <c r="AO95" s="346">
        <v>266073.7521066101</v>
      </c>
      <c r="AP95" s="346">
        <v>485943.56176463736</v>
      </c>
      <c r="AQ95" s="347">
        <v>0.1698499611593757</v>
      </c>
      <c r="AR95" s="348" t="str">
        <f t="shared" si="9"/>
        <v>DhakaGazipur</v>
      </c>
      <c r="AS95" s="347">
        <v>4.0000000000000001E-3</v>
      </c>
      <c r="AT95" s="347" t="s">
        <v>1846</v>
      </c>
      <c r="AU95" s="347" t="s">
        <v>1843</v>
      </c>
      <c r="AV95" s="349" t="s">
        <v>1041</v>
      </c>
    </row>
    <row r="96" spans="1:48" ht="14.4">
      <c r="A96" s="343">
        <v>220</v>
      </c>
      <c r="B96" s="343" t="s">
        <v>597</v>
      </c>
      <c r="C96" s="343" t="s">
        <v>439</v>
      </c>
      <c r="D96" s="343" t="str">
        <f t="shared" si="5"/>
        <v>1501 - 2000 SFTDhakaDhakaNon-PNPWithin the MahallaHCবিভাগীয় শহরL shapeGround floor</v>
      </c>
      <c r="E96" s="343" t="str">
        <f>CONCATENATE('Outlet Data'!K96,L96,'Outlet Data'!N96,M96)</f>
        <v>DhakaDhakaWithin the MahallaNon-PNP</v>
      </c>
      <c r="F96" s="343" t="str">
        <f t="shared" si="6"/>
        <v>Dhakaবিভাগীয় শহরNon-PNP</v>
      </c>
      <c r="G96" s="343" t="str">
        <f t="shared" si="7"/>
        <v>DhakaNon-PNP</v>
      </c>
      <c r="H96" s="344">
        <v>43855</v>
      </c>
      <c r="I96" s="343">
        <v>1700</v>
      </c>
      <c r="J96" s="343" t="str">
        <f t="shared" si="8"/>
        <v>1501 - 2000 SFT</v>
      </c>
      <c r="K96" s="345" t="s">
        <v>52</v>
      </c>
      <c r="L96" s="343" t="s">
        <v>52</v>
      </c>
      <c r="M96" s="345" t="s">
        <v>1537</v>
      </c>
      <c r="N96" s="343" t="s">
        <v>1016</v>
      </c>
      <c r="O96" s="343" t="s">
        <v>45</v>
      </c>
      <c r="P96" s="343" t="s">
        <v>118</v>
      </c>
      <c r="Q96" s="343" t="s">
        <v>1838</v>
      </c>
      <c r="R96" s="343" t="s">
        <v>52</v>
      </c>
      <c r="S96" s="346">
        <v>2891457.4</v>
      </c>
      <c r="T96" s="346">
        <v>1700.8572941176469</v>
      </c>
      <c r="U96" s="346">
        <v>2789215</v>
      </c>
      <c r="V96" s="346">
        <v>3070566</v>
      </c>
      <c r="W96" s="346">
        <v>2891457.4</v>
      </c>
      <c r="X96" s="346">
        <v>2214292.2999999998</v>
      </c>
      <c r="Y96" s="346">
        <v>4618705.6999999993</v>
      </c>
      <c r="Z96" s="346">
        <v>11</v>
      </c>
      <c r="AA96" s="346" t="s">
        <v>1853</v>
      </c>
      <c r="AB96" s="346" t="s">
        <v>1854</v>
      </c>
      <c r="AC96" s="346" t="s">
        <v>1845</v>
      </c>
      <c r="AD96" s="346">
        <v>0</v>
      </c>
      <c r="AE96" s="347">
        <v>0</v>
      </c>
      <c r="AF96" s="347">
        <v>6.0543818398210707E-2</v>
      </c>
      <c r="AG96" s="346">
        <v>2789215</v>
      </c>
      <c r="AH96" s="346">
        <v>2919175</v>
      </c>
      <c r="AI96" s="346">
        <v>3194360</v>
      </c>
      <c r="AJ96" s="346">
        <v>2483971</v>
      </c>
      <c r="AK96" s="346">
        <v>3070566</v>
      </c>
      <c r="AL96" s="346">
        <v>160717.18288840534</v>
      </c>
      <c r="AM96" s="346">
        <v>155831.64441684727</v>
      </c>
      <c r="AN96" s="346">
        <v>222117.98658331577</v>
      </c>
      <c r="AO96" s="346">
        <v>146151.90916769684</v>
      </c>
      <c r="AP96" s="346">
        <v>190480.63560254732</v>
      </c>
      <c r="AQ96" s="347">
        <v>0.15181810776492841</v>
      </c>
      <c r="AR96" s="348" t="str">
        <f t="shared" si="9"/>
        <v>DhakaDhaka</v>
      </c>
      <c r="AS96" s="347">
        <v>4.0000000000000001E-3</v>
      </c>
      <c r="AT96" s="347" t="s">
        <v>1842</v>
      </c>
      <c r="AU96" s="347" t="s">
        <v>1843</v>
      </c>
      <c r="AV96" s="349" t="s">
        <v>1041</v>
      </c>
    </row>
    <row r="97" spans="1:48" ht="14.4">
      <c r="A97" s="343">
        <v>67</v>
      </c>
      <c r="B97" s="343" t="s">
        <v>77</v>
      </c>
      <c r="C97" s="343" t="s">
        <v>911</v>
      </c>
      <c r="D97" s="343" t="str">
        <f t="shared" si="5"/>
        <v>1001 - 1500 SFTDhakaGazipurPNPHigh Street W Residential BlockHBথানা সদরSquare ⬜ shapeGround floor</v>
      </c>
      <c r="E97" s="343" t="str">
        <f>CONCATENATE('Outlet Data'!K97,L97,'Outlet Data'!N97,M97)</f>
        <v>DhakaGazipurHigh Street W Residential BlockPNP</v>
      </c>
      <c r="F97" s="343" t="str">
        <f t="shared" si="6"/>
        <v>Gazipurথানা সদরPNP</v>
      </c>
      <c r="G97" s="343" t="str">
        <f t="shared" si="7"/>
        <v>GazipurPNP</v>
      </c>
      <c r="H97" s="344">
        <v>43861</v>
      </c>
      <c r="I97" s="343">
        <v>1400</v>
      </c>
      <c r="J97" s="343" t="str">
        <f t="shared" si="8"/>
        <v>1001 - 1500 SFT</v>
      </c>
      <c r="K97" s="345" t="s">
        <v>52</v>
      </c>
      <c r="L97" s="343" t="s">
        <v>79</v>
      </c>
      <c r="M97" s="345" t="s">
        <v>1492</v>
      </c>
      <c r="N97" s="343" t="s">
        <v>1015</v>
      </c>
      <c r="O97" s="343" t="s">
        <v>45</v>
      </c>
      <c r="P97" s="343" t="s">
        <v>27</v>
      </c>
      <c r="Q97" s="343" t="s">
        <v>1869</v>
      </c>
      <c r="R97" s="343" t="s">
        <v>52</v>
      </c>
      <c r="S97" s="346">
        <v>6964432.4000000004</v>
      </c>
      <c r="T97" s="346">
        <v>4974.5945714285717</v>
      </c>
      <c r="U97" s="346">
        <v>6608483</v>
      </c>
      <c r="V97" s="346">
        <v>7349308</v>
      </c>
      <c r="W97" s="346">
        <v>1435127.2999999998</v>
      </c>
      <c r="X97" s="346">
        <v>964899.4</v>
      </c>
      <c r="Y97" s="346">
        <v>1920869.75</v>
      </c>
      <c r="Z97" s="346">
        <v>174</v>
      </c>
      <c r="AA97" s="346" t="s">
        <v>1918</v>
      </c>
      <c r="AB97" s="346" t="s">
        <v>1919</v>
      </c>
      <c r="AC97" s="346" t="s">
        <v>1855</v>
      </c>
      <c r="AD97" s="346">
        <v>5529305.1000000006</v>
      </c>
      <c r="AE97" s="347">
        <v>3.8528324978557658</v>
      </c>
      <c r="AF97" s="347">
        <v>5.4238222710263295E-2</v>
      </c>
      <c r="AG97" s="346">
        <v>6608483</v>
      </c>
      <c r="AH97" s="346">
        <v>6989857</v>
      </c>
      <c r="AI97" s="346">
        <v>7400730</v>
      </c>
      <c r="AJ97" s="346">
        <v>6473784</v>
      </c>
      <c r="AK97" s="346">
        <v>7349308</v>
      </c>
      <c r="AL97" s="346">
        <v>135146.71473036101</v>
      </c>
      <c r="AM97" s="346">
        <v>424177.43500323838</v>
      </c>
      <c r="AN97" s="346">
        <v>468726.33755219704</v>
      </c>
      <c r="AO97" s="346">
        <v>380085.53356411587</v>
      </c>
      <c r="AP97" s="346">
        <v>480556.15695895546</v>
      </c>
      <c r="AQ97" s="347">
        <v>0.15759156322618006</v>
      </c>
      <c r="AR97" s="348" t="str">
        <f t="shared" si="9"/>
        <v>DhakaGazipur</v>
      </c>
      <c r="AS97" s="347">
        <v>4.0000000000000001E-3</v>
      </c>
      <c r="AT97" s="347" t="s">
        <v>1846</v>
      </c>
      <c r="AU97" s="347" t="s">
        <v>1843</v>
      </c>
      <c r="AV97" s="349" t="s">
        <v>1041</v>
      </c>
    </row>
    <row r="98" spans="1:48" ht="14.4">
      <c r="A98" s="343">
        <v>174</v>
      </c>
      <c r="B98" s="343" t="s">
        <v>620</v>
      </c>
      <c r="C98" s="343" t="s">
        <v>1920</v>
      </c>
      <c r="D98" s="343" t="str">
        <f t="shared" si="5"/>
        <v>2001 - 2500 SFTDhakaDhakaNon-PNPHigh Street W Residential BlockMBবিভাগীয় শহরSquare ⬜ shapeGround floor</v>
      </c>
      <c r="E98" s="343" t="str">
        <f>CONCATENATE('Outlet Data'!K98,L98,'Outlet Data'!N98,M98)</f>
        <v>DhakaDhakaHigh Street W Residential BlockNon-PNP</v>
      </c>
      <c r="F98" s="343" t="str">
        <f t="shared" si="6"/>
        <v>Dhakaবিভাগীয় শহরNon-PNP</v>
      </c>
      <c r="G98" s="343" t="str">
        <f t="shared" si="7"/>
        <v>DhakaNon-PNP</v>
      </c>
      <c r="H98" s="344">
        <v>43890</v>
      </c>
      <c r="I98" s="343">
        <v>2200</v>
      </c>
      <c r="J98" s="343" t="str">
        <f t="shared" si="8"/>
        <v>2001 - 2500 SFT</v>
      </c>
      <c r="K98" s="345" t="s">
        <v>52</v>
      </c>
      <c r="L98" s="343" t="s">
        <v>52</v>
      </c>
      <c r="M98" s="345" t="s">
        <v>1537</v>
      </c>
      <c r="N98" s="343" t="s">
        <v>1015</v>
      </c>
      <c r="O98" s="343" t="s">
        <v>25</v>
      </c>
      <c r="P98" s="343" t="s">
        <v>27</v>
      </c>
      <c r="Q98" s="343" t="s">
        <v>1838</v>
      </c>
      <c r="R98" s="343" t="s">
        <v>52</v>
      </c>
      <c r="S98" s="346">
        <v>3119556</v>
      </c>
      <c r="T98" s="346">
        <v>1417.98</v>
      </c>
      <c r="U98" s="346">
        <v>2929375</v>
      </c>
      <c r="V98" s="346">
        <v>3251284</v>
      </c>
      <c r="W98" s="346">
        <v>3119556</v>
      </c>
      <c r="X98" s="346">
        <v>2524488.5</v>
      </c>
      <c r="Y98" s="346">
        <v>3962799.3</v>
      </c>
      <c r="Z98" s="346">
        <v>11</v>
      </c>
      <c r="AA98" s="346" t="s">
        <v>1857</v>
      </c>
      <c r="AB98" s="346" t="s">
        <v>1858</v>
      </c>
      <c r="AC98" s="346" t="s">
        <v>1845</v>
      </c>
      <c r="AD98" s="346">
        <v>0</v>
      </c>
      <c r="AE98" s="347">
        <v>0</v>
      </c>
      <c r="AF98" s="347">
        <v>6.1604649455682677E-2</v>
      </c>
      <c r="AG98" s="346">
        <v>2923032</v>
      </c>
      <c r="AH98" s="346">
        <v>3075058</v>
      </c>
      <c r="AI98" s="346">
        <v>3251284</v>
      </c>
      <c r="AJ98" s="346">
        <v>2929375</v>
      </c>
      <c r="AK98" s="346">
        <v>3419031</v>
      </c>
      <c r="AL98" s="346">
        <v>180845.63169096509</v>
      </c>
      <c r="AM98" s="346">
        <v>159115.5694515403</v>
      </c>
      <c r="AN98" s="346">
        <v>254316.40553554008</v>
      </c>
      <c r="AO98" s="346">
        <v>150328.823203679</v>
      </c>
      <c r="AP98" s="346">
        <v>216289.33930513356</v>
      </c>
      <c r="AQ98" s="347">
        <v>0.16405270398856228</v>
      </c>
      <c r="AR98" s="348" t="str">
        <f t="shared" si="9"/>
        <v>DhakaDhaka</v>
      </c>
      <c r="AS98" s="347">
        <v>4.0000000000000001E-3</v>
      </c>
      <c r="AT98" s="347" t="s">
        <v>1846</v>
      </c>
      <c r="AU98" s="347" t="s">
        <v>1843</v>
      </c>
      <c r="AV98" s="349" t="s">
        <v>1041</v>
      </c>
    </row>
    <row r="99" spans="1:48" ht="14.4">
      <c r="A99" s="343">
        <v>485</v>
      </c>
      <c r="B99" s="343" t="s">
        <v>267</v>
      </c>
      <c r="C99" s="343" t="s">
        <v>941</v>
      </c>
      <c r="D99" s="343" t="str">
        <f t="shared" si="5"/>
        <v>1001 - 1500 SFTDhakaDhakaNon-PNPWithin the MahallaHCবিভাগীয় শহরSquare ⬜ shapeGround floor</v>
      </c>
      <c r="E99" s="343" t="str">
        <f>CONCATENATE('Outlet Data'!K99,L99,'Outlet Data'!N99,M99)</f>
        <v>DhakaDhakaWithin the MahallaNon-PNP</v>
      </c>
      <c r="F99" s="343" t="str">
        <f t="shared" si="6"/>
        <v>Dhakaবিভাগীয় শহরNon-PNP</v>
      </c>
      <c r="G99" s="343" t="str">
        <f t="shared" si="7"/>
        <v>DhakaNon-PNP</v>
      </c>
      <c r="H99" s="344">
        <v>43902</v>
      </c>
      <c r="I99" s="343">
        <v>1250</v>
      </c>
      <c r="J99" s="343" t="str">
        <f t="shared" si="8"/>
        <v>1001 - 1500 SFT</v>
      </c>
      <c r="K99" s="345" t="s">
        <v>52</v>
      </c>
      <c r="L99" s="343" t="s">
        <v>52</v>
      </c>
      <c r="M99" s="345" t="s">
        <v>1537</v>
      </c>
      <c r="N99" s="343" t="s">
        <v>1016</v>
      </c>
      <c r="O99" s="343" t="s">
        <v>45</v>
      </c>
      <c r="P99" s="343" t="s">
        <v>118</v>
      </c>
      <c r="Q99" s="343" t="s">
        <v>1838</v>
      </c>
      <c r="R99" s="343" t="s">
        <v>52</v>
      </c>
      <c r="S99" s="346">
        <v>1391661</v>
      </c>
      <c r="T99" s="346">
        <v>1113.3288</v>
      </c>
      <c r="U99" s="346">
        <v>1326845</v>
      </c>
      <c r="V99" s="346">
        <v>1470991</v>
      </c>
      <c r="W99" s="346">
        <v>1550134.6</v>
      </c>
      <c r="X99" s="346">
        <v>1405480.8</v>
      </c>
      <c r="Y99" s="346">
        <v>1801238</v>
      </c>
      <c r="Z99" s="346">
        <v>6</v>
      </c>
      <c r="AA99" s="346" t="s">
        <v>1857</v>
      </c>
      <c r="AB99" s="346" t="s">
        <v>1858</v>
      </c>
      <c r="AC99" s="346" t="s">
        <v>1841</v>
      </c>
      <c r="AD99" s="346">
        <v>-158473.60000000009</v>
      </c>
      <c r="AE99" s="347">
        <v>-0.10223215454967594</v>
      </c>
      <c r="AF99" s="347">
        <v>1.288448061401007E-2</v>
      </c>
      <c r="AG99" s="346">
        <v>1592866</v>
      </c>
      <c r="AH99" s="346">
        <v>1326845</v>
      </c>
      <c r="AI99" s="346">
        <v>1470991</v>
      </c>
      <c r="AJ99" s="346">
        <v>1187090</v>
      </c>
      <c r="AK99" s="346">
        <v>1380513</v>
      </c>
      <c r="AL99" s="346">
        <v>58561.203981080209</v>
      </c>
      <c r="AM99" s="346">
        <v>-18541.184082086838</v>
      </c>
      <c r="AN99" s="346">
        <v>12079.423668362608</v>
      </c>
      <c r="AO99" s="346">
        <v>21818.428149172658</v>
      </c>
      <c r="AP99" s="346">
        <v>15736.274162340706</v>
      </c>
      <c r="AQ99" s="347">
        <v>0.14585792630433747</v>
      </c>
      <c r="AR99" s="348" t="str">
        <f t="shared" si="9"/>
        <v>DhakaDhaka</v>
      </c>
      <c r="AS99" s="347">
        <v>4.0000000000000001E-3</v>
      </c>
      <c r="AT99" s="347" t="s">
        <v>1846</v>
      </c>
      <c r="AU99" s="347" t="s">
        <v>1843</v>
      </c>
      <c r="AV99" s="349" t="s">
        <v>1041</v>
      </c>
    </row>
    <row r="100" spans="1:48" ht="14.4">
      <c r="A100" s="343">
        <v>124</v>
      </c>
      <c r="B100" s="343" t="s">
        <v>569</v>
      </c>
      <c r="C100" s="343" t="s">
        <v>570</v>
      </c>
      <c r="D100" s="343" t="str">
        <f t="shared" si="5"/>
        <v>1501 - 2000 SFTDhakaGazipurNon-PNPHigh Street W Residential BlockMBথানা সদরSquare ⬜ shapeGround floor</v>
      </c>
      <c r="E100" s="343" t="str">
        <f>CONCATENATE('Outlet Data'!K100,L100,'Outlet Data'!N100,M100)</f>
        <v>DhakaGazipurHigh Street W Residential BlockNon-PNP</v>
      </c>
      <c r="F100" s="343" t="str">
        <f t="shared" si="6"/>
        <v>Gazipurথানা সদরNon-PNP</v>
      </c>
      <c r="G100" s="343" t="str">
        <f t="shared" si="7"/>
        <v>GazipurNon-PNP</v>
      </c>
      <c r="H100" s="344">
        <v>43917</v>
      </c>
      <c r="I100" s="343">
        <v>1800</v>
      </c>
      <c r="J100" s="343" t="str">
        <f t="shared" si="8"/>
        <v>1501 - 2000 SFT</v>
      </c>
      <c r="K100" s="345" t="s">
        <v>52</v>
      </c>
      <c r="L100" s="343" t="s">
        <v>79</v>
      </c>
      <c r="M100" s="345" t="s">
        <v>1537</v>
      </c>
      <c r="N100" s="343" t="s">
        <v>1015</v>
      </c>
      <c r="O100" s="343" t="s">
        <v>25</v>
      </c>
      <c r="P100" s="343" t="s">
        <v>27</v>
      </c>
      <c r="Q100" s="343" t="s">
        <v>1869</v>
      </c>
      <c r="R100" s="343" t="s">
        <v>52</v>
      </c>
      <c r="S100" s="346">
        <v>3927934.8</v>
      </c>
      <c r="T100" s="346">
        <v>2182.1859999999997</v>
      </c>
      <c r="U100" s="346">
        <v>3690251</v>
      </c>
      <c r="V100" s="346">
        <v>4342734</v>
      </c>
      <c r="W100" s="346">
        <v>2810912.2</v>
      </c>
      <c r="X100" s="346">
        <v>2063384.2</v>
      </c>
      <c r="Y100" s="346">
        <v>3775502.5999999996</v>
      </c>
      <c r="Z100" s="346">
        <v>7</v>
      </c>
      <c r="AA100" s="346" t="s">
        <v>1857</v>
      </c>
      <c r="AB100" s="346" t="s">
        <v>1858</v>
      </c>
      <c r="AC100" s="346" t="s">
        <v>1855</v>
      </c>
      <c r="AD100" s="346">
        <v>1117022.5999999996</v>
      </c>
      <c r="AE100" s="347">
        <v>0.39738793691243712</v>
      </c>
      <c r="AF100" s="347">
        <v>4.0270532749457785E-2</v>
      </c>
      <c r="AG100" s="346">
        <v>3085775</v>
      </c>
      <c r="AH100" s="346">
        <v>3725191</v>
      </c>
      <c r="AI100" s="346">
        <v>4795723</v>
      </c>
      <c r="AJ100" s="346">
        <v>3690251</v>
      </c>
      <c r="AK100" s="346">
        <v>4342734</v>
      </c>
      <c r="AL100" s="346">
        <v>141909.14979286358</v>
      </c>
      <c r="AM100" s="346">
        <v>132914.393138599</v>
      </c>
      <c r="AN100" s="346">
        <v>226567.25818433519</v>
      </c>
      <c r="AO100" s="346">
        <v>129019.53194804408</v>
      </c>
      <c r="AP100" s="346">
        <v>160489.80194183264</v>
      </c>
      <c r="AQ100" s="347">
        <v>0.17000282884875695</v>
      </c>
      <c r="AR100" s="348" t="str">
        <f t="shared" si="9"/>
        <v>DhakaGazipur</v>
      </c>
      <c r="AS100" s="347">
        <v>4.5674994139636464E-3</v>
      </c>
      <c r="AT100" s="347" t="s">
        <v>1846</v>
      </c>
      <c r="AU100" s="347" t="s">
        <v>1843</v>
      </c>
      <c r="AV100" s="349" t="s">
        <v>1041</v>
      </c>
    </row>
    <row r="101" spans="1:48" ht="14.4">
      <c r="A101" s="343">
        <v>19</v>
      </c>
      <c r="B101" s="343" t="s">
        <v>114</v>
      </c>
      <c r="C101" s="343" t="s">
        <v>115</v>
      </c>
      <c r="D101" s="343" t="str">
        <f t="shared" si="5"/>
        <v>7501 - 8000 SFTDhakaDhakaPNPInside the MallHBজেলা শহরSquare ⬜ shapeGround floor</v>
      </c>
      <c r="E101" s="343" t="str">
        <f>CONCATENATE('Outlet Data'!K101,L101,'Outlet Data'!N101,M101)</f>
        <v>DhakaDhakaInside the MallPNP</v>
      </c>
      <c r="F101" s="343" t="str">
        <f t="shared" si="6"/>
        <v>Dhakaজেলা শহরPNP</v>
      </c>
      <c r="G101" s="343" t="str">
        <f t="shared" si="7"/>
        <v>DhakaPNP</v>
      </c>
      <c r="H101" s="344">
        <v>43966</v>
      </c>
      <c r="I101" s="343">
        <v>8000</v>
      </c>
      <c r="J101" s="343" t="str">
        <f t="shared" si="8"/>
        <v>7501 - 8000 SFT</v>
      </c>
      <c r="K101" s="345" t="s">
        <v>52</v>
      </c>
      <c r="L101" s="343" t="s">
        <v>52</v>
      </c>
      <c r="M101" s="345" t="s">
        <v>1492</v>
      </c>
      <c r="N101" s="343" t="s">
        <v>1020</v>
      </c>
      <c r="O101" s="343" t="s">
        <v>45</v>
      </c>
      <c r="P101" s="343" t="s">
        <v>27</v>
      </c>
      <c r="Q101" s="343" t="s">
        <v>1861</v>
      </c>
      <c r="R101" s="343" t="s">
        <v>52</v>
      </c>
      <c r="S101" s="346">
        <v>13473965.199999999</v>
      </c>
      <c r="T101" s="346">
        <v>1684.2456499999998</v>
      </c>
      <c r="U101" s="346">
        <v>11437586</v>
      </c>
      <c r="V101" s="346">
        <v>15182272</v>
      </c>
      <c r="W101" s="346">
        <v>13473965.199999999</v>
      </c>
      <c r="X101" s="346">
        <v>12343333.800000001</v>
      </c>
      <c r="Y101" s="346">
        <v>23910325.800000001</v>
      </c>
      <c r="Z101" s="346">
        <v>5</v>
      </c>
      <c r="AA101" s="346" t="s">
        <v>1853</v>
      </c>
      <c r="AB101" s="346" t="s">
        <v>1854</v>
      </c>
      <c r="AC101" s="346" t="s">
        <v>1845</v>
      </c>
      <c r="AD101" s="346">
        <v>0</v>
      </c>
      <c r="AE101" s="347">
        <v>0</v>
      </c>
      <c r="AF101" s="347">
        <v>9.645057471809497E-2</v>
      </c>
      <c r="AG101" s="346">
        <v>11198729</v>
      </c>
      <c r="AH101" s="346">
        <v>12919396</v>
      </c>
      <c r="AI101" s="346">
        <v>16631843</v>
      </c>
      <c r="AJ101" s="346">
        <v>11437586</v>
      </c>
      <c r="AK101" s="346">
        <v>15182272</v>
      </c>
      <c r="AL101" s="346">
        <v>853085.82131589297</v>
      </c>
      <c r="AM101" s="346">
        <v>1113819.3066183059</v>
      </c>
      <c r="AN101" s="346">
        <v>1846042.8264754345</v>
      </c>
      <c r="AO101" s="346">
        <v>1092916.5797191579</v>
      </c>
      <c r="AP101" s="346">
        <v>1591993.9022292648</v>
      </c>
      <c r="AQ101" s="347">
        <v>0.18015553728854128</v>
      </c>
      <c r="AR101" s="348" t="str">
        <f t="shared" si="9"/>
        <v>DhakaDhaka</v>
      </c>
      <c r="AS101" s="347">
        <v>4.3149138020976046E-3</v>
      </c>
      <c r="AT101" s="347" t="s">
        <v>1846</v>
      </c>
      <c r="AU101" s="347" t="s">
        <v>1843</v>
      </c>
      <c r="AV101" s="349" t="s">
        <v>1041</v>
      </c>
    </row>
    <row r="102" spans="1:48" ht="14.4">
      <c r="A102" s="343">
        <v>88</v>
      </c>
      <c r="B102" s="343" t="s">
        <v>474</v>
      </c>
      <c r="C102" s="343" t="s">
        <v>914</v>
      </c>
      <c r="D102" s="343" t="str">
        <f t="shared" si="5"/>
        <v>1501 - 2000 SFTChattogramChandpurPNPHigh Street W Residential BlockHBথানা সদরL shapeBasement floor</v>
      </c>
      <c r="E102" s="343" t="str">
        <f>CONCATENATE('Outlet Data'!K102,L102,'Outlet Data'!N102,M102)</f>
        <v>ChattogramChandpurHigh Street W Residential BlockPNP</v>
      </c>
      <c r="F102" s="343" t="str">
        <f t="shared" si="6"/>
        <v>Chandpurথানা সদরPNP</v>
      </c>
      <c r="G102" s="343" t="str">
        <f t="shared" si="7"/>
        <v>ChandpurPNP</v>
      </c>
      <c r="H102" s="344">
        <v>43973</v>
      </c>
      <c r="I102" s="343">
        <v>1713</v>
      </c>
      <c r="J102" s="343" t="str">
        <f t="shared" si="8"/>
        <v>1501 - 2000 SFT</v>
      </c>
      <c r="K102" s="345" t="s">
        <v>195</v>
      </c>
      <c r="L102" s="343" t="s">
        <v>186</v>
      </c>
      <c r="M102" s="345" t="s">
        <v>1492</v>
      </c>
      <c r="N102" s="343" t="s">
        <v>1015</v>
      </c>
      <c r="O102" s="343" t="s">
        <v>45</v>
      </c>
      <c r="P102" s="343" t="s">
        <v>27</v>
      </c>
      <c r="Q102" s="343" t="s">
        <v>1869</v>
      </c>
      <c r="R102" s="343" t="s">
        <v>1863</v>
      </c>
      <c r="S102" s="346">
        <v>5511115.5999999996</v>
      </c>
      <c r="T102" s="346">
        <v>3217.2303561004082</v>
      </c>
      <c r="U102" s="346">
        <v>4711671</v>
      </c>
      <c r="V102" s="346">
        <v>5938999</v>
      </c>
      <c r="W102" s="346">
        <v>5186489.2</v>
      </c>
      <c r="X102" s="346">
        <v>2552591.1</v>
      </c>
      <c r="Y102" s="346">
        <v>6344594.9000000004</v>
      </c>
      <c r="Z102" s="346">
        <v>7</v>
      </c>
      <c r="AA102" s="346" t="s">
        <v>1881</v>
      </c>
      <c r="AB102" s="346" t="s">
        <v>1882</v>
      </c>
      <c r="AC102" s="346" t="s">
        <v>1845</v>
      </c>
      <c r="AD102" s="346">
        <v>324626.39999999944</v>
      </c>
      <c r="AE102" s="347">
        <v>6.2590779134370722E-2</v>
      </c>
      <c r="AF102" s="347">
        <v>7.7702040046183599E-2</v>
      </c>
      <c r="AG102" s="346">
        <v>4711671</v>
      </c>
      <c r="AH102" s="346">
        <v>5420068</v>
      </c>
      <c r="AI102" s="346">
        <v>7245262</v>
      </c>
      <c r="AJ102" s="346">
        <v>4239578</v>
      </c>
      <c r="AK102" s="346">
        <v>5938999</v>
      </c>
      <c r="AL102" s="346">
        <v>364429.50689432165</v>
      </c>
      <c r="AM102" s="346">
        <v>382828.02892227005</v>
      </c>
      <c r="AN102" s="346">
        <v>625280.05647117633</v>
      </c>
      <c r="AO102" s="346">
        <v>264358.70579877589</v>
      </c>
      <c r="AP102" s="346">
        <v>504228.32716519176</v>
      </c>
      <c r="AQ102" s="347">
        <v>0.1601140545777415</v>
      </c>
      <c r="AR102" s="348" t="str">
        <f t="shared" si="9"/>
        <v>ChattogramChandpur</v>
      </c>
      <c r="AS102" s="347">
        <v>4.0000000000000001E-3</v>
      </c>
      <c r="AT102" s="347" t="s">
        <v>1842</v>
      </c>
      <c r="AU102" s="347" t="s">
        <v>1896</v>
      </c>
      <c r="AV102" s="349" t="s">
        <v>1041</v>
      </c>
    </row>
    <row r="103" spans="1:48" ht="14.4">
      <c r="A103" s="343">
        <v>89</v>
      </c>
      <c r="B103" s="343" t="s">
        <v>218</v>
      </c>
      <c r="C103" s="343" t="s">
        <v>1921</v>
      </c>
      <c r="D103" s="343" t="str">
        <f t="shared" si="5"/>
        <v>2501 - 3000 SFTDhakaGazipurNon-PNPHigh Street W Residential BlockMBজেলা শহরL shapeBasement floor</v>
      </c>
      <c r="E103" s="343" t="str">
        <f>CONCATENATE('Outlet Data'!K103,L103,'Outlet Data'!N103,M103)</f>
        <v>DhakaGazipurHigh Street W Residential BlockNon-PNP</v>
      </c>
      <c r="F103" s="343" t="str">
        <f t="shared" si="6"/>
        <v>Gazipurজেলা শহরNon-PNP</v>
      </c>
      <c r="G103" s="343" t="str">
        <f t="shared" si="7"/>
        <v>GazipurNon-PNP</v>
      </c>
      <c r="H103" s="344">
        <v>43992</v>
      </c>
      <c r="I103" s="343">
        <v>2515</v>
      </c>
      <c r="J103" s="343" t="str">
        <f t="shared" si="8"/>
        <v>2501 - 3000 SFT</v>
      </c>
      <c r="K103" s="345" t="s">
        <v>52</v>
      </c>
      <c r="L103" s="343" t="s">
        <v>79</v>
      </c>
      <c r="M103" s="345" t="s">
        <v>1537</v>
      </c>
      <c r="N103" s="343" t="s">
        <v>1015</v>
      </c>
      <c r="O103" s="343" t="s">
        <v>25</v>
      </c>
      <c r="P103" s="343" t="s">
        <v>27</v>
      </c>
      <c r="Q103" s="343" t="s">
        <v>1861</v>
      </c>
      <c r="R103" s="343" t="s">
        <v>52</v>
      </c>
      <c r="S103" s="346">
        <v>4364995</v>
      </c>
      <c r="T103" s="346">
        <v>1735.5844930417495</v>
      </c>
      <c r="U103" s="346">
        <v>4073543</v>
      </c>
      <c r="V103" s="346">
        <v>4800029</v>
      </c>
      <c r="W103" s="346">
        <v>2331907.2999999998</v>
      </c>
      <c r="X103" s="346">
        <v>2236201.2000000002</v>
      </c>
      <c r="Y103" s="346">
        <v>3080601.7</v>
      </c>
      <c r="Z103" s="346">
        <v>8</v>
      </c>
      <c r="AA103" s="346" t="s">
        <v>1853</v>
      </c>
      <c r="AB103" s="346" t="s">
        <v>1854</v>
      </c>
      <c r="AC103" s="346" t="s">
        <v>1855</v>
      </c>
      <c r="AD103" s="346">
        <v>2033087.7000000002</v>
      </c>
      <c r="AE103" s="347">
        <v>0.87185614110818221</v>
      </c>
      <c r="AF103" s="347">
        <v>7.8209119420973403E-2</v>
      </c>
      <c r="AG103" s="346">
        <v>4198611</v>
      </c>
      <c r="AH103" s="346">
        <v>4073543</v>
      </c>
      <c r="AI103" s="346">
        <v>4800029</v>
      </c>
      <c r="AJ103" s="346">
        <v>3940282</v>
      </c>
      <c r="AK103" s="346">
        <v>4812510</v>
      </c>
      <c r="AL103" s="346">
        <v>329616.64972596045</v>
      </c>
      <c r="AM103" s="346">
        <v>184524.88271591649</v>
      </c>
      <c r="AN103" s="346">
        <v>455360.64154889842</v>
      </c>
      <c r="AO103" s="346">
        <v>318607.73918466887</v>
      </c>
      <c r="AP103" s="346">
        <v>418802.162959315</v>
      </c>
      <c r="AQ103" s="347">
        <v>0.17111051618612902</v>
      </c>
      <c r="AR103" s="348" t="str">
        <f t="shared" si="9"/>
        <v>DhakaGazipur</v>
      </c>
      <c r="AS103" s="347">
        <v>4.0000000000000001E-3</v>
      </c>
      <c r="AT103" s="347" t="s">
        <v>1842</v>
      </c>
      <c r="AU103" s="347" t="s">
        <v>1896</v>
      </c>
      <c r="AV103" s="349" t="s">
        <v>1041</v>
      </c>
    </row>
    <row r="104" spans="1:48" ht="14.4">
      <c r="A104" s="343">
        <v>218</v>
      </c>
      <c r="B104" s="343" t="s">
        <v>279</v>
      </c>
      <c r="C104" s="343" t="s">
        <v>280</v>
      </c>
      <c r="D104" s="343" t="str">
        <f t="shared" si="5"/>
        <v>1001 - 1500 SFTDhakaDhakaNon-PNPHigh Street W Residential BlockMBবিভাগীয় শহরI shapeGround floor</v>
      </c>
      <c r="E104" s="343" t="str">
        <f>CONCATENATE('Outlet Data'!K104,L104,'Outlet Data'!N104,M104)</f>
        <v>DhakaDhakaHigh Street W Residential BlockNon-PNP</v>
      </c>
      <c r="F104" s="343" t="str">
        <f t="shared" si="6"/>
        <v>Dhakaবিভাগীয় শহরNon-PNP</v>
      </c>
      <c r="G104" s="343" t="str">
        <f t="shared" si="7"/>
        <v>DhakaNon-PNP</v>
      </c>
      <c r="H104" s="344">
        <v>43999</v>
      </c>
      <c r="I104" s="343">
        <v>1200</v>
      </c>
      <c r="J104" s="343" t="str">
        <f t="shared" si="8"/>
        <v>1001 - 1500 SFT</v>
      </c>
      <c r="K104" s="345" t="s">
        <v>52</v>
      </c>
      <c r="L104" s="343" t="s">
        <v>52</v>
      </c>
      <c r="M104" s="345" t="s">
        <v>1537</v>
      </c>
      <c r="N104" s="343" t="s">
        <v>1015</v>
      </c>
      <c r="O104" s="343" t="s">
        <v>25</v>
      </c>
      <c r="P104" s="343" t="s">
        <v>27</v>
      </c>
      <c r="Q104" s="343" t="s">
        <v>1838</v>
      </c>
      <c r="R104" s="343" t="s">
        <v>52</v>
      </c>
      <c r="S104" s="346">
        <v>2354769.7999999998</v>
      </c>
      <c r="T104" s="346">
        <v>1962.3081666666665</v>
      </c>
      <c r="U104" s="346">
        <v>2257085</v>
      </c>
      <c r="V104" s="346">
        <v>2459131</v>
      </c>
      <c r="W104" s="346">
        <v>2064131.5</v>
      </c>
      <c r="X104" s="346">
        <v>1639243.4000000001</v>
      </c>
      <c r="Y104" s="346">
        <v>2189105.5499999998</v>
      </c>
      <c r="Z104" s="346">
        <v>8</v>
      </c>
      <c r="AA104" s="346" t="s">
        <v>1857</v>
      </c>
      <c r="AB104" s="346" t="s">
        <v>1858</v>
      </c>
      <c r="AC104" s="346" t="s">
        <v>1855</v>
      </c>
      <c r="AD104" s="346">
        <v>290638.29999999981</v>
      </c>
      <c r="AE104" s="347">
        <v>0.14080415903734811</v>
      </c>
      <c r="AF104" s="347">
        <v>5.674658639598535E-2</v>
      </c>
      <c r="AG104" s="346">
        <v>2257085</v>
      </c>
      <c r="AH104" s="346">
        <v>2281195</v>
      </c>
      <c r="AI104" s="346">
        <v>2597847</v>
      </c>
      <c r="AJ104" s="346">
        <v>2178591</v>
      </c>
      <c r="AK104" s="346">
        <v>2459131</v>
      </c>
      <c r="AL104" s="346">
        <v>115489.53331881738</v>
      </c>
      <c r="AM104" s="346">
        <v>118535.54677834047</v>
      </c>
      <c r="AN104" s="346">
        <v>186597.13499746379</v>
      </c>
      <c r="AO104" s="346">
        <v>100303.84340313956</v>
      </c>
      <c r="AP104" s="346">
        <v>147199.6809940245</v>
      </c>
      <c r="AQ104" s="347">
        <v>0.15539639217593007</v>
      </c>
      <c r="AR104" s="348" t="str">
        <f t="shared" si="9"/>
        <v>DhakaDhaka</v>
      </c>
      <c r="AS104" s="347">
        <v>4.0000000000000001E-3</v>
      </c>
      <c r="AT104" s="347" t="s">
        <v>1856</v>
      </c>
      <c r="AU104" s="347" t="s">
        <v>1843</v>
      </c>
      <c r="AV104" s="349" t="s">
        <v>1041</v>
      </c>
    </row>
    <row r="105" spans="1:48" ht="14.4">
      <c r="A105" s="343">
        <v>41</v>
      </c>
      <c r="B105" s="343" t="s">
        <v>842</v>
      </c>
      <c r="C105" s="343" t="s">
        <v>150</v>
      </c>
      <c r="D105" s="343" t="str">
        <f t="shared" si="5"/>
        <v>5501 - 6000 SFTRajshahiBoguraPNPCommercial HubHAজেলা শহরSquare ⬜ shapeBasement floor</v>
      </c>
      <c r="E105" s="343" t="str">
        <f>CONCATENATE('Outlet Data'!K105,L105,'Outlet Data'!N105,M105)</f>
        <v>RajshahiBoguraCommercial HubPNP</v>
      </c>
      <c r="F105" s="343" t="str">
        <f t="shared" si="6"/>
        <v>Boguraজেলা শহরPNP</v>
      </c>
      <c r="G105" s="343" t="str">
        <f t="shared" si="7"/>
        <v>BoguraPNP</v>
      </c>
      <c r="H105" s="344">
        <v>44010</v>
      </c>
      <c r="I105" s="343">
        <v>5858</v>
      </c>
      <c r="J105" s="343" t="str">
        <f t="shared" si="8"/>
        <v>5501 - 6000 SFT</v>
      </c>
      <c r="K105" s="345" t="s">
        <v>107</v>
      </c>
      <c r="L105" s="343" t="s">
        <v>150</v>
      </c>
      <c r="M105" s="345" t="s">
        <v>1492</v>
      </c>
      <c r="N105" s="343" t="s">
        <v>1014</v>
      </c>
      <c r="O105" s="343" t="s">
        <v>45</v>
      </c>
      <c r="P105" s="343" t="s">
        <v>46</v>
      </c>
      <c r="Q105" s="343" t="s">
        <v>1861</v>
      </c>
      <c r="R105" s="343" t="s">
        <v>1863</v>
      </c>
      <c r="S105" s="346">
        <v>13294188.199999999</v>
      </c>
      <c r="T105" s="346">
        <v>2269.4073403892112</v>
      </c>
      <c r="U105" s="346">
        <v>12759761</v>
      </c>
      <c r="V105" s="346">
        <v>13729342</v>
      </c>
      <c r="W105" s="346">
        <v>13294188.199999999</v>
      </c>
      <c r="X105" s="346">
        <v>12187237.199999999</v>
      </c>
      <c r="Y105" s="346">
        <v>19964503</v>
      </c>
      <c r="Z105" s="346">
        <v>5</v>
      </c>
      <c r="AA105" s="346" t="s">
        <v>1848</v>
      </c>
      <c r="AB105" s="346" t="s">
        <v>1849</v>
      </c>
      <c r="AC105" s="346" t="s">
        <v>1845</v>
      </c>
      <c r="AD105" s="346">
        <v>0</v>
      </c>
      <c r="AE105" s="347">
        <v>0</v>
      </c>
      <c r="AF105" s="347">
        <v>5.5622453037309602E-2</v>
      </c>
      <c r="AG105" s="346">
        <v>12759761</v>
      </c>
      <c r="AH105" s="346">
        <v>12948365</v>
      </c>
      <c r="AI105" s="346">
        <v>15439483</v>
      </c>
      <c r="AJ105" s="346">
        <v>11593990</v>
      </c>
      <c r="AK105" s="346">
        <v>13729342</v>
      </c>
      <c r="AL105" s="346">
        <v>705331.11443032487</v>
      </c>
      <c r="AM105" s="346">
        <v>630364.21549535356</v>
      </c>
      <c r="AN105" s="346">
        <v>975112.00372081995</v>
      </c>
      <c r="AO105" s="346">
        <v>314336.39654060174</v>
      </c>
      <c r="AP105" s="346">
        <v>1072133.0639311764</v>
      </c>
      <c r="AQ105" s="347">
        <v>0.15696800720091172</v>
      </c>
      <c r="AR105" s="348" t="str">
        <f t="shared" si="9"/>
        <v>RajshahiBogura</v>
      </c>
      <c r="AS105" s="347">
        <v>3.822473793718592E-3</v>
      </c>
      <c r="AT105" s="347" t="s">
        <v>1846</v>
      </c>
      <c r="AU105" s="347" t="s">
        <v>1896</v>
      </c>
      <c r="AV105" s="349" t="s">
        <v>1555</v>
      </c>
    </row>
    <row r="106" spans="1:48" ht="14.4">
      <c r="A106" s="343">
        <v>122</v>
      </c>
      <c r="B106" s="343" t="s">
        <v>604</v>
      </c>
      <c r="C106" s="343" t="s">
        <v>1922</v>
      </c>
      <c r="D106" s="343" t="str">
        <f t="shared" si="5"/>
        <v>1501 - 2000 SFTRajshahiSirajganjNon-PNPCommercial HubHCজেলা শহরL shapeSlightly upper than Ground floor</v>
      </c>
      <c r="E106" s="343" t="str">
        <f>CONCATENATE('Outlet Data'!K106,L106,'Outlet Data'!N106,M106)</f>
        <v>RajshahiSirajganjCommercial HubNon-PNP</v>
      </c>
      <c r="F106" s="343" t="str">
        <f t="shared" si="6"/>
        <v>Sirajganjজেলা শহরNon-PNP</v>
      </c>
      <c r="G106" s="343" t="str">
        <f t="shared" si="7"/>
        <v>SirajganjNon-PNP</v>
      </c>
      <c r="H106" s="344">
        <v>44011</v>
      </c>
      <c r="I106" s="343">
        <v>1893</v>
      </c>
      <c r="J106" s="343" t="str">
        <f t="shared" si="8"/>
        <v>1501 - 2000 SFT</v>
      </c>
      <c r="K106" s="345" t="s">
        <v>107</v>
      </c>
      <c r="L106" s="343" t="s">
        <v>606</v>
      </c>
      <c r="M106" s="345" t="s">
        <v>1537</v>
      </c>
      <c r="N106" s="343" t="s">
        <v>1014</v>
      </c>
      <c r="O106" s="343" t="s">
        <v>45</v>
      </c>
      <c r="P106" s="343" t="s">
        <v>118</v>
      </c>
      <c r="Q106" s="343" t="s">
        <v>1861</v>
      </c>
      <c r="R106" s="343" t="s">
        <v>1863</v>
      </c>
      <c r="S106" s="346">
        <v>3549438.4</v>
      </c>
      <c r="T106" s="346">
        <v>1875.0334918119386</v>
      </c>
      <c r="U106" s="346">
        <v>3141398</v>
      </c>
      <c r="V106" s="346">
        <v>4091823</v>
      </c>
      <c r="W106" s="346">
        <v>2891457.4</v>
      </c>
      <c r="X106" s="346">
        <v>2053461.4</v>
      </c>
      <c r="Y106" s="346">
        <v>3676729.8</v>
      </c>
      <c r="Z106" s="346">
        <v>13</v>
      </c>
      <c r="AA106" s="346" t="s">
        <v>1864</v>
      </c>
      <c r="AB106" s="346" t="s">
        <v>1865</v>
      </c>
      <c r="AC106" s="346" t="s">
        <v>1845</v>
      </c>
      <c r="AD106" s="346">
        <v>657981</v>
      </c>
      <c r="AE106" s="347">
        <v>0.22756032995678921</v>
      </c>
      <c r="AF106" s="347">
        <v>8.4247923507070901E-2</v>
      </c>
      <c r="AG106" s="346">
        <v>3141398</v>
      </c>
      <c r="AH106" s="346">
        <v>3137029</v>
      </c>
      <c r="AI106" s="346">
        <v>4114074</v>
      </c>
      <c r="AJ106" s="346">
        <v>3262868</v>
      </c>
      <c r="AK106" s="346">
        <v>4091823</v>
      </c>
      <c r="AL106" s="346">
        <v>260067.34613895451</v>
      </c>
      <c r="AM106" s="346">
        <v>226991.83954596362</v>
      </c>
      <c r="AN106" s="346">
        <v>391558.71997691272</v>
      </c>
      <c r="AO106" s="346">
        <v>249810.12099604344</v>
      </c>
      <c r="AP106" s="346">
        <v>366736.04742342653</v>
      </c>
      <c r="AQ106" s="347">
        <v>0.17549326271036617</v>
      </c>
      <c r="AR106" s="348" t="str">
        <f t="shared" si="9"/>
        <v>RajshahiSirajganj</v>
      </c>
      <c r="AS106" s="347">
        <v>4.0000000000000001E-3</v>
      </c>
      <c r="AT106" s="347" t="s">
        <v>1842</v>
      </c>
      <c r="AU106" s="347" t="s">
        <v>1851</v>
      </c>
      <c r="AV106" s="349" t="s">
        <v>1041</v>
      </c>
    </row>
    <row r="107" spans="1:48" ht="14.4">
      <c r="A107" s="343">
        <v>442</v>
      </c>
      <c r="B107" s="343" t="s">
        <v>428</v>
      </c>
      <c r="C107" s="343" t="s">
        <v>1923</v>
      </c>
      <c r="D107" s="343" t="str">
        <f t="shared" si="5"/>
        <v>1001 - 1500 SFTDhakaDhakaNon-PNPWithin the MahallaMBবিভাগীয় শহরSquare ⬜ shapeGround floor</v>
      </c>
      <c r="E107" s="343" t="str">
        <f>CONCATENATE('Outlet Data'!K107,L107,'Outlet Data'!N107,M107)</f>
        <v>DhakaDhakaWithin the MahallaNon-PNP</v>
      </c>
      <c r="F107" s="343" t="str">
        <f t="shared" si="6"/>
        <v>Dhakaবিভাগীয় শহরNon-PNP</v>
      </c>
      <c r="G107" s="343" t="str">
        <f t="shared" si="7"/>
        <v>DhakaNon-PNP</v>
      </c>
      <c r="H107" s="344">
        <v>44012</v>
      </c>
      <c r="I107" s="343">
        <v>1350</v>
      </c>
      <c r="J107" s="343" t="str">
        <f t="shared" si="8"/>
        <v>1001 - 1500 SFT</v>
      </c>
      <c r="K107" s="345" t="s">
        <v>52</v>
      </c>
      <c r="L107" s="343" t="s">
        <v>52</v>
      </c>
      <c r="M107" s="345" t="s">
        <v>1537</v>
      </c>
      <c r="N107" s="343" t="s">
        <v>1016</v>
      </c>
      <c r="O107" s="343" t="s">
        <v>25</v>
      </c>
      <c r="P107" s="343" t="s">
        <v>27</v>
      </c>
      <c r="Q107" s="343" t="s">
        <v>1838</v>
      </c>
      <c r="R107" s="343" t="s">
        <v>52</v>
      </c>
      <c r="S107" s="346">
        <v>1748378.8</v>
      </c>
      <c r="T107" s="346">
        <v>1295.0954074074075</v>
      </c>
      <c r="U107" s="346">
        <v>1515364</v>
      </c>
      <c r="V107" s="346">
        <v>1898935</v>
      </c>
      <c r="W107" s="346">
        <v>1579145.8</v>
      </c>
      <c r="X107" s="346">
        <v>1485518.1</v>
      </c>
      <c r="Y107" s="346">
        <v>1712055.4</v>
      </c>
      <c r="Z107" s="346">
        <v>11</v>
      </c>
      <c r="AA107" s="346" t="s">
        <v>1857</v>
      </c>
      <c r="AB107" s="346" t="s">
        <v>1858</v>
      </c>
      <c r="AC107" s="346" t="s">
        <v>1855</v>
      </c>
      <c r="AD107" s="346">
        <v>169233</v>
      </c>
      <c r="AE107" s="347">
        <v>0.10716743191160694</v>
      </c>
      <c r="AF107" s="347">
        <v>3.978778704820933E-2</v>
      </c>
      <c r="AG107" s="346">
        <v>1504526</v>
      </c>
      <c r="AH107" s="346">
        <v>1515364</v>
      </c>
      <c r="AI107" s="346">
        <v>1898935</v>
      </c>
      <c r="AJ107" s="346">
        <v>1773569</v>
      </c>
      <c r="AK107" s="346">
        <v>2049500</v>
      </c>
      <c r="AL107" s="346">
        <v>51341.652529211686</v>
      </c>
      <c r="AM107" s="346">
        <v>30483.768521622638</v>
      </c>
      <c r="AN107" s="346">
        <v>100423.97346276746</v>
      </c>
      <c r="AO107" s="346">
        <v>68294.984253149712</v>
      </c>
      <c r="AP107" s="346">
        <v>97276.238103267387</v>
      </c>
      <c r="AQ107" s="347">
        <v>0.15101411579397639</v>
      </c>
      <c r="AR107" s="348" t="str">
        <f t="shared" si="9"/>
        <v>DhakaDhaka</v>
      </c>
      <c r="AS107" s="347">
        <v>4.0000000000000001E-3</v>
      </c>
      <c r="AT107" s="347" t="s">
        <v>1846</v>
      </c>
      <c r="AU107" s="347" t="s">
        <v>1843</v>
      </c>
      <c r="AV107" s="349" t="s">
        <v>1041</v>
      </c>
    </row>
    <row r="108" spans="1:48" ht="14.4">
      <c r="A108" s="343">
        <v>147</v>
      </c>
      <c r="B108" s="343" t="s">
        <v>607</v>
      </c>
      <c r="C108" s="343" t="s">
        <v>1924</v>
      </c>
      <c r="D108" s="343" t="str">
        <f t="shared" si="5"/>
        <v>1501 - 2000 SFTDhakaGazipurNon-PNPCommercial HubMCথানা সদরL shapeSlightly upper than Ground floor</v>
      </c>
      <c r="E108" s="343" t="str">
        <f>CONCATENATE('Outlet Data'!K108,L108,'Outlet Data'!N108,M108)</f>
        <v>DhakaGazipurCommercial HubNon-PNP</v>
      </c>
      <c r="F108" s="343" t="str">
        <f t="shared" si="6"/>
        <v>Gazipurথানা সদরNon-PNP</v>
      </c>
      <c r="G108" s="343" t="str">
        <f t="shared" si="7"/>
        <v>GazipurNon-PNP</v>
      </c>
      <c r="H108" s="344">
        <v>44012</v>
      </c>
      <c r="I108" s="343">
        <v>1850</v>
      </c>
      <c r="J108" s="343" t="str">
        <f t="shared" si="8"/>
        <v>1501 - 2000 SFT</v>
      </c>
      <c r="K108" s="345" t="s">
        <v>52</v>
      </c>
      <c r="L108" s="343" t="s">
        <v>79</v>
      </c>
      <c r="M108" s="345" t="s">
        <v>1537</v>
      </c>
      <c r="N108" s="343" t="s">
        <v>1014</v>
      </c>
      <c r="O108" s="343" t="s">
        <v>25</v>
      </c>
      <c r="P108" s="343" t="s">
        <v>118</v>
      </c>
      <c r="Q108" s="343" t="s">
        <v>1869</v>
      </c>
      <c r="R108" s="343" t="s">
        <v>52</v>
      </c>
      <c r="S108" s="346">
        <v>2797035</v>
      </c>
      <c r="T108" s="346">
        <v>1511.9108108108107</v>
      </c>
      <c r="U108" s="346">
        <v>2557886</v>
      </c>
      <c r="V108" s="346">
        <v>3080572</v>
      </c>
      <c r="W108" s="346">
        <v>1765344.4</v>
      </c>
      <c r="X108" s="346">
        <v>1704794.6</v>
      </c>
      <c r="Y108" s="346">
        <v>2797035</v>
      </c>
      <c r="Z108" s="346">
        <v>5</v>
      </c>
      <c r="AA108" s="346" t="s">
        <v>1857</v>
      </c>
      <c r="AB108" s="346" t="s">
        <v>1858</v>
      </c>
      <c r="AC108" s="346" t="s">
        <v>1845</v>
      </c>
      <c r="AD108" s="346">
        <v>1031690.6000000001</v>
      </c>
      <c r="AE108" s="347">
        <v>0.58441321704705329</v>
      </c>
      <c r="AF108" s="347">
        <v>1.5006316067593438E-2</v>
      </c>
      <c r="AG108" s="346">
        <v>2829018</v>
      </c>
      <c r="AH108" s="346">
        <v>2557886</v>
      </c>
      <c r="AI108" s="346">
        <v>3243857</v>
      </c>
      <c r="AJ108" s="346">
        <v>2273842</v>
      </c>
      <c r="AK108" s="346">
        <v>3080572</v>
      </c>
      <c r="AL108" s="346">
        <v>157839.36834455043</v>
      </c>
      <c r="AM108" s="346">
        <v>-430005.37470533192</v>
      </c>
      <c r="AN108" s="346">
        <v>238740.08378540439</v>
      </c>
      <c r="AO108" s="346">
        <v>8697.3595855635358</v>
      </c>
      <c r="AP108" s="346">
        <v>234594.5193004196</v>
      </c>
      <c r="AQ108" s="347">
        <v>0.16354070552550659</v>
      </c>
      <c r="AR108" s="348" t="str">
        <f t="shared" si="9"/>
        <v>DhakaGazipur</v>
      </c>
      <c r="AS108" s="347">
        <v>4.0000000000000001E-3</v>
      </c>
      <c r="AT108" s="347" t="s">
        <v>1842</v>
      </c>
      <c r="AU108" s="347" t="s">
        <v>1851</v>
      </c>
      <c r="AV108" s="349" t="s">
        <v>1041</v>
      </c>
    </row>
    <row r="109" spans="1:48" ht="14.4">
      <c r="A109" s="343">
        <v>40</v>
      </c>
      <c r="B109" s="343" t="s">
        <v>398</v>
      </c>
      <c r="C109" s="343" t="s">
        <v>904</v>
      </c>
      <c r="D109" s="343" t="str">
        <f t="shared" si="5"/>
        <v>4001 - 4500 SFTChattogramNoakhaliNon-PNPHigh Street W Residential BlockHBজেলা শহরL shapeGround floor</v>
      </c>
      <c r="E109" s="343" t="str">
        <f>CONCATENATE('Outlet Data'!K109,L109,'Outlet Data'!N109,M109)</f>
        <v>ChattogramNoakhaliHigh Street W Residential BlockNon-PNP</v>
      </c>
      <c r="F109" s="343" t="str">
        <f t="shared" si="6"/>
        <v>Noakhaliজেলা শহরNon-PNP</v>
      </c>
      <c r="G109" s="343" t="str">
        <f t="shared" si="7"/>
        <v>NoakhaliNon-PNP</v>
      </c>
      <c r="H109" s="344">
        <v>44029</v>
      </c>
      <c r="I109" s="343">
        <v>4211</v>
      </c>
      <c r="J109" s="343" t="str">
        <f t="shared" si="8"/>
        <v>4001 - 4500 SFT</v>
      </c>
      <c r="K109" s="345" t="s">
        <v>195</v>
      </c>
      <c r="L109" s="343" t="s">
        <v>401</v>
      </c>
      <c r="M109" s="345" t="s">
        <v>1537</v>
      </c>
      <c r="N109" s="343" t="s">
        <v>1015</v>
      </c>
      <c r="O109" s="343" t="s">
        <v>45</v>
      </c>
      <c r="P109" s="343" t="s">
        <v>27</v>
      </c>
      <c r="Q109" s="343" t="s">
        <v>1861</v>
      </c>
      <c r="R109" s="343" t="s">
        <v>1863</v>
      </c>
      <c r="S109" s="346">
        <v>7529591.5999999996</v>
      </c>
      <c r="T109" s="346">
        <v>1788.0768463547849</v>
      </c>
      <c r="U109" s="346">
        <v>7024353</v>
      </c>
      <c r="V109" s="346">
        <v>7905406</v>
      </c>
      <c r="W109" s="346">
        <v>5263640.5999999996</v>
      </c>
      <c r="X109" s="346">
        <v>5049947.8</v>
      </c>
      <c r="Y109" s="346">
        <v>7281863.7999999998</v>
      </c>
      <c r="Z109" s="346">
        <v>5</v>
      </c>
      <c r="AA109" s="346" t="s">
        <v>1839</v>
      </c>
      <c r="AB109" s="346" t="s">
        <v>1840</v>
      </c>
      <c r="AC109" s="346" t="s">
        <v>1855</v>
      </c>
      <c r="AD109" s="346">
        <v>2265951</v>
      </c>
      <c r="AE109" s="347">
        <v>0.43049120792935591</v>
      </c>
      <c r="AF109" s="347">
        <v>8.6750136929371113E-2</v>
      </c>
      <c r="AG109" s="346">
        <v>7024353</v>
      </c>
      <c r="AH109" s="346">
        <v>7590812</v>
      </c>
      <c r="AI109" s="346">
        <v>9291662</v>
      </c>
      <c r="AJ109" s="346">
        <v>5835725</v>
      </c>
      <c r="AK109" s="346">
        <v>7905406</v>
      </c>
      <c r="AL109" s="346">
        <v>609186.92340540327</v>
      </c>
      <c r="AM109" s="346">
        <v>589876.34572049207</v>
      </c>
      <c r="AN109" s="346">
        <v>933985.21140996483</v>
      </c>
      <c r="AO109" s="346">
        <v>471560.88941726135</v>
      </c>
      <c r="AP109" s="346">
        <v>661356.14165809029</v>
      </c>
      <c r="AQ109" s="347">
        <v>0.16903116966035955</v>
      </c>
      <c r="AR109" s="348" t="str">
        <f t="shared" si="9"/>
        <v>ChattogramNoakhali</v>
      </c>
      <c r="AS109" s="347">
        <v>4.0000000000000001E-3</v>
      </c>
      <c r="AT109" s="347" t="s">
        <v>1842</v>
      </c>
      <c r="AU109" s="347" t="s">
        <v>1843</v>
      </c>
      <c r="AV109" s="349" t="s">
        <v>1041</v>
      </c>
    </row>
    <row r="110" spans="1:48" ht="14.4">
      <c r="A110" s="343">
        <v>753</v>
      </c>
      <c r="B110" s="343" t="s">
        <v>1570</v>
      </c>
      <c r="C110" s="343" t="s">
        <v>1925</v>
      </c>
      <c r="D110" s="343" t="str">
        <f t="shared" si="5"/>
        <v>2001 - 2500 SFTSylhetSylhetNon-PNPCommercial HubLCঅন্যান্যI shapeGround floor</v>
      </c>
      <c r="E110" s="343" t="str">
        <f>CONCATENATE('Outlet Data'!K110,L110,'Outlet Data'!N110,M110)</f>
        <v>SylhetSylhetCommercial HubNon-PNP</v>
      </c>
      <c r="F110" s="343" t="str">
        <f t="shared" si="6"/>
        <v>Sylhetঅন্যান্যNon-PNP</v>
      </c>
      <c r="G110" s="343" t="str">
        <f t="shared" si="7"/>
        <v>SylhetNon-PNP</v>
      </c>
      <c r="H110" s="344">
        <v>45808</v>
      </c>
      <c r="I110" s="343">
        <v>2144</v>
      </c>
      <c r="J110" s="343" t="str">
        <f t="shared" si="8"/>
        <v>2001 - 2500 SFT</v>
      </c>
      <c r="K110" s="345" t="s">
        <v>131</v>
      </c>
      <c r="L110" s="343" t="s">
        <v>131</v>
      </c>
      <c r="M110" s="345" t="s">
        <v>1537</v>
      </c>
      <c r="N110" s="343" t="s">
        <v>1014</v>
      </c>
      <c r="O110" s="343" t="s">
        <v>127</v>
      </c>
      <c r="P110" s="343" t="s">
        <v>118</v>
      </c>
      <c r="Q110" s="343" t="s">
        <v>1926</v>
      </c>
      <c r="R110" s="343" t="s">
        <v>1863</v>
      </c>
      <c r="S110" s="346">
        <v>681808.4</v>
      </c>
      <c r="T110" s="346">
        <v>318.00764925373136</v>
      </c>
      <c r="U110" s="346">
        <v>598547</v>
      </c>
      <c r="V110" s="346">
        <v>741854</v>
      </c>
      <c r="W110" s="346">
        <v>1191031.1000000001</v>
      </c>
      <c r="X110" s="346">
        <v>842331.65</v>
      </c>
      <c r="Y110" s="346">
        <v>1596905.75</v>
      </c>
      <c r="Z110" s="346">
        <v>40</v>
      </c>
      <c r="AA110" s="346" t="s">
        <v>1848</v>
      </c>
      <c r="AB110" s="346" t="s">
        <v>1849</v>
      </c>
      <c r="AC110" s="346" t="s">
        <v>1841</v>
      </c>
      <c r="AD110" s="346">
        <v>-509222.70000000007</v>
      </c>
      <c r="AE110" s="347">
        <v>-0.42754777771965824</v>
      </c>
      <c r="AF110" s="347">
        <v>-4.6340548214916734E-4</v>
      </c>
      <c r="AG110" s="346">
        <v>727480</v>
      </c>
      <c r="AH110" s="346">
        <v>776805</v>
      </c>
      <c r="AI110" s="346">
        <v>741854</v>
      </c>
      <c r="AJ110" s="346">
        <v>564356</v>
      </c>
      <c r="AK110" s="346">
        <v>598547</v>
      </c>
      <c r="AL110" s="346">
        <v>-6922.2466377448</v>
      </c>
      <c r="AM110" s="346">
        <v>-5484.0251133207348</v>
      </c>
      <c r="AN110" s="346">
        <v>10966.845139607933</v>
      </c>
      <c r="AO110" s="346">
        <v>-2119.0686415476375</v>
      </c>
      <c r="AP110" s="346">
        <v>1978.7265013284778</v>
      </c>
      <c r="AQ110" s="347">
        <v>0.13260187759127284</v>
      </c>
      <c r="AR110" s="348" t="str">
        <f t="shared" si="9"/>
        <v>SylhetSylhet</v>
      </c>
      <c r="AS110" s="347">
        <v>4.0000000000000001E-3</v>
      </c>
      <c r="AT110" s="347" t="s">
        <v>1856</v>
      </c>
      <c r="AU110" s="347" t="s">
        <v>1843</v>
      </c>
      <c r="AV110" s="349" t="s">
        <v>1041</v>
      </c>
    </row>
    <row r="111" spans="1:48" ht="14.4">
      <c r="A111" s="343">
        <v>78</v>
      </c>
      <c r="B111" s="343" t="s">
        <v>204</v>
      </c>
      <c r="C111" s="343" t="s">
        <v>1927</v>
      </c>
      <c r="D111" s="343" t="str">
        <f t="shared" si="5"/>
        <v>2001 - 2500 SFTDhakaFaridpurNon-PNPHigh Street W Residential BlockHBজেলা শহরSquare ⬜ shapeGround floor</v>
      </c>
      <c r="E111" s="343" t="str">
        <f>CONCATENATE('Outlet Data'!K111,L111,'Outlet Data'!N111,M111)</f>
        <v>DhakaFaridpurHigh Street W Residential BlockNon-PNP</v>
      </c>
      <c r="F111" s="343" t="str">
        <f t="shared" si="6"/>
        <v>Faridpurজেলা শহরNon-PNP</v>
      </c>
      <c r="G111" s="343" t="str">
        <f t="shared" si="7"/>
        <v>FaridpurNon-PNP</v>
      </c>
      <c r="H111" s="344">
        <v>44039</v>
      </c>
      <c r="I111" s="343">
        <v>2500</v>
      </c>
      <c r="J111" s="343" t="str">
        <f t="shared" si="8"/>
        <v>2001 - 2500 SFT</v>
      </c>
      <c r="K111" s="345" t="s">
        <v>52</v>
      </c>
      <c r="L111" s="343" t="s">
        <v>206</v>
      </c>
      <c r="M111" s="345" t="s">
        <v>1537</v>
      </c>
      <c r="N111" s="343" t="s">
        <v>1015</v>
      </c>
      <c r="O111" s="343" t="s">
        <v>45</v>
      </c>
      <c r="P111" s="343" t="s">
        <v>27</v>
      </c>
      <c r="Q111" s="343" t="s">
        <v>1861</v>
      </c>
      <c r="R111" s="343" t="s">
        <v>52</v>
      </c>
      <c r="S111" s="346">
        <v>4236647.2</v>
      </c>
      <c r="T111" s="346">
        <v>1694.6588800000002</v>
      </c>
      <c r="U111" s="346">
        <v>3893786</v>
      </c>
      <c r="V111" s="346">
        <v>4645498</v>
      </c>
      <c r="W111" s="346">
        <v>2744328.4</v>
      </c>
      <c r="X111" s="346">
        <v>2349036.4</v>
      </c>
      <c r="Y111" s="346">
        <v>3490451.4</v>
      </c>
      <c r="Z111" s="346">
        <v>17</v>
      </c>
      <c r="AA111" s="346" t="s">
        <v>1853</v>
      </c>
      <c r="AB111" s="346" t="s">
        <v>1854</v>
      </c>
      <c r="AC111" s="346" t="s">
        <v>1855</v>
      </c>
      <c r="AD111" s="346">
        <v>1492318.8000000003</v>
      </c>
      <c r="AE111" s="347">
        <v>0.54378287962912908</v>
      </c>
      <c r="AF111" s="347">
        <v>7.592554127559531E-2</v>
      </c>
      <c r="AG111" s="346">
        <v>4026098</v>
      </c>
      <c r="AH111" s="346">
        <v>3893786</v>
      </c>
      <c r="AI111" s="346">
        <v>4887735</v>
      </c>
      <c r="AJ111" s="346">
        <v>3730119</v>
      </c>
      <c r="AK111" s="346">
        <v>4645498</v>
      </c>
      <c r="AL111" s="346">
        <v>262816.66191474861</v>
      </c>
      <c r="AM111" s="346">
        <v>278746.93342893338</v>
      </c>
      <c r="AN111" s="346">
        <v>505139.81948795932</v>
      </c>
      <c r="AO111" s="346">
        <v>224243.93912166887</v>
      </c>
      <c r="AP111" s="346">
        <v>337401.30531536613</v>
      </c>
      <c r="AQ111" s="347">
        <v>0.1517398030912005</v>
      </c>
      <c r="AR111" s="348" t="str">
        <f t="shared" si="9"/>
        <v>DhakaFaridpur</v>
      </c>
      <c r="AS111" s="347">
        <v>4.0000000000000001E-3</v>
      </c>
      <c r="AT111" s="347" t="s">
        <v>1846</v>
      </c>
      <c r="AU111" s="347" t="s">
        <v>1843</v>
      </c>
      <c r="AV111" s="349" t="s">
        <v>1041</v>
      </c>
    </row>
    <row r="112" spans="1:48" ht="14.4">
      <c r="A112" s="343">
        <v>228</v>
      </c>
      <c r="B112" s="343" t="s">
        <v>241</v>
      </c>
      <c r="C112" s="343" t="s">
        <v>1928</v>
      </c>
      <c r="D112" s="343" t="str">
        <f t="shared" si="5"/>
        <v>3501 - 4000 SFTMymensinghMymensinghNon-PNPIndustrialHCঅন্যান্যSquare ⬜ shapeGround floor</v>
      </c>
      <c r="E112" s="343" t="str">
        <f>CONCATENATE('Outlet Data'!K112,L112,'Outlet Data'!N112,M112)</f>
        <v>MymensinghMymensinghIndustrialNon-PNP</v>
      </c>
      <c r="F112" s="343" t="str">
        <f t="shared" si="6"/>
        <v>Mymensinghঅন্যান্যNon-PNP</v>
      </c>
      <c r="G112" s="343" t="str">
        <f t="shared" si="7"/>
        <v>MymensinghNon-PNP</v>
      </c>
      <c r="H112" s="344">
        <v>44040</v>
      </c>
      <c r="I112" s="343">
        <v>4000</v>
      </c>
      <c r="J112" s="343" t="str">
        <f t="shared" si="8"/>
        <v>3501 - 4000 SFT</v>
      </c>
      <c r="K112" s="345" t="s">
        <v>18</v>
      </c>
      <c r="L112" s="343" t="s">
        <v>18</v>
      </c>
      <c r="M112" s="345" t="s">
        <v>1537</v>
      </c>
      <c r="N112" s="343" t="s">
        <v>1017</v>
      </c>
      <c r="O112" s="343" t="s">
        <v>45</v>
      </c>
      <c r="P112" s="343" t="s">
        <v>118</v>
      </c>
      <c r="Q112" s="343" t="s">
        <v>1926</v>
      </c>
      <c r="R112" s="343" t="s">
        <v>1863</v>
      </c>
      <c r="S112" s="346">
        <v>3603613.2</v>
      </c>
      <c r="T112" s="346">
        <v>900.90330000000006</v>
      </c>
      <c r="U112" s="346">
        <v>3484522</v>
      </c>
      <c r="V112" s="346">
        <v>3814992</v>
      </c>
      <c r="W112" s="346">
        <v>2544594.2000000002</v>
      </c>
      <c r="X112" s="346">
        <v>1771797</v>
      </c>
      <c r="Y112" s="346">
        <v>3631620.4</v>
      </c>
      <c r="Z112" s="346">
        <v>41</v>
      </c>
      <c r="AA112" s="346" t="s">
        <v>1839</v>
      </c>
      <c r="AB112" s="346" t="s">
        <v>1840</v>
      </c>
      <c r="AC112" s="346" t="s">
        <v>1845</v>
      </c>
      <c r="AD112" s="346">
        <v>1059019</v>
      </c>
      <c r="AE112" s="347">
        <v>0.4161838457385465</v>
      </c>
      <c r="AF112" s="347">
        <v>4.2532611112084728E-2</v>
      </c>
      <c r="AG112" s="346">
        <v>3787674</v>
      </c>
      <c r="AH112" s="346">
        <v>3814992</v>
      </c>
      <c r="AI112" s="346">
        <v>4067714</v>
      </c>
      <c r="AJ112" s="346">
        <v>2863164</v>
      </c>
      <c r="AK112" s="346">
        <v>3484522</v>
      </c>
      <c r="AL112" s="346">
        <v>144737.73736342433</v>
      </c>
      <c r="AM112" s="346">
        <v>137521.79823698453</v>
      </c>
      <c r="AN112" s="346">
        <v>220477.864621407</v>
      </c>
      <c r="AO112" s="346">
        <v>80250.68617726001</v>
      </c>
      <c r="AP112" s="346">
        <v>183367.30777080025</v>
      </c>
      <c r="AQ112" s="347">
        <v>0.14210865525773994</v>
      </c>
      <c r="AR112" s="348" t="str">
        <f t="shared" si="9"/>
        <v>MymensinghMymensingh</v>
      </c>
      <c r="AS112" s="347">
        <v>4.0000000000000001E-3</v>
      </c>
      <c r="AT112" s="347" t="s">
        <v>1846</v>
      </c>
      <c r="AU112" s="347" t="s">
        <v>1843</v>
      </c>
      <c r="AV112" s="349" t="s">
        <v>1041</v>
      </c>
    </row>
    <row r="113" spans="1:48" ht="14.4">
      <c r="A113" s="343">
        <v>156</v>
      </c>
      <c r="B113" s="343" t="s">
        <v>464</v>
      </c>
      <c r="C113" s="343" t="s">
        <v>465</v>
      </c>
      <c r="D113" s="343" t="str">
        <f t="shared" si="5"/>
        <v>1501 - 2000 SFTDhakaDhakaNon-PNPGated CommunityHBবিভাগীয় শহরL shapeGround floor</v>
      </c>
      <c r="E113" s="343" t="str">
        <f>CONCATENATE('Outlet Data'!K113,L113,'Outlet Data'!N113,M113)</f>
        <v>DhakaDhakaGated CommunityNon-PNP</v>
      </c>
      <c r="F113" s="343" t="str">
        <f t="shared" si="6"/>
        <v>Dhakaবিভাগীয় শহরNon-PNP</v>
      </c>
      <c r="G113" s="343" t="str">
        <f t="shared" si="7"/>
        <v>DhakaNon-PNP</v>
      </c>
      <c r="H113" s="344">
        <v>44057</v>
      </c>
      <c r="I113" s="343">
        <v>1900</v>
      </c>
      <c r="J113" s="343" t="str">
        <f t="shared" si="8"/>
        <v>1501 - 2000 SFT</v>
      </c>
      <c r="K113" s="345" t="s">
        <v>52</v>
      </c>
      <c r="L113" s="343" t="s">
        <v>52</v>
      </c>
      <c r="M113" s="345" t="s">
        <v>1537</v>
      </c>
      <c r="N113" s="343" t="s">
        <v>1019</v>
      </c>
      <c r="O113" s="343" t="s">
        <v>45</v>
      </c>
      <c r="P113" s="343" t="s">
        <v>27</v>
      </c>
      <c r="Q113" s="343" t="s">
        <v>1838</v>
      </c>
      <c r="R113" s="343" t="s">
        <v>52</v>
      </c>
      <c r="S113" s="346">
        <v>3109687.4</v>
      </c>
      <c r="T113" s="346">
        <v>1636.6775789473684</v>
      </c>
      <c r="U113" s="346">
        <v>2907861</v>
      </c>
      <c r="V113" s="346">
        <v>3386003</v>
      </c>
      <c r="W113" s="346">
        <v>2744328.4</v>
      </c>
      <c r="X113" s="346">
        <v>2349036.4</v>
      </c>
      <c r="Y113" s="346">
        <v>3490451.4</v>
      </c>
      <c r="Z113" s="346">
        <v>17</v>
      </c>
      <c r="AA113" s="346" t="s">
        <v>1853</v>
      </c>
      <c r="AB113" s="346" t="s">
        <v>1854</v>
      </c>
      <c r="AC113" s="346" t="s">
        <v>1845</v>
      </c>
      <c r="AD113" s="346">
        <v>365359</v>
      </c>
      <c r="AE113" s="347">
        <v>0.13313239042382818</v>
      </c>
      <c r="AF113" s="347">
        <v>7.4079752813056704E-2</v>
      </c>
      <c r="AG113" s="346">
        <v>2907861</v>
      </c>
      <c r="AH113" s="346">
        <v>2861026</v>
      </c>
      <c r="AI113" s="346">
        <v>3386003</v>
      </c>
      <c r="AJ113" s="346">
        <v>2937192</v>
      </c>
      <c r="AK113" s="346">
        <v>3456355</v>
      </c>
      <c r="AL113" s="346">
        <v>178727.29720977956</v>
      </c>
      <c r="AM113" s="346">
        <v>189303.05872926058</v>
      </c>
      <c r="AN113" s="346">
        <v>289113.58444585517</v>
      </c>
      <c r="AO113" s="346">
        <v>205989.23633268249</v>
      </c>
      <c r="AP113" s="346">
        <v>288691.19287180714</v>
      </c>
      <c r="AQ113" s="347">
        <v>0.15892478267548815</v>
      </c>
      <c r="AR113" s="348" t="str">
        <f t="shared" si="9"/>
        <v>DhakaDhaka</v>
      </c>
      <c r="AS113" s="347">
        <v>4.0000000000000001E-3</v>
      </c>
      <c r="AT113" s="347" t="s">
        <v>1842</v>
      </c>
      <c r="AU113" s="347" t="s">
        <v>1843</v>
      </c>
      <c r="AV113" s="349" t="s">
        <v>1041</v>
      </c>
    </row>
    <row r="114" spans="1:48" ht="14.4">
      <c r="A114" s="343">
        <v>226</v>
      </c>
      <c r="B114" s="343" t="s">
        <v>377</v>
      </c>
      <c r="C114" s="343" t="s">
        <v>1929</v>
      </c>
      <c r="D114" s="343" t="str">
        <f t="shared" si="5"/>
        <v>2501 - 3000 SFTDhakaTangailNon-PNPCommercial HubMBথানা সদরSquare ⬜ shapeSlightly upper than Ground floor</v>
      </c>
      <c r="E114" s="343" t="str">
        <f>CONCATENATE('Outlet Data'!K114,L114,'Outlet Data'!N114,M114)</f>
        <v>DhakaTangailCommercial HubNon-PNP</v>
      </c>
      <c r="F114" s="343" t="str">
        <f t="shared" si="6"/>
        <v>Tangailথানা সদরNon-PNP</v>
      </c>
      <c r="G114" s="343" t="str">
        <f t="shared" si="7"/>
        <v>TangailNon-PNP</v>
      </c>
      <c r="H114" s="344">
        <v>44831</v>
      </c>
      <c r="I114" s="343">
        <v>2800</v>
      </c>
      <c r="J114" s="343" t="str">
        <f t="shared" si="8"/>
        <v>2501 - 3000 SFT</v>
      </c>
      <c r="K114" s="345" t="s">
        <v>52</v>
      </c>
      <c r="L114" s="343" t="s">
        <v>362</v>
      </c>
      <c r="M114" s="345" t="s">
        <v>1537</v>
      </c>
      <c r="N114" s="343" t="s">
        <v>1014</v>
      </c>
      <c r="O114" s="343" t="s">
        <v>25</v>
      </c>
      <c r="P114" s="343" t="s">
        <v>27</v>
      </c>
      <c r="Q114" s="343" t="s">
        <v>1869</v>
      </c>
      <c r="R114" s="343" t="s">
        <v>52</v>
      </c>
      <c r="S114" s="346">
        <v>2313840.4</v>
      </c>
      <c r="T114" s="346">
        <v>826.37157142857143</v>
      </c>
      <c r="U114" s="346">
        <v>1966516</v>
      </c>
      <c r="V114" s="346">
        <v>2775602</v>
      </c>
      <c r="W114" s="346">
        <v>2331907.2999999998</v>
      </c>
      <c r="X114" s="346">
        <v>2236201.2000000002</v>
      </c>
      <c r="Y114" s="346">
        <v>3080601.7</v>
      </c>
      <c r="Z114" s="346">
        <v>8</v>
      </c>
      <c r="AA114" s="346" t="s">
        <v>1853</v>
      </c>
      <c r="AB114" s="346" t="s">
        <v>1854</v>
      </c>
      <c r="AC114" s="346" t="s">
        <v>1845</v>
      </c>
      <c r="AD114" s="346">
        <v>-18066.899999999907</v>
      </c>
      <c r="AE114" s="347">
        <v>-7.7476922002859272E-3</v>
      </c>
      <c r="AF114" s="347">
        <v>7.7147966064009491E-2</v>
      </c>
      <c r="AG114" s="346">
        <v>1966516</v>
      </c>
      <c r="AH114" s="346">
        <v>2069064</v>
      </c>
      <c r="AI114" s="346">
        <v>2775602</v>
      </c>
      <c r="AJ114" s="346">
        <v>1892666</v>
      </c>
      <c r="AK114" s="346">
        <v>2865354</v>
      </c>
      <c r="AL114" s="346">
        <v>156014.34078844462</v>
      </c>
      <c r="AM114" s="346">
        <v>155245.65389955608</v>
      </c>
      <c r="AN114" s="346">
        <v>264043.75375899102</v>
      </c>
      <c r="AO114" s="346">
        <v>133354.30868485343</v>
      </c>
      <c r="AP114" s="346">
        <v>183882.34615182556</v>
      </c>
      <c r="AQ114" s="347">
        <v>0.17679256866891913</v>
      </c>
      <c r="AR114" s="348" t="str">
        <f t="shared" si="9"/>
        <v>DhakaTangail</v>
      </c>
      <c r="AS114" s="347">
        <v>2.314563616709818E-2</v>
      </c>
      <c r="AT114" s="347" t="s">
        <v>1846</v>
      </c>
      <c r="AU114" s="347" t="s">
        <v>1851</v>
      </c>
      <c r="AV114" s="349" t="s">
        <v>1041</v>
      </c>
    </row>
    <row r="115" spans="1:48" ht="14.4">
      <c r="A115" s="343">
        <v>45</v>
      </c>
      <c r="B115" s="343" t="s">
        <v>510</v>
      </c>
      <c r="C115" s="343" t="s">
        <v>906</v>
      </c>
      <c r="D115" s="343" t="str">
        <f t="shared" si="5"/>
        <v>2001 - 2500 SFTKhulnaKushtiaNon-PNPHigh Street W Residential BlockMBজেলা শহরL shapeGround floor</v>
      </c>
      <c r="E115" s="343" t="str">
        <f>CONCATENATE('Outlet Data'!K115,L115,'Outlet Data'!N115,M115)</f>
        <v>KhulnaKushtiaHigh Street W Residential BlockNon-PNP</v>
      </c>
      <c r="F115" s="343" t="str">
        <f t="shared" si="6"/>
        <v>Kushtiaজেলা শহরNon-PNP</v>
      </c>
      <c r="G115" s="343" t="str">
        <f t="shared" si="7"/>
        <v>KushtiaNon-PNP</v>
      </c>
      <c r="H115" s="344">
        <v>44064</v>
      </c>
      <c r="I115" s="343">
        <v>2450</v>
      </c>
      <c r="J115" s="343" t="str">
        <f t="shared" si="8"/>
        <v>2001 - 2500 SFT</v>
      </c>
      <c r="K115" s="345" t="s">
        <v>159</v>
      </c>
      <c r="L115" s="343" t="s">
        <v>512</v>
      </c>
      <c r="M115" s="345" t="s">
        <v>1537</v>
      </c>
      <c r="N115" s="343" t="s">
        <v>1015</v>
      </c>
      <c r="O115" s="343" t="s">
        <v>25</v>
      </c>
      <c r="P115" s="343" t="s">
        <v>27</v>
      </c>
      <c r="Q115" s="343" t="s">
        <v>1861</v>
      </c>
      <c r="R115" s="343" t="s">
        <v>1863</v>
      </c>
      <c r="S115" s="346">
        <v>7411799.7999999998</v>
      </c>
      <c r="T115" s="346">
        <v>3025.2244081632653</v>
      </c>
      <c r="U115" s="346">
        <v>6368273</v>
      </c>
      <c r="V115" s="346">
        <v>8672692</v>
      </c>
      <c r="W115" s="346">
        <v>1784220.4</v>
      </c>
      <c r="X115" s="346">
        <v>1167808</v>
      </c>
      <c r="Y115" s="346">
        <v>2364199</v>
      </c>
      <c r="Z115" s="346">
        <v>13</v>
      </c>
      <c r="AA115" s="346" t="s">
        <v>1853</v>
      </c>
      <c r="AB115" s="346" t="s">
        <v>1854</v>
      </c>
      <c r="AC115" s="346" t="s">
        <v>1855</v>
      </c>
      <c r="AD115" s="346">
        <v>5627579.4000000004</v>
      </c>
      <c r="AE115" s="347">
        <v>3.1540830942186293</v>
      </c>
      <c r="AF115" s="347">
        <v>9.454369502908623E-2</v>
      </c>
      <c r="AG115" s="346">
        <v>6952779</v>
      </c>
      <c r="AH115" s="346">
        <v>6368273</v>
      </c>
      <c r="AI115" s="346">
        <v>8672692</v>
      </c>
      <c r="AJ115" s="346">
        <v>6285016</v>
      </c>
      <c r="AK115" s="346">
        <v>8780239</v>
      </c>
      <c r="AL115" s="346">
        <v>592695.17069960956</v>
      </c>
      <c r="AM115" s="346">
        <v>487601.18560262816</v>
      </c>
      <c r="AN115" s="346">
        <v>1027919.3580239711</v>
      </c>
      <c r="AO115" s="346">
        <v>481349.97480565601</v>
      </c>
      <c r="AP115" s="346">
        <v>914129.01040734677</v>
      </c>
      <c r="AQ115" s="347">
        <v>0.17945648726869723</v>
      </c>
      <c r="AR115" s="348" t="str">
        <f t="shared" si="9"/>
        <v>KhulnaKushtia</v>
      </c>
      <c r="AS115" s="347">
        <v>4.0000000000000001E-3</v>
      </c>
      <c r="AT115" s="347" t="s">
        <v>1842</v>
      </c>
      <c r="AU115" s="347" t="s">
        <v>1843</v>
      </c>
      <c r="AV115" s="349" t="s">
        <v>1041</v>
      </c>
    </row>
    <row r="116" spans="1:48" ht="14.4">
      <c r="A116" s="343">
        <v>68</v>
      </c>
      <c r="B116" s="343" t="s">
        <v>496</v>
      </c>
      <c r="C116" s="343" t="s">
        <v>497</v>
      </c>
      <c r="D116" s="343" t="str">
        <f t="shared" si="5"/>
        <v>2001 - 2500 SFTChattogramChattogramNon-PNPHigh Street W Residential BlockMBবিভাগীয় শহরL shapeGround floor</v>
      </c>
      <c r="E116" s="343" t="str">
        <f>CONCATENATE('Outlet Data'!K116,L116,'Outlet Data'!N116,M116)</f>
        <v>ChattogramChattogramHigh Street W Residential BlockNon-PNP</v>
      </c>
      <c r="F116" s="343" t="str">
        <f t="shared" si="6"/>
        <v>Chattogramবিভাগীয় শহরNon-PNP</v>
      </c>
      <c r="G116" s="343" t="str">
        <f t="shared" si="7"/>
        <v>ChattogramNon-PNP</v>
      </c>
      <c r="H116" s="344">
        <v>44104</v>
      </c>
      <c r="I116" s="343">
        <v>2250</v>
      </c>
      <c r="J116" s="343" t="str">
        <f t="shared" si="8"/>
        <v>2001 - 2500 SFT</v>
      </c>
      <c r="K116" s="345" t="s">
        <v>195</v>
      </c>
      <c r="L116" s="343" t="s">
        <v>195</v>
      </c>
      <c r="M116" s="345" t="s">
        <v>1537</v>
      </c>
      <c r="N116" s="343" t="s">
        <v>1015</v>
      </c>
      <c r="O116" s="343" t="s">
        <v>25</v>
      </c>
      <c r="P116" s="343" t="s">
        <v>27</v>
      </c>
      <c r="Q116" s="343" t="s">
        <v>1838</v>
      </c>
      <c r="R116" s="343" t="s">
        <v>1863</v>
      </c>
      <c r="S116" s="346">
        <v>4456320.8</v>
      </c>
      <c r="T116" s="346">
        <v>1980.5870222222222</v>
      </c>
      <c r="U116" s="346">
        <v>4164840</v>
      </c>
      <c r="V116" s="346">
        <v>4769063</v>
      </c>
      <c r="W116" s="346">
        <v>1730070.3</v>
      </c>
      <c r="X116" s="346">
        <v>1191184.5375000001</v>
      </c>
      <c r="Y116" s="346">
        <v>3396251.9</v>
      </c>
      <c r="Z116" s="346">
        <v>16</v>
      </c>
      <c r="AA116" s="346" t="s">
        <v>1853</v>
      </c>
      <c r="AB116" s="346" t="s">
        <v>1854</v>
      </c>
      <c r="AC116" s="346" t="s">
        <v>1855</v>
      </c>
      <c r="AD116" s="346">
        <v>2726250.5</v>
      </c>
      <c r="AE116" s="347">
        <v>1.5758033069523241</v>
      </c>
      <c r="AF116" s="347">
        <v>8.8384114502813652E-2</v>
      </c>
      <c r="AG116" s="346">
        <v>4164840</v>
      </c>
      <c r="AH116" s="346">
        <v>4769063</v>
      </c>
      <c r="AI116" s="346">
        <v>5292161</v>
      </c>
      <c r="AJ116" s="346">
        <v>3597812</v>
      </c>
      <c r="AK116" s="346">
        <v>4457728</v>
      </c>
      <c r="AL116" s="346">
        <v>369711.88876652962</v>
      </c>
      <c r="AM116" s="346">
        <v>347963.74197942577</v>
      </c>
      <c r="AN116" s="346">
        <v>523418.38347752276</v>
      </c>
      <c r="AO116" s="346">
        <v>298759.27059823892</v>
      </c>
      <c r="AP116" s="346">
        <v>429486.55442063371</v>
      </c>
      <c r="AQ116" s="347">
        <v>0.16554733957260412</v>
      </c>
      <c r="AR116" s="348" t="str">
        <f t="shared" si="9"/>
        <v>ChattogramChattogram</v>
      </c>
      <c r="AS116" s="347">
        <v>1.3057696861151556E-17</v>
      </c>
      <c r="AT116" s="347" t="s">
        <v>1842</v>
      </c>
      <c r="AU116" s="347" t="s">
        <v>1843</v>
      </c>
      <c r="AV116" s="349" t="s">
        <v>1041</v>
      </c>
    </row>
    <row r="117" spans="1:48" ht="14.4">
      <c r="A117" s="343">
        <v>24</v>
      </c>
      <c r="B117" s="343" t="s">
        <v>404</v>
      </c>
      <c r="C117" s="343" t="s">
        <v>405</v>
      </c>
      <c r="D117" s="343" t="str">
        <f t="shared" si="5"/>
        <v xml:space="preserve">4501 - 5000 SFTRangpurRangpurPNPHigh Street W Residential BlockHAবিভাগীয় শহরSquare ⬜ shapeGround floor </v>
      </c>
      <c r="E117" s="343" t="str">
        <f>CONCATENATE('Outlet Data'!K117,L117,'Outlet Data'!N117,M117)</f>
        <v>RangpurRangpurHigh Street W Residential BlockPNP</v>
      </c>
      <c r="F117" s="343" t="str">
        <f t="shared" si="6"/>
        <v>Rangpurবিভাগীয় শহরPNP</v>
      </c>
      <c r="G117" s="343" t="str">
        <f t="shared" si="7"/>
        <v>RangpurPNP</v>
      </c>
      <c r="H117" s="344">
        <v>44113</v>
      </c>
      <c r="I117" s="343">
        <v>5000</v>
      </c>
      <c r="J117" s="343" t="str">
        <f t="shared" si="8"/>
        <v>4501 - 5000 SFT</v>
      </c>
      <c r="K117" s="345" t="s">
        <v>389</v>
      </c>
      <c r="L117" s="343" t="s">
        <v>389</v>
      </c>
      <c r="M117" s="345" t="s">
        <v>1492</v>
      </c>
      <c r="N117" s="343" t="s">
        <v>1015</v>
      </c>
      <c r="O117" s="343" t="s">
        <v>45</v>
      </c>
      <c r="P117" s="343" t="s">
        <v>46</v>
      </c>
      <c r="Q117" s="343" t="s">
        <v>1838</v>
      </c>
      <c r="R117" s="343" t="s">
        <v>1863</v>
      </c>
      <c r="S117" s="346">
        <v>19964503</v>
      </c>
      <c r="T117" s="346">
        <v>3992.9005999999999</v>
      </c>
      <c r="U117" s="346">
        <v>19275738</v>
      </c>
      <c r="V117" s="346">
        <v>20705452</v>
      </c>
      <c r="W117" s="346">
        <v>13294188.199999999</v>
      </c>
      <c r="X117" s="346">
        <v>12187237.199999999</v>
      </c>
      <c r="Y117" s="346">
        <v>19964503</v>
      </c>
      <c r="Z117" s="346">
        <v>5</v>
      </c>
      <c r="AA117" s="346" t="s">
        <v>1848</v>
      </c>
      <c r="AB117" s="346" t="s">
        <v>1849</v>
      </c>
      <c r="AC117" s="346" t="s">
        <v>1845</v>
      </c>
      <c r="AD117" s="346">
        <v>6670314.8000000007</v>
      </c>
      <c r="AE117" s="347">
        <v>0.50174668055323601</v>
      </c>
      <c r="AF117" s="347">
        <v>5.8299478831310952E-2</v>
      </c>
      <c r="AG117" s="346">
        <v>19275738</v>
      </c>
      <c r="AH117" s="346">
        <v>18949874</v>
      </c>
      <c r="AI117" s="346">
        <v>21614578</v>
      </c>
      <c r="AJ117" s="346">
        <v>19276873</v>
      </c>
      <c r="AK117" s="346">
        <v>20705452</v>
      </c>
      <c r="AL117" s="346">
        <v>935496.81016561436</v>
      </c>
      <c r="AM117" s="346">
        <v>927199.84164250921</v>
      </c>
      <c r="AN117" s="346">
        <v>1420638.2296869382</v>
      </c>
      <c r="AO117" s="346">
        <v>1185837.8800217295</v>
      </c>
      <c r="AP117" s="346">
        <v>1350427.8386139283</v>
      </c>
      <c r="AQ117" s="347">
        <v>0.15469060257361075</v>
      </c>
      <c r="AR117" s="348" t="str">
        <f t="shared" si="9"/>
        <v>RangpurRangpur</v>
      </c>
      <c r="AS117" s="347">
        <v>4.0000000000000001E-3</v>
      </c>
      <c r="AT117" s="347" t="s">
        <v>1846</v>
      </c>
      <c r="AU117" s="347" t="s">
        <v>1930</v>
      </c>
      <c r="AV117" s="349" t="s">
        <v>1041</v>
      </c>
    </row>
    <row r="118" spans="1:48" ht="14.4">
      <c r="A118" s="343">
        <v>118</v>
      </c>
      <c r="B118" s="343" t="s">
        <v>624</v>
      </c>
      <c r="C118" s="343" t="s">
        <v>928</v>
      </c>
      <c r="D118" s="343" t="str">
        <f t="shared" si="5"/>
        <v>2001 - 2500 SFTDhakaGazipurNon-PNPIndustrialMCথানা সদরL shapeGround floor</v>
      </c>
      <c r="E118" s="343" t="str">
        <f>CONCATENATE('Outlet Data'!K118,L118,'Outlet Data'!N118,M118)</f>
        <v>DhakaGazipurIndustrialNon-PNP</v>
      </c>
      <c r="F118" s="343" t="str">
        <f t="shared" si="6"/>
        <v>Gazipurথানা সদরNon-PNP</v>
      </c>
      <c r="G118" s="343" t="str">
        <f t="shared" si="7"/>
        <v>GazipurNon-PNP</v>
      </c>
      <c r="H118" s="344">
        <v>44135</v>
      </c>
      <c r="I118" s="343">
        <v>2500</v>
      </c>
      <c r="J118" s="343" t="str">
        <f t="shared" si="8"/>
        <v>2001 - 2500 SFT</v>
      </c>
      <c r="K118" s="345" t="s">
        <v>52</v>
      </c>
      <c r="L118" s="343" t="s">
        <v>79</v>
      </c>
      <c r="M118" s="345" t="s">
        <v>1537</v>
      </c>
      <c r="N118" s="343" t="s">
        <v>1017</v>
      </c>
      <c r="O118" s="343" t="s">
        <v>25</v>
      </c>
      <c r="P118" s="343" t="s">
        <v>118</v>
      </c>
      <c r="Q118" s="343" t="s">
        <v>1869</v>
      </c>
      <c r="R118" s="343" t="s">
        <v>52</v>
      </c>
      <c r="S118" s="346">
        <v>3827695.6</v>
      </c>
      <c r="T118" s="346">
        <v>1531.0782400000001</v>
      </c>
      <c r="U118" s="346">
        <v>3569738</v>
      </c>
      <c r="V118" s="346">
        <v>4161973</v>
      </c>
      <c r="W118" s="346">
        <v>1992692.2</v>
      </c>
      <c r="X118" s="346">
        <v>1544437.2</v>
      </c>
      <c r="Y118" s="346">
        <v>2689592.2</v>
      </c>
      <c r="Z118" s="346">
        <v>37</v>
      </c>
      <c r="AA118" s="346" t="s">
        <v>1853</v>
      </c>
      <c r="AB118" s="346" t="s">
        <v>1854</v>
      </c>
      <c r="AC118" s="346" t="s">
        <v>1855</v>
      </c>
      <c r="AD118" s="346">
        <v>1835003.4000000001</v>
      </c>
      <c r="AE118" s="347">
        <v>0.92086645393603694</v>
      </c>
      <c r="AF118" s="347">
        <v>6.4633795600244667E-2</v>
      </c>
      <c r="AG118" s="346">
        <v>3824535</v>
      </c>
      <c r="AH118" s="346">
        <v>3569738</v>
      </c>
      <c r="AI118" s="346">
        <v>4314508</v>
      </c>
      <c r="AJ118" s="346">
        <v>3267724</v>
      </c>
      <c r="AK118" s="346">
        <v>4161973</v>
      </c>
      <c r="AL118" s="346">
        <v>246159.61828794447</v>
      </c>
      <c r="AM118" s="346">
        <v>164888.98217422655</v>
      </c>
      <c r="AN118" s="346">
        <v>341291.37483066483</v>
      </c>
      <c r="AO118" s="346">
        <v>185791.26588522381</v>
      </c>
      <c r="AP118" s="346">
        <v>298861.23397371965</v>
      </c>
      <c r="AQ118" s="347">
        <v>0.16245597509201065</v>
      </c>
      <c r="AR118" s="348" t="str">
        <f t="shared" si="9"/>
        <v>DhakaGazipur</v>
      </c>
      <c r="AS118" s="347">
        <v>4.0000000000000001E-3</v>
      </c>
      <c r="AT118" s="347" t="s">
        <v>1842</v>
      </c>
      <c r="AU118" s="347" t="s">
        <v>1843</v>
      </c>
      <c r="AV118" s="349" t="s">
        <v>1041</v>
      </c>
    </row>
    <row r="119" spans="1:48" ht="14.4">
      <c r="A119" s="343">
        <v>50</v>
      </c>
      <c r="B119" s="343" t="s">
        <v>540</v>
      </c>
      <c r="C119" s="343" t="s">
        <v>541</v>
      </c>
      <c r="D119" s="343" t="str">
        <f t="shared" si="5"/>
        <v>3501 - 4000 SFTDhakaManikganjNon-PNPInside the MallHBজেলা শহরL shapeBasement floor</v>
      </c>
      <c r="E119" s="343" t="str">
        <f>CONCATENATE('Outlet Data'!K119,L119,'Outlet Data'!N119,M119)</f>
        <v>DhakaManikganjInside the MallNon-PNP</v>
      </c>
      <c r="F119" s="343" t="str">
        <f t="shared" si="6"/>
        <v>Manikganjজেলা শহরNon-PNP</v>
      </c>
      <c r="G119" s="343" t="str">
        <f t="shared" si="7"/>
        <v>ManikganjNon-PNP</v>
      </c>
      <c r="H119" s="344">
        <v>44135</v>
      </c>
      <c r="I119" s="343">
        <v>3700</v>
      </c>
      <c r="J119" s="343" t="str">
        <f t="shared" si="8"/>
        <v>3501 - 4000 SFT</v>
      </c>
      <c r="K119" s="345" t="s">
        <v>52</v>
      </c>
      <c r="L119" s="343" t="s">
        <v>542</v>
      </c>
      <c r="M119" s="345" t="s">
        <v>1537</v>
      </c>
      <c r="N119" s="343" t="s">
        <v>1020</v>
      </c>
      <c r="O119" s="343" t="s">
        <v>45</v>
      </c>
      <c r="P119" s="343" t="s">
        <v>27</v>
      </c>
      <c r="Q119" s="343" t="s">
        <v>1861</v>
      </c>
      <c r="R119" s="343" t="s">
        <v>52</v>
      </c>
      <c r="S119" s="346">
        <v>5879319</v>
      </c>
      <c r="T119" s="346">
        <v>1589.0051351351351</v>
      </c>
      <c r="U119" s="346">
        <v>5511754</v>
      </c>
      <c r="V119" s="346">
        <v>6223346</v>
      </c>
      <c r="W119" s="346">
        <v>5312683</v>
      </c>
      <c r="X119" s="346">
        <v>3992419.2</v>
      </c>
      <c r="Y119" s="346">
        <v>5379240.2000000002</v>
      </c>
      <c r="Z119" s="346">
        <v>5</v>
      </c>
      <c r="AA119" s="346" t="s">
        <v>1853</v>
      </c>
      <c r="AB119" s="346" t="s">
        <v>1854</v>
      </c>
      <c r="AC119" s="346" t="s">
        <v>1855</v>
      </c>
      <c r="AD119" s="346">
        <v>566636</v>
      </c>
      <c r="AE119" s="347">
        <v>0.10665722009011258</v>
      </c>
      <c r="AF119" s="347">
        <v>0.11006470582262982</v>
      </c>
      <c r="AG119" s="346">
        <v>5511754</v>
      </c>
      <c r="AH119" s="346">
        <v>5686287</v>
      </c>
      <c r="AI119" s="346">
        <v>6900169</v>
      </c>
      <c r="AJ119" s="346">
        <v>5075039</v>
      </c>
      <c r="AK119" s="346">
        <v>6223346</v>
      </c>
      <c r="AL119" s="346">
        <v>552689.66892330884</v>
      </c>
      <c r="AM119" s="346">
        <v>491700.38818164519</v>
      </c>
      <c r="AN119" s="346">
        <v>959172.02839117881</v>
      </c>
      <c r="AO119" s="346">
        <v>523801.93997428438</v>
      </c>
      <c r="AP119" s="346">
        <v>708163.55539157311</v>
      </c>
      <c r="AQ119" s="347">
        <v>0.18183771304203397</v>
      </c>
      <c r="AR119" s="348" t="str">
        <f t="shared" si="9"/>
        <v>DhakaManikganj</v>
      </c>
      <c r="AS119" s="347">
        <v>1.4190195303291594E-3</v>
      </c>
      <c r="AT119" s="347" t="s">
        <v>1842</v>
      </c>
      <c r="AU119" s="347" t="s">
        <v>1896</v>
      </c>
      <c r="AV119" s="349" t="s">
        <v>1041</v>
      </c>
    </row>
    <row r="120" spans="1:48" ht="14.4">
      <c r="A120" s="343">
        <v>448</v>
      </c>
      <c r="B120" s="343" t="s">
        <v>83</v>
      </c>
      <c r="C120" s="343" t="s">
        <v>1931</v>
      </c>
      <c r="D120" s="343" t="str">
        <f t="shared" si="5"/>
        <v>1501 - 2000 SFTChattogramBrahmanbariaNon-PNPHigh Street W Residential BlockMAথানা সদরSquare ⬜ shapeGround floor</v>
      </c>
      <c r="E120" s="343" t="str">
        <f>CONCATENATE('Outlet Data'!K120,L120,'Outlet Data'!N120,M120)</f>
        <v>ChattogramBrahmanbariaHigh Street W Residential BlockNon-PNP</v>
      </c>
      <c r="F120" s="343" t="str">
        <f t="shared" si="6"/>
        <v>Brahmanbariaথানা সদরNon-PNP</v>
      </c>
      <c r="G120" s="343" t="str">
        <f t="shared" si="7"/>
        <v>BrahmanbariaNon-PNP</v>
      </c>
      <c r="H120" s="344">
        <v>44148</v>
      </c>
      <c r="I120" s="343">
        <v>1900</v>
      </c>
      <c r="J120" s="343" t="str">
        <f t="shared" si="8"/>
        <v>1501 - 2000 SFT</v>
      </c>
      <c r="K120" s="345" t="s">
        <v>195</v>
      </c>
      <c r="L120" s="343" t="s">
        <v>76</v>
      </c>
      <c r="M120" s="345" t="s">
        <v>1537</v>
      </c>
      <c r="N120" s="343" t="s">
        <v>1015</v>
      </c>
      <c r="O120" s="343" t="s">
        <v>25</v>
      </c>
      <c r="P120" s="343" t="s">
        <v>46</v>
      </c>
      <c r="Q120" s="343" t="s">
        <v>1869</v>
      </c>
      <c r="R120" s="343" t="s">
        <v>1863</v>
      </c>
      <c r="S120" s="346">
        <v>1801939.6</v>
      </c>
      <c r="T120" s="346">
        <v>948.38926315789479</v>
      </c>
      <c r="U120" s="346">
        <v>1821256</v>
      </c>
      <c r="V120" s="346">
        <v>1910230</v>
      </c>
      <c r="W120" s="346">
        <v>1473186.2</v>
      </c>
      <c r="X120" s="346">
        <v>1010101.5</v>
      </c>
      <c r="Y120" s="346">
        <v>1994445.35</v>
      </c>
      <c r="Z120" s="346">
        <v>176</v>
      </c>
      <c r="AA120" s="346" t="s">
        <v>1839</v>
      </c>
      <c r="AB120" s="346" t="s">
        <v>1840</v>
      </c>
      <c r="AC120" s="346" t="s">
        <v>1845</v>
      </c>
      <c r="AD120" s="346">
        <v>328753.40000000014</v>
      </c>
      <c r="AE120" s="347">
        <v>0.22315807736998905</v>
      </c>
      <c r="AF120" s="347">
        <v>5.0196813471651176E-2</v>
      </c>
      <c r="AG120" s="346">
        <v>2005801</v>
      </c>
      <c r="AH120" s="346">
        <v>1827582</v>
      </c>
      <c r="AI120" s="346">
        <v>1910230</v>
      </c>
      <c r="AJ120" s="346">
        <v>1444829</v>
      </c>
      <c r="AK120" s="346">
        <v>1821256</v>
      </c>
      <c r="AL120" s="346">
        <v>96052.55567962426</v>
      </c>
      <c r="AM120" s="346">
        <v>87774.93789502795</v>
      </c>
      <c r="AN120" s="346">
        <v>110622.22852730949</v>
      </c>
      <c r="AO120" s="346">
        <v>64826.142310993309</v>
      </c>
      <c r="AP120" s="346">
        <v>92982.265528953692</v>
      </c>
      <c r="AQ120" s="347">
        <v>0.15231009045986862</v>
      </c>
      <c r="AR120" s="348" t="str">
        <f t="shared" si="9"/>
        <v>ChattogramBrahmanbaria</v>
      </c>
      <c r="AS120" s="347">
        <v>4.0000000000000001E-3</v>
      </c>
      <c r="AT120" s="347" t="s">
        <v>1846</v>
      </c>
      <c r="AU120" s="347" t="s">
        <v>1843</v>
      </c>
      <c r="AV120" s="349" t="s">
        <v>1041</v>
      </c>
    </row>
    <row r="121" spans="1:48" ht="14.4">
      <c r="A121" s="343">
        <v>95</v>
      </c>
      <c r="B121" s="343" t="s">
        <v>220</v>
      </c>
      <c r="C121" s="343" t="s">
        <v>221</v>
      </c>
      <c r="D121" s="343" t="str">
        <f t="shared" si="5"/>
        <v>2501 - 3000 SFTDhakaGazipurNon-PNPWithin the MahallaHCথানা সদরI shapeGround floor</v>
      </c>
      <c r="E121" s="343" t="str">
        <f>CONCATENATE('Outlet Data'!K121,L121,'Outlet Data'!N121,M121)</f>
        <v>DhakaGazipurWithin the MahallaNon-PNP</v>
      </c>
      <c r="F121" s="343" t="str">
        <f t="shared" si="6"/>
        <v>Gazipurথানা সদরNon-PNP</v>
      </c>
      <c r="G121" s="343" t="str">
        <f t="shared" si="7"/>
        <v>GazipurNon-PNP</v>
      </c>
      <c r="H121" s="344">
        <v>44148</v>
      </c>
      <c r="I121" s="343">
        <v>2600</v>
      </c>
      <c r="J121" s="343" t="str">
        <f t="shared" si="8"/>
        <v>2501 - 3000 SFT</v>
      </c>
      <c r="K121" s="345" t="s">
        <v>52</v>
      </c>
      <c r="L121" s="343" t="s">
        <v>79</v>
      </c>
      <c r="M121" s="345" t="s">
        <v>1537</v>
      </c>
      <c r="N121" s="343" t="s">
        <v>1016</v>
      </c>
      <c r="O121" s="343" t="s">
        <v>45</v>
      </c>
      <c r="P121" s="343" t="s">
        <v>118</v>
      </c>
      <c r="Q121" s="343" t="s">
        <v>1869</v>
      </c>
      <c r="R121" s="343" t="s">
        <v>52</v>
      </c>
      <c r="S121" s="346">
        <v>4490453</v>
      </c>
      <c r="T121" s="346">
        <v>1727.0973076923076</v>
      </c>
      <c r="U121" s="346">
        <v>4214954</v>
      </c>
      <c r="V121" s="346">
        <v>4714074</v>
      </c>
      <c r="W121" s="346">
        <v>2652470.6</v>
      </c>
      <c r="X121" s="346">
        <v>2093386.5</v>
      </c>
      <c r="Y121" s="346">
        <v>4178707.1</v>
      </c>
      <c r="Z121" s="346">
        <v>27</v>
      </c>
      <c r="AA121" s="346" t="s">
        <v>1839</v>
      </c>
      <c r="AB121" s="346" t="s">
        <v>1840</v>
      </c>
      <c r="AC121" s="346" t="s">
        <v>1855</v>
      </c>
      <c r="AD121" s="346">
        <v>1837982.4</v>
      </c>
      <c r="AE121" s="347">
        <v>0.69293224211420101</v>
      </c>
      <c r="AF121" s="347">
        <v>7.713816983064449E-2</v>
      </c>
      <c r="AG121" s="346">
        <v>4214954</v>
      </c>
      <c r="AH121" s="346">
        <v>4444026</v>
      </c>
      <c r="AI121" s="346">
        <v>4714074</v>
      </c>
      <c r="AJ121" s="346">
        <v>4034883</v>
      </c>
      <c r="AK121" s="346">
        <v>5044328</v>
      </c>
      <c r="AL121" s="346">
        <v>331627.29511007993</v>
      </c>
      <c r="AM121" s="346">
        <v>279858.92581472022</v>
      </c>
      <c r="AN121" s="346">
        <v>396324.69464527641</v>
      </c>
      <c r="AO121" s="346">
        <v>300415.81918873498</v>
      </c>
      <c r="AP121" s="346">
        <v>423699.89589382382</v>
      </c>
      <c r="AQ121" s="347">
        <v>0.1627436363031691</v>
      </c>
      <c r="AR121" s="348" t="str">
        <f t="shared" si="9"/>
        <v>DhakaGazipur</v>
      </c>
      <c r="AS121" s="347">
        <v>4.0000000000000001E-3</v>
      </c>
      <c r="AT121" s="347" t="s">
        <v>1856</v>
      </c>
      <c r="AU121" s="347" t="s">
        <v>1843</v>
      </c>
      <c r="AV121" s="349" t="s">
        <v>1041</v>
      </c>
    </row>
    <row r="122" spans="1:48" ht="14.4">
      <c r="A122" s="343">
        <v>120</v>
      </c>
      <c r="B122" s="343" t="s">
        <v>200</v>
      </c>
      <c r="C122" s="343" t="s">
        <v>1932</v>
      </c>
      <c r="D122" s="343" t="str">
        <f t="shared" si="5"/>
        <v>2001 - 2500 SFTChattogramChattogramNon-PNPHigh Street W Residential BlockMBবিভাগীয় শহরSquare ⬜ shapeGround floor</v>
      </c>
      <c r="E122" s="343" t="str">
        <f>CONCATENATE('Outlet Data'!K122,L122,'Outlet Data'!N122,M122)</f>
        <v>ChattogramChattogramHigh Street W Residential BlockNon-PNP</v>
      </c>
      <c r="F122" s="343" t="str">
        <f t="shared" si="6"/>
        <v>Chattogramবিভাগীয় শহরNon-PNP</v>
      </c>
      <c r="G122" s="343" t="str">
        <f t="shared" si="7"/>
        <v>ChattogramNon-PNP</v>
      </c>
      <c r="H122" s="344">
        <v>44165</v>
      </c>
      <c r="I122" s="343">
        <v>2100</v>
      </c>
      <c r="J122" s="343" t="str">
        <f t="shared" si="8"/>
        <v>2001 - 2500 SFT</v>
      </c>
      <c r="K122" s="345" t="s">
        <v>195</v>
      </c>
      <c r="L122" s="343" t="s">
        <v>195</v>
      </c>
      <c r="M122" s="345" t="s">
        <v>1537</v>
      </c>
      <c r="N122" s="343" t="s">
        <v>1015</v>
      </c>
      <c r="O122" s="343" t="s">
        <v>25</v>
      </c>
      <c r="P122" s="343" t="s">
        <v>27</v>
      </c>
      <c r="Q122" s="343" t="s">
        <v>1838</v>
      </c>
      <c r="R122" s="343" t="s">
        <v>1863</v>
      </c>
      <c r="S122" s="346">
        <v>3271808</v>
      </c>
      <c r="T122" s="346">
        <v>1558.0038095238094</v>
      </c>
      <c r="U122" s="346">
        <v>2985843</v>
      </c>
      <c r="V122" s="346">
        <v>3526877</v>
      </c>
      <c r="W122" s="346">
        <v>1730070.3</v>
      </c>
      <c r="X122" s="346">
        <v>1191184.5375000001</v>
      </c>
      <c r="Y122" s="346">
        <v>3396251.9</v>
      </c>
      <c r="Z122" s="346">
        <v>16</v>
      </c>
      <c r="AA122" s="346" t="s">
        <v>1853</v>
      </c>
      <c r="AB122" s="346" t="s">
        <v>1854</v>
      </c>
      <c r="AC122" s="346" t="s">
        <v>1845</v>
      </c>
      <c r="AD122" s="346">
        <v>1541737.7</v>
      </c>
      <c r="AE122" s="347">
        <v>0.89114164898385906</v>
      </c>
      <c r="AF122" s="347">
        <v>6.3788272216192668E-2</v>
      </c>
      <c r="AG122" s="346">
        <v>2985843</v>
      </c>
      <c r="AH122" s="346">
        <v>3493877</v>
      </c>
      <c r="AI122" s="346">
        <v>3553834</v>
      </c>
      <c r="AJ122" s="346">
        <v>2798609</v>
      </c>
      <c r="AK122" s="346">
        <v>3526877</v>
      </c>
      <c r="AL122" s="346">
        <v>145177.64670611807</v>
      </c>
      <c r="AM122" s="346">
        <v>200402.06662778527</v>
      </c>
      <c r="AN122" s="346">
        <v>284015.58924863877</v>
      </c>
      <c r="AO122" s="346">
        <v>155761.04727879836</v>
      </c>
      <c r="AP122" s="346">
        <v>258158.5468542439</v>
      </c>
      <c r="AQ122" s="347">
        <v>0.16862671909844026</v>
      </c>
      <c r="AR122" s="348" t="str">
        <f t="shared" si="9"/>
        <v>ChattogramChattogram</v>
      </c>
      <c r="AS122" s="347">
        <v>4.0000000000000001E-3</v>
      </c>
      <c r="AT122" s="347" t="s">
        <v>1846</v>
      </c>
      <c r="AU122" s="347" t="s">
        <v>1843</v>
      </c>
      <c r="AV122" s="349" t="s">
        <v>1041</v>
      </c>
    </row>
    <row r="123" spans="1:48" ht="14.4">
      <c r="A123" s="343">
        <v>344</v>
      </c>
      <c r="B123" s="343" t="s">
        <v>64</v>
      </c>
      <c r="C123" s="343" t="s">
        <v>1933</v>
      </c>
      <c r="D123" s="343" t="str">
        <f t="shared" si="5"/>
        <v>1001 - 1500 SFTDhakaDhakaNon-PNPHigh Street W Residential BlockMBবিভাগীয় শহরI shapeGround floor</v>
      </c>
      <c r="E123" s="343" t="str">
        <f>CONCATENATE('Outlet Data'!K123,L123,'Outlet Data'!N123,M123)</f>
        <v>DhakaDhakaHigh Street W Residential BlockNon-PNP</v>
      </c>
      <c r="F123" s="343" t="str">
        <f t="shared" si="6"/>
        <v>Dhakaবিভাগীয় শহরNon-PNP</v>
      </c>
      <c r="G123" s="343" t="str">
        <f t="shared" si="7"/>
        <v>DhakaNon-PNP</v>
      </c>
      <c r="H123" s="344">
        <v>44176</v>
      </c>
      <c r="I123" s="343">
        <v>1450</v>
      </c>
      <c r="J123" s="343" t="str">
        <f t="shared" si="8"/>
        <v>1001 - 1500 SFT</v>
      </c>
      <c r="K123" s="345" t="s">
        <v>52</v>
      </c>
      <c r="L123" s="343" t="s">
        <v>52</v>
      </c>
      <c r="M123" s="345" t="s">
        <v>1537</v>
      </c>
      <c r="N123" s="343" t="s">
        <v>1015</v>
      </c>
      <c r="O123" s="343" t="s">
        <v>25</v>
      </c>
      <c r="P123" s="343" t="s">
        <v>27</v>
      </c>
      <c r="Q123" s="343" t="s">
        <v>1838</v>
      </c>
      <c r="R123" s="343" t="s">
        <v>52</v>
      </c>
      <c r="S123" s="346">
        <v>2223694.2000000002</v>
      </c>
      <c r="T123" s="346">
        <v>1533.582206896552</v>
      </c>
      <c r="U123" s="346">
        <v>2188806</v>
      </c>
      <c r="V123" s="346">
        <v>2300867</v>
      </c>
      <c r="W123" s="346">
        <v>2064131.5</v>
      </c>
      <c r="X123" s="346">
        <v>1639243.4000000001</v>
      </c>
      <c r="Y123" s="346">
        <v>2189105.5499999998</v>
      </c>
      <c r="Z123" s="346">
        <v>8</v>
      </c>
      <c r="AA123" s="346" t="s">
        <v>1857</v>
      </c>
      <c r="AB123" s="346" t="s">
        <v>1858</v>
      </c>
      <c r="AC123" s="346" t="s">
        <v>1855</v>
      </c>
      <c r="AD123" s="346">
        <v>159562.70000000019</v>
      </c>
      <c r="AE123" s="347">
        <v>7.7302584646375516E-2</v>
      </c>
      <c r="AF123" s="347">
        <v>3.6492904563711549E-2</v>
      </c>
      <c r="AG123" s="346">
        <v>2188806</v>
      </c>
      <c r="AH123" s="346">
        <v>2364408</v>
      </c>
      <c r="AI123" s="346">
        <v>2295711</v>
      </c>
      <c r="AJ123" s="346">
        <v>1968679</v>
      </c>
      <c r="AK123" s="346">
        <v>2300867</v>
      </c>
      <c r="AL123" s="346">
        <v>63936.205929294927</v>
      </c>
      <c r="AM123" s="346">
        <v>108661.33597025549</v>
      </c>
      <c r="AN123" s="346">
        <v>141838.84124777099</v>
      </c>
      <c r="AO123" s="346">
        <v>-9984.7219704718445</v>
      </c>
      <c r="AP123" s="346">
        <v>101293.63992054499</v>
      </c>
      <c r="AQ123" s="347">
        <v>0.14917165572502836</v>
      </c>
      <c r="AR123" s="348" t="str">
        <f t="shared" si="9"/>
        <v>DhakaDhaka</v>
      </c>
      <c r="AS123" s="347">
        <v>4.0000000000000001E-3</v>
      </c>
      <c r="AT123" s="347" t="s">
        <v>1856</v>
      </c>
      <c r="AU123" s="347" t="s">
        <v>1843</v>
      </c>
      <c r="AV123" s="349" t="s">
        <v>1041</v>
      </c>
    </row>
    <row r="124" spans="1:48" ht="14.4">
      <c r="A124" s="343">
        <v>328</v>
      </c>
      <c r="B124" s="343" t="s">
        <v>245</v>
      </c>
      <c r="C124" s="343" t="s">
        <v>917</v>
      </c>
      <c r="D124" s="343" t="str">
        <f t="shared" si="5"/>
        <v>3501 - 4000 SFTBarishalBarishalNon-PNPHigh Street W Residential BlockHBবিভাগীয় শহরOthersSlightly upper than Ground floor</v>
      </c>
      <c r="E124" s="343" t="str">
        <f>CONCATENATE('Outlet Data'!K124,L124,'Outlet Data'!N124,M124)</f>
        <v>BarishalBarishalHigh Street W Residential BlockNon-PNP</v>
      </c>
      <c r="F124" s="343" t="str">
        <f t="shared" si="6"/>
        <v>Barishalবিভাগীয় শহরNon-PNP</v>
      </c>
      <c r="G124" s="343" t="str">
        <f t="shared" si="7"/>
        <v>BarishalNon-PNP</v>
      </c>
      <c r="H124" s="344">
        <v>44179</v>
      </c>
      <c r="I124" s="343">
        <v>3750</v>
      </c>
      <c r="J124" s="343" t="str">
        <f t="shared" si="8"/>
        <v>3501 - 4000 SFT</v>
      </c>
      <c r="K124" s="345" t="s">
        <v>189</v>
      </c>
      <c r="L124" s="343" t="s">
        <v>189</v>
      </c>
      <c r="M124" s="345" t="s">
        <v>1537</v>
      </c>
      <c r="N124" s="343" t="s">
        <v>1015</v>
      </c>
      <c r="O124" s="343" t="s">
        <v>45</v>
      </c>
      <c r="P124" s="343" t="s">
        <v>27</v>
      </c>
      <c r="Q124" s="343" t="s">
        <v>1838</v>
      </c>
      <c r="R124" s="343" t="s">
        <v>1863</v>
      </c>
      <c r="S124" s="346">
        <v>2742508.8</v>
      </c>
      <c r="T124" s="346">
        <v>731.33567999999991</v>
      </c>
      <c r="U124" s="346">
        <v>2720599</v>
      </c>
      <c r="V124" s="346">
        <v>2832517</v>
      </c>
      <c r="W124" s="346">
        <v>4685326</v>
      </c>
      <c r="X124" s="346">
        <v>3698432.1999999997</v>
      </c>
      <c r="Y124" s="346">
        <v>5005462.0999999996</v>
      </c>
      <c r="Z124" s="346">
        <v>7</v>
      </c>
      <c r="AA124" s="346" t="s">
        <v>1848</v>
      </c>
      <c r="AB124" s="346" t="s">
        <v>1849</v>
      </c>
      <c r="AC124" s="346" t="s">
        <v>1841</v>
      </c>
      <c r="AD124" s="346">
        <v>-1942817.2000000002</v>
      </c>
      <c r="AE124" s="347">
        <v>-0.41465998310469754</v>
      </c>
      <c r="AF124" s="347">
        <v>5.9694442315455579E-2</v>
      </c>
      <c r="AG124" s="346">
        <v>2810247</v>
      </c>
      <c r="AH124" s="346">
        <v>2720599</v>
      </c>
      <c r="AI124" s="346">
        <v>2832517</v>
      </c>
      <c r="AJ124" s="346">
        <v>2357057</v>
      </c>
      <c r="AK124" s="346">
        <v>2992124</v>
      </c>
      <c r="AL124" s="346">
        <v>152908.60147279676</v>
      </c>
      <c r="AM124" s="346">
        <v>122171.17767724197</v>
      </c>
      <c r="AN124" s="346">
        <v>198104.71798645129</v>
      </c>
      <c r="AO124" s="346">
        <v>140961.93138837529</v>
      </c>
      <c r="AP124" s="346">
        <v>204416.23828128108</v>
      </c>
      <c r="AQ124" s="347">
        <v>0.16051188991011725</v>
      </c>
      <c r="AR124" s="348" t="str">
        <f t="shared" si="9"/>
        <v>BarishalBarishal</v>
      </c>
      <c r="AS124" s="347">
        <v>4.0000000000000001E-3</v>
      </c>
      <c r="AT124" s="347" t="s">
        <v>1850</v>
      </c>
      <c r="AU124" s="347" t="s">
        <v>1851</v>
      </c>
      <c r="AV124" s="349" t="s">
        <v>1041</v>
      </c>
    </row>
    <row r="125" spans="1:48" ht="14.4">
      <c r="A125" s="343">
        <v>79</v>
      </c>
      <c r="B125" s="343" t="s">
        <v>55</v>
      </c>
      <c r="C125" s="343" t="s">
        <v>902</v>
      </c>
      <c r="D125" s="343" t="str">
        <f t="shared" si="5"/>
        <v>3001 - 3500 SFTDhakaDhakaPNPHigh Street W Residential BlockMBবিভাগীয় শহরSquare ⬜ shapeGround floor</v>
      </c>
      <c r="E125" s="343" t="str">
        <f>CONCATENATE('Outlet Data'!K125,L125,'Outlet Data'!N125,M125)</f>
        <v>DhakaDhakaHigh Street W Residential BlockPNP</v>
      </c>
      <c r="F125" s="343" t="str">
        <f t="shared" si="6"/>
        <v>Dhakaবিভাগীয় শহরPNP</v>
      </c>
      <c r="G125" s="343" t="str">
        <f t="shared" si="7"/>
        <v>DhakaPNP</v>
      </c>
      <c r="H125" s="344">
        <v>44183</v>
      </c>
      <c r="I125" s="343">
        <v>3200</v>
      </c>
      <c r="J125" s="343" t="str">
        <f t="shared" si="8"/>
        <v>3001 - 3500 SFT</v>
      </c>
      <c r="K125" s="345" t="s">
        <v>52</v>
      </c>
      <c r="L125" s="343" t="s">
        <v>52</v>
      </c>
      <c r="M125" s="345" t="s">
        <v>1492</v>
      </c>
      <c r="N125" s="343" t="s">
        <v>1015</v>
      </c>
      <c r="O125" s="343" t="s">
        <v>25</v>
      </c>
      <c r="P125" s="343" t="s">
        <v>27</v>
      </c>
      <c r="Q125" s="343" t="s">
        <v>1838</v>
      </c>
      <c r="R125" s="343" t="s">
        <v>52</v>
      </c>
      <c r="S125" s="346">
        <v>9094796.8000000007</v>
      </c>
      <c r="T125" s="346">
        <v>2842.1240000000003</v>
      </c>
      <c r="U125" s="346">
        <v>8727442</v>
      </c>
      <c r="V125" s="346">
        <v>9445455</v>
      </c>
      <c r="W125" s="346">
        <v>5686926.4000000004</v>
      </c>
      <c r="X125" s="346">
        <v>5216051.5999999996</v>
      </c>
      <c r="Y125" s="346">
        <v>9581427.1000000015</v>
      </c>
      <c r="Z125" s="346">
        <v>11</v>
      </c>
      <c r="AA125" s="346" t="s">
        <v>1853</v>
      </c>
      <c r="AB125" s="346" t="s">
        <v>1854</v>
      </c>
      <c r="AC125" s="346" t="s">
        <v>1845</v>
      </c>
      <c r="AD125" s="346">
        <v>3407870.4000000004</v>
      </c>
      <c r="AE125" s="347">
        <v>0.59924644004536431</v>
      </c>
      <c r="AF125" s="347">
        <v>5.3390496172297561E-2</v>
      </c>
      <c r="AG125" s="346">
        <v>8886057</v>
      </c>
      <c r="AH125" s="346">
        <v>9445455</v>
      </c>
      <c r="AI125" s="346">
        <v>9974654</v>
      </c>
      <c r="AJ125" s="346">
        <v>8440376</v>
      </c>
      <c r="AK125" s="346">
        <v>8727442</v>
      </c>
      <c r="AL125" s="346">
        <v>483830.27569680219</v>
      </c>
      <c r="AM125" s="346">
        <v>479620.00769644417</v>
      </c>
      <c r="AN125" s="346">
        <v>597380.84051500913</v>
      </c>
      <c r="AO125" s="346">
        <v>428652.83791471436</v>
      </c>
      <c r="AP125" s="346">
        <v>438394.60686815041</v>
      </c>
      <c r="AQ125" s="347">
        <v>0.168094508068624</v>
      </c>
      <c r="AR125" s="348" t="str">
        <f t="shared" si="9"/>
        <v>DhakaDhaka</v>
      </c>
      <c r="AS125" s="347">
        <v>3.6432020974759842E-3</v>
      </c>
      <c r="AT125" s="347" t="s">
        <v>1846</v>
      </c>
      <c r="AU125" s="347" t="s">
        <v>1843</v>
      </c>
      <c r="AV125" s="349" t="s">
        <v>1041</v>
      </c>
    </row>
    <row r="126" spans="1:48" ht="14.4">
      <c r="A126" s="343">
        <v>249</v>
      </c>
      <c r="B126" s="343" t="s">
        <v>557</v>
      </c>
      <c r="C126" s="343" t="s">
        <v>558</v>
      </c>
      <c r="D126" s="343" t="str">
        <f t="shared" si="5"/>
        <v>1001 - 1500 SFTDhakaDhakaNon-PNPHigh Street W Residential BlockHBবিভাগীয় শহরL shapeSlightly upper than Ground floor</v>
      </c>
      <c r="E126" s="343" t="str">
        <f>CONCATENATE('Outlet Data'!K126,L126,'Outlet Data'!N126,M126)</f>
        <v>DhakaDhakaHigh Street W Residential BlockNon-PNP</v>
      </c>
      <c r="F126" s="343" t="str">
        <f t="shared" si="6"/>
        <v>Dhakaবিভাগীয় শহরNon-PNP</v>
      </c>
      <c r="G126" s="343" t="str">
        <f t="shared" si="7"/>
        <v>DhakaNon-PNP</v>
      </c>
      <c r="H126" s="344">
        <v>44189</v>
      </c>
      <c r="I126" s="343">
        <v>1500</v>
      </c>
      <c r="J126" s="343" t="str">
        <f t="shared" si="8"/>
        <v>1001 - 1500 SFT</v>
      </c>
      <c r="K126" s="345" t="s">
        <v>52</v>
      </c>
      <c r="L126" s="343" t="s">
        <v>52</v>
      </c>
      <c r="M126" s="345" t="s">
        <v>1537</v>
      </c>
      <c r="N126" s="343" t="s">
        <v>1015</v>
      </c>
      <c r="O126" s="343" t="s">
        <v>45</v>
      </c>
      <c r="P126" s="343" t="s">
        <v>27</v>
      </c>
      <c r="Q126" s="343" t="s">
        <v>1838</v>
      </c>
      <c r="R126" s="343" t="s">
        <v>52</v>
      </c>
      <c r="S126" s="346">
        <v>2510084.4</v>
      </c>
      <c r="T126" s="346">
        <v>1673.3896</v>
      </c>
      <c r="U126" s="346">
        <v>2292664</v>
      </c>
      <c r="V126" s="346">
        <v>2684794</v>
      </c>
      <c r="W126" s="346">
        <v>2400604</v>
      </c>
      <c r="X126" s="346">
        <v>1727011.05</v>
      </c>
      <c r="Y126" s="346">
        <v>2506160.15</v>
      </c>
      <c r="Z126" s="346">
        <v>6</v>
      </c>
      <c r="AA126" s="346" t="s">
        <v>1857</v>
      </c>
      <c r="AB126" s="346" t="s">
        <v>1858</v>
      </c>
      <c r="AC126" s="346" t="s">
        <v>1855</v>
      </c>
      <c r="AD126" s="346">
        <v>109480.39999999991</v>
      </c>
      <c r="AE126" s="347">
        <v>4.5605355985410378E-2</v>
      </c>
      <c r="AF126" s="347">
        <v>6.09594894082542E-2</v>
      </c>
      <c r="AG126" s="346">
        <v>2209234</v>
      </c>
      <c r="AH126" s="346">
        <v>2563003</v>
      </c>
      <c r="AI126" s="346">
        <v>2800727</v>
      </c>
      <c r="AJ126" s="346">
        <v>2292664</v>
      </c>
      <c r="AK126" s="346">
        <v>2684794</v>
      </c>
      <c r="AL126" s="346">
        <v>112446.84277201997</v>
      </c>
      <c r="AM126" s="346">
        <v>152324.98818288685</v>
      </c>
      <c r="AN126" s="346">
        <v>205288.00487988867</v>
      </c>
      <c r="AO126" s="346">
        <v>135337.05498844275</v>
      </c>
      <c r="AP126" s="346">
        <v>159670.42615488224</v>
      </c>
      <c r="AQ126" s="347">
        <v>0.16774752243464172</v>
      </c>
      <c r="AR126" s="348" t="str">
        <f t="shared" si="9"/>
        <v>DhakaDhaka</v>
      </c>
      <c r="AS126" s="347">
        <v>4.0000000000000001E-3</v>
      </c>
      <c r="AT126" s="347" t="s">
        <v>1842</v>
      </c>
      <c r="AU126" s="347" t="s">
        <v>1851</v>
      </c>
      <c r="AV126" s="349" t="s">
        <v>1041</v>
      </c>
    </row>
    <row r="127" spans="1:48" ht="14.4">
      <c r="A127" s="343">
        <v>253</v>
      </c>
      <c r="B127" s="343" t="s">
        <v>520</v>
      </c>
      <c r="C127" s="343" t="s">
        <v>521</v>
      </c>
      <c r="D127" s="343" t="str">
        <f t="shared" si="5"/>
        <v>2501 - 3000 SFTDhakaGopalganjNon-PNPCommercial HubHBজেলা শহরSquare ⬜ shapeGround floor</v>
      </c>
      <c r="E127" s="343" t="str">
        <f>CONCATENATE('Outlet Data'!K127,L127,'Outlet Data'!N127,M127)</f>
        <v>DhakaGopalganjCommercial HubNon-PNP</v>
      </c>
      <c r="F127" s="343" t="str">
        <f t="shared" si="6"/>
        <v>Gopalganjজেলা শহরNon-PNP</v>
      </c>
      <c r="G127" s="343" t="str">
        <f t="shared" si="7"/>
        <v>GopalganjNon-PNP</v>
      </c>
      <c r="H127" s="344">
        <v>44190</v>
      </c>
      <c r="I127" s="343">
        <v>2700</v>
      </c>
      <c r="J127" s="343" t="str">
        <f t="shared" si="8"/>
        <v>2501 - 3000 SFT</v>
      </c>
      <c r="K127" s="345" t="s">
        <v>52</v>
      </c>
      <c r="L127" s="343" t="s">
        <v>522</v>
      </c>
      <c r="M127" s="345" t="s">
        <v>1537</v>
      </c>
      <c r="N127" s="343" t="s">
        <v>1014</v>
      </c>
      <c r="O127" s="343" t="s">
        <v>45</v>
      </c>
      <c r="P127" s="343" t="s">
        <v>27</v>
      </c>
      <c r="Q127" s="343" t="s">
        <v>1861</v>
      </c>
      <c r="R127" s="343" t="s">
        <v>52</v>
      </c>
      <c r="S127" s="346">
        <v>3992419.2</v>
      </c>
      <c r="T127" s="346">
        <v>1478.6737777777778</v>
      </c>
      <c r="U127" s="346">
        <v>3793213</v>
      </c>
      <c r="V127" s="346">
        <v>4160991</v>
      </c>
      <c r="W127" s="346">
        <v>5312683</v>
      </c>
      <c r="X127" s="346">
        <v>3992419.2</v>
      </c>
      <c r="Y127" s="346">
        <v>5379240.2000000002</v>
      </c>
      <c r="Z127" s="346">
        <v>5</v>
      </c>
      <c r="AA127" s="346" t="s">
        <v>1853</v>
      </c>
      <c r="AB127" s="346" t="s">
        <v>1854</v>
      </c>
      <c r="AC127" s="346" t="s">
        <v>1845</v>
      </c>
      <c r="AD127" s="346">
        <v>-1320263.7999999998</v>
      </c>
      <c r="AE127" s="347">
        <v>-0.24851168420927805</v>
      </c>
      <c r="AF127" s="347">
        <v>6.6305131660243738E-2</v>
      </c>
      <c r="AG127" s="346">
        <v>4047995</v>
      </c>
      <c r="AH127" s="346">
        <v>3793213</v>
      </c>
      <c r="AI127" s="346">
        <v>4648753</v>
      </c>
      <c r="AJ127" s="346">
        <v>3311144</v>
      </c>
      <c r="AK127" s="346">
        <v>4160991</v>
      </c>
      <c r="AL127" s="346">
        <v>219806.75217119977</v>
      </c>
      <c r="AM127" s="346">
        <v>222443.81156567769</v>
      </c>
      <c r="AN127" s="346">
        <v>308489.59168657195</v>
      </c>
      <c r="AO127" s="346">
        <v>230791.77406710532</v>
      </c>
      <c r="AP127" s="346">
        <v>342057.47400387027</v>
      </c>
      <c r="AQ127" s="347">
        <v>0.15547082022202705</v>
      </c>
      <c r="AR127" s="348" t="str">
        <f t="shared" si="9"/>
        <v>DhakaGopalganj</v>
      </c>
      <c r="AS127" s="347">
        <v>4.0000000000000001E-3</v>
      </c>
      <c r="AT127" s="347" t="s">
        <v>1846</v>
      </c>
      <c r="AU127" s="347" t="s">
        <v>1843</v>
      </c>
      <c r="AV127" s="349" t="s">
        <v>1041</v>
      </c>
    </row>
    <row r="128" spans="1:48" ht="14.4">
      <c r="A128" s="343">
        <v>65</v>
      </c>
      <c r="B128" s="343" t="s">
        <v>534</v>
      </c>
      <c r="C128" s="343" t="s">
        <v>535</v>
      </c>
      <c r="D128" s="343" t="str">
        <f t="shared" si="5"/>
        <v>3001 - 3500 SFTDhakaNarsingdiNon-PNPHigh Street W Residential BlockHBজেলা শহরSquare ⬜ shapeGround floor</v>
      </c>
      <c r="E128" s="343" t="str">
        <f>CONCATENATE('Outlet Data'!K128,L128,'Outlet Data'!N128,M128)</f>
        <v>DhakaNarsingdiHigh Street W Residential BlockNon-PNP</v>
      </c>
      <c r="F128" s="343" t="str">
        <f t="shared" si="6"/>
        <v>Narsingdiজেলা শহরNon-PNP</v>
      </c>
      <c r="G128" s="343" t="str">
        <f t="shared" si="7"/>
        <v>NarsingdiNon-PNP</v>
      </c>
      <c r="H128" s="344">
        <v>44190</v>
      </c>
      <c r="I128" s="343">
        <v>3500</v>
      </c>
      <c r="J128" s="343" t="str">
        <f t="shared" si="8"/>
        <v>3001 - 3500 SFT</v>
      </c>
      <c r="K128" s="345" t="s">
        <v>52</v>
      </c>
      <c r="L128" s="343" t="s">
        <v>98</v>
      </c>
      <c r="M128" s="345" t="s">
        <v>1537</v>
      </c>
      <c r="N128" s="343" t="s">
        <v>1015</v>
      </c>
      <c r="O128" s="343" t="s">
        <v>45</v>
      </c>
      <c r="P128" s="343" t="s">
        <v>27</v>
      </c>
      <c r="Q128" s="343" t="s">
        <v>1861</v>
      </c>
      <c r="R128" s="343" t="s">
        <v>52</v>
      </c>
      <c r="S128" s="346">
        <v>5312683</v>
      </c>
      <c r="T128" s="346">
        <v>1517.9094285714286</v>
      </c>
      <c r="U128" s="346">
        <v>5047222</v>
      </c>
      <c r="V128" s="346">
        <v>5451688</v>
      </c>
      <c r="W128" s="346">
        <v>5312683</v>
      </c>
      <c r="X128" s="346">
        <v>3992419.2</v>
      </c>
      <c r="Y128" s="346">
        <v>5379240.2000000002</v>
      </c>
      <c r="Z128" s="346">
        <v>5</v>
      </c>
      <c r="AA128" s="346" t="s">
        <v>1853</v>
      </c>
      <c r="AB128" s="346" t="s">
        <v>1854</v>
      </c>
      <c r="AC128" s="346" t="s">
        <v>1845</v>
      </c>
      <c r="AD128" s="346">
        <v>0</v>
      </c>
      <c r="AE128" s="347">
        <v>0</v>
      </c>
      <c r="AF128" s="347">
        <v>9.4972804635796368E-2</v>
      </c>
      <c r="AG128" s="346">
        <v>5218672</v>
      </c>
      <c r="AH128" s="346">
        <v>5047222</v>
      </c>
      <c r="AI128" s="346">
        <v>5991375</v>
      </c>
      <c r="AJ128" s="346">
        <v>4854458</v>
      </c>
      <c r="AK128" s="346">
        <v>5451688</v>
      </c>
      <c r="AL128" s="346">
        <v>476064.74193547748</v>
      </c>
      <c r="AM128" s="346">
        <v>403002.59969171276</v>
      </c>
      <c r="AN128" s="346">
        <v>616832.67479610699</v>
      </c>
      <c r="AO128" s="346">
        <v>476637.95100342319</v>
      </c>
      <c r="AP128" s="346">
        <v>550264.055827862</v>
      </c>
      <c r="AQ128" s="347">
        <v>0.17486384360405505</v>
      </c>
      <c r="AR128" s="348" t="str">
        <f t="shared" si="9"/>
        <v>DhakaNarsingdi</v>
      </c>
      <c r="AS128" s="347">
        <v>4.0000000000000001E-3</v>
      </c>
      <c r="AT128" s="347" t="s">
        <v>1846</v>
      </c>
      <c r="AU128" s="347" t="s">
        <v>1843</v>
      </c>
      <c r="AV128" s="349" t="s">
        <v>1041</v>
      </c>
    </row>
    <row r="129" spans="1:48" ht="14.4">
      <c r="A129" s="343">
        <v>94</v>
      </c>
      <c r="B129" s="343" t="s">
        <v>212</v>
      </c>
      <c r="C129" s="343" t="s">
        <v>1934</v>
      </c>
      <c r="D129" s="343" t="str">
        <f t="shared" si="5"/>
        <v>2001 - 2500 SFTSylhetHabiganjNon-PNPHigh Street W Residential BlockHAজেলা শহরOthersGround floor</v>
      </c>
      <c r="E129" s="343" t="str">
        <f>CONCATENATE('Outlet Data'!K129,L129,'Outlet Data'!N129,M129)</f>
        <v>SylhetHabiganjHigh Street W Residential BlockNon-PNP</v>
      </c>
      <c r="F129" s="343" t="str">
        <f t="shared" si="6"/>
        <v>Habiganjজেলা শহরNon-PNP</v>
      </c>
      <c r="G129" s="343" t="str">
        <f t="shared" si="7"/>
        <v>HabiganjNon-PNP</v>
      </c>
      <c r="H129" s="344">
        <v>44196</v>
      </c>
      <c r="I129" s="343">
        <v>2200</v>
      </c>
      <c r="J129" s="343" t="str">
        <f t="shared" si="8"/>
        <v>2001 - 2500 SFT</v>
      </c>
      <c r="K129" s="345" t="s">
        <v>131</v>
      </c>
      <c r="L129" s="343" t="s">
        <v>136</v>
      </c>
      <c r="M129" s="345" t="s">
        <v>1537</v>
      </c>
      <c r="N129" s="343" t="s">
        <v>1015</v>
      </c>
      <c r="O129" s="343" t="s">
        <v>45</v>
      </c>
      <c r="P129" s="343" t="s">
        <v>46</v>
      </c>
      <c r="Q129" s="343" t="s">
        <v>1861</v>
      </c>
      <c r="R129" s="343" t="s">
        <v>1863</v>
      </c>
      <c r="S129" s="346">
        <v>5315934.5999999996</v>
      </c>
      <c r="T129" s="346">
        <v>2416.3339090909089</v>
      </c>
      <c r="U129" s="346">
        <v>5420712</v>
      </c>
      <c r="V129" s="346">
        <v>5623652</v>
      </c>
      <c r="W129" s="346">
        <v>1208115.2</v>
      </c>
      <c r="X129" s="346">
        <v>814254.4</v>
      </c>
      <c r="Y129" s="346">
        <v>2529809.5</v>
      </c>
      <c r="Z129" s="346">
        <v>7</v>
      </c>
      <c r="AA129" s="346" t="s">
        <v>1848</v>
      </c>
      <c r="AB129" s="346" t="s">
        <v>1849</v>
      </c>
      <c r="AC129" s="346" t="s">
        <v>1855</v>
      </c>
      <c r="AD129" s="346">
        <v>4107819.3999999994</v>
      </c>
      <c r="AE129" s="347">
        <v>3.4001884919583825</v>
      </c>
      <c r="AF129" s="347">
        <v>7.2962464803085728E-2</v>
      </c>
      <c r="AG129" s="346">
        <v>5420712</v>
      </c>
      <c r="AH129" s="346">
        <v>5623652</v>
      </c>
      <c r="AI129" s="346">
        <v>5423001</v>
      </c>
      <c r="AJ129" s="346">
        <v>4406762</v>
      </c>
      <c r="AK129" s="346">
        <v>5705546</v>
      </c>
      <c r="AL129" s="346">
        <v>428074.34742500377</v>
      </c>
      <c r="AM129" s="346">
        <v>283856.6431375189</v>
      </c>
      <c r="AN129" s="346">
        <v>446061.10539326433</v>
      </c>
      <c r="AO129" s="346">
        <v>305941.22963241313</v>
      </c>
      <c r="AP129" s="346">
        <v>475385.13015182794</v>
      </c>
      <c r="AQ129" s="347">
        <v>0.17346717822155114</v>
      </c>
      <c r="AR129" s="348" t="str">
        <f t="shared" si="9"/>
        <v>SylhetHabiganj</v>
      </c>
      <c r="AS129" s="347">
        <v>4.0000000000000001E-3</v>
      </c>
      <c r="AT129" s="347" t="s">
        <v>1850</v>
      </c>
      <c r="AU129" s="347" t="s">
        <v>1843</v>
      </c>
      <c r="AV129" s="349" t="s">
        <v>1041</v>
      </c>
    </row>
    <row r="130" spans="1:48" ht="14.4">
      <c r="A130" s="343">
        <v>101</v>
      </c>
      <c r="B130" s="343" t="s">
        <v>513</v>
      </c>
      <c r="C130" s="343" t="s">
        <v>1935</v>
      </c>
      <c r="D130" s="343" t="str">
        <f t="shared" si="5"/>
        <v>2501 - 3000 SFTSylhetMoulvibazarNon-PNPHigh Street W Residential BlockMBথানা সদরOthersSlightly upper than Ground floor</v>
      </c>
      <c r="E130" s="343" t="str">
        <f>CONCATENATE('Outlet Data'!K130,L130,'Outlet Data'!N130,M130)</f>
        <v>SylhetMoulvibazarHigh Street W Residential BlockNon-PNP</v>
      </c>
      <c r="F130" s="343" t="str">
        <f t="shared" si="6"/>
        <v>Moulvibazarথানা সদরNon-PNP</v>
      </c>
      <c r="G130" s="343" t="str">
        <f t="shared" si="7"/>
        <v>MoulvibazarNon-PNP</v>
      </c>
      <c r="H130" s="344">
        <v>44196</v>
      </c>
      <c r="I130" s="343">
        <v>2740</v>
      </c>
      <c r="J130" s="343" t="str">
        <f t="shared" si="8"/>
        <v>2501 - 3000 SFT</v>
      </c>
      <c r="K130" s="345" t="s">
        <v>131</v>
      </c>
      <c r="L130" s="343" t="s">
        <v>908</v>
      </c>
      <c r="M130" s="345" t="s">
        <v>1537</v>
      </c>
      <c r="N130" s="343" t="s">
        <v>1015</v>
      </c>
      <c r="O130" s="343" t="s">
        <v>25</v>
      </c>
      <c r="P130" s="343" t="s">
        <v>27</v>
      </c>
      <c r="Q130" s="343" t="s">
        <v>1869</v>
      </c>
      <c r="R130" s="343" t="s">
        <v>1863</v>
      </c>
      <c r="S130" s="346">
        <v>5293046.8</v>
      </c>
      <c r="T130" s="346">
        <v>1931.768905109489</v>
      </c>
      <c r="U130" s="346">
        <v>5324460</v>
      </c>
      <c r="V130" s="346">
        <v>5603175</v>
      </c>
      <c r="W130" s="346">
        <v>2544594.2000000002</v>
      </c>
      <c r="X130" s="346">
        <v>2061290.4</v>
      </c>
      <c r="Y130" s="346">
        <v>3604529.4</v>
      </c>
      <c r="Z130" s="346">
        <v>19</v>
      </c>
      <c r="AA130" s="346" t="s">
        <v>1848</v>
      </c>
      <c r="AB130" s="346" t="s">
        <v>1849</v>
      </c>
      <c r="AC130" s="346" t="s">
        <v>1855</v>
      </c>
      <c r="AD130" s="346">
        <v>2748452.5999999996</v>
      </c>
      <c r="AE130" s="347">
        <v>1.080114306634826</v>
      </c>
      <c r="AF130" s="347">
        <v>6.0269544325823543E-2</v>
      </c>
      <c r="AG130" s="346">
        <v>5324460</v>
      </c>
      <c r="AH130" s="346">
        <v>5458626</v>
      </c>
      <c r="AI130" s="346">
        <v>5603175</v>
      </c>
      <c r="AJ130" s="346">
        <v>4422011</v>
      </c>
      <c r="AK130" s="346">
        <v>5656962</v>
      </c>
      <c r="AL130" s="346">
        <v>293082.68793376221</v>
      </c>
      <c r="AM130" s="346">
        <v>303999.95666674606</v>
      </c>
      <c r="AN130" s="346">
        <v>391491.73406153533</v>
      </c>
      <c r="AO130" s="346">
        <v>249642.64630213717</v>
      </c>
      <c r="AP130" s="346">
        <v>356830.56869211141</v>
      </c>
      <c r="AQ130" s="347">
        <v>0.16490814692166197</v>
      </c>
      <c r="AR130" s="348" t="str">
        <f t="shared" si="9"/>
        <v>SylhetMoulvibazar</v>
      </c>
      <c r="AS130" s="347">
        <v>4.0000000000000001E-3</v>
      </c>
      <c r="AT130" s="347" t="s">
        <v>1850</v>
      </c>
      <c r="AU130" s="347" t="s">
        <v>1851</v>
      </c>
      <c r="AV130" s="349" t="s">
        <v>1041</v>
      </c>
    </row>
    <row r="131" spans="1:48" ht="14.4">
      <c r="A131" s="343">
        <v>375</v>
      </c>
      <c r="B131" s="343" t="s">
        <v>609</v>
      </c>
      <c r="C131" s="343" t="s">
        <v>610</v>
      </c>
      <c r="D131" s="343" t="str">
        <f t="shared" ref="D131:D194" si="10">CONCATENATE(J131,K131,L131,M131,,N131,O131,P131,Q131,AT131,AU131)</f>
        <v>1501 - 2000 SFTDhakaDhakaNon-PNPInside the MallMCজেলা শহরSquare ⬜ shapeSlightly upper than Ground floor</v>
      </c>
      <c r="E131" s="343" t="str">
        <f>CONCATENATE('Outlet Data'!K131,L131,'Outlet Data'!N131,M131)</f>
        <v>DhakaDhakaInside the MallNon-PNP</v>
      </c>
      <c r="F131" s="343" t="str">
        <f t="shared" ref="F131:F194" si="11">CONCATENATE(L131,Q131,M131)</f>
        <v>Dhakaজেলা শহরNon-PNP</v>
      </c>
      <c r="G131" s="343" t="str">
        <f t="shared" ref="G131:G194" si="12">CONCATENATE(L131,M131)</f>
        <v>DhakaNon-PNP</v>
      </c>
      <c r="H131" s="344">
        <v>44219</v>
      </c>
      <c r="I131" s="343">
        <v>2000</v>
      </c>
      <c r="J131" s="343" t="str">
        <f t="shared" ref="J131:J194" si="13">IF(I131="","",IF(I131&lt;=1000,"Below 1000 SFT",IF(I131&gt;10000,"More Then 10000 SFT",(INT((I131-1001)/500)*500+1001)&amp;" - "&amp;(INT((I131-1001)/500)*500+1500)&amp;" SFT")))</f>
        <v>1501 - 2000 SFT</v>
      </c>
      <c r="K131" s="345" t="s">
        <v>52</v>
      </c>
      <c r="L131" s="343" t="s">
        <v>52</v>
      </c>
      <c r="M131" s="345" t="s">
        <v>1537</v>
      </c>
      <c r="N131" s="343" t="s">
        <v>1020</v>
      </c>
      <c r="O131" s="343" t="s">
        <v>25</v>
      </c>
      <c r="P131" s="343" t="s">
        <v>118</v>
      </c>
      <c r="Q131" s="343" t="s">
        <v>1861</v>
      </c>
      <c r="R131" s="343" t="s">
        <v>52</v>
      </c>
      <c r="S131" s="346">
        <v>1658429</v>
      </c>
      <c r="T131" s="346">
        <v>829.21450000000004</v>
      </c>
      <c r="U131" s="346">
        <v>1606109</v>
      </c>
      <c r="V131" s="346">
        <v>1776703</v>
      </c>
      <c r="W131" s="346">
        <v>1992692.2</v>
      </c>
      <c r="X131" s="346">
        <v>1544437.2</v>
      </c>
      <c r="Y131" s="346">
        <v>2689592.2</v>
      </c>
      <c r="Z131" s="346">
        <v>37</v>
      </c>
      <c r="AA131" s="346" t="s">
        <v>1853</v>
      </c>
      <c r="AB131" s="346" t="s">
        <v>1854</v>
      </c>
      <c r="AC131" s="346" t="s">
        <v>1845</v>
      </c>
      <c r="AD131" s="346">
        <v>-334263.19999999995</v>
      </c>
      <c r="AE131" s="347">
        <v>-0.16774452170786835</v>
      </c>
      <c r="AF131" s="347">
        <v>2.9544866315047786E-2</v>
      </c>
      <c r="AG131" s="346">
        <v>1745186</v>
      </c>
      <c r="AH131" s="346">
        <v>1606109</v>
      </c>
      <c r="AI131" s="346">
        <v>1776703</v>
      </c>
      <c r="AJ131" s="346">
        <v>1385255</v>
      </c>
      <c r="AK131" s="346">
        <v>1778892</v>
      </c>
      <c r="AL131" s="346">
        <v>53870.990530200768</v>
      </c>
      <c r="AM131" s="346">
        <v>-22603.495623714</v>
      </c>
      <c r="AN131" s="346">
        <v>86652.184067170019</v>
      </c>
      <c r="AO131" s="346">
        <v>64792.861676038417</v>
      </c>
      <c r="AP131" s="346">
        <v>62277.774840296712</v>
      </c>
      <c r="AQ131" s="347">
        <v>0.16499836252475764</v>
      </c>
      <c r="AR131" s="348" t="str">
        <f t="shared" ref="AR131:AR194" si="14">K131&amp;L131</f>
        <v>DhakaDhaka</v>
      </c>
      <c r="AS131" s="347">
        <v>4.0000000000000001E-3</v>
      </c>
      <c r="AT131" s="347" t="s">
        <v>1846</v>
      </c>
      <c r="AU131" s="347" t="s">
        <v>1851</v>
      </c>
      <c r="AV131" s="349" t="s">
        <v>1041</v>
      </c>
    </row>
    <row r="132" spans="1:48" ht="14.4">
      <c r="A132" s="343">
        <v>775</v>
      </c>
      <c r="B132" s="343" t="s">
        <v>341</v>
      </c>
      <c r="C132" s="343" t="s">
        <v>342</v>
      </c>
      <c r="D132" s="343" t="str">
        <f t="shared" si="10"/>
        <v>2001 - 2500 SFTDhakaGazipurNon-PNPHigh StreetLCথানা সদরI shapeGround floor</v>
      </c>
      <c r="E132" s="343" t="str">
        <f>CONCATENATE('Outlet Data'!K132,L132,'Outlet Data'!N132,M132)</f>
        <v>DhakaGazipurHigh StreetNon-PNP</v>
      </c>
      <c r="F132" s="343" t="str">
        <f t="shared" si="11"/>
        <v>Gazipurথানা সদরNon-PNP</v>
      </c>
      <c r="G132" s="343" t="str">
        <f t="shared" si="12"/>
        <v>GazipurNon-PNP</v>
      </c>
      <c r="H132" s="344">
        <v>44232</v>
      </c>
      <c r="I132" s="343">
        <v>2500</v>
      </c>
      <c r="J132" s="343" t="str">
        <f t="shared" si="13"/>
        <v>2001 - 2500 SFT</v>
      </c>
      <c r="K132" s="345" t="s">
        <v>52</v>
      </c>
      <c r="L132" s="343" t="s">
        <v>79</v>
      </c>
      <c r="M132" s="345" t="s">
        <v>1537</v>
      </c>
      <c r="N132" s="343" t="s">
        <v>1018</v>
      </c>
      <c r="O132" s="343" t="s">
        <v>127</v>
      </c>
      <c r="P132" s="343" t="s">
        <v>118</v>
      </c>
      <c r="Q132" s="343" t="s">
        <v>1869</v>
      </c>
      <c r="R132" s="343" t="s">
        <v>52</v>
      </c>
      <c r="S132" s="346">
        <v>1153018.3999999999</v>
      </c>
      <c r="T132" s="346">
        <v>461.20735999999994</v>
      </c>
      <c r="U132" s="346">
        <v>1055154</v>
      </c>
      <c r="V132" s="346">
        <v>1354638</v>
      </c>
      <c r="W132" s="346">
        <v>1644116.6</v>
      </c>
      <c r="X132" s="346">
        <v>1198480.7</v>
      </c>
      <c r="Y132" s="346">
        <v>2079119.7</v>
      </c>
      <c r="Z132" s="346">
        <v>23</v>
      </c>
      <c r="AA132" s="346" t="s">
        <v>1853</v>
      </c>
      <c r="AB132" s="346" t="s">
        <v>1854</v>
      </c>
      <c r="AC132" s="346" t="s">
        <v>1841</v>
      </c>
      <c r="AD132" s="346">
        <v>-491098.20000000019</v>
      </c>
      <c r="AE132" s="347">
        <v>-0.29870034765174203</v>
      </c>
      <c r="AF132" s="347">
        <v>-1.5780169731441303E-2</v>
      </c>
      <c r="AG132" s="346">
        <v>1079037</v>
      </c>
      <c r="AH132" s="346">
        <v>1055154</v>
      </c>
      <c r="AI132" s="346">
        <v>1387794</v>
      </c>
      <c r="AJ132" s="346">
        <v>888469</v>
      </c>
      <c r="AK132" s="346">
        <v>1354638</v>
      </c>
      <c r="AL132" s="346">
        <v>-255050.52722587698</v>
      </c>
      <c r="AM132" s="346">
        <v>20848.227750437916</v>
      </c>
      <c r="AN132" s="346">
        <v>69913.375402052421</v>
      </c>
      <c r="AO132" s="346">
        <v>14959.390530819655</v>
      </c>
      <c r="AP132" s="346">
        <v>58355.403265192581</v>
      </c>
      <c r="AQ132" s="347">
        <v>0.16194699280572045</v>
      </c>
      <c r="AR132" s="348" t="str">
        <f t="shared" si="14"/>
        <v>DhakaGazipur</v>
      </c>
      <c r="AS132" s="347">
        <v>4.0000000000000001E-3</v>
      </c>
      <c r="AT132" s="347" t="s">
        <v>1856</v>
      </c>
      <c r="AU132" s="347" t="s">
        <v>1843</v>
      </c>
      <c r="AV132" s="349" t="s">
        <v>1041</v>
      </c>
    </row>
    <row r="133" spans="1:48" ht="14.4">
      <c r="A133" s="343">
        <v>575</v>
      </c>
      <c r="B133" s="343" t="s">
        <v>438</v>
      </c>
      <c r="C133" s="343" t="s">
        <v>439</v>
      </c>
      <c r="D133" s="343" t="str">
        <f t="shared" si="10"/>
        <v>1001 - 1500 SFTDhakaDhakaNon-PNPHigh Street W Residential BlockHCবিভাগীয় শহরSquare ⬜ shapeGround floor</v>
      </c>
      <c r="E133" s="343" t="str">
        <f>CONCATENATE('Outlet Data'!K133,L133,'Outlet Data'!N133,M133)</f>
        <v>DhakaDhakaHigh Street W Residential BlockNon-PNP</v>
      </c>
      <c r="F133" s="343" t="str">
        <f t="shared" si="11"/>
        <v>Dhakaবিভাগীয় শহরNon-PNP</v>
      </c>
      <c r="G133" s="343" t="str">
        <f t="shared" si="12"/>
        <v>DhakaNon-PNP</v>
      </c>
      <c r="H133" s="344">
        <v>44232</v>
      </c>
      <c r="I133" s="343">
        <v>1283</v>
      </c>
      <c r="J133" s="343" t="str">
        <f t="shared" si="13"/>
        <v>1001 - 1500 SFT</v>
      </c>
      <c r="K133" s="345" t="s">
        <v>52</v>
      </c>
      <c r="L133" s="343" t="s">
        <v>52</v>
      </c>
      <c r="M133" s="345" t="s">
        <v>1537</v>
      </c>
      <c r="N133" s="343" t="s">
        <v>1015</v>
      </c>
      <c r="O133" s="343" t="s">
        <v>45</v>
      </c>
      <c r="P133" s="343" t="s">
        <v>118</v>
      </c>
      <c r="Q133" s="343" t="s">
        <v>1838</v>
      </c>
      <c r="R133" s="343" t="s">
        <v>52</v>
      </c>
      <c r="S133" s="346">
        <v>1678973.8</v>
      </c>
      <c r="T133" s="346">
        <v>1308.6311769290726</v>
      </c>
      <c r="U133" s="346">
        <v>1648154</v>
      </c>
      <c r="V133" s="346">
        <v>1748497</v>
      </c>
      <c r="W133" s="346">
        <v>1587474.6</v>
      </c>
      <c r="X133" s="346">
        <v>1389779.55</v>
      </c>
      <c r="Y133" s="346">
        <v>1868604.55</v>
      </c>
      <c r="Z133" s="346">
        <v>12</v>
      </c>
      <c r="AA133" s="346" t="s">
        <v>1853</v>
      </c>
      <c r="AB133" s="346" t="s">
        <v>1854</v>
      </c>
      <c r="AC133" s="346" t="s">
        <v>1845</v>
      </c>
      <c r="AD133" s="346">
        <v>91499.199999999953</v>
      </c>
      <c r="AE133" s="347">
        <v>5.763821354999954E-2</v>
      </c>
      <c r="AF133" s="347">
        <v>2.7729126872993337E-2</v>
      </c>
      <c r="AG133" s="346">
        <v>1748497</v>
      </c>
      <c r="AH133" s="346">
        <v>1648154</v>
      </c>
      <c r="AI133" s="346">
        <v>1839439</v>
      </c>
      <c r="AJ133" s="346">
        <v>1475347</v>
      </c>
      <c r="AK133" s="346">
        <v>1683432</v>
      </c>
      <c r="AL133" s="346">
        <v>43854.425346596923</v>
      </c>
      <c r="AM133" s="346">
        <v>34230.003410194186</v>
      </c>
      <c r="AN133" s="346">
        <v>49605.363179109874</v>
      </c>
      <c r="AO133" s="346">
        <v>24401.571396463289</v>
      </c>
      <c r="AP133" s="346">
        <v>80691.024250794435</v>
      </c>
      <c r="AQ133" s="347">
        <v>0.13821289566988268</v>
      </c>
      <c r="AR133" s="348" t="str">
        <f t="shared" si="14"/>
        <v>DhakaDhaka</v>
      </c>
      <c r="AS133" s="347">
        <v>4.0000000000000001E-3</v>
      </c>
      <c r="AT133" s="347" t="s">
        <v>1846</v>
      </c>
      <c r="AU133" s="347" t="s">
        <v>1843</v>
      </c>
      <c r="AV133" s="349" t="s">
        <v>1041</v>
      </c>
    </row>
    <row r="134" spans="1:48" ht="14.4">
      <c r="A134" s="343">
        <v>71</v>
      </c>
      <c r="B134" s="343" t="s">
        <v>536</v>
      </c>
      <c r="C134" s="343" t="s">
        <v>1936</v>
      </c>
      <c r="D134" s="343" t="str">
        <f t="shared" si="10"/>
        <v>4001 - 4500 SFTKhulnaJashoreNon-PNPHigh Street W Residential BlockMBজেলা শহরSquare ⬜ shapeGround floor</v>
      </c>
      <c r="E134" s="343" t="str">
        <f>CONCATENATE('Outlet Data'!K134,L134,'Outlet Data'!N134,M134)</f>
        <v>KhulnaJashoreHigh Street W Residential BlockNon-PNP</v>
      </c>
      <c r="F134" s="343" t="str">
        <f t="shared" si="11"/>
        <v>Jashoreজেলা শহরNon-PNP</v>
      </c>
      <c r="G134" s="343" t="str">
        <f t="shared" si="12"/>
        <v>JashoreNon-PNP</v>
      </c>
      <c r="H134" s="344">
        <v>44245</v>
      </c>
      <c r="I134" s="343">
        <v>4500</v>
      </c>
      <c r="J134" s="343" t="str">
        <f t="shared" si="13"/>
        <v>4001 - 4500 SFT</v>
      </c>
      <c r="K134" s="345" t="s">
        <v>159</v>
      </c>
      <c r="L134" s="343" t="s">
        <v>156</v>
      </c>
      <c r="M134" s="345" t="s">
        <v>1537</v>
      </c>
      <c r="N134" s="343" t="s">
        <v>1015</v>
      </c>
      <c r="O134" s="343" t="s">
        <v>25</v>
      </c>
      <c r="P134" s="343" t="s">
        <v>27</v>
      </c>
      <c r="Q134" s="343" t="s">
        <v>1861</v>
      </c>
      <c r="R134" s="343" t="s">
        <v>1863</v>
      </c>
      <c r="S134" s="346">
        <v>5049947.8</v>
      </c>
      <c r="T134" s="346">
        <v>1122.2106222222221</v>
      </c>
      <c r="U134" s="346">
        <v>4679806</v>
      </c>
      <c r="V134" s="346">
        <v>5811830</v>
      </c>
      <c r="W134" s="346">
        <v>5263640.5999999996</v>
      </c>
      <c r="X134" s="346">
        <v>5049947.8</v>
      </c>
      <c r="Y134" s="346">
        <v>7281863.7999999998</v>
      </c>
      <c r="Z134" s="346">
        <v>5</v>
      </c>
      <c r="AA134" s="346" t="s">
        <v>1839</v>
      </c>
      <c r="AB134" s="346" t="s">
        <v>1840</v>
      </c>
      <c r="AC134" s="346" t="s">
        <v>1845</v>
      </c>
      <c r="AD134" s="346">
        <v>-213692.79999999981</v>
      </c>
      <c r="AE134" s="347">
        <v>-4.0597908603410282E-2</v>
      </c>
      <c r="AF134" s="347">
        <v>6.4877225992162335E-2</v>
      </c>
      <c r="AG134" s="346">
        <v>5118479</v>
      </c>
      <c r="AH134" s="346">
        <v>4679806</v>
      </c>
      <c r="AI134" s="346">
        <v>5811830</v>
      </c>
      <c r="AJ134" s="346">
        <v>3776401</v>
      </c>
      <c r="AK134" s="346">
        <v>5863223</v>
      </c>
      <c r="AL134" s="346">
        <v>288052.07365827635</v>
      </c>
      <c r="AM134" s="346">
        <v>111573.06853258878</v>
      </c>
      <c r="AN134" s="346">
        <v>513573.78374318813</v>
      </c>
      <c r="AO134" s="346">
        <v>216487.97567390918</v>
      </c>
      <c r="AP134" s="346">
        <v>508446.12173815223</v>
      </c>
      <c r="AQ134" s="347">
        <v>0.16664219350695722</v>
      </c>
      <c r="AR134" s="348" t="str">
        <f t="shared" si="14"/>
        <v>KhulnaJashore</v>
      </c>
      <c r="AS134" s="347">
        <v>4.0000000000000001E-3</v>
      </c>
      <c r="AT134" s="347" t="s">
        <v>1846</v>
      </c>
      <c r="AU134" s="347" t="s">
        <v>1843</v>
      </c>
      <c r="AV134" s="349" t="s">
        <v>1041</v>
      </c>
    </row>
    <row r="135" spans="1:48" ht="14.4">
      <c r="A135" s="343">
        <v>484</v>
      </c>
      <c r="B135" s="343" t="s">
        <v>139</v>
      </c>
      <c r="C135" s="343" t="s">
        <v>140</v>
      </c>
      <c r="D135" s="343" t="str">
        <f t="shared" si="10"/>
        <v>1001 - 1500 SFTDhakaDhakaNon-PNPCommercial HubMBথানা সদরI shapeGround floor</v>
      </c>
      <c r="E135" s="343" t="str">
        <f>CONCATENATE('Outlet Data'!K135,L135,'Outlet Data'!N135,M135)</f>
        <v>DhakaDhakaCommercial HubNon-PNP</v>
      </c>
      <c r="F135" s="343" t="str">
        <f t="shared" si="11"/>
        <v>Dhakaথানা সদরNon-PNP</v>
      </c>
      <c r="G135" s="343" t="str">
        <f t="shared" si="12"/>
        <v>DhakaNon-PNP</v>
      </c>
      <c r="H135" s="344">
        <v>44246</v>
      </c>
      <c r="I135" s="343">
        <v>1200</v>
      </c>
      <c r="J135" s="343" t="str">
        <f t="shared" si="13"/>
        <v>1001 - 1500 SFT</v>
      </c>
      <c r="K135" s="345" t="s">
        <v>52</v>
      </c>
      <c r="L135" s="343" t="s">
        <v>52</v>
      </c>
      <c r="M135" s="345" t="s">
        <v>1537</v>
      </c>
      <c r="N135" s="343" t="s">
        <v>1014</v>
      </c>
      <c r="O135" s="343" t="s">
        <v>25</v>
      </c>
      <c r="P135" s="343" t="s">
        <v>27</v>
      </c>
      <c r="Q135" s="343" t="s">
        <v>1869</v>
      </c>
      <c r="R135" s="343" t="s">
        <v>52</v>
      </c>
      <c r="S135" s="346">
        <v>1197537</v>
      </c>
      <c r="T135" s="346">
        <v>997.94749999999999</v>
      </c>
      <c r="U135" s="346">
        <v>1038175</v>
      </c>
      <c r="V135" s="346">
        <v>1410606</v>
      </c>
      <c r="W135" s="346">
        <v>1142102.7</v>
      </c>
      <c r="X135" s="346">
        <v>947847.7</v>
      </c>
      <c r="Y135" s="346">
        <v>1344050.35</v>
      </c>
      <c r="Z135" s="346">
        <v>8</v>
      </c>
      <c r="AA135" s="346" t="s">
        <v>1857</v>
      </c>
      <c r="AB135" s="346" t="s">
        <v>1858</v>
      </c>
      <c r="AC135" s="346" t="s">
        <v>1845</v>
      </c>
      <c r="AD135" s="346">
        <v>55434.300000000047</v>
      </c>
      <c r="AE135" s="347">
        <v>4.8537053629240212E-2</v>
      </c>
      <c r="AF135" s="347">
        <v>4.5706327799925242E-2</v>
      </c>
      <c r="AG135" s="346">
        <v>1228222</v>
      </c>
      <c r="AH135" s="346">
        <v>1038175</v>
      </c>
      <c r="AI135" s="346">
        <v>1418559</v>
      </c>
      <c r="AJ135" s="346">
        <v>892123</v>
      </c>
      <c r="AK135" s="346">
        <v>1410606</v>
      </c>
      <c r="AL135" s="346">
        <v>52044.902314594074</v>
      </c>
      <c r="AM135" s="346">
        <v>32643.322578861262</v>
      </c>
      <c r="AN135" s="346">
        <v>85362.702473959653</v>
      </c>
      <c r="AO135" s="346">
        <v>26435.270406714757</v>
      </c>
      <c r="AP135" s="346">
        <v>77188.895598565607</v>
      </c>
      <c r="AQ135" s="347">
        <v>0.14631480732793775</v>
      </c>
      <c r="AR135" s="348" t="str">
        <f t="shared" si="14"/>
        <v>DhakaDhaka</v>
      </c>
      <c r="AS135" s="347">
        <v>4.0000000000000001E-3</v>
      </c>
      <c r="AT135" s="347" t="s">
        <v>1856</v>
      </c>
      <c r="AU135" s="347" t="s">
        <v>1843</v>
      </c>
      <c r="AV135" s="349" t="s">
        <v>1041</v>
      </c>
    </row>
    <row r="136" spans="1:48" ht="14.4">
      <c r="A136" s="343">
        <v>348</v>
      </c>
      <c r="B136" s="343" t="s">
        <v>141</v>
      </c>
      <c r="C136" s="343" t="s">
        <v>142</v>
      </c>
      <c r="D136" s="343" t="str">
        <f t="shared" si="10"/>
        <v>1001 - 1500 SFTMymensinghKishoreganjNon-PNPHigh Street W InstitutionsLBথানা সদরSquare ⬜ shapeGround floor</v>
      </c>
      <c r="E136" s="343" t="str">
        <f>CONCATENATE('Outlet Data'!K136,L136,'Outlet Data'!N136,M136)</f>
        <v>MymensinghKishoreganjHigh Street W InstitutionsNon-PNP</v>
      </c>
      <c r="F136" s="343" t="str">
        <f t="shared" si="11"/>
        <v>Kishoreganjথানা সদরNon-PNP</v>
      </c>
      <c r="G136" s="343" t="str">
        <f t="shared" si="12"/>
        <v>KishoreganjNon-PNP</v>
      </c>
      <c r="H136" s="344">
        <v>44250</v>
      </c>
      <c r="I136" s="343">
        <v>1200</v>
      </c>
      <c r="J136" s="343" t="str">
        <f t="shared" si="13"/>
        <v>1001 - 1500 SFT</v>
      </c>
      <c r="K136" s="345" t="s">
        <v>18</v>
      </c>
      <c r="L136" s="343" t="s">
        <v>48</v>
      </c>
      <c r="M136" s="345" t="s">
        <v>1537</v>
      </c>
      <c r="N136" s="343" t="s">
        <v>1021</v>
      </c>
      <c r="O136" s="343" t="s">
        <v>127</v>
      </c>
      <c r="P136" s="343" t="s">
        <v>27</v>
      </c>
      <c r="Q136" s="343" t="s">
        <v>1869</v>
      </c>
      <c r="R136" s="343" t="s">
        <v>1863</v>
      </c>
      <c r="S136" s="346">
        <v>1891623.6</v>
      </c>
      <c r="T136" s="346">
        <v>1576.3530000000001</v>
      </c>
      <c r="U136" s="346">
        <v>1925549</v>
      </c>
      <c r="V136" s="346">
        <v>2000329</v>
      </c>
      <c r="W136" s="346">
        <v>924737.8</v>
      </c>
      <c r="X136" s="346">
        <v>766540.9</v>
      </c>
      <c r="Y136" s="346">
        <v>1296093.1500000001</v>
      </c>
      <c r="Z136" s="346">
        <v>12</v>
      </c>
      <c r="AA136" s="346" t="s">
        <v>1864</v>
      </c>
      <c r="AB136" s="346" t="s">
        <v>1865</v>
      </c>
      <c r="AC136" s="346" t="s">
        <v>1855</v>
      </c>
      <c r="AD136" s="346">
        <v>966885.8</v>
      </c>
      <c r="AE136" s="347">
        <v>1.0455783250127766</v>
      </c>
      <c r="AF136" s="347">
        <v>5.9057481425532111E-2</v>
      </c>
      <c r="AG136" s="346">
        <v>1925549</v>
      </c>
      <c r="AH136" s="346">
        <v>1930653</v>
      </c>
      <c r="AI136" s="346">
        <v>2000329</v>
      </c>
      <c r="AJ136" s="346">
        <v>1552659</v>
      </c>
      <c r="AK136" s="346">
        <v>2048928</v>
      </c>
      <c r="AL136" s="346">
        <v>100968.36805566389</v>
      </c>
      <c r="AM136" s="346">
        <v>110312.64192013879</v>
      </c>
      <c r="AN136" s="346">
        <v>145187.93082865025</v>
      </c>
      <c r="AO136" s="346">
        <v>65904.557345828187</v>
      </c>
      <c r="AP136" s="346">
        <v>136199.12995520985</v>
      </c>
      <c r="AQ136" s="347">
        <v>0.17031329026716666</v>
      </c>
      <c r="AR136" s="348" t="str">
        <f t="shared" si="14"/>
        <v>MymensinghKishoreganj</v>
      </c>
      <c r="AS136" s="347">
        <v>4.0000000000000001E-3</v>
      </c>
      <c r="AT136" s="347" t="s">
        <v>1846</v>
      </c>
      <c r="AU136" s="347" t="s">
        <v>1843</v>
      </c>
      <c r="AV136" s="349" t="s">
        <v>1041</v>
      </c>
    </row>
    <row r="137" spans="1:48" ht="14.4">
      <c r="A137" s="343">
        <v>93</v>
      </c>
      <c r="B137" s="343" t="s">
        <v>543</v>
      </c>
      <c r="C137" s="343" t="s">
        <v>544</v>
      </c>
      <c r="D137" s="343" t="str">
        <f t="shared" si="10"/>
        <v>3501 - 4000 SFTDhakaDhakaPNPHigh Street W Residential BlockHBবিভাগীয় শহরSquare ⬜ shapeGround floor</v>
      </c>
      <c r="E137" s="343" t="str">
        <f>CONCATENATE('Outlet Data'!K137,L137,'Outlet Data'!N137,M137)</f>
        <v>DhakaDhakaHigh Street W Residential BlockPNP</v>
      </c>
      <c r="F137" s="343" t="str">
        <f t="shared" si="11"/>
        <v>Dhakaবিভাগীয় শহরPNP</v>
      </c>
      <c r="G137" s="343" t="str">
        <f t="shared" si="12"/>
        <v>DhakaPNP</v>
      </c>
      <c r="H137" s="344">
        <v>44255</v>
      </c>
      <c r="I137" s="343">
        <v>3750</v>
      </c>
      <c r="J137" s="343" t="str">
        <f t="shared" si="13"/>
        <v>3501 - 4000 SFT</v>
      </c>
      <c r="K137" s="345" t="s">
        <v>52</v>
      </c>
      <c r="L137" s="343" t="s">
        <v>52</v>
      </c>
      <c r="M137" s="345" t="s">
        <v>1492</v>
      </c>
      <c r="N137" s="343" t="s">
        <v>1015</v>
      </c>
      <c r="O137" s="343" t="s">
        <v>45</v>
      </c>
      <c r="P137" s="343" t="s">
        <v>27</v>
      </c>
      <c r="Q137" s="343" t="s">
        <v>1838</v>
      </c>
      <c r="R137" s="343" t="s">
        <v>52</v>
      </c>
      <c r="S137" s="346">
        <v>9019007.8000000007</v>
      </c>
      <c r="T137" s="346">
        <v>2405.0687466666668</v>
      </c>
      <c r="U137" s="346">
        <v>8829584</v>
      </c>
      <c r="V137" s="346">
        <v>9153151</v>
      </c>
      <c r="W137" s="346">
        <v>9019007.8000000007</v>
      </c>
      <c r="X137" s="346">
        <v>7985832.2000000002</v>
      </c>
      <c r="Y137" s="346">
        <v>9061673.8000000007</v>
      </c>
      <c r="Z137" s="346">
        <v>5</v>
      </c>
      <c r="AA137" s="346" t="s">
        <v>1853</v>
      </c>
      <c r="AB137" s="346" t="s">
        <v>1854</v>
      </c>
      <c r="AC137" s="346" t="s">
        <v>1845</v>
      </c>
      <c r="AD137" s="346">
        <v>0</v>
      </c>
      <c r="AE137" s="347">
        <v>0</v>
      </c>
      <c r="AF137" s="347">
        <v>3.1658748662148954E-2</v>
      </c>
      <c r="AG137" s="346">
        <v>8724042</v>
      </c>
      <c r="AH137" s="346">
        <v>8829584</v>
      </c>
      <c r="AI137" s="346">
        <v>9427719</v>
      </c>
      <c r="AJ137" s="346">
        <v>8960543</v>
      </c>
      <c r="AK137" s="346">
        <v>9153151</v>
      </c>
      <c r="AL137" s="346">
        <v>250201.46339492267</v>
      </c>
      <c r="AM137" s="346">
        <v>-180840.91673317226</v>
      </c>
      <c r="AN137" s="346">
        <v>350350.42859926773</v>
      </c>
      <c r="AO137" s="346">
        <v>445354.26772470633</v>
      </c>
      <c r="AP137" s="346">
        <v>562587.26262508053</v>
      </c>
      <c r="AQ137" s="347">
        <v>0.15631633321326205</v>
      </c>
      <c r="AR137" s="348" t="str">
        <f t="shared" si="14"/>
        <v>DhakaDhaka</v>
      </c>
      <c r="AS137" s="347">
        <v>0</v>
      </c>
      <c r="AT137" s="347" t="s">
        <v>1846</v>
      </c>
      <c r="AU137" s="347" t="s">
        <v>1843</v>
      </c>
      <c r="AV137" s="349" t="s">
        <v>1041</v>
      </c>
    </row>
    <row r="138" spans="1:48" ht="14.4">
      <c r="A138" s="343">
        <v>100</v>
      </c>
      <c r="B138" s="343" t="s">
        <v>324</v>
      </c>
      <c r="C138" s="343" t="s">
        <v>325</v>
      </c>
      <c r="D138" s="343" t="str">
        <f t="shared" si="10"/>
        <v>1501 - 2000 SFTRangpurThakurgaonNon-PNPInside the MallMCজেলা শহরSquare ⬜ shapeGround floor</v>
      </c>
      <c r="E138" s="343" t="str">
        <f>CONCATENATE('Outlet Data'!K138,L138,'Outlet Data'!N138,M138)</f>
        <v>RangpurThakurgaonInside the MallNon-PNP</v>
      </c>
      <c r="F138" s="343" t="str">
        <f t="shared" si="11"/>
        <v>Thakurgaonজেলা শহরNon-PNP</v>
      </c>
      <c r="G138" s="343" t="str">
        <f t="shared" si="12"/>
        <v>ThakurgaonNon-PNP</v>
      </c>
      <c r="H138" s="344">
        <v>44285</v>
      </c>
      <c r="I138" s="343">
        <v>2000</v>
      </c>
      <c r="J138" s="343" t="str">
        <f t="shared" si="13"/>
        <v>1501 - 2000 SFT</v>
      </c>
      <c r="K138" s="345" t="s">
        <v>389</v>
      </c>
      <c r="L138" s="343" t="s">
        <v>325</v>
      </c>
      <c r="M138" s="345" t="s">
        <v>1537</v>
      </c>
      <c r="N138" s="343" t="s">
        <v>1020</v>
      </c>
      <c r="O138" s="343" t="s">
        <v>25</v>
      </c>
      <c r="P138" s="343" t="s">
        <v>118</v>
      </c>
      <c r="Q138" s="343" t="s">
        <v>1861</v>
      </c>
      <c r="R138" s="343" t="s">
        <v>1863</v>
      </c>
      <c r="S138" s="346">
        <v>3936742.2</v>
      </c>
      <c r="T138" s="346">
        <v>1968.3711000000001</v>
      </c>
      <c r="U138" s="346">
        <v>3660448</v>
      </c>
      <c r="V138" s="346">
        <v>4356605</v>
      </c>
      <c r="W138" s="346">
        <v>1739100.6</v>
      </c>
      <c r="X138" s="346">
        <v>985635.15</v>
      </c>
      <c r="Y138" s="346">
        <v>2574781.0499999998</v>
      </c>
      <c r="Z138" s="346">
        <v>10</v>
      </c>
      <c r="AA138" s="346" t="s">
        <v>1853</v>
      </c>
      <c r="AB138" s="346" t="s">
        <v>1854</v>
      </c>
      <c r="AC138" s="346" t="s">
        <v>1855</v>
      </c>
      <c r="AD138" s="346">
        <v>2197641.6</v>
      </c>
      <c r="AE138" s="347">
        <v>1.2636655981833367</v>
      </c>
      <c r="AF138" s="347">
        <v>6.7813838365898646E-2</v>
      </c>
      <c r="AG138" s="346">
        <v>3976503</v>
      </c>
      <c r="AH138" s="346">
        <v>3660448</v>
      </c>
      <c r="AI138" s="346">
        <v>4356605</v>
      </c>
      <c r="AJ138" s="346">
        <v>3232819</v>
      </c>
      <c r="AK138" s="346">
        <v>4457336</v>
      </c>
      <c r="AL138" s="346">
        <v>262045.41832284216</v>
      </c>
      <c r="AM138" s="346">
        <v>193992.77512151655</v>
      </c>
      <c r="AN138" s="346">
        <v>351857.6922215739</v>
      </c>
      <c r="AO138" s="346">
        <v>180367.97588635271</v>
      </c>
      <c r="AP138" s="346">
        <v>346564.13464277587</v>
      </c>
      <c r="AQ138" s="347">
        <v>0.16060415244258053</v>
      </c>
      <c r="AR138" s="348" t="str">
        <f t="shared" si="14"/>
        <v>RangpurThakurgaon</v>
      </c>
      <c r="AS138" s="347">
        <v>4.0000000000000001E-3</v>
      </c>
      <c r="AT138" s="347" t="s">
        <v>1846</v>
      </c>
      <c r="AU138" s="347" t="s">
        <v>1843</v>
      </c>
      <c r="AV138" s="349" t="s">
        <v>1041</v>
      </c>
    </row>
    <row r="139" spans="1:48" ht="14.4">
      <c r="A139" s="343">
        <v>491</v>
      </c>
      <c r="B139" s="343" t="s">
        <v>271</v>
      </c>
      <c r="C139" s="343" t="s">
        <v>272</v>
      </c>
      <c r="D139" s="343" t="str">
        <f t="shared" si="10"/>
        <v>1001 - 1500 SFTDhakaDhakaNon-PNPWithin the MahallaHCবিভাগীয় শহরSquare ⬜ shapeGround floor</v>
      </c>
      <c r="E139" s="343" t="str">
        <f>CONCATENATE('Outlet Data'!K139,L139,'Outlet Data'!N139,M139)</f>
        <v>DhakaDhakaWithin the MahallaNon-PNP</v>
      </c>
      <c r="F139" s="343" t="str">
        <f t="shared" si="11"/>
        <v>Dhakaবিভাগীয় শহরNon-PNP</v>
      </c>
      <c r="G139" s="343" t="str">
        <f t="shared" si="12"/>
        <v>DhakaNon-PNP</v>
      </c>
      <c r="H139" s="344">
        <v>44286</v>
      </c>
      <c r="I139" s="343">
        <v>1300</v>
      </c>
      <c r="J139" s="343" t="str">
        <f t="shared" si="13"/>
        <v>1001 - 1500 SFT</v>
      </c>
      <c r="K139" s="345" t="s">
        <v>52</v>
      </c>
      <c r="L139" s="343" t="s">
        <v>52</v>
      </c>
      <c r="M139" s="345" t="s">
        <v>1537</v>
      </c>
      <c r="N139" s="343" t="s">
        <v>1016</v>
      </c>
      <c r="O139" s="343" t="s">
        <v>45</v>
      </c>
      <c r="P139" s="343" t="s">
        <v>118</v>
      </c>
      <c r="Q139" s="343" t="s">
        <v>1838</v>
      </c>
      <c r="R139" s="343" t="s">
        <v>52</v>
      </c>
      <c r="S139" s="346">
        <v>1850541</v>
      </c>
      <c r="T139" s="346">
        <v>1423.4930769230768</v>
      </c>
      <c r="U139" s="346">
        <v>1758505</v>
      </c>
      <c r="V139" s="346">
        <v>1979927</v>
      </c>
      <c r="W139" s="346">
        <v>1550134.6</v>
      </c>
      <c r="X139" s="346">
        <v>1405480.8</v>
      </c>
      <c r="Y139" s="346">
        <v>1801238</v>
      </c>
      <c r="Z139" s="346">
        <v>6</v>
      </c>
      <c r="AA139" s="346" t="s">
        <v>1857</v>
      </c>
      <c r="AB139" s="346" t="s">
        <v>1858</v>
      </c>
      <c r="AC139" s="346" t="s">
        <v>1855</v>
      </c>
      <c r="AD139" s="346">
        <v>300406.39999999991</v>
      </c>
      <c r="AE139" s="347">
        <v>0.19379375184580749</v>
      </c>
      <c r="AF139" s="347">
        <v>2.7772605234535834E-2</v>
      </c>
      <c r="AG139" s="346">
        <v>1747494</v>
      </c>
      <c r="AH139" s="346">
        <v>1758505</v>
      </c>
      <c r="AI139" s="346">
        <v>1979927</v>
      </c>
      <c r="AJ139" s="346">
        <v>1785052</v>
      </c>
      <c r="AK139" s="346">
        <v>1981727</v>
      </c>
      <c r="AL139" s="346">
        <v>60586.811149747169</v>
      </c>
      <c r="AM139" s="346">
        <v>23520.269837388216</v>
      </c>
      <c r="AN139" s="346">
        <v>75966.446426508599</v>
      </c>
      <c r="AO139" s="346">
        <v>51220.525728147244</v>
      </c>
      <c r="AP139" s="346">
        <v>45677.670174824656</v>
      </c>
      <c r="AQ139" s="347">
        <v>0.13450226507161533</v>
      </c>
      <c r="AR139" s="348" t="str">
        <f t="shared" si="14"/>
        <v>DhakaDhaka</v>
      </c>
      <c r="AS139" s="347">
        <v>4.0000000000000001E-3</v>
      </c>
      <c r="AT139" s="347" t="s">
        <v>1846</v>
      </c>
      <c r="AU139" s="347" t="s">
        <v>1843</v>
      </c>
      <c r="AV139" s="349" t="s">
        <v>1041</v>
      </c>
    </row>
    <row r="140" spans="1:48" ht="14.4">
      <c r="A140" s="343">
        <v>336</v>
      </c>
      <c r="B140" s="343" t="s">
        <v>436</v>
      </c>
      <c r="C140" s="343" t="s">
        <v>927</v>
      </c>
      <c r="D140" s="343" t="str">
        <f t="shared" si="10"/>
        <v>1001 - 1500 SFTDhakaDhakaNon-PNPHigh Street W Residential BlockMCথানা সদরSquare ⬜ shapeSlightly upper than Ground floor</v>
      </c>
      <c r="E140" s="343" t="str">
        <f>CONCATENATE('Outlet Data'!K140,L140,'Outlet Data'!N140,M140)</f>
        <v>DhakaDhakaHigh Street W Residential BlockNon-PNP</v>
      </c>
      <c r="F140" s="343" t="str">
        <f t="shared" si="11"/>
        <v>Dhakaথানা সদরNon-PNP</v>
      </c>
      <c r="G140" s="343" t="str">
        <f t="shared" si="12"/>
        <v>DhakaNon-PNP</v>
      </c>
      <c r="H140" s="344">
        <v>44294</v>
      </c>
      <c r="I140" s="343">
        <v>1500</v>
      </c>
      <c r="J140" s="343" t="str">
        <f t="shared" si="13"/>
        <v>1001 - 1500 SFT</v>
      </c>
      <c r="K140" s="345" t="s">
        <v>52</v>
      </c>
      <c r="L140" s="343" t="s">
        <v>52</v>
      </c>
      <c r="M140" s="345" t="s">
        <v>1537</v>
      </c>
      <c r="N140" s="343" t="s">
        <v>1015</v>
      </c>
      <c r="O140" s="343" t="s">
        <v>25</v>
      </c>
      <c r="P140" s="343" t="s">
        <v>118</v>
      </c>
      <c r="Q140" s="343" t="s">
        <v>1869</v>
      </c>
      <c r="R140" s="343" t="s">
        <v>52</v>
      </c>
      <c r="S140" s="346">
        <v>1906655.2</v>
      </c>
      <c r="T140" s="346">
        <v>1271.1034666666667</v>
      </c>
      <c r="U140" s="346">
        <v>1760803</v>
      </c>
      <c r="V140" s="346">
        <v>2146768</v>
      </c>
      <c r="W140" s="346">
        <v>1709419.6</v>
      </c>
      <c r="X140" s="346">
        <v>1385972.4</v>
      </c>
      <c r="Y140" s="346">
        <v>1894672.5</v>
      </c>
      <c r="Z140" s="346">
        <v>7</v>
      </c>
      <c r="AA140" s="346" t="s">
        <v>1857</v>
      </c>
      <c r="AB140" s="346" t="s">
        <v>1858</v>
      </c>
      <c r="AC140" s="346" t="s">
        <v>1855</v>
      </c>
      <c r="AD140" s="346">
        <v>197235.59999999986</v>
      </c>
      <c r="AE140" s="347">
        <v>0.11538161841598149</v>
      </c>
      <c r="AF140" s="347">
        <v>3.4420945703274079E-2</v>
      </c>
      <c r="AG140" s="346">
        <v>2146768</v>
      </c>
      <c r="AH140" s="346">
        <v>1960472</v>
      </c>
      <c r="AI140" s="346">
        <v>2195985</v>
      </c>
      <c r="AJ140" s="346">
        <v>1469248</v>
      </c>
      <c r="AK140" s="346">
        <v>1760803</v>
      </c>
      <c r="AL140" s="346">
        <v>89436.252973049122</v>
      </c>
      <c r="AM140" s="346">
        <v>61129.368999478756</v>
      </c>
      <c r="AN140" s="346">
        <v>106011.85150651203</v>
      </c>
      <c r="AO140" s="346">
        <v>-9463.4196711354307</v>
      </c>
      <c r="AP140" s="346">
        <v>81030.321762421401</v>
      </c>
      <c r="AQ140" s="347">
        <v>0.14161087299517394</v>
      </c>
      <c r="AR140" s="348" t="str">
        <f t="shared" si="14"/>
        <v>DhakaDhaka</v>
      </c>
      <c r="AS140" s="347">
        <v>4.5888551984520701E-3</v>
      </c>
      <c r="AT140" s="347" t="s">
        <v>1846</v>
      </c>
      <c r="AU140" s="347" t="s">
        <v>1851</v>
      </c>
      <c r="AV140" s="349" t="s">
        <v>1041</v>
      </c>
    </row>
    <row r="141" spans="1:48" ht="14.4">
      <c r="A141" s="343">
        <v>297</v>
      </c>
      <c r="B141" s="343" t="s">
        <v>314</v>
      </c>
      <c r="C141" s="343" t="s">
        <v>315</v>
      </c>
      <c r="D141" s="343" t="str">
        <f t="shared" si="10"/>
        <v>1501 - 2000 SFTDhakaDhakaNon-PNPCommercial HubMBথানা সদরI shapeGround floor</v>
      </c>
      <c r="E141" s="343" t="str">
        <f>CONCATENATE('Outlet Data'!K141,L141,'Outlet Data'!N141,M141)</f>
        <v>DhakaDhakaCommercial HubNon-PNP</v>
      </c>
      <c r="F141" s="343" t="str">
        <f t="shared" si="11"/>
        <v>Dhakaথানা সদরNon-PNP</v>
      </c>
      <c r="G141" s="343" t="str">
        <f t="shared" si="12"/>
        <v>DhakaNon-PNP</v>
      </c>
      <c r="H141" s="344">
        <v>44308</v>
      </c>
      <c r="I141" s="343">
        <v>1726</v>
      </c>
      <c r="J141" s="343" t="str">
        <f t="shared" si="13"/>
        <v>1501 - 2000 SFT</v>
      </c>
      <c r="K141" s="345" t="s">
        <v>52</v>
      </c>
      <c r="L141" s="343" t="s">
        <v>52</v>
      </c>
      <c r="M141" s="345" t="s">
        <v>1537</v>
      </c>
      <c r="N141" s="343" t="s">
        <v>1014</v>
      </c>
      <c r="O141" s="343" t="s">
        <v>25</v>
      </c>
      <c r="P141" s="343" t="s">
        <v>27</v>
      </c>
      <c r="Q141" s="343" t="s">
        <v>1869</v>
      </c>
      <c r="R141" s="343" t="s">
        <v>52</v>
      </c>
      <c r="S141" s="346">
        <v>2401929.6</v>
      </c>
      <c r="T141" s="346">
        <v>1391.616222479722</v>
      </c>
      <c r="U141" s="346">
        <v>2272127</v>
      </c>
      <c r="V141" s="346">
        <v>2654872</v>
      </c>
      <c r="W141" s="346">
        <v>2241169.2000000002</v>
      </c>
      <c r="X141" s="346">
        <v>1161639.8</v>
      </c>
      <c r="Y141" s="346">
        <v>2544561.7999999998</v>
      </c>
      <c r="Z141" s="346">
        <v>9</v>
      </c>
      <c r="AA141" s="346" t="s">
        <v>1857</v>
      </c>
      <c r="AB141" s="346" t="s">
        <v>1858</v>
      </c>
      <c r="AC141" s="346" t="s">
        <v>1845</v>
      </c>
      <c r="AD141" s="346">
        <v>160760.39999999991</v>
      </c>
      <c r="AE141" s="347">
        <v>7.1730594905552003E-2</v>
      </c>
      <c r="AF141" s="347">
        <v>5.5726985537267272E-2</v>
      </c>
      <c r="AG141" s="346">
        <v>2272127</v>
      </c>
      <c r="AH141" s="346">
        <v>2289937</v>
      </c>
      <c r="AI141" s="346">
        <v>2723579</v>
      </c>
      <c r="AJ141" s="346">
        <v>2069133</v>
      </c>
      <c r="AK141" s="346">
        <v>2654872</v>
      </c>
      <c r="AL141" s="346">
        <v>110597.32208133052</v>
      </c>
      <c r="AM141" s="346">
        <v>104809.39618908713</v>
      </c>
      <c r="AN141" s="346">
        <v>191544.9505034227</v>
      </c>
      <c r="AO141" s="346">
        <v>91346.09276280523</v>
      </c>
      <c r="AP141" s="346">
        <v>170963.71886702522</v>
      </c>
      <c r="AQ141" s="347">
        <v>0.16278661054830015</v>
      </c>
      <c r="AR141" s="348" t="str">
        <f t="shared" si="14"/>
        <v>DhakaDhaka</v>
      </c>
      <c r="AS141" s="347">
        <v>4.0000000000000001E-3</v>
      </c>
      <c r="AT141" s="347" t="s">
        <v>1856</v>
      </c>
      <c r="AU141" s="347" t="s">
        <v>1843</v>
      </c>
      <c r="AV141" s="349" t="s">
        <v>1041</v>
      </c>
    </row>
    <row r="142" spans="1:48" ht="14.4">
      <c r="A142" s="343">
        <v>74</v>
      </c>
      <c r="B142" s="343" t="s">
        <v>532</v>
      </c>
      <c r="C142" s="343" t="s">
        <v>1937</v>
      </c>
      <c r="D142" s="343" t="str">
        <f t="shared" si="10"/>
        <v>3001 - 3500 SFTRangpurDinajpurNon-PNPInside the MallHBজেলা শহরI shapeSlightly upper than Ground floor</v>
      </c>
      <c r="E142" s="343" t="str">
        <f>CONCATENATE('Outlet Data'!K142,L142,'Outlet Data'!N142,M142)</f>
        <v>RangpurDinajpurInside the MallNon-PNP</v>
      </c>
      <c r="F142" s="343" t="str">
        <f t="shared" si="11"/>
        <v>Dinajpurজেলা শহরNon-PNP</v>
      </c>
      <c r="G142" s="343" t="str">
        <f t="shared" si="12"/>
        <v>DinajpurNon-PNP</v>
      </c>
      <c r="H142" s="344">
        <v>44309</v>
      </c>
      <c r="I142" s="343">
        <v>3400</v>
      </c>
      <c r="J142" s="343" t="str">
        <f t="shared" si="13"/>
        <v>3001 - 3500 SFT</v>
      </c>
      <c r="K142" s="345" t="s">
        <v>389</v>
      </c>
      <c r="L142" s="343" t="s">
        <v>351</v>
      </c>
      <c r="M142" s="345" t="s">
        <v>1537</v>
      </c>
      <c r="N142" s="343" t="s">
        <v>1020</v>
      </c>
      <c r="O142" s="343" t="s">
        <v>45</v>
      </c>
      <c r="P142" s="343" t="s">
        <v>27</v>
      </c>
      <c r="Q142" s="343" t="s">
        <v>1861</v>
      </c>
      <c r="R142" s="343" t="s">
        <v>1863</v>
      </c>
      <c r="S142" s="346">
        <v>5148946.8</v>
      </c>
      <c r="T142" s="346">
        <v>1514.3961176470589</v>
      </c>
      <c r="U142" s="346">
        <v>4311310</v>
      </c>
      <c r="V142" s="346">
        <v>6090444</v>
      </c>
      <c r="W142" s="346">
        <v>4685326</v>
      </c>
      <c r="X142" s="346">
        <v>3698432.1999999997</v>
      </c>
      <c r="Y142" s="346">
        <v>5005462.0999999996</v>
      </c>
      <c r="Z142" s="346">
        <v>7</v>
      </c>
      <c r="AA142" s="346" t="s">
        <v>1848</v>
      </c>
      <c r="AB142" s="346" t="s">
        <v>1849</v>
      </c>
      <c r="AC142" s="346" t="s">
        <v>1855</v>
      </c>
      <c r="AD142" s="346">
        <v>463620.79999999981</v>
      </c>
      <c r="AE142" s="347">
        <v>9.8951663128670209E-2</v>
      </c>
      <c r="AF142" s="347">
        <v>5.7062321884975099E-2</v>
      </c>
      <c r="AG142" s="346">
        <v>6090444</v>
      </c>
      <c r="AH142" s="346">
        <v>4311310</v>
      </c>
      <c r="AI142" s="346">
        <v>6194789</v>
      </c>
      <c r="AJ142" s="346">
        <v>3732621</v>
      </c>
      <c r="AK142" s="346">
        <v>5415570</v>
      </c>
      <c r="AL142" s="346">
        <v>388120.72060859029</v>
      </c>
      <c r="AM142" s="346">
        <v>117914.24143360672</v>
      </c>
      <c r="AN142" s="346">
        <v>533086.68280148949</v>
      </c>
      <c r="AO142" s="346">
        <v>71535.287575040944</v>
      </c>
      <c r="AP142" s="346">
        <v>358397.36593233503</v>
      </c>
      <c r="AQ142" s="347">
        <v>0.1760481310961001</v>
      </c>
      <c r="AR142" s="348" t="str">
        <f t="shared" si="14"/>
        <v>RangpurDinajpur</v>
      </c>
      <c r="AS142" s="347">
        <v>4.0000000000000001E-3</v>
      </c>
      <c r="AT142" s="347" t="s">
        <v>1856</v>
      </c>
      <c r="AU142" s="347" t="s">
        <v>1851</v>
      </c>
      <c r="AV142" s="349" t="s">
        <v>1041</v>
      </c>
    </row>
    <row r="143" spans="1:48" ht="14.4">
      <c r="A143" s="343">
        <v>64</v>
      </c>
      <c r="B143" s="343" t="s">
        <v>632</v>
      </c>
      <c r="C143" s="343" t="s">
        <v>633</v>
      </c>
      <c r="D143" s="343" t="str">
        <f t="shared" si="10"/>
        <v>2001 - 2500 SFTDhakaDhakaNon-PNPHigh Street W Residential BlockHCথানা সদরSquare ⬜ shapeBasement floor</v>
      </c>
      <c r="E143" s="343" t="str">
        <f>CONCATENATE('Outlet Data'!K143,L143,'Outlet Data'!N143,M143)</f>
        <v>DhakaDhakaHigh Street W Residential BlockNon-PNP</v>
      </c>
      <c r="F143" s="343" t="str">
        <f t="shared" si="11"/>
        <v>Dhakaথানা সদরNon-PNP</v>
      </c>
      <c r="G143" s="343" t="str">
        <f t="shared" si="12"/>
        <v>DhakaNon-PNP</v>
      </c>
      <c r="H143" s="344">
        <v>44312</v>
      </c>
      <c r="I143" s="343">
        <v>2288</v>
      </c>
      <c r="J143" s="343" t="str">
        <f t="shared" si="13"/>
        <v>2001 - 2500 SFT</v>
      </c>
      <c r="K143" s="345" t="s">
        <v>52</v>
      </c>
      <c r="L143" s="343" t="s">
        <v>52</v>
      </c>
      <c r="M143" s="345" t="s">
        <v>1537</v>
      </c>
      <c r="N143" s="343" t="s">
        <v>1015</v>
      </c>
      <c r="O143" s="343" t="s">
        <v>45</v>
      </c>
      <c r="P143" s="343" t="s">
        <v>118</v>
      </c>
      <c r="Q143" s="343" t="s">
        <v>1869</v>
      </c>
      <c r="R143" s="343" t="s">
        <v>52</v>
      </c>
      <c r="S143" s="346">
        <v>6064170.2000000002</v>
      </c>
      <c r="T143" s="346">
        <v>2650.4240384615387</v>
      </c>
      <c r="U143" s="346">
        <v>5349243</v>
      </c>
      <c r="V143" s="346">
        <v>6919224</v>
      </c>
      <c r="W143" s="346">
        <v>2891457.4</v>
      </c>
      <c r="X143" s="346">
        <v>2214292.2999999998</v>
      </c>
      <c r="Y143" s="346">
        <v>4618705.6999999993</v>
      </c>
      <c r="Z143" s="346">
        <v>11</v>
      </c>
      <c r="AA143" s="346" t="s">
        <v>1853</v>
      </c>
      <c r="AB143" s="346" t="s">
        <v>1854</v>
      </c>
      <c r="AC143" s="346" t="s">
        <v>1855</v>
      </c>
      <c r="AD143" s="346">
        <v>3172712.8000000003</v>
      </c>
      <c r="AE143" s="347">
        <v>1.0972711546779146</v>
      </c>
      <c r="AF143" s="347">
        <v>9.0696883479300272E-2</v>
      </c>
      <c r="AG143" s="346">
        <v>5234563</v>
      </c>
      <c r="AH143" s="346">
        <v>5881434</v>
      </c>
      <c r="AI143" s="346">
        <v>6936387</v>
      </c>
      <c r="AJ143" s="346">
        <v>5349243</v>
      </c>
      <c r="AK143" s="346">
        <v>6919224</v>
      </c>
      <c r="AL143" s="346">
        <v>403400.1027750338</v>
      </c>
      <c r="AM143" s="346">
        <v>464863.39463684347</v>
      </c>
      <c r="AN143" s="346">
        <v>703733.53505610384</v>
      </c>
      <c r="AO143" s="346">
        <v>487293.0871851549</v>
      </c>
      <c r="AP143" s="346">
        <v>690716.57048708899</v>
      </c>
      <c r="AQ143" s="347">
        <v>0.17844708126547495</v>
      </c>
      <c r="AR143" s="348" t="str">
        <f t="shared" si="14"/>
        <v>DhakaDhaka</v>
      </c>
      <c r="AS143" s="347">
        <v>4.0000000000000001E-3</v>
      </c>
      <c r="AT143" s="347" t="s">
        <v>1846</v>
      </c>
      <c r="AU143" s="347" t="s">
        <v>1896</v>
      </c>
      <c r="AV143" s="349" t="s">
        <v>1041</v>
      </c>
    </row>
    <row r="144" spans="1:48" ht="14.4">
      <c r="A144" s="343">
        <v>153</v>
      </c>
      <c r="B144" s="343" t="s">
        <v>385</v>
      </c>
      <c r="C144" s="343" t="s">
        <v>329</v>
      </c>
      <c r="D144" s="343" t="str">
        <f t="shared" si="10"/>
        <v>2501 - 3000 SFTRajshahiNatoreNon-PNPHigh Street W Residential BlockMCজেলা শহরL shapeGround floor</v>
      </c>
      <c r="E144" s="343" t="str">
        <f>CONCATENATE('Outlet Data'!K144,L144,'Outlet Data'!N144,M144)</f>
        <v>RajshahiNatoreHigh Street W Residential BlockNon-PNP</v>
      </c>
      <c r="F144" s="343" t="str">
        <f t="shared" si="11"/>
        <v>Natoreজেলা শহরNon-PNP</v>
      </c>
      <c r="G144" s="343" t="str">
        <f t="shared" si="12"/>
        <v>NatoreNon-PNP</v>
      </c>
      <c r="H144" s="344">
        <v>44312</v>
      </c>
      <c r="I144" s="343">
        <v>2800</v>
      </c>
      <c r="J144" s="343" t="str">
        <f t="shared" si="13"/>
        <v>2501 - 3000 SFT</v>
      </c>
      <c r="K144" s="345" t="s">
        <v>107</v>
      </c>
      <c r="L144" s="343" t="s">
        <v>329</v>
      </c>
      <c r="M144" s="345" t="s">
        <v>1537</v>
      </c>
      <c r="N144" s="343" t="s">
        <v>1015</v>
      </c>
      <c r="O144" s="343" t="s">
        <v>25</v>
      </c>
      <c r="P144" s="343" t="s">
        <v>118</v>
      </c>
      <c r="Q144" s="343" t="s">
        <v>1861</v>
      </c>
      <c r="R144" s="343" t="s">
        <v>1863</v>
      </c>
      <c r="S144" s="346">
        <v>2862953.2</v>
      </c>
      <c r="T144" s="346">
        <v>1022.4832857142858</v>
      </c>
      <c r="U144" s="346">
        <v>2753540</v>
      </c>
      <c r="V144" s="346">
        <v>3033538</v>
      </c>
      <c r="W144" s="346">
        <v>2652058.7000000002</v>
      </c>
      <c r="X144" s="346">
        <v>2123649.2999999998</v>
      </c>
      <c r="Y144" s="346">
        <v>2855421.5500000003</v>
      </c>
      <c r="Z144" s="346">
        <v>14</v>
      </c>
      <c r="AA144" s="346" t="s">
        <v>1864</v>
      </c>
      <c r="AB144" s="346" t="s">
        <v>1865</v>
      </c>
      <c r="AC144" s="346" t="s">
        <v>1855</v>
      </c>
      <c r="AD144" s="346">
        <v>210894.5</v>
      </c>
      <c r="AE144" s="347">
        <v>7.9521052833408268E-2</v>
      </c>
      <c r="AF144" s="347">
        <v>7.8356349107936693E-2</v>
      </c>
      <c r="AG144" s="346">
        <v>2843063</v>
      </c>
      <c r="AH144" s="346">
        <v>2753540</v>
      </c>
      <c r="AI144" s="346">
        <v>3435327</v>
      </c>
      <c r="AJ144" s="346">
        <v>2249298</v>
      </c>
      <c r="AK144" s="346">
        <v>3033538</v>
      </c>
      <c r="AL144" s="346">
        <v>199664.31129052327</v>
      </c>
      <c r="AM144" s="346">
        <v>183819.82300512609</v>
      </c>
      <c r="AN144" s="346">
        <v>294148.41856293712</v>
      </c>
      <c r="AO144" s="346">
        <v>155720.60582500626</v>
      </c>
      <c r="AP144" s="346">
        <v>288299.64341082983</v>
      </c>
      <c r="AQ144" s="347">
        <v>0.1643807422437806</v>
      </c>
      <c r="AR144" s="348" t="str">
        <f t="shared" si="14"/>
        <v>RajshahiNatore</v>
      </c>
      <c r="AS144" s="347">
        <v>4.0000000000000001E-3</v>
      </c>
      <c r="AT144" s="347" t="s">
        <v>1842</v>
      </c>
      <c r="AU144" s="347" t="s">
        <v>1843</v>
      </c>
      <c r="AV144" s="349" t="s">
        <v>1041</v>
      </c>
    </row>
    <row r="145" spans="1:48" ht="14.4">
      <c r="A145" s="343">
        <v>461</v>
      </c>
      <c r="B145" s="343" t="s">
        <v>347</v>
      </c>
      <c r="C145" s="343" t="s">
        <v>348</v>
      </c>
      <c r="D145" s="343" t="str">
        <f t="shared" si="10"/>
        <v>2001 - 2500 SFTDhakaDhakaNon-PNPHigh Street W Residential BlockLCথানা সদরI shapeGround floor</v>
      </c>
      <c r="E145" s="343" t="str">
        <f>CONCATENATE('Outlet Data'!K145,L145,'Outlet Data'!N145,M145)</f>
        <v>DhakaDhakaHigh Street W Residential BlockNon-PNP</v>
      </c>
      <c r="F145" s="343" t="str">
        <f t="shared" si="11"/>
        <v>Dhakaথানা সদরNon-PNP</v>
      </c>
      <c r="G145" s="343" t="str">
        <f t="shared" si="12"/>
        <v>DhakaNon-PNP</v>
      </c>
      <c r="H145" s="344">
        <v>44314</v>
      </c>
      <c r="I145" s="343">
        <v>2061</v>
      </c>
      <c r="J145" s="343" t="str">
        <f t="shared" si="13"/>
        <v>2001 - 2500 SFT</v>
      </c>
      <c r="K145" s="345" t="s">
        <v>52</v>
      </c>
      <c r="L145" s="343" t="s">
        <v>52</v>
      </c>
      <c r="M145" s="345" t="s">
        <v>1537</v>
      </c>
      <c r="N145" s="343" t="s">
        <v>1015</v>
      </c>
      <c r="O145" s="343" t="s">
        <v>127</v>
      </c>
      <c r="P145" s="343" t="s">
        <v>118</v>
      </c>
      <c r="Q145" s="343" t="s">
        <v>1869</v>
      </c>
      <c r="R145" s="343" t="s">
        <v>52</v>
      </c>
      <c r="S145" s="346">
        <v>2067740.4</v>
      </c>
      <c r="T145" s="346">
        <v>1003.2704512372634</v>
      </c>
      <c r="U145" s="346">
        <v>1870426</v>
      </c>
      <c r="V145" s="346">
        <v>2237474</v>
      </c>
      <c r="W145" s="346">
        <v>1644116.6</v>
      </c>
      <c r="X145" s="346">
        <v>1198480.7</v>
      </c>
      <c r="Y145" s="346">
        <v>2079119.7</v>
      </c>
      <c r="Z145" s="346">
        <v>23</v>
      </c>
      <c r="AA145" s="346" t="s">
        <v>1853</v>
      </c>
      <c r="AB145" s="346" t="s">
        <v>1854</v>
      </c>
      <c r="AC145" s="346" t="s">
        <v>1845</v>
      </c>
      <c r="AD145" s="346">
        <v>423623.79999999981</v>
      </c>
      <c r="AE145" s="347">
        <v>0.25766043600557276</v>
      </c>
      <c r="AF145" s="347">
        <v>5.4887494600553949E-2</v>
      </c>
      <c r="AG145" s="346">
        <v>1681153</v>
      </c>
      <c r="AH145" s="346">
        <v>1870426</v>
      </c>
      <c r="AI145" s="346">
        <v>2237474</v>
      </c>
      <c r="AJ145" s="346">
        <v>2018866</v>
      </c>
      <c r="AK145" s="346">
        <v>2530783</v>
      </c>
      <c r="AL145" s="346">
        <v>98870.841511490318</v>
      </c>
      <c r="AM145" s="346">
        <v>109436.15322916576</v>
      </c>
      <c r="AN145" s="346">
        <v>127398.66855643288</v>
      </c>
      <c r="AO145" s="346">
        <v>86420.8631565877</v>
      </c>
      <c r="AP145" s="346">
        <v>145338.92374805961</v>
      </c>
      <c r="AQ145" s="347">
        <v>0.16435364042436712</v>
      </c>
      <c r="AR145" s="348" t="str">
        <f t="shared" si="14"/>
        <v>DhakaDhaka</v>
      </c>
      <c r="AS145" s="347">
        <v>4.0000000000000001E-3</v>
      </c>
      <c r="AT145" s="347" t="s">
        <v>1856</v>
      </c>
      <c r="AU145" s="347" t="s">
        <v>1843</v>
      </c>
      <c r="AV145" s="349" t="s">
        <v>1041</v>
      </c>
    </row>
    <row r="146" spans="1:48" ht="14.4">
      <c r="A146" s="343">
        <v>300</v>
      </c>
      <c r="B146" s="343" t="s">
        <v>365</v>
      </c>
      <c r="C146" s="343" t="s">
        <v>366</v>
      </c>
      <c r="D146" s="343" t="str">
        <f t="shared" si="10"/>
        <v>2001 - 2500 SFTKhulnaKhulnaNon-PNPHigh Street W InstitutionsMBবিভাগীয় শহরSquare ⬜ shapeGround floor</v>
      </c>
      <c r="E146" s="343" t="str">
        <f>CONCATENATE('Outlet Data'!K146,L146,'Outlet Data'!N146,M146)</f>
        <v>KhulnaKhulnaHigh Street W InstitutionsNon-PNP</v>
      </c>
      <c r="F146" s="343" t="str">
        <f t="shared" si="11"/>
        <v>Khulnaবিভাগীয় শহরNon-PNP</v>
      </c>
      <c r="G146" s="343" t="str">
        <f t="shared" si="12"/>
        <v>KhulnaNon-PNP</v>
      </c>
      <c r="H146" s="344">
        <v>44315</v>
      </c>
      <c r="I146" s="343">
        <v>2024</v>
      </c>
      <c r="J146" s="343" t="str">
        <f t="shared" si="13"/>
        <v>2001 - 2500 SFT</v>
      </c>
      <c r="K146" s="345" t="s">
        <v>159</v>
      </c>
      <c r="L146" s="343" t="s">
        <v>159</v>
      </c>
      <c r="M146" s="345" t="s">
        <v>1537</v>
      </c>
      <c r="N146" s="343" t="s">
        <v>1021</v>
      </c>
      <c r="O146" s="343" t="s">
        <v>25</v>
      </c>
      <c r="P146" s="343" t="s">
        <v>27</v>
      </c>
      <c r="Q146" s="343" t="s">
        <v>1838</v>
      </c>
      <c r="R146" s="343" t="s">
        <v>1863</v>
      </c>
      <c r="S146" s="346">
        <v>2041862.6</v>
      </c>
      <c r="T146" s="346">
        <v>1008.8253952569171</v>
      </c>
      <c r="U146" s="346">
        <v>1802373</v>
      </c>
      <c r="V146" s="346">
        <v>2196161</v>
      </c>
      <c r="W146" s="346">
        <v>1784220.4</v>
      </c>
      <c r="X146" s="346">
        <v>1167808</v>
      </c>
      <c r="Y146" s="346">
        <v>2364199</v>
      </c>
      <c r="Z146" s="346">
        <v>13</v>
      </c>
      <c r="AA146" s="346" t="s">
        <v>1853</v>
      </c>
      <c r="AB146" s="346" t="s">
        <v>1854</v>
      </c>
      <c r="AC146" s="346" t="s">
        <v>1845</v>
      </c>
      <c r="AD146" s="346">
        <v>257642.20000000019</v>
      </c>
      <c r="AE146" s="347">
        <v>0.14440043393742164</v>
      </c>
      <c r="AF146" s="347">
        <v>5.774764162336235E-2</v>
      </c>
      <c r="AG146" s="346">
        <v>2032912</v>
      </c>
      <c r="AH146" s="346">
        <v>1802373</v>
      </c>
      <c r="AI146" s="346">
        <v>2196161</v>
      </c>
      <c r="AJ146" s="346">
        <v>1698720</v>
      </c>
      <c r="AK146" s="346">
        <v>2479147</v>
      </c>
      <c r="AL146" s="346">
        <v>104386.86413443118</v>
      </c>
      <c r="AM146" s="346">
        <v>69111.490647361788</v>
      </c>
      <c r="AN146" s="346">
        <v>157584.58763146843</v>
      </c>
      <c r="AO146" s="346">
        <v>82504.994085689425</v>
      </c>
      <c r="AP146" s="346">
        <v>175975.81184578344</v>
      </c>
      <c r="AQ146" s="347">
        <v>0.16298461549900445</v>
      </c>
      <c r="AR146" s="348" t="str">
        <f t="shared" si="14"/>
        <v>KhulnaKhulna</v>
      </c>
      <c r="AS146" s="347">
        <v>4.0000000000000001E-3</v>
      </c>
      <c r="AT146" s="347" t="s">
        <v>1846</v>
      </c>
      <c r="AU146" s="347" t="s">
        <v>1843</v>
      </c>
      <c r="AV146" s="349" t="s">
        <v>1041</v>
      </c>
    </row>
    <row r="147" spans="1:48" ht="14.4">
      <c r="A147" s="343">
        <v>77</v>
      </c>
      <c r="B147" s="343" t="s">
        <v>545</v>
      </c>
      <c r="C147" s="343" t="s">
        <v>546</v>
      </c>
      <c r="D147" s="343" t="str">
        <f t="shared" si="10"/>
        <v>4001 - 4500 SFTDhakaDhakaPNPHigh Street W Residential BlockHBবিভাগীয় শহরL shapeGround floor</v>
      </c>
      <c r="E147" s="343" t="str">
        <f>CONCATENATE('Outlet Data'!K147,L147,'Outlet Data'!N147,M147)</f>
        <v>DhakaDhakaHigh Street W Residential BlockPNP</v>
      </c>
      <c r="F147" s="343" t="str">
        <f t="shared" si="11"/>
        <v>Dhakaবিভাগীয় শহরPNP</v>
      </c>
      <c r="G147" s="343" t="str">
        <f t="shared" si="12"/>
        <v>DhakaPNP</v>
      </c>
      <c r="H147" s="344">
        <v>44326</v>
      </c>
      <c r="I147" s="343">
        <v>4400</v>
      </c>
      <c r="J147" s="343" t="str">
        <f t="shared" si="13"/>
        <v>4001 - 4500 SFT</v>
      </c>
      <c r="K147" s="345" t="s">
        <v>52</v>
      </c>
      <c r="L147" s="343" t="s">
        <v>52</v>
      </c>
      <c r="M147" s="345" t="s">
        <v>1492</v>
      </c>
      <c r="N147" s="343" t="s">
        <v>1015</v>
      </c>
      <c r="O147" s="343" t="s">
        <v>45</v>
      </c>
      <c r="P147" s="343" t="s">
        <v>27</v>
      </c>
      <c r="Q147" s="343" t="s">
        <v>1838</v>
      </c>
      <c r="R147" s="343" t="s">
        <v>52</v>
      </c>
      <c r="S147" s="346">
        <v>12996720.199999999</v>
      </c>
      <c r="T147" s="346">
        <v>2953.8000454545454</v>
      </c>
      <c r="U147" s="346">
        <v>12819895</v>
      </c>
      <c r="V147" s="346">
        <v>13131492</v>
      </c>
      <c r="W147" s="346">
        <v>15950606.4</v>
      </c>
      <c r="X147" s="346">
        <v>15318650</v>
      </c>
      <c r="Y147" s="346">
        <v>18175815.199999999</v>
      </c>
      <c r="Z147" s="346">
        <v>5</v>
      </c>
      <c r="AA147" s="346" t="s">
        <v>1857</v>
      </c>
      <c r="AB147" s="346" t="s">
        <v>1858</v>
      </c>
      <c r="AC147" s="346" t="s">
        <v>1841</v>
      </c>
      <c r="AD147" s="346">
        <v>-2953886.2000000011</v>
      </c>
      <c r="AE147" s="347">
        <v>-0.18518958627177973</v>
      </c>
      <c r="AF147" s="347">
        <v>4.1279150359883596E-2</v>
      </c>
      <c r="AG147" s="346">
        <v>12222968</v>
      </c>
      <c r="AH147" s="346">
        <v>13131492</v>
      </c>
      <c r="AI147" s="346">
        <v>13709939</v>
      </c>
      <c r="AJ147" s="346">
        <v>12819895</v>
      </c>
      <c r="AK147" s="346">
        <v>13099307</v>
      </c>
      <c r="AL147" s="346">
        <v>502118.78731815051</v>
      </c>
      <c r="AM147" s="346">
        <v>480448.61037011584</v>
      </c>
      <c r="AN147" s="346">
        <v>650207.84325674176</v>
      </c>
      <c r="AO147" s="346">
        <v>449003.34284081683</v>
      </c>
      <c r="AP147" s="346">
        <v>600689.25281985663</v>
      </c>
      <c r="AQ147" s="347">
        <v>0.16317950468828124</v>
      </c>
      <c r="AR147" s="348" t="str">
        <f t="shared" si="14"/>
        <v>DhakaDhaka</v>
      </c>
      <c r="AS147" s="347">
        <v>4.0788302770520604E-3</v>
      </c>
      <c r="AT147" s="347" t="s">
        <v>1842</v>
      </c>
      <c r="AU147" s="347" t="s">
        <v>1843</v>
      </c>
      <c r="AV147" s="349" t="s">
        <v>1041</v>
      </c>
    </row>
    <row r="148" spans="1:48" ht="14.4">
      <c r="A148" s="343">
        <v>289</v>
      </c>
      <c r="B148" s="343" t="s">
        <v>587</v>
      </c>
      <c r="C148" s="343" t="s">
        <v>588</v>
      </c>
      <c r="D148" s="343" t="str">
        <f t="shared" si="10"/>
        <v>1501 - 2000 SFTDhakaGazipurNon-PNPWithin the MahallaMCথানা সদরSquare ⬜ shapeGround floor</v>
      </c>
      <c r="E148" s="343" t="str">
        <f>CONCATENATE('Outlet Data'!K148,L148,'Outlet Data'!N148,M148)</f>
        <v>DhakaGazipurWithin the MahallaNon-PNP</v>
      </c>
      <c r="F148" s="343" t="str">
        <f t="shared" si="11"/>
        <v>Gazipurথানা সদরNon-PNP</v>
      </c>
      <c r="G148" s="343" t="str">
        <f t="shared" si="12"/>
        <v>GazipurNon-PNP</v>
      </c>
      <c r="H148" s="344">
        <v>44343</v>
      </c>
      <c r="I148" s="343">
        <v>1750</v>
      </c>
      <c r="J148" s="343" t="str">
        <f t="shared" si="13"/>
        <v>1501 - 2000 SFT</v>
      </c>
      <c r="K148" s="345" t="s">
        <v>52</v>
      </c>
      <c r="L148" s="343" t="s">
        <v>79</v>
      </c>
      <c r="M148" s="345" t="s">
        <v>1537</v>
      </c>
      <c r="N148" s="343" t="s">
        <v>1016</v>
      </c>
      <c r="O148" s="343" t="s">
        <v>25</v>
      </c>
      <c r="P148" s="343" t="s">
        <v>118</v>
      </c>
      <c r="Q148" s="343" t="s">
        <v>1869</v>
      </c>
      <c r="R148" s="343" t="s">
        <v>52</v>
      </c>
      <c r="S148" s="346">
        <v>2095474.6</v>
      </c>
      <c r="T148" s="346">
        <v>1197.4140571428572</v>
      </c>
      <c r="U148" s="346">
        <v>1972446</v>
      </c>
      <c r="V148" s="346">
        <v>2258335</v>
      </c>
      <c r="W148" s="346">
        <v>1992692.2</v>
      </c>
      <c r="X148" s="346">
        <v>1544437.2</v>
      </c>
      <c r="Y148" s="346">
        <v>2689592.2</v>
      </c>
      <c r="Z148" s="346">
        <v>37</v>
      </c>
      <c r="AA148" s="346" t="s">
        <v>1853</v>
      </c>
      <c r="AB148" s="346" t="s">
        <v>1854</v>
      </c>
      <c r="AC148" s="346" t="s">
        <v>1845</v>
      </c>
      <c r="AD148" s="346">
        <v>102782.40000000014</v>
      </c>
      <c r="AE148" s="347">
        <v>5.1579666945050562E-2</v>
      </c>
      <c r="AF148" s="347">
        <v>5.5729047465293391E-2</v>
      </c>
      <c r="AG148" s="346">
        <v>1972446</v>
      </c>
      <c r="AH148" s="346">
        <v>2154528</v>
      </c>
      <c r="AI148" s="346">
        <v>2262385</v>
      </c>
      <c r="AJ148" s="346">
        <v>1829679</v>
      </c>
      <c r="AK148" s="346">
        <v>2258335</v>
      </c>
      <c r="AL148" s="346">
        <v>99999.222556791152</v>
      </c>
      <c r="AM148" s="346">
        <v>95266.390460461378</v>
      </c>
      <c r="AN148" s="346">
        <v>152843.24927894556</v>
      </c>
      <c r="AO148" s="346">
        <v>99551.100104096171</v>
      </c>
      <c r="AP148" s="346">
        <v>136234.0548282892</v>
      </c>
      <c r="AQ148" s="347">
        <v>0.16965637935141165</v>
      </c>
      <c r="AR148" s="348" t="str">
        <f t="shared" si="14"/>
        <v>DhakaGazipur</v>
      </c>
      <c r="AS148" s="347">
        <v>4.0000000000000001E-3</v>
      </c>
      <c r="AT148" s="347" t="s">
        <v>1846</v>
      </c>
      <c r="AU148" s="347" t="s">
        <v>1843</v>
      </c>
      <c r="AV148" s="349" t="s">
        <v>1041</v>
      </c>
    </row>
    <row r="149" spans="1:48" ht="14.4">
      <c r="A149" s="343">
        <v>192</v>
      </c>
      <c r="B149" s="343" t="s">
        <v>368</v>
      </c>
      <c r="C149" s="343" t="s">
        <v>369</v>
      </c>
      <c r="D149" s="343" t="str">
        <f t="shared" si="10"/>
        <v>2001 - 2500 SFTDhakaGazipurNon-PNPCommercial HubMCথানা সদরL shapeGround floor</v>
      </c>
      <c r="E149" s="343" t="str">
        <f>CONCATENATE('Outlet Data'!K149,L149,'Outlet Data'!N149,M149)</f>
        <v>DhakaGazipurCommercial HubNon-PNP</v>
      </c>
      <c r="F149" s="343" t="str">
        <f t="shared" si="11"/>
        <v>Gazipurথানা সদরNon-PNP</v>
      </c>
      <c r="G149" s="343" t="str">
        <f t="shared" si="12"/>
        <v>GazipurNon-PNP</v>
      </c>
      <c r="H149" s="344">
        <v>44346</v>
      </c>
      <c r="I149" s="343">
        <v>2500</v>
      </c>
      <c r="J149" s="343" t="str">
        <f t="shared" si="13"/>
        <v>2001 - 2500 SFT</v>
      </c>
      <c r="K149" s="345" t="s">
        <v>52</v>
      </c>
      <c r="L149" s="343" t="s">
        <v>79</v>
      </c>
      <c r="M149" s="345" t="s">
        <v>1537</v>
      </c>
      <c r="N149" s="343" t="s">
        <v>1014</v>
      </c>
      <c r="O149" s="343" t="s">
        <v>25</v>
      </c>
      <c r="P149" s="343" t="s">
        <v>118</v>
      </c>
      <c r="Q149" s="343" t="s">
        <v>1869</v>
      </c>
      <c r="R149" s="343" t="s">
        <v>52</v>
      </c>
      <c r="S149" s="346">
        <v>2824287.8</v>
      </c>
      <c r="T149" s="346">
        <v>1129.7151199999998</v>
      </c>
      <c r="U149" s="346">
        <v>2779875</v>
      </c>
      <c r="V149" s="346">
        <v>3133343</v>
      </c>
      <c r="W149" s="346">
        <v>1765344.4</v>
      </c>
      <c r="X149" s="346">
        <v>1704794.6</v>
      </c>
      <c r="Y149" s="346">
        <v>2797035</v>
      </c>
      <c r="Z149" s="346">
        <v>5</v>
      </c>
      <c r="AA149" s="346" t="s">
        <v>1857</v>
      </c>
      <c r="AB149" s="346" t="s">
        <v>1858</v>
      </c>
      <c r="AC149" s="346" t="s">
        <v>1855</v>
      </c>
      <c r="AD149" s="346">
        <v>1058943.3999999999</v>
      </c>
      <c r="AE149" s="347">
        <v>0.59985088462058722</v>
      </c>
      <c r="AF149" s="347">
        <v>5.0686825194862443E-2</v>
      </c>
      <c r="AG149" s="346">
        <v>2920242</v>
      </c>
      <c r="AH149" s="346">
        <v>2779875</v>
      </c>
      <c r="AI149" s="346">
        <v>3264622</v>
      </c>
      <c r="AJ149" s="346">
        <v>2023357</v>
      </c>
      <c r="AK149" s="346">
        <v>3133343</v>
      </c>
      <c r="AL149" s="346">
        <v>190933.10883192555</v>
      </c>
      <c r="AM149" s="346">
        <v>160072.45738915127</v>
      </c>
      <c r="AN149" s="346">
        <v>254606.25673258927</v>
      </c>
      <c r="AO149" s="346">
        <v>-145352.51606921444</v>
      </c>
      <c r="AP149" s="346">
        <v>255511.60320846137</v>
      </c>
      <c r="AQ149" s="347">
        <v>0.16574826844615137</v>
      </c>
      <c r="AR149" s="348" t="str">
        <f t="shared" si="14"/>
        <v>DhakaGazipur</v>
      </c>
      <c r="AS149" s="347">
        <v>4.0000000000000001E-3</v>
      </c>
      <c r="AT149" s="347" t="s">
        <v>1842</v>
      </c>
      <c r="AU149" s="347" t="s">
        <v>1843</v>
      </c>
      <c r="AV149" s="349" t="s">
        <v>1041</v>
      </c>
    </row>
    <row r="150" spans="1:48" ht="14.4">
      <c r="A150" s="343">
        <v>284</v>
      </c>
      <c r="B150" s="343" t="s">
        <v>585</v>
      </c>
      <c r="C150" s="343" t="s">
        <v>586</v>
      </c>
      <c r="D150" s="343" t="str">
        <f t="shared" si="10"/>
        <v>1501 - 2000 SFTDhakaDhakaNon-PNPHigh Street W Residential BlockMBবিভাগীয় শহরSquare ⬜ shapeSlightly upper than Ground floor</v>
      </c>
      <c r="E150" s="343" t="str">
        <f>CONCATENATE('Outlet Data'!K150,L150,'Outlet Data'!N150,M150)</f>
        <v>DhakaDhakaHigh Street W Residential BlockNon-PNP</v>
      </c>
      <c r="F150" s="343" t="str">
        <f t="shared" si="11"/>
        <v>Dhakaবিভাগীয় শহরNon-PNP</v>
      </c>
      <c r="G150" s="343" t="str">
        <f t="shared" si="12"/>
        <v>DhakaNon-PNP</v>
      </c>
      <c r="H150" s="344">
        <v>44347</v>
      </c>
      <c r="I150" s="343">
        <v>1559</v>
      </c>
      <c r="J150" s="343" t="str">
        <f t="shared" si="13"/>
        <v>1501 - 2000 SFT</v>
      </c>
      <c r="K150" s="345" t="s">
        <v>52</v>
      </c>
      <c r="L150" s="343" t="s">
        <v>52</v>
      </c>
      <c r="M150" s="345" t="s">
        <v>1537</v>
      </c>
      <c r="N150" s="343" t="s">
        <v>1015</v>
      </c>
      <c r="O150" s="343" t="s">
        <v>25</v>
      </c>
      <c r="P150" s="343" t="s">
        <v>27</v>
      </c>
      <c r="Q150" s="343" t="s">
        <v>1838</v>
      </c>
      <c r="R150" s="343" t="s">
        <v>52</v>
      </c>
      <c r="S150" s="346">
        <v>2507328</v>
      </c>
      <c r="T150" s="346">
        <v>1608.2924951892239</v>
      </c>
      <c r="U150" s="346">
        <v>2431773</v>
      </c>
      <c r="V150" s="346">
        <v>2638273</v>
      </c>
      <c r="W150" s="346">
        <v>3119556</v>
      </c>
      <c r="X150" s="346">
        <v>2524488.5</v>
      </c>
      <c r="Y150" s="346">
        <v>3962799.3</v>
      </c>
      <c r="Z150" s="346">
        <v>11</v>
      </c>
      <c r="AA150" s="346" t="s">
        <v>1857</v>
      </c>
      <c r="AB150" s="346" t="s">
        <v>1858</v>
      </c>
      <c r="AC150" s="346" t="s">
        <v>1841</v>
      </c>
      <c r="AD150" s="346">
        <v>-612228</v>
      </c>
      <c r="AE150" s="347">
        <v>-0.19625485165196588</v>
      </c>
      <c r="AF150" s="347">
        <v>4.4266857076173845E-2</v>
      </c>
      <c r="AG150" s="346">
        <v>2431773</v>
      </c>
      <c r="AH150" s="346">
        <v>2638273</v>
      </c>
      <c r="AI150" s="346">
        <v>2730928</v>
      </c>
      <c r="AJ150" s="346">
        <v>2189776</v>
      </c>
      <c r="AK150" s="346">
        <v>2545890</v>
      </c>
      <c r="AL150" s="346">
        <v>98440.638275318139</v>
      </c>
      <c r="AM150" s="346">
        <v>100107.13240449876</v>
      </c>
      <c r="AN150" s="346">
        <v>123189.79799471138</v>
      </c>
      <c r="AO150" s="346">
        <v>118991.12843255256</v>
      </c>
      <c r="AP150" s="346">
        <v>114228.95398836321</v>
      </c>
      <c r="AQ150" s="347">
        <v>0.14525924137688737</v>
      </c>
      <c r="AR150" s="348" t="str">
        <f t="shared" si="14"/>
        <v>DhakaDhaka</v>
      </c>
      <c r="AS150" s="347">
        <v>4.0000000000000001E-3</v>
      </c>
      <c r="AT150" s="347" t="s">
        <v>1846</v>
      </c>
      <c r="AU150" s="347" t="s">
        <v>1851</v>
      </c>
      <c r="AV150" s="349" t="s">
        <v>1041</v>
      </c>
    </row>
    <row r="151" spans="1:48" ht="14.4">
      <c r="A151" s="343">
        <v>96</v>
      </c>
      <c r="B151" s="343" t="s">
        <v>108</v>
      </c>
      <c r="C151" s="343" t="s">
        <v>109</v>
      </c>
      <c r="D151" s="343" t="str">
        <f t="shared" si="10"/>
        <v>3001 - 3500 SFTDhakaDhakaPNPHigh Street W Residential BlockMBবিভাগীয় শহরSquare ⬜ shapeGround floor</v>
      </c>
      <c r="E151" s="343" t="str">
        <f>CONCATENATE('Outlet Data'!K151,L151,'Outlet Data'!N151,M151)</f>
        <v>DhakaDhakaHigh Street W Residential BlockPNP</v>
      </c>
      <c r="F151" s="343" t="str">
        <f t="shared" si="11"/>
        <v>Dhakaবিভাগীয় শহরPNP</v>
      </c>
      <c r="G151" s="343" t="str">
        <f t="shared" si="12"/>
        <v>DhakaPNP</v>
      </c>
      <c r="H151" s="344">
        <v>44373</v>
      </c>
      <c r="I151" s="343">
        <v>3375</v>
      </c>
      <c r="J151" s="343" t="str">
        <f t="shared" si="13"/>
        <v>3001 - 3500 SFT</v>
      </c>
      <c r="K151" s="345" t="s">
        <v>52</v>
      </c>
      <c r="L151" s="343" t="s">
        <v>52</v>
      </c>
      <c r="M151" s="345" t="s">
        <v>1492</v>
      </c>
      <c r="N151" s="343" t="s">
        <v>1015</v>
      </c>
      <c r="O151" s="343" t="s">
        <v>25</v>
      </c>
      <c r="P151" s="343" t="s">
        <v>27</v>
      </c>
      <c r="Q151" s="343" t="s">
        <v>1838</v>
      </c>
      <c r="R151" s="343" t="s">
        <v>52</v>
      </c>
      <c r="S151" s="346">
        <v>5686926.4000000004</v>
      </c>
      <c r="T151" s="346">
        <v>1685.0152296296296</v>
      </c>
      <c r="U151" s="346">
        <v>5748692</v>
      </c>
      <c r="V151" s="346">
        <v>5893418</v>
      </c>
      <c r="W151" s="346">
        <v>5686926.4000000004</v>
      </c>
      <c r="X151" s="346">
        <v>5216051.5999999996</v>
      </c>
      <c r="Y151" s="346">
        <v>9581427.1000000015</v>
      </c>
      <c r="Z151" s="346">
        <v>11</v>
      </c>
      <c r="AA151" s="346" t="s">
        <v>1853</v>
      </c>
      <c r="AB151" s="346" t="s">
        <v>1854</v>
      </c>
      <c r="AC151" s="346" t="s">
        <v>1845</v>
      </c>
      <c r="AD151" s="346">
        <v>0</v>
      </c>
      <c r="AE151" s="347">
        <v>0</v>
      </c>
      <c r="AF151" s="347">
        <v>4.683198014677465E-2</v>
      </c>
      <c r="AG151" s="346">
        <v>5748692</v>
      </c>
      <c r="AH151" s="346">
        <v>5856028</v>
      </c>
      <c r="AI151" s="346">
        <v>5897189</v>
      </c>
      <c r="AJ151" s="346">
        <v>5039305</v>
      </c>
      <c r="AK151" s="346">
        <v>5893418</v>
      </c>
      <c r="AL151" s="346">
        <v>281673.65338656015</v>
      </c>
      <c r="AM151" s="346">
        <v>226103.96824641142</v>
      </c>
      <c r="AN151" s="346">
        <v>320703.52721928433</v>
      </c>
      <c r="AO151" s="346">
        <v>190812.57229525677</v>
      </c>
      <c r="AP151" s="346">
        <v>312356.40015733067</v>
      </c>
      <c r="AQ151" s="347">
        <v>0.16136988701547963</v>
      </c>
      <c r="AR151" s="348" t="str">
        <f t="shared" si="14"/>
        <v>DhakaDhaka</v>
      </c>
      <c r="AS151" s="347">
        <v>4.1872382037045396E-3</v>
      </c>
      <c r="AT151" s="347" t="s">
        <v>1846</v>
      </c>
      <c r="AU151" s="347" t="s">
        <v>1843</v>
      </c>
      <c r="AV151" s="349" t="s">
        <v>1041</v>
      </c>
    </row>
    <row r="152" spans="1:48" ht="14.4">
      <c r="A152" s="343">
        <v>139</v>
      </c>
      <c r="B152" s="343" t="s">
        <v>309</v>
      </c>
      <c r="C152" s="343" t="s">
        <v>310</v>
      </c>
      <c r="D152" s="343" t="str">
        <f t="shared" si="10"/>
        <v>1501 - 2000 SFTDhakaGazipurNon-PNPCommercial HubMBথানা সদরSquare ⬜ shapeGround floor</v>
      </c>
      <c r="E152" s="343" t="str">
        <f>CONCATENATE('Outlet Data'!K152,L152,'Outlet Data'!N152,M152)</f>
        <v>DhakaGazipurCommercial HubNon-PNP</v>
      </c>
      <c r="F152" s="343" t="str">
        <f t="shared" si="11"/>
        <v>Gazipurথানা সদরNon-PNP</v>
      </c>
      <c r="G152" s="343" t="str">
        <f t="shared" si="12"/>
        <v>GazipurNon-PNP</v>
      </c>
      <c r="H152" s="344">
        <v>44377</v>
      </c>
      <c r="I152" s="343">
        <v>1704</v>
      </c>
      <c r="J152" s="343" t="str">
        <f t="shared" si="13"/>
        <v>1501 - 2000 SFT</v>
      </c>
      <c r="K152" s="345" t="s">
        <v>52</v>
      </c>
      <c r="L152" s="343" t="s">
        <v>79</v>
      </c>
      <c r="M152" s="345" t="s">
        <v>1537</v>
      </c>
      <c r="N152" s="343" t="s">
        <v>1014</v>
      </c>
      <c r="O152" s="343" t="s">
        <v>25</v>
      </c>
      <c r="P152" s="343" t="s">
        <v>27</v>
      </c>
      <c r="Q152" s="343" t="s">
        <v>1869</v>
      </c>
      <c r="R152" s="343" t="s">
        <v>52</v>
      </c>
      <c r="S152" s="346">
        <v>3018591.2</v>
      </c>
      <c r="T152" s="346">
        <v>1771.4737089201878</v>
      </c>
      <c r="U152" s="346">
        <v>2771830</v>
      </c>
      <c r="V152" s="346">
        <v>3428767</v>
      </c>
      <c r="W152" s="346">
        <v>2241169.2000000002</v>
      </c>
      <c r="X152" s="346">
        <v>1161639.8</v>
      </c>
      <c r="Y152" s="346">
        <v>2544561.7999999998</v>
      </c>
      <c r="Z152" s="346">
        <v>9</v>
      </c>
      <c r="AA152" s="346" t="s">
        <v>1857</v>
      </c>
      <c r="AB152" s="346" t="s">
        <v>1858</v>
      </c>
      <c r="AC152" s="346" t="s">
        <v>1855</v>
      </c>
      <c r="AD152" s="346">
        <v>777422</v>
      </c>
      <c r="AE152" s="347">
        <v>0.34688233266814472</v>
      </c>
      <c r="AF152" s="347">
        <v>7.6936876243700991E-2</v>
      </c>
      <c r="AG152" s="346">
        <v>2771830</v>
      </c>
      <c r="AH152" s="346">
        <v>3165919</v>
      </c>
      <c r="AI152" s="346">
        <v>3562568</v>
      </c>
      <c r="AJ152" s="346">
        <v>2163872</v>
      </c>
      <c r="AK152" s="346">
        <v>3428767</v>
      </c>
      <c r="AL152" s="346">
        <v>206677.76145483711</v>
      </c>
      <c r="AM152" s="346">
        <v>230761.03693290486</v>
      </c>
      <c r="AN152" s="346">
        <v>309951.92098674213</v>
      </c>
      <c r="AO152" s="346">
        <v>121668.50156194688</v>
      </c>
      <c r="AP152" s="346">
        <v>292145.66698719346</v>
      </c>
      <c r="AQ152" s="347">
        <v>0.1686702030675796</v>
      </c>
      <c r="AR152" s="348" t="str">
        <f t="shared" si="14"/>
        <v>DhakaGazipur</v>
      </c>
      <c r="AS152" s="347">
        <v>4.0000000000000001E-3</v>
      </c>
      <c r="AT152" s="347" t="s">
        <v>1846</v>
      </c>
      <c r="AU152" s="347" t="s">
        <v>1843</v>
      </c>
      <c r="AV152" s="349" t="s">
        <v>1041</v>
      </c>
    </row>
    <row r="153" spans="1:48" ht="14.4">
      <c r="A153" s="343">
        <v>168</v>
      </c>
      <c r="B153" s="343" t="s">
        <v>622</v>
      </c>
      <c r="C153" s="343" t="s">
        <v>1938</v>
      </c>
      <c r="D153" s="343" t="str">
        <f t="shared" si="10"/>
        <v>2001 - 2500 SFTDhakaDhakaNon-PNPInside the MallHBথানা সদরSquare ⬜ shapeBasement floor</v>
      </c>
      <c r="E153" s="343" t="str">
        <f>CONCATENATE('Outlet Data'!K153,L153,'Outlet Data'!N153,M153)</f>
        <v>DhakaDhakaInside the MallNon-PNP</v>
      </c>
      <c r="F153" s="343" t="str">
        <f t="shared" si="11"/>
        <v>Dhakaথানা সদরNon-PNP</v>
      </c>
      <c r="G153" s="343" t="str">
        <f t="shared" si="12"/>
        <v>DhakaNon-PNP</v>
      </c>
      <c r="H153" s="344">
        <v>44386</v>
      </c>
      <c r="I153" s="343">
        <v>2180</v>
      </c>
      <c r="J153" s="343" t="str">
        <f t="shared" si="13"/>
        <v>2001 - 2500 SFT</v>
      </c>
      <c r="K153" s="345" t="s">
        <v>52</v>
      </c>
      <c r="L153" s="343" t="s">
        <v>52</v>
      </c>
      <c r="M153" s="345" t="s">
        <v>1537</v>
      </c>
      <c r="N153" s="343" t="s">
        <v>1020</v>
      </c>
      <c r="O153" s="343" t="s">
        <v>45</v>
      </c>
      <c r="P153" s="343" t="s">
        <v>27</v>
      </c>
      <c r="Q153" s="343" t="s">
        <v>1869</v>
      </c>
      <c r="R153" s="343" t="s">
        <v>52</v>
      </c>
      <c r="S153" s="346">
        <v>2686248</v>
      </c>
      <c r="T153" s="346">
        <v>1232.2238532110091</v>
      </c>
      <c r="U153" s="346">
        <v>2538224</v>
      </c>
      <c r="V153" s="346">
        <v>2877813</v>
      </c>
      <c r="W153" s="346">
        <v>2744328.4</v>
      </c>
      <c r="X153" s="346">
        <v>2349036.4</v>
      </c>
      <c r="Y153" s="346">
        <v>3490451.4</v>
      </c>
      <c r="Z153" s="346">
        <v>17</v>
      </c>
      <c r="AA153" s="346" t="s">
        <v>1853</v>
      </c>
      <c r="AB153" s="346" t="s">
        <v>1854</v>
      </c>
      <c r="AC153" s="346" t="s">
        <v>1845</v>
      </c>
      <c r="AD153" s="346">
        <v>-58080.399999999907</v>
      </c>
      <c r="AE153" s="347">
        <v>-2.1163793662595132E-2</v>
      </c>
      <c r="AF153" s="347">
        <v>7.5269037171044773E-2</v>
      </c>
      <c r="AG153" s="346">
        <v>2468720</v>
      </c>
      <c r="AH153" s="346">
        <v>2554436</v>
      </c>
      <c r="AI153" s="346">
        <v>2992047</v>
      </c>
      <c r="AJ153" s="346">
        <v>2538224</v>
      </c>
      <c r="AK153" s="346">
        <v>2877813</v>
      </c>
      <c r="AL153" s="346">
        <v>165673.39005220809</v>
      </c>
      <c r="AM153" s="346">
        <v>167304.4217686755</v>
      </c>
      <c r="AN153" s="346">
        <v>256512.31253310852</v>
      </c>
      <c r="AO153" s="346">
        <v>178809.42448523862</v>
      </c>
      <c r="AP153" s="346">
        <v>242656.95397399249</v>
      </c>
      <c r="AQ153" s="347">
        <v>0.16288696583597451</v>
      </c>
      <c r="AR153" s="348" t="str">
        <f t="shared" si="14"/>
        <v>DhakaDhaka</v>
      </c>
      <c r="AS153" s="347">
        <v>4.0000000000000001E-3</v>
      </c>
      <c r="AT153" s="347" t="s">
        <v>1846</v>
      </c>
      <c r="AU153" s="347" t="s">
        <v>1896</v>
      </c>
      <c r="AV153" s="349" t="s">
        <v>1041</v>
      </c>
    </row>
    <row r="154" spans="1:48" ht="14.4">
      <c r="A154" s="343">
        <v>456</v>
      </c>
      <c r="B154" s="343" t="s">
        <v>95</v>
      </c>
      <c r="C154" s="343" t="s">
        <v>1939</v>
      </c>
      <c r="D154" s="343" t="str">
        <f t="shared" si="10"/>
        <v>2001 - 2500 SFTDhakaNarsingdiNon-PNPIndustrialMCথানা সদরL shapeGround floor</v>
      </c>
      <c r="E154" s="343" t="str">
        <f>CONCATENATE('Outlet Data'!K154,L154,'Outlet Data'!N154,M154)</f>
        <v>DhakaNarsingdiIndustrialNon-PNP</v>
      </c>
      <c r="F154" s="343" t="str">
        <f t="shared" si="11"/>
        <v>Narsingdiথানা সদরNon-PNP</v>
      </c>
      <c r="G154" s="343" t="str">
        <f t="shared" si="12"/>
        <v>NarsingdiNon-PNP</v>
      </c>
      <c r="H154" s="344">
        <v>44395</v>
      </c>
      <c r="I154" s="343">
        <v>2039</v>
      </c>
      <c r="J154" s="343" t="str">
        <f t="shared" si="13"/>
        <v>2001 - 2500 SFT</v>
      </c>
      <c r="K154" s="345" t="s">
        <v>52</v>
      </c>
      <c r="L154" s="343" t="s">
        <v>98</v>
      </c>
      <c r="M154" s="345" t="s">
        <v>1537</v>
      </c>
      <c r="N154" s="343" t="s">
        <v>1017</v>
      </c>
      <c r="O154" s="343" t="s">
        <v>25</v>
      </c>
      <c r="P154" s="343" t="s">
        <v>118</v>
      </c>
      <c r="Q154" s="343" t="s">
        <v>1869</v>
      </c>
      <c r="R154" s="343" t="s">
        <v>52</v>
      </c>
      <c r="S154" s="346">
        <v>1581124.6</v>
      </c>
      <c r="T154" s="346">
        <v>775.44119666503195</v>
      </c>
      <c r="U154" s="346">
        <v>1467160</v>
      </c>
      <c r="V154" s="346">
        <v>1699330</v>
      </c>
      <c r="W154" s="346">
        <v>1992692.2</v>
      </c>
      <c r="X154" s="346">
        <v>1544437.2</v>
      </c>
      <c r="Y154" s="346">
        <v>2689592.2</v>
      </c>
      <c r="Z154" s="346">
        <v>37</v>
      </c>
      <c r="AA154" s="346" t="s">
        <v>1853</v>
      </c>
      <c r="AB154" s="346" t="s">
        <v>1854</v>
      </c>
      <c r="AC154" s="346" t="s">
        <v>1845</v>
      </c>
      <c r="AD154" s="346">
        <v>-411567.59999999986</v>
      </c>
      <c r="AE154" s="347">
        <v>-0.20653847091889044</v>
      </c>
      <c r="AF154" s="347">
        <v>4.0080330360970154E-2</v>
      </c>
      <c r="AG154" s="346">
        <v>1558794</v>
      </c>
      <c r="AH154" s="346">
        <v>1467160</v>
      </c>
      <c r="AI154" s="346">
        <v>1699330</v>
      </c>
      <c r="AJ154" s="346">
        <v>1376328</v>
      </c>
      <c r="AK154" s="346">
        <v>1804011</v>
      </c>
      <c r="AL154" s="346">
        <v>35039.739806943631</v>
      </c>
      <c r="AM154" s="346">
        <v>34534.676765494602</v>
      </c>
      <c r="AN154" s="346">
        <v>95706.135499182768</v>
      </c>
      <c r="AO154" s="346">
        <v>64680.628876123315</v>
      </c>
      <c r="AP154" s="346">
        <v>86898.800601539668</v>
      </c>
      <c r="AQ154" s="347">
        <v>0.15121800196960083</v>
      </c>
      <c r="AR154" s="348" t="str">
        <f t="shared" si="14"/>
        <v>DhakaNarsingdi</v>
      </c>
      <c r="AS154" s="347">
        <v>4.9458151862710369E-3</v>
      </c>
      <c r="AT154" s="347" t="s">
        <v>1842</v>
      </c>
      <c r="AU154" s="347" t="s">
        <v>1843</v>
      </c>
      <c r="AV154" s="349" t="s">
        <v>1041</v>
      </c>
    </row>
    <row r="155" spans="1:48" ht="14.4">
      <c r="A155" s="343">
        <v>76</v>
      </c>
      <c r="B155" s="343" t="s">
        <v>207</v>
      </c>
      <c r="C155" s="343" t="s">
        <v>208</v>
      </c>
      <c r="D155" s="343" t="str">
        <f t="shared" si="10"/>
        <v>2001 - 2500 SFTDhakaMunshiganjNon-PNPHigh Street W Residential BlockMBজেলা শহরOthersSlightly upper than Ground floor</v>
      </c>
      <c r="E155" s="343" t="str">
        <f>CONCATENATE('Outlet Data'!K155,L155,'Outlet Data'!N155,M155)</f>
        <v>DhakaMunshiganjHigh Street W Residential BlockNon-PNP</v>
      </c>
      <c r="F155" s="343" t="str">
        <f t="shared" si="11"/>
        <v>Munshiganjজেলা শহরNon-PNP</v>
      </c>
      <c r="G155" s="343" t="str">
        <f t="shared" si="12"/>
        <v>MunshiganjNon-PNP</v>
      </c>
      <c r="H155" s="344">
        <v>44405</v>
      </c>
      <c r="I155" s="343">
        <v>2226</v>
      </c>
      <c r="J155" s="343" t="str">
        <f t="shared" si="13"/>
        <v>2001 - 2500 SFT</v>
      </c>
      <c r="K155" s="345" t="s">
        <v>52</v>
      </c>
      <c r="L155" s="343" t="s">
        <v>192</v>
      </c>
      <c r="M155" s="345" t="s">
        <v>1537</v>
      </c>
      <c r="N155" s="343" t="s">
        <v>1015</v>
      </c>
      <c r="O155" s="343" t="s">
        <v>25</v>
      </c>
      <c r="P155" s="343" t="s">
        <v>27</v>
      </c>
      <c r="Q155" s="343" t="s">
        <v>1861</v>
      </c>
      <c r="R155" s="343" t="s">
        <v>52</v>
      </c>
      <c r="S155" s="346">
        <v>4433001</v>
      </c>
      <c r="T155" s="346">
        <v>1991.4649595687331</v>
      </c>
      <c r="U155" s="346">
        <v>4055469</v>
      </c>
      <c r="V155" s="346">
        <v>4893765</v>
      </c>
      <c r="W155" s="346">
        <v>2241169.2000000002</v>
      </c>
      <c r="X155" s="346">
        <v>1560783.7999999998</v>
      </c>
      <c r="Y155" s="346">
        <v>3069073.6</v>
      </c>
      <c r="Z155" s="346">
        <v>59</v>
      </c>
      <c r="AA155" s="346" t="s">
        <v>1853</v>
      </c>
      <c r="AB155" s="346" t="s">
        <v>1854</v>
      </c>
      <c r="AC155" s="346" t="s">
        <v>1855</v>
      </c>
      <c r="AD155" s="346">
        <v>2191831.7999999998</v>
      </c>
      <c r="AE155" s="347">
        <v>0.97798586559194178</v>
      </c>
      <c r="AF155" s="347">
        <v>0.10449305514858323</v>
      </c>
      <c r="AG155" s="346">
        <v>3973400</v>
      </c>
      <c r="AH155" s="346">
        <v>4298887</v>
      </c>
      <c r="AI155" s="346">
        <v>4943484</v>
      </c>
      <c r="AJ155" s="346">
        <v>4055469</v>
      </c>
      <c r="AK155" s="346">
        <v>4893765</v>
      </c>
      <c r="AL155" s="346">
        <v>369482.36695926299</v>
      </c>
      <c r="AM155" s="346">
        <v>426988.06092052232</v>
      </c>
      <c r="AN155" s="346">
        <v>576764.19523563772</v>
      </c>
      <c r="AO155" s="346">
        <v>410855.00424788531</v>
      </c>
      <c r="AP155" s="346">
        <v>531999.46247031481</v>
      </c>
      <c r="AQ155" s="347">
        <v>0.19213124318567074</v>
      </c>
      <c r="AR155" s="348" t="str">
        <f t="shared" si="14"/>
        <v>DhakaMunshiganj</v>
      </c>
      <c r="AS155" s="347">
        <v>4.0000000000000001E-3</v>
      </c>
      <c r="AT155" s="347" t="s">
        <v>1850</v>
      </c>
      <c r="AU155" s="347" t="s">
        <v>1851</v>
      </c>
      <c r="AV155" s="349" t="s">
        <v>1041</v>
      </c>
    </row>
    <row r="156" spans="1:48" ht="14.4">
      <c r="A156" s="343">
        <v>230</v>
      </c>
      <c r="B156" s="343" t="s">
        <v>356</v>
      </c>
      <c r="C156" s="343" t="s">
        <v>357</v>
      </c>
      <c r="D156" s="343" t="str">
        <f t="shared" si="10"/>
        <v>2001 - 2500 SFTSylhetSunamganjNon-PNPHigh Street W Residential BlockMCথানা সদরL shapeGround floor</v>
      </c>
      <c r="E156" s="343" t="str">
        <f>CONCATENATE('Outlet Data'!K156,L156,'Outlet Data'!N156,M156)</f>
        <v>SylhetSunamganjHigh Street W Residential BlockNon-PNP</v>
      </c>
      <c r="F156" s="343" t="str">
        <f t="shared" si="11"/>
        <v>Sunamganjথানা সদরNon-PNP</v>
      </c>
      <c r="G156" s="343" t="str">
        <f t="shared" si="12"/>
        <v>SunamganjNon-PNP</v>
      </c>
      <c r="H156" s="344">
        <v>44407</v>
      </c>
      <c r="I156" s="343">
        <v>2500</v>
      </c>
      <c r="J156" s="343" t="str">
        <f t="shared" si="13"/>
        <v>2001 - 2500 SFT</v>
      </c>
      <c r="K156" s="345" t="s">
        <v>131</v>
      </c>
      <c r="L156" s="343" t="s">
        <v>230</v>
      </c>
      <c r="M156" s="345" t="s">
        <v>1537</v>
      </c>
      <c r="N156" s="343" t="s">
        <v>1015</v>
      </c>
      <c r="O156" s="343" t="s">
        <v>25</v>
      </c>
      <c r="P156" s="343" t="s">
        <v>118</v>
      </c>
      <c r="Q156" s="343" t="s">
        <v>1869</v>
      </c>
      <c r="R156" s="343" t="s">
        <v>1863</v>
      </c>
      <c r="S156" s="346">
        <v>3300479.6</v>
      </c>
      <c r="T156" s="346">
        <v>1320.19184</v>
      </c>
      <c r="U156" s="346">
        <v>2996799</v>
      </c>
      <c r="V156" s="346">
        <v>3543726</v>
      </c>
      <c r="W156" s="346">
        <v>1479686.2</v>
      </c>
      <c r="X156" s="346">
        <v>986640.6</v>
      </c>
      <c r="Y156" s="346">
        <v>1941291.8</v>
      </c>
      <c r="Z156" s="346">
        <v>41</v>
      </c>
      <c r="AA156" s="346" t="s">
        <v>1848</v>
      </c>
      <c r="AB156" s="346" t="s">
        <v>1849</v>
      </c>
      <c r="AC156" s="346" t="s">
        <v>1855</v>
      </c>
      <c r="AD156" s="346">
        <v>1820793.4000000001</v>
      </c>
      <c r="AE156" s="347">
        <v>1.230526715732025</v>
      </c>
      <c r="AF156" s="347">
        <v>7.1870054988427606E-2</v>
      </c>
      <c r="AG156" s="346">
        <v>2996799</v>
      </c>
      <c r="AH156" s="346">
        <v>3404993</v>
      </c>
      <c r="AI156" s="346">
        <v>3685809</v>
      </c>
      <c r="AJ156" s="346">
        <v>2871071</v>
      </c>
      <c r="AK156" s="346">
        <v>3543726</v>
      </c>
      <c r="AL156" s="346">
        <v>211526.54093324312</v>
      </c>
      <c r="AM156" s="346">
        <v>233387.70582516841</v>
      </c>
      <c r="AN156" s="346">
        <v>302542.56978619273</v>
      </c>
      <c r="AO156" s="346">
        <v>178265.20885178691</v>
      </c>
      <c r="AP156" s="346">
        <v>260306.22630452685</v>
      </c>
      <c r="AQ156" s="347">
        <v>0.16294977852125511</v>
      </c>
      <c r="AR156" s="348" t="str">
        <f t="shared" si="14"/>
        <v>SylhetSunamganj</v>
      </c>
      <c r="AS156" s="347">
        <v>4.0000000000000001E-3</v>
      </c>
      <c r="AT156" s="347" t="s">
        <v>1842</v>
      </c>
      <c r="AU156" s="347" t="s">
        <v>1843</v>
      </c>
      <c r="AV156" s="349" t="s">
        <v>1041</v>
      </c>
    </row>
    <row r="157" spans="1:48" ht="14.4">
      <c r="A157" s="343">
        <v>72</v>
      </c>
      <c r="B157" s="343" t="s">
        <v>402</v>
      </c>
      <c r="C157" s="343" t="s">
        <v>1940</v>
      </c>
      <c r="D157" s="343" t="str">
        <f t="shared" si="10"/>
        <v>5501 - 6000 SFTKhulnaKhulnaPNPHigh Street W Residential BlockHBবিভাগীয় শহরSquare ⬜ shapeGround floor</v>
      </c>
      <c r="E157" s="343" t="str">
        <f>CONCATENATE('Outlet Data'!K157,L157,'Outlet Data'!N157,M157)</f>
        <v>KhulnaKhulnaHigh Street W Residential BlockPNP</v>
      </c>
      <c r="F157" s="343" t="str">
        <f t="shared" si="11"/>
        <v>Khulnaবিভাগীয় শহরPNP</v>
      </c>
      <c r="G157" s="343" t="str">
        <f t="shared" si="12"/>
        <v>KhulnaPNP</v>
      </c>
      <c r="H157" s="344">
        <v>44408</v>
      </c>
      <c r="I157" s="343">
        <v>5800</v>
      </c>
      <c r="J157" s="343" t="str">
        <f t="shared" si="13"/>
        <v>5501 - 6000 SFT</v>
      </c>
      <c r="K157" s="345" t="s">
        <v>159</v>
      </c>
      <c r="L157" s="343" t="s">
        <v>159</v>
      </c>
      <c r="M157" s="345" t="s">
        <v>1492</v>
      </c>
      <c r="N157" s="343" t="s">
        <v>1015</v>
      </c>
      <c r="O157" s="343" t="s">
        <v>45</v>
      </c>
      <c r="P157" s="343" t="s">
        <v>27</v>
      </c>
      <c r="Q157" s="343" t="s">
        <v>1838</v>
      </c>
      <c r="R157" s="343" t="s">
        <v>1863</v>
      </c>
      <c r="S157" s="346">
        <v>11538628.4</v>
      </c>
      <c r="T157" s="346">
        <v>1989.4186896551726</v>
      </c>
      <c r="U157" s="346">
        <v>11390221</v>
      </c>
      <c r="V157" s="346">
        <v>11799743</v>
      </c>
      <c r="W157" s="346">
        <v>11538628.4</v>
      </c>
      <c r="X157" s="346">
        <v>8372596.7000000002</v>
      </c>
      <c r="Y157" s="346">
        <v>13359379.5</v>
      </c>
      <c r="Z157" s="346">
        <v>11</v>
      </c>
      <c r="AA157" s="346" t="s">
        <v>1848</v>
      </c>
      <c r="AB157" s="346" t="s">
        <v>1849</v>
      </c>
      <c r="AC157" s="346" t="s">
        <v>1845</v>
      </c>
      <c r="AD157" s="346">
        <v>0</v>
      </c>
      <c r="AE157" s="347">
        <v>0</v>
      </c>
      <c r="AF157" s="347">
        <v>4.300580070338119E-2</v>
      </c>
      <c r="AG157" s="346">
        <v>11420218</v>
      </c>
      <c r="AH157" s="346">
        <v>10507892</v>
      </c>
      <c r="AI157" s="346">
        <v>12575068</v>
      </c>
      <c r="AJ157" s="346">
        <v>11390221</v>
      </c>
      <c r="AK157" s="346">
        <v>11799743</v>
      </c>
      <c r="AL157" s="346">
        <v>439666.15824516094</v>
      </c>
      <c r="AM157" s="346">
        <v>315566.97313698381</v>
      </c>
      <c r="AN157" s="346">
        <v>645283.69128108188</v>
      </c>
      <c r="AO157" s="346">
        <v>449466.48138217512</v>
      </c>
      <c r="AP157" s="346">
        <v>631156.46275846893</v>
      </c>
      <c r="AQ157" s="347">
        <v>0.14554089613268259</v>
      </c>
      <c r="AR157" s="348" t="str">
        <f t="shared" si="14"/>
        <v>KhulnaKhulna</v>
      </c>
      <c r="AS157" s="347">
        <v>0</v>
      </c>
      <c r="AT157" s="347" t="s">
        <v>1846</v>
      </c>
      <c r="AU157" s="347" t="s">
        <v>1843</v>
      </c>
      <c r="AV157" s="349" t="s">
        <v>1041</v>
      </c>
    </row>
    <row r="158" spans="1:48" ht="14.4">
      <c r="A158" s="343">
        <v>162</v>
      </c>
      <c r="B158" s="343" t="s">
        <v>224</v>
      </c>
      <c r="C158" s="343" t="s">
        <v>1941</v>
      </c>
      <c r="D158" s="343" t="str">
        <f t="shared" si="10"/>
        <v>2501 - 3000 SFTRajshahiPabnaNon-PNPHigh Street W Residential BlockMBথানা সদরSquare ⬜ shapeGround floor</v>
      </c>
      <c r="E158" s="343" t="str">
        <f>CONCATENATE('Outlet Data'!K158,L158,'Outlet Data'!N158,M158)</f>
        <v>RajshahiPabnaHigh Street W Residential BlockNon-PNP</v>
      </c>
      <c r="F158" s="343" t="str">
        <f t="shared" si="11"/>
        <v>Pabnaথানা সদরNon-PNP</v>
      </c>
      <c r="G158" s="343" t="str">
        <f t="shared" si="12"/>
        <v>PabnaNon-PNP</v>
      </c>
      <c r="H158" s="344">
        <v>44414</v>
      </c>
      <c r="I158" s="343">
        <v>3000</v>
      </c>
      <c r="J158" s="343" t="str">
        <f t="shared" si="13"/>
        <v>2501 - 3000 SFT</v>
      </c>
      <c r="K158" s="345" t="s">
        <v>107</v>
      </c>
      <c r="L158" s="343" t="s">
        <v>226</v>
      </c>
      <c r="M158" s="345" t="s">
        <v>1537</v>
      </c>
      <c r="N158" s="343" t="s">
        <v>1015</v>
      </c>
      <c r="O158" s="343" t="s">
        <v>25</v>
      </c>
      <c r="P158" s="343" t="s">
        <v>27</v>
      </c>
      <c r="Q158" s="343" t="s">
        <v>1869</v>
      </c>
      <c r="R158" s="343" t="s">
        <v>1863</v>
      </c>
      <c r="S158" s="346">
        <v>2802171.2</v>
      </c>
      <c r="T158" s="346">
        <v>934.05706666666674</v>
      </c>
      <c r="U158" s="346">
        <v>2789169</v>
      </c>
      <c r="V158" s="346">
        <v>3050913</v>
      </c>
      <c r="W158" s="346">
        <v>2544594.2000000002</v>
      </c>
      <c r="X158" s="346">
        <v>2061290.4</v>
      </c>
      <c r="Y158" s="346">
        <v>3604529.4</v>
      </c>
      <c r="Z158" s="346">
        <v>19</v>
      </c>
      <c r="AA158" s="346" t="s">
        <v>1848</v>
      </c>
      <c r="AB158" s="346" t="s">
        <v>1849</v>
      </c>
      <c r="AC158" s="346" t="s">
        <v>1845</v>
      </c>
      <c r="AD158" s="346">
        <v>257577</v>
      </c>
      <c r="AE158" s="347">
        <v>0.10122517767273065</v>
      </c>
      <c r="AF158" s="347">
        <v>5.5360160698078767E-2</v>
      </c>
      <c r="AG158" s="346">
        <v>3050913</v>
      </c>
      <c r="AH158" s="346">
        <v>2789169</v>
      </c>
      <c r="AI158" s="346">
        <v>3090051</v>
      </c>
      <c r="AJ158" s="346">
        <v>2186845</v>
      </c>
      <c r="AK158" s="346">
        <v>2893878</v>
      </c>
      <c r="AL158" s="346">
        <v>143155.53520620335</v>
      </c>
      <c r="AM158" s="346">
        <v>142803.13484814495</v>
      </c>
      <c r="AN158" s="346">
        <v>246530.27283570846</v>
      </c>
      <c r="AO158" s="346">
        <v>68851.33591197955</v>
      </c>
      <c r="AP158" s="346">
        <v>174302.96087560483</v>
      </c>
      <c r="AQ158" s="347">
        <v>0.14898244896681481</v>
      </c>
      <c r="AR158" s="348" t="str">
        <f t="shared" si="14"/>
        <v>RajshahiPabna</v>
      </c>
      <c r="AS158" s="347">
        <v>4.0000000000000001E-3</v>
      </c>
      <c r="AT158" s="347" t="s">
        <v>1846</v>
      </c>
      <c r="AU158" s="347" t="s">
        <v>1843</v>
      </c>
      <c r="AV158" s="349" t="s">
        <v>1041</v>
      </c>
    </row>
    <row r="159" spans="1:48" ht="14.4">
      <c r="A159" s="343">
        <v>137</v>
      </c>
      <c r="B159" s="343" t="s">
        <v>320</v>
      </c>
      <c r="C159" s="343" t="s">
        <v>321</v>
      </c>
      <c r="D159" s="343" t="str">
        <f t="shared" si="10"/>
        <v>1501 - 2000 SFTDhakaDhakaNon-PNPHigh Street W Residential BlockMBবিভাগীয় শহরSquare ⬜ shapeGround floor</v>
      </c>
      <c r="E159" s="343" t="str">
        <f>CONCATENATE('Outlet Data'!K159,L159,'Outlet Data'!N159,M159)</f>
        <v>DhakaDhakaHigh Street W Residential BlockNon-PNP</v>
      </c>
      <c r="F159" s="343" t="str">
        <f t="shared" si="11"/>
        <v>Dhakaবিভাগীয় শহরNon-PNP</v>
      </c>
      <c r="G159" s="343" t="str">
        <f t="shared" si="12"/>
        <v>DhakaNon-PNP</v>
      </c>
      <c r="H159" s="344">
        <v>44436</v>
      </c>
      <c r="I159" s="343">
        <v>1678</v>
      </c>
      <c r="J159" s="343" t="str">
        <f t="shared" si="13"/>
        <v>1501 - 2000 SFT</v>
      </c>
      <c r="K159" s="345" t="s">
        <v>52</v>
      </c>
      <c r="L159" s="343" t="s">
        <v>52</v>
      </c>
      <c r="M159" s="345" t="s">
        <v>1537</v>
      </c>
      <c r="N159" s="343" t="s">
        <v>1015</v>
      </c>
      <c r="O159" s="343" t="s">
        <v>25</v>
      </c>
      <c r="P159" s="343" t="s">
        <v>27</v>
      </c>
      <c r="Q159" s="343" t="s">
        <v>1838</v>
      </c>
      <c r="R159" s="343" t="s">
        <v>52</v>
      </c>
      <c r="S159" s="346">
        <v>3753630.6</v>
      </c>
      <c r="T159" s="346">
        <v>2236.9669845053636</v>
      </c>
      <c r="U159" s="346">
        <v>3444385</v>
      </c>
      <c r="V159" s="346">
        <v>4097634</v>
      </c>
      <c r="W159" s="346">
        <v>3119556</v>
      </c>
      <c r="X159" s="346">
        <v>2524488.5</v>
      </c>
      <c r="Y159" s="346">
        <v>3962799.3</v>
      </c>
      <c r="Z159" s="346">
        <v>11</v>
      </c>
      <c r="AA159" s="346" t="s">
        <v>1857</v>
      </c>
      <c r="AB159" s="346" t="s">
        <v>1858</v>
      </c>
      <c r="AC159" s="346" t="s">
        <v>1845</v>
      </c>
      <c r="AD159" s="346">
        <v>634074.60000000009</v>
      </c>
      <c r="AE159" s="347">
        <v>0.2032579636332863</v>
      </c>
      <c r="AF159" s="347">
        <v>7.7194480913673175E-2</v>
      </c>
      <c r="AG159" s="346">
        <v>3444385</v>
      </c>
      <c r="AH159" s="346">
        <v>3776449</v>
      </c>
      <c r="AI159" s="346">
        <v>4097634</v>
      </c>
      <c r="AJ159" s="346">
        <v>3309483</v>
      </c>
      <c r="AK159" s="346">
        <v>4140202</v>
      </c>
      <c r="AL159" s="346">
        <v>240067.18770681805</v>
      </c>
      <c r="AM159" s="346">
        <v>256471.57683866157</v>
      </c>
      <c r="AN159" s="346">
        <v>370418.95739280904</v>
      </c>
      <c r="AO159" s="346">
        <v>220540.10334253981</v>
      </c>
      <c r="AP159" s="346">
        <v>361300.00326256955</v>
      </c>
      <c r="AQ159" s="347">
        <v>0.16330879970713971</v>
      </c>
      <c r="AR159" s="348" t="str">
        <f t="shared" si="14"/>
        <v>DhakaDhaka</v>
      </c>
      <c r="AS159" s="347">
        <v>-7.0295677497701086E-18</v>
      </c>
      <c r="AT159" s="347" t="s">
        <v>1846</v>
      </c>
      <c r="AU159" s="347" t="s">
        <v>1843</v>
      </c>
      <c r="AV159" s="349" t="s">
        <v>1041</v>
      </c>
    </row>
    <row r="160" spans="1:48" ht="14.4">
      <c r="A160" s="343">
        <v>475</v>
      </c>
      <c r="B160" s="343" t="s">
        <v>257</v>
      </c>
      <c r="C160" s="343" t="s">
        <v>258</v>
      </c>
      <c r="D160" s="343" t="str">
        <f t="shared" si="10"/>
        <v>1001 - 1500 SFTMymensinghMymensinghNon-PNPHigh StreetMCথানা সদরSquare ⬜ shapeGround floor</v>
      </c>
      <c r="E160" s="343" t="str">
        <f>CONCATENATE('Outlet Data'!K160,L160,'Outlet Data'!N160,M160)</f>
        <v>MymensinghMymensinghHigh StreetNon-PNP</v>
      </c>
      <c r="F160" s="343" t="str">
        <f t="shared" si="11"/>
        <v>Mymensinghথানা সদরNon-PNP</v>
      </c>
      <c r="G160" s="343" t="str">
        <f t="shared" si="12"/>
        <v>MymensinghNon-PNP</v>
      </c>
      <c r="H160" s="344">
        <v>44438</v>
      </c>
      <c r="I160" s="343">
        <v>1470</v>
      </c>
      <c r="J160" s="343" t="str">
        <f t="shared" si="13"/>
        <v>1001 - 1500 SFT</v>
      </c>
      <c r="K160" s="345" t="s">
        <v>18</v>
      </c>
      <c r="L160" s="343" t="s">
        <v>18</v>
      </c>
      <c r="M160" s="345" t="s">
        <v>1537</v>
      </c>
      <c r="N160" s="343" t="s">
        <v>1018</v>
      </c>
      <c r="O160" s="343" t="s">
        <v>25</v>
      </c>
      <c r="P160" s="343" t="s">
        <v>118</v>
      </c>
      <c r="Q160" s="343" t="s">
        <v>1869</v>
      </c>
      <c r="R160" s="343" t="s">
        <v>1863</v>
      </c>
      <c r="S160" s="346">
        <v>1098971</v>
      </c>
      <c r="T160" s="346">
        <v>747.59931972789116</v>
      </c>
      <c r="U160" s="346">
        <v>1042094</v>
      </c>
      <c r="V160" s="346">
        <v>1277043</v>
      </c>
      <c r="W160" s="346">
        <v>1523137.8</v>
      </c>
      <c r="X160" s="346">
        <v>1207684.7</v>
      </c>
      <c r="Y160" s="346">
        <v>1844788.2999999998</v>
      </c>
      <c r="Z160" s="346">
        <v>7</v>
      </c>
      <c r="AA160" s="346" t="s">
        <v>1853</v>
      </c>
      <c r="AB160" s="346" t="s">
        <v>1854</v>
      </c>
      <c r="AC160" s="346" t="s">
        <v>1841</v>
      </c>
      <c r="AD160" s="346">
        <v>-424166.80000000005</v>
      </c>
      <c r="AE160" s="347">
        <v>-0.27848222268530143</v>
      </c>
      <c r="AF160" s="347">
        <v>4.6915166457232954E-2</v>
      </c>
      <c r="AG160" s="346">
        <v>1081251</v>
      </c>
      <c r="AH160" s="346">
        <v>1042094</v>
      </c>
      <c r="AI160" s="346">
        <v>1293115</v>
      </c>
      <c r="AJ160" s="346">
        <v>801352</v>
      </c>
      <c r="AK160" s="346">
        <v>1277043</v>
      </c>
      <c r="AL160" s="346">
        <v>22038.861077993904</v>
      </c>
      <c r="AM160" s="346">
        <v>27214.491431071598</v>
      </c>
      <c r="AN160" s="346">
        <v>102134.76056983366</v>
      </c>
      <c r="AO160" s="346">
        <v>25420.38590422782</v>
      </c>
      <c r="AP160" s="346">
        <v>80983.538000231783</v>
      </c>
      <c r="AQ160" s="347">
        <v>0.16323512065294396</v>
      </c>
      <c r="AR160" s="348" t="str">
        <f t="shared" si="14"/>
        <v>MymensinghMymensingh</v>
      </c>
      <c r="AS160" s="347">
        <v>4.0000000000000001E-3</v>
      </c>
      <c r="AT160" s="347" t="s">
        <v>1846</v>
      </c>
      <c r="AU160" s="347" t="s">
        <v>1843</v>
      </c>
      <c r="AV160" s="349" t="s">
        <v>1041</v>
      </c>
    </row>
    <row r="161" spans="1:48" ht="14.4">
      <c r="A161" s="343">
        <v>846</v>
      </c>
      <c r="B161" s="343" t="s">
        <v>1650</v>
      </c>
      <c r="C161" s="343" t="s">
        <v>1942</v>
      </c>
      <c r="D161" s="343" t="str">
        <f t="shared" si="10"/>
        <v>1001 - 1500 SFTSylhetSylhetNon-PNPCommercial HubMBঅন্যান্যSquare ⬜ shapeGround floor</v>
      </c>
      <c r="E161" s="343" t="str">
        <f>CONCATENATE('Outlet Data'!K161,L161,'Outlet Data'!N161,M161)</f>
        <v>SylhetSylhetCommercial HubNon-PNP</v>
      </c>
      <c r="F161" s="343" t="str">
        <f t="shared" si="11"/>
        <v>Sylhetঅন্যান্যNon-PNP</v>
      </c>
      <c r="G161" s="343" t="str">
        <f t="shared" si="12"/>
        <v>SylhetNon-PNP</v>
      </c>
      <c r="H161" s="344">
        <v>45838</v>
      </c>
      <c r="I161" s="343">
        <v>1097</v>
      </c>
      <c r="J161" s="343" t="str">
        <f t="shared" si="13"/>
        <v>1001 - 1500 SFT</v>
      </c>
      <c r="K161" s="345" t="s">
        <v>131</v>
      </c>
      <c r="L161" s="343" t="s">
        <v>131</v>
      </c>
      <c r="M161" s="345" t="s">
        <v>1537</v>
      </c>
      <c r="N161" s="343" t="s">
        <v>1014</v>
      </c>
      <c r="O161" s="343" t="s">
        <v>25</v>
      </c>
      <c r="P161" s="343" t="s">
        <v>27</v>
      </c>
      <c r="Q161" s="343" t="s">
        <v>1926</v>
      </c>
      <c r="R161" s="343" t="s">
        <v>1863</v>
      </c>
      <c r="S161" s="346">
        <v>1783108</v>
      </c>
      <c r="T161" s="346">
        <v>1625.4402917046491</v>
      </c>
      <c r="U161" s="346">
        <v>1560013</v>
      </c>
      <c r="V161" s="346">
        <v>1982051</v>
      </c>
      <c r="W161" s="346">
        <v>1297677.3999999999</v>
      </c>
      <c r="X161" s="346">
        <v>1199379.6000000001</v>
      </c>
      <c r="Y161" s="346">
        <v>1783108</v>
      </c>
      <c r="Z161" s="346">
        <v>5</v>
      </c>
      <c r="AA161" s="346" t="s">
        <v>1853</v>
      </c>
      <c r="AB161" s="346" t="s">
        <v>1854</v>
      </c>
      <c r="AC161" s="346" t="s">
        <v>1845</v>
      </c>
      <c r="AD161" s="346">
        <v>485430.60000000009</v>
      </c>
      <c r="AE161" s="347">
        <v>0.37407648464864995</v>
      </c>
      <c r="AF161" s="347">
        <v>4.8650162002926205E-2</v>
      </c>
      <c r="AG161" s="346">
        <v>1560013</v>
      </c>
      <c r="AH161" s="346">
        <v>1717655</v>
      </c>
      <c r="AI161" s="346">
        <v>1982051</v>
      </c>
      <c r="AJ161" s="346">
        <v>1537718</v>
      </c>
      <c r="AK161" s="346">
        <v>2118103</v>
      </c>
      <c r="AL161" s="346">
        <v>65741.875294320809</v>
      </c>
      <c r="AM161" s="346">
        <v>65846.997185335698</v>
      </c>
      <c r="AN161" s="346">
        <v>124799.82674717953</v>
      </c>
      <c r="AO161" s="346">
        <v>54697.826445057261</v>
      </c>
      <c r="AP161" s="346">
        <v>122655.93967167538</v>
      </c>
      <c r="AQ161" s="347">
        <v>0.15360445218755006</v>
      </c>
      <c r="AR161" s="348" t="str">
        <f t="shared" si="14"/>
        <v>SylhetSylhet</v>
      </c>
      <c r="AS161" s="347">
        <v>4.0000000000000001E-3</v>
      </c>
      <c r="AT161" s="347" t="s">
        <v>1846</v>
      </c>
      <c r="AU161" s="347" t="s">
        <v>1843</v>
      </c>
      <c r="AV161" s="349" t="s">
        <v>1041</v>
      </c>
    </row>
    <row r="162" spans="1:48" ht="14.4">
      <c r="A162" s="343">
        <v>632</v>
      </c>
      <c r="B162" s="343" t="s">
        <v>1662</v>
      </c>
      <c r="C162" s="343" t="s">
        <v>1943</v>
      </c>
      <c r="D162" s="343" t="str">
        <f t="shared" si="10"/>
        <v>1501 - 2000 SFTSylhetSylhetNon-PNPCommercial HubMBথানা সদরL shapeGround floor</v>
      </c>
      <c r="E162" s="343" t="str">
        <f>CONCATENATE('Outlet Data'!K162,L162,'Outlet Data'!N162,M162)</f>
        <v>SylhetSylhetCommercial HubNon-PNP</v>
      </c>
      <c r="F162" s="343" t="str">
        <f t="shared" si="11"/>
        <v>Sylhetথানা সদরNon-PNP</v>
      </c>
      <c r="G162" s="343" t="str">
        <f t="shared" si="12"/>
        <v>SylhetNon-PNP</v>
      </c>
      <c r="H162" s="344">
        <v>45869</v>
      </c>
      <c r="I162" s="343">
        <v>1729</v>
      </c>
      <c r="J162" s="343" t="str">
        <f t="shared" si="13"/>
        <v>1501 - 2000 SFT</v>
      </c>
      <c r="K162" s="345" t="s">
        <v>131</v>
      </c>
      <c r="L162" s="343" t="s">
        <v>131</v>
      </c>
      <c r="M162" s="345" t="s">
        <v>1537</v>
      </c>
      <c r="N162" s="343" t="s">
        <v>1014</v>
      </c>
      <c r="O162" s="343" t="s">
        <v>25</v>
      </c>
      <c r="P162" s="343" t="s">
        <v>27</v>
      </c>
      <c r="Q162" s="343" t="s">
        <v>1869</v>
      </c>
      <c r="R162" s="343" t="s">
        <v>1863</v>
      </c>
      <c r="S162" s="346">
        <v>1569762.6</v>
      </c>
      <c r="T162" s="346">
        <v>907.90202429149804</v>
      </c>
      <c r="U162" s="346">
        <v>1437063</v>
      </c>
      <c r="V162" s="346">
        <v>1820508</v>
      </c>
      <c r="W162" s="346">
        <v>1446177.2</v>
      </c>
      <c r="X162" s="346">
        <v>1203978.3999999999</v>
      </c>
      <c r="Y162" s="346">
        <v>1659596.8</v>
      </c>
      <c r="Z162" s="346">
        <v>9</v>
      </c>
      <c r="AA162" s="346" t="s">
        <v>1853</v>
      </c>
      <c r="AB162" s="346" t="s">
        <v>1854</v>
      </c>
      <c r="AC162" s="346" t="s">
        <v>1845</v>
      </c>
      <c r="AD162" s="346">
        <v>123585.40000000014</v>
      </c>
      <c r="AE162" s="347">
        <v>8.5456609328372846E-2</v>
      </c>
      <c r="AF162" s="347">
        <v>3.3825055606836116E-2</v>
      </c>
      <c r="AG162" s="346">
        <v>1437063</v>
      </c>
      <c r="AH162" s="346">
        <v>1826558</v>
      </c>
      <c r="AI162" s="346">
        <v>1820508</v>
      </c>
      <c r="AJ162" s="346">
        <v>1247340</v>
      </c>
      <c r="AK162" s="346">
        <v>1517344</v>
      </c>
      <c r="AL162" s="346">
        <v>59615.45391140462</v>
      </c>
      <c r="AM162" s="346">
        <v>82807.387454901153</v>
      </c>
      <c r="AN162" s="346">
        <v>97103.019982019789</v>
      </c>
      <c r="AO162" s="346">
        <v>-30965.901232809934</v>
      </c>
      <c r="AP162" s="346">
        <v>56926.576057142549</v>
      </c>
      <c r="AQ162" s="347">
        <v>0.13639449079966612</v>
      </c>
      <c r="AR162" s="348" t="str">
        <f t="shared" si="14"/>
        <v>SylhetSylhet</v>
      </c>
      <c r="AS162" s="347">
        <v>4.0000000000000001E-3</v>
      </c>
      <c r="AT162" s="347" t="s">
        <v>1842</v>
      </c>
      <c r="AU162" s="347" t="s">
        <v>1843</v>
      </c>
      <c r="AV162" s="349" t="s">
        <v>1041</v>
      </c>
    </row>
    <row r="163" spans="1:48" ht="14.4">
      <c r="A163" s="343">
        <v>239</v>
      </c>
      <c r="B163" s="343" t="s">
        <v>174</v>
      </c>
      <c r="C163" s="343" t="s">
        <v>1944</v>
      </c>
      <c r="D163" s="343" t="str">
        <f t="shared" si="10"/>
        <v>1501 - 2000 SFTKhulnaNarailNon-PNPCommercial HubMBজেলা শহরSquare ⬜ shapeGround floor</v>
      </c>
      <c r="E163" s="343" t="str">
        <f>CONCATENATE('Outlet Data'!K163,L163,'Outlet Data'!N163,M163)</f>
        <v>KhulnaNarailCommercial HubNon-PNP</v>
      </c>
      <c r="F163" s="343" t="str">
        <f t="shared" si="11"/>
        <v>Narailজেলা শহরNon-PNP</v>
      </c>
      <c r="G163" s="343" t="str">
        <f t="shared" si="12"/>
        <v>NarailNon-PNP</v>
      </c>
      <c r="H163" s="344">
        <v>44462</v>
      </c>
      <c r="I163" s="343">
        <v>2000</v>
      </c>
      <c r="J163" s="343" t="str">
        <f t="shared" si="13"/>
        <v>1501 - 2000 SFT</v>
      </c>
      <c r="K163" s="345" t="s">
        <v>159</v>
      </c>
      <c r="L163" s="343" t="s">
        <v>176</v>
      </c>
      <c r="M163" s="345" t="s">
        <v>1537</v>
      </c>
      <c r="N163" s="343" t="s">
        <v>1014</v>
      </c>
      <c r="O163" s="343" t="s">
        <v>25</v>
      </c>
      <c r="P163" s="343" t="s">
        <v>27</v>
      </c>
      <c r="Q163" s="343" t="s">
        <v>1861</v>
      </c>
      <c r="R163" s="343" t="s">
        <v>1863</v>
      </c>
      <c r="S163" s="346">
        <v>2324651.4</v>
      </c>
      <c r="T163" s="346">
        <v>1162.3256999999999</v>
      </c>
      <c r="U163" s="346">
        <v>2182574</v>
      </c>
      <c r="V163" s="346">
        <v>2606971</v>
      </c>
      <c r="W163" s="346">
        <v>1784220.4</v>
      </c>
      <c r="X163" s="346">
        <v>1167808</v>
      </c>
      <c r="Y163" s="346">
        <v>2364199</v>
      </c>
      <c r="Z163" s="346">
        <v>13</v>
      </c>
      <c r="AA163" s="346" t="s">
        <v>1853</v>
      </c>
      <c r="AB163" s="346" t="s">
        <v>1854</v>
      </c>
      <c r="AC163" s="346" t="s">
        <v>1845</v>
      </c>
      <c r="AD163" s="346">
        <v>540431</v>
      </c>
      <c r="AE163" s="347">
        <v>0.30289475448212566</v>
      </c>
      <c r="AF163" s="347">
        <v>8.0123064712867634E-2</v>
      </c>
      <c r="AG163" s="346">
        <v>2339616</v>
      </c>
      <c r="AH163" s="346">
        <v>2182574</v>
      </c>
      <c r="AI163" s="346">
        <v>2606971</v>
      </c>
      <c r="AJ163" s="346">
        <v>1753049</v>
      </c>
      <c r="AK163" s="346">
        <v>2741047</v>
      </c>
      <c r="AL163" s="346">
        <v>172988.92773210746</v>
      </c>
      <c r="AM163" s="346">
        <v>146289.64413299336</v>
      </c>
      <c r="AN163" s="346">
        <v>261205.07134653605</v>
      </c>
      <c r="AO163" s="346">
        <v>116965.88113129453</v>
      </c>
      <c r="AP163" s="346">
        <v>233841.44844236039</v>
      </c>
      <c r="AQ163" s="347">
        <v>0.17783615162484379</v>
      </c>
      <c r="AR163" s="348" t="str">
        <f t="shared" si="14"/>
        <v>KhulnaNarail</v>
      </c>
      <c r="AS163" s="347">
        <v>4.0000000000000001E-3</v>
      </c>
      <c r="AT163" s="347" t="s">
        <v>1846</v>
      </c>
      <c r="AU163" s="347" t="s">
        <v>1843</v>
      </c>
      <c r="AV163" s="349" t="s">
        <v>1041</v>
      </c>
    </row>
    <row r="164" spans="1:48" ht="14.4">
      <c r="A164" s="343">
        <v>473</v>
      </c>
      <c r="B164" s="343" t="s">
        <v>615</v>
      </c>
      <c r="C164" s="343" t="s">
        <v>616</v>
      </c>
      <c r="D164" s="343" t="str">
        <f t="shared" si="10"/>
        <v>2001 - 2500 SFTDhakaNarayanganjNon-PNPWithin the MahallaLCজেলা শহরSquare ⬜ shapeGround floor</v>
      </c>
      <c r="E164" s="343" t="str">
        <f>CONCATENATE('Outlet Data'!K164,L164,'Outlet Data'!N164,M164)</f>
        <v>DhakaNarayanganjWithin the MahallaNon-PNP</v>
      </c>
      <c r="F164" s="343" t="str">
        <f t="shared" si="11"/>
        <v>Narayanganjজেলা শহরNon-PNP</v>
      </c>
      <c r="G164" s="343" t="str">
        <f t="shared" si="12"/>
        <v>NarayanganjNon-PNP</v>
      </c>
      <c r="H164" s="344">
        <v>44462</v>
      </c>
      <c r="I164" s="343">
        <v>2200</v>
      </c>
      <c r="J164" s="343" t="str">
        <f t="shared" si="13"/>
        <v>2001 - 2500 SFT</v>
      </c>
      <c r="K164" s="345" t="s">
        <v>52</v>
      </c>
      <c r="L164" s="343" t="s">
        <v>103</v>
      </c>
      <c r="M164" s="345" t="s">
        <v>1537</v>
      </c>
      <c r="N164" s="343" t="s">
        <v>1016</v>
      </c>
      <c r="O164" s="343" t="s">
        <v>127</v>
      </c>
      <c r="P164" s="343" t="s">
        <v>118</v>
      </c>
      <c r="Q164" s="343" t="s">
        <v>1861</v>
      </c>
      <c r="R164" s="343" t="s">
        <v>52</v>
      </c>
      <c r="S164" s="346">
        <v>1446922.6</v>
      </c>
      <c r="T164" s="346">
        <v>657.69209090909101</v>
      </c>
      <c r="U164" s="346">
        <v>1377024</v>
      </c>
      <c r="V164" s="346">
        <v>1443788</v>
      </c>
      <c r="W164" s="346">
        <v>1644116.6</v>
      </c>
      <c r="X164" s="346">
        <v>1198480.7</v>
      </c>
      <c r="Y164" s="346">
        <v>2079119.7</v>
      </c>
      <c r="Z164" s="346">
        <v>23</v>
      </c>
      <c r="AA164" s="346" t="s">
        <v>1853</v>
      </c>
      <c r="AB164" s="346" t="s">
        <v>1854</v>
      </c>
      <c r="AC164" s="346" t="s">
        <v>1845</v>
      </c>
      <c r="AD164" s="346">
        <v>-197194</v>
      </c>
      <c r="AE164" s="347">
        <v>-0.11993918192906761</v>
      </c>
      <c r="AF164" s="347">
        <v>4.5307924811331737E-2</v>
      </c>
      <c r="AG164" s="346">
        <v>1298403</v>
      </c>
      <c r="AH164" s="346">
        <v>1377024</v>
      </c>
      <c r="AI164" s="346">
        <v>1707805</v>
      </c>
      <c r="AJ164" s="346">
        <v>1407593</v>
      </c>
      <c r="AK164" s="346">
        <v>1443788</v>
      </c>
      <c r="AL164" s="346">
        <v>59457.180358409474</v>
      </c>
      <c r="AM164" s="346">
        <v>67380.685617309558</v>
      </c>
      <c r="AN164" s="346">
        <v>53641.637091667915</v>
      </c>
      <c r="AO164" s="346">
        <v>54008.505912843946</v>
      </c>
      <c r="AP164" s="346">
        <v>93297.29286285225</v>
      </c>
      <c r="AQ164" s="347">
        <v>0.15626273845841754</v>
      </c>
      <c r="AR164" s="348" t="str">
        <f t="shared" si="14"/>
        <v>DhakaNarayanganj</v>
      </c>
      <c r="AS164" s="347">
        <v>4.0000000000000001E-3</v>
      </c>
      <c r="AT164" s="347" t="s">
        <v>1846</v>
      </c>
      <c r="AU164" s="347" t="s">
        <v>1843</v>
      </c>
      <c r="AV164" s="349" t="s">
        <v>1041</v>
      </c>
    </row>
    <row r="165" spans="1:48" ht="14.4">
      <c r="A165" s="343">
        <v>165</v>
      </c>
      <c r="B165" s="343" t="s">
        <v>358</v>
      </c>
      <c r="C165" s="343" t="s">
        <v>359</v>
      </c>
      <c r="D165" s="343" t="str">
        <f t="shared" si="10"/>
        <v>2001 - 2500 SFTMymensinghMymensinghNon-PNPCommercial HubMCথানা সদরSquare ⬜ shapeBasement floor</v>
      </c>
      <c r="E165" s="343" t="str">
        <f>CONCATENATE('Outlet Data'!K165,L165,'Outlet Data'!N165,M165)</f>
        <v>MymensinghMymensinghCommercial HubNon-PNP</v>
      </c>
      <c r="F165" s="343" t="str">
        <f t="shared" si="11"/>
        <v>Mymensinghথানা সদরNon-PNP</v>
      </c>
      <c r="G165" s="343" t="str">
        <f t="shared" si="12"/>
        <v>MymensinghNon-PNP</v>
      </c>
      <c r="H165" s="344">
        <v>44500</v>
      </c>
      <c r="I165" s="343">
        <v>2500</v>
      </c>
      <c r="J165" s="343" t="str">
        <f t="shared" si="13"/>
        <v>2001 - 2500 SFT</v>
      </c>
      <c r="K165" s="345" t="s">
        <v>18</v>
      </c>
      <c r="L165" s="343" t="s">
        <v>18</v>
      </c>
      <c r="M165" s="345" t="s">
        <v>1537</v>
      </c>
      <c r="N165" s="343" t="s">
        <v>1014</v>
      </c>
      <c r="O165" s="343" t="s">
        <v>25</v>
      </c>
      <c r="P165" s="343" t="s">
        <v>118</v>
      </c>
      <c r="Q165" s="343" t="s">
        <v>1869</v>
      </c>
      <c r="R165" s="343" t="s">
        <v>1863</v>
      </c>
      <c r="S165" s="346">
        <v>2844439.8</v>
      </c>
      <c r="T165" s="346">
        <v>1137.7759199999998</v>
      </c>
      <c r="U165" s="346">
        <v>2700030</v>
      </c>
      <c r="V165" s="346">
        <v>3227076</v>
      </c>
      <c r="W165" s="346">
        <v>1479686.2</v>
      </c>
      <c r="X165" s="346">
        <v>986640.6</v>
      </c>
      <c r="Y165" s="346">
        <v>1941291.8</v>
      </c>
      <c r="Z165" s="346">
        <v>41</v>
      </c>
      <c r="AA165" s="346" t="s">
        <v>1848</v>
      </c>
      <c r="AB165" s="346" t="s">
        <v>1849</v>
      </c>
      <c r="AC165" s="346" t="s">
        <v>1855</v>
      </c>
      <c r="AD165" s="346">
        <v>1364753.5999999999</v>
      </c>
      <c r="AE165" s="347">
        <v>0.9223263689287633</v>
      </c>
      <c r="AF165" s="347">
        <v>7.1555559685015757E-2</v>
      </c>
      <c r="AG165" s="346">
        <v>2742532</v>
      </c>
      <c r="AH165" s="346">
        <v>2700030</v>
      </c>
      <c r="AI165" s="346">
        <v>3227076</v>
      </c>
      <c r="AJ165" s="346">
        <v>2315757</v>
      </c>
      <c r="AK165" s="346">
        <v>3236804</v>
      </c>
      <c r="AL165" s="346">
        <v>188664.35072468827</v>
      </c>
      <c r="AM165" s="346">
        <v>177759.01530428056</v>
      </c>
      <c r="AN165" s="346">
        <v>277429.53190687817</v>
      </c>
      <c r="AO165" s="346">
        <v>130422.00036409067</v>
      </c>
      <c r="AP165" s="346">
        <v>243402.51109673374</v>
      </c>
      <c r="AQ165" s="347">
        <v>0.17336607530268877</v>
      </c>
      <c r="AR165" s="348" t="str">
        <f t="shared" si="14"/>
        <v>MymensinghMymensingh</v>
      </c>
      <c r="AS165" s="347">
        <v>4.0000000000000001E-3</v>
      </c>
      <c r="AT165" s="347" t="s">
        <v>1846</v>
      </c>
      <c r="AU165" s="347" t="s">
        <v>1896</v>
      </c>
      <c r="AV165" s="349" t="s">
        <v>1041</v>
      </c>
    </row>
    <row r="166" spans="1:48" ht="14.4">
      <c r="A166" s="343">
        <v>198</v>
      </c>
      <c r="B166" s="343" t="s">
        <v>637</v>
      </c>
      <c r="C166" s="343" t="s">
        <v>638</v>
      </c>
      <c r="D166" s="343" t="str">
        <f t="shared" si="10"/>
        <v>2501 - 3000 SFTDhakaGazipurNon-PNPCommercial HubHBজেলা শহরSquare ⬜ shapeGround floor</v>
      </c>
      <c r="E166" s="343" t="str">
        <f>CONCATENATE('Outlet Data'!K166,L166,'Outlet Data'!N166,M166)</f>
        <v>DhakaGazipurCommercial HubNon-PNP</v>
      </c>
      <c r="F166" s="343" t="str">
        <f t="shared" si="11"/>
        <v>Gazipurজেলা শহরNon-PNP</v>
      </c>
      <c r="G166" s="343" t="str">
        <f t="shared" si="12"/>
        <v>GazipurNon-PNP</v>
      </c>
      <c r="H166" s="344">
        <v>44503</v>
      </c>
      <c r="I166" s="343">
        <v>2800</v>
      </c>
      <c r="J166" s="343" t="str">
        <f t="shared" si="13"/>
        <v>2501 - 3000 SFT</v>
      </c>
      <c r="K166" s="345" t="s">
        <v>52</v>
      </c>
      <c r="L166" s="343" t="s">
        <v>79</v>
      </c>
      <c r="M166" s="345" t="s">
        <v>1537</v>
      </c>
      <c r="N166" s="343" t="s">
        <v>1014</v>
      </c>
      <c r="O166" s="343" t="s">
        <v>45</v>
      </c>
      <c r="P166" s="343" t="s">
        <v>27</v>
      </c>
      <c r="Q166" s="343" t="s">
        <v>1861</v>
      </c>
      <c r="R166" s="343" t="s">
        <v>52</v>
      </c>
      <c r="S166" s="346">
        <v>2600709.7999999998</v>
      </c>
      <c r="T166" s="346">
        <v>928.82492857142847</v>
      </c>
      <c r="U166" s="346">
        <v>2512099</v>
      </c>
      <c r="V166" s="346">
        <v>2807666</v>
      </c>
      <c r="W166" s="346">
        <v>5312683</v>
      </c>
      <c r="X166" s="346">
        <v>3992419.2</v>
      </c>
      <c r="Y166" s="346">
        <v>5379240.2000000002</v>
      </c>
      <c r="Z166" s="346">
        <v>5</v>
      </c>
      <c r="AA166" s="346" t="s">
        <v>1853</v>
      </c>
      <c r="AB166" s="346" t="s">
        <v>1854</v>
      </c>
      <c r="AC166" s="346" t="s">
        <v>1841</v>
      </c>
      <c r="AD166" s="346">
        <v>-2711973.2</v>
      </c>
      <c r="AE166" s="347">
        <v>-0.51047148869977754</v>
      </c>
      <c r="AF166" s="347">
        <v>5.1030043240180512E-2</v>
      </c>
      <c r="AG166" s="346">
        <v>2807666</v>
      </c>
      <c r="AH166" s="346">
        <v>2657009</v>
      </c>
      <c r="AI166" s="346">
        <v>2829310</v>
      </c>
      <c r="AJ166" s="346">
        <v>2197465</v>
      </c>
      <c r="AK166" s="346">
        <v>2512099</v>
      </c>
      <c r="AL166" s="346">
        <v>133604.84876638337</v>
      </c>
      <c r="AM166" s="346">
        <v>108142.47679315193</v>
      </c>
      <c r="AN166" s="346">
        <v>184591.97205782577</v>
      </c>
      <c r="AO166" s="346">
        <v>100205.67608729278</v>
      </c>
      <c r="AP166" s="346">
        <v>137026.69404115225</v>
      </c>
      <c r="AQ166" s="347">
        <v>0.15891212207318683</v>
      </c>
      <c r="AR166" s="348" t="str">
        <f t="shared" si="14"/>
        <v>DhakaGazipur</v>
      </c>
      <c r="AS166" s="347">
        <v>4.0000000000000001E-3</v>
      </c>
      <c r="AT166" s="347" t="s">
        <v>1846</v>
      </c>
      <c r="AU166" s="347" t="s">
        <v>1843</v>
      </c>
      <c r="AV166" s="349" t="s">
        <v>1041</v>
      </c>
    </row>
    <row r="167" spans="1:48" ht="14.4">
      <c r="A167" s="343">
        <v>136</v>
      </c>
      <c r="B167" s="343" t="s">
        <v>284</v>
      </c>
      <c r="C167" s="343" t="s">
        <v>930</v>
      </c>
      <c r="D167" s="343" t="str">
        <f t="shared" si="10"/>
        <v>1001 - 1500 SFTDhakaNarayanganjNon-PNPHigh Street W Residential BlockMBথানা সদরSquare ⬜ shapeGround floor</v>
      </c>
      <c r="E167" s="343" t="str">
        <f>CONCATENATE('Outlet Data'!K167,L167,'Outlet Data'!N167,M167)</f>
        <v>DhakaNarayanganjHigh Street W Residential BlockNon-PNP</v>
      </c>
      <c r="F167" s="343" t="str">
        <f t="shared" si="11"/>
        <v>Narayanganjথানা সদরNon-PNP</v>
      </c>
      <c r="G167" s="343" t="str">
        <f t="shared" si="12"/>
        <v>NarayanganjNon-PNP</v>
      </c>
      <c r="H167" s="344">
        <v>44526</v>
      </c>
      <c r="I167" s="343">
        <v>1500</v>
      </c>
      <c r="J167" s="343" t="str">
        <f t="shared" si="13"/>
        <v>1001 - 1500 SFT</v>
      </c>
      <c r="K167" s="345" t="s">
        <v>52</v>
      </c>
      <c r="L167" s="343" t="s">
        <v>103</v>
      </c>
      <c r="M167" s="345" t="s">
        <v>1537</v>
      </c>
      <c r="N167" s="343" t="s">
        <v>1015</v>
      </c>
      <c r="O167" s="343" t="s">
        <v>25</v>
      </c>
      <c r="P167" s="343" t="s">
        <v>27</v>
      </c>
      <c r="Q167" s="343" t="s">
        <v>1869</v>
      </c>
      <c r="R167" s="343" t="s">
        <v>52</v>
      </c>
      <c r="S167" s="346">
        <v>2874475.2</v>
      </c>
      <c r="T167" s="346">
        <v>1916.3168000000001</v>
      </c>
      <c r="U167" s="346">
        <v>2683652</v>
      </c>
      <c r="V167" s="346">
        <v>3120247</v>
      </c>
      <c r="W167" s="346">
        <v>1096480.2</v>
      </c>
      <c r="X167" s="346">
        <v>805383.78750000009</v>
      </c>
      <c r="Y167" s="346">
        <v>1965543.3499999999</v>
      </c>
      <c r="Z167" s="346">
        <v>8</v>
      </c>
      <c r="AA167" s="346" t="s">
        <v>1857</v>
      </c>
      <c r="AB167" s="346" t="s">
        <v>1858</v>
      </c>
      <c r="AC167" s="346" t="s">
        <v>1855</v>
      </c>
      <c r="AD167" s="346">
        <v>1777995.0000000002</v>
      </c>
      <c r="AE167" s="347">
        <v>1.6215477488786396</v>
      </c>
      <c r="AF167" s="347">
        <v>6.8302189447221412E-2</v>
      </c>
      <c r="AG167" s="346">
        <v>2787799</v>
      </c>
      <c r="AH167" s="346">
        <v>2683652</v>
      </c>
      <c r="AI167" s="346">
        <v>3120247</v>
      </c>
      <c r="AJ167" s="346">
        <v>2537803</v>
      </c>
      <c r="AK167" s="346">
        <v>3242875</v>
      </c>
      <c r="AL167" s="346">
        <v>175515.92049154558</v>
      </c>
      <c r="AM167" s="346">
        <v>168472.53929293755</v>
      </c>
      <c r="AN167" s="346">
        <v>256944.20472137682</v>
      </c>
      <c r="AO167" s="346">
        <v>151233.70353731955</v>
      </c>
      <c r="AP167" s="346">
        <v>229498.38031551871</v>
      </c>
      <c r="AQ167" s="347">
        <v>0.15877006186532264</v>
      </c>
      <c r="AR167" s="348" t="str">
        <f t="shared" si="14"/>
        <v>DhakaNarayanganj</v>
      </c>
      <c r="AS167" s="347">
        <v>4.0000000000000001E-3</v>
      </c>
      <c r="AT167" s="347" t="s">
        <v>1846</v>
      </c>
      <c r="AU167" s="347" t="s">
        <v>1843</v>
      </c>
      <c r="AV167" s="349" t="s">
        <v>1041</v>
      </c>
    </row>
    <row r="168" spans="1:48" ht="14.4">
      <c r="A168" s="343">
        <v>662</v>
      </c>
      <c r="B168" s="343" t="s">
        <v>468</v>
      </c>
      <c r="C168" s="343" t="s">
        <v>1945</v>
      </c>
      <c r="D168" s="343" t="str">
        <f t="shared" si="10"/>
        <v>1501 - 2000 SFTDhakaDhakaNon-PNPWithin the MahallaHCবিভাগীয় শহরSquare ⬜ shapeSlightly upper than Ground floor</v>
      </c>
      <c r="E168" s="343" t="str">
        <f>CONCATENATE('Outlet Data'!K168,L168,'Outlet Data'!N168,M168)</f>
        <v>DhakaDhakaWithin the MahallaNon-PNP</v>
      </c>
      <c r="F168" s="343" t="str">
        <f t="shared" si="11"/>
        <v>Dhakaবিভাগীয় শহরNon-PNP</v>
      </c>
      <c r="G168" s="343" t="str">
        <f t="shared" si="12"/>
        <v>DhakaNon-PNP</v>
      </c>
      <c r="H168" s="344">
        <v>44528</v>
      </c>
      <c r="I168" s="343">
        <v>1600</v>
      </c>
      <c r="J168" s="343" t="str">
        <f t="shared" si="13"/>
        <v>1501 - 2000 SFT</v>
      </c>
      <c r="K168" s="345" t="s">
        <v>52</v>
      </c>
      <c r="L168" s="343" t="s">
        <v>52</v>
      </c>
      <c r="M168" s="345" t="s">
        <v>1537</v>
      </c>
      <c r="N168" s="343" t="s">
        <v>1016</v>
      </c>
      <c r="O168" s="343" t="s">
        <v>45</v>
      </c>
      <c r="P168" s="343" t="s">
        <v>118</v>
      </c>
      <c r="Q168" s="343" t="s">
        <v>1838</v>
      </c>
      <c r="R168" s="343" t="s">
        <v>52</v>
      </c>
      <c r="S168" s="346">
        <v>2671747.6</v>
      </c>
      <c r="T168" s="346">
        <v>1669.8422500000001</v>
      </c>
      <c r="U168" s="346">
        <v>2544803</v>
      </c>
      <c r="V168" s="346">
        <v>2702479</v>
      </c>
      <c r="W168" s="346">
        <v>2891457.4</v>
      </c>
      <c r="X168" s="346">
        <v>2214292.2999999998</v>
      </c>
      <c r="Y168" s="346">
        <v>4618705.6999999993</v>
      </c>
      <c r="Z168" s="346">
        <v>11</v>
      </c>
      <c r="AA168" s="346" t="s">
        <v>1853</v>
      </c>
      <c r="AB168" s="346" t="s">
        <v>1854</v>
      </c>
      <c r="AC168" s="346" t="s">
        <v>1845</v>
      </c>
      <c r="AD168" s="346">
        <v>-219709.79999999981</v>
      </c>
      <c r="AE168" s="347">
        <v>-7.598583330330233E-2</v>
      </c>
      <c r="AF168" s="347">
        <v>4.0296879706755447E-2</v>
      </c>
      <c r="AG168" s="346">
        <v>2702479</v>
      </c>
      <c r="AH168" s="346">
        <v>2544803</v>
      </c>
      <c r="AI168" s="346">
        <v>3135153</v>
      </c>
      <c r="AJ168" s="346">
        <v>2633340</v>
      </c>
      <c r="AK168" s="346">
        <v>2342963</v>
      </c>
      <c r="AL168" s="346">
        <v>81419.600556968478</v>
      </c>
      <c r="AM168" s="346">
        <v>48108.832263874763</v>
      </c>
      <c r="AN168" s="346">
        <v>148305.2655050527</v>
      </c>
      <c r="AO168" s="346">
        <v>127210.66807688249</v>
      </c>
      <c r="AP168" s="346">
        <v>133271.09181728447</v>
      </c>
      <c r="AQ168" s="347">
        <v>0.13128157101930904</v>
      </c>
      <c r="AR168" s="348" t="str">
        <f t="shared" si="14"/>
        <v>DhakaDhaka</v>
      </c>
      <c r="AS168" s="347">
        <v>4.0000000000000001E-3</v>
      </c>
      <c r="AT168" s="347" t="s">
        <v>1846</v>
      </c>
      <c r="AU168" s="347" t="s">
        <v>1851</v>
      </c>
      <c r="AV168" s="349" t="s">
        <v>1041</v>
      </c>
    </row>
    <row r="169" spans="1:48" ht="14.4">
      <c r="A169" s="343">
        <v>186</v>
      </c>
      <c r="B169" s="343" t="s">
        <v>222</v>
      </c>
      <c r="C169" s="343" t="s">
        <v>223</v>
      </c>
      <c r="D169" s="343" t="str">
        <f t="shared" si="10"/>
        <v>2501 - 3000 SFTDhakaDhakaNon-PNPCommercial HubMCবিভাগীয় শহরSquare ⬜ shapeGround floor</v>
      </c>
      <c r="E169" s="343" t="str">
        <f>CONCATENATE('Outlet Data'!K169,L169,'Outlet Data'!N169,M169)</f>
        <v>DhakaDhakaCommercial HubNon-PNP</v>
      </c>
      <c r="F169" s="343" t="str">
        <f t="shared" si="11"/>
        <v>Dhakaবিভাগীয় শহরNon-PNP</v>
      </c>
      <c r="G169" s="343" t="str">
        <f t="shared" si="12"/>
        <v>DhakaNon-PNP</v>
      </c>
      <c r="H169" s="344">
        <v>44529</v>
      </c>
      <c r="I169" s="343">
        <v>3000</v>
      </c>
      <c r="J169" s="343" t="str">
        <f t="shared" si="13"/>
        <v>2501 - 3000 SFT</v>
      </c>
      <c r="K169" s="345" t="s">
        <v>52</v>
      </c>
      <c r="L169" s="343" t="s">
        <v>52</v>
      </c>
      <c r="M169" s="345" t="s">
        <v>1537</v>
      </c>
      <c r="N169" s="343" t="s">
        <v>1014</v>
      </c>
      <c r="O169" s="343" t="s">
        <v>25</v>
      </c>
      <c r="P169" s="343" t="s">
        <v>118</v>
      </c>
      <c r="Q169" s="343" t="s">
        <v>1838</v>
      </c>
      <c r="R169" s="343" t="s">
        <v>52</v>
      </c>
      <c r="S169" s="346">
        <v>3094646</v>
      </c>
      <c r="T169" s="346">
        <v>1031.5486666666666</v>
      </c>
      <c r="U169" s="346">
        <v>3022235</v>
      </c>
      <c r="V169" s="346">
        <v>3097992</v>
      </c>
      <c r="W169" s="346">
        <v>2779199.7</v>
      </c>
      <c r="X169" s="346">
        <v>2123649.2999999998</v>
      </c>
      <c r="Y169" s="346">
        <v>3029191.15</v>
      </c>
      <c r="Z169" s="346">
        <v>10</v>
      </c>
      <c r="AA169" s="346" t="s">
        <v>1853</v>
      </c>
      <c r="AB169" s="346" t="s">
        <v>1854</v>
      </c>
      <c r="AC169" s="346" t="s">
        <v>1855</v>
      </c>
      <c r="AD169" s="346">
        <v>315446.29999999981</v>
      </c>
      <c r="AE169" s="347">
        <v>0.11350256694400174</v>
      </c>
      <c r="AF169" s="347">
        <v>4.2546258903734625E-2</v>
      </c>
      <c r="AG169" s="346">
        <v>3097992</v>
      </c>
      <c r="AH169" s="346">
        <v>2860728</v>
      </c>
      <c r="AI169" s="346">
        <v>3085369</v>
      </c>
      <c r="AJ169" s="346">
        <v>3022235</v>
      </c>
      <c r="AK169" s="346">
        <v>3406906</v>
      </c>
      <c r="AL169" s="346">
        <v>138319.05244299723</v>
      </c>
      <c r="AM169" s="346">
        <v>96854.529334456078</v>
      </c>
      <c r="AN169" s="346">
        <v>220156.07476417453</v>
      </c>
      <c r="AO169" s="346">
        <v>47571.247758279671</v>
      </c>
      <c r="AP169" s="346">
        <v>155427.14535712614</v>
      </c>
      <c r="AQ169" s="347">
        <v>0.15652241993847851</v>
      </c>
      <c r="AR169" s="348" t="str">
        <f t="shared" si="14"/>
        <v>DhakaDhaka</v>
      </c>
      <c r="AS169" s="347">
        <v>4.0000000000000001E-3</v>
      </c>
      <c r="AT169" s="347" t="s">
        <v>1846</v>
      </c>
      <c r="AU169" s="347" t="s">
        <v>1843</v>
      </c>
      <c r="AV169" s="349" t="s">
        <v>1041</v>
      </c>
    </row>
    <row r="170" spans="1:48" ht="14.4">
      <c r="A170" s="343">
        <v>175</v>
      </c>
      <c r="B170" s="343" t="s">
        <v>611</v>
      </c>
      <c r="C170" s="343" t="s">
        <v>924</v>
      </c>
      <c r="D170" s="343" t="str">
        <f t="shared" si="10"/>
        <v>1501 - 2000 SFTDhakaDhakaNon-PNPHigh Street W Residential BlockMCজেলা শহরSquare ⬜ shapeGround floor</v>
      </c>
      <c r="E170" s="343" t="str">
        <f>CONCATENATE('Outlet Data'!K170,L170,'Outlet Data'!N170,M170)</f>
        <v>DhakaDhakaHigh Street W Residential BlockNon-PNP</v>
      </c>
      <c r="F170" s="343" t="str">
        <f t="shared" si="11"/>
        <v>Dhakaজেলা শহরNon-PNP</v>
      </c>
      <c r="G170" s="343" t="str">
        <f t="shared" si="12"/>
        <v>DhakaNon-PNP</v>
      </c>
      <c r="H170" s="344">
        <v>44530</v>
      </c>
      <c r="I170" s="343">
        <v>2000</v>
      </c>
      <c r="J170" s="343" t="str">
        <f t="shared" si="13"/>
        <v>1501 - 2000 SFT</v>
      </c>
      <c r="K170" s="345" t="s">
        <v>52</v>
      </c>
      <c r="L170" s="343" t="s">
        <v>52</v>
      </c>
      <c r="M170" s="345" t="s">
        <v>1537</v>
      </c>
      <c r="N170" s="343" t="s">
        <v>1015</v>
      </c>
      <c r="O170" s="343" t="s">
        <v>25</v>
      </c>
      <c r="P170" s="343" t="s">
        <v>118</v>
      </c>
      <c r="Q170" s="343" t="s">
        <v>1861</v>
      </c>
      <c r="R170" s="343" t="s">
        <v>52</v>
      </c>
      <c r="S170" s="346">
        <v>2090138.8</v>
      </c>
      <c r="T170" s="346">
        <v>1045.0694000000001</v>
      </c>
      <c r="U170" s="346">
        <v>1961021</v>
      </c>
      <c r="V170" s="346">
        <v>2188360</v>
      </c>
      <c r="W170" s="346">
        <v>1992692.2</v>
      </c>
      <c r="X170" s="346">
        <v>1544437.2</v>
      </c>
      <c r="Y170" s="346">
        <v>2689592.2</v>
      </c>
      <c r="Z170" s="346">
        <v>37</v>
      </c>
      <c r="AA170" s="346" t="s">
        <v>1853</v>
      </c>
      <c r="AB170" s="346" t="s">
        <v>1854</v>
      </c>
      <c r="AC170" s="346" t="s">
        <v>1845</v>
      </c>
      <c r="AD170" s="346">
        <v>97446.600000000093</v>
      </c>
      <c r="AE170" s="347">
        <v>4.8901982955521284E-2</v>
      </c>
      <c r="AF170" s="347">
        <v>7.4797532580182485E-2</v>
      </c>
      <c r="AG170" s="346">
        <v>1961021</v>
      </c>
      <c r="AH170" s="346">
        <v>2134493</v>
      </c>
      <c r="AI170" s="346">
        <v>2341911</v>
      </c>
      <c r="AJ170" s="346">
        <v>1824909</v>
      </c>
      <c r="AK170" s="346">
        <v>2188360</v>
      </c>
      <c r="AL170" s="346">
        <v>140582.48071953334</v>
      </c>
      <c r="AM170" s="346">
        <v>137327.82165467174</v>
      </c>
      <c r="AN170" s="346">
        <v>195121.81837746873</v>
      </c>
      <c r="AO170" s="346">
        <v>131779.28893420607</v>
      </c>
      <c r="AP170" s="346">
        <v>176874.71526463778</v>
      </c>
      <c r="AQ170" s="347">
        <v>0.17582750215376067</v>
      </c>
      <c r="AR170" s="348" t="str">
        <f t="shared" si="14"/>
        <v>DhakaDhaka</v>
      </c>
      <c r="AS170" s="347">
        <v>4.0000000000000001E-3</v>
      </c>
      <c r="AT170" s="347" t="s">
        <v>1846</v>
      </c>
      <c r="AU170" s="347" t="s">
        <v>1843</v>
      </c>
      <c r="AV170" s="349" t="s">
        <v>1041</v>
      </c>
    </row>
    <row r="171" spans="1:48" ht="14.4">
      <c r="A171" s="343">
        <v>159</v>
      </c>
      <c r="B171" s="343" t="s">
        <v>190</v>
      </c>
      <c r="C171" s="343" t="s">
        <v>1946</v>
      </c>
      <c r="D171" s="343" t="str">
        <f t="shared" si="10"/>
        <v>2001 - 2500 SFTDhakaMunshiganjNon-PNPCommercial HubLCঅন্যান্যSquare ⬜ shapeGround floor</v>
      </c>
      <c r="E171" s="343" t="str">
        <f>CONCATENATE('Outlet Data'!K171,L171,'Outlet Data'!N171,M171)</f>
        <v>DhakaMunshiganjCommercial HubNon-PNP</v>
      </c>
      <c r="F171" s="343" t="str">
        <f t="shared" si="11"/>
        <v>Munshiganjঅন্যান্যNon-PNP</v>
      </c>
      <c r="G171" s="343" t="str">
        <f t="shared" si="12"/>
        <v>MunshiganjNon-PNP</v>
      </c>
      <c r="H171" s="344">
        <v>44530</v>
      </c>
      <c r="I171" s="343">
        <v>2362</v>
      </c>
      <c r="J171" s="343" t="str">
        <f t="shared" si="13"/>
        <v>2001 - 2500 SFT</v>
      </c>
      <c r="K171" s="345" t="s">
        <v>52</v>
      </c>
      <c r="L171" s="343" t="s">
        <v>192</v>
      </c>
      <c r="M171" s="345" t="s">
        <v>1537</v>
      </c>
      <c r="N171" s="343" t="s">
        <v>1014</v>
      </c>
      <c r="O171" s="343" t="s">
        <v>127</v>
      </c>
      <c r="P171" s="343" t="s">
        <v>118</v>
      </c>
      <c r="Q171" s="343" t="s">
        <v>1926</v>
      </c>
      <c r="R171" s="343" t="s">
        <v>52</v>
      </c>
      <c r="S171" s="346">
        <v>2252989.6</v>
      </c>
      <c r="T171" s="346">
        <v>953.84826418289595</v>
      </c>
      <c r="U171" s="346">
        <v>1898417</v>
      </c>
      <c r="V171" s="346">
        <v>2539093</v>
      </c>
      <c r="W171" s="346">
        <v>1644116.6</v>
      </c>
      <c r="X171" s="346">
        <v>1198480.7</v>
      </c>
      <c r="Y171" s="346">
        <v>2079119.7</v>
      </c>
      <c r="Z171" s="346">
        <v>23</v>
      </c>
      <c r="AA171" s="346" t="s">
        <v>1853</v>
      </c>
      <c r="AB171" s="346" t="s">
        <v>1854</v>
      </c>
      <c r="AC171" s="346" t="s">
        <v>1855</v>
      </c>
      <c r="AD171" s="346">
        <v>608873</v>
      </c>
      <c r="AE171" s="347">
        <v>0.37033443978365033</v>
      </c>
      <c r="AF171" s="347">
        <v>9.3391179288494386E-2</v>
      </c>
      <c r="AG171" s="346">
        <v>1877563</v>
      </c>
      <c r="AH171" s="346">
        <v>2120854</v>
      </c>
      <c r="AI171" s="346">
        <v>2829021</v>
      </c>
      <c r="AJ171" s="346">
        <v>1898417</v>
      </c>
      <c r="AK171" s="346">
        <v>2539093</v>
      </c>
      <c r="AL171" s="346">
        <v>150598.54229211487</v>
      </c>
      <c r="AM171" s="346">
        <v>178937.43989730004</v>
      </c>
      <c r="AN171" s="346">
        <v>300905.46286355029</v>
      </c>
      <c r="AO171" s="346">
        <v>175222.8888173665</v>
      </c>
      <c r="AP171" s="346">
        <v>246382.44447323465</v>
      </c>
      <c r="AQ171" s="347">
        <v>0.18807307832856193</v>
      </c>
      <c r="AR171" s="348" t="str">
        <f t="shared" si="14"/>
        <v>DhakaMunshiganj</v>
      </c>
      <c r="AS171" s="347">
        <v>4.0000000000000001E-3</v>
      </c>
      <c r="AT171" s="347" t="s">
        <v>1846</v>
      </c>
      <c r="AU171" s="347" t="s">
        <v>1843</v>
      </c>
      <c r="AV171" s="349" t="s">
        <v>1041</v>
      </c>
    </row>
    <row r="172" spans="1:48" ht="14.4">
      <c r="A172" s="343">
        <v>115</v>
      </c>
      <c r="B172" s="343" t="s">
        <v>628</v>
      </c>
      <c r="C172" s="343" t="s">
        <v>629</v>
      </c>
      <c r="D172" s="343" t="str">
        <f t="shared" si="10"/>
        <v>2001 - 2500 SFTDhakaDhakaNon-PNPIndustrialMCজেলা শহরSquare ⬜ shapeSlightly upper than Ground floor</v>
      </c>
      <c r="E172" s="343" t="str">
        <f>CONCATENATE('Outlet Data'!K172,L172,'Outlet Data'!N172,M172)</f>
        <v>DhakaDhakaIndustrialNon-PNP</v>
      </c>
      <c r="F172" s="343" t="str">
        <f t="shared" si="11"/>
        <v>Dhakaজেলা শহরNon-PNP</v>
      </c>
      <c r="G172" s="343" t="str">
        <f t="shared" si="12"/>
        <v>DhakaNon-PNP</v>
      </c>
      <c r="H172" s="344">
        <v>44530</v>
      </c>
      <c r="I172" s="343">
        <v>2500</v>
      </c>
      <c r="J172" s="343" t="str">
        <f t="shared" si="13"/>
        <v>2001 - 2500 SFT</v>
      </c>
      <c r="K172" s="345" t="s">
        <v>52</v>
      </c>
      <c r="L172" s="343" t="s">
        <v>52</v>
      </c>
      <c r="M172" s="345" t="s">
        <v>1537</v>
      </c>
      <c r="N172" s="343" t="s">
        <v>1017</v>
      </c>
      <c r="O172" s="343" t="s">
        <v>25</v>
      </c>
      <c r="P172" s="343" t="s">
        <v>118</v>
      </c>
      <c r="Q172" s="343" t="s">
        <v>1861</v>
      </c>
      <c r="R172" s="343" t="s">
        <v>52</v>
      </c>
      <c r="S172" s="346">
        <v>3606754.4</v>
      </c>
      <c r="T172" s="346">
        <v>1442.7017599999999</v>
      </c>
      <c r="U172" s="346">
        <v>3494087</v>
      </c>
      <c r="V172" s="346">
        <v>3864792</v>
      </c>
      <c r="W172" s="346">
        <v>1992692.2</v>
      </c>
      <c r="X172" s="346">
        <v>1544437.2</v>
      </c>
      <c r="Y172" s="346">
        <v>2689592.2</v>
      </c>
      <c r="Z172" s="346">
        <v>37</v>
      </c>
      <c r="AA172" s="346" t="s">
        <v>1853</v>
      </c>
      <c r="AB172" s="346" t="s">
        <v>1854</v>
      </c>
      <c r="AC172" s="346" t="s">
        <v>1855</v>
      </c>
      <c r="AD172" s="346">
        <v>1614062.2</v>
      </c>
      <c r="AE172" s="347">
        <v>0.8099907251104812</v>
      </c>
      <c r="AF172" s="347">
        <v>7.1773353141366292E-2</v>
      </c>
      <c r="AG172" s="346">
        <v>3494087</v>
      </c>
      <c r="AH172" s="346">
        <v>3685967</v>
      </c>
      <c r="AI172" s="346">
        <v>4297503</v>
      </c>
      <c r="AJ172" s="346">
        <v>2691423</v>
      </c>
      <c r="AK172" s="346">
        <v>3864792</v>
      </c>
      <c r="AL172" s="346">
        <v>224020.88889132155</v>
      </c>
      <c r="AM172" s="346">
        <v>252378.83464291814</v>
      </c>
      <c r="AN172" s="346">
        <v>412232.56621264643</v>
      </c>
      <c r="AO172" s="346">
        <v>126175.25834876299</v>
      </c>
      <c r="AP172" s="346">
        <v>279536.73813123454</v>
      </c>
      <c r="AQ172" s="347">
        <v>0.16464466851515716</v>
      </c>
      <c r="AR172" s="348" t="str">
        <f t="shared" si="14"/>
        <v>DhakaDhaka</v>
      </c>
      <c r="AS172" s="347">
        <v>4.0000000000000001E-3</v>
      </c>
      <c r="AT172" s="347" t="s">
        <v>1846</v>
      </c>
      <c r="AU172" s="347" t="s">
        <v>1851</v>
      </c>
      <c r="AV172" s="349" t="s">
        <v>1041</v>
      </c>
    </row>
    <row r="173" spans="1:48" ht="14.4">
      <c r="A173" s="343">
        <v>219</v>
      </c>
      <c r="B173" s="343" t="s">
        <v>488</v>
      </c>
      <c r="C173" s="343" t="s">
        <v>489</v>
      </c>
      <c r="D173" s="343" t="str">
        <f t="shared" si="10"/>
        <v>2001 - 2500 SFTMymensinghKishoreganjNon-PNPCommercial HubHAজেলা শহরSquare ⬜ shapeGround floor</v>
      </c>
      <c r="E173" s="343" t="str">
        <f>CONCATENATE('Outlet Data'!K173,L173,'Outlet Data'!N173,M173)</f>
        <v>MymensinghKishoreganjCommercial HubNon-PNP</v>
      </c>
      <c r="F173" s="343" t="str">
        <f t="shared" si="11"/>
        <v>Kishoreganjজেলা শহরNon-PNP</v>
      </c>
      <c r="G173" s="343" t="str">
        <f t="shared" si="12"/>
        <v>KishoreganjNon-PNP</v>
      </c>
      <c r="H173" s="344">
        <v>44560</v>
      </c>
      <c r="I173" s="343">
        <v>2400</v>
      </c>
      <c r="J173" s="343" t="str">
        <f t="shared" si="13"/>
        <v>2001 - 2500 SFT</v>
      </c>
      <c r="K173" s="345" t="s">
        <v>18</v>
      </c>
      <c r="L173" s="343" t="s">
        <v>48</v>
      </c>
      <c r="M173" s="345" t="s">
        <v>1537</v>
      </c>
      <c r="N173" s="343" t="s">
        <v>1014</v>
      </c>
      <c r="O173" s="343" t="s">
        <v>45</v>
      </c>
      <c r="P173" s="343" t="s">
        <v>46</v>
      </c>
      <c r="Q173" s="343" t="s">
        <v>1861</v>
      </c>
      <c r="R173" s="343" t="s">
        <v>1863</v>
      </c>
      <c r="S173" s="346">
        <v>3552554.4</v>
      </c>
      <c r="T173" s="346">
        <v>1480.231</v>
      </c>
      <c r="U173" s="346">
        <v>3364598</v>
      </c>
      <c r="V173" s="346">
        <v>3832887</v>
      </c>
      <c r="W173" s="346">
        <v>1208115.2</v>
      </c>
      <c r="X173" s="346">
        <v>814254.4</v>
      </c>
      <c r="Y173" s="346">
        <v>2529809.5</v>
      </c>
      <c r="Z173" s="346">
        <v>7</v>
      </c>
      <c r="AA173" s="346" t="s">
        <v>1848</v>
      </c>
      <c r="AB173" s="346" t="s">
        <v>1849</v>
      </c>
      <c r="AC173" s="346" t="s">
        <v>1855</v>
      </c>
      <c r="AD173" s="346">
        <v>2344439.2000000002</v>
      </c>
      <c r="AE173" s="347">
        <v>1.9405758656128156</v>
      </c>
      <c r="AF173" s="347">
        <v>5.2152811852040147E-2</v>
      </c>
      <c r="AG173" s="346">
        <v>3369888</v>
      </c>
      <c r="AH173" s="346">
        <v>3364598</v>
      </c>
      <c r="AI173" s="346">
        <v>3832887</v>
      </c>
      <c r="AJ173" s="346">
        <v>3090135</v>
      </c>
      <c r="AK173" s="346">
        <v>4105264</v>
      </c>
      <c r="AL173" s="346">
        <v>147937.86042256322</v>
      </c>
      <c r="AM173" s="346">
        <v>168149.17817770987</v>
      </c>
      <c r="AN173" s="346">
        <v>198840.71881912148</v>
      </c>
      <c r="AO173" s="346">
        <v>148324.56832693028</v>
      </c>
      <c r="AP173" s="346">
        <v>263126.18034036201</v>
      </c>
      <c r="AQ173" s="347">
        <v>0.15796824012773106</v>
      </c>
      <c r="AR173" s="348" t="str">
        <f t="shared" si="14"/>
        <v>MymensinghKishoreganj</v>
      </c>
      <c r="AS173" s="347">
        <v>4.0000000000000001E-3</v>
      </c>
      <c r="AT173" s="347" t="s">
        <v>1846</v>
      </c>
      <c r="AU173" s="347" t="s">
        <v>1843</v>
      </c>
      <c r="AV173" s="349" t="s">
        <v>1041</v>
      </c>
    </row>
    <row r="174" spans="1:48" ht="14.4">
      <c r="A174" s="343">
        <v>265</v>
      </c>
      <c r="B174" s="343" t="s">
        <v>179</v>
      </c>
      <c r="C174" s="343" t="s">
        <v>180</v>
      </c>
      <c r="D174" s="343" t="str">
        <f t="shared" si="10"/>
        <v>1501 - 2000 SFTDhakaDhakaPNPHigh Street W Residential BlockMCথানা সদরL shapeSlightly upper than Ground floor</v>
      </c>
      <c r="E174" s="343" t="str">
        <f>CONCATENATE('Outlet Data'!K174,L174,'Outlet Data'!N174,M174)</f>
        <v>DhakaDhakaHigh Street W Residential BlockPNP</v>
      </c>
      <c r="F174" s="343" t="str">
        <f t="shared" si="11"/>
        <v>Dhakaথানা সদরPNP</v>
      </c>
      <c r="G174" s="343" t="str">
        <f t="shared" si="12"/>
        <v>DhakaPNP</v>
      </c>
      <c r="H174" s="344">
        <v>44561</v>
      </c>
      <c r="I174" s="343">
        <v>2000</v>
      </c>
      <c r="J174" s="343" t="str">
        <f t="shared" si="13"/>
        <v>1501 - 2000 SFT</v>
      </c>
      <c r="K174" s="345" t="s">
        <v>52</v>
      </c>
      <c r="L174" s="343" t="s">
        <v>52</v>
      </c>
      <c r="M174" s="345" t="s">
        <v>1492</v>
      </c>
      <c r="N174" s="343" t="s">
        <v>1015</v>
      </c>
      <c r="O174" s="343" t="s">
        <v>25</v>
      </c>
      <c r="P174" s="343" t="s">
        <v>118</v>
      </c>
      <c r="Q174" s="343" t="s">
        <v>1869</v>
      </c>
      <c r="R174" s="343" t="s">
        <v>52</v>
      </c>
      <c r="S174" s="346">
        <v>5186489.2</v>
      </c>
      <c r="T174" s="346">
        <v>2593.2446</v>
      </c>
      <c r="U174" s="346">
        <v>4895508</v>
      </c>
      <c r="V174" s="346">
        <v>5508637</v>
      </c>
      <c r="W174" s="346">
        <v>5186489.2</v>
      </c>
      <c r="X174" s="346">
        <v>2991441</v>
      </c>
      <c r="Y174" s="346">
        <v>7178074.2000000002</v>
      </c>
      <c r="Z174" s="346">
        <v>5</v>
      </c>
      <c r="AA174" s="346" t="s">
        <v>1839</v>
      </c>
      <c r="AB174" s="346" t="s">
        <v>1840</v>
      </c>
      <c r="AC174" s="346" t="s">
        <v>1845</v>
      </c>
      <c r="AD174" s="346">
        <v>0</v>
      </c>
      <c r="AE174" s="347">
        <v>0</v>
      </c>
      <c r="AF174" s="347">
        <v>1.1469720551505748E-2</v>
      </c>
      <c r="AG174" s="346">
        <v>5019489</v>
      </c>
      <c r="AH174" s="346">
        <v>5648123</v>
      </c>
      <c r="AI174" s="346">
        <v>5508637</v>
      </c>
      <c r="AJ174" s="346">
        <v>4895508</v>
      </c>
      <c r="AK174" s="346">
        <v>4860689</v>
      </c>
      <c r="AL174" s="346">
        <v>146502.23795986362</v>
      </c>
      <c r="AM174" s="346">
        <v>74190.571784441127</v>
      </c>
      <c r="AN174" s="346">
        <v>108875.13093759539</v>
      </c>
      <c r="AO174" s="346">
        <v>-113244.33318207832</v>
      </c>
      <c r="AP174" s="346">
        <v>81114.301337191253</v>
      </c>
      <c r="AQ174" s="347">
        <v>0.12655346161145947</v>
      </c>
      <c r="AR174" s="348" t="str">
        <f t="shared" si="14"/>
        <v>DhakaDhaka</v>
      </c>
      <c r="AS174" s="347">
        <v>3.375850625292011E-3</v>
      </c>
      <c r="AT174" s="347" t="s">
        <v>1842</v>
      </c>
      <c r="AU174" s="347" t="s">
        <v>1851</v>
      </c>
      <c r="AV174" s="349" t="s">
        <v>1041</v>
      </c>
    </row>
    <row r="175" spans="1:48" ht="14.4">
      <c r="A175" s="343">
        <v>63</v>
      </c>
      <c r="B175" s="343" t="s">
        <v>506</v>
      </c>
      <c r="C175" s="343" t="s">
        <v>507</v>
      </c>
      <c r="D175" s="343" t="str">
        <f t="shared" si="10"/>
        <v>2001 - 2500 SFTChattogramChandpurNon-PNPHigh Street W Residential BlockMBজেলা শহরL shapeSlightly upper than Ground floor</v>
      </c>
      <c r="E175" s="343" t="str">
        <f>CONCATENATE('Outlet Data'!K175,L175,'Outlet Data'!N175,M175)</f>
        <v>ChattogramChandpurHigh Street W Residential BlockNon-PNP</v>
      </c>
      <c r="F175" s="343" t="str">
        <f t="shared" si="11"/>
        <v>Chandpurজেলা শহরNon-PNP</v>
      </c>
      <c r="G175" s="343" t="str">
        <f t="shared" si="12"/>
        <v>ChandpurNon-PNP</v>
      </c>
      <c r="H175" s="344">
        <v>44561</v>
      </c>
      <c r="I175" s="343">
        <v>2400</v>
      </c>
      <c r="J175" s="343" t="str">
        <f t="shared" si="13"/>
        <v>2001 - 2500 SFT</v>
      </c>
      <c r="K175" s="345" t="s">
        <v>195</v>
      </c>
      <c r="L175" s="343" t="s">
        <v>186</v>
      </c>
      <c r="M175" s="345" t="s">
        <v>1537</v>
      </c>
      <c r="N175" s="343" t="s">
        <v>1015</v>
      </c>
      <c r="O175" s="343" t="s">
        <v>25</v>
      </c>
      <c r="P175" s="343" t="s">
        <v>27</v>
      </c>
      <c r="Q175" s="343" t="s">
        <v>1861</v>
      </c>
      <c r="R175" s="343" t="s">
        <v>1863</v>
      </c>
      <c r="S175" s="346">
        <v>5949455.5999999996</v>
      </c>
      <c r="T175" s="346">
        <v>2478.9398333333334</v>
      </c>
      <c r="U175" s="346">
        <v>5336595</v>
      </c>
      <c r="V175" s="346">
        <v>6534846</v>
      </c>
      <c r="W175" s="346">
        <v>1730070.3</v>
      </c>
      <c r="X175" s="346">
        <v>1191184.5375000001</v>
      </c>
      <c r="Y175" s="346">
        <v>3396251.9</v>
      </c>
      <c r="Z175" s="346">
        <v>16</v>
      </c>
      <c r="AA175" s="346" t="s">
        <v>1853</v>
      </c>
      <c r="AB175" s="346" t="s">
        <v>1854</v>
      </c>
      <c r="AC175" s="346" t="s">
        <v>1855</v>
      </c>
      <c r="AD175" s="346">
        <v>4219385.3</v>
      </c>
      <c r="AE175" s="347">
        <v>2.4388519356698972</v>
      </c>
      <c r="AF175" s="347">
        <v>8.9245249752632538E-2</v>
      </c>
      <c r="AG175" s="346">
        <v>5336595</v>
      </c>
      <c r="AH175" s="346">
        <v>6246947</v>
      </c>
      <c r="AI175" s="346">
        <v>6601142</v>
      </c>
      <c r="AJ175" s="346">
        <v>5027748</v>
      </c>
      <c r="AK175" s="346">
        <v>6534846</v>
      </c>
      <c r="AL175" s="346">
        <v>478845.84116076701</v>
      </c>
      <c r="AM175" s="346">
        <v>485032.32075551315</v>
      </c>
      <c r="AN175" s="346">
        <v>663802.06005411875</v>
      </c>
      <c r="AO175" s="346">
        <v>407735.48041996825</v>
      </c>
      <c r="AP175" s="346">
        <v>619387.5521806241</v>
      </c>
      <c r="AQ175" s="347">
        <v>0.16915297851341904</v>
      </c>
      <c r="AR175" s="348" t="str">
        <f t="shared" si="14"/>
        <v>ChattogramChandpur</v>
      </c>
      <c r="AS175" s="347">
        <v>4.0000000000000001E-3</v>
      </c>
      <c r="AT175" s="347" t="s">
        <v>1842</v>
      </c>
      <c r="AU175" s="347" t="s">
        <v>1851</v>
      </c>
      <c r="AV175" s="349" t="s">
        <v>1041</v>
      </c>
    </row>
    <row r="176" spans="1:48" ht="14.4">
      <c r="A176" s="343">
        <v>302</v>
      </c>
      <c r="B176" s="343" t="s">
        <v>451</v>
      </c>
      <c r="C176" s="343" t="s">
        <v>940</v>
      </c>
      <c r="D176" s="343" t="str">
        <f t="shared" si="10"/>
        <v>1501 - 2000 SFTDhakaTangailNon-PNPCommercial HubLCথানা সদরSquare ⬜ shapeGround floor</v>
      </c>
      <c r="E176" s="343" t="str">
        <f>CONCATENATE('Outlet Data'!K176,L176,'Outlet Data'!N176,M176)</f>
        <v>DhakaTangailCommercial HubNon-PNP</v>
      </c>
      <c r="F176" s="343" t="str">
        <f t="shared" si="11"/>
        <v>Tangailথানা সদরNon-PNP</v>
      </c>
      <c r="G176" s="343" t="str">
        <f t="shared" si="12"/>
        <v>TangailNon-PNP</v>
      </c>
      <c r="H176" s="344">
        <v>44865</v>
      </c>
      <c r="I176" s="343">
        <v>2000</v>
      </c>
      <c r="J176" s="343" t="str">
        <f t="shared" si="13"/>
        <v>1501 - 2000 SFT</v>
      </c>
      <c r="K176" s="345" t="s">
        <v>52</v>
      </c>
      <c r="L176" s="343" t="s">
        <v>362</v>
      </c>
      <c r="M176" s="345" t="s">
        <v>1537</v>
      </c>
      <c r="N176" s="343" t="s">
        <v>1014</v>
      </c>
      <c r="O176" s="343" t="s">
        <v>127</v>
      </c>
      <c r="P176" s="343" t="s">
        <v>118</v>
      </c>
      <c r="Q176" s="343" t="s">
        <v>1869</v>
      </c>
      <c r="R176" s="343" t="s">
        <v>52</v>
      </c>
      <c r="S176" s="346">
        <v>1883834.4</v>
      </c>
      <c r="T176" s="346">
        <v>941.91719999999998</v>
      </c>
      <c r="U176" s="346">
        <v>1668515</v>
      </c>
      <c r="V176" s="346">
        <v>2179248</v>
      </c>
      <c r="W176" s="346">
        <v>1527330.2</v>
      </c>
      <c r="X176" s="346">
        <v>1154607.1000000001</v>
      </c>
      <c r="Y176" s="346">
        <v>1987166.7</v>
      </c>
      <c r="Z176" s="346">
        <v>7</v>
      </c>
      <c r="AA176" s="346" t="s">
        <v>1857</v>
      </c>
      <c r="AB176" s="346" t="s">
        <v>1858</v>
      </c>
      <c r="AC176" s="346" t="s">
        <v>1845</v>
      </c>
      <c r="AD176" s="346">
        <v>356504.19999999995</v>
      </c>
      <c r="AE176" s="347">
        <v>0.2334165853592105</v>
      </c>
      <c r="AF176" s="347">
        <v>7.4039422679059289E-2</v>
      </c>
      <c r="AG176" s="346">
        <v>1668515</v>
      </c>
      <c r="AH176" s="346">
        <v>1756757</v>
      </c>
      <c r="AI176" s="346">
        <v>2179248</v>
      </c>
      <c r="AJ176" s="346">
        <v>1608405</v>
      </c>
      <c r="AK176" s="346">
        <v>2206247</v>
      </c>
      <c r="AL176" s="346">
        <v>117986.99906714325</v>
      </c>
      <c r="AM176" s="346">
        <v>48064.374309189909</v>
      </c>
      <c r="AN176" s="346">
        <v>217793.00013320689</v>
      </c>
      <c r="AO176" s="346">
        <v>134588.81883022</v>
      </c>
      <c r="AP176" s="346">
        <v>178956.86465500027</v>
      </c>
      <c r="AQ176" s="347">
        <v>0.1840920511327411</v>
      </c>
      <c r="AR176" s="348" t="str">
        <f t="shared" si="14"/>
        <v>DhakaTangail</v>
      </c>
      <c r="AS176" s="347">
        <v>4.0000000000000001E-3</v>
      </c>
      <c r="AT176" s="347" t="s">
        <v>1846</v>
      </c>
      <c r="AU176" s="347" t="s">
        <v>1843</v>
      </c>
      <c r="AV176" s="349" t="s">
        <v>1041</v>
      </c>
    </row>
    <row r="177" spans="1:48" ht="14.4">
      <c r="A177" s="343">
        <v>327</v>
      </c>
      <c r="B177" s="343" t="s">
        <v>583</v>
      </c>
      <c r="C177" s="343" t="s">
        <v>1947</v>
      </c>
      <c r="D177" s="343" t="str">
        <f t="shared" si="10"/>
        <v>1501 - 2000 SFTKhulnaKushtiaNon-PNPHigh Street W Residential BlockHCথানা সদরSquare ⬜ shapeGround floor</v>
      </c>
      <c r="E177" s="343" t="str">
        <f>CONCATENATE('Outlet Data'!K177,L177,'Outlet Data'!N177,M177)</f>
        <v>KhulnaKushtiaHigh Street W Residential BlockNon-PNP</v>
      </c>
      <c r="F177" s="343" t="str">
        <f t="shared" si="11"/>
        <v>Kushtiaথানা সদরNon-PNP</v>
      </c>
      <c r="G177" s="343" t="str">
        <f t="shared" si="12"/>
        <v>KushtiaNon-PNP</v>
      </c>
      <c r="H177" s="344">
        <v>44597</v>
      </c>
      <c r="I177" s="343">
        <v>2000</v>
      </c>
      <c r="J177" s="343" t="str">
        <f t="shared" si="13"/>
        <v>1501 - 2000 SFT</v>
      </c>
      <c r="K177" s="345" t="s">
        <v>159</v>
      </c>
      <c r="L177" s="343" t="s">
        <v>512</v>
      </c>
      <c r="M177" s="345" t="s">
        <v>1537</v>
      </c>
      <c r="N177" s="343" t="s">
        <v>1015</v>
      </c>
      <c r="O177" s="343" t="s">
        <v>45</v>
      </c>
      <c r="P177" s="343" t="s">
        <v>118</v>
      </c>
      <c r="Q177" s="343" t="s">
        <v>1869</v>
      </c>
      <c r="R177" s="343" t="s">
        <v>1863</v>
      </c>
      <c r="S177" s="346">
        <v>2004629</v>
      </c>
      <c r="T177" s="346">
        <v>1002.3145</v>
      </c>
      <c r="U177" s="346">
        <v>1763878</v>
      </c>
      <c r="V177" s="346">
        <v>2455564</v>
      </c>
      <c r="W177" s="346">
        <v>2891457.4</v>
      </c>
      <c r="X177" s="346">
        <v>2053461.4</v>
      </c>
      <c r="Y177" s="346">
        <v>3676729.8</v>
      </c>
      <c r="Z177" s="346">
        <v>13</v>
      </c>
      <c r="AA177" s="346" t="s">
        <v>1864</v>
      </c>
      <c r="AB177" s="346" t="s">
        <v>1865</v>
      </c>
      <c r="AC177" s="346" t="s">
        <v>1841</v>
      </c>
      <c r="AD177" s="346">
        <v>-886828.39999999991</v>
      </c>
      <c r="AE177" s="347">
        <v>-0.30670636890586733</v>
      </c>
      <c r="AF177" s="347">
        <v>6.3139533192617281E-2</v>
      </c>
      <c r="AG177" s="346">
        <v>1778327</v>
      </c>
      <c r="AH177" s="346">
        <v>1763878</v>
      </c>
      <c r="AI177" s="346">
        <v>2455564</v>
      </c>
      <c r="AJ177" s="346">
        <v>1529038</v>
      </c>
      <c r="AK177" s="346">
        <v>2496338</v>
      </c>
      <c r="AL177" s="346">
        <v>90605.367873697309</v>
      </c>
      <c r="AM177" s="346">
        <v>86861.518456233927</v>
      </c>
      <c r="AN177" s="346">
        <v>198049.94281726092</v>
      </c>
      <c r="AO177" s="346">
        <v>64257.363343052682</v>
      </c>
      <c r="AP177" s="346">
        <v>193082.50393167115</v>
      </c>
      <c r="AQ177" s="347">
        <v>0.15920869442643285</v>
      </c>
      <c r="AR177" s="348" t="str">
        <f t="shared" si="14"/>
        <v>KhulnaKushtia</v>
      </c>
      <c r="AS177" s="347">
        <v>2.9146524285507116E-18</v>
      </c>
      <c r="AT177" s="347" t="s">
        <v>1846</v>
      </c>
      <c r="AU177" s="347" t="s">
        <v>1843</v>
      </c>
      <c r="AV177" s="349" t="s">
        <v>1041</v>
      </c>
    </row>
    <row r="178" spans="1:48" ht="14.4">
      <c r="A178" s="343">
        <v>194</v>
      </c>
      <c r="B178" s="343" t="s">
        <v>626</v>
      </c>
      <c r="C178" s="343" t="s">
        <v>627</v>
      </c>
      <c r="D178" s="343" t="str">
        <f t="shared" si="10"/>
        <v>2001 - 2500 SFTDhakaDhakaNon-PNPCommercial HubMCজেলা শহরSquare ⬜ shapeGround floor</v>
      </c>
      <c r="E178" s="343" t="str">
        <f>CONCATENATE('Outlet Data'!K178,L178,'Outlet Data'!N178,M178)</f>
        <v>DhakaDhakaCommercial HubNon-PNP</v>
      </c>
      <c r="F178" s="343" t="str">
        <f t="shared" si="11"/>
        <v>Dhakaজেলা শহরNon-PNP</v>
      </c>
      <c r="G178" s="343" t="str">
        <f t="shared" si="12"/>
        <v>DhakaNon-PNP</v>
      </c>
      <c r="H178" s="344">
        <v>44606</v>
      </c>
      <c r="I178" s="343">
        <v>2400</v>
      </c>
      <c r="J178" s="343" t="str">
        <f t="shared" si="13"/>
        <v>2001 - 2500 SFT</v>
      </c>
      <c r="K178" s="345" t="s">
        <v>52</v>
      </c>
      <c r="L178" s="343" t="s">
        <v>52</v>
      </c>
      <c r="M178" s="345" t="s">
        <v>1537</v>
      </c>
      <c r="N178" s="343" t="s">
        <v>1014</v>
      </c>
      <c r="O178" s="343" t="s">
        <v>25</v>
      </c>
      <c r="P178" s="343" t="s">
        <v>118</v>
      </c>
      <c r="Q178" s="343" t="s">
        <v>1861</v>
      </c>
      <c r="R178" s="343" t="s">
        <v>52</v>
      </c>
      <c r="S178" s="346">
        <v>2778961.4</v>
      </c>
      <c r="T178" s="346">
        <v>1157.9005833333333</v>
      </c>
      <c r="U178" s="346">
        <v>2752924</v>
      </c>
      <c r="V178" s="346">
        <v>3007486</v>
      </c>
      <c r="W178" s="346">
        <v>1992692.2</v>
      </c>
      <c r="X178" s="346">
        <v>1544437.2</v>
      </c>
      <c r="Y178" s="346">
        <v>2689592.2</v>
      </c>
      <c r="Z178" s="346">
        <v>37</v>
      </c>
      <c r="AA178" s="346" t="s">
        <v>1853</v>
      </c>
      <c r="AB178" s="346" t="s">
        <v>1854</v>
      </c>
      <c r="AC178" s="346" t="s">
        <v>1855</v>
      </c>
      <c r="AD178" s="346">
        <v>786269.2</v>
      </c>
      <c r="AE178" s="347">
        <v>0.39457634249785278</v>
      </c>
      <c r="AF178" s="347">
        <v>5.8478701697088187E-2</v>
      </c>
      <c r="AG178" s="346">
        <v>2852009</v>
      </c>
      <c r="AH178" s="346">
        <v>2752924</v>
      </c>
      <c r="AI178" s="346">
        <v>3028205</v>
      </c>
      <c r="AJ178" s="346">
        <v>2254183</v>
      </c>
      <c r="AK178" s="346">
        <v>3007486</v>
      </c>
      <c r="AL178" s="346">
        <v>144359.23023404862</v>
      </c>
      <c r="AM178" s="346">
        <v>138018.5022831668</v>
      </c>
      <c r="AN178" s="346">
        <v>226727.31137922738</v>
      </c>
      <c r="AO178" s="346">
        <v>107531.00913624349</v>
      </c>
      <c r="AP178" s="346">
        <v>195914.22065892647</v>
      </c>
      <c r="AQ178" s="347">
        <v>0.16338700004391168</v>
      </c>
      <c r="AR178" s="348" t="str">
        <f t="shared" si="14"/>
        <v>DhakaDhaka</v>
      </c>
      <c r="AS178" s="347">
        <v>4.4290012154481785E-3</v>
      </c>
      <c r="AT178" s="347" t="s">
        <v>1846</v>
      </c>
      <c r="AU178" s="347" t="s">
        <v>1843</v>
      </c>
      <c r="AV178" s="349" t="s">
        <v>1041</v>
      </c>
    </row>
    <row r="179" spans="1:48" ht="14.4">
      <c r="A179" s="343">
        <v>70</v>
      </c>
      <c r="B179" s="343" t="s">
        <v>530</v>
      </c>
      <c r="C179" s="343" t="s">
        <v>916</v>
      </c>
      <c r="D179" s="343" t="str">
        <f t="shared" si="10"/>
        <v>3001 - 3500 SFTChattogramCumillaNon-PNPHigh Street W Residential BlockHBথানা সদরL shapeBasement floor</v>
      </c>
      <c r="E179" s="343" t="str">
        <f>CONCATENATE('Outlet Data'!K179,L179,'Outlet Data'!N179,M179)</f>
        <v>ChattogramCumillaHigh Street W Residential BlockNon-PNP</v>
      </c>
      <c r="F179" s="343" t="str">
        <f t="shared" si="11"/>
        <v>Cumillaথানা সদরNon-PNP</v>
      </c>
      <c r="G179" s="343" t="str">
        <f t="shared" si="12"/>
        <v>CumillaNon-PNP</v>
      </c>
      <c r="H179" s="344">
        <v>44606</v>
      </c>
      <c r="I179" s="343">
        <v>3500</v>
      </c>
      <c r="J179" s="343" t="str">
        <f t="shared" si="13"/>
        <v>3001 - 3500 SFT</v>
      </c>
      <c r="K179" s="345" t="s">
        <v>195</v>
      </c>
      <c r="L179" s="343" t="s">
        <v>162</v>
      </c>
      <c r="M179" s="345" t="s">
        <v>1537</v>
      </c>
      <c r="N179" s="343" t="s">
        <v>1015</v>
      </c>
      <c r="O179" s="343" t="s">
        <v>45</v>
      </c>
      <c r="P179" s="343" t="s">
        <v>27</v>
      </c>
      <c r="Q179" s="343" t="s">
        <v>1869</v>
      </c>
      <c r="R179" s="343" t="s">
        <v>1863</v>
      </c>
      <c r="S179" s="346">
        <v>4861977.4000000004</v>
      </c>
      <c r="T179" s="346">
        <v>1389.1364000000001</v>
      </c>
      <c r="U179" s="346">
        <v>4206774</v>
      </c>
      <c r="V179" s="346">
        <v>5380005</v>
      </c>
      <c r="W179" s="346">
        <v>4685326</v>
      </c>
      <c r="X179" s="346">
        <v>3698432.1999999997</v>
      </c>
      <c r="Y179" s="346">
        <v>5005462.0999999996</v>
      </c>
      <c r="Z179" s="346">
        <v>7</v>
      </c>
      <c r="AA179" s="346" t="s">
        <v>1848</v>
      </c>
      <c r="AB179" s="346" t="s">
        <v>1849</v>
      </c>
      <c r="AC179" s="346" t="s">
        <v>1845</v>
      </c>
      <c r="AD179" s="346">
        <v>176651.40000000037</v>
      </c>
      <c r="AE179" s="347">
        <v>3.7703118203514574E-2</v>
      </c>
      <c r="AF179" s="347">
        <v>9.9964365498784624E-2</v>
      </c>
      <c r="AG179" s="346">
        <v>4206774</v>
      </c>
      <c r="AH179" s="346">
        <v>5002744</v>
      </c>
      <c r="AI179" s="346">
        <v>5609987</v>
      </c>
      <c r="AJ179" s="346">
        <v>4110377</v>
      </c>
      <c r="AK179" s="346">
        <v>5380005</v>
      </c>
      <c r="AL179" s="346">
        <v>433829.76391936955</v>
      </c>
      <c r="AM179" s="346">
        <v>470286.51828594506</v>
      </c>
      <c r="AN179" s="346">
        <v>629144.17506054579</v>
      </c>
      <c r="AO179" s="346">
        <v>369392.70991560246</v>
      </c>
      <c r="AP179" s="346">
        <v>527469.26212069055</v>
      </c>
      <c r="AQ179" s="347">
        <v>0.17593043417208898</v>
      </c>
      <c r="AR179" s="348" t="str">
        <f t="shared" si="14"/>
        <v>ChattogramCumilla</v>
      </c>
      <c r="AS179" s="347">
        <v>4.0000000000000001E-3</v>
      </c>
      <c r="AT179" s="347" t="s">
        <v>1842</v>
      </c>
      <c r="AU179" s="347" t="s">
        <v>1896</v>
      </c>
      <c r="AV179" s="349" t="s">
        <v>1041</v>
      </c>
    </row>
    <row r="180" spans="1:48" ht="14.4">
      <c r="A180" s="343">
        <v>54</v>
      </c>
      <c r="B180" s="343" t="s">
        <v>516</v>
      </c>
      <c r="C180" s="343" t="s">
        <v>517</v>
      </c>
      <c r="D180" s="343" t="str">
        <f t="shared" si="10"/>
        <v>2501 - 3000 SFTDhakaNarayanganjNon-PNPHigh Street W Residential BlockMCথানা সদরOthersSlightly upper than Ground floor</v>
      </c>
      <c r="E180" s="343" t="str">
        <f>CONCATENATE('Outlet Data'!K180,L180,'Outlet Data'!N180,M180)</f>
        <v>DhakaNarayanganjHigh Street W Residential BlockNon-PNP</v>
      </c>
      <c r="F180" s="343" t="str">
        <f t="shared" si="11"/>
        <v>Narayanganjথানা সদরNon-PNP</v>
      </c>
      <c r="G180" s="343" t="str">
        <f t="shared" si="12"/>
        <v>NarayanganjNon-PNP</v>
      </c>
      <c r="H180" s="344">
        <v>44619</v>
      </c>
      <c r="I180" s="343">
        <v>3000</v>
      </c>
      <c r="J180" s="343" t="str">
        <f t="shared" si="13"/>
        <v>2501 - 3000 SFT</v>
      </c>
      <c r="K180" s="345" t="s">
        <v>52</v>
      </c>
      <c r="L180" s="343" t="s">
        <v>103</v>
      </c>
      <c r="M180" s="345" t="s">
        <v>1537</v>
      </c>
      <c r="N180" s="343" t="s">
        <v>1015</v>
      </c>
      <c r="O180" s="343" t="s">
        <v>25</v>
      </c>
      <c r="P180" s="343" t="s">
        <v>118</v>
      </c>
      <c r="Q180" s="343" t="s">
        <v>1869</v>
      </c>
      <c r="R180" s="343" t="s">
        <v>52</v>
      </c>
      <c r="S180" s="346">
        <v>6394241.5999999996</v>
      </c>
      <c r="T180" s="346">
        <v>2131.4138666666668</v>
      </c>
      <c r="U180" s="346">
        <v>5711331</v>
      </c>
      <c r="V180" s="346">
        <v>7019600</v>
      </c>
      <c r="W180" s="346">
        <v>2779199.7</v>
      </c>
      <c r="X180" s="346">
        <v>2123649.2999999998</v>
      </c>
      <c r="Y180" s="346">
        <v>3029191.15</v>
      </c>
      <c r="Z180" s="346">
        <v>10</v>
      </c>
      <c r="AA180" s="346" t="s">
        <v>1853</v>
      </c>
      <c r="AB180" s="346" t="s">
        <v>1854</v>
      </c>
      <c r="AC180" s="346" t="s">
        <v>1855</v>
      </c>
      <c r="AD180" s="346">
        <v>3615041.8999999994</v>
      </c>
      <c r="AE180" s="347">
        <v>1.3007492408695924</v>
      </c>
      <c r="AF180" s="347">
        <v>9.3962531316125489E-2</v>
      </c>
      <c r="AG180" s="346">
        <v>5711331</v>
      </c>
      <c r="AH180" s="346">
        <v>6329161</v>
      </c>
      <c r="AI180" s="346">
        <v>7019600</v>
      </c>
      <c r="AJ180" s="346">
        <v>5666615</v>
      </c>
      <c r="AK180" s="346">
        <v>7244501</v>
      </c>
      <c r="AL180" s="346">
        <v>494209.5616366152</v>
      </c>
      <c r="AM180" s="346">
        <v>529716.63755400688</v>
      </c>
      <c r="AN180" s="346">
        <v>730074.98926963273</v>
      </c>
      <c r="AO180" s="346">
        <v>540420.8928049854</v>
      </c>
      <c r="AP180" s="346">
        <v>709673.55164912157</v>
      </c>
      <c r="AQ180" s="347">
        <v>0.17115521695777305</v>
      </c>
      <c r="AR180" s="348" t="str">
        <f t="shared" si="14"/>
        <v>DhakaNarayanganj</v>
      </c>
      <c r="AS180" s="347">
        <v>4.0000000000000001E-3</v>
      </c>
      <c r="AT180" s="347" t="s">
        <v>1850</v>
      </c>
      <c r="AU180" s="347" t="s">
        <v>1851</v>
      </c>
      <c r="AV180" s="349" t="s">
        <v>1041</v>
      </c>
    </row>
    <row r="181" spans="1:48" ht="14.4">
      <c r="A181" s="343">
        <v>42</v>
      </c>
      <c r="B181" s="343" t="s">
        <v>826</v>
      </c>
      <c r="C181" s="343" t="s">
        <v>1948</v>
      </c>
      <c r="D181" s="343" t="str">
        <f t="shared" si="10"/>
        <v>7001 - 7500 SFTDhakaDhakaPNPHigh Street W Residential BlockMBবিভাগীয় শহরSquare ⬜ shapeSlightly upper than Ground floor</v>
      </c>
      <c r="E181" s="343" t="str">
        <f>CONCATENATE('Outlet Data'!K181,L181,'Outlet Data'!N181,M181)</f>
        <v>DhakaDhakaHigh Street W Residential BlockPNP</v>
      </c>
      <c r="F181" s="343" t="str">
        <f t="shared" si="11"/>
        <v>Dhakaবিভাগীয় শহরPNP</v>
      </c>
      <c r="G181" s="343" t="str">
        <f t="shared" si="12"/>
        <v>DhakaPNP</v>
      </c>
      <c r="H181" s="344">
        <v>44620</v>
      </c>
      <c r="I181" s="343">
        <v>7500</v>
      </c>
      <c r="J181" s="343" t="str">
        <f t="shared" si="13"/>
        <v>7001 - 7500 SFT</v>
      </c>
      <c r="K181" s="345" t="s">
        <v>52</v>
      </c>
      <c r="L181" s="343" t="s">
        <v>52</v>
      </c>
      <c r="M181" s="345" t="s">
        <v>1492</v>
      </c>
      <c r="N181" s="343" t="s">
        <v>1015</v>
      </c>
      <c r="O181" s="343" t="s">
        <v>25</v>
      </c>
      <c r="P181" s="343" t="s">
        <v>27</v>
      </c>
      <c r="Q181" s="343" t="s">
        <v>1838</v>
      </c>
      <c r="R181" s="343" t="s">
        <v>52</v>
      </c>
      <c r="S181" s="346">
        <v>13568470.4</v>
      </c>
      <c r="T181" s="346">
        <v>1809.1293866666667</v>
      </c>
      <c r="U181" s="346">
        <v>13250199</v>
      </c>
      <c r="V181" s="346">
        <v>13987941</v>
      </c>
      <c r="W181" s="346">
        <v>23917765.800000001</v>
      </c>
      <c r="X181" s="346">
        <v>13497591.5</v>
      </c>
      <c r="Y181" s="346">
        <v>38513766.899999999</v>
      </c>
      <c r="Z181" s="346">
        <v>18</v>
      </c>
      <c r="AA181" s="346" t="s">
        <v>1839</v>
      </c>
      <c r="AB181" s="346" t="s">
        <v>1840</v>
      </c>
      <c r="AC181" s="346" t="s">
        <v>1845</v>
      </c>
      <c r="AD181" s="346">
        <v>-10349295.4</v>
      </c>
      <c r="AE181" s="347">
        <v>-0.43270326695815375</v>
      </c>
      <c r="AF181" s="347">
        <v>6.0528566105913062E-2</v>
      </c>
      <c r="AG181" s="346">
        <v>11509277</v>
      </c>
      <c r="AH181" s="346">
        <v>13250199</v>
      </c>
      <c r="AI181" s="346">
        <v>13987941</v>
      </c>
      <c r="AJ181" s="346">
        <v>13919994</v>
      </c>
      <c r="AK181" s="346">
        <v>15174941</v>
      </c>
      <c r="AL181" s="346">
        <v>496865.30617072526</v>
      </c>
      <c r="AM181" s="346">
        <v>791920.51467666915</v>
      </c>
      <c r="AN181" s="346">
        <v>786402.11588522932</v>
      </c>
      <c r="AO181" s="346">
        <v>891190.70182157634</v>
      </c>
      <c r="AP181" s="346">
        <v>1140021.6492584231</v>
      </c>
      <c r="AQ181" s="347">
        <v>0.16149199529183728</v>
      </c>
      <c r="AR181" s="348" t="str">
        <f t="shared" si="14"/>
        <v>DhakaDhaka</v>
      </c>
      <c r="AS181" s="347">
        <v>3.1956608595710523E-3</v>
      </c>
      <c r="AT181" s="347" t="s">
        <v>1846</v>
      </c>
      <c r="AU181" s="347" t="s">
        <v>1851</v>
      </c>
      <c r="AV181" s="349" t="s">
        <v>1555</v>
      </c>
    </row>
    <row r="182" spans="1:48" ht="14.4">
      <c r="A182" s="343">
        <v>103</v>
      </c>
      <c r="B182" s="343" t="s">
        <v>526</v>
      </c>
      <c r="C182" s="343" t="s">
        <v>527</v>
      </c>
      <c r="D182" s="343" t="str">
        <f t="shared" si="10"/>
        <v>3001 - 3500 SFTChattogramFeniNon-PNPCommercial HubMBথানা সদরOthersGround floor</v>
      </c>
      <c r="E182" s="343" t="str">
        <f>CONCATENATE('Outlet Data'!K182,L182,'Outlet Data'!N182,M182)</f>
        <v>ChattogramFeniCommercial HubNon-PNP</v>
      </c>
      <c r="F182" s="343" t="str">
        <f t="shared" si="11"/>
        <v>Feniথানা সদরNon-PNP</v>
      </c>
      <c r="G182" s="343" t="str">
        <f t="shared" si="12"/>
        <v>FeniNon-PNP</v>
      </c>
      <c r="H182" s="344">
        <v>44644</v>
      </c>
      <c r="I182" s="343">
        <v>3500</v>
      </c>
      <c r="J182" s="343" t="str">
        <f t="shared" si="13"/>
        <v>3001 - 3500 SFT</v>
      </c>
      <c r="K182" s="345" t="s">
        <v>195</v>
      </c>
      <c r="L182" s="343" t="s">
        <v>455</v>
      </c>
      <c r="M182" s="345" t="s">
        <v>1537</v>
      </c>
      <c r="N182" s="343" t="s">
        <v>1014</v>
      </c>
      <c r="O182" s="343" t="s">
        <v>25</v>
      </c>
      <c r="P182" s="343" t="s">
        <v>27</v>
      </c>
      <c r="Q182" s="343" t="s">
        <v>1869</v>
      </c>
      <c r="R182" s="343" t="s">
        <v>1863</v>
      </c>
      <c r="S182" s="346">
        <v>4827046.2</v>
      </c>
      <c r="T182" s="346">
        <v>1379.1560571428572</v>
      </c>
      <c r="U182" s="346">
        <v>4003138</v>
      </c>
      <c r="V182" s="346">
        <v>5352107</v>
      </c>
      <c r="W182" s="346">
        <v>2362499.7000000002</v>
      </c>
      <c r="X182" s="346">
        <v>2124690.0499999998</v>
      </c>
      <c r="Y182" s="346">
        <v>3717922.6</v>
      </c>
      <c r="Z182" s="346">
        <v>6</v>
      </c>
      <c r="AA182" s="346" t="s">
        <v>1853</v>
      </c>
      <c r="AB182" s="346" t="s">
        <v>1854</v>
      </c>
      <c r="AC182" s="346" t="s">
        <v>1855</v>
      </c>
      <c r="AD182" s="346">
        <v>2464546.5</v>
      </c>
      <c r="AE182" s="347">
        <v>1.0431944181834183</v>
      </c>
      <c r="AF182" s="347">
        <v>7.8258812218935006E-2</v>
      </c>
      <c r="AG182" s="346">
        <v>4003138</v>
      </c>
      <c r="AH182" s="346">
        <v>4661209</v>
      </c>
      <c r="AI182" s="346">
        <v>6231121</v>
      </c>
      <c r="AJ182" s="346">
        <v>3887656</v>
      </c>
      <c r="AK182" s="346">
        <v>5352107</v>
      </c>
      <c r="AL182" s="346">
        <v>286150.7558361158</v>
      </c>
      <c r="AM182" s="346">
        <v>312739.46068288828</v>
      </c>
      <c r="AN182" s="346">
        <v>579927.78581801394</v>
      </c>
      <c r="AO182" s="346">
        <v>254605.24267596728</v>
      </c>
      <c r="AP182" s="346">
        <v>455371.26567663369</v>
      </c>
      <c r="AQ182" s="347">
        <v>0.16000868145862876</v>
      </c>
      <c r="AR182" s="348" t="str">
        <f t="shared" si="14"/>
        <v>ChattogramFeni</v>
      </c>
      <c r="AS182" s="347">
        <v>4.0000000000000001E-3</v>
      </c>
      <c r="AT182" s="347" t="s">
        <v>1850</v>
      </c>
      <c r="AU182" s="347" t="s">
        <v>1843</v>
      </c>
      <c r="AV182" s="349" t="s">
        <v>1041</v>
      </c>
    </row>
    <row r="183" spans="1:48" ht="14.4">
      <c r="A183" s="343">
        <v>53</v>
      </c>
      <c r="B183" s="343" t="s">
        <v>370</v>
      </c>
      <c r="C183" s="343" t="s">
        <v>1949</v>
      </c>
      <c r="D183" s="343" t="str">
        <f t="shared" si="10"/>
        <v>2001 - 2500 SFTDhakaNarayanganjNon-PNPCommercial HubHCথানা সদরI shapeGround floor</v>
      </c>
      <c r="E183" s="343" t="str">
        <f>CONCATENATE('Outlet Data'!K183,L183,'Outlet Data'!N183,M183)</f>
        <v>DhakaNarayanganjCommercial HubNon-PNP</v>
      </c>
      <c r="F183" s="343" t="str">
        <f t="shared" si="11"/>
        <v>Narayanganjথানা সদরNon-PNP</v>
      </c>
      <c r="G183" s="343" t="str">
        <f t="shared" si="12"/>
        <v>NarayanganjNon-PNP</v>
      </c>
      <c r="H183" s="344">
        <v>44650</v>
      </c>
      <c r="I183" s="343">
        <v>2200</v>
      </c>
      <c r="J183" s="343" t="str">
        <f t="shared" si="13"/>
        <v>2001 - 2500 SFT</v>
      </c>
      <c r="K183" s="345" t="s">
        <v>52</v>
      </c>
      <c r="L183" s="343" t="s">
        <v>103</v>
      </c>
      <c r="M183" s="345" t="s">
        <v>1537</v>
      </c>
      <c r="N183" s="343" t="s">
        <v>1014</v>
      </c>
      <c r="O183" s="343" t="s">
        <v>45</v>
      </c>
      <c r="P183" s="343" t="s">
        <v>118</v>
      </c>
      <c r="Q183" s="343" t="s">
        <v>1869</v>
      </c>
      <c r="R183" s="343" t="s">
        <v>52</v>
      </c>
      <c r="S183" s="346">
        <v>6129619.2000000002</v>
      </c>
      <c r="T183" s="346">
        <v>2786.1905454545454</v>
      </c>
      <c r="U183" s="346">
        <v>5593184</v>
      </c>
      <c r="V183" s="346">
        <v>7101727</v>
      </c>
      <c r="W183" s="346">
        <v>2891457.4</v>
      </c>
      <c r="X183" s="346">
        <v>2214292.2999999998</v>
      </c>
      <c r="Y183" s="346">
        <v>4618705.6999999993</v>
      </c>
      <c r="Z183" s="346">
        <v>11</v>
      </c>
      <c r="AA183" s="346" t="s">
        <v>1853</v>
      </c>
      <c r="AB183" s="346" t="s">
        <v>1854</v>
      </c>
      <c r="AC183" s="346" t="s">
        <v>1855</v>
      </c>
      <c r="AD183" s="346">
        <v>3238161.8000000003</v>
      </c>
      <c r="AE183" s="347">
        <v>1.1199064527113558</v>
      </c>
      <c r="AF183" s="347">
        <v>9.5925212724669043E-2</v>
      </c>
      <c r="AG183" s="346">
        <v>5593184</v>
      </c>
      <c r="AH183" s="346">
        <v>5723239</v>
      </c>
      <c r="AI183" s="346">
        <v>7288816</v>
      </c>
      <c r="AJ183" s="346">
        <v>4941130</v>
      </c>
      <c r="AK183" s="346">
        <v>7101727</v>
      </c>
      <c r="AL183" s="346">
        <v>463286.56715071236</v>
      </c>
      <c r="AM183" s="346">
        <v>457171.16503368597</v>
      </c>
      <c r="AN183" s="346">
        <v>858013.32458566222</v>
      </c>
      <c r="AO183" s="346">
        <v>418567.23816911399</v>
      </c>
      <c r="AP183" s="346">
        <v>742886.83346690401</v>
      </c>
      <c r="AQ183" s="347">
        <v>0.18156306590933871</v>
      </c>
      <c r="AR183" s="348" t="str">
        <f t="shared" si="14"/>
        <v>DhakaNarayanganj</v>
      </c>
      <c r="AS183" s="347">
        <v>4.0981342223847388E-18</v>
      </c>
      <c r="AT183" s="347" t="s">
        <v>1856</v>
      </c>
      <c r="AU183" s="347" t="s">
        <v>1843</v>
      </c>
      <c r="AV183" s="349" t="s">
        <v>1041</v>
      </c>
    </row>
    <row r="184" spans="1:48" ht="14.4">
      <c r="A184" s="343">
        <v>395</v>
      </c>
      <c r="B184" s="343" t="s">
        <v>296</v>
      </c>
      <c r="C184" s="343" t="s">
        <v>1950</v>
      </c>
      <c r="D184" s="343" t="str">
        <f t="shared" si="10"/>
        <v>1501 - 2000 SFTBarishalPatuakhaliNon-PNPInside the MallMCথানা সদরSquare ⬜ shapeSlightly upper than Ground floor</v>
      </c>
      <c r="E184" s="343" t="str">
        <f>CONCATENATE('Outlet Data'!K184,L184,'Outlet Data'!N184,M184)</f>
        <v>BarishalPatuakhaliInside the MallNon-PNP</v>
      </c>
      <c r="F184" s="343" t="str">
        <f t="shared" si="11"/>
        <v>Patuakhaliথানা সদরNon-PNP</v>
      </c>
      <c r="G184" s="343" t="str">
        <f t="shared" si="12"/>
        <v>PatuakhaliNon-PNP</v>
      </c>
      <c r="H184" s="344">
        <v>44650</v>
      </c>
      <c r="I184" s="343">
        <v>1800</v>
      </c>
      <c r="J184" s="343" t="str">
        <f t="shared" si="13"/>
        <v>1501 - 2000 SFT</v>
      </c>
      <c r="K184" s="345" t="s">
        <v>189</v>
      </c>
      <c r="L184" s="343" t="s">
        <v>211</v>
      </c>
      <c r="M184" s="345" t="s">
        <v>1537</v>
      </c>
      <c r="N184" s="343" t="s">
        <v>1020</v>
      </c>
      <c r="O184" s="343" t="s">
        <v>25</v>
      </c>
      <c r="P184" s="343" t="s">
        <v>118</v>
      </c>
      <c r="Q184" s="343" t="s">
        <v>1869</v>
      </c>
      <c r="R184" s="343" t="s">
        <v>1863</v>
      </c>
      <c r="S184" s="346">
        <v>1613038.8</v>
      </c>
      <c r="T184" s="346">
        <v>896.13266666666664</v>
      </c>
      <c r="U184" s="346">
        <v>1308745</v>
      </c>
      <c r="V184" s="346">
        <v>1829775</v>
      </c>
      <c r="W184" s="346">
        <v>1553858.6</v>
      </c>
      <c r="X184" s="346">
        <v>698723.6</v>
      </c>
      <c r="Y184" s="346">
        <v>1613038.8</v>
      </c>
      <c r="Z184" s="346">
        <v>5</v>
      </c>
      <c r="AA184" s="346" t="s">
        <v>1853</v>
      </c>
      <c r="AB184" s="346" t="s">
        <v>1854</v>
      </c>
      <c r="AC184" s="346" t="s">
        <v>1845</v>
      </c>
      <c r="AD184" s="346">
        <v>59180.199999999953</v>
      </c>
      <c r="AE184" s="347">
        <v>3.8085962261945827E-2</v>
      </c>
      <c r="AF184" s="347">
        <v>5.6210193268459489E-2</v>
      </c>
      <c r="AG184" s="346">
        <v>1308745</v>
      </c>
      <c r="AH184" s="346">
        <v>1550485</v>
      </c>
      <c r="AI184" s="346">
        <v>2175015</v>
      </c>
      <c r="AJ184" s="346">
        <v>1201174</v>
      </c>
      <c r="AK184" s="346">
        <v>1829775</v>
      </c>
      <c r="AL184" s="346">
        <v>64393.928240120731</v>
      </c>
      <c r="AM184" s="346">
        <v>79848.942563844146</v>
      </c>
      <c r="AN184" s="346">
        <v>164943.65942110011</v>
      </c>
      <c r="AO184" s="346">
        <v>58674.416380160983</v>
      </c>
      <c r="AP184" s="346">
        <v>85485.166882393882</v>
      </c>
      <c r="AQ184" s="347">
        <v>0.1691342108397699</v>
      </c>
      <c r="AR184" s="348" t="str">
        <f t="shared" si="14"/>
        <v>BarishalPatuakhali</v>
      </c>
      <c r="AS184" s="347">
        <v>4.0000000000000001E-3</v>
      </c>
      <c r="AT184" s="347" t="s">
        <v>1846</v>
      </c>
      <c r="AU184" s="347" t="s">
        <v>1851</v>
      </c>
      <c r="AV184" s="349" t="s">
        <v>1041</v>
      </c>
    </row>
    <row r="185" spans="1:48" ht="14.4">
      <c r="A185" s="343">
        <v>242</v>
      </c>
      <c r="B185" s="343" t="s">
        <v>379</v>
      </c>
      <c r="C185" s="343" t="s">
        <v>1951</v>
      </c>
      <c r="D185" s="343" t="str">
        <f t="shared" si="10"/>
        <v>2501 - 3000 SFTDhakaGazipurNon-PNPCommercial HubMCথানা সদরI shapeGround floor</v>
      </c>
      <c r="E185" s="343" t="str">
        <f>CONCATENATE('Outlet Data'!K185,L185,'Outlet Data'!N185,M185)</f>
        <v>DhakaGazipurCommercial HubNon-PNP</v>
      </c>
      <c r="F185" s="343" t="str">
        <f t="shared" si="11"/>
        <v>Gazipurথানা সদরNon-PNP</v>
      </c>
      <c r="G185" s="343" t="str">
        <f t="shared" si="12"/>
        <v>GazipurNon-PNP</v>
      </c>
      <c r="H185" s="344">
        <v>44651</v>
      </c>
      <c r="I185" s="343">
        <v>3000</v>
      </c>
      <c r="J185" s="343" t="str">
        <f t="shared" si="13"/>
        <v>2501 - 3000 SFT</v>
      </c>
      <c r="K185" s="345" t="s">
        <v>52</v>
      </c>
      <c r="L185" s="343" t="s">
        <v>79</v>
      </c>
      <c r="M185" s="345" t="s">
        <v>1537</v>
      </c>
      <c r="N185" s="343" t="s">
        <v>1014</v>
      </c>
      <c r="O185" s="343" t="s">
        <v>25</v>
      </c>
      <c r="P185" s="343" t="s">
        <v>118</v>
      </c>
      <c r="Q185" s="343" t="s">
        <v>1869</v>
      </c>
      <c r="R185" s="343" t="s">
        <v>52</v>
      </c>
      <c r="S185" s="346">
        <v>2290377</v>
      </c>
      <c r="T185" s="346">
        <v>763.45899999999995</v>
      </c>
      <c r="U185" s="346">
        <v>2121932</v>
      </c>
      <c r="V185" s="346">
        <v>2565821</v>
      </c>
      <c r="W185" s="346">
        <v>2779199.7</v>
      </c>
      <c r="X185" s="346">
        <v>2123649.2999999998</v>
      </c>
      <c r="Y185" s="346">
        <v>3029191.15</v>
      </c>
      <c r="Z185" s="346">
        <v>10</v>
      </c>
      <c r="AA185" s="346" t="s">
        <v>1853</v>
      </c>
      <c r="AB185" s="346" t="s">
        <v>1854</v>
      </c>
      <c r="AC185" s="346" t="s">
        <v>1845</v>
      </c>
      <c r="AD185" s="346">
        <v>-488822.70000000019</v>
      </c>
      <c r="AE185" s="347">
        <v>-0.17588613729340863</v>
      </c>
      <c r="AF185" s="347">
        <v>5.6583973353066967E-2</v>
      </c>
      <c r="AG185" s="346">
        <v>2188866</v>
      </c>
      <c r="AH185" s="346">
        <v>2121932</v>
      </c>
      <c r="AI185" s="346">
        <v>2565821</v>
      </c>
      <c r="AJ185" s="346">
        <v>1985045</v>
      </c>
      <c r="AK185" s="346">
        <v>2590221</v>
      </c>
      <c r="AL185" s="346">
        <v>98597.174680318509</v>
      </c>
      <c r="AM185" s="346">
        <v>96361.788825827942</v>
      </c>
      <c r="AN185" s="346">
        <v>205660.26830381301</v>
      </c>
      <c r="AO185" s="346">
        <v>66485.091996983276</v>
      </c>
      <c r="AP185" s="346">
        <v>180888.83187544462</v>
      </c>
      <c r="AQ185" s="347">
        <v>0.16841867762164311</v>
      </c>
      <c r="AR185" s="348" t="str">
        <f t="shared" si="14"/>
        <v>DhakaGazipur</v>
      </c>
      <c r="AS185" s="347">
        <v>4.0000000000000001E-3</v>
      </c>
      <c r="AT185" s="347" t="s">
        <v>1856</v>
      </c>
      <c r="AU185" s="347" t="s">
        <v>1843</v>
      </c>
      <c r="AV185" s="349" t="s">
        <v>1041</v>
      </c>
    </row>
    <row r="186" spans="1:48" ht="14.4">
      <c r="A186" s="343">
        <v>177</v>
      </c>
      <c r="B186" s="343" t="s">
        <v>523</v>
      </c>
      <c r="C186" s="343" t="s">
        <v>524</v>
      </c>
      <c r="D186" s="343" t="str">
        <f t="shared" si="10"/>
        <v>3001 - 3500 SFTBarishalJhalokathiNon-PNPCommercial HubMBজেলা শহরI shapeGround floor</v>
      </c>
      <c r="E186" s="343" t="str">
        <f>CONCATENATE('Outlet Data'!K186,L186,'Outlet Data'!N186,M186)</f>
        <v>BarishalJhalokathiCommercial HubNon-PNP</v>
      </c>
      <c r="F186" s="343" t="str">
        <f t="shared" si="11"/>
        <v>Jhalokathiজেলা শহরNon-PNP</v>
      </c>
      <c r="G186" s="343" t="str">
        <f t="shared" si="12"/>
        <v>JhalokathiNon-PNP</v>
      </c>
      <c r="H186" s="344">
        <v>44671</v>
      </c>
      <c r="I186" s="343">
        <v>3200</v>
      </c>
      <c r="J186" s="343" t="str">
        <f t="shared" si="13"/>
        <v>3001 - 3500 SFT</v>
      </c>
      <c r="K186" s="345" t="s">
        <v>189</v>
      </c>
      <c r="L186" s="343" t="s">
        <v>1564</v>
      </c>
      <c r="M186" s="345" t="s">
        <v>1537</v>
      </c>
      <c r="N186" s="343" t="s">
        <v>1014</v>
      </c>
      <c r="O186" s="343" t="s">
        <v>25</v>
      </c>
      <c r="P186" s="343" t="s">
        <v>27</v>
      </c>
      <c r="Q186" s="343" t="s">
        <v>1861</v>
      </c>
      <c r="R186" s="343" t="s">
        <v>1863</v>
      </c>
      <c r="S186" s="346">
        <v>2558765.7999999998</v>
      </c>
      <c r="T186" s="346">
        <v>799.61431249999998</v>
      </c>
      <c r="U186" s="346">
        <v>2387423</v>
      </c>
      <c r="V186" s="346">
        <v>2768868</v>
      </c>
      <c r="W186" s="346">
        <v>2544594.2000000002</v>
      </c>
      <c r="X186" s="346">
        <v>2061290.4</v>
      </c>
      <c r="Y186" s="346">
        <v>3604529.4</v>
      </c>
      <c r="Z186" s="346">
        <v>19</v>
      </c>
      <c r="AA186" s="346" t="s">
        <v>1848</v>
      </c>
      <c r="AB186" s="346" t="s">
        <v>1849</v>
      </c>
      <c r="AC186" s="346" t="s">
        <v>1845</v>
      </c>
      <c r="AD186" s="346">
        <v>14171.599999999627</v>
      </c>
      <c r="AE186" s="347">
        <v>5.5692966682072687E-3</v>
      </c>
      <c r="AF186" s="347">
        <v>7.909491744566774E-2</v>
      </c>
      <c r="AG186" s="346">
        <v>2387423</v>
      </c>
      <c r="AH186" s="346">
        <v>2509486</v>
      </c>
      <c r="AI186" s="346">
        <v>3100248</v>
      </c>
      <c r="AJ186" s="346">
        <v>2027804</v>
      </c>
      <c r="AK186" s="346">
        <v>2768868</v>
      </c>
      <c r="AL186" s="346">
        <v>166479.06974598899</v>
      </c>
      <c r="AM186" s="346">
        <v>164884.58086478646</v>
      </c>
      <c r="AN186" s="346">
        <v>291796.56233384722</v>
      </c>
      <c r="AO186" s="346">
        <v>144340.41173639387</v>
      </c>
      <c r="AP186" s="346">
        <v>244426.22388797323</v>
      </c>
      <c r="AQ186" s="347">
        <v>0.1692368169242853</v>
      </c>
      <c r="AR186" s="348" t="str">
        <f t="shared" si="14"/>
        <v>BarishalJhalokathi</v>
      </c>
      <c r="AS186" s="347">
        <v>4.0000000000000001E-3</v>
      </c>
      <c r="AT186" s="347" t="s">
        <v>1856</v>
      </c>
      <c r="AU186" s="347" t="s">
        <v>1843</v>
      </c>
      <c r="AV186" s="349" t="s">
        <v>1041</v>
      </c>
    </row>
    <row r="187" spans="1:48" ht="14.4">
      <c r="A187" s="343">
        <v>163</v>
      </c>
      <c r="B187" s="343" t="s">
        <v>311</v>
      </c>
      <c r="C187" s="343" t="s">
        <v>312</v>
      </c>
      <c r="D187" s="343" t="str">
        <f t="shared" si="10"/>
        <v>1501 - 2000 SFTBarishalPirojpurNon-PNPHigh Street W Residential BlockMBথানা সদরSquare ⬜ shapeGround floor</v>
      </c>
      <c r="E187" s="343" t="str">
        <f>CONCATENATE('Outlet Data'!K187,L187,'Outlet Data'!N187,M187)</f>
        <v>BarishalPirojpurHigh Street W Residential BlockNon-PNP</v>
      </c>
      <c r="F187" s="343" t="str">
        <f t="shared" si="11"/>
        <v>Pirojpurথানা সদরNon-PNP</v>
      </c>
      <c r="G187" s="343" t="str">
        <f t="shared" si="12"/>
        <v>PirojpurNon-PNP</v>
      </c>
      <c r="H187" s="344">
        <v>44681</v>
      </c>
      <c r="I187" s="343">
        <v>1800</v>
      </c>
      <c r="J187" s="343" t="str">
        <f t="shared" si="13"/>
        <v>1501 - 2000 SFT</v>
      </c>
      <c r="K187" s="345" t="s">
        <v>189</v>
      </c>
      <c r="L187" s="343" t="s">
        <v>313</v>
      </c>
      <c r="M187" s="345" t="s">
        <v>1537</v>
      </c>
      <c r="N187" s="343" t="s">
        <v>1015</v>
      </c>
      <c r="O187" s="343" t="s">
        <v>25</v>
      </c>
      <c r="P187" s="343" t="s">
        <v>27</v>
      </c>
      <c r="Q187" s="343" t="s">
        <v>1869</v>
      </c>
      <c r="R187" s="343" t="s">
        <v>1863</v>
      </c>
      <c r="S187" s="346">
        <v>2566876.7999999998</v>
      </c>
      <c r="T187" s="346">
        <v>1426.0426666666665</v>
      </c>
      <c r="U187" s="346">
        <v>2304295</v>
      </c>
      <c r="V187" s="346">
        <v>2948138</v>
      </c>
      <c r="W187" s="346">
        <v>1891818.7</v>
      </c>
      <c r="X187" s="346">
        <v>1175210.8999999999</v>
      </c>
      <c r="Y187" s="346">
        <v>2354009.5</v>
      </c>
      <c r="Z187" s="346">
        <v>8</v>
      </c>
      <c r="AA187" s="346" t="s">
        <v>1853</v>
      </c>
      <c r="AB187" s="346" t="s">
        <v>1854</v>
      </c>
      <c r="AC187" s="346" t="s">
        <v>1855</v>
      </c>
      <c r="AD187" s="346">
        <v>675058.09999999986</v>
      </c>
      <c r="AE187" s="347">
        <v>0.35683022902776029</v>
      </c>
      <c r="AF187" s="347">
        <v>6.5938425083847577E-2</v>
      </c>
      <c r="AG187" s="346">
        <v>2304295</v>
      </c>
      <c r="AH187" s="346">
        <v>2521491</v>
      </c>
      <c r="AI187" s="346">
        <v>3181833</v>
      </c>
      <c r="AJ187" s="346">
        <v>1878627</v>
      </c>
      <c r="AK187" s="346">
        <v>2948138</v>
      </c>
      <c r="AL187" s="346">
        <v>144106.2935545615</v>
      </c>
      <c r="AM187" s="346">
        <v>146907.00405531051</v>
      </c>
      <c r="AN187" s="346">
        <v>245226.82757595862</v>
      </c>
      <c r="AO187" s="346">
        <v>93014.928509732883</v>
      </c>
      <c r="AP187" s="346">
        <v>217024.01418576849</v>
      </c>
      <c r="AQ187" s="347">
        <v>0.16697573390332876</v>
      </c>
      <c r="AR187" s="348" t="str">
        <f t="shared" si="14"/>
        <v>BarishalPirojpur</v>
      </c>
      <c r="AS187" s="347">
        <v>4.0000000000000001E-3</v>
      </c>
      <c r="AT187" s="347" t="s">
        <v>1846</v>
      </c>
      <c r="AU187" s="347" t="s">
        <v>1843</v>
      </c>
      <c r="AV187" s="349" t="s">
        <v>1041</v>
      </c>
    </row>
    <row r="188" spans="1:48" ht="14.4">
      <c r="A188" s="343">
        <v>373</v>
      </c>
      <c r="B188" s="343" t="s">
        <v>589</v>
      </c>
      <c r="C188" s="343" t="s">
        <v>590</v>
      </c>
      <c r="D188" s="343" t="str">
        <f t="shared" si="10"/>
        <v>1501 - 2000 SFTDhakaDhakaNon-PNPHigh Street W Residential BlockMCবিভাগীয় শহরSquare ⬜ shapeGround floor</v>
      </c>
      <c r="E188" s="343" t="str">
        <f>CONCATENATE('Outlet Data'!K188,L188,'Outlet Data'!N188,M188)</f>
        <v>DhakaDhakaHigh Street W Residential BlockNon-PNP</v>
      </c>
      <c r="F188" s="343" t="str">
        <f t="shared" si="11"/>
        <v>Dhakaবিভাগীয় শহরNon-PNP</v>
      </c>
      <c r="G188" s="343" t="str">
        <f t="shared" si="12"/>
        <v>DhakaNon-PNP</v>
      </c>
      <c r="H188" s="344">
        <v>44681</v>
      </c>
      <c r="I188" s="343">
        <v>1800</v>
      </c>
      <c r="J188" s="343" t="str">
        <f t="shared" si="13"/>
        <v>1501 - 2000 SFT</v>
      </c>
      <c r="K188" s="345" t="s">
        <v>52</v>
      </c>
      <c r="L188" s="343" t="s">
        <v>52</v>
      </c>
      <c r="M188" s="345" t="s">
        <v>1537</v>
      </c>
      <c r="N188" s="343" t="s">
        <v>1015</v>
      </c>
      <c r="O188" s="343" t="s">
        <v>25</v>
      </c>
      <c r="P188" s="343" t="s">
        <v>118</v>
      </c>
      <c r="Q188" s="343" t="s">
        <v>1838</v>
      </c>
      <c r="R188" s="343" t="s">
        <v>52</v>
      </c>
      <c r="S188" s="346">
        <v>1941278.2</v>
      </c>
      <c r="T188" s="346">
        <v>1078.4878888888888</v>
      </c>
      <c r="U188" s="346">
        <v>1858573</v>
      </c>
      <c r="V188" s="346">
        <v>2092815</v>
      </c>
      <c r="W188" s="346">
        <v>2258158</v>
      </c>
      <c r="X188" s="346">
        <v>1941278.2</v>
      </c>
      <c r="Y188" s="346">
        <v>3000495.6</v>
      </c>
      <c r="Z188" s="346">
        <v>5</v>
      </c>
      <c r="AA188" s="346" t="s">
        <v>1857</v>
      </c>
      <c r="AB188" s="346" t="s">
        <v>1858</v>
      </c>
      <c r="AC188" s="346" t="s">
        <v>1845</v>
      </c>
      <c r="AD188" s="346">
        <v>-316879.80000000005</v>
      </c>
      <c r="AE188" s="347">
        <v>-0.14032667333286686</v>
      </c>
      <c r="AF188" s="347">
        <v>4.9556664074088777E-2</v>
      </c>
      <c r="AG188" s="346">
        <v>1925372</v>
      </c>
      <c r="AH188" s="346">
        <v>1858573</v>
      </c>
      <c r="AI188" s="346">
        <v>2218945</v>
      </c>
      <c r="AJ188" s="346">
        <v>1610686</v>
      </c>
      <c r="AK188" s="346">
        <v>2092815</v>
      </c>
      <c r="AL188" s="346">
        <v>94883.478885255521</v>
      </c>
      <c r="AM188" s="346">
        <v>58244.062630242319</v>
      </c>
      <c r="AN188" s="346">
        <v>135741.95410014852</v>
      </c>
      <c r="AO188" s="346">
        <v>76113.114095377066</v>
      </c>
      <c r="AP188" s="346">
        <v>116033.74844773521</v>
      </c>
      <c r="AQ188" s="347">
        <v>0.15585384925547571</v>
      </c>
      <c r="AR188" s="348" t="str">
        <f t="shared" si="14"/>
        <v>DhakaDhaka</v>
      </c>
      <c r="AS188" s="347">
        <v>4.0000000000000001E-3</v>
      </c>
      <c r="AT188" s="347" t="s">
        <v>1846</v>
      </c>
      <c r="AU188" s="347" t="s">
        <v>1843</v>
      </c>
      <c r="AV188" s="349" t="s">
        <v>1041</v>
      </c>
    </row>
    <row r="189" spans="1:48" ht="14.4">
      <c r="A189" s="343">
        <v>468</v>
      </c>
      <c r="B189" s="343" t="s">
        <v>550</v>
      </c>
      <c r="C189" s="343" t="s">
        <v>552</v>
      </c>
      <c r="D189" s="343" t="str">
        <f t="shared" si="10"/>
        <v>1001 - 1500 SFTMymensinghSherpurNon-PNPHigh Street W Residential BlockMCজেলা শহরL shapeBasement floor</v>
      </c>
      <c r="E189" s="343" t="str">
        <f>CONCATENATE('Outlet Data'!K189,L189,'Outlet Data'!N189,M189)</f>
        <v>MymensinghSherpurHigh Street W Residential BlockNon-PNP</v>
      </c>
      <c r="F189" s="343" t="str">
        <f t="shared" si="11"/>
        <v>Sherpurজেলা শহরNon-PNP</v>
      </c>
      <c r="G189" s="343" t="str">
        <f t="shared" si="12"/>
        <v>SherpurNon-PNP</v>
      </c>
      <c r="H189" s="344">
        <v>44681</v>
      </c>
      <c r="I189" s="343">
        <v>1260</v>
      </c>
      <c r="J189" s="343" t="str">
        <f t="shared" si="13"/>
        <v>1001 - 1500 SFT</v>
      </c>
      <c r="K189" s="345" t="s">
        <v>18</v>
      </c>
      <c r="L189" s="343" t="s">
        <v>552</v>
      </c>
      <c r="M189" s="345" t="s">
        <v>1537</v>
      </c>
      <c r="N189" s="343" t="s">
        <v>1015</v>
      </c>
      <c r="O189" s="343" t="s">
        <v>25</v>
      </c>
      <c r="P189" s="343" t="s">
        <v>118</v>
      </c>
      <c r="Q189" s="343" t="s">
        <v>1861</v>
      </c>
      <c r="R189" s="343" t="s">
        <v>1863</v>
      </c>
      <c r="S189" s="346">
        <v>1523137.8</v>
      </c>
      <c r="T189" s="346">
        <v>1208.8395238095238</v>
      </c>
      <c r="U189" s="346">
        <v>1515672</v>
      </c>
      <c r="V189" s="346">
        <v>1729101</v>
      </c>
      <c r="W189" s="346">
        <v>1523137.8</v>
      </c>
      <c r="X189" s="346">
        <v>1207684.7</v>
      </c>
      <c r="Y189" s="346">
        <v>1844788.2999999998</v>
      </c>
      <c r="Z189" s="346">
        <v>7</v>
      </c>
      <c r="AA189" s="346" t="s">
        <v>1853</v>
      </c>
      <c r="AB189" s="346" t="s">
        <v>1854</v>
      </c>
      <c r="AC189" s="346" t="s">
        <v>1845</v>
      </c>
      <c r="AD189" s="346">
        <v>0</v>
      </c>
      <c r="AE189" s="347">
        <v>0</v>
      </c>
      <c r="AF189" s="347">
        <v>3.7022225804978708E-2</v>
      </c>
      <c r="AG189" s="346">
        <v>1515672</v>
      </c>
      <c r="AH189" s="346">
        <v>1737686</v>
      </c>
      <c r="AI189" s="346">
        <v>1729101</v>
      </c>
      <c r="AJ189" s="346">
        <v>1108799</v>
      </c>
      <c r="AK189" s="346">
        <v>1524431</v>
      </c>
      <c r="AL189" s="346">
        <v>59272.0967232002</v>
      </c>
      <c r="AM189" s="346">
        <v>55213.066652678797</v>
      </c>
      <c r="AN189" s="346">
        <v>90651.031111336662</v>
      </c>
      <c r="AO189" s="346">
        <v>24618.519524041942</v>
      </c>
      <c r="AP189" s="346">
        <v>52195.043807234877</v>
      </c>
      <c r="AQ189" s="347">
        <v>0.14025235638634773</v>
      </c>
      <c r="AR189" s="348" t="str">
        <f t="shared" si="14"/>
        <v>MymensinghSherpur</v>
      </c>
      <c r="AS189" s="347">
        <v>4.0000000000000001E-3</v>
      </c>
      <c r="AT189" s="347" t="s">
        <v>1842</v>
      </c>
      <c r="AU189" s="347" t="s">
        <v>1896</v>
      </c>
      <c r="AV189" s="349" t="s">
        <v>1041</v>
      </c>
    </row>
    <row r="190" spans="1:48" ht="14.4">
      <c r="A190" s="343">
        <v>296</v>
      </c>
      <c r="B190" s="343" t="s">
        <v>456</v>
      </c>
      <c r="C190" s="343" t="s">
        <v>1952</v>
      </c>
      <c r="D190" s="343" t="str">
        <f t="shared" si="10"/>
        <v>1501 - 2000 SFTKhulnaJashoreNon-PNPHigh Street W Residential BlockMBজেলা শহরI shapeGround floor</v>
      </c>
      <c r="E190" s="343" t="str">
        <f>CONCATENATE('Outlet Data'!K190,L190,'Outlet Data'!N190,M190)</f>
        <v>KhulnaJashoreHigh Street W Residential BlockNon-PNP</v>
      </c>
      <c r="F190" s="343" t="str">
        <f t="shared" si="11"/>
        <v>Jashoreজেলা শহরNon-PNP</v>
      </c>
      <c r="G190" s="343" t="str">
        <f t="shared" si="12"/>
        <v>JashoreNon-PNP</v>
      </c>
      <c r="H190" s="344">
        <v>44712</v>
      </c>
      <c r="I190" s="343">
        <v>2000</v>
      </c>
      <c r="J190" s="343" t="str">
        <f t="shared" si="13"/>
        <v>1501 - 2000 SFT</v>
      </c>
      <c r="K190" s="345" t="s">
        <v>159</v>
      </c>
      <c r="L190" s="343" t="s">
        <v>156</v>
      </c>
      <c r="M190" s="345" t="s">
        <v>1537</v>
      </c>
      <c r="N190" s="343" t="s">
        <v>1015</v>
      </c>
      <c r="O190" s="343" t="s">
        <v>25</v>
      </c>
      <c r="P190" s="343" t="s">
        <v>27</v>
      </c>
      <c r="Q190" s="343" t="s">
        <v>1861</v>
      </c>
      <c r="R190" s="343" t="s">
        <v>1863</v>
      </c>
      <c r="S190" s="346">
        <v>1784220.4</v>
      </c>
      <c r="T190" s="346">
        <v>892.11019999999996</v>
      </c>
      <c r="U190" s="346">
        <v>1725683</v>
      </c>
      <c r="V190" s="346">
        <v>1905713</v>
      </c>
      <c r="W190" s="346">
        <v>1784220.4</v>
      </c>
      <c r="X190" s="346">
        <v>1167808</v>
      </c>
      <c r="Y190" s="346">
        <v>2364199</v>
      </c>
      <c r="Z190" s="346">
        <v>13</v>
      </c>
      <c r="AA190" s="346" t="s">
        <v>1853</v>
      </c>
      <c r="AB190" s="346" t="s">
        <v>1854</v>
      </c>
      <c r="AC190" s="346" t="s">
        <v>1845</v>
      </c>
      <c r="AD190" s="346">
        <v>0</v>
      </c>
      <c r="AE190" s="347">
        <v>0</v>
      </c>
      <c r="AF190" s="347">
        <v>4.4634687655289232E-2</v>
      </c>
      <c r="AG190" s="346">
        <v>1812584</v>
      </c>
      <c r="AH190" s="346">
        <v>1725683</v>
      </c>
      <c r="AI190" s="346">
        <v>1905713</v>
      </c>
      <c r="AJ190" s="346">
        <v>1505578</v>
      </c>
      <c r="AK190" s="346">
        <v>1971544</v>
      </c>
      <c r="AL190" s="346">
        <v>76173.472282615374</v>
      </c>
      <c r="AM190" s="346">
        <v>60951.910137985949</v>
      </c>
      <c r="AN190" s="346">
        <v>96136.697571511322</v>
      </c>
      <c r="AO190" s="346">
        <v>54953.750843433605</v>
      </c>
      <c r="AP190" s="346">
        <v>109974.77047542977</v>
      </c>
      <c r="AQ190" s="347">
        <v>0.16071045354704175</v>
      </c>
      <c r="AR190" s="348" t="str">
        <f t="shared" si="14"/>
        <v>KhulnaJashore</v>
      </c>
      <c r="AS190" s="347">
        <v>4.0000000000000001E-3</v>
      </c>
      <c r="AT190" s="347" t="s">
        <v>1856</v>
      </c>
      <c r="AU190" s="347" t="s">
        <v>1843</v>
      </c>
      <c r="AV190" s="349" t="s">
        <v>1041</v>
      </c>
    </row>
    <row r="191" spans="1:48" ht="14.4">
      <c r="A191" s="343">
        <v>167</v>
      </c>
      <c r="B191" s="343" t="s">
        <v>354</v>
      </c>
      <c r="C191" s="343" t="s">
        <v>1953</v>
      </c>
      <c r="D191" s="343" t="str">
        <f t="shared" si="10"/>
        <v>2001 - 2500 SFTBarishalBargunaNon-PNPCommercial HubHBজেলা শহরSquare ⬜ shapeBasement floor</v>
      </c>
      <c r="E191" s="343" t="str">
        <f>CONCATENATE('Outlet Data'!K191,L191,'Outlet Data'!N191,M191)</f>
        <v>BarishalBargunaCommercial HubNon-PNP</v>
      </c>
      <c r="F191" s="343" t="str">
        <f t="shared" si="11"/>
        <v>Bargunaজেলা শহরNon-PNP</v>
      </c>
      <c r="G191" s="343" t="str">
        <f t="shared" si="12"/>
        <v>BargunaNon-PNP</v>
      </c>
      <c r="H191" s="344">
        <v>44724</v>
      </c>
      <c r="I191" s="343">
        <v>2200</v>
      </c>
      <c r="J191" s="343" t="str">
        <f t="shared" si="13"/>
        <v>2001 - 2500 SFT</v>
      </c>
      <c r="K191" s="345" t="s">
        <v>189</v>
      </c>
      <c r="L191" s="343" t="s">
        <v>1565</v>
      </c>
      <c r="M191" s="345" t="s">
        <v>1537</v>
      </c>
      <c r="N191" s="343" t="s">
        <v>1014</v>
      </c>
      <c r="O191" s="343" t="s">
        <v>45</v>
      </c>
      <c r="P191" s="343" t="s">
        <v>27</v>
      </c>
      <c r="Q191" s="343" t="s">
        <v>1861</v>
      </c>
      <c r="R191" s="343" t="s">
        <v>1863</v>
      </c>
      <c r="S191" s="346">
        <v>2344903.7999999998</v>
      </c>
      <c r="T191" s="346">
        <v>1065.8653636363636</v>
      </c>
      <c r="U191" s="346">
        <v>2292884</v>
      </c>
      <c r="V191" s="346">
        <v>2415725</v>
      </c>
      <c r="W191" s="346">
        <v>3188253.8</v>
      </c>
      <c r="X191" s="346">
        <v>2344903.7999999998</v>
      </c>
      <c r="Y191" s="346">
        <v>3267165</v>
      </c>
      <c r="Z191" s="346">
        <v>5</v>
      </c>
      <c r="AA191" s="346" t="s">
        <v>1853</v>
      </c>
      <c r="AB191" s="346" t="s">
        <v>1854</v>
      </c>
      <c r="AC191" s="346" t="s">
        <v>1845</v>
      </c>
      <c r="AD191" s="346">
        <v>-843350</v>
      </c>
      <c r="AE191" s="347">
        <v>-0.26451783731897383</v>
      </c>
      <c r="AF191" s="347">
        <v>7.4852101270235061E-2</v>
      </c>
      <c r="AG191" s="346">
        <v>2292884</v>
      </c>
      <c r="AH191" s="346">
        <v>2343271</v>
      </c>
      <c r="AI191" s="346">
        <v>2766151</v>
      </c>
      <c r="AJ191" s="346">
        <v>1906488</v>
      </c>
      <c r="AK191" s="346">
        <v>2415725</v>
      </c>
      <c r="AL191" s="346">
        <v>152136.97690024471</v>
      </c>
      <c r="AM191" s="346">
        <v>148917.32936438418</v>
      </c>
      <c r="AN191" s="346">
        <v>245195.62167033757</v>
      </c>
      <c r="AO191" s="346">
        <v>153204.44482449506</v>
      </c>
      <c r="AP191" s="346">
        <v>178150.51077333355</v>
      </c>
      <c r="AQ191" s="347">
        <v>0.17353914485396346</v>
      </c>
      <c r="AR191" s="348" t="str">
        <f t="shared" si="14"/>
        <v>BarishalBarguna</v>
      </c>
      <c r="AS191" s="347">
        <v>4.0000000000000001E-3</v>
      </c>
      <c r="AT191" s="347" t="s">
        <v>1846</v>
      </c>
      <c r="AU191" s="347" t="s">
        <v>1896</v>
      </c>
      <c r="AV191" s="349" t="s">
        <v>1041</v>
      </c>
    </row>
    <row r="192" spans="1:48" ht="14.4">
      <c r="A192" s="343">
        <v>329</v>
      </c>
      <c r="B192" s="343" t="s">
        <v>460</v>
      </c>
      <c r="C192" s="343" t="s">
        <v>1954</v>
      </c>
      <c r="D192" s="343" t="str">
        <f t="shared" si="10"/>
        <v>1501 - 2000 SFTDhakaDhakaNon-PNPHigh Street W Residential BlockHBবিভাগীয় শহরSquare ⬜ shapeSlightly upper than Ground floor</v>
      </c>
      <c r="E192" s="343" t="str">
        <f>CONCATENATE('Outlet Data'!K192,L192,'Outlet Data'!N192,M192)</f>
        <v>DhakaDhakaHigh Street W Residential BlockNon-PNP</v>
      </c>
      <c r="F192" s="343" t="str">
        <f t="shared" si="11"/>
        <v>Dhakaবিভাগীয় শহরNon-PNP</v>
      </c>
      <c r="G192" s="343" t="str">
        <f t="shared" si="12"/>
        <v>DhakaNon-PNP</v>
      </c>
      <c r="H192" s="344">
        <v>44742</v>
      </c>
      <c r="I192" s="343">
        <v>1600</v>
      </c>
      <c r="J192" s="343" t="str">
        <f t="shared" si="13"/>
        <v>1501 - 2000 SFT</v>
      </c>
      <c r="K192" s="345" t="s">
        <v>52</v>
      </c>
      <c r="L192" s="343" t="s">
        <v>52</v>
      </c>
      <c r="M192" s="345" t="s">
        <v>1537</v>
      </c>
      <c r="N192" s="343" t="s">
        <v>1015</v>
      </c>
      <c r="O192" s="343" t="s">
        <v>45</v>
      </c>
      <c r="P192" s="343" t="s">
        <v>27</v>
      </c>
      <c r="Q192" s="343" t="s">
        <v>1838</v>
      </c>
      <c r="R192" s="343" t="s">
        <v>52</v>
      </c>
      <c r="S192" s="346">
        <v>2344789.2000000002</v>
      </c>
      <c r="T192" s="346">
        <v>1465.4932500000002</v>
      </c>
      <c r="U192" s="346">
        <v>2291819</v>
      </c>
      <c r="V192" s="346">
        <v>2378088</v>
      </c>
      <c r="W192" s="346">
        <v>2744328.4</v>
      </c>
      <c r="X192" s="346">
        <v>2349036.4</v>
      </c>
      <c r="Y192" s="346">
        <v>3490451.4</v>
      </c>
      <c r="Z192" s="346">
        <v>17</v>
      </c>
      <c r="AA192" s="346" t="s">
        <v>1853</v>
      </c>
      <c r="AB192" s="346" t="s">
        <v>1854</v>
      </c>
      <c r="AC192" s="346" t="s">
        <v>1841</v>
      </c>
      <c r="AD192" s="346">
        <v>-399539.19999999972</v>
      </c>
      <c r="AE192" s="347">
        <v>-0.14558724094390441</v>
      </c>
      <c r="AF192" s="347">
        <v>5.8663810586935601E-2</v>
      </c>
      <c r="AG192" s="346">
        <v>2254303</v>
      </c>
      <c r="AH192" s="346">
        <v>2291819</v>
      </c>
      <c r="AI192" s="346">
        <v>2378088</v>
      </c>
      <c r="AJ192" s="346">
        <v>2373578</v>
      </c>
      <c r="AK192" s="346">
        <v>2426158</v>
      </c>
      <c r="AL192" s="346">
        <v>120267.89459481701</v>
      </c>
      <c r="AM192" s="346">
        <v>86609.900364771602</v>
      </c>
      <c r="AN192" s="346">
        <v>149570.51217416703</v>
      </c>
      <c r="AO192" s="346">
        <v>184270.1100537079</v>
      </c>
      <c r="AP192" s="346">
        <v>147052.93028799776</v>
      </c>
      <c r="AQ192" s="347">
        <v>0.16045250031884059</v>
      </c>
      <c r="AR192" s="348" t="str">
        <f t="shared" si="14"/>
        <v>DhakaDhaka</v>
      </c>
      <c r="AS192" s="347">
        <v>4.0000000000000001E-3</v>
      </c>
      <c r="AT192" s="347" t="s">
        <v>1846</v>
      </c>
      <c r="AU192" s="347" t="s">
        <v>1851</v>
      </c>
      <c r="AV192" s="349" t="s">
        <v>1041</v>
      </c>
    </row>
    <row r="193" spans="1:48" ht="14.4">
      <c r="A193" s="343">
        <v>276</v>
      </c>
      <c r="B193" s="343" t="s">
        <v>99</v>
      </c>
      <c r="C193" s="343" t="s">
        <v>1955</v>
      </c>
      <c r="D193" s="343" t="str">
        <f t="shared" si="10"/>
        <v>2001 - 2500 SFTDhakaDhakaNon-PNPHigh Street W Residential BlockMCথানা সদরSquare ⬜ shapeGround floor</v>
      </c>
      <c r="E193" s="343" t="str">
        <f>CONCATENATE('Outlet Data'!K193,L193,'Outlet Data'!N193,M193)</f>
        <v>DhakaDhakaHigh Street W Residential BlockNon-PNP</v>
      </c>
      <c r="F193" s="343" t="str">
        <f t="shared" si="11"/>
        <v>Dhakaথানা সদরNon-PNP</v>
      </c>
      <c r="G193" s="343" t="str">
        <f t="shared" si="12"/>
        <v>DhakaNon-PNP</v>
      </c>
      <c r="H193" s="344">
        <v>44742</v>
      </c>
      <c r="I193" s="343">
        <v>2500</v>
      </c>
      <c r="J193" s="343" t="str">
        <f t="shared" si="13"/>
        <v>2001 - 2500 SFT</v>
      </c>
      <c r="K193" s="345" t="s">
        <v>52</v>
      </c>
      <c r="L193" s="343" t="s">
        <v>52</v>
      </c>
      <c r="M193" s="345" t="s">
        <v>1537</v>
      </c>
      <c r="N193" s="343" t="s">
        <v>1015</v>
      </c>
      <c r="O193" s="343" t="s">
        <v>25</v>
      </c>
      <c r="P193" s="343" t="s">
        <v>118</v>
      </c>
      <c r="Q193" s="343" t="s">
        <v>1869</v>
      </c>
      <c r="R193" s="343" t="s">
        <v>52</v>
      </c>
      <c r="S193" s="346">
        <v>2338660.4</v>
      </c>
      <c r="T193" s="346">
        <v>935.46415999999999</v>
      </c>
      <c r="U193" s="346">
        <v>2101812</v>
      </c>
      <c r="V193" s="346">
        <v>2636716</v>
      </c>
      <c r="W193" s="346">
        <v>1770056.6</v>
      </c>
      <c r="X193" s="346">
        <v>1275881.7999999998</v>
      </c>
      <c r="Y193" s="346">
        <v>2336135.5999999996</v>
      </c>
      <c r="Z193" s="346">
        <v>7</v>
      </c>
      <c r="AA193" s="346" t="s">
        <v>1857</v>
      </c>
      <c r="AB193" s="346" t="s">
        <v>1858</v>
      </c>
      <c r="AC193" s="346" t="s">
        <v>1855</v>
      </c>
      <c r="AD193" s="346">
        <v>568603.79999999981</v>
      </c>
      <c r="AE193" s="347">
        <v>0.3212348124913067</v>
      </c>
      <c r="AF193" s="347">
        <v>7.3086064498082706E-2</v>
      </c>
      <c r="AG193" s="346">
        <v>2040928</v>
      </c>
      <c r="AH193" s="346">
        <v>2187720</v>
      </c>
      <c r="AI193" s="346">
        <v>2726126</v>
      </c>
      <c r="AJ193" s="346">
        <v>2101812</v>
      </c>
      <c r="AK193" s="346">
        <v>2636716</v>
      </c>
      <c r="AL193" s="346">
        <v>130710.3068603524</v>
      </c>
      <c r="AM193" s="346">
        <v>144951.75214548764</v>
      </c>
      <c r="AN193" s="346">
        <v>236717.31704997359</v>
      </c>
      <c r="AO193" s="346">
        <v>144043.83546084334</v>
      </c>
      <c r="AP193" s="346">
        <v>198194.21265090245</v>
      </c>
      <c r="AQ193" s="347">
        <v>0.18199331356366191</v>
      </c>
      <c r="AR193" s="348" t="str">
        <f t="shared" si="14"/>
        <v>DhakaDhaka</v>
      </c>
      <c r="AS193" s="347">
        <v>4.0000000000000001E-3</v>
      </c>
      <c r="AT193" s="347" t="s">
        <v>1846</v>
      </c>
      <c r="AU193" s="347" t="s">
        <v>1843</v>
      </c>
      <c r="AV193" s="349" t="s">
        <v>1041</v>
      </c>
    </row>
    <row r="194" spans="1:48" ht="14.4">
      <c r="A194" s="343">
        <v>848</v>
      </c>
      <c r="B194" s="343" t="s">
        <v>779</v>
      </c>
      <c r="C194" s="343" t="s">
        <v>1956</v>
      </c>
      <c r="D194" s="343" t="str">
        <f t="shared" si="10"/>
        <v>More Then 10000 SFTChattogramChattogramPNPHigh Street W Residential BlockHAবিভাগীয় শহরI shapeSlightly upper than Ground floor</v>
      </c>
      <c r="E194" s="343" t="str">
        <f>CONCATENATE('Outlet Data'!K194,L194,'Outlet Data'!N194,M194)</f>
        <v>ChattogramChattogramHigh Street W Residential BlockPNP</v>
      </c>
      <c r="F194" s="343" t="str">
        <f t="shared" si="11"/>
        <v>Chattogramবিভাগীয় শহরPNP</v>
      </c>
      <c r="G194" s="343" t="str">
        <f t="shared" si="12"/>
        <v>ChattogramPNP</v>
      </c>
      <c r="H194" s="344">
        <v>44742</v>
      </c>
      <c r="I194" s="343">
        <v>13607</v>
      </c>
      <c r="J194" s="343" t="str">
        <f t="shared" si="13"/>
        <v>More Then 10000 SFT</v>
      </c>
      <c r="K194" s="345" t="s">
        <v>195</v>
      </c>
      <c r="L194" s="343" t="s">
        <v>195</v>
      </c>
      <c r="M194" s="345" t="s">
        <v>1492</v>
      </c>
      <c r="N194" s="343" t="s">
        <v>1015</v>
      </c>
      <c r="O194" s="343" t="s">
        <v>45</v>
      </c>
      <c r="P194" s="343" t="s">
        <v>46</v>
      </c>
      <c r="Q194" s="343" t="s">
        <v>1838</v>
      </c>
      <c r="R194" s="343" t="s">
        <v>1863</v>
      </c>
      <c r="S194" s="346">
        <v>12841573.4</v>
      </c>
      <c r="T194" s="346">
        <v>943.74758580142577</v>
      </c>
      <c r="U194" s="346">
        <v>11103671</v>
      </c>
      <c r="V194" s="346">
        <v>13217594</v>
      </c>
      <c r="W194" s="346">
        <v>27706764.800000001</v>
      </c>
      <c r="X194" s="346">
        <v>20466397</v>
      </c>
      <c r="Y194" s="346">
        <v>44929500.799999997</v>
      </c>
      <c r="Z194" s="346">
        <v>13</v>
      </c>
      <c r="AA194" s="346" t="s">
        <v>1864</v>
      </c>
      <c r="AB194" s="346" t="s">
        <v>1865</v>
      </c>
      <c r="AC194" s="346" t="s">
        <v>1841</v>
      </c>
      <c r="AD194" s="346">
        <v>-14865191.4</v>
      </c>
      <c r="AE194" s="347">
        <v>-0.53651848230219934</v>
      </c>
      <c r="AF194" s="347">
        <v>2.1744278535353375E-3</v>
      </c>
      <c r="AG194" s="346">
        <v>11027103</v>
      </c>
      <c r="AH194" s="346">
        <v>12817989</v>
      </c>
      <c r="AI194" s="346">
        <v>16041510</v>
      </c>
      <c r="AJ194" s="346">
        <v>11103671</v>
      </c>
      <c r="AK194" s="346">
        <v>13217594</v>
      </c>
      <c r="AL194" s="346">
        <v>73808.588891802821</v>
      </c>
      <c r="AM194" s="346">
        <v>-104957.49259154079</v>
      </c>
      <c r="AN194" s="346">
        <v>579278.702798157</v>
      </c>
      <c r="AO194" s="346">
        <v>-524365.77881979011</v>
      </c>
      <c r="AP194" s="346">
        <v>115851.35414226353</v>
      </c>
      <c r="AQ194" s="347">
        <v>0.15978151943055963</v>
      </c>
      <c r="AR194" s="348" t="str">
        <f t="shared" si="14"/>
        <v>ChattogramChattogram</v>
      </c>
      <c r="AS194" s="347">
        <v>3.3263030549716579E-3</v>
      </c>
      <c r="AT194" s="347" t="s">
        <v>1856</v>
      </c>
      <c r="AU194" s="347" t="s">
        <v>1851</v>
      </c>
      <c r="AV194" s="349" t="s">
        <v>1555</v>
      </c>
    </row>
    <row r="195" spans="1:48" ht="14.4">
      <c r="A195" s="343">
        <v>107</v>
      </c>
      <c r="B195" s="343" t="s">
        <v>318</v>
      </c>
      <c r="C195" s="343" t="s">
        <v>1566</v>
      </c>
      <c r="D195" s="343" t="str">
        <f t="shared" ref="D195:D258" si="15">CONCATENATE(J195,K195,L195,M195,,N195,O195,P195,Q195,AT195,AU195)</f>
        <v>1501 - 2000 SFTRangpurPanchagarhNon-PNPCommercial HubMCজেলা শহরOthersGround floor</v>
      </c>
      <c r="E195" s="343" t="str">
        <f>CONCATENATE('Outlet Data'!K195,L195,'Outlet Data'!N195,M195)</f>
        <v>RangpurPanchagarhCommercial HubNon-PNP</v>
      </c>
      <c r="F195" s="343" t="str">
        <f t="shared" ref="F195:F258" si="16">CONCATENATE(L195,Q195,M195)</f>
        <v>Panchagarhজেলা শহরNon-PNP</v>
      </c>
      <c r="G195" s="343" t="str">
        <f t="shared" ref="G195:G258" si="17">CONCATENATE(L195,M195)</f>
        <v>PanchagarhNon-PNP</v>
      </c>
      <c r="H195" s="344">
        <v>44742</v>
      </c>
      <c r="I195" s="343">
        <v>2000</v>
      </c>
      <c r="J195" s="343" t="str">
        <f t="shared" ref="J195:J258" si="18">IF(I195="","",IF(I195&lt;=1000,"Below 1000 SFT",IF(I195&gt;10000,"More Then 10000 SFT",(INT((I195-1001)/500)*500+1001)&amp;" - "&amp;(INT((I195-1001)/500)*500+1500)&amp;" SFT")))</f>
        <v>1501 - 2000 SFT</v>
      </c>
      <c r="K195" s="345" t="s">
        <v>389</v>
      </c>
      <c r="L195" s="343" t="s">
        <v>1566</v>
      </c>
      <c r="M195" s="345" t="s">
        <v>1537</v>
      </c>
      <c r="N195" s="343" t="s">
        <v>1014</v>
      </c>
      <c r="O195" s="343" t="s">
        <v>25</v>
      </c>
      <c r="P195" s="343" t="s">
        <v>118</v>
      </c>
      <c r="Q195" s="343" t="s">
        <v>1861</v>
      </c>
      <c r="R195" s="343" t="s">
        <v>1863</v>
      </c>
      <c r="S195" s="346">
        <v>3526796.4</v>
      </c>
      <c r="T195" s="346">
        <v>1763.3981999999999</v>
      </c>
      <c r="U195" s="346">
        <v>3088986</v>
      </c>
      <c r="V195" s="346">
        <v>3993879</v>
      </c>
      <c r="W195" s="346">
        <v>1739100.6</v>
      </c>
      <c r="X195" s="346">
        <v>985635.15</v>
      </c>
      <c r="Y195" s="346">
        <v>2574781.0499999998</v>
      </c>
      <c r="Z195" s="346">
        <v>10</v>
      </c>
      <c r="AA195" s="346" t="s">
        <v>1853</v>
      </c>
      <c r="AB195" s="346" t="s">
        <v>1854</v>
      </c>
      <c r="AC195" s="346" t="s">
        <v>1855</v>
      </c>
      <c r="AD195" s="346">
        <v>1787695.7999999998</v>
      </c>
      <c r="AE195" s="347">
        <v>1.0279427193573505</v>
      </c>
      <c r="AF195" s="347">
        <v>8.3324129687064805E-2</v>
      </c>
      <c r="AG195" s="346">
        <v>3261117</v>
      </c>
      <c r="AH195" s="346">
        <v>3057185</v>
      </c>
      <c r="AI195" s="346">
        <v>4232815</v>
      </c>
      <c r="AJ195" s="346">
        <v>3088986</v>
      </c>
      <c r="AK195" s="346">
        <v>3993879</v>
      </c>
      <c r="AL195" s="346">
        <v>263325.57839266985</v>
      </c>
      <c r="AM195" s="346">
        <v>216256.34281631705</v>
      </c>
      <c r="AN195" s="346">
        <v>406579.02113881096</v>
      </c>
      <c r="AO195" s="346">
        <v>241520.43631412863</v>
      </c>
      <c r="AP195" s="346">
        <v>341654.82440543995</v>
      </c>
      <c r="AQ195" s="347">
        <v>0.17251691581204845</v>
      </c>
      <c r="AR195" s="348" t="str">
        <f t="shared" ref="AR195:AR258" si="19">K195&amp;L195</f>
        <v>RangpurPanchagarh</v>
      </c>
      <c r="AS195" s="347">
        <v>4.0000000000000001E-3</v>
      </c>
      <c r="AT195" s="347" t="s">
        <v>1850</v>
      </c>
      <c r="AU195" s="347" t="s">
        <v>1843</v>
      </c>
      <c r="AV195" s="349" t="s">
        <v>1041</v>
      </c>
    </row>
    <row r="196" spans="1:48" ht="14.4">
      <c r="A196" s="343">
        <v>56</v>
      </c>
      <c r="B196" s="343" t="s">
        <v>840</v>
      </c>
      <c r="C196" s="343" t="s">
        <v>1957</v>
      </c>
      <c r="D196" s="343" t="str">
        <f t="shared" si="15"/>
        <v>4001 - 4500 SFTKhulnaKhulnaNon-PNPHigh Street W Residential BlockHBবিভাগীয় শহরSquare ⬜ shapeGround floor</v>
      </c>
      <c r="E196" s="343" t="str">
        <f>CONCATENATE('Outlet Data'!K196,L196,'Outlet Data'!N196,M196)</f>
        <v>KhulnaKhulnaHigh Street W Residential BlockNon-PNP</v>
      </c>
      <c r="F196" s="343" t="str">
        <f t="shared" si="16"/>
        <v>Khulnaবিভাগীয় শহরNon-PNP</v>
      </c>
      <c r="G196" s="343" t="str">
        <f t="shared" si="17"/>
        <v>KhulnaNon-PNP</v>
      </c>
      <c r="H196" s="344">
        <v>44749</v>
      </c>
      <c r="I196" s="343">
        <v>4500</v>
      </c>
      <c r="J196" s="343" t="str">
        <f t="shared" si="18"/>
        <v>4001 - 4500 SFT</v>
      </c>
      <c r="K196" s="345" t="s">
        <v>159</v>
      </c>
      <c r="L196" s="343" t="s">
        <v>159</v>
      </c>
      <c r="M196" s="345" t="s">
        <v>1537</v>
      </c>
      <c r="N196" s="343" t="s">
        <v>1015</v>
      </c>
      <c r="O196" s="343" t="s">
        <v>45</v>
      </c>
      <c r="P196" s="343" t="s">
        <v>27</v>
      </c>
      <c r="Q196" s="343" t="s">
        <v>1838</v>
      </c>
      <c r="R196" s="343" t="s">
        <v>1863</v>
      </c>
      <c r="S196" s="346">
        <v>7281863.7999999998</v>
      </c>
      <c r="T196" s="346">
        <v>1618.1919555555555</v>
      </c>
      <c r="U196" s="346">
        <v>6838798</v>
      </c>
      <c r="V196" s="346">
        <v>7831861</v>
      </c>
      <c r="W196" s="346">
        <v>5263640.5999999996</v>
      </c>
      <c r="X196" s="346">
        <v>5049947.8</v>
      </c>
      <c r="Y196" s="346">
        <v>7281863.7999999998</v>
      </c>
      <c r="Z196" s="346">
        <v>5</v>
      </c>
      <c r="AA196" s="346" t="s">
        <v>1839</v>
      </c>
      <c r="AB196" s="346" t="s">
        <v>1840</v>
      </c>
      <c r="AC196" s="346" t="s">
        <v>1845</v>
      </c>
      <c r="AD196" s="346">
        <v>2018223.2000000002</v>
      </c>
      <c r="AE196" s="347">
        <v>0.38342724235389491</v>
      </c>
      <c r="AF196" s="347">
        <v>4.8544960143615215E-2</v>
      </c>
      <c r="AG196" s="346">
        <v>6838798</v>
      </c>
      <c r="AH196" s="346">
        <v>6843994</v>
      </c>
      <c r="AI196" s="346">
        <v>8745787</v>
      </c>
      <c r="AJ196" s="346">
        <v>6148879</v>
      </c>
      <c r="AK196" s="346">
        <v>7831861</v>
      </c>
      <c r="AL196" s="346">
        <v>271348.98998886067</v>
      </c>
      <c r="AM196" s="346">
        <v>159774.22465450666</v>
      </c>
      <c r="AN196" s="346">
        <v>491271.59934548638</v>
      </c>
      <c r="AO196" s="346">
        <v>266869.77253681631</v>
      </c>
      <c r="AP196" s="346">
        <v>578224.35318550211</v>
      </c>
      <c r="AQ196" s="347">
        <v>0.15577348912682623</v>
      </c>
      <c r="AR196" s="348" t="str">
        <f t="shared" si="19"/>
        <v>KhulnaKhulna</v>
      </c>
      <c r="AS196" s="347">
        <v>4.0000000000000001E-3</v>
      </c>
      <c r="AT196" s="347" t="s">
        <v>1846</v>
      </c>
      <c r="AU196" s="347" t="s">
        <v>1843</v>
      </c>
      <c r="AV196" s="349" t="s">
        <v>1555</v>
      </c>
    </row>
    <row r="197" spans="1:48" ht="14.4">
      <c r="A197" s="343">
        <v>16</v>
      </c>
      <c r="B197" s="343" t="s">
        <v>828</v>
      </c>
      <c r="C197" s="343" t="s">
        <v>899</v>
      </c>
      <c r="D197" s="343" t="str">
        <f t="shared" si="15"/>
        <v>4001 - 4500 SFTDhakaDhakaPNPInside the MallHBজেলা শহরL shapeGround floor</v>
      </c>
      <c r="E197" s="343" t="str">
        <f>CONCATENATE('Outlet Data'!K197,L197,'Outlet Data'!N197,M197)</f>
        <v>DhakaDhakaInside the MallPNP</v>
      </c>
      <c r="F197" s="343" t="str">
        <f t="shared" si="16"/>
        <v>Dhakaজেলা শহরPNP</v>
      </c>
      <c r="G197" s="343" t="str">
        <f t="shared" si="17"/>
        <v>DhakaPNP</v>
      </c>
      <c r="H197" s="344">
        <v>44770</v>
      </c>
      <c r="I197" s="343">
        <v>4201</v>
      </c>
      <c r="J197" s="343" t="str">
        <f t="shared" si="18"/>
        <v>4001 - 4500 SFT</v>
      </c>
      <c r="K197" s="345" t="s">
        <v>52</v>
      </c>
      <c r="L197" s="343" t="s">
        <v>52</v>
      </c>
      <c r="M197" s="345" t="s">
        <v>1492</v>
      </c>
      <c r="N197" s="343" t="s">
        <v>1020</v>
      </c>
      <c r="O197" s="343" t="s">
        <v>45</v>
      </c>
      <c r="P197" s="343" t="s">
        <v>27</v>
      </c>
      <c r="Q197" s="343" t="s">
        <v>1861</v>
      </c>
      <c r="R197" s="343" t="s">
        <v>52</v>
      </c>
      <c r="S197" s="346">
        <v>11868382</v>
      </c>
      <c r="T197" s="346">
        <v>2825.1325874791714</v>
      </c>
      <c r="U197" s="346">
        <v>10994288</v>
      </c>
      <c r="V197" s="346">
        <v>13074286</v>
      </c>
      <c r="W197" s="346">
        <v>13067266.699999999</v>
      </c>
      <c r="X197" s="346">
        <v>10570136.15</v>
      </c>
      <c r="Y197" s="346">
        <v>15136424.800000001</v>
      </c>
      <c r="Z197" s="346">
        <v>14</v>
      </c>
      <c r="AA197" s="346" t="s">
        <v>1853</v>
      </c>
      <c r="AB197" s="346" t="s">
        <v>1854</v>
      </c>
      <c r="AC197" s="346" t="s">
        <v>1845</v>
      </c>
      <c r="AD197" s="346">
        <v>-1198884.6999999993</v>
      </c>
      <c r="AE197" s="347">
        <v>-9.1747166987875106E-2</v>
      </c>
      <c r="AF197" s="347">
        <v>0.14431370639232541</v>
      </c>
      <c r="AG197" s="346">
        <v>10994288</v>
      </c>
      <c r="AH197" s="346">
        <v>11796532</v>
      </c>
      <c r="AI197" s="346">
        <v>13496775</v>
      </c>
      <c r="AJ197" s="346">
        <v>9980029</v>
      </c>
      <c r="AK197" s="346">
        <v>13074286</v>
      </c>
      <c r="AL197" s="346">
        <v>1443389.8367514017</v>
      </c>
      <c r="AM197" s="346">
        <v>1565257.8524913853</v>
      </c>
      <c r="AN197" s="346">
        <v>2158990.416469275</v>
      </c>
      <c r="AO197" s="346">
        <v>1351605.931179875</v>
      </c>
      <c r="AP197" s="346">
        <v>2044606.9396078633</v>
      </c>
      <c r="AQ197" s="347">
        <v>0.1843999916342057</v>
      </c>
      <c r="AR197" s="348" t="str">
        <f t="shared" si="19"/>
        <v>DhakaDhaka</v>
      </c>
      <c r="AS197" s="347">
        <v>4.2015862281121891E-3</v>
      </c>
      <c r="AT197" s="347" t="s">
        <v>1842</v>
      </c>
      <c r="AU197" s="347" t="s">
        <v>1843</v>
      </c>
      <c r="AV197" s="349" t="s">
        <v>1555</v>
      </c>
    </row>
    <row r="198" spans="1:48" ht="14.4">
      <c r="A198" s="343">
        <v>338</v>
      </c>
      <c r="B198" s="343" t="s">
        <v>227</v>
      </c>
      <c r="C198" s="343" t="s">
        <v>228</v>
      </c>
      <c r="D198" s="343" t="str">
        <f t="shared" si="15"/>
        <v>3001 - 3500 SFTSylhetSunamganjNon-PNPHigh Street W Residential BlockMBথানা সদরI shapeGround floor</v>
      </c>
      <c r="E198" s="343" t="str">
        <f>CONCATENATE('Outlet Data'!K198,L198,'Outlet Data'!N198,M198)</f>
        <v>SylhetSunamganjHigh Street W Residential BlockNon-PNP</v>
      </c>
      <c r="F198" s="343" t="str">
        <f t="shared" si="16"/>
        <v>Sunamganjথানা সদরNon-PNP</v>
      </c>
      <c r="G198" s="343" t="str">
        <f t="shared" si="17"/>
        <v>SunamganjNon-PNP</v>
      </c>
      <c r="H198" s="344">
        <v>44770</v>
      </c>
      <c r="I198" s="343">
        <v>3500</v>
      </c>
      <c r="J198" s="343" t="str">
        <f t="shared" si="18"/>
        <v>3001 - 3500 SFT</v>
      </c>
      <c r="K198" s="345" t="s">
        <v>131</v>
      </c>
      <c r="L198" s="343" t="s">
        <v>230</v>
      </c>
      <c r="M198" s="345" t="s">
        <v>1537</v>
      </c>
      <c r="N198" s="343" t="s">
        <v>1015</v>
      </c>
      <c r="O198" s="343" t="s">
        <v>25</v>
      </c>
      <c r="P198" s="343" t="s">
        <v>27</v>
      </c>
      <c r="Q198" s="343" t="s">
        <v>1869</v>
      </c>
      <c r="R198" s="343" t="s">
        <v>1863</v>
      </c>
      <c r="S198" s="346">
        <v>2404386.2000000002</v>
      </c>
      <c r="T198" s="346">
        <v>686.96748571428577</v>
      </c>
      <c r="U198" s="346">
        <v>2217118</v>
      </c>
      <c r="V198" s="346">
        <v>2722987</v>
      </c>
      <c r="W198" s="346">
        <v>2544594.2000000002</v>
      </c>
      <c r="X198" s="346">
        <v>2061290.4</v>
      </c>
      <c r="Y198" s="346">
        <v>3604529.4</v>
      </c>
      <c r="Z198" s="346">
        <v>19</v>
      </c>
      <c r="AA198" s="346" t="s">
        <v>1848</v>
      </c>
      <c r="AB198" s="346" t="s">
        <v>1849</v>
      </c>
      <c r="AC198" s="346" t="s">
        <v>1845</v>
      </c>
      <c r="AD198" s="346">
        <v>-140208</v>
      </c>
      <c r="AE198" s="347">
        <v>-5.5100337806318955E-2</v>
      </c>
      <c r="AF198" s="347">
        <v>5.2707500344719542E-2</v>
      </c>
      <c r="AG198" s="346">
        <v>2825386</v>
      </c>
      <c r="AH198" s="346">
        <v>2722987</v>
      </c>
      <c r="AI198" s="346">
        <v>2263729</v>
      </c>
      <c r="AJ198" s="346">
        <v>1992711</v>
      </c>
      <c r="AK198" s="346">
        <v>2217118</v>
      </c>
      <c r="AL198" s="346">
        <v>155738.72444432584</v>
      </c>
      <c r="AM198" s="346">
        <v>155191.9250474851</v>
      </c>
      <c r="AN198" s="346">
        <v>147009.87957341364</v>
      </c>
      <c r="AO198" s="346">
        <v>76493.202393517131</v>
      </c>
      <c r="AP198" s="346">
        <v>99212.200867952895</v>
      </c>
      <c r="AQ198" s="347">
        <v>0.14756431365387698</v>
      </c>
      <c r="AR198" s="348" t="str">
        <f t="shared" si="19"/>
        <v>SylhetSunamganj</v>
      </c>
      <c r="AS198" s="347">
        <v>4.0000000000000001E-3</v>
      </c>
      <c r="AT198" s="347" t="s">
        <v>1856</v>
      </c>
      <c r="AU198" s="347" t="s">
        <v>1843</v>
      </c>
      <c r="AV198" s="349" t="s">
        <v>1041</v>
      </c>
    </row>
    <row r="199" spans="1:48" ht="14.4">
      <c r="A199" s="343">
        <v>587</v>
      </c>
      <c r="B199" s="343" t="s">
        <v>349</v>
      </c>
      <c r="C199" s="343" t="s">
        <v>1958</v>
      </c>
      <c r="D199" s="343" t="str">
        <f t="shared" si="15"/>
        <v>2001 - 2500 SFTRangpurDinajpurNon-PNPCommercial HubLCথানা সদরL shapeGround floor</v>
      </c>
      <c r="E199" s="343" t="str">
        <f>CONCATENATE('Outlet Data'!K199,L199,'Outlet Data'!N199,M199)</f>
        <v>RangpurDinajpurCommercial HubNon-PNP</v>
      </c>
      <c r="F199" s="343" t="str">
        <f t="shared" si="16"/>
        <v>Dinajpurথানা সদরNon-PNP</v>
      </c>
      <c r="G199" s="343" t="str">
        <f t="shared" si="17"/>
        <v>DinajpurNon-PNP</v>
      </c>
      <c r="H199" s="344">
        <v>44773</v>
      </c>
      <c r="I199" s="343">
        <v>2400</v>
      </c>
      <c r="J199" s="343" t="str">
        <f t="shared" si="18"/>
        <v>2001 - 2500 SFT</v>
      </c>
      <c r="K199" s="345" t="s">
        <v>389</v>
      </c>
      <c r="L199" s="343" t="s">
        <v>351</v>
      </c>
      <c r="M199" s="345" t="s">
        <v>1537</v>
      </c>
      <c r="N199" s="343" t="s">
        <v>1014</v>
      </c>
      <c r="O199" s="343" t="s">
        <v>127</v>
      </c>
      <c r="P199" s="343" t="s">
        <v>118</v>
      </c>
      <c r="Q199" s="343" t="s">
        <v>1869</v>
      </c>
      <c r="R199" s="343" t="s">
        <v>1863</v>
      </c>
      <c r="S199" s="346">
        <v>1596569.6000000001</v>
      </c>
      <c r="T199" s="346">
        <v>665.23733333333337</v>
      </c>
      <c r="U199" s="346">
        <v>1504955</v>
      </c>
      <c r="V199" s="346">
        <v>1698001</v>
      </c>
      <c r="W199" s="346">
        <v>1540974.6</v>
      </c>
      <c r="X199" s="346">
        <v>1066704.2</v>
      </c>
      <c r="Y199" s="346">
        <v>1667636.9</v>
      </c>
      <c r="Z199" s="346">
        <v>15</v>
      </c>
      <c r="AA199" s="346" t="s">
        <v>1853</v>
      </c>
      <c r="AB199" s="346" t="s">
        <v>1854</v>
      </c>
      <c r="AC199" s="346" t="s">
        <v>1845</v>
      </c>
      <c r="AD199" s="346">
        <v>55595</v>
      </c>
      <c r="AE199" s="347">
        <v>3.6077817246306321E-2</v>
      </c>
      <c r="AF199" s="347">
        <v>4.2232002691584405E-2</v>
      </c>
      <c r="AG199" s="346">
        <v>1598685</v>
      </c>
      <c r="AH199" s="346">
        <v>1504955</v>
      </c>
      <c r="AI199" s="346">
        <v>1985037</v>
      </c>
      <c r="AJ199" s="346">
        <v>1196170</v>
      </c>
      <c r="AK199" s="346">
        <v>1698001</v>
      </c>
      <c r="AL199" s="346">
        <v>60941.533612268744</v>
      </c>
      <c r="AM199" s="346">
        <v>52394.062594992982</v>
      </c>
      <c r="AN199" s="346">
        <v>123061.47880518116</v>
      </c>
      <c r="AO199" s="346">
        <v>10469.620156673191</v>
      </c>
      <c r="AP199" s="346">
        <v>90264.96305339309</v>
      </c>
      <c r="AQ199" s="347">
        <v>0.16517643637162885</v>
      </c>
      <c r="AR199" s="348" t="str">
        <f t="shared" si="19"/>
        <v>RangpurDinajpur</v>
      </c>
      <c r="AS199" s="347">
        <v>4.0000000000000001E-3</v>
      </c>
      <c r="AT199" s="347" t="s">
        <v>1842</v>
      </c>
      <c r="AU199" s="347" t="s">
        <v>1843</v>
      </c>
      <c r="AV199" s="349" t="s">
        <v>1041</v>
      </c>
    </row>
    <row r="200" spans="1:48" ht="14.4">
      <c r="A200" s="343">
        <v>386</v>
      </c>
      <c r="B200" s="343" t="s">
        <v>363</v>
      </c>
      <c r="C200" s="343" t="s">
        <v>364</v>
      </c>
      <c r="D200" s="343" t="str">
        <f t="shared" si="15"/>
        <v>2001 - 2500 SFTRajshahiBoguraNon-PNPCommercial HubMCথানা সদরSquare ⬜ shapeGround floor</v>
      </c>
      <c r="E200" s="343" t="str">
        <f>CONCATENATE('Outlet Data'!K200,L200,'Outlet Data'!N200,M200)</f>
        <v>RajshahiBoguraCommercial HubNon-PNP</v>
      </c>
      <c r="F200" s="343" t="str">
        <f t="shared" si="16"/>
        <v>Boguraথানা সদরNon-PNP</v>
      </c>
      <c r="G200" s="343" t="str">
        <f t="shared" si="17"/>
        <v>BoguraNon-PNP</v>
      </c>
      <c r="H200" s="344">
        <v>44773</v>
      </c>
      <c r="I200" s="343">
        <v>2400</v>
      </c>
      <c r="J200" s="343" t="str">
        <f t="shared" si="18"/>
        <v>2001 - 2500 SFT</v>
      </c>
      <c r="K200" s="345" t="s">
        <v>107</v>
      </c>
      <c r="L200" s="343" t="s">
        <v>150</v>
      </c>
      <c r="M200" s="345" t="s">
        <v>1537</v>
      </c>
      <c r="N200" s="343" t="s">
        <v>1014</v>
      </c>
      <c r="O200" s="343" t="s">
        <v>25</v>
      </c>
      <c r="P200" s="343" t="s">
        <v>118</v>
      </c>
      <c r="Q200" s="343" t="s">
        <v>1869</v>
      </c>
      <c r="R200" s="343" t="s">
        <v>1863</v>
      </c>
      <c r="S200" s="346">
        <v>1941291.8</v>
      </c>
      <c r="T200" s="346">
        <v>808.87158333333332</v>
      </c>
      <c r="U200" s="346">
        <v>1610965</v>
      </c>
      <c r="V200" s="346">
        <v>2348732</v>
      </c>
      <c r="W200" s="346">
        <v>1479686.2</v>
      </c>
      <c r="X200" s="346">
        <v>986640.6</v>
      </c>
      <c r="Y200" s="346">
        <v>1941291.8</v>
      </c>
      <c r="Z200" s="346">
        <v>41</v>
      </c>
      <c r="AA200" s="346" t="s">
        <v>1848</v>
      </c>
      <c r="AB200" s="346" t="s">
        <v>1849</v>
      </c>
      <c r="AC200" s="346" t="s">
        <v>1845</v>
      </c>
      <c r="AD200" s="346">
        <v>461605.60000000009</v>
      </c>
      <c r="AE200" s="347">
        <v>0.31196182001291906</v>
      </c>
      <c r="AF200" s="347">
        <v>6.3373455684272051E-2</v>
      </c>
      <c r="AG200" s="346">
        <v>1807241</v>
      </c>
      <c r="AH200" s="346">
        <v>1610965</v>
      </c>
      <c r="AI200" s="346">
        <v>2348732</v>
      </c>
      <c r="AJ200" s="346">
        <v>1569247</v>
      </c>
      <c r="AK200" s="346">
        <v>2370274</v>
      </c>
      <c r="AL200" s="346">
        <v>100440.56499553408</v>
      </c>
      <c r="AM200" s="346">
        <v>73985.081839488761</v>
      </c>
      <c r="AN200" s="346">
        <v>198655.71650368359</v>
      </c>
      <c r="AO200" s="346">
        <v>53564.71323405992</v>
      </c>
      <c r="AP200" s="346">
        <v>188485.77271493734</v>
      </c>
      <c r="AQ200" s="347">
        <v>0.17099864353926172</v>
      </c>
      <c r="AR200" s="348" t="str">
        <f t="shared" si="19"/>
        <v>RajshahiBogura</v>
      </c>
      <c r="AS200" s="347">
        <v>4.0000000000000001E-3</v>
      </c>
      <c r="AT200" s="347" t="s">
        <v>1846</v>
      </c>
      <c r="AU200" s="347" t="s">
        <v>1843</v>
      </c>
      <c r="AV200" s="349" t="s">
        <v>1041</v>
      </c>
    </row>
    <row r="201" spans="1:48" ht="14.4">
      <c r="A201" s="343">
        <v>483</v>
      </c>
      <c r="B201" s="343" t="s">
        <v>449</v>
      </c>
      <c r="C201" s="343" t="s">
        <v>1959</v>
      </c>
      <c r="D201" s="343" t="str">
        <f t="shared" si="15"/>
        <v>1501 - 2000 SFTChattogramChattogramNon-PNPCommercial HubLCথানা সদরL shapeSlightly upper than Ground floor</v>
      </c>
      <c r="E201" s="343" t="str">
        <f>CONCATENATE('Outlet Data'!K201,L201,'Outlet Data'!N201,M201)</f>
        <v>ChattogramChattogramCommercial HubNon-PNP</v>
      </c>
      <c r="F201" s="343" t="str">
        <f t="shared" si="16"/>
        <v>Chattogramথানা সদরNon-PNP</v>
      </c>
      <c r="G201" s="343" t="str">
        <f t="shared" si="17"/>
        <v>ChattogramNon-PNP</v>
      </c>
      <c r="H201" s="344">
        <v>44773</v>
      </c>
      <c r="I201" s="343">
        <v>2000</v>
      </c>
      <c r="J201" s="343" t="str">
        <f t="shared" si="18"/>
        <v>1501 - 2000 SFT</v>
      </c>
      <c r="K201" s="345" t="s">
        <v>195</v>
      </c>
      <c r="L201" s="343" t="s">
        <v>195</v>
      </c>
      <c r="M201" s="345" t="s">
        <v>1537</v>
      </c>
      <c r="N201" s="343" t="s">
        <v>1014</v>
      </c>
      <c r="O201" s="343" t="s">
        <v>127</v>
      </c>
      <c r="P201" s="343" t="s">
        <v>118</v>
      </c>
      <c r="Q201" s="343" t="s">
        <v>1869</v>
      </c>
      <c r="R201" s="343" t="s">
        <v>1863</v>
      </c>
      <c r="S201" s="346">
        <v>1605103</v>
      </c>
      <c r="T201" s="346">
        <v>802.55150000000003</v>
      </c>
      <c r="U201" s="346">
        <v>1397382</v>
      </c>
      <c r="V201" s="346">
        <v>1859930</v>
      </c>
      <c r="W201" s="346">
        <v>1584211</v>
      </c>
      <c r="X201" s="346">
        <v>973132.80000000005</v>
      </c>
      <c r="Y201" s="346">
        <v>1605103</v>
      </c>
      <c r="Z201" s="346">
        <v>9</v>
      </c>
      <c r="AA201" s="346" t="s">
        <v>1853</v>
      </c>
      <c r="AB201" s="346" t="s">
        <v>1854</v>
      </c>
      <c r="AC201" s="346" t="s">
        <v>1845</v>
      </c>
      <c r="AD201" s="346">
        <v>20892</v>
      </c>
      <c r="AE201" s="347">
        <v>1.3187637252865869E-2</v>
      </c>
      <c r="AF201" s="347">
        <v>4.9801490147002969E-2</v>
      </c>
      <c r="AG201" s="346">
        <v>1397382</v>
      </c>
      <c r="AH201" s="346">
        <v>1859930</v>
      </c>
      <c r="AI201" s="346">
        <v>1972100</v>
      </c>
      <c r="AJ201" s="346">
        <v>1105203</v>
      </c>
      <c r="AK201" s="346">
        <v>1690900</v>
      </c>
      <c r="AL201" s="346">
        <v>51620.678206225479</v>
      </c>
      <c r="AM201" s="346">
        <v>88006.872054385283</v>
      </c>
      <c r="AN201" s="346">
        <v>170739.73671619955</v>
      </c>
      <c r="AO201" s="346">
        <v>39238.007795599988</v>
      </c>
      <c r="AP201" s="346">
        <v>50077.311424714251</v>
      </c>
      <c r="AQ201" s="347">
        <v>0.14738591415595162</v>
      </c>
      <c r="AR201" s="348" t="str">
        <f t="shared" si="19"/>
        <v>ChattogramChattogram</v>
      </c>
      <c r="AS201" s="347">
        <v>1.7180710271805212E-2</v>
      </c>
      <c r="AT201" s="347" t="s">
        <v>1842</v>
      </c>
      <c r="AU201" s="347" t="s">
        <v>1851</v>
      </c>
      <c r="AV201" s="349" t="s">
        <v>1041</v>
      </c>
    </row>
    <row r="202" spans="1:48" ht="14.4">
      <c r="A202" s="343">
        <v>250</v>
      </c>
      <c r="B202" s="343" t="s">
        <v>289</v>
      </c>
      <c r="C202" s="343" t="s">
        <v>1960</v>
      </c>
      <c r="D202" s="343" t="str">
        <f t="shared" si="15"/>
        <v>1501 - 2000 SFTDhakaGazipurNon-PNPIndustrialLCথানা সদরSquare ⬜ shapeSlightly upper than Ground floor</v>
      </c>
      <c r="E202" s="343" t="str">
        <f>CONCATENATE('Outlet Data'!K202,L202,'Outlet Data'!N202,M202)</f>
        <v>DhakaGazipurIndustrialNon-PNP</v>
      </c>
      <c r="F202" s="343" t="str">
        <f t="shared" si="16"/>
        <v>Gazipurথানা সদরNon-PNP</v>
      </c>
      <c r="G202" s="343" t="str">
        <f t="shared" si="17"/>
        <v>GazipurNon-PNP</v>
      </c>
      <c r="H202" s="344">
        <v>44773</v>
      </c>
      <c r="I202" s="343">
        <v>1700</v>
      </c>
      <c r="J202" s="343" t="str">
        <f t="shared" si="18"/>
        <v>1501 - 2000 SFT</v>
      </c>
      <c r="K202" s="345" t="s">
        <v>52</v>
      </c>
      <c r="L202" s="343" t="s">
        <v>79</v>
      </c>
      <c r="M202" s="345" t="s">
        <v>1537</v>
      </c>
      <c r="N202" s="343" t="s">
        <v>1017</v>
      </c>
      <c r="O202" s="343" t="s">
        <v>127</v>
      </c>
      <c r="P202" s="343" t="s">
        <v>118</v>
      </c>
      <c r="Q202" s="343" t="s">
        <v>1869</v>
      </c>
      <c r="R202" s="343" t="s">
        <v>52</v>
      </c>
      <c r="S202" s="346">
        <v>2172409.2000000002</v>
      </c>
      <c r="T202" s="346">
        <v>1277.8877647058825</v>
      </c>
      <c r="U202" s="346">
        <v>2192893</v>
      </c>
      <c r="V202" s="346">
        <v>2335323</v>
      </c>
      <c r="W202" s="346">
        <v>1644116.6</v>
      </c>
      <c r="X202" s="346">
        <v>1198480.7</v>
      </c>
      <c r="Y202" s="346">
        <v>2079119.7</v>
      </c>
      <c r="Z202" s="346">
        <v>23</v>
      </c>
      <c r="AA202" s="346" t="s">
        <v>1853</v>
      </c>
      <c r="AB202" s="346" t="s">
        <v>1854</v>
      </c>
      <c r="AC202" s="346" t="s">
        <v>1855</v>
      </c>
      <c r="AD202" s="346">
        <v>528292.60000000009</v>
      </c>
      <c r="AE202" s="347">
        <v>0.32132307404474836</v>
      </c>
      <c r="AF202" s="347">
        <v>5.9296390445391096E-2</v>
      </c>
      <c r="AG202" s="346">
        <v>2248738</v>
      </c>
      <c r="AH202" s="346">
        <v>2335323</v>
      </c>
      <c r="AI202" s="346">
        <v>2447749</v>
      </c>
      <c r="AJ202" s="346">
        <v>1637343</v>
      </c>
      <c r="AK202" s="346">
        <v>2192893</v>
      </c>
      <c r="AL202" s="346">
        <v>133034.74881617445</v>
      </c>
      <c r="AM202" s="346">
        <v>117398.70298385696</v>
      </c>
      <c r="AN202" s="346">
        <v>187418.59650280385</v>
      </c>
      <c r="AO202" s="346">
        <v>50134.471036244533</v>
      </c>
      <c r="AP202" s="346">
        <v>156093.60131271888</v>
      </c>
      <c r="AQ202" s="347">
        <v>0.15278760683362183</v>
      </c>
      <c r="AR202" s="348" t="str">
        <f t="shared" si="19"/>
        <v>DhakaGazipur</v>
      </c>
      <c r="AS202" s="347">
        <v>4.0000000000000001E-3</v>
      </c>
      <c r="AT202" s="347" t="s">
        <v>1846</v>
      </c>
      <c r="AU202" s="347" t="s">
        <v>1851</v>
      </c>
      <c r="AV202" s="349" t="s">
        <v>1041</v>
      </c>
    </row>
    <row r="203" spans="1:48" ht="14.4">
      <c r="A203" s="343">
        <v>264</v>
      </c>
      <c r="B203" s="343" t="s">
        <v>395</v>
      </c>
      <c r="C203" s="343" t="s">
        <v>396</v>
      </c>
      <c r="D203" s="343" t="str">
        <f t="shared" si="15"/>
        <v>1001 - 1500 SFTDhakaDhakaNon-PNPHigh Street W Residential BlockHBবিভাগীয় শহরSquare ⬜ shapeGround floor</v>
      </c>
      <c r="E203" s="343" t="str">
        <f>CONCATENATE('Outlet Data'!K203,L203,'Outlet Data'!N203,M203)</f>
        <v>DhakaDhakaHigh Street W Residential BlockNon-PNP</v>
      </c>
      <c r="F203" s="343" t="str">
        <f t="shared" si="16"/>
        <v>Dhakaবিভাগীয় শহরNon-PNP</v>
      </c>
      <c r="G203" s="343" t="str">
        <f t="shared" si="17"/>
        <v>DhakaNon-PNP</v>
      </c>
      <c r="H203" s="344">
        <v>44773</v>
      </c>
      <c r="I203" s="343">
        <v>1100</v>
      </c>
      <c r="J203" s="343" t="str">
        <f t="shared" si="18"/>
        <v>1001 - 1500 SFT</v>
      </c>
      <c r="K203" s="345" t="s">
        <v>52</v>
      </c>
      <c r="L203" s="343" t="s">
        <v>52</v>
      </c>
      <c r="M203" s="345" t="s">
        <v>1537</v>
      </c>
      <c r="N203" s="343" t="s">
        <v>1015</v>
      </c>
      <c r="O203" s="343" t="s">
        <v>45</v>
      </c>
      <c r="P203" s="343" t="s">
        <v>27</v>
      </c>
      <c r="Q203" s="343" t="s">
        <v>1838</v>
      </c>
      <c r="R203" s="343" t="s">
        <v>52</v>
      </c>
      <c r="S203" s="346">
        <v>2306820.6</v>
      </c>
      <c r="T203" s="346">
        <v>2097.1096363636366</v>
      </c>
      <c r="U203" s="346">
        <v>2262410</v>
      </c>
      <c r="V203" s="346">
        <v>2401957</v>
      </c>
      <c r="W203" s="346">
        <v>2400604</v>
      </c>
      <c r="X203" s="346">
        <v>1727011.05</v>
      </c>
      <c r="Y203" s="346">
        <v>2506160.15</v>
      </c>
      <c r="Z203" s="346">
        <v>6</v>
      </c>
      <c r="AA203" s="346" t="s">
        <v>1857</v>
      </c>
      <c r="AB203" s="346" t="s">
        <v>1858</v>
      </c>
      <c r="AC203" s="346" t="s">
        <v>1845</v>
      </c>
      <c r="AD203" s="346">
        <v>-93783.399999999907</v>
      </c>
      <c r="AE203" s="347">
        <v>-3.9066584909464463E-2</v>
      </c>
      <c r="AF203" s="347">
        <v>4.8018984442686131E-2</v>
      </c>
      <c r="AG203" s="346">
        <v>2458317</v>
      </c>
      <c r="AH203" s="346">
        <v>2298942</v>
      </c>
      <c r="AI203" s="346">
        <v>2401957</v>
      </c>
      <c r="AJ203" s="346">
        <v>2262410</v>
      </c>
      <c r="AK203" s="346">
        <v>2112477</v>
      </c>
      <c r="AL203" s="346">
        <v>108907.16007716942</v>
      </c>
      <c r="AM203" s="346">
        <v>87884.498070092581</v>
      </c>
      <c r="AN203" s="346">
        <v>136023.61129829549</v>
      </c>
      <c r="AO203" s="346">
        <v>119002.91177944106</v>
      </c>
      <c r="AP203" s="346">
        <v>102037.73129234096</v>
      </c>
      <c r="AQ203" s="347">
        <v>0.15101376316588219</v>
      </c>
      <c r="AR203" s="348" t="str">
        <f t="shared" si="19"/>
        <v>DhakaDhaka</v>
      </c>
      <c r="AS203" s="347">
        <v>4.0000000000000001E-3</v>
      </c>
      <c r="AT203" s="347" t="s">
        <v>1846</v>
      </c>
      <c r="AU203" s="347" t="s">
        <v>1843</v>
      </c>
      <c r="AV203" s="349" t="s">
        <v>1041</v>
      </c>
    </row>
    <row r="204" spans="1:48" ht="14.4">
      <c r="A204" s="343">
        <v>333</v>
      </c>
      <c r="B204" s="343" t="s">
        <v>265</v>
      </c>
      <c r="C204" s="343" t="s">
        <v>1961</v>
      </c>
      <c r="D204" s="343" t="str">
        <f t="shared" si="15"/>
        <v>1001 - 1500 SFTMymensinghMymensinghNon-PNPCommercial HubMCঅন্যান্যSquare ⬜ shapeGround floor</v>
      </c>
      <c r="E204" s="343" t="str">
        <f>CONCATENATE('Outlet Data'!K204,L204,'Outlet Data'!N204,M204)</f>
        <v>MymensinghMymensinghCommercial HubNon-PNP</v>
      </c>
      <c r="F204" s="343" t="str">
        <f t="shared" si="16"/>
        <v>Mymensinghঅন্যান্যNon-PNP</v>
      </c>
      <c r="G204" s="343" t="str">
        <f t="shared" si="17"/>
        <v>MymensinghNon-PNP</v>
      </c>
      <c r="H204" s="344">
        <v>44773</v>
      </c>
      <c r="I204" s="343">
        <v>1250</v>
      </c>
      <c r="J204" s="343" t="str">
        <f t="shared" si="18"/>
        <v>1001 - 1500 SFT</v>
      </c>
      <c r="K204" s="345" t="s">
        <v>18</v>
      </c>
      <c r="L204" s="343" t="s">
        <v>18</v>
      </c>
      <c r="M204" s="345" t="s">
        <v>1537</v>
      </c>
      <c r="N204" s="343" t="s">
        <v>1014</v>
      </c>
      <c r="O204" s="343" t="s">
        <v>25</v>
      </c>
      <c r="P204" s="343" t="s">
        <v>118</v>
      </c>
      <c r="Q204" s="343" t="s">
        <v>1926</v>
      </c>
      <c r="R204" s="343" t="s">
        <v>1863</v>
      </c>
      <c r="S204" s="346">
        <v>2020115.4</v>
      </c>
      <c r="T204" s="346">
        <v>1616.09232</v>
      </c>
      <c r="U204" s="346">
        <v>1967147</v>
      </c>
      <c r="V204" s="346">
        <v>2305975</v>
      </c>
      <c r="W204" s="346">
        <v>1523137.8</v>
      </c>
      <c r="X204" s="346">
        <v>1207684.7</v>
      </c>
      <c r="Y204" s="346">
        <v>1844788.2999999998</v>
      </c>
      <c r="Z204" s="346">
        <v>7</v>
      </c>
      <c r="AA204" s="346" t="s">
        <v>1853</v>
      </c>
      <c r="AB204" s="346" t="s">
        <v>1854</v>
      </c>
      <c r="AC204" s="346" t="s">
        <v>1855</v>
      </c>
      <c r="AD204" s="346">
        <v>496977.59999999986</v>
      </c>
      <c r="AE204" s="347">
        <v>0.32628538271455132</v>
      </c>
      <c r="AF204" s="347">
        <v>5.039300118299167E-2</v>
      </c>
      <c r="AG204" s="346">
        <v>1967147</v>
      </c>
      <c r="AH204" s="346">
        <v>1986012</v>
      </c>
      <c r="AI204" s="346">
        <v>2305975</v>
      </c>
      <c r="AJ204" s="346">
        <v>1525665</v>
      </c>
      <c r="AK204" s="346">
        <v>2315778</v>
      </c>
      <c r="AL204" s="346">
        <v>85138.613377843285</v>
      </c>
      <c r="AM204" s="346">
        <v>82362.718537651876</v>
      </c>
      <c r="AN204" s="346">
        <v>173123.51170255826</v>
      </c>
      <c r="AO204" s="346">
        <v>5875.6855309972307</v>
      </c>
      <c r="AP204" s="346">
        <v>162497.85956084775</v>
      </c>
      <c r="AQ204" s="347">
        <v>0.15747186289266099</v>
      </c>
      <c r="AR204" s="348" t="str">
        <f t="shared" si="19"/>
        <v>MymensinghMymensingh</v>
      </c>
      <c r="AS204" s="347">
        <v>4.0000000000000001E-3</v>
      </c>
      <c r="AT204" s="347" t="s">
        <v>1846</v>
      </c>
      <c r="AU204" s="347" t="s">
        <v>1843</v>
      </c>
      <c r="AV204" s="349" t="s">
        <v>1041</v>
      </c>
    </row>
    <row r="205" spans="1:48" ht="14.4">
      <c r="A205" s="343">
        <v>269</v>
      </c>
      <c r="B205" s="343" t="s">
        <v>255</v>
      </c>
      <c r="C205" s="343" t="s">
        <v>1962</v>
      </c>
      <c r="D205" s="343" t="str">
        <f t="shared" si="15"/>
        <v>2501 - 3000 SFTDhakaGazipurNon-PNPIndustrialMCথানা সদরL shapeGround floor</v>
      </c>
      <c r="E205" s="343" t="str">
        <f>CONCATENATE('Outlet Data'!K205,L205,'Outlet Data'!N205,M205)</f>
        <v>DhakaGazipurIndustrialNon-PNP</v>
      </c>
      <c r="F205" s="343" t="str">
        <f t="shared" si="16"/>
        <v>Gazipurথানা সদরNon-PNP</v>
      </c>
      <c r="G205" s="343" t="str">
        <f t="shared" si="17"/>
        <v>GazipurNon-PNP</v>
      </c>
      <c r="H205" s="344">
        <v>44773</v>
      </c>
      <c r="I205" s="343">
        <v>2590</v>
      </c>
      <c r="J205" s="343" t="str">
        <f t="shared" si="18"/>
        <v>2501 - 3000 SFT</v>
      </c>
      <c r="K205" s="345" t="s">
        <v>52</v>
      </c>
      <c r="L205" s="343" t="s">
        <v>79</v>
      </c>
      <c r="M205" s="345" t="s">
        <v>1537</v>
      </c>
      <c r="N205" s="343" t="s">
        <v>1017</v>
      </c>
      <c r="O205" s="343" t="s">
        <v>25</v>
      </c>
      <c r="P205" s="343" t="s">
        <v>118</v>
      </c>
      <c r="Q205" s="343" t="s">
        <v>1869</v>
      </c>
      <c r="R205" s="343" t="s">
        <v>52</v>
      </c>
      <c r="S205" s="346">
        <v>2832826.6</v>
      </c>
      <c r="T205" s="346">
        <v>1093.755444015444</v>
      </c>
      <c r="U205" s="346">
        <v>2692054</v>
      </c>
      <c r="V205" s="346">
        <v>3092377</v>
      </c>
      <c r="W205" s="346">
        <v>2779199.7</v>
      </c>
      <c r="X205" s="346">
        <v>2123649.2999999998</v>
      </c>
      <c r="Y205" s="346">
        <v>3029191.15</v>
      </c>
      <c r="Z205" s="346">
        <v>10</v>
      </c>
      <c r="AA205" s="346" t="s">
        <v>1853</v>
      </c>
      <c r="AB205" s="346" t="s">
        <v>1854</v>
      </c>
      <c r="AC205" s="346" t="s">
        <v>1845</v>
      </c>
      <c r="AD205" s="346">
        <v>53626.899999999907</v>
      </c>
      <c r="AE205" s="347">
        <v>1.9295806630952095E-2</v>
      </c>
      <c r="AF205" s="347">
        <v>5.7149749180047026E-2</v>
      </c>
      <c r="AG205" s="346">
        <v>2692054</v>
      </c>
      <c r="AH205" s="346">
        <v>2761301</v>
      </c>
      <c r="AI205" s="346">
        <v>3137371</v>
      </c>
      <c r="AJ205" s="346">
        <v>2481030</v>
      </c>
      <c r="AK205" s="346">
        <v>3092377</v>
      </c>
      <c r="AL205" s="346">
        <v>128664.38697548234</v>
      </c>
      <c r="AM205" s="346">
        <v>138470.71158354398</v>
      </c>
      <c r="AN205" s="346">
        <v>213854.68830959668</v>
      </c>
      <c r="AO205" s="346">
        <v>125186.17421082529</v>
      </c>
      <c r="AP205" s="346">
        <v>203300.68722337869</v>
      </c>
      <c r="AQ205" s="347">
        <v>0.16232029027935191</v>
      </c>
      <c r="AR205" s="348" t="str">
        <f t="shared" si="19"/>
        <v>DhakaGazipur</v>
      </c>
      <c r="AS205" s="347">
        <v>4.0000000000000001E-3</v>
      </c>
      <c r="AT205" s="347" t="s">
        <v>1842</v>
      </c>
      <c r="AU205" s="347" t="s">
        <v>1843</v>
      </c>
      <c r="AV205" s="349" t="s">
        <v>1041</v>
      </c>
    </row>
    <row r="206" spans="1:48" ht="14.4">
      <c r="A206" s="343">
        <v>417</v>
      </c>
      <c r="B206" s="343" t="s">
        <v>337</v>
      </c>
      <c r="C206" s="343" t="s">
        <v>939</v>
      </c>
      <c r="D206" s="343" t="str">
        <f t="shared" si="15"/>
        <v>2001 - 2500 SFTChattogramChandpurNon-PNPCommercial HubLCঅন্যান্যSquare ⬜ shapeGround floor</v>
      </c>
      <c r="E206" s="343" t="str">
        <f>CONCATENATE('Outlet Data'!K206,L206,'Outlet Data'!N206,M206)</f>
        <v>ChattogramChandpurCommercial HubNon-PNP</v>
      </c>
      <c r="F206" s="343" t="str">
        <f t="shared" si="16"/>
        <v>Chandpurঅন্যান্যNon-PNP</v>
      </c>
      <c r="G206" s="343" t="str">
        <f t="shared" si="17"/>
        <v>ChandpurNon-PNP</v>
      </c>
      <c r="H206" s="344">
        <v>44790</v>
      </c>
      <c r="I206" s="343">
        <v>2400</v>
      </c>
      <c r="J206" s="343" t="str">
        <f t="shared" si="18"/>
        <v>2001 - 2500 SFT</v>
      </c>
      <c r="K206" s="345" t="s">
        <v>195</v>
      </c>
      <c r="L206" s="343" t="s">
        <v>186</v>
      </c>
      <c r="M206" s="345" t="s">
        <v>1537</v>
      </c>
      <c r="N206" s="343" t="s">
        <v>1014</v>
      </c>
      <c r="O206" s="343" t="s">
        <v>127</v>
      </c>
      <c r="P206" s="343" t="s">
        <v>118</v>
      </c>
      <c r="Q206" s="343" t="s">
        <v>1926</v>
      </c>
      <c r="R206" s="343" t="s">
        <v>1863</v>
      </c>
      <c r="S206" s="346">
        <v>1584211</v>
      </c>
      <c r="T206" s="346">
        <v>660.08791666666662</v>
      </c>
      <c r="U206" s="346">
        <v>1306043</v>
      </c>
      <c r="V206" s="346">
        <v>1855415</v>
      </c>
      <c r="W206" s="346">
        <v>1584211</v>
      </c>
      <c r="X206" s="346">
        <v>973132.80000000005</v>
      </c>
      <c r="Y206" s="346">
        <v>1605103</v>
      </c>
      <c r="Z206" s="346">
        <v>9</v>
      </c>
      <c r="AA206" s="346" t="s">
        <v>1853</v>
      </c>
      <c r="AB206" s="346" t="s">
        <v>1854</v>
      </c>
      <c r="AC206" s="346" t="s">
        <v>1845</v>
      </c>
      <c r="AD206" s="346">
        <v>0</v>
      </c>
      <c r="AE206" s="347">
        <v>0</v>
      </c>
      <c r="AF206" s="347">
        <v>5.9195374923325488E-2</v>
      </c>
      <c r="AG206" s="346">
        <v>1306043</v>
      </c>
      <c r="AH206" s="346">
        <v>1855415</v>
      </c>
      <c r="AI206" s="346">
        <v>2004775</v>
      </c>
      <c r="AJ206" s="346">
        <v>1019346</v>
      </c>
      <c r="AK206" s="346">
        <v>1735476</v>
      </c>
      <c r="AL206" s="346">
        <v>65173.27520825906</v>
      </c>
      <c r="AM206" s="346">
        <v>106854.05425016844</v>
      </c>
      <c r="AN206" s="346">
        <v>172233.78449734562</v>
      </c>
      <c r="AO206" s="346">
        <v>39056.06309282154</v>
      </c>
      <c r="AP206" s="346">
        <v>85572.643464687309</v>
      </c>
      <c r="AQ206" s="347">
        <v>0.16319576932414123</v>
      </c>
      <c r="AR206" s="348" t="str">
        <f t="shared" si="19"/>
        <v>ChattogramChandpur</v>
      </c>
      <c r="AS206" s="347">
        <v>4.0000000000000001E-3</v>
      </c>
      <c r="AT206" s="347" t="s">
        <v>1846</v>
      </c>
      <c r="AU206" s="347" t="s">
        <v>1843</v>
      </c>
      <c r="AV206" s="349" t="s">
        <v>1041</v>
      </c>
    </row>
    <row r="207" spans="1:48" ht="14.4">
      <c r="A207" s="343">
        <v>112</v>
      </c>
      <c r="B207" s="343" t="s">
        <v>780</v>
      </c>
      <c r="C207" s="343" t="s">
        <v>922</v>
      </c>
      <c r="D207" s="343" t="str">
        <f t="shared" si="15"/>
        <v>3001 - 3500 SFTChattogramCumillaNon-PNPHigh Street W Residential BlockMBথানা সদরOthersSlightly upper than Ground floor</v>
      </c>
      <c r="E207" s="343" t="str">
        <f>CONCATENATE('Outlet Data'!K207,L207,'Outlet Data'!N207,M207)</f>
        <v>ChattogramCumillaHigh Street W Residential BlockNon-PNP</v>
      </c>
      <c r="F207" s="343" t="str">
        <f t="shared" si="16"/>
        <v>Cumillaথানা সদরNon-PNP</v>
      </c>
      <c r="G207" s="343" t="str">
        <f t="shared" si="17"/>
        <v>CumillaNon-PNP</v>
      </c>
      <c r="H207" s="344">
        <v>44802</v>
      </c>
      <c r="I207" s="343">
        <v>3400</v>
      </c>
      <c r="J207" s="343" t="str">
        <f t="shared" si="18"/>
        <v>3001 - 3500 SFT</v>
      </c>
      <c r="K207" s="345" t="s">
        <v>195</v>
      </c>
      <c r="L207" s="343" t="s">
        <v>162</v>
      </c>
      <c r="M207" s="345" t="s">
        <v>1537</v>
      </c>
      <c r="N207" s="343" t="s">
        <v>1015</v>
      </c>
      <c r="O207" s="343" t="s">
        <v>25</v>
      </c>
      <c r="P207" s="343" t="s">
        <v>27</v>
      </c>
      <c r="Q207" s="343" t="s">
        <v>1869</v>
      </c>
      <c r="R207" s="343" t="s">
        <v>1863</v>
      </c>
      <c r="S207" s="346">
        <v>4092756.4</v>
      </c>
      <c r="T207" s="346">
        <v>1203.751882352941</v>
      </c>
      <c r="U207" s="346">
        <v>3558641</v>
      </c>
      <c r="V207" s="346">
        <v>4357077</v>
      </c>
      <c r="W207" s="346">
        <v>2362499.7000000002</v>
      </c>
      <c r="X207" s="346">
        <v>2124690.0499999998</v>
      </c>
      <c r="Y207" s="346">
        <v>3717922.6</v>
      </c>
      <c r="Z207" s="346">
        <v>6</v>
      </c>
      <c r="AA207" s="346" t="s">
        <v>1853</v>
      </c>
      <c r="AB207" s="346" t="s">
        <v>1854</v>
      </c>
      <c r="AC207" s="346" t="s">
        <v>1855</v>
      </c>
      <c r="AD207" s="346">
        <v>1730256.6999999997</v>
      </c>
      <c r="AE207" s="347">
        <v>0.73238388136091603</v>
      </c>
      <c r="AF207" s="347">
        <v>9.8405920746560474E-2</v>
      </c>
      <c r="AG207" s="346">
        <v>3499432</v>
      </c>
      <c r="AH207" s="346">
        <v>4147064</v>
      </c>
      <c r="AI207" s="346">
        <v>4901568</v>
      </c>
      <c r="AJ207" s="346">
        <v>3558641</v>
      </c>
      <c r="AK207" s="346">
        <v>4357077</v>
      </c>
      <c r="AL207" s="346">
        <v>287492.54344915261</v>
      </c>
      <c r="AM207" s="346">
        <v>410301.17625738261</v>
      </c>
      <c r="AN207" s="346">
        <v>577889.65435686463</v>
      </c>
      <c r="AO207" s="346">
        <v>255335.51219212473</v>
      </c>
      <c r="AP207" s="346">
        <v>482738.42341136595</v>
      </c>
      <c r="AQ207" s="347">
        <v>0.17169470150085084</v>
      </c>
      <c r="AR207" s="348" t="str">
        <f t="shared" si="19"/>
        <v>ChattogramCumilla</v>
      </c>
      <c r="AS207" s="347">
        <v>4.0000000000000001E-3</v>
      </c>
      <c r="AT207" s="347" t="s">
        <v>1850</v>
      </c>
      <c r="AU207" s="347" t="s">
        <v>1851</v>
      </c>
      <c r="AV207" s="349" t="s">
        <v>1555</v>
      </c>
    </row>
    <row r="208" spans="1:48" ht="14.4">
      <c r="A208" s="343">
        <v>762</v>
      </c>
      <c r="B208" s="343" t="s">
        <v>330</v>
      </c>
      <c r="C208" s="343" t="s">
        <v>1963</v>
      </c>
      <c r="D208" s="343" t="str">
        <f t="shared" si="15"/>
        <v>2001 - 2500 SFTMymensinghMymensinghNon-PNPWithin the MahallaLCথানা সদরL shapeGround floor</v>
      </c>
      <c r="E208" s="343" t="str">
        <f>CONCATENATE('Outlet Data'!K208,L208,'Outlet Data'!N208,M208)</f>
        <v>MymensinghMymensinghWithin the MahallaNon-PNP</v>
      </c>
      <c r="F208" s="343" t="str">
        <f t="shared" si="16"/>
        <v>Mymensinghথানা সদরNon-PNP</v>
      </c>
      <c r="G208" s="343" t="str">
        <f t="shared" si="17"/>
        <v>MymensinghNon-PNP</v>
      </c>
      <c r="H208" s="344">
        <v>44803</v>
      </c>
      <c r="I208" s="343">
        <v>2100</v>
      </c>
      <c r="J208" s="343" t="str">
        <f t="shared" si="18"/>
        <v>2001 - 2500 SFT</v>
      </c>
      <c r="K208" s="345" t="s">
        <v>18</v>
      </c>
      <c r="L208" s="343" t="s">
        <v>18</v>
      </c>
      <c r="M208" s="345" t="s">
        <v>1537</v>
      </c>
      <c r="N208" s="343" t="s">
        <v>1016</v>
      </c>
      <c r="O208" s="343" t="s">
        <v>127</v>
      </c>
      <c r="P208" s="343" t="s">
        <v>118</v>
      </c>
      <c r="Q208" s="343" t="s">
        <v>1869</v>
      </c>
      <c r="R208" s="343" t="s">
        <v>1863</v>
      </c>
      <c r="S208" s="346">
        <v>711938.6</v>
      </c>
      <c r="T208" s="346">
        <v>339.01838095238094</v>
      </c>
      <c r="U208" s="346">
        <v>575819</v>
      </c>
      <c r="V208" s="346">
        <v>808343</v>
      </c>
      <c r="W208" s="346">
        <v>839541.8</v>
      </c>
      <c r="X208" s="346">
        <v>745240.2</v>
      </c>
      <c r="Y208" s="346">
        <v>946646.6</v>
      </c>
      <c r="Z208" s="346">
        <v>5</v>
      </c>
      <c r="AA208" s="346" t="s">
        <v>1853</v>
      </c>
      <c r="AB208" s="346" t="s">
        <v>1854</v>
      </c>
      <c r="AC208" s="346" t="s">
        <v>1841</v>
      </c>
      <c r="AD208" s="346">
        <v>-127603.20000000007</v>
      </c>
      <c r="AE208" s="347">
        <v>-0.15199147916160938</v>
      </c>
      <c r="AF208" s="347">
        <v>1.8886296003761731E-2</v>
      </c>
      <c r="AG208" s="346">
        <v>575819</v>
      </c>
      <c r="AH208" s="346">
        <v>748651</v>
      </c>
      <c r="AI208" s="346">
        <v>863613</v>
      </c>
      <c r="AJ208" s="346">
        <v>563267</v>
      </c>
      <c r="AK208" s="346">
        <v>808343</v>
      </c>
      <c r="AL208" s="346">
        <v>-5765.2815987800423</v>
      </c>
      <c r="AM208" s="346">
        <v>27077.411609777235</v>
      </c>
      <c r="AN208" s="346">
        <v>31631.919872856379</v>
      </c>
      <c r="AO208" s="346">
        <v>-6853.6620107797935</v>
      </c>
      <c r="AP208" s="346">
        <v>21139.027807444829</v>
      </c>
      <c r="AQ208" s="347">
        <v>0.15482271043497872</v>
      </c>
      <c r="AR208" s="348" t="str">
        <f t="shared" si="19"/>
        <v>MymensinghMymensingh</v>
      </c>
      <c r="AS208" s="347">
        <v>4.0000000000000001E-3</v>
      </c>
      <c r="AT208" s="347" t="s">
        <v>1842</v>
      </c>
      <c r="AU208" s="347" t="s">
        <v>1843</v>
      </c>
      <c r="AV208" s="349" t="s">
        <v>1041</v>
      </c>
    </row>
    <row r="209" spans="1:48" ht="14.4">
      <c r="A209" s="343">
        <v>267</v>
      </c>
      <c r="B209" s="343" t="s">
        <v>316</v>
      </c>
      <c r="C209" s="343" t="s">
        <v>317</v>
      </c>
      <c r="D209" s="343" t="str">
        <f t="shared" si="15"/>
        <v>1501 - 2000 SFTDhakaDhakaNon-PNPCommercial HubMBথানা সদরSquare ⬜ shapeSlightly upper than Ground floor</v>
      </c>
      <c r="E209" s="343" t="str">
        <f>CONCATENATE('Outlet Data'!K209,L209,'Outlet Data'!N209,M209)</f>
        <v>DhakaDhakaCommercial HubNon-PNP</v>
      </c>
      <c r="F209" s="343" t="str">
        <f t="shared" si="16"/>
        <v>Dhakaথানা সদরNon-PNP</v>
      </c>
      <c r="G209" s="343" t="str">
        <f t="shared" si="17"/>
        <v>DhakaNon-PNP</v>
      </c>
      <c r="H209" s="344">
        <v>44803</v>
      </c>
      <c r="I209" s="343">
        <v>2000</v>
      </c>
      <c r="J209" s="343" t="str">
        <f t="shared" si="18"/>
        <v>1501 - 2000 SFT</v>
      </c>
      <c r="K209" s="345" t="s">
        <v>52</v>
      </c>
      <c r="L209" s="343" t="s">
        <v>52</v>
      </c>
      <c r="M209" s="345" t="s">
        <v>1537</v>
      </c>
      <c r="N209" s="343" t="s">
        <v>1014</v>
      </c>
      <c r="O209" s="343" t="s">
        <v>25</v>
      </c>
      <c r="P209" s="343" t="s">
        <v>27</v>
      </c>
      <c r="Q209" s="343" t="s">
        <v>1869</v>
      </c>
      <c r="R209" s="343" t="s">
        <v>52</v>
      </c>
      <c r="S209" s="346">
        <v>2241169.2000000002</v>
      </c>
      <c r="T209" s="346">
        <v>1120.5846000000001</v>
      </c>
      <c r="U209" s="346">
        <v>1934098</v>
      </c>
      <c r="V209" s="346">
        <v>2540958</v>
      </c>
      <c r="W209" s="346">
        <v>2241169.2000000002</v>
      </c>
      <c r="X209" s="346">
        <v>1161639.8</v>
      </c>
      <c r="Y209" s="346">
        <v>2544561.7999999998</v>
      </c>
      <c r="Z209" s="346">
        <v>9</v>
      </c>
      <c r="AA209" s="346" t="s">
        <v>1857</v>
      </c>
      <c r="AB209" s="346" t="s">
        <v>1858</v>
      </c>
      <c r="AC209" s="346" t="s">
        <v>1845</v>
      </c>
      <c r="AD209" s="346">
        <v>0</v>
      </c>
      <c r="AE209" s="347">
        <v>0</v>
      </c>
      <c r="AF209" s="347">
        <v>7.2658449845292725E-2</v>
      </c>
      <c r="AG209" s="346">
        <v>1889578</v>
      </c>
      <c r="AH209" s="346">
        <v>2273034</v>
      </c>
      <c r="AI209" s="346">
        <v>2568178</v>
      </c>
      <c r="AJ209" s="346">
        <v>1934098</v>
      </c>
      <c r="AK209" s="346">
        <v>2540958</v>
      </c>
      <c r="AL209" s="346">
        <v>114524.4222184908</v>
      </c>
      <c r="AM209" s="346">
        <v>141794.40758920106</v>
      </c>
      <c r="AN209" s="346">
        <v>217006.74802678102</v>
      </c>
      <c r="AO209" s="346">
        <v>113028.95004504762</v>
      </c>
      <c r="AP209" s="346">
        <v>227844.87168555369</v>
      </c>
      <c r="AQ209" s="347">
        <v>0.17469232259536641</v>
      </c>
      <c r="AR209" s="348" t="str">
        <f t="shared" si="19"/>
        <v>DhakaDhaka</v>
      </c>
      <c r="AS209" s="347">
        <v>4.0000000000000001E-3</v>
      </c>
      <c r="AT209" s="347" t="s">
        <v>1846</v>
      </c>
      <c r="AU209" s="347" t="s">
        <v>1851</v>
      </c>
      <c r="AV209" s="349" t="s">
        <v>1041</v>
      </c>
    </row>
    <row r="210" spans="1:48" ht="14.4">
      <c r="A210" s="343">
        <v>372</v>
      </c>
      <c r="B210" s="343" t="s">
        <v>184</v>
      </c>
      <c r="C210" s="343" t="s">
        <v>942</v>
      </c>
      <c r="D210" s="343" t="str">
        <f t="shared" si="15"/>
        <v>2001 - 2500 SFTChattogramChandpurNon-PNPHigh Street W Residential BlockLCথানা সদরSquare ⬜ shapeSlightly upper than Ground floor</v>
      </c>
      <c r="E210" s="343" t="str">
        <f>CONCATENATE('Outlet Data'!K210,L210,'Outlet Data'!N210,M210)</f>
        <v>ChattogramChandpurHigh Street W Residential BlockNon-PNP</v>
      </c>
      <c r="F210" s="343" t="str">
        <f t="shared" si="16"/>
        <v>Chandpurথানা সদরNon-PNP</v>
      </c>
      <c r="G210" s="343" t="str">
        <f t="shared" si="17"/>
        <v>ChandpurNon-PNP</v>
      </c>
      <c r="H210" s="344">
        <v>44804</v>
      </c>
      <c r="I210" s="343">
        <v>2200</v>
      </c>
      <c r="J210" s="343" t="str">
        <f t="shared" si="18"/>
        <v>2001 - 2500 SFT</v>
      </c>
      <c r="K210" s="345" t="s">
        <v>195</v>
      </c>
      <c r="L210" s="343" t="s">
        <v>186</v>
      </c>
      <c r="M210" s="345" t="s">
        <v>1537</v>
      </c>
      <c r="N210" s="343" t="s">
        <v>1015</v>
      </c>
      <c r="O210" s="343" t="s">
        <v>127</v>
      </c>
      <c r="P210" s="343" t="s">
        <v>118</v>
      </c>
      <c r="Q210" s="343" t="s">
        <v>1869</v>
      </c>
      <c r="R210" s="343" t="s">
        <v>1863</v>
      </c>
      <c r="S210" s="346">
        <v>1636952.8</v>
      </c>
      <c r="T210" s="346">
        <v>744.06945454545462</v>
      </c>
      <c r="U210" s="346">
        <v>1429256</v>
      </c>
      <c r="V210" s="346">
        <v>1822363</v>
      </c>
      <c r="W210" s="346">
        <v>1584211</v>
      </c>
      <c r="X210" s="346">
        <v>973132.80000000005</v>
      </c>
      <c r="Y210" s="346">
        <v>1605103</v>
      </c>
      <c r="Z210" s="346">
        <v>9</v>
      </c>
      <c r="AA210" s="346" t="s">
        <v>1853</v>
      </c>
      <c r="AB210" s="346" t="s">
        <v>1854</v>
      </c>
      <c r="AC210" s="346" t="s">
        <v>1855</v>
      </c>
      <c r="AD210" s="346">
        <v>52741.800000000047</v>
      </c>
      <c r="AE210" s="347">
        <v>3.329215615849157E-2</v>
      </c>
      <c r="AF210" s="347">
        <v>5.0028187188640529E-2</v>
      </c>
      <c r="AG210" s="346">
        <v>1383329</v>
      </c>
      <c r="AH210" s="346">
        <v>1713103</v>
      </c>
      <c r="AI210" s="346">
        <v>1836713</v>
      </c>
      <c r="AJ210" s="346">
        <v>1429256</v>
      </c>
      <c r="AK210" s="346">
        <v>1822363</v>
      </c>
      <c r="AL210" s="346">
        <v>59730.659455681947</v>
      </c>
      <c r="AM210" s="346">
        <v>81200.070746954036</v>
      </c>
      <c r="AN210" s="346">
        <v>125708.12713132412</v>
      </c>
      <c r="AO210" s="346">
        <v>55465.845749380096</v>
      </c>
      <c r="AP210" s="346">
        <v>87364.202403505973</v>
      </c>
      <c r="AQ210" s="347">
        <v>0.15561972475899472</v>
      </c>
      <c r="AR210" s="348" t="str">
        <f t="shared" si="19"/>
        <v>ChattogramChandpur</v>
      </c>
      <c r="AS210" s="347">
        <v>4.0000000000000001E-3</v>
      </c>
      <c r="AT210" s="347" t="s">
        <v>1846</v>
      </c>
      <c r="AU210" s="347" t="s">
        <v>1851</v>
      </c>
      <c r="AV210" s="349" t="s">
        <v>1041</v>
      </c>
    </row>
    <row r="211" spans="1:48" ht="14.4">
      <c r="A211" s="343">
        <v>108</v>
      </c>
      <c r="B211" s="343" t="s">
        <v>101</v>
      </c>
      <c r="C211" s="343" t="s">
        <v>102</v>
      </c>
      <c r="D211" s="343" t="str">
        <f t="shared" si="15"/>
        <v>2001 - 2500 SFTDhakaNarayanganjNon-PNPHigh Street W Residential BlockMBথানা সদরOthersGround floor</v>
      </c>
      <c r="E211" s="343" t="str">
        <f>CONCATENATE('Outlet Data'!K211,L211,'Outlet Data'!N211,M211)</f>
        <v>DhakaNarayanganjHigh Street W Residential BlockNon-PNP</v>
      </c>
      <c r="F211" s="343" t="str">
        <f t="shared" si="16"/>
        <v>Narayanganjথানা সদরNon-PNP</v>
      </c>
      <c r="G211" s="343" t="str">
        <f t="shared" si="17"/>
        <v>NarayanganjNon-PNP</v>
      </c>
      <c r="H211" s="344">
        <v>44804</v>
      </c>
      <c r="I211" s="343">
        <v>2300</v>
      </c>
      <c r="J211" s="343" t="str">
        <f t="shared" si="18"/>
        <v>2001 - 2500 SFT</v>
      </c>
      <c r="K211" s="345" t="s">
        <v>52</v>
      </c>
      <c r="L211" s="343" t="s">
        <v>103</v>
      </c>
      <c r="M211" s="345" t="s">
        <v>1537</v>
      </c>
      <c r="N211" s="343" t="s">
        <v>1015</v>
      </c>
      <c r="O211" s="343" t="s">
        <v>25</v>
      </c>
      <c r="P211" s="343" t="s">
        <v>27</v>
      </c>
      <c r="Q211" s="343" t="s">
        <v>1869</v>
      </c>
      <c r="R211" s="343" t="s">
        <v>52</v>
      </c>
      <c r="S211" s="346">
        <v>4522066.5999999996</v>
      </c>
      <c r="T211" s="346">
        <v>1966.115913043478</v>
      </c>
      <c r="U211" s="346">
        <v>4191942</v>
      </c>
      <c r="V211" s="346">
        <v>4875861</v>
      </c>
      <c r="W211" s="346">
        <v>2810912.2</v>
      </c>
      <c r="X211" s="346">
        <v>2063384.2</v>
      </c>
      <c r="Y211" s="346">
        <v>3775502.5999999996</v>
      </c>
      <c r="Z211" s="346">
        <v>7</v>
      </c>
      <c r="AA211" s="346" t="s">
        <v>1857</v>
      </c>
      <c r="AB211" s="346" t="s">
        <v>1858</v>
      </c>
      <c r="AC211" s="346" t="s">
        <v>1855</v>
      </c>
      <c r="AD211" s="346">
        <v>1711154.3999999994</v>
      </c>
      <c r="AE211" s="347">
        <v>0.60875412615164537</v>
      </c>
      <c r="AF211" s="347">
        <v>5.0120781057151877E-2</v>
      </c>
      <c r="AG211" s="346">
        <v>4618638</v>
      </c>
      <c r="AH211" s="346">
        <v>4191942</v>
      </c>
      <c r="AI211" s="346">
        <v>4875861</v>
      </c>
      <c r="AJ211" s="346">
        <v>3771074</v>
      </c>
      <c r="AK211" s="346">
        <v>5152818</v>
      </c>
      <c r="AL211" s="346">
        <v>247381.25506338594</v>
      </c>
      <c r="AM211" s="346">
        <v>57147.292306588846</v>
      </c>
      <c r="AN211" s="346">
        <v>378238.90628470888</v>
      </c>
      <c r="AO211" s="346">
        <v>183445.90421175677</v>
      </c>
      <c r="AP211" s="346">
        <v>267034.19205585553</v>
      </c>
      <c r="AQ211" s="347">
        <v>0.15918191612403679</v>
      </c>
      <c r="AR211" s="348" t="str">
        <f t="shared" si="19"/>
        <v>DhakaNarayanganj</v>
      </c>
      <c r="AS211" s="347">
        <v>1.2074454890455343E-2</v>
      </c>
      <c r="AT211" s="347" t="s">
        <v>1850</v>
      </c>
      <c r="AU211" s="347" t="s">
        <v>1843</v>
      </c>
      <c r="AV211" s="349" t="s">
        <v>1041</v>
      </c>
    </row>
    <row r="212" spans="1:48" ht="14.4">
      <c r="A212" s="343">
        <v>182</v>
      </c>
      <c r="B212" s="343" t="s">
        <v>209</v>
      </c>
      <c r="C212" s="343" t="s">
        <v>211</v>
      </c>
      <c r="D212" s="343" t="str">
        <f t="shared" si="15"/>
        <v>2001 - 2500 SFTBarishalPatuakhaliNon-PNPHigh Street W Residential BlockHBজেলা শহরSquare ⬜ shapeSlightly upper than Ground floor</v>
      </c>
      <c r="E212" s="343" t="str">
        <f>CONCATENATE('Outlet Data'!K212,L212,'Outlet Data'!N212,M212)</f>
        <v>BarishalPatuakhaliHigh Street W Residential BlockNon-PNP</v>
      </c>
      <c r="F212" s="343" t="str">
        <f t="shared" si="16"/>
        <v>Patuakhaliজেলা শহরNon-PNP</v>
      </c>
      <c r="G212" s="343" t="str">
        <f t="shared" si="17"/>
        <v>PatuakhaliNon-PNP</v>
      </c>
      <c r="H212" s="344">
        <v>44804</v>
      </c>
      <c r="I212" s="343">
        <v>2500</v>
      </c>
      <c r="J212" s="343" t="str">
        <f t="shared" si="18"/>
        <v>2001 - 2500 SFT</v>
      </c>
      <c r="K212" s="345" t="s">
        <v>189</v>
      </c>
      <c r="L212" s="343" t="s">
        <v>211</v>
      </c>
      <c r="M212" s="345" t="s">
        <v>1537</v>
      </c>
      <c r="N212" s="343" t="s">
        <v>1015</v>
      </c>
      <c r="O212" s="343" t="s">
        <v>45</v>
      </c>
      <c r="P212" s="343" t="s">
        <v>27</v>
      </c>
      <c r="Q212" s="343" t="s">
        <v>1861</v>
      </c>
      <c r="R212" s="343" t="s">
        <v>1863</v>
      </c>
      <c r="S212" s="346">
        <v>3633624.2</v>
      </c>
      <c r="T212" s="346">
        <v>1453.4496800000002</v>
      </c>
      <c r="U212" s="346">
        <v>3523856</v>
      </c>
      <c r="V212" s="346">
        <v>4059805</v>
      </c>
      <c r="W212" s="346">
        <v>3188253.8</v>
      </c>
      <c r="X212" s="346">
        <v>2344903.7999999998</v>
      </c>
      <c r="Y212" s="346">
        <v>3267165</v>
      </c>
      <c r="Z212" s="346">
        <v>5</v>
      </c>
      <c r="AA212" s="346" t="s">
        <v>1853</v>
      </c>
      <c r="AB212" s="346" t="s">
        <v>1854</v>
      </c>
      <c r="AC212" s="346" t="s">
        <v>1855</v>
      </c>
      <c r="AD212" s="346">
        <v>445370.40000000037</v>
      </c>
      <c r="AE212" s="347">
        <v>0.13969101205180112</v>
      </c>
      <c r="AF212" s="347">
        <v>4.5932869266883142E-2</v>
      </c>
      <c r="AG212" s="346">
        <v>3744703</v>
      </c>
      <c r="AH212" s="346">
        <v>4059805</v>
      </c>
      <c r="AI212" s="346">
        <v>4181434</v>
      </c>
      <c r="AJ212" s="346">
        <v>2658323</v>
      </c>
      <c r="AK212" s="346">
        <v>3523856</v>
      </c>
      <c r="AL212" s="346">
        <v>142785.84644959675</v>
      </c>
      <c r="AM212" s="346">
        <v>170679.17873858789</v>
      </c>
      <c r="AN212" s="346">
        <v>264095.67423069337</v>
      </c>
      <c r="AO212" s="346">
        <v>85898.570333069598</v>
      </c>
      <c r="AP212" s="346">
        <v>171054.65696596669</v>
      </c>
      <c r="AQ212" s="347">
        <v>0.14256734279122957</v>
      </c>
      <c r="AR212" s="348" t="str">
        <f t="shared" si="19"/>
        <v>BarishalPatuakhali</v>
      </c>
      <c r="AS212" s="347">
        <v>4.0000000000000001E-3</v>
      </c>
      <c r="AT212" s="347" t="s">
        <v>1846</v>
      </c>
      <c r="AU212" s="347" t="s">
        <v>1851</v>
      </c>
      <c r="AV212" s="349" t="s">
        <v>1041</v>
      </c>
    </row>
    <row r="213" spans="1:48" ht="14.4">
      <c r="A213" s="343">
        <v>452</v>
      </c>
      <c r="B213" s="343" t="s">
        <v>1279</v>
      </c>
      <c r="C213" s="343" t="s">
        <v>346</v>
      </c>
      <c r="D213" s="343" t="str">
        <f t="shared" si="15"/>
        <v xml:space="preserve">2001 - 2500 SFTRangpurKurigramNon-PNPHigh Street W Residential BlockLCথানা সদরSquare ⬜ shapeGround floor </v>
      </c>
      <c r="E213" s="343" t="str">
        <f>CONCATENATE('Outlet Data'!K213,L213,'Outlet Data'!N213,M213)</f>
        <v>RangpurKurigramHigh Street W Residential BlockNon-PNP</v>
      </c>
      <c r="F213" s="343" t="str">
        <f t="shared" si="16"/>
        <v>Kurigramথানা সদরNon-PNP</v>
      </c>
      <c r="G213" s="343" t="str">
        <f t="shared" si="17"/>
        <v>KurigramNon-PNP</v>
      </c>
      <c r="H213" s="344">
        <v>44819</v>
      </c>
      <c r="I213" s="343">
        <v>2500</v>
      </c>
      <c r="J213" s="343" t="str">
        <f t="shared" si="18"/>
        <v>2001 - 2500 SFT</v>
      </c>
      <c r="K213" s="345" t="s">
        <v>389</v>
      </c>
      <c r="L213" s="343" t="s">
        <v>336</v>
      </c>
      <c r="M213" s="345" t="s">
        <v>1537</v>
      </c>
      <c r="N213" s="343" t="s">
        <v>1015</v>
      </c>
      <c r="O213" s="343" t="s">
        <v>127</v>
      </c>
      <c r="P213" s="343" t="s">
        <v>118</v>
      </c>
      <c r="Q213" s="343" t="s">
        <v>1869</v>
      </c>
      <c r="R213" s="343" t="s">
        <v>1863</v>
      </c>
      <c r="S213" s="346">
        <v>1876371.6</v>
      </c>
      <c r="T213" s="346">
        <v>750.54864000000009</v>
      </c>
      <c r="U213" s="346">
        <v>1644906</v>
      </c>
      <c r="V213" s="346">
        <v>2142747</v>
      </c>
      <c r="W213" s="346">
        <v>1647597.6</v>
      </c>
      <c r="X213" s="346">
        <v>1551849.4</v>
      </c>
      <c r="Y213" s="346">
        <v>1687676.2</v>
      </c>
      <c r="Z213" s="346">
        <v>5</v>
      </c>
      <c r="AA213" s="346" t="s">
        <v>1857</v>
      </c>
      <c r="AB213" s="346" t="s">
        <v>1858</v>
      </c>
      <c r="AC213" s="346" t="s">
        <v>1855</v>
      </c>
      <c r="AD213" s="346">
        <v>228774</v>
      </c>
      <c r="AE213" s="347">
        <v>0.13885307917418666</v>
      </c>
      <c r="AF213" s="347">
        <v>5.2025716798677742E-2</v>
      </c>
      <c r="AG213" s="346">
        <v>1644906</v>
      </c>
      <c r="AH213" s="346">
        <v>1756770</v>
      </c>
      <c r="AI213" s="346">
        <v>2330893</v>
      </c>
      <c r="AJ213" s="346">
        <v>1506542</v>
      </c>
      <c r="AK213" s="346">
        <v>2142747</v>
      </c>
      <c r="AL213" s="346">
        <v>77970.660162525252</v>
      </c>
      <c r="AM213" s="346">
        <v>73144.480959087814</v>
      </c>
      <c r="AN213" s="346">
        <v>161946.8641779524</v>
      </c>
      <c r="AO213" s="346">
        <v>33809.98417802903</v>
      </c>
      <c r="AP213" s="346">
        <v>141225.89787581464</v>
      </c>
      <c r="AQ213" s="347">
        <v>0.15770997069107615</v>
      </c>
      <c r="AR213" s="348" t="str">
        <f t="shared" si="19"/>
        <v>RangpurKurigram</v>
      </c>
      <c r="AS213" s="347">
        <v>4.0000000000000001E-3</v>
      </c>
      <c r="AT213" s="347" t="s">
        <v>1846</v>
      </c>
      <c r="AU213" s="347" t="s">
        <v>1930</v>
      </c>
      <c r="AV213" s="349" t="s">
        <v>1041</v>
      </c>
    </row>
    <row r="214" spans="1:48" ht="14.4">
      <c r="A214" s="343">
        <v>199</v>
      </c>
      <c r="B214" s="343" t="s">
        <v>352</v>
      </c>
      <c r="C214" s="343" t="s">
        <v>353</v>
      </c>
      <c r="D214" s="343" t="str">
        <f t="shared" si="15"/>
        <v>2001 - 2500 SFTBarishalBarishalNon-PNPHigh Street W Residential BlockHBবিভাগীয় শহরL shapeGround floor</v>
      </c>
      <c r="E214" s="343" t="str">
        <f>CONCATENATE('Outlet Data'!K214,L214,'Outlet Data'!N214,M214)</f>
        <v>BarishalBarishalHigh Street W Residential BlockNon-PNP</v>
      </c>
      <c r="F214" s="343" t="str">
        <f t="shared" si="16"/>
        <v>Barishalবিভাগীয় শহরNon-PNP</v>
      </c>
      <c r="G214" s="343" t="str">
        <f t="shared" si="17"/>
        <v>BarishalNon-PNP</v>
      </c>
      <c r="H214" s="344">
        <v>44827</v>
      </c>
      <c r="I214" s="343">
        <v>2500</v>
      </c>
      <c r="J214" s="343" t="str">
        <f t="shared" si="18"/>
        <v>2001 - 2500 SFT</v>
      </c>
      <c r="K214" s="345" t="s">
        <v>189</v>
      </c>
      <c r="L214" s="343" t="s">
        <v>189</v>
      </c>
      <c r="M214" s="345" t="s">
        <v>1537</v>
      </c>
      <c r="N214" s="343" t="s">
        <v>1015</v>
      </c>
      <c r="O214" s="343" t="s">
        <v>45</v>
      </c>
      <c r="P214" s="343" t="s">
        <v>27</v>
      </c>
      <c r="Q214" s="343" t="s">
        <v>1838</v>
      </c>
      <c r="R214" s="343" t="s">
        <v>1863</v>
      </c>
      <c r="S214" s="346">
        <v>3267165</v>
      </c>
      <c r="T214" s="346">
        <v>1306.866</v>
      </c>
      <c r="U214" s="346">
        <v>3108956</v>
      </c>
      <c r="V214" s="346">
        <v>3618421</v>
      </c>
      <c r="W214" s="346">
        <v>3188253.8</v>
      </c>
      <c r="X214" s="346">
        <v>2344903.7999999998</v>
      </c>
      <c r="Y214" s="346">
        <v>3267165</v>
      </c>
      <c r="Z214" s="346">
        <v>5</v>
      </c>
      <c r="AA214" s="346" t="s">
        <v>1853</v>
      </c>
      <c r="AB214" s="346" t="s">
        <v>1854</v>
      </c>
      <c r="AC214" s="346" t="s">
        <v>1845</v>
      </c>
      <c r="AD214" s="346">
        <v>78911.200000000186</v>
      </c>
      <c r="AE214" s="347">
        <v>2.4750601724367272E-2</v>
      </c>
      <c r="AF214" s="347">
        <v>4.2087445527095486E-2</v>
      </c>
      <c r="AG214" s="346">
        <v>3186226</v>
      </c>
      <c r="AH214" s="346">
        <v>3108956</v>
      </c>
      <c r="AI214" s="346">
        <v>3862595</v>
      </c>
      <c r="AJ214" s="346">
        <v>2559627</v>
      </c>
      <c r="AK214" s="346">
        <v>3618421</v>
      </c>
      <c r="AL214" s="346">
        <v>134498.19239341363</v>
      </c>
      <c r="AM214" s="346">
        <v>132656.82863272587</v>
      </c>
      <c r="AN214" s="346">
        <v>170413.83605236595</v>
      </c>
      <c r="AO214" s="346">
        <v>77165.585268912371</v>
      </c>
      <c r="AP214" s="346">
        <v>172798.70248024678</v>
      </c>
      <c r="AQ214" s="347">
        <v>0.13056254929063069</v>
      </c>
      <c r="AR214" s="348" t="str">
        <f t="shared" si="19"/>
        <v>BarishalBarishal</v>
      </c>
      <c r="AS214" s="347">
        <v>4.0000000000000001E-3</v>
      </c>
      <c r="AT214" s="347" t="s">
        <v>1842</v>
      </c>
      <c r="AU214" s="347" t="s">
        <v>1843</v>
      </c>
      <c r="AV214" s="349" t="s">
        <v>1041</v>
      </c>
    </row>
    <row r="215" spans="1:48" ht="14.4">
      <c r="A215" s="343">
        <v>216</v>
      </c>
      <c r="B215" s="343" t="s">
        <v>360</v>
      </c>
      <c r="C215" s="343" t="s">
        <v>935</v>
      </c>
      <c r="D215" s="343" t="str">
        <f t="shared" si="15"/>
        <v>2001 - 2500 SFTDhakaTangailNon-PNPCommercial HubMBথানা সদরSquare ⬜ shapeGround floor</v>
      </c>
      <c r="E215" s="343" t="str">
        <f>CONCATENATE('Outlet Data'!K215,L215,'Outlet Data'!N215,M215)</f>
        <v>DhakaTangailCommercial HubNon-PNP</v>
      </c>
      <c r="F215" s="343" t="str">
        <f t="shared" si="16"/>
        <v>Tangailথানা সদরNon-PNP</v>
      </c>
      <c r="G215" s="343" t="str">
        <f t="shared" si="17"/>
        <v>TangailNon-PNP</v>
      </c>
      <c r="H215" s="344">
        <v>44895</v>
      </c>
      <c r="I215" s="343">
        <v>2300</v>
      </c>
      <c r="J215" s="343" t="str">
        <f t="shared" si="18"/>
        <v>2001 - 2500 SFT</v>
      </c>
      <c r="K215" s="345" t="s">
        <v>52</v>
      </c>
      <c r="L215" s="343" t="s">
        <v>362</v>
      </c>
      <c r="M215" s="345" t="s">
        <v>1537</v>
      </c>
      <c r="N215" s="343" t="s">
        <v>1014</v>
      </c>
      <c r="O215" s="343" t="s">
        <v>25</v>
      </c>
      <c r="P215" s="343" t="s">
        <v>27</v>
      </c>
      <c r="Q215" s="343" t="s">
        <v>1869</v>
      </c>
      <c r="R215" s="343" t="s">
        <v>52</v>
      </c>
      <c r="S215" s="346">
        <v>2544561.7999999998</v>
      </c>
      <c r="T215" s="346">
        <v>1106.3312173913043</v>
      </c>
      <c r="U215" s="346">
        <v>2262638</v>
      </c>
      <c r="V215" s="346">
        <v>2935270</v>
      </c>
      <c r="W215" s="346">
        <v>2241169.2000000002</v>
      </c>
      <c r="X215" s="346">
        <v>1161639.8</v>
      </c>
      <c r="Y215" s="346">
        <v>2544561.7999999998</v>
      </c>
      <c r="Z215" s="346">
        <v>9</v>
      </c>
      <c r="AA215" s="346" t="s">
        <v>1857</v>
      </c>
      <c r="AB215" s="346" t="s">
        <v>1858</v>
      </c>
      <c r="AC215" s="346" t="s">
        <v>1845</v>
      </c>
      <c r="AD215" s="346">
        <v>303392.59999999963</v>
      </c>
      <c r="AE215" s="347">
        <v>0.13537246540778791</v>
      </c>
      <c r="AF215" s="347">
        <v>7.9607274974732398E-2</v>
      </c>
      <c r="AG215" s="346">
        <v>2262638</v>
      </c>
      <c r="AH215" s="346">
        <v>2386532</v>
      </c>
      <c r="AI215" s="346">
        <v>2992245</v>
      </c>
      <c r="AJ215" s="346">
        <v>2146124</v>
      </c>
      <c r="AK215" s="346">
        <v>2935270</v>
      </c>
      <c r="AL215" s="346">
        <v>164581.6019610865</v>
      </c>
      <c r="AM215" s="346">
        <v>161327.86824318033</v>
      </c>
      <c r="AN215" s="346">
        <v>279756.00682091288</v>
      </c>
      <c r="AO215" s="346">
        <v>153361.5949472331</v>
      </c>
      <c r="AP215" s="346">
        <v>253801.08254158718</v>
      </c>
      <c r="AQ215" s="347">
        <v>0.17659921636081818</v>
      </c>
      <c r="AR215" s="348" t="str">
        <f t="shared" si="19"/>
        <v>DhakaTangail</v>
      </c>
      <c r="AS215" s="347">
        <v>4.0000000000000001E-3</v>
      </c>
      <c r="AT215" s="347" t="s">
        <v>1846</v>
      </c>
      <c r="AU215" s="347" t="s">
        <v>1843</v>
      </c>
      <c r="AV215" s="349" t="s">
        <v>1041</v>
      </c>
    </row>
    <row r="216" spans="1:48" ht="14.4">
      <c r="A216" s="343">
        <v>185</v>
      </c>
      <c r="B216" s="343" t="s">
        <v>67</v>
      </c>
      <c r="C216" s="343" t="s">
        <v>68</v>
      </c>
      <c r="D216" s="343" t="str">
        <f t="shared" si="15"/>
        <v>1001 - 1500 SFTDhakaDhakaNon-PNPWithin the MahallaHBবিভাগীয় শহরSquare ⬜ shapeSlightly upper than Ground floor</v>
      </c>
      <c r="E216" s="343" t="str">
        <f>CONCATENATE('Outlet Data'!K216,L216,'Outlet Data'!N216,M216)</f>
        <v>DhakaDhakaWithin the MahallaNon-PNP</v>
      </c>
      <c r="F216" s="343" t="str">
        <f t="shared" si="16"/>
        <v>Dhakaবিভাগীয় শহরNon-PNP</v>
      </c>
      <c r="G216" s="343" t="str">
        <f t="shared" si="17"/>
        <v>DhakaNon-PNP</v>
      </c>
      <c r="H216" s="344">
        <v>44832</v>
      </c>
      <c r="I216" s="343">
        <v>1500</v>
      </c>
      <c r="J216" s="343" t="str">
        <f t="shared" si="18"/>
        <v>1001 - 1500 SFT</v>
      </c>
      <c r="K216" s="345" t="s">
        <v>52</v>
      </c>
      <c r="L216" s="343" t="s">
        <v>52</v>
      </c>
      <c r="M216" s="345" t="s">
        <v>1537</v>
      </c>
      <c r="N216" s="343" t="s">
        <v>1016</v>
      </c>
      <c r="O216" s="343" t="s">
        <v>45</v>
      </c>
      <c r="P216" s="343" t="s">
        <v>27</v>
      </c>
      <c r="Q216" s="343" t="s">
        <v>1838</v>
      </c>
      <c r="R216" s="343" t="s">
        <v>52</v>
      </c>
      <c r="S216" s="346">
        <v>2565540</v>
      </c>
      <c r="T216" s="346">
        <v>1710.36</v>
      </c>
      <c r="U216" s="346">
        <v>2464579</v>
      </c>
      <c r="V216" s="346">
        <v>2716601</v>
      </c>
      <c r="W216" s="346">
        <v>2565540</v>
      </c>
      <c r="X216" s="346">
        <v>1298934</v>
      </c>
      <c r="Y216" s="346">
        <v>2738536.6</v>
      </c>
      <c r="Z216" s="346">
        <v>5</v>
      </c>
      <c r="AA216" s="346" t="s">
        <v>1857</v>
      </c>
      <c r="AB216" s="346" t="s">
        <v>1858</v>
      </c>
      <c r="AC216" s="346" t="s">
        <v>1845</v>
      </c>
      <c r="AD216" s="346">
        <v>0</v>
      </c>
      <c r="AE216" s="347">
        <v>0</v>
      </c>
      <c r="AF216" s="347">
        <v>5.9443581694000158E-2</v>
      </c>
      <c r="AG216" s="346">
        <v>2332684</v>
      </c>
      <c r="AH216" s="346">
        <v>2492970</v>
      </c>
      <c r="AI216" s="346">
        <v>2716601</v>
      </c>
      <c r="AJ216" s="346">
        <v>2464579</v>
      </c>
      <c r="AK216" s="346">
        <v>2820866</v>
      </c>
      <c r="AL216" s="346">
        <v>139712.60734140727</v>
      </c>
      <c r="AM216" s="346">
        <v>131104.66111896362</v>
      </c>
      <c r="AN216" s="346">
        <v>182827.2357329895</v>
      </c>
      <c r="AO216" s="346">
        <v>139161.13277529745</v>
      </c>
      <c r="AP216" s="346">
        <v>169718.79592746805</v>
      </c>
      <c r="AQ216" s="347">
        <v>0.16192661895440105</v>
      </c>
      <c r="AR216" s="348" t="str">
        <f t="shared" si="19"/>
        <v>DhakaDhaka</v>
      </c>
      <c r="AS216" s="347">
        <v>4.0000000000000001E-3</v>
      </c>
      <c r="AT216" s="347" t="s">
        <v>1846</v>
      </c>
      <c r="AU216" s="347" t="s">
        <v>1851</v>
      </c>
      <c r="AV216" s="349" t="s">
        <v>1041</v>
      </c>
    </row>
    <row r="217" spans="1:48" ht="14.4">
      <c r="A217" s="343">
        <v>576</v>
      </c>
      <c r="B217" s="343" t="s">
        <v>151</v>
      </c>
      <c r="C217" s="343" t="s">
        <v>152</v>
      </c>
      <c r="D217" s="343" t="str">
        <f t="shared" si="15"/>
        <v>1501 - 2000 SFTMymensinghJamalpurNon-PNPCommercial HubLCথানা সদরI shapeBasement floor</v>
      </c>
      <c r="E217" s="343" t="str">
        <f>CONCATENATE('Outlet Data'!K217,L217,'Outlet Data'!N217,M217)</f>
        <v>MymensinghJamalpurCommercial HubNon-PNP</v>
      </c>
      <c r="F217" s="343" t="str">
        <f t="shared" si="16"/>
        <v>Jamalpurথানা সদরNon-PNP</v>
      </c>
      <c r="G217" s="343" t="str">
        <f t="shared" si="17"/>
        <v>JamalpurNon-PNP</v>
      </c>
      <c r="H217" s="344">
        <v>44833</v>
      </c>
      <c r="I217" s="343">
        <v>1750</v>
      </c>
      <c r="J217" s="343" t="str">
        <f t="shared" si="18"/>
        <v>1501 - 2000 SFT</v>
      </c>
      <c r="K217" s="345" t="s">
        <v>18</v>
      </c>
      <c r="L217" s="343" t="s">
        <v>153</v>
      </c>
      <c r="M217" s="345" t="s">
        <v>1537</v>
      </c>
      <c r="N217" s="343" t="s">
        <v>1014</v>
      </c>
      <c r="O217" s="343" t="s">
        <v>127</v>
      </c>
      <c r="P217" s="343" t="s">
        <v>118</v>
      </c>
      <c r="Q217" s="343" t="s">
        <v>1869</v>
      </c>
      <c r="R217" s="343" t="s">
        <v>1863</v>
      </c>
      <c r="S217" s="346">
        <v>1128077</v>
      </c>
      <c r="T217" s="346">
        <v>644.61542857142854</v>
      </c>
      <c r="U217" s="346">
        <v>1081606</v>
      </c>
      <c r="V217" s="346">
        <v>1216590</v>
      </c>
      <c r="W217" s="346">
        <v>839541.8</v>
      </c>
      <c r="X217" s="346">
        <v>745240.2</v>
      </c>
      <c r="Y217" s="346">
        <v>946646.6</v>
      </c>
      <c r="Z217" s="346">
        <v>5</v>
      </c>
      <c r="AA217" s="346" t="s">
        <v>1853</v>
      </c>
      <c r="AB217" s="346" t="s">
        <v>1854</v>
      </c>
      <c r="AC217" s="346" t="s">
        <v>1855</v>
      </c>
      <c r="AD217" s="346">
        <v>288535.19999999995</v>
      </c>
      <c r="AE217" s="347">
        <v>0.34368175592924599</v>
      </c>
      <c r="AF217" s="347">
        <v>2.3108117143895823E-2</v>
      </c>
      <c r="AG217" s="346">
        <v>1081606</v>
      </c>
      <c r="AH217" s="346">
        <v>1216590</v>
      </c>
      <c r="AI217" s="346">
        <v>1442114</v>
      </c>
      <c r="AJ217" s="346">
        <v>717464</v>
      </c>
      <c r="AK217" s="346">
        <v>1182611</v>
      </c>
      <c r="AL217" s="346">
        <v>26918.130157060688</v>
      </c>
      <c r="AM217" s="346">
        <v>27205.825048873841</v>
      </c>
      <c r="AN217" s="346">
        <v>84490.425316755864</v>
      </c>
      <c r="AO217" s="346">
        <v>-3741.6818866603426</v>
      </c>
      <c r="AP217" s="346">
        <v>-4534.0213193572126</v>
      </c>
      <c r="AQ217" s="347">
        <v>0.14233903658369668</v>
      </c>
      <c r="AR217" s="348" t="str">
        <f t="shared" si="19"/>
        <v>MymensinghJamalpur</v>
      </c>
      <c r="AS217" s="347">
        <v>4.610946902659948E-2</v>
      </c>
      <c r="AT217" s="347" t="s">
        <v>1856</v>
      </c>
      <c r="AU217" s="347" t="s">
        <v>1896</v>
      </c>
      <c r="AV217" s="349" t="s">
        <v>1041</v>
      </c>
    </row>
    <row r="218" spans="1:48" ht="14.4">
      <c r="A218" s="343">
        <v>746</v>
      </c>
      <c r="B218" s="343" t="s">
        <v>305</v>
      </c>
      <c r="C218" s="343" t="s">
        <v>306</v>
      </c>
      <c r="D218" s="343" t="str">
        <f t="shared" si="15"/>
        <v>1501 - 2000 SFTDhakaGazipurNon-PNPHigh Street W Residential BlockMCথানা সদরL shapeSlightly upper than Ground floor</v>
      </c>
      <c r="E218" s="343" t="str">
        <f>CONCATENATE('Outlet Data'!K218,L218,'Outlet Data'!N218,M218)</f>
        <v>DhakaGazipurHigh Street W Residential BlockNon-PNP</v>
      </c>
      <c r="F218" s="343" t="str">
        <f t="shared" si="16"/>
        <v>Gazipurথানা সদরNon-PNP</v>
      </c>
      <c r="G218" s="343" t="str">
        <f t="shared" si="17"/>
        <v>GazipurNon-PNP</v>
      </c>
      <c r="H218" s="344">
        <v>44833</v>
      </c>
      <c r="I218" s="343">
        <v>2000</v>
      </c>
      <c r="J218" s="343" t="str">
        <f t="shared" si="18"/>
        <v>1501 - 2000 SFT</v>
      </c>
      <c r="K218" s="345" t="s">
        <v>52</v>
      </c>
      <c r="L218" s="343" t="s">
        <v>79</v>
      </c>
      <c r="M218" s="345" t="s">
        <v>1537</v>
      </c>
      <c r="N218" s="343" t="s">
        <v>1015</v>
      </c>
      <c r="O218" s="343" t="s">
        <v>25</v>
      </c>
      <c r="P218" s="343" t="s">
        <v>118</v>
      </c>
      <c r="Q218" s="343" t="s">
        <v>1869</v>
      </c>
      <c r="R218" s="343" t="s">
        <v>52</v>
      </c>
      <c r="S218" s="346">
        <v>1770056.6</v>
      </c>
      <c r="T218" s="346">
        <v>885.02830000000006</v>
      </c>
      <c r="U218" s="346">
        <v>1750118</v>
      </c>
      <c r="V218" s="346">
        <v>1842464</v>
      </c>
      <c r="W218" s="346">
        <v>1770056.6</v>
      </c>
      <c r="X218" s="346">
        <v>1275881.7999999998</v>
      </c>
      <c r="Y218" s="346">
        <v>2336135.5999999996</v>
      </c>
      <c r="Z218" s="346">
        <v>7</v>
      </c>
      <c r="AA218" s="346" t="s">
        <v>1857</v>
      </c>
      <c r="AB218" s="346" t="s">
        <v>1858</v>
      </c>
      <c r="AC218" s="346" t="s">
        <v>1845</v>
      </c>
      <c r="AD218" s="346">
        <v>0</v>
      </c>
      <c r="AE218" s="347">
        <v>0</v>
      </c>
      <c r="AF218" s="347">
        <v>4.08483053142722E-2</v>
      </c>
      <c r="AG218" s="346">
        <v>1769983</v>
      </c>
      <c r="AH218" s="346">
        <v>1842464</v>
      </c>
      <c r="AI218" s="346">
        <v>1983138</v>
      </c>
      <c r="AJ218" s="346">
        <v>1504580</v>
      </c>
      <c r="AK218" s="346">
        <v>1750118</v>
      </c>
      <c r="AL218" s="346">
        <v>73998.612184858241</v>
      </c>
      <c r="AM218" s="346">
        <v>71159.43762096588</v>
      </c>
      <c r="AN218" s="346">
        <v>106384.4114602097</v>
      </c>
      <c r="AO218" s="346">
        <v>45047.564964247111</v>
      </c>
      <c r="AP218" s="346">
        <v>64929.035871431988</v>
      </c>
      <c r="AQ218" s="347">
        <v>0.16331736826750776</v>
      </c>
      <c r="AR218" s="348" t="str">
        <f t="shared" si="19"/>
        <v>DhakaGazipur</v>
      </c>
      <c r="AS218" s="347">
        <v>4.0000000000000001E-3</v>
      </c>
      <c r="AT218" s="347" t="s">
        <v>1842</v>
      </c>
      <c r="AU218" s="347" t="s">
        <v>1851</v>
      </c>
      <c r="AV218" s="349" t="s">
        <v>1041</v>
      </c>
    </row>
    <row r="219" spans="1:48" ht="14.4">
      <c r="A219" s="343">
        <v>146</v>
      </c>
      <c r="B219" s="343" t="s">
        <v>843</v>
      </c>
      <c r="C219" s="343" t="s">
        <v>1562</v>
      </c>
      <c r="D219" s="343" t="str">
        <f t="shared" si="15"/>
        <v>3501 - 4000 SFTRajshahiJoypurhatNon-PNPHigh Street W Residential BlockMBজেলা শহরSquare ⬜ shapeGround floor</v>
      </c>
      <c r="E219" s="343" t="str">
        <f>CONCATENATE('Outlet Data'!K219,L219,'Outlet Data'!N219,M219)</f>
        <v>RajshahiJoypurhatHigh Street W Residential BlockNon-PNP</v>
      </c>
      <c r="F219" s="343" t="str">
        <f t="shared" si="16"/>
        <v>Joypurhatজেলা শহরNon-PNP</v>
      </c>
      <c r="G219" s="343" t="str">
        <f t="shared" si="17"/>
        <v>JoypurhatNon-PNP</v>
      </c>
      <c r="H219" s="344">
        <v>44833</v>
      </c>
      <c r="I219" s="343">
        <v>3600</v>
      </c>
      <c r="J219" s="343" t="str">
        <f t="shared" si="18"/>
        <v>3501 - 4000 SFT</v>
      </c>
      <c r="K219" s="345" t="s">
        <v>107</v>
      </c>
      <c r="L219" s="343" t="s">
        <v>1562</v>
      </c>
      <c r="M219" s="345" t="s">
        <v>1537</v>
      </c>
      <c r="N219" s="343" t="s">
        <v>1015</v>
      </c>
      <c r="O219" s="343" t="s">
        <v>25</v>
      </c>
      <c r="P219" s="343" t="s">
        <v>27</v>
      </c>
      <c r="Q219" s="343" t="s">
        <v>1861</v>
      </c>
      <c r="R219" s="343" t="s">
        <v>1863</v>
      </c>
      <c r="S219" s="346">
        <v>4068413.2</v>
      </c>
      <c r="T219" s="346">
        <v>1130.1147777777778</v>
      </c>
      <c r="U219" s="346">
        <v>3698712</v>
      </c>
      <c r="V219" s="346">
        <v>4631674</v>
      </c>
      <c r="W219" s="346">
        <v>2544594.2000000002</v>
      </c>
      <c r="X219" s="346">
        <v>2061290.4</v>
      </c>
      <c r="Y219" s="346">
        <v>3604529.4</v>
      </c>
      <c r="Z219" s="346">
        <v>19</v>
      </c>
      <c r="AA219" s="346" t="s">
        <v>1848</v>
      </c>
      <c r="AB219" s="346" t="s">
        <v>1849</v>
      </c>
      <c r="AC219" s="346" t="s">
        <v>1855</v>
      </c>
      <c r="AD219" s="346">
        <v>1523819</v>
      </c>
      <c r="AE219" s="347">
        <v>0.59884558410138644</v>
      </c>
      <c r="AF219" s="347">
        <v>9.3410172495829863E-2</v>
      </c>
      <c r="AG219" s="346">
        <v>3716461</v>
      </c>
      <c r="AH219" s="346">
        <v>3698712</v>
      </c>
      <c r="AI219" s="346">
        <v>4880182</v>
      </c>
      <c r="AJ219" s="346">
        <v>3415037</v>
      </c>
      <c r="AK219" s="346">
        <v>4631674</v>
      </c>
      <c r="AL219" s="346">
        <v>276775.85200221825</v>
      </c>
      <c r="AM219" s="346">
        <v>271468.84045063204</v>
      </c>
      <c r="AN219" s="346">
        <v>545398.97804733668</v>
      </c>
      <c r="AO219" s="346">
        <v>282111.11694438127</v>
      </c>
      <c r="AP219" s="346">
        <v>524401.1065369877</v>
      </c>
      <c r="AQ219" s="347">
        <v>0.18100716250642143</v>
      </c>
      <c r="AR219" s="348" t="str">
        <f t="shared" si="19"/>
        <v>RajshahiJoypurhat</v>
      </c>
      <c r="AS219" s="347">
        <v>4.0000000000000001E-3</v>
      </c>
      <c r="AT219" s="347" t="s">
        <v>1846</v>
      </c>
      <c r="AU219" s="347" t="s">
        <v>1843</v>
      </c>
      <c r="AV219" s="349" t="s">
        <v>1555</v>
      </c>
    </row>
    <row r="220" spans="1:48" ht="14.4">
      <c r="A220" s="343">
        <v>621</v>
      </c>
      <c r="B220" s="343" t="s">
        <v>291</v>
      </c>
      <c r="C220" s="343" t="s">
        <v>292</v>
      </c>
      <c r="D220" s="343" t="str">
        <f t="shared" si="15"/>
        <v>1501 - 2000 SFTMymensinghMymensinghNon-PNPCommercial HubMCথানা সদরSquare ⬜ shapeGround floor</v>
      </c>
      <c r="E220" s="343" t="str">
        <f>CONCATENATE('Outlet Data'!K220,L220,'Outlet Data'!N220,M220)</f>
        <v>MymensinghMymensinghCommercial HubNon-PNP</v>
      </c>
      <c r="F220" s="343" t="str">
        <f t="shared" si="16"/>
        <v>Mymensinghথানা সদরNon-PNP</v>
      </c>
      <c r="G220" s="343" t="str">
        <f t="shared" si="17"/>
        <v>MymensinghNon-PNP</v>
      </c>
      <c r="H220" s="344">
        <v>44833</v>
      </c>
      <c r="I220" s="343">
        <v>1700</v>
      </c>
      <c r="J220" s="343" t="str">
        <f t="shared" si="18"/>
        <v>1501 - 2000 SFT</v>
      </c>
      <c r="K220" s="345" t="s">
        <v>18</v>
      </c>
      <c r="L220" s="343" t="s">
        <v>18</v>
      </c>
      <c r="M220" s="345" t="s">
        <v>1537</v>
      </c>
      <c r="N220" s="343" t="s">
        <v>1014</v>
      </c>
      <c r="O220" s="343" t="s">
        <v>25</v>
      </c>
      <c r="P220" s="343" t="s">
        <v>118</v>
      </c>
      <c r="Q220" s="343" t="s">
        <v>1869</v>
      </c>
      <c r="R220" s="343" t="s">
        <v>1863</v>
      </c>
      <c r="S220" s="346">
        <v>1550472</v>
      </c>
      <c r="T220" s="346">
        <v>912.04235294117643</v>
      </c>
      <c r="U220" s="346">
        <v>1331952</v>
      </c>
      <c r="V220" s="346">
        <v>1848951</v>
      </c>
      <c r="W220" s="346">
        <v>1479686.2</v>
      </c>
      <c r="X220" s="346">
        <v>986640.6</v>
      </c>
      <c r="Y220" s="346">
        <v>1941291.8</v>
      </c>
      <c r="Z220" s="346">
        <v>41</v>
      </c>
      <c r="AA220" s="346" t="s">
        <v>1848</v>
      </c>
      <c r="AB220" s="346" t="s">
        <v>1849</v>
      </c>
      <c r="AC220" s="346" t="s">
        <v>1845</v>
      </c>
      <c r="AD220" s="346">
        <v>70785.800000000047</v>
      </c>
      <c r="AE220" s="347">
        <v>4.7838386274062783E-2</v>
      </c>
      <c r="AF220" s="347">
        <v>5.4400490971376489E-2</v>
      </c>
      <c r="AG220" s="346">
        <v>1331952</v>
      </c>
      <c r="AH220" s="346">
        <v>1435142</v>
      </c>
      <c r="AI220" s="346">
        <v>1943274</v>
      </c>
      <c r="AJ220" s="346">
        <v>1193041</v>
      </c>
      <c r="AK220" s="346">
        <v>1848951</v>
      </c>
      <c r="AL220" s="346">
        <v>52096.430866285315</v>
      </c>
      <c r="AM220" s="346">
        <v>51935.027919585555</v>
      </c>
      <c r="AN220" s="346">
        <v>146696.87133822028</v>
      </c>
      <c r="AO220" s="346">
        <v>39442.115496318584</v>
      </c>
      <c r="AP220" s="346">
        <v>131561.74456645054</v>
      </c>
      <c r="AQ220" s="347">
        <v>0.15086361781461877</v>
      </c>
      <c r="AR220" s="348" t="str">
        <f t="shared" si="19"/>
        <v>MymensinghMymensingh</v>
      </c>
      <c r="AS220" s="347">
        <v>4.0000000000000001E-3</v>
      </c>
      <c r="AT220" s="347" t="s">
        <v>1846</v>
      </c>
      <c r="AU220" s="347" t="s">
        <v>1843</v>
      </c>
      <c r="AV220" s="349" t="s">
        <v>1041</v>
      </c>
    </row>
    <row r="221" spans="1:48" ht="14.4">
      <c r="A221" s="343">
        <v>849</v>
      </c>
      <c r="B221" s="343" t="s">
        <v>166</v>
      </c>
      <c r="C221" s="343" t="s">
        <v>1964</v>
      </c>
      <c r="D221" s="343" t="str">
        <f t="shared" si="15"/>
        <v>1501 - 2000 SFTRajshahiBoguraNon-PNPHigh Street W Residential BlockLBজেলা শহরSquare ⬜ shapeGround floor</v>
      </c>
      <c r="E221" s="343" t="str">
        <f>CONCATENATE('Outlet Data'!K221,L221,'Outlet Data'!N221,M221)</f>
        <v>RajshahiBoguraHigh Street W Residential BlockNon-PNP</v>
      </c>
      <c r="F221" s="343" t="str">
        <f t="shared" si="16"/>
        <v>Boguraজেলা শহরNon-PNP</v>
      </c>
      <c r="G221" s="343" t="str">
        <f t="shared" si="17"/>
        <v>BoguraNon-PNP</v>
      </c>
      <c r="H221" s="344">
        <v>44834</v>
      </c>
      <c r="I221" s="343">
        <v>1650</v>
      </c>
      <c r="J221" s="343" t="str">
        <f t="shared" si="18"/>
        <v>1501 - 2000 SFT</v>
      </c>
      <c r="K221" s="345" t="s">
        <v>107</v>
      </c>
      <c r="L221" s="343" t="s">
        <v>150</v>
      </c>
      <c r="M221" s="345" t="s">
        <v>1537</v>
      </c>
      <c r="N221" s="343" t="s">
        <v>1015</v>
      </c>
      <c r="O221" s="343" t="s">
        <v>127</v>
      </c>
      <c r="P221" s="343" t="s">
        <v>27</v>
      </c>
      <c r="Q221" s="343" t="s">
        <v>1861</v>
      </c>
      <c r="R221" s="343" t="s">
        <v>1863</v>
      </c>
      <c r="S221" s="346">
        <v>1058350.3999999999</v>
      </c>
      <c r="T221" s="346">
        <v>641.42448484848478</v>
      </c>
      <c r="U221" s="346">
        <v>1091909</v>
      </c>
      <c r="V221" s="346">
        <v>1102887</v>
      </c>
      <c r="W221" s="346">
        <v>1139127.3999999999</v>
      </c>
      <c r="X221" s="346">
        <v>1058350.3999999999</v>
      </c>
      <c r="Y221" s="346">
        <v>1409869</v>
      </c>
      <c r="Z221" s="346">
        <v>5</v>
      </c>
      <c r="AA221" s="346" t="s">
        <v>1853</v>
      </c>
      <c r="AB221" s="346" t="s">
        <v>1854</v>
      </c>
      <c r="AC221" s="346" t="s">
        <v>1845</v>
      </c>
      <c r="AD221" s="346">
        <v>-80777</v>
      </c>
      <c r="AE221" s="347">
        <v>-7.0911295786581952E-2</v>
      </c>
      <c r="AF221" s="347">
        <v>3.2044208851244475E-2</v>
      </c>
      <c r="AG221" s="346">
        <v>1091909</v>
      </c>
      <c r="AH221" s="346">
        <v>1101248</v>
      </c>
      <c r="AI221" s="346">
        <v>1102887</v>
      </c>
      <c r="AJ221" s="346">
        <v>885241</v>
      </c>
      <c r="AK221" s="346">
        <v>1110467</v>
      </c>
      <c r="AL221" s="346">
        <v>57617.06948033665</v>
      </c>
      <c r="AM221" s="346">
        <v>47302.13855491922</v>
      </c>
      <c r="AN221" s="346">
        <v>-6750.7080863460142</v>
      </c>
      <c r="AO221" s="346">
        <v>24244.18450193922</v>
      </c>
      <c r="AP221" s="346">
        <v>47157.32182614156</v>
      </c>
      <c r="AQ221" s="347">
        <v>0.15742324778249686</v>
      </c>
      <c r="AR221" s="348" t="str">
        <f t="shared" si="19"/>
        <v>RajshahiBogura</v>
      </c>
      <c r="AS221" s="347">
        <v>4.0000000000000001E-3</v>
      </c>
      <c r="AT221" s="347" t="s">
        <v>1846</v>
      </c>
      <c r="AU221" s="347" t="s">
        <v>1843</v>
      </c>
      <c r="AV221" s="349" t="s">
        <v>1041</v>
      </c>
    </row>
    <row r="222" spans="1:48" ht="14.4">
      <c r="A222" s="343">
        <v>150</v>
      </c>
      <c r="B222" s="343" t="s">
        <v>307</v>
      </c>
      <c r="C222" s="343" t="s">
        <v>1965</v>
      </c>
      <c r="D222" s="343" t="str">
        <f t="shared" si="15"/>
        <v>1501 - 2000 SFTDhakaGazipurNon-PNPIndustrialLCথানা সদরSquare ⬜ shapeGround floor</v>
      </c>
      <c r="E222" s="343" t="str">
        <f>CONCATENATE('Outlet Data'!K222,L222,'Outlet Data'!N222,M222)</f>
        <v>DhakaGazipurIndustrialNon-PNP</v>
      </c>
      <c r="F222" s="343" t="str">
        <f t="shared" si="16"/>
        <v>Gazipurথানা সদরNon-PNP</v>
      </c>
      <c r="G222" s="343" t="str">
        <f t="shared" si="17"/>
        <v>GazipurNon-PNP</v>
      </c>
      <c r="H222" s="344">
        <v>44834</v>
      </c>
      <c r="I222" s="343">
        <v>2000</v>
      </c>
      <c r="J222" s="343" t="str">
        <f t="shared" si="18"/>
        <v>1501 - 2000 SFT</v>
      </c>
      <c r="K222" s="345" t="s">
        <v>52</v>
      </c>
      <c r="L222" s="343" t="s">
        <v>79</v>
      </c>
      <c r="M222" s="345" t="s">
        <v>1537</v>
      </c>
      <c r="N222" s="343" t="s">
        <v>1017</v>
      </c>
      <c r="O222" s="343" t="s">
        <v>127</v>
      </c>
      <c r="P222" s="343" t="s">
        <v>118</v>
      </c>
      <c r="Q222" s="343" t="s">
        <v>1869</v>
      </c>
      <c r="R222" s="343" t="s">
        <v>52</v>
      </c>
      <c r="S222" s="346">
        <v>3304208.8</v>
      </c>
      <c r="T222" s="346">
        <v>1652.1043999999999</v>
      </c>
      <c r="U222" s="346">
        <v>2846864</v>
      </c>
      <c r="V222" s="346">
        <v>3700284</v>
      </c>
      <c r="W222" s="346">
        <v>1644116.6</v>
      </c>
      <c r="X222" s="346">
        <v>1198480.7</v>
      </c>
      <c r="Y222" s="346">
        <v>2079119.7</v>
      </c>
      <c r="Z222" s="346">
        <v>23</v>
      </c>
      <c r="AA222" s="346" t="s">
        <v>1853</v>
      </c>
      <c r="AB222" s="346" t="s">
        <v>1854</v>
      </c>
      <c r="AC222" s="346" t="s">
        <v>1855</v>
      </c>
      <c r="AD222" s="346">
        <v>1660092.1999999997</v>
      </c>
      <c r="AE222" s="347">
        <v>1.0097168290862095</v>
      </c>
      <c r="AF222" s="347">
        <v>6.4175138174722909E-2</v>
      </c>
      <c r="AG222" s="346">
        <v>2846864</v>
      </c>
      <c r="AH222" s="346">
        <v>3283384</v>
      </c>
      <c r="AI222" s="346">
        <v>4078206</v>
      </c>
      <c r="AJ222" s="346">
        <v>2612306</v>
      </c>
      <c r="AK222" s="346">
        <v>3700284</v>
      </c>
      <c r="AL222" s="346">
        <v>164760.85238726233</v>
      </c>
      <c r="AM222" s="346">
        <v>184805.41849215922</v>
      </c>
      <c r="AN222" s="346">
        <v>316283.41859129531</v>
      </c>
      <c r="AO222" s="346">
        <v>135102.04438592918</v>
      </c>
      <c r="AP222" s="346">
        <v>259288.54763403075</v>
      </c>
      <c r="AQ222" s="347">
        <v>0.16205805366021989</v>
      </c>
      <c r="AR222" s="348" t="str">
        <f t="shared" si="19"/>
        <v>DhakaGazipur</v>
      </c>
      <c r="AS222" s="347">
        <v>4.9564763137099743E-3</v>
      </c>
      <c r="AT222" s="347" t="s">
        <v>1846</v>
      </c>
      <c r="AU222" s="347" t="s">
        <v>1843</v>
      </c>
      <c r="AV222" s="349" t="s">
        <v>1041</v>
      </c>
    </row>
    <row r="223" spans="1:48" ht="14.4">
      <c r="A223" s="343">
        <v>527</v>
      </c>
      <c r="B223" s="343" t="s">
        <v>181</v>
      </c>
      <c r="C223" s="343" t="s">
        <v>1966</v>
      </c>
      <c r="D223" s="343" t="str">
        <f t="shared" si="15"/>
        <v>2001 - 2500 SFTSylhetMoulvibazarNon-PNPHigh Street W Residential BlockMCথানা সদরSquare ⬜ shapeGround floor</v>
      </c>
      <c r="E223" s="343" t="str">
        <f>CONCATENATE('Outlet Data'!K223,L223,'Outlet Data'!N223,M223)</f>
        <v>SylhetMoulvibazarHigh Street W Residential BlockNon-PNP</v>
      </c>
      <c r="F223" s="343" t="str">
        <f t="shared" si="16"/>
        <v>Moulvibazarথানা সদরNon-PNP</v>
      </c>
      <c r="G223" s="343" t="str">
        <f t="shared" si="17"/>
        <v>MoulvibazarNon-PNP</v>
      </c>
      <c r="H223" s="344">
        <v>44834</v>
      </c>
      <c r="I223" s="343">
        <v>2200</v>
      </c>
      <c r="J223" s="343" t="str">
        <f t="shared" si="18"/>
        <v>2001 - 2500 SFT</v>
      </c>
      <c r="K223" s="345" t="s">
        <v>131</v>
      </c>
      <c r="L223" s="343" t="s">
        <v>908</v>
      </c>
      <c r="M223" s="345" t="s">
        <v>1537</v>
      </c>
      <c r="N223" s="343" t="s">
        <v>1015</v>
      </c>
      <c r="O223" s="343" t="s">
        <v>25</v>
      </c>
      <c r="P223" s="343" t="s">
        <v>118</v>
      </c>
      <c r="Q223" s="343" t="s">
        <v>1869</v>
      </c>
      <c r="R223" s="343" t="s">
        <v>1863</v>
      </c>
      <c r="S223" s="346">
        <v>1937797.4</v>
      </c>
      <c r="T223" s="346">
        <v>880.81700000000001</v>
      </c>
      <c r="U223" s="346">
        <v>1808552</v>
      </c>
      <c r="V223" s="346">
        <v>1978127</v>
      </c>
      <c r="W223" s="346">
        <v>1479686.2</v>
      </c>
      <c r="X223" s="346">
        <v>986640.6</v>
      </c>
      <c r="Y223" s="346">
        <v>1941291.8</v>
      </c>
      <c r="Z223" s="346">
        <v>41</v>
      </c>
      <c r="AA223" s="346" t="s">
        <v>1848</v>
      </c>
      <c r="AB223" s="346" t="s">
        <v>1849</v>
      </c>
      <c r="AC223" s="346" t="s">
        <v>1845</v>
      </c>
      <c r="AD223" s="346">
        <v>458111.19999999995</v>
      </c>
      <c r="AE223" s="347">
        <v>0.30960023821266969</v>
      </c>
      <c r="AF223" s="347">
        <v>4.9011774575966685E-2</v>
      </c>
      <c r="AG223" s="346">
        <v>1937357</v>
      </c>
      <c r="AH223" s="346">
        <v>2393830</v>
      </c>
      <c r="AI223" s="346">
        <v>1978127</v>
      </c>
      <c r="AJ223" s="346">
        <v>1571121</v>
      </c>
      <c r="AK223" s="346">
        <v>1808552</v>
      </c>
      <c r="AL223" s="346">
        <v>99783.813571932551</v>
      </c>
      <c r="AM223" s="346">
        <v>120153.14199043607</v>
      </c>
      <c r="AN223" s="346">
        <v>108948.16135199889</v>
      </c>
      <c r="AO223" s="346">
        <v>51306.168219642394</v>
      </c>
      <c r="AP223" s="346">
        <v>94683.161579461768</v>
      </c>
      <c r="AQ223" s="347">
        <v>0.14410984421930709</v>
      </c>
      <c r="AR223" s="348" t="str">
        <f t="shared" si="19"/>
        <v>SylhetMoulvibazar</v>
      </c>
      <c r="AS223" s="347">
        <v>4.0000000000000001E-3</v>
      </c>
      <c r="AT223" s="347" t="s">
        <v>1846</v>
      </c>
      <c r="AU223" s="347" t="s">
        <v>1843</v>
      </c>
      <c r="AV223" s="349" t="s">
        <v>1041</v>
      </c>
    </row>
    <row r="224" spans="1:48" ht="14.4">
      <c r="A224" s="343">
        <v>128</v>
      </c>
      <c r="B224" s="343" t="s">
        <v>177</v>
      </c>
      <c r="C224" s="343" t="s">
        <v>1967</v>
      </c>
      <c r="D224" s="343" t="str">
        <f t="shared" si="15"/>
        <v>1501 - 2000 SFTDhakaDhakaNon-PNPHigh Street W Residential BlockHBজেলা শহরSquare ⬜ shapeGround floor</v>
      </c>
      <c r="E224" s="343" t="str">
        <f>CONCATENATE('Outlet Data'!K224,L224,'Outlet Data'!N224,M224)</f>
        <v>DhakaDhakaHigh Street W Residential BlockNon-PNP</v>
      </c>
      <c r="F224" s="343" t="str">
        <f t="shared" si="16"/>
        <v>Dhakaজেলা শহরNon-PNP</v>
      </c>
      <c r="G224" s="343" t="str">
        <f t="shared" si="17"/>
        <v>DhakaNon-PNP</v>
      </c>
      <c r="H224" s="344">
        <v>44834</v>
      </c>
      <c r="I224" s="343">
        <v>1750</v>
      </c>
      <c r="J224" s="343" t="str">
        <f t="shared" si="18"/>
        <v>1501 - 2000 SFT</v>
      </c>
      <c r="K224" s="345" t="s">
        <v>52</v>
      </c>
      <c r="L224" s="343" t="s">
        <v>52</v>
      </c>
      <c r="M224" s="345" t="s">
        <v>1537</v>
      </c>
      <c r="N224" s="343" t="s">
        <v>1015</v>
      </c>
      <c r="O224" s="343" t="s">
        <v>45</v>
      </c>
      <c r="P224" s="343" t="s">
        <v>27</v>
      </c>
      <c r="Q224" s="343" t="s">
        <v>1861</v>
      </c>
      <c r="R224" s="343" t="s">
        <v>52</v>
      </c>
      <c r="S224" s="346">
        <v>3490451.4</v>
      </c>
      <c r="T224" s="346">
        <v>1994.543657142857</v>
      </c>
      <c r="U224" s="346">
        <v>3331849</v>
      </c>
      <c r="V224" s="346">
        <v>3563617</v>
      </c>
      <c r="W224" s="346">
        <v>2744328.4</v>
      </c>
      <c r="X224" s="346">
        <v>2349036.4</v>
      </c>
      <c r="Y224" s="346">
        <v>3490451.4</v>
      </c>
      <c r="Z224" s="346">
        <v>17</v>
      </c>
      <c r="AA224" s="346" t="s">
        <v>1853</v>
      </c>
      <c r="AB224" s="346" t="s">
        <v>1854</v>
      </c>
      <c r="AC224" s="346" t="s">
        <v>1845</v>
      </c>
      <c r="AD224" s="346">
        <v>746123</v>
      </c>
      <c r="AE224" s="347">
        <v>0.27187817609583464</v>
      </c>
      <c r="AF224" s="347">
        <v>7.6740965763202593E-2</v>
      </c>
      <c r="AG224" s="346">
        <v>3287467</v>
      </c>
      <c r="AH224" s="346">
        <v>3331849</v>
      </c>
      <c r="AI224" s="346">
        <v>3563617</v>
      </c>
      <c r="AJ224" s="346">
        <v>3400441</v>
      </c>
      <c r="AK224" s="346">
        <v>3868883</v>
      </c>
      <c r="AL224" s="346">
        <v>233993.87856719404</v>
      </c>
      <c r="AM224" s="346">
        <v>227280.83770072821</v>
      </c>
      <c r="AN224" s="346">
        <v>293035.25540514785</v>
      </c>
      <c r="AO224" s="346">
        <v>268449.06435909722</v>
      </c>
      <c r="AP224" s="346">
        <v>316544.02089544537</v>
      </c>
      <c r="AQ224" s="347">
        <v>0.17096241646562849</v>
      </c>
      <c r="AR224" s="348" t="str">
        <f t="shared" si="19"/>
        <v>DhakaDhaka</v>
      </c>
      <c r="AS224" s="347">
        <v>4.0000000000000001E-3</v>
      </c>
      <c r="AT224" s="347" t="s">
        <v>1846</v>
      </c>
      <c r="AU224" s="347" t="s">
        <v>1843</v>
      </c>
      <c r="AV224" s="349" t="s">
        <v>1041</v>
      </c>
    </row>
    <row r="225" spans="1:48" ht="14.4">
      <c r="A225" s="343">
        <v>380</v>
      </c>
      <c r="B225" s="343" t="s">
        <v>422</v>
      </c>
      <c r="C225" s="343" t="s">
        <v>423</v>
      </c>
      <c r="D225" s="343" t="str">
        <f t="shared" si="15"/>
        <v>1001 - 1500 SFTChattogramChandpurNon-PNPHigh Street W Residential BlockLCথানা সদরSquare ⬜ shapeGround floor</v>
      </c>
      <c r="E225" s="343" t="str">
        <f>CONCATENATE('Outlet Data'!K225,L225,'Outlet Data'!N225,M225)</f>
        <v>ChattogramChandpurHigh Street W Residential BlockNon-PNP</v>
      </c>
      <c r="F225" s="343" t="str">
        <f t="shared" si="16"/>
        <v>Chandpurথানা সদরNon-PNP</v>
      </c>
      <c r="G225" s="343" t="str">
        <f t="shared" si="17"/>
        <v>ChandpurNon-PNP</v>
      </c>
      <c r="H225" s="344">
        <v>44862</v>
      </c>
      <c r="I225" s="343">
        <v>1320</v>
      </c>
      <c r="J225" s="343" t="str">
        <f t="shared" si="18"/>
        <v>1001 - 1500 SFT</v>
      </c>
      <c r="K225" s="345" t="s">
        <v>195</v>
      </c>
      <c r="L225" s="343" t="s">
        <v>186</v>
      </c>
      <c r="M225" s="345" t="s">
        <v>1537</v>
      </c>
      <c r="N225" s="343" t="s">
        <v>1015</v>
      </c>
      <c r="O225" s="343" t="s">
        <v>127</v>
      </c>
      <c r="P225" s="343" t="s">
        <v>118</v>
      </c>
      <c r="Q225" s="343" t="s">
        <v>1869</v>
      </c>
      <c r="R225" s="343" t="s">
        <v>1863</v>
      </c>
      <c r="S225" s="346">
        <v>1558045</v>
      </c>
      <c r="T225" s="346">
        <v>1180.3371212121212</v>
      </c>
      <c r="U225" s="346">
        <v>1325219</v>
      </c>
      <c r="V225" s="346">
        <v>1740620</v>
      </c>
      <c r="W225" s="346">
        <v>1267205</v>
      </c>
      <c r="X225" s="346">
        <v>882086.6</v>
      </c>
      <c r="Y225" s="346">
        <v>1558045</v>
      </c>
      <c r="Z225" s="346">
        <v>13</v>
      </c>
      <c r="AA225" s="346" t="s">
        <v>1853</v>
      </c>
      <c r="AB225" s="346" t="s">
        <v>1854</v>
      </c>
      <c r="AC225" s="346" t="s">
        <v>1845</v>
      </c>
      <c r="AD225" s="346">
        <v>290840</v>
      </c>
      <c r="AE225" s="347">
        <v>0.22951298329788794</v>
      </c>
      <c r="AF225" s="347">
        <v>5.9197652089026755E-2</v>
      </c>
      <c r="AG225" s="346">
        <v>1325219</v>
      </c>
      <c r="AH225" s="346">
        <v>1658403</v>
      </c>
      <c r="AI225" s="346">
        <v>1832573</v>
      </c>
      <c r="AJ225" s="346">
        <v>1233410</v>
      </c>
      <c r="AK225" s="346">
        <v>1740620</v>
      </c>
      <c r="AL225" s="346">
        <v>73053.952867763117</v>
      </c>
      <c r="AM225" s="346">
        <v>99190.02021105829</v>
      </c>
      <c r="AN225" s="346">
        <v>134575.64920549325</v>
      </c>
      <c r="AO225" s="346">
        <v>49663.653864985652</v>
      </c>
      <c r="AP225" s="346">
        <v>104679.75309593807</v>
      </c>
      <c r="AQ225" s="347">
        <v>0.16939143172703811</v>
      </c>
      <c r="AR225" s="348" t="str">
        <f t="shared" si="19"/>
        <v>ChattogramChandpur</v>
      </c>
      <c r="AS225" s="347">
        <v>4.0000000000000001E-3</v>
      </c>
      <c r="AT225" s="347" t="s">
        <v>1846</v>
      </c>
      <c r="AU225" s="347" t="s">
        <v>1843</v>
      </c>
      <c r="AV225" s="349" t="s">
        <v>1041</v>
      </c>
    </row>
    <row r="226" spans="1:48" ht="14.4">
      <c r="A226" s="343">
        <v>109</v>
      </c>
      <c r="B226" s="343" t="s">
        <v>196</v>
      </c>
      <c r="C226" s="343" t="s">
        <v>1968</v>
      </c>
      <c r="D226" s="343" t="str">
        <f t="shared" si="15"/>
        <v>2001 - 2500 SFTChattogramChattogramNon-PNPCommercial HubMCথানা সদরSquare ⬜ shapeGround floor</v>
      </c>
      <c r="E226" s="343" t="str">
        <f>CONCATENATE('Outlet Data'!K226,L226,'Outlet Data'!N226,M226)</f>
        <v>ChattogramChattogramCommercial HubNon-PNP</v>
      </c>
      <c r="F226" s="343" t="str">
        <f t="shared" si="16"/>
        <v>Chattogramথানা সদরNon-PNP</v>
      </c>
      <c r="G226" s="343" t="str">
        <f t="shared" si="17"/>
        <v>ChattogramNon-PNP</v>
      </c>
      <c r="H226" s="344">
        <v>44864</v>
      </c>
      <c r="I226" s="343">
        <v>2200</v>
      </c>
      <c r="J226" s="343" t="str">
        <f t="shared" si="18"/>
        <v>2001 - 2500 SFT</v>
      </c>
      <c r="K226" s="345" t="s">
        <v>195</v>
      </c>
      <c r="L226" s="343" t="s">
        <v>195</v>
      </c>
      <c r="M226" s="345" t="s">
        <v>1537</v>
      </c>
      <c r="N226" s="343" t="s">
        <v>1014</v>
      </c>
      <c r="O226" s="343" t="s">
        <v>25</v>
      </c>
      <c r="P226" s="343" t="s">
        <v>118</v>
      </c>
      <c r="Q226" s="343" t="s">
        <v>1869</v>
      </c>
      <c r="R226" s="343" t="s">
        <v>1863</v>
      </c>
      <c r="S226" s="346">
        <v>3923632.4</v>
      </c>
      <c r="T226" s="346">
        <v>1783.4692727272727</v>
      </c>
      <c r="U226" s="346">
        <v>3297094</v>
      </c>
      <c r="V226" s="346">
        <v>3968104</v>
      </c>
      <c r="W226" s="346">
        <v>1022287.4</v>
      </c>
      <c r="X226" s="346">
        <v>941589.8</v>
      </c>
      <c r="Y226" s="346">
        <v>3827648.2</v>
      </c>
      <c r="Z226" s="346">
        <v>5</v>
      </c>
      <c r="AA226" s="346" t="s">
        <v>1857</v>
      </c>
      <c r="AB226" s="346" t="s">
        <v>1858</v>
      </c>
      <c r="AC226" s="346" t="s">
        <v>1855</v>
      </c>
      <c r="AD226" s="346">
        <v>2901345</v>
      </c>
      <c r="AE226" s="347">
        <v>2.8380913234380074</v>
      </c>
      <c r="AF226" s="347">
        <v>8.7213350308700144E-2</v>
      </c>
      <c r="AG226" s="346">
        <v>3297094</v>
      </c>
      <c r="AH226" s="346">
        <v>3717200</v>
      </c>
      <c r="AI226" s="346">
        <v>5617401</v>
      </c>
      <c r="AJ226" s="346">
        <v>3018363</v>
      </c>
      <c r="AK226" s="346">
        <v>3968104</v>
      </c>
      <c r="AL226" s="346">
        <v>288899.08630785032</v>
      </c>
      <c r="AM226" s="346">
        <v>285616.59463012387</v>
      </c>
      <c r="AN226" s="346">
        <v>591047.5718282219</v>
      </c>
      <c r="AO226" s="346">
        <v>223488.87256252841</v>
      </c>
      <c r="AP226" s="346">
        <v>321913.50959010463</v>
      </c>
      <c r="AQ226" s="347">
        <v>0.17270974330533626</v>
      </c>
      <c r="AR226" s="348" t="str">
        <f t="shared" si="19"/>
        <v>ChattogramChattogram</v>
      </c>
      <c r="AS226" s="347">
        <v>4.0000000000000001E-3</v>
      </c>
      <c r="AT226" s="347" t="s">
        <v>1846</v>
      </c>
      <c r="AU226" s="347" t="s">
        <v>1843</v>
      </c>
      <c r="AV226" s="349" t="s">
        <v>1041</v>
      </c>
    </row>
    <row r="227" spans="1:48" ht="14.4">
      <c r="A227" s="343">
        <v>172</v>
      </c>
      <c r="B227" s="343" t="s">
        <v>381</v>
      </c>
      <c r="C227" s="343" t="s">
        <v>1969</v>
      </c>
      <c r="D227" s="343" t="str">
        <f t="shared" si="15"/>
        <v>2501 - 3000 SFTRangpurDinajpurNon-PNPHigh Street W Residential BlockMCজেলা শহরSquare ⬜ shapeGround floor</v>
      </c>
      <c r="E227" s="343" t="str">
        <f>CONCATENATE('Outlet Data'!K227,L227,'Outlet Data'!N227,M227)</f>
        <v>RangpurDinajpurHigh Street W Residential BlockNon-PNP</v>
      </c>
      <c r="F227" s="343" t="str">
        <f t="shared" si="16"/>
        <v>Dinajpurজেলা শহরNon-PNP</v>
      </c>
      <c r="G227" s="343" t="str">
        <f t="shared" si="17"/>
        <v>DinajpurNon-PNP</v>
      </c>
      <c r="H227" s="344">
        <v>44864</v>
      </c>
      <c r="I227" s="343">
        <v>3000</v>
      </c>
      <c r="J227" s="343" t="str">
        <f t="shared" si="18"/>
        <v>2501 - 3000 SFT</v>
      </c>
      <c r="K227" s="345" t="s">
        <v>389</v>
      </c>
      <c r="L227" s="343" t="s">
        <v>351</v>
      </c>
      <c r="M227" s="345" t="s">
        <v>1537</v>
      </c>
      <c r="N227" s="343" t="s">
        <v>1015</v>
      </c>
      <c r="O227" s="343" t="s">
        <v>25</v>
      </c>
      <c r="P227" s="343" t="s">
        <v>118</v>
      </c>
      <c r="Q227" s="343" t="s">
        <v>1861</v>
      </c>
      <c r="R227" s="343" t="s">
        <v>1863</v>
      </c>
      <c r="S227" s="346">
        <v>2367440.4</v>
      </c>
      <c r="T227" s="346">
        <v>789.14679999999998</v>
      </c>
      <c r="U227" s="346">
        <v>2274192</v>
      </c>
      <c r="V227" s="346">
        <v>2432165</v>
      </c>
      <c r="W227" s="346">
        <v>2652058.7000000002</v>
      </c>
      <c r="X227" s="346">
        <v>2123649.2999999998</v>
      </c>
      <c r="Y227" s="346">
        <v>2855421.5500000003</v>
      </c>
      <c r="Z227" s="346">
        <v>14</v>
      </c>
      <c r="AA227" s="346" t="s">
        <v>1864</v>
      </c>
      <c r="AB227" s="346" t="s">
        <v>1865</v>
      </c>
      <c r="AC227" s="346" t="s">
        <v>1845</v>
      </c>
      <c r="AD227" s="346">
        <v>-284618.30000000028</v>
      </c>
      <c r="AE227" s="347">
        <v>-0.10731975879719413</v>
      </c>
      <c r="AF227" s="347">
        <v>6.6811295201898949E-2</v>
      </c>
      <c r="AG227" s="346">
        <v>2430849</v>
      </c>
      <c r="AH227" s="346">
        <v>2274192</v>
      </c>
      <c r="AI227" s="346">
        <v>2519328</v>
      </c>
      <c r="AJ227" s="346">
        <v>2180668</v>
      </c>
      <c r="AK227" s="346">
        <v>2432165</v>
      </c>
      <c r="AL227" s="346">
        <v>157837.13980150106</v>
      </c>
      <c r="AM227" s="346">
        <v>125466.40099811216</v>
      </c>
      <c r="AN227" s="346">
        <v>185189.27838179091</v>
      </c>
      <c r="AO227" s="346">
        <v>147187.87234629667</v>
      </c>
      <c r="AP227" s="346">
        <v>175178.10565880773</v>
      </c>
      <c r="AQ227" s="347">
        <v>0.1641021982515517</v>
      </c>
      <c r="AR227" s="348" t="str">
        <f t="shared" si="19"/>
        <v>RangpurDinajpur</v>
      </c>
      <c r="AS227" s="347">
        <v>4.0000000000000001E-3</v>
      </c>
      <c r="AT227" s="347" t="s">
        <v>1846</v>
      </c>
      <c r="AU227" s="347" t="s">
        <v>1843</v>
      </c>
      <c r="AV227" s="349" t="s">
        <v>1041</v>
      </c>
    </row>
    <row r="228" spans="1:48" ht="14.4">
      <c r="A228" s="343">
        <v>84</v>
      </c>
      <c r="B228" s="343" t="s">
        <v>104</v>
      </c>
      <c r="C228" s="343" t="s">
        <v>105</v>
      </c>
      <c r="D228" s="343" t="str">
        <f t="shared" si="15"/>
        <v>2501 - 3000 SFTRajshahiRajshahiNon-PNPCommercial HubHBবিভাগীয় শহরL shapeSlightly upper than Ground floor</v>
      </c>
      <c r="E228" s="343" t="str">
        <f>CONCATENATE('Outlet Data'!K228,L228,'Outlet Data'!N228,M228)</f>
        <v>RajshahiRajshahiCommercial HubNon-PNP</v>
      </c>
      <c r="F228" s="343" t="str">
        <f t="shared" si="16"/>
        <v>Rajshahiবিভাগীয় শহরNon-PNP</v>
      </c>
      <c r="G228" s="343" t="str">
        <f t="shared" si="17"/>
        <v>RajshahiNon-PNP</v>
      </c>
      <c r="H228" s="344">
        <v>44864</v>
      </c>
      <c r="I228" s="343">
        <v>3000</v>
      </c>
      <c r="J228" s="343" t="str">
        <f t="shared" si="18"/>
        <v>2501 - 3000 SFT</v>
      </c>
      <c r="K228" s="345" t="s">
        <v>107</v>
      </c>
      <c r="L228" s="343" t="s">
        <v>107</v>
      </c>
      <c r="M228" s="345" t="s">
        <v>1537</v>
      </c>
      <c r="N228" s="343" t="s">
        <v>1014</v>
      </c>
      <c r="O228" s="343" t="s">
        <v>45</v>
      </c>
      <c r="P228" s="343" t="s">
        <v>27</v>
      </c>
      <c r="Q228" s="343" t="s">
        <v>1838</v>
      </c>
      <c r="R228" s="343" t="s">
        <v>1863</v>
      </c>
      <c r="S228" s="346">
        <v>4685326</v>
      </c>
      <c r="T228" s="346">
        <v>1561.7753333333333</v>
      </c>
      <c r="U228" s="346">
        <v>4408596</v>
      </c>
      <c r="V228" s="346">
        <v>5113998</v>
      </c>
      <c r="W228" s="346">
        <v>4685326</v>
      </c>
      <c r="X228" s="346">
        <v>3698432.1999999997</v>
      </c>
      <c r="Y228" s="346">
        <v>5005462.0999999996</v>
      </c>
      <c r="Z228" s="346">
        <v>7</v>
      </c>
      <c r="AA228" s="346" t="s">
        <v>1848</v>
      </c>
      <c r="AB228" s="346" t="s">
        <v>1849</v>
      </c>
      <c r="AC228" s="346" t="s">
        <v>1845</v>
      </c>
      <c r="AD228" s="346">
        <v>0</v>
      </c>
      <c r="AE228" s="347">
        <v>0</v>
      </c>
      <c r="AF228" s="347">
        <v>6.8087789467391399E-2</v>
      </c>
      <c r="AG228" s="346">
        <v>4787010</v>
      </c>
      <c r="AH228" s="346">
        <v>4408596</v>
      </c>
      <c r="AI228" s="346">
        <v>5113998</v>
      </c>
      <c r="AJ228" s="346">
        <v>3960569</v>
      </c>
      <c r="AK228" s="346">
        <v>5156457</v>
      </c>
      <c r="AL228" s="346">
        <v>309038.32122632617</v>
      </c>
      <c r="AM228" s="346">
        <v>228094.43230925885</v>
      </c>
      <c r="AN228" s="346">
        <v>407731.46152226289</v>
      </c>
      <c r="AO228" s="346">
        <v>264438.28001203481</v>
      </c>
      <c r="AP228" s="346">
        <v>385764.95630059286</v>
      </c>
      <c r="AQ228" s="347">
        <v>0.16085881306327701</v>
      </c>
      <c r="AR228" s="348" t="str">
        <f t="shared" si="19"/>
        <v>RajshahiRajshahi</v>
      </c>
      <c r="AS228" s="347">
        <v>4.0000000000000001E-3</v>
      </c>
      <c r="AT228" s="347" t="s">
        <v>1842</v>
      </c>
      <c r="AU228" s="347" t="s">
        <v>1851</v>
      </c>
      <c r="AV228" s="349" t="s">
        <v>1041</v>
      </c>
    </row>
    <row r="229" spans="1:48" ht="14.4">
      <c r="A229" s="343">
        <v>588</v>
      </c>
      <c r="B229" s="343" t="s">
        <v>1752</v>
      </c>
      <c r="C229" s="343" t="s">
        <v>1970</v>
      </c>
      <c r="D229" s="343" t="str">
        <f t="shared" si="15"/>
        <v>1501 - 2000 SFTSylhetSylhetNon-PNPCommercial HubMCবিভাগীয় শহরI shapeSlightly upper than Ground floor</v>
      </c>
      <c r="E229" s="343" t="str">
        <f>CONCATENATE('Outlet Data'!K229,L229,'Outlet Data'!N229,M229)</f>
        <v>SylhetSylhetCommercial HubNon-PNP</v>
      </c>
      <c r="F229" s="343" t="str">
        <f t="shared" si="16"/>
        <v>Sylhetবিভাগীয় শহরNon-PNP</v>
      </c>
      <c r="G229" s="343" t="str">
        <f t="shared" si="17"/>
        <v>SylhetNon-PNP</v>
      </c>
      <c r="H229" s="344">
        <v>45961</v>
      </c>
      <c r="I229" s="343">
        <v>1700</v>
      </c>
      <c r="J229" s="343" t="str">
        <f t="shared" si="18"/>
        <v>1501 - 2000 SFT</v>
      </c>
      <c r="K229" s="345" t="s">
        <v>131</v>
      </c>
      <c r="L229" s="343" t="s">
        <v>131</v>
      </c>
      <c r="M229" s="345" t="s">
        <v>1537</v>
      </c>
      <c r="N229" s="343" t="s">
        <v>1014</v>
      </c>
      <c r="O229" s="343" t="s">
        <v>25</v>
      </c>
      <c r="P229" s="343" t="s">
        <v>118</v>
      </c>
      <c r="Q229" s="343" t="s">
        <v>1838</v>
      </c>
      <c r="R229" s="343" t="s">
        <v>1863</v>
      </c>
      <c r="S229" s="346">
        <v>1430461.2</v>
      </c>
      <c r="T229" s="346">
        <v>841.44776470588238</v>
      </c>
      <c r="U229" s="346">
        <v>1350592</v>
      </c>
      <c r="V229" s="346">
        <v>1457446</v>
      </c>
      <c r="W229" s="346">
        <v>1479686.2</v>
      </c>
      <c r="X229" s="346">
        <v>986640.6</v>
      </c>
      <c r="Y229" s="346">
        <v>1941291.8</v>
      </c>
      <c r="Z229" s="346">
        <v>41</v>
      </c>
      <c r="AA229" s="346" t="s">
        <v>1848</v>
      </c>
      <c r="AB229" s="346" t="s">
        <v>1849</v>
      </c>
      <c r="AC229" s="346" t="s">
        <v>1845</v>
      </c>
      <c r="AD229" s="346">
        <v>-49225</v>
      </c>
      <c r="AE229" s="347">
        <v>-3.3267188678248183E-2</v>
      </c>
      <c r="AF229" s="347">
        <v>5.352674001079475E-2</v>
      </c>
      <c r="AG229" s="346">
        <v>1457446</v>
      </c>
      <c r="AH229" s="346">
        <v>1421778</v>
      </c>
      <c r="AI229" s="346">
        <v>1350592</v>
      </c>
      <c r="AJ229" s="346">
        <v>1259094</v>
      </c>
      <c r="AK229" s="346">
        <v>1663396</v>
      </c>
      <c r="AL229" s="346">
        <v>82785.647605330159</v>
      </c>
      <c r="AM229" s="346">
        <v>63380.726209156128</v>
      </c>
      <c r="AN229" s="346">
        <v>84351.133768203174</v>
      </c>
      <c r="AO229" s="346">
        <v>56037.216616999503</v>
      </c>
      <c r="AP229" s="346">
        <v>96284.899539958424</v>
      </c>
      <c r="AQ229" s="347">
        <v>0.16623508584525196</v>
      </c>
      <c r="AR229" s="348" t="str">
        <f t="shared" si="19"/>
        <v>SylhetSylhet</v>
      </c>
      <c r="AS229" s="347">
        <v>4.0000000000000001E-3</v>
      </c>
      <c r="AT229" s="347" t="s">
        <v>1856</v>
      </c>
      <c r="AU229" s="347" t="s">
        <v>1851</v>
      </c>
      <c r="AV229" s="349" t="s">
        <v>1041</v>
      </c>
    </row>
    <row r="230" spans="1:48" ht="14.4">
      <c r="A230" s="343">
        <v>184</v>
      </c>
      <c r="B230" s="343" t="s">
        <v>116</v>
      </c>
      <c r="C230" s="343" t="s">
        <v>933</v>
      </c>
      <c r="D230" s="343" t="str">
        <f t="shared" si="15"/>
        <v>1501 - 2000 SFTDhakaDhakaNon-PNPWithin the MahallaMCবিভাগীয় শহরSquare ⬜ shapeGround floor</v>
      </c>
      <c r="E230" s="343" t="str">
        <f>CONCATENATE('Outlet Data'!K230,L230,'Outlet Data'!N230,M230)</f>
        <v>DhakaDhakaWithin the MahallaNon-PNP</v>
      </c>
      <c r="F230" s="343" t="str">
        <f t="shared" si="16"/>
        <v>Dhakaবিভাগীয় শহরNon-PNP</v>
      </c>
      <c r="G230" s="343" t="str">
        <f t="shared" si="17"/>
        <v>DhakaNon-PNP</v>
      </c>
      <c r="H230" s="344">
        <v>44865</v>
      </c>
      <c r="I230" s="343">
        <v>1600</v>
      </c>
      <c r="J230" s="343" t="str">
        <f t="shared" si="18"/>
        <v>1501 - 2000 SFT</v>
      </c>
      <c r="K230" s="345" t="s">
        <v>52</v>
      </c>
      <c r="L230" s="343" t="s">
        <v>52</v>
      </c>
      <c r="M230" s="345" t="s">
        <v>1537</v>
      </c>
      <c r="N230" s="343" t="s">
        <v>1016</v>
      </c>
      <c r="O230" s="343" t="s">
        <v>25</v>
      </c>
      <c r="P230" s="343" t="s">
        <v>118</v>
      </c>
      <c r="Q230" s="343" t="s">
        <v>1838</v>
      </c>
      <c r="R230" s="343" t="s">
        <v>52</v>
      </c>
      <c r="S230" s="346">
        <v>2574401.6</v>
      </c>
      <c r="T230" s="346">
        <v>1609.001</v>
      </c>
      <c r="U230" s="346">
        <v>2425893</v>
      </c>
      <c r="V230" s="346">
        <v>2788708</v>
      </c>
      <c r="W230" s="346">
        <v>1992692.2</v>
      </c>
      <c r="X230" s="346">
        <v>1544437.2</v>
      </c>
      <c r="Y230" s="346">
        <v>2689592.2</v>
      </c>
      <c r="Z230" s="346">
        <v>37</v>
      </c>
      <c r="AA230" s="346" t="s">
        <v>1853</v>
      </c>
      <c r="AB230" s="346" t="s">
        <v>1854</v>
      </c>
      <c r="AC230" s="346" t="s">
        <v>1845</v>
      </c>
      <c r="AD230" s="346">
        <v>581709.40000000014</v>
      </c>
      <c r="AE230" s="347">
        <v>0.29192135142597553</v>
      </c>
      <c r="AF230" s="347">
        <v>6.0318544918044587E-2</v>
      </c>
      <c r="AG230" s="346">
        <v>2425893</v>
      </c>
      <c r="AH230" s="346">
        <v>2802731</v>
      </c>
      <c r="AI230" s="346">
        <v>2788708</v>
      </c>
      <c r="AJ230" s="346">
        <v>2251269</v>
      </c>
      <c r="AK230" s="346">
        <v>2603407</v>
      </c>
      <c r="AL230" s="346">
        <v>129970.29842571798</v>
      </c>
      <c r="AM230" s="346">
        <v>149455.12532964192</v>
      </c>
      <c r="AN230" s="346">
        <v>193234.0547347457</v>
      </c>
      <c r="AO230" s="346">
        <v>150553.72249886085</v>
      </c>
      <c r="AP230" s="346">
        <v>153207.59174446273</v>
      </c>
      <c r="AQ230" s="347">
        <v>0.1519966109696422</v>
      </c>
      <c r="AR230" s="348" t="str">
        <f t="shared" si="19"/>
        <v>DhakaDhaka</v>
      </c>
      <c r="AS230" s="347">
        <v>4.0000000000000001E-3</v>
      </c>
      <c r="AT230" s="347" t="s">
        <v>1846</v>
      </c>
      <c r="AU230" s="347" t="s">
        <v>1843</v>
      </c>
      <c r="AV230" s="349" t="s">
        <v>1041</v>
      </c>
    </row>
    <row r="231" spans="1:48" ht="14.4">
      <c r="A231" s="343">
        <v>196</v>
      </c>
      <c r="B231" s="343" t="s">
        <v>602</v>
      </c>
      <c r="C231" s="343" t="s">
        <v>1971</v>
      </c>
      <c r="D231" s="343" t="str">
        <f t="shared" si="15"/>
        <v>1501 - 2000 SFTDhakaDhakaNon-PNPHigh Street W Residential BlockMBবিভাগীয় শহরSquare ⬜ shapeGround floor</v>
      </c>
      <c r="E231" s="343" t="str">
        <f>CONCATENATE('Outlet Data'!K231,L231,'Outlet Data'!N231,M231)</f>
        <v>DhakaDhakaHigh Street W Residential BlockNon-PNP</v>
      </c>
      <c r="F231" s="343" t="str">
        <f t="shared" si="16"/>
        <v>Dhakaবিভাগীয় শহরNon-PNP</v>
      </c>
      <c r="G231" s="343" t="str">
        <f t="shared" si="17"/>
        <v>DhakaNon-PNP</v>
      </c>
      <c r="H231" s="344">
        <v>44865</v>
      </c>
      <c r="I231" s="343">
        <v>1800</v>
      </c>
      <c r="J231" s="343" t="str">
        <f t="shared" si="18"/>
        <v>1501 - 2000 SFT</v>
      </c>
      <c r="K231" s="345" t="s">
        <v>52</v>
      </c>
      <c r="L231" s="343" t="s">
        <v>52</v>
      </c>
      <c r="M231" s="345" t="s">
        <v>1537</v>
      </c>
      <c r="N231" s="343" t="s">
        <v>1015</v>
      </c>
      <c r="O231" s="343" t="s">
        <v>25</v>
      </c>
      <c r="P231" s="343" t="s">
        <v>27</v>
      </c>
      <c r="Q231" s="343" t="s">
        <v>1838</v>
      </c>
      <c r="R231" s="343" t="s">
        <v>52</v>
      </c>
      <c r="S231" s="346">
        <v>2541649</v>
      </c>
      <c r="T231" s="346">
        <v>1412.0272222222222</v>
      </c>
      <c r="U231" s="346">
        <v>2422398</v>
      </c>
      <c r="V231" s="346">
        <v>2625972</v>
      </c>
      <c r="W231" s="346">
        <v>3119556</v>
      </c>
      <c r="X231" s="346">
        <v>2524488.5</v>
      </c>
      <c r="Y231" s="346">
        <v>3962799.3</v>
      </c>
      <c r="Z231" s="346">
        <v>11</v>
      </c>
      <c r="AA231" s="346" t="s">
        <v>1857</v>
      </c>
      <c r="AB231" s="346" t="s">
        <v>1858</v>
      </c>
      <c r="AC231" s="346" t="s">
        <v>1845</v>
      </c>
      <c r="AD231" s="346">
        <v>-577907</v>
      </c>
      <c r="AE231" s="347">
        <v>-0.18525296548611403</v>
      </c>
      <c r="AF231" s="347">
        <v>5.6006333714791877E-2</v>
      </c>
      <c r="AG231" s="346">
        <v>2517563</v>
      </c>
      <c r="AH231" s="346">
        <v>2422398</v>
      </c>
      <c r="AI231" s="346">
        <v>2625972</v>
      </c>
      <c r="AJ231" s="346">
        <v>2401491</v>
      </c>
      <c r="AK231" s="346">
        <v>2740821</v>
      </c>
      <c r="AL231" s="346">
        <v>136938.75688801013</v>
      </c>
      <c r="AM231" s="346">
        <v>147514.08363413211</v>
      </c>
      <c r="AN231" s="346">
        <v>130460.3169833296</v>
      </c>
      <c r="AO231" s="346">
        <v>115250.6260520221</v>
      </c>
      <c r="AP231" s="346">
        <v>181578.42684184125</v>
      </c>
      <c r="AQ231" s="347">
        <v>0.15445410740274321</v>
      </c>
      <c r="AR231" s="348" t="str">
        <f t="shared" si="19"/>
        <v>DhakaDhaka</v>
      </c>
      <c r="AS231" s="347">
        <v>4.0000000000000001E-3</v>
      </c>
      <c r="AT231" s="347" t="s">
        <v>1846</v>
      </c>
      <c r="AU231" s="347" t="s">
        <v>1843</v>
      </c>
      <c r="AV231" s="349" t="s">
        <v>1041</v>
      </c>
    </row>
    <row r="232" spans="1:48" ht="14.4">
      <c r="A232" s="343">
        <v>152</v>
      </c>
      <c r="B232" s="343" t="s">
        <v>122</v>
      </c>
      <c r="C232" s="343" t="s">
        <v>920</v>
      </c>
      <c r="D232" s="343" t="str">
        <f t="shared" si="15"/>
        <v>2001 - 2500 SFTDhakaDhakaNon-PNPHigh Street W Residential BlockMBবিভাগীয় শহরOthersGround floor</v>
      </c>
      <c r="E232" s="343" t="str">
        <f>CONCATENATE('Outlet Data'!K232,L232,'Outlet Data'!N232,M232)</f>
        <v>DhakaDhakaHigh Street W Residential BlockNon-PNP</v>
      </c>
      <c r="F232" s="343" t="str">
        <f t="shared" si="16"/>
        <v>Dhakaবিভাগীয় শহরNon-PNP</v>
      </c>
      <c r="G232" s="343" t="str">
        <f t="shared" si="17"/>
        <v>DhakaNon-PNP</v>
      </c>
      <c r="H232" s="344">
        <v>44865</v>
      </c>
      <c r="I232" s="343">
        <v>2500</v>
      </c>
      <c r="J232" s="343" t="str">
        <f t="shared" si="18"/>
        <v>2001 - 2500 SFT</v>
      </c>
      <c r="K232" s="345" t="s">
        <v>52</v>
      </c>
      <c r="L232" s="343" t="s">
        <v>52</v>
      </c>
      <c r="M232" s="345" t="s">
        <v>1537</v>
      </c>
      <c r="N232" s="343" t="s">
        <v>1015</v>
      </c>
      <c r="O232" s="343" t="s">
        <v>25</v>
      </c>
      <c r="P232" s="343" t="s">
        <v>27</v>
      </c>
      <c r="Q232" s="343" t="s">
        <v>1838</v>
      </c>
      <c r="R232" s="343" t="s">
        <v>52</v>
      </c>
      <c r="S232" s="346">
        <v>2899231.6</v>
      </c>
      <c r="T232" s="346">
        <v>1159.69264</v>
      </c>
      <c r="U232" s="346">
        <v>2613498</v>
      </c>
      <c r="V232" s="346">
        <v>3085958</v>
      </c>
      <c r="W232" s="346">
        <v>3119556</v>
      </c>
      <c r="X232" s="346">
        <v>2524488.5</v>
      </c>
      <c r="Y232" s="346">
        <v>3962799.3</v>
      </c>
      <c r="Z232" s="346">
        <v>11</v>
      </c>
      <c r="AA232" s="346" t="s">
        <v>1857</v>
      </c>
      <c r="AB232" s="346" t="s">
        <v>1858</v>
      </c>
      <c r="AC232" s="346" t="s">
        <v>1845</v>
      </c>
      <c r="AD232" s="346">
        <v>-220324.39999999991</v>
      </c>
      <c r="AE232" s="347">
        <v>-7.0626845615209266E-2</v>
      </c>
      <c r="AF232" s="347">
        <v>5.6381200280387199E-2</v>
      </c>
      <c r="AG232" s="346">
        <v>2797088</v>
      </c>
      <c r="AH232" s="346">
        <v>2613498</v>
      </c>
      <c r="AI232" s="346">
        <v>3085958</v>
      </c>
      <c r="AJ232" s="346">
        <v>2584103</v>
      </c>
      <c r="AK232" s="346">
        <v>3415511</v>
      </c>
      <c r="AL232" s="346">
        <v>166331.60705897468</v>
      </c>
      <c r="AM232" s="346">
        <v>144846.74357957317</v>
      </c>
      <c r="AN232" s="346">
        <v>233632.70407485776</v>
      </c>
      <c r="AO232" s="346">
        <v>183325.76202959917</v>
      </c>
      <c r="AP232" s="346">
        <v>89173.970751132467</v>
      </c>
      <c r="AQ232" s="347">
        <v>0.16302455023407267</v>
      </c>
      <c r="AR232" s="348" t="str">
        <f t="shared" si="19"/>
        <v>DhakaDhaka</v>
      </c>
      <c r="AS232" s="347">
        <v>4.5186472295712869E-2</v>
      </c>
      <c r="AT232" s="347" t="s">
        <v>1850</v>
      </c>
      <c r="AU232" s="347" t="s">
        <v>1843</v>
      </c>
      <c r="AV232" s="349" t="s">
        <v>1041</v>
      </c>
    </row>
    <row r="233" spans="1:48" ht="14.4">
      <c r="A233" s="343">
        <v>542</v>
      </c>
      <c r="B233" s="343" t="s">
        <v>1604</v>
      </c>
      <c r="C233" s="343" t="s">
        <v>1972</v>
      </c>
      <c r="D233" s="343" t="str">
        <f t="shared" si="15"/>
        <v>1001 - 1500 SFTDhakaTangailNon-PNPCommercial HubMBথানা সদরSquare ⬜ shapeGround floor</v>
      </c>
      <c r="E233" s="343" t="str">
        <f>CONCATENATE('Outlet Data'!K233,L233,'Outlet Data'!N233,M233)</f>
        <v>DhakaTangailCommercial HubNon-PNP</v>
      </c>
      <c r="F233" s="343" t="str">
        <f t="shared" si="16"/>
        <v>Tangailথানা সদরNon-PNP</v>
      </c>
      <c r="G233" s="343" t="str">
        <f t="shared" si="17"/>
        <v>TangailNon-PNP</v>
      </c>
      <c r="H233" s="344">
        <v>45777</v>
      </c>
      <c r="I233" s="343">
        <v>1200</v>
      </c>
      <c r="J233" s="343" t="str">
        <f t="shared" si="18"/>
        <v>1001 - 1500 SFT</v>
      </c>
      <c r="K233" s="345" t="s">
        <v>52</v>
      </c>
      <c r="L233" s="343" t="s">
        <v>362</v>
      </c>
      <c r="M233" s="345" t="s">
        <v>1537</v>
      </c>
      <c r="N233" s="343" t="s">
        <v>1014</v>
      </c>
      <c r="O233" s="343" t="s">
        <v>25</v>
      </c>
      <c r="P233" s="343" t="s">
        <v>27</v>
      </c>
      <c r="Q233" s="343" t="s">
        <v>1869</v>
      </c>
      <c r="R233" s="343" t="s">
        <v>52</v>
      </c>
      <c r="S233" s="346">
        <v>975393.4</v>
      </c>
      <c r="T233" s="346">
        <v>812.82783333333339</v>
      </c>
      <c r="U233" s="346">
        <v>881722</v>
      </c>
      <c r="V233" s="346">
        <v>1159920</v>
      </c>
      <c r="W233" s="346">
        <v>1142102.7</v>
      </c>
      <c r="X233" s="346">
        <v>947847.7</v>
      </c>
      <c r="Y233" s="346">
        <v>1344050.35</v>
      </c>
      <c r="Z233" s="346">
        <v>8</v>
      </c>
      <c r="AA233" s="346" t="s">
        <v>1857</v>
      </c>
      <c r="AB233" s="346" t="s">
        <v>1858</v>
      </c>
      <c r="AC233" s="346" t="s">
        <v>1845</v>
      </c>
      <c r="AD233" s="346">
        <v>-166709.29999999993</v>
      </c>
      <c r="AE233" s="347">
        <v>-0.14596699578768169</v>
      </c>
      <c r="AF233" s="347">
        <v>5.6815081340201294E-2</v>
      </c>
      <c r="AG233" s="346">
        <v>881722</v>
      </c>
      <c r="AH233" s="346">
        <v>885297</v>
      </c>
      <c r="AI233" s="346">
        <v>1159920</v>
      </c>
      <c r="AJ233" s="346">
        <v>750026</v>
      </c>
      <c r="AK233" s="346">
        <v>1200002</v>
      </c>
      <c r="AL233" s="346">
        <v>47903.007861222635</v>
      </c>
      <c r="AM233" s="346">
        <v>39220.555126954714</v>
      </c>
      <c r="AN233" s="346">
        <v>86170.472047368617</v>
      </c>
      <c r="AO233" s="346">
        <v>24978.741019677487</v>
      </c>
      <c r="AP233" s="346">
        <v>78812.50074325403</v>
      </c>
      <c r="AQ233" s="347">
        <v>0.17384419848334232</v>
      </c>
      <c r="AR233" s="348" t="str">
        <f t="shared" si="19"/>
        <v>DhakaTangail</v>
      </c>
      <c r="AS233" s="347">
        <v>4.0000000000000001E-3</v>
      </c>
      <c r="AT233" s="347" t="s">
        <v>1846</v>
      </c>
      <c r="AU233" s="347" t="s">
        <v>1843</v>
      </c>
      <c r="AV233" s="349" t="s">
        <v>1041</v>
      </c>
    </row>
    <row r="234" spans="1:48" ht="14.4">
      <c r="A234" s="343">
        <v>292</v>
      </c>
      <c r="B234" s="343" t="s">
        <v>343</v>
      </c>
      <c r="C234" s="343" t="s">
        <v>344</v>
      </c>
      <c r="D234" s="343" t="str">
        <f t="shared" si="15"/>
        <v>2001 - 2500 SFTDhakaGazipurNon-PNPIndustrialMCথানা সদরSquare ⬜ shapeGround floor</v>
      </c>
      <c r="E234" s="343" t="str">
        <f>CONCATENATE('Outlet Data'!K234,L234,'Outlet Data'!N234,M234)</f>
        <v>DhakaGazipurIndustrialNon-PNP</v>
      </c>
      <c r="F234" s="343" t="str">
        <f t="shared" si="16"/>
        <v>Gazipurথানা সদরNon-PNP</v>
      </c>
      <c r="G234" s="343" t="str">
        <f t="shared" si="17"/>
        <v>GazipurNon-PNP</v>
      </c>
      <c r="H234" s="344">
        <v>44869</v>
      </c>
      <c r="I234" s="343">
        <v>2500</v>
      </c>
      <c r="J234" s="343" t="str">
        <f t="shared" si="18"/>
        <v>2001 - 2500 SFT</v>
      </c>
      <c r="K234" s="345" t="s">
        <v>52</v>
      </c>
      <c r="L234" s="343" t="s">
        <v>79</v>
      </c>
      <c r="M234" s="345" t="s">
        <v>1537</v>
      </c>
      <c r="N234" s="343" t="s">
        <v>1017</v>
      </c>
      <c r="O234" s="343" t="s">
        <v>25</v>
      </c>
      <c r="P234" s="343" t="s">
        <v>118</v>
      </c>
      <c r="Q234" s="343" t="s">
        <v>1869</v>
      </c>
      <c r="R234" s="343" t="s">
        <v>52</v>
      </c>
      <c r="S234" s="346">
        <v>2473057.6</v>
      </c>
      <c r="T234" s="346">
        <v>989.22304000000008</v>
      </c>
      <c r="U234" s="346">
        <v>2199732</v>
      </c>
      <c r="V234" s="346">
        <v>2635333</v>
      </c>
      <c r="W234" s="346">
        <v>1992692.2</v>
      </c>
      <c r="X234" s="346">
        <v>1544437.2</v>
      </c>
      <c r="Y234" s="346">
        <v>2689592.2</v>
      </c>
      <c r="Z234" s="346">
        <v>37</v>
      </c>
      <c r="AA234" s="346" t="s">
        <v>1853</v>
      </c>
      <c r="AB234" s="346" t="s">
        <v>1854</v>
      </c>
      <c r="AC234" s="346" t="s">
        <v>1845</v>
      </c>
      <c r="AD234" s="346">
        <v>480365.40000000014</v>
      </c>
      <c r="AE234" s="347">
        <v>0.24106352200304704</v>
      </c>
      <c r="AF234" s="347">
        <v>5.8534197830535616E-2</v>
      </c>
      <c r="AG234" s="346">
        <v>2199732</v>
      </c>
      <c r="AH234" s="346">
        <v>2426338</v>
      </c>
      <c r="AI234" s="346">
        <v>2922743</v>
      </c>
      <c r="AJ234" s="346">
        <v>2181142</v>
      </c>
      <c r="AK234" s="346">
        <v>2635333</v>
      </c>
      <c r="AL234" s="346">
        <v>103751.91070521763</v>
      </c>
      <c r="AM234" s="346">
        <v>129561.3192697725</v>
      </c>
      <c r="AN234" s="346">
        <v>196364.29860720091</v>
      </c>
      <c r="AO234" s="346">
        <v>111979.17726093106</v>
      </c>
      <c r="AP234" s="346">
        <v>182135.50818042603</v>
      </c>
      <c r="AQ234" s="347">
        <v>0.15336494415761001</v>
      </c>
      <c r="AR234" s="348" t="str">
        <f t="shared" si="19"/>
        <v>DhakaGazipur</v>
      </c>
      <c r="AS234" s="347">
        <v>4.0000000000000001E-3</v>
      </c>
      <c r="AT234" s="347" t="s">
        <v>1846</v>
      </c>
      <c r="AU234" s="347" t="s">
        <v>1843</v>
      </c>
      <c r="AV234" s="349" t="s">
        <v>1041</v>
      </c>
    </row>
    <row r="235" spans="1:48" ht="14.4">
      <c r="A235" s="343">
        <v>430</v>
      </c>
      <c r="B235" s="343" t="s">
        <v>301</v>
      </c>
      <c r="C235" s="343" t="s">
        <v>1973</v>
      </c>
      <c r="D235" s="343" t="str">
        <f t="shared" si="15"/>
        <v>1501 - 2000 SFTRangpurPanchagarhNon-PNPHigh Street W Residential BlockLCথানা সদরSquare ⬜ shapeGround floor</v>
      </c>
      <c r="E235" s="343" t="str">
        <f>CONCATENATE('Outlet Data'!K235,L235,'Outlet Data'!N235,M235)</f>
        <v>RangpurPanchagarhHigh Street W Residential BlockNon-PNP</v>
      </c>
      <c r="F235" s="343" t="str">
        <f t="shared" si="16"/>
        <v>Panchagarhথানা সদরNon-PNP</v>
      </c>
      <c r="G235" s="343" t="str">
        <f t="shared" si="17"/>
        <v>PanchagarhNon-PNP</v>
      </c>
      <c r="H235" s="344">
        <v>44883</v>
      </c>
      <c r="I235" s="343">
        <v>2000</v>
      </c>
      <c r="J235" s="343" t="str">
        <f t="shared" si="18"/>
        <v>1501 - 2000 SFT</v>
      </c>
      <c r="K235" s="345" t="s">
        <v>389</v>
      </c>
      <c r="L235" s="343" t="s">
        <v>1566</v>
      </c>
      <c r="M235" s="345" t="s">
        <v>1537</v>
      </c>
      <c r="N235" s="343" t="s">
        <v>1015</v>
      </c>
      <c r="O235" s="343" t="s">
        <v>127</v>
      </c>
      <c r="P235" s="343" t="s">
        <v>118</v>
      </c>
      <c r="Q235" s="343" t="s">
        <v>1869</v>
      </c>
      <c r="R235" s="343" t="s">
        <v>1863</v>
      </c>
      <c r="S235" s="346">
        <v>1687676.2</v>
      </c>
      <c r="T235" s="346">
        <v>843.83809999999994</v>
      </c>
      <c r="U235" s="346">
        <v>1481057</v>
      </c>
      <c r="V235" s="346">
        <v>2032899</v>
      </c>
      <c r="W235" s="346">
        <v>1647597.6</v>
      </c>
      <c r="X235" s="346">
        <v>1551849.4</v>
      </c>
      <c r="Y235" s="346">
        <v>1687676.2</v>
      </c>
      <c r="Z235" s="346">
        <v>5</v>
      </c>
      <c r="AA235" s="346" t="s">
        <v>1857</v>
      </c>
      <c r="AB235" s="346" t="s">
        <v>1858</v>
      </c>
      <c r="AC235" s="346" t="s">
        <v>1845</v>
      </c>
      <c r="AD235" s="346">
        <v>40078.59999999986</v>
      </c>
      <c r="AE235" s="347">
        <v>2.4325478502760456E-2</v>
      </c>
      <c r="AF235" s="347">
        <v>5.46911713404786E-2</v>
      </c>
      <c r="AG235" s="346">
        <v>1503794</v>
      </c>
      <c r="AH235" s="346">
        <v>1481057</v>
      </c>
      <c r="AI235" s="346">
        <v>2095771</v>
      </c>
      <c r="AJ235" s="346">
        <v>1324860</v>
      </c>
      <c r="AK235" s="346">
        <v>2032899</v>
      </c>
      <c r="AL235" s="346">
        <v>73321.483240697155</v>
      </c>
      <c r="AM235" s="346">
        <v>52634.421761798934</v>
      </c>
      <c r="AN235" s="346">
        <v>155042.47724346915</v>
      </c>
      <c r="AO235" s="346">
        <v>45598.637669377727</v>
      </c>
      <c r="AP235" s="346">
        <v>134907.9211918962</v>
      </c>
      <c r="AQ235" s="347">
        <v>0.17169549895028113</v>
      </c>
      <c r="AR235" s="348" t="str">
        <f t="shared" si="19"/>
        <v>RangpurPanchagarh</v>
      </c>
      <c r="AS235" s="347">
        <v>4.0000000000000001E-3</v>
      </c>
      <c r="AT235" s="347" t="s">
        <v>1846</v>
      </c>
      <c r="AU235" s="347" t="s">
        <v>1843</v>
      </c>
      <c r="AV235" s="349" t="s">
        <v>1041</v>
      </c>
    </row>
    <row r="236" spans="1:48" ht="14.4">
      <c r="A236" s="343">
        <v>374</v>
      </c>
      <c r="B236" s="343" t="s">
        <v>830</v>
      </c>
      <c r="C236" s="343" t="s">
        <v>1974</v>
      </c>
      <c r="D236" s="343" t="str">
        <f t="shared" si="15"/>
        <v>3501 - 4000 SFTDhakaDhakaPNPWithin the MahallaMBবিভাগীয় শহরL shapeGround floor</v>
      </c>
      <c r="E236" s="343" t="str">
        <f>CONCATENATE('Outlet Data'!K236,L236,'Outlet Data'!N236,M236)</f>
        <v>DhakaDhakaWithin the MahallaPNP</v>
      </c>
      <c r="F236" s="343" t="str">
        <f t="shared" si="16"/>
        <v>Dhakaবিভাগীয় শহরPNP</v>
      </c>
      <c r="G236" s="343" t="str">
        <f t="shared" si="17"/>
        <v>DhakaPNP</v>
      </c>
      <c r="H236" s="344">
        <v>44893</v>
      </c>
      <c r="I236" s="343">
        <v>3557</v>
      </c>
      <c r="J236" s="343" t="str">
        <f t="shared" si="18"/>
        <v>3501 - 4000 SFT</v>
      </c>
      <c r="K236" s="345" t="s">
        <v>52</v>
      </c>
      <c r="L236" s="343" t="s">
        <v>52</v>
      </c>
      <c r="M236" s="345" t="s">
        <v>1492</v>
      </c>
      <c r="N236" s="343" t="s">
        <v>1016</v>
      </c>
      <c r="O236" s="343" t="s">
        <v>25</v>
      </c>
      <c r="P236" s="343" t="s">
        <v>27</v>
      </c>
      <c r="Q236" s="343" t="s">
        <v>1838</v>
      </c>
      <c r="R236" s="343" t="s">
        <v>52</v>
      </c>
      <c r="S236" s="346">
        <v>8640903.1999999993</v>
      </c>
      <c r="T236" s="346">
        <v>2429.2671352263142</v>
      </c>
      <c r="U236" s="346">
        <v>8478282</v>
      </c>
      <c r="V236" s="346">
        <v>8835889</v>
      </c>
      <c r="W236" s="346">
        <v>5686926.4000000004</v>
      </c>
      <c r="X236" s="346">
        <v>5216051.5999999996</v>
      </c>
      <c r="Y236" s="346">
        <v>9581427.1000000015</v>
      </c>
      <c r="Z236" s="346">
        <v>11</v>
      </c>
      <c r="AA236" s="346" t="s">
        <v>1853</v>
      </c>
      <c r="AB236" s="346" t="s">
        <v>1854</v>
      </c>
      <c r="AC236" s="346" t="s">
        <v>1845</v>
      </c>
      <c r="AD236" s="346">
        <v>2953976.7999999989</v>
      </c>
      <c r="AE236" s="347">
        <v>0.51943292250098372</v>
      </c>
      <c r="AF236" s="347">
        <v>2.8175551314067817E-2</v>
      </c>
      <c r="AG236" s="346">
        <v>8099485</v>
      </c>
      <c r="AH236" s="346">
        <v>8955743</v>
      </c>
      <c r="AI236" s="346">
        <v>8835889</v>
      </c>
      <c r="AJ236" s="346">
        <v>8478282</v>
      </c>
      <c r="AK236" s="346">
        <v>8835117</v>
      </c>
      <c r="AL236" s="346">
        <v>270680.3679420813</v>
      </c>
      <c r="AM236" s="346">
        <v>337723.48203617241</v>
      </c>
      <c r="AN236" s="346">
        <v>69400.173782178899</v>
      </c>
      <c r="AO236" s="346">
        <v>247081.55889841751</v>
      </c>
      <c r="AP236" s="346">
        <v>292425.47489861376</v>
      </c>
      <c r="AQ236" s="347">
        <v>0.15990444649946201</v>
      </c>
      <c r="AR236" s="348" t="str">
        <f t="shared" si="19"/>
        <v>DhakaDhaka</v>
      </c>
      <c r="AS236" s="347">
        <v>3.4788396124239215E-3</v>
      </c>
      <c r="AT236" s="347" t="s">
        <v>1842</v>
      </c>
      <c r="AU236" s="347" t="s">
        <v>1843</v>
      </c>
      <c r="AV236" s="349" t="s">
        <v>1555</v>
      </c>
    </row>
    <row r="237" spans="1:48" ht="14.4">
      <c r="A237" s="343">
        <v>523</v>
      </c>
      <c r="B237" s="343" t="s">
        <v>233</v>
      </c>
      <c r="C237" s="343" t="s">
        <v>236</v>
      </c>
      <c r="D237" s="343" t="str">
        <f t="shared" si="15"/>
        <v>3501 - 4000 SFTRajshahiChapainawabganjNon-PNPInside the MallLBজেলা শহরSquare ⬜ shapeBasement floor</v>
      </c>
      <c r="E237" s="343" t="str">
        <f>CONCATENATE('Outlet Data'!K237,L237,'Outlet Data'!N237,M237)</f>
        <v>RajshahiChapainawabganjInside the MallNon-PNP</v>
      </c>
      <c r="F237" s="343" t="str">
        <f t="shared" si="16"/>
        <v>Chapainawabganjজেলা শহরNon-PNP</v>
      </c>
      <c r="G237" s="343" t="str">
        <f t="shared" si="17"/>
        <v>ChapainawabganjNon-PNP</v>
      </c>
      <c r="H237" s="344">
        <v>44895</v>
      </c>
      <c r="I237" s="343">
        <v>4000</v>
      </c>
      <c r="J237" s="343" t="str">
        <f t="shared" si="18"/>
        <v>3501 - 4000 SFT</v>
      </c>
      <c r="K237" s="345" t="s">
        <v>107</v>
      </c>
      <c r="L237" s="343" t="s">
        <v>236</v>
      </c>
      <c r="M237" s="345" t="s">
        <v>1537</v>
      </c>
      <c r="N237" s="343" t="s">
        <v>1020</v>
      </c>
      <c r="O237" s="343" t="s">
        <v>127</v>
      </c>
      <c r="P237" s="343" t="s">
        <v>27</v>
      </c>
      <c r="Q237" s="343" t="s">
        <v>1861</v>
      </c>
      <c r="R237" s="343" t="s">
        <v>1863</v>
      </c>
      <c r="S237" s="346">
        <v>1478629.6</v>
      </c>
      <c r="T237" s="346">
        <v>369.6574</v>
      </c>
      <c r="U237" s="346">
        <v>1405472</v>
      </c>
      <c r="V237" s="346">
        <v>1482375</v>
      </c>
      <c r="W237" s="346">
        <v>2544594.2000000002</v>
      </c>
      <c r="X237" s="346">
        <v>1771797</v>
      </c>
      <c r="Y237" s="346">
        <v>3631620.4</v>
      </c>
      <c r="Z237" s="346">
        <v>41</v>
      </c>
      <c r="AA237" s="346" t="s">
        <v>1839</v>
      </c>
      <c r="AB237" s="346" t="s">
        <v>1840</v>
      </c>
      <c r="AC237" s="346" t="s">
        <v>1841</v>
      </c>
      <c r="AD237" s="346">
        <v>-1065964.6000000001</v>
      </c>
      <c r="AE237" s="347">
        <v>-0.41891339687876361</v>
      </c>
      <c r="AF237" s="347">
        <v>2.506187483713259E-2</v>
      </c>
      <c r="AG237" s="346">
        <v>1482375</v>
      </c>
      <c r="AH237" s="346">
        <v>1405472</v>
      </c>
      <c r="AI237" s="346">
        <v>1921836</v>
      </c>
      <c r="AJ237" s="346">
        <v>1119723</v>
      </c>
      <c r="AK237" s="346">
        <v>1463742</v>
      </c>
      <c r="AL237" s="346">
        <v>13449.236962794326</v>
      </c>
      <c r="AM237" s="346">
        <v>32492.806642940268</v>
      </c>
      <c r="AN237" s="346">
        <v>83276.43214225446</v>
      </c>
      <c r="AO237" s="346">
        <v>-3341.4130465323688</v>
      </c>
      <c r="AP237" s="346">
        <v>59409.08712694046</v>
      </c>
      <c r="AQ237" s="347">
        <v>0.13305563847989466</v>
      </c>
      <c r="AR237" s="348" t="str">
        <f t="shared" si="19"/>
        <v>RajshahiChapainawabganj</v>
      </c>
      <c r="AS237" s="347">
        <v>4.0000000000000001E-3</v>
      </c>
      <c r="AT237" s="347" t="s">
        <v>1846</v>
      </c>
      <c r="AU237" s="347" t="s">
        <v>1896</v>
      </c>
      <c r="AV237" s="349" t="s">
        <v>1041</v>
      </c>
    </row>
    <row r="238" spans="1:48" ht="14.4">
      <c r="A238" s="343">
        <v>444</v>
      </c>
      <c r="B238" s="343" t="s">
        <v>634</v>
      </c>
      <c r="C238" s="343" t="s">
        <v>635</v>
      </c>
      <c r="D238" s="343" t="str">
        <f t="shared" si="15"/>
        <v>2501 - 3000 SFTRajshahiBoguraNon-PNPHigh Street W Residential BlockMCজেলা শহরSquare ⬜ shapeSlightly upper than Ground floor</v>
      </c>
      <c r="E238" s="343" t="str">
        <f>CONCATENATE('Outlet Data'!K238,L238,'Outlet Data'!N238,M238)</f>
        <v>RajshahiBoguraHigh Street W Residential BlockNon-PNP</v>
      </c>
      <c r="F238" s="343" t="str">
        <f t="shared" si="16"/>
        <v>Boguraজেলা শহরNon-PNP</v>
      </c>
      <c r="G238" s="343" t="str">
        <f t="shared" si="17"/>
        <v>BoguraNon-PNP</v>
      </c>
      <c r="H238" s="344">
        <v>44895</v>
      </c>
      <c r="I238" s="343">
        <v>3000</v>
      </c>
      <c r="J238" s="343" t="str">
        <f t="shared" si="18"/>
        <v>2501 - 3000 SFT</v>
      </c>
      <c r="K238" s="345" t="s">
        <v>107</v>
      </c>
      <c r="L238" s="343" t="s">
        <v>150</v>
      </c>
      <c r="M238" s="345" t="s">
        <v>1537</v>
      </c>
      <c r="N238" s="343" t="s">
        <v>1015</v>
      </c>
      <c r="O238" s="343" t="s">
        <v>25</v>
      </c>
      <c r="P238" s="343" t="s">
        <v>118</v>
      </c>
      <c r="Q238" s="343" t="s">
        <v>1861</v>
      </c>
      <c r="R238" s="343" t="s">
        <v>1863</v>
      </c>
      <c r="S238" s="346">
        <v>1599550.6</v>
      </c>
      <c r="T238" s="346">
        <v>533.18353333333334</v>
      </c>
      <c r="U238" s="346">
        <v>1516408</v>
      </c>
      <c r="V238" s="346">
        <v>1843710</v>
      </c>
      <c r="W238" s="346">
        <v>2652058.7000000002</v>
      </c>
      <c r="X238" s="346">
        <v>2123649.2999999998</v>
      </c>
      <c r="Y238" s="346">
        <v>2855421.5500000003</v>
      </c>
      <c r="Z238" s="346">
        <v>14</v>
      </c>
      <c r="AA238" s="346" t="s">
        <v>1864</v>
      </c>
      <c r="AB238" s="346" t="s">
        <v>1865</v>
      </c>
      <c r="AC238" s="346" t="s">
        <v>1841</v>
      </c>
      <c r="AD238" s="346">
        <v>-1052508.1000000001</v>
      </c>
      <c r="AE238" s="347">
        <v>-0.39686455658013908</v>
      </c>
      <c r="AF238" s="347">
        <v>4.2532790772380959E-2</v>
      </c>
      <c r="AG238" s="346">
        <v>1843710</v>
      </c>
      <c r="AH238" s="346">
        <v>1616639</v>
      </c>
      <c r="AI238" s="346">
        <v>1883222</v>
      </c>
      <c r="AJ238" s="346">
        <v>1137774</v>
      </c>
      <c r="AK238" s="346">
        <v>1516408</v>
      </c>
      <c r="AL238" s="346">
        <v>92283.290469393192</v>
      </c>
      <c r="AM238" s="346">
        <v>54126.151194957085</v>
      </c>
      <c r="AN238" s="346">
        <v>138945.08048594333</v>
      </c>
      <c r="AO238" s="346">
        <v>15498.724038297485</v>
      </c>
      <c r="AP238" s="346">
        <v>39313.50880959112</v>
      </c>
      <c r="AQ238" s="347">
        <v>0.15188288687092494</v>
      </c>
      <c r="AR238" s="348" t="str">
        <f t="shared" si="19"/>
        <v>RajshahiBogura</v>
      </c>
      <c r="AS238" s="347">
        <v>4.0000000000000001E-3</v>
      </c>
      <c r="AT238" s="347" t="s">
        <v>1846</v>
      </c>
      <c r="AU238" s="347" t="s">
        <v>1851</v>
      </c>
      <c r="AV238" s="349" t="s">
        <v>1041</v>
      </c>
    </row>
    <row r="239" spans="1:48" ht="14.4">
      <c r="A239" s="343">
        <v>384</v>
      </c>
      <c r="B239" s="343" t="s">
        <v>1633</v>
      </c>
      <c r="C239" s="343" t="s">
        <v>1975</v>
      </c>
      <c r="D239" s="343" t="str">
        <f t="shared" si="15"/>
        <v>1001 - 1500 SFTDhakaTangailNon-PNPCommercial HubMBথানা সদরSquare ⬜ shapeGround floor</v>
      </c>
      <c r="E239" s="343" t="str">
        <f>CONCATENATE('Outlet Data'!K239,L239,'Outlet Data'!N239,M239)</f>
        <v>DhakaTangailCommercial HubNon-PNP</v>
      </c>
      <c r="F239" s="343" t="str">
        <f t="shared" si="16"/>
        <v>Tangailথানা সদরNon-PNP</v>
      </c>
      <c r="G239" s="343" t="str">
        <f t="shared" si="17"/>
        <v>TangailNon-PNP</v>
      </c>
      <c r="H239" s="344">
        <v>45808</v>
      </c>
      <c r="I239" s="343">
        <v>1327</v>
      </c>
      <c r="J239" s="343" t="str">
        <f t="shared" si="18"/>
        <v>1001 - 1500 SFT</v>
      </c>
      <c r="K239" s="345" t="s">
        <v>52</v>
      </c>
      <c r="L239" s="343" t="s">
        <v>362</v>
      </c>
      <c r="M239" s="345" t="s">
        <v>1537</v>
      </c>
      <c r="N239" s="343" t="s">
        <v>1014</v>
      </c>
      <c r="O239" s="343" t="s">
        <v>25</v>
      </c>
      <c r="P239" s="343" t="s">
        <v>27</v>
      </c>
      <c r="Q239" s="343" t="s">
        <v>1869</v>
      </c>
      <c r="R239" s="343" t="s">
        <v>52</v>
      </c>
      <c r="S239" s="346">
        <v>1783590.4</v>
      </c>
      <c r="T239" s="346">
        <v>1344.07716654107</v>
      </c>
      <c r="U239" s="346">
        <v>1539796</v>
      </c>
      <c r="V239" s="346">
        <v>2180224</v>
      </c>
      <c r="W239" s="346">
        <v>1142102.7</v>
      </c>
      <c r="X239" s="346">
        <v>947847.7</v>
      </c>
      <c r="Y239" s="346">
        <v>1344050.35</v>
      </c>
      <c r="Z239" s="346">
        <v>8</v>
      </c>
      <c r="AA239" s="346" t="s">
        <v>1857</v>
      </c>
      <c r="AB239" s="346" t="s">
        <v>1858</v>
      </c>
      <c r="AC239" s="346" t="s">
        <v>1855</v>
      </c>
      <c r="AD239" s="346">
        <v>641487.69999999995</v>
      </c>
      <c r="AE239" s="347">
        <v>0.56167251859224221</v>
      </c>
      <c r="AF239" s="347">
        <v>6.2701474009519823E-2</v>
      </c>
      <c r="AG239" s="346">
        <v>1539796</v>
      </c>
      <c r="AH239" s="346">
        <v>1681424</v>
      </c>
      <c r="AI239" s="346">
        <v>2189087</v>
      </c>
      <c r="AJ239" s="346">
        <v>1327421</v>
      </c>
      <c r="AK239" s="346">
        <v>2180224</v>
      </c>
      <c r="AL239" s="346">
        <v>97401.139679169224</v>
      </c>
      <c r="AM239" s="346">
        <v>75454.808565342944</v>
      </c>
      <c r="AN239" s="346">
        <v>160800.51270375377</v>
      </c>
      <c r="AO239" s="346">
        <v>65865.487644265755</v>
      </c>
      <c r="AP239" s="346">
        <v>159646.78695361357</v>
      </c>
      <c r="AQ239" s="347">
        <v>0.15461349186695805</v>
      </c>
      <c r="AR239" s="348" t="str">
        <f t="shared" si="19"/>
        <v>DhakaTangail</v>
      </c>
      <c r="AS239" s="347">
        <v>4.0000000000000001E-3</v>
      </c>
      <c r="AT239" s="347" t="s">
        <v>1846</v>
      </c>
      <c r="AU239" s="347" t="s">
        <v>1843</v>
      </c>
      <c r="AV239" s="349" t="s">
        <v>1041</v>
      </c>
    </row>
    <row r="240" spans="1:48" ht="14.4">
      <c r="A240" s="343">
        <v>528</v>
      </c>
      <c r="B240" s="343" t="s">
        <v>418</v>
      </c>
      <c r="C240" s="343" t="s">
        <v>1976</v>
      </c>
      <c r="D240" s="343" t="str">
        <f t="shared" si="15"/>
        <v>1001 - 1500 SFTDhakaDhakaNon-PNPWithin the MahallaLCথানা সদরI shapeGround floor</v>
      </c>
      <c r="E240" s="343" t="str">
        <f>CONCATENATE('Outlet Data'!K240,L240,'Outlet Data'!N240,M240)</f>
        <v>DhakaDhakaWithin the MahallaNon-PNP</v>
      </c>
      <c r="F240" s="343" t="str">
        <f t="shared" si="16"/>
        <v>Dhakaথানা সদরNon-PNP</v>
      </c>
      <c r="G240" s="343" t="str">
        <f t="shared" si="17"/>
        <v>DhakaNon-PNP</v>
      </c>
      <c r="H240" s="344">
        <v>44895</v>
      </c>
      <c r="I240" s="343">
        <v>1400</v>
      </c>
      <c r="J240" s="343" t="str">
        <f t="shared" si="18"/>
        <v>1001 - 1500 SFT</v>
      </c>
      <c r="K240" s="345" t="s">
        <v>52</v>
      </c>
      <c r="L240" s="343" t="s">
        <v>52</v>
      </c>
      <c r="M240" s="345" t="s">
        <v>1537</v>
      </c>
      <c r="N240" s="343" t="s">
        <v>1016</v>
      </c>
      <c r="O240" s="343" t="s">
        <v>127</v>
      </c>
      <c r="P240" s="343" t="s">
        <v>118</v>
      </c>
      <c r="Q240" s="343" t="s">
        <v>1869</v>
      </c>
      <c r="R240" s="343" t="s">
        <v>52</v>
      </c>
      <c r="S240" s="346">
        <v>1449782.4</v>
      </c>
      <c r="T240" s="346">
        <v>1035.5588571428571</v>
      </c>
      <c r="U240" s="346">
        <v>1315142</v>
      </c>
      <c r="V240" s="346">
        <v>1549589</v>
      </c>
      <c r="W240" s="346">
        <v>1126199.5</v>
      </c>
      <c r="X240" s="346">
        <v>866075.60000000009</v>
      </c>
      <c r="Y240" s="346">
        <v>1499334.35</v>
      </c>
      <c r="Z240" s="346">
        <v>28</v>
      </c>
      <c r="AA240" s="346" t="s">
        <v>1853</v>
      </c>
      <c r="AB240" s="346" t="s">
        <v>1854</v>
      </c>
      <c r="AC240" s="346" t="s">
        <v>1845</v>
      </c>
      <c r="AD240" s="346">
        <v>323582.89999999991</v>
      </c>
      <c r="AE240" s="347">
        <v>0.28732289438949299</v>
      </c>
      <c r="AF240" s="347">
        <v>4.8396761087495625E-2</v>
      </c>
      <c r="AG240" s="346">
        <v>1375290</v>
      </c>
      <c r="AH240" s="346">
        <v>1315142</v>
      </c>
      <c r="AI240" s="346">
        <v>1776864</v>
      </c>
      <c r="AJ240" s="346">
        <v>1232027</v>
      </c>
      <c r="AK240" s="346">
        <v>1549589</v>
      </c>
      <c r="AL240" s="346">
        <v>64472.67865923309</v>
      </c>
      <c r="AM240" s="346">
        <v>42578.039546552551</v>
      </c>
      <c r="AN240" s="346">
        <v>108352.05569269191</v>
      </c>
      <c r="AO240" s="346">
        <v>48286.951286159077</v>
      </c>
      <c r="AP240" s="346">
        <v>87134.137023643416</v>
      </c>
      <c r="AQ240" s="347">
        <v>0.15131005244337539</v>
      </c>
      <c r="AR240" s="348" t="str">
        <f t="shared" si="19"/>
        <v>DhakaDhaka</v>
      </c>
      <c r="AS240" s="347">
        <v>4.0000000000000001E-3</v>
      </c>
      <c r="AT240" s="347" t="s">
        <v>1856</v>
      </c>
      <c r="AU240" s="347" t="s">
        <v>1843</v>
      </c>
      <c r="AV240" s="349" t="s">
        <v>1041</v>
      </c>
    </row>
    <row r="241" spans="1:48" ht="14.4">
      <c r="A241" s="343">
        <v>14</v>
      </c>
      <c r="B241" s="343" t="s">
        <v>827</v>
      </c>
      <c r="C241" s="343" t="s">
        <v>1977</v>
      </c>
      <c r="D241" s="343" t="str">
        <f t="shared" si="15"/>
        <v>More Then 10000 SFTDhakaGBUDDhakaPNPHigh Street W Residential BlockHAবিভাগীয় শহরSquare ⬜ shapeGround floor</v>
      </c>
      <c r="E241" s="343" t="str">
        <f>CONCATENATE('Outlet Data'!K241,L241,'Outlet Data'!N241,M241)</f>
        <v>DhakaGBUDDhakaHigh Street W Residential BlockPNP</v>
      </c>
      <c r="F241" s="343" t="str">
        <f t="shared" si="16"/>
        <v>Dhakaবিভাগীয় শহরPNP</v>
      </c>
      <c r="G241" s="343" t="str">
        <f t="shared" si="17"/>
        <v>DhakaPNP</v>
      </c>
      <c r="H241" s="344">
        <v>44895</v>
      </c>
      <c r="I241" s="343">
        <v>11946</v>
      </c>
      <c r="J241" s="343" t="str">
        <f t="shared" si="18"/>
        <v>More Then 10000 SFT</v>
      </c>
      <c r="K241" s="345" t="s">
        <v>1557</v>
      </c>
      <c r="L241" s="343" t="s">
        <v>52</v>
      </c>
      <c r="M241" s="345" t="s">
        <v>1492</v>
      </c>
      <c r="N241" s="343" t="s">
        <v>1015</v>
      </c>
      <c r="O241" s="343" t="s">
        <v>45</v>
      </c>
      <c r="P241" s="343" t="s">
        <v>46</v>
      </c>
      <c r="Q241" s="343" t="s">
        <v>1838</v>
      </c>
      <c r="R241" s="343" t="s">
        <v>52</v>
      </c>
      <c r="S241" s="346">
        <v>31078402.199999999</v>
      </c>
      <c r="T241" s="346">
        <v>2601.573932697137</v>
      </c>
      <c r="U241" s="346">
        <v>30324982</v>
      </c>
      <c r="V241" s="346">
        <v>32160066</v>
      </c>
      <c r="W241" s="346">
        <v>42960861.299999997</v>
      </c>
      <c r="X241" s="346">
        <v>30235492.850000001</v>
      </c>
      <c r="Y241" s="346">
        <v>50427114.199999996</v>
      </c>
      <c r="Z241" s="346">
        <v>8</v>
      </c>
      <c r="AA241" s="346" t="s">
        <v>1853</v>
      </c>
      <c r="AB241" s="346" t="s">
        <v>1854</v>
      </c>
      <c r="AC241" s="346" t="s">
        <v>1845</v>
      </c>
      <c r="AD241" s="346">
        <v>-11882459.099999998</v>
      </c>
      <c r="AE241" s="347">
        <v>-0.27658800918872639</v>
      </c>
      <c r="AF241" s="347">
        <v>7.3809304773854417E-2</v>
      </c>
      <c r="AG241" s="346">
        <v>30022923</v>
      </c>
      <c r="AH241" s="346">
        <v>30708629</v>
      </c>
      <c r="AI241" s="346">
        <v>32160066</v>
      </c>
      <c r="AJ241" s="346">
        <v>30324982</v>
      </c>
      <c r="AK241" s="346">
        <v>32175411</v>
      </c>
      <c r="AL241" s="346">
        <v>2409941.0938414857</v>
      </c>
      <c r="AM241" s="346">
        <v>2208785.6739183534</v>
      </c>
      <c r="AN241" s="346">
        <v>2495497.6781149777</v>
      </c>
      <c r="AO241" s="346">
        <v>2089312.0171043221</v>
      </c>
      <c r="AP241" s="346">
        <v>2265839.8363419976</v>
      </c>
      <c r="AQ241" s="347">
        <v>0.18134432420202537</v>
      </c>
      <c r="AR241" s="348" t="str">
        <f t="shared" si="19"/>
        <v>DhakaGBUDDhaka</v>
      </c>
      <c r="AS241" s="347">
        <v>8.2949942061000363E-3</v>
      </c>
      <c r="AT241" s="347" t="s">
        <v>1846</v>
      </c>
      <c r="AU241" s="347" t="s">
        <v>1843</v>
      </c>
      <c r="AV241" s="349" t="s">
        <v>1555</v>
      </c>
    </row>
    <row r="242" spans="1:48" ht="14.4">
      <c r="A242" s="343">
        <v>393</v>
      </c>
      <c r="B242" s="343" t="s">
        <v>160</v>
      </c>
      <c r="C242" s="343" t="s">
        <v>1978</v>
      </c>
      <c r="D242" s="343" t="str">
        <f t="shared" si="15"/>
        <v>1501 - 2000 SFTChattogramCumillaNon-PNPHigh Street W Residential BlockMCথানা সদরI shapeGround floor</v>
      </c>
      <c r="E242" s="343" t="str">
        <f>CONCATENATE('Outlet Data'!K242,L242,'Outlet Data'!N242,M242)</f>
        <v>ChattogramCumillaHigh Street W Residential BlockNon-PNP</v>
      </c>
      <c r="F242" s="343" t="str">
        <f t="shared" si="16"/>
        <v>Cumillaথানা সদরNon-PNP</v>
      </c>
      <c r="G242" s="343" t="str">
        <f t="shared" si="17"/>
        <v>CumillaNon-PNP</v>
      </c>
      <c r="H242" s="344">
        <v>44918</v>
      </c>
      <c r="I242" s="343">
        <v>1530</v>
      </c>
      <c r="J242" s="343" t="str">
        <f t="shared" si="18"/>
        <v>1501 - 2000 SFT</v>
      </c>
      <c r="K242" s="345" t="s">
        <v>195</v>
      </c>
      <c r="L242" s="343" t="s">
        <v>162</v>
      </c>
      <c r="M242" s="345" t="s">
        <v>1537</v>
      </c>
      <c r="N242" s="343" t="s">
        <v>1015</v>
      </c>
      <c r="O242" s="343" t="s">
        <v>25</v>
      </c>
      <c r="P242" s="343" t="s">
        <v>118</v>
      </c>
      <c r="Q242" s="343" t="s">
        <v>1869</v>
      </c>
      <c r="R242" s="343" t="s">
        <v>1863</v>
      </c>
      <c r="S242" s="346">
        <v>1479059.4</v>
      </c>
      <c r="T242" s="346">
        <v>966.70549019607836</v>
      </c>
      <c r="U242" s="346">
        <v>1262526</v>
      </c>
      <c r="V242" s="346">
        <v>1665037</v>
      </c>
      <c r="W242" s="346">
        <v>1521635.9</v>
      </c>
      <c r="X242" s="346">
        <v>961764.20000000007</v>
      </c>
      <c r="Y242" s="346">
        <v>3362932.2</v>
      </c>
      <c r="Z242" s="346">
        <v>10</v>
      </c>
      <c r="AA242" s="346" t="s">
        <v>1853</v>
      </c>
      <c r="AB242" s="346" t="s">
        <v>1854</v>
      </c>
      <c r="AC242" s="346" t="s">
        <v>1845</v>
      </c>
      <c r="AD242" s="346">
        <v>-42576.5</v>
      </c>
      <c r="AE242" s="347">
        <v>-2.7980740990666719E-2</v>
      </c>
      <c r="AF242" s="347">
        <v>5.4638004619994109E-2</v>
      </c>
      <c r="AG242" s="346">
        <v>1262526</v>
      </c>
      <c r="AH242" s="346">
        <v>1665037</v>
      </c>
      <c r="AI242" s="346">
        <v>1722086</v>
      </c>
      <c r="AJ242" s="346">
        <v>1140580</v>
      </c>
      <c r="AK242" s="346">
        <v>1605068</v>
      </c>
      <c r="AL242" s="346">
        <v>49665.821543271712</v>
      </c>
      <c r="AM242" s="346">
        <v>97316.791476076265</v>
      </c>
      <c r="AN242" s="346">
        <v>133231.19244608268</v>
      </c>
      <c r="AO242" s="346">
        <v>39292.072950012662</v>
      </c>
      <c r="AP242" s="346">
        <v>84558.393236785225</v>
      </c>
      <c r="AQ242" s="347">
        <v>0.14792500410073364</v>
      </c>
      <c r="AR242" s="348" t="str">
        <f t="shared" si="19"/>
        <v>ChattogramCumilla</v>
      </c>
      <c r="AS242" s="347">
        <v>4.0000000000000001E-3</v>
      </c>
      <c r="AT242" s="347" t="s">
        <v>1856</v>
      </c>
      <c r="AU242" s="347" t="s">
        <v>1843</v>
      </c>
      <c r="AV242" s="349" t="s">
        <v>1041</v>
      </c>
    </row>
    <row r="243" spans="1:48" ht="14.4">
      <c r="A243" s="343">
        <v>515</v>
      </c>
      <c r="B243" s="343" t="s">
        <v>293</v>
      </c>
      <c r="C243" s="343" t="s">
        <v>295</v>
      </c>
      <c r="D243" s="343" t="str">
        <f t="shared" si="15"/>
        <v>1501 - 2000 SFTChattogramBandarbanNon-PNPCommercial HubLCজেলা শহরI shapeGround floor</v>
      </c>
      <c r="E243" s="343" t="str">
        <f>CONCATENATE('Outlet Data'!K243,L243,'Outlet Data'!N243,M243)</f>
        <v>ChattogramBandarbanCommercial HubNon-PNP</v>
      </c>
      <c r="F243" s="343" t="str">
        <f t="shared" si="16"/>
        <v>Bandarbanজেলা শহরNon-PNP</v>
      </c>
      <c r="G243" s="343" t="str">
        <f t="shared" si="17"/>
        <v>BandarbanNon-PNP</v>
      </c>
      <c r="H243" s="344">
        <v>44925</v>
      </c>
      <c r="I243" s="343">
        <v>1600</v>
      </c>
      <c r="J243" s="343" t="str">
        <f t="shared" si="18"/>
        <v>1501 - 2000 SFT</v>
      </c>
      <c r="K243" s="345" t="s">
        <v>195</v>
      </c>
      <c r="L243" s="343" t="s">
        <v>295</v>
      </c>
      <c r="M243" s="345" t="s">
        <v>1537</v>
      </c>
      <c r="N243" s="343" t="s">
        <v>1014</v>
      </c>
      <c r="O243" s="343" t="s">
        <v>127</v>
      </c>
      <c r="P243" s="343" t="s">
        <v>118</v>
      </c>
      <c r="Q243" s="343" t="s">
        <v>1861</v>
      </c>
      <c r="R243" s="343" t="s">
        <v>1863</v>
      </c>
      <c r="S243" s="346">
        <v>1597914.2</v>
      </c>
      <c r="T243" s="346">
        <v>998.69637499999999</v>
      </c>
      <c r="U243" s="346">
        <v>1465840</v>
      </c>
      <c r="V243" s="346">
        <v>1780635</v>
      </c>
      <c r="W243" s="346">
        <v>1584211</v>
      </c>
      <c r="X243" s="346">
        <v>973132.80000000005</v>
      </c>
      <c r="Y243" s="346">
        <v>1605103</v>
      </c>
      <c r="Z243" s="346">
        <v>9</v>
      </c>
      <c r="AA243" s="346" t="s">
        <v>1853</v>
      </c>
      <c r="AB243" s="346" t="s">
        <v>1854</v>
      </c>
      <c r="AC243" s="346" t="s">
        <v>1845</v>
      </c>
      <c r="AD243" s="346">
        <v>13703.199999999953</v>
      </c>
      <c r="AE243" s="347">
        <v>8.6498578787799207E-3</v>
      </c>
      <c r="AF243" s="347">
        <v>3.5209993847480865E-2</v>
      </c>
      <c r="AG243" s="346">
        <v>1465840</v>
      </c>
      <c r="AH243" s="346">
        <v>1621332</v>
      </c>
      <c r="AI243" s="346">
        <v>1780635</v>
      </c>
      <c r="AJ243" s="346">
        <v>1330130</v>
      </c>
      <c r="AK243" s="346">
        <v>1791634</v>
      </c>
      <c r="AL243" s="346">
        <v>19050.375313420664</v>
      </c>
      <c r="AM243" s="346">
        <v>40767.430826435477</v>
      </c>
      <c r="AN243" s="346">
        <v>84208.131073663913</v>
      </c>
      <c r="AO243" s="346">
        <v>33485.129640517524</v>
      </c>
      <c r="AP243" s="346">
        <v>103801.67889997398</v>
      </c>
      <c r="AQ243" s="347">
        <v>0.14289524296450765</v>
      </c>
      <c r="AR243" s="348" t="str">
        <f t="shared" si="19"/>
        <v>ChattogramBandarban</v>
      </c>
      <c r="AS243" s="347">
        <v>4.0000000000000001E-3</v>
      </c>
      <c r="AT243" s="347" t="s">
        <v>1856</v>
      </c>
      <c r="AU243" s="347" t="s">
        <v>1843</v>
      </c>
      <c r="AV243" s="349" t="s">
        <v>1041</v>
      </c>
    </row>
    <row r="244" spans="1:48" ht="14.4">
      <c r="A244" s="343">
        <v>133</v>
      </c>
      <c r="B244" s="343" t="s">
        <v>832</v>
      </c>
      <c r="C244" s="343" t="s">
        <v>1979</v>
      </c>
      <c r="D244" s="343" t="str">
        <f t="shared" si="15"/>
        <v>4001 - 4500 SFTDhakaDhakaNon-PNPHigh Street W Residential BlockMCথানা সদরOthersSlightly upper than Ground floor</v>
      </c>
      <c r="E244" s="343" t="str">
        <f>CONCATENATE('Outlet Data'!K244,L244,'Outlet Data'!N244,M244)</f>
        <v>DhakaDhakaHigh Street W Residential BlockNon-PNP</v>
      </c>
      <c r="F244" s="343" t="str">
        <f t="shared" si="16"/>
        <v>Dhakaথানা সদরNon-PNP</v>
      </c>
      <c r="G244" s="343" t="str">
        <f t="shared" si="17"/>
        <v>DhakaNon-PNP</v>
      </c>
      <c r="H244" s="344">
        <v>44925</v>
      </c>
      <c r="I244" s="343">
        <v>4039</v>
      </c>
      <c r="J244" s="343" t="str">
        <f t="shared" si="18"/>
        <v>4001 - 4500 SFT</v>
      </c>
      <c r="K244" s="345" t="s">
        <v>52</v>
      </c>
      <c r="L244" s="343" t="s">
        <v>52</v>
      </c>
      <c r="M244" s="345" t="s">
        <v>1537</v>
      </c>
      <c r="N244" s="343" t="s">
        <v>1015</v>
      </c>
      <c r="O244" s="343" t="s">
        <v>25</v>
      </c>
      <c r="P244" s="343" t="s">
        <v>118</v>
      </c>
      <c r="Q244" s="343" t="s">
        <v>1869</v>
      </c>
      <c r="R244" s="343" t="s">
        <v>52</v>
      </c>
      <c r="S244" s="346">
        <v>3782404.2</v>
      </c>
      <c r="T244" s="346">
        <v>936.47046298588759</v>
      </c>
      <c r="U244" s="346">
        <v>3696404</v>
      </c>
      <c r="V244" s="346">
        <v>3871893</v>
      </c>
      <c r="W244" s="346">
        <v>4416176</v>
      </c>
      <c r="X244" s="346">
        <v>3552268</v>
      </c>
      <c r="Y244" s="346">
        <v>5768196.3999999994</v>
      </c>
      <c r="Z244" s="346">
        <v>8</v>
      </c>
      <c r="AA244" s="346" t="s">
        <v>1881</v>
      </c>
      <c r="AB244" s="346" t="s">
        <v>1882</v>
      </c>
      <c r="AC244" s="346" t="s">
        <v>1845</v>
      </c>
      <c r="AD244" s="346">
        <v>-633771.79999999981</v>
      </c>
      <c r="AE244" s="347">
        <v>-0.14351144519602477</v>
      </c>
      <c r="AF244" s="347">
        <v>4.883249751527903E-2</v>
      </c>
      <c r="AG244" s="346">
        <v>3696404</v>
      </c>
      <c r="AH244" s="346">
        <v>3519169</v>
      </c>
      <c r="AI244" s="346">
        <v>3862840</v>
      </c>
      <c r="AJ244" s="346">
        <v>3871893</v>
      </c>
      <c r="AK244" s="346">
        <v>3961715</v>
      </c>
      <c r="AL244" s="346">
        <v>158489.50519950024</v>
      </c>
      <c r="AM244" s="346">
        <v>109180.29820967873</v>
      </c>
      <c r="AN244" s="346">
        <v>222497.59195957857</v>
      </c>
      <c r="AO244" s="346">
        <v>187203.09737225133</v>
      </c>
      <c r="AP244" s="346">
        <v>246150.72575039603</v>
      </c>
      <c r="AQ244" s="347">
        <v>0.18309440666910812</v>
      </c>
      <c r="AR244" s="348" t="str">
        <f t="shared" si="19"/>
        <v>DhakaDhaka</v>
      </c>
      <c r="AS244" s="347">
        <v>4.0000000000000001E-3</v>
      </c>
      <c r="AT244" s="347" t="s">
        <v>1850</v>
      </c>
      <c r="AU244" s="347" t="s">
        <v>1851</v>
      </c>
      <c r="AV244" s="349" t="s">
        <v>1555</v>
      </c>
    </row>
    <row r="245" spans="1:48" ht="14.4">
      <c r="A245" s="343">
        <v>86</v>
      </c>
      <c r="B245" s="343" t="s">
        <v>618</v>
      </c>
      <c r="C245" s="343" t="s">
        <v>1980</v>
      </c>
      <c r="D245" s="343" t="str">
        <f t="shared" si="15"/>
        <v>2001 - 2500 SFTDhakaNarsingdiNon-PNPHigh Street W Residential BlockMBজেলা শহরI shapeGround floor</v>
      </c>
      <c r="E245" s="343" t="str">
        <f>CONCATENATE('Outlet Data'!K245,L245,'Outlet Data'!N245,M245)</f>
        <v>DhakaNarsingdiHigh Street W Residential BlockNon-PNP</v>
      </c>
      <c r="F245" s="343" t="str">
        <f t="shared" si="16"/>
        <v>Narsingdiজেলা শহরNon-PNP</v>
      </c>
      <c r="G245" s="343" t="str">
        <f t="shared" si="17"/>
        <v>NarsingdiNon-PNP</v>
      </c>
      <c r="H245" s="344">
        <v>44925</v>
      </c>
      <c r="I245" s="343">
        <v>2500</v>
      </c>
      <c r="J245" s="343" t="str">
        <f t="shared" si="18"/>
        <v>2001 - 2500 SFT</v>
      </c>
      <c r="K245" s="345" t="s">
        <v>52</v>
      </c>
      <c r="L245" s="343" t="s">
        <v>98</v>
      </c>
      <c r="M245" s="345" t="s">
        <v>1537</v>
      </c>
      <c r="N245" s="343" t="s">
        <v>1015</v>
      </c>
      <c r="O245" s="343" t="s">
        <v>25</v>
      </c>
      <c r="P245" s="343" t="s">
        <v>27</v>
      </c>
      <c r="Q245" s="343" t="s">
        <v>1861</v>
      </c>
      <c r="R245" s="343" t="s">
        <v>52</v>
      </c>
      <c r="S245" s="346">
        <v>3848481.2</v>
      </c>
      <c r="T245" s="346">
        <v>1539.39248</v>
      </c>
      <c r="U245" s="346">
        <v>3608967</v>
      </c>
      <c r="V245" s="346">
        <v>4029046</v>
      </c>
      <c r="W245" s="346">
        <v>2241169.2000000002</v>
      </c>
      <c r="X245" s="346">
        <v>1560783.7999999998</v>
      </c>
      <c r="Y245" s="346">
        <v>3069073.6</v>
      </c>
      <c r="Z245" s="346">
        <v>59</v>
      </c>
      <c r="AA245" s="346" t="s">
        <v>1853</v>
      </c>
      <c r="AB245" s="346" t="s">
        <v>1854</v>
      </c>
      <c r="AC245" s="346" t="s">
        <v>1855</v>
      </c>
      <c r="AD245" s="346">
        <v>1607312</v>
      </c>
      <c r="AE245" s="347">
        <v>0.71717565991893872</v>
      </c>
      <c r="AF245" s="347">
        <v>9.3560923067972118E-2</v>
      </c>
      <c r="AG245" s="346">
        <v>3811999</v>
      </c>
      <c r="AH245" s="346">
        <v>3608967</v>
      </c>
      <c r="AI245" s="346">
        <v>4263551</v>
      </c>
      <c r="AJ245" s="346">
        <v>3528843</v>
      </c>
      <c r="AK245" s="346">
        <v>4029046</v>
      </c>
      <c r="AL245" s="346">
        <v>337951.0599035456</v>
      </c>
      <c r="AM245" s="346">
        <v>309228.81864747306</v>
      </c>
      <c r="AN245" s="346">
        <v>425953.97721112048</v>
      </c>
      <c r="AO245" s="346">
        <v>324796.75713874178</v>
      </c>
      <c r="AP245" s="346">
        <v>402406.65450780443</v>
      </c>
      <c r="AQ245" s="347">
        <v>0.17529101151287615</v>
      </c>
      <c r="AR245" s="348" t="str">
        <f t="shared" si="19"/>
        <v>DhakaNarsingdi</v>
      </c>
      <c r="AS245" s="347">
        <v>4.0000000000000001E-3</v>
      </c>
      <c r="AT245" s="347" t="s">
        <v>1856</v>
      </c>
      <c r="AU245" s="347" t="s">
        <v>1843</v>
      </c>
      <c r="AV245" s="349" t="s">
        <v>1041</v>
      </c>
    </row>
    <row r="246" spans="1:48" ht="14.4">
      <c r="A246" s="343">
        <v>149</v>
      </c>
      <c r="B246" s="343" t="s">
        <v>462</v>
      </c>
      <c r="C246" s="343" t="s">
        <v>1981</v>
      </c>
      <c r="D246" s="343" t="str">
        <f t="shared" si="15"/>
        <v>1501 - 2000 SFTChattogramCox's BazarNon-PNPCommercial HubMBথানা সদরI shapeBasement floor</v>
      </c>
      <c r="E246" s="343" t="str">
        <f>CONCATENATE('Outlet Data'!K246,L246,'Outlet Data'!N246,M246)</f>
        <v>ChattogramCox's BazarCommercial HubNon-PNP</v>
      </c>
      <c r="F246" s="343" t="str">
        <f t="shared" si="16"/>
        <v>Cox's Bazarথানা সদরNon-PNP</v>
      </c>
      <c r="G246" s="343" t="str">
        <f t="shared" si="17"/>
        <v>Cox's BazarNon-PNP</v>
      </c>
      <c r="H246" s="344">
        <v>44926</v>
      </c>
      <c r="I246" s="343">
        <v>1800</v>
      </c>
      <c r="J246" s="343" t="str">
        <f t="shared" si="18"/>
        <v>1501 - 2000 SFT</v>
      </c>
      <c r="K246" s="345" t="s">
        <v>195</v>
      </c>
      <c r="L246" s="343" t="s">
        <v>283</v>
      </c>
      <c r="M246" s="345" t="s">
        <v>1537</v>
      </c>
      <c r="N246" s="343" t="s">
        <v>1014</v>
      </c>
      <c r="O246" s="343" t="s">
        <v>25</v>
      </c>
      <c r="P246" s="343" t="s">
        <v>27</v>
      </c>
      <c r="Q246" s="343" t="s">
        <v>1869</v>
      </c>
      <c r="R246" s="343" t="s">
        <v>1863</v>
      </c>
      <c r="S246" s="346">
        <v>3769583.6</v>
      </c>
      <c r="T246" s="346">
        <v>2094.2131111111112</v>
      </c>
      <c r="U246" s="346">
        <v>3286283</v>
      </c>
      <c r="V246" s="346">
        <v>4238073</v>
      </c>
      <c r="W246" s="346">
        <v>1730070.3</v>
      </c>
      <c r="X246" s="346">
        <v>1191184.5375000001</v>
      </c>
      <c r="Y246" s="346">
        <v>3396251.9</v>
      </c>
      <c r="Z246" s="346">
        <v>16</v>
      </c>
      <c r="AA246" s="346" t="s">
        <v>1853</v>
      </c>
      <c r="AB246" s="346" t="s">
        <v>1854</v>
      </c>
      <c r="AC246" s="346" t="s">
        <v>1855</v>
      </c>
      <c r="AD246" s="346">
        <v>2039513.3</v>
      </c>
      <c r="AE246" s="347">
        <v>1.1788615179394735</v>
      </c>
      <c r="AF246" s="347">
        <v>7.6614195327159185E-2</v>
      </c>
      <c r="AG246" s="346">
        <v>3286283</v>
      </c>
      <c r="AH246" s="346">
        <v>3898707</v>
      </c>
      <c r="AI246" s="346">
        <v>4537200</v>
      </c>
      <c r="AJ246" s="346">
        <v>2887655</v>
      </c>
      <c r="AK246" s="346">
        <v>4238073</v>
      </c>
      <c r="AL246" s="346">
        <v>236403.44650624465</v>
      </c>
      <c r="AM246" s="346">
        <v>273313.86696438992</v>
      </c>
      <c r="AN246" s="346">
        <v>419258.73197760782</v>
      </c>
      <c r="AO246" s="346">
        <v>183859.79516277631</v>
      </c>
      <c r="AP246" s="346">
        <v>331182.23055126076</v>
      </c>
      <c r="AQ246" s="347">
        <v>0.16962639446579164</v>
      </c>
      <c r="AR246" s="348" t="str">
        <f t="shared" si="19"/>
        <v>ChattogramCox's Bazar</v>
      </c>
      <c r="AS246" s="347">
        <v>4.0000000000000001E-3</v>
      </c>
      <c r="AT246" s="347" t="s">
        <v>1856</v>
      </c>
      <c r="AU246" s="347" t="s">
        <v>1896</v>
      </c>
      <c r="AV246" s="349" t="s">
        <v>1041</v>
      </c>
    </row>
    <row r="247" spans="1:48" ht="14.4">
      <c r="A247" s="343">
        <v>158</v>
      </c>
      <c r="B247" s="343" t="s">
        <v>829</v>
      </c>
      <c r="C247" s="343" t="s">
        <v>1982</v>
      </c>
      <c r="D247" s="343" t="str">
        <f t="shared" si="15"/>
        <v>4001 - 4500 SFTDhakaDhakaPNPHigh Street W Residential BlockMCথানা সদরSquare ⬜ shapeGround floor</v>
      </c>
      <c r="E247" s="343" t="str">
        <f>CONCATENATE('Outlet Data'!K247,L247,'Outlet Data'!N247,M247)</f>
        <v>DhakaDhakaHigh Street W Residential BlockPNP</v>
      </c>
      <c r="F247" s="343" t="str">
        <f t="shared" si="16"/>
        <v>Dhakaথানা সদরPNP</v>
      </c>
      <c r="G247" s="343" t="str">
        <f t="shared" si="17"/>
        <v>DhakaPNP</v>
      </c>
      <c r="H247" s="344">
        <v>44926</v>
      </c>
      <c r="I247" s="343">
        <v>4220</v>
      </c>
      <c r="J247" s="343" t="str">
        <f t="shared" si="18"/>
        <v>4001 - 4500 SFT</v>
      </c>
      <c r="K247" s="345" t="s">
        <v>52</v>
      </c>
      <c r="L247" s="343" t="s">
        <v>52</v>
      </c>
      <c r="M247" s="345" t="s">
        <v>1492</v>
      </c>
      <c r="N247" s="343" t="s">
        <v>1015</v>
      </c>
      <c r="O247" s="343" t="s">
        <v>25</v>
      </c>
      <c r="P247" s="343" t="s">
        <v>118</v>
      </c>
      <c r="Q247" s="343" t="s">
        <v>1869</v>
      </c>
      <c r="R247" s="343" t="s">
        <v>52</v>
      </c>
      <c r="S247" s="346">
        <v>6536641.4000000004</v>
      </c>
      <c r="T247" s="346">
        <v>1548.9671563981044</v>
      </c>
      <c r="U247" s="346">
        <v>6152611</v>
      </c>
      <c r="V247" s="346">
        <v>6913014</v>
      </c>
      <c r="W247" s="346">
        <v>12869517.899999999</v>
      </c>
      <c r="X247" s="346">
        <v>10195629.15</v>
      </c>
      <c r="Y247" s="346">
        <v>14771974.399999999</v>
      </c>
      <c r="Z247" s="346">
        <v>24</v>
      </c>
      <c r="AA247" s="346" t="s">
        <v>1839</v>
      </c>
      <c r="AB247" s="346" t="s">
        <v>1840</v>
      </c>
      <c r="AC247" s="346" t="s">
        <v>1841</v>
      </c>
      <c r="AD247" s="346">
        <v>-6332876.4999999981</v>
      </c>
      <c r="AE247" s="347">
        <v>-0.4920834291702566</v>
      </c>
      <c r="AF247" s="347">
        <v>4.932799925555463E-2</v>
      </c>
      <c r="AG247" s="346">
        <v>5738749</v>
      </c>
      <c r="AH247" s="346">
        <v>6204252</v>
      </c>
      <c r="AI247" s="346">
        <v>7674581</v>
      </c>
      <c r="AJ247" s="346">
        <v>6152611</v>
      </c>
      <c r="AK247" s="346">
        <v>6913014</v>
      </c>
      <c r="AL247" s="346">
        <v>225200.24869836017</v>
      </c>
      <c r="AM247" s="346">
        <v>366630.93206458644</v>
      </c>
      <c r="AN247" s="346">
        <v>404899.44591211807</v>
      </c>
      <c r="AO247" s="346">
        <v>233945.02923533646</v>
      </c>
      <c r="AP247" s="346">
        <v>381521.554654737</v>
      </c>
      <c r="AQ247" s="347">
        <v>0.15886086732559143</v>
      </c>
      <c r="AR247" s="348" t="str">
        <f t="shared" si="19"/>
        <v>DhakaDhaka</v>
      </c>
      <c r="AS247" s="347">
        <v>4.2291676250040865E-3</v>
      </c>
      <c r="AT247" s="347" t="s">
        <v>1846</v>
      </c>
      <c r="AU247" s="347" t="s">
        <v>1843</v>
      </c>
      <c r="AV247" s="349" t="s">
        <v>1555</v>
      </c>
    </row>
    <row r="248" spans="1:48" ht="14.4">
      <c r="A248" s="343">
        <v>525</v>
      </c>
      <c r="B248" s="343" t="s">
        <v>303</v>
      </c>
      <c r="C248" s="343" t="s">
        <v>1983</v>
      </c>
      <c r="D248" s="343" t="str">
        <f t="shared" si="15"/>
        <v>1501 - 2000 SFTBarishalPatuakhaliNon-PNPHigh Street W Residential BlockLCঅন্যান্যI shapeGround floor</v>
      </c>
      <c r="E248" s="343" t="str">
        <f>CONCATENATE('Outlet Data'!K248,L248,'Outlet Data'!N248,M248)</f>
        <v>BarishalPatuakhaliHigh Street W Residential BlockNon-PNP</v>
      </c>
      <c r="F248" s="343" t="str">
        <f t="shared" si="16"/>
        <v>Patuakhaliঅন্যান্যNon-PNP</v>
      </c>
      <c r="G248" s="343" t="str">
        <f t="shared" si="17"/>
        <v>PatuakhaliNon-PNP</v>
      </c>
      <c r="H248" s="344">
        <v>44926</v>
      </c>
      <c r="I248" s="343">
        <v>1900</v>
      </c>
      <c r="J248" s="343" t="str">
        <f t="shared" si="18"/>
        <v>1501 - 2000 SFT</v>
      </c>
      <c r="K248" s="345" t="s">
        <v>189</v>
      </c>
      <c r="L248" s="343" t="s">
        <v>211</v>
      </c>
      <c r="M248" s="345" t="s">
        <v>1537</v>
      </c>
      <c r="N248" s="343" t="s">
        <v>1015</v>
      </c>
      <c r="O248" s="343" t="s">
        <v>127</v>
      </c>
      <c r="P248" s="343" t="s">
        <v>118</v>
      </c>
      <c r="Q248" s="343" t="s">
        <v>1926</v>
      </c>
      <c r="R248" s="343" t="s">
        <v>1863</v>
      </c>
      <c r="S248" s="346">
        <v>1338568.6000000001</v>
      </c>
      <c r="T248" s="346">
        <v>704.50978947368424</v>
      </c>
      <c r="U248" s="346">
        <v>1209598</v>
      </c>
      <c r="V248" s="346">
        <v>1542776</v>
      </c>
      <c r="W248" s="346">
        <v>1037442.4</v>
      </c>
      <c r="X248" s="346">
        <v>860368.3</v>
      </c>
      <c r="Y248" s="346">
        <v>1296276.8999999999</v>
      </c>
      <c r="Z248" s="346">
        <v>7</v>
      </c>
      <c r="AA248" s="346" t="s">
        <v>1853</v>
      </c>
      <c r="AB248" s="346" t="s">
        <v>1854</v>
      </c>
      <c r="AC248" s="346" t="s">
        <v>1855</v>
      </c>
      <c r="AD248" s="346">
        <v>301126.20000000007</v>
      </c>
      <c r="AE248" s="347">
        <v>0.29025823505960435</v>
      </c>
      <c r="AF248" s="347">
        <v>5.0189396484977833E-2</v>
      </c>
      <c r="AG248" s="346">
        <v>1542776</v>
      </c>
      <c r="AH248" s="346">
        <v>1209598</v>
      </c>
      <c r="AI248" s="346">
        <v>1599055</v>
      </c>
      <c r="AJ248" s="346">
        <v>1030380</v>
      </c>
      <c r="AK248" s="346">
        <v>1311034</v>
      </c>
      <c r="AL248" s="346">
        <v>105573.28549626761</v>
      </c>
      <c r="AM248" s="346">
        <v>44680.127297615894</v>
      </c>
      <c r="AN248" s="346">
        <v>74386.449404310435</v>
      </c>
      <c r="AO248" s="346">
        <v>40750.56509175236</v>
      </c>
      <c r="AP248" s="346">
        <v>70519.323648762278</v>
      </c>
      <c r="AQ248" s="347">
        <v>0.15842332344289353</v>
      </c>
      <c r="AR248" s="348" t="str">
        <f t="shared" si="19"/>
        <v>BarishalPatuakhali</v>
      </c>
      <c r="AS248" s="347">
        <v>4.0000000000000001E-3</v>
      </c>
      <c r="AT248" s="347" t="s">
        <v>1856</v>
      </c>
      <c r="AU248" s="347" t="s">
        <v>1843</v>
      </c>
      <c r="AV248" s="349" t="s">
        <v>1041</v>
      </c>
    </row>
    <row r="249" spans="1:48" ht="14.4">
      <c r="A249" s="343">
        <v>279</v>
      </c>
      <c r="B249" s="343" t="s">
        <v>547</v>
      </c>
      <c r="C249" s="343" t="s">
        <v>1984</v>
      </c>
      <c r="D249" s="343" t="str">
        <f t="shared" si="15"/>
        <v>1001 - 1500 SFTDhakaDhakaNon-PNPWithin the MahallaMCবিভাগীয় শহরSquare ⬜ shapeGround floor</v>
      </c>
      <c r="E249" s="343" t="str">
        <f>CONCATENATE('Outlet Data'!K249,L249,'Outlet Data'!N249,M249)</f>
        <v>DhakaDhakaWithin the MahallaNon-PNP</v>
      </c>
      <c r="F249" s="343" t="str">
        <f t="shared" si="16"/>
        <v>Dhakaবিভাগীয় শহরNon-PNP</v>
      </c>
      <c r="G249" s="343" t="str">
        <f t="shared" si="17"/>
        <v>DhakaNon-PNP</v>
      </c>
      <c r="H249" s="344">
        <v>44926</v>
      </c>
      <c r="I249" s="343">
        <v>1450</v>
      </c>
      <c r="J249" s="343" t="str">
        <f t="shared" si="18"/>
        <v>1001 - 1500 SFT</v>
      </c>
      <c r="K249" s="345" t="s">
        <v>52</v>
      </c>
      <c r="L249" s="343" t="s">
        <v>52</v>
      </c>
      <c r="M249" s="345" t="s">
        <v>1537</v>
      </c>
      <c r="N249" s="343" t="s">
        <v>1016</v>
      </c>
      <c r="O249" s="343" t="s">
        <v>25</v>
      </c>
      <c r="P249" s="343" t="s">
        <v>118</v>
      </c>
      <c r="Q249" s="343" t="s">
        <v>1838</v>
      </c>
      <c r="R249" s="343" t="s">
        <v>52</v>
      </c>
      <c r="S249" s="346">
        <v>2346848</v>
      </c>
      <c r="T249" s="346">
        <v>1618.5158620689656</v>
      </c>
      <c r="U249" s="346">
        <v>2185896</v>
      </c>
      <c r="V249" s="346">
        <v>2536072</v>
      </c>
      <c r="W249" s="346">
        <v>1796385.8</v>
      </c>
      <c r="X249" s="346">
        <v>1234693.5</v>
      </c>
      <c r="Y249" s="346">
        <v>2351918.2999999998</v>
      </c>
      <c r="Z249" s="346">
        <v>14</v>
      </c>
      <c r="AA249" s="346" t="s">
        <v>1857</v>
      </c>
      <c r="AB249" s="346" t="s">
        <v>1858</v>
      </c>
      <c r="AC249" s="346" t="s">
        <v>1845</v>
      </c>
      <c r="AD249" s="346">
        <v>550462.19999999995</v>
      </c>
      <c r="AE249" s="347">
        <v>0.30642760591850582</v>
      </c>
      <c r="AF249" s="347">
        <v>5.2752072295136461E-2</v>
      </c>
      <c r="AG249" s="346">
        <v>2185896</v>
      </c>
      <c r="AH249" s="346">
        <v>2259542</v>
      </c>
      <c r="AI249" s="346">
        <v>2577789</v>
      </c>
      <c r="AJ249" s="346">
        <v>2174941</v>
      </c>
      <c r="AK249" s="346">
        <v>2536072</v>
      </c>
      <c r="AL249" s="346">
        <v>95282.451268752455</v>
      </c>
      <c r="AM249" s="346">
        <v>93057.052565778722</v>
      </c>
      <c r="AN249" s="346">
        <v>123786.30379396578</v>
      </c>
      <c r="AO249" s="346">
        <v>136561.98285227647</v>
      </c>
      <c r="AP249" s="346">
        <v>170317.68632770859</v>
      </c>
      <c r="AQ249" s="347">
        <v>0.15154277023601828</v>
      </c>
      <c r="AR249" s="348" t="str">
        <f t="shared" si="19"/>
        <v>DhakaDhaka</v>
      </c>
      <c r="AS249" s="347">
        <v>4.7046140645849175E-3</v>
      </c>
      <c r="AT249" s="347" t="s">
        <v>1846</v>
      </c>
      <c r="AU249" s="347" t="s">
        <v>1843</v>
      </c>
      <c r="AV249" s="349" t="s">
        <v>1041</v>
      </c>
    </row>
    <row r="250" spans="1:48" ht="14.4">
      <c r="A250" s="343">
        <v>268</v>
      </c>
      <c r="B250" s="343" t="s">
        <v>171</v>
      </c>
      <c r="C250" s="343" t="s">
        <v>173</v>
      </c>
      <c r="D250" s="343" t="str">
        <f t="shared" si="15"/>
        <v>1501 - 2000 SFTDhakaShariatpurNon-PNPHigh Street W Residential BlockMBজেলা শহরSquare ⬜ shapeGround floor</v>
      </c>
      <c r="E250" s="343" t="str">
        <f>CONCATENATE('Outlet Data'!K250,L250,'Outlet Data'!N250,M250)</f>
        <v>DhakaShariatpurHigh Street W Residential BlockNon-PNP</v>
      </c>
      <c r="F250" s="343" t="str">
        <f t="shared" si="16"/>
        <v>Shariatpurজেলা শহরNon-PNP</v>
      </c>
      <c r="G250" s="343" t="str">
        <f t="shared" si="17"/>
        <v>ShariatpurNon-PNP</v>
      </c>
      <c r="H250" s="344">
        <v>44926</v>
      </c>
      <c r="I250" s="343">
        <v>2000</v>
      </c>
      <c r="J250" s="343" t="str">
        <f t="shared" si="18"/>
        <v>1501 - 2000 SFT</v>
      </c>
      <c r="K250" s="345" t="s">
        <v>52</v>
      </c>
      <c r="L250" s="343" t="s">
        <v>173</v>
      </c>
      <c r="M250" s="345" t="s">
        <v>1537</v>
      </c>
      <c r="N250" s="343" t="s">
        <v>1015</v>
      </c>
      <c r="O250" s="343" t="s">
        <v>25</v>
      </c>
      <c r="P250" s="343" t="s">
        <v>27</v>
      </c>
      <c r="Q250" s="343" t="s">
        <v>1861</v>
      </c>
      <c r="R250" s="343" t="s">
        <v>52</v>
      </c>
      <c r="S250" s="346">
        <v>2202791.7999999998</v>
      </c>
      <c r="T250" s="346">
        <v>1101.3959</v>
      </c>
      <c r="U250" s="346">
        <v>2217822</v>
      </c>
      <c r="V250" s="346">
        <v>2368040</v>
      </c>
      <c r="W250" s="346">
        <v>2241169.2000000002</v>
      </c>
      <c r="X250" s="346">
        <v>1560783.7999999998</v>
      </c>
      <c r="Y250" s="346">
        <v>3069073.6</v>
      </c>
      <c r="Z250" s="346">
        <v>59</v>
      </c>
      <c r="AA250" s="346" t="s">
        <v>1853</v>
      </c>
      <c r="AB250" s="346" t="s">
        <v>1854</v>
      </c>
      <c r="AC250" s="346" t="s">
        <v>1845</v>
      </c>
      <c r="AD250" s="346">
        <v>-38377.400000000373</v>
      </c>
      <c r="AE250" s="347">
        <v>-1.7123829829537307E-2</v>
      </c>
      <c r="AF250" s="347">
        <v>4.3091709135915438E-2</v>
      </c>
      <c r="AG250" s="346">
        <v>2368040</v>
      </c>
      <c r="AH250" s="346">
        <v>2269529</v>
      </c>
      <c r="AI250" s="346">
        <v>2451501</v>
      </c>
      <c r="AJ250" s="346">
        <v>1707067</v>
      </c>
      <c r="AK250" s="346">
        <v>2217822</v>
      </c>
      <c r="AL250" s="346">
        <v>108991.20418950362</v>
      </c>
      <c r="AM250" s="346">
        <v>68803.083970392647</v>
      </c>
      <c r="AN250" s="346">
        <v>133528.03177075915</v>
      </c>
      <c r="AO250" s="346">
        <v>60599.176606171706</v>
      </c>
      <c r="AP250" s="346">
        <v>102688.82112607086</v>
      </c>
      <c r="AQ250" s="347">
        <v>0.1306194145297922</v>
      </c>
      <c r="AR250" s="348" t="str">
        <f t="shared" si="19"/>
        <v>DhakaShariatpur</v>
      </c>
      <c r="AS250" s="347">
        <v>4.0000000000000001E-3</v>
      </c>
      <c r="AT250" s="347" t="s">
        <v>1846</v>
      </c>
      <c r="AU250" s="347" t="s">
        <v>1843</v>
      </c>
      <c r="AV250" s="349" t="s">
        <v>1041</v>
      </c>
    </row>
    <row r="251" spans="1:48" ht="14.4">
      <c r="A251" s="343">
        <v>487</v>
      </c>
      <c r="B251" s="343" t="s">
        <v>339</v>
      </c>
      <c r="C251" s="343" t="s">
        <v>1985</v>
      </c>
      <c r="D251" s="343" t="str">
        <f t="shared" si="15"/>
        <v>2001 - 2500 SFTRangpurThakurgaonNon-PNPHigh Street W Residential BlockLCথানা সদরL shapeSlightly upper than Ground floor</v>
      </c>
      <c r="E251" s="343" t="str">
        <f>CONCATENATE('Outlet Data'!K251,L251,'Outlet Data'!N251,M251)</f>
        <v>RangpurThakurgaonHigh Street W Residential BlockNon-PNP</v>
      </c>
      <c r="F251" s="343" t="str">
        <f t="shared" si="16"/>
        <v>Thakurgaonথানা সদরNon-PNP</v>
      </c>
      <c r="G251" s="343" t="str">
        <f t="shared" si="17"/>
        <v>ThakurgaonNon-PNP</v>
      </c>
      <c r="H251" s="344">
        <v>44926</v>
      </c>
      <c r="I251" s="343">
        <v>2060</v>
      </c>
      <c r="J251" s="343" t="str">
        <f t="shared" si="18"/>
        <v>2001 - 2500 SFT</v>
      </c>
      <c r="K251" s="345" t="s">
        <v>389</v>
      </c>
      <c r="L251" s="343" t="s">
        <v>325</v>
      </c>
      <c r="M251" s="345" t="s">
        <v>1537</v>
      </c>
      <c r="N251" s="343" t="s">
        <v>1015</v>
      </c>
      <c r="O251" s="343" t="s">
        <v>127</v>
      </c>
      <c r="P251" s="343" t="s">
        <v>118</v>
      </c>
      <c r="Q251" s="343" t="s">
        <v>1869</v>
      </c>
      <c r="R251" s="343" t="s">
        <v>1863</v>
      </c>
      <c r="S251" s="346">
        <v>1282305.3999999999</v>
      </c>
      <c r="T251" s="346">
        <v>622.47834951456309</v>
      </c>
      <c r="U251" s="346">
        <v>1255629</v>
      </c>
      <c r="V251" s="346">
        <v>1362478</v>
      </c>
      <c r="W251" s="346">
        <v>1647597.6</v>
      </c>
      <c r="X251" s="346">
        <v>1551849.4</v>
      </c>
      <c r="Y251" s="346">
        <v>1687676.2</v>
      </c>
      <c r="Z251" s="346">
        <v>5</v>
      </c>
      <c r="AA251" s="346" t="s">
        <v>1857</v>
      </c>
      <c r="AB251" s="346" t="s">
        <v>1858</v>
      </c>
      <c r="AC251" s="346" t="s">
        <v>1841</v>
      </c>
      <c r="AD251" s="346">
        <v>-365292.20000000019</v>
      </c>
      <c r="AE251" s="347">
        <v>-0.22171202482936381</v>
      </c>
      <c r="AF251" s="347">
        <v>3.0348739689079238E-2</v>
      </c>
      <c r="AG251" s="346">
        <v>1362478</v>
      </c>
      <c r="AH251" s="346">
        <v>1255629</v>
      </c>
      <c r="AI251" s="346">
        <v>1522489</v>
      </c>
      <c r="AJ251" s="346">
        <v>916724</v>
      </c>
      <c r="AK251" s="346">
        <v>1354207</v>
      </c>
      <c r="AL251" s="346">
        <v>56841.554306914768</v>
      </c>
      <c r="AM251" s="346">
        <v>23735.20376661286</v>
      </c>
      <c r="AN251" s="346">
        <v>54658.199692714203</v>
      </c>
      <c r="AO251" s="346">
        <v>8627.5048677843879</v>
      </c>
      <c r="AP251" s="346">
        <v>50719.301298476901</v>
      </c>
      <c r="AQ251" s="347">
        <v>0.14048686214053085</v>
      </c>
      <c r="AR251" s="348" t="str">
        <f t="shared" si="19"/>
        <v>RangpurThakurgaon</v>
      </c>
      <c r="AS251" s="347">
        <v>4.0000000000000001E-3</v>
      </c>
      <c r="AT251" s="347" t="s">
        <v>1842</v>
      </c>
      <c r="AU251" s="347" t="s">
        <v>1851</v>
      </c>
      <c r="AV251" s="349" t="s">
        <v>1041</v>
      </c>
    </row>
    <row r="252" spans="1:48" ht="14.4">
      <c r="A252" s="343">
        <v>30</v>
      </c>
      <c r="B252" s="343" t="s">
        <v>831</v>
      </c>
      <c r="C252" s="343" t="s">
        <v>1986</v>
      </c>
      <c r="D252" s="343" t="str">
        <f t="shared" si="15"/>
        <v>4501 - 5000 SFTDhakaDhakaPNPHigh Street W Residential BlockHBজেলা শহরOthersGround floor</v>
      </c>
      <c r="E252" s="343" t="str">
        <f>CONCATENATE('Outlet Data'!K252,L252,'Outlet Data'!N252,M252)</f>
        <v>DhakaDhakaHigh Street W Residential BlockPNP</v>
      </c>
      <c r="F252" s="343" t="str">
        <f t="shared" si="16"/>
        <v>Dhakaজেলা শহরPNP</v>
      </c>
      <c r="G252" s="343" t="str">
        <f t="shared" si="17"/>
        <v>DhakaPNP</v>
      </c>
      <c r="H252" s="344">
        <v>44926</v>
      </c>
      <c r="I252" s="343">
        <v>4835</v>
      </c>
      <c r="J252" s="343" t="str">
        <f t="shared" si="18"/>
        <v>4501 - 5000 SFT</v>
      </c>
      <c r="K252" s="345" t="s">
        <v>52</v>
      </c>
      <c r="L252" s="343" t="s">
        <v>52</v>
      </c>
      <c r="M252" s="345" t="s">
        <v>1492</v>
      </c>
      <c r="N252" s="343" t="s">
        <v>1015</v>
      </c>
      <c r="O252" s="343" t="s">
        <v>45</v>
      </c>
      <c r="P252" s="343" t="s">
        <v>27</v>
      </c>
      <c r="Q252" s="343" t="s">
        <v>1861</v>
      </c>
      <c r="R252" s="343" t="s">
        <v>52</v>
      </c>
      <c r="S252" s="346">
        <v>10637048.6</v>
      </c>
      <c r="T252" s="346">
        <v>2200.0100517063079</v>
      </c>
      <c r="U252" s="346">
        <v>10111364</v>
      </c>
      <c r="V252" s="346">
        <v>11372540</v>
      </c>
      <c r="W252" s="346">
        <v>13067266.699999999</v>
      </c>
      <c r="X252" s="346">
        <v>10570136.15</v>
      </c>
      <c r="Y252" s="346">
        <v>15136424.800000001</v>
      </c>
      <c r="Z252" s="346">
        <v>14</v>
      </c>
      <c r="AA252" s="346" t="s">
        <v>1853</v>
      </c>
      <c r="AB252" s="346" t="s">
        <v>1854</v>
      </c>
      <c r="AC252" s="346" t="s">
        <v>1845</v>
      </c>
      <c r="AD252" s="346">
        <v>-2430218.0999999996</v>
      </c>
      <c r="AE252" s="347">
        <v>-0.18597753882225421</v>
      </c>
      <c r="AF252" s="347">
        <v>0.10171037755708261</v>
      </c>
      <c r="AG252" s="346">
        <v>10111364</v>
      </c>
      <c r="AH252" s="346">
        <v>10218251</v>
      </c>
      <c r="AI252" s="346">
        <v>11372540</v>
      </c>
      <c r="AJ252" s="346">
        <v>10028343</v>
      </c>
      <c r="AK252" s="346">
        <v>11454745</v>
      </c>
      <c r="AL252" s="346">
        <v>1026139.3892807167</v>
      </c>
      <c r="AM252" s="346">
        <v>933291.76409512921</v>
      </c>
      <c r="AN252" s="346">
        <v>1185608.631825686</v>
      </c>
      <c r="AO252" s="346">
        <v>960628.63565820269</v>
      </c>
      <c r="AP252" s="346">
        <v>1303822.72513545</v>
      </c>
      <c r="AQ252" s="347">
        <v>0.17610990644928851</v>
      </c>
      <c r="AR252" s="348" t="str">
        <f t="shared" si="19"/>
        <v>DhakaDhaka</v>
      </c>
      <c r="AS252" s="347">
        <v>1.0163065334665661E-17</v>
      </c>
      <c r="AT252" s="347" t="s">
        <v>1850</v>
      </c>
      <c r="AU252" s="347" t="s">
        <v>1843</v>
      </c>
      <c r="AV252" s="349" t="s">
        <v>1555</v>
      </c>
    </row>
    <row r="253" spans="1:48" ht="14.4">
      <c r="A253" s="343">
        <v>301</v>
      </c>
      <c r="B253" s="343" t="s">
        <v>168</v>
      </c>
      <c r="C253" s="343" t="s">
        <v>936</v>
      </c>
      <c r="D253" s="343" t="str">
        <f t="shared" si="15"/>
        <v>1501 - 2000 SFTChattogramLakshmipurNon-PNPHigh Street W Residential BlockMCথানা সদরI shapeGround floor</v>
      </c>
      <c r="E253" s="343" t="str">
        <f>CONCATENATE('Outlet Data'!K253,L253,'Outlet Data'!N253,M253)</f>
        <v>ChattogramLakshmipurHigh Street W Residential BlockNon-PNP</v>
      </c>
      <c r="F253" s="343" t="str">
        <f t="shared" si="16"/>
        <v>Lakshmipurথানা সদরNon-PNP</v>
      </c>
      <c r="G253" s="343" t="str">
        <f t="shared" si="17"/>
        <v>LakshmipurNon-PNP</v>
      </c>
      <c r="H253" s="344">
        <v>44945</v>
      </c>
      <c r="I253" s="343">
        <v>1612</v>
      </c>
      <c r="J253" s="343" t="str">
        <f t="shared" si="18"/>
        <v>1501 - 2000 SFT</v>
      </c>
      <c r="K253" s="345" t="s">
        <v>195</v>
      </c>
      <c r="L253" s="343" t="s">
        <v>170</v>
      </c>
      <c r="M253" s="345" t="s">
        <v>1537</v>
      </c>
      <c r="N253" s="343" t="s">
        <v>1015</v>
      </c>
      <c r="O253" s="343" t="s">
        <v>25</v>
      </c>
      <c r="P253" s="343" t="s">
        <v>118</v>
      </c>
      <c r="Q253" s="343" t="s">
        <v>1869</v>
      </c>
      <c r="R253" s="343" t="s">
        <v>1863</v>
      </c>
      <c r="S253" s="346">
        <v>1968784.2</v>
      </c>
      <c r="T253" s="346">
        <v>1221.3301488833747</v>
      </c>
      <c r="U253" s="346">
        <v>1739783</v>
      </c>
      <c r="V253" s="346">
        <v>2173941</v>
      </c>
      <c r="W253" s="346">
        <v>1521635.9</v>
      </c>
      <c r="X253" s="346">
        <v>961764.20000000007</v>
      </c>
      <c r="Y253" s="346">
        <v>3362932.2</v>
      </c>
      <c r="Z253" s="346">
        <v>10</v>
      </c>
      <c r="AA253" s="346" t="s">
        <v>1853</v>
      </c>
      <c r="AB253" s="346" t="s">
        <v>1854</v>
      </c>
      <c r="AC253" s="346" t="s">
        <v>1845</v>
      </c>
      <c r="AD253" s="346">
        <v>447148.30000000005</v>
      </c>
      <c r="AE253" s="347">
        <v>0.29386024606806393</v>
      </c>
      <c r="AF253" s="347">
        <v>6.4214689033874825E-2</v>
      </c>
      <c r="AG253" s="346">
        <v>1739783</v>
      </c>
      <c r="AH253" s="346">
        <v>1968082</v>
      </c>
      <c r="AI253" s="346">
        <v>2413690</v>
      </c>
      <c r="AJ253" s="346">
        <v>1548425</v>
      </c>
      <c r="AK253" s="346">
        <v>2173941</v>
      </c>
      <c r="AL253" s="346">
        <v>102109.65301288627</v>
      </c>
      <c r="AM253" s="346">
        <v>114251.94830742624</v>
      </c>
      <c r="AN253" s="346">
        <v>206076.69324021769</v>
      </c>
      <c r="AO253" s="346">
        <v>54011.528467647848</v>
      </c>
      <c r="AP253" s="346">
        <v>155674.50286085205</v>
      </c>
      <c r="AQ253" s="347">
        <v>0.17238313210221531</v>
      </c>
      <c r="AR253" s="348" t="str">
        <f t="shared" si="19"/>
        <v>ChattogramLakshmipur</v>
      </c>
      <c r="AS253" s="347">
        <v>4.0000000000000001E-3</v>
      </c>
      <c r="AT253" s="347" t="s">
        <v>1856</v>
      </c>
      <c r="AU253" s="347" t="s">
        <v>1843</v>
      </c>
      <c r="AV253" s="349" t="s">
        <v>1041</v>
      </c>
    </row>
    <row r="254" spans="1:48" ht="14.4">
      <c r="A254" s="343">
        <v>366</v>
      </c>
      <c r="B254" s="343" t="s">
        <v>446</v>
      </c>
      <c r="C254" s="343" t="s">
        <v>1987</v>
      </c>
      <c r="D254" s="343" t="str">
        <f t="shared" si="15"/>
        <v>1501 - 2000 SFTRajshahiRajshahiNon-PNPCommercial HubLBবিভাগীয় শহরSquare ⬜ shapeSlightly upper than Ground floor</v>
      </c>
      <c r="E254" s="343" t="str">
        <f>CONCATENATE('Outlet Data'!K254,L254,'Outlet Data'!N254,M254)</f>
        <v>RajshahiRajshahiCommercial HubNon-PNP</v>
      </c>
      <c r="F254" s="343" t="str">
        <f t="shared" si="16"/>
        <v>Rajshahiবিভাগীয় শহরNon-PNP</v>
      </c>
      <c r="G254" s="343" t="str">
        <f t="shared" si="17"/>
        <v>RajshahiNon-PNP</v>
      </c>
      <c r="H254" s="344">
        <v>44949</v>
      </c>
      <c r="I254" s="343">
        <v>1650</v>
      </c>
      <c r="J254" s="343" t="str">
        <f t="shared" si="18"/>
        <v>1501 - 2000 SFT</v>
      </c>
      <c r="K254" s="345" t="s">
        <v>107</v>
      </c>
      <c r="L254" s="343" t="s">
        <v>107</v>
      </c>
      <c r="M254" s="345" t="s">
        <v>1537</v>
      </c>
      <c r="N254" s="343" t="s">
        <v>1014</v>
      </c>
      <c r="O254" s="343" t="s">
        <v>127</v>
      </c>
      <c r="P254" s="343" t="s">
        <v>27</v>
      </c>
      <c r="Q254" s="343" t="s">
        <v>1838</v>
      </c>
      <c r="R254" s="343" t="s">
        <v>1863</v>
      </c>
      <c r="S254" s="346">
        <v>1770064</v>
      </c>
      <c r="T254" s="346">
        <v>1072.7660606060606</v>
      </c>
      <c r="U254" s="346">
        <v>1567360</v>
      </c>
      <c r="V254" s="346">
        <v>2070678</v>
      </c>
      <c r="W254" s="346">
        <v>1139127.3999999999</v>
      </c>
      <c r="X254" s="346">
        <v>1058350.3999999999</v>
      </c>
      <c r="Y254" s="346">
        <v>1409869</v>
      </c>
      <c r="Z254" s="346">
        <v>5</v>
      </c>
      <c r="AA254" s="346" t="s">
        <v>1853</v>
      </c>
      <c r="AB254" s="346" t="s">
        <v>1854</v>
      </c>
      <c r="AC254" s="346" t="s">
        <v>1855</v>
      </c>
      <c r="AD254" s="346">
        <v>630936.60000000009</v>
      </c>
      <c r="AE254" s="347">
        <v>0.55387711681766238</v>
      </c>
      <c r="AF254" s="347">
        <v>4.7429589326609504E-2</v>
      </c>
      <c r="AG254" s="346">
        <v>1658877</v>
      </c>
      <c r="AH254" s="346">
        <v>1567360</v>
      </c>
      <c r="AI254" s="346">
        <v>2070678</v>
      </c>
      <c r="AJ254" s="346">
        <v>1468749</v>
      </c>
      <c r="AK254" s="346">
        <v>2084656</v>
      </c>
      <c r="AL254" s="346">
        <v>76839.360698730656</v>
      </c>
      <c r="AM254" s="346">
        <v>49071.973590347916</v>
      </c>
      <c r="AN254" s="346">
        <v>121686.25965465981</v>
      </c>
      <c r="AO254" s="346">
        <v>49942.015241274756</v>
      </c>
      <c r="AP254" s="346">
        <v>122227.43382406543</v>
      </c>
      <c r="AQ254" s="347">
        <v>0.1535499044065308</v>
      </c>
      <c r="AR254" s="348" t="str">
        <f t="shared" si="19"/>
        <v>RajshahiRajshahi</v>
      </c>
      <c r="AS254" s="347">
        <v>4.0000000000000001E-3</v>
      </c>
      <c r="AT254" s="347" t="s">
        <v>1846</v>
      </c>
      <c r="AU254" s="347" t="s">
        <v>1851</v>
      </c>
      <c r="AV254" s="349" t="s">
        <v>1041</v>
      </c>
    </row>
    <row r="255" spans="1:48" ht="14.4">
      <c r="A255" s="343">
        <v>365</v>
      </c>
      <c r="B255" s="343" t="s">
        <v>413</v>
      </c>
      <c r="C255" s="343" t="s">
        <v>1988</v>
      </c>
      <c r="D255" s="343" t="str">
        <f t="shared" si="15"/>
        <v>Below 1000 SFTDhakaDhakaNon-PNPInside the MallMBবিভাগীয় শহরSquare ⬜ shapeGround floor</v>
      </c>
      <c r="E255" s="343" t="str">
        <f>CONCATENATE('Outlet Data'!K255,L255,'Outlet Data'!N255,M255)</f>
        <v>DhakaDhakaInside the MallNon-PNP</v>
      </c>
      <c r="F255" s="343" t="str">
        <f t="shared" si="16"/>
        <v>Dhakaবিভাগীয় শহরNon-PNP</v>
      </c>
      <c r="G255" s="343" t="str">
        <f t="shared" si="17"/>
        <v>DhakaNon-PNP</v>
      </c>
      <c r="H255" s="344">
        <v>44950</v>
      </c>
      <c r="I255" s="343">
        <v>600</v>
      </c>
      <c r="J255" s="343" t="str">
        <f t="shared" si="18"/>
        <v>Below 1000 SFT</v>
      </c>
      <c r="K255" s="345" t="s">
        <v>52</v>
      </c>
      <c r="L255" s="343" t="s">
        <v>52</v>
      </c>
      <c r="M255" s="345" t="s">
        <v>1537</v>
      </c>
      <c r="N255" s="343" t="s">
        <v>1020</v>
      </c>
      <c r="O255" s="343" t="s">
        <v>25</v>
      </c>
      <c r="P255" s="343" t="s">
        <v>27</v>
      </c>
      <c r="Q255" s="343" t="s">
        <v>1838</v>
      </c>
      <c r="R255" s="343" t="s">
        <v>52</v>
      </c>
      <c r="S255" s="346">
        <v>1856691.6</v>
      </c>
      <c r="T255" s="346">
        <v>3094.4860000000003</v>
      </c>
      <c r="U255" s="346">
        <v>1672308</v>
      </c>
      <c r="V255" s="346">
        <v>1960341</v>
      </c>
      <c r="W255" s="346">
        <v>1100252</v>
      </c>
      <c r="X255" s="346">
        <v>723334</v>
      </c>
      <c r="Y255" s="346">
        <v>1342015</v>
      </c>
      <c r="Z255" s="346">
        <v>13</v>
      </c>
      <c r="AA255" s="346" t="s">
        <v>1853</v>
      </c>
      <c r="AB255" s="346" t="s">
        <v>1854</v>
      </c>
      <c r="AC255" s="346" t="s">
        <v>1855</v>
      </c>
      <c r="AD255" s="346">
        <v>756439.60000000009</v>
      </c>
      <c r="AE255" s="347">
        <v>0.68751486023201958</v>
      </c>
      <c r="AF255" s="347">
        <v>4.5342491705997058E-2</v>
      </c>
      <c r="AG255" s="346">
        <v>1663605</v>
      </c>
      <c r="AH255" s="346">
        <v>1672308</v>
      </c>
      <c r="AI255" s="346">
        <v>1960341</v>
      </c>
      <c r="AJ255" s="346">
        <v>1887819</v>
      </c>
      <c r="AK255" s="346">
        <v>2099385</v>
      </c>
      <c r="AL255" s="346">
        <v>84968.61554609859</v>
      </c>
      <c r="AM255" s="346">
        <v>-75234.455821293173</v>
      </c>
      <c r="AN255" s="346">
        <v>153637.09143196861</v>
      </c>
      <c r="AO255" s="346">
        <v>128348.63121861708</v>
      </c>
      <c r="AP255" s="346">
        <v>129215.23499258095</v>
      </c>
      <c r="AQ255" s="347">
        <v>0.16658778778505057</v>
      </c>
      <c r="AR255" s="348" t="str">
        <f t="shared" si="19"/>
        <v>DhakaDhaka</v>
      </c>
      <c r="AS255" s="347">
        <v>4.0000000000000001E-3</v>
      </c>
      <c r="AT255" s="347" t="s">
        <v>1846</v>
      </c>
      <c r="AU255" s="347" t="s">
        <v>1843</v>
      </c>
      <c r="AV255" s="349" t="s">
        <v>1041</v>
      </c>
    </row>
    <row r="256" spans="1:48" ht="14.4">
      <c r="A256" s="343">
        <v>214</v>
      </c>
      <c r="B256" s="343" t="s">
        <v>851</v>
      </c>
      <c r="C256" s="343" t="s">
        <v>908</v>
      </c>
      <c r="D256" s="343" t="str">
        <f t="shared" si="15"/>
        <v>3501 - 4000 SFTSylhetMoulvibazarPNPHigh Street W Residential BlockHBজেলা শহরSquare ⬜ shapeSlightly upper than Ground floor</v>
      </c>
      <c r="E256" s="343" t="str">
        <f>CONCATENATE('Outlet Data'!K256,L256,'Outlet Data'!N256,M256)</f>
        <v>SylhetMoulvibazarHigh Street W Residential BlockPNP</v>
      </c>
      <c r="F256" s="343" t="str">
        <f t="shared" si="16"/>
        <v>Moulvibazarজেলা শহরPNP</v>
      </c>
      <c r="G256" s="343" t="str">
        <f t="shared" si="17"/>
        <v>MoulvibazarPNP</v>
      </c>
      <c r="H256" s="344">
        <v>44956</v>
      </c>
      <c r="I256" s="343">
        <v>3786</v>
      </c>
      <c r="J256" s="343" t="str">
        <f t="shared" si="18"/>
        <v>3501 - 4000 SFT</v>
      </c>
      <c r="K256" s="345" t="s">
        <v>131</v>
      </c>
      <c r="L256" s="343" t="s">
        <v>908</v>
      </c>
      <c r="M256" s="345" t="s">
        <v>1492</v>
      </c>
      <c r="N256" s="343" t="s">
        <v>1015</v>
      </c>
      <c r="O256" s="343" t="s">
        <v>45</v>
      </c>
      <c r="P256" s="343" t="s">
        <v>27</v>
      </c>
      <c r="Q256" s="343" t="s">
        <v>1861</v>
      </c>
      <c r="R256" s="343" t="s">
        <v>1863</v>
      </c>
      <c r="S256" s="346">
        <v>6675293.4000000004</v>
      </c>
      <c r="T256" s="346">
        <v>1763.1519809825675</v>
      </c>
      <c r="U256" s="346">
        <v>6772567</v>
      </c>
      <c r="V256" s="346">
        <v>7043095</v>
      </c>
      <c r="W256" s="346">
        <v>8502420</v>
      </c>
      <c r="X256" s="346">
        <v>7700811.4499999993</v>
      </c>
      <c r="Y256" s="346">
        <v>9677482.6500000004</v>
      </c>
      <c r="Z256" s="346">
        <v>8</v>
      </c>
      <c r="AA256" s="346" t="s">
        <v>1864</v>
      </c>
      <c r="AB256" s="346" t="s">
        <v>1865</v>
      </c>
      <c r="AC256" s="346" t="s">
        <v>1841</v>
      </c>
      <c r="AD256" s="346">
        <v>-1827126.5999999996</v>
      </c>
      <c r="AE256" s="347">
        <v>-0.21489488874932072</v>
      </c>
      <c r="AF256" s="347">
        <v>3.0172062117820236E-2</v>
      </c>
      <c r="AG256" s="346">
        <v>6919820</v>
      </c>
      <c r="AH256" s="346">
        <v>7273154</v>
      </c>
      <c r="AI256" s="346">
        <v>7043095</v>
      </c>
      <c r="AJ256" s="346">
        <v>5367831</v>
      </c>
      <c r="AK256" s="346">
        <v>6772567</v>
      </c>
      <c r="AL256" s="346">
        <v>235614.38103203545</v>
      </c>
      <c r="AM256" s="346">
        <v>234701.07388885692</v>
      </c>
      <c r="AN256" s="346">
        <v>261262.23228813685</v>
      </c>
      <c r="AO256" s="346">
        <v>43466.009831501404</v>
      </c>
      <c r="AP256" s="346">
        <v>231993.13855684665</v>
      </c>
      <c r="AQ256" s="347">
        <v>0.15008262449175136</v>
      </c>
      <c r="AR256" s="348" t="str">
        <f t="shared" si="19"/>
        <v>SylhetMoulvibazar</v>
      </c>
      <c r="AS256" s="347">
        <v>4.0000000000000001E-3</v>
      </c>
      <c r="AT256" s="347" t="s">
        <v>1846</v>
      </c>
      <c r="AU256" s="347" t="s">
        <v>1851</v>
      </c>
      <c r="AV256" s="349" t="s">
        <v>1555</v>
      </c>
    </row>
    <row r="257" spans="1:48" ht="14.4">
      <c r="A257" s="343">
        <v>593</v>
      </c>
      <c r="B257" s="343" t="s">
        <v>259</v>
      </c>
      <c r="C257" s="343" t="s">
        <v>260</v>
      </c>
      <c r="D257" s="343" t="str">
        <f t="shared" si="15"/>
        <v>1001 - 1500 SFTBarishalBargunaNon-PNPCommercial HubLCথানা সদরSquare ⬜ shapeGround floor</v>
      </c>
      <c r="E257" s="343" t="str">
        <f>CONCATENATE('Outlet Data'!K257,L257,'Outlet Data'!N257,M257)</f>
        <v>BarishalBargunaCommercial HubNon-PNP</v>
      </c>
      <c r="F257" s="343" t="str">
        <f t="shared" si="16"/>
        <v>Bargunaথানা সদরNon-PNP</v>
      </c>
      <c r="G257" s="343" t="str">
        <f t="shared" si="17"/>
        <v>BargunaNon-PNP</v>
      </c>
      <c r="H257" s="344">
        <v>44957</v>
      </c>
      <c r="I257" s="343">
        <v>1400</v>
      </c>
      <c r="J257" s="343" t="str">
        <f t="shared" si="18"/>
        <v>1001 - 1500 SFT</v>
      </c>
      <c r="K257" s="345" t="s">
        <v>189</v>
      </c>
      <c r="L257" s="343" t="s">
        <v>1565</v>
      </c>
      <c r="M257" s="345" t="s">
        <v>1537</v>
      </c>
      <c r="N257" s="343" t="s">
        <v>1014</v>
      </c>
      <c r="O257" s="343" t="s">
        <v>127</v>
      </c>
      <c r="P257" s="343" t="s">
        <v>118</v>
      </c>
      <c r="Q257" s="343" t="s">
        <v>1869</v>
      </c>
      <c r="R257" s="343" t="s">
        <v>1863</v>
      </c>
      <c r="S257" s="346">
        <v>1704240.6</v>
      </c>
      <c r="T257" s="346">
        <v>1217.3147142857144</v>
      </c>
      <c r="U257" s="346">
        <v>1104406</v>
      </c>
      <c r="V257" s="346">
        <v>1299441</v>
      </c>
      <c r="W257" s="346">
        <v>1254815</v>
      </c>
      <c r="X257" s="346">
        <v>792070.60000000009</v>
      </c>
      <c r="Y257" s="346">
        <v>1562156.45</v>
      </c>
      <c r="Z257" s="346">
        <v>14</v>
      </c>
      <c r="AA257" s="346" t="s">
        <v>1853</v>
      </c>
      <c r="AB257" s="346" t="s">
        <v>1854</v>
      </c>
      <c r="AC257" s="346" t="s">
        <v>1855</v>
      </c>
      <c r="AD257" s="346">
        <v>449425.60000000009</v>
      </c>
      <c r="AE257" s="347">
        <v>0.35816084442726615</v>
      </c>
      <c r="AF257" s="347">
        <v>4.1983866716807747E-2</v>
      </c>
      <c r="AG257" s="346">
        <v>1168512</v>
      </c>
      <c r="AH257" s="346">
        <v>1079012</v>
      </c>
      <c r="AI257" s="346">
        <v>3869832</v>
      </c>
      <c r="AJ257" s="346">
        <v>1104406</v>
      </c>
      <c r="AK257" s="346">
        <v>1299441</v>
      </c>
      <c r="AL257" s="346">
        <v>4880.1899775266938</v>
      </c>
      <c r="AM257" s="346">
        <v>35180.422098664596</v>
      </c>
      <c r="AN257" s="346">
        <v>215256.01139553142</v>
      </c>
      <c r="AO257" s="346">
        <v>27588.934208102699</v>
      </c>
      <c r="AP257" s="346">
        <v>74847.493339036882</v>
      </c>
      <c r="AQ257" s="347">
        <v>0.16031447244692076</v>
      </c>
      <c r="AR257" s="348" t="str">
        <f t="shared" si="19"/>
        <v>BarishalBarguna</v>
      </c>
      <c r="AS257" s="347">
        <v>4.0000000000000001E-3</v>
      </c>
      <c r="AT257" s="347" t="s">
        <v>1846</v>
      </c>
      <c r="AU257" s="347" t="s">
        <v>1843</v>
      </c>
      <c r="AV257" s="349" t="s">
        <v>1041</v>
      </c>
    </row>
    <row r="258" spans="1:48" ht="14.4">
      <c r="A258" s="343">
        <v>110</v>
      </c>
      <c r="B258" s="343" t="s">
        <v>453</v>
      </c>
      <c r="C258" s="343" t="s">
        <v>454</v>
      </c>
      <c r="D258" s="343" t="str">
        <f t="shared" si="15"/>
        <v>1501 - 2000 SFTChattogramFeniNon-PNPCommercial HubMCথানা সদরSquare ⬜ shapeGround floor</v>
      </c>
      <c r="E258" s="343" t="str">
        <f>CONCATENATE('Outlet Data'!K258,L258,'Outlet Data'!N258,M258)</f>
        <v>ChattogramFeniCommercial HubNon-PNP</v>
      </c>
      <c r="F258" s="343" t="str">
        <f t="shared" si="16"/>
        <v>Feniথানা সদরNon-PNP</v>
      </c>
      <c r="G258" s="343" t="str">
        <f t="shared" si="17"/>
        <v>FeniNon-PNP</v>
      </c>
      <c r="H258" s="344">
        <v>44957</v>
      </c>
      <c r="I258" s="343">
        <v>2000</v>
      </c>
      <c r="J258" s="343" t="str">
        <f t="shared" si="18"/>
        <v>1501 - 2000 SFT</v>
      </c>
      <c r="K258" s="345" t="s">
        <v>195</v>
      </c>
      <c r="L258" s="343" t="s">
        <v>455</v>
      </c>
      <c r="M258" s="345" t="s">
        <v>1537</v>
      </c>
      <c r="N258" s="343" t="s">
        <v>1014</v>
      </c>
      <c r="O258" s="343" t="s">
        <v>25</v>
      </c>
      <c r="P258" s="343" t="s">
        <v>118</v>
      </c>
      <c r="Q258" s="343" t="s">
        <v>1869</v>
      </c>
      <c r="R258" s="343" t="s">
        <v>1863</v>
      </c>
      <c r="S258" s="346">
        <v>3827648.2</v>
      </c>
      <c r="T258" s="346">
        <v>1913.8241</v>
      </c>
      <c r="U258" s="346">
        <v>3400420</v>
      </c>
      <c r="V258" s="346">
        <v>4002967</v>
      </c>
      <c r="W258" s="346">
        <v>1022287.4</v>
      </c>
      <c r="X258" s="346">
        <v>941589.8</v>
      </c>
      <c r="Y258" s="346">
        <v>3827648.2</v>
      </c>
      <c r="Z258" s="346">
        <v>5</v>
      </c>
      <c r="AA258" s="346" t="s">
        <v>1857</v>
      </c>
      <c r="AB258" s="346" t="s">
        <v>1858</v>
      </c>
      <c r="AC258" s="346" t="s">
        <v>1845</v>
      </c>
      <c r="AD258" s="346">
        <v>2805360.8000000003</v>
      </c>
      <c r="AE258" s="347">
        <v>2.7441997230915689</v>
      </c>
      <c r="AF258" s="347">
        <v>8.1118613650204119E-2</v>
      </c>
      <c r="AG258" s="346">
        <v>3400420</v>
      </c>
      <c r="AH258" s="346">
        <v>4002967</v>
      </c>
      <c r="AI258" s="346">
        <v>4981193</v>
      </c>
      <c r="AJ258" s="346">
        <v>2830468</v>
      </c>
      <c r="AK258" s="346">
        <v>3923193</v>
      </c>
      <c r="AL258" s="346">
        <v>285435.93059682898</v>
      </c>
      <c r="AM258" s="346">
        <v>306614.01120381389</v>
      </c>
      <c r="AN258" s="346">
        <v>449546.24841011327</v>
      </c>
      <c r="AO258" s="346">
        <v>196527.4935091607</v>
      </c>
      <c r="AP258" s="346">
        <v>314343.89390357939</v>
      </c>
      <c r="AQ258" s="347">
        <v>0.16465965740980029</v>
      </c>
      <c r="AR258" s="348" t="str">
        <f t="shared" si="19"/>
        <v>ChattogramFeni</v>
      </c>
      <c r="AS258" s="347">
        <v>4.0000000000000001E-3</v>
      </c>
      <c r="AT258" s="347" t="s">
        <v>1846</v>
      </c>
      <c r="AU258" s="347" t="s">
        <v>1843</v>
      </c>
      <c r="AV258" s="349" t="s">
        <v>1041</v>
      </c>
    </row>
    <row r="259" spans="1:48" ht="14.4">
      <c r="A259" s="343">
        <v>29</v>
      </c>
      <c r="B259" s="343" t="s">
        <v>781</v>
      </c>
      <c r="C259" s="343" t="s">
        <v>455</v>
      </c>
      <c r="D259" s="343" t="str">
        <f t="shared" ref="D259:D322" si="20">CONCATENATE(J259,K259,L259,M259,,N259,O259,P259,Q259,AT259,AU259)</f>
        <v>5501 - 6000 SFTChattogramFeniPNPCommercial HubHBজেলা শহরI shapeSlightly upper than Ground floor</v>
      </c>
      <c r="E259" s="343" t="str">
        <f>CONCATENATE('Outlet Data'!K259,L259,'Outlet Data'!N259,M259)</f>
        <v>ChattogramFeniCommercial HubPNP</v>
      </c>
      <c r="F259" s="343" t="str">
        <f t="shared" ref="F259:F322" si="21">CONCATENATE(L259,Q259,M259)</f>
        <v>Feniজেলা শহরPNP</v>
      </c>
      <c r="G259" s="343" t="str">
        <f t="shared" ref="G259:G322" si="22">CONCATENATE(L259,M259)</f>
        <v>FeniPNP</v>
      </c>
      <c r="H259" s="344">
        <v>44957</v>
      </c>
      <c r="I259" s="343">
        <v>6000</v>
      </c>
      <c r="J259" s="343" t="str">
        <f t="shared" ref="J259:J322" si="23">IF(I259="","",IF(I259&lt;=1000,"Below 1000 SFT",IF(I259&gt;10000,"More Then 10000 SFT",(INT((I259-1001)/500)*500+1001)&amp;" - "&amp;(INT((I259-1001)/500)*500+1500)&amp;" SFT")))</f>
        <v>5501 - 6000 SFT</v>
      </c>
      <c r="K259" s="345" t="s">
        <v>195</v>
      </c>
      <c r="L259" s="343" t="s">
        <v>455</v>
      </c>
      <c r="M259" s="345" t="s">
        <v>1492</v>
      </c>
      <c r="N259" s="343" t="s">
        <v>1014</v>
      </c>
      <c r="O259" s="343" t="s">
        <v>45</v>
      </c>
      <c r="P259" s="343" t="s">
        <v>27</v>
      </c>
      <c r="Q259" s="343" t="s">
        <v>1861</v>
      </c>
      <c r="R259" s="343" t="s">
        <v>1863</v>
      </c>
      <c r="S259" s="346">
        <v>13617719.4</v>
      </c>
      <c r="T259" s="346">
        <v>2269.6199000000001</v>
      </c>
      <c r="U259" s="346">
        <v>11976850</v>
      </c>
      <c r="V259" s="346">
        <v>13938795</v>
      </c>
      <c r="W259" s="346">
        <v>13359379.5</v>
      </c>
      <c r="X259" s="346">
        <v>12301783.199999999</v>
      </c>
      <c r="Y259" s="346">
        <v>14004253.5</v>
      </c>
      <c r="Z259" s="346">
        <v>6</v>
      </c>
      <c r="AA259" s="346" t="s">
        <v>1853</v>
      </c>
      <c r="AB259" s="346" t="s">
        <v>1854</v>
      </c>
      <c r="AC259" s="346" t="s">
        <v>1845</v>
      </c>
      <c r="AD259" s="346">
        <v>258339.90000000037</v>
      </c>
      <c r="AE259" s="347">
        <v>1.9337716995014631E-2</v>
      </c>
      <c r="AF259" s="347">
        <v>8.5843415995707162E-2</v>
      </c>
      <c r="AG259" s="346">
        <v>11976850</v>
      </c>
      <c r="AH259" s="346">
        <v>13900044</v>
      </c>
      <c r="AI259" s="346">
        <v>17349283</v>
      </c>
      <c r="AJ259" s="346">
        <v>10923625</v>
      </c>
      <c r="AK259" s="346">
        <v>13938795</v>
      </c>
      <c r="AL259" s="346">
        <v>990485.82786316588</v>
      </c>
      <c r="AM259" s="346">
        <v>1145328.05210674</v>
      </c>
      <c r="AN259" s="346">
        <v>1378234.9893788567</v>
      </c>
      <c r="AO259" s="346">
        <v>891711.48170261201</v>
      </c>
      <c r="AP259" s="346">
        <v>1439197.4057836847</v>
      </c>
      <c r="AQ259" s="347">
        <v>0.1631370805352412</v>
      </c>
      <c r="AR259" s="348" t="str">
        <f t="shared" ref="AR259:AR322" si="24">K259&amp;L259</f>
        <v>ChattogramFeni</v>
      </c>
      <c r="AS259" s="347">
        <v>3.6758780081061525E-3</v>
      </c>
      <c r="AT259" s="347" t="s">
        <v>1856</v>
      </c>
      <c r="AU259" s="347" t="s">
        <v>1851</v>
      </c>
      <c r="AV259" s="349" t="s">
        <v>1555</v>
      </c>
    </row>
    <row r="260" spans="1:48" ht="14.4">
      <c r="A260" s="343">
        <v>845</v>
      </c>
      <c r="B260" s="343" t="s">
        <v>782</v>
      </c>
      <c r="C260" s="343" t="s">
        <v>1989</v>
      </c>
      <c r="D260" s="343" t="str">
        <f t="shared" si="20"/>
        <v>4001 - 4500 SFTChattogramChattogramPNPHigh Street W Residential BlockHBবিভাগীয় শহরSquare ⬜ shapeGround floor</v>
      </c>
      <c r="E260" s="343" t="str">
        <f>CONCATENATE('Outlet Data'!K260,L260,'Outlet Data'!N260,M260)</f>
        <v>ChattogramChattogramHigh Street W Residential BlockPNP</v>
      </c>
      <c r="F260" s="343" t="str">
        <f t="shared" si="21"/>
        <v>Chattogramবিভাগীয় শহরPNP</v>
      </c>
      <c r="G260" s="343" t="str">
        <f t="shared" si="22"/>
        <v>ChattogramPNP</v>
      </c>
      <c r="H260" s="344">
        <v>44957</v>
      </c>
      <c r="I260" s="343">
        <v>4500</v>
      </c>
      <c r="J260" s="343" t="str">
        <f t="shared" si="23"/>
        <v>4001 - 4500 SFT</v>
      </c>
      <c r="K260" s="345" t="s">
        <v>195</v>
      </c>
      <c r="L260" s="343" t="s">
        <v>195</v>
      </c>
      <c r="M260" s="345" t="s">
        <v>1492</v>
      </c>
      <c r="N260" s="343" t="s">
        <v>1015</v>
      </c>
      <c r="O260" s="343" t="s">
        <v>45</v>
      </c>
      <c r="P260" s="343" t="s">
        <v>27</v>
      </c>
      <c r="Q260" s="343" t="s">
        <v>1838</v>
      </c>
      <c r="R260" s="343" t="s">
        <v>1863</v>
      </c>
      <c r="S260" s="346">
        <v>7927365.5999999996</v>
      </c>
      <c r="T260" s="346">
        <v>1761.6368</v>
      </c>
      <c r="U260" s="346">
        <v>7268750</v>
      </c>
      <c r="V260" s="346">
        <v>8429361</v>
      </c>
      <c r="W260" s="346">
        <v>13359379.5</v>
      </c>
      <c r="X260" s="346">
        <v>12301783.199999999</v>
      </c>
      <c r="Y260" s="346">
        <v>14004253.5</v>
      </c>
      <c r="Z260" s="346">
        <v>6</v>
      </c>
      <c r="AA260" s="346" t="s">
        <v>1853</v>
      </c>
      <c r="AB260" s="346" t="s">
        <v>1854</v>
      </c>
      <c r="AC260" s="346" t="s">
        <v>1841</v>
      </c>
      <c r="AD260" s="346">
        <v>-5432013.9000000004</v>
      </c>
      <c r="AE260" s="347">
        <v>-0.40660675145877845</v>
      </c>
      <c r="AF260" s="347">
        <v>5.1570830201809635E-3</v>
      </c>
      <c r="AG260" s="346">
        <v>7138468</v>
      </c>
      <c r="AH260" s="346">
        <v>7933081</v>
      </c>
      <c r="AI260" s="346">
        <v>8867168</v>
      </c>
      <c r="AJ260" s="346">
        <v>7268750</v>
      </c>
      <c r="AK260" s="346">
        <v>8429361</v>
      </c>
      <c r="AL260" s="346">
        <v>-73040.741527646082</v>
      </c>
      <c r="AM260" s="346">
        <v>35506.128221542807</v>
      </c>
      <c r="AN260" s="346">
        <v>152833.7343367599</v>
      </c>
      <c r="AO260" s="346">
        <v>-116278.41377440514</v>
      </c>
      <c r="AP260" s="346">
        <v>205389.70539638191</v>
      </c>
      <c r="AQ260" s="347">
        <v>0.16382995038866646</v>
      </c>
      <c r="AR260" s="348" t="str">
        <f t="shared" si="24"/>
        <v>ChattogramChattogram</v>
      </c>
      <c r="AS260" s="347">
        <v>3.997785834537161E-3</v>
      </c>
      <c r="AT260" s="347" t="s">
        <v>1846</v>
      </c>
      <c r="AU260" s="347" t="s">
        <v>1843</v>
      </c>
      <c r="AV260" s="349" t="s">
        <v>1555</v>
      </c>
    </row>
    <row r="261" spans="1:48" ht="14.4">
      <c r="A261" s="343">
        <v>117</v>
      </c>
      <c r="B261" s="343" t="s">
        <v>599</v>
      </c>
      <c r="C261" s="343" t="s">
        <v>600</v>
      </c>
      <c r="D261" s="343" t="str">
        <f t="shared" si="20"/>
        <v>1501 - 2000 SFTKhulnaMaguraNon-PNPCommercial HubMBজেলা শহরL shapeGround floor</v>
      </c>
      <c r="E261" s="343" t="str">
        <f>CONCATENATE('Outlet Data'!K261,L261,'Outlet Data'!N261,M261)</f>
        <v>KhulnaMaguraCommercial HubNon-PNP</v>
      </c>
      <c r="F261" s="343" t="str">
        <f t="shared" si="21"/>
        <v>Maguraজেলা শহরNon-PNP</v>
      </c>
      <c r="G261" s="343" t="str">
        <f t="shared" si="22"/>
        <v>MaguraNon-PNP</v>
      </c>
      <c r="H261" s="344">
        <v>44957</v>
      </c>
      <c r="I261" s="343">
        <v>2000</v>
      </c>
      <c r="J261" s="343" t="str">
        <f t="shared" si="23"/>
        <v>1501 - 2000 SFT</v>
      </c>
      <c r="K261" s="345" t="s">
        <v>159</v>
      </c>
      <c r="L261" s="343" t="s">
        <v>601</v>
      </c>
      <c r="M261" s="345" t="s">
        <v>1537</v>
      </c>
      <c r="N261" s="343" t="s">
        <v>1014</v>
      </c>
      <c r="O261" s="343" t="s">
        <v>25</v>
      </c>
      <c r="P261" s="343" t="s">
        <v>27</v>
      </c>
      <c r="Q261" s="343" t="s">
        <v>1861</v>
      </c>
      <c r="R261" s="343" t="s">
        <v>1863</v>
      </c>
      <c r="S261" s="346">
        <v>3208448.4</v>
      </c>
      <c r="T261" s="346">
        <v>1604.2241999999999</v>
      </c>
      <c r="U261" s="346">
        <v>2947754</v>
      </c>
      <c r="V261" s="346">
        <v>3650303</v>
      </c>
      <c r="W261" s="346">
        <v>1784220.4</v>
      </c>
      <c r="X261" s="346">
        <v>1167808</v>
      </c>
      <c r="Y261" s="346">
        <v>2364199</v>
      </c>
      <c r="Z261" s="346">
        <v>13</v>
      </c>
      <c r="AA261" s="346" t="s">
        <v>1853</v>
      </c>
      <c r="AB261" s="346" t="s">
        <v>1854</v>
      </c>
      <c r="AC261" s="346" t="s">
        <v>1855</v>
      </c>
      <c r="AD261" s="346">
        <v>1424228</v>
      </c>
      <c r="AE261" s="347">
        <v>0.79823546463205997</v>
      </c>
      <c r="AF261" s="347">
        <v>8.5004243495281087E-2</v>
      </c>
      <c r="AG261" s="346">
        <v>2985713</v>
      </c>
      <c r="AH261" s="346">
        <v>2947754</v>
      </c>
      <c r="AI261" s="346">
        <v>3790879</v>
      </c>
      <c r="AJ261" s="346">
        <v>2667593</v>
      </c>
      <c r="AK261" s="346">
        <v>3650303</v>
      </c>
      <c r="AL261" s="346">
        <v>226447.89442627539</v>
      </c>
      <c r="AM261" s="346">
        <v>201258.66294833692</v>
      </c>
      <c r="AN261" s="346">
        <v>387181.08918320999</v>
      </c>
      <c r="AO261" s="346">
        <v>209535.19536739052</v>
      </c>
      <c r="AP261" s="346">
        <v>339235.80325301236</v>
      </c>
      <c r="AQ261" s="347">
        <v>0.1703218670423472</v>
      </c>
      <c r="AR261" s="348" t="str">
        <f t="shared" si="24"/>
        <v>KhulnaMagura</v>
      </c>
      <c r="AS261" s="347">
        <v>4.0000000000000001E-3</v>
      </c>
      <c r="AT261" s="347" t="s">
        <v>1842</v>
      </c>
      <c r="AU261" s="347" t="s">
        <v>1843</v>
      </c>
      <c r="AV261" s="349" t="s">
        <v>1041</v>
      </c>
    </row>
    <row r="262" spans="1:48" ht="14.4">
      <c r="A262" s="343">
        <v>60</v>
      </c>
      <c r="B262" s="343" t="s">
        <v>833</v>
      </c>
      <c r="C262" s="343" t="s">
        <v>1990</v>
      </c>
      <c r="D262" s="343" t="str">
        <f t="shared" si="20"/>
        <v>3501 - 4000 SFTDhakaManikganjNon-PNPInside the MallHBজেলা শহরSquare ⬜ shapeSlightly upper than Ground floor</v>
      </c>
      <c r="E262" s="343" t="str">
        <f>CONCATENATE('Outlet Data'!K262,L262,'Outlet Data'!N262,M262)</f>
        <v>DhakaManikganjInside the MallNon-PNP</v>
      </c>
      <c r="F262" s="343" t="str">
        <f t="shared" si="21"/>
        <v>Manikganjজেলা শহরNon-PNP</v>
      </c>
      <c r="G262" s="343" t="str">
        <f t="shared" si="22"/>
        <v>ManikganjNon-PNP</v>
      </c>
      <c r="H262" s="344">
        <v>44957</v>
      </c>
      <c r="I262" s="343">
        <v>4000</v>
      </c>
      <c r="J262" s="343" t="str">
        <f t="shared" si="23"/>
        <v>3501 - 4000 SFT</v>
      </c>
      <c r="K262" s="345" t="s">
        <v>52</v>
      </c>
      <c r="L262" s="343" t="s">
        <v>542</v>
      </c>
      <c r="M262" s="345" t="s">
        <v>1537</v>
      </c>
      <c r="N262" s="343" t="s">
        <v>1020</v>
      </c>
      <c r="O262" s="343" t="s">
        <v>45</v>
      </c>
      <c r="P262" s="343" t="s">
        <v>27</v>
      </c>
      <c r="Q262" s="343" t="s">
        <v>1861</v>
      </c>
      <c r="R262" s="343" t="s">
        <v>52</v>
      </c>
      <c r="S262" s="346">
        <v>5379240.2000000002</v>
      </c>
      <c r="T262" s="346">
        <v>1344.81005</v>
      </c>
      <c r="U262" s="346">
        <v>5185288</v>
      </c>
      <c r="V262" s="346">
        <v>5786006</v>
      </c>
      <c r="W262" s="346">
        <v>5312683</v>
      </c>
      <c r="X262" s="346">
        <v>3992419.2</v>
      </c>
      <c r="Y262" s="346">
        <v>5379240.2000000002</v>
      </c>
      <c r="Z262" s="346">
        <v>5</v>
      </c>
      <c r="AA262" s="346" t="s">
        <v>1853</v>
      </c>
      <c r="AB262" s="346" t="s">
        <v>1854</v>
      </c>
      <c r="AC262" s="346" t="s">
        <v>1845</v>
      </c>
      <c r="AD262" s="346">
        <v>66557.200000000186</v>
      </c>
      <c r="AE262" s="347">
        <v>1.25279825654947E-2</v>
      </c>
      <c r="AF262" s="347">
        <v>7.7844693497201356E-2</v>
      </c>
      <c r="AG262" s="346">
        <v>5185288</v>
      </c>
      <c r="AH262" s="346">
        <v>5252163</v>
      </c>
      <c r="AI262" s="346">
        <v>5880501</v>
      </c>
      <c r="AJ262" s="346">
        <v>4792243</v>
      </c>
      <c r="AK262" s="346">
        <v>5786006</v>
      </c>
      <c r="AL262" s="346">
        <v>486861.29365142493</v>
      </c>
      <c r="AM262" s="346">
        <v>359679.71780920541</v>
      </c>
      <c r="AN262" s="346">
        <v>350585.91458986397</v>
      </c>
      <c r="AO262" s="346">
        <v>382547.98390025017</v>
      </c>
      <c r="AP262" s="346">
        <v>514051.61313337612</v>
      </c>
      <c r="AQ262" s="347">
        <v>0.16721047461658181</v>
      </c>
      <c r="AR262" s="348" t="str">
        <f t="shared" si="24"/>
        <v>DhakaManikganj</v>
      </c>
      <c r="AS262" s="347">
        <v>4.0000000000000001E-3</v>
      </c>
      <c r="AT262" s="347" t="s">
        <v>1846</v>
      </c>
      <c r="AU262" s="347" t="s">
        <v>1851</v>
      </c>
      <c r="AV262" s="349" t="s">
        <v>1555</v>
      </c>
    </row>
    <row r="263" spans="1:48" ht="14.4">
      <c r="A263" s="343">
        <v>135</v>
      </c>
      <c r="B263" s="343" t="s">
        <v>483</v>
      </c>
      <c r="C263" s="343" t="s">
        <v>484</v>
      </c>
      <c r="D263" s="343" t="str">
        <f t="shared" si="20"/>
        <v>2001 - 2500 SFTDhakaDhakaNon-PNPHigh Street W Residential BlockMCবিভাগীয় শহরI shapeGround floor</v>
      </c>
      <c r="E263" s="343" t="str">
        <f>CONCATENATE('Outlet Data'!K263,L263,'Outlet Data'!N263,M263)</f>
        <v>DhakaDhakaHigh Street W Residential BlockNon-PNP</v>
      </c>
      <c r="F263" s="343" t="str">
        <f t="shared" si="21"/>
        <v>Dhakaবিভাগীয় শহরNon-PNP</v>
      </c>
      <c r="G263" s="343" t="str">
        <f t="shared" si="22"/>
        <v>DhakaNon-PNP</v>
      </c>
      <c r="H263" s="344">
        <v>44957</v>
      </c>
      <c r="I263" s="343">
        <v>2400</v>
      </c>
      <c r="J263" s="343" t="str">
        <f t="shared" si="23"/>
        <v>2001 - 2500 SFT</v>
      </c>
      <c r="K263" s="345" t="s">
        <v>52</v>
      </c>
      <c r="L263" s="343" t="s">
        <v>52</v>
      </c>
      <c r="M263" s="345" t="s">
        <v>1537</v>
      </c>
      <c r="N263" s="343" t="s">
        <v>1015</v>
      </c>
      <c r="O263" s="343" t="s">
        <v>25</v>
      </c>
      <c r="P263" s="343" t="s">
        <v>118</v>
      </c>
      <c r="Q263" s="343" t="s">
        <v>1838</v>
      </c>
      <c r="R263" s="343" t="s">
        <v>52</v>
      </c>
      <c r="S263" s="346">
        <v>3082801.2</v>
      </c>
      <c r="T263" s="346">
        <v>1284.5005000000001</v>
      </c>
      <c r="U263" s="346">
        <v>2791796</v>
      </c>
      <c r="V263" s="346">
        <v>3312457</v>
      </c>
      <c r="W263" s="346">
        <v>2258158</v>
      </c>
      <c r="X263" s="346">
        <v>1941278.2</v>
      </c>
      <c r="Y263" s="346">
        <v>3000495.6</v>
      </c>
      <c r="Z263" s="346">
        <v>5</v>
      </c>
      <c r="AA263" s="346" t="s">
        <v>1857</v>
      </c>
      <c r="AB263" s="346" t="s">
        <v>1858</v>
      </c>
      <c r="AC263" s="346" t="s">
        <v>1855</v>
      </c>
      <c r="AD263" s="346">
        <v>824643.20000000019</v>
      </c>
      <c r="AE263" s="347">
        <v>0.36518401281044111</v>
      </c>
      <c r="AF263" s="347">
        <v>6.4355728555527916E-2</v>
      </c>
      <c r="AG263" s="346">
        <v>2863843</v>
      </c>
      <c r="AH263" s="346">
        <v>2790743</v>
      </c>
      <c r="AI263" s="346">
        <v>3312457</v>
      </c>
      <c r="AJ263" s="346">
        <v>2791796</v>
      </c>
      <c r="AK263" s="346">
        <v>3655167</v>
      </c>
      <c r="AL263" s="346">
        <v>164868.63644879294</v>
      </c>
      <c r="AM263" s="346">
        <v>173734.95229478111</v>
      </c>
      <c r="AN263" s="346">
        <v>244400.93574686727</v>
      </c>
      <c r="AO263" s="346">
        <v>168162.08014291548</v>
      </c>
      <c r="AP263" s="346">
        <v>240812.98145592189</v>
      </c>
      <c r="AQ263" s="347">
        <v>0.16245556886686596</v>
      </c>
      <c r="AR263" s="348" t="str">
        <f t="shared" si="24"/>
        <v>DhakaDhaka</v>
      </c>
      <c r="AS263" s="347">
        <v>4.0000000000000001E-3</v>
      </c>
      <c r="AT263" s="347" t="s">
        <v>1856</v>
      </c>
      <c r="AU263" s="347" t="s">
        <v>1843</v>
      </c>
      <c r="AV263" s="349" t="s">
        <v>1041</v>
      </c>
    </row>
    <row r="264" spans="1:48" ht="14.4">
      <c r="A264" s="343">
        <v>75</v>
      </c>
      <c r="B264" s="343" t="s">
        <v>844</v>
      </c>
      <c r="C264" s="343" t="s">
        <v>1991</v>
      </c>
      <c r="D264" s="343" t="str">
        <f t="shared" si="20"/>
        <v>3001 - 3500 SFTRajshahiNaogaonNon-PNPCommercial HubHBজেলা শহরI shapeGround floor</v>
      </c>
      <c r="E264" s="343" t="str">
        <f>CONCATENATE('Outlet Data'!K264,L264,'Outlet Data'!N264,M264)</f>
        <v>RajshahiNaogaonCommercial HubNon-PNP</v>
      </c>
      <c r="F264" s="343" t="str">
        <f t="shared" si="21"/>
        <v>Naogaonজেলা শহরNon-PNP</v>
      </c>
      <c r="G264" s="343" t="str">
        <f t="shared" si="22"/>
        <v>NaogaonNon-PNP</v>
      </c>
      <c r="H264" s="344">
        <v>44957</v>
      </c>
      <c r="I264" s="343">
        <v>3252</v>
      </c>
      <c r="J264" s="343" t="str">
        <f t="shared" si="23"/>
        <v>3001 - 3500 SFT</v>
      </c>
      <c r="K264" s="345" t="s">
        <v>107</v>
      </c>
      <c r="L264" s="343" t="s">
        <v>1563</v>
      </c>
      <c r="M264" s="345" t="s">
        <v>1537</v>
      </c>
      <c r="N264" s="343" t="s">
        <v>1014</v>
      </c>
      <c r="O264" s="343" t="s">
        <v>45</v>
      </c>
      <c r="P264" s="343" t="s">
        <v>27</v>
      </c>
      <c r="Q264" s="343" t="s">
        <v>1861</v>
      </c>
      <c r="R264" s="343" t="s">
        <v>1863</v>
      </c>
      <c r="S264" s="346">
        <v>4654355.5999999996</v>
      </c>
      <c r="T264" s="346">
        <v>1431.2286592865928</v>
      </c>
      <c r="U264" s="346">
        <v>4168897</v>
      </c>
      <c r="V264" s="346">
        <v>5460333</v>
      </c>
      <c r="W264" s="346">
        <v>4685326</v>
      </c>
      <c r="X264" s="346">
        <v>3698432.1999999997</v>
      </c>
      <c r="Y264" s="346">
        <v>5005462.0999999996</v>
      </c>
      <c r="Z264" s="346">
        <v>7</v>
      </c>
      <c r="AA264" s="346" t="s">
        <v>1848</v>
      </c>
      <c r="AB264" s="346" t="s">
        <v>1849</v>
      </c>
      <c r="AC264" s="346" t="s">
        <v>1845</v>
      </c>
      <c r="AD264" s="346">
        <v>-30970.400000000373</v>
      </c>
      <c r="AE264" s="347">
        <v>-6.6100843356471373E-3</v>
      </c>
      <c r="AF264" s="347">
        <v>8.9142006163596965E-2</v>
      </c>
      <c r="AG264" s="346">
        <v>4168897</v>
      </c>
      <c r="AH264" s="346">
        <v>4251668</v>
      </c>
      <c r="AI264" s="346">
        <v>5540558</v>
      </c>
      <c r="AJ264" s="346">
        <v>3850322</v>
      </c>
      <c r="AK264" s="346">
        <v>5460333</v>
      </c>
      <c r="AL264" s="346">
        <v>307747.37032374053</v>
      </c>
      <c r="AM264" s="346">
        <v>232066.23141750984</v>
      </c>
      <c r="AN264" s="346">
        <v>618116.9473977692</v>
      </c>
      <c r="AO264" s="346">
        <v>268334.05941519234</v>
      </c>
      <c r="AP264" s="346">
        <v>648228.36935964809</v>
      </c>
      <c r="AQ264" s="347">
        <v>0.17271787354893589</v>
      </c>
      <c r="AR264" s="348" t="str">
        <f t="shared" si="24"/>
        <v>RajshahiNaogaon</v>
      </c>
      <c r="AS264" s="347">
        <v>4.0000000000000001E-3</v>
      </c>
      <c r="AT264" s="347" t="s">
        <v>1856</v>
      </c>
      <c r="AU264" s="347" t="s">
        <v>1843</v>
      </c>
      <c r="AV264" s="349" t="s">
        <v>1555</v>
      </c>
    </row>
    <row r="265" spans="1:48" ht="14.4">
      <c r="A265" s="343">
        <v>465</v>
      </c>
      <c r="B265" s="343" t="s">
        <v>593</v>
      </c>
      <c r="C265" s="343" t="s">
        <v>1992</v>
      </c>
      <c r="D265" s="343" t="str">
        <f t="shared" si="20"/>
        <v>1501 - 2000 SFTDhakaDhakaNon-PNPHigh Street W Residential BlockMCথানা সদরSquare ⬜ shapeSlightly upper than Ground floor</v>
      </c>
      <c r="E265" s="343" t="str">
        <f>CONCATENATE('Outlet Data'!K265,L265,'Outlet Data'!N265,M265)</f>
        <v>DhakaDhakaHigh Street W Residential BlockNon-PNP</v>
      </c>
      <c r="F265" s="343" t="str">
        <f t="shared" si="21"/>
        <v>Dhakaথানা সদরNon-PNP</v>
      </c>
      <c r="G265" s="343" t="str">
        <f t="shared" si="22"/>
        <v>DhakaNon-PNP</v>
      </c>
      <c r="H265" s="344">
        <v>44981</v>
      </c>
      <c r="I265" s="343">
        <v>2000</v>
      </c>
      <c r="J265" s="343" t="str">
        <f t="shared" si="23"/>
        <v>1501 - 2000 SFT</v>
      </c>
      <c r="K265" s="345" t="s">
        <v>52</v>
      </c>
      <c r="L265" s="343" t="s">
        <v>52</v>
      </c>
      <c r="M265" s="345" t="s">
        <v>1537</v>
      </c>
      <c r="N265" s="343" t="s">
        <v>1015</v>
      </c>
      <c r="O265" s="343" t="s">
        <v>25</v>
      </c>
      <c r="P265" s="343" t="s">
        <v>118</v>
      </c>
      <c r="Q265" s="343" t="s">
        <v>1869</v>
      </c>
      <c r="R265" s="343" t="s">
        <v>52</v>
      </c>
      <c r="S265" s="346">
        <v>2333610.7999999998</v>
      </c>
      <c r="T265" s="346">
        <v>1166.8054</v>
      </c>
      <c r="U265" s="346">
        <v>2177804</v>
      </c>
      <c r="V265" s="346">
        <v>2522900</v>
      </c>
      <c r="W265" s="346">
        <v>1770056.6</v>
      </c>
      <c r="X265" s="346">
        <v>1275881.7999999998</v>
      </c>
      <c r="Y265" s="346">
        <v>2336135.5999999996</v>
      </c>
      <c r="Z265" s="346">
        <v>7</v>
      </c>
      <c r="AA265" s="346" t="s">
        <v>1857</v>
      </c>
      <c r="AB265" s="346" t="s">
        <v>1858</v>
      </c>
      <c r="AC265" s="346" t="s">
        <v>1845</v>
      </c>
      <c r="AD265" s="346">
        <v>563554.19999999972</v>
      </c>
      <c r="AE265" s="347">
        <v>0.31838202236018875</v>
      </c>
      <c r="AF265" s="347">
        <v>4.5282390706468723E-2</v>
      </c>
      <c r="AG265" s="346">
        <v>2177804</v>
      </c>
      <c r="AH265" s="346">
        <v>2354804</v>
      </c>
      <c r="AI265" s="346">
        <v>2522900</v>
      </c>
      <c r="AJ265" s="346">
        <v>2072135</v>
      </c>
      <c r="AK265" s="346">
        <v>2540411</v>
      </c>
      <c r="AL265" s="346">
        <v>84954.074753234629</v>
      </c>
      <c r="AM265" s="346">
        <v>89098.022097587469</v>
      </c>
      <c r="AN265" s="346">
        <v>137628.68332610017</v>
      </c>
      <c r="AO265" s="346">
        <v>81385.046270791325</v>
      </c>
      <c r="AP265" s="346">
        <v>135291.55356446159</v>
      </c>
      <c r="AQ265" s="347">
        <v>0.14662772339481397</v>
      </c>
      <c r="AR265" s="348" t="str">
        <f t="shared" si="24"/>
        <v>DhakaDhaka</v>
      </c>
      <c r="AS265" s="347">
        <v>4.0000000000000001E-3</v>
      </c>
      <c r="AT265" s="347" t="s">
        <v>1846</v>
      </c>
      <c r="AU265" s="347" t="s">
        <v>1851</v>
      </c>
      <c r="AV265" s="349" t="s">
        <v>1041</v>
      </c>
    </row>
    <row r="266" spans="1:48" ht="14.4">
      <c r="A266" s="343">
        <v>312</v>
      </c>
      <c r="B266" s="343" t="s">
        <v>577</v>
      </c>
      <c r="C266" s="343" t="s">
        <v>578</v>
      </c>
      <c r="D266" s="343" t="str">
        <f t="shared" si="20"/>
        <v>1501 - 2000 SFTDhakaGazipurNon-PNPCommercial HubLCথানা সদরI shapeGround floor</v>
      </c>
      <c r="E266" s="343" t="str">
        <f>CONCATENATE('Outlet Data'!K266,L266,'Outlet Data'!N266,M266)</f>
        <v>DhakaGazipurCommercial HubNon-PNP</v>
      </c>
      <c r="F266" s="343" t="str">
        <f t="shared" si="21"/>
        <v>Gazipurথানা সদরNon-PNP</v>
      </c>
      <c r="G266" s="343" t="str">
        <f t="shared" si="22"/>
        <v>GazipurNon-PNP</v>
      </c>
      <c r="H266" s="344">
        <v>44981</v>
      </c>
      <c r="I266" s="343">
        <v>2000</v>
      </c>
      <c r="J266" s="343" t="str">
        <f t="shared" si="23"/>
        <v>1501 - 2000 SFT</v>
      </c>
      <c r="K266" s="345" t="s">
        <v>52</v>
      </c>
      <c r="L266" s="343" t="s">
        <v>79</v>
      </c>
      <c r="M266" s="345" t="s">
        <v>1537</v>
      </c>
      <c r="N266" s="343" t="s">
        <v>1014</v>
      </c>
      <c r="O266" s="343" t="s">
        <v>127</v>
      </c>
      <c r="P266" s="343" t="s">
        <v>118</v>
      </c>
      <c r="Q266" s="343" t="s">
        <v>1869</v>
      </c>
      <c r="R266" s="343" t="s">
        <v>52</v>
      </c>
      <c r="S266" s="346">
        <v>2165500.6</v>
      </c>
      <c r="T266" s="346">
        <v>1082.7503000000002</v>
      </c>
      <c r="U266" s="346">
        <v>1914509</v>
      </c>
      <c r="V266" s="346">
        <v>2372160</v>
      </c>
      <c r="W266" s="346">
        <v>1527330.2</v>
      </c>
      <c r="X266" s="346">
        <v>1154607.1000000001</v>
      </c>
      <c r="Y266" s="346">
        <v>1987166.7</v>
      </c>
      <c r="Z266" s="346">
        <v>7</v>
      </c>
      <c r="AA266" s="346" t="s">
        <v>1857</v>
      </c>
      <c r="AB266" s="346" t="s">
        <v>1858</v>
      </c>
      <c r="AC266" s="346" t="s">
        <v>1855</v>
      </c>
      <c r="AD266" s="346">
        <v>638170.40000000014</v>
      </c>
      <c r="AE266" s="347">
        <v>0.41783394317744782</v>
      </c>
      <c r="AF266" s="347">
        <v>4.6521612552637669E-2</v>
      </c>
      <c r="AG266" s="346">
        <v>1914509</v>
      </c>
      <c r="AH266" s="346">
        <v>2364198</v>
      </c>
      <c r="AI266" s="346">
        <v>2604039</v>
      </c>
      <c r="AJ266" s="346">
        <v>1572597</v>
      </c>
      <c r="AK266" s="346">
        <v>2372160</v>
      </c>
      <c r="AL266" s="346">
        <v>59676.821898866736</v>
      </c>
      <c r="AM266" s="346">
        <v>79229.478593972104</v>
      </c>
      <c r="AN266" s="346">
        <v>164114.63676881784</v>
      </c>
      <c r="AO266" s="346">
        <v>59248.399664457451</v>
      </c>
      <c r="AP266" s="346">
        <v>141443.56255240791</v>
      </c>
      <c r="AQ266" s="347">
        <v>0.15446798408034246</v>
      </c>
      <c r="AR266" s="348" t="str">
        <f t="shared" si="24"/>
        <v>DhakaGazipur</v>
      </c>
      <c r="AS266" s="347">
        <v>4.0000000000000001E-3</v>
      </c>
      <c r="AT266" s="347" t="s">
        <v>1856</v>
      </c>
      <c r="AU266" s="347" t="s">
        <v>1843</v>
      </c>
      <c r="AV266" s="349" t="s">
        <v>1041</v>
      </c>
    </row>
    <row r="267" spans="1:48" ht="14.4">
      <c r="A267" s="343">
        <v>584</v>
      </c>
      <c r="B267" s="343" t="s">
        <v>485</v>
      </c>
      <c r="C267" s="343" t="s">
        <v>487</v>
      </c>
      <c r="D267" s="343" t="str">
        <f t="shared" si="20"/>
        <v>2001 - 2500 SFTDhakaRajbariNon-PNPHigh Street W Residential BlockMCজেলা শহরSquare ⬜ shapeGround floor</v>
      </c>
      <c r="E267" s="343" t="str">
        <f>CONCATENATE('Outlet Data'!K267,L267,'Outlet Data'!N267,M267)</f>
        <v>DhakaRajbariHigh Street W Residential BlockNon-PNP</v>
      </c>
      <c r="F267" s="343" t="str">
        <f t="shared" si="21"/>
        <v>Rajbariজেলা শহরNon-PNP</v>
      </c>
      <c r="G267" s="343" t="str">
        <f t="shared" si="22"/>
        <v>RajbariNon-PNP</v>
      </c>
      <c r="H267" s="344">
        <v>44984</v>
      </c>
      <c r="I267" s="343">
        <v>2400</v>
      </c>
      <c r="J267" s="343" t="str">
        <f t="shared" si="23"/>
        <v>2001 - 2500 SFT</v>
      </c>
      <c r="K267" s="345" t="s">
        <v>52</v>
      </c>
      <c r="L267" s="343" t="s">
        <v>487</v>
      </c>
      <c r="M267" s="345" t="s">
        <v>1537</v>
      </c>
      <c r="N267" s="343" t="s">
        <v>1015</v>
      </c>
      <c r="O267" s="343" t="s">
        <v>25</v>
      </c>
      <c r="P267" s="343" t="s">
        <v>118</v>
      </c>
      <c r="Q267" s="343" t="s">
        <v>1861</v>
      </c>
      <c r="R267" s="343" t="s">
        <v>52</v>
      </c>
      <c r="S267" s="346">
        <v>1992692.2</v>
      </c>
      <c r="T267" s="346">
        <v>830.28841666666665</v>
      </c>
      <c r="U267" s="346">
        <v>1835272</v>
      </c>
      <c r="V267" s="346">
        <v>2228414</v>
      </c>
      <c r="W267" s="346">
        <v>1992692.2</v>
      </c>
      <c r="X267" s="346">
        <v>1544437.2</v>
      </c>
      <c r="Y267" s="346">
        <v>2689592.2</v>
      </c>
      <c r="Z267" s="346">
        <v>37</v>
      </c>
      <c r="AA267" s="346" t="s">
        <v>1853</v>
      </c>
      <c r="AB267" s="346" t="s">
        <v>1854</v>
      </c>
      <c r="AC267" s="346" t="s">
        <v>1845</v>
      </c>
      <c r="AD267" s="346">
        <v>0</v>
      </c>
      <c r="AE267" s="347">
        <v>0</v>
      </c>
      <c r="AF267" s="347">
        <v>1.7468681958874615E-2</v>
      </c>
      <c r="AG267" s="346">
        <v>2228414</v>
      </c>
      <c r="AH267" s="346">
        <v>1977995</v>
      </c>
      <c r="AI267" s="346">
        <v>2596014</v>
      </c>
      <c r="AJ267" s="346">
        <v>1325766</v>
      </c>
      <c r="AK267" s="346">
        <v>1835272</v>
      </c>
      <c r="AL267" s="346">
        <v>37633.75158362597</v>
      </c>
      <c r="AM267" s="346">
        <v>13098.443030297291</v>
      </c>
      <c r="AN267" s="346">
        <v>81047.068202394468</v>
      </c>
      <c r="AO267" s="346">
        <v>-32101.546667537536</v>
      </c>
      <c r="AP267" s="346">
        <v>74370.815269870625</v>
      </c>
      <c r="AQ267" s="347">
        <v>0.13334342226888771</v>
      </c>
      <c r="AR267" s="348" t="str">
        <f t="shared" si="24"/>
        <v>DhakaRajbari</v>
      </c>
      <c r="AS267" s="347">
        <v>4.0000000000000001E-3</v>
      </c>
      <c r="AT267" s="347" t="s">
        <v>1846</v>
      </c>
      <c r="AU267" s="347" t="s">
        <v>1843</v>
      </c>
      <c r="AV267" s="349" t="s">
        <v>1041</v>
      </c>
    </row>
    <row r="268" spans="1:48" ht="14.4">
      <c r="A268" s="343">
        <v>352</v>
      </c>
      <c r="B268" s="343" t="s">
        <v>581</v>
      </c>
      <c r="C268" s="343" t="s">
        <v>938</v>
      </c>
      <c r="D268" s="343" t="str">
        <f t="shared" si="20"/>
        <v>1501 - 2000 SFTDhakaNarayanganjNon-PNPWithin the MahallaLCথানা সদরSquare ⬜ shapeGround floor</v>
      </c>
      <c r="E268" s="343" t="str">
        <f>CONCATENATE('Outlet Data'!K268,L268,'Outlet Data'!N268,M268)</f>
        <v>DhakaNarayanganjWithin the MahallaNon-PNP</v>
      </c>
      <c r="F268" s="343" t="str">
        <f t="shared" si="21"/>
        <v>Narayanganjথানা সদরNon-PNP</v>
      </c>
      <c r="G268" s="343" t="str">
        <f t="shared" si="22"/>
        <v>NarayanganjNon-PNP</v>
      </c>
      <c r="H268" s="344">
        <v>44985</v>
      </c>
      <c r="I268" s="343">
        <v>1700</v>
      </c>
      <c r="J268" s="343" t="str">
        <f t="shared" si="23"/>
        <v>1501 - 2000 SFT</v>
      </c>
      <c r="K268" s="345" t="s">
        <v>52</v>
      </c>
      <c r="L268" s="343" t="s">
        <v>103</v>
      </c>
      <c r="M268" s="345" t="s">
        <v>1537</v>
      </c>
      <c r="N268" s="343" t="s">
        <v>1016</v>
      </c>
      <c r="O268" s="343" t="s">
        <v>127</v>
      </c>
      <c r="P268" s="343" t="s">
        <v>118</v>
      </c>
      <c r="Q268" s="343" t="s">
        <v>1869</v>
      </c>
      <c r="R268" s="343" t="s">
        <v>52</v>
      </c>
      <c r="S268" s="346">
        <v>2303507.6</v>
      </c>
      <c r="T268" s="346">
        <v>1355.0044705882353</v>
      </c>
      <c r="U268" s="346">
        <v>1933358</v>
      </c>
      <c r="V268" s="346">
        <v>2479678</v>
      </c>
      <c r="W268" s="346">
        <v>1644116.6</v>
      </c>
      <c r="X268" s="346">
        <v>1198480.7</v>
      </c>
      <c r="Y268" s="346">
        <v>2079119.7</v>
      </c>
      <c r="Z268" s="346">
        <v>23</v>
      </c>
      <c r="AA268" s="346" t="s">
        <v>1853</v>
      </c>
      <c r="AB268" s="346" t="s">
        <v>1854</v>
      </c>
      <c r="AC268" s="346" t="s">
        <v>1855</v>
      </c>
      <c r="AD268" s="346">
        <v>659391</v>
      </c>
      <c r="AE268" s="347">
        <v>0.40106097097979543</v>
      </c>
      <c r="AF268" s="347">
        <v>5.7031570554117117E-2</v>
      </c>
      <c r="AG268" s="346">
        <v>1933358</v>
      </c>
      <c r="AH268" s="346">
        <v>2279697</v>
      </c>
      <c r="AI268" s="346">
        <v>2913488</v>
      </c>
      <c r="AJ268" s="346">
        <v>1911317</v>
      </c>
      <c r="AK268" s="346">
        <v>2479678</v>
      </c>
      <c r="AL268" s="346">
        <v>108285.81842470274</v>
      </c>
      <c r="AM268" s="346">
        <v>122768.07930851227</v>
      </c>
      <c r="AN268" s="346">
        <v>196216.95416331448</v>
      </c>
      <c r="AO268" s="346">
        <v>106112.10959819995</v>
      </c>
      <c r="AP268" s="346">
        <v>123480.31956199557</v>
      </c>
      <c r="AQ268" s="347">
        <v>0.15465851537664052</v>
      </c>
      <c r="AR268" s="348" t="str">
        <f t="shared" si="24"/>
        <v>DhakaNarayanganj</v>
      </c>
      <c r="AS268" s="347">
        <v>1.6296868941097383E-2</v>
      </c>
      <c r="AT268" s="347" t="s">
        <v>1846</v>
      </c>
      <c r="AU268" s="347" t="s">
        <v>1843</v>
      </c>
      <c r="AV268" s="349" t="s">
        <v>1041</v>
      </c>
    </row>
    <row r="269" spans="1:48" ht="14.4">
      <c r="A269" s="343">
        <v>347</v>
      </c>
      <c r="B269" s="343" t="s">
        <v>281</v>
      </c>
      <c r="C269" s="343" t="s">
        <v>1993</v>
      </c>
      <c r="D269" s="343" t="str">
        <f t="shared" si="20"/>
        <v>1001 - 1500 SFTChattogramCox's BazarNon-PNPHigh Street W Residential BlockMCথানা সদরSquare ⬜ shapeGround floor</v>
      </c>
      <c r="E269" s="343" t="str">
        <f>CONCATENATE('Outlet Data'!K269,L269,'Outlet Data'!N269,M269)</f>
        <v>ChattogramCox's BazarHigh Street W Residential BlockNon-PNP</v>
      </c>
      <c r="F269" s="343" t="str">
        <f t="shared" si="21"/>
        <v>Cox's Bazarথানা সদরNon-PNP</v>
      </c>
      <c r="G269" s="343" t="str">
        <f t="shared" si="22"/>
        <v>Cox's BazarNon-PNP</v>
      </c>
      <c r="H269" s="344">
        <v>44985</v>
      </c>
      <c r="I269" s="343">
        <v>1500</v>
      </c>
      <c r="J269" s="343" t="str">
        <f t="shared" si="23"/>
        <v>1001 - 1500 SFT</v>
      </c>
      <c r="K269" s="345" t="s">
        <v>195</v>
      </c>
      <c r="L269" s="343" t="s">
        <v>283</v>
      </c>
      <c r="M269" s="345" t="s">
        <v>1537</v>
      </c>
      <c r="N269" s="343" t="s">
        <v>1015</v>
      </c>
      <c r="O269" s="343" t="s">
        <v>25</v>
      </c>
      <c r="P269" s="343" t="s">
        <v>118</v>
      </c>
      <c r="Q269" s="343" t="s">
        <v>1869</v>
      </c>
      <c r="R269" s="343" t="s">
        <v>1863</v>
      </c>
      <c r="S269" s="346">
        <v>2035829.4</v>
      </c>
      <c r="T269" s="346">
        <v>1357.2195999999999</v>
      </c>
      <c r="U269" s="346">
        <v>1831653</v>
      </c>
      <c r="V269" s="346">
        <v>2262515</v>
      </c>
      <c r="W269" s="346">
        <v>1536884.6</v>
      </c>
      <c r="X269" s="346">
        <v>1100730.3999999999</v>
      </c>
      <c r="Y269" s="346">
        <v>2035829.4</v>
      </c>
      <c r="Z269" s="346">
        <v>9</v>
      </c>
      <c r="AA269" s="346" t="s">
        <v>1853</v>
      </c>
      <c r="AB269" s="346" t="s">
        <v>1854</v>
      </c>
      <c r="AC269" s="346" t="s">
        <v>1845</v>
      </c>
      <c r="AD269" s="346">
        <v>498944.79999999981</v>
      </c>
      <c r="AE269" s="347">
        <v>0.32464688630493121</v>
      </c>
      <c r="AF269" s="347">
        <v>6.6309608857118105E-2</v>
      </c>
      <c r="AG269" s="346">
        <v>1831653</v>
      </c>
      <c r="AH269" s="346">
        <v>2328796</v>
      </c>
      <c r="AI269" s="346">
        <v>2262515</v>
      </c>
      <c r="AJ269" s="346">
        <v>1497755</v>
      </c>
      <c r="AK269" s="346">
        <v>2258428</v>
      </c>
      <c r="AL269" s="346">
        <v>102395.03694961895</v>
      </c>
      <c r="AM269" s="346">
        <v>166750.6134201485</v>
      </c>
      <c r="AN269" s="346">
        <v>191903.06713162054</v>
      </c>
      <c r="AO269" s="346">
        <v>63771.85955622542</v>
      </c>
      <c r="AP269" s="346">
        <v>150154.67901149369</v>
      </c>
      <c r="AQ269" s="347">
        <v>0.17609611029017258</v>
      </c>
      <c r="AR269" s="348" t="str">
        <f t="shared" si="24"/>
        <v>ChattogramCox's Bazar</v>
      </c>
      <c r="AS269" s="347">
        <v>4.0000000000000001E-3</v>
      </c>
      <c r="AT269" s="347" t="s">
        <v>1846</v>
      </c>
      <c r="AU269" s="347" t="s">
        <v>1843</v>
      </c>
      <c r="AV269" s="349" t="s">
        <v>1041</v>
      </c>
    </row>
    <row r="270" spans="1:48" ht="14.4">
      <c r="A270" s="343">
        <v>451</v>
      </c>
      <c r="B270" s="343" t="s">
        <v>479</v>
      </c>
      <c r="C270" s="343" t="s">
        <v>480</v>
      </c>
      <c r="D270" s="343" t="str">
        <f t="shared" si="20"/>
        <v>2001 - 2500 SFTRajshahiPabnaNon-PNPHigh Street W Residential BlockMBথানা সদরI shapeSlightly upper than Ground floor</v>
      </c>
      <c r="E270" s="343" t="str">
        <f>CONCATENATE('Outlet Data'!K270,L270,'Outlet Data'!N270,M270)</f>
        <v>RajshahiPabnaHigh Street W Residential BlockNon-PNP</v>
      </c>
      <c r="F270" s="343" t="str">
        <f t="shared" si="21"/>
        <v>Pabnaথানা সদরNon-PNP</v>
      </c>
      <c r="G270" s="343" t="str">
        <f t="shared" si="22"/>
        <v>PabnaNon-PNP</v>
      </c>
      <c r="H270" s="344">
        <v>44988</v>
      </c>
      <c r="I270" s="343">
        <v>2085</v>
      </c>
      <c r="J270" s="343" t="str">
        <f t="shared" si="23"/>
        <v>2001 - 2500 SFT</v>
      </c>
      <c r="K270" s="345" t="s">
        <v>107</v>
      </c>
      <c r="L270" s="343" t="s">
        <v>226</v>
      </c>
      <c r="M270" s="345" t="s">
        <v>1537</v>
      </c>
      <c r="N270" s="343" t="s">
        <v>1015</v>
      </c>
      <c r="O270" s="343" t="s">
        <v>25</v>
      </c>
      <c r="P270" s="343" t="s">
        <v>27</v>
      </c>
      <c r="Q270" s="343" t="s">
        <v>1869</v>
      </c>
      <c r="R270" s="343" t="s">
        <v>1863</v>
      </c>
      <c r="S270" s="346">
        <v>2141631.7999999998</v>
      </c>
      <c r="T270" s="346">
        <v>1027.1615347721822</v>
      </c>
      <c r="U270" s="346">
        <v>2120403</v>
      </c>
      <c r="V270" s="346">
        <v>2326129</v>
      </c>
      <c r="W270" s="346">
        <v>1626061.4</v>
      </c>
      <c r="X270" s="346">
        <v>1156354.2</v>
      </c>
      <c r="Y270" s="346">
        <v>1862342.6</v>
      </c>
      <c r="Z270" s="346">
        <v>5</v>
      </c>
      <c r="AA270" s="346" t="s">
        <v>1853</v>
      </c>
      <c r="AB270" s="346" t="s">
        <v>1854</v>
      </c>
      <c r="AC270" s="346" t="s">
        <v>1855</v>
      </c>
      <c r="AD270" s="346">
        <v>515570.39999999991</v>
      </c>
      <c r="AE270" s="347">
        <v>0.31706699390318227</v>
      </c>
      <c r="AF270" s="347">
        <v>4.9714406958805434E-2</v>
      </c>
      <c r="AG270" s="346">
        <v>2326129</v>
      </c>
      <c r="AH270" s="346">
        <v>2120403</v>
      </c>
      <c r="AI270" s="346">
        <v>2347645</v>
      </c>
      <c r="AJ270" s="346">
        <v>1733932</v>
      </c>
      <c r="AK270" s="346">
        <v>2180050</v>
      </c>
      <c r="AL270" s="346">
        <v>115037.86744756077</v>
      </c>
      <c r="AM270" s="346">
        <v>82408.864053370256</v>
      </c>
      <c r="AN270" s="346">
        <v>119296.18491285737</v>
      </c>
      <c r="AO270" s="346">
        <v>69486.425049633835</v>
      </c>
      <c r="AP270" s="346">
        <v>146120.43284217274</v>
      </c>
      <c r="AQ270" s="347">
        <v>0.15127240800642036</v>
      </c>
      <c r="AR270" s="348" t="str">
        <f t="shared" si="24"/>
        <v>RajshahiPabna</v>
      </c>
      <c r="AS270" s="347">
        <v>4.0000000000000001E-3</v>
      </c>
      <c r="AT270" s="347" t="s">
        <v>1856</v>
      </c>
      <c r="AU270" s="347" t="s">
        <v>1851</v>
      </c>
      <c r="AV270" s="349" t="s">
        <v>1041</v>
      </c>
    </row>
    <row r="271" spans="1:48" ht="14.4">
      <c r="A271" s="343">
        <v>81</v>
      </c>
      <c r="B271" s="343" t="s">
        <v>458</v>
      </c>
      <c r="C271" s="343" t="s">
        <v>459</v>
      </c>
      <c r="D271" s="343" t="str">
        <f t="shared" si="20"/>
        <v>1501 - 2000 SFTChattogramCumillaNon-PNPHigh Street W Residential BlockMCথানা সদরI shapeGround floor</v>
      </c>
      <c r="E271" s="343" t="str">
        <f>CONCATENATE('Outlet Data'!K271,L271,'Outlet Data'!N271,M271)</f>
        <v>ChattogramCumillaHigh Street W Residential BlockNon-PNP</v>
      </c>
      <c r="F271" s="343" t="str">
        <f t="shared" si="21"/>
        <v>Cumillaথানা সদরNon-PNP</v>
      </c>
      <c r="G271" s="343" t="str">
        <f t="shared" si="22"/>
        <v>CumillaNon-PNP</v>
      </c>
      <c r="H271" s="344">
        <v>45007</v>
      </c>
      <c r="I271" s="343">
        <v>2000</v>
      </c>
      <c r="J271" s="343" t="str">
        <f t="shared" si="23"/>
        <v>1501 - 2000 SFT</v>
      </c>
      <c r="K271" s="345" t="s">
        <v>195</v>
      </c>
      <c r="L271" s="343" t="s">
        <v>162</v>
      </c>
      <c r="M271" s="345" t="s">
        <v>1537</v>
      </c>
      <c r="N271" s="343" t="s">
        <v>1015</v>
      </c>
      <c r="O271" s="343" t="s">
        <v>25</v>
      </c>
      <c r="P271" s="343" t="s">
        <v>118</v>
      </c>
      <c r="Q271" s="343" t="s">
        <v>1869</v>
      </c>
      <c r="R271" s="343" t="s">
        <v>1863</v>
      </c>
      <c r="S271" s="346">
        <v>4193453.8</v>
      </c>
      <c r="T271" s="346">
        <v>2096.7269000000001</v>
      </c>
      <c r="U271" s="346">
        <v>3827189</v>
      </c>
      <c r="V271" s="346">
        <v>4501272</v>
      </c>
      <c r="W271" s="346">
        <v>1521635.9</v>
      </c>
      <c r="X271" s="346">
        <v>961764.20000000007</v>
      </c>
      <c r="Y271" s="346">
        <v>3362932.2</v>
      </c>
      <c r="Z271" s="346">
        <v>10</v>
      </c>
      <c r="AA271" s="346" t="s">
        <v>1853</v>
      </c>
      <c r="AB271" s="346" t="s">
        <v>1854</v>
      </c>
      <c r="AC271" s="346" t="s">
        <v>1855</v>
      </c>
      <c r="AD271" s="346">
        <v>2671817.9</v>
      </c>
      <c r="AE271" s="347">
        <v>1.7558851628040584</v>
      </c>
      <c r="AF271" s="347">
        <v>8.7999899545633836E-2</v>
      </c>
      <c r="AG271" s="346">
        <v>3827189</v>
      </c>
      <c r="AH271" s="346">
        <v>4501272</v>
      </c>
      <c r="AI271" s="346">
        <v>4957377</v>
      </c>
      <c r="AJ271" s="346">
        <v>3405247</v>
      </c>
      <c r="AK271" s="346">
        <v>4276184</v>
      </c>
      <c r="AL271" s="346">
        <v>327766.30034333665</v>
      </c>
      <c r="AM271" s="346">
        <v>360151.13343566633</v>
      </c>
      <c r="AN271" s="346">
        <v>495973.79447253956</v>
      </c>
      <c r="AO271" s="346">
        <v>256780.5872068897</v>
      </c>
      <c r="AP271" s="346">
        <v>404445.75028784992</v>
      </c>
      <c r="AQ271" s="347">
        <v>0.17141978618433987</v>
      </c>
      <c r="AR271" s="348" t="str">
        <f t="shared" si="24"/>
        <v>ChattogramCumilla</v>
      </c>
      <c r="AS271" s="347">
        <v>-2.0418085697481939E-17</v>
      </c>
      <c r="AT271" s="347" t="s">
        <v>1856</v>
      </c>
      <c r="AU271" s="347" t="s">
        <v>1843</v>
      </c>
      <c r="AV271" s="349" t="s">
        <v>1041</v>
      </c>
    </row>
    <row r="272" spans="1:48" ht="14.4">
      <c r="A272" s="343">
        <v>744</v>
      </c>
      <c r="B272" s="343" t="s">
        <v>332</v>
      </c>
      <c r="C272" s="343" t="s">
        <v>1994</v>
      </c>
      <c r="D272" s="343" t="str">
        <f t="shared" si="20"/>
        <v>2001 - 2500 SFTMymensinghKishoreganjNon-PNPWithin the MahallaLCথানা সদরSquare ⬜ shapeGround floor</v>
      </c>
      <c r="E272" s="343" t="str">
        <f>CONCATENATE('Outlet Data'!K272,L272,'Outlet Data'!N272,M272)</f>
        <v>MymensinghKishoreganjWithin the MahallaNon-PNP</v>
      </c>
      <c r="F272" s="343" t="str">
        <f t="shared" si="21"/>
        <v>Kishoreganjথানা সদরNon-PNP</v>
      </c>
      <c r="G272" s="343" t="str">
        <f t="shared" si="22"/>
        <v>KishoreganjNon-PNP</v>
      </c>
      <c r="H272" s="344">
        <v>45008</v>
      </c>
      <c r="I272" s="343">
        <v>2300</v>
      </c>
      <c r="J272" s="343" t="str">
        <f t="shared" si="23"/>
        <v>2001 - 2500 SFT</v>
      </c>
      <c r="K272" s="345" t="s">
        <v>18</v>
      </c>
      <c r="L272" s="343" t="s">
        <v>48</v>
      </c>
      <c r="M272" s="345" t="s">
        <v>1537</v>
      </c>
      <c r="N272" s="343" t="s">
        <v>1016</v>
      </c>
      <c r="O272" s="343" t="s">
        <v>127</v>
      </c>
      <c r="P272" s="343" t="s">
        <v>118</v>
      </c>
      <c r="Q272" s="343" t="s">
        <v>1869</v>
      </c>
      <c r="R272" s="343" t="s">
        <v>1863</v>
      </c>
      <c r="S272" s="346">
        <v>839541.8</v>
      </c>
      <c r="T272" s="346">
        <v>365.01817391304348</v>
      </c>
      <c r="U272" s="346">
        <v>808796</v>
      </c>
      <c r="V272" s="346">
        <v>897222</v>
      </c>
      <c r="W272" s="346">
        <v>839541.8</v>
      </c>
      <c r="X272" s="346">
        <v>745240.2</v>
      </c>
      <c r="Y272" s="346">
        <v>946646.6</v>
      </c>
      <c r="Z272" s="346">
        <v>5</v>
      </c>
      <c r="AA272" s="346" t="s">
        <v>1853</v>
      </c>
      <c r="AB272" s="346" t="s">
        <v>1854</v>
      </c>
      <c r="AC272" s="346" t="s">
        <v>1845</v>
      </c>
      <c r="AD272" s="346">
        <v>0</v>
      </c>
      <c r="AE272" s="347">
        <v>0</v>
      </c>
      <c r="AF272" s="347">
        <v>4.965992527069276E-3</v>
      </c>
      <c r="AG272" s="346">
        <v>808796</v>
      </c>
      <c r="AH272" s="346">
        <v>856342</v>
      </c>
      <c r="AI272" s="346">
        <v>969704</v>
      </c>
      <c r="AJ272" s="346">
        <v>665645</v>
      </c>
      <c r="AK272" s="346">
        <v>897222</v>
      </c>
      <c r="AL272" s="346">
        <v>2689.3290052180237</v>
      </c>
      <c r="AM272" s="346">
        <v>-2969.9637344089278</v>
      </c>
      <c r="AN272" s="346">
        <v>19868.985882812151</v>
      </c>
      <c r="AO272" s="346">
        <v>-3790.8769222552655</v>
      </c>
      <c r="AP272" s="346">
        <v>5048.3172934454633</v>
      </c>
      <c r="AQ272" s="347">
        <v>0.1386684598341047</v>
      </c>
      <c r="AR272" s="348" t="str">
        <f t="shared" si="24"/>
        <v>MymensinghKishoreganj</v>
      </c>
      <c r="AS272" s="347">
        <v>4.0000000000000001E-3</v>
      </c>
      <c r="AT272" s="347" t="s">
        <v>1846</v>
      </c>
      <c r="AU272" s="347" t="s">
        <v>1843</v>
      </c>
      <c r="AV272" s="349" t="s">
        <v>1041</v>
      </c>
    </row>
    <row r="273" spans="1:48" ht="14.4">
      <c r="A273" s="343">
        <v>237</v>
      </c>
      <c r="B273" s="343" t="s">
        <v>269</v>
      </c>
      <c r="C273" s="343" t="s">
        <v>948</v>
      </c>
      <c r="D273" s="343" t="str">
        <f t="shared" si="20"/>
        <v>1001 - 1500 SFTDhakaGazipurNon-PNPHigh StreetLCথানা সদরI shapeGround floor</v>
      </c>
      <c r="E273" s="343" t="str">
        <f>CONCATENATE('Outlet Data'!K273,L273,'Outlet Data'!N273,M273)</f>
        <v>DhakaGazipurHigh StreetNon-PNP</v>
      </c>
      <c r="F273" s="343" t="str">
        <f t="shared" si="21"/>
        <v>Gazipurথানা সদরNon-PNP</v>
      </c>
      <c r="G273" s="343" t="str">
        <f t="shared" si="22"/>
        <v>GazipurNon-PNP</v>
      </c>
      <c r="H273" s="344">
        <v>45008</v>
      </c>
      <c r="I273" s="343">
        <v>1250</v>
      </c>
      <c r="J273" s="343" t="str">
        <f t="shared" si="23"/>
        <v>1001 - 1500 SFT</v>
      </c>
      <c r="K273" s="345" t="s">
        <v>52</v>
      </c>
      <c r="L273" s="343" t="s">
        <v>79</v>
      </c>
      <c r="M273" s="345" t="s">
        <v>1537</v>
      </c>
      <c r="N273" s="343" t="s">
        <v>1018</v>
      </c>
      <c r="O273" s="343" t="s">
        <v>127</v>
      </c>
      <c r="P273" s="343" t="s">
        <v>118</v>
      </c>
      <c r="Q273" s="343" t="s">
        <v>1869</v>
      </c>
      <c r="R273" s="343" t="s">
        <v>52</v>
      </c>
      <c r="S273" s="346">
        <v>2030682.2</v>
      </c>
      <c r="T273" s="346">
        <v>1624.54576</v>
      </c>
      <c r="U273" s="346">
        <v>1842289</v>
      </c>
      <c r="V273" s="346">
        <v>2347421</v>
      </c>
      <c r="W273" s="346">
        <v>1126199.5</v>
      </c>
      <c r="X273" s="346">
        <v>866075.60000000009</v>
      </c>
      <c r="Y273" s="346">
        <v>1499334.35</v>
      </c>
      <c r="Z273" s="346">
        <v>28</v>
      </c>
      <c r="AA273" s="346" t="s">
        <v>1853</v>
      </c>
      <c r="AB273" s="346" t="s">
        <v>1854</v>
      </c>
      <c r="AC273" s="346" t="s">
        <v>1855</v>
      </c>
      <c r="AD273" s="346">
        <v>904482.7</v>
      </c>
      <c r="AE273" s="347">
        <v>0.80312830897190057</v>
      </c>
      <c r="AF273" s="347">
        <v>5.3260654254181597E-2</v>
      </c>
      <c r="AG273" s="346">
        <v>1913106</v>
      </c>
      <c r="AH273" s="346">
        <v>1842289</v>
      </c>
      <c r="AI273" s="346">
        <v>2347421</v>
      </c>
      <c r="AJ273" s="346">
        <v>1663917</v>
      </c>
      <c r="AK273" s="346">
        <v>2386678</v>
      </c>
      <c r="AL273" s="346">
        <v>110138.22511884259</v>
      </c>
      <c r="AM273" s="346">
        <v>16042.795114421286</v>
      </c>
      <c r="AN273" s="346">
        <v>167039.68269227026</v>
      </c>
      <c r="AO273" s="346">
        <v>76091.976619601162</v>
      </c>
      <c r="AP273" s="346">
        <v>171464.63322646893</v>
      </c>
      <c r="AQ273" s="347">
        <v>0.15817372539975452</v>
      </c>
      <c r="AR273" s="348" t="str">
        <f t="shared" si="24"/>
        <v>DhakaGazipur</v>
      </c>
      <c r="AS273" s="347">
        <v>4.0000000000000001E-3</v>
      </c>
      <c r="AT273" s="347" t="s">
        <v>1856</v>
      </c>
      <c r="AU273" s="347" t="s">
        <v>1843</v>
      </c>
      <c r="AV273" s="349" t="s">
        <v>1041</v>
      </c>
    </row>
    <row r="274" spans="1:48" ht="14.4">
      <c r="A274" s="343">
        <v>277</v>
      </c>
      <c r="B274" s="343" t="s">
        <v>163</v>
      </c>
      <c r="C274" s="343" t="s">
        <v>1995</v>
      </c>
      <c r="D274" s="343" t="str">
        <f t="shared" si="20"/>
        <v>1501 - 2000 SFTDhakaMadaripurNon-PNPHigh Street W Residential BlockLCথানা সদরSquare ⬜ shapeGround floor</v>
      </c>
      <c r="E274" s="343" t="str">
        <f>CONCATENATE('Outlet Data'!K274,L274,'Outlet Data'!N274,M274)</f>
        <v>DhakaMadaripurHigh Street W Residential BlockNon-PNP</v>
      </c>
      <c r="F274" s="343" t="str">
        <f t="shared" si="21"/>
        <v>Madaripurথানা সদরNon-PNP</v>
      </c>
      <c r="G274" s="343" t="str">
        <f t="shared" si="22"/>
        <v>MadaripurNon-PNP</v>
      </c>
      <c r="H274" s="344">
        <v>45008</v>
      </c>
      <c r="I274" s="343">
        <v>1600</v>
      </c>
      <c r="J274" s="343" t="str">
        <f t="shared" si="23"/>
        <v>1501 - 2000 SFT</v>
      </c>
      <c r="K274" s="345" t="s">
        <v>52</v>
      </c>
      <c r="L274" s="343" t="s">
        <v>165</v>
      </c>
      <c r="M274" s="345" t="s">
        <v>1537</v>
      </c>
      <c r="N274" s="343" t="s">
        <v>1015</v>
      </c>
      <c r="O274" s="343" t="s">
        <v>127</v>
      </c>
      <c r="P274" s="343" t="s">
        <v>118</v>
      </c>
      <c r="Q274" s="343" t="s">
        <v>1869</v>
      </c>
      <c r="R274" s="343" t="s">
        <v>52</v>
      </c>
      <c r="S274" s="346">
        <v>1644116.6</v>
      </c>
      <c r="T274" s="346">
        <v>1027.5728750000001</v>
      </c>
      <c r="U274" s="346">
        <v>1506858</v>
      </c>
      <c r="V274" s="346">
        <v>1739271</v>
      </c>
      <c r="W274" s="346">
        <v>1644116.6</v>
      </c>
      <c r="X274" s="346">
        <v>1198480.7</v>
      </c>
      <c r="Y274" s="346">
        <v>2079119.7</v>
      </c>
      <c r="Z274" s="346">
        <v>23</v>
      </c>
      <c r="AA274" s="346" t="s">
        <v>1853</v>
      </c>
      <c r="AB274" s="346" t="s">
        <v>1854</v>
      </c>
      <c r="AC274" s="346" t="s">
        <v>1845</v>
      </c>
      <c r="AD274" s="346">
        <v>0</v>
      </c>
      <c r="AE274" s="347">
        <v>0</v>
      </c>
      <c r="AF274" s="347">
        <v>6.0112779446152766E-2</v>
      </c>
      <c r="AG274" s="346">
        <v>1506858</v>
      </c>
      <c r="AH274" s="346">
        <v>1553913</v>
      </c>
      <c r="AI274" s="346">
        <v>1963710</v>
      </c>
      <c r="AJ274" s="346">
        <v>1456831</v>
      </c>
      <c r="AK274" s="346">
        <v>1739271</v>
      </c>
      <c r="AL274" s="346">
        <v>77141.323116228683</v>
      </c>
      <c r="AM274" s="346">
        <v>79812.05091958979</v>
      </c>
      <c r="AN274" s="346">
        <v>141841.21718217127</v>
      </c>
      <c r="AO274" s="346">
        <v>78643.826369389019</v>
      </c>
      <c r="AP274" s="346">
        <v>116723.67521041411</v>
      </c>
      <c r="AQ274" s="347">
        <v>0.16114317862007574</v>
      </c>
      <c r="AR274" s="348" t="str">
        <f t="shared" si="24"/>
        <v>DhakaMadaripur</v>
      </c>
      <c r="AS274" s="347">
        <v>4.0000000000000001E-3</v>
      </c>
      <c r="AT274" s="347" t="s">
        <v>1846</v>
      </c>
      <c r="AU274" s="347" t="s">
        <v>1843</v>
      </c>
      <c r="AV274" s="349" t="s">
        <v>1041</v>
      </c>
    </row>
    <row r="275" spans="1:48" ht="14.4">
      <c r="A275" s="343">
        <v>634</v>
      </c>
      <c r="B275" s="343" t="s">
        <v>375</v>
      </c>
      <c r="C275" s="343" t="s">
        <v>1996</v>
      </c>
      <c r="D275" s="343" t="str">
        <f t="shared" si="20"/>
        <v>1501 - 2000 SFTDhakaDhakaNon-PNPHigh StreetLCঅন্যান্যI shapeGround floor</v>
      </c>
      <c r="E275" s="343" t="str">
        <f>CONCATENATE('Outlet Data'!K275,L275,'Outlet Data'!N275,M275)</f>
        <v>DhakaDhakaHigh StreetNon-PNP</v>
      </c>
      <c r="F275" s="343" t="str">
        <f t="shared" si="21"/>
        <v>Dhakaঅন্যান্যNon-PNP</v>
      </c>
      <c r="G275" s="343" t="str">
        <f t="shared" si="22"/>
        <v>DhakaNon-PNP</v>
      </c>
      <c r="H275" s="344">
        <v>45008</v>
      </c>
      <c r="I275" s="343">
        <v>1550</v>
      </c>
      <c r="J275" s="343" t="str">
        <f t="shared" si="23"/>
        <v>1501 - 2000 SFT</v>
      </c>
      <c r="K275" s="345" t="s">
        <v>52</v>
      </c>
      <c r="L275" s="343" t="s">
        <v>52</v>
      </c>
      <c r="M275" s="345" t="s">
        <v>1537</v>
      </c>
      <c r="N275" s="343" t="s">
        <v>1018</v>
      </c>
      <c r="O275" s="343" t="s">
        <v>127</v>
      </c>
      <c r="P275" s="343" t="s">
        <v>118</v>
      </c>
      <c r="Q275" s="343" t="s">
        <v>1926</v>
      </c>
      <c r="R275" s="343" t="s">
        <v>52</v>
      </c>
      <c r="S275" s="346">
        <v>805298.4</v>
      </c>
      <c r="T275" s="346">
        <v>519.54735483870968</v>
      </c>
      <c r="U275" s="346">
        <v>753140</v>
      </c>
      <c r="V275" s="346">
        <v>886611</v>
      </c>
      <c r="W275" s="346">
        <v>1644116.6</v>
      </c>
      <c r="X275" s="346">
        <v>1198480.7</v>
      </c>
      <c r="Y275" s="346">
        <v>2079119.7</v>
      </c>
      <c r="Z275" s="346">
        <v>23</v>
      </c>
      <c r="AA275" s="346" t="s">
        <v>1853</v>
      </c>
      <c r="AB275" s="346" t="s">
        <v>1854</v>
      </c>
      <c r="AC275" s="346" t="s">
        <v>1841</v>
      </c>
      <c r="AD275" s="346">
        <v>-838818.20000000007</v>
      </c>
      <c r="AE275" s="347">
        <v>-0.51019386337927619</v>
      </c>
      <c r="AF275" s="347">
        <v>2.3220298949264112E-2</v>
      </c>
      <c r="AG275" s="346">
        <v>753140</v>
      </c>
      <c r="AH275" s="346">
        <v>768602</v>
      </c>
      <c r="AI275" s="346">
        <v>886611</v>
      </c>
      <c r="AJ275" s="346">
        <v>676662</v>
      </c>
      <c r="AK275" s="346">
        <v>941477</v>
      </c>
      <c r="AL275" s="346">
        <v>13928.108000856155</v>
      </c>
      <c r="AM275" s="346">
        <v>17305.705786920793</v>
      </c>
      <c r="AN275" s="346">
        <v>38209.775838467089</v>
      </c>
      <c r="AO275" s="346">
        <v>-8387.0319261470868</v>
      </c>
      <c r="AP275" s="346">
        <v>32439.790256723412</v>
      </c>
      <c r="AQ275" s="347">
        <v>0.1839681802176322</v>
      </c>
      <c r="AR275" s="348" t="str">
        <f t="shared" si="24"/>
        <v>DhakaDhaka</v>
      </c>
      <c r="AS275" s="347">
        <v>4.0000000000000001E-3</v>
      </c>
      <c r="AT275" s="347" t="s">
        <v>1856</v>
      </c>
      <c r="AU275" s="347" t="s">
        <v>1843</v>
      </c>
      <c r="AV275" s="349" t="s">
        <v>1041</v>
      </c>
    </row>
    <row r="276" spans="1:48" ht="14.4">
      <c r="A276" s="343">
        <v>191</v>
      </c>
      <c r="B276" s="343" t="s">
        <v>430</v>
      </c>
      <c r="C276" s="343" t="s">
        <v>431</v>
      </c>
      <c r="D276" s="343" t="str">
        <f t="shared" si="20"/>
        <v>1001 - 1500 SFTDhakaDhakaNon-PNPHigh Street W Residential BlockMCবিভাগীয় শহরSquare ⬜ shapeGround floor</v>
      </c>
      <c r="E276" s="343" t="str">
        <f>CONCATENATE('Outlet Data'!K276,L276,'Outlet Data'!N276,M276)</f>
        <v>DhakaDhakaHigh Street W Residential BlockNon-PNP</v>
      </c>
      <c r="F276" s="343" t="str">
        <f t="shared" si="21"/>
        <v>Dhakaবিভাগীয় শহরNon-PNP</v>
      </c>
      <c r="G276" s="343" t="str">
        <f t="shared" si="22"/>
        <v>DhakaNon-PNP</v>
      </c>
      <c r="H276" s="344">
        <v>45010</v>
      </c>
      <c r="I276" s="343">
        <v>1400</v>
      </c>
      <c r="J276" s="343" t="str">
        <f t="shared" si="23"/>
        <v>1001 - 1500 SFT</v>
      </c>
      <c r="K276" s="345" t="s">
        <v>52</v>
      </c>
      <c r="L276" s="343" t="s">
        <v>52</v>
      </c>
      <c r="M276" s="345" t="s">
        <v>1537</v>
      </c>
      <c r="N276" s="343" t="s">
        <v>1015</v>
      </c>
      <c r="O276" s="343" t="s">
        <v>25</v>
      </c>
      <c r="P276" s="343" t="s">
        <v>118</v>
      </c>
      <c r="Q276" s="343" t="s">
        <v>1838</v>
      </c>
      <c r="R276" s="343" t="s">
        <v>52</v>
      </c>
      <c r="S276" s="346">
        <v>2852323</v>
      </c>
      <c r="T276" s="346">
        <v>2037.3735714285715</v>
      </c>
      <c r="U276" s="346">
        <v>2809168</v>
      </c>
      <c r="V276" s="346">
        <v>2885927</v>
      </c>
      <c r="W276" s="346">
        <v>1731294.7000000002</v>
      </c>
      <c r="X276" s="346">
        <v>1463061.45</v>
      </c>
      <c r="Y276" s="346">
        <v>2152470.2000000002</v>
      </c>
      <c r="Z276" s="346">
        <v>6</v>
      </c>
      <c r="AA276" s="346" t="s">
        <v>1857</v>
      </c>
      <c r="AB276" s="346" t="s">
        <v>1858</v>
      </c>
      <c r="AC276" s="346" t="s">
        <v>1855</v>
      </c>
      <c r="AD276" s="346">
        <v>1121028.2999999998</v>
      </c>
      <c r="AE276" s="347">
        <v>0.64750865349498254</v>
      </c>
      <c r="AF276" s="347">
        <v>4.8054058214098354E-2</v>
      </c>
      <c r="AG276" s="346">
        <v>2556893</v>
      </c>
      <c r="AH276" s="346">
        <v>2885416</v>
      </c>
      <c r="AI276" s="346">
        <v>2809168</v>
      </c>
      <c r="AJ276" s="346">
        <v>3124211</v>
      </c>
      <c r="AK276" s="346">
        <v>2885927</v>
      </c>
      <c r="AL276" s="346">
        <v>143304.95863371913</v>
      </c>
      <c r="AM276" s="346">
        <v>89279.069851539622</v>
      </c>
      <c r="AN276" s="346">
        <v>171636.51131729485</v>
      </c>
      <c r="AO276" s="346">
        <v>138745.81149989058</v>
      </c>
      <c r="AP276" s="346">
        <v>142362.12613461417</v>
      </c>
      <c r="AQ276" s="347">
        <v>0.15265013496845156</v>
      </c>
      <c r="AR276" s="348" t="str">
        <f t="shared" si="24"/>
        <v>DhakaDhaka</v>
      </c>
      <c r="AS276" s="347">
        <v>4.0000000000000001E-3</v>
      </c>
      <c r="AT276" s="347" t="s">
        <v>1846</v>
      </c>
      <c r="AU276" s="347" t="s">
        <v>1843</v>
      </c>
      <c r="AV276" s="349" t="s">
        <v>1041</v>
      </c>
    </row>
    <row r="277" spans="1:48" ht="14.4">
      <c r="A277" s="343">
        <v>364</v>
      </c>
      <c r="B277" s="343" t="s">
        <v>424</v>
      </c>
      <c r="C277" s="343" t="s">
        <v>1997</v>
      </c>
      <c r="D277" s="343" t="str">
        <f t="shared" si="20"/>
        <v>1001 - 1500 SFTDhakaDhakaNon-PNPHigh Street W Residential BlockMCবিভাগীয় শহরSquare ⬜ shapeGround floor</v>
      </c>
      <c r="E277" s="343" t="str">
        <f>CONCATENATE('Outlet Data'!K277,L277,'Outlet Data'!N277,M277)</f>
        <v>DhakaDhakaHigh Street W Residential BlockNon-PNP</v>
      </c>
      <c r="F277" s="343" t="str">
        <f t="shared" si="21"/>
        <v>Dhakaবিভাগীয় শহরNon-PNP</v>
      </c>
      <c r="G277" s="343" t="str">
        <f t="shared" si="22"/>
        <v>DhakaNon-PNP</v>
      </c>
      <c r="H277" s="344">
        <v>45015</v>
      </c>
      <c r="I277" s="343">
        <v>1260</v>
      </c>
      <c r="J277" s="343" t="str">
        <f t="shared" si="23"/>
        <v>1001 - 1500 SFT</v>
      </c>
      <c r="K277" s="345" t="s">
        <v>52</v>
      </c>
      <c r="L277" s="343" t="s">
        <v>52</v>
      </c>
      <c r="M277" s="345" t="s">
        <v>1537</v>
      </c>
      <c r="N277" s="343" t="s">
        <v>1015</v>
      </c>
      <c r="O277" s="343" t="s">
        <v>25</v>
      </c>
      <c r="P277" s="343" t="s">
        <v>118</v>
      </c>
      <c r="Q277" s="343" t="s">
        <v>1838</v>
      </c>
      <c r="R277" s="343" t="s">
        <v>52</v>
      </c>
      <c r="S277" s="346">
        <v>1556424.6</v>
      </c>
      <c r="T277" s="346">
        <v>1235.2576190476191</v>
      </c>
      <c r="U277" s="346">
        <v>1474984</v>
      </c>
      <c r="V277" s="346">
        <v>1690258</v>
      </c>
      <c r="W277" s="346">
        <v>1731294.7000000002</v>
      </c>
      <c r="X277" s="346">
        <v>1463061.45</v>
      </c>
      <c r="Y277" s="346">
        <v>2152470.2000000002</v>
      </c>
      <c r="Z277" s="346">
        <v>6</v>
      </c>
      <c r="AA277" s="346" t="s">
        <v>1857</v>
      </c>
      <c r="AB277" s="346" t="s">
        <v>1858</v>
      </c>
      <c r="AC277" s="346" t="s">
        <v>1845</v>
      </c>
      <c r="AD277" s="346">
        <v>-174870.10000000009</v>
      </c>
      <c r="AE277" s="347">
        <v>-0.10100539209182591</v>
      </c>
      <c r="AF277" s="347">
        <v>5.5439429862798859E-2</v>
      </c>
      <c r="AG277" s="346">
        <v>1402811</v>
      </c>
      <c r="AH277" s="346">
        <v>1474984</v>
      </c>
      <c r="AI277" s="346">
        <v>1707795</v>
      </c>
      <c r="AJ277" s="346">
        <v>1506275</v>
      </c>
      <c r="AK277" s="346">
        <v>1690258</v>
      </c>
      <c r="AL277" s="346">
        <v>74375.362524530938</v>
      </c>
      <c r="AM277" s="346">
        <v>79119.984618060756</v>
      </c>
      <c r="AN277" s="346">
        <v>97708.35214832396</v>
      </c>
      <c r="AO277" s="346">
        <v>69380.866226393642</v>
      </c>
      <c r="AP277" s="346">
        <v>110851.89672486455</v>
      </c>
      <c r="AQ277" s="347">
        <v>0.15805922957973234</v>
      </c>
      <c r="AR277" s="348" t="str">
        <f t="shared" si="24"/>
        <v>DhakaDhaka</v>
      </c>
      <c r="AS277" s="347">
        <v>4.0000000000000001E-3</v>
      </c>
      <c r="AT277" s="347" t="s">
        <v>1846</v>
      </c>
      <c r="AU277" s="347" t="s">
        <v>1843</v>
      </c>
      <c r="AV277" s="349" t="s">
        <v>1041</v>
      </c>
    </row>
    <row r="278" spans="1:48" ht="14.4">
      <c r="A278" s="343">
        <v>437</v>
      </c>
      <c r="B278" s="343" t="s">
        <v>841</v>
      </c>
      <c r="C278" s="343" t="s">
        <v>915</v>
      </c>
      <c r="D278" s="343" t="str">
        <f t="shared" si="20"/>
        <v>5001 - 5500 SFTKhulnaKhulnaPNPHigh Street W Residential BlockHBবিভাগীয় শহরOthersSlightly upper than Ground floor</v>
      </c>
      <c r="E278" s="343" t="str">
        <f>CONCATENATE('Outlet Data'!K278,L278,'Outlet Data'!N278,M278)</f>
        <v>KhulnaKhulnaHigh Street W Residential BlockPNP</v>
      </c>
      <c r="F278" s="343" t="str">
        <f t="shared" si="21"/>
        <v>Khulnaবিভাগীয় শহরPNP</v>
      </c>
      <c r="G278" s="343" t="str">
        <f t="shared" si="22"/>
        <v>KhulnaPNP</v>
      </c>
      <c r="H278" s="344">
        <v>45016</v>
      </c>
      <c r="I278" s="343">
        <v>5500</v>
      </c>
      <c r="J278" s="343" t="str">
        <f t="shared" si="23"/>
        <v>5001 - 5500 SFT</v>
      </c>
      <c r="K278" s="345" t="s">
        <v>159</v>
      </c>
      <c r="L278" s="343" t="s">
        <v>159</v>
      </c>
      <c r="M278" s="345" t="s">
        <v>1492</v>
      </c>
      <c r="N278" s="343" t="s">
        <v>1015</v>
      </c>
      <c r="O278" s="343" t="s">
        <v>45</v>
      </c>
      <c r="P278" s="343" t="s">
        <v>27</v>
      </c>
      <c r="Q278" s="343" t="s">
        <v>1838</v>
      </c>
      <c r="R278" s="343" t="s">
        <v>1863</v>
      </c>
      <c r="S278" s="346">
        <v>6307025.4000000004</v>
      </c>
      <c r="T278" s="346">
        <v>1146.7318909090909</v>
      </c>
      <c r="U278" s="346">
        <v>6031847</v>
      </c>
      <c r="V278" s="346">
        <v>6693195</v>
      </c>
      <c r="W278" s="346">
        <v>11538628.4</v>
      </c>
      <c r="X278" s="346">
        <v>8372596.7000000002</v>
      </c>
      <c r="Y278" s="346">
        <v>13359379.5</v>
      </c>
      <c r="Z278" s="346">
        <v>11</v>
      </c>
      <c r="AA278" s="346" t="s">
        <v>1848</v>
      </c>
      <c r="AB278" s="346" t="s">
        <v>1849</v>
      </c>
      <c r="AC278" s="346" t="s">
        <v>1841</v>
      </c>
      <c r="AD278" s="346">
        <v>-5231603</v>
      </c>
      <c r="AE278" s="347">
        <v>-0.45339903657873237</v>
      </c>
      <c r="AF278" s="347">
        <v>2.9977555409466746E-3</v>
      </c>
      <c r="AG278" s="346">
        <v>6119430</v>
      </c>
      <c r="AH278" s="346">
        <v>6031847</v>
      </c>
      <c r="AI278" s="346">
        <v>6965804</v>
      </c>
      <c r="AJ278" s="346">
        <v>5724851</v>
      </c>
      <c r="AK278" s="346">
        <v>6693195</v>
      </c>
      <c r="AL278" s="346">
        <v>-16855.389338418376</v>
      </c>
      <c r="AM278" s="346">
        <v>-59708.27744387812</v>
      </c>
      <c r="AN278" s="346">
        <v>70745.95516263484</v>
      </c>
      <c r="AO278" s="346">
        <v>-17938.837723461911</v>
      </c>
      <c r="AP278" s="346">
        <v>118291.15104183066</v>
      </c>
      <c r="AQ278" s="347">
        <v>0.13676584142776799</v>
      </c>
      <c r="AR278" s="348" t="str">
        <f t="shared" si="24"/>
        <v>KhulnaKhulna</v>
      </c>
      <c r="AS278" s="347">
        <v>4.0307842517661599E-3</v>
      </c>
      <c r="AT278" s="347" t="s">
        <v>1850</v>
      </c>
      <c r="AU278" s="347" t="s">
        <v>1851</v>
      </c>
      <c r="AV278" s="349" t="s">
        <v>1555</v>
      </c>
    </row>
    <row r="279" spans="1:48" ht="14.4">
      <c r="A279" s="343">
        <v>205</v>
      </c>
      <c r="B279" s="343" t="s">
        <v>481</v>
      </c>
      <c r="C279" s="343" t="s">
        <v>1998</v>
      </c>
      <c r="D279" s="343" t="str">
        <f t="shared" si="20"/>
        <v>2001 - 2500 SFTDhakaFaridpurNon-PNPCommercial HubMBজেলা শহরSquare ⬜ shapeGround floor</v>
      </c>
      <c r="E279" s="343" t="str">
        <f>CONCATENATE('Outlet Data'!K279,L279,'Outlet Data'!N279,M279)</f>
        <v>DhakaFaridpurCommercial HubNon-PNP</v>
      </c>
      <c r="F279" s="343" t="str">
        <f t="shared" si="21"/>
        <v>Faridpurজেলা শহরNon-PNP</v>
      </c>
      <c r="G279" s="343" t="str">
        <f t="shared" si="22"/>
        <v>FaridpurNon-PNP</v>
      </c>
      <c r="H279" s="344">
        <v>45016</v>
      </c>
      <c r="I279" s="343">
        <v>2250</v>
      </c>
      <c r="J279" s="343" t="str">
        <f t="shared" si="23"/>
        <v>2001 - 2500 SFT</v>
      </c>
      <c r="K279" s="345" t="s">
        <v>52</v>
      </c>
      <c r="L279" s="343" t="s">
        <v>206</v>
      </c>
      <c r="M279" s="345" t="s">
        <v>1537</v>
      </c>
      <c r="N279" s="343" t="s">
        <v>1014</v>
      </c>
      <c r="O279" s="343" t="s">
        <v>25</v>
      </c>
      <c r="P279" s="343" t="s">
        <v>27</v>
      </c>
      <c r="Q279" s="343" t="s">
        <v>1861</v>
      </c>
      <c r="R279" s="343" t="s">
        <v>52</v>
      </c>
      <c r="S279" s="346">
        <v>2535052.6</v>
      </c>
      <c r="T279" s="346">
        <v>1126.6900444444445</v>
      </c>
      <c r="U279" s="346">
        <v>2327384</v>
      </c>
      <c r="V279" s="346">
        <v>2846627</v>
      </c>
      <c r="W279" s="346">
        <v>2241169.2000000002</v>
      </c>
      <c r="X279" s="346">
        <v>1560783.7999999998</v>
      </c>
      <c r="Y279" s="346">
        <v>3069073.6</v>
      </c>
      <c r="Z279" s="346">
        <v>59</v>
      </c>
      <c r="AA279" s="346" t="s">
        <v>1853</v>
      </c>
      <c r="AB279" s="346" t="s">
        <v>1854</v>
      </c>
      <c r="AC279" s="346" t="s">
        <v>1845</v>
      </c>
      <c r="AD279" s="346">
        <v>293883.39999999991</v>
      </c>
      <c r="AE279" s="347">
        <v>0.13112950151197866</v>
      </c>
      <c r="AF279" s="347">
        <v>7.4466557548097737E-2</v>
      </c>
      <c r="AG279" s="346">
        <v>2327384</v>
      </c>
      <c r="AH279" s="346">
        <v>2340837</v>
      </c>
      <c r="AI279" s="346">
        <v>2846627</v>
      </c>
      <c r="AJ279" s="346">
        <v>2277019</v>
      </c>
      <c r="AK279" s="346">
        <v>2883396</v>
      </c>
      <c r="AL279" s="346">
        <v>127695.57125279802</v>
      </c>
      <c r="AM279" s="346">
        <v>167033.68656880525</v>
      </c>
      <c r="AN279" s="346">
        <v>256992.0607226899</v>
      </c>
      <c r="AO279" s="346">
        <v>151587.41202655353</v>
      </c>
      <c r="AP279" s="346">
        <v>240574.47105592728</v>
      </c>
      <c r="AQ279" s="347">
        <v>0.15162811438232685</v>
      </c>
      <c r="AR279" s="348" t="str">
        <f t="shared" si="24"/>
        <v>DhakaFaridpur</v>
      </c>
      <c r="AS279" s="347">
        <v>4.0000000000000001E-3</v>
      </c>
      <c r="AT279" s="347" t="s">
        <v>1846</v>
      </c>
      <c r="AU279" s="347" t="s">
        <v>1843</v>
      </c>
      <c r="AV279" s="349" t="s">
        <v>1041</v>
      </c>
    </row>
    <row r="280" spans="1:48" ht="14.4">
      <c r="A280" s="343">
        <v>83</v>
      </c>
      <c r="B280" s="343" t="s">
        <v>630</v>
      </c>
      <c r="C280" s="343" t="s">
        <v>1999</v>
      </c>
      <c r="D280" s="343" t="str">
        <f t="shared" si="20"/>
        <v>2001 - 2500 SFTDhakaDhakaNon-PNPHigh Street W Residential BlockMBথানা সদরSquare ⬜ shapeBasement floor</v>
      </c>
      <c r="E280" s="343" t="str">
        <f>CONCATENATE('Outlet Data'!K280,L280,'Outlet Data'!N280,M280)</f>
        <v>DhakaDhakaHigh Street W Residential BlockNon-PNP</v>
      </c>
      <c r="F280" s="343" t="str">
        <f t="shared" si="21"/>
        <v>Dhakaথানা সদরNon-PNP</v>
      </c>
      <c r="G280" s="343" t="str">
        <f t="shared" si="22"/>
        <v>DhakaNon-PNP</v>
      </c>
      <c r="H280" s="344">
        <v>45016</v>
      </c>
      <c r="I280" s="343">
        <v>2200</v>
      </c>
      <c r="J280" s="343" t="str">
        <f t="shared" si="23"/>
        <v>2001 - 2500 SFT</v>
      </c>
      <c r="K280" s="345" t="s">
        <v>52</v>
      </c>
      <c r="L280" s="343" t="s">
        <v>52</v>
      </c>
      <c r="M280" s="345" t="s">
        <v>1537</v>
      </c>
      <c r="N280" s="343" t="s">
        <v>1015</v>
      </c>
      <c r="O280" s="343" t="s">
        <v>25</v>
      </c>
      <c r="P280" s="343" t="s">
        <v>27</v>
      </c>
      <c r="Q280" s="343" t="s">
        <v>1869</v>
      </c>
      <c r="R280" s="343" t="s">
        <v>52</v>
      </c>
      <c r="S280" s="346">
        <v>3623070.4</v>
      </c>
      <c r="T280" s="346">
        <v>1646.8501818181817</v>
      </c>
      <c r="U280" s="346">
        <v>3158656</v>
      </c>
      <c r="V280" s="346">
        <v>3965094</v>
      </c>
      <c r="W280" s="346">
        <v>2810912.2</v>
      </c>
      <c r="X280" s="346">
        <v>2063384.2</v>
      </c>
      <c r="Y280" s="346">
        <v>3775502.5999999996</v>
      </c>
      <c r="Z280" s="346">
        <v>7</v>
      </c>
      <c r="AA280" s="346" t="s">
        <v>1857</v>
      </c>
      <c r="AB280" s="346" t="s">
        <v>1858</v>
      </c>
      <c r="AC280" s="346" t="s">
        <v>1845</v>
      </c>
      <c r="AD280" s="346">
        <v>812158.19999999972</v>
      </c>
      <c r="AE280" s="347">
        <v>0.28893047602127164</v>
      </c>
      <c r="AF280" s="347">
        <v>7.9984914314896696E-2</v>
      </c>
      <c r="AG280" s="346">
        <v>3897115</v>
      </c>
      <c r="AH280" s="346">
        <v>3965094</v>
      </c>
      <c r="AI280" s="346">
        <v>4277062</v>
      </c>
      <c r="AJ280" s="346">
        <v>3158656</v>
      </c>
      <c r="AK280" s="346">
        <v>2817425</v>
      </c>
      <c r="AL280" s="346">
        <v>344975.73319957138</v>
      </c>
      <c r="AM280" s="346">
        <v>311083.06191672583</v>
      </c>
      <c r="AN280" s="346">
        <v>397555.7120976618</v>
      </c>
      <c r="AO280" s="346">
        <v>231509.67238880589</v>
      </c>
      <c r="AP280" s="346">
        <v>163830.69790142728</v>
      </c>
      <c r="AQ280" s="347">
        <v>0.17836971158830153</v>
      </c>
      <c r="AR280" s="348" t="str">
        <f t="shared" si="24"/>
        <v>DhakaDhaka</v>
      </c>
      <c r="AS280" s="347">
        <v>4.0000000000000001E-3</v>
      </c>
      <c r="AT280" s="347" t="s">
        <v>1846</v>
      </c>
      <c r="AU280" s="347" t="s">
        <v>1896</v>
      </c>
      <c r="AV280" s="349" t="s">
        <v>1041</v>
      </c>
    </row>
    <row r="281" spans="1:48" ht="14.4">
      <c r="A281" s="343">
        <v>834</v>
      </c>
      <c r="B281" s="343" t="s">
        <v>783</v>
      </c>
      <c r="C281" s="343" t="s">
        <v>2000</v>
      </c>
      <c r="D281" s="343" t="str">
        <f t="shared" si="20"/>
        <v>3501 - 4000 SFTChattogramCox's BazarNon-PNPHigh Street W Residential BlockMBজেলা শহরI shapeGround floor</v>
      </c>
      <c r="E281" s="343" t="str">
        <f>CONCATENATE('Outlet Data'!K281,L281,'Outlet Data'!N281,M281)</f>
        <v>ChattogramCox's BazarHigh Street W Residential BlockNon-PNP</v>
      </c>
      <c r="F281" s="343" t="str">
        <f t="shared" si="21"/>
        <v>Cox's Bazarজেলা শহরNon-PNP</v>
      </c>
      <c r="G281" s="343" t="str">
        <f t="shared" si="22"/>
        <v>Cox's BazarNon-PNP</v>
      </c>
      <c r="H281" s="344">
        <v>45016</v>
      </c>
      <c r="I281" s="343">
        <v>4000</v>
      </c>
      <c r="J281" s="343" t="str">
        <f t="shared" si="23"/>
        <v>3501 - 4000 SFT</v>
      </c>
      <c r="K281" s="345" t="s">
        <v>195</v>
      </c>
      <c r="L281" s="343" t="s">
        <v>283</v>
      </c>
      <c r="M281" s="345" t="s">
        <v>1537</v>
      </c>
      <c r="N281" s="343" t="s">
        <v>1015</v>
      </c>
      <c r="O281" s="343" t="s">
        <v>25</v>
      </c>
      <c r="P281" s="343" t="s">
        <v>27</v>
      </c>
      <c r="Q281" s="343" t="s">
        <v>1861</v>
      </c>
      <c r="R281" s="343" t="s">
        <v>1863</v>
      </c>
      <c r="S281" s="346">
        <v>2593421.2000000002</v>
      </c>
      <c r="T281" s="346">
        <v>648.35530000000006</v>
      </c>
      <c r="U281" s="346">
        <v>2415828</v>
      </c>
      <c r="V281" s="346">
        <v>2665816</v>
      </c>
      <c r="W281" s="346">
        <v>2362499.7000000002</v>
      </c>
      <c r="X281" s="346">
        <v>2124690.0499999998</v>
      </c>
      <c r="Y281" s="346">
        <v>3717922.6</v>
      </c>
      <c r="Z281" s="346">
        <v>6</v>
      </c>
      <c r="AA281" s="346" t="s">
        <v>1853</v>
      </c>
      <c r="AB281" s="346" t="s">
        <v>1854</v>
      </c>
      <c r="AC281" s="346" t="s">
        <v>1845</v>
      </c>
      <c r="AD281" s="346">
        <v>230921.5</v>
      </c>
      <c r="AE281" s="347">
        <v>9.7744562676558289E-2</v>
      </c>
      <c r="AF281" s="347">
        <v>-3.1392768731503623E-2</v>
      </c>
      <c r="AG281" s="346">
        <v>3118981</v>
      </c>
      <c r="AH281" s="346">
        <v>2272743</v>
      </c>
      <c r="AI281" s="346">
        <v>2493738</v>
      </c>
      <c r="AJ281" s="346">
        <v>2415828</v>
      </c>
      <c r="AK281" s="346">
        <v>2665816</v>
      </c>
      <c r="AL281" s="346">
        <v>18599.682073315722</v>
      </c>
      <c r="AM281" s="346">
        <v>-169989.81532805774</v>
      </c>
      <c r="AN281" s="346">
        <v>-36987.804719612934</v>
      </c>
      <c r="AO281" s="346">
        <v>-167667.36837320344</v>
      </c>
      <c r="AP281" s="346">
        <v>-51028.053427334642</v>
      </c>
      <c r="AQ281" s="347">
        <v>0.20209643637842492</v>
      </c>
      <c r="AR281" s="348" t="str">
        <f t="shared" si="24"/>
        <v>ChattogramCox's Bazar</v>
      </c>
      <c r="AS281" s="347">
        <v>4.0000000000000001E-3</v>
      </c>
      <c r="AT281" s="347" t="s">
        <v>1856</v>
      </c>
      <c r="AU281" s="347" t="s">
        <v>1843</v>
      </c>
      <c r="AV281" s="349" t="s">
        <v>1555</v>
      </c>
    </row>
    <row r="282" spans="1:48" ht="14.4">
      <c r="A282" s="343">
        <v>31</v>
      </c>
      <c r="B282" s="343" t="s">
        <v>834</v>
      </c>
      <c r="C282" s="343" t="s">
        <v>2001</v>
      </c>
      <c r="D282" s="343" t="str">
        <f t="shared" si="20"/>
        <v>3501 - 4000 SFTDhakaDhakaPNPCommercial HubMBবিভাগীয় শহরSquare ⬜ shapeGround floor</v>
      </c>
      <c r="E282" s="343" t="str">
        <f>CONCATENATE('Outlet Data'!K282,L282,'Outlet Data'!N282,M282)</f>
        <v>DhakaDhakaCommercial HubPNP</v>
      </c>
      <c r="F282" s="343" t="str">
        <f t="shared" si="21"/>
        <v>Dhakaবিভাগীয় শহরPNP</v>
      </c>
      <c r="G282" s="343" t="str">
        <f t="shared" si="22"/>
        <v>DhakaPNP</v>
      </c>
      <c r="H282" s="344">
        <v>45026</v>
      </c>
      <c r="I282" s="343">
        <v>3650</v>
      </c>
      <c r="J282" s="343" t="str">
        <f t="shared" si="23"/>
        <v>3501 - 4000 SFT</v>
      </c>
      <c r="K282" s="345" t="s">
        <v>52</v>
      </c>
      <c r="L282" s="343" t="s">
        <v>52</v>
      </c>
      <c r="M282" s="345" t="s">
        <v>1492</v>
      </c>
      <c r="N282" s="343" t="s">
        <v>1014</v>
      </c>
      <c r="O282" s="343" t="s">
        <v>25</v>
      </c>
      <c r="P282" s="343" t="s">
        <v>27</v>
      </c>
      <c r="Q282" s="343" t="s">
        <v>1838</v>
      </c>
      <c r="R282" s="343" t="s">
        <v>52</v>
      </c>
      <c r="S282" s="346">
        <v>11895512.4</v>
      </c>
      <c r="T282" s="346">
        <v>3259.044493150685</v>
      </c>
      <c r="U282" s="346">
        <v>11285206</v>
      </c>
      <c r="V282" s="346">
        <v>12594708</v>
      </c>
      <c r="W282" s="346">
        <v>5686926.4000000004</v>
      </c>
      <c r="X282" s="346">
        <v>5216051.5999999996</v>
      </c>
      <c r="Y282" s="346">
        <v>9581427.1000000015</v>
      </c>
      <c r="Z282" s="346">
        <v>11</v>
      </c>
      <c r="AA282" s="346" t="s">
        <v>1853</v>
      </c>
      <c r="AB282" s="346" t="s">
        <v>1854</v>
      </c>
      <c r="AC282" s="346" t="s">
        <v>1855</v>
      </c>
      <c r="AD282" s="346">
        <v>6208586</v>
      </c>
      <c r="AE282" s="347">
        <v>1.0917296204149927</v>
      </c>
      <c r="AF282" s="347">
        <v>0.11401576516627902</v>
      </c>
      <c r="AG282" s="346">
        <v>11194140</v>
      </c>
      <c r="AH282" s="346">
        <v>11285206</v>
      </c>
      <c r="AI282" s="346">
        <v>12594708</v>
      </c>
      <c r="AJ282" s="346">
        <v>11657152</v>
      </c>
      <c r="AK282" s="346">
        <v>12746356</v>
      </c>
      <c r="AL282" s="346">
        <v>1186898.4118121567</v>
      </c>
      <c r="AM282" s="346">
        <v>1192919.3092765482</v>
      </c>
      <c r="AN282" s="346">
        <v>1611096.9683623686</v>
      </c>
      <c r="AO282" s="346">
        <v>1303100.0984657111</v>
      </c>
      <c r="AP282" s="346">
        <v>1487364.9537380163</v>
      </c>
      <c r="AQ282" s="347">
        <v>0.1737365181407815</v>
      </c>
      <c r="AR282" s="348" t="str">
        <f t="shared" si="24"/>
        <v>DhakaDhaka</v>
      </c>
      <c r="AS282" s="347">
        <v>4.1200143790115383E-3</v>
      </c>
      <c r="AT282" s="347" t="s">
        <v>1846</v>
      </c>
      <c r="AU282" s="347" t="s">
        <v>1843</v>
      </c>
      <c r="AV282" s="349" t="s">
        <v>1555</v>
      </c>
    </row>
    <row r="283" spans="1:48" ht="14.4">
      <c r="A283" s="343">
        <v>450</v>
      </c>
      <c r="B283" s="343" t="s">
        <v>298</v>
      </c>
      <c r="C283" s="343" t="s">
        <v>299</v>
      </c>
      <c r="D283" s="343" t="str">
        <f t="shared" si="20"/>
        <v>1501 - 2000 SFTMymensinghNetrokonaNon-PNPHigh Street W Residential BlockMCজেলা শহরSquare ⬜ shapeGround floor</v>
      </c>
      <c r="E283" s="343" t="str">
        <f>CONCATENATE('Outlet Data'!K283,L283,'Outlet Data'!N283,M283)</f>
        <v>MymensinghNetrokonaHigh Street W Residential BlockNon-PNP</v>
      </c>
      <c r="F283" s="343" t="str">
        <f t="shared" si="21"/>
        <v>Netrokonaজেলা শহরNon-PNP</v>
      </c>
      <c r="G283" s="343" t="str">
        <f t="shared" si="22"/>
        <v>NetrokonaNon-PNP</v>
      </c>
      <c r="H283" s="344">
        <v>45033</v>
      </c>
      <c r="I283" s="343">
        <v>2000</v>
      </c>
      <c r="J283" s="343" t="str">
        <f t="shared" si="23"/>
        <v>1501 - 2000 SFT</v>
      </c>
      <c r="K283" s="345" t="s">
        <v>18</v>
      </c>
      <c r="L283" s="343" t="s">
        <v>300</v>
      </c>
      <c r="M283" s="345" t="s">
        <v>1537</v>
      </c>
      <c r="N283" s="343" t="s">
        <v>1015</v>
      </c>
      <c r="O283" s="343" t="s">
        <v>25</v>
      </c>
      <c r="P283" s="343" t="s">
        <v>118</v>
      </c>
      <c r="Q283" s="343" t="s">
        <v>1861</v>
      </c>
      <c r="R283" s="343" t="s">
        <v>1863</v>
      </c>
      <c r="S283" s="346">
        <v>1219872.6000000001</v>
      </c>
      <c r="T283" s="346">
        <v>609.93630000000007</v>
      </c>
      <c r="U283" s="346">
        <v>1236626</v>
      </c>
      <c r="V283" s="346">
        <v>1277203</v>
      </c>
      <c r="W283" s="346">
        <v>1479686.2</v>
      </c>
      <c r="X283" s="346">
        <v>986640.6</v>
      </c>
      <c r="Y283" s="346">
        <v>1941291.8</v>
      </c>
      <c r="Z283" s="346">
        <v>41</v>
      </c>
      <c r="AA283" s="346" t="s">
        <v>1848</v>
      </c>
      <c r="AB283" s="346" t="s">
        <v>1849</v>
      </c>
      <c r="AC283" s="346" t="s">
        <v>1845</v>
      </c>
      <c r="AD283" s="346">
        <v>-259813.59999999986</v>
      </c>
      <c r="AE283" s="347">
        <v>-0.17558695891061216</v>
      </c>
      <c r="AF283" s="347">
        <v>2.7176858445725757E-2</v>
      </c>
      <c r="AG283" s="346">
        <v>1277203</v>
      </c>
      <c r="AH283" s="346">
        <v>1266688</v>
      </c>
      <c r="AI283" s="346">
        <v>1364794</v>
      </c>
      <c r="AJ283" s="346">
        <v>954052</v>
      </c>
      <c r="AK283" s="346">
        <v>1236626</v>
      </c>
      <c r="AL283" s="346">
        <v>31181.289068236074</v>
      </c>
      <c r="AM283" s="346">
        <v>-13380.185751007521</v>
      </c>
      <c r="AN283" s="346">
        <v>77983.977146490914</v>
      </c>
      <c r="AO283" s="346">
        <v>13737.391054302279</v>
      </c>
      <c r="AP283" s="346">
        <v>56239.053342075465</v>
      </c>
      <c r="AQ283" s="347">
        <v>0.14776807537255257</v>
      </c>
      <c r="AR283" s="348" t="str">
        <f t="shared" si="24"/>
        <v>MymensinghNetrokona</v>
      </c>
      <c r="AS283" s="347">
        <v>4.0000000000000001E-3</v>
      </c>
      <c r="AT283" s="347" t="s">
        <v>1846</v>
      </c>
      <c r="AU283" s="347" t="s">
        <v>1843</v>
      </c>
      <c r="AV283" s="349" t="s">
        <v>1041</v>
      </c>
    </row>
    <row r="284" spans="1:48" ht="14.4">
      <c r="A284" s="343">
        <v>426</v>
      </c>
      <c r="B284" s="343" t="s">
        <v>202</v>
      </c>
      <c r="C284" s="343" t="s">
        <v>2002</v>
      </c>
      <c r="D284" s="343" t="str">
        <f t="shared" si="20"/>
        <v>2001 - 2500 SFTKhulnaKhulnaNon-PNPHigh Street W Residential BlockMBবিভাগীয় শহরSquare ⬜ shapeGround floor</v>
      </c>
      <c r="E284" s="343" t="str">
        <f>CONCATENATE('Outlet Data'!K284,L284,'Outlet Data'!N284,M284)</f>
        <v>KhulnaKhulnaHigh Street W Residential BlockNon-PNP</v>
      </c>
      <c r="F284" s="343" t="str">
        <f t="shared" si="21"/>
        <v>Khulnaবিভাগীয় শহরNon-PNP</v>
      </c>
      <c r="G284" s="343" t="str">
        <f t="shared" si="22"/>
        <v>KhulnaNon-PNP</v>
      </c>
      <c r="H284" s="344">
        <v>45035</v>
      </c>
      <c r="I284" s="343">
        <v>2200</v>
      </c>
      <c r="J284" s="343" t="str">
        <f t="shared" si="23"/>
        <v>2001 - 2500 SFT</v>
      </c>
      <c r="K284" s="345" t="s">
        <v>159</v>
      </c>
      <c r="L284" s="343" t="s">
        <v>159</v>
      </c>
      <c r="M284" s="345" t="s">
        <v>1537</v>
      </c>
      <c r="N284" s="343" t="s">
        <v>1015</v>
      </c>
      <c r="O284" s="343" t="s">
        <v>25</v>
      </c>
      <c r="P284" s="343" t="s">
        <v>27</v>
      </c>
      <c r="Q284" s="343" t="s">
        <v>1838</v>
      </c>
      <c r="R284" s="343" t="s">
        <v>1863</v>
      </c>
      <c r="S284" s="346">
        <v>2364199</v>
      </c>
      <c r="T284" s="346">
        <v>1074.6359090909091</v>
      </c>
      <c r="U284" s="346">
        <v>2318365</v>
      </c>
      <c r="V284" s="346">
        <v>2513110</v>
      </c>
      <c r="W284" s="346">
        <v>1784220.4</v>
      </c>
      <c r="X284" s="346">
        <v>1167808</v>
      </c>
      <c r="Y284" s="346">
        <v>2364199</v>
      </c>
      <c r="Z284" s="346">
        <v>13</v>
      </c>
      <c r="AA284" s="346" t="s">
        <v>1853</v>
      </c>
      <c r="AB284" s="346" t="s">
        <v>1854</v>
      </c>
      <c r="AC284" s="346" t="s">
        <v>1845</v>
      </c>
      <c r="AD284" s="346">
        <v>579978.60000000009</v>
      </c>
      <c r="AE284" s="347">
        <v>0.3250599533555385</v>
      </c>
      <c r="AF284" s="347">
        <v>5.0121826018565539E-2</v>
      </c>
      <c r="AG284" s="346">
        <v>2513110</v>
      </c>
      <c r="AH284" s="346">
        <v>2318365</v>
      </c>
      <c r="AI284" s="346">
        <v>2606845</v>
      </c>
      <c r="AJ284" s="346">
        <v>1872315</v>
      </c>
      <c r="AK284" s="346">
        <v>2510360</v>
      </c>
      <c r="AL284" s="346">
        <v>129218.35056324635</v>
      </c>
      <c r="AM284" s="346">
        <v>87508.52646544273</v>
      </c>
      <c r="AN284" s="346">
        <v>130390.99316707952</v>
      </c>
      <c r="AO284" s="346">
        <v>86455.05210205575</v>
      </c>
      <c r="AP284" s="346">
        <v>158916.93245850888</v>
      </c>
      <c r="AQ284" s="347">
        <v>0.14789962073842</v>
      </c>
      <c r="AR284" s="348" t="str">
        <f t="shared" si="24"/>
        <v>KhulnaKhulna</v>
      </c>
      <c r="AS284" s="347">
        <v>4.0000000000000001E-3</v>
      </c>
      <c r="AT284" s="347" t="s">
        <v>1846</v>
      </c>
      <c r="AU284" s="347" t="s">
        <v>1843</v>
      </c>
      <c r="AV284" s="349" t="s">
        <v>1041</v>
      </c>
    </row>
    <row r="285" spans="1:48" ht="14.4">
      <c r="A285" s="343">
        <v>761</v>
      </c>
      <c r="B285" s="343" t="s">
        <v>406</v>
      </c>
      <c r="C285" s="343" t="s">
        <v>407</v>
      </c>
      <c r="D285" s="343" t="str">
        <f t="shared" si="20"/>
        <v>Below 1000 SFTDhakaDhakaNon-PNPWithin the MahallaLCঅন্যান্যSquare ⬜ shapeGround floor</v>
      </c>
      <c r="E285" s="343" t="str">
        <f>CONCATENATE('Outlet Data'!K285,L285,'Outlet Data'!N285,M285)</f>
        <v>DhakaDhakaWithin the MahallaNon-PNP</v>
      </c>
      <c r="F285" s="343" t="str">
        <f t="shared" si="21"/>
        <v>Dhakaঅন্যান্যNon-PNP</v>
      </c>
      <c r="G285" s="343" t="str">
        <f t="shared" si="22"/>
        <v>DhakaNon-PNP</v>
      </c>
      <c r="H285" s="344">
        <v>45035</v>
      </c>
      <c r="I285" s="343">
        <v>600</v>
      </c>
      <c r="J285" s="343" t="str">
        <f t="shared" si="23"/>
        <v>Below 1000 SFT</v>
      </c>
      <c r="K285" s="345" t="s">
        <v>52</v>
      </c>
      <c r="L285" s="343" t="s">
        <v>52</v>
      </c>
      <c r="M285" s="345" t="s">
        <v>1537</v>
      </c>
      <c r="N285" s="343" t="s">
        <v>1016</v>
      </c>
      <c r="O285" s="343" t="s">
        <v>127</v>
      </c>
      <c r="P285" s="343" t="s">
        <v>118</v>
      </c>
      <c r="Q285" s="343" t="s">
        <v>1926</v>
      </c>
      <c r="R285" s="343" t="s">
        <v>52</v>
      </c>
      <c r="S285" s="346">
        <v>625431.19999999995</v>
      </c>
      <c r="T285" s="346">
        <v>1042.3853333333332</v>
      </c>
      <c r="U285" s="346">
        <v>567455</v>
      </c>
      <c r="V285" s="346">
        <v>728591</v>
      </c>
      <c r="W285" s="346">
        <v>946759</v>
      </c>
      <c r="X285" s="346">
        <v>827071.2</v>
      </c>
      <c r="Y285" s="346">
        <v>1050986.2</v>
      </c>
      <c r="Z285" s="346">
        <v>5</v>
      </c>
      <c r="AA285" s="346" t="s">
        <v>1853</v>
      </c>
      <c r="AB285" s="346" t="s">
        <v>1854</v>
      </c>
      <c r="AC285" s="346" t="s">
        <v>1841</v>
      </c>
      <c r="AD285" s="346">
        <v>-321327.80000000005</v>
      </c>
      <c r="AE285" s="347">
        <v>-0.33939767142430122</v>
      </c>
      <c r="AF285" s="347">
        <v>6.8423086563293364E-3</v>
      </c>
      <c r="AG285" s="346">
        <v>501221</v>
      </c>
      <c r="AH285" s="346">
        <v>567455</v>
      </c>
      <c r="AI285" s="346">
        <v>755642</v>
      </c>
      <c r="AJ285" s="346">
        <v>574247</v>
      </c>
      <c r="AK285" s="346">
        <v>728591</v>
      </c>
      <c r="AL285" s="346">
        <v>-7456.7333283824992</v>
      </c>
      <c r="AM285" s="346">
        <v>-10671.543262831081</v>
      </c>
      <c r="AN285" s="346">
        <v>21752.508459932404</v>
      </c>
      <c r="AO285" s="346">
        <v>8974.5055654720927</v>
      </c>
      <c r="AP285" s="346">
        <v>8798.2291343013057</v>
      </c>
      <c r="AQ285" s="347">
        <v>0.13246160496781201</v>
      </c>
      <c r="AR285" s="348" t="str">
        <f t="shared" si="24"/>
        <v>DhakaDhaka</v>
      </c>
      <c r="AS285" s="347">
        <v>4.0000000000000001E-3</v>
      </c>
      <c r="AT285" s="347" t="s">
        <v>1846</v>
      </c>
      <c r="AU285" s="347" t="s">
        <v>1843</v>
      </c>
      <c r="AV285" s="349" t="s">
        <v>1041</v>
      </c>
    </row>
    <row r="286" spans="1:48" ht="14.4">
      <c r="A286" s="343">
        <v>572</v>
      </c>
      <c r="B286" s="343" t="s">
        <v>574</v>
      </c>
      <c r="C286" s="343" t="s">
        <v>575</v>
      </c>
      <c r="D286" s="343" t="str">
        <f t="shared" si="20"/>
        <v>1501 - 2000 SFTRangpurGaibandhaNon-PNPWithin the MahallaLCথানা সদরI shapeSlightly upper than Ground floor</v>
      </c>
      <c r="E286" s="343" t="str">
        <f>CONCATENATE('Outlet Data'!K286,L286,'Outlet Data'!N286,M286)</f>
        <v>RangpurGaibandhaWithin the MahallaNon-PNP</v>
      </c>
      <c r="F286" s="343" t="str">
        <f t="shared" si="21"/>
        <v>Gaibandhaথানা সদরNon-PNP</v>
      </c>
      <c r="G286" s="343" t="str">
        <f t="shared" si="22"/>
        <v>GaibandhaNon-PNP</v>
      </c>
      <c r="H286" s="344">
        <v>45035</v>
      </c>
      <c r="I286" s="343">
        <v>1900</v>
      </c>
      <c r="J286" s="343" t="str">
        <f t="shared" si="23"/>
        <v>1501 - 2000 SFT</v>
      </c>
      <c r="K286" s="345" t="s">
        <v>389</v>
      </c>
      <c r="L286" s="343" t="s">
        <v>576</v>
      </c>
      <c r="M286" s="345" t="s">
        <v>1537</v>
      </c>
      <c r="N286" s="343" t="s">
        <v>1016</v>
      </c>
      <c r="O286" s="343" t="s">
        <v>127</v>
      </c>
      <c r="P286" s="343" t="s">
        <v>118</v>
      </c>
      <c r="Q286" s="343" t="s">
        <v>1869</v>
      </c>
      <c r="R286" s="343" t="s">
        <v>1863</v>
      </c>
      <c r="S286" s="346">
        <v>1005696.2</v>
      </c>
      <c r="T286" s="346">
        <v>529.31378947368421</v>
      </c>
      <c r="U286" s="346">
        <v>875085</v>
      </c>
      <c r="V286" s="346">
        <v>1128851</v>
      </c>
      <c r="W286" s="346">
        <v>1540974.6</v>
      </c>
      <c r="X286" s="346">
        <v>1066704.2</v>
      </c>
      <c r="Y286" s="346">
        <v>1667636.9</v>
      </c>
      <c r="Z286" s="346">
        <v>15</v>
      </c>
      <c r="AA286" s="346" t="s">
        <v>1853</v>
      </c>
      <c r="AB286" s="346" t="s">
        <v>1854</v>
      </c>
      <c r="AC286" s="346" t="s">
        <v>1841</v>
      </c>
      <c r="AD286" s="346">
        <v>-535278.40000000014</v>
      </c>
      <c r="AE286" s="347">
        <v>-0.34736354512267764</v>
      </c>
      <c r="AF286" s="347">
        <v>2.844460710664792E-2</v>
      </c>
      <c r="AG286" s="346">
        <v>875085</v>
      </c>
      <c r="AH286" s="346">
        <v>988051</v>
      </c>
      <c r="AI286" s="346">
        <v>1279059</v>
      </c>
      <c r="AJ286" s="346">
        <v>757435</v>
      </c>
      <c r="AK286" s="346">
        <v>1128851</v>
      </c>
      <c r="AL286" s="346">
        <v>24851.372005769284</v>
      </c>
      <c r="AM286" s="346">
        <v>26664.216612057193</v>
      </c>
      <c r="AN286" s="346">
        <v>31001.184157864365</v>
      </c>
      <c r="AO286" s="346">
        <v>15372.364320257242</v>
      </c>
      <c r="AP286" s="346">
        <v>45144.02929229592</v>
      </c>
      <c r="AQ286" s="347">
        <v>0.15132821849574807</v>
      </c>
      <c r="AR286" s="348" t="str">
        <f t="shared" si="24"/>
        <v>RangpurGaibandha</v>
      </c>
      <c r="AS286" s="347">
        <v>3.2227271863972421E-18</v>
      </c>
      <c r="AT286" s="347" t="s">
        <v>1856</v>
      </c>
      <c r="AU286" s="347" t="s">
        <v>1851</v>
      </c>
      <c r="AV286" s="349" t="s">
        <v>1041</v>
      </c>
    </row>
    <row r="287" spans="1:48" ht="14.4">
      <c r="A287" s="343">
        <v>436</v>
      </c>
      <c r="B287" s="343" t="s">
        <v>198</v>
      </c>
      <c r="C287" s="343" t="s">
        <v>2003</v>
      </c>
      <c r="D287" s="343" t="str">
        <f t="shared" si="20"/>
        <v>2001 - 2500 SFTDhakaMadaripurNon-PNPHigh Street W Residential BlockMBজেলা শহরSquare ⬜ shapeGround floor</v>
      </c>
      <c r="E287" s="343" t="str">
        <f>CONCATENATE('Outlet Data'!K287,L287,'Outlet Data'!N287,M287)</f>
        <v>DhakaMadaripurHigh Street W Residential BlockNon-PNP</v>
      </c>
      <c r="F287" s="343" t="str">
        <f t="shared" si="21"/>
        <v>Madaripurজেলা শহরNon-PNP</v>
      </c>
      <c r="G287" s="343" t="str">
        <f t="shared" si="22"/>
        <v>MadaripurNon-PNP</v>
      </c>
      <c r="H287" s="344">
        <v>45035</v>
      </c>
      <c r="I287" s="343">
        <v>2500</v>
      </c>
      <c r="J287" s="343" t="str">
        <f t="shared" si="23"/>
        <v>2001 - 2500 SFT</v>
      </c>
      <c r="K287" s="345" t="s">
        <v>52</v>
      </c>
      <c r="L287" s="343" t="s">
        <v>165</v>
      </c>
      <c r="M287" s="345" t="s">
        <v>1537</v>
      </c>
      <c r="N287" s="343" t="s">
        <v>1015</v>
      </c>
      <c r="O287" s="343" t="s">
        <v>25</v>
      </c>
      <c r="P287" s="343" t="s">
        <v>27</v>
      </c>
      <c r="Q287" s="343" t="s">
        <v>1861</v>
      </c>
      <c r="R287" s="343" t="s">
        <v>52</v>
      </c>
      <c r="S287" s="346">
        <v>2051134.2</v>
      </c>
      <c r="T287" s="346">
        <v>820.45367999999996</v>
      </c>
      <c r="U287" s="346">
        <v>1796765</v>
      </c>
      <c r="V287" s="346">
        <v>2328159</v>
      </c>
      <c r="W287" s="346">
        <v>2241169.2000000002</v>
      </c>
      <c r="X287" s="346">
        <v>1560783.7999999998</v>
      </c>
      <c r="Y287" s="346">
        <v>3069073.6</v>
      </c>
      <c r="Z287" s="346">
        <v>59</v>
      </c>
      <c r="AA287" s="346" t="s">
        <v>1853</v>
      </c>
      <c r="AB287" s="346" t="s">
        <v>1854</v>
      </c>
      <c r="AC287" s="346" t="s">
        <v>1845</v>
      </c>
      <c r="AD287" s="346">
        <v>-190035.00000000023</v>
      </c>
      <c r="AE287" s="347">
        <v>-8.4792794760877643E-2</v>
      </c>
      <c r="AF287" s="347">
        <v>3.5989556006901735E-2</v>
      </c>
      <c r="AG287" s="346">
        <v>2161389</v>
      </c>
      <c r="AH287" s="346">
        <v>2328159</v>
      </c>
      <c r="AI287" s="346">
        <v>2452249</v>
      </c>
      <c r="AJ287" s="346">
        <v>1517109</v>
      </c>
      <c r="AK287" s="346">
        <v>1796765</v>
      </c>
      <c r="AL287" s="346">
        <v>72413.618465372303</v>
      </c>
      <c r="AM287" s="346">
        <v>67270.468369569571</v>
      </c>
      <c r="AN287" s="346">
        <v>126118.79587528814</v>
      </c>
      <c r="AO287" s="346">
        <v>37980.199492548592</v>
      </c>
      <c r="AP287" s="346">
        <v>65313.96364007931</v>
      </c>
      <c r="AQ287" s="347">
        <v>0.13507686959604892</v>
      </c>
      <c r="AR287" s="348" t="str">
        <f t="shared" si="24"/>
        <v>DhakaMadaripur</v>
      </c>
      <c r="AS287" s="347">
        <v>4.0000000000000001E-3</v>
      </c>
      <c r="AT287" s="347" t="s">
        <v>1846</v>
      </c>
      <c r="AU287" s="347" t="s">
        <v>1843</v>
      </c>
      <c r="AV287" s="349" t="s">
        <v>1041</v>
      </c>
    </row>
    <row r="288" spans="1:48" ht="14.4">
      <c r="A288" s="343">
        <v>294</v>
      </c>
      <c r="B288" s="343" t="s">
        <v>591</v>
      </c>
      <c r="C288" s="343" t="s">
        <v>2004</v>
      </c>
      <c r="D288" s="343" t="str">
        <f t="shared" si="20"/>
        <v>1501 - 2000 SFTRangpurRangpurNon-PNPHigh Street W Residential BlockLCবিভাগীয় শহরSquare ⬜ shapeSlightly upper than Ground floor</v>
      </c>
      <c r="E288" s="343" t="str">
        <f>CONCATENATE('Outlet Data'!K288,L288,'Outlet Data'!N288,M288)</f>
        <v>RangpurRangpurHigh Street W Residential BlockNon-PNP</v>
      </c>
      <c r="F288" s="343" t="str">
        <f t="shared" si="21"/>
        <v>Rangpurবিভাগীয় শহরNon-PNP</v>
      </c>
      <c r="G288" s="343" t="str">
        <f t="shared" si="22"/>
        <v>RangpurNon-PNP</v>
      </c>
      <c r="H288" s="344">
        <v>45037</v>
      </c>
      <c r="I288" s="343">
        <v>1850</v>
      </c>
      <c r="J288" s="343" t="str">
        <f t="shared" si="23"/>
        <v>1501 - 2000 SFT</v>
      </c>
      <c r="K288" s="345" t="s">
        <v>389</v>
      </c>
      <c r="L288" s="343" t="s">
        <v>389</v>
      </c>
      <c r="M288" s="345" t="s">
        <v>1537</v>
      </c>
      <c r="N288" s="343" t="s">
        <v>1015</v>
      </c>
      <c r="O288" s="343" t="s">
        <v>127</v>
      </c>
      <c r="P288" s="343" t="s">
        <v>118</v>
      </c>
      <c r="Q288" s="343" t="s">
        <v>1838</v>
      </c>
      <c r="R288" s="343" t="s">
        <v>1863</v>
      </c>
      <c r="S288" s="346">
        <v>1841131.4</v>
      </c>
      <c r="T288" s="346">
        <v>995.20616216216206</v>
      </c>
      <c r="U288" s="346">
        <v>1759427</v>
      </c>
      <c r="V288" s="346">
        <v>2059206</v>
      </c>
      <c r="W288" s="346">
        <v>1540974.6</v>
      </c>
      <c r="X288" s="346">
        <v>1066704.2</v>
      </c>
      <c r="Y288" s="346">
        <v>1667636.9</v>
      </c>
      <c r="Z288" s="346">
        <v>15</v>
      </c>
      <c r="AA288" s="346" t="s">
        <v>1853</v>
      </c>
      <c r="AB288" s="346" t="s">
        <v>1854</v>
      </c>
      <c r="AC288" s="346" t="s">
        <v>1855</v>
      </c>
      <c r="AD288" s="346">
        <v>300156.79999999981</v>
      </c>
      <c r="AE288" s="347">
        <v>0.19478374270413013</v>
      </c>
      <c r="AF288" s="347">
        <v>3.0653024529632422E-2</v>
      </c>
      <c r="AG288" s="346">
        <v>2078796</v>
      </c>
      <c r="AH288" s="346">
        <v>1759427</v>
      </c>
      <c r="AI288" s="346">
        <v>2059206</v>
      </c>
      <c r="AJ288" s="346">
        <v>1440078</v>
      </c>
      <c r="AK288" s="346">
        <v>1868150</v>
      </c>
      <c r="AL288" s="346">
        <v>83518.408991235046</v>
      </c>
      <c r="AM288" s="346">
        <v>-11725.439776127576</v>
      </c>
      <c r="AN288" s="346">
        <v>91761.727543004148</v>
      </c>
      <c r="AO288" s="346">
        <v>-2827.7317928647972</v>
      </c>
      <c r="AP288" s="346">
        <v>121454.26486713561</v>
      </c>
      <c r="AQ288" s="347">
        <v>0.13767099491677345</v>
      </c>
      <c r="AR288" s="348" t="str">
        <f t="shared" si="24"/>
        <v>RangpurRangpur</v>
      </c>
      <c r="AS288" s="347">
        <v>4.0000000000000001E-3</v>
      </c>
      <c r="AT288" s="347" t="s">
        <v>1846</v>
      </c>
      <c r="AU288" s="347" t="s">
        <v>1851</v>
      </c>
      <c r="AV288" s="349" t="s">
        <v>1041</v>
      </c>
    </row>
    <row r="289" spans="1:48" ht="14.4">
      <c r="A289" s="343">
        <v>229</v>
      </c>
      <c r="B289" s="343" t="s">
        <v>322</v>
      </c>
      <c r="C289" s="343" t="s">
        <v>323</v>
      </c>
      <c r="D289" s="343" t="str">
        <f t="shared" si="20"/>
        <v xml:space="preserve">1501 - 2000 SFTRangpurLalmonirhatNon-PNPHigh Street W Residential BlockMCজেলা শহরOthersGround floor </v>
      </c>
      <c r="E289" s="343" t="str">
        <f>CONCATENATE('Outlet Data'!K289,L289,'Outlet Data'!N289,M289)</f>
        <v>RangpurLalmonirhatHigh Street W Residential BlockNon-PNP</v>
      </c>
      <c r="F289" s="343" t="str">
        <f t="shared" si="21"/>
        <v>Lalmonirhatজেলা শহরNon-PNP</v>
      </c>
      <c r="G289" s="343" t="str">
        <f t="shared" si="22"/>
        <v>LalmonirhatNon-PNP</v>
      </c>
      <c r="H289" s="344">
        <v>45037</v>
      </c>
      <c r="I289" s="343">
        <v>2000</v>
      </c>
      <c r="J289" s="343" t="str">
        <f t="shared" si="23"/>
        <v>1501 - 2000 SFT</v>
      </c>
      <c r="K289" s="345" t="s">
        <v>389</v>
      </c>
      <c r="L289" s="343" t="s">
        <v>323</v>
      </c>
      <c r="M289" s="345" t="s">
        <v>1537</v>
      </c>
      <c r="N289" s="343" t="s">
        <v>1015</v>
      </c>
      <c r="O289" s="343" t="s">
        <v>25</v>
      </c>
      <c r="P289" s="343" t="s">
        <v>118</v>
      </c>
      <c r="Q289" s="343" t="s">
        <v>1861</v>
      </c>
      <c r="R289" s="343" t="s">
        <v>1863</v>
      </c>
      <c r="S289" s="346">
        <v>2497384.7999999998</v>
      </c>
      <c r="T289" s="346">
        <v>1248.6923999999999</v>
      </c>
      <c r="U289" s="346">
        <v>2189709</v>
      </c>
      <c r="V289" s="346">
        <v>2736458</v>
      </c>
      <c r="W289" s="346">
        <v>1739100.6</v>
      </c>
      <c r="X289" s="346">
        <v>985635.15</v>
      </c>
      <c r="Y289" s="346">
        <v>2574781.0499999998</v>
      </c>
      <c r="Z289" s="346">
        <v>10</v>
      </c>
      <c r="AA289" s="346" t="s">
        <v>1853</v>
      </c>
      <c r="AB289" s="346" t="s">
        <v>1854</v>
      </c>
      <c r="AC289" s="346" t="s">
        <v>1845</v>
      </c>
      <c r="AD289" s="346">
        <v>758284.19999999972</v>
      </c>
      <c r="AE289" s="347">
        <v>0.43602089493845253</v>
      </c>
      <c r="AF289" s="347">
        <v>6.4557688970634047E-2</v>
      </c>
      <c r="AG289" s="346">
        <v>2189709</v>
      </c>
      <c r="AH289" s="346">
        <v>2391943</v>
      </c>
      <c r="AI289" s="346">
        <v>3016079</v>
      </c>
      <c r="AJ289" s="346">
        <v>2152735</v>
      </c>
      <c r="AK289" s="346">
        <v>2736458</v>
      </c>
      <c r="AL289" s="346">
        <v>120119.04421958694</v>
      </c>
      <c r="AM289" s="346">
        <v>139096.90605313337</v>
      </c>
      <c r="AN289" s="346">
        <v>232214.29325839685</v>
      </c>
      <c r="AO289" s="346">
        <v>126777.50694501417</v>
      </c>
      <c r="AP289" s="346">
        <v>187919.20531581418</v>
      </c>
      <c r="AQ289" s="347">
        <v>0.1720451715632898</v>
      </c>
      <c r="AR289" s="348" t="str">
        <f t="shared" si="24"/>
        <v>RangpurLalmonirhat</v>
      </c>
      <c r="AS289" s="347">
        <v>4.0000000000000001E-3</v>
      </c>
      <c r="AT289" s="347" t="s">
        <v>1850</v>
      </c>
      <c r="AU289" s="347" t="s">
        <v>1930</v>
      </c>
      <c r="AV289" s="349" t="s">
        <v>1041</v>
      </c>
    </row>
    <row r="290" spans="1:48" ht="14.4">
      <c r="A290" s="343">
        <v>389</v>
      </c>
      <c r="B290" s="343" t="s">
        <v>134</v>
      </c>
      <c r="C290" s="343" t="s">
        <v>2005</v>
      </c>
      <c r="D290" s="343" t="str">
        <f t="shared" si="20"/>
        <v>1001 - 1500 SFTSylhetHabiganjNon-PNPIndustrialLCঅন্যান্যSquare ⬜ shapeGround floor</v>
      </c>
      <c r="E290" s="343" t="str">
        <f>CONCATENATE('Outlet Data'!K290,L290,'Outlet Data'!N290,M290)</f>
        <v>SylhetHabiganjIndustrialNon-PNP</v>
      </c>
      <c r="F290" s="343" t="str">
        <f t="shared" si="21"/>
        <v>Habiganjঅন্যান্যNon-PNP</v>
      </c>
      <c r="G290" s="343" t="str">
        <f t="shared" si="22"/>
        <v>HabiganjNon-PNP</v>
      </c>
      <c r="H290" s="344">
        <v>45037</v>
      </c>
      <c r="I290" s="343">
        <v>1400</v>
      </c>
      <c r="J290" s="343" t="str">
        <f t="shared" si="23"/>
        <v>1001 - 1500 SFT</v>
      </c>
      <c r="K290" s="345" t="s">
        <v>131</v>
      </c>
      <c r="L290" s="343" t="s">
        <v>136</v>
      </c>
      <c r="M290" s="345" t="s">
        <v>1537</v>
      </c>
      <c r="N290" s="343" t="s">
        <v>1017</v>
      </c>
      <c r="O290" s="343" t="s">
        <v>127</v>
      </c>
      <c r="P290" s="343" t="s">
        <v>118</v>
      </c>
      <c r="Q290" s="343" t="s">
        <v>1926</v>
      </c>
      <c r="R290" s="343" t="s">
        <v>1863</v>
      </c>
      <c r="S290" s="346">
        <v>1489607.2</v>
      </c>
      <c r="T290" s="346">
        <v>1064.0051428571428</v>
      </c>
      <c r="U290" s="346">
        <v>1469795</v>
      </c>
      <c r="V290" s="346">
        <v>1559528</v>
      </c>
      <c r="W290" s="346">
        <v>1489607.2</v>
      </c>
      <c r="X290" s="346">
        <v>1476583.2</v>
      </c>
      <c r="Y290" s="346">
        <v>1653290.4</v>
      </c>
      <c r="Z290" s="346">
        <v>5</v>
      </c>
      <c r="AA290" s="346" t="s">
        <v>1853</v>
      </c>
      <c r="AB290" s="346" t="s">
        <v>1854</v>
      </c>
      <c r="AC290" s="346" t="s">
        <v>1845</v>
      </c>
      <c r="AD290" s="346">
        <v>0</v>
      </c>
      <c r="AE290" s="347">
        <v>0</v>
      </c>
      <c r="AF290" s="347">
        <v>4.8646570043100835E-2</v>
      </c>
      <c r="AG290" s="346">
        <v>1515613</v>
      </c>
      <c r="AH290" s="346">
        <v>1469795</v>
      </c>
      <c r="AI290" s="346">
        <v>1559528</v>
      </c>
      <c r="AJ290" s="346">
        <v>1163286</v>
      </c>
      <c r="AK290" s="346">
        <v>1739814</v>
      </c>
      <c r="AL290" s="346">
        <v>84560.501509469759</v>
      </c>
      <c r="AM290" s="346">
        <v>65597.140297588223</v>
      </c>
      <c r="AN290" s="346">
        <v>108817.81236856262</v>
      </c>
      <c r="AO290" s="346">
        <v>22469.008481350174</v>
      </c>
      <c r="AP290" s="346">
        <v>80876.942300565832</v>
      </c>
      <c r="AQ290" s="347">
        <v>0.14957770619768199</v>
      </c>
      <c r="AR290" s="348" t="str">
        <f t="shared" si="24"/>
        <v>SylhetHabiganj</v>
      </c>
      <c r="AS290" s="347">
        <v>4.0000000000000001E-3</v>
      </c>
      <c r="AT290" s="347" t="s">
        <v>1846</v>
      </c>
      <c r="AU290" s="347" t="s">
        <v>1843</v>
      </c>
      <c r="AV290" s="349" t="s">
        <v>1041</v>
      </c>
    </row>
    <row r="291" spans="1:48" ht="14.4">
      <c r="A291" s="343">
        <v>531</v>
      </c>
      <c r="B291" s="343" t="s">
        <v>476</v>
      </c>
      <c r="C291" s="343" t="s">
        <v>2006</v>
      </c>
      <c r="D291" s="343" t="str">
        <f t="shared" si="20"/>
        <v>2001 - 2500 SFTKhulnaJashoreNon-PNPWithin the MahallaMCজেলা শহরL shapeGround floor</v>
      </c>
      <c r="E291" s="343" t="str">
        <f>CONCATENATE('Outlet Data'!K291,L291,'Outlet Data'!N291,M291)</f>
        <v>KhulnaJashoreWithin the MahallaNon-PNP</v>
      </c>
      <c r="F291" s="343" t="str">
        <f t="shared" si="21"/>
        <v>Jashoreজেলা শহরNon-PNP</v>
      </c>
      <c r="G291" s="343" t="str">
        <f t="shared" si="22"/>
        <v>JashoreNon-PNP</v>
      </c>
      <c r="H291" s="344">
        <v>45046</v>
      </c>
      <c r="I291" s="343">
        <v>2200</v>
      </c>
      <c r="J291" s="343" t="str">
        <f t="shared" si="23"/>
        <v>2001 - 2500 SFT</v>
      </c>
      <c r="K291" s="345" t="s">
        <v>159</v>
      </c>
      <c r="L291" s="343" t="s">
        <v>156</v>
      </c>
      <c r="M291" s="345" t="s">
        <v>1537</v>
      </c>
      <c r="N291" s="343" t="s">
        <v>1016</v>
      </c>
      <c r="O291" s="343" t="s">
        <v>25</v>
      </c>
      <c r="P291" s="343" t="s">
        <v>118</v>
      </c>
      <c r="Q291" s="343" t="s">
        <v>1861</v>
      </c>
      <c r="R291" s="343" t="s">
        <v>1863</v>
      </c>
      <c r="S291" s="346">
        <v>1414944.4</v>
      </c>
      <c r="T291" s="346">
        <v>643.15654545454538</v>
      </c>
      <c r="U291" s="346">
        <v>1258953</v>
      </c>
      <c r="V291" s="346">
        <v>1623020</v>
      </c>
      <c r="W291" s="346">
        <v>1414944.4</v>
      </c>
      <c r="X291" s="346">
        <v>1342188.4</v>
      </c>
      <c r="Y291" s="346">
        <v>1422184</v>
      </c>
      <c r="Z291" s="346">
        <v>5</v>
      </c>
      <c r="AA291" s="346" t="s">
        <v>1853</v>
      </c>
      <c r="AB291" s="346" t="s">
        <v>1854</v>
      </c>
      <c r="AC291" s="346" t="s">
        <v>1845</v>
      </c>
      <c r="AD291" s="346">
        <v>0</v>
      </c>
      <c r="AE291" s="347">
        <v>0</v>
      </c>
      <c r="AF291" s="347">
        <v>3.7814280241166051E-2</v>
      </c>
      <c r="AG291" s="346">
        <v>1382059</v>
      </c>
      <c r="AH291" s="346">
        <v>1258953</v>
      </c>
      <c r="AI291" s="346">
        <v>1683747</v>
      </c>
      <c r="AJ291" s="346">
        <v>1126943</v>
      </c>
      <c r="AK291" s="346">
        <v>1623020</v>
      </c>
      <c r="AL291" s="346">
        <v>37236.884461252368</v>
      </c>
      <c r="AM291" s="346">
        <v>39242.252559510322</v>
      </c>
      <c r="AN291" s="346">
        <v>98234.955458157347</v>
      </c>
      <c r="AO291" s="346">
        <v>26615.287720366876</v>
      </c>
      <c r="AP291" s="346">
        <v>66196.140137055831</v>
      </c>
      <c r="AQ291" s="347">
        <v>0.14110824542477005</v>
      </c>
      <c r="AR291" s="348" t="str">
        <f t="shared" si="24"/>
        <v>KhulnaJashore</v>
      </c>
      <c r="AS291" s="347">
        <v>4.0000000000000001E-3</v>
      </c>
      <c r="AT291" s="347" t="s">
        <v>1842</v>
      </c>
      <c r="AU291" s="347" t="s">
        <v>1843</v>
      </c>
      <c r="AV291" s="349" t="s">
        <v>1041</v>
      </c>
    </row>
    <row r="292" spans="1:48" ht="14.4">
      <c r="A292" s="343">
        <v>285</v>
      </c>
      <c r="B292" s="343" t="s">
        <v>774</v>
      </c>
      <c r="C292" s="343" t="s">
        <v>2007</v>
      </c>
      <c r="D292" s="343" t="str">
        <f t="shared" si="20"/>
        <v>4501 - 5000 SFTBarishalBarishalPNPCommercial HubHBবিভাগীয় শহরSquare ⬜ shapeGround floor</v>
      </c>
      <c r="E292" s="343" t="str">
        <f>CONCATENATE('Outlet Data'!K292,L292,'Outlet Data'!N292,M292)</f>
        <v>BarishalBarishalCommercial HubPNP</v>
      </c>
      <c r="F292" s="343" t="str">
        <f t="shared" si="21"/>
        <v>Barishalবিভাগীয় শহরPNP</v>
      </c>
      <c r="G292" s="343" t="str">
        <f t="shared" si="22"/>
        <v>BarishalPNP</v>
      </c>
      <c r="H292" s="344">
        <v>45046</v>
      </c>
      <c r="I292" s="343">
        <v>4879</v>
      </c>
      <c r="J292" s="343" t="str">
        <f t="shared" si="23"/>
        <v>4501 - 5000 SFT</v>
      </c>
      <c r="K292" s="345" t="s">
        <v>189</v>
      </c>
      <c r="L292" s="343" t="s">
        <v>189</v>
      </c>
      <c r="M292" s="345" t="s">
        <v>1492</v>
      </c>
      <c r="N292" s="343" t="s">
        <v>1014</v>
      </c>
      <c r="O292" s="343" t="s">
        <v>45</v>
      </c>
      <c r="P292" s="343" t="s">
        <v>27</v>
      </c>
      <c r="Q292" s="343" t="s">
        <v>1838</v>
      </c>
      <c r="R292" s="343" t="s">
        <v>1863</v>
      </c>
      <c r="S292" s="346">
        <v>10332600.800000001</v>
      </c>
      <c r="T292" s="346">
        <v>2117.7701988112321</v>
      </c>
      <c r="U292" s="346">
        <v>9753549</v>
      </c>
      <c r="V292" s="346">
        <v>11050114</v>
      </c>
      <c r="W292" s="346">
        <v>11538628.4</v>
      </c>
      <c r="X292" s="346">
        <v>8372596.7000000002</v>
      </c>
      <c r="Y292" s="346">
        <v>13359379.5</v>
      </c>
      <c r="Z292" s="346">
        <v>11</v>
      </c>
      <c r="AA292" s="346" t="s">
        <v>1848</v>
      </c>
      <c r="AB292" s="346" t="s">
        <v>1849</v>
      </c>
      <c r="AC292" s="346" t="s">
        <v>1845</v>
      </c>
      <c r="AD292" s="346">
        <v>-1206027.5999999996</v>
      </c>
      <c r="AE292" s="347">
        <v>-0.10452088048870689</v>
      </c>
      <c r="AF292" s="347">
        <v>4.1757443776031883E-2</v>
      </c>
      <c r="AG292" s="346">
        <v>9753549</v>
      </c>
      <c r="AH292" s="346">
        <v>10250555</v>
      </c>
      <c r="AI292" s="346">
        <v>11882787</v>
      </c>
      <c r="AJ292" s="346">
        <v>8725999</v>
      </c>
      <c r="AK292" s="346">
        <v>11050114</v>
      </c>
      <c r="AL292" s="346">
        <v>322605.32214475772</v>
      </c>
      <c r="AM292" s="346">
        <v>322099.90609861771</v>
      </c>
      <c r="AN292" s="346">
        <v>724792.77655155864</v>
      </c>
      <c r="AO292" s="346">
        <v>147683.15098235547</v>
      </c>
      <c r="AP292" s="346">
        <v>640133.82905362057</v>
      </c>
      <c r="AQ292" s="347">
        <v>0.15738779812329526</v>
      </c>
      <c r="AR292" s="348" t="str">
        <f t="shared" si="24"/>
        <v>BarishalBarishal</v>
      </c>
      <c r="AS292" s="347">
        <v>3.9729160260247092E-3</v>
      </c>
      <c r="AT292" s="347" t="s">
        <v>1846</v>
      </c>
      <c r="AU292" s="347" t="s">
        <v>1843</v>
      </c>
      <c r="AV292" s="349" t="s">
        <v>1555</v>
      </c>
    </row>
    <row r="293" spans="1:48" ht="14.4">
      <c r="A293" s="343">
        <v>413</v>
      </c>
      <c r="B293" s="343" t="s">
        <v>432</v>
      </c>
      <c r="C293" s="343" t="s">
        <v>2008</v>
      </c>
      <c r="D293" s="343" t="str">
        <f t="shared" si="20"/>
        <v>1001 - 1500 SFTSylhetHabiganjNon-PNPHigh Street W Residential BlockLCথানা সদরSquare ⬜ shapeSlightly upper than Ground floor</v>
      </c>
      <c r="E293" s="343" t="str">
        <f>CONCATENATE('Outlet Data'!K293,L293,'Outlet Data'!N293,M293)</f>
        <v>SylhetHabiganjHigh Street W Residential BlockNon-PNP</v>
      </c>
      <c r="F293" s="343" t="str">
        <f t="shared" si="21"/>
        <v>Habiganjথানা সদরNon-PNP</v>
      </c>
      <c r="G293" s="343" t="str">
        <f t="shared" si="22"/>
        <v>HabiganjNon-PNP</v>
      </c>
      <c r="H293" s="344">
        <v>45046</v>
      </c>
      <c r="I293" s="343">
        <v>1050</v>
      </c>
      <c r="J293" s="343" t="str">
        <f t="shared" si="23"/>
        <v>1001 - 1500 SFT</v>
      </c>
      <c r="K293" s="345" t="s">
        <v>131</v>
      </c>
      <c r="L293" s="343" t="s">
        <v>136</v>
      </c>
      <c r="M293" s="345" t="s">
        <v>1537</v>
      </c>
      <c r="N293" s="343" t="s">
        <v>1015</v>
      </c>
      <c r="O293" s="343" t="s">
        <v>127</v>
      </c>
      <c r="P293" s="343" t="s">
        <v>118</v>
      </c>
      <c r="Q293" s="343" t="s">
        <v>1869</v>
      </c>
      <c r="R293" s="343" t="s">
        <v>1863</v>
      </c>
      <c r="S293" s="346">
        <v>1653290.4</v>
      </c>
      <c r="T293" s="346">
        <v>1574.5622857142857</v>
      </c>
      <c r="U293" s="346">
        <v>1536246</v>
      </c>
      <c r="V293" s="346">
        <v>1801627</v>
      </c>
      <c r="W293" s="346">
        <v>1489607.2</v>
      </c>
      <c r="X293" s="346">
        <v>1476583.2</v>
      </c>
      <c r="Y293" s="346">
        <v>1653290.4</v>
      </c>
      <c r="Z293" s="346">
        <v>5</v>
      </c>
      <c r="AA293" s="346" t="s">
        <v>1853</v>
      </c>
      <c r="AB293" s="346" t="s">
        <v>1854</v>
      </c>
      <c r="AC293" s="346" t="s">
        <v>1845</v>
      </c>
      <c r="AD293" s="346">
        <v>163683.19999999995</v>
      </c>
      <c r="AE293" s="347">
        <v>0.10988346458046117</v>
      </c>
      <c r="AF293" s="347">
        <v>4.9618964582968862E-2</v>
      </c>
      <c r="AG293" s="346">
        <v>1536246</v>
      </c>
      <c r="AH293" s="346">
        <v>1725968</v>
      </c>
      <c r="AI293" s="346">
        <v>1801627</v>
      </c>
      <c r="AJ293" s="346">
        <v>1327176</v>
      </c>
      <c r="AK293" s="346">
        <v>1875435</v>
      </c>
      <c r="AL293" s="346">
        <v>70163.109254307754</v>
      </c>
      <c r="AM293" s="346">
        <v>82259.727085719438</v>
      </c>
      <c r="AN293" s="346">
        <v>111043.6386292715</v>
      </c>
      <c r="AO293" s="346">
        <v>43524.324101311911</v>
      </c>
      <c r="AP293" s="346">
        <v>103181.98994420152</v>
      </c>
      <c r="AQ293" s="347">
        <v>0.14722167893321678</v>
      </c>
      <c r="AR293" s="348" t="str">
        <f t="shared" si="24"/>
        <v>SylhetHabiganj</v>
      </c>
      <c r="AS293" s="347">
        <v>4.0000000000000001E-3</v>
      </c>
      <c r="AT293" s="347" t="s">
        <v>1846</v>
      </c>
      <c r="AU293" s="347" t="s">
        <v>1851</v>
      </c>
      <c r="AV293" s="349" t="s">
        <v>1041</v>
      </c>
    </row>
    <row r="294" spans="1:48" ht="14.4">
      <c r="A294" s="343">
        <v>178</v>
      </c>
      <c r="B294" s="343" t="s">
        <v>383</v>
      </c>
      <c r="C294" s="343" t="s">
        <v>384</v>
      </c>
      <c r="D294" s="343" t="str">
        <f t="shared" si="20"/>
        <v>2501 - 3000 SFTDhakaNarayanganjNon-PNPHigh Street W Residential BlockMCথানা সদরL shapeSlightly upper than Ground floor</v>
      </c>
      <c r="E294" s="343" t="str">
        <f>CONCATENATE('Outlet Data'!K294,L294,'Outlet Data'!N294,M294)</f>
        <v>DhakaNarayanganjHigh Street W Residential BlockNon-PNP</v>
      </c>
      <c r="F294" s="343" t="str">
        <f t="shared" si="21"/>
        <v>Narayanganjথানা সদরNon-PNP</v>
      </c>
      <c r="G294" s="343" t="str">
        <f t="shared" si="22"/>
        <v>NarayanganjNon-PNP</v>
      </c>
      <c r="H294" s="344">
        <v>45064</v>
      </c>
      <c r="I294" s="343">
        <v>3000</v>
      </c>
      <c r="J294" s="343" t="str">
        <f t="shared" si="23"/>
        <v>2501 - 3000 SFT</v>
      </c>
      <c r="K294" s="345" t="s">
        <v>52</v>
      </c>
      <c r="L294" s="343" t="s">
        <v>103</v>
      </c>
      <c r="M294" s="345" t="s">
        <v>1537</v>
      </c>
      <c r="N294" s="343" t="s">
        <v>1015</v>
      </c>
      <c r="O294" s="343" t="s">
        <v>25</v>
      </c>
      <c r="P294" s="343" t="s">
        <v>118</v>
      </c>
      <c r="Q294" s="343" t="s">
        <v>1869</v>
      </c>
      <c r="R294" s="343" t="s">
        <v>52</v>
      </c>
      <c r="S294" s="346">
        <v>3390736.8</v>
      </c>
      <c r="T294" s="346">
        <v>1130.2456</v>
      </c>
      <c r="U294" s="346">
        <v>3128994</v>
      </c>
      <c r="V294" s="346">
        <v>3795789</v>
      </c>
      <c r="W294" s="346">
        <v>2779199.7</v>
      </c>
      <c r="X294" s="346">
        <v>2123649.2999999998</v>
      </c>
      <c r="Y294" s="346">
        <v>3029191.15</v>
      </c>
      <c r="Z294" s="346">
        <v>10</v>
      </c>
      <c r="AA294" s="346" t="s">
        <v>1853</v>
      </c>
      <c r="AB294" s="346" t="s">
        <v>1854</v>
      </c>
      <c r="AC294" s="346" t="s">
        <v>1855</v>
      </c>
      <c r="AD294" s="346">
        <v>611537.09999999963</v>
      </c>
      <c r="AE294" s="347">
        <v>0.22004071891631227</v>
      </c>
      <c r="AF294" s="347">
        <v>7.3892293555423066E-2</v>
      </c>
      <c r="AG294" s="346">
        <v>3128994</v>
      </c>
      <c r="AH294" s="346">
        <v>3152529</v>
      </c>
      <c r="AI294" s="346">
        <v>3795789</v>
      </c>
      <c r="AJ294" s="346">
        <v>3057214</v>
      </c>
      <c r="AK294" s="346">
        <v>3819158</v>
      </c>
      <c r="AL294" s="346">
        <v>219491.17319800385</v>
      </c>
      <c r="AM294" s="346">
        <v>205849.81415994529</v>
      </c>
      <c r="AN294" s="346">
        <v>305030.54766187415</v>
      </c>
      <c r="AO294" s="346">
        <v>228132.389678412</v>
      </c>
      <c r="AP294" s="346">
        <v>294242.67027564382</v>
      </c>
      <c r="AQ294" s="347">
        <v>0.15885384911208086</v>
      </c>
      <c r="AR294" s="348" t="str">
        <f t="shared" si="24"/>
        <v>DhakaNarayanganj</v>
      </c>
      <c r="AS294" s="347">
        <v>0</v>
      </c>
      <c r="AT294" s="347" t="s">
        <v>1842</v>
      </c>
      <c r="AU294" s="347" t="s">
        <v>1851</v>
      </c>
      <c r="AV294" s="349" t="s">
        <v>1041</v>
      </c>
    </row>
    <row r="295" spans="1:48" ht="14.4">
      <c r="A295" s="343">
        <v>383</v>
      </c>
      <c r="B295" s="343" t="s">
        <v>837</v>
      </c>
      <c r="C295" s="343" t="s">
        <v>977</v>
      </c>
      <c r="D295" s="343" t="str">
        <f t="shared" si="20"/>
        <v>1001 - 1500 SFTMymensinghJamalpurNon-PNPCommercial HubMCজেলা শহরSquare ⬜ shapeSlightly upper than Ground floor</v>
      </c>
      <c r="E295" s="343" t="str">
        <f>CONCATENATE('Outlet Data'!K295,L295,'Outlet Data'!N295,M295)</f>
        <v>MymensinghJamalpurCommercial HubNon-PNP</v>
      </c>
      <c r="F295" s="343" t="str">
        <f t="shared" si="21"/>
        <v>Jamalpurজেলা শহরNon-PNP</v>
      </c>
      <c r="G295" s="343" t="str">
        <f t="shared" si="22"/>
        <v>JamalpurNon-PNP</v>
      </c>
      <c r="H295" s="344">
        <v>45073</v>
      </c>
      <c r="I295" s="343">
        <v>1421</v>
      </c>
      <c r="J295" s="343" t="str">
        <f t="shared" si="23"/>
        <v>1001 - 1500 SFT</v>
      </c>
      <c r="K295" s="345" t="s">
        <v>18</v>
      </c>
      <c r="L295" s="343" t="s">
        <v>153</v>
      </c>
      <c r="M295" s="345" t="s">
        <v>1537</v>
      </c>
      <c r="N295" s="343" t="s">
        <v>1014</v>
      </c>
      <c r="O295" s="343" t="s">
        <v>25</v>
      </c>
      <c r="P295" s="343" t="s">
        <v>118</v>
      </c>
      <c r="Q295" s="343" t="s">
        <v>1861</v>
      </c>
      <c r="R295" s="343" t="s">
        <v>1863</v>
      </c>
      <c r="S295" s="346">
        <v>1829509.2</v>
      </c>
      <c r="T295" s="346">
        <v>1287.4800844475722</v>
      </c>
      <c r="U295" s="346">
        <v>1696170</v>
      </c>
      <c r="V295" s="346">
        <v>1927761</v>
      </c>
      <c r="W295" s="346">
        <v>1523137.8</v>
      </c>
      <c r="X295" s="346">
        <v>1207684.7</v>
      </c>
      <c r="Y295" s="346">
        <v>1844788.2999999998</v>
      </c>
      <c r="Z295" s="346">
        <v>7</v>
      </c>
      <c r="AA295" s="346" t="s">
        <v>1853</v>
      </c>
      <c r="AB295" s="346" t="s">
        <v>1854</v>
      </c>
      <c r="AC295" s="346" t="s">
        <v>1845</v>
      </c>
      <c r="AD295" s="346">
        <v>306371.39999999991</v>
      </c>
      <c r="AE295" s="347">
        <v>0.20114489969325167</v>
      </c>
      <c r="AF295" s="347">
        <v>4.8809785190502587E-2</v>
      </c>
      <c r="AG295" s="346">
        <v>1696170</v>
      </c>
      <c r="AH295" s="346">
        <v>1841338</v>
      </c>
      <c r="AI295" s="346">
        <v>2109502</v>
      </c>
      <c r="AJ295" s="346">
        <v>1572775</v>
      </c>
      <c r="AK295" s="346">
        <v>1927761</v>
      </c>
      <c r="AL295" s="346">
        <v>68885.741977118887</v>
      </c>
      <c r="AM295" s="346">
        <v>69267.878674710984</v>
      </c>
      <c r="AN295" s="346">
        <v>133363.79771901161</v>
      </c>
      <c r="AO295" s="346">
        <v>68424.66117415551</v>
      </c>
      <c r="AP295" s="346">
        <v>106547.67573524412</v>
      </c>
      <c r="AQ295" s="347">
        <v>0.15722982166641483</v>
      </c>
      <c r="AR295" s="348" t="str">
        <f t="shared" si="24"/>
        <v>MymensinghJamalpur</v>
      </c>
      <c r="AS295" s="347">
        <v>-3.7743048096643856E-18</v>
      </c>
      <c r="AT295" s="347" t="s">
        <v>1846</v>
      </c>
      <c r="AU295" s="347" t="s">
        <v>1851</v>
      </c>
      <c r="AV295" s="349" t="s">
        <v>1041</v>
      </c>
    </row>
    <row r="296" spans="1:48" ht="14.4">
      <c r="A296" s="343">
        <v>768</v>
      </c>
      <c r="B296" s="343" t="s">
        <v>836</v>
      </c>
      <c r="C296" s="343" t="s">
        <v>1313</v>
      </c>
      <c r="D296" s="343" t="str">
        <f t="shared" si="20"/>
        <v>1501 - 2000 SFTMymensinghKishoreganjNon-PNPCommercial HubLCথানা সদরI shapeGround floor</v>
      </c>
      <c r="E296" s="343" t="str">
        <f>CONCATENATE('Outlet Data'!K296,L296,'Outlet Data'!N296,M296)</f>
        <v>MymensinghKishoreganjCommercial HubNon-PNP</v>
      </c>
      <c r="F296" s="343" t="str">
        <f t="shared" si="21"/>
        <v>Kishoreganjথানা সদরNon-PNP</v>
      </c>
      <c r="G296" s="343" t="str">
        <f t="shared" si="22"/>
        <v>KishoreganjNon-PNP</v>
      </c>
      <c r="H296" s="344">
        <v>45075</v>
      </c>
      <c r="I296" s="343">
        <v>1600</v>
      </c>
      <c r="J296" s="343" t="str">
        <f t="shared" si="23"/>
        <v>1501 - 2000 SFT</v>
      </c>
      <c r="K296" s="345" t="s">
        <v>18</v>
      </c>
      <c r="L296" s="343" t="s">
        <v>48</v>
      </c>
      <c r="M296" s="345" t="s">
        <v>1537</v>
      </c>
      <c r="N296" s="343" t="s">
        <v>1014</v>
      </c>
      <c r="O296" s="343" t="s">
        <v>127</v>
      </c>
      <c r="P296" s="343" t="s">
        <v>118</v>
      </c>
      <c r="Q296" s="343" t="s">
        <v>1869</v>
      </c>
      <c r="R296" s="343" t="s">
        <v>1863</v>
      </c>
      <c r="S296" s="346">
        <v>745240.2</v>
      </c>
      <c r="T296" s="346">
        <v>465.77512499999995</v>
      </c>
      <c r="U296" s="346">
        <v>701906</v>
      </c>
      <c r="V296" s="346">
        <v>857733</v>
      </c>
      <c r="W296" s="346">
        <v>839541.8</v>
      </c>
      <c r="X296" s="346">
        <v>745240.2</v>
      </c>
      <c r="Y296" s="346">
        <v>946646.6</v>
      </c>
      <c r="Z296" s="346">
        <v>5</v>
      </c>
      <c r="AA296" s="346" t="s">
        <v>1853</v>
      </c>
      <c r="AB296" s="346" t="s">
        <v>1854</v>
      </c>
      <c r="AC296" s="346" t="s">
        <v>1845</v>
      </c>
      <c r="AD296" s="346">
        <v>-94301.600000000093</v>
      </c>
      <c r="AE296" s="347">
        <v>-0.11232508018064147</v>
      </c>
      <c r="AF296" s="347">
        <v>-4.5865227245892367E-3</v>
      </c>
      <c r="AG296" s="346">
        <v>701906</v>
      </c>
      <c r="AH296" s="346">
        <v>718499</v>
      </c>
      <c r="AI296" s="346">
        <v>857733</v>
      </c>
      <c r="AJ296" s="346">
        <v>511922</v>
      </c>
      <c r="AK296" s="346">
        <v>936141</v>
      </c>
      <c r="AL296" s="346">
        <v>421.12221126751683</v>
      </c>
      <c r="AM296" s="346">
        <v>2226.2586562861979</v>
      </c>
      <c r="AN296" s="346">
        <v>-13082.957224803453</v>
      </c>
      <c r="AO296" s="346">
        <v>-37861.561782050398</v>
      </c>
      <c r="AP296" s="346">
        <v>31206.832576412999</v>
      </c>
      <c r="AQ296" s="347">
        <v>0.14392710873520867</v>
      </c>
      <c r="AR296" s="348" t="str">
        <f t="shared" si="24"/>
        <v>MymensinghKishoreganj</v>
      </c>
      <c r="AS296" s="347">
        <v>4.0000000000000001E-3</v>
      </c>
      <c r="AT296" s="347" t="s">
        <v>1856</v>
      </c>
      <c r="AU296" s="347" t="s">
        <v>1843</v>
      </c>
      <c r="AV296" s="349" t="s">
        <v>1041</v>
      </c>
    </row>
    <row r="297" spans="1:48" ht="14.4">
      <c r="A297" s="343">
        <v>353</v>
      </c>
      <c r="B297" s="343" t="s">
        <v>838</v>
      </c>
      <c r="C297" s="343" t="s">
        <v>1004</v>
      </c>
      <c r="D297" s="343" t="str">
        <f t="shared" si="20"/>
        <v>2001 - 2500 SFTBarishalPirojpurNon-PNPHigh Street W Residential BlockMCথানা সদরI shapeGround floor</v>
      </c>
      <c r="E297" s="343" t="str">
        <f>CONCATENATE('Outlet Data'!K297,L297,'Outlet Data'!N297,M297)</f>
        <v>BarishalPirojpurHigh Street W Residential BlockNon-PNP</v>
      </c>
      <c r="F297" s="343" t="str">
        <f t="shared" si="21"/>
        <v>Pirojpurথানা সদরNon-PNP</v>
      </c>
      <c r="G297" s="343" t="str">
        <f t="shared" si="22"/>
        <v>PirojpurNon-PNP</v>
      </c>
      <c r="H297" s="344">
        <v>45076</v>
      </c>
      <c r="I297" s="343">
        <v>2300</v>
      </c>
      <c r="J297" s="343" t="str">
        <f t="shared" si="23"/>
        <v>2001 - 2500 SFT</v>
      </c>
      <c r="K297" s="345" t="s">
        <v>189</v>
      </c>
      <c r="L297" s="343" t="s">
        <v>313</v>
      </c>
      <c r="M297" s="345" t="s">
        <v>1537</v>
      </c>
      <c r="N297" s="343" t="s">
        <v>1015</v>
      </c>
      <c r="O297" s="343" t="s">
        <v>25</v>
      </c>
      <c r="P297" s="343" t="s">
        <v>118</v>
      </c>
      <c r="Q297" s="343" t="s">
        <v>1869</v>
      </c>
      <c r="R297" s="343" t="s">
        <v>1863</v>
      </c>
      <c r="S297" s="346">
        <v>1553858.6</v>
      </c>
      <c r="T297" s="346">
        <v>675.59069565217396</v>
      </c>
      <c r="U297" s="346">
        <v>1442719</v>
      </c>
      <c r="V297" s="346">
        <v>1665218</v>
      </c>
      <c r="W297" s="346">
        <v>1553858.6</v>
      </c>
      <c r="X297" s="346">
        <v>698723.6</v>
      </c>
      <c r="Y297" s="346">
        <v>1613038.8</v>
      </c>
      <c r="Z297" s="346">
        <v>5</v>
      </c>
      <c r="AA297" s="346" t="s">
        <v>1853</v>
      </c>
      <c r="AB297" s="346" t="s">
        <v>1854</v>
      </c>
      <c r="AC297" s="346" t="s">
        <v>1845</v>
      </c>
      <c r="AD297" s="346">
        <v>0</v>
      </c>
      <c r="AE297" s="347">
        <v>0</v>
      </c>
      <c r="AF297" s="347">
        <v>6.7655220055342552E-2</v>
      </c>
      <c r="AG297" s="346">
        <v>1442719</v>
      </c>
      <c r="AH297" s="346">
        <v>1579865</v>
      </c>
      <c r="AI297" s="346">
        <v>1941290</v>
      </c>
      <c r="AJ297" s="346">
        <v>1140201</v>
      </c>
      <c r="AK297" s="346">
        <v>1665218</v>
      </c>
      <c r="AL297" s="346">
        <v>75257.489873585117</v>
      </c>
      <c r="AM297" s="346">
        <v>89458.954385748715</v>
      </c>
      <c r="AN297" s="346">
        <v>156976.50243048559</v>
      </c>
      <c r="AO297" s="346">
        <v>71776.139696830563</v>
      </c>
      <c r="AP297" s="346">
        <v>132164.14120278248</v>
      </c>
      <c r="AQ297" s="347">
        <v>0.17296893774276964</v>
      </c>
      <c r="AR297" s="348" t="str">
        <f t="shared" si="24"/>
        <v>BarishalPirojpur</v>
      </c>
      <c r="AS297" s="347">
        <v>4.0000000000000001E-3</v>
      </c>
      <c r="AT297" s="347" t="s">
        <v>1856</v>
      </c>
      <c r="AU297" s="347" t="s">
        <v>1843</v>
      </c>
      <c r="AV297" s="349" t="s">
        <v>1041</v>
      </c>
    </row>
    <row r="298" spans="1:48" ht="14.4">
      <c r="A298" s="343">
        <v>141</v>
      </c>
      <c r="B298" s="343" t="s">
        <v>835</v>
      </c>
      <c r="C298" s="343" t="s">
        <v>313</v>
      </c>
      <c r="D298" s="343" t="str">
        <f t="shared" si="20"/>
        <v>3001 - 3500 SFTBarishalPirojpurNon-PNPHigh Street W Residential BlockMBজেলা শহরL shapeGround floor</v>
      </c>
      <c r="E298" s="343" t="str">
        <f>CONCATENATE('Outlet Data'!K298,L298,'Outlet Data'!N298,M298)</f>
        <v>BarishalPirojpurHigh Street W Residential BlockNon-PNP</v>
      </c>
      <c r="F298" s="343" t="str">
        <f t="shared" si="21"/>
        <v>Pirojpurজেলা শহরNon-PNP</v>
      </c>
      <c r="G298" s="343" t="str">
        <f t="shared" si="22"/>
        <v>PirojpurNon-PNP</v>
      </c>
      <c r="H298" s="344">
        <v>45077</v>
      </c>
      <c r="I298" s="343">
        <v>3096</v>
      </c>
      <c r="J298" s="343" t="str">
        <f t="shared" si="23"/>
        <v>3001 - 3500 SFT</v>
      </c>
      <c r="K298" s="345" t="s">
        <v>189</v>
      </c>
      <c r="L298" s="343" t="s">
        <v>313</v>
      </c>
      <c r="M298" s="345" t="s">
        <v>1537</v>
      </c>
      <c r="N298" s="343" t="s">
        <v>1015</v>
      </c>
      <c r="O298" s="343" t="s">
        <v>25</v>
      </c>
      <c r="P298" s="343" t="s">
        <v>27</v>
      </c>
      <c r="Q298" s="343" t="s">
        <v>1861</v>
      </c>
      <c r="R298" s="343" t="s">
        <v>1863</v>
      </c>
      <c r="S298" s="346">
        <v>3350039</v>
      </c>
      <c r="T298" s="346">
        <v>1082.0539405684754</v>
      </c>
      <c r="U298" s="346">
        <v>3291168</v>
      </c>
      <c r="V298" s="346">
        <v>3549848</v>
      </c>
      <c r="W298" s="346">
        <v>2544594.2000000002</v>
      </c>
      <c r="X298" s="346">
        <v>2061290.4</v>
      </c>
      <c r="Y298" s="346">
        <v>3604529.4</v>
      </c>
      <c r="Z298" s="346">
        <v>19</v>
      </c>
      <c r="AA298" s="346" t="s">
        <v>1848</v>
      </c>
      <c r="AB298" s="346" t="s">
        <v>1849</v>
      </c>
      <c r="AC298" s="346" t="s">
        <v>1845</v>
      </c>
      <c r="AD298" s="346">
        <v>805444.79999999981</v>
      </c>
      <c r="AE298" s="347">
        <v>0.31653172832037413</v>
      </c>
      <c r="AF298" s="347">
        <v>7.114134556383292E-2</v>
      </c>
      <c r="AG298" s="346">
        <v>3549848</v>
      </c>
      <c r="AH298" s="346">
        <v>3467052</v>
      </c>
      <c r="AI298" s="346">
        <v>3932179</v>
      </c>
      <c r="AJ298" s="346">
        <v>2509948</v>
      </c>
      <c r="AK298" s="346">
        <v>3291168</v>
      </c>
      <c r="AL298" s="346">
        <v>246706.4252491488</v>
      </c>
      <c r="AM298" s="346">
        <v>213879.65186225926</v>
      </c>
      <c r="AN298" s="346">
        <v>326595.69467724196</v>
      </c>
      <c r="AO298" s="346">
        <v>158488.26496405446</v>
      </c>
      <c r="AP298" s="346">
        <v>245961.37400388182</v>
      </c>
      <c r="AQ298" s="347">
        <v>0.1720823877767923</v>
      </c>
      <c r="AR298" s="348" t="str">
        <f t="shared" si="24"/>
        <v>BarishalPirojpur</v>
      </c>
      <c r="AS298" s="347">
        <v>4.0000000000000001E-3</v>
      </c>
      <c r="AT298" s="347" t="s">
        <v>1842</v>
      </c>
      <c r="AU298" s="347" t="s">
        <v>1843</v>
      </c>
      <c r="AV298" s="349" t="s">
        <v>1041</v>
      </c>
    </row>
    <row r="299" spans="1:48" ht="14.4">
      <c r="A299" s="343">
        <v>280</v>
      </c>
      <c r="B299" s="343" t="s">
        <v>934</v>
      </c>
      <c r="C299" s="343" t="s">
        <v>2009</v>
      </c>
      <c r="D299" s="343" t="str">
        <f t="shared" si="20"/>
        <v>1501 - 2000 SFTChattogramCox's BazarNon-PNPCommercial HubLCথানা সদরOthersSlightly upper than Ground floor</v>
      </c>
      <c r="E299" s="343" t="str">
        <f>CONCATENATE('Outlet Data'!K299,L299,'Outlet Data'!N299,M299)</f>
        <v>ChattogramCox's BazarCommercial HubNon-PNP</v>
      </c>
      <c r="F299" s="343" t="str">
        <f t="shared" si="21"/>
        <v>Cox's Bazarথানা সদরNon-PNP</v>
      </c>
      <c r="G299" s="343" t="str">
        <f t="shared" si="22"/>
        <v>Cox's BazarNon-PNP</v>
      </c>
      <c r="H299" s="344">
        <v>45084</v>
      </c>
      <c r="I299" s="343">
        <v>1700</v>
      </c>
      <c r="J299" s="343" t="str">
        <f t="shared" si="23"/>
        <v>1501 - 2000 SFT</v>
      </c>
      <c r="K299" s="345" t="s">
        <v>195</v>
      </c>
      <c r="L299" s="343" t="s">
        <v>283</v>
      </c>
      <c r="M299" s="345" t="s">
        <v>1537</v>
      </c>
      <c r="N299" s="343" t="s">
        <v>1014</v>
      </c>
      <c r="O299" s="343" t="s">
        <v>127</v>
      </c>
      <c r="P299" s="343" t="s">
        <v>118</v>
      </c>
      <c r="Q299" s="343" t="s">
        <v>1869</v>
      </c>
      <c r="R299" s="343" t="s">
        <v>1863</v>
      </c>
      <c r="S299" s="346">
        <v>2214058.6</v>
      </c>
      <c r="T299" s="346">
        <v>1302.387411764706</v>
      </c>
      <c r="U299" s="346">
        <v>2071112</v>
      </c>
      <c r="V299" s="346">
        <v>2351356</v>
      </c>
      <c r="W299" s="346">
        <v>1584211</v>
      </c>
      <c r="X299" s="346">
        <v>973132.80000000005</v>
      </c>
      <c r="Y299" s="346">
        <v>1605103</v>
      </c>
      <c r="Z299" s="346">
        <v>9</v>
      </c>
      <c r="AA299" s="346" t="s">
        <v>1853</v>
      </c>
      <c r="AB299" s="346" t="s">
        <v>1854</v>
      </c>
      <c r="AC299" s="346" t="s">
        <v>1855</v>
      </c>
      <c r="AD299" s="346">
        <v>629847.60000000009</v>
      </c>
      <c r="AE299" s="347">
        <v>0.39757810039193009</v>
      </c>
      <c r="AF299" s="347">
        <v>6.657513730232173E-2</v>
      </c>
      <c r="AG299" s="346">
        <v>2071112</v>
      </c>
      <c r="AH299" s="346">
        <v>2421942</v>
      </c>
      <c r="AI299" s="346">
        <v>2337753</v>
      </c>
      <c r="AJ299" s="346">
        <v>1888130</v>
      </c>
      <c r="AK299" s="346">
        <v>2351356</v>
      </c>
      <c r="AL299" s="346">
        <v>119643.02127955307</v>
      </c>
      <c r="AM299" s="346">
        <v>147965.83412183379</v>
      </c>
      <c r="AN299" s="346">
        <v>218425.99092135043</v>
      </c>
      <c r="AO299" s="346">
        <v>109520.5235469336</v>
      </c>
      <c r="AP299" s="346">
        <v>141450.90658226033</v>
      </c>
      <c r="AQ299" s="347">
        <v>0.16898880258724536</v>
      </c>
      <c r="AR299" s="348" t="str">
        <f t="shared" si="24"/>
        <v>ChattogramCox's Bazar</v>
      </c>
      <c r="AS299" s="347">
        <v>1.9404797330147421E-2</v>
      </c>
      <c r="AT299" s="347" t="s">
        <v>1850</v>
      </c>
      <c r="AU299" s="347" t="s">
        <v>1851</v>
      </c>
      <c r="AV299" s="349" t="s">
        <v>1041</v>
      </c>
    </row>
    <row r="300" spans="1:48" ht="14.4">
      <c r="A300" s="343">
        <v>628</v>
      </c>
      <c r="B300" s="343" t="s">
        <v>951</v>
      </c>
      <c r="C300" s="343" t="s">
        <v>952</v>
      </c>
      <c r="D300" s="343" t="str">
        <f t="shared" si="20"/>
        <v>1001 - 1500 SFTKhulnaNarailNon-PNPInside the MallLCথানা সদরSquare ⬜ shapeGround floor</v>
      </c>
      <c r="E300" s="343" t="str">
        <f>CONCATENATE('Outlet Data'!K300,L300,'Outlet Data'!N300,M300)</f>
        <v>KhulnaNarailInside the MallNon-PNP</v>
      </c>
      <c r="F300" s="343" t="str">
        <f t="shared" si="21"/>
        <v>Narailথানা সদরNon-PNP</v>
      </c>
      <c r="G300" s="343" t="str">
        <f t="shared" si="22"/>
        <v>NarailNon-PNP</v>
      </c>
      <c r="H300" s="344">
        <v>45085</v>
      </c>
      <c r="I300" s="343">
        <v>1500</v>
      </c>
      <c r="J300" s="343" t="str">
        <f t="shared" si="23"/>
        <v>1001 - 1500 SFT</v>
      </c>
      <c r="K300" s="345" t="s">
        <v>159</v>
      </c>
      <c r="L300" s="343" t="s">
        <v>176</v>
      </c>
      <c r="M300" s="345" t="s">
        <v>1537</v>
      </c>
      <c r="N300" s="343" t="s">
        <v>1020</v>
      </c>
      <c r="O300" s="343" t="s">
        <v>127</v>
      </c>
      <c r="P300" s="343" t="s">
        <v>118</v>
      </c>
      <c r="Q300" s="343" t="s">
        <v>1869</v>
      </c>
      <c r="R300" s="343" t="s">
        <v>1863</v>
      </c>
      <c r="S300" s="346">
        <v>1054749.2</v>
      </c>
      <c r="T300" s="346">
        <v>703.16613333333328</v>
      </c>
      <c r="U300" s="346">
        <v>999865</v>
      </c>
      <c r="V300" s="346">
        <v>1213241</v>
      </c>
      <c r="W300" s="346">
        <v>1079839.5</v>
      </c>
      <c r="X300" s="346">
        <v>868062.35</v>
      </c>
      <c r="Y300" s="346">
        <v>1495543</v>
      </c>
      <c r="Z300" s="346">
        <v>58</v>
      </c>
      <c r="AA300" s="346" t="s">
        <v>1848</v>
      </c>
      <c r="AB300" s="346" t="s">
        <v>1849</v>
      </c>
      <c r="AC300" s="346" t="s">
        <v>1845</v>
      </c>
      <c r="AD300" s="346">
        <v>-25090.300000000047</v>
      </c>
      <c r="AE300" s="347">
        <v>-2.3235212269971606E-2</v>
      </c>
      <c r="AF300" s="347">
        <v>3.6501283144751734E-2</v>
      </c>
      <c r="AG300" s="346">
        <v>1016346</v>
      </c>
      <c r="AH300" s="346">
        <v>999865</v>
      </c>
      <c r="AI300" s="346">
        <v>1274368</v>
      </c>
      <c r="AJ300" s="346">
        <v>769926</v>
      </c>
      <c r="AK300" s="346">
        <v>1213241</v>
      </c>
      <c r="AL300" s="346">
        <v>21082.396200055402</v>
      </c>
      <c r="AM300" s="346">
        <v>21555.863528817543</v>
      </c>
      <c r="AN300" s="346">
        <v>70464.976983056433</v>
      </c>
      <c r="AO300" s="346">
        <v>10998.461568527098</v>
      </c>
      <c r="AP300" s="346">
        <v>68396.79769904539</v>
      </c>
      <c r="AQ300" s="347">
        <v>0.15584401448934262</v>
      </c>
      <c r="AR300" s="348" t="str">
        <f t="shared" si="24"/>
        <v>KhulnaNarail</v>
      </c>
      <c r="AS300" s="347">
        <v>0</v>
      </c>
      <c r="AT300" s="347" t="s">
        <v>1846</v>
      </c>
      <c r="AU300" s="347" t="s">
        <v>1843</v>
      </c>
      <c r="AV300" s="349" t="s">
        <v>1041</v>
      </c>
    </row>
    <row r="301" spans="1:48" ht="14.4">
      <c r="A301" s="343">
        <v>197</v>
      </c>
      <c r="B301" s="343" t="s">
        <v>929</v>
      </c>
      <c r="C301" s="343" t="s">
        <v>2010</v>
      </c>
      <c r="D301" s="343" t="str">
        <f t="shared" si="20"/>
        <v>1501 - 2000 SFTSylhetHabiganjNon-PNPHigh Street W Residential BlockMBথানা সদরI shapeGround floor</v>
      </c>
      <c r="E301" s="343" t="str">
        <f>CONCATENATE('Outlet Data'!K301,L301,'Outlet Data'!N301,M301)</f>
        <v>SylhetHabiganjHigh Street W Residential BlockNon-PNP</v>
      </c>
      <c r="F301" s="343" t="str">
        <f t="shared" si="21"/>
        <v>Habiganjথানা সদরNon-PNP</v>
      </c>
      <c r="G301" s="343" t="str">
        <f t="shared" si="22"/>
        <v>HabiganjNon-PNP</v>
      </c>
      <c r="H301" s="344">
        <v>45097</v>
      </c>
      <c r="I301" s="343">
        <v>2000</v>
      </c>
      <c r="J301" s="343" t="str">
        <f t="shared" si="23"/>
        <v>1501 - 2000 SFT</v>
      </c>
      <c r="K301" s="345" t="s">
        <v>131</v>
      </c>
      <c r="L301" s="343" t="s">
        <v>136</v>
      </c>
      <c r="M301" s="345" t="s">
        <v>1537</v>
      </c>
      <c r="N301" s="343" t="s">
        <v>1015</v>
      </c>
      <c r="O301" s="343" t="s">
        <v>25</v>
      </c>
      <c r="P301" s="343" t="s">
        <v>27</v>
      </c>
      <c r="Q301" s="343" t="s">
        <v>1869</v>
      </c>
      <c r="R301" s="343" t="s">
        <v>1863</v>
      </c>
      <c r="S301" s="346">
        <v>2794052.8</v>
      </c>
      <c r="T301" s="346">
        <v>1397.0264</v>
      </c>
      <c r="U301" s="346">
        <v>2732229</v>
      </c>
      <c r="V301" s="346">
        <v>3063561</v>
      </c>
      <c r="W301" s="346">
        <v>1446177.2</v>
      </c>
      <c r="X301" s="346">
        <v>1203978.3999999999</v>
      </c>
      <c r="Y301" s="346">
        <v>1659596.8</v>
      </c>
      <c r="Z301" s="346">
        <v>9</v>
      </c>
      <c r="AA301" s="346" t="s">
        <v>1853</v>
      </c>
      <c r="AB301" s="346" t="s">
        <v>1854</v>
      </c>
      <c r="AC301" s="346" t="s">
        <v>1855</v>
      </c>
      <c r="AD301" s="346">
        <v>1347875.5999999999</v>
      </c>
      <c r="AE301" s="347">
        <v>0.93202658706000885</v>
      </c>
      <c r="AF301" s="347">
        <v>3.3746216877828319E-2</v>
      </c>
      <c r="AG301" s="346">
        <v>3063561</v>
      </c>
      <c r="AH301" s="346">
        <v>3122094</v>
      </c>
      <c r="AI301" s="346">
        <v>2931738</v>
      </c>
      <c r="AJ301" s="346">
        <v>2120642</v>
      </c>
      <c r="AK301" s="346">
        <v>2732229</v>
      </c>
      <c r="AL301" s="346">
        <v>136042.75846883497</v>
      </c>
      <c r="AM301" s="346">
        <v>181319.84507609712</v>
      </c>
      <c r="AN301" s="346">
        <v>215403.0606531126</v>
      </c>
      <c r="AO301" s="346">
        <v>-251700.53948098677</v>
      </c>
      <c r="AP301" s="346">
        <v>190378.43406745943</v>
      </c>
      <c r="AQ301" s="347">
        <v>0.15691922475912989</v>
      </c>
      <c r="AR301" s="348" t="str">
        <f t="shared" si="24"/>
        <v>SylhetHabiganj</v>
      </c>
      <c r="AS301" s="347">
        <v>4.0000000000000001E-3</v>
      </c>
      <c r="AT301" s="347" t="s">
        <v>1856</v>
      </c>
      <c r="AU301" s="347" t="s">
        <v>1843</v>
      </c>
      <c r="AV301" s="349" t="s">
        <v>1041</v>
      </c>
    </row>
    <row r="302" spans="1:48" ht="14.4">
      <c r="A302" s="343">
        <v>92</v>
      </c>
      <c r="B302" s="343" t="s">
        <v>903</v>
      </c>
      <c r="C302" s="343" t="s">
        <v>2011</v>
      </c>
      <c r="D302" s="343" t="str">
        <f t="shared" si="20"/>
        <v>5001 - 5500 SFTChattogramBrahmanbariaNon-PNPHigh Street W Residential BlockHBজেলা শহরSquare ⬜ shapeSlightly upper than Ground floor</v>
      </c>
      <c r="E302" s="343" t="str">
        <f>CONCATENATE('Outlet Data'!K302,L302,'Outlet Data'!N302,M302)</f>
        <v>ChattogramBrahmanbariaHigh Street W Residential BlockNon-PNP</v>
      </c>
      <c r="F302" s="343" t="str">
        <f t="shared" si="21"/>
        <v>Brahmanbariaজেলা শহরNon-PNP</v>
      </c>
      <c r="G302" s="343" t="str">
        <f t="shared" si="22"/>
        <v>BrahmanbariaNon-PNP</v>
      </c>
      <c r="H302" s="344">
        <v>45100</v>
      </c>
      <c r="I302" s="343">
        <v>5400</v>
      </c>
      <c r="J302" s="343" t="str">
        <f t="shared" si="23"/>
        <v>5001 - 5500 SFT</v>
      </c>
      <c r="K302" s="345" t="s">
        <v>195</v>
      </c>
      <c r="L302" s="343" t="s">
        <v>76</v>
      </c>
      <c r="M302" s="345" t="s">
        <v>1537</v>
      </c>
      <c r="N302" s="343" t="s">
        <v>1015</v>
      </c>
      <c r="O302" s="343" t="s">
        <v>45</v>
      </c>
      <c r="P302" s="343" t="s">
        <v>27</v>
      </c>
      <c r="Q302" s="343" t="s">
        <v>1861</v>
      </c>
      <c r="R302" s="343" t="s">
        <v>1863</v>
      </c>
      <c r="S302" s="346">
        <v>5263640.5999999996</v>
      </c>
      <c r="T302" s="346">
        <v>974.74825925925916</v>
      </c>
      <c r="U302" s="346">
        <v>5001923</v>
      </c>
      <c r="V302" s="346">
        <v>5612641</v>
      </c>
      <c r="W302" s="346">
        <v>5263640.5999999996</v>
      </c>
      <c r="X302" s="346">
        <v>5049947.8</v>
      </c>
      <c r="Y302" s="346">
        <v>7281863.7999999998</v>
      </c>
      <c r="Z302" s="346">
        <v>5</v>
      </c>
      <c r="AA302" s="346" t="s">
        <v>1839</v>
      </c>
      <c r="AB302" s="346" t="s">
        <v>1840</v>
      </c>
      <c r="AC302" s="346" t="s">
        <v>1845</v>
      </c>
      <c r="AD302" s="346">
        <v>0</v>
      </c>
      <c r="AE302" s="347">
        <v>0</v>
      </c>
      <c r="AF302" s="347">
        <v>7.8339976372928541E-2</v>
      </c>
      <c r="AG302" s="346">
        <v>5144051</v>
      </c>
      <c r="AH302" s="346">
        <v>5001923</v>
      </c>
      <c r="AI302" s="346">
        <v>5716231</v>
      </c>
      <c r="AJ302" s="346">
        <v>4843357</v>
      </c>
      <c r="AK302" s="346">
        <v>5612641</v>
      </c>
      <c r="AL302" s="346">
        <v>374433.95445305901</v>
      </c>
      <c r="AM302" s="346">
        <v>342865.32973866072</v>
      </c>
      <c r="AN302" s="346">
        <v>437440.13752991089</v>
      </c>
      <c r="AO302" s="346">
        <v>337795.80328615499</v>
      </c>
      <c r="AP302" s="346">
        <v>569232.17619015125</v>
      </c>
      <c r="AQ302" s="347">
        <v>0.18438464900592186</v>
      </c>
      <c r="AR302" s="348" t="str">
        <f t="shared" si="24"/>
        <v>ChattogramBrahmanbaria</v>
      </c>
      <c r="AS302" s="347">
        <v>4.0000000000000001E-3</v>
      </c>
      <c r="AT302" s="347" t="s">
        <v>1846</v>
      </c>
      <c r="AU302" s="347" t="s">
        <v>1851</v>
      </c>
      <c r="AV302" s="349" t="s">
        <v>1555</v>
      </c>
    </row>
    <row r="303" spans="1:48" ht="14.4">
      <c r="A303" s="343">
        <v>820</v>
      </c>
      <c r="B303" s="343" t="s">
        <v>918</v>
      </c>
      <c r="C303" s="343" t="s">
        <v>2012</v>
      </c>
      <c r="D303" s="343" t="str">
        <f t="shared" si="20"/>
        <v>3501 - 4000 SFTDhakaDhakaPNPGated CommunityMBবিভাগীয় শহরSquare ⬜ shapeGround floor</v>
      </c>
      <c r="E303" s="343" t="str">
        <f>CONCATENATE('Outlet Data'!K303,L303,'Outlet Data'!N303,M303)</f>
        <v>DhakaDhakaGated CommunityPNP</v>
      </c>
      <c r="F303" s="343" t="str">
        <f t="shared" si="21"/>
        <v>Dhakaবিভাগীয় শহরPNP</v>
      </c>
      <c r="G303" s="343" t="str">
        <f t="shared" si="22"/>
        <v>DhakaPNP</v>
      </c>
      <c r="H303" s="344">
        <v>45101</v>
      </c>
      <c r="I303" s="343">
        <v>3900</v>
      </c>
      <c r="J303" s="343" t="str">
        <f t="shared" si="23"/>
        <v>3501 - 4000 SFT</v>
      </c>
      <c r="K303" s="345" t="s">
        <v>52</v>
      </c>
      <c r="L303" s="343" t="s">
        <v>52</v>
      </c>
      <c r="M303" s="345" t="s">
        <v>1492</v>
      </c>
      <c r="N303" s="343" t="s">
        <v>1019</v>
      </c>
      <c r="O303" s="343" t="s">
        <v>25</v>
      </c>
      <c r="P303" s="343" t="s">
        <v>27</v>
      </c>
      <c r="Q303" s="343" t="s">
        <v>1838</v>
      </c>
      <c r="R303" s="343" t="s">
        <v>52</v>
      </c>
      <c r="S303" s="346">
        <v>4351776.4000000004</v>
      </c>
      <c r="T303" s="346">
        <v>1115.8401025641026</v>
      </c>
      <c r="U303" s="346">
        <v>4129277</v>
      </c>
      <c r="V303" s="346">
        <v>4378131</v>
      </c>
      <c r="W303" s="346">
        <v>5686926.4000000004</v>
      </c>
      <c r="X303" s="346">
        <v>5216051.5999999996</v>
      </c>
      <c r="Y303" s="346">
        <v>9581427.1000000015</v>
      </c>
      <c r="Z303" s="346">
        <v>11</v>
      </c>
      <c r="AA303" s="346" t="s">
        <v>1853</v>
      </c>
      <c r="AB303" s="346" t="s">
        <v>1854</v>
      </c>
      <c r="AC303" s="346" t="s">
        <v>1841</v>
      </c>
      <c r="AD303" s="346">
        <v>-1335150</v>
      </c>
      <c r="AE303" s="347">
        <v>-0.23477532608827145</v>
      </c>
      <c r="AF303" s="347">
        <v>2.939885720747823E-2</v>
      </c>
      <c r="AG303" s="346">
        <v>4129277</v>
      </c>
      <c r="AH303" s="346">
        <v>4127147</v>
      </c>
      <c r="AI303" s="346">
        <v>4378131</v>
      </c>
      <c r="AJ303" s="346">
        <v>4142693</v>
      </c>
      <c r="AK303" s="346">
        <v>4981634</v>
      </c>
      <c r="AL303" s="346">
        <v>134368.48795502493</v>
      </c>
      <c r="AM303" s="346">
        <v>91883.184870312572</v>
      </c>
      <c r="AN303" s="346">
        <v>121228.53567295498</v>
      </c>
      <c r="AO303" s="346">
        <v>127018.86709342815</v>
      </c>
      <c r="AP303" s="346">
        <v>165187.18932064774</v>
      </c>
      <c r="AQ303" s="347">
        <v>0.15882018645800569</v>
      </c>
      <c r="AR303" s="348" t="str">
        <f t="shared" si="24"/>
        <v>DhakaDhaka</v>
      </c>
      <c r="AS303" s="347">
        <v>4.3451917583668329E-3</v>
      </c>
      <c r="AT303" s="347" t="s">
        <v>1846</v>
      </c>
      <c r="AU303" s="347" t="s">
        <v>1843</v>
      </c>
      <c r="AV303" s="349" t="s">
        <v>1041</v>
      </c>
    </row>
    <row r="304" spans="1:48" ht="14.4">
      <c r="A304" s="343">
        <v>275</v>
      </c>
      <c r="B304" s="343" t="s">
        <v>932</v>
      </c>
      <c r="C304" s="343" t="s">
        <v>2013</v>
      </c>
      <c r="D304" s="343" t="str">
        <f t="shared" si="20"/>
        <v>1501 - 2000 SFTDhakaDhakaNon-PNPCommercial HubHCজেলা শহরSquare ⬜ shapeGround floor</v>
      </c>
      <c r="E304" s="343" t="str">
        <f>CONCATENATE('Outlet Data'!K304,L304,'Outlet Data'!N304,M304)</f>
        <v>DhakaDhakaCommercial HubNon-PNP</v>
      </c>
      <c r="F304" s="343" t="str">
        <f t="shared" si="21"/>
        <v>Dhakaজেলা শহরNon-PNP</v>
      </c>
      <c r="G304" s="343" t="str">
        <f t="shared" si="22"/>
        <v>DhakaNon-PNP</v>
      </c>
      <c r="H304" s="344">
        <v>45101</v>
      </c>
      <c r="I304" s="343">
        <v>1850</v>
      </c>
      <c r="J304" s="343" t="str">
        <f t="shared" si="23"/>
        <v>1501 - 2000 SFT</v>
      </c>
      <c r="K304" s="345" t="s">
        <v>52</v>
      </c>
      <c r="L304" s="343" t="s">
        <v>52</v>
      </c>
      <c r="M304" s="345" t="s">
        <v>1537</v>
      </c>
      <c r="N304" s="343" t="s">
        <v>1014</v>
      </c>
      <c r="O304" s="343" t="s">
        <v>45</v>
      </c>
      <c r="P304" s="343" t="s">
        <v>118</v>
      </c>
      <c r="Q304" s="343" t="s">
        <v>1861</v>
      </c>
      <c r="R304" s="343" t="s">
        <v>52</v>
      </c>
      <c r="S304" s="346">
        <v>2375123.2000000002</v>
      </c>
      <c r="T304" s="346">
        <v>1283.8503783783785</v>
      </c>
      <c r="U304" s="346">
        <v>2149322</v>
      </c>
      <c r="V304" s="346">
        <v>2557988</v>
      </c>
      <c r="W304" s="346">
        <v>2891457.4</v>
      </c>
      <c r="X304" s="346">
        <v>2214292.2999999998</v>
      </c>
      <c r="Y304" s="346">
        <v>4618705.6999999993</v>
      </c>
      <c r="Z304" s="346">
        <v>11</v>
      </c>
      <c r="AA304" s="346" t="s">
        <v>1853</v>
      </c>
      <c r="AB304" s="346" t="s">
        <v>1854</v>
      </c>
      <c r="AC304" s="346" t="s">
        <v>1845</v>
      </c>
      <c r="AD304" s="346">
        <v>-516334.19999999972</v>
      </c>
      <c r="AE304" s="347">
        <v>-0.1785723005983072</v>
      </c>
      <c r="AF304" s="347">
        <v>5.1276771533076186E-2</v>
      </c>
      <c r="AG304" s="346">
        <v>2149322</v>
      </c>
      <c r="AH304" s="346">
        <v>2444399</v>
      </c>
      <c r="AI304" s="346">
        <v>2784667</v>
      </c>
      <c r="AJ304" s="346">
        <v>1939240</v>
      </c>
      <c r="AK304" s="346">
        <v>2557988</v>
      </c>
      <c r="AL304" s="346">
        <v>117607.36191580573</v>
      </c>
      <c r="AM304" s="346">
        <v>127258.32861442631</v>
      </c>
      <c r="AN304" s="346">
        <v>102087.11205282598</v>
      </c>
      <c r="AO304" s="346">
        <v>90331.478742161824</v>
      </c>
      <c r="AP304" s="346">
        <v>171658.96712132427</v>
      </c>
      <c r="AQ304" s="347">
        <v>0.16039782165190344</v>
      </c>
      <c r="AR304" s="348" t="str">
        <f t="shared" si="24"/>
        <v>DhakaDhaka</v>
      </c>
      <c r="AS304" s="347">
        <v>-4.2666097031241505E-18</v>
      </c>
      <c r="AT304" s="347" t="s">
        <v>1846</v>
      </c>
      <c r="AU304" s="347" t="s">
        <v>1843</v>
      </c>
      <c r="AV304" s="349" t="s">
        <v>1041</v>
      </c>
    </row>
    <row r="305" spans="1:48" ht="14.4">
      <c r="A305" s="343">
        <v>104</v>
      </c>
      <c r="B305" s="343" t="s">
        <v>913</v>
      </c>
      <c r="C305" s="343" t="s">
        <v>2014</v>
      </c>
      <c r="D305" s="343" t="str">
        <f t="shared" si="20"/>
        <v>4501 - 5000 SFTRajshahiRajshahiPNPHigh Street W Residential BlockHBবিভাগীয় শহরOthersGround floor</v>
      </c>
      <c r="E305" s="343" t="str">
        <f>CONCATENATE('Outlet Data'!K305,L305,'Outlet Data'!N305,M305)</f>
        <v>RajshahiRajshahiHigh Street W Residential BlockPNP</v>
      </c>
      <c r="F305" s="343" t="str">
        <f t="shared" si="21"/>
        <v>Rajshahiবিভাগীয় শহরPNP</v>
      </c>
      <c r="G305" s="343" t="str">
        <f t="shared" si="22"/>
        <v>RajshahiPNP</v>
      </c>
      <c r="H305" s="344">
        <v>45103</v>
      </c>
      <c r="I305" s="343">
        <v>4835</v>
      </c>
      <c r="J305" s="343" t="str">
        <f t="shared" si="23"/>
        <v>4501 - 5000 SFT</v>
      </c>
      <c r="K305" s="345" t="s">
        <v>107</v>
      </c>
      <c r="L305" s="343" t="s">
        <v>107</v>
      </c>
      <c r="M305" s="345" t="s">
        <v>1492</v>
      </c>
      <c r="N305" s="343" t="s">
        <v>1015</v>
      </c>
      <c r="O305" s="343" t="s">
        <v>45</v>
      </c>
      <c r="P305" s="343" t="s">
        <v>27</v>
      </c>
      <c r="Q305" s="343" t="s">
        <v>1838</v>
      </c>
      <c r="R305" s="343" t="s">
        <v>1863</v>
      </c>
      <c r="S305" s="346">
        <v>8817827.8000000007</v>
      </c>
      <c r="T305" s="346">
        <v>1823.7492864529474</v>
      </c>
      <c r="U305" s="346">
        <v>8380262</v>
      </c>
      <c r="V305" s="346">
        <v>9532351</v>
      </c>
      <c r="W305" s="346">
        <v>11538628.4</v>
      </c>
      <c r="X305" s="346">
        <v>8372596.7000000002</v>
      </c>
      <c r="Y305" s="346">
        <v>13359379.5</v>
      </c>
      <c r="Z305" s="346">
        <v>11</v>
      </c>
      <c r="AA305" s="346" t="s">
        <v>1848</v>
      </c>
      <c r="AB305" s="346" t="s">
        <v>1849</v>
      </c>
      <c r="AC305" s="346" t="s">
        <v>1845</v>
      </c>
      <c r="AD305" s="346">
        <v>-2720800.5999999996</v>
      </c>
      <c r="AE305" s="347">
        <v>-0.2357993086942638</v>
      </c>
      <c r="AF305" s="347">
        <v>5.6741464342125215E-2</v>
      </c>
      <c r="AG305" s="346">
        <v>8058718</v>
      </c>
      <c r="AH305" s="346">
        <v>8496636</v>
      </c>
      <c r="AI305" s="346">
        <v>9621172</v>
      </c>
      <c r="AJ305" s="346">
        <v>8380262</v>
      </c>
      <c r="AK305" s="346">
        <v>9532351</v>
      </c>
      <c r="AL305" s="346">
        <v>358312.40912714764</v>
      </c>
      <c r="AM305" s="346">
        <v>395540.35968672973</v>
      </c>
      <c r="AN305" s="346">
        <v>607546.23262547445</v>
      </c>
      <c r="AO305" s="346">
        <v>423317.69794004387</v>
      </c>
      <c r="AP305" s="346">
        <v>716965.60906410706</v>
      </c>
      <c r="AQ305" s="347">
        <v>0.15957108144618279</v>
      </c>
      <c r="AR305" s="348" t="str">
        <f t="shared" si="24"/>
        <v>RajshahiRajshahi</v>
      </c>
      <c r="AS305" s="347">
        <v>4.0222107851462874E-3</v>
      </c>
      <c r="AT305" s="347" t="s">
        <v>1850</v>
      </c>
      <c r="AU305" s="347" t="s">
        <v>1843</v>
      </c>
      <c r="AV305" s="349" t="s">
        <v>1555</v>
      </c>
    </row>
    <row r="306" spans="1:48" ht="14.4">
      <c r="A306" s="343">
        <v>472</v>
      </c>
      <c r="B306" s="343" t="s">
        <v>937</v>
      </c>
      <c r="C306" s="343" t="s">
        <v>2015</v>
      </c>
      <c r="D306" s="343" t="str">
        <f t="shared" si="20"/>
        <v>2001 - 2500 SFTBarishalBholaNon-PNPHigh Street W Residential BlockLCঅন্যান্যSquare ⬜ shapeGround floor</v>
      </c>
      <c r="E306" s="343" t="str">
        <f>CONCATENATE('Outlet Data'!K306,L306,'Outlet Data'!N306,M306)</f>
        <v>BarishalBholaHigh Street W Residential BlockNon-PNP</v>
      </c>
      <c r="F306" s="343" t="str">
        <f t="shared" si="21"/>
        <v>Bholaঅন্যান্যNon-PNP</v>
      </c>
      <c r="G306" s="343" t="str">
        <f t="shared" si="22"/>
        <v>BholaNon-PNP</v>
      </c>
      <c r="H306" s="344">
        <v>45104</v>
      </c>
      <c r="I306" s="343">
        <v>2100</v>
      </c>
      <c r="J306" s="343" t="str">
        <f t="shared" si="23"/>
        <v>2001 - 2500 SFT</v>
      </c>
      <c r="K306" s="345" t="s">
        <v>189</v>
      </c>
      <c r="L306" s="343" t="s">
        <v>1139</v>
      </c>
      <c r="M306" s="345" t="s">
        <v>1537</v>
      </c>
      <c r="N306" s="343" t="s">
        <v>1015</v>
      </c>
      <c r="O306" s="343" t="s">
        <v>127</v>
      </c>
      <c r="P306" s="343" t="s">
        <v>118</v>
      </c>
      <c r="Q306" s="343" t="s">
        <v>1926</v>
      </c>
      <c r="R306" s="343" t="s">
        <v>1863</v>
      </c>
      <c r="S306" s="346">
        <v>1253985.2</v>
      </c>
      <c r="T306" s="346">
        <v>597.13580952380948</v>
      </c>
      <c r="U306" s="346">
        <v>1214296</v>
      </c>
      <c r="V306" s="346">
        <v>1295395</v>
      </c>
      <c r="W306" s="346">
        <v>1037442.4</v>
      </c>
      <c r="X306" s="346">
        <v>860368.3</v>
      </c>
      <c r="Y306" s="346">
        <v>1296276.8999999999</v>
      </c>
      <c r="Z306" s="346">
        <v>7</v>
      </c>
      <c r="AA306" s="346" t="s">
        <v>1853</v>
      </c>
      <c r="AB306" s="346" t="s">
        <v>1854</v>
      </c>
      <c r="AC306" s="346" t="s">
        <v>1845</v>
      </c>
      <c r="AD306" s="346">
        <v>216542.79999999993</v>
      </c>
      <c r="AE306" s="347">
        <v>0.20872753995788096</v>
      </c>
      <c r="AF306" s="347">
        <v>4.0678195650852837E-2</v>
      </c>
      <c r="AG306" s="346">
        <v>1214296</v>
      </c>
      <c r="AH306" s="346">
        <v>1295395</v>
      </c>
      <c r="AI306" s="346">
        <v>1524324</v>
      </c>
      <c r="AJ306" s="346">
        <v>942316</v>
      </c>
      <c r="AK306" s="346">
        <v>1293595</v>
      </c>
      <c r="AL306" s="346">
        <v>51381.330335595499</v>
      </c>
      <c r="AM306" s="346">
        <v>26555.619928786997</v>
      </c>
      <c r="AN306" s="346">
        <v>88901.622232622933</v>
      </c>
      <c r="AO306" s="346">
        <v>21400.633762807644</v>
      </c>
      <c r="AP306" s="346">
        <v>66810.070284556074</v>
      </c>
      <c r="AQ306" s="347">
        <v>0.15066566555753672</v>
      </c>
      <c r="AR306" s="348" t="str">
        <f t="shared" si="24"/>
        <v>BarishalBhola</v>
      </c>
      <c r="AS306" s="347">
        <v>4.0000000000000001E-3</v>
      </c>
      <c r="AT306" s="347" t="s">
        <v>1846</v>
      </c>
      <c r="AU306" s="347" t="s">
        <v>1843</v>
      </c>
      <c r="AV306" s="349" t="s">
        <v>1041</v>
      </c>
    </row>
    <row r="307" spans="1:48" ht="14.4">
      <c r="A307" s="343">
        <v>193</v>
      </c>
      <c r="B307" s="343" t="s">
        <v>931</v>
      </c>
      <c r="C307" s="343" t="s">
        <v>1315</v>
      </c>
      <c r="D307" s="343" t="str">
        <f t="shared" si="20"/>
        <v>2501 - 3000 SFTRajshahiPabnaNon-PNPHigh Street W Residential BlockLBজেলা শহরTriangle 🔽 ShapeGround floor</v>
      </c>
      <c r="E307" s="343" t="str">
        <f>CONCATENATE('Outlet Data'!K307,L307,'Outlet Data'!N307,M307)</f>
        <v>RajshahiPabnaHigh Street W Residential BlockNon-PNP</v>
      </c>
      <c r="F307" s="343" t="str">
        <f t="shared" si="21"/>
        <v>Pabnaজেলা শহরNon-PNP</v>
      </c>
      <c r="G307" s="343" t="str">
        <f t="shared" si="22"/>
        <v>PabnaNon-PNP</v>
      </c>
      <c r="H307" s="344">
        <v>45104</v>
      </c>
      <c r="I307" s="343">
        <v>2900</v>
      </c>
      <c r="J307" s="343" t="str">
        <f t="shared" si="23"/>
        <v>2501 - 3000 SFT</v>
      </c>
      <c r="K307" s="345" t="s">
        <v>107</v>
      </c>
      <c r="L307" s="343" t="s">
        <v>226</v>
      </c>
      <c r="M307" s="345" t="s">
        <v>1537</v>
      </c>
      <c r="N307" s="343" t="s">
        <v>1015</v>
      </c>
      <c r="O307" s="343" t="s">
        <v>127</v>
      </c>
      <c r="P307" s="343" t="s">
        <v>27</v>
      </c>
      <c r="Q307" s="343" t="s">
        <v>1861</v>
      </c>
      <c r="R307" s="343" t="s">
        <v>1863</v>
      </c>
      <c r="S307" s="346">
        <v>3631620.4</v>
      </c>
      <c r="T307" s="346">
        <v>1252.2828965517242</v>
      </c>
      <c r="U307" s="346">
        <v>3454090</v>
      </c>
      <c r="V307" s="346">
        <v>3682900</v>
      </c>
      <c r="W307" s="346">
        <v>2544594.2000000002</v>
      </c>
      <c r="X307" s="346">
        <v>1771797</v>
      </c>
      <c r="Y307" s="346">
        <v>3631620.4</v>
      </c>
      <c r="Z307" s="346">
        <v>41</v>
      </c>
      <c r="AA307" s="346" t="s">
        <v>1839</v>
      </c>
      <c r="AB307" s="346" t="s">
        <v>1840</v>
      </c>
      <c r="AC307" s="346" t="s">
        <v>1845</v>
      </c>
      <c r="AD307" s="346">
        <v>1087026.1999999997</v>
      </c>
      <c r="AE307" s="347">
        <v>0.42719039444481943</v>
      </c>
      <c r="AF307" s="347">
        <v>5.0852657028770044E-2</v>
      </c>
      <c r="AG307" s="346">
        <v>3682900</v>
      </c>
      <c r="AH307" s="346">
        <v>3454090</v>
      </c>
      <c r="AI307" s="346">
        <v>3622938</v>
      </c>
      <c r="AJ307" s="346">
        <v>3327910</v>
      </c>
      <c r="AK307" s="346">
        <v>4070264</v>
      </c>
      <c r="AL307" s="346">
        <v>165252.95588368404</v>
      </c>
      <c r="AM307" s="346">
        <v>138399.77233120584</v>
      </c>
      <c r="AN307" s="346">
        <v>213348.62401353259</v>
      </c>
      <c r="AO307" s="346">
        <v>164322.54148580745</v>
      </c>
      <c r="AP307" s="346">
        <v>242063.83958519361</v>
      </c>
      <c r="AQ307" s="347">
        <v>0.14536811784766376</v>
      </c>
      <c r="AR307" s="348" t="str">
        <f t="shared" si="24"/>
        <v>RajshahiPabna</v>
      </c>
      <c r="AS307" s="347">
        <v>4.0000000000000001E-3</v>
      </c>
      <c r="AT307" s="347" t="s">
        <v>1883</v>
      </c>
      <c r="AU307" s="347" t="s">
        <v>1843</v>
      </c>
      <c r="AV307" s="349" t="s">
        <v>1041</v>
      </c>
    </row>
    <row r="308" spans="1:48" ht="14.4">
      <c r="A308" s="343">
        <v>26</v>
      </c>
      <c r="B308" s="343" t="s">
        <v>909</v>
      </c>
      <c r="C308" s="343" t="s">
        <v>910</v>
      </c>
      <c r="D308" s="343" t="str">
        <f t="shared" si="20"/>
        <v>4501 - 5000 SFTDhakaDhakaPNPWithin the MahallaHAবিভাগীয় শহরSquare ⬜ shapeSlightly upper than Ground floor</v>
      </c>
      <c r="E308" s="343" t="str">
        <f>CONCATENATE('Outlet Data'!K308,L308,'Outlet Data'!N308,M308)</f>
        <v>DhakaDhakaWithin the MahallaPNP</v>
      </c>
      <c r="F308" s="343" t="str">
        <f t="shared" si="21"/>
        <v>Dhakaবিভাগীয় শহরPNP</v>
      </c>
      <c r="G308" s="343" t="str">
        <f t="shared" si="22"/>
        <v>DhakaPNP</v>
      </c>
      <c r="H308" s="344">
        <v>45104</v>
      </c>
      <c r="I308" s="343">
        <v>4652</v>
      </c>
      <c r="J308" s="343" t="str">
        <f t="shared" si="23"/>
        <v>4501 - 5000 SFT</v>
      </c>
      <c r="K308" s="345" t="s">
        <v>52</v>
      </c>
      <c r="L308" s="343" t="s">
        <v>52</v>
      </c>
      <c r="M308" s="345" t="s">
        <v>1492</v>
      </c>
      <c r="N308" s="343" t="s">
        <v>1016</v>
      </c>
      <c r="O308" s="343" t="s">
        <v>45</v>
      </c>
      <c r="P308" s="343" t="s">
        <v>46</v>
      </c>
      <c r="Q308" s="343" t="s">
        <v>1838</v>
      </c>
      <c r="R308" s="343" t="s">
        <v>52</v>
      </c>
      <c r="S308" s="346">
        <v>12742315.6</v>
      </c>
      <c r="T308" s="346">
        <v>2739.1048151332761</v>
      </c>
      <c r="U308" s="346">
        <v>11989208</v>
      </c>
      <c r="V308" s="346">
        <v>13079471</v>
      </c>
      <c r="W308" s="346">
        <v>13530057.199999999</v>
      </c>
      <c r="X308" s="346">
        <v>11573068.6</v>
      </c>
      <c r="Y308" s="346">
        <v>21008993.850000001</v>
      </c>
      <c r="Z308" s="346">
        <v>6</v>
      </c>
      <c r="AA308" s="346" t="s">
        <v>1848</v>
      </c>
      <c r="AB308" s="346" t="s">
        <v>1849</v>
      </c>
      <c r="AC308" s="346" t="s">
        <v>1845</v>
      </c>
      <c r="AD308" s="346">
        <v>-787741.59999999963</v>
      </c>
      <c r="AE308" s="347">
        <v>-5.8221601605645823E-2</v>
      </c>
      <c r="AF308" s="347">
        <v>0.100488635710677</v>
      </c>
      <c r="AG308" s="346">
        <v>11713466</v>
      </c>
      <c r="AH308" s="346">
        <v>12987311</v>
      </c>
      <c r="AI308" s="346">
        <v>13942122</v>
      </c>
      <c r="AJ308" s="346">
        <v>11989208</v>
      </c>
      <c r="AK308" s="346">
        <v>13079471</v>
      </c>
      <c r="AL308" s="346">
        <v>1134739.3177853827</v>
      </c>
      <c r="AM308" s="346">
        <v>1150785.3365266921</v>
      </c>
      <c r="AN308" s="346">
        <v>1422750.6845495766</v>
      </c>
      <c r="AO308" s="346">
        <v>1303611.5987050335</v>
      </c>
      <c r="AP308" s="346">
        <v>1390402.6146276975</v>
      </c>
      <c r="AQ308" s="347">
        <v>0.16017253070629567</v>
      </c>
      <c r="AR308" s="348" t="str">
        <f t="shared" si="24"/>
        <v>DhakaDhaka</v>
      </c>
      <c r="AS308" s="347">
        <v>4.0263501482590541E-3</v>
      </c>
      <c r="AT308" s="347" t="s">
        <v>1846</v>
      </c>
      <c r="AU308" s="347" t="s">
        <v>1851</v>
      </c>
      <c r="AV308" s="349" t="s">
        <v>1555</v>
      </c>
    </row>
    <row r="309" spans="1:48" ht="14.4">
      <c r="A309" s="343">
        <v>161</v>
      </c>
      <c r="B309" s="343" t="s">
        <v>925</v>
      </c>
      <c r="C309" s="343" t="s">
        <v>2016</v>
      </c>
      <c r="D309" s="343" t="str">
        <f t="shared" si="20"/>
        <v>1501 - 2000 SFTDhakaDhakaNon-PNPHigh Street W Residential BlockMCবিভাগীয় শহরI shapeGround floor</v>
      </c>
      <c r="E309" s="343" t="str">
        <f>CONCATENATE('Outlet Data'!K309,L309,'Outlet Data'!N309,M309)</f>
        <v>DhakaDhakaHigh Street W Residential BlockNon-PNP</v>
      </c>
      <c r="F309" s="343" t="str">
        <f t="shared" si="21"/>
        <v>Dhakaবিভাগীয় শহরNon-PNP</v>
      </c>
      <c r="G309" s="343" t="str">
        <f t="shared" si="22"/>
        <v>DhakaNon-PNP</v>
      </c>
      <c r="H309" s="344">
        <v>45104</v>
      </c>
      <c r="I309" s="343">
        <v>1700</v>
      </c>
      <c r="J309" s="343" t="str">
        <f t="shared" si="23"/>
        <v>1501 - 2000 SFT</v>
      </c>
      <c r="K309" s="345" t="s">
        <v>52</v>
      </c>
      <c r="L309" s="343" t="s">
        <v>52</v>
      </c>
      <c r="M309" s="345" t="s">
        <v>1537</v>
      </c>
      <c r="N309" s="343" t="s">
        <v>1015</v>
      </c>
      <c r="O309" s="343" t="s">
        <v>25</v>
      </c>
      <c r="P309" s="343" t="s">
        <v>118</v>
      </c>
      <c r="Q309" s="343" t="s">
        <v>1838</v>
      </c>
      <c r="R309" s="343" t="s">
        <v>52</v>
      </c>
      <c r="S309" s="346">
        <v>3000495.6</v>
      </c>
      <c r="T309" s="346">
        <v>1764.9974117647059</v>
      </c>
      <c r="U309" s="346">
        <v>2710403</v>
      </c>
      <c r="V309" s="346">
        <v>3215285</v>
      </c>
      <c r="W309" s="346">
        <v>2258158</v>
      </c>
      <c r="X309" s="346">
        <v>1941278.2</v>
      </c>
      <c r="Y309" s="346">
        <v>3000495.6</v>
      </c>
      <c r="Z309" s="346">
        <v>5</v>
      </c>
      <c r="AA309" s="346" t="s">
        <v>1857</v>
      </c>
      <c r="AB309" s="346" t="s">
        <v>1858</v>
      </c>
      <c r="AC309" s="346" t="s">
        <v>1845</v>
      </c>
      <c r="AD309" s="346">
        <v>742337.60000000009</v>
      </c>
      <c r="AE309" s="347">
        <v>0.32873589890521404</v>
      </c>
      <c r="AF309" s="347">
        <v>6.1436547878517406E-2</v>
      </c>
      <c r="AG309" s="346">
        <v>2645095</v>
      </c>
      <c r="AH309" s="346">
        <v>2978076</v>
      </c>
      <c r="AI309" s="346">
        <v>3215285</v>
      </c>
      <c r="AJ309" s="346">
        <v>2710403</v>
      </c>
      <c r="AK309" s="346">
        <v>3453619</v>
      </c>
      <c r="AL309" s="346">
        <v>182035.40845758782</v>
      </c>
      <c r="AM309" s="346">
        <v>184475.4316925442</v>
      </c>
      <c r="AN309" s="346">
        <v>103699.50701026747</v>
      </c>
      <c r="AO309" s="346">
        <v>183328.28332641633</v>
      </c>
      <c r="AP309" s="346">
        <v>268161.82745658822</v>
      </c>
      <c r="AQ309" s="347">
        <v>0.16371206960655263</v>
      </c>
      <c r="AR309" s="348" t="str">
        <f t="shared" si="24"/>
        <v>DhakaDhaka</v>
      </c>
      <c r="AS309" s="347">
        <v>4.0000000000000001E-3</v>
      </c>
      <c r="AT309" s="347" t="s">
        <v>1856</v>
      </c>
      <c r="AU309" s="347" t="s">
        <v>1843</v>
      </c>
      <c r="AV309" s="349" t="s">
        <v>1041</v>
      </c>
    </row>
    <row r="310" spans="1:48" ht="14.4">
      <c r="A310" s="343">
        <v>654</v>
      </c>
      <c r="B310" s="343" t="s">
        <v>946</v>
      </c>
      <c r="C310" s="343" t="s">
        <v>2017</v>
      </c>
      <c r="D310" s="343" t="str">
        <f t="shared" si="20"/>
        <v xml:space="preserve">1001 - 1500 SFTRangpurKurigramNon-PNPCommercial HubLCথানা সদরL shapeGround floor </v>
      </c>
      <c r="E310" s="343" t="str">
        <f>CONCATENATE('Outlet Data'!K310,L310,'Outlet Data'!N310,M310)</f>
        <v>RangpurKurigramCommercial HubNon-PNP</v>
      </c>
      <c r="F310" s="343" t="str">
        <f t="shared" si="21"/>
        <v>Kurigramথানা সদরNon-PNP</v>
      </c>
      <c r="G310" s="343" t="str">
        <f t="shared" si="22"/>
        <v>KurigramNon-PNP</v>
      </c>
      <c r="H310" s="344">
        <v>45121</v>
      </c>
      <c r="I310" s="343">
        <v>1500</v>
      </c>
      <c r="J310" s="343" t="str">
        <f t="shared" si="23"/>
        <v>1001 - 1500 SFT</v>
      </c>
      <c r="K310" s="345" t="s">
        <v>389</v>
      </c>
      <c r="L310" s="343" t="s">
        <v>336</v>
      </c>
      <c r="M310" s="345" t="s">
        <v>1537</v>
      </c>
      <c r="N310" s="343" t="s">
        <v>1014</v>
      </c>
      <c r="O310" s="343" t="s">
        <v>127</v>
      </c>
      <c r="P310" s="343" t="s">
        <v>118</v>
      </c>
      <c r="Q310" s="343" t="s">
        <v>1869</v>
      </c>
      <c r="R310" s="343" t="s">
        <v>1863</v>
      </c>
      <c r="S310" s="346">
        <v>1192901.3999999999</v>
      </c>
      <c r="T310" s="346">
        <v>795.2675999999999</v>
      </c>
      <c r="U310" s="346">
        <v>1008616</v>
      </c>
      <c r="V310" s="346">
        <v>1437724</v>
      </c>
      <c r="W310" s="346">
        <v>1024685.6</v>
      </c>
      <c r="X310" s="346">
        <v>753337.3</v>
      </c>
      <c r="Y310" s="346">
        <v>1171640.8</v>
      </c>
      <c r="Z310" s="346">
        <v>11</v>
      </c>
      <c r="AA310" s="346" t="s">
        <v>1853</v>
      </c>
      <c r="AB310" s="346" t="s">
        <v>1854</v>
      </c>
      <c r="AC310" s="346" t="s">
        <v>1855</v>
      </c>
      <c r="AD310" s="346">
        <v>168215.79999999993</v>
      </c>
      <c r="AE310" s="347">
        <v>0.16416332970815617</v>
      </c>
      <c r="AF310" s="347">
        <v>3.5225162603737981E-2</v>
      </c>
      <c r="AG310" s="346">
        <v>991615</v>
      </c>
      <c r="AH310" s="346">
        <v>1066609</v>
      </c>
      <c r="AI310" s="346">
        <v>1437724</v>
      </c>
      <c r="AJ310" s="346">
        <v>1008616</v>
      </c>
      <c r="AK310" s="346">
        <v>1459943</v>
      </c>
      <c r="AL310" s="346">
        <v>27626.05546839803</v>
      </c>
      <c r="AM310" s="346">
        <v>18718.635451869894</v>
      </c>
      <c r="AN310" s="346">
        <v>76192.914523483894</v>
      </c>
      <c r="AO310" s="346">
        <v>13305.352702912234</v>
      </c>
      <c r="AP310" s="346">
        <v>74257.770779469371</v>
      </c>
      <c r="AQ310" s="347">
        <v>0.16543704406920601</v>
      </c>
      <c r="AR310" s="348" t="str">
        <f t="shared" si="24"/>
        <v>RangpurKurigram</v>
      </c>
      <c r="AS310" s="347">
        <v>4.0000000000000001E-3</v>
      </c>
      <c r="AT310" s="347" t="s">
        <v>1842</v>
      </c>
      <c r="AU310" s="347" t="s">
        <v>1930</v>
      </c>
      <c r="AV310" s="349" t="s">
        <v>1041</v>
      </c>
    </row>
    <row r="311" spans="1:48" ht="14.4">
      <c r="A311" s="343">
        <v>311</v>
      </c>
      <c r="B311" s="343" t="s">
        <v>919</v>
      </c>
      <c r="C311" s="343" t="s">
        <v>2018</v>
      </c>
      <c r="D311" s="343" t="str">
        <f t="shared" si="20"/>
        <v>4501 - 5000 SFTKhulnaKhulnaPNPHigh Street W InstitutionsHBবিভাগীয় শহরSquare ⬜ shapeGround floor</v>
      </c>
      <c r="E311" s="343" t="str">
        <f>CONCATENATE('Outlet Data'!K311,L311,'Outlet Data'!N311,M311)</f>
        <v>KhulnaKhulnaHigh Street W InstitutionsPNP</v>
      </c>
      <c r="F311" s="343" t="str">
        <f t="shared" si="21"/>
        <v>Khulnaবিভাগীয় শহরPNP</v>
      </c>
      <c r="G311" s="343" t="str">
        <f t="shared" si="22"/>
        <v>KhulnaPNP</v>
      </c>
      <c r="H311" s="344">
        <v>45125</v>
      </c>
      <c r="I311" s="343">
        <v>5000</v>
      </c>
      <c r="J311" s="343" t="str">
        <f t="shared" si="23"/>
        <v>4501 - 5000 SFT</v>
      </c>
      <c r="K311" s="345" t="s">
        <v>159</v>
      </c>
      <c r="L311" s="343" t="s">
        <v>159</v>
      </c>
      <c r="M311" s="345" t="s">
        <v>1492</v>
      </c>
      <c r="N311" s="343" t="s">
        <v>1021</v>
      </c>
      <c r="O311" s="343" t="s">
        <v>45</v>
      </c>
      <c r="P311" s="343" t="s">
        <v>27</v>
      </c>
      <c r="Q311" s="343" t="s">
        <v>1838</v>
      </c>
      <c r="R311" s="343" t="s">
        <v>1863</v>
      </c>
      <c r="S311" s="346">
        <v>5838494</v>
      </c>
      <c r="T311" s="346">
        <v>1167.6987999999999</v>
      </c>
      <c r="U311" s="346">
        <v>5491322</v>
      </c>
      <c r="V311" s="346">
        <v>6018769</v>
      </c>
      <c r="W311" s="346">
        <v>11538628.4</v>
      </c>
      <c r="X311" s="346">
        <v>8372596.7000000002</v>
      </c>
      <c r="Y311" s="346">
        <v>13359379.5</v>
      </c>
      <c r="Z311" s="346">
        <v>11</v>
      </c>
      <c r="AA311" s="346" t="s">
        <v>1848</v>
      </c>
      <c r="AB311" s="346" t="s">
        <v>1849</v>
      </c>
      <c r="AC311" s="346" t="s">
        <v>1841</v>
      </c>
      <c r="AD311" s="346">
        <v>-5700134.4000000004</v>
      </c>
      <c r="AE311" s="347">
        <v>-0.494004504036199</v>
      </c>
      <c r="AF311" s="347">
        <v>2.4436827602067435E-2</v>
      </c>
      <c r="AG311" s="346">
        <v>5829503</v>
      </c>
      <c r="AH311" s="346">
        <v>5491322</v>
      </c>
      <c r="AI311" s="346">
        <v>7041479</v>
      </c>
      <c r="AJ311" s="346">
        <v>4811397</v>
      </c>
      <c r="AK311" s="346">
        <v>6018769</v>
      </c>
      <c r="AL311" s="346">
        <v>224635.76113562135</v>
      </c>
      <c r="AM311" s="346">
        <v>29132.727486892371</v>
      </c>
      <c r="AN311" s="346">
        <v>189902.90405216138</v>
      </c>
      <c r="AO311" s="346">
        <v>74882.633511789958</v>
      </c>
      <c r="AP311" s="346">
        <v>194817.33048206044</v>
      </c>
      <c r="AQ311" s="347">
        <v>0.14781798151392389</v>
      </c>
      <c r="AR311" s="348" t="str">
        <f t="shared" si="24"/>
        <v>KhulnaKhulna</v>
      </c>
      <c r="AS311" s="347">
        <v>4.325687694609978E-3</v>
      </c>
      <c r="AT311" s="347" t="s">
        <v>1846</v>
      </c>
      <c r="AU311" s="347" t="s">
        <v>1843</v>
      </c>
      <c r="AV311" s="349" t="s">
        <v>1555</v>
      </c>
    </row>
    <row r="312" spans="1:48" ht="14.4">
      <c r="A312" s="343">
        <v>231</v>
      </c>
      <c r="B312" s="343" t="s">
        <v>947</v>
      </c>
      <c r="C312" s="343" t="s">
        <v>979</v>
      </c>
      <c r="D312" s="343" t="str">
        <f t="shared" si="20"/>
        <v>1501 - 2000 SFTRangpurDinajpurNon-PNPHigh Street W Residential BlockLCথানা সদরL shapeGround floor</v>
      </c>
      <c r="E312" s="343" t="str">
        <f>CONCATENATE('Outlet Data'!K312,L312,'Outlet Data'!N312,M312)</f>
        <v>RangpurDinajpurHigh Street W Residential BlockNon-PNP</v>
      </c>
      <c r="F312" s="343" t="str">
        <f t="shared" si="21"/>
        <v>Dinajpurথানা সদরNon-PNP</v>
      </c>
      <c r="G312" s="343" t="str">
        <f t="shared" si="22"/>
        <v>DinajpurNon-PNP</v>
      </c>
      <c r="H312" s="344">
        <v>45127</v>
      </c>
      <c r="I312" s="343">
        <v>1700</v>
      </c>
      <c r="J312" s="343" t="str">
        <f t="shared" si="23"/>
        <v>1501 - 2000 SFT</v>
      </c>
      <c r="K312" s="345" t="s">
        <v>389</v>
      </c>
      <c r="L312" s="343" t="s">
        <v>351</v>
      </c>
      <c r="M312" s="345" t="s">
        <v>1537</v>
      </c>
      <c r="N312" s="343" t="s">
        <v>1015</v>
      </c>
      <c r="O312" s="343" t="s">
        <v>127</v>
      </c>
      <c r="P312" s="343" t="s">
        <v>118</v>
      </c>
      <c r="Q312" s="343" t="s">
        <v>1869</v>
      </c>
      <c r="R312" s="343" t="s">
        <v>1863</v>
      </c>
      <c r="S312" s="346">
        <v>1551849.4</v>
      </c>
      <c r="T312" s="346">
        <v>912.85258823529409</v>
      </c>
      <c r="U312" s="346">
        <v>1424313</v>
      </c>
      <c r="V312" s="346">
        <v>1699555</v>
      </c>
      <c r="W312" s="346">
        <v>1647597.6</v>
      </c>
      <c r="X312" s="346">
        <v>1551849.4</v>
      </c>
      <c r="Y312" s="346">
        <v>1687676.2</v>
      </c>
      <c r="Z312" s="346">
        <v>5</v>
      </c>
      <c r="AA312" s="346" t="s">
        <v>1857</v>
      </c>
      <c r="AB312" s="346" t="s">
        <v>1858</v>
      </c>
      <c r="AC312" s="346" t="s">
        <v>1845</v>
      </c>
      <c r="AD312" s="346">
        <v>-95748.200000000186</v>
      </c>
      <c r="AE312" s="347">
        <v>-5.8113825851652257E-2</v>
      </c>
      <c r="AF312" s="347">
        <v>6.6400463534553061E-2</v>
      </c>
      <c r="AG312" s="346">
        <v>1568994</v>
      </c>
      <c r="AH312" s="346">
        <v>1424313</v>
      </c>
      <c r="AI312" s="346">
        <v>1753008</v>
      </c>
      <c r="AJ312" s="346">
        <v>1313377</v>
      </c>
      <c r="AK312" s="346">
        <v>1699555</v>
      </c>
      <c r="AL312" s="346">
        <v>103654.48970669296</v>
      </c>
      <c r="AM312" s="346">
        <v>60818.047840847838</v>
      </c>
      <c r="AN312" s="346">
        <v>144756.05851190683</v>
      </c>
      <c r="AO312" s="346">
        <v>85260.36616259627</v>
      </c>
      <c r="AP312" s="346">
        <v>120728.63525704626</v>
      </c>
      <c r="AQ312" s="347">
        <v>0.16355946764713672</v>
      </c>
      <c r="AR312" s="348" t="str">
        <f t="shared" si="24"/>
        <v>RangpurDinajpur</v>
      </c>
      <c r="AS312" s="347">
        <v>4.0000000000000001E-3</v>
      </c>
      <c r="AT312" s="347" t="s">
        <v>1842</v>
      </c>
      <c r="AU312" s="347" t="s">
        <v>1843</v>
      </c>
      <c r="AV312" s="349" t="s">
        <v>1041</v>
      </c>
    </row>
    <row r="313" spans="1:48" ht="14.4">
      <c r="A313" s="343">
        <v>342</v>
      </c>
      <c r="B313" s="343" t="s">
        <v>949</v>
      </c>
      <c r="C313" s="343" t="s">
        <v>2019</v>
      </c>
      <c r="D313" s="343" t="str">
        <f t="shared" si="20"/>
        <v>1001 - 1500 SFTKhulnaKhulnaNon-PNPCommercial HubMCবিভাগীয় শহরSquare ⬜ shapeGround floor</v>
      </c>
      <c r="E313" s="343" t="str">
        <f>CONCATENATE('Outlet Data'!K313,L313,'Outlet Data'!N313,M313)</f>
        <v>KhulnaKhulnaCommercial HubNon-PNP</v>
      </c>
      <c r="F313" s="343" t="str">
        <f t="shared" si="21"/>
        <v>Khulnaবিভাগীয় শহরNon-PNP</v>
      </c>
      <c r="G313" s="343" t="str">
        <f t="shared" si="22"/>
        <v>KhulnaNon-PNP</v>
      </c>
      <c r="H313" s="344">
        <v>45127</v>
      </c>
      <c r="I313" s="343">
        <v>1250</v>
      </c>
      <c r="J313" s="343" t="str">
        <f t="shared" si="23"/>
        <v>1001 - 1500 SFT</v>
      </c>
      <c r="K313" s="345" t="s">
        <v>159</v>
      </c>
      <c r="L313" s="343" t="s">
        <v>159</v>
      </c>
      <c r="M313" s="345" t="s">
        <v>1537</v>
      </c>
      <c r="N313" s="343" t="s">
        <v>1014</v>
      </c>
      <c r="O313" s="343" t="s">
        <v>25</v>
      </c>
      <c r="P313" s="343" t="s">
        <v>118</v>
      </c>
      <c r="Q313" s="343" t="s">
        <v>1838</v>
      </c>
      <c r="R313" s="343" t="s">
        <v>1863</v>
      </c>
      <c r="S313" s="346">
        <v>1695993</v>
      </c>
      <c r="T313" s="346">
        <v>1356.7944</v>
      </c>
      <c r="U313" s="346">
        <v>1649768</v>
      </c>
      <c r="V313" s="346">
        <v>1724810</v>
      </c>
      <c r="W313" s="346">
        <v>1121570.1000000001</v>
      </c>
      <c r="X313" s="346">
        <v>952503.3</v>
      </c>
      <c r="Y313" s="346">
        <v>1526574.5</v>
      </c>
      <c r="Z313" s="346">
        <v>44</v>
      </c>
      <c r="AA313" s="346" t="s">
        <v>1848</v>
      </c>
      <c r="AB313" s="346" t="s">
        <v>1849</v>
      </c>
      <c r="AC313" s="346" t="s">
        <v>1855</v>
      </c>
      <c r="AD313" s="346">
        <v>574422.89999999991</v>
      </c>
      <c r="AE313" s="347">
        <v>0.51215960553869966</v>
      </c>
      <c r="AF313" s="347">
        <v>4.2504146495153362E-2</v>
      </c>
      <c r="AG313" s="346">
        <v>1724810</v>
      </c>
      <c r="AH313" s="346">
        <v>1649768</v>
      </c>
      <c r="AI313" s="346">
        <v>1827719</v>
      </c>
      <c r="AJ313" s="346">
        <v>1581840</v>
      </c>
      <c r="AK313" s="346">
        <v>1695828</v>
      </c>
      <c r="AL313" s="346">
        <v>74519.749765779037</v>
      </c>
      <c r="AM313" s="346">
        <v>53776.196240244608</v>
      </c>
      <c r="AN313" s="346">
        <v>93795.501481705433</v>
      </c>
      <c r="AO313" s="346">
        <v>59165.12089128868</v>
      </c>
      <c r="AP313" s="346">
        <v>79177.106254755374</v>
      </c>
      <c r="AQ313" s="347">
        <v>0.14701665484859114</v>
      </c>
      <c r="AR313" s="348" t="str">
        <f t="shared" si="24"/>
        <v>KhulnaKhulna</v>
      </c>
      <c r="AS313" s="347">
        <v>4.0000000000000001E-3</v>
      </c>
      <c r="AT313" s="347" t="s">
        <v>1846</v>
      </c>
      <c r="AU313" s="347" t="s">
        <v>1843</v>
      </c>
      <c r="AV313" s="349" t="s">
        <v>1041</v>
      </c>
    </row>
    <row r="314" spans="1:48" ht="14.4">
      <c r="A314" s="343">
        <v>206</v>
      </c>
      <c r="B314" s="343" t="s">
        <v>945</v>
      </c>
      <c r="C314" s="343" t="s">
        <v>2020</v>
      </c>
      <c r="D314" s="343" t="str">
        <f t="shared" si="20"/>
        <v>1501 - 2000 SFTDhakaMunshiganjNon-PNPCommercial HubMBজেলা শহরSquare ⬜ shapeGround floor</v>
      </c>
      <c r="E314" s="343" t="str">
        <f>CONCATENATE('Outlet Data'!K314,L314,'Outlet Data'!N314,M314)</f>
        <v>DhakaMunshiganjCommercial HubNon-PNP</v>
      </c>
      <c r="F314" s="343" t="str">
        <f t="shared" si="21"/>
        <v>Munshiganjজেলা শহরNon-PNP</v>
      </c>
      <c r="G314" s="343" t="str">
        <f t="shared" si="22"/>
        <v>MunshiganjNon-PNP</v>
      </c>
      <c r="H314" s="344">
        <v>45128</v>
      </c>
      <c r="I314" s="343">
        <v>2000</v>
      </c>
      <c r="J314" s="343" t="str">
        <f t="shared" si="23"/>
        <v>1501 - 2000 SFT</v>
      </c>
      <c r="K314" s="345" t="s">
        <v>52</v>
      </c>
      <c r="L314" s="343" t="s">
        <v>192</v>
      </c>
      <c r="M314" s="345" t="s">
        <v>1537</v>
      </c>
      <c r="N314" s="343" t="s">
        <v>1014</v>
      </c>
      <c r="O314" s="343" t="s">
        <v>25</v>
      </c>
      <c r="P314" s="343" t="s">
        <v>27</v>
      </c>
      <c r="Q314" s="343" t="s">
        <v>1861</v>
      </c>
      <c r="R314" s="343" t="s">
        <v>52</v>
      </c>
      <c r="S314" s="346">
        <v>2265004</v>
      </c>
      <c r="T314" s="346">
        <v>1132.502</v>
      </c>
      <c r="U314" s="346">
        <v>2039493</v>
      </c>
      <c r="V314" s="346">
        <v>2529704</v>
      </c>
      <c r="W314" s="346">
        <v>2241169.2000000002</v>
      </c>
      <c r="X314" s="346">
        <v>1560783.7999999998</v>
      </c>
      <c r="Y314" s="346">
        <v>3069073.6</v>
      </c>
      <c r="Z314" s="346">
        <v>59</v>
      </c>
      <c r="AA314" s="346" t="s">
        <v>1853</v>
      </c>
      <c r="AB314" s="346" t="s">
        <v>1854</v>
      </c>
      <c r="AC314" s="346" t="s">
        <v>1845</v>
      </c>
      <c r="AD314" s="346">
        <v>23834.799999999814</v>
      </c>
      <c r="AE314" s="347">
        <v>1.063498463212853E-2</v>
      </c>
      <c r="AF314" s="347">
        <v>8.1358060102380059E-2</v>
      </c>
      <c r="AG314" s="346">
        <v>2039493</v>
      </c>
      <c r="AH314" s="346">
        <v>2172849</v>
      </c>
      <c r="AI314" s="346">
        <v>2529704</v>
      </c>
      <c r="AJ314" s="346">
        <v>2037251</v>
      </c>
      <c r="AK314" s="346">
        <v>2545723</v>
      </c>
      <c r="AL314" s="346">
        <v>160352.16579218372</v>
      </c>
      <c r="AM314" s="346">
        <v>158527.70863355102</v>
      </c>
      <c r="AN314" s="346">
        <v>222392.56219424005</v>
      </c>
      <c r="AO314" s="346">
        <v>156523.39279754215</v>
      </c>
      <c r="AP314" s="346">
        <v>223585.82840313925</v>
      </c>
      <c r="AQ314" s="347">
        <v>0.1816457850728356</v>
      </c>
      <c r="AR314" s="348" t="str">
        <f t="shared" si="24"/>
        <v>DhakaMunshiganj</v>
      </c>
      <c r="AS314" s="347">
        <v>4.0000000000000001E-3</v>
      </c>
      <c r="AT314" s="347" t="s">
        <v>1846</v>
      </c>
      <c r="AU314" s="347" t="s">
        <v>1843</v>
      </c>
      <c r="AV314" s="349" t="s">
        <v>1041</v>
      </c>
    </row>
    <row r="315" spans="1:48" ht="14.4">
      <c r="A315" s="343">
        <v>363</v>
      </c>
      <c r="B315" s="343" t="s">
        <v>962</v>
      </c>
      <c r="C315" s="343" t="s">
        <v>992</v>
      </c>
      <c r="D315" s="343" t="str">
        <f t="shared" si="20"/>
        <v>2001 - 2500 SFTBarishalBarishalNon-PNPHigh Street W Residential BlockMBবিভাগীয় শহরI shapeGround floor</v>
      </c>
      <c r="E315" s="343" t="str">
        <f>CONCATENATE('Outlet Data'!K315,L315,'Outlet Data'!N315,M315)</f>
        <v>BarishalBarishalHigh Street W Residential BlockNon-PNP</v>
      </c>
      <c r="F315" s="343" t="str">
        <f t="shared" si="21"/>
        <v>Barishalবিভাগীয় শহরNon-PNP</v>
      </c>
      <c r="G315" s="343" t="str">
        <f t="shared" si="22"/>
        <v>BarishalNon-PNP</v>
      </c>
      <c r="H315" s="344">
        <v>45138</v>
      </c>
      <c r="I315" s="343">
        <v>2300</v>
      </c>
      <c r="J315" s="343" t="str">
        <f t="shared" si="23"/>
        <v>2001 - 2500 SFT</v>
      </c>
      <c r="K315" s="345" t="s">
        <v>189</v>
      </c>
      <c r="L315" s="343" t="s">
        <v>189</v>
      </c>
      <c r="M315" s="345" t="s">
        <v>1537</v>
      </c>
      <c r="N315" s="343" t="s">
        <v>1015</v>
      </c>
      <c r="O315" s="343" t="s">
        <v>25</v>
      </c>
      <c r="P315" s="343" t="s">
        <v>27</v>
      </c>
      <c r="Q315" s="343" t="s">
        <v>1838</v>
      </c>
      <c r="R315" s="343" t="s">
        <v>1863</v>
      </c>
      <c r="S315" s="346">
        <v>1966872.2</v>
      </c>
      <c r="T315" s="346">
        <v>855.16182608695647</v>
      </c>
      <c r="U315" s="346">
        <v>1895716</v>
      </c>
      <c r="V315" s="346">
        <v>2089814</v>
      </c>
      <c r="W315" s="346">
        <v>1891818.7</v>
      </c>
      <c r="X315" s="346">
        <v>1175210.8999999999</v>
      </c>
      <c r="Y315" s="346">
        <v>2354009.5</v>
      </c>
      <c r="Z315" s="346">
        <v>8</v>
      </c>
      <c r="AA315" s="346" t="s">
        <v>1853</v>
      </c>
      <c r="AB315" s="346" t="s">
        <v>1854</v>
      </c>
      <c r="AC315" s="346" t="s">
        <v>1845</v>
      </c>
      <c r="AD315" s="346">
        <v>75053.5</v>
      </c>
      <c r="AE315" s="347">
        <v>3.9672670536558208E-2</v>
      </c>
      <c r="AF315" s="347">
        <v>4.9855374097150358E-2</v>
      </c>
      <c r="AG315" s="346">
        <v>1960489</v>
      </c>
      <c r="AH315" s="346">
        <v>1895716</v>
      </c>
      <c r="AI315" s="346">
        <v>2089814</v>
      </c>
      <c r="AJ315" s="346">
        <v>1699092</v>
      </c>
      <c r="AK315" s="346">
        <v>2189250</v>
      </c>
      <c r="AL315" s="346">
        <v>95577.571756690508</v>
      </c>
      <c r="AM315" s="346">
        <v>73610.058535407763</v>
      </c>
      <c r="AN315" s="346">
        <v>131467.48381574661</v>
      </c>
      <c r="AO315" s="346">
        <v>79319.565887356846</v>
      </c>
      <c r="AP315" s="346">
        <v>110321.06666622398</v>
      </c>
      <c r="AQ315" s="347">
        <v>0.15757873651877943</v>
      </c>
      <c r="AR315" s="348" t="str">
        <f t="shared" si="24"/>
        <v>BarishalBarishal</v>
      </c>
      <c r="AS315" s="347">
        <v>4.0000000000000001E-3</v>
      </c>
      <c r="AT315" s="347" t="s">
        <v>1856</v>
      </c>
      <c r="AU315" s="347" t="s">
        <v>1843</v>
      </c>
      <c r="AV315" s="349" t="s">
        <v>1041</v>
      </c>
    </row>
    <row r="316" spans="1:48" ht="14.4">
      <c r="A316" s="343">
        <v>673</v>
      </c>
      <c r="B316" s="343" t="s">
        <v>961</v>
      </c>
      <c r="C316" s="343" t="s">
        <v>1003</v>
      </c>
      <c r="D316" s="343" t="str">
        <f t="shared" si="20"/>
        <v>Below 1000 SFTRajshahiRajshahiNon-PNPCommercial HubLCঅন্যান্যI shapeGround floor</v>
      </c>
      <c r="E316" s="343" t="str">
        <f>CONCATENATE('Outlet Data'!K316,L316,'Outlet Data'!N316,M316)</f>
        <v>RajshahiRajshahiCommercial HubNon-PNP</v>
      </c>
      <c r="F316" s="343" t="str">
        <f t="shared" si="21"/>
        <v>Rajshahiঅন্যান্যNon-PNP</v>
      </c>
      <c r="G316" s="343" t="str">
        <f t="shared" si="22"/>
        <v>RajshahiNon-PNP</v>
      </c>
      <c r="H316" s="344">
        <v>45138</v>
      </c>
      <c r="I316" s="343">
        <v>756</v>
      </c>
      <c r="J316" s="343" t="str">
        <f t="shared" si="23"/>
        <v>Below 1000 SFT</v>
      </c>
      <c r="K316" s="345" t="s">
        <v>107</v>
      </c>
      <c r="L316" s="343" t="s">
        <v>107</v>
      </c>
      <c r="M316" s="345" t="s">
        <v>1537</v>
      </c>
      <c r="N316" s="343" t="s">
        <v>1014</v>
      </c>
      <c r="O316" s="343" t="s">
        <v>127</v>
      </c>
      <c r="P316" s="343" t="s">
        <v>118</v>
      </c>
      <c r="Q316" s="343" t="s">
        <v>1926</v>
      </c>
      <c r="R316" s="343" t="s">
        <v>1863</v>
      </c>
      <c r="S316" s="346">
        <v>938931.8</v>
      </c>
      <c r="T316" s="346">
        <v>1241.9732804232806</v>
      </c>
      <c r="U316" s="346">
        <v>770896</v>
      </c>
      <c r="V316" s="346">
        <v>994130</v>
      </c>
      <c r="W316" s="346">
        <v>629790.4</v>
      </c>
      <c r="X316" s="346">
        <v>427838</v>
      </c>
      <c r="Y316" s="346">
        <v>744136</v>
      </c>
      <c r="Z316" s="346">
        <v>5</v>
      </c>
      <c r="AA316" s="346" t="s">
        <v>1848</v>
      </c>
      <c r="AB316" s="346" t="s">
        <v>1849</v>
      </c>
      <c r="AC316" s="346" t="s">
        <v>1855</v>
      </c>
      <c r="AD316" s="346">
        <v>309141.40000000002</v>
      </c>
      <c r="AE316" s="347">
        <v>0.49086394457584626</v>
      </c>
      <c r="AF316" s="347">
        <v>-1.4980179483883151E-3</v>
      </c>
      <c r="AG316" s="346">
        <v>741374</v>
      </c>
      <c r="AH316" s="346">
        <v>853457</v>
      </c>
      <c r="AI316" s="346">
        <v>1334802</v>
      </c>
      <c r="AJ316" s="346">
        <v>770896</v>
      </c>
      <c r="AK316" s="346">
        <v>994130</v>
      </c>
      <c r="AL316" s="346">
        <v>-76107.571005668433</v>
      </c>
      <c r="AM316" s="346">
        <v>-43624.797629918932</v>
      </c>
      <c r="AN316" s="346">
        <v>63181.375589019008</v>
      </c>
      <c r="AO316" s="346">
        <v>6438.8503926319536</v>
      </c>
      <c r="AP316" s="346">
        <v>43079.459210373665</v>
      </c>
      <c r="AQ316" s="347">
        <v>0.15002124759841351</v>
      </c>
      <c r="AR316" s="348" t="str">
        <f t="shared" si="24"/>
        <v>RajshahiRajshahi</v>
      </c>
      <c r="AS316" s="347">
        <v>4.0000000000000001E-3</v>
      </c>
      <c r="AT316" s="347" t="s">
        <v>1856</v>
      </c>
      <c r="AU316" s="347" t="s">
        <v>1843</v>
      </c>
      <c r="AV316" s="349" t="s">
        <v>1041</v>
      </c>
    </row>
    <row r="317" spans="1:48" ht="14.4">
      <c r="A317" s="343">
        <v>789</v>
      </c>
      <c r="B317" s="343" t="s">
        <v>953</v>
      </c>
      <c r="C317" s="343" t="s">
        <v>2021</v>
      </c>
      <c r="D317" s="343" t="str">
        <f t="shared" si="20"/>
        <v>2001 - 2500 SFTMymensinghMymensinghNon-PNPHigh Street W Residential BlockMBবিভাগীয় শহরSquare ⬜ shapeGround floor</v>
      </c>
      <c r="E317" s="343" t="str">
        <f>CONCATENATE('Outlet Data'!K317,L317,'Outlet Data'!N317,M317)</f>
        <v>MymensinghMymensinghHigh Street W Residential BlockNon-PNP</v>
      </c>
      <c r="F317" s="343" t="str">
        <f t="shared" si="21"/>
        <v>Mymensinghবিভাগীয় শহরNon-PNP</v>
      </c>
      <c r="G317" s="343" t="str">
        <f t="shared" si="22"/>
        <v>MymensinghNon-PNP</v>
      </c>
      <c r="H317" s="344">
        <v>45138</v>
      </c>
      <c r="I317" s="343">
        <v>2500</v>
      </c>
      <c r="J317" s="343" t="str">
        <f t="shared" si="23"/>
        <v>2001 - 2500 SFT</v>
      </c>
      <c r="K317" s="345" t="s">
        <v>18</v>
      </c>
      <c r="L317" s="343" t="s">
        <v>18</v>
      </c>
      <c r="M317" s="345" t="s">
        <v>1537</v>
      </c>
      <c r="N317" s="343" t="s">
        <v>1015</v>
      </c>
      <c r="O317" s="343" t="s">
        <v>25</v>
      </c>
      <c r="P317" s="343" t="s">
        <v>27</v>
      </c>
      <c r="Q317" s="343" t="s">
        <v>1838</v>
      </c>
      <c r="R317" s="343" t="s">
        <v>1863</v>
      </c>
      <c r="S317" s="346">
        <v>1783649.2</v>
      </c>
      <c r="T317" s="346">
        <v>713.45967999999993</v>
      </c>
      <c r="U317" s="346">
        <v>1620878</v>
      </c>
      <c r="V317" s="346">
        <v>1878885</v>
      </c>
      <c r="W317" s="346">
        <v>1599551.6</v>
      </c>
      <c r="X317" s="346">
        <v>1167925.4500000002</v>
      </c>
      <c r="Y317" s="346">
        <v>2319376.65</v>
      </c>
      <c r="Z317" s="346">
        <v>60</v>
      </c>
      <c r="AA317" s="346" t="s">
        <v>1848</v>
      </c>
      <c r="AB317" s="346" t="s">
        <v>1849</v>
      </c>
      <c r="AC317" s="346" t="s">
        <v>1845</v>
      </c>
      <c r="AD317" s="346">
        <v>184097.59999999986</v>
      </c>
      <c r="AE317" s="347">
        <v>0.11509325488468125</v>
      </c>
      <c r="AF317" s="347">
        <v>3.7406383976249451E-2</v>
      </c>
      <c r="AG317" s="346">
        <v>1620878</v>
      </c>
      <c r="AH317" s="346">
        <v>1682085</v>
      </c>
      <c r="AI317" s="346">
        <v>2224344</v>
      </c>
      <c r="AJ317" s="346">
        <v>1512054</v>
      </c>
      <c r="AK317" s="346">
        <v>1878885</v>
      </c>
      <c r="AL317" s="346">
        <v>44120.570729730534</v>
      </c>
      <c r="AM317" s="346">
        <v>45041.24684546786</v>
      </c>
      <c r="AN317" s="346">
        <v>100589.21498491726</v>
      </c>
      <c r="AO317" s="346">
        <v>42843.026460618275</v>
      </c>
      <c r="AP317" s="346">
        <v>101005.27524991677</v>
      </c>
      <c r="AQ317" s="347">
        <v>0.14297162727623466</v>
      </c>
      <c r="AR317" s="348" t="str">
        <f t="shared" si="24"/>
        <v>MymensinghMymensingh</v>
      </c>
      <c r="AS317" s="347">
        <v>4.0000000000000001E-3</v>
      </c>
      <c r="AT317" s="347" t="s">
        <v>1846</v>
      </c>
      <c r="AU317" s="347" t="s">
        <v>1843</v>
      </c>
      <c r="AV317" s="349" t="s">
        <v>1041</v>
      </c>
    </row>
    <row r="318" spans="1:48" ht="14.4">
      <c r="A318" s="343">
        <v>155</v>
      </c>
      <c r="B318" s="343" t="s">
        <v>958</v>
      </c>
      <c r="C318" s="343" t="s">
        <v>1001</v>
      </c>
      <c r="D318" s="343" t="str">
        <f t="shared" si="20"/>
        <v>1001 - 1500 SFTChattogramCox's BazarNon-PNPHigh Street W Residential BlockLCথানা সদরI shapeGround floor</v>
      </c>
      <c r="E318" s="343" t="str">
        <f>CONCATENATE('Outlet Data'!K318,L318,'Outlet Data'!N318,M318)</f>
        <v>ChattogramCox's BazarHigh Street W Residential BlockNon-PNP</v>
      </c>
      <c r="F318" s="343" t="str">
        <f t="shared" si="21"/>
        <v>Cox's Bazarথানা সদরNon-PNP</v>
      </c>
      <c r="G318" s="343" t="str">
        <f t="shared" si="22"/>
        <v>Cox's BazarNon-PNP</v>
      </c>
      <c r="H318" s="344">
        <v>45138</v>
      </c>
      <c r="I318" s="343">
        <v>1500</v>
      </c>
      <c r="J318" s="343" t="str">
        <f t="shared" si="23"/>
        <v>1001 - 1500 SFT</v>
      </c>
      <c r="K318" s="345" t="s">
        <v>195</v>
      </c>
      <c r="L318" s="343" t="s">
        <v>283</v>
      </c>
      <c r="M318" s="345" t="s">
        <v>1537</v>
      </c>
      <c r="N318" s="343" t="s">
        <v>1015</v>
      </c>
      <c r="O318" s="343" t="s">
        <v>127</v>
      </c>
      <c r="P318" s="343" t="s">
        <v>118</v>
      </c>
      <c r="Q318" s="343" t="s">
        <v>1869</v>
      </c>
      <c r="R318" s="343" t="s">
        <v>1863</v>
      </c>
      <c r="S318" s="346">
        <v>3038332.4</v>
      </c>
      <c r="T318" s="346">
        <v>2025.5549333333333</v>
      </c>
      <c r="U318" s="346">
        <v>2964670</v>
      </c>
      <c r="V318" s="346">
        <v>3202312</v>
      </c>
      <c r="W318" s="346">
        <v>1267205</v>
      </c>
      <c r="X318" s="346">
        <v>882086.6</v>
      </c>
      <c r="Y318" s="346">
        <v>1558045</v>
      </c>
      <c r="Z318" s="346">
        <v>13</v>
      </c>
      <c r="AA318" s="346" t="s">
        <v>1853</v>
      </c>
      <c r="AB318" s="346" t="s">
        <v>1854</v>
      </c>
      <c r="AC318" s="346" t="s">
        <v>1855</v>
      </c>
      <c r="AD318" s="346">
        <v>1771127.4</v>
      </c>
      <c r="AE318" s="347">
        <v>1.3976644662860389</v>
      </c>
      <c r="AF318" s="347">
        <v>6.937422653453662E-2</v>
      </c>
      <c r="AG318" s="346">
        <v>3378685</v>
      </c>
      <c r="AH318" s="346">
        <v>2964670</v>
      </c>
      <c r="AI318" s="346">
        <v>3024244</v>
      </c>
      <c r="AJ318" s="346">
        <v>2621751</v>
      </c>
      <c r="AK318" s="346">
        <v>3202312</v>
      </c>
      <c r="AL318" s="346">
        <v>237602.15085006505</v>
      </c>
      <c r="AM318" s="346">
        <v>188140.88953299529</v>
      </c>
      <c r="AN318" s="346">
        <v>235687.20251568034</v>
      </c>
      <c r="AO318" s="346">
        <v>156836.84165762225</v>
      </c>
      <c r="AP318" s="346">
        <v>235642.71646774869</v>
      </c>
      <c r="AQ318" s="347">
        <v>0.16683676994968918</v>
      </c>
      <c r="AR318" s="348" t="str">
        <f t="shared" si="24"/>
        <v>ChattogramCox's Bazar</v>
      </c>
      <c r="AS318" s="347">
        <v>4.0000000000000001E-3</v>
      </c>
      <c r="AT318" s="347" t="s">
        <v>1856</v>
      </c>
      <c r="AU318" s="347" t="s">
        <v>1843</v>
      </c>
      <c r="AV318" s="349" t="s">
        <v>1041</v>
      </c>
    </row>
    <row r="319" spans="1:48" ht="14.4">
      <c r="A319" s="343">
        <v>176</v>
      </c>
      <c r="B319" s="343" t="s">
        <v>956</v>
      </c>
      <c r="C319" s="343" t="s">
        <v>2022</v>
      </c>
      <c r="D319" s="343" t="str">
        <f t="shared" si="20"/>
        <v>1001 - 1500 SFTDhakaMadaripurNon-PNPHigh Street W Residential BlockMBজেলা শহরSquare ⬜ shapeGround floor</v>
      </c>
      <c r="E319" s="343" t="str">
        <f>CONCATENATE('Outlet Data'!K319,L319,'Outlet Data'!N319,M319)</f>
        <v>DhakaMadaripurHigh Street W Residential BlockNon-PNP</v>
      </c>
      <c r="F319" s="343" t="str">
        <f t="shared" si="21"/>
        <v>Madaripurজেলা শহরNon-PNP</v>
      </c>
      <c r="G319" s="343" t="str">
        <f t="shared" si="22"/>
        <v>MadaripurNon-PNP</v>
      </c>
      <c r="H319" s="344">
        <v>45138</v>
      </c>
      <c r="I319" s="343">
        <v>1480</v>
      </c>
      <c r="J319" s="343" t="str">
        <f t="shared" si="23"/>
        <v>1001 - 1500 SFT</v>
      </c>
      <c r="K319" s="345" t="s">
        <v>52</v>
      </c>
      <c r="L319" s="343" t="s">
        <v>165</v>
      </c>
      <c r="M319" s="345" t="s">
        <v>1537</v>
      </c>
      <c r="N319" s="343" t="s">
        <v>1015</v>
      </c>
      <c r="O319" s="343" t="s">
        <v>25</v>
      </c>
      <c r="P319" s="343" t="s">
        <v>27</v>
      </c>
      <c r="Q319" s="343" t="s">
        <v>1861</v>
      </c>
      <c r="R319" s="343" t="s">
        <v>52</v>
      </c>
      <c r="S319" s="346">
        <v>2672836.2000000002</v>
      </c>
      <c r="T319" s="346">
        <v>1805.9704054054055</v>
      </c>
      <c r="U319" s="346">
        <v>2401968</v>
      </c>
      <c r="V319" s="346">
        <v>2936420</v>
      </c>
      <c r="W319" s="346">
        <v>1445730</v>
      </c>
      <c r="X319" s="346">
        <v>953500.60000000009</v>
      </c>
      <c r="Y319" s="346">
        <v>1792550.9</v>
      </c>
      <c r="Z319" s="346">
        <v>55</v>
      </c>
      <c r="AA319" s="346" t="s">
        <v>1853</v>
      </c>
      <c r="AB319" s="346" t="s">
        <v>1854</v>
      </c>
      <c r="AC319" s="346" t="s">
        <v>1855</v>
      </c>
      <c r="AD319" s="346">
        <v>1227106.2000000002</v>
      </c>
      <c r="AE319" s="347">
        <v>0.84877964765205127</v>
      </c>
      <c r="AF319" s="347">
        <v>4.9796852689140796E-2</v>
      </c>
      <c r="AG319" s="346">
        <v>2936420</v>
      </c>
      <c r="AH319" s="346">
        <v>2401968</v>
      </c>
      <c r="AI319" s="346">
        <v>3159670</v>
      </c>
      <c r="AJ319" s="346">
        <v>2073864</v>
      </c>
      <c r="AK319" s="346">
        <v>2792259</v>
      </c>
      <c r="AL319" s="346">
        <v>127434.92572980077</v>
      </c>
      <c r="AM319" s="346">
        <v>91021.497047614481</v>
      </c>
      <c r="AN319" s="346">
        <v>205644.78986414912</v>
      </c>
      <c r="AO319" s="346">
        <v>89798.816267704649</v>
      </c>
      <c r="AP319" s="346">
        <v>151594.12365874543</v>
      </c>
      <c r="AQ319" s="347">
        <v>0.15304693023425023</v>
      </c>
      <c r="AR319" s="348" t="str">
        <f t="shared" si="24"/>
        <v>DhakaMadaripur</v>
      </c>
      <c r="AS319" s="347">
        <v>4.0000000000000001E-3</v>
      </c>
      <c r="AT319" s="347" t="s">
        <v>1846</v>
      </c>
      <c r="AU319" s="347" t="s">
        <v>1843</v>
      </c>
      <c r="AV319" s="349" t="s">
        <v>1041</v>
      </c>
    </row>
    <row r="320" spans="1:48" ht="14.4">
      <c r="A320" s="343">
        <v>648</v>
      </c>
      <c r="B320" s="343" t="s">
        <v>963</v>
      </c>
      <c r="C320" s="343" t="s">
        <v>964</v>
      </c>
      <c r="D320" s="343" t="str">
        <f t="shared" si="20"/>
        <v>Below 1000 SFTDhakaDhakaNon-PNPHigh Street W Residential BlockLCবিভাগীয় শহরSquare ⬜ shapeGround floor</v>
      </c>
      <c r="E320" s="343" t="str">
        <f>CONCATENATE('Outlet Data'!K320,L320,'Outlet Data'!N320,M320)</f>
        <v>DhakaDhakaHigh Street W Residential BlockNon-PNP</v>
      </c>
      <c r="F320" s="343" t="str">
        <f t="shared" si="21"/>
        <v>Dhakaবিভাগীয় শহরNon-PNP</v>
      </c>
      <c r="G320" s="343" t="str">
        <f t="shared" si="22"/>
        <v>DhakaNon-PNP</v>
      </c>
      <c r="H320" s="344">
        <v>45138</v>
      </c>
      <c r="I320" s="343">
        <v>371</v>
      </c>
      <c r="J320" s="343" t="str">
        <f t="shared" si="23"/>
        <v>Below 1000 SFT</v>
      </c>
      <c r="K320" s="345" t="s">
        <v>52</v>
      </c>
      <c r="L320" s="343" t="s">
        <v>52</v>
      </c>
      <c r="M320" s="345" t="s">
        <v>1537</v>
      </c>
      <c r="N320" s="343" t="s">
        <v>1015</v>
      </c>
      <c r="O320" s="343" t="s">
        <v>127</v>
      </c>
      <c r="P320" s="343" t="s">
        <v>118</v>
      </c>
      <c r="Q320" s="343" t="s">
        <v>1838</v>
      </c>
      <c r="R320" s="343" t="s">
        <v>52</v>
      </c>
      <c r="S320" s="346">
        <v>827071.2</v>
      </c>
      <c r="T320" s="346">
        <v>2229.3024258760106</v>
      </c>
      <c r="U320" s="346">
        <v>734417</v>
      </c>
      <c r="V320" s="346">
        <v>904205</v>
      </c>
      <c r="W320" s="346">
        <v>946759</v>
      </c>
      <c r="X320" s="346">
        <v>827071.2</v>
      </c>
      <c r="Y320" s="346">
        <v>1050986.2</v>
      </c>
      <c r="Z320" s="346">
        <v>5</v>
      </c>
      <c r="AA320" s="346" t="s">
        <v>1853</v>
      </c>
      <c r="AB320" s="346" t="s">
        <v>1854</v>
      </c>
      <c r="AC320" s="346" t="s">
        <v>1845</v>
      </c>
      <c r="AD320" s="346">
        <v>-119687.80000000005</v>
      </c>
      <c r="AE320" s="347">
        <v>-0.12641844439820482</v>
      </c>
      <c r="AF320" s="347">
        <v>1.4492251041479068E-2</v>
      </c>
      <c r="AG320" s="346">
        <v>638602</v>
      </c>
      <c r="AH320" s="346">
        <v>734417</v>
      </c>
      <c r="AI320" s="346">
        <v>1037610</v>
      </c>
      <c r="AJ320" s="346">
        <v>820522</v>
      </c>
      <c r="AK320" s="346">
        <v>904205</v>
      </c>
      <c r="AL320" s="346">
        <v>-11404.601650902798</v>
      </c>
      <c r="AM320" s="346">
        <v>8951.3189648878761</v>
      </c>
      <c r="AN320" s="346">
        <v>32594.122982055211</v>
      </c>
      <c r="AO320" s="346">
        <v>4818.98010575425</v>
      </c>
      <c r="AP320" s="346">
        <v>24970.796896092172</v>
      </c>
      <c r="AQ320" s="347">
        <v>0.14011639903400705</v>
      </c>
      <c r="AR320" s="348" t="str">
        <f t="shared" si="24"/>
        <v>DhakaDhaka</v>
      </c>
      <c r="AS320" s="347">
        <v>4.0000000000000001E-3</v>
      </c>
      <c r="AT320" s="347" t="s">
        <v>1846</v>
      </c>
      <c r="AU320" s="347" t="s">
        <v>1843</v>
      </c>
      <c r="AV320" s="349" t="s">
        <v>1041</v>
      </c>
    </row>
    <row r="321" spans="1:48" ht="14.4">
      <c r="A321" s="343">
        <v>538</v>
      </c>
      <c r="B321" s="343" t="s">
        <v>954</v>
      </c>
      <c r="C321" s="343" t="s">
        <v>955</v>
      </c>
      <c r="D321" s="343" t="str">
        <f t="shared" si="20"/>
        <v>1501 - 2000 SFTMymensinghKishoreganjNon-PNPCommercial HubLCথানা সদরSquare ⬜ shapeGround floor</v>
      </c>
      <c r="E321" s="343" t="str">
        <f>CONCATENATE('Outlet Data'!K321,L321,'Outlet Data'!N321,M321)</f>
        <v>MymensinghKishoreganjCommercial HubNon-PNP</v>
      </c>
      <c r="F321" s="343" t="str">
        <f t="shared" si="21"/>
        <v>Kishoreganjথানা সদরNon-PNP</v>
      </c>
      <c r="G321" s="343" t="str">
        <f t="shared" si="22"/>
        <v>KishoreganjNon-PNP</v>
      </c>
      <c r="H321" s="344">
        <v>45138</v>
      </c>
      <c r="I321" s="343">
        <v>2000</v>
      </c>
      <c r="J321" s="343" t="str">
        <f t="shared" si="23"/>
        <v>1501 - 2000 SFT</v>
      </c>
      <c r="K321" s="345" t="s">
        <v>18</v>
      </c>
      <c r="L321" s="343" t="s">
        <v>48</v>
      </c>
      <c r="M321" s="345" t="s">
        <v>1537</v>
      </c>
      <c r="N321" s="343" t="s">
        <v>1014</v>
      </c>
      <c r="O321" s="343" t="s">
        <v>127</v>
      </c>
      <c r="P321" s="343" t="s">
        <v>118</v>
      </c>
      <c r="Q321" s="343" t="s">
        <v>1869</v>
      </c>
      <c r="R321" s="343" t="s">
        <v>1863</v>
      </c>
      <c r="S321" s="346">
        <v>946646.6</v>
      </c>
      <c r="T321" s="346">
        <v>473.32329999999996</v>
      </c>
      <c r="U321" s="346">
        <v>920738</v>
      </c>
      <c r="V321" s="346">
        <v>1020937</v>
      </c>
      <c r="W321" s="346">
        <v>839541.8</v>
      </c>
      <c r="X321" s="346">
        <v>745240.2</v>
      </c>
      <c r="Y321" s="346">
        <v>946646.6</v>
      </c>
      <c r="Z321" s="346">
        <v>5</v>
      </c>
      <c r="AA321" s="346" t="s">
        <v>1853</v>
      </c>
      <c r="AB321" s="346" t="s">
        <v>1854</v>
      </c>
      <c r="AC321" s="346" t="s">
        <v>1845</v>
      </c>
      <c r="AD321" s="346">
        <v>107104.79999999993</v>
      </c>
      <c r="AE321" s="347">
        <v>0.12757530357630786</v>
      </c>
      <c r="AF321" s="347">
        <v>2.7752627003999737E-2</v>
      </c>
      <c r="AG321" s="346">
        <v>966984</v>
      </c>
      <c r="AH321" s="346">
        <v>920738</v>
      </c>
      <c r="AI321" s="346">
        <v>1020937</v>
      </c>
      <c r="AJ321" s="346">
        <v>669433</v>
      </c>
      <c r="AK321" s="346">
        <v>1155141</v>
      </c>
      <c r="AL321" s="346">
        <v>12650.984352232917</v>
      </c>
      <c r="AM321" s="346">
        <v>19732.954429489706</v>
      </c>
      <c r="AN321" s="346">
        <v>40980.053699719138</v>
      </c>
      <c r="AO321" s="346">
        <v>233.7404739758058</v>
      </c>
      <c r="AP321" s="346">
        <v>57761.917016605119</v>
      </c>
      <c r="AQ321" s="347">
        <v>0.15304046703823163</v>
      </c>
      <c r="AR321" s="348" t="str">
        <f t="shared" si="24"/>
        <v>MymensinghKishoreganj</v>
      </c>
      <c r="AS321" s="347">
        <v>4.0000000000000001E-3</v>
      </c>
      <c r="AT321" s="347" t="s">
        <v>1846</v>
      </c>
      <c r="AU321" s="347" t="s">
        <v>1843</v>
      </c>
      <c r="AV321" s="349" t="s">
        <v>1041</v>
      </c>
    </row>
    <row r="322" spans="1:48" ht="14.4">
      <c r="A322" s="343">
        <v>308</v>
      </c>
      <c r="B322" s="343" t="s">
        <v>965</v>
      </c>
      <c r="C322" s="343" t="s">
        <v>2023</v>
      </c>
      <c r="D322" s="343" t="str">
        <f t="shared" si="20"/>
        <v>1001 - 1500 SFTKhulnaJashoreNon-PNPHigh Street W Residential BlockMBজেলা শহরSquare ⬜ shapeGround floor</v>
      </c>
      <c r="E322" s="343" t="str">
        <f>CONCATENATE('Outlet Data'!K322,L322,'Outlet Data'!N322,M322)</f>
        <v>KhulnaJashoreHigh Street W Residential BlockNon-PNP</v>
      </c>
      <c r="F322" s="343" t="str">
        <f t="shared" si="21"/>
        <v>Jashoreজেলা শহরNon-PNP</v>
      </c>
      <c r="G322" s="343" t="str">
        <f t="shared" si="22"/>
        <v>JashoreNon-PNP</v>
      </c>
      <c r="H322" s="344">
        <v>45138</v>
      </c>
      <c r="I322" s="343">
        <v>1200</v>
      </c>
      <c r="J322" s="343" t="str">
        <f t="shared" si="23"/>
        <v>1001 - 1500 SFT</v>
      </c>
      <c r="K322" s="345" t="s">
        <v>159</v>
      </c>
      <c r="L322" s="343" t="s">
        <v>156</v>
      </c>
      <c r="M322" s="345" t="s">
        <v>1537</v>
      </c>
      <c r="N322" s="343" t="s">
        <v>1015</v>
      </c>
      <c r="O322" s="343" t="s">
        <v>25</v>
      </c>
      <c r="P322" s="343" t="s">
        <v>27</v>
      </c>
      <c r="Q322" s="343" t="s">
        <v>1861</v>
      </c>
      <c r="R322" s="343" t="s">
        <v>1863</v>
      </c>
      <c r="S322" s="346">
        <v>1839125.4</v>
      </c>
      <c r="T322" s="346">
        <v>1532.6044999999999</v>
      </c>
      <c r="U322" s="346">
        <v>1692085</v>
      </c>
      <c r="V322" s="346">
        <v>2158089</v>
      </c>
      <c r="W322" s="346">
        <v>774190.52500000002</v>
      </c>
      <c r="X322" s="346">
        <v>651933.8125</v>
      </c>
      <c r="Y322" s="346">
        <v>1290955.3</v>
      </c>
      <c r="Z322" s="346">
        <v>6</v>
      </c>
      <c r="AA322" s="346" t="s">
        <v>1853</v>
      </c>
      <c r="AB322" s="346" t="s">
        <v>1854</v>
      </c>
      <c r="AC322" s="346" t="s">
        <v>1855</v>
      </c>
      <c r="AD322" s="346">
        <v>1064934.875</v>
      </c>
      <c r="AE322" s="347">
        <v>1.3755462520030193</v>
      </c>
      <c r="AF322" s="347">
        <v>5.9535636393483575E-2</v>
      </c>
      <c r="AG322" s="346">
        <v>1692107</v>
      </c>
      <c r="AH322" s="346">
        <v>1692085</v>
      </c>
      <c r="AI322" s="346">
        <v>2158089</v>
      </c>
      <c r="AJ322" s="346">
        <v>1467184</v>
      </c>
      <c r="AK322" s="346">
        <v>2186162</v>
      </c>
      <c r="AL322" s="346">
        <v>95714.509989899932</v>
      </c>
      <c r="AM322" s="346">
        <v>64232.842364916636</v>
      </c>
      <c r="AN322" s="346">
        <v>154627.76301923348</v>
      </c>
      <c r="AO322" s="346">
        <v>74062.634448222903</v>
      </c>
      <c r="AP322" s="346">
        <v>158829.75565982721</v>
      </c>
      <c r="AQ322" s="347">
        <v>0.16254829929833317</v>
      </c>
      <c r="AR322" s="348" t="str">
        <f t="shared" si="24"/>
        <v>KhulnaJashore</v>
      </c>
      <c r="AS322" s="347">
        <v>4.0000000000000001E-3</v>
      </c>
      <c r="AT322" s="347" t="s">
        <v>1846</v>
      </c>
      <c r="AU322" s="347" t="s">
        <v>1843</v>
      </c>
      <c r="AV322" s="349" t="s">
        <v>1041</v>
      </c>
    </row>
    <row r="323" spans="1:48" ht="14.4">
      <c r="A323" s="343">
        <v>415</v>
      </c>
      <c r="B323" s="343" t="s">
        <v>960</v>
      </c>
      <c r="C323" s="343" t="s">
        <v>2024</v>
      </c>
      <c r="D323" s="343" t="str">
        <f t="shared" ref="D323:D386" si="25">CONCATENATE(J323,K323,L323,M323,,N323,O323,P323,Q323,AT323,AU323)</f>
        <v>1001 - 1500 SFTRajshahiPabnaNon-PNPHigh Street W InstitutionsLBজেলা শহরL shapeSlightly upper than Ground floor</v>
      </c>
      <c r="E323" s="343" t="str">
        <f>CONCATENATE('Outlet Data'!K323,L323,'Outlet Data'!N323,M323)</f>
        <v>RajshahiPabnaHigh Street W InstitutionsNon-PNP</v>
      </c>
      <c r="F323" s="343" t="str">
        <f t="shared" ref="F323:F386" si="26">CONCATENATE(L323,Q323,M323)</f>
        <v>Pabnaজেলা শহরNon-PNP</v>
      </c>
      <c r="G323" s="343" t="str">
        <f t="shared" ref="G323:G386" si="27">CONCATENATE(L323,M323)</f>
        <v>PabnaNon-PNP</v>
      </c>
      <c r="H323" s="344">
        <v>45138</v>
      </c>
      <c r="I323" s="343">
        <v>1200</v>
      </c>
      <c r="J323" s="343" t="str">
        <f t="shared" ref="J323:J386" si="28">IF(I323="","",IF(I323&lt;=1000,"Below 1000 SFT",IF(I323&gt;10000,"More Then 10000 SFT",(INT((I323-1001)/500)*500+1001)&amp;" - "&amp;(INT((I323-1001)/500)*500+1500)&amp;" SFT")))</f>
        <v>1001 - 1500 SFT</v>
      </c>
      <c r="K323" s="345" t="s">
        <v>107</v>
      </c>
      <c r="L323" s="343" t="s">
        <v>226</v>
      </c>
      <c r="M323" s="345" t="s">
        <v>1537</v>
      </c>
      <c r="N323" s="343" t="s">
        <v>1021</v>
      </c>
      <c r="O323" s="343" t="s">
        <v>127</v>
      </c>
      <c r="P323" s="343" t="s">
        <v>27</v>
      </c>
      <c r="Q323" s="343" t="s">
        <v>1861</v>
      </c>
      <c r="R323" s="343" t="s">
        <v>1863</v>
      </c>
      <c r="S323" s="346">
        <v>1287598.6000000001</v>
      </c>
      <c r="T323" s="346">
        <v>1072.9988333333333</v>
      </c>
      <c r="U323" s="346">
        <v>1109592</v>
      </c>
      <c r="V323" s="346">
        <v>1391428</v>
      </c>
      <c r="W323" s="346">
        <v>924737.8</v>
      </c>
      <c r="X323" s="346">
        <v>766540.9</v>
      </c>
      <c r="Y323" s="346">
        <v>1296093.1500000001</v>
      </c>
      <c r="Z323" s="346">
        <v>12</v>
      </c>
      <c r="AA323" s="346" t="s">
        <v>1864</v>
      </c>
      <c r="AB323" s="346" t="s">
        <v>1865</v>
      </c>
      <c r="AC323" s="346" t="s">
        <v>1845</v>
      </c>
      <c r="AD323" s="346">
        <v>362860.80000000005</v>
      </c>
      <c r="AE323" s="347">
        <v>0.39239317350280256</v>
      </c>
      <c r="AF323" s="347">
        <v>4.5080874835794198E-2</v>
      </c>
      <c r="AG323" s="346">
        <v>1326142</v>
      </c>
      <c r="AH323" s="346">
        <v>1103315</v>
      </c>
      <c r="AI323" s="346">
        <v>1507516</v>
      </c>
      <c r="AJ323" s="346">
        <v>1109592</v>
      </c>
      <c r="AK323" s="346">
        <v>1391428</v>
      </c>
      <c r="AL323" s="346">
        <v>66655.923853822373</v>
      </c>
      <c r="AM323" s="346">
        <v>37589.044299275381</v>
      </c>
      <c r="AN323" s="346">
        <v>80691.844301078672</v>
      </c>
      <c r="AO323" s="346">
        <v>22251.479319107108</v>
      </c>
      <c r="AP323" s="346">
        <v>83042.064853435731</v>
      </c>
      <c r="AQ323" s="347">
        <v>0.14356383275655651</v>
      </c>
      <c r="AR323" s="348" t="str">
        <f t="shared" ref="AR323:AR386" si="29">K323&amp;L323</f>
        <v>RajshahiPabna</v>
      </c>
      <c r="AS323" s="347">
        <v>4.0000000000000001E-3</v>
      </c>
      <c r="AT323" s="347" t="s">
        <v>1842</v>
      </c>
      <c r="AU323" s="347" t="s">
        <v>1851</v>
      </c>
      <c r="AV323" s="349" t="s">
        <v>1041</v>
      </c>
    </row>
    <row r="324" spans="1:48" ht="14.4">
      <c r="A324" s="343">
        <v>326</v>
      </c>
      <c r="B324" s="343" t="s">
        <v>959</v>
      </c>
      <c r="C324" s="343" t="s">
        <v>2025</v>
      </c>
      <c r="D324" s="343" t="str">
        <f t="shared" si="25"/>
        <v>1001 - 1500 SFTDhakaNarsingdiNon-PNPCommercial HubLCথানা সদরSquare ⬜ shapeGround floor</v>
      </c>
      <c r="E324" s="343" t="str">
        <f>CONCATENATE('Outlet Data'!K324,L324,'Outlet Data'!N324,M324)</f>
        <v>DhakaNarsingdiCommercial HubNon-PNP</v>
      </c>
      <c r="F324" s="343" t="str">
        <f t="shared" si="26"/>
        <v>Narsingdiথানা সদরNon-PNP</v>
      </c>
      <c r="G324" s="343" t="str">
        <f t="shared" si="27"/>
        <v>NarsingdiNon-PNP</v>
      </c>
      <c r="H324" s="344">
        <v>45138</v>
      </c>
      <c r="I324" s="343">
        <v>1500</v>
      </c>
      <c r="J324" s="343" t="str">
        <f t="shared" si="28"/>
        <v>1001 - 1500 SFT</v>
      </c>
      <c r="K324" s="345" t="s">
        <v>52</v>
      </c>
      <c r="L324" s="343" t="s">
        <v>98</v>
      </c>
      <c r="M324" s="345" t="s">
        <v>1537</v>
      </c>
      <c r="N324" s="343" t="s">
        <v>1014</v>
      </c>
      <c r="O324" s="343" t="s">
        <v>127</v>
      </c>
      <c r="P324" s="343" t="s">
        <v>118</v>
      </c>
      <c r="Q324" s="343" t="s">
        <v>1869</v>
      </c>
      <c r="R324" s="343" t="s">
        <v>52</v>
      </c>
      <c r="S324" s="346">
        <v>1816099.4</v>
      </c>
      <c r="T324" s="346">
        <v>1210.7329333333332</v>
      </c>
      <c r="U324" s="346">
        <v>1590642</v>
      </c>
      <c r="V324" s="346">
        <v>2036483</v>
      </c>
      <c r="W324" s="346">
        <v>1126199.5</v>
      </c>
      <c r="X324" s="346">
        <v>866075.60000000009</v>
      </c>
      <c r="Y324" s="346">
        <v>1499334.35</v>
      </c>
      <c r="Z324" s="346">
        <v>28</v>
      </c>
      <c r="AA324" s="346" t="s">
        <v>1853</v>
      </c>
      <c r="AB324" s="346" t="s">
        <v>1854</v>
      </c>
      <c r="AC324" s="346" t="s">
        <v>1855</v>
      </c>
      <c r="AD324" s="346">
        <v>689899.89999999991</v>
      </c>
      <c r="AE324" s="347">
        <v>0.61259119720795474</v>
      </c>
      <c r="AF324" s="347">
        <v>6.319970533787983E-2</v>
      </c>
      <c r="AG324" s="346">
        <v>1590642</v>
      </c>
      <c r="AH324" s="346">
        <v>1806974</v>
      </c>
      <c r="AI324" s="346">
        <v>2129601</v>
      </c>
      <c r="AJ324" s="346">
        <v>1516797</v>
      </c>
      <c r="AK324" s="346">
        <v>2036483</v>
      </c>
      <c r="AL324" s="346">
        <v>84861.138076904783</v>
      </c>
      <c r="AM324" s="346">
        <v>93410.611481505272</v>
      </c>
      <c r="AN324" s="346">
        <v>154973.07230864407</v>
      </c>
      <c r="AO324" s="346">
        <v>88062.101570663974</v>
      </c>
      <c r="AP324" s="346">
        <v>152577.81128378358</v>
      </c>
      <c r="AQ324" s="347">
        <v>0.17240102742283983</v>
      </c>
      <c r="AR324" s="348" t="str">
        <f t="shared" si="29"/>
        <v>DhakaNarsingdi</v>
      </c>
      <c r="AS324" s="347">
        <v>4.0000000000000001E-3</v>
      </c>
      <c r="AT324" s="347" t="s">
        <v>1846</v>
      </c>
      <c r="AU324" s="347" t="s">
        <v>1843</v>
      </c>
      <c r="AV324" s="349" t="s">
        <v>1041</v>
      </c>
    </row>
    <row r="325" spans="1:48" ht="14.4">
      <c r="A325" s="343">
        <v>660</v>
      </c>
      <c r="B325" s="343" t="s">
        <v>966</v>
      </c>
      <c r="C325" s="343" t="s">
        <v>2026</v>
      </c>
      <c r="D325" s="343" t="str">
        <f t="shared" si="25"/>
        <v>1501 - 2000 SFTRajshahiNaogaonNon-PNPWithin the MahallaLCথানা সদরI shapeGround floor</v>
      </c>
      <c r="E325" s="343" t="str">
        <f>CONCATENATE('Outlet Data'!K325,L325,'Outlet Data'!N325,M325)</f>
        <v>RajshahiNaogaonWithin the MahallaNon-PNP</v>
      </c>
      <c r="F325" s="343" t="str">
        <f t="shared" si="26"/>
        <v>Naogaonথানা সদরNon-PNP</v>
      </c>
      <c r="G325" s="343" t="str">
        <f t="shared" si="27"/>
        <v>NaogaonNon-PNP</v>
      </c>
      <c r="H325" s="344">
        <v>45151</v>
      </c>
      <c r="I325" s="343">
        <v>2000</v>
      </c>
      <c r="J325" s="343" t="str">
        <f t="shared" si="28"/>
        <v>1501 - 2000 SFT</v>
      </c>
      <c r="K325" s="345" t="s">
        <v>107</v>
      </c>
      <c r="L325" s="343" t="s">
        <v>1563</v>
      </c>
      <c r="M325" s="345" t="s">
        <v>1537</v>
      </c>
      <c r="N325" s="343" t="s">
        <v>1016</v>
      </c>
      <c r="O325" s="343" t="s">
        <v>127</v>
      </c>
      <c r="P325" s="343" t="s">
        <v>118</v>
      </c>
      <c r="Q325" s="343" t="s">
        <v>1869</v>
      </c>
      <c r="R325" s="343" t="s">
        <v>1863</v>
      </c>
      <c r="S325" s="346">
        <v>752087</v>
      </c>
      <c r="T325" s="346">
        <v>376.04349999999999</v>
      </c>
      <c r="U325" s="346">
        <v>680204</v>
      </c>
      <c r="V325" s="346">
        <v>847989</v>
      </c>
      <c r="W325" s="346">
        <v>1191031.1000000001</v>
      </c>
      <c r="X325" s="346">
        <v>842331.65</v>
      </c>
      <c r="Y325" s="346">
        <v>1596905.75</v>
      </c>
      <c r="Z325" s="346">
        <v>40</v>
      </c>
      <c r="AA325" s="346" t="s">
        <v>1848</v>
      </c>
      <c r="AB325" s="346" t="s">
        <v>1849</v>
      </c>
      <c r="AC325" s="346" t="s">
        <v>1841</v>
      </c>
      <c r="AD325" s="346">
        <v>-438944.10000000009</v>
      </c>
      <c r="AE325" s="347">
        <v>-0.36854125807462124</v>
      </c>
      <c r="AF325" s="347">
        <v>1.2717263800688057E-2</v>
      </c>
      <c r="AG325" s="346">
        <v>680204</v>
      </c>
      <c r="AH325" s="346">
        <v>705658</v>
      </c>
      <c r="AI325" s="346">
        <v>847989</v>
      </c>
      <c r="AJ325" s="346">
        <v>626396</v>
      </c>
      <c r="AK325" s="346">
        <v>900188</v>
      </c>
      <c r="AL325" s="346">
        <v>4397.7944734870107</v>
      </c>
      <c r="AM325" s="346">
        <v>-4586.608363488238</v>
      </c>
      <c r="AN325" s="346">
        <v>28264.741112116812</v>
      </c>
      <c r="AO325" s="346">
        <v>-6377.1696514749492</v>
      </c>
      <c r="AP325" s="346">
        <v>26123.686329699762</v>
      </c>
      <c r="AQ325" s="347">
        <v>0.16033298108998759</v>
      </c>
      <c r="AR325" s="348" t="str">
        <f t="shared" si="29"/>
        <v>RajshahiNaogaon</v>
      </c>
      <c r="AS325" s="347">
        <v>4.0000000000000001E-3</v>
      </c>
      <c r="AT325" s="347" t="s">
        <v>1856</v>
      </c>
      <c r="AU325" s="347" t="s">
        <v>1843</v>
      </c>
      <c r="AV325" s="349" t="s">
        <v>1041</v>
      </c>
    </row>
    <row r="326" spans="1:48" ht="14.4">
      <c r="A326" s="343">
        <v>251</v>
      </c>
      <c r="B326" s="343" t="s">
        <v>983</v>
      </c>
      <c r="C326" s="343" t="s">
        <v>2027</v>
      </c>
      <c r="D326" s="343" t="str">
        <f t="shared" si="25"/>
        <v>1001 - 1500 SFTBarishalBarishalNon-PNPHigh Street W InstitutionsHBবিভাগীয় শহরSquare ⬜ shapeGround floor</v>
      </c>
      <c r="E326" s="343" t="str">
        <f>CONCATENATE('Outlet Data'!K326,L326,'Outlet Data'!N326,M326)</f>
        <v>BarishalBarishalHigh Street W InstitutionsNon-PNP</v>
      </c>
      <c r="F326" s="343" t="str">
        <f t="shared" si="26"/>
        <v>Barishalবিভাগীয় শহরNon-PNP</v>
      </c>
      <c r="G326" s="343" t="str">
        <f t="shared" si="27"/>
        <v>BarishalNon-PNP</v>
      </c>
      <c r="H326" s="344">
        <v>45163</v>
      </c>
      <c r="I326" s="343">
        <v>1150</v>
      </c>
      <c r="J326" s="343" t="str">
        <f t="shared" si="28"/>
        <v>1001 - 1500 SFT</v>
      </c>
      <c r="K326" s="345" t="s">
        <v>189</v>
      </c>
      <c r="L326" s="343" t="s">
        <v>189</v>
      </c>
      <c r="M326" s="345" t="s">
        <v>1537</v>
      </c>
      <c r="N326" s="343" t="s">
        <v>1021</v>
      </c>
      <c r="O326" s="343" t="s">
        <v>45</v>
      </c>
      <c r="P326" s="343" t="s">
        <v>27</v>
      </c>
      <c r="Q326" s="343" t="s">
        <v>1838</v>
      </c>
      <c r="R326" s="343" t="s">
        <v>1863</v>
      </c>
      <c r="S326" s="346">
        <v>2534240.4</v>
      </c>
      <c r="T326" s="346">
        <v>2203.6873043478258</v>
      </c>
      <c r="U326" s="346">
        <v>2526192</v>
      </c>
      <c r="V326" s="346">
        <v>2718282</v>
      </c>
      <c r="W326" s="346">
        <v>1464305.8</v>
      </c>
      <c r="X326" s="346">
        <v>1354598.3999999999</v>
      </c>
      <c r="Y326" s="346">
        <v>2534240.4</v>
      </c>
      <c r="Z326" s="346">
        <v>5</v>
      </c>
      <c r="AA326" s="346" t="s">
        <v>1848</v>
      </c>
      <c r="AB326" s="346" t="s">
        <v>1849</v>
      </c>
      <c r="AC326" s="346" t="s">
        <v>1845</v>
      </c>
      <c r="AD326" s="346">
        <v>1069934.5999999999</v>
      </c>
      <c r="AE326" s="347">
        <v>0.73067702115227551</v>
      </c>
      <c r="AF326" s="347">
        <v>4.420905098075692E-2</v>
      </c>
      <c r="AG326" s="346">
        <v>2546879</v>
      </c>
      <c r="AH326" s="346">
        <v>2526192</v>
      </c>
      <c r="AI326" s="346">
        <v>2746422</v>
      </c>
      <c r="AJ326" s="346">
        <v>2133427</v>
      </c>
      <c r="AK326" s="346">
        <v>2718282</v>
      </c>
      <c r="AL326" s="346">
        <v>114187.44011416717</v>
      </c>
      <c r="AM326" s="346">
        <v>87858.983927356894</v>
      </c>
      <c r="AN326" s="346">
        <v>166713.30187450111</v>
      </c>
      <c r="AO326" s="346">
        <v>35788.202383188647</v>
      </c>
      <c r="AP326" s="346">
        <v>155633.88690625527</v>
      </c>
      <c r="AQ326" s="347">
        <v>0.1593639765513564</v>
      </c>
      <c r="AR326" s="348" t="str">
        <f t="shared" si="29"/>
        <v>BarishalBarishal</v>
      </c>
      <c r="AS326" s="347">
        <v>4.0000000000000001E-3</v>
      </c>
      <c r="AT326" s="347" t="s">
        <v>1846</v>
      </c>
      <c r="AU326" s="347" t="s">
        <v>1843</v>
      </c>
      <c r="AV326" s="349" t="s">
        <v>1041</v>
      </c>
    </row>
    <row r="327" spans="1:48" ht="14.4">
      <c r="A327" s="343">
        <v>618</v>
      </c>
      <c r="B327" s="343" t="s">
        <v>998</v>
      </c>
      <c r="C327" s="343" t="s">
        <v>2028</v>
      </c>
      <c r="D327" s="343" t="str">
        <f t="shared" si="25"/>
        <v>1001 - 1500 SFTMymensinghKishoreganjNon-PNPCommercial HubMCথানা সদরL shapeGround floor</v>
      </c>
      <c r="E327" s="343" t="str">
        <f>CONCATENATE('Outlet Data'!K327,L327,'Outlet Data'!N327,M327)</f>
        <v>MymensinghKishoreganjCommercial HubNon-PNP</v>
      </c>
      <c r="F327" s="343" t="str">
        <f t="shared" si="26"/>
        <v>Kishoreganjথানা সদরNon-PNP</v>
      </c>
      <c r="G327" s="343" t="str">
        <f t="shared" si="27"/>
        <v>KishoreganjNon-PNP</v>
      </c>
      <c r="H327" s="344">
        <v>45167</v>
      </c>
      <c r="I327" s="343">
        <v>1300</v>
      </c>
      <c r="J327" s="343" t="str">
        <f t="shared" si="28"/>
        <v>1001 - 1500 SFT</v>
      </c>
      <c r="K327" s="345" t="s">
        <v>18</v>
      </c>
      <c r="L327" s="343" t="s">
        <v>48</v>
      </c>
      <c r="M327" s="345" t="s">
        <v>1537</v>
      </c>
      <c r="N327" s="343" t="s">
        <v>1014</v>
      </c>
      <c r="O327" s="343" t="s">
        <v>25</v>
      </c>
      <c r="P327" s="343" t="s">
        <v>118</v>
      </c>
      <c r="Q327" s="343" t="s">
        <v>1869</v>
      </c>
      <c r="R327" s="343" t="s">
        <v>1863</v>
      </c>
      <c r="S327" s="346">
        <v>1186333</v>
      </c>
      <c r="T327" s="346">
        <v>912.56384615384616</v>
      </c>
      <c r="U327" s="346">
        <v>1071076</v>
      </c>
      <c r="V327" s="346">
        <v>1379109</v>
      </c>
      <c r="W327" s="346">
        <v>1523137.8</v>
      </c>
      <c r="X327" s="346">
        <v>1207684.7</v>
      </c>
      <c r="Y327" s="346">
        <v>1844788.2999999998</v>
      </c>
      <c r="Z327" s="346">
        <v>7</v>
      </c>
      <c r="AA327" s="346" t="s">
        <v>1853</v>
      </c>
      <c r="AB327" s="346" t="s">
        <v>1854</v>
      </c>
      <c r="AC327" s="346" t="s">
        <v>1841</v>
      </c>
      <c r="AD327" s="346">
        <v>-336804.80000000005</v>
      </c>
      <c r="AE327" s="347">
        <v>-0.22112562632218835</v>
      </c>
      <c r="AF327" s="347">
        <v>3.9489326994782616E-2</v>
      </c>
      <c r="AG327" s="346">
        <v>1071076</v>
      </c>
      <c r="AH327" s="346">
        <v>1093217</v>
      </c>
      <c r="AI327" s="346">
        <v>1379109</v>
      </c>
      <c r="AJ327" s="346">
        <v>1001376</v>
      </c>
      <c r="AK327" s="346">
        <v>1386887</v>
      </c>
      <c r="AL327" s="346">
        <v>35754.356579679443</v>
      </c>
      <c r="AM327" s="346">
        <v>34487.832614744751</v>
      </c>
      <c r="AN327" s="346">
        <v>62350.456431825354</v>
      </c>
      <c r="AO327" s="346">
        <v>29395.177630371385</v>
      </c>
      <c r="AP327" s="346">
        <v>72249.635551886284</v>
      </c>
      <c r="AQ327" s="347">
        <v>0.15727564983064499</v>
      </c>
      <c r="AR327" s="348" t="str">
        <f t="shared" si="29"/>
        <v>MymensinghKishoreganj</v>
      </c>
      <c r="AS327" s="347">
        <v>4.0000000000000001E-3</v>
      </c>
      <c r="AT327" s="347" t="s">
        <v>1842</v>
      </c>
      <c r="AU327" s="347" t="s">
        <v>1843</v>
      </c>
      <c r="AV327" s="349" t="s">
        <v>1041</v>
      </c>
    </row>
    <row r="328" spans="1:48" ht="14.4">
      <c r="A328" s="343">
        <v>591</v>
      </c>
      <c r="B328" s="343" t="s">
        <v>985</v>
      </c>
      <c r="C328" s="343" t="s">
        <v>986</v>
      </c>
      <c r="D328" s="343" t="str">
        <f t="shared" si="25"/>
        <v>Below 1000 SFTDhakaDhakaNon-PNPHigh Street W Residential BlockMCবিভাগীয় শহরSquare ⬜ shapeGround floor</v>
      </c>
      <c r="E328" s="343" t="str">
        <f>CONCATENATE('Outlet Data'!K328,L328,'Outlet Data'!N328,M328)</f>
        <v>DhakaDhakaHigh Street W Residential BlockNon-PNP</v>
      </c>
      <c r="F328" s="343" t="str">
        <f t="shared" si="26"/>
        <v>Dhakaবিভাগীয় শহরNon-PNP</v>
      </c>
      <c r="G328" s="343" t="str">
        <f t="shared" si="27"/>
        <v>DhakaNon-PNP</v>
      </c>
      <c r="H328" s="344">
        <v>45167</v>
      </c>
      <c r="I328" s="343">
        <v>1000</v>
      </c>
      <c r="J328" s="343" t="str">
        <f t="shared" si="28"/>
        <v>Below 1000 SFT</v>
      </c>
      <c r="K328" s="345" t="s">
        <v>52</v>
      </c>
      <c r="L328" s="343" t="s">
        <v>52</v>
      </c>
      <c r="M328" s="345" t="s">
        <v>1537</v>
      </c>
      <c r="N328" s="343" t="s">
        <v>1015</v>
      </c>
      <c r="O328" s="343" t="s">
        <v>25</v>
      </c>
      <c r="P328" s="343" t="s">
        <v>118</v>
      </c>
      <c r="Q328" s="343" t="s">
        <v>1838</v>
      </c>
      <c r="R328" s="343" t="s">
        <v>52</v>
      </c>
      <c r="S328" s="346">
        <v>1461829.6</v>
      </c>
      <c r="T328" s="346">
        <v>1461.8296</v>
      </c>
      <c r="U328" s="346">
        <v>1339704</v>
      </c>
      <c r="V328" s="346">
        <v>1554123</v>
      </c>
      <c r="W328" s="346">
        <v>686124.6</v>
      </c>
      <c r="X328" s="346">
        <v>581434.25</v>
      </c>
      <c r="Y328" s="346">
        <v>1087039.5999999999</v>
      </c>
      <c r="Z328" s="346">
        <v>6</v>
      </c>
      <c r="AA328" s="346" t="s">
        <v>1853</v>
      </c>
      <c r="AB328" s="346" t="s">
        <v>1854</v>
      </c>
      <c r="AC328" s="346" t="s">
        <v>1855</v>
      </c>
      <c r="AD328" s="346">
        <v>775705.00000000012</v>
      </c>
      <c r="AE328" s="347">
        <v>1.1305599595175573</v>
      </c>
      <c r="AF328" s="347">
        <v>3.1400678702075253E-2</v>
      </c>
      <c r="AG328" s="346">
        <v>1491053</v>
      </c>
      <c r="AH328" s="346">
        <v>1248224</v>
      </c>
      <c r="AI328" s="346">
        <v>1554123</v>
      </c>
      <c r="AJ328" s="346">
        <v>1339704</v>
      </c>
      <c r="AK328" s="346">
        <v>1676044</v>
      </c>
      <c r="AL328" s="346">
        <v>45526.898304065719</v>
      </c>
      <c r="AM328" s="346">
        <v>282.14266504530679</v>
      </c>
      <c r="AN328" s="346">
        <v>68762.547140207927</v>
      </c>
      <c r="AO328" s="346">
        <v>45205.399164130067</v>
      </c>
      <c r="AP328" s="346">
        <v>69735.220660466934</v>
      </c>
      <c r="AQ328" s="347">
        <v>0.13233913931961858</v>
      </c>
      <c r="AR328" s="348" t="str">
        <f t="shared" si="29"/>
        <v>DhakaDhaka</v>
      </c>
      <c r="AS328" s="347">
        <v>4.0000000000000001E-3</v>
      </c>
      <c r="AT328" s="347" t="s">
        <v>1846</v>
      </c>
      <c r="AU328" s="347" t="s">
        <v>1843</v>
      </c>
      <c r="AV328" s="349" t="s">
        <v>1041</v>
      </c>
    </row>
    <row r="329" spans="1:48" ht="14.4">
      <c r="A329" s="343">
        <v>295</v>
      </c>
      <c r="B329" s="343" t="s">
        <v>980</v>
      </c>
      <c r="C329" s="343" t="s">
        <v>981</v>
      </c>
      <c r="D329" s="343" t="str">
        <f t="shared" si="25"/>
        <v>2001 - 2500 SFTDhakaDhakaNon-PNPHigh Street W Residential BlockMCবিভাগীয় শহরL shapeSlightly upper than Ground floor</v>
      </c>
      <c r="E329" s="343" t="str">
        <f>CONCATENATE('Outlet Data'!K329,L329,'Outlet Data'!N329,M329)</f>
        <v>DhakaDhakaHigh Street W Residential BlockNon-PNP</v>
      </c>
      <c r="F329" s="343" t="str">
        <f t="shared" si="26"/>
        <v>Dhakaবিভাগীয় শহরNon-PNP</v>
      </c>
      <c r="G329" s="343" t="str">
        <f t="shared" si="27"/>
        <v>DhakaNon-PNP</v>
      </c>
      <c r="H329" s="344">
        <v>45169</v>
      </c>
      <c r="I329" s="343">
        <v>2500</v>
      </c>
      <c r="J329" s="343" t="str">
        <f t="shared" si="28"/>
        <v>2001 - 2500 SFT</v>
      </c>
      <c r="K329" s="345" t="s">
        <v>52</v>
      </c>
      <c r="L329" s="343" t="s">
        <v>52</v>
      </c>
      <c r="M329" s="345" t="s">
        <v>1537</v>
      </c>
      <c r="N329" s="343" t="s">
        <v>1015</v>
      </c>
      <c r="O329" s="343" t="s">
        <v>25</v>
      </c>
      <c r="P329" s="343" t="s">
        <v>118</v>
      </c>
      <c r="Q329" s="343" t="s">
        <v>1838</v>
      </c>
      <c r="R329" s="343" t="s">
        <v>52</v>
      </c>
      <c r="S329" s="346">
        <v>2258158</v>
      </c>
      <c r="T329" s="346">
        <v>903.26319999999998</v>
      </c>
      <c r="U329" s="346">
        <v>2029700</v>
      </c>
      <c r="V329" s="346">
        <v>2522752</v>
      </c>
      <c r="W329" s="346">
        <v>2258158</v>
      </c>
      <c r="X329" s="346">
        <v>1941278.2</v>
      </c>
      <c r="Y329" s="346">
        <v>3000495.6</v>
      </c>
      <c r="Z329" s="346">
        <v>5</v>
      </c>
      <c r="AA329" s="346" t="s">
        <v>1857</v>
      </c>
      <c r="AB329" s="346" t="s">
        <v>1858</v>
      </c>
      <c r="AC329" s="346" t="s">
        <v>1845</v>
      </c>
      <c r="AD329" s="346">
        <v>0</v>
      </c>
      <c r="AE329" s="347">
        <v>0</v>
      </c>
      <c r="AF329" s="347">
        <v>5.1880743444538302E-2</v>
      </c>
      <c r="AG329" s="346">
        <v>2145391</v>
      </c>
      <c r="AH329" s="346">
        <v>2029700</v>
      </c>
      <c r="AI329" s="346">
        <v>2522752</v>
      </c>
      <c r="AJ329" s="346">
        <v>1947874</v>
      </c>
      <c r="AK329" s="346">
        <v>2645073</v>
      </c>
      <c r="AL329" s="346">
        <v>76766.413561446127</v>
      </c>
      <c r="AM329" s="346">
        <v>88697.569295113848</v>
      </c>
      <c r="AN329" s="346">
        <v>170733.91868662031</v>
      </c>
      <c r="AO329" s="346">
        <v>92933.946323191049</v>
      </c>
      <c r="AP329" s="346">
        <v>156642.73140978726</v>
      </c>
      <c r="AQ329" s="347">
        <v>0.15549689993383969</v>
      </c>
      <c r="AR329" s="348" t="str">
        <f t="shared" si="29"/>
        <v>DhakaDhaka</v>
      </c>
      <c r="AS329" s="347">
        <v>4.0000000000000001E-3</v>
      </c>
      <c r="AT329" s="347" t="s">
        <v>1842</v>
      </c>
      <c r="AU329" s="347" t="s">
        <v>1851</v>
      </c>
      <c r="AV329" s="349" t="s">
        <v>1041</v>
      </c>
    </row>
    <row r="330" spans="1:48" ht="14.4">
      <c r="A330" s="343">
        <v>160</v>
      </c>
      <c r="B330" s="343" t="s">
        <v>973</v>
      </c>
      <c r="C330" s="343" t="s">
        <v>974</v>
      </c>
      <c r="D330" s="343" t="str">
        <f t="shared" si="25"/>
        <v>2001 - 2500 SFTBarishalBarishalNon-PNPHigh Street W Residential BlockHBবিভাগীয় শহরSquare ⬜ shapeGround floor</v>
      </c>
      <c r="E330" s="343" t="str">
        <f>CONCATENATE('Outlet Data'!K330,L330,'Outlet Data'!N330,M330)</f>
        <v>BarishalBarishalHigh Street W Residential BlockNon-PNP</v>
      </c>
      <c r="F330" s="343" t="str">
        <f t="shared" si="26"/>
        <v>Barishalবিভাগীয় শহরNon-PNP</v>
      </c>
      <c r="G330" s="343" t="str">
        <f t="shared" si="27"/>
        <v>BarishalNon-PNP</v>
      </c>
      <c r="H330" s="344">
        <v>45169</v>
      </c>
      <c r="I330" s="343">
        <v>2480</v>
      </c>
      <c r="J330" s="343" t="str">
        <f t="shared" si="28"/>
        <v>2001 - 2500 SFT</v>
      </c>
      <c r="K330" s="345" t="s">
        <v>189</v>
      </c>
      <c r="L330" s="343" t="s">
        <v>189</v>
      </c>
      <c r="M330" s="345" t="s">
        <v>1537</v>
      </c>
      <c r="N330" s="343" t="s">
        <v>1015</v>
      </c>
      <c r="O330" s="343" t="s">
        <v>45</v>
      </c>
      <c r="P330" s="343" t="s">
        <v>27</v>
      </c>
      <c r="Q330" s="343" t="s">
        <v>1838</v>
      </c>
      <c r="R330" s="343" t="s">
        <v>1863</v>
      </c>
      <c r="S330" s="346">
        <v>3188253.8</v>
      </c>
      <c r="T330" s="346">
        <v>1285.5862096774192</v>
      </c>
      <c r="U330" s="346">
        <v>3055291</v>
      </c>
      <c r="V330" s="346">
        <v>3279619</v>
      </c>
      <c r="W330" s="346">
        <v>3188253.8</v>
      </c>
      <c r="X330" s="346">
        <v>2344903.7999999998</v>
      </c>
      <c r="Y330" s="346">
        <v>3267165</v>
      </c>
      <c r="Z330" s="346">
        <v>5</v>
      </c>
      <c r="AA330" s="346" t="s">
        <v>1853</v>
      </c>
      <c r="AB330" s="346" t="s">
        <v>1854</v>
      </c>
      <c r="AC330" s="346" t="s">
        <v>1845</v>
      </c>
      <c r="AD330" s="346">
        <v>0</v>
      </c>
      <c r="AE330" s="347">
        <v>0</v>
      </c>
      <c r="AF330" s="347">
        <v>4.5075227209313777E-2</v>
      </c>
      <c r="AG330" s="346">
        <v>3055291</v>
      </c>
      <c r="AH330" s="346">
        <v>3217599</v>
      </c>
      <c r="AI330" s="346">
        <v>3279619</v>
      </c>
      <c r="AJ330" s="346">
        <v>2899516</v>
      </c>
      <c r="AK330" s="346">
        <v>3489244</v>
      </c>
      <c r="AL330" s="346">
        <v>73317.461130978016</v>
      </c>
      <c r="AM330" s="346">
        <v>161107.52663207124</v>
      </c>
      <c r="AN330" s="346">
        <v>187316.84729523648</v>
      </c>
      <c r="AO330" s="346">
        <v>99645.499506898283</v>
      </c>
      <c r="AP330" s="346">
        <v>197168.98761460616</v>
      </c>
      <c r="AQ330" s="347">
        <v>0.15091730904967496</v>
      </c>
      <c r="AR330" s="348" t="str">
        <f t="shared" si="29"/>
        <v>BarishalBarishal</v>
      </c>
      <c r="AS330" s="347">
        <v>4.0000000000000001E-3</v>
      </c>
      <c r="AT330" s="347" t="s">
        <v>1846</v>
      </c>
      <c r="AU330" s="347" t="s">
        <v>1843</v>
      </c>
      <c r="AV330" s="349" t="s">
        <v>1041</v>
      </c>
    </row>
    <row r="331" spans="1:48" ht="14.4">
      <c r="A331" s="343">
        <v>73</v>
      </c>
      <c r="B331" s="343" t="s">
        <v>967</v>
      </c>
      <c r="C331" s="343" t="s">
        <v>2029</v>
      </c>
      <c r="D331" s="343" t="str">
        <f t="shared" si="25"/>
        <v>2001 - 2500 SFTKhulnaJhenaidahNon-PNPCommercial HubLBজেলা শহরL shapeGround floor</v>
      </c>
      <c r="E331" s="343" t="str">
        <f>CONCATENATE('Outlet Data'!K331,L331,'Outlet Data'!N331,M331)</f>
        <v>KhulnaJhenaidahCommercial HubNon-PNP</v>
      </c>
      <c r="F331" s="343" t="str">
        <f t="shared" si="26"/>
        <v>Jhenaidahজেলা শহরNon-PNP</v>
      </c>
      <c r="G331" s="343" t="str">
        <f t="shared" si="27"/>
        <v>JhenaidahNon-PNP</v>
      </c>
      <c r="H331" s="344">
        <v>45169</v>
      </c>
      <c r="I331" s="343">
        <v>2300</v>
      </c>
      <c r="J331" s="343" t="str">
        <f t="shared" si="28"/>
        <v>2001 - 2500 SFT</v>
      </c>
      <c r="K331" s="345" t="s">
        <v>159</v>
      </c>
      <c r="L331" s="343" t="s">
        <v>1006</v>
      </c>
      <c r="M331" s="345" t="s">
        <v>1537</v>
      </c>
      <c r="N331" s="343" t="s">
        <v>1014</v>
      </c>
      <c r="O331" s="343" t="s">
        <v>127</v>
      </c>
      <c r="P331" s="343" t="s">
        <v>27</v>
      </c>
      <c r="Q331" s="343" t="s">
        <v>1861</v>
      </c>
      <c r="R331" s="343" t="s">
        <v>1863</v>
      </c>
      <c r="S331" s="346">
        <v>4550557</v>
      </c>
      <c r="T331" s="346">
        <v>1978.5030434782609</v>
      </c>
      <c r="U331" s="346">
        <v>4124104</v>
      </c>
      <c r="V331" s="346">
        <v>5443238</v>
      </c>
      <c r="W331" s="346">
        <v>1348528.2</v>
      </c>
      <c r="X331" s="346">
        <v>907985.2</v>
      </c>
      <c r="Y331" s="346">
        <v>1744457</v>
      </c>
      <c r="Z331" s="346">
        <v>13</v>
      </c>
      <c r="AA331" s="346" t="s">
        <v>1848</v>
      </c>
      <c r="AB331" s="346" t="s">
        <v>1849</v>
      </c>
      <c r="AC331" s="346" t="s">
        <v>1855</v>
      </c>
      <c r="AD331" s="346">
        <v>3202028.8</v>
      </c>
      <c r="AE331" s="347">
        <v>2.3744618762885343</v>
      </c>
      <c r="AF331" s="347">
        <v>8.580102477098886E-2</v>
      </c>
      <c r="AG331" s="346">
        <v>4297269</v>
      </c>
      <c r="AH331" s="346">
        <v>4124104</v>
      </c>
      <c r="AI331" s="346">
        <v>5443238</v>
      </c>
      <c r="AJ331" s="346">
        <v>3407019</v>
      </c>
      <c r="AK331" s="346">
        <v>5481155</v>
      </c>
      <c r="AL331" s="346">
        <v>373185.81747100165</v>
      </c>
      <c r="AM331" s="346">
        <v>298824.25234026543</v>
      </c>
      <c r="AN331" s="346">
        <v>573428.77005660546</v>
      </c>
      <c r="AO331" s="346">
        <v>216313.89096217102</v>
      </c>
      <c r="AP331" s="346">
        <v>490459.53856394021</v>
      </c>
      <c r="AQ331" s="347">
        <v>0.17974164994050246</v>
      </c>
      <c r="AR331" s="348" t="str">
        <f t="shared" si="29"/>
        <v>KhulnaJhenaidah</v>
      </c>
      <c r="AS331" s="347">
        <v>4.0000000000000001E-3</v>
      </c>
      <c r="AT331" s="347" t="s">
        <v>1842</v>
      </c>
      <c r="AU331" s="347" t="s">
        <v>1843</v>
      </c>
      <c r="AV331" s="349" t="s">
        <v>1041</v>
      </c>
    </row>
    <row r="332" spans="1:48" ht="14.4">
      <c r="A332" s="343">
        <v>8</v>
      </c>
      <c r="B332" s="343" t="s">
        <v>1558</v>
      </c>
      <c r="C332" s="343" t="s">
        <v>2030</v>
      </c>
      <c r="D332" s="343" t="str">
        <f t="shared" si="25"/>
        <v>More Then 10000 SFTDhakaDhakaPNPHigh Street W Residential BlockHBবিভাগীয় শহরL shapeGround floor</v>
      </c>
      <c r="E332" s="343" t="str">
        <f>CONCATENATE('Outlet Data'!K332,L332,'Outlet Data'!N332,M332)</f>
        <v>DhakaDhakaHigh Street W Residential BlockPNP</v>
      </c>
      <c r="F332" s="343" t="str">
        <f t="shared" si="26"/>
        <v>Dhakaবিভাগীয় শহরPNP</v>
      </c>
      <c r="G332" s="343" t="str">
        <f t="shared" si="27"/>
        <v>DhakaPNP</v>
      </c>
      <c r="H332" s="344">
        <v>45169</v>
      </c>
      <c r="I332" s="343">
        <v>11641</v>
      </c>
      <c r="J332" s="343" t="str">
        <f t="shared" si="28"/>
        <v>More Then 10000 SFT</v>
      </c>
      <c r="K332" s="345" t="s">
        <v>52</v>
      </c>
      <c r="L332" s="343" t="s">
        <v>52</v>
      </c>
      <c r="M332" s="345" t="s">
        <v>1492</v>
      </c>
      <c r="N332" s="343" t="s">
        <v>1015</v>
      </c>
      <c r="O332" s="343" t="s">
        <v>45</v>
      </c>
      <c r="P332" s="343" t="s">
        <v>27</v>
      </c>
      <c r="Q332" s="343" t="s">
        <v>1838</v>
      </c>
      <c r="R332" s="343" t="s">
        <v>52</v>
      </c>
      <c r="S332" s="346">
        <v>29169168.199999999</v>
      </c>
      <c r="T332" s="346">
        <v>2505.7270165793316</v>
      </c>
      <c r="U332" s="346">
        <v>28109011</v>
      </c>
      <c r="V332" s="346">
        <v>30400463</v>
      </c>
      <c r="W332" s="346">
        <v>13473965.199999999</v>
      </c>
      <c r="X332" s="346">
        <v>12343333.800000001</v>
      </c>
      <c r="Y332" s="346">
        <v>23910325.800000001</v>
      </c>
      <c r="Z332" s="346">
        <v>5</v>
      </c>
      <c r="AA332" s="346" t="s">
        <v>1853</v>
      </c>
      <c r="AB332" s="346" t="s">
        <v>1854</v>
      </c>
      <c r="AC332" s="346" t="s">
        <v>1855</v>
      </c>
      <c r="AD332" s="346">
        <v>15695203</v>
      </c>
      <c r="AE332" s="347">
        <v>1.1648540549889503</v>
      </c>
      <c r="AF332" s="347">
        <v>9.9813621144540898E-2</v>
      </c>
      <c r="AG332" s="346">
        <v>27289947</v>
      </c>
      <c r="AH332" s="346">
        <v>29545258</v>
      </c>
      <c r="AI332" s="346">
        <v>30501162</v>
      </c>
      <c r="AJ332" s="346">
        <v>28109011</v>
      </c>
      <c r="AK332" s="346">
        <v>30400463</v>
      </c>
      <c r="AL332" s="346">
        <v>2627747.7489331365</v>
      </c>
      <c r="AM332" s="346">
        <v>2540358.1409216737</v>
      </c>
      <c r="AN332" s="346">
        <v>3352516.1719553317</v>
      </c>
      <c r="AO332" s="346">
        <v>2518642.7235385561</v>
      </c>
      <c r="AP332" s="346">
        <v>3518136.7337322519</v>
      </c>
      <c r="AQ332" s="347">
        <v>0.16680950877597236</v>
      </c>
      <c r="AR332" s="348" t="str">
        <f t="shared" si="29"/>
        <v>DhakaDhaka</v>
      </c>
      <c r="AS332" s="347">
        <v>3.4212242096444386E-3</v>
      </c>
      <c r="AT332" s="347" t="s">
        <v>1842</v>
      </c>
      <c r="AU332" s="347" t="s">
        <v>1843</v>
      </c>
      <c r="AV332" s="349" t="s">
        <v>1555</v>
      </c>
    </row>
    <row r="333" spans="1:48" ht="14.4">
      <c r="A333" s="343">
        <v>324</v>
      </c>
      <c r="B333" s="343" t="s">
        <v>1280</v>
      </c>
      <c r="C333" s="343" t="s">
        <v>2031</v>
      </c>
      <c r="D333" s="343" t="str">
        <f t="shared" si="25"/>
        <v>2001 - 2500 SFTDhakaDhakaNon-PNPHigh Street W Residential BlockHCথানা সদরSquare ⬜ shapeSlightly upper than Ground floor</v>
      </c>
      <c r="E333" s="343" t="str">
        <f>CONCATENATE('Outlet Data'!K333,L333,'Outlet Data'!N333,M333)</f>
        <v>DhakaDhakaHigh Street W Residential BlockNon-PNP</v>
      </c>
      <c r="F333" s="343" t="str">
        <f t="shared" si="26"/>
        <v>Dhakaথানা সদরNon-PNP</v>
      </c>
      <c r="G333" s="343" t="str">
        <f t="shared" si="27"/>
        <v>DhakaNon-PNP</v>
      </c>
      <c r="H333" s="344">
        <v>45192</v>
      </c>
      <c r="I333" s="343">
        <v>2500</v>
      </c>
      <c r="J333" s="343" t="str">
        <f t="shared" si="28"/>
        <v>2001 - 2500 SFT</v>
      </c>
      <c r="K333" s="345" t="s">
        <v>52</v>
      </c>
      <c r="L333" s="343" t="s">
        <v>52</v>
      </c>
      <c r="M333" s="345" t="s">
        <v>1537</v>
      </c>
      <c r="N333" s="343" t="s">
        <v>1015</v>
      </c>
      <c r="O333" s="343" t="s">
        <v>45</v>
      </c>
      <c r="P333" s="343" t="s">
        <v>118</v>
      </c>
      <c r="Q333" s="343" t="s">
        <v>1869</v>
      </c>
      <c r="R333" s="343" t="s">
        <v>52</v>
      </c>
      <c r="S333" s="346">
        <v>2053461.4</v>
      </c>
      <c r="T333" s="346">
        <v>821.38455999999996</v>
      </c>
      <c r="U333" s="346">
        <v>2011112</v>
      </c>
      <c r="V333" s="346">
        <v>2138409</v>
      </c>
      <c r="W333" s="346">
        <v>2891457.4</v>
      </c>
      <c r="X333" s="346">
        <v>2214292.2999999998</v>
      </c>
      <c r="Y333" s="346">
        <v>4618705.6999999993</v>
      </c>
      <c r="Z333" s="346">
        <v>11</v>
      </c>
      <c r="AA333" s="346" t="s">
        <v>1853</v>
      </c>
      <c r="AB333" s="346" t="s">
        <v>1854</v>
      </c>
      <c r="AC333" s="346" t="s">
        <v>1841</v>
      </c>
      <c r="AD333" s="346">
        <v>-837996</v>
      </c>
      <c r="AE333" s="347">
        <v>-0.28981786140096688</v>
      </c>
      <c r="AF333" s="347">
        <v>4.7947821198023953E-2</v>
      </c>
      <c r="AG333" s="346">
        <v>2011112</v>
      </c>
      <c r="AH333" s="346">
        <v>2049403</v>
      </c>
      <c r="AI333" s="346">
        <v>2241920</v>
      </c>
      <c r="AJ333" s="346">
        <v>1826463</v>
      </c>
      <c r="AK333" s="346">
        <v>2138409</v>
      </c>
      <c r="AL333" s="346">
        <v>98448.402813735243</v>
      </c>
      <c r="AM333" s="346">
        <v>89879.893286252802</v>
      </c>
      <c r="AN333" s="346">
        <v>130111.33929221099</v>
      </c>
      <c r="AO333" s="346">
        <v>76454.609732445795</v>
      </c>
      <c r="AP333" s="346">
        <v>97400.755096574838</v>
      </c>
      <c r="AQ333" s="347">
        <v>0.14738603030259567</v>
      </c>
      <c r="AR333" s="348" t="str">
        <f t="shared" si="29"/>
        <v>DhakaDhaka</v>
      </c>
      <c r="AS333" s="347">
        <v>4.0000000000000001E-3</v>
      </c>
      <c r="AT333" s="347" t="s">
        <v>1846</v>
      </c>
      <c r="AU333" s="347" t="s">
        <v>1851</v>
      </c>
      <c r="AV333" s="349" t="s">
        <v>1041</v>
      </c>
    </row>
    <row r="334" spans="1:48" ht="14.4">
      <c r="A334" s="343">
        <v>513</v>
      </c>
      <c r="B334" s="343" t="s">
        <v>996</v>
      </c>
      <c r="C334" s="343" t="s">
        <v>997</v>
      </c>
      <c r="D334" s="343" t="str">
        <f t="shared" si="25"/>
        <v>1001 - 1500 SFTMymensinghKishoreganjNon-PNPCommercial HubMCথানা সদরI shapeGround floor</v>
      </c>
      <c r="E334" s="343" t="str">
        <f>CONCATENATE('Outlet Data'!K334,L334,'Outlet Data'!N334,M334)</f>
        <v>MymensinghKishoreganjCommercial HubNon-PNP</v>
      </c>
      <c r="F334" s="343" t="str">
        <f t="shared" si="26"/>
        <v>Kishoreganjথানা সদরNon-PNP</v>
      </c>
      <c r="G334" s="343" t="str">
        <f t="shared" si="27"/>
        <v>KishoreganjNon-PNP</v>
      </c>
      <c r="H334" s="344">
        <v>45196</v>
      </c>
      <c r="I334" s="343">
        <v>1300</v>
      </c>
      <c r="J334" s="343" t="str">
        <f t="shared" si="28"/>
        <v>1001 - 1500 SFT</v>
      </c>
      <c r="K334" s="345" t="s">
        <v>18</v>
      </c>
      <c r="L334" s="343" t="s">
        <v>48</v>
      </c>
      <c r="M334" s="345" t="s">
        <v>1537</v>
      </c>
      <c r="N334" s="343" t="s">
        <v>1014</v>
      </c>
      <c r="O334" s="343" t="s">
        <v>25</v>
      </c>
      <c r="P334" s="343" t="s">
        <v>118</v>
      </c>
      <c r="Q334" s="343" t="s">
        <v>1869</v>
      </c>
      <c r="R334" s="343" t="s">
        <v>1863</v>
      </c>
      <c r="S334" s="346">
        <v>1229036.3999999999</v>
      </c>
      <c r="T334" s="346">
        <v>945.41261538461526</v>
      </c>
      <c r="U334" s="346">
        <v>1154675</v>
      </c>
      <c r="V334" s="346">
        <v>1344849</v>
      </c>
      <c r="W334" s="346">
        <v>1523137.8</v>
      </c>
      <c r="X334" s="346">
        <v>1207684.7</v>
      </c>
      <c r="Y334" s="346">
        <v>1844788.2999999998</v>
      </c>
      <c r="Z334" s="346">
        <v>7</v>
      </c>
      <c r="AA334" s="346" t="s">
        <v>1853</v>
      </c>
      <c r="AB334" s="346" t="s">
        <v>1854</v>
      </c>
      <c r="AC334" s="346" t="s">
        <v>1845</v>
      </c>
      <c r="AD334" s="346">
        <v>-294101.40000000014</v>
      </c>
      <c r="AE334" s="347">
        <v>-0.19308916107262264</v>
      </c>
      <c r="AF334" s="347">
        <v>2.4154850002403978E-2</v>
      </c>
      <c r="AG334" s="346">
        <v>1158565</v>
      </c>
      <c r="AH334" s="346">
        <v>1154675</v>
      </c>
      <c r="AI334" s="346">
        <v>1420624</v>
      </c>
      <c r="AJ334" s="346">
        <v>1066469</v>
      </c>
      <c r="AK334" s="346">
        <v>1344849</v>
      </c>
      <c r="AL334" s="346">
        <v>46926.350358763477</v>
      </c>
      <c r="AM334" s="346">
        <v>45885.124754076969</v>
      </c>
      <c r="AN334" s="346">
        <v>69809.986512040574</v>
      </c>
      <c r="AO334" s="346">
        <v>-43821.493118478335</v>
      </c>
      <c r="AP334" s="346">
        <v>29635.980941070186</v>
      </c>
      <c r="AQ334" s="347">
        <v>0.16155619623948633</v>
      </c>
      <c r="AR334" s="348" t="str">
        <f t="shared" si="29"/>
        <v>MymensinghKishoreganj</v>
      </c>
      <c r="AS334" s="347">
        <v>4.0000000000000001E-3</v>
      </c>
      <c r="AT334" s="347" t="s">
        <v>1856</v>
      </c>
      <c r="AU334" s="347" t="s">
        <v>1843</v>
      </c>
      <c r="AV334" s="349" t="s">
        <v>1041</v>
      </c>
    </row>
    <row r="335" spans="1:48" ht="14.4">
      <c r="A335" s="343">
        <v>558</v>
      </c>
      <c r="B335" s="343" t="s">
        <v>1120</v>
      </c>
      <c r="C335" s="343" t="s">
        <v>1322</v>
      </c>
      <c r="D335" s="343" t="str">
        <f t="shared" si="25"/>
        <v>1001 - 1500 SFTRajshahiSirajganjNon-PNPWithin the MahallaLCথানা সদরL shapeSlightly upper than Ground floor</v>
      </c>
      <c r="E335" s="343" t="str">
        <f>CONCATENATE('Outlet Data'!K335,L335,'Outlet Data'!N335,M335)</f>
        <v>RajshahiSirajganjWithin the MahallaNon-PNP</v>
      </c>
      <c r="F335" s="343" t="str">
        <f t="shared" si="26"/>
        <v>Sirajganjথানা সদরNon-PNP</v>
      </c>
      <c r="G335" s="343" t="str">
        <f t="shared" si="27"/>
        <v>SirajganjNon-PNP</v>
      </c>
      <c r="H335" s="344">
        <v>45216</v>
      </c>
      <c r="I335" s="343">
        <v>1350</v>
      </c>
      <c r="J335" s="343" t="str">
        <f t="shared" si="28"/>
        <v>1001 - 1500 SFT</v>
      </c>
      <c r="K335" s="345" t="s">
        <v>107</v>
      </c>
      <c r="L335" s="343" t="s">
        <v>606</v>
      </c>
      <c r="M335" s="345" t="s">
        <v>1537</v>
      </c>
      <c r="N335" s="343" t="s">
        <v>1016</v>
      </c>
      <c r="O335" s="343" t="s">
        <v>127</v>
      </c>
      <c r="P335" s="343" t="s">
        <v>118</v>
      </c>
      <c r="Q335" s="343" t="s">
        <v>1869</v>
      </c>
      <c r="R335" s="343" t="s">
        <v>1863</v>
      </c>
      <c r="S335" s="346">
        <v>957700.4</v>
      </c>
      <c r="T335" s="346">
        <v>709.40770370370376</v>
      </c>
      <c r="U335" s="346">
        <v>825536</v>
      </c>
      <c r="V335" s="346">
        <v>1059367</v>
      </c>
      <c r="W335" s="346">
        <v>1017367</v>
      </c>
      <c r="X335" s="346">
        <v>893759.9</v>
      </c>
      <c r="Y335" s="346">
        <v>1078760.8999999999</v>
      </c>
      <c r="Z335" s="346">
        <v>8</v>
      </c>
      <c r="AA335" s="346" t="s">
        <v>1853</v>
      </c>
      <c r="AB335" s="346" t="s">
        <v>1854</v>
      </c>
      <c r="AC335" s="346" t="s">
        <v>1845</v>
      </c>
      <c r="AD335" s="346">
        <v>-59666.599999999977</v>
      </c>
      <c r="AE335" s="347">
        <v>-5.8648059156626853E-2</v>
      </c>
      <c r="AF335" s="347">
        <v>3.8509118297260878E-2</v>
      </c>
      <c r="AG335" s="346">
        <v>825536</v>
      </c>
      <c r="AH335" s="346">
        <v>865122</v>
      </c>
      <c r="AI335" s="346">
        <v>1059367</v>
      </c>
      <c r="AJ335" s="346">
        <v>800937</v>
      </c>
      <c r="AK335" s="346">
        <v>1237540</v>
      </c>
      <c r="AL335" s="346">
        <v>12775.679208081536</v>
      </c>
      <c r="AM335" s="346">
        <v>15701.56804595748</v>
      </c>
      <c r="AN335" s="346">
        <v>53514.467130866571</v>
      </c>
      <c r="AO335" s="346">
        <v>20440.758827162674</v>
      </c>
      <c r="AP335" s="346">
        <v>81968.516772602045</v>
      </c>
      <c r="AQ335" s="347">
        <v>0.15176394658516212</v>
      </c>
      <c r="AR335" s="348" t="str">
        <f t="shared" si="29"/>
        <v>RajshahiSirajganj</v>
      </c>
      <c r="AS335" s="347">
        <v>4.0000000000000001E-3</v>
      </c>
      <c r="AT335" s="347" t="s">
        <v>1842</v>
      </c>
      <c r="AU335" s="347" t="s">
        <v>1851</v>
      </c>
      <c r="AV335" s="349" t="s">
        <v>1041</v>
      </c>
    </row>
    <row r="336" spans="1:48" ht="14.4">
      <c r="A336" s="343">
        <v>603</v>
      </c>
      <c r="B336" s="343" t="s">
        <v>1162</v>
      </c>
      <c r="C336" s="343" t="s">
        <v>2032</v>
      </c>
      <c r="D336" s="343" t="str">
        <f t="shared" si="25"/>
        <v>1001 - 1500 SFTKhulnaBagerhatNon-PNPCommercial HubLCথানা সদরI shapeGround floor</v>
      </c>
      <c r="E336" s="343" t="str">
        <f>CONCATENATE('Outlet Data'!K336,L336,'Outlet Data'!N336,M336)</f>
        <v>KhulnaBagerhatCommercial HubNon-PNP</v>
      </c>
      <c r="F336" s="343" t="str">
        <f t="shared" si="26"/>
        <v>Bagerhatথানা সদরNon-PNP</v>
      </c>
      <c r="G336" s="343" t="str">
        <f t="shared" si="27"/>
        <v>BagerhatNon-PNP</v>
      </c>
      <c r="H336" s="344">
        <v>45216</v>
      </c>
      <c r="I336" s="343">
        <v>1500</v>
      </c>
      <c r="J336" s="343" t="str">
        <f t="shared" si="28"/>
        <v>1001 - 1500 SFT</v>
      </c>
      <c r="K336" s="345" t="s">
        <v>159</v>
      </c>
      <c r="L336" s="343" t="s">
        <v>1163</v>
      </c>
      <c r="M336" s="345" t="s">
        <v>1537</v>
      </c>
      <c r="N336" s="343" t="s">
        <v>1014</v>
      </c>
      <c r="O336" s="343" t="s">
        <v>127</v>
      </c>
      <c r="P336" s="343" t="s">
        <v>118</v>
      </c>
      <c r="Q336" s="343" t="s">
        <v>1869</v>
      </c>
      <c r="R336" s="343" t="s">
        <v>1863</v>
      </c>
      <c r="S336" s="346">
        <v>1088794.2</v>
      </c>
      <c r="T336" s="346">
        <v>725.86279999999999</v>
      </c>
      <c r="U336" s="346">
        <v>1051648</v>
      </c>
      <c r="V336" s="346">
        <v>1196489</v>
      </c>
      <c r="W336" s="346">
        <v>1079839.5</v>
      </c>
      <c r="X336" s="346">
        <v>868062.35</v>
      </c>
      <c r="Y336" s="346">
        <v>1495543</v>
      </c>
      <c r="Z336" s="346">
        <v>58</v>
      </c>
      <c r="AA336" s="346" t="s">
        <v>1848</v>
      </c>
      <c r="AB336" s="346" t="s">
        <v>1849</v>
      </c>
      <c r="AC336" s="346" t="s">
        <v>1845</v>
      </c>
      <c r="AD336" s="346">
        <v>8954.6999999999534</v>
      </c>
      <c r="AE336" s="347">
        <v>8.2926212645491049E-3</v>
      </c>
      <c r="AF336" s="347">
        <v>3.4704878212738467E-2</v>
      </c>
      <c r="AG336" s="346">
        <v>1196489</v>
      </c>
      <c r="AH336" s="346">
        <v>1051648</v>
      </c>
      <c r="AI336" s="346">
        <v>1223810</v>
      </c>
      <c r="AJ336" s="346">
        <v>873855</v>
      </c>
      <c r="AK336" s="346">
        <v>1098169</v>
      </c>
      <c r="AL336" s="346">
        <v>24012.818346151937</v>
      </c>
      <c r="AM336" s="346">
        <v>15867.110906539077</v>
      </c>
      <c r="AN336" s="346">
        <v>68082.569680117158</v>
      </c>
      <c r="AO336" s="346">
        <v>28711.260978925886</v>
      </c>
      <c r="AP336" s="346">
        <v>52258.590636945999</v>
      </c>
      <c r="AQ336" s="347">
        <v>0.14400356488389576</v>
      </c>
      <c r="AR336" s="348" t="str">
        <f t="shared" si="29"/>
        <v>KhulnaBagerhat</v>
      </c>
      <c r="AS336" s="347">
        <v>6.6255354268636481E-18</v>
      </c>
      <c r="AT336" s="347" t="s">
        <v>1856</v>
      </c>
      <c r="AU336" s="347" t="s">
        <v>1843</v>
      </c>
      <c r="AV336" s="349" t="s">
        <v>1041</v>
      </c>
    </row>
    <row r="337" spans="1:48" ht="14.4">
      <c r="A337" s="343">
        <v>116</v>
      </c>
      <c r="B337" s="343" t="s">
        <v>1287</v>
      </c>
      <c r="C337" s="343" t="s">
        <v>2033</v>
      </c>
      <c r="D337" s="343" t="str">
        <f t="shared" si="25"/>
        <v>2501 - 3000 SFTRangpurNilphamariNon-PNPCommercial HubMBথানা সদরL shapeSlightly upper than Ground floor</v>
      </c>
      <c r="E337" s="343" t="str">
        <f>CONCATENATE('Outlet Data'!K337,L337,'Outlet Data'!N337,M337)</f>
        <v>RangpurNilphamariCommercial HubNon-PNP</v>
      </c>
      <c r="F337" s="343" t="str">
        <f t="shared" si="26"/>
        <v>Nilphamariথানা সদরNon-PNP</v>
      </c>
      <c r="G337" s="343" t="str">
        <f t="shared" si="27"/>
        <v>NilphamariNon-PNP</v>
      </c>
      <c r="H337" s="344">
        <v>45217</v>
      </c>
      <c r="I337" s="343">
        <v>2800</v>
      </c>
      <c r="J337" s="343" t="str">
        <f t="shared" si="28"/>
        <v>2501 - 3000 SFT</v>
      </c>
      <c r="K337" s="345" t="s">
        <v>389</v>
      </c>
      <c r="L337" s="343" t="s">
        <v>1150</v>
      </c>
      <c r="M337" s="345" t="s">
        <v>1537</v>
      </c>
      <c r="N337" s="343" t="s">
        <v>1014</v>
      </c>
      <c r="O337" s="343" t="s">
        <v>25</v>
      </c>
      <c r="P337" s="343" t="s">
        <v>27</v>
      </c>
      <c r="Q337" s="343" t="s">
        <v>1869</v>
      </c>
      <c r="R337" s="343" t="s">
        <v>1863</v>
      </c>
      <c r="S337" s="346">
        <v>3859019.8</v>
      </c>
      <c r="T337" s="346">
        <v>1378.2213571428572</v>
      </c>
      <c r="U337" s="346">
        <v>3665757</v>
      </c>
      <c r="V337" s="346">
        <v>4266433</v>
      </c>
      <c r="W337" s="346">
        <v>2544594.2000000002</v>
      </c>
      <c r="X337" s="346">
        <v>2061290.4</v>
      </c>
      <c r="Y337" s="346">
        <v>3604529.4</v>
      </c>
      <c r="Z337" s="346">
        <v>19</v>
      </c>
      <c r="AA337" s="346" t="s">
        <v>1848</v>
      </c>
      <c r="AB337" s="346" t="s">
        <v>1849</v>
      </c>
      <c r="AC337" s="346" t="s">
        <v>1855</v>
      </c>
      <c r="AD337" s="346">
        <v>1314425.5999999996</v>
      </c>
      <c r="AE337" s="347">
        <v>0.5165560779789562</v>
      </c>
      <c r="AF337" s="347">
        <v>7.5748043371102011E-2</v>
      </c>
      <c r="AG337" s="346">
        <v>3665757</v>
      </c>
      <c r="AH337" s="346">
        <v>3739569</v>
      </c>
      <c r="AI337" s="346">
        <v>4266433</v>
      </c>
      <c r="AJ337" s="346">
        <v>3186579</v>
      </c>
      <c r="AK337" s="346">
        <v>4436761</v>
      </c>
      <c r="AL337" s="346">
        <v>290902.2706533781</v>
      </c>
      <c r="AM337" s="346">
        <v>254428.73032263335</v>
      </c>
      <c r="AN337" s="346">
        <v>395236.42391482019</v>
      </c>
      <c r="AO337" s="346">
        <v>166909.95064566808</v>
      </c>
      <c r="AP337" s="346">
        <v>354088.6203652072</v>
      </c>
      <c r="AQ337" s="347">
        <v>0.17815834919707596</v>
      </c>
      <c r="AR337" s="348" t="str">
        <f t="shared" si="29"/>
        <v>RangpurNilphamari</v>
      </c>
      <c r="AS337" s="347">
        <v>4.0000000000000001E-3</v>
      </c>
      <c r="AT337" s="347" t="s">
        <v>1842</v>
      </c>
      <c r="AU337" s="347" t="s">
        <v>1851</v>
      </c>
      <c r="AV337" s="349" t="s">
        <v>1041</v>
      </c>
    </row>
    <row r="338" spans="1:48" ht="14.4">
      <c r="A338" s="343">
        <v>412</v>
      </c>
      <c r="B338" s="343" t="s">
        <v>1132</v>
      </c>
      <c r="C338" s="343" t="s">
        <v>2034</v>
      </c>
      <c r="D338" s="343" t="str">
        <f t="shared" si="25"/>
        <v>1001 - 1500 SFTChattogramChattogramNon-PNPHigh Street W Residential BlockMBবিভাগীয় শহরOthersSlightly upper than Ground floor</v>
      </c>
      <c r="E338" s="343" t="str">
        <f>CONCATENATE('Outlet Data'!K338,L338,'Outlet Data'!N338,M338)</f>
        <v>ChattogramChattogramHigh Street W Residential BlockNon-PNP</v>
      </c>
      <c r="F338" s="343" t="str">
        <f t="shared" si="26"/>
        <v>Chattogramবিভাগীয় শহরNon-PNP</v>
      </c>
      <c r="G338" s="343" t="str">
        <f t="shared" si="27"/>
        <v>ChattogramNon-PNP</v>
      </c>
      <c r="H338" s="344">
        <v>45219</v>
      </c>
      <c r="I338" s="343">
        <v>1400</v>
      </c>
      <c r="J338" s="343" t="str">
        <f t="shared" si="28"/>
        <v>1001 - 1500 SFT</v>
      </c>
      <c r="K338" s="345" t="s">
        <v>195</v>
      </c>
      <c r="L338" s="343" t="s">
        <v>195</v>
      </c>
      <c r="M338" s="345" t="s">
        <v>1537</v>
      </c>
      <c r="N338" s="343" t="s">
        <v>1015</v>
      </c>
      <c r="O338" s="343" t="s">
        <v>25</v>
      </c>
      <c r="P338" s="343" t="s">
        <v>27</v>
      </c>
      <c r="Q338" s="343" t="s">
        <v>1838</v>
      </c>
      <c r="R338" s="343" t="s">
        <v>1863</v>
      </c>
      <c r="S338" s="346">
        <v>1796134.2</v>
      </c>
      <c r="T338" s="346">
        <v>1282.953</v>
      </c>
      <c r="U338" s="346">
        <v>1815669</v>
      </c>
      <c r="V338" s="346">
        <v>1863292</v>
      </c>
      <c r="W338" s="346">
        <v>964161</v>
      </c>
      <c r="X338" s="346">
        <v>906176.7</v>
      </c>
      <c r="Y338" s="346">
        <v>1822505.6</v>
      </c>
      <c r="Z338" s="346">
        <v>7</v>
      </c>
      <c r="AA338" s="346" t="s">
        <v>1853</v>
      </c>
      <c r="AB338" s="346" t="s">
        <v>1854</v>
      </c>
      <c r="AC338" s="346" t="s">
        <v>1845</v>
      </c>
      <c r="AD338" s="346">
        <v>831973.2</v>
      </c>
      <c r="AE338" s="347">
        <v>0.86289862377756399</v>
      </c>
      <c r="AF338" s="347">
        <v>4.1138846584480325E-2</v>
      </c>
      <c r="AG338" s="346">
        <v>1863292</v>
      </c>
      <c r="AH338" s="346">
        <v>1982938</v>
      </c>
      <c r="AI338" s="346">
        <v>1821753</v>
      </c>
      <c r="AJ338" s="346">
        <v>1497019</v>
      </c>
      <c r="AK338" s="346">
        <v>1815669</v>
      </c>
      <c r="AL338" s="346">
        <v>72146.54141178017</v>
      </c>
      <c r="AM338" s="346">
        <v>73040.649689992075</v>
      </c>
      <c r="AN338" s="346">
        <v>101810.74035728315</v>
      </c>
      <c r="AO338" s="346">
        <v>31364.92871612453</v>
      </c>
      <c r="AP338" s="346">
        <v>91091.586319511611</v>
      </c>
      <c r="AQ338" s="347">
        <v>0.15098136152553501</v>
      </c>
      <c r="AR338" s="348" t="str">
        <f t="shared" si="29"/>
        <v>ChattogramChattogram</v>
      </c>
      <c r="AS338" s="347">
        <v>0</v>
      </c>
      <c r="AT338" s="347" t="s">
        <v>1850</v>
      </c>
      <c r="AU338" s="347" t="s">
        <v>1851</v>
      </c>
      <c r="AV338" s="349" t="s">
        <v>1041</v>
      </c>
    </row>
    <row r="339" spans="1:48" ht="14.4">
      <c r="A339" s="343">
        <v>577</v>
      </c>
      <c r="B339" s="343" t="s">
        <v>1067</v>
      </c>
      <c r="C339" s="343" t="s">
        <v>1068</v>
      </c>
      <c r="D339" s="343" t="str">
        <f t="shared" si="25"/>
        <v>1001 - 1500 SFTKhulnaChuadangaNon-PNPHigh Street W Residential BlockMBজেলা শহরI shapeGround floor</v>
      </c>
      <c r="E339" s="343" t="str">
        <f>CONCATENATE('Outlet Data'!K339,L339,'Outlet Data'!N339,M339)</f>
        <v>KhulnaChuadangaHigh Street W Residential BlockNon-PNP</v>
      </c>
      <c r="F339" s="343" t="str">
        <f t="shared" si="26"/>
        <v>Chuadangaজেলা শহরNon-PNP</v>
      </c>
      <c r="G339" s="343" t="str">
        <f t="shared" si="27"/>
        <v>ChuadangaNon-PNP</v>
      </c>
      <c r="H339" s="344">
        <v>45229</v>
      </c>
      <c r="I339" s="343">
        <v>1080</v>
      </c>
      <c r="J339" s="343" t="str">
        <f t="shared" si="28"/>
        <v>1001 - 1500 SFT</v>
      </c>
      <c r="K339" s="345" t="s">
        <v>159</v>
      </c>
      <c r="L339" s="343" t="s">
        <v>1068</v>
      </c>
      <c r="M339" s="345" t="s">
        <v>1537</v>
      </c>
      <c r="N339" s="343" t="s">
        <v>1015</v>
      </c>
      <c r="O339" s="343" t="s">
        <v>25</v>
      </c>
      <c r="P339" s="343" t="s">
        <v>27</v>
      </c>
      <c r="Q339" s="343" t="s">
        <v>1861</v>
      </c>
      <c r="R339" s="343" t="s">
        <v>1863</v>
      </c>
      <c r="S339" s="346">
        <v>1448209.8</v>
      </c>
      <c r="T339" s="346">
        <v>1340.9349999999999</v>
      </c>
      <c r="U339" s="346">
        <v>1241460</v>
      </c>
      <c r="V339" s="346">
        <v>1671463</v>
      </c>
      <c r="W339" s="346">
        <v>774190.52500000002</v>
      </c>
      <c r="X339" s="346">
        <v>651933.8125</v>
      </c>
      <c r="Y339" s="346">
        <v>1290955.3</v>
      </c>
      <c r="Z339" s="346">
        <v>6</v>
      </c>
      <c r="AA339" s="346" t="s">
        <v>1853</v>
      </c>
      <c r="AB339" s="346" t="s">
        <v>1854</v>
      </c>
      <c r="AC339" s="346" t="s">
        <v>1855</v>
      </c>
      <c r="AD339" s="346">
        <v>674019.27500000002</v>
      </c>
      <c r="AE339" s="347">
        <v>0.87061163012812637</v>
      </c>
      <c r="AF339" s="347">
        <v>6.0197041493447762E-2</v>
      </c>
      <c r="AG339" s="346">
        <v>1277489</v>
      </c>
      <c r="AH339" s="346">
        <v>1241460</v>
      </c>
      <c r="AI339" s="346">
        <v>1671463</v>
      </c>
      <c r="AJ339" s="346">
        <v>1220254</v>
      </c>
      <c r="AK339" s="346">
        <v>1830383</v>
      </c>
      <c r="AL339" s="346">
        <v>62461.715999595966</v>
      </c>
      <c r="AM339" s="346">
        <v>56952.748581168533</v>
      </c>
      <c r="AN339" s="346">
        <v>112244.10177244633</v>
      </c>
      <c r="AO339" s="346">
        <v>67919.724049886165</v>
      </c>
      <c r="AP339" s="346">
        <v>136311.43670599148</v>
      </c>
      <c r="AQ339" s="347">
        <v>0.16669952537470736</v>
      </c>
      <c r="AR339" s="348" t="str">
        <f t="shared" si="29"/>
        <v>KhulnaChuadanga</v>
      </c>
      <c r="AS339" s="347">
        <v>4.0000000000000001E-3</v>
      </c>
      <c r="AT339" s="347" t="s">
        <v>1856</v>
      </c>
      <c r="AU339" s="347" t="s">
        <v>1843</v>
      </c>
      <c r="AV339" s="349" t="s">
        <v>1041</v>
      </c>
    </row>
    <row r="340" spans="1:48" ht="14.4">
      <c r="A340" s="343">
        <v>679</v>
      </c>
      <c r="B340" s="343" t="s">
        <v>1072</v>
      </c>
      <c r="C340" s="343" t="s">
        <v>1331</v>
      </c>
      <c r="D340" s="343" t="str">
        <f t="shared" si="25"/>
        <v>1001 - 1500 SFTDhakaDhakaNon-PNPWithin the MahallaMCথানা সদরSquare ⬜ shapeGround floor</v>
      </c>
      <c r="E340" s="343" t="str">
        <f>CONCATENATE('Outlet Data'!K340,L340,'Outlet Data'!N340,M340)</f>
        <v>DhakaDhakaWithin the MahallaNon-PNP</v>
      </c>
      <c r="F340" s="343" t="str">
        <f t="shared" si="26"/>
        <v>Dhakaথানা সদরNon-PNP</v>
      </c>
      <c r="G340" s="343" t="str">
        <f t="shared" si="27"/>
        <v>DhakaNon-PNP</v>
      </c>
      <c r="H340" s="344">
        <v>45229</v>
      </c>
      <c r="I340" s="343">
        <v>1100</v>
      </c>
      <c r="J340" s="343" t="str">
        <f t="shared" si="28"/>
        <v>1001 - 1500 SFT</v>
      </c>
      <c r="K340" s="345" t="s">
        <v>52</v>
      </c>
      <c r="L340" s="343" t="s">
        <v>52</v>
      </c>
      <c r="M340" s="345" t="s">
        <v>1537</v>
      </c>
      <c r="N340" s="343" t="s">
        <v>1016</v>
      </c>
      <c r="O340" s="343" t="s">
        <v>25</v>
      </c>
      <c r="P340" s="343" t="s">
        <v>118</v>
      </c>
      <c r="Q340" s="343" t="s">
        <v>1869</v>
      </c>
      <c r="R340" s="343" t="s">
        <v>52</v>
      </c>
      <c r="S340" s="346">
        <v>913438</v>
      </c>
      <c r="T340" s="346">
        <v>830.3981818181818</v>
      </c>
      <c r="U340" s="346">
        <v>853369</v>
      </c>
      <c r="V340" s="346">
        <v>964813</v>
      </c>
      <c r="W340" s="346">
        <v>1435127.2999999998</v>
      </c>
      <c r="X340" s="346">
        <v>920723.95</v>
      </c>
      <c r="Y340" s="346">
        <v>2028621.2</v>
      </c>
      <c r="Z340" s="346">
        <v>50</v>
      </c>
      <c r="AA340" s="346" t="s">
        <v>1853</v>
      </c>
      <c r="AB340" s="346" t="s">
        <v>1854</v>
      </c>
      <c r="AC340" s="346" t="s">
        <v>1841</v>
      </c>
      <c r="AD340" s="346">
        <v>-521689.29999999981</v>
      </c>
      <c r="AE340" s="347">
        <v>-0.36351430287752162</v>
      </c>
      <c r="AF340" s="347">
        <v>-5.4215395873662801E-3</v>
      </c>
      <c r="AG340" s="346">
        <v>853369</v>
      </c>
      <c r="AH340" s="346">
        <v>964813</v>
      </c>
      <c r="AI340" s="346">
        <v>1121042</v>
      </c>
      <c r="AJ340" s="346">
        <v>755327</v>
      </c>
      <c r="AK340" s="346">
        <v>872639</v>
      </c>
      <c r="AL340" s="346">
        <v>-45997.593109549198</v>
      </c>
      <c r="AM340" s="346">
        <v>5128.8811402537394</v>
      </c>
      <c r="AN340" s="346">
        <v>38176.847999289457</v>
      </c>
      <c r="AO340" s="346">
        <v>-19153.48053933926</v>
      </c>
      <c r="AP340" s="346">
        <v>-2915.8568786781398</v>
      </c>
      <c r="AQ340" s="347">
        <v>0.12804088391415083</v>
      </c>
      <c r="AR340" s="348" t="str">
        <f t="shared" si="29"/>
        <v>DhakaDhaka</v>
      </c>
      <c r="AS340" s="347">
        <v>4.0000000000000001E-3</v>
      </c>
      <c r="AT340" s="347" t="s">
        <v>1846</v>
      </c>
      <c r="AU340" s="347" t="s">
        <v>1843</v>
      </c>
      <c r="AV340" s="349" t="s">
        <v>1041</v>
      </c>
    </row>
    <row r="341" spans="1:48" ht="14.4">
      <c r="A341" s="343">
        <v>271</v>
      </c>
      <c r="B341" s="343" t="s">
        <v>1108</v>
      </c>
      <c r="C341" s="343" t="s">
        <v>1330</v>
      </c>
      <c r="D341" s="343" t="str">
        <f t="shared" si="25"/>
        <v>1001 - 1500 SFTDhakaDhakaNon-PNPWithin the MahallaLCথানা সদরI shapeGround floor</v>
      </c>
      <c r="E341" s="343" t="str">
        <f>CONCATENATE('Outlet Data'!K341,L341,'Outlet Data'!N341,M341)</f>
        <v>DhakaDhakaWithin the MahallaNon-PNP</v>
      </c>
      <c r="F341" s="343" t="str">
        <f t="shared" si="26"/>
        <v>Dhakaথানা সদরNon-PNP</v>
      </c>
      <c r="G341" s="343" t="str">
        <f t="shared" si="27"/>
        <v>DhakaNon-PNP</v>
      </c>
      <c r="H341" s="344">
        <v>45229</v>
      </c>
      <c r="I341" s="343">
        <v>1287</v>
      </c>
      <c r="J341" s="343" t="str">
        <f t="shared" si="28"/>
        <v>1001 - 1500 SFT</v>
      </c>
      <c r="K341" s="345" t="s">
        <v>52</v>
      </c>
      <c r="L341" s="343" t="s">
        <v>52</v>
      </c>
      <c r="M341" s="345" t="s">
        <v>1537</v>
      </c>
      <c r="N341" s="343" t="s">
        <v>1016</v>
      </c>
      <c r="O341" s="343" t="s">
        <v>127</v>
      </c>
      <c r="P341" s="343" t="s">
        <v>118</v>
      </c>
      <c r="Q341" s="343" t="s">
        <v>1869</v>
      </c>
      <c r="R341" s="343" t="s">
        <v>52</v>
      </c>
      <c r="S341" s="346">
        <v>2004203.2</v>
      </c>
      <c r="T341" s="346">
        <v>1557.2674436674436</v>
      </c>
      <c r="U341" s="346">
        <v>1894386</v>
      </c>
      <c r="V341" s="346">
        <v>2230063</v>
      </c>
      <c r="W341" s="346">
        <v>1126199.5</v>
      </c>
      <c r="X341" s="346">
        <v>866075.60000000009</v>
      </c>
      <c r="Y341" s="346">
        <v>1499334.35</v>
      </c>
      <c r="Z341" s="346">
        <v>28</v>
      </c>
      <c r="AA341" s="346" t="s">
        <v>1853</v>
      </c>
      <c r="AB341" s="346" t="s">
        <v>1854</v>
      </c>
      <c r="AC341" s="346" t="s">
        <v>1855</v>
      </c>
      <c r="AD341" s="346">
        <v>878003.7</v>
      </c>
      <c r="AE341" s="347">
        <v>0.77961648890804858</v>
      </c>
      <c r="AF341" s="347">
        <v>6.485591408230329E-2</v>
      </c>
      <c r="AG341" s="346">
        <v>1653626</v>
      </c>
      <c r="AH341" s="346">
        <v>1894386</v>
      </c>
      <c r="AI341" s="346">
        <v>2230063</v>
      </c>
      <c r="AJ341" s="346">
        <v>1933110</v>
      </c>
      <c r="AK341" s="346">
        <v>2309831</v>
      </c>
      <c r="AL341" s="346">
        <v>120490.36002005893</v>
      </c>
      <c r="AM341" s="346">
        <v>160493.80892995093</v>
      </c>
      <c r="AN341" s="346">
        <v>115175.75115409889</v>
      </c>
      <c r="AO341" s="346">
        <v>89360.001083635376</v>
      </c>
      <c r="AP341" s="346">
        <v>164402.23152564245</v>
      </c>
      <c r="AQ341" s="347">
        <v>0.17755556307670192</v>
      </c>
      <c r="AR341" s="348" t="str">
        <f t="shared" si="29"/>
        <v>DhakaDhaka</v>
      </c>
      <c r="AS341" s="347">
        <v>4.0000000000000001E-3</v>
      </c>
      <c r="AT341" s="347" t="s">
        <v>1856</v>
      </c>
      <c r="AU341" s="347" t="s">
        <v>1843</v>
      </c>
      <c r="AV341" s="349" t="s">
        <v>1041</v>
      </c>
    </row>
    <row r="342" spans="1:48" ht="14.4">
      <c r="A342" s="343">
        <v>354</v>
      </c>
      <c r="B342" s="343" t="s">
        <v>1291</v>
      </c>
      <c r="C342" s="343" t="s">
        <v>2035</v>
      </c>
      <c r="D342" s="343" t="str">
        <f t="shared" si="25"/>
        <v>2501 - 3000 SFTBarishalBholaNon-PNPHigh Street W Residential BlockMBথানা সদরSquare ⬜ shapeGround floor</v>
      </c>
      <c r="E342" s="343" t="str">
        <f>CONCATENATE('Outlet Data'!K342,L342,'Outlet Data'!N342,M342)</f>
        <v>BarishalBholaHigh Street W Residential BlockNon-PNP</v>
      </c>
      <c r="F342" s="343" t="str">
        <f t="shared" si="26"/>
        <v>Bholaথানা সদরNon-PNP</v>
      </c>
      <c r="G342" s="343" t="str">
        <f t="shared" si="27"/>
        <v>BholaNon-PNP</v>
      </c>
      <c r="H342" s="344">
        <v>45230</v>
      </c>
      <c r="I342" s="343">
        <v>3000</v>
      </c>
      <c r="J342" s="343" t="str">
        <f t="shared" si="28"/>
        <v>2501 - 3000 SFT</v>
      </c>
      <c r="K342" s="345" t="s">
        <v>189</v>
      </c>
      <c r="L342" s="343" t="s">
        <v>1139</v>
      </c>
      <c r="M342" s="345" t="s">
        <v>1537</v>
      </c>
      <c r="N342" s="343" t="s">
        <v>1015</v>
      </c>
      <c r="O342" s="343" t="s">
        <v>25</v>
      </c>
      <c r="P342" s="343" t="s">
        <v>27</v>
      </c>
      <c r="Q342" s="343" t="s">
        <v>1869</v>
      </c>
      <c r="R342" s="343" t="s">
        <v>1863</v>
      </c>
      <c r="S342" s="346">
        <v>2544594.2000000002</v>
      </c>
      <c r="T342" s="346">
        <v>848.1980666666667</v>
      </c>
      <c r="U342" s="346">
        <v>2351920</v>
      </c>
      <c r="V342" s="346">
        <v>2693550</v>
      </c>
      <c r="W342" s="346">
        <v>2544594.2000000002</v>
      </c>
      <c r="X342" s="346">
        <v>2061290.4</v>
      </c>
      <c r="Y342" s="346">
        <v>3604529.4</v>
      </c>
      <c r="Z342" s="346">
        <v>19</v>
      </c>
      <c r="AA342" s="346" t="s">
        <v>1848</v>
      </c>
      <c r="AB342" s="346" t="s">
        <v>1849</v>
      </c>
      <c r="AC342" s="346" t="s">
        <v>1845</v>
      </c>
      <c r="AD342" s="346">
        <v>0</v>
      </c>
      <c r="AE342" s="347">
        <v>0</v>
      </c>
      <c r="AF342" s="347">
        <v>5.2326239582028734E-2</v>
      </c>
      <c r="AG342" s="346">
        <v>2351920</v>
      </c>
      <c r="AH342" s="346">
        <v>2424006</v>
      </c>
      <c r="AI342" s="346">
        <v>3195536</v>
      </c>
      <c r="AJ342" s="346">
        <v>2057959</v>
      </c>
      <c r="AK342" s="346">
        <v>2693550</v>
      </c>
      <c r="AL342" s="346">
        <v>105329.09884996153</v>
      </c>
      <c r="AM342" s="346">
        <v>81354.017354157637</v>
      </c>
      <c r="AN342" s="346">
        <v>198383.73953218304</v>
      </c>
      <c r="AO342" s="346">
        <v>93614.693869531096</v>
      </c>
      <c r="AP342" s="346">
        <v>187063.67913537048</v>
      </c>
      <c r="AQ342" s="347">
        <v>0.16093300326802965</v>
      </c>
      <c r="AR342" s="348" t="str">
        <f t="shared" si="29"/>
        <v>BarishalBhola</v>
      </c>
      <c r="AS342" s="347">
        <v>4.0000000000000001E-3</v>
      </c>
      <c r="AT342" s="347" t="s">
        <v>1846</v>
      </c>
      <c r="AU342" s="347" t="s">
        <v>1843</v>
      </c>
      <c r="AV342" s="349" t="s">
        <v>1041</v>
      </c>
    </row>
    <row r="343" spans="1:48" ht="14.4">
      <c r="A343" s="343">
        <v>611</v>
      </c>
      <c r="B343" s="343" t="s">
        <v>1290</v>
      </c>
      <c r="C343" s="343" t="s">
        <v>2036</v>
      </c>
      <c r="D343" s="343" t="str">
        <f t="shared" si="25"/>
        <v>2501 - 3000 SFTKhulnaJashoreNon-PNPHigh Street W Residential BlockLCথানা সদরSquare ⬜ shapeGround floor</v>
      </c>
      <c r="E343" s="343" t="str">
        <f>CONCATENATE('Outlet Data'!K343,L343,'Outlet Data'!N343,M343)</f>
        <v>KhulnaJashoreHigh Street W Residential BlockNon-PNP</v>
      </c>
      <c r="F343" s="343" t="str">
        <f t="shared" si="26"/>
        <v>Jashoreথানা সদরNon-PNP</v>
      </c>
      <c r="G343" s="343" t="str">
        <f t="shared" si="27"/>
        <v>JashoreNon-PNP</v>
      </c>
      <c r="H343" s="344">
        <v>45230</v>
      </c>
      <c r="I343" s="343">
        <v>3000</v>
      </c>
      <c r="J343" s="343" t="str">
        <f t="shared" si="28"/>
        <v>2501 - 3000 SFT</v>
      </c>
      <c r="K343" s="345" t="s">
        <v>159</v>
      </c>
      <c r="L343" s="343" t="s">
        <v>156</v>
      </c>
      <c r="M343" s="345" t="s">
        <v>1537</v>
      </c>
      <c r="N343" s="343" t="s">
        <v>1015</v>
      </c>
      <c r="O343" s="343" t="s">
        <v>127</v>
      </c>
      <c r="P343" s="343" t="s">
        <v>118</v>
      </c>
      <c r="Q343" s="343" t="s">
        <v>1869</v>
      </c>
      <c r="R343" s="343" t="s">
        <v>1863</v>
      </c>
      <c r="S343" s="346">
        <v>729285.2</v>
      </c>
      <c r="T343" s="346">
        <v>243.09506666666664</v>
      </c>
      <c r="U343" s="346">
        <v>613493</v>
      </c>
      <c r="V343" s="346">
        <v>903635</v>
      </c>
      <c r="W343" s="346">
        <v>658654.30000000005</v>
      </c>
      <c r="X343" s="346">
        <v>409501.5</v>
      </c>
      <c r="Y343" s="346">
        <v>877803.35</v>
      </c>
      <c r="Z343" s="346">
        <v>6</v>
      </c>
      <c r="AA343" s="346" t="s">
        <v>1864</v>
      </c>
      <c r="AB343" s="346" t="s">
        <v>1865</v>
      </c>
      <c r="AC343" s="346" t="s">
        <v>1845</v>
      </c>
      <c r="AD343" s="346">
        <v>70630.899999999907</v>
      </c>
      <c r="AE343" s="347">
        <v>0.10723516114599096</v>
      </c>
      <c r="AF343" s="347">
        <v>1.9893968827379285E-2</v>
      </c>
      <c r="AG343" s="346">
        <v>613493</v>
      </c>
      <c r="AH343" s="346">
        <v>751458</v>
      </c>
      <c r="AI343" s="346">
        <v>943822</v>
      </c>
      <c r="AJ343" s="346">
        <v>434018</v>
      </c>
      <c r="AK343" s="346">
        <v>903635</v>
      </c>
      <c r="AL343" s="346">
        <v>4206.1010828827857</v>
      </c>
      <c r="AM343" s="346">
        <v>-2027.8485124392319</v>
      </c>
      <c r="AN343" s="346">
        <v>46249.270696774562</v>
      </c>
      <c r="AO343" s="346">
        <v>-18082.849970354771</v>
      </c>
      <c r="AP343" s="346">
        <v>42197.21187848199</v>
      </c>
      <c r="AQ343" s="347">
        <v>0.16019889541360813</v>
      </c>
      <c r="AR343" s="348" t="str">
        <f t="shared" si="29"/>
        <v>KhulnaJashore</v>
      </c>
      <c r="AS343" s="347">
        <v>4.0000000000000001E-3</v>
      </c>
      <c r="AT343" s="347" t="s">
        <v>1846</v>
      </c>
      <c r="AU343" s="347" t="s">
        <v>1843</v>
      </c>
      <c r="AV343" s="349" t="s">
        <v>1041</v>
      </c>
    </row>
    <row r="344" spans="1:48" ht="14.4">
      <c r="A344" s="343">
        <v>131</v>
      </c>
      <c r="B344" s="343" t="s">
        <v>1268</v>
      </c>
      <c r="C344" s="343" t="s">
        <v>1318</v>
      </c>
      <c r="D344" s="343" t="str">
        <f t="shared" si="25"/>
        <v>2001 - 2500 SFTRangpurGaibandhaNon-PNPHigh Street W Residential BlockMBজেলা শহরSquare ⬜ shapeGround floor</v>
      </c>
      <c r="E344" s="343" t="str">
        <f>CONCATENATE('Outlet Data'!K344,L344,'Outlet Data'!N344,M344)</f>
        <v>RangpurGaibandhaHigh Street W Residential BlockNon-PNP</v>
      </c>
      <c r="F344" s="343" t="str">
        <f t="shared" si="26"/>
        <v>Gaibandhaজেলা শহরNon-PNP</v>
      </c>
      <c r="G344" s="343" t="str">
        <f t="shared" si="27"/>
        <v>GaibandhaNon-PNP</v>
      </c>
      <c r="H344" s="344">
        <v>45230</v>
      </c>
      <c r="I344" s="343">
        <v>2209</v>
      </c>
      <c r="J344" s="343" t="str">
        <f t="shared" si="28"/>
        <v>2001 - 2500 SFT</v>
      </c>
      <c r="K344" s="345" t="s">
        <v>389</v>
      </c>
      <c r="L344" s="343" t="s">
        <v>576</v>
      </c>
      <c r="M344" s="345" t="s">
        <v>1537</v>
      </c>
      <c r="N344" s="343" t="s">
        <v>1015</v>
      </c>
      <c r="O344" s="343" t="s">
        <v>25</v>
      </c>
      <c r="P344" s="343" t="s">
        <v>27</v>
      </c>
      <c r="Q344" s="343" t="s">
        <v>1861</v>
      </c>
      <c r="R344" s="343" t="s">
        <v>1863</v>
      </c>
      <c r="S344" s="346">
        <v>3233065.8</v>
      </c>
      <c r="T344" s="346">
        <v>1463.5879583521955</v>
      </c>
      <c r="U344" s="346">
        <v>2923732</v>
      </c>
      <c r="V344" s="346">
        <v>3640056</v>
      </c>
      <c r="W344" s="346">
        <v>1411234.6</v>
      </c>
      <c r="X344" s="346">
        <v>1269714.5</v>
      </c>
      <c r="Y344" s="346">
        <v>1709896.8</v>
      </c>
      <c r="Z344" s="346">
        <v>7</v>
      </c>
      <c r="AA344" s="346" t="s">
        <v>1853</v>
      </c>
      <c r="AB344" s="346" t="s">
        <v>1854</v>
      </c>
      <c r="AC344" s="346" t="s">
        <v>1855</v>
      </c>
      <c r="AD344" s="346">
        <v>1821831.1999999997</v>
      </c>
      <c r="AE344" s="347">
        <v>1.2909485070731681</v>
      </c>
      <c r="AF344" s="347">
        <v>8.0495527770155076E-2</v>
      </c>
      <c r="AG344" s="346">
        <v>3099765</v>
      </c>
      <c r="AH344" s="346">
        <v>2923732</v>
      </c>
      <c r="AI344" s="346">
        <v>3640056</v>
      </c>
      <c r="AJ344" s="346">
        <v>2721554</v>
      </c>
      <c r="AK344" s="346">
        <v>3780222</v>
      </c>
      <c r="AL344" s="346">
        <v>240084.7728282949</v>
      </c>
      <c r="AM344" s="346">
        <v>221777.27473168704</v>
      </c>
      <c r="AN344" s="346">
        <v>333670.77216961136</v>
      </c>
      <c r="AO344" s="346">
        <v>196466.4576122954</v>
      </c>
      <c r="AP344" s="346">
        <v>309237.41209130443</v>
      </c>
      <c r="AQ344" s="347">
        <v>0.18326398823298753</v>
      </c>
      <c r="AR344" s="348" t="str">
        <f t="shared" si="29"/>
        <v>RangpurGaibandha</v>
      </c>
      <c r="AS344" s="347">
        <v>4.0000000000000001E-3</v>
      </c>
      <c r="AT344" s="347" t="s">
        <v>1846</v>
      </c>
      <c r="AU344" s="347" t="s">
        <v>1843</v>
      </c>
      <c r="AV344" s="349" t="s">
        <v>1041</v>
      </c>
    </row>
    <row r="345" spans="1:48" ht="14.4">
      <c r="A345" s="343">
        <v>157</v>
      </c>
      <c r="B345" s="343" t="s">
        <v>1285</v>
      </c>
      <c r="C345" s="343" t="s">
        <v>2037</v>
      </c>
      <c r="D345" s="343" t="str">
        <f t="shared" si="25"/>
        <v>2501 - 3000 SFTKhulnaJashoreNon-PNPHigh Street W Residential BlockHBজেলা শহরSquare ⬜ shapeGround floor</v>
      </c>
      <c r="E345" s="343" t="str">
        <f>CONCATENATE('Outlet Data'!K345,L345,'Outlet Data'!N345,M345)</f>
        <v>KhulnaJashoreHigh Street W Residential BlockNon-PNP</v>
      </c>
      <c r="F345" s="343" t="str">
        <f t="shared" si="26"/>
        <v>Jashoreজেলা শহরNon-PNP</v>
      </c>
      <c r="G345" s="343" t="str">
        <f t="shared" si="27"/>
        <v>JashoreNon-PNP</v>
      </c>
      <c r="H345" s="344">
        <v>45230</v>
      </c>
      <c r="I345" s="343">
        <v>2700</v>
      </c>
      <c r="J345" s="343" t="str">
        <f t="shared" si="28"/>
        <v>2501 - 3000 SFT</v>
      </c>
      <c r="K345" s="345" t="s">
        <v>159</v>
      </c>
      <c r="L345" s="343" t="s">
        <v>156</v>
      </c>
      <c r="M345" s="345" t="s">
        <v>1537</v>
      </c>
      <c r="N345" s="343" t="s">
        <v>1015</v>
      </c>
      <c r="O345" s="343" t="s">
        <v>45</v>
      </c>
      <c r="P345" s="343" t="s">
        <v>27</v>
      </c>
      <c r="Q345" s="343" t="s">
        <v>1861</v>
      </c>
      <c r="R345" s="343" t="s">
        <v>1863</v>
      </c>
      <c r="S345" s="346">
        <v>2488723</v>
      </c>
      <c r="T345" s="346">
        <v>921.74925925925925</v>
      </c>
      <c r="U345" s="346">
        <v>2433832</v>
      </c>
      <c r="V345" s="346">
        <v>2772381</v>
      </c>
      <c r="W345" s="346">
        <v>4685326</v>
      </c>
      <c r="X345" s="346">
        <v>3698432.1999999997</v>
      </c>
      <c r="Y345" s="346">
        <v>5005462.0999999996</v>
      </c>
      <c r="Z345" s="346">
        <v>7</v>
      </c>
      <c r="AA345" s="346" t="s">
        <v>1848</v>
      </c>
      <c r="AB345" s="346" t="s">
        <v>1849</v>
      </c>
      <c r="AC345" s="346" t="s">
        <v>1841</v>
      </c>
      <c r="AD345" s="346">
        <v>-2196603</v>
      </c>
      <c r="AE345" s="347">
        <v>-0.46882607528270182</v>
      </c>
      <c r="AF345" s="347">
        <v>6.3011415640314247E-2</v>
      </c>
      <c r="AG345" s="346">
        <v>2501692</v>
      </c>
      <c r="AH345" s="346">
        <v>2433832</v>
      </c>
      <c r="AI345" s="346">
        <v>2772381</v>
      </c>
      <c r="AJ345" s="346">
        <v>1872785</v>
      </c>
      <c r="AK345" s="346">
        <v>2862925</v>
      </c>
      <c r="AL345" s="346">
        <v>159576.35251820227</v>
      </c>
      <c r="AM345" s="346">
        <v>128562.09950143524</v>
      </c>
      <c r="AN345" s="346">
        <v>197880.5874420036</v>
      </c>
      <c r="AO345" s="346">
        <v>84731.246793582803</v>
      </c>
      <c r="AP345" s="346">
        <v>213339.51057782507</v>
      </c>
      <c r="AQ345" s="347">
        <v>0.16067696281079957</v>
      </c>
      <c r="AR345" s="348" t="str">
        <f t="shared" si="29"/>
        <v>KhulnaJashore</v>
      </c>
      <c r="AS345" s="347">
        <v>4.0000000000000001E-3</v>
      </c>
      <c r="AT345" s="347" t="s">
        <v>1846</v>
      </c>
      <c r="AU345" s="347" t="s">
        <v>1843</v>
      </c>
      <c r="AV345" s="349" t="s">
        <v>1041</v>
      </c>
    </row>
    <row r="346" spans="1:48" ht="14.4">
      <c r="A346" s="343">
        <v>477</v>
      </c>
      <c r="B346" s="343" t="s">
        <v>1201</v>
      </c>
      <c r="C346" s="343" t="s">
        <v>1314</v>
      </c>
      <c r="D346" s="343" t="str">
        <f t="shared" si="25"/>
        <v>1501 - 2000 SFTBarishalBarishalNon-PNPHigh Street W Residential BlockMBথানা সদরL shapeSlightly upper than Ground floor</v>
      </c>
      <c r="E346" s="343" t="str">
        <f>CONCATENATE('Outlet Data'!K346,L346,'Outlet Data'!N346,M346)</f>
        <v>BarishalBarishalHigh Street W Residential BlockNon-PNP</v>
      </c>
      <c r="F346" s="343" t="str">
        <f t="shared" si="26"/>
        <v>Barishalথানা সদরNon-PNP</v>
      </c>
      <c r="G346" s="343" t="str">
        <f t="shared" si="27"/>
        <v>BarishalNon-PNP</v>
      </c>
      <c r="H346" s="344">
        <v>45230</v>
      </c>
      <c r="I346" s="343">
        <v>1600</v>
      </c>
      <c r="J346" s="343" t="str">
        <f t="shared" si="28"/>
        <v>1501 - 2000 SFT</v>
      </c>
      <c r="K346" s="345" t="s">
        <v>189</v>
      </c>
      <c r="L346" s="343" t="s">
        <v>189</v>
      </c>
      <c r="M346" s="345" t="s">
        <v>1537</v>
      </c>
      <c r="N346" s="343" t="s">
        <v>1015</v>
      </c>
      <c r="O346" s="343" t="s">
        <v>25</v>
      </c>
      <c r="P346" s="343" t="s">
        <v>27</v>
      </c>
      <c r="Q346" s="343" t="s">
        <v>1869</v>
      </c>
      <c r="R346" s="343" t="s">
        <v>1863</v>
      </c>
      <c r="S346" s="346">
        <v>1816765.2</v>
      </c>
      <c r="T346" s="346">
        <v>1135.4782499999999</v>
      </c>
      <c r="U346" s="346">
        <v>1662549</v>
      </c>
      <c r="V346" s="346">
        <v>2009959</v>
      </c>
      <c r="W346" s="346">
        <v>1891818.7</v>
      </c>
      <c r="X346" s="346">
        <v>1175210.8999999999</v>
      </c>
      <c r="Y346" s="346">
        <v>2354009.5</v>
      </c>
      <c r="Z346" s="346">
        <v>8</v>
      </c>
      <c r="AA346" s="346" t="s">
        <v>1853</v>
      </c>
      <c r="AB346" s="346" t="s">
        <v>1854</v>
      </c>
      <c r="AC346" s="346" t="s">
        <v>1845</v>
      </c>
      <c r="AD346" s="346">
        <v>-75053.5</v>
      </c>
      <c r="AE346" s="347">
        <v>-3.9672670536558319E-2</v>
      </c>
      <c r="AF346" s="347">
        <v>5.4680598177745926E-2</v>
      </c>
      <c r="AG346" s="346">
        <v>1692017</v>
      </c>
      <c r="AH346" s="346">
        <v>1662549</v>
      </c>
      <c r="AI346" s="346">
        <v>2173412</v>
      </c>
      <c r="AJ346" s="346">
        <v>1545889</v>
      </c>
      <c r="AK346" s="346">
        <v>2009959</v>
      </c>
      <c r="AL346" s="346">
        <v>94985.230661643232</v>
      </c>
      <c r="AM346" s="346">
        <v>66089.615011739603</v>
      </c>
      <c r="AN346" s="346">
        <v>134398.7474848369</v>
      </c>
      <c r="AO346" s="346">
        <v>73467.65885835595</v>
      </c>
      <c r="AP346" s="346">
        <v>127767.78740598541</v>
      </c>
      <c r="AQ346" s="347">
        <v>0.1631262951429103</v>
      </c>
      <c r="AR346" s="348" t="str">
        <f t="shared" si="29"/>
        <v>BarishalBarishal</v>
      </c>
      <c r="AS346" s="347">
        <v>4.0000000000000001E-3</v>
      </c>
      <c r="AT346" s="347" t="s">
        <v>1842</v>
      </c>
      <c r="AU346" s="347" t="s">
        <v>1851</v>
      </c>
      <c r="AV346" s="349" t="s">
        <v>1041</v>
      </c>
    </row>
    <row r="347" spans="1:48" ht="14.4">
      <c r="A347" s="343">
        <v>98</v>
      </c>
      <c r="B347" s="343" t="s">
        <v>1277</v>
      </c>
      <c r="C347" s="343" t="s">
        <v>170</v>
      </c>
      <c r="D347" s="343" t="str">
        <f t="shared" si="25"/>
        <v>2001 - 2500 SFTChattogramLakshmipurNon-PNPCommercial HubMBজেলা শহরL shapeGround floor</v>
      </c>
      <c r="E347" s="343" t="str">
        <f>CONCATENATE('Outlet Data'!K347,L347,'Outlet Data'!N347,M347)</f>
        <v>ChattogramLakshmipurCommercial HubNon-PNP</v>
      </c>
      <c r="F347" s="343" t="str">
        <f t="shared" si="26"/>
        <v>Lakshmipurজেলা শহরNon-PNP</v>
      </c>
      <c r="G347" s="343" t="str">
        <f t="shared" si="27"/>
        <v>LakshmipurNon-PNP</v>
      </c>
      <c r="H347" s="344">
        <v>45230</v>
      </c>
      <c r="I347" s="343">
        <v>2445</v>
      </c>
      <c r="J347" s="343" t="str">
        <f t="shared" si="28"/>
        <v>2001 - 2500 SFT</v>
      </c>
      <c r="K347" s="345" t="s">
        <v>195</v>
      </c>
      <c r="L347" s="343" t="s">
        <v>170</v>
      </c>
      <c r="M347" s="345" t="s">
        <v>1537</v>
      </c>
      <c r="N347" s="343" t="s">
        <v>1014</v>
      </c>
      <c r="O347" s="343" t="s">
        <v>25</v>
      </c>
      <c r="P347" s="343" t="s">
        <v>27</v>
      </c>
      <c r="Q347" s="343" t="s">
        <v>1861</v>
      </c>
      <c r="R347" s="343" t="s">
        <v>1863</v>
      </c>
      <c r="S347" s="346">
        <v>4216324.5999999996</v>
      </c>
      <c r="T347" s="346">
        <v>1724.4681390593046</v>
      </c>
      <c r="U347" s="346">
        <v>3846937</v>
      </c>
      <c r="V347" s="346">
        <v>4580808</v>
      </c>
      <c r="W347" s="346">
        <v>1730070.3</v>
      </c>
      <c r="X347" s="346">
        <v>1191184.5375000001</v>
      </c>
      <c r="Y347" s="346">
        <v>3396251.9</v>
      </c>
      <c r="Z347" s="346">
        <v>16</v>
      </c>
      <c r="AA347" s="346" t="s">
        <v>1853</v>
      </c>
      <c r="AB347" s="346" t="s">
        <v>1854</v>
      </c>
      <c r="AC347" s="346" t="s">
        <v>1855</v>
      </c>
      <c r="AD347" s="346">
        <v>2486254.2999999998</v>
      </c>
      <c r="AE347" s="347">
        <v>1.4370828168080796</v>
      </c>
      <c r="AF347" s="347">
        <v>8.1211652368759477E-2</v>
      </c>
      <c r="AG347" s="346">
        <v>3846937</v>
      </c>
      <c r="AH347" s="346">
        <v>4389423</v>
      </c>
      <c r="AI347" s="346">
        <v>4788085</v>
      </c>
      <c r="AJ347" s="346">
        <v>3476370</v>
      </c>
      <c r="AK347" s="346">
        <v>4580808</v>
      </c>
      <c r="AL347" s="346">
        <v>281592.59036436537</v>
      </c>
      <c r="AM347" s="346">
        <v>323870.18674598809</v>
      </c>
      <c r="AN347" s="346">
        <v>446489.59807498672</v>
      </c>
      <c r="AO347" s="346">
        <v>255356.75225184479</v>
      </c>
      <c r="AP347" s="346">
        <v>404764.3110080593</v>
      </c>
      <c r="AQ347" s="347">
        <v>0.16910975212242138</v>
      </c>
      <c r="AR347" s="348" t="str">
        <f t="shared" si="29"/>
        <v>ChattogramLakshmipur</v>
      </c>
      <c r="AS347" s="347">
        <v>1.354127918044153E-2</v>
      </c>
      <c r="AT347" s="347" t="s">
        <v>1842</v>
      </c>
      <c r="AU347" s="347" t="s">
        <v>1843</v>
      </c>
      <c r="AV347" s="349" t="s">
        <v>1041</v>
      </c>
    </row>
    <row r="348" spans="1:48" ht="14.4">
      <c r="A348" s="343">
        <v>111</v>
      </c>
      <c r="B348" s="343" t="s">
        <v>1274</v>
      </c>
      <c r="C348" s="343" t="s">
        <v>2038</v>
      </c>
      <c r="D348" s="343" t="str">
        <f t="shared" si="25"/>
        <v>2001 - 2500 SFTDhakaDhakaNon-PNPWithin the MahallaHBবিভাগীয় শহরL shapeGround floor</v>
      </c>
      <c r="E348" s="343" t="str">
        <f>CONCATENATE('Outlet Data'!K348,L348,'Outlet Data'!N348,M348)</f>
        <v>DhakaDhakaWithin the MahallaNon-PNP</v>
      </c>
      <c r="F348" s="343" t="str">
        <f t="shared" si="26"/>
        <v>Dhakaবিভাগীয় শহরNon-PNP</v>
      </c>
      <c r="G348" s="343" t="str">
        <f t="shared" si="27"/>
        <v>DhakaNon-PNP</v>
      </c>
      <c r="H348" s="344">
        <v>45230</v>
      </c>
      <c r="I348" s="343">
        <v>2361</v>
      </c>
      <c r="J348" s="343" t="str">
        <f t="shared" si="28"/>
        <v>2001 - 2500 SFT</v>
      </c>
      <c r="K348" s="345" t="s">
        <v>52</v>
      </c>
      <c r="L348" s="343" t="s">
        <v>52</v>
      </c>
      <c r="M348" s="345" t="s">
        <v>1537</v>
      </c>
      <c r="N348" s="343" t="s">
        <v>1016</v>
      </c>
      <c r="O348" s="343" t="s">
        <v>45</v>
      </c>
      <c r="P348" s="343" t="s">
        <v>27</v>
      </c>
      <c r="Q348" s="343" t="s">
        <v>1838</v>
      </c>
      <c r="R348" s="343" t="s">
        <v>52</v>
      </c>
      <c r="S348" s="346">
        <v>4237102.5999999996</v>
      </c>
      <c r="T348" s="346">
        <v>1794.6220245658617</v>
      </c>
      <c r="U348" s="346">
        <v>3964764</v>
      </c>
      <c r="V348" s="346">
        <v>4570288</v>
      </c>
      <c r="W348" s="346">
        <v>2744328.4</v>
      </c>
      <c r="X348" s="346">
        <v>2349036.4</v>
      </c>
      <c r="Y348" s="346">
        <v>3490451.4</v>
      </c>
      <c r="Z348" s="346">
        <v>17</v>
      </c>
      <c r="AA348" s="346" t="s">
        <v>1853</v>
      </c>
      <c r="AB348" s="346" t="s">
        <v>1854</v>
      </c>
      <c r="AC348" s="346" t="s">
        <v>1855</v>
      </c>
      <c r="AD348" s="346">
        <v>1492774.1999999997</v>
      </c>
      <c r="AE348" s="347">
        <v>0.54394882186840321</v>
      </c>
      <c r="AF348" s="347">
        <v>5.6319294526134718E-2</v>
      </c>
      <c r="AG348" s="346">
        <v>3529250</v>
      </c>
      <c r="AH348" s="346">
        <v>4090547</v>
      </c>
      <c r="AI348" s="346">
        <v>5030664</v>
      </c>
      <c r="AJ348" s="346">
        <v>3964764</v>
      </c>
      <c r="AK348" s="346">
        <v>4570288</v>
      </c>
      <c r="AL348" s="346">
        <v>228225.28156889684</v>
      </c>
      <c r="AM348" s="346">
        <v>172437.5282045179</v>
      </c>
      <c r="AN348" s="346">
        <v>241457.63569659879</v>
      </c>
      <c r="AO348" s="346">
        <v>250373.26948680298</v>
      </c>
      <c r="AP348" s="346">
        <v>300659.43137743929</v>
      </c>
      <c r="AQ348" s="347">
        <v>0.15980742193926079</v>
      </c>
      <c r="AR348" s="348" t="str">
        <f t="shared" si="29"/>
        <v>DhakaDhaka</v>
      </c>
      <c r="AS348" s="347">
        <v>4.0000000000000001E-3</v>
      </c>
      <c r="AT348" s="347" t="s">
        <v>1842</v>
      </c>
      <c r="AU348" s="347" t="s">
        <v>1843</v>
      </c>
      <c r="AV348" s="349" t="s">
        <v>1041</v>
      </c>
    </row>
    <row r="349" spans="1:48" ht="14.4">
      <c r="A349" s="343">
        <v>138</v>
      </c>
      <c r="B349" s="343" t="s">
        <v>1273</v>
      </c>
      <c r="C349" s="343" t="s">
        <v>2039</v>
      </c>
      <c r="D349" s="343" t="str">
        <f t="shared" si="25"/>
        <v>2001 - 2500 SFTDhakaDhakaNon-PNPWithin the MahallaMBবিভাগীয় শহরI shapeGround floor</v>
      </c>
      <c r="E349" s="343" t="str">
        <f>CONCATENATE('Outlet Data'!K349,L349,'Outlet Data'!N349,M349)</f>
        <v>DhakaDhakaWithin the MahallaNon-PNP</v>
      </c>
      <c r="F349" s="343" t="str">
        <f t="shared" si="26"/>
        <v>Dhakaবিভাগীয় শহরNon-PNP</v>
      </c>
      <c r="G349" s="343" t="str">
        <f t="shared" si="27"/>
        <v>DhakaNon-PNP</v>
      </c>
      <c r="H349" s="344">
        <v>45230</v>
      </c>
      <c r="I349" s="343">
        <v>2359</v>
      </c>
      <c r="J349" s="343" t="str">
        <f t="shared" si="28"/>
        <v>2001 - 2500 SFT</v>
      </c>
      <c r="K349" s="345" t="s">
        <v>52</v>
      </c>
      <c r="L349" s="343" t="s">
        <v>52</v>
      </c>
      <c r="M349" s="345" t="s">
        <v>1537</v>
      </c>
      <c r="N349" s="343" t="s">
        <v>1016</v>
      </c>
      <c r="O349" s="343" t="s">
        <v>25</v>
      </c>
      <c r="P349" s="343" t="s">
        <v>27</v>
      </c>
      <c r="Q349" s="343" t="s">
        <v>1838</v>
      </c>
      <c r="R349" s="343" t="s">
        <v>52</v>
      </c>
      <c r="S349" s="346">
        <v>3353677.8</v>
      </c>
      <c r="T349" s="346">
        <v>1421.6523103009749</v>
      </c>
      <c r="U349" s="346">
        <v>3189098</v>
      </c>
      <c r="V349" s="346">
        <v>3380066</v>
      </c>
      <c r="W349" s="346">
        <v>1836897.4</v>
      </c>
      <c r="X349" s="346">
        <v>1451480</v>
      </c>
      <c r="Y349" s="346">
        <v>2788880.2</v>
      </c>
      <c r="Z349" s="346">
        <v>9</v>
      </c>
      <c r="AA349" s="346" t="s">
        <v>1857</v>
      </c>
      <c r="AB349" s="346" t="s">
        <v>1858</v>
      </c>
      <c r="AC349" s="346" t="s">
        <v>1855</v>
      </c>
      <c r="AD349" s="346">
        <v>1516780.4</v>
      </c>
      <c r="AE349" s="347">
        <v>0.82572951543183626</v>
      </c>
      <c r="AF349" s="347">
        <v>6.4462625684679947E-2</v>
      </c>
      <c r="AG349" s="346">
        <v>3189098</v>
      </c>
      <c r="AH349" s="346">
        <v>3324246</v>
      </c>
      <c r="AI349" s="346">
        <v>3820351</v>
      </c>
      <c r="AJ349" s="346">
        <v>3054628</v>
      </c>
      <c r="AK349" s="346">
        <v>3380066</v>
      </c>
      <c r="AL349" s="346">
        <v>185433.26400864514</v>
      </c>
      <c r="AM349" s="346">
        <v>204051.30645282578</v>
      </c>
      <c r="AN349" s="346">
        <v>300520.16639709118</v>
      </c>
      <c r="AO349" s="346">
        <v>183308.01513483113</v>
      </c>
      <c r="AP349" s="346">
        <v>207621.63144871139</v>
      </c>
      <c r="AQ349" s="347">
        <v>0.16169212608964073</v>
      </c>
      <c r="AR349" s="348" t="str">
        <f t="shared" si="29"/>
        <v>DhakaDhaka</v>
      </c>
      <c r="AS349" s="347">
        <v>4.0000000000000001E-3</v>
      </c>
      <c r="AT349" s="347" t="s">
        <v>1856</v>
      </c>
      <c r="AU349" s="347" t="s">
        <v>1843</v>
      </c>
      <c r="AV349" s="349" t="s">
        <v>1041</v>
      </c>
    </row>
    <row r="350" spans="1:48" ht="14.4">
      <c r="A350" s="343">
        <v>47</v>
      </c>
      <c r="B350" s="343" t="s">
        <v>1559</v>
      </c>
      <c r="C350" s="343" t="s">
        <v>2040</v>
      </c>
      <c r="D350" s="343" t="str">
        <f t="shared" si="25"/>
        <v>4001 - 4500 SFTDhakaDhakaPNPHigh Street W Residential BlockHBবিভাগীয় শহরSquare ⬜ shapeGround floor</v>
      </c>
      <c r="E350" s="343" t="str">
        <f>CONCATENATE('Outlet Data'!K350,L350,'Outlet Data'!N350,M350)</f>
        <v>DhakaDhakaHigh Street W Residential BlockPNP</v>
      </c>
      <c r="F350" s="343" t="str">
        <f t="shared" si="26"/>
        <v>Dhakaবিভাগীয় শহরPNP</v>
      </c>
      <c r="G350" s="343" t="str">
        <f t="shared" si="27"/>
        <v>DhakaPNP</v>
      </c>
      <c r="H350" s="344">
        <v>45233</v>
      </c>
      <c r="I350" s="343">
        <v>4200</v>
      </c>
      <c r="J350" s="343" t="str">
        <f t="shared" si="28"/>
        <v>4001 - 4500 SFT</v>
      </c>
      <c r="K350" s="345" t="s">
        <v>52</v>
      </c>
      <c r="L350" s="343" t="s">
        <v>52</v>
      </c>
      <c r="M350" s="345" t="s">
        <v>1492</v>
      </c>
      <c r="N350" s="343" t="s">
        <v>1015</v>
      </c>
      <c r="O350" s="343" t="s">
        <v>45</v>
      </c>
      <c r="P350" s="343" t="s">
        <v>27</v>
      </c>
      <c r="Q350" s="343" t="s">
        <v>1838</v>
      </c>
      <c r="R350" s="343" t="s">
        <v>52</v>
      </c>
      <c r="S350" s="346">
        <v>10547832</v>
      </c>
      <c r="T350" s="346">
        <v>2511.3885714285716</v>
      </c>
      <c r="U350" s="346">
        <v>10172429</v>
      </c>
      <c r="V350" s="346">
        <v>10987215</v>
      </c>
      <c r="W350" s="346">
        <v>13067266.699999999</v>
      </c>
      <c r="X350" s="346">
        <v>10570136.15</v>
      </c>
      <c r="Y350" s="346">
        <v>15136424.800000001</v>
      </c>
      <c r="Z350" s="346">
        <v>14</v>
      </c>
      <c r="AA350" s="346" t="s">
        <v>1853</v>
      </c>
      <c r="AB350" s="346" t="s">
        <v>1854</v>
      </c>
      <c r="AC350" s="346" t="s">
        <v>1841</v>
      </c>
      <c r="AD350" s="346">
        <v>-2519434.6999999993</v>
      </c>
      <c r="AE350" s="347">
        <v>-0.19280502631816643</v>
      </c>
      <c r="AF350" s="347">
        <v>6.8167089305234477E-2</v>
      </c>
      <c r="AG350" s="346">
        <v>10009625</v>
      </c>
      <c r="AH350" s="346">
        <v>10172429</v>
      </c>
      <c r="AI350" s="346">
        <v>10987215</v>
      </c>
      <c r="AJ350" s="346">
        <v>10286882</v>
      </c>
      <c r="AK350" s="346">
        <v>11283009</v>
      </c>
      <c r="AL350" s="346">
        <v>681558.17474997882</v>
      </c>
      <c r="AM350" s="346">
        <v>558899.11983422819</v>
      </c>
      <c r="AN350" s="346">
        <v>811164.45551723056</v>
      </c>
      <c r="AO350" s="346">
        <v>718037.08211793588</v>
      </c>
      <c r="AP350" s="346">
        <v>825416.19738367619</v>
      </c>
      <c r="AQ350" s="347">
        <v>0.16684850375202201</v>
      </c>
      <c r="AR350" s="348" t="str">
        <f t="shared" si="29"/>
        <v>DhakaDhaka</v>
      </c>
      <c r="AS350" s="347">
        <v>3.7672171492551319E-3</v>
      </c>
      <c r="AT350" s="347" t="s">
        <v>1846</v>
      </c>
      <c r="AU350" s="347" t="s">
        <v>1843</v>
      </c>
      <c r="AV350" s="349" t="s">
        <v>1555</v>
      </c>
    </row>
    <row r="351" spans="1:48" ht="14.4">
      <c r="A351" s="343">
        <v>534</v>
      </c>
      <c r="B351" s="343" t="s">
        <v>1262</v>
      </c>
      <c r="C351" s="343" t="s">
        <v>2041</v>
      </c>
      <c r="D351" s="343" t="str">
        <f t="shared" si="25"/>
        <v>2001 - 2500 SFTDhakaGazipurNon-PNPHigh Street W Residential BlockMCথানা সদরSquare ⬜ shapeGround floor</v>
      </c>
      <c r="E351" s="343" t="str">
        <f>CONCATENATE('Outlet Data'!K351,L351,'Outlet Data'!N351,M351)</f>
        <v>DhakaGazipurHigh Street W Residential BlockNon-PNP</v>
      </c>
      <c r="F351" s="343" t="str">
        <f t="shared" si="26"/>
        <v>Gazipurথানা সদরNon-PNP</v>
      </c>
      <c r="G351" s="343" t="str">
        <f t="shared" si="27"/>
        <v>GazipurNon-PNP</v>
      </c>
      <c r="H351" s="344">
        <v>45257</v>
      </c>
      <c r="I351" s="343">
        <v>2123</v>
      </c>
      <c r="J351" s="343" t="str">
        <f t="shared" si="28"/>
        <v>2001 - 2500 SFT</v>
      </c>
      <c r="K351" s="345" t="s">
        <v>52</v>
      </c>
      <c r="L351" s="343" t="s">
        <v>79</v>
      </c>
      <c r="M351" s="345" t="s">
        <v>1537</v>
      </c>
      <c r="N351" s="343" t="s">
        <v>1015</v>
      </c>
      <c r="O351" s="343" t="s">
        <v>25</v>
      </c>
      <c r="P351" s="343" t="s">
        <v>118</v>
      </c>
      <c r="Q351" s="343" t="s">
        <v>1869</v>
      </c>
      <c r="R351" s="343" t="s">
        <v>52</v>
      </c>
      <c r="S351" s="346">
        <v>1186279</v>
      </c>
      <c r="T351" s="346">
        <v>558.77484691474331</v>
      </c>
      <c r="U351" s="346">
        <v>1246717</v>
      </c>
      <c r="V351" s="346">
        <v>1616725</v>
      </c>
      <c r="W351" s="346">
        <v>1770056.6</v>
      </c>
      <c r="X351" s="346">
        <v>1275881.7999999998</v>
      </c>
      <c r="Y351" s="346">
        <v>2336135.5999999996</v>
      </c>
      <c r="Z351" s="346">
        <v>7</v>
      </c>
      <c r="AA351" s="346" t="s">
        <v>1857</v>
      </c>
      <c r="AB351" s="346" t="s">
        <v>1858</v>
      </c>
      <c r="AC351" s="346" t="s">
        <v>1841</v>
      </c>
      <c r="AD351" s="346">
        <v>-583777.60000000009</v>
      </c>
      <c r="AE351" s="347">
        <v>-0.32980730672680192</v>
      </c>
      <c r="AF351" s="347">
        <v>3.3626846830749409E-2</v>
      </c>
      <c r="AG351" s="346">
        <v>0</v>
      </c>
      <c r="AH351" s="346">
        <v>1356427</v>
      </c>
      <c r="AI351" s="346">
        <v>1616725</v>
      </c>
      <c r="AJ351" s="346">
        <v>1246717</v>
      </c>
      <c r="AK351" s="346">
        <v>1711526</v>
      </c>
      <c r="AL351" s="346">
        <v>-62139.166666666672</v>
      </c>
      <c r="AM351" s="346">
        <v>19139.639229356952</v>
      </c>
      <c r="AN351" s="346">
        <v>66298.803660107456</v>
      </c>
      <c r="AO351" s="346">
        <v>67678.068901274382</v>
      </c>
      <c r="AP351" s="346">
        <v>108476.76603360078</v>
      </c>
      <c r="AQ351" s="347">
        <v>0.11413590179954826</v>
      </c>
      <c r="AR351" s="348" t="str">
        <f t="shared" si="29"/>
        <v>DhakaGazipur</v>
      </c>
      <c r="AS351" s="347">
        <v>4.0000000000000001E-3</v>
      </c>
      <c r="AT351" s="347" t="s">
        <v>1846</v>
      </c>
      <c r="AU351" s="347" t="s">
        <v>1843</v>
      </c>
      <c r="AV351" s="349" t="s">
        <v>1041</v>
      </c>
    </row>
    <row r="352" spans="1:48" ht="14.4">
      <c r="A352" s="343">
        <v>337</v>
      </c>
      <c r="B352" s="343" t="s">
        <v>1111</v>
      </c>
      <c r="C352" s="343" t="s">
        <v>2042</v>
      </c>
      <c r="D352" s="343" t="str">
        <f t="shared" si="25"/>
        <v>1001 - 1500 SFTDhakaDhakaNon-PNPHigh Street W Residential BlockMBবিভাগীয় শহরL shapeSlightly upper than Ground floor</v>
      </c>
      <c r="E352" s="343" t="str">
        <f>CONCATENATE('Outlet Data'!K352,L352,'Outlet Data'!N352,M352)</f>
        <v>DhakaDhakaHigh Street W Residential BlockNon-PNP</v>
      </c>
      <c r="F352" s="343" t="str">
        <f t="shared" si="26"/>
        <v>Dhakaবিভাগীয় শহরNon-PNP</v>
      </c>
      <c r="G352" s="343" t="str">
        <f t="shared" si="27"/>
        <v>DhakaNon-PNP</v>
      </c>
      <c r="H352" s="344">
        <v>45259</v>
      </c>
      <c r="I352" s="343">
        <v>1296</v>
      </c>
      <c r="J352" s="343" t="str">
        <f t="shared" si="28"/>
        <v>1001 - 1500 SFT</v>
      </c>
      <c r="K352" s="345" t="s">
        <v>52</v>
      </c>
      <c r="L352" s="343" t="s">
        <v>52</v>
      </c>
      <c r="M352" s="345" t="s">
        <v>1537</v>
      </c>
      <c r="N352" s="343" t="s">
        <v>1015</v>
      </c>
      <c r="O352" s="343" t="s">
        <v>25</v>
      </c>
      <c r="P352" s="343" t="s">
        <v>27</v>
      </c>
      <c r="Q352" s="343" t="s">
        <v>1838</v>
      </c>
      <c r="R352" s="343" t="s">
        <v>52</v>
      </c>
      <c r="S352" s="346">
        <v>1786533.6</v>
      </c>
      <c r="T352" s="346">
        <v>1378.4981481481482</v>
      </c>
      <c r="U352" s="346">
        <v>1780523</v>
      </c>
      <c r="V352" s="346">
        <v>1847254</v>
      </c>
      <c r="W352" s="346">
        <v>2064131.5</v>
      </c>
      <c r="X352" s="346">
        <v>1639243.4000000001</v>
      </c>
      <c r="Y352" s="346">
        <v>2189105.5499999998</v>
      </c>
      <c r="Z352" s="346">
        <v>8</v>
      </c>
      <c r="AA352" s="346" t="s">
        <v>1857</v>
      </c>
      <c r="AB352" s="346" t="s">
        <v>1858</v>
      </c>
      <c r="AC352" s="346" t="s">
        <v>1845</v>
      </c>
      <c r="AD352" s="346">
        <v>-277597.89999999991</v>
      </c>
      <c r="AE352" s="347">
        <v>-0.13448653828498813</v>
      </c>
      <c r="AF352" s="347">
        <v>3.9916455328491474E-2</v>
      </c>
      <c r="AG352" s="346">
        <v>1780523</v>
      </c>
      <c r="AH352" s="346">
        <v>1786648</v>
      </c>
      <c r="AI352" s="346">
        <v>1910453</v>
      </c>
      <c r="AJ352" s="346">
        <v>1607790</v>
      </c>
      <c r="AK352" s="346">
        <v>1847254</v>
      </c>
      <c r="AL352" s="346">
        <v>64244.622439381608</v>
      </c>
      <c r="AM352" s="346">
        <v>60641.022668723948</v>
      </c>
      <c r="AN352" s="346">
        <v>96271.228796246985</v>
      </c>
      <c r="AO352" s="346">
        <v>51686.704826481931</v>
      </c>
      <c r="AP352" s="346">
        <v>83716.864455410861</v>
      </c>
      <c r="AQ352" s="347">
        <v>0.15994625732194881</v>
      </c>
      <c r="AR352" s="348" t="str">
        <f t="shared" si="29"/>
        <v>DhakaDhaka</v>
      </c>
      <c r="AS352" s="347">
        <v>4.0000000000000001E-3</v>
      </c>
      <c r="AT352" s="347" t="s">
        <v>1842</v>
      </c>
      <c r="AU352" s="347" t="s">
        <v>1851</v>
      </c>
      <c r="AV352" s="349" t="s">
        <v>1041</v>
      </c>
    </row>
    <row r="353" spans="1:48" ht="14.4">
      <c r="A353" s="343">
        <v>370</v>
      </c>
      <c r="B353" s="343" t="s">
        <v>1062</v>
      </c>
      <c r="C353" s="343" t="s">
        <v>2043</v>
      </c>
      <c r="D353" s="343" t="str">
        <f t="shared" si="25"/>
        <v>1001 - 1500 SFTChattogramChattogramNon-PNPCommercial HubLCবিভাগীয় শহরI shapeGround floor</v>
      </c>
      <c r="E353" s="343" t="str">
        <f>CONCATENATE('Outlet Data'!K353,L353,'Outlet Data'!N353,M353)</f>
        <v>ChattogramChattogramCommercial HubNon-PNP</v>
      </c>
      <c r="F353" s="343" t="str">
        <f t="shared" si="26"/>
        <v>Chattogramবিভাগীয় শহরNon-PNP</v>
      </c>
      <c r="G353" s="343" t="str">
        <f t="shared" si="27"/>
        <v>ChattogramNon-PNP</v>
      </c>
      <c r="H353" s="344">
        <v>45260</v>
      </c>
      <c r="I353" s="343">
        <v>1060</v>
      </c>
      <c r="J353" s="343" t="str">
        <f t="shared" si="28"/>
        <v>1001 - 1500 SFT</v>
      </c>
      <c r="K353" s="345" t="s">
        <v>195</v>
      </c>
      <c r="L353" s="343" t="s">
        <v>195</v>
      </c>
      <c r="M353" s="345" t="s">
        <v>1537</v>
      </c>
      <c r="N353" s="343" t="s">
        <v>1014</v>
      </c>
      <c r="O353" s="343" t="s">
        <v>127</v>
      </c>
      <c r="P353" s="343" t="s">
        <v>118</v>
      </c>
      <c r="Q353" s="343" t="s">
        <v>1838</v>
      </c>
      <c r="R353" s="343" t="s">
        <v>1863</v>
      </c>
      <c r="S353" s="346">
        <v>1881376.2</v>
      </c>
      <c r="T353" s="346">
        <v>1774.8832075471698</v>
      </c>
      <c r="U353" s="346">
        <v>1676046</v>
      </c>
      <c r="V353" s="346">
        <v>2015984</v>
      </c>
      <c r="W353" s="346">
        <v>1267205</v>
      </c>
      <c r="X353" s="346">
        <v>882086.6</v>
      </c>
      <c r="Y353" s="346">
        <v>1558045</v>
      </c>
      <c r="Z353" s="346">
        <v>13</v>
      </c>
      <c r="AA353" s="346" t="s">
        <v>1853</v>
      </c>
      <c r="AB353" s="346" t="s">
        <v>1854</v>
      </c>
      <c r="AC353" s="346" t="s">
        <v>1855</v>
      </c>
      <c r="AD353" s="346">
        <v>614171.19999999995</v>
      </c>
      <c r="AE353" s="347">
        <v>0.4846660169427992</v>
      </c>
      <c r="AF353" s="347">
        <v>4.6964963175870261E-2</v>
      </c>
      <c r="AG353" s="346">
        <v>1676046</v>
      </c>
      <c r="AH353" s="346">
        <v>2015984</v>
      </c>
      <c r="AI353" s="346">
        <v>2231740</v>
      </c>
      <c r="AJ353" s="346">
        <v>1497350</v>
      </c>
      <c r="AK353" s="346">
        <v>1985761</v>
      </c>
      <c r="AL353" s="346">
        <v>73306.442796753865</v>
      </c>
      <c r="AM353" s="346">
        <v>71913.454208271753</v>
      </c>
      <c r="AN353" s="346">
        <v>117883.8764665536</v>
      </c>
      <c r="AO353" s="346">
        <v>56491.869975607318</v>
      </c>
      <c r="AP353" s="346">
        <v>122198.17631760702</v>
      </c>
      <c r="AQ353" s="347">
        <v>0.1518501370292816</v>
      </c>
      <c r="AR353" s="348" t="str">
        <f t="shared" si="29"/>
        <v>ChattogramChattogram</v>
      </c>
      <c r="AS353" s="347">
        <v>4.0000000000000001E-3</v>
      </c>
      <c r="AT353" s="347" t="s">
        <v>1856</v>
      </c>
      <c r="AU353" s="347" t="s">
        <v>1843</v>
      </c>
      <c r="AV353" s="349" t="s">
        <v>1041</v>
      </c>
    </row>
    <row r="354" spans="1:48" ht="14.4">
      <c r="A354" s="343">
        <v>314</v>
      </c>
      <c r="B354" s="343" t="s">
        <v>1252</v>
      </c>
      <c r="C354" s="343" t="s">
        <v>2044</v>
      </c>
      <c r="D354" s="343" t="str">
        <f t="shared" si="25"/>
        <v>1501 - 2000 SFTDhakaMunshiganjNon-PNPCommercial HubMCজেলা শহরSquare ⬜ shapeGround floor</v>
      </c>
      <c r="E354" s="343" t="str">
        <f>CONCATENATE('Outlet Data'!K354,L354,'Outlet Data'!N354,M354)</f>
        <v>DhakaMunshiganjCommercial HubNon-PNP</v>
      </c>
      <c r="F354" s="343" t="str">
        <f t="shared" si="26"/>
        <v>Munshiganjজেলা শহরNon-PNP</v>
      </c>
      <c r="G354" s="343" t="str">
        <f t="shared" si="27"/>
        <v>MunshiganjNon-PNP</v>
      </c>
      <c r="H354" s="344">
        <v>45260</v>
      </c>
      <c r="I354" s="343">
        <v>2000</v>
      </c>
      <c r="J354" s="343" t="str">
        <f t="shared" si="28"/>
        <v>1501 - 2000 SFT</v>
      </c>
      <c r="K354" s="345" t="s">
        <v>52</v>
      </c>
      <c r="L354" s="343" t="s">
        <v>192</v>
      </c>
      <c r="M354" s="345" t="s">
        <v>1537</v>
      </c>
      <c r="N354" s="343" t="s">
        <v>1014</v>
      </c>
      <c r="O354" s="343" t="s">
        <v>25</v>
      </c>
      <c r="P354" s="343" t="s">
        <v>118</v>
      </c>
      <c r="Q354" s="343" t="s">
        <v>1861</v>
      </c>
      <c r="R354" s="343" t="s">
        <v>52</v>
      </c>
      <c r="S354" s="346">
        <v>1605693.2</v>
      </c>
      <c r="T354" s="346">
        <v>802.84659999999997</v>
      </c>
      <c r="U354" s="346">
        <v>1420724</v>
      </c>
      <c r="V354" s="346">
        <v>1881158</v>
      </c>
      <c r="W354" s="346">
        <v>1992692.2</v>
      </c>
      <c r="X354" s="346">
        <v>1544437.2</v>
      </c>
      <c r="Y354" s="346">
        <v>2689592.2</v>
      </c>
      <c r="Z354" s="346">
        <v>37</v>
      </c>
      <c r="AA354" s="346" t="s">
        <v>1853</v>
      </c>
      <c r="AB354" s="346" t="s">
        <v>1854</v>
      </c>
      <c r="AC354" s="346" t="s">
        <v>1845</v>
      </c>
      <c r="AD354" s="346">
        <v>-386999</v>
      </c>
      <c r="AE354" s="347">
        <v>-0.19420912070614815</v>
      </c>
      <c r="AF354" s="347">
        <v>6.9023898513820972E-2</v>
      </c>
      <c r="AG354" s="346">
        <v>1420724</v>
      </c>
      <c r="AH354" s="346">
        <v>1456894</v>
      </c>
      <c r="AI354" s="346">
        <v>1920879</v>
      </c>
      <c r="AJ354" s="346">
        <v>1348811</v>
      </c>
      <c r="AK354" s="346">
        <v>1881158</v>
      </c>
      <c r="AL354" s="346">
        <v>75222.968449179491</v>
      </c>
      <c r="AM354" s="346">
        <v>97881.178361787053</v>
      </c>
      <c r="AN354" s="346">
        <v>167254.32912343275</v>
      </c>
      <c r="AO354" s="346">
        <v>71564.345135911455</v>
      </c>
      <c r="AP354" s="346">
        <v>142233.20133535151</v>
      </c>
      <c r="AQ354" s="347">
        <v>0.18005245515312326</v>
      </c>
      <c r="AR354" s="348" t="str">
        <f t="shared" si="29"/>
        <v>DhakaMunshiganj</v>
      </c>
      <c r="AS354" s="347">
        <v>4.0000000000000001E-3</v>
      </c>
      <c r="AT354" s="347" t="s">
        <v>1846</v>
      </c>
      <c r="AU354" s="347" t="s">
        <v>1843</v>
      </c>
      <c r="AV354" s="349" t="s">
        <v>1041</v>
      </c>
    </row>
    <row r="355" spans="1:48" ht="14.4">
      <c r="A355" s="343">
        <v>322</v>
      </c>
      <c r="B355" s="343" t="s">
        <v>1200</v>
      </c>
      <c r="C355" s="343" t="s">
        <v>2045</v>
      </c>
      <c r="D355" s="343" t="str">
        <f t="shared" si="25"/>
        <v>1501 - 2000 SFTDhakaNarayanganjNon-PNPHigh Street W InstitutionsLBঅন্যান্যOthersGround floor</v>
      </c>
      <c r="E355" s="343" t="str">
        <f>CONCATENATE('Outlet Data'!K355,L355,'Outlet Data'!N355,M355)</f>
        <v>DhakaNarayanganjHigh Street W InstitutionsNon-PNP</v>
      </c>
      <c r="F355" s="343" t="str">
        <f t="shared" si="26"/>
        <v>Narayanganjঅন্যান্যNon-PNP</v>
      </c>
      <c r="G355" s="343" t="str">
        <f t="shared" si="27"/>
        <v>NarayanganjNon-PNP</v>
      </c>
      <c r="H355" s="344">
        <v>45260</v>
      </c>
      <c r="I355" s="343">
        <v>1600</v>
      </c>
      <c r="J355" s="343" t="str">
        <f t="shared" si="28"/>
        <v>1501 - 2000 SFT</v>
      </c>
      <c r="K355" s="345" t="s">
        <v>52</v>
      </c>
      <c r="L355" s="343" t="s">
        <v>103</v>
      </c>
      <c r="M355" s="345" t="s">
        <v>1537</v>
      </c>
      <c r="N355" s="343" t="s">
        <v>1021</v>
      </c>
      <c r="O355" s="343" t="s">
        <v>127</v>
      </c>
      <c r="P355" s="343" t="s">
        <v>27</v>
      </c>
      <c r="Q355" s="343" t="s">
        <v>1926</v>
      </c>
      <c r="R355" s="343" t="s">
        <v>52</v>
      </c>
      <c r="S355" s="346">
        <v>1621008.2</v>
      </c>
      <c r="T355" s="346">
        <v>1013.130125</v>
      </c>
      <c r="U355" s="346">
        <v>1444080</v>
      </c>
      <c r="V355" s="346">
        <v>1798213</v>
      </c>
      <c r="W355" s="346">
        <v>1452852.8</v>
      </c>
      <c r="X355" s="346">
        <v>1260741</v>
      </c>
      <c r="Y355" s="346">
        <v>1614909.2999999998</v>
      </c>
      <c r="Z355" s="346">
        <v>7</v>
      </c>
      <c r="AA355" s="346" t="s">
        <v>1853</v>
      </c>
      <c r="AB355" s="346" t="s">
        <v>1854</v>
      </c>
      <c r="AC355" s="346" t="s">
        <v>1855</v>
      </c>
      <c r="AD355" s="346">
        <v>168155.39999999991</v>
      </c>
      <c r="AE355" s="347">
        <v>0.11574152591370579</v>
      </c>
      <c r="AF355" s="347">
        <v>5.9061258500577384E-2</v>
      </c>
      <c r="AG355" s="346">
        <v>1652393</v>
      </c>
      <c r="AH355" s="346">
        <v>1444080</v>
      </c>
      <c r="AI355" s="346">
        <v>1798213</v>
      </c>
      <c r="AJ355" s="346">
        <v>1388594</v>
      </c>
      <c r="AK355" s="346">
        <v>1821761</v>
      </c>
      <c r="AL355" s="346">
        <v>93028.86649213871</v>
      </c>
      <c r="AM355" s="346">
        <v>70948.60818969598</v>
      </c>
      <c r="AN355" s="346">
        <v>118518.32887267834</v>
      </c>
      <c r="AO355" s="346">
        <v>71322.668347611529</v>
      </c>
      <c r="AP355" s="346">
        <v>124875.44975665363</v>
      </c>
      <c r="AQ355" s="347">
        <v>0.1618473226690981</v>
      </c>
      <c r="AR355" s="348" t="str">
        <f t="shared" si="29"/>
        <v>DhakaNarayanganj</v>
      </c>
      <c r="AS355" s="347">
        <v>4.0000000000000001E-3</v>
      </c>
      <c r="AT355" s="347" t="s">
        <v>1850</v>
      </c>
      <c r="AU355" s="347" t="s">
        <v>1843</v>
      </c>
      <c r="AV355" s="349" t="s">
        <v>1041</v>
      </c>
    </row>
    <row r="356" spans="1:48" ht="14.4">
      <c r="A356" s="343">
        <v>62</v>
      </c>
      <c r="B356" s="343" t="s">
        <v>1266</v>
      </c>
      <c r="C356" s="343" t="s">
        <v>2046</v>
      </c>
      <c r="D356" s="343" t="str">
        <f t="shared" si="25"/>
        <v>2001 - 2500 SFTChattogramBrahmanbariaNon-PNPCommercial HubHBজেলা শহরI shapeGround floor</v>
      </c>
      <c r="E356" s="343" t="str">
        <f>CONCATENATE('Outlet Data'!K356,L356,'Outlet Data'!N356,M356)</f>
        <v>ChattogramBrahmanbariaCommercial HubNon-PNP</v>
      </c>
      <c r="F356" s="343" t="str">
        <f t="shared" si="26"/>
        <v>Brahmanbariaজেলা শহরNon-PNP</v>
      </c>
      <c r="G356" s="343" t="str">
        <f t="shared" si="27"/>
        <v>BrahmanbariaNon-PNP</v>
      </c>
      <c r="H356" s="344">
        <v>45260</v>
      </c>
      <c r="I356" s="343">
        <v>2190</v>
      </c>
      <c r="J356" s="343" t="str">
        <f t="shared" si="28"/>
        <v>2001 - 2500 SFT</v>
      </c>
      <c r="K356" s="345" t="s">
        <v>195</v>
      </c>
      <c r="L356" s="343" t="s">
        <v>76</v>
      </c>
      <c r="M356" s="345" t="s">
        <v>1537</v>
      </c>
      <c r="N356" s="343" t="s">
        <v>1014</v>
      </c>
      <c r="O356" s="343" t="s">
        <v>45</v>
      </c>
      <c r="P356" s="343" t="s">
        <v>27</v>
      </c>
      <c r="Q356" s="343" t="s">
        <v>1861</v>
      </c>
      <c r="R356" s="343" t="s">
        <v>1863</v>
      </c>
      <c r="S356" s="346">
        <v>4448561.4000000004</v>
      </c>
      <c r="T356" s="346">
        <v>2031.306575342466</v>
      </c>
      <c r="U356" s="346">
        <v>4286960</v>
      </c>
      <c r="V356" s="346">
        <v>4828825</v>
      </c>
      <c r="W356" s="346">
        <v>3267165</v>
      </c>
      <c r="X356" s="346">
        <v>2196583.4</v>
      </c>
      <c r="Y356" s="346">
        <v>3839285.1</v>
      </c>
      <c r="Z356" s="346">
        <v>11</v>
      </c>
      <c r="AA356" s="346" t="s">
        <v>1848</v>
      </c>
      <c r="AB356" s="346" t="s">
        <v>1849</v>
      </c>
      <c r="AC356" s="346" t="s">
        <v>1855</v>
      </c>
      <c r="AD356" s="346">
        <v>1181396.4000000004</v>
      </c>
      <c r="AE356" s="347">
        <v>0.36159679722328075</v>
      </c>
      <c r="AF356" s="347">
        <v>0.1060394279371402</v>
      </c>
      <c r="AG356" s="346">
        <v>4286960</v>
      </c>
      <c r="AH356" s="346">
        <v>4431666</v>
      </c>
      <c r="AI356" s="346">
        <v>5099394</v>
      </c>
      <c r="AJ356" s="346">
        <v>3595962</v>
      </c>
      <c r="AK356" s="346">
        <v>4828825</v>
      </c>
      <c r="AL356" s="346">
        <v>406899.53932689596</v>
      </c>
      <c r="AM356" s="346">
        <v>441991.0388754654</v>
      </c>
      <c r="AN356" s="346">
        <v>639987.5890976669</v>
      </c>
      <c r="AO356" s="346">
        <v>357221.87619533384</v>
      </c>
      <c r="AP356" s="346">
        <v>512514.48650085588</v>
      </c>
      <c r="AQ356" s="347">
        <v>0.18516477222433478</v>
      </c>
      <c r="AR356" s="348" t="str">
        <f t="shared" si="29"/>
        <v>ChattogramBrahmanbaria</v>
      </c>
      <c r="AS356" s="347">
        <v>4.0000000000000001E-3</v>
      </c>
      <c r="AT356" s="347" t="s">
        <v>1856</v>
      </c>
      <c r="AU356" s="347" t="s">
        <v>1843</v>
      </c>
      <c r="AV356" s="349" t="s">
        <v>1041</v>
      </c>
    </row>
    <row r="357" spans="1:48" ht="14.4">
      <c r="A357" s="343">
        <v>459</v>
      </c>
      <c r="B357" s="343" t="s">
        <v>1144</v>
      </c>
      <c r="C357" s="343" t="s">
        <v>2047</v>
      </c>
      <c r="D357" s="343" t="str">
        <f t="shared" si="25"/>
        <v>1001 - 1500 SFTBarishalPatuakhaliNon-PNPHigh Street W Residential BlockLCঅন্যান্যTriangle 🔽 ShapeGround floor</v>
      </c>
      <c r="E357" s="343" t="str">
        <f>CONCATENATE('Outlet Data'!K357,L357,'Outlet Data'!N357,M357)</f>
        <v>BarishalPatuakhaliHigh Street W Residential BlockNon-PNP</v>
      </c>
      <c r="F357" s="343" t="str">
        <f t="shared" si="26"/>
        <v>Patuakhaliঅন্যান্যNon-PNP</v>
      </c>
      <c r="G357" s="343" t="str">
        <f t="shared" si="27"/>
        <v>PatuakhaliNon-PNP</v>
      </c>
      <c r="H357" s="344">
        <v>45260</v>
      </c>
      <c r="I357" s="343">
        <v>1450</v>
      </c>
      <c r="J357" s="343" t="str">
        <f t="shared" si="28"/>
        <v>1001 - 1500 SFT</v>
      </c>
      <c r="K357" s="345" t="s">
        <v>189</v>
      </c>
      <c r="L357" s="343" t="s">
        <v>211</v>
      </c>
      <c r="M357" s="345" t="s">
        <v>1537</v>
      </c>
      <c r="N357" s="343" t="s">
        <v>1015</v>
      </c>
      <c r="O357" s="343" t="s">
        <v>127</v>
      </c>
      <c r="P357" s="343" t="s">
        <v>118</v>
      </c>
      <c r="Q357" s="343" t="s">
        <v>1926</v>
      </c>
      <c r="R357" s="343" t="s">
        <v>1863</v>
      </c>
      <c r="S357" s="346">
        <v>1814193.8</v>
      </c>
      <c r="T357" s="346">
        <v>1251.1681379310346</v>
      </c>
      <c r="U357" s="346">
        <v>1811131</v>
      </c>
      <c r="V357" s="346">
        <v>1839616</v>
      </c>
      <c r="W357" s="346">
        <v>884428</v>
      </c>
      <c r="X357" s="346">
        <v>677151.8</v>
      </c>
      <c r="Y357" s="346">
        <v>1146829.8</v>
      </c>
      <c r="Z357" s="346">
        <v>5</v>
      </c>
      <c r="AA357" s="346" t="s">
        <v>1857</v>
      </c>
      <c r="AB357" s="346" t="s">
        <v>1858</v>
      </c>
      <c r="AC357" s="346" t="s">
        <v>1855</v>
      </c>
      <c r="AD357" s="346">
        <v>929765.8</v>
      </c>
      <c r="AE357" s="347">
        <v>1.0512622847761492</v>
      </c>
      <c r="AF357" s="347">
        <v>3.8890045923298033E-2</v>
      </c>
      <c r="AG357" s="346">
        <v>1836235</v>
      </c>
      <c r="AH357" s="346">
        <v>1811131</v>
      </c>
      <c r="AI357" s="346">
        <v>2117484</v>
      </c>
      <c r="AJ357" s="346">
        <v>1466503</v>
      </c>
      <c r="AK357" s="346">
        <v>1839616</v>
      </c>
      <c r="AL357" s="346">
        <v>62457.543852305273</v>
      </c>
      <c r="AM357" s="346">
        <v>32624.484025465063</v>
      </c>
      <c r="AN357" s="346">
        <v>111512.10194159774</v>
      </c>
      <c r="AO357" s="346">
        <v>61011.845003693335</v>
      </c>
      <c r="AP357" s="346">
        <v>85164.426155751455</v>
      </c>
      <c r="AQ357" s="347">
        <v>0.14712505262247774</v>
      </c>
      <c r="AR357" s="348" t="str">
        <f t="shared" si="29"/>
        <v>BarishalPatuakhali</v>
      </c>
      <c r="AS357" s="347">
        <v>4.0000000000000001E-3</v>
      </c>
      <c r="AT357" s="347" t="s">
        <v>1883</v>
      </c>
      <c r="AU357" s="347" t="s">
        <v>1843</v>
      </c>
      <c r="AV357" s="349" t="s">
        <v>1041</v>
      </c>
    </row>
    <row r="358" spans="1:48" ht="14.4">
      <c r="A358" s="343">
        <v>356</v>
      </c>
      <c r="B358" s="343" t="s">
        <v>1101</v>
      </c>
      <c r="C358" s="343" t="s">
        <v>2048</v>
      </c>
      <c r="D358" s="343" t="str">
        <f t="shared" si="25"/>
        <v>1001 - 1500 SFTMymensinghMymensinghNon-PNPCommercial HubLCথানা সদরI shapeGround floor</v>
      </c>
      <c r="E358" s="343" t="str">
        <f>CONCATENATE('Outlet Data'!K358,L358,'Outlet Data'!N358,M358)</f>
        <v>MymensinghMymensinghCommercial HubNon-PNP</v>
      </c>
      <c r="F358" s="343" t="str">
        <f t="shared" si="26"/>
        <v>Mymensinghথানা সদরNon-PNP</v>
      </c>
      <c r="G358" s="343" t="str">
        <f t="shared" si="27"/>
        <v>MymensinghNon-PNP</v>
      </c>
      <c r="H358" s="344">
        <v>45260</v>
      </c>
      <c r="I358" s="343">
        <v>1225</v>
      </c>
      <c r="J358" s="343" t="str">
        <f t="shared" si="28"/>
        <v>1001 - 1500 SFT</v>
      </c>
      <c r="K358" s="345" t="s">
        <v>18</v>
      </c>
      <c r="L358" s="343" t="s">
        <v>18</v>
      </c>
      <c r="M358" s="345" t="s">
        <v>1537</v>
      </c>
      <c r="N358" s="343" t="s">
        <v>1014</v>
      </c>
      <c r="O358" s="343" t="s">
        <v>127</v>
      </c>
      <c r="P358" s="343" t="s">
        <v>118</v>
      </c>
      <c r="Q358" s="343" t="s">
        <v>1869</v>
      </c>
      <c r="R358" s="343" t="s">
        <v>1863</v>
      </c>
      <c r="S358" s="346">
        <v>1812568.6</v>
      </c>
      <c r="T358" s="346">
        <v>1479.647836734694</v>
      </c>
      <c r="U358" s="346">
        <v>1545160</v>
      </c>
      <c r="V358" s="346">
        <v>2222362</v>
      </c>
      <c r="W358" s="346">
        <v>1079839.5</v>
      </c>
      <c r="X358" s="346">
        <v>868062.35</v>
      </c>
      <c r="Y358" s="346">
        <v>1495543</v>
      </c>
      <c r="Z358" s="346">
        <v>58</v>
      </c>
      <c r="AA358" s="346" t="s">
        <v>1848</v>
      </c>
      <c r="AB358" s="346" t="s">
        <v>1849</v>
      </c>
      <c r="AC358" s="346" t="s">
        <v>1855</v>
      </c>
      <c r="AD358" s="346">
        <v>732729.10000000009</v>
      </c>
      <c r="AE358" s="347">
        <v>0.67855371099130934</v>
      </c>
      <c r="AF358" s="347">
        <v>5.7927050932322317E-2</v>
      </c>
      <c r="AG358" s="346">
        <v>1545160</v>
      </c>
      <c r="AH358" s="346">
        <v>1712083</v>
      </c>
      <c r="AI358" s="346">
        <v>2246287</v>
      </c>
      <c r="AJ358" s="346">
        <v>1336951</v>
      </c>
      <c r="AK358" s="346">
        <v>2222362</v>
      </c>
      <c r="AL358" s="346">
        <v>66589.100811574986</v>
      </c>
      <c r="AM358" s="346">
        <v>76759.883536221867</v>
      </c>
      <c r="AN358" s="346">
        <v>179096.12425499543</v>
      </c>
      <c r="AO358" s="346">
        <v>48098.347242321615</v>
      </c>
      <c r="AP358" s="346">
        <v>154440.31220752688</v>
      </c>
      <c r="AQ358" s="347">
        <v>0.16537453564596546</v>
      </c>
      <c r="AR358" s="348" t="str">
        <f t="shared" si="29"/>
        <v>MymensinghMymensingh</v>
      </c>
      <c r="AS358" s="347">
        <v>4.0000000000000001E-3</v>
      </c>
      <c r="AT358" s="347" t="s">
        <v>1856</v>
      </c>
      <c r="AU358" s="347" t="s">
        <v>1843</v>
      </c>
      <c r="AV358" s="349" t="s">
        <v>1041</v>
      </c>
    </row>
    <row r="359" spans="1:48" ht="14.4">
      <c r="A359" s="343">
        <v>438</v>
      </c>
      <c r="B359" s="343" t="s">
        <v>1133</v>
      </c>
      <c r="C359" s="343" t="s">
        <v>2049</v>
      </c>
      <c r="D359" s="343" t="str">
        <f t="shared" si="25"/>
        <v xml:space="preserve">1001 - 1500 SFTRangpurRangpurNon-PNPWithin the MahallaMBবিভাগীয় শহরOthersGround floor </v>
      </c>
      <c r="E359" s="343" t="str">
        <f>CONCATENATE('Outlet Data'!K359,L359,'Outlet Data'!N359,M359)</f>
        <v>RangpurRangpurWithin the MahallaNon-PNP</v>
      </c>
      <c r="F359" s="343" t="str">
        <f t="shared" si="26"/>
        <v>Rangpurবিভাগীয় শহরNon-PNP</v>
      </c>
      <c r="G359" s="343" t="str">
        <f t="shared" si="27"/>
        <v>RangpurNon-PNP</v>
      </c>
      <c r="H359" s="344">
        <v>45260</v>
      </c>
      <c r="I359" s="343">
        <v>1400</v>
      </c>
      <c r="J359" s="343" t="str">
        <f t="shared" si="28"/>
        <v>1001 - 1500 SFT</v>
      </c>
      <c r="K359" s="345" t="s">
        <v>389</v>
      </c>
      <c r="L359" s="343" t="s">
        <v>389</v>
      </c>
      <c r="M359" s="345" t="s">
        <v>1537</v>
      </c>
      <c r="N359" s="343" t="s">
        <v>1016</v>
      </c>
      <c r="O359" s="343" t="s">
        <v>25</v>
      </c>
      <c r="P359" s="343" t="s">
        <v>27</v>
      </c>
      <c r="Q359" s="343" t="s">
        <v>1838</v>
      </c>
      <c r="R359" s="343" t="s">
        <v>1863</v>
      </c>
      <c r="S359" s="346">
        <v>1493653.2</v>
      </c>
      <c r="T359" s="346">
        <v>1066.8951428571429</v>
      </c>
      <c r="U359" s="346">
        <v>1382393</v>
      </c>
      <c r="V359" s="346">
        <v>1600350</v>
      </c>
      <c r="W359" s="346">
        <v>843340</v>
      </c>
      <c r="X359" s="346">
        <v>568975.30000000005</v>
      </c>
      <c r="Y359" s="346">
        <v>1144384.5</v>
      </c>
      <c r="Z359" s="346">
        <v>7</v>
      </c>
      <c r="AA359" s="346" t="s">
        <v>1853</v>
      </c>
      <c r="AB359" s="346" t="s">
        <v>1854</v>
      </c>
      <c r="AC359" s="346" t="s">
        <v>1855</v>
      </c>
      <c r="AD359" s="346">
        <v>650313.19999999995</v>
      </c>
      <c r="AE359" s="347">
        <v>0.77111627576066577</v>
      </c>
      <c r="AF359" s="347">
        <v>2.832242445532418E-2</v>
      </c>
      <c r="AG359" s="346">
        <v>1382393</v>
      </c>
      <c r="AH359" s="346">
        <v>1566607</v>
      </c>
      <c r="AI359" s="346">
        <v>1715090</v>
      </c>
      <c r="AJ359" s="346">
        <v>1203826</v>
      </c>
      <c r="AK359" s="346">
        <v>1600350</v>
      </c>
      <c r="AL359" s="346">
        <v>32533.51666214611</v>
      </c>
      <c r="AM359" s="346">
        <v>37493.44979675283</v>
      </c>
      <c r="AN359" s="346">
        <v>70400.980959674111</v>
      </c>
      <c r="AO359" s="346">
        <v>28666.284719596006</v>
      </c>
      <c r="AP359" s="346">
        <v>42425.167459097021</v>
      </c>
      <c r="AQ359" s="347">
        <v>0.13119324800588192</v>
      </c>
      <c r="AR359" s="348" t="str">
        <f t="shared" si="29"/>
        <v>RangpurRangpur</v>
      </c>
      <c r="AS359" s="347">
        <v>4.0000000000000001E-3</v>
      </c>
      <c r="AT359" s="347" t="s">
        <v>1850</v>
      </c>
      <c r="AU359" s="347" t="s">
        <v>1930</v>
      </c>
      <c r="AV359" s="349" t="s">
        <v>1041</v>
      </c>
    </row>
    <row r="360" spans="1:48" ht="14.4">
      <c r="A360" s="343">
        <v>49</v>
      </c>
      <c r="B360" s="343" t="s">
        <v>1556</v>
      </c>
      <c r="C360" s="343" t="s">
        <v>2050</v>
      </c>
      <c r="D360" s="343" t="str">
        <f t="shared" si="25"/>
        <v>5501 - 6000 SFTChattogramCox's BazarPNPHigh Street W Residential BlockHBজেলা শহরSquare ⬜ shapeGround floor</v>
      </c>
      <c r="E360" s="343" t="str">
        <f>CONCATENATE('Outlet Data'!K360,L360,'Outlet Data'!N360,M360)</f>
        <v>ChattogramCox's BazarHigh Street W Residential BlockPNP</v>
      </c>
      <c r="F360" s="343" t="str">
        <f t="shared" si="26"/>
        <v>Cox's Bazarজেলা শহরPNP</v>
      </c>
      <c r="G360" s="343" t="str">
        <f t="shared" si="27"/>
        <v>Cox's BazarPNP</v>
      </c>
      <c r="H360" s="344">
        <v>45260</v>
      </c>
      <c r="I360" s="343">
        <v>6000</v>
      </c>
      <c r="J360" s="343" t="str">
        <f t="shared" si="28"/>
        <v>5501 - 6000 SFT</v>
      </c>
      <c r="K360" s="345" t="s">
        <v>195</v>
      </c>
      <c r="L360" s="343" t="s">
        <v>283</v>
      </c>
      <c r="M360" s="345" t="s">
        <v>1492</v>
      </c>
      <c r="N360" s="343" t="s">
        <v>1015</v>
      </c>
      <c r="O360" s="343" t="s">
        <v>45</v>
      </c>
      <c r="P360" s="343" t="s">
        <v>27</v>
      </c>
      <c r="Q360" s="343" t="s">
        <v>1861</v>
      </c>
      <c r="R360" s="343" t="s">
        <v>1863</v>
      </c>
      <c r="S360" s="346">
        <v>12035364.4</v>
      </c>
      <c r="T360" s="346">
        <v>2005.8940666666667</v>
      </c>
      <c r="U360" s="346">
        <v>10811477</v>
      </c>
      <c r="V360" s="346">
        <v>13334207</v>
      </c>
      <c r="W360" s="346">
        <v>13359379.5</v>
      </c>
      <c r="X360" s="346">
        <v>12301783.199999999</v>
      </c>
      <c r="Y360" s="346">
        <v>14004253.5</v>
      </c>
      <c r="Z360" s="346">
        <v>6</v>
      </c>
      <c r="AA360" s="346" t="s">
        <v>1853</v>
      </c>
      <c r="AB360" s="346" t="s">
        <v>1854</v>
      </c>
      <c r="AC360" s="346" t="s">
        <v>1841</v>
      </c>
      <c r="AD360" s="346">
        <v>-1324015.0999999996</v>
      </c>
      <c r="AE360" s="347">
        <v>-9.9107529657346705E-2</v>
      </c>
      <c r="AF360" s="347">
        <v>7.8104819969568126E-2</v>
      </c>
      <c r="AG360" s="346">
        <v>10811477</v>
      </c>
      <c r="AH360" s="346">
        <v>11945277</v>
      </c>
      <c r="AI360" s="346">
        <v>13334207</v>
      </c>
      <c r="AJ360" s="346">
        <v>10687676</v>
      </c>
      <c r="AK360" s="346">
        <v>13398185</v>
      </c>
      <c r="AL360" s="346">
        <v>660977.03599979891</v>
      </c>
      <c r="AM360" s="346">
        <v>924615.82981327293</v>
      </c>
      <c r="AN360" s="346">
        <v>1234592.9003599857</v>
      </c>
      <c r="AO360" s="346">
        <v>617655.84139806079</v>
      </c>
      <c r="AP360" s="346">
        <v>1262258.2410796287</v>
      </c>
      <c r="AQ360" s="347">
        <v>0.17415071440020327</v>
      </c>
      <c r="AR360" s="348" t="str">
        <f t="shared" si="29"/>
        <v>ChattogramCox's Bazar</v>
      </c>
      <c r="AS360" s="347">
        <v>4.0688488776651462E-3</v>
      </c>
      <c r="AT360" s="347" t="s">
        <v>1846</v>
      </c>
      <c r="AU360" s="347" t="s">
        <v>1843</v>
      </c>
      <c r="AV360" s="349" t="s">
        <v>1555</v>
      </c>
    </row>
    <row r="361" spans="1:48" ht="14.4">
      <c r="A361" s="343">
        <v>208</v>
      </c>
      <c r="B361" s="343" t="s">
        <v>1260</v>
      </c>
      <c r="C361" s="343" t="s">
        <v>2051</v>
      </c>
      <c r="D361" s="343" t="str">
        <f t="shared" si="25"/>
        <v>2001 - 2500 SFTDhakaDhakaNon-PNPInside the MallMCথানা সদরL shapeSlightly upper than Ground floor</v>
      </c>
      <c r="E361" s="343" t="str">
        <f>CONCATENATE('Outlet Data'!K361,L361,'Outlet Data'!N361,M361)</f>
        <v>DhakaDhakaInside the MallNon-PNP</v>
      </c>
      <c r="F361" s="343" t="str">
        <f t="shared" si="26"/>
        <v>Dhakaথানা সদরNon-PNP</v>
      </c>
      <c r="G361" s="343" t="str">
        <f t="shared" si="27"/>
        <v>DhakaNon-PNP</v>
      </c>
      <c r="H361" s="344">
        <v>45260</v>
      </c>
      <c r="I361" s="343">
        <v>2110</v>
      </c>
      <c r="J361" s="343" t="str">
        <f t="shared" si="28"/>
        <v>2001 - 2500 SFT</v>
      </c>
      <c r="K361" s="345" t="s">
        <v>52</v>
      </c>
      <c r="L361" s="343" t="s">
        <v>52</v>
      </c>
      <c r="M361" s="345" t="s">
        <v>1537</v>
      </c>
      <c r="N361" s="343" t="s">
        <v>1020</v>
      </c>
      <c r="O361" s="343" t="s">
        <v>25</v>
      </c>
      <c r="P361" s="343" t="s">
        <v>118</v>
      </c>
      <c r="Q361" s="343" t="s">
        <v>1869</v>
      </c>
      <c r="R361" s="343" t="s">
        <v>52</v>
      </c>
      <c r="S361" s="346">
        <v>2689592.2</v>
      </c>
      <c r="T361" s="346">
        <v>1274.6882464454977</v>
      </c>
      <c r="U361" s="346">
        <v>2464485</v>
      </c>
      <c r="V361" s="346">
        <v>2843293</v>
      </c>
      <c r="W361" s="346">
        <v>1992692.2</v>
      </c>
      <c r="X361" s="346">
        <v>1544437.2</v>
      </c>
      <c r="Y361" s="346">
        <v>2689592.2</v>
      </c>
      <c r="Z361" s="346">
        <v>37</v>
      </c>
      <c r="AA361" s="346" t="s">
        <v>1853</v>
      </c>
      <c r="AB361" s="346" t="s">
        <v>1854</v>
      </c>
      <c r="AC361" s="346" t="s">
        <v>1845</v>
      </c>
      <c r="AD361" s="346">
        <v>696900.00000000023</v>
      </c>
      <c r="AE361" s="347">
        <v>0.34972787066662891</v>
      </c>
      <c r="AF361" s="347">
        <v>7.229625984553649E-2</v>
      </c>
      <c r="AG361" s="346">
        <v>2464485</v>
      </c>
      <c r="AH361" s="346">
        <v>2662857</v>
      </c>
      <c r="AI361" s="346">
        <v>3255034</v>
      </c>
      <c r="AJ361" s="346">
        <v>2222292</v>
      </c>
      <c r="AK361" s="346">
        <v>2843293</v>
      </c>
      <c r="AL361" s="346">
        <v>166059.3861436306</v>
      </c>
      <c r="AM361" s="346">
        <v>179521.15444646706</v>
      </c>
      <c r="AN361" s="346">
        <v>291518.88945212541</v>
      </c>
      <c r="AO361" s="346">
        <v>122665.5235901397</v>
      </c>
      <c r="AP361" s="346">
        <v>212472.32921627793</v>
      </c>
      <c r="AQ361" s="347">
        <v>0.16361716901247228</v>
      </c>
      <c r="AR361" s="348" t="str">
        <f t="shared" si="29"/>
        <v>DhakaDhaka</v>
      </c>
      <c r="AS361" s="347">
        <v>4.0000000000000001E-3</v>
      </c>
      <c r="AT361" s="347" t="s">
        <v>1842</v>
      </c>
      <c r="AU361" s="347" t="s">
        <v>1851</v>
      </c>
      <c r="AV361" s="349" t="s">
        <v>1041</v>
      </c>
    </row>
    <row r="362" spans="1:48" ht="14.4">
      <c r="A362" s="343">
        <v>130</v>
      </c>
      <c r="B362" s="343" t="s">
        <v>1180</v>
      </c>
      <c r="C362" s="343" t="s">
        <v>2052</v>
      </c>
      <c r="D362" s="343" t="str">
        <f t="shared" si="25"/>
        <v>1501 - 2000 SFTDhakaDhakaNon-PNPWithin the MahallaMCবিভাগীয় শহরL shapeGround floor</v>
      </c>
      <c r="E362" s="343" t="str">
        <f>CONCATENATE('Outlet Data'!K362,L362,'Outlet Data'!N362,M362)</f>
        <v>DhakaDhakaWithin the MahallaNon-PNP</v>
      </c>
      <c r="F362" s="343" t="str">
        <f t="shared" si="26"/>
        <v>Dhakaবিভাগীয় শহরNon-PNP</v>
      </c>
      <c r="G362" s="343" t="str">
        <f t="shared" si="27"/>
        <v>DhakaNon-PNP</v>
      </c>
      <c r="H362" s="344">
        <v>45260</v>
      </c>
      <c r="I362" s="343">
        <v>1503</v>
      </c>
      <c r="J362" s="343" t="str">
        <f t="shared" si="28"/>
        <v>1501 - 2000 SFT</v>
      </c>
      <c r="K362" s="345" t="s">
        <v>52</v>
      </c>
      <c r="L362" s="343" t="s">
        <v>52</v>
      </c>
      <c r="M362" s="345" t="s">
        <v>1537</v>
      </c>
      <c r="N362" s="343" t="s">
        <v>1016</v>
      </c>
      <c r="O362" s="343" t="s">
        <v>25</v>
      </c>
      <c r="P362" s="343" t="s">
        <v>118</v>
      </c>
      <c r="Q362" s="343" t="s">
        <v>1838</v>
      </c>
      <c r="R362" s="343" t="s">
        <v>52</v>
      </c>
      <c r="S362" s="346">
        <v>2884137.4</v>
      </c>
      <c r="T362" s="346">
        <v>1918.9204258150364</v>
      </c>
      <c r="U362" s="346">
        <v>2748406</v>
      </c>
      <c r="V362" s="346">
        <v>3130444</v>
      </c>
      <c r="W362" s="346">
        <v>1992692.2</v>
      </c>
      <c r="X362" s="346">
        <v>1544437.2</v>
      </c>
      <c r="Y362" s="346">
        <v>2689592.2</v>
      </c>
      <c r="Z362" s="346">
        <v>37</v>
      </c>
      <c r="AA362" s="346" t="s">
        <v>1853</v>
      </c>
      <c r="AB362" s="346" t="s">
        <v>1854</v>
      </c>
      <c r="AC362" s="346" t="s">
        <v>1855</v>
      </c>
      <c r="AD362" s="346">
        <v>891445.2</v>
      </c>
      <c r="AE362" s="347">
        <v>0.44735719846748023</v>
      </c>
      <c r="AF362" s="347">
        <v>6.9903908825108566E-2</v>
      </c>
      <c r="AG362" s="346">
        <v>2935937</v>
      </c>
      <c r="AH362" s="346">
        <v>3130444</v>
      </c>
      <c r="AI362" s="346">
        <v>3453167</v>
      </c>
      <c r="AJ362" s="346">
        <v>2748406</v>
      </c>
      <c r="AK362" s="346">
        <v>2152733</v>
      </c>
      <c r="AL362" s="346">
        <v>199326.16420518339</v>
      </c>
      <c r="AM362" s="346">
        <v>213703.57021988073</v>
      </c>
      <c r="AN362" s="346">
        <v>301242.6738967108</v>
      </c>
      <c r="AO362" s="346">
        <v>184357.25308660214</v>
      </c>
      <c r="AP362" s="346">
        <v>109432.72783505131</v>
      </c>
      <c r="AQ362" s="347">
        <v>0.160473194568787</v>
      </c>
      <c r="AR362" s="348" t="str">
        <f t="shared" si="29"/>
        <v>DhakaDhaka</v>
      </c>
      <c r="AS362" s="347">
        <v>4.0000000000000001E-3</v>
      </c>
      <c r="AT362" s="347" t="s">
        <v>1842</v>
      </c>
      <c r="AU362" s="347" t="s">
        <v>1843</v>
      </c>
      <c r="AV362" s="349" t="s">
        <v>1041</v>
      </c>
    </row>
    <row r="363" spans="1:48" ht="14.4">
      <c r="A363" s="343">
        <v>573</v>
      </c>
      <c r="B363" s="343" t="s">
        <v>1049</v>
      </c>
      <c r="C363" s="343" t="s">
        <v>2053</v>
      </c>
      <c r="D363" s="343" t="str">
        <f t="shared" si="25"/>
        <v>Below 1000 SFTDhakaGazipurNon-PNPWithin the MahallaLCথানা সদরL shapeGround floor</v>
      </c>
      <c r="E363" s="343" t="str">
        <f>CONCATENATE('Outlet Data'!K363,L363,'Outlet Data'!N363,M363)</f>
        <v>DhakaGazipurWithin the MahallaNon-PNP</v>
      </c>
      <c r="F363" s="343" t="str">
        <f t="shared" si="26"/>
        <v>Gazipurথানা সদরNon-PNP</v>
      </c>
      <c r="G363" s="343" t="str">
        <f t="shared" si="27"/>
        <v>GazipurNon-PNP</v>
      </c>
      <c r="H363" s="344">
        <v>45260</v>
      </c>
      <c r="I363" s="343">
        <v>1000</v>
      </c>
      <c r="J363" s="343" t="str">
        <f t="shared" si="28"/>
        <v>Below 1000 SFT</v>
      </c>
      <c r="K363" s="345" t="s">
        <v>52</v>
      </c>
      <c r="L363" s="343" t="s">
        <v>79</v>
      </c>
      <c r="M363" s="345" t="s">
        <v>1537</v>
      </c>
      <c r="N363" s="343" t="s">
        <v>1016</v>
      </c>
      <c r="O363" s="343" t="s">
        <v>127</v>
      </c>
      <c r="P363" s="343" t="s">
        <v>118</v>
      </c>
      <c r="Q363" s="343" t="s">
        <v>1869</v>
      </c>
      <c r="R363" s="343" t="s">
        <v>52</v>
      </c>
      <c r="S363" s="346">
        <v>1763887.4</v>
      </c>
      <c r="T363" s="346">
        <v>1763.8873999999998</v>
      </c>
      <c r="U363" s="346">
        <v>1639125</v>
      </c>
      <c r="V363" s="346">
        <v>1836790</v>
      </c>
      <c r="W363" s="346">
        <v>946759</v>
      </c>
      <c r="X363" s="346">
        <v>827071.2</v>
      </c>
      <c r="Y363" s="346">
        <v>1050986.2</v>
      </c>
      <c r="Z363" s="346">
        <v>5</v>
      </c>
      <c r="AA363" s="346" t="s">
        <v>1853</v>
      </c>
      <c r="AB363" s="346" t="s">
        <v>1854</v>
      </c>
      <c r="AC363" s="346" t="s">
        <v>1855</v>
      </c>
      <c r="AD363" s="346">
        <v>817128.39999999991</v>
      </c>
      <c r="AE363" s="347">
        <v>0.86307962216361278</v>
      </c>
      <c r="AF363" s="347">
        <v>4.4525762270441853E-2</v>
      </c>
      <c r="AG363" s="346">
        <v>1639125</v>
      </c>
      <c r="AH363" s="346">
        <v>1784069</v>
      </c>
      <c r="AI363" s="346">
        <v>2153399</v>
      </c>
      <c r="AJ363" s="346">
        <v>1406054</v>
      </c>
      <c r="AK363" s="346">
        <v>1836790</v>
      </c>
      <c r="AL363" s="346">
        <v>71014.930334673292</v>
      </c>
      <c r="AM363" s="346">
        <v>72233.206665950274</v>
      </c>
      <c r="AN363" s="346">
        <v>98976.982097384927</v>
      </c>
      <c r="AO363" s="346">
        <v>42139.150569569203</v>
      </c>
      <c r="AP363" s="346">
        <v>108327.88555356121</v>
      </c>
      <c r="AQ363" s="347">
        <v>0.14892035392861824</v>
      </c>
      <c r="AR363" s="348" t="str">
        <f t="shared" si="29"/>
        <v>DhakaGazipur</v>
      </c>
      <c r="AS363" s="347">
        <v>4.0000000000000001E-3</v>
      </c>
      <c r="AT363" s="347" t="s">
        <v>1842</v>
      </c>
      <c r="AU363" s="347" t="s">
        <v>1843</v>
      </c>
      <c r="AV363" s="349" t="s">
        <v>1041</v>
      </c>
    </row>
    <row r="364" spans="1:48" ht="14.4">
      <c r="A364" s="343">
        <v>441</v>
      </c>
      <c r="B364" s="343" t="s">
        <v>1299</v>
      </c>
      <c r="C364" s="343" t="s">
        <v>2054</v>
      </c>
      <c r="D364" s="343" t="str">
        <f t="shared" si="25"/>
        <v>3001 - 3500 SFTKhulnaMeherpurNon-PNPCommercial HubLBজেলা শহরOthersGround floor</v>
      </c>
      <c r="E364" s="343" t="str">
        <f>CONCATENATE('Outlet Data'!K364,L364,'Outlet Data'!N364,M364)</f>
        <v>KhulnaMeherpurCommercial HubNon-PNP</v>
      </c>
      <c r="F364" s="343" t="str">
        <f t="shared" si="26"/>
        <v>Meherpurজেলা শহরNon-PNP</v>
      </c>
      <c r="G364" s="343" t="str">
        <f t="shared" si="27"/>
        <v>MeherpurNon-PNP</v>
      </c>
      <c r="H364" s="344">
        <v>45260</v>
      </c>
      <c r="I364" s="343">
        <v>3445</v>
      </c>
      <c r="J364" s="343" t="str">
        <f t="shared" si="28"/>
        <v>3001 - 3500 SFT</v>
      </c>
      <c r="K364" s="345" t="s">
        <v>159</v>
      </c>
      <c r="L364" s="343" t="s">
        <v>1071</v>
      </c>
      <c r="M364" s="345" t="s">
        <v>1537</v>
      </c>
      <c r="N364" s="343" t="s">
        <v>1014</v>
      </c>
      <c r="O364" s="343" t="s">
        <v>127</v>
      </c>
      <c r="P364" s="343" t="s">
        <v>27</v>
      </c>
      <c r="Q364" s="343" t="s">
        <v>1861</v>
      </c>
      <c r="R364" s="343" t="s">
        <v>1863</v>
      </c>
      <c r="S364" s="346">
        <v>1573129.6</v>
      </c>
      <c r="T364" s="346">
        <v>456.6413933236575</v>
      </c>
      <c r="U364" s="346">
        <v>1388376</v>
      </c>
      <c r="V364" s="346">
        <v>1805799</v>
      </c>
      <c r="W364" s="346">
        <v>2544594.2000000002</v>
      </c>
      <c r="X364" s="346">
        <v>1771797</v>
      </c>
      <c r="Y364" s="346">
        <v>3631620.4</v>
      </c>
      <c r="Z364" s="346">
        <v>41</v>
      </c>
      <c r="AA364" s="346" t="s">
        <v>1839</v>
      </c>
      <c r="AB364" s="346" t="s">
        <v>1840</v>
      </c>
      <c r="AC364" s="346" t="s">
        <v>1841</v>
      </c>
      <c r="AD364" s="346">
        <v>-971464.60000000009</v>
      </c>
      <c r="AE364" s="347">
        <v>-0.38177584465137904</v>
      </c>
      <c r="AF364" s="347">
        <v>6.7261086851768792E-2</v>
      </c>
      <c r="AG364" s="346">
        <v>1558838</v>
      </c>
      <c r="AH364" s="346">
        <v>1388376</v>
      </c>
      <c r="AI364" s="346">
        <v>1980290</v>
      </c>
      <c r="AJ364" s="346">
        <v>1132345</v>
      </c>
      <c r="AK364" s="346">
        <v>1805799</v>
      </c>
      <c r="AL364" s="346">
        <v>97998.409985483711</v>
      </c>
      <c r="AM364" s="346">
        <v>72618.747767669207</v>
      </c>
      <c r="AN364" s="346">
        <v>165069.09141767106</v>
      </c>
      <c r="AO364" s="346">
        <v>55537.318193135259</v>
      </c>
      <c r="AP364" s="346">
        <v>137828.46590948227</v>
      </c>
      <c r="AQ364" s="347">
        <v>0.18567507703086525</v>
      </c>
      <c r="AR364" s="348" t="str">
        <f t="shared" si="29"/>
        <v>KhulnaMeherpur</v>
      </c>
      <c r="AS364" s="347">
        <v>4.0000000000000001E-3</v>
      </c>
      <c r="AT364" s="347" t="s">
        <v>1850</v>
      </c>
      <c r="AU364" s="347" t="s">
        <v>1843</v>
      </c>
      <c r="AV364" s="349" t="s">
        <v>1041</v>
      </c>
    </row>
    <row r="365" spans="1:48" ht="14.4">
      <c r="A365" s="343">
        <v>343</v>
      </c>
      <c r="B365" s="343" t="s">
        <v>1152</v>
      </c>
      <c r="C365" s="343" t="s">
        <v>2055</v>
      </c>
      <c r="D365" s="343" t="str">
        <f t="shared" si="25"/>
        <v>1001 - 1500 SFTDhakaDhakaNon-PNPCommercial HubMCথানা সদরSquare ⬜ shapeGround floor</v>
      </c>
      <c r="E365" s="343" t="str">
        <f>CONCATENATE('Outlet Data'!K365,L365,'Outlet Data'!N365,M365)</f>
        <v>DhakaDhakaCommercial HubNon-PNP</v>
      </c>
      <c r="F365" s="343" t="str">
        <f t="shared" si="26"/>
        <v>Dhakaথানা সদরNon-PNP</v>
      </c>
      <c r="G365" s="343" t="str">
        <f t="shared" si="27"/>
        <v>DhakaNon-PNP</v>
      </c>
      <c r="H365" s="344">
        <v>45260</v>
      </c>
      <c r="I365" s="343">
        <v>1497</v>
      </c>
      <c r="J365" s="343" t="str">
        <f t="shared" si="28"/>
        <v>1001 - 1500 SFT</v>
      </c>
      <c r="K365" s="345" t="s">
        <v>52</v>
      </c>
      <c r="L365" s="343" t="s">
        <v>52</v>
      </c>
      <c r="M365" s="345" t="s">
        <v>1537</v>
      </c>
      <c r="N365" s="343" t="s">
        <v>1014</v>
      </c>
      <c r="O365" s="343" t="s">
        <v>25</v>
      </c>
      <c r="P365" s="343" t="s">
        <v>118</v>
      </c>
      <c r="Q365" s="343" t="s">
        <v>1869</v>
      </c>
      <c r="R365" s="343" t="s">
        <v>52</v>
      </c>
      <c r="S365" s="346">
        <v>2548723.7999999998</v>
      </c>
      <c r="T365" s="346">
        <v>1702.5543086172343</v>
      </c>
      <c r="U365" s="346">
        <v>2278162</v>
      </c>
      <c r="V365" s="346">
        <v>2463630</v>
      </c>
      <c r="W365" s="346">
        <v>1302500.6000000001</v>
      </c>
      <c r="X365" s="346">
        <v>1082188.7999999998</v>
      </c>
      <c r="Y365" s="346">
        <v>2195677.6</v>
      </c>
      <c r="Z365" s="346">
        <v>7</v>
      </c>
      <c r="AA365" s="346" t="s">
        <v>1857</v>
      </c>
      <c r="AB365" s="346" t="s">
        <v>1858</v>
      </c>
      <c r="AC365" s="346" t="s">
        <v>1855</v>
      </c>
      <c r="AD365" s="346">
        <v>1246223.1999999997</v>
      </c>
      <c r="AE365" s="347">
        <v>0.95679280301291203</v>
      </c>
      <c r="AF365" s="347">
        <v>3.3145910633196059E-2</v>
      </c>
      <c r="AG365" s="346">
        <v>2108591</v>
      </c>
      <c r="AH365" s="346">
        <v>2427252</v>
      </c>
      <c r="AI365" s="346">
        <v>3465984</v>
      </c>
      <c r="AJ365" s="346">
        <v>2278162</v>
      </c>
      <c r="AK365" s="346">
        <v>2463630</v>
      </c>
      <c r="AL365" s="346">
        <v>80435.776774849626</v>
      </c>
      <c r="AM365" s="346">
        <v>98044.823832702124</v>
      </c>
      <c r="AN365" s="346">
        <v>109638.44670889166</v>
      </c>
      <c r="AO365" s="346">
        <v>58686.805361237202</v>
      </c>
      <c r="AP365" s="346">
        <v>75593.003839818703</v>
      </c>
      <c r="AQ365" s="347">
        <v>0.14556953509446321</v>
      </c>
      <c r="AR365" s="348" t="str">
        <f t="shared" si="29"/>
        <v>DhakaDhaka</v>
      </c>
      <c r="AS365" s="347">
        <v>4.0000000000000001E-3</v>
      </c>
      <c r="AT365" s="347" t="s">
        <v>1846</v>
      </c>
      <c r="AU365" s="347" t="s">
        <v>1843</v>
      </c>
      <c r="AV365" s="349" t="s">
        <v>1041</v>
      </c>
    </row>
    <row r="366" spans="1:48" ht="14.4">
      <c r="A366" s="343">
        <v>620</v>
      </c>
      <c r="B366" s="343" t="s">
        <v>1294</v>
      </c>
      <c r="C366" s="343" t="s">
        <v>2056</v>
      </c>
      <c r="D366" s="343" t="str">
        <f t="shared" si="25"/>
        <v>3001 - 3500 SFTDhakaDhakaNon-PNPHigh Street W Residential BlockLCঅন্যান্যL shapeGround floor</v>
      </c>
      <c r="E366" s="343" t="str">
        <f>CONCATENATE('Outlet Data'!K366,L366,'Outlet Data'!N366,M366)</f>
        <v>DhakaDhakaHigh Street W Residential BlockNon-PNP</v>
      </c>
      <c r="F366" s="343" t="str">
        <f t="shared" si="26"/>
        <v>Dhakaঅন্যান্যNon-PNP</v>
      </c>
      <c r="G366" s="343" t="str">
        <f t="shared" si="27"/>
        <v>DhakaNon-PNP</v>
      </c>
      <c r="H366" s="344">
        <v>45260</v>
      </c>
      <c r="I366" s="343">
        <v>3026</v>
      </c>
      <c r="J366" s="343" t="str">
        <f t="shared" si="28"/>
        <v>3001 - 3500 SFT</v>
      </c>
      <c r="K366" s="345" t="s">
        <v>52</v>
      </c>
      <c r="L366" s="343" t="s">
        <v>52</v>
      </c>
      <c r="M366" s="345" t="s">
        <v>1537</v>
      </c>
      <c r="N366" s="343" t="s">
        <v>1015</v>
      </c>
      <c r="O366" s="343" t="s">
        <v>127</v>
      </c>
      <c r="P366" s="343" t="s">
        <v>118</v>
      </c>
      <c r="Q366" s="343" t="s">
        <v>1926</v>
      </c>
      <c r="R366" s="343" t="s">
        <v>52</v>
      </c>
      <c r="S366" s="346">
        <v>927309.4</v>
      </c>
      <c r="T366" s="346">
        <v>306.44725710508925</v>
      </c>
      <c r="U366" s="346">
        <v>783717</v>
      </c>
      <c r="V366" s="346">
        <v>1079814</v>
      </c>
      <c r="W366" s="346">
        <v>658654.30000000005</v>
      </c>
      <c r="X366" s="346">
        <v>409501.5</v>
      </c>
      <c r="Y366" s="346">
        <v>877803.35</v>
      </c>
      <c r="Z366" s="346">
        <v>6</v>
      </c>
      <c r="AA366" s="346" t="s">
        <v>1864</v>
      </c>
      <c r="AB366" s="346" t="s">
        <v>1865</v>
      </c>
      <c r="AC366" s="346" t="s">
        <v>1855</v>
      </c>
      <c r="AD366" s="346">
        <v>268655.09999999998</v>
      </c>
      <c r="AE366" s="347">
        <v>0.40788483427497546</v>
      </c>
      <c r="AF366" s="347">
        <v>3.7353448467577613E-2</v>
      </c>
      <c r="AG366" s="346">
        <v>856822</v>
      </c>
      <c r="AH366" s="346">
        <v>783717</v>
      </c>
      <c r="AI366" s="346">
        <v>1079814</v>
      </c>
      <c r="AJ366" s="346">
        <v>722408</v>
      </c>
      <c r="AK366" s="346">
        <v>1193786</v>
      </c>
      <c r="AL366" s="346">
        <v>27676.219127858058</v>
      </c>
      <c r="AM366" s="346">
        <v>16310.133879260218</v>
      </c>
      <c r="AN366" s="346">
        <v>63069.624195629469</v>
      </c>
      <c r="AO366" s="346">
        <v>14530.229866469686</v>
      </c>
      <c r="AP366" s="346">
        <v>51604.812362784171</v>
      </c>
      <c r="AQ366" s="347">
        <v>0.1645365054553434</v>
      </c>
      <c r="AR366" s="348" t="str">
        <f t="shared" si="29"/>
        <v>DhakaDhaka</v>
      </c>
      <c r="AS366" s="347">
        <v>4.0000000000000001E-3</v>
      </c>
      <c r="AT366" s="347" t="s">
        <v>1842</v>
      </c>
      <c r="AU366" s="347" t="s">
        <v>1843</v>
      </c>
      <c r="AV366" s="349" t="s">
        <v>1041</v>
      </c>
    </row>
    <row r="367" spans="1:48" ht="14.4">
      <c r="A367" s="343">
        <v>802</v>
      </c>
      <c r="B367" s="343" t="s">
        <v>1198</v>
      </c>
      <c r="C367" s="343" t="s">
        <v>2057</v>
      </c>
      <c r="D367" s="343" t="str">
        <f t="shared" si="25"/>
        <v>1501 - 2000 SFTRangpurThakurgaonNon-PNPHigh Street W Residential BlockLCজেলা শহরI shapeGround floor</v>
      </c>
      <c r="E367" s="343" t="str">
        <f>CONCATENATE('Outlet Data'!K367,L367,'Outlet Data'!N367,M367)</f>
        <v>RangpurThakurgaonHigh Street W Residential BlockNon-PNP</v>
      </c>
      <c r="F367" s="343" t="str">
        <f t="shared" si="26"/>
        <v>Thakurgaonজেলা শহরNon-PNP</v>
      </c>
      <c r="G367" s="343" t="str">
        <f t="shared" si="27"/>
        <v>ThakurgaonNon-PNP</v>
      </c>
      <c r="H367" s="344">
        <v>45260</v>
      </c>
      <c r="I367" s="343">
        <v>1600</v>
      </c>
      <c r="J367" s="343" t="str">
        <f t="shared" si="28"/>
        <v>1501 - 2000 SFT</v>
      </c>
      <c r="K367" s="345" t="s">
        <v>389</v>
      </c>
      <c r="L367" s="343" t="s">
        <v>325</v>
      </c>
      <c r="M367" s="345" t="s">
        <v>1537</v>
      </c>
      <c r="N367" s="343" t="s">
        <v>1015</v>
      </c>
      <c r="O367" s="343" t="s">
        <v>127</v>
      </c>
      <c r="P367" s="343" t="s">
        <v>118</v>
      </c>
      <c r="Q367" s="343" t="s">
        <v>1861</v>
      </c>
      <c r="R367" s="343" t="s">
        <v>1863</v>
      </c>
      <c r="S367" s="346">
        <v>951786.4</v>
      </c>
      <c r="T367" s="346">
        <v>594.86649999999997</v>
      </c>
      <c r="U367" s="346">
        <v>759469</v>
      </c>
      <c r="V367" s="346">
        <v>1176377</v>
      </c>
      <c r="W367" s="346">
        <v>1540974.6</v>
      </c>
      <c r="X367" s="346">
        <v>1066704.2</v>
      </c>
      <c r="Y367" s="346">
        <v>1667636.9</v>
      </c>
      <c r="Z367" s="346">
        <v>15</v>
      </c>
      <c r="AA367" s="346" t="s">
        <v>1853</v>
      </c>
      <c r="AB367" s="346" t="s">
        <v>1854</v>
      </c>
      <c r="AC367" s="346" t="s">
        <v>1841</v>
      </c>
      <c r="AD367" s="346">
        <v>-589188.20000000007</v>
      </c>
      <c r="AE367" s="347">
        <v>-0.38234776874323562</v>
      </c>
      <c r="AF367" s="347">
        <v>1.5271724448615897E-2</v>
      </c>
      <c r="AG367" s="346">
        <v>759469</v>
      </c>
      <c r="AH367" s="346">
        <v>889529</v>
      </c>
      <c r="AI367" s="346">
        <v>1176377</v>
      </c>
      <c r="AJ367" s="346">
        <v>678524</v>
      </c>
      <c r="AK367" s="346">
        <v>1255033</v>
      </c>
      <c r="AL367" s="346">
        <v>-67.239267741824733</v>
      </c>
      <c r="AM367" s="346">
        <v>19630.755361771109</v>
      </c>
      <c r="AN367" s="346">
        <v>54627.743642940943</v>
      </c>
      <c r="AO367" s="346">
        <v>-30270.97926069182</v>
      </c>
      <c r="AP367" s="346">
        <v>28756.817697422142</v>
      </c>
      <c r="AQ367" s="347">
        <v>0.13242638858498976</v>
      </c>
      <c r="AR367" s="348" t="str">
        <f t="shared" si="29"/>
        <v>RangpurThakurgaon</v>
      </c>
      <c r="AS367" s="347">
        <v>4.0000000000000001E-3</v>
      </c>
      <c r="AT367" s="347" t="s">
        <v>1856</v>
      </c>
      <c r="AU367" s="347" t="s">
        <v>1843</v>
      </c>
      <c r="AV367" s="349" t="s">
        <v>1041</v>
      </c>
    </row>
    <row r="368" spans="1:48" ht="14.4">
      <c r="A368" s="343">
        <v>649</v>
      </c>
      <c r="B368" s="343" t="s">
        <v>1070</v>
      </c>
      <c r="C368" s="343" t="s">
        <v>1354</v>
      </c>
      <c r="D368" s="343" t="str">
        <f t="shared" si="25"/>
        <v>1001 - 1500 SFTKhulnaMeherpurNon-PNPWithin the MahallaLCঅন্যান্যL shapeGround floor</v>
      </c>
      <c r="E368" s="343" t="str">
        <f>CONCATENATE('Outlet Data'!K368,L368,'Outlet Data'!N368,M368)</f>
        <v>KhulnaMeherpurWithin the MahallaNon-PNP</v>
      </c>
      <c r="F368" s="343" t="str">
        <f t="shared" si="26"/>
        <v>Meherpurঅন্যান্যNon-PNP</v>
      </c>
      <c r="G368" s="343" t="str">
        <f t="shared" si="27"/>
        <v>MeherpurNon-PNP</v>
      </c>
      <c r="H368" s="344">
        <v>45281</v>
      </c>
      <c r="I368" s="343">
        <v>1100</v>
      </c>
      <c r="J368" s="343" t="str">
        <f t="shared" si="28"/>
        <v>1001 - 1500 SFT</v>
      </c>
      <c r="K368" s="345" t="s">
        <v>159</v>
      </c>
      <c r="L368" s="343" t="s">
        <v>1071</v>
      </c>
      <c r="M368" s="345" t="s">
        <v>1537</v>
      </c>
      <c r="N368" s="343" t="s">
        <v>1016</v>
      </c>
      <c r="O368" s="343" t="s">
        <v>127</v>
      </c>
      <c r="P368" s="343" t="s">
        <v>118</v>
      </c>
      <c r="Q368" s="343" t="s">
        <v>1926</v>
      </c>
      <c r="R368" s="343" t="s">
        <v>1863</v>
      </c>
      <c r="S368" s="346">
        <v>909294.4</v>
      </c>
      <c r="T368" s="346">
        <v>826.63127272727274</v>
      </c>
      <c r="U368" s="346">
        <v>777395</v>
      </c>
      <c r="V368" s="346">
        <v>1046794</v>
      </c>
      <c r="W368" s="346">
        <v>1079839.5</v>
      </c>
      <c r="X368" s="346">
        <v>868062.35</v>
      </c>
      <c r="Y368" s="346">
        <v>1495543</v>
      </c>
      <c r="Z368" s="346">
        <v>58</v>
      </c>
      <c r="AA368" s="346" t="s">
        <v>1848</v>
      </c>
      <c r="AB368" s="346" t="s">
        <v>1849</v>
      </c>
      <c r="AC368" s="346" t="s">
        <v>1845</v>
      </c>
      <c r="AD368" s="346">
        <v>-170545.09999999998</v>
      </c>
      <c r="AE368" s="347">
        <v>-0.15793560061472101</v>
      </c>
      <c r="AF368" s="347">
        <v>2.4580855478178138E-2</v>
      </c>
      <c r="AG368" s="346">
        <v>777395</v>
      </c>
      <c r="AH368" s="346">
        <v>977576</v>
      </c>
      <c r="AI368" s="346">
        <v>1107423</v>
      </c>
      <c r="AJ368" s="346">
        <v>637284</v>
      </c>
      <c r="AK368" s="346">
        <v>1046794</v>
      </c>
      <c r="AL368" s="346">
        <v>7626.1442015845387</v>
      </c>
      <c r="AM368" s="346">
        <v>18103.963202686835</v>
      </c>
      <c r="AN368" s="346">
        <v>56609.530232653808</v>
      </c>
      <c r="AO368" s="346">
        <v>-14270.170894025272</v>
      </c>
      <c r="AP368" s="346">
        <v>43686.704424683616</v>
      </c>
      <c r="AQ368" s="347">
        <v>0.15582677812359327</v>
      </c>
      <c r="AR368" s="348" t="str">
        <f t="shared" si="29"/>
        <v>KhulnaMeherpur</v>
      </c>
      <c r="AS368" s="347">
        <v>4.0000000000000001E-3</v>
      </c>
      <c r="AT368" s="347" t="s">
        <v>1842</v>
      </c>
      <c r="AU368" s="347" t="s">
        <v>1843</v>
      </c>
      <c r="AV368" s="349" t="s">
        <v>1041</v>
      </c>
    </row>
    <row r="369" spans="1:48" ht="14.4">
      <c r="A369" s="343">
        <v>315</v>
      </c>
      <c r="B369" s="343" t="s">
        <v>1210</v>
      </c>
      <c r="C369" s="343" t="s">
        <v>1361</v>
      </c>
      <c r="D369" s="343" t="str">
        <f t="shared" si="25"/>
        <v>1501 - 2000 SFTKhulnaKushtiaNon-PNPInside the MallLBজেলা শহরI shapeSlightly upper than Ground floor</v>
      </c>
      <c r="E369" s="343" t="str">
        <f>CONCATENATE('Outlet Data'!K369,L369,'Outlet Data'!N369,M369)</f>
        <v>KhulnaKushtiaInside the MallNon-PNP</v>
      </c>
      <c r="F369" s="343" t="str">
        <f t="shared" si="26"/>
        <v>Kushtiaজেলা শহরNon-PNP</v>
      </c>
      <c r="G369" s="343" t="str">
        <f t="shared" si="27"/>
        <v>KushtiaNon-PNP</v>
      </c>
      <c r="H369" s="344">
        <v>45285</v>
      </c>
      <c r="I369" s="343">
        <v>1660</v>
      </c>
      <c r="J369" s="343" t="str">
        <f t="shared" si="28"/>
        <v>1501 - 2000 SFT</v>
      </c>
      <c r="K369" s="345" t="s">
        <v>159</v>
      </c>
      <c r="L369" s="343" t="s">
        <v>512</v>
      </c>
      <c r="M369" s="345" t="s">
        <v>1537</v>
      </c>
      <c r="N369" s="343" t="s">
        <v>1020</v>
      </c>
      <c r="O369" s="343" t="s">
        <v>127</v>
      </c>
      <c r="P369" s="343" t="s">
        <v>27</v>
      </c>
      <c r="Q369" s="343" t="s">
        <v>1861</v>
      </c>
      <c r="R369" s="343" t="s">
        <v>1863</v>
      </c>
      <c r="S369" s="346">
        <v>1744457</v>
      </c>
      <c r="T369" s="346">
        <v>1050.8777108433735</v>
      </c>
      <c r="U369" s="346">
        <v>1660704</v>
      </c>
      <c r="V369" s="346">
        <v>1880360</v>
      </c>
      <c r="W369" s="346">
        <v>1348528.2</v>
      </c>
      <c r="X369" s="346">
        <v>907985.2</v>
      </c>
      <c r="Y369" s="346">
        <v>1744457</v>
      </c>
      <c r="Z369" s="346">
        <v>13</v>
      </c>
      <c r="AA369" s="346" t="s">
        <v>1848</v>
      </c>
      <c r="AB369" s="346" t="s">
        <v>1849</v>
      </c>
      <c r="AC369" s="346" t="s">
        <v>1845</v>
      </c>
      <c r="AD369" s="346">
        <v>395928.80000000005</v>
      </c>
      <c r="AE369" s="347">
        <v>0.29360068258120231</v>
      </c>
      <c r="AF369" s="347">
        <v>5.8670813108718287E-2</v>
      </c>
      <c r="AG369" s="346">
        <v>1890020</v>
      </c>
      <c r="AH369" s="346">
        <v>1729207</v>
      </c>
      <c r="AI369" s="346">
        <v>1880360</v>
      </c>
      <c r="AJ369" s="346">
        <v>1660704</v>
      </c>
      <c r="AK369" s="346">
        <v>1561994</v>
      </c>
      <c r="AL369" s="346">
        <v>131066.12047967626</v>
      </c>
      <c r="AM369" s="346">
        <v>79151.025059038424</v>
      </c>
      <c r="AN369" s="346">
        <v>131785.80474087561</v>
      </c>
      <c r="AO369" s="346">
        <v>112803.1297756329</v>
      </c>
      <c r="AP369" s="346">
        <v>56937.47306075372</v>
      </c>
      <c r="AQ369" s="347">
        <v>0.15642519733939136</v>
      </c>
      <c r="AR369" s="348" t="str">
        <f t="shared" si="29"/>
        <v>KhulnaKushtia</v>
      </c>
      <c r="AS369" s="347">
        <v>3.7915216168397992E-2</v>
      </c>
      <c r="AT369" s="347" t="s">
        <v>1856</v>
      </c>
      <c r="AU369" s="347" t="s">
        <v>1851</v>
      </c>
      <c r="AV369" s="349" t="s">
        <v>1041</v>
      </c>
    </row>
    <row r="370" spans="1:48" ht="14.4">
      <c r="A370" s="343">
        <v>4</v>
      </c>
      <c r="B370" s="343" t="s">
        <v>1560</v>
      </c>
      <c r="C370" s="343" t="s">
        <v>2058</v>
      </c>
      <c r="D370" s="343" t="str">
        <f t="shared" si="25"/>
        <v>More Then 10000 SFTDhakaGBUDDhakaPNPGated CommunityHAবিভাগীয় শহরSquare ⬜ shapeBasement floor</v>
      </c>
      <c r="E370" s="343" t="str">
        <f>CONCATENATE('Outlet Data'!K370,L370,'Outlet Data'!N370,M370)</f>
        <v>DhakaGBUDDhakaGated CommunityPNP</v>
      </c>
      <c r="F370" s="343" t="str">
        <f t="shared" si="26"/>
        <v>Dhakaবিভাগীয় শহরPNP</v>
      </c>
      <c r="G370" s="343" t="str">
        <f t="shared" si="27"/>
        <v>DhakaPNP</v>
      </c>
      <c r="H370" s="344">
        <v>45288</v>
      </c>
      <c r="I370" s="343">
        <v>14110</v>
      </c>
      <c r="J370" s="343" t="str">
        <f t="shared" si="28"/>
        <v>More Then 10000 SFT</v>
      </c>
      <c r="K370" s="345" t="s">
        <v>1557</v>
      </c>
      <c r="L370" s="343" t="s">
        <v>52</v>
      </c>
      <c r="M370" s="345" t="s">
        <v>1492</v>
      </c>
      <c r="N370" s="343" t="s">
        <v>1019</v>
      </c>
      <c r="O370" s="343" t="s">
        <v>45</v>
      </c>
      <c r="P370" s="343" t="s">
        <v>46</v>
      </c>
      <c r="Q370" s="343" t="s">
        <v>1838</v>
      </c>
      <c r="R370" s="343" t="s">
        <v>52</v>
      </c>
      <c r="S370" s="346">
        <v>49414103.799999997</v>
      </c>
      <c r="T370" s="346">
        <v>3502.0626364280652</v>
      </c>
      <c r="U370" s="346">
        <v>48690046</v>
      </c>
      <c r="V370" s="346">
        <v>50937189</v>
      </c>
      <c r="W370" s="346">
        <v>42960861.299999997</v>
      </c>
      <c r="X370" s="346">
        <v>30235492.850000001</v>
      </c>
      <c r="Y370" s="346">
        <v>50427114.199999996</v>
      </c>
      <c r="Z370" s="346">
        <v>8</v>
      </c>
      <c r="AA370" s="346" t="s">
        <v>1853</v>
      </c>
      <c r="AB370" s="346" t="s">
        <v>1854</v>
      </c>
      <c r="AC370" s="346" t="s">
        <v>1845</v>
      </c>
      <c r="AD370" s="346">
        <v>6453242.5</v>
      </c>
      <c r="AE370" s="347">
        <v>0.1502121304071713</v>
      </c>
      <c r="AF370" s="347">
        <v>7.4411977258647607E-2</v>
      </c>
      <c r="AG370" s="346">
        <v>47426396</v>
      </c>
      <c r="AH370" s="346">
        <v>50937189</v>
      </c>
      <c r="AI370" s="346">
        <v>51277072</v>
      </c>
      <c r="AJ370" s="346">
        <v>48739816</v>
      </c>
      <c r="AK370" s="346">
        <v>48690046</v>
      </c>
      <c r="AL370" s="346">
        <v>3919326.1851797635</v>
      </c>
      <c r="AM370" s="346">
        <v>4013575.6705903811</v>
      </c>
      <c r="AN370" s="346">
        <v>3676168.2956579914</v>
      </c>
      <c r="AO370" s="346">
        <v>3249036.7353703901</v>
      </c>
      <c r="AP370" s="346">
        <v>3526898.9543117322</v>
      </c>
      <c r="AQ370" s="347">
        <v>0.17664968158011543</v>
      </c>
      <c r="AR370" s="348" t="str">
        <f t="shared" si="29"/>
        <v>DhakaGBUDDhaka</v>
      </c>
      <c r="AS370" s="347">
        <v>2.875669803228364E-3</v>
      </c>
      <c r="AT370" s="347" t="s">
        <v>1846</v>
      </c>
      <c r="AU370" s="347" t="s">
        <v>1896</v>
      </c>
      <c r="AV370" s="349" t="s">
        <v>1555</v>
      </c>
    </row>
    <row r="371" spans="1:48" ht="14.4">
      <c r="A371" s="343">
        <v>449</v>
      </c>
      <c r="B371" s="343" t="s">
        <v>1082</v>
      </c>
      <c r="C371" s="343" t="s">
        <v>1363</v>
      </c>
      <c r="D371" s="343" t="str">
        <f t="shared" si="25"/>
        <v>1001 - 1500 SFTRajshahiPabnaNon-PNPHigh Street W Residential BlockLCথানা সদরI shapeGround floor</v>
      </c>
      <c r="E371" s="343" t="str">
        <f>CONCATENATE('Outlet Data'!K371,L371,'Outlet Data'!N371,M371)</f>
        <v>RajshahiPabnaHigh Street W Residential BlockNon-PNP</v>
      </c>
      <c r="F371" s="343" t="str">
        <f t="shared" si="26"/>
        <v>Pabnaথানা সদরNon-PNP</v>
      </c>
      <c r="G371" s="343" t="str">
        <f t="shared" si="27"/>
        <v>PabnaNon-PNP</v>
      </c>
      <c r="H371" s="344">
        <v>45290</v>
      </c>
      <c r="I371" s="343">
        <v>1160</v>
      </c>
      <c r="J371" s="343" t="str">
        <f t="shared" si="28"/>
        <v>1001 - 1500 SFT</v>
      </c>
      <c r="K371" s="345" t="s">
        <v>107</v>
      </c>
      <c r="L371" s="343" t="s">
        <v>226</v>
      </c>
      <c r="M371" s="345" t="s">
        <v>1537</v>
      </c>
      <c r="N371" s="343" t="s">
        <v>1015</v>
      </c>
      <c r="O371" s="343" t="s">
        <v>127</v>
      </c>
      <c r="P371" s="343" t="s">
        <v>118</v>
      </c>
      <c r="Q371" s="343" t="s">
        <v>1869</v>
      </c>
      <c r="R371" s="343" t="s">
        <v>1863</v>
      </c>
      <c r="S371" s="346">
        <v>1080946.3999999999</v>
      </c>
      <c r="T371" s="346">
        <v>931.85034482758613</v>
      </c>
      <c r="U371" s="346">
        <v>1001761</v>
      </c>
      <c r="V371" s="346">
        <v>1230130</v>
      </c>
      <c r="W371" s="346">
        <v>1017367</v>
      </c>
      <c r="X371" s="346">
        <v>893759.9</v>
      </c>
      <c r="Y371" s="346">
        <v>1078760.8999999999</v>
      </c>
      <c r="Z371" s="346">
        <v>8</v>
      </c>
      <c r="AA371" s="346" t="s">
        <v>1853</v>
      </c>
      <c r="AB371" s="346" t="s">
        <v>1854</v>
      </c>
      <c r="AC371" s="346" t="s">
        <v>1855</v>
      </c>
      <c r="AD371" s="346">
        <v>63579.399999999907</v>
      </c>
      <c r="AE371" s="347">
        <v>6.2494065563361012E-2</v>
      </c>
      <c r="AF371" s="347">
        <v>5.065987460727335E-2</v>
      </c>
      <c r="AG371" s="346">
        <v>1001761</v>
      </c>
      <c r="AH371" s="346">
        <v>1064334</v>
      </c>
      <c r="AI371" s="346">
        <v>1230130</v>
      </c>
      <c r="AJ371" s="346">
        <v>868193</v>
      </c>
      <c r="AK371" s="346">
        <v>1240314</v>
      </c>
      <c r="AL371" s="346">
        <v>48594.443631976203</v>
      </c>
      <c r="AM371" s="346">
        <v>45709.206049705186</v>
      </c>
      <c r="AN371" s="346">
        <v>87126.056205768458</v>
      </c>
      <c r="AO371" s="346">
        <v>21807.662448355841</v>
      </c>
      <c r="AP371" s="346">
        <v>70565.677070111968</v>
      </c>
      <c r="AQ371" s="347">
        <v>0.16341546465235801</v>
      </c>
      <c r="AR371" s="348" t="str">
        <f t="shared" si="29"/>
        <v>RajshahiPabna</v>
      </c>
      <c r="AS371" s="347">
        <v>4.0000000000000001E-3</v>
      </c>
      <c r="AT371" s="347" t="s">
        <v>1856</v>
      </c>
      <c r="AU371" s="347" t="s">
        <v>1843</v>
      </c>
      <c r="AV371" s="349" t="s">
        <v>1041</v>
      </c>
    </row>
    <row r="372" spans="1:48" ht="14.4">
      <c r="A372" s="343">
        <v>281</v>
      </c>
      <c r="B372" s="343" t="s">
        <v>1223</v>
      </c>
      <c r="C372" s="343" t="s">
        <v>1371</v>
      </c>
      <c r="D372" s="343" t="str">
        <f t="shared" si="25"/>
        <v>1501 - 2000 SFTDhakaGazipurNon-PNPWithin the MahallaLCথানা সদরI shapeGround floor</v>
      </c>
      <c r="E372" s="343" t="str">
        <f>CONCATENATE('Outlet Data'!K372,L372,'Outlet Data'!N372,M372)</f>
        <v>DhakaGazipurWithin the MahallaNon-PNP</v>
      </c>
      <c r="F372" s="343" t="str">
        <f t="shared" si="26"/>
        <v>Gazipurথানা সদরNon-PNP</v>
      </c>
      <c r="G372" s="343" t="str">
        <f t="shared" si="27"/>
        <v>GazipurNon-PNP</v>
      </c>
      <c r="H372" s="344">
        <v>45291</v>
      </c>
      <c r="I372" s="343">
        <v>1750</v>
      </c>
      <c r="J372" s="343" t="str">
        <f t="shared" si="28"/>
        <v>1501 - 2000 SFT</v>
      </c>
      <c r="K372" s="345" t="s">
        <v>52</v>
      </c>
      <c r="L372" s="343" t="s">
        <v>79</v>
      </c>
      <c r="M372" s="345" t="s">
        <v>1537</v>
      </c>
      <c r="N372" s="343" t="s">
        <v>1016</v>
      </c>
      <c r="O372" s="343" t="s">
        <v>127</v>
      </c>
      <c r="P372" s="343" t="s">
        <v>118</v>
      </c>
      <c r="Q372" s="343" t="s">
        <v>1869</v>
      </c>
      <c r="R372" s="343" t="s">
        <v>52</v>
      </c>
      <c r="S372" s="346">
        <v>1934342</v>
      </c>
      <c r="T372" s="346">
        <v>1105.3382857142858</v>
      </c>
      <c r="U372" s="346">
        <v>1833123</v>
      </c>
      <c r="V372" s="346">
        <v>2052441</v>
      </c>
      <c r="W372" s="346">
        <v>1644116.6</v>
      </c>
      <c r="X372" s="346">
        <v>1198480.7</v>
      </c>
      <c r="Y372" s="346">
        <v>2079119.7</v>
      </c>
      <c r="Z372" s="346">
        <v>23</v>
      </c>
      <c r="AA372" s="346" t="s">
        <v>1853</v>
      </c>
      <c r="AB372" s="346" t="s">
        <v>1854</v>
      </c>
      <c r="AC372" s="346" t="s">
        <v>1845</v>
      </c>
      <c r="AD372" s="346">
        <v>290225.39999999991</v>
      </c>
      <c r="AE372" s="347">
        <v>0.17652361152487606</v>
      </c>
      <c r="AF372" s="347">
        <v>5.4126452370163482E-2</v>
      </c>
      <c r="AG372" s="346">
        <v>1833123</v>
      </c>
      <c r="AH372" s="346">
        <v>1940724</v>
      </c>
      <c r="AI372" s="346">
        <v>2072747</v>
      </c>
      <c r="AJ372" s="346">
        <v>1772675</v>
      </c>
      <c r="AK372" s="346">
        <v>2052441</v>
      </c>
      <c r="AL372" s="346">
        <v>72236.595275829372</v>
      </c>
      <c r="AM372" s="346">
        <v>100741.67148049685</v>
      </c>
      <c r="AN372" s="346">
        <v>127806.33178981533</v>
      </c>
      <c r="AO372" s="346">
        <v>87762.886375479458</v>
      </c>
      <c r="AP372" s="346">
        <v>134947.86573141278</v>
      </c>
      <c r="AQ372" s="347">
        <v>0.162990111002564</v>
      </c>
      <c r="AR372" s="348" t="str">
        <f t="shared" si="29"/>
        <v>DhakaGazipur</v>
      </c>
      <c r="AS372" s="347">
        <v>4.0000000000000001E-3</v>
      </c>
      <c r="AT372" s="347" t="s">
        <v>1856</v>
      </c>
      <c r="AU372" s="347" t="s">
        <v>1843</v>
      </c>
      <c r="AV372" s="349" t="s">
        <v>1041</v>
      </c>
    </row>
    <row r="373" spans="1:48" ht="14.4">
      <c r="A373" s="343">
        <v>391</v>
      </c>
      <c r="B373" s="343" t="s">
        <v>1121</v>
      </c>
      <c r="C373" s="343" t="s">
        <v>1359</v>
      </c>
      <c r="D373" s="343" t="str">
        <f t="shared" si="25"/>
        <v>1001 - 1500 SFTDhakaDhakaNon-PNPCommercial HubHCজেলা শহরSquare ⬜ shapeGround floor</v>
      </c>
      <c r="E373" s="343" t="str">
        <f>CONCATENATE('Outlet Data'!K373,L373,'Outlet Data'!N373,M373)</f>
        <v>DhakaDhakaCommercial HubNon-PNP</v>
      </c>
      <c r="F373" s="343" t="str">
        <f t="shared" si="26"/>
        <v>Dhakaজেলা শহরNon-PNP</v>
      </c>
      <c r="G373" s="343" t="str">
        <f t="shared" si="27"/>
        <v>DhakaNon-PNP</v>
      </c>
      <c r="H373" s="344">
        <v>45291</v>
      </c>
      <c r="I373" s="343">
        <v>1357</v>
      </c>
      <c r="J373" s="343" t="str">
        <f t="shared" si="28"/>
        <v>1001 - 1500 SFT</v>
      </c>
      <c r="K373" s="345" t="s">
        <v>52</v>
      </c>
      <c r="L373" s="343" t="s">
        <v>52</v>
      </c>
      <c r="M373" s="345" t="s">
        <v>1537</v>
      </c>
      <c r="N373" s="343" t="s">
        <v>1014</v>
      </c>
      <c r="O373" s="343" t="s">
        <v>45</v>
      </c>
      <c r="P373" s="343" t="s">
        <v>118</v>
      </c>
      <c r="Q373" s="343" t="s">
        <v>1861</v>
      </c>
      <c r="R373" s="343" t="s">
        <v>52</v>
      </c>
      <c r="S373" s="346">
        <v>1521620.2</v>
      </c>
      <c r="T373" s="346">
        <v>1121.3118644067797</v>
      </c>
      <c r="U373" s="346">
        <v>1351409</v>
      </c>
      <c r="V373" s="346">
        <v>1737001</v>
      </c>
      <c r="W373" s="346">
        <v>1587474.6</v>
      </c>
      <c r="X373" s="346">
        <v>1389779.55</v>
      </c>
      <c r="Y373" s="346">
        <v>1868604.55</v>
      </c>
      <c r="Z373" s="346">
        <v>12</v>
      </c>
      <c r="AA373" s="346" t="s">
        <v>1853</v>
      </c>
      <c r="AB373" s="346" t="s">
        <v>1854</v>
      </c>
      <c r="AC373" s="346" t="s">
        <v>1845</v>
      </c>
      <c r="AD373" s="346">
        <v>-65854.40000000014</v>
      </c>
      <c r="AE373" s="347">
        <v>-4.148375035417895E-2</v>
      </c>
      <c r="AF373" s="347">
        <v>3.9527884318110676E-2</v>
      </c>
      <c r="AG373" s="346">
        <v>1737001</v>
      </c>
      <c r="AH373" s="346">
        <v>1351409</v>
      </c>
      <c r="AI373" s="346">
        <v>1771348</v>
      </c>
      <c r="AJ373" s="346">
        <v>1268286</v>
      </c>
      <c r="AK373" s="346">
        <v>1480057</v>
      </c>
      <c r="AL373" s="346">
        <v>69129.153433963686</v>
      </c>
      <c r="AM373" s="346">
        <v>21333.032033195166</v>
      </c>
      <c r="AN373" s="346">
        <v>101495.47640902054</v>
      </c>
      <c r="AO373" s="346">
        <v>35702.324376741104</v>
      </c>
      <c r="AP373" s="346">
        <v>73072.149955581583</v>
      </c>
      <c r="AQ373" s="347">
        <v>0.15598106928193484</v>
      </c>
      <c r="AR373" s="348" t="str">
        <f t="shared" si="29"/>
        <v>DhakaDhaka</v>
      </c>
      <c r="AS373" s="347">
        <v>4.0000000000000001E-3</v>
      </c>
      <c r="AT373" s="347" t="s">
        <v>1846</v>
      </c>
      <c r="AU373" s="347" t="s">
        <v>1843</v>
      </c>
      <c r="AV373" s="349" t="s">
        <v>1041</v>
      </c>
    </row>
    <row r="374" spans="1:48" ht="14.4">
      <c r="A374" s="343">
        <v>332</v>
      </c>
      <c r="B374" s="343" t="s">
        <v>1234</v>
      </c>
      <c r="C374" s="343" t="s">
        <v>1372</v>
      </c>
      <c r="D374" s="343" t="str">
        <f t="shared" si="25"/>
        <v>1501 - 2000 SFTSylhetMoulvibazarNon-PNPHigh Street W Residential BlockMBথানা সদরL shapeGround floor</v>
      </c>
      <c r="E374" s="343" t="str">
        <f>CONCATENATE('Outlet Data'!K374,L374,'Outlet Data'!N374,M374)</f>
        <v>SylhetMoulvibazarHigh Street W Residential BlockNon-PNP</v>
      </c>
      <c r="F374" s="343" t="str">
        <f t="shared" si="26"/>
        <v>Moulvibazarথানা সদরNon-PNP</v>
      </c>
      <c r="G374" s="343" t="str">
        <f t="shared" si="27"/>
        <v>MoulvibazarNon-PNP</v>
      </c>
      <c r="H374" s="344">
        <v>45291</v>
      </c>
      <c r="I374" s="343">
        <v>1812</v>
      </c>
      <c r="J374" s="343" t="str">
        <f t="shared" si="28"/>
        <v>1501 - 2000 SFT</v>
      </c>
      <c r="K374" s="345" t="s">
        <v>131</v>
      </c>
      <c r="L374" s="343" t="s">
        <v>908</v>
      </c>
      <c r="M374" s="345" t="s">
        <v>1537</v>
      </c>
      <c r="N374" s="343" t="s">
        <v>1015</v>
      </c>
      <c r="O374" s="343" t="s">
        <v>25</v>
      </c>
      <c r="P374" s="343" t="s">
        <v>27</v>
      </c>
      <c r="Q374" s="343" t="s">
        <v>1869</v>
      </c>
      <c r="R374" s="343" t="s">
        <v>1863</v>
      </c>
      <c r="S374" s="346">
        <v>1728127</v>
      </c>
      <c r="T374" s="346">
        <v>953.71247240618106</v>
      </c>
      <c r="U374" s="346">
        <v>1679564</v>
      </c>
      <c r="V374" s="346">
        <v>1800408</v>
      </c>
      <c r="W374" s="346">
        <v>1446177.2</v>
      </c>
      <c r="X374" s="346">
        <v>1203978.3999999999</v>
      </c>
      <c r="Y374" s="346">
        <v>1659596.8</v>
      </c>
      <c r="Z374" s="346">
        <v>9</v>
      </c>
      <c r="AA374" s="346" t="s">
        <v>1853</v>
      </c>
      <c r="AB374" s="346" t="s">
        <v>1854</v>
      </c>
      <c r="AC374" s="346" t="s">
        <v>1855</v>
      </c>
      <c r="AD374" s="346">
        <v>281949.80000000005</v>
      </c>
      <c r="AE374" s="347">
        <v>0.19496213880290747</v>
      </c>
      <c r="AF374" s="347">
        <v>5.745848782461184E-2</v>
      </c>
      <c r="AG374" s="346">
        <v>1679564</v>
      </c>
      <c r="AH374" s="346">
        <v>1800408</v>
      </c>
      <c r="AI374" s="346">
        <v>1855039</v>
      </c>
      <c r="AJ374" s="346">
        <v>1533604</v>
      </c>
      <c r="AK374" s="346">
        <v>1772020</v>
      </c>
      <c r="AL374" s="346">
        <v>106442.2156132918</v>
      </c>
      <c r="AM374" s="346">
        <v>70689.574077039259</v>
      </c>
      <c r="AN374" s="346">
        <v>132052.50416065933</v>
      </c>
      <c r="AO374" s="346">
        <v>85072.756339624786</v>
      </c>
      <c r="AP374" s="346">
        <v>102220.77075379973</v>
      </c>
      <c r="AQ374" s="347">
        <v>0.17032403239908148</v>
      </c>
      <c r="AR374" s="348" t="str">
        <f t="shared" si="29"/>
        <v>SylhetMoulvibazar</v>
      </c>
      <c r="AS374" s="347">
        <v>4.0000000000000001E-3</v>
      </c>
      <c r="AT374" s="347" t="s">
        <v>1842</v>
      </c>
      <c r="AU374" s="347" t="s">
        <v>1843</v>
      </c>
      <c r="AV374" s="349" t="s">
        <v>1041</v>
      </c>
    </row>
    <row r="375" spans="1:48" ht="14.4">
      <c r="A375" s="343">
        <v>303</v>
      </c>
      <c r="B375" s="343" t="s">
        <v>1076</v>
      </c>
      <c r="C375" s="343" t="s">
        <v>2059</v>
      </c>
      <c r="D375" s="343" t="str">
        <f t="shared" si="25"/>
        <v>1001 - 1500 SFTDhakaDhakaNon-PNPHigh Street W Residential BlockMBবিভাগীয় শহরL shapeGround floor</v>
      </c>
      <c r="E375" s="343" t="str">
        <f>CONCATENATE('Outlet Data'!K375,L375,'Outlet Data'!N375,M375)</f>
        <v>DhakaDhakaHigh Street W Residential BlockNon-PNP</v>
      </c>
      <c r="F375" s="343" t="str">
        <f t="shared" si="26"/>
        <v>Dhakaবিভাগীয় শহরNon-PNP</v>
      </c>
      <c r="G375" s="343" t="str">
        <f t="shared" si="27"/>
        <v>DhakaNon-PNP</v>
      </c>
      <c r="H375" s="344">
        <v>45291</v>
      </c>
      <c r="I375" s="343">
        <v>1126</v>
      </c>
      <c r="J375" s="343" t="str">
        <f t="shared" si="28"/>
        <v>1001 - 1500 SFT</v>
      </c>
      <c r="K375" s="345" t="s">
        <v>52</v>
      </c>
      <c r="L375" s="343" t="s">
        <v>52</v>
      </c>
      <c r="M375" s="345" t="s">
        <v>1537</v>
      </c>
      <c r="N375" s="343" t="s">
        <v>1015</v>
      </c>
      <c r="O375" s="343" t="s">
        <v>25</v>
      </c>
      <c r="P375" s="343" t="s">
        <v>27</v>
      </c>
      <c r="Q375" s="343" t="s">
        <v>1838</v>
      </c>
      <c r="R375" s="343" t="s">
        <v>52</v>
      </c>
      <c r="S375" s="346">
        <v>2177576</v>
      </c>
      <c r="T375" s="346">
        <v>1933.9040852575488</v>
      </c>
      <c r="U375" s="346">
        <v>2003046</v>
      </c>
      <c r="V375" s="346">
        <v>2320447</v>
      </c>
      <c r="W375" s="346">
        <v>2064131.5</v>
      </c>
      <c r="X375" s="346">
        <v>1639243.4000000001</v>
      </c>
      <c r="Y375" s="346">
        <v>2189105.5499999998</v>
      </c>
      <c r="Z375" s="346">
        <v>8</v>
      </c>
      <c r="AA375" s="346" t="s">
        <v>1857</v>
      </c>
      <c r="AB375" s="346" t="s">
        <v>1858</v>
      </c>
      <c r="AC375" s="346" t="s">
        <v>1845</v>
      </c>
      <c r="AD375" s="346">
        <v>113444.5</v>
      </c>
      <c r="AE375" s="347">
        <v>5.495991897803032E-2</v>
      </c>
      <c r="AF375" s="347">
        <v>6.2288917196151365E-2</v>
      </c>
      <c r="AG375" s="346">
        <v>2103777</v>
      </c>
      <c r="AH375" s="346">
        <v>2003046</v>
      </c>
      <c r="AI375" s="346">
        <v>2320447</v>
      </c>
      <c r="AJ375" s="346">
        <v>2002334</v>
      </c>
      <c r="AK375" s="346">
        <v>2458276</v>
      </c>
      <c r="AL375" s="346">
        <v>126561.99757773578</v>
      </c>
      <c r="AM375" s="346">
        <v>116524.08935780791</v>
      </c>
      <c r="AN375" s="346">
        <v>139029.59780735732</v>
      </c>
      <c r="AO375" s="346">
        <v>124463.28955518611</v>
      </c>
      <c r="AP375" s="346">
        <v>171615.28146354528</v>
      </c>
      <c r="AQ375" s="347">
        <v>0.14917465262738808</v>
      </c>
      <c r="AR375" s="348" t="str">
        <f t="shared" si="29"/>
        <v>DhakaDhaka</v>
      </c>
      <c r="AS375" s="347">
        <v>4.0000000000000001E-3</v>
      </c>
      <c r="AT375" s="347" t="s">
        <v>1842</v>
      </c>
      <c r="AU375" s="347" t="s">
        <v>1843</v>
      </c>
      <c r="AV375" s="349" t="s">
        <v>1041</v>
      </c>
    </row>
    <row r="376" spans="1:48" ht="14.4">
      <c r="A376" s="343">
        <v>396</v>
      </c>
      <c r="B376" s="343" t="s">
        <v>1256</v>
      </c>
      <c r="C376" s="343" t="s">
        <v>2060</v>
      </c>
      <c r="D376" s="343" t="str">
        <f t="shared" si="25"/>
        <v>2001 - 2500 SFTDhakaDhakaNon-PNPHigh Street W Residential BlockMCথানা সদরSquare ⬜ shapeSlightly upper than Ground floor</v>
      </c>
      <c r="E376" s="343" t="str">
        <f>CONCATENATE('Outlet Data'!K376,L376,'Outlet Data'!N376,M376)</f>
        <v>DhakaDhakaHigh Street W Residential BlockNon-PNP</v>
      </c>
      <c r="F376" s="343" t="str">
        <f t="shared" si="26"/>
        <v>Dhakaথানা সদরNon-PNP</v>
      </c>
      <c r="G376" s="343" t="str">
        <f t="shared" si="27"/>
        <v>DhakaNon-PNP</v>
      </c>
      <c r="H376" s="344">
        <v>45291</v>
      </c>
      <c r="I376" s="343">
        <v>2038</v>
      </c>
      <c r="J376" s="343" t="str">
        <f t="shared" si="28"/>
        <v>2001 - 2500 SFT</v>
      </c>
      <c r="K376" s="345" t="s">
        <v>52</v>
      </c>
      <c r="L376" s="343" t="s">
        <v>52</v>
      </c>
      <c r="M376" s="345" t="s">
        <v>1537</v>
      </c>
      <c r="N376" s="343" t="s">
        <v>1015</v>
      </c>
      <c r="O376" s="343" t="s">
        <v>25</v>
      </c>
      <c r="P376" s="343" t="s">
        <v>118</v>
      </c>
      <c r="Q376" s="343" t="s">
        <v>1869</v>
      </c>
      <c r="R376" s="343" t="s">
        <v>52</v>
      </c>
      <c r="S376" s="346">
        <v>1289545.2</v>
      </c>
      <c r="T376" s="346">
        <v>632.75034347399412</v>
      </c>
      <c r="U376" s="346">
        <v>1327028</v>
      </c>
      <c r="V376" s="346">
        <v>1341333</v>
      </c>
      <c r="W376" s="346">
        <v>1770056.6</v>
      </c>
      <c r="X376" s="346">
        <v>1275881.7999999998</v>
      </c>
      <c r="Y376" s="346">
        <v>2336135.5999999996</v>
      </c>
      <c r="Z376" s="346">
        <v>7</v>
      </c>
      <c r="AA376" s="346" t="s">
        <v>1857</v>
      </c>
      <c r="AB376" s="346" t="s">
        <v>1858</v>
      </c>
      <c r="AC376" s="346" t="s">
        <v>1845</v>
      </c>
      <c r="AD376" s="346">
        <v>-480511.40000000014</v>
      </c>
      <c r="AE376" s="347">
        <v>-0.27146668643251304</v>
      </c>
      <c r="AF376" s="347">
        <v>2.3640125132686138E-2</v>
      </c>
      <c r="AG376" s="346">
        <v>1327028</v>
      </c>
      <c r="AH376" s="346">
        <v>1337280</v>
      </c>
      <c r="AI376" s="346">
        <v>1444232</v>
      </c>
      <c r="AJ376" s="346">
        <v>997853</v>
      </c>
      <c r="AK376" s="346">
        <v>1341333</v>
      </c>
      <c r="AL376" s="346">
        <v>55924.514529731416</v>
      </c>
      <c r="AM376" s="346">
        <v>-57861.450419434492</v>
      </c>
      <c r="AN376" s="346">
        <v>89122.420444034622</v>
      </c>
      <c r="AO376" s="346">
        <v>20889.901436926302</v>
      </c>
      <c r="AP376" s="346">
        <v>44349.663470016007</v>
      </c>
      <c r="AQ376" s="347">
        <v>0.1598526220783873</v>
      </c>
      <c r="AR376" s="348" t="str">
        <f t="shared" si="29"/>
        <v>DhakaDhaka</v>
      </c>
      <c r="AS376" s="347">
        <v>4.0000000000000001E-3</v>
      </c>
      <c r="AT376" s="347" t="s">
        <v>1846</v>
      </c>
      <c r="AU376" s="347" t="s">
        <v>1851</v>
      </c>
      <c r="AV376" s="349" t="s">
        <v>1041</v>
      </c>
    </row>
    <row r="377" spans="1:48" ht="14.4">
      <c r="A377" s="343">
        <v>666</v>
      </c>
      <c r="B377" s="343" t="s">
        <v>1066</v>
      </c>
      <c r="C377" s="343" t="s">
        <v>1373</v>
      </c>
      <c r="D377" s="343" t="str">
        <f t="shared" si="25"/>
        <v>1001 - 1500 SFTMymensinghMymensinghNon-PNPHigh Street W Residential BlockLCথানা সদরSquare ⬜ shapeGround floor</v>
      </c>
      <c r="E377" s="343" t="str">
        <f>CONCATENATE('Outlet Data'!K377,L377,'Outlet Data'!N377,M377)</f>
        <v>MymensinghMymensinghHigh Street W Residential BlockNon-PNP</v>
      </c>
      <c r="F377" s="343" t="str">
        <f t="shared" si="26"/>
        <v>Mymensinghথানা সদরNon-PNP</v>
      </c>
      <c r="G377" s="343" t="str">
        <f t="shared" si="27"/>
        <v>MymensinghNon-PNP</v>
      </c>
      <c r="H377" s="344">
        <v>45291</v>
      </c>
      <c r="I377" s="343">
        <v>1080</v>
      </c>
      <c r="J377" s="343" t="str">
        <f t="shared" si="28"/>
        <v>1001 - 1500 SFT</v>
      </c>
      <c r="K377" s="345" t="s">
        <v>18</v>
      </c>
      <c r="L377" s="343" t="s">
        <v>18</v>
      </c>
      <c r="M377" s="345" t="s">
        <v>1537</v>
      </c>
      <c r="N377" s="343" t="s">
        <v>1015</v>
      </c>
      <c r="O377" s="343" t="s">
        <v>127</v>
      </c>
      <c r="P377" s="343" t="s">
        <v>118</v>
      </c>
      <c r="Q377" s="343" t="s">
        <v>1869</v>
      </c>
      <c r="R377" s="343" t="s">
        <v>1863</v>
      </c>
      <c r="S377" s="346">
        <v>1020462.2</v>
      </c>
      <c r="T377" s="346">
        <v>944.87240740740731</v>
      </c>
      <c r="U377" s="346">
        <v>892727</v>
      </c>
      <c r="V377" s="346">
        <v>1128177</v>
      </c>
      <c r="W377" s="346">
        <v>1079839.5</v>
      </c>
      <c r="X377" s="346">
        <v>868062.35</v>
      </c>
      <c r="Y377" s="346">
        <v>1495543</v>
      </c>
      <c r="Z377" s="346">
        <v>58</v>
      </c>
      <c r="AA377" s="346" t="s">
        <v>1848</v>
      </c>
      <c r="AB377" s="346" t="s">
        <v>1849</v>
      </c>
      <c r="AC377" s="346" t="s">
        <v>1845</v>
      </c>
      <c r="AD377" s="346">
        <v>-59377.300000000047</v>
      </c>
      <c r="AE377" s="347">
        <v>-5.4987153183412962E-2</v>
      </c>
      <c r="AF377" s="347">
        <v>4.0247502270488962E-2</v>
      </c>
      <c r="AG377" s="346">
        <v>892727</v>
      </c>
      <c r="AH377" s="346">
        <v>1128177</v>
      </c>
      <c r="AI377" s="346">
        <v>1271827</v>
      </c>
      <c r="AJ377" s="346">
        <v>691630</v>
      </c>
      <c r="AK377" s="346">
        <v>1117950</v>
      </c>
      <c r="AL377" s="346">
        <v>13301.756690489041</v>
      </c>
      <c r="AM377" s="346">
        <v>29454.37708649956</v>
      </c>
      <c r="AN377" s="346">
        <v>87990.319362633629</v>
      </c>
      <c r="AO377" s="346">
        <v>10825.097307365606</v>
      </c>
      <c r="AP377" s="346">
        <v>63783.723110252962</v>
      </c>
      <c r="AQ377" s="347">
        <v>0.15338862358705274</v>
      </c>
      <c r="AR377" s="348" t="str">
        <f t="shared" si="29"/>
        <v>MymensinghMymensingh</v>
      </c>
      <c r="AS377" s="347">
        <v>4.0000000000000001E-3</v>
      </c>
      <c r="AT377" s="347" t="s">
        <v>1846</v>
      </c>
      <c r="AU377" s="347" t="s">
        <v>1843</v>
      </c>
      <c r="AV377" s="349" t="s">
        <v>1041</v>
      </c>
    </row>
    <row r="378" spans="1:48" ht="14.4">
      <c r="A378" s="343">
        <v>233</v>
      </c>
      <c r="B378" s="343" t="s">
        <v>1292</v>
      </c>
      <c r="C378" s="343" t="s">
        <v>1338</v>
      </c>
      <c r="D378" s="343" t="str">
        <f t="shared" si="25"/>
        <v>2501 - 3000 SFTDhakaDhakaNon-PNPHigh Street W Residential BlockMCথানা সদরSquare ⬜ shapeGround floor</v>
      </c>
      <c r="E378" s="343" t="str">
        <f>CONCATENATE('Outlet Data'!K378,L378,'Outlet Data'!N378,M378)</f>
        <v>DhakaDhakaHigh Street W Residential BlockNon-PNP</v>
      </c>
      <c r="F378" s="343" t="str">
        <f t="shared" si="26"/>
        <v>Dhakaথানা সদরNon-PNP</v>
      </c>
      <c r="G378" s="343" t="str">
        <f t="shared" si="27"/>
        <v>DhakaNon-PNP</v>
      </c>
      <c r="H378" s="344">
        <v>45291</v>
      </c>
      <c r="I378" s="343">
        <v>3000</v>
      </c>
      <c r="J378" s="343" t="str">
        <f t="shared" si="28"/>
        <v>2501 - 3000 SFT</v>
      </c>
      <c r="K378" s="345" t="s">
        <v>52</v>
      </c>
      <c r="L378" s="343" t="s">
        <v>52</v>
      </c>
      <c r="M378" s="345" t="s">
        <v>1537</v>
      </c>
      <c r="N378" s="343" t="s">
        <v>1015</v>
      </c>
      <c r="O378" s="343" t="s">
        <v>25</v>
      </c>
      <c r="P378" s="343" t="s">
        <v>118</v>
      </c>
      <c r="Q378" s="343" t="s">
        <v>1869</v>
      </c>
      <c r="R378" s="343" t="s">
        <v>52</v>
      </c>
      <c r="S378" s="346">
        <v>2822093.2</v>
      </c>
      <c r="T378" s="346">
        <v>940.69773333333342</v>
      </c>
      <c r="U378" s="346">
        <v>2631818</v>
      </c>
      <c r="V378" s="346">
        <v>2841767</v>
      </c>
      <c r="W378" s="346">
        <v>2779199.7</v>
      </c>
      <c r="X378" s="346">
        <v>2123649.2999999998</v>
      </c>
      <c r="Y378" s="346">
        <v>3029191.15</v>
      </c>
      <c r="Z378" s="346">
        <v>10</v>
      </c>
      <c r="AA378" s="346" t="s">
        <v>1853</v>
      </c>
      <c r="AB378" s="346" t="s">
        <v>1854</v>
      </c>
      <c r="AC378" s="346" t="s">
        <v>1845</v>
      </c>
      <c r="AD378" s="346">
        <v>42893.5</v>
      </c>
      <c r="AE378" s="347">
        <v>1.5433759581940043E-2</v>
      </c>
      <c r="AF378" s="347">
        <v>7.4277635258619842E-2</v>
      </c>
      <c r="AG378" s="346">
        <v>2382385</v>
      </c>
      <c r="AH378" s="346">
        <v>2700080</v>
      </c>
      <c r="AI378" s="346">
        <v>2841767</v>
      </c>
      <c r="AJ378" s="346">
        <v>2631818</v>
      </c>
      <c r="AK378" s="346">
        <v>3554416</v>
      </c>
      <c r="AL378" s="346">
        <v>143391.32552703988</v>
      </c>
      <c r="AM378" s="346">
        <v>196722.58665422886</v>
      </c>
      <c r="AN378" s="346">
        <v>249337.15821251</v>
      </c>
      <c r="AO378" s="346">
        <v>181388.22913369496</v>
      </c>
      <c r="AP378" s="346">
        <v>277252.74734968285</v>
      </c>
      <c r="AQ378" s="347">
        <v>0.16739029793471236</v>
      </c>
      <c r="AR378" s="348" t="str">
        <f t="shared" si="29"/>
        <v>DhakaDhaka</v>
      </c>
      <c r="AS378" s="347">
        <v>4.0000000000000001E-3</v>
      </c>
      <c r="AT378" s="347" t="s">
        <v>1846</v>
      </c>
      <c r="AU378" s="347" t="s">
        <v>1843</v>
      </c>
      <c r="AV378" s="349" t="s">
        <v>1041</v>
      </c>
    </row>
    <row r="379" spans="1:48" ht="14.4">
      <c r="A379" s="343">
        <v>319</v>
      </c>
      <c r="B379" s="343" t="s">
        <v>1085</v>
      </c>
      <c r="C379" s="343" t="s">
        <v>1375</v>
      </c>
      <c r="D379" s="343" t="str">
        <f t="shared" si="25"/>
        <v>1001 - 1500 SFTSylhetMoulvibazarNon-PNPHigh Street W Residential BlockLCথানা সদরSquare ⬜ shapeSlightly upper than Ground floor</v>
      </c>
      <c r="E379" s="343" t="str">
        <f>CONCATENATE('Outlet Data'!K379,L379,'Outlet Data'!N379,M379)</f>
        <v>SylhetMoulvibazarHigh Street W Residential BlockNon-PNP</v>
      </c>
      <c r="F379" s="343" t="str">
        <f t="shared" si="26"/>
        <v>Moulvibazarথানা সদরNon-PNP</v>
      </c>
      <c r="G379" s="343" t="str">
        <f t="shared" si="27"/>
        <v>MoulvibazarNon-PNP</v>
      </c>
      <c r="H379" s="344">
        <v>45291</v>
      </c>
      <c r="I379" s="343">
        <v>1175</v>
      </c>
      <c r="J379" s="343" t="str">
        <f t="shared" si="28"/>
        <v>1001 - 1500 SFT</v>
      </c>
      <c r="K379" s="345" t="s">
        <v>131</v>
      </c>
      <c r="L379" s="343" t="s">
        <v>908</v>
      </c>
      <c r="M379" s="345" t="s">
        <v>1537</v>
      </c>
      <c r="N379" s="343" t="s">
        <v>1015</v>
      </c>
      <c r="O379" s="343" t="s">
        <v>127</v>
      </c>
      <c r="P379" s="343" t="s">
        <v>118</v>
      </c>
      <c r="Q379" s="343" t="s">
        <v>1869</v>
      </c>
      <c r="R379" s="343" t="s">
        <v>1863</v>
      </c>
      <c r="S379" s="346">
        <v>1476583.2</v>
      </c>
      <c r="T379" s="346">
        <v>1256.6665531914894</v>
      </c>
      <c r="U379" s="346">
        <v>1478305</v>
      </c>
      <c r="V379" s="346">
        <v>1548989</v>
      </c>
      <c r="W379" s="346">
        <v>1489607.2</v>
      </c>
      <c r="X379" s="346">
        <v>1476583.2</v>
      </c>
      <c r="Y379" s="346">
        <v>1653290.4</v>
      </c>
      <c r="Z379" s="346">
        <v>5</v>
      </c>
      <c r="AA379" s="346" t="s">
        <v>1853</v>
      </c>
      <c r="AB379" s="346" t="s">
        <v>1854</v>
      </c>
      <c r="AC379" s="346" t="s">
        <v>1845</v>
      </c>
      <c r="AD379" s="346">
        <v>-13024</v>
      </c>
      <c r="AE379" s="347">
        <v>-8.7432445278191606E-3</v>
      </c>
      <c r="AF379" s="347">
        <v>5.1093691280741677E-2</v>
      </c>
      <c r="AG379" s="346">
        <v>1523446</v>
      </c>
      <c r="AH379" s="346">
        <v>1548989</v>
      </c>
      <c r="AI379" s="346">
        <v>1579961</v>
      </c>
      <c r="AJ379" s="346">
        <v>1252215</v>
      </c>
      <c r="AK379" s="346">
        <v>1478305</v>
      </c>
      <c r="AL379" s="346">
        <v>68743.876366845187</v>
      </c>
      <c r="AM379" s="346">
        <v>80806.773471006949</v>
      </c>
      <c r="AN379" s="346">
        <v>91897.438064215006</v>
      </c>
      <c r="AO379" s="346">
        <v>62296.035788988142</v>
      </c>
      <c r="AP379" s="346">
        <v>73476.30716459293</v>
      </c>
      <c r="AQ379" s="347">
        <v>0.14071393429192589</v>
      </c>
      <c r="AR379" s="348" t="str">
        <f t="shared" si="29"/>
        <v>SylhetMoulvibazar</v>
      </c>
      <c r="AS379" s="347">
        <v>4.0000000000000001E-3</v>
      </c>
      <c r="AT379" s="347" t="s">
        <v>1846</v>
      </c>
      <c r="AU379" s="347" t="s">
        <v>1851</v>
      </c>
      <c r="AV379" s="349" t="s">
        <v>1041</v>
      </c>
    </row>
    <row r="380" spans="1:48" ht="14.4">
      <c r="A380" s="343">
        <v>729</v>
      </c>
      <c r="B380" s="343" t="s">
        <v>1167</v>
      </c>
      <c r="C380" s="343" t="s">
        <v>1362</v>
      </c>
      <c r="D380" s="343" t="str">
        <f t="shared" si="25"/>
        <v>1001 - 1500 SFTRajshahiBoguraNon-PNPHigh Street W Residential BlockLCজেলা শহরSquare ⬜ shapeGround floor</v>
      </c>
      <c r="E380" s="343" t="str">
        <f>CONCATENATE('Outlet Data'!K380,L380,'Outlet Data'!N380,M380)</f>
        <v>RajshahiBoguraHigh Street W Residential BlockNon-PNP</v>
      </c>
      <c r="F380" s="343" t="str">
        <f t="shared" si="26"/>
        <v>Boguraজেলা শহরNon-PNP</v>
      </c>
      <c r="G380" s="343" t="str">
        <f t="shared" si="27"/>
        <v>BoguraNon-PNP</v>
      </c>
      <c r="H380" s="344">
        <v>45291</v>
      </c>
      <c r="I380" s="343">
        <v>1500</v>
      </c>
      <c r="J380" s="343" t="str">
        <f t="shared" si="28"/>
        <v>1001 - 1500 SFT</v>
      </c>
      <c r="K380" s="345" t="s">
        <v>107</v>
      </c>
      <c r="L380" s="343" t="s">
        <v>150</v>
      </c>
      <c r="M380" s="345" t="s">
        <v>1537</v>
      </c>
      <c r="N380" s="343" t="s">
        <v>1015</v>
      </c>
      <c r="O380" s="343" t="s">
        <v>127</v>
      </c>
      <c r="P380" s="343" t="s">
        <v>118</v>
      </c>
      <c r="Q380" s="343" t="s">
        <v>1861</v>
      </c>
      <c r="R380" s="343" t="s">
        <v>1863</v>
      </c>
      <c r="S380" s="346">
        <v>1077033.6000000001</v>
      </c>
      <c r="T380" s="346">
        <v>718.02240000000006</v>
      </c>
      <c r="U380" s="346">
        <v>1031632</v>
      </c>
      <c r="V380" s="346">
        <v>1158497</v>
      </c>
      <c r="W380" s="346">
        <v>1017367</v>
      </c>
      <c r="X380" s="346">
        <v>893759.9</v>
      </c>
      <c r="Y380" s="346">
        <v>1078760.8999999999</v>
      </c>
      <c r="Z380" s="346">
        <v>8</v>
      </c>
      <c r="AA380" s="346" t="s">
        <v>1853</v>
      </c>
      <c r="AB380" s="346" t="s">
        <v>1854</v>
      </c>
      <c r="AC380" s="346" t="s">
        <v>1845</v>
      </c>
      <c r="AD380" s="346">
        <v>59666.600000000093</v>
      </c>
      <c r="AE380" s="347">
        <v>5.8648059156626964E-2</v>
      </c>
      <c r="AF380" s="347">
        <v>2.0294168976124381E-2</v>
      </c>
      <c r="AG380" s="346">
        <v>1105165</v>
      </c>
      <c r="AH380" s="346">
        <v>1031632</v>
      </c>
      <c r="AI380" s="346">
        <v>1158497</v>
      </c>
      <c r="AJ380" s="346">
        <v>843432</v>
      </c>
      <c r="AK380" s="346">
        <v>1246442</v>
      </c>
      <c r="AL380" s="346">
        <v>27755.976352332364</v>
      </c>
      <c r="AM380" s="346">
        <v>21023.626917804009</v>
      </c>
      <c r="AN380" s="346">
        <v>50799.5355637334</v>
      </c>
      <c r="AO380" s="346">
        <v>-54068.043630956468</v>
      </c>
      <c r="AP380" s="346">
        <v>63776.414153904479</v>
      </c>
      <c r="AQ380" s="347">
        <v>0.15500240737987175</v>
      </c>
      <c r="AR380" s="348" t="str">
        <f t="shared" si="29"/>
        <v>RajshahiBogura</v>
      </c>
      <c r="AS380" s="347">
        <v>4.0000000000000001E-3</v>
      </c>
      <c r="AT380" s="347" t="s">
        <v>1846</v>
      </c>
      <c r="AU380" s="347" t="s">
        <v>1843</v>
      </c>
      <c r="AV380" s="349" t="s">
        <v>1041</v>
      </c>
    </row>
    <row r="381" spans="1:48" ht="14.4">
      <c r="A381" s="343">
        <v>533</v>
      </c>
      <c r="B381" s="343" t="s">
        <v>1244</v>
      </c>
      <c r="C381" s="343" t="s">
        <v>1366</v>
      </c>
      <c r="D381" s="343" t="str">
        <f t="shared" si="25"/>
        <v>1501 - 2000 SFTKhulnaBagerhatNon-PNPCommercial HubMCথানা সদরI shapeGround floor</v>
      </c>
      <c r="E381" s="343" t="str">
        <f>CONCATENATE('Outlet Data'!K381,L381,'Outlet Data'!N381,M381)</f>
        <v>KhulnaBagerhatCommercial HubNon-PNP</v>
      </c>
      <c r="F381" s="343" t="str">
        <f t="shared" si="26"/>
        <v>Bagerhatথানা সদরNon-PNP</v>
      </c>
      <c r="G381" s="343" t="str">
        <f t="shared" si="27"/>
        <v>BagerhatNon-PNP</v>
      </c>
      <c r="H381" s="344">
        <v>45291</v>
      </c>
      <c r="I381" s="343">
        <v>1881</v>
      </c>
      <c r="J381" s="343" t="str">
        <f t="shared" si="28"/>
        <v>1501 - 2000 SFT</v>
      </c>
      <c r="K381" s="345" t="s">
        <v>159</v>
      </c>
      <c r="L381" s="343" t="s">
        <v>1163</v>
      </c>
      <c r="M381" s="345" t="s">
        <v>1537</v>
      </c>
      <c r="N381" s="343" t="s">
        <v>1014</v>
      </c>
      <c r="O381" s="343" t="s">
        <v>25</v>
      </c>
      <c r="P381" s="343" t="s">
        <v>118</v>
      </c>
      <c r="Q381" s="343" t="s">
        <v>1869</v>
      </c>
      <c r="R381" s="343" t="s">
        <v>1863</v>
      </c>
      <c r="S381" s="346">
        <v>1422184</v>
      </c>
      <c r="T381" s="346">
        <v>756.07868155236577</v>
      </c>
      <c r="U381" s="346">
        <v>1238819</v>
      </c>
      <c r="V381" s="346">
        <v>1622368</v>
      </c>
      <c r="W381" s="346">
        <v>1414944.4</v>
      </c>
      <c r="X381" s="346">
        <v>1342188.4</v>
      </c>
      <c r="Y381" s="346">
        <v>1422184</v>
      </c>
      <c r="Z381" s="346">
        <v>5</v>
      </c>
      <c r="AA381" s="346" t="s">
        <v>1853</v>
      </c>
      <c r="AB381" s="346" t="s">
        <v>1854</v>
      </c>
      <c r="AC381" s="346" t="s">
        <v>1845</v>
      </c>
      <c r="AD381" s="346">
        <v>7239.6000000000931</v>
      </c>
      <c r="AE381" s="347">
        <v>5.116526133465138E-3</v>
      </c>
      <c r="AF381" s="347">
        <v>5.4798072692762635E-2</v>
      </c>
      <c r="AG381" s="346">
        <v>1238819</v>
      </c>
      <c r="AH381" s="346">
        <v>1409080</v>
      </c>
      <c r="AI381" s="346">
        <v>1657252</v>
      </c>
      <c r="AJ381" s="346">
        <v>1183401</v>
      </c>
      <c r="AK381" s="346">
        <v>1622368</v>
      </c>
      <c r="AL381" s="346">
        <v>37913.352226124232</v>
      </c>
      <c r="AM381" s="346">
        <v>63995.03086356711</v>
      </c>
      <c r="AN381" s="346">
        <v>124047.16265266886</v>
      </c>
      <c r="AO381" s="346">
        <v>60213.045827058872</v>
      </c>
      <c r="AP381" s="346">
        <v>103496.11950300055</v>
      </c>
      <c r="AQ381" s="347">
        <v>0.16493531078048831</v>
      </c>
      <c r="AR381" s="348" t="str">
        <f t="shared" si="29"/>
        <v>KhulnaBagerhat</v>
      </c>
      <c r="AS381" s="347">
        <v>4.0000000000000001E-3</v>
      </c>
      <c r="AT381" s="347" t="s">
        <v>1856</v>
      </c>
      <c r="AU381" s="347" t="s">
        <v>1843</v>
      </c>
      <c r="AV381" s="349" t="s">
        <v>1041</v>
      </c>
    </row>
    <row r="382" spans="1:48" ht="14.4">
      <c r="A382" s="343">
        <v>286</v>
      </c>
      <c r="B382" s="343" t="s">
        <v>1267</v>
      </c>
      <c r="C382" s="343" t="s">
        <v>1353</v>
      </c>
      <c r="D382" s="343" t="str">
        <f t="shared" si="25"/>
        <v>2001 - 2500 SFTRangpurNilphamariNon-PNPCommercial HubMBজেলা শহরL shapeSlightly upper than Ground floor</v>
      </c>
      <c r="E382" s="343" t="str">
        <f>CONCATENATE('Outlet Data'!K382,L382,'Outlet Data'!N382,M382)</f>
        <v>RangpurNilphamariCommercial HubNon-PNP</v>
      </c>
      <c r="F382" s="343" t="str">
        <f t="shared" si="26"/>
        <v>Nilphamariজেলা শহরNon-PNP</v>
      </c>
      <c r="G382" s="343" t="str">
        <f t="shared" si="27"/>
        <v>NilphamariNon-PNP</v>
      </c>
      <c r="H382" s="344">
        <v>45291</v>
      </c>
      <c r="I382" s="343">
        <v>2200</v>
      </c>
      <c r="J382" s="343" t="str">
        <f t="shared" si="28"/>
        <v>2001 - 2500 SFT</v>
      </c>
      <c r="K382" s="345" t="s">
        <v>389</v>
      </c>
      <c r="L382" s="343" t="s">
        <v>1150</v>
      </c>
      <c r="M382" s="345" t="s">
        <v>1537</v>
      </c>
      <c r="N382" s="343" t="s">
        <v>1014</v>
      </c>
      <c r="O382" s="343" t="s">
        <v>25</v>
      </c>
      <c r="P382" s="343" t="s">
        <v>27</v>
      </c>
      <c r="Q382" s="343" t="s">
        <v>1861</v>
      </c>
      <c r="R382" s="343" t="s">
        <v>1863</v>
      </c>
      <c r="S382" s="346">
        <v>1991050.8</v>
      </c>
      <c r="T382" s="346">
        <v>905.02309090909091</v>
      </c>
      <c r="U382" s="346">
        <v>1878452</v>
      </c>
      <c r="V382" s="346">
        <v>2185181</v>
      </c>
      <c r="W382" s="346">
        <v>1411234.6</v>
      </c>
      <c r="X382" s="346">
        <v>1269714.5</v>
      </c>
      <c r="Y382" s="346">
        <v>1709896.8</v>
      </c>
      <c r="Z382" s="346">
        <v>7</v>
      </c>
      <c r="AA382" s="346" t="s">
        <v>1853</v>
      </c>
      <c r="AB382" s="346" t="s">
        <v>1854</v>
      </c>
      <c r="AC382" s="346" t="s">
        <v>1855</v>
      </c>
      <c r="AD382" s="346">
        <v>579816.19999999995</v>
      </c>
      <c r="AE382" s="347">
        <v>0.41085741520226327</v>
      </c>
      <c r="AF382" s="347">
        <v>6.6639630006779693E-2</v>
      </c>
      <c r="AG382" s="346">
        <v>1878452</v>
      </c>
      <c r="AH382" s="346">
        <v>2000761</v>
      </c>
      <c r="AI382" s="346">
        <v>2271724</v>
      </c>
      <c r="AJ382" s="346">
        <v>1619136</v>
      </c>
      <c r="AK382" s="346">
        <v>2185181</v>
      </c>
      <c r="AL382" s="346">
        <v>116770.66204465937</v>
      </c>
      <c r="AM382" s="346">
        <v>97033.163508071797</v>
      </c>
      <c r="AN382" s="346">
        <v>177010.34952778008</v>
      </c>
      <c r="AO382" s="346">
        <v>108238.0527675513</v>
      </c>
      <c r="AP382" s="346">
        <v>164362.21533545118</v>
      </c>
      <c r="AQ382" s="347">
        <v>0.15334953811810575</v>
      </c>
      <c r="AR382" s="348" t="str">
        <f t="shared" si="29"/>
        <v>RangpurNilphamari</v>
      </c>
      <c r="AS382" s="347">
        <v>4.0000000000000001E-3</v>
      </c>
      <c r="AT382" s="347" t="s">
        <v>1842</v>
      </c>
      <c r="AU382" s="347" t="s">
        <v>1851</v>
      </c>
      <c r="AV382" s="349" t="s">
        <v>1041</v>
      </c>
    </row>
    <row r="383" spans="1:48" ht="14.4">
      <c r="A383" s="343">
        <v>488</v>
      </c>
      <c r="B383" s="343" t="s">
        <v>1075</v>
      </c>
      <c r="C383" s="343" t="s">
        <v>1374</v>
      </c>
      <c r="D383" s="343" t="str">
        <f t="shared" si="25"/>
        <v>1001 - 1500 SFTDhakaNarayanganjNon-PNPWithin the MahallaLCঅন্যান্যSquare ⬜ shapeSlightly upper than Ground floor</v>
      </c>
      <c r="E383" s="343" t="str">
        <f>CONCATENATE('Outlet Data'!K383,L383,'Outlet Data'!N383,M383)</f>
        <v>DhakaNarayanganjWithin the MahallaNon-PNP</v>
      </c>
      <c r="F383" s="343" t="str">
        <f t="shared" si="26"/>
        <v>Narayanganjঅন্যান্যNon-PNP</v>
      </c>
      <c r="G383" s="343" t="str">
        <f t="shared" si="27"/>
        <v>NarayanganjNon-PNP</v>
      </c>
      <c r="H383" s="344">
        <v>45291</v>
      </c>
      <c r="I383" s="343">
        <v>1117</v>
      </c>
      <c r="J383" s="343" t="str">
        <f t="shared" si="28"/>
        <v>1001 - 1500 SFT</v>
      </c>
      <c r="K383" s="345" t="s">
        <v>52</v>
      </c>
      <c r="L383" s="343" t="s">
        <v>103</v>
      </c>
      <c r="M383" s="345" t="s">
        <v>1537</v>
      </c>
      <c r="N383" s="343" t="s">
        <v>1016</v>
      </c>
      <c r="O383" s="343" t="s">
        <v>127</v>
      </c>
      <c r="P383" s="343" t="s">
        <v>118</v>
      </c>
      <c r="Q383" s="343" t="s">
        <v>1926</v>
      </c>
      <c r="R383" s="343" t="s">
        <v>52</v>
      </c>
      <c r="S383" s="346">
        <v>1071179.8</v>
      </c>
      <c r="T383" s="346">
        <v>958.97923008057296</v>
      </c>
      <c r="U383" s="346">
        <v>996410</v>
      </c>
      <c r="V383" s="346">
        <v>1181614</v>
      </c>
      <c r="W383" s="346">
        <v>1126199.5</v>
      </c>
      <c r="X383" s="346">
        <v>866075.60000000009</v>
      </c>
      <c r="Y383" s="346">
        <v>1499334.35</v>
      </c>
      <c r="Z383" s="346">
        <v>28</v>
      </c>
      <c r="AA383" s="346" t="s">
        <v>1853</v>
      </c>
      <c r="AB383" s="346" t="s">
        <v>1854</v>
      </c>
      <c r="AC383" s="346" t="s">
        <v>1845</v>
      </c>
      <c r="AD383" s="346">
        <v>-55019.699999999953</v>
      </c>
      <c r="AE383" s="347">
        <v>-4.8854310448548377E-2</v>
      </c>
      <c r="AF383" s="347">
        <v>4.709084346542336E-2</v>
      </c>
      <c r="AG383" s="346">
        <v>996410</v>
      </c>
      <c r="AH383" s="346">
        <v>1061701</v>
      </c>
      <c r="AI383" s="346">
        <v>1181614</v>
      </c>
      <c r="AJ383" s="346">
        <v>915891</v>
      </c>
      <c r="AK383" s="346">
        <v>1200283</v>
      </c>
      <c r="AL383" s="346">
        <v>64865.180807413184</v>
      </c>
      <c r="AM383" s="346">
        <v>13186.295695756009</v>
      </c>
      <c r="AN383" s="346">
        <v>68161.432125656662</v>
      </c>
      <c r="AO383" s="346">
        <v>32797.416618718446</v>
      </c>
      <c r="AP383" s="346">
        <v>73203.476178073237</v>
      </c>
      <c r="AQ383" s="347">
        <v>0.16161384650034183</v>
      </c>
      <c r="AR383" s="348" t="str">
        <f t="shared" si="29"/>
        <v>DhakaNarayanganj</v>
      </c>
      <c r="AS383" s="347">
        <v>4.0000000000000001E-3</v>
      </c>
      <c r="AT383" s="347" t="s">
        <v>1846</v>
      </c>
      <c r="AU383" s="347" t="s">
        <v>1851</v>
      </c>
      <c r="AV383" s="349" t="s">
        <v>1041</v>
      </c>
    </row>
    <row r="384" spans="1:48" ht="14.4">
      <c r="A384" s="343">
        <v>750</v>
      </c>
      <c r="B384" s="343" t="s">
        <v>1054</v>
      </c>
      <c r="C384" s="343" t="s">
        <v>1369</v>
      </c>
      <c r="D384" s="343" t="str">
        <f t="shared" si="25"/>
        <v>1001 - 1500 SFTDhakaRajbariNon-PNPHigh Street W Residential BlockMCথানা সদরSquare ⬜ shapeSlightly upper than Ground floor</v>
      </c>
      <c r="E384" s="343" t="str">
        <f>CONCATENATE('Outlet Data'!K384,L384,'Outlet Data'!N384,M384)</f>
        <v>DhakaRajbariHigh Street W Residential BlockNon-PNP</v>
      </c>
      <c r="F384" s="343" t="str">
        <f t="shared" si="26"/>
        <v>Rajbariথানা সদরNon-PNP</v>
      </c>
      <c r="G384" s="343" t="str">
        <f t="shared" si="27"/>
        <v>RajbariNon-PNP</v>
      </c>
      <c r="H384" s="344">
        <v>45291</v>
      </c>
      <c r="I384" s="343">
        <v>1016</v>
      </c>
      <c r="J384" s="343" t="str">
        <f t="shared" si="28"/>
        <v>1001 - 1500 SFT</v>
      </c>
      <c r="K384" s="345" t="s">
        <v>52</v>
      </c>
      <c r="L384" s="343" t="s">
        <v>487</v>
      </c>
      <c r="M384" s="345" t="s">
        <v>1537</v>
      </c>
      <c r="N384" s="343" t="s">
        <v>1015</v>
      </c>
      <c r="O384" s="343" t="s">
        <v>25</v>
      </c>
      <c r="P384" s="343" t="s">
        <v>118</v>
      </c>
      <c r="Q384" s="343" t="s">
        <v>1869</v>
      </c>
      <c r="R384" s="343" t="s">
        <v>52</v>
      </c>
      <c r="S384" s="346">
        <v>1333630.6000000001</v>
      </c>
      <c r="T384" s="346">
        <v>1312.6285433070866</v>
      </c>
      <c r="U384" s="346">
        <v>1312214</v>
      </c>
      <c r="V384" s="346">
        <v>1471211</v>
      </c>
      <c r="W384" s="346">
        <v>1709419.6</v>
      </c>
      <c r="X384" s="346">
        <v>1385972.4</v>
      </c>
      <c r="Y384" s="346">
        <v>1894672.5</v>
      </c>
      <c r="Z384" s="346">
        <v>7</v>
      </c>
      <c r="AA384" s="346" t="s">
        <v>1857</v>
      </c>
      <c r="AB384" s="346" t="s">
        <v>1858</v>
      </c>
      <c r="AC384" s="346" t="s">
        <v>1841</v>
      </c>
      <c r="AD384" s="346">
        <v>-375789</v>
      </c>
      <c r="AE384" s="347">
        <v>-0.21983426421459074</v>
      </c>
      <c r="AF384" s="347">
        <v>2.1453941725108217E-2</v>
      </c>
      <c r="AG384" s="346">
        <v>1312214</v>
      </c>
      <c r="AH384" s="346">
        <v>1435285</v>
      </c>
      <c r="AI384" s="346">
        <v>1542332</v>
      </c>
      <c r="AJ384" s="346">
        <v>907111</v>
      </c>
      <c r="AK384" s="346">
        <v>1471211</v>
      </c>
      <c r="AL384" s="346">
        <v>21113.871201715752</v>
      </c>
      <c r="AM384" s="346">
        <v>-2647.5726610510319</v>
      </c>
      <c r="AN384" s="346">
        <v>42442.943447230005</v>
      </c>
      <c r="AO384" s="346">
        <v>6415.9804554136645</v>
      </c>
      <c r="AP384" s="346">
        <v>75732.943432797154</v>
      </c>
      <c r="AQ384" s="347">
        <v>0.14317139654440372</v>
      </c>
      <c r="AR384" s="348" t="str">
        <f t="shared" si="29"/>
        <v>DhakaRajbari</v>
      </c>
      <c r="AS384" s="347">
        <v>4.0000000000000001E-3</v>
      </c>
      <c r="AT384" s="347" t="s">
        <v>1846</v>
      </c>
      <c r="AU384" s="347" t="s">
        <v>1851</v>
      </c>
      <c r="AV384" s="349" t="s">
        <v>1041</v>
      </c>
    </row>
    <row r="385" spans="1:48" ht="14.4">
      <c r="A385" s="343">
        <v>424</v>
      </c>
      <c r="B385" s="343" t="s">
        <v>1281</v>
      </c>
      <c r="C385" s="343" t="s">
        <v>1358</v>
      </c>
      <c r="D385" s="343" t="str">
        <f t="shared" si="25"/>
        <v xml:space="preserve">2001 - 2500 SFTRangpurLalmonirhatNon-PNPCommercial HubLBথানা সদরSquare ⬜ shapeGround floor </v>
      </c>
      <c r="E385" s="343" t="str">
        <f>CONCATENATE('Outlet Data'!K385,L385,'Outlet Data'!N385,M385)</f>
        <v>RangpurLalmonirhatCommercial HubNon-PNP</v>
      </c>
      <c r="F385" s="343" t="str">
        <f t="shared" si="26"/>
        <v>Lalmonirhatথানা সদরNon-PNP</v>
      </c>
      <c r="G385" s="343" t="str">
        <f t="shared" si="27"/>
        <v>LalmonirhatNon-PNP</v>
      </c>
      <c r="H385" s="344">
        <v>45291</v>
      </c>
      <c r="I385" s="343">
        <v>2500</v>
      </c>
      <c r="J385" s="343" t="str">
        <f t="shared" si="28"/>
        <v>2001 - 2500 SFT</v>
      </c>
      <c r="K385" s="345" t="s">
        <v>389</v>
      </c>
      <c r="L385" s="343" t="s">
        <v>323</v>
      </c>
      <c r="M385" s="345" t="s">
        <v>1537</v>
      </c>
      <c r="N385" s="343" t="s">
        <v>1014</v>
      </c>
      <c r="O385" s="343" t="s">
        <v>127</v>
      </c>
      <c r="P385" s="343" t="s">
        <v>27</v>
      </c>
      <c r="Q385" s="343" t="s">
        <v>1869</v>
      </c>
      <c r="R385" s="343" t="s">
        <v>1863</v>
      </c>
      <c r="S385" s="346">
        <v>2008045.2</v>
      </c>
      <c r="T385" s="346">
        <v>803.21807999999999</v>
      </c>
      <c r="U385" s="346">
        <v>1661280</v>
      </c>
      <c r="V385" s="346">
        <v>2437960</v>
      </c>
      <c r="W385" s="346">
        <v>1348528.2</v>
      </c>
      <c r="X385" s="346">
        <v>907985.2</v>
      </c>
      <c r="Y385" s="346">
        <v>1744457</v>
      </c>
      <c r="Z385" s="346">
        <v>13</v>
      </c>
      <c r="AA385" s="346" t="s">
        <v>1848</v>
      </c>
      <c r="AB385" s="346" t="s">
        <v>1849</v>
      </c>
      <c r="AC385" s="346" t="s">
        <v>1855</v>
      </c>
      <c r="AD385" s="346">
        <v>659517</v>
      </c>
      <c r="AE385" s="347">
        <v>0.48906429987893474</v>
      </c>
      <c r="AF385" s="347">
        <v>5.2841772168170383E-2</v>
      </c>
      <c r="AG385" s="346">
        <v>1573428</v>
      </c>
      <c r="AH385" s="346">
        <v>1757320</v>
      </c>
      <c r="AI385" s="346">
        <v>2437960</v>
      </c>
      <c r="AJ385" s="346">
        <v>1661280</v>
      </c>
      <c r="AK385" s="346">
        <v>2610238</v>
      </c>
      <c r="AL385" s="346">
        <v>63701.721381270909</v>
      </c>
      <c r="AM385" s="346">
        <v>60039.182616536302</v>
      </c>
      <c r="AN385" s="346">
        <v>173201.66650023486</v>
      </c>
      <c r="AO385" s="346">
        <v>65621.939909548935</v>
      </c>
      <c r="AP385" s="346">
        <v>167978.82440134964</v>
      </c>
      <c r="AQ385" s="347">
        <v>0.16025224501469484</v>
      </c>
      <c r="AR385" s="348" t="str">
        <f t="shared" si="29"/>
        <v>RangpurLalmonirhat</v>
      </c>
      <c r="AS385" s="347">
        <v>4.0000000000000001E-3</v>
      </c>
      <c r="AT385" s="347" t="s">
        <v>1846</v>
      </c>
      <c r="AU385" s="347" t="s">
        <v>1930</v>
      </c>
      <c r="AV385" s="349" t="s">
        <v>1041</v>
      </c>
    </row>
    <row r="386" spans="1:48" ht="14.4">
      <c r="A386" s="343">
        <v>401</v>
      </c>
      <c r="B386" s="343" t="s">
        <v>1204</v>
      </c>
      <c r="C386" s="343" t="s">
        <v>1368</v>
      </c>
      <c r="D386" s="343" t="str">
        <f t="shared" si="25"/>
        <v>1501 - 2000 SFTDhakaManikganjNon-PNPCommercial HubLCথানা সদরL shapeSlightly upper than Ground floor</v>
      </c>
      <c r="E386" s="343" t="str">
        <f>CONCATENATE('Outlet Data'!K386,L386,'Outlet Data'!N386,M386)</f>
        <v>DhakaManikganjCommercial HubNon-PNP</v>
      </c>
      <c r="F386" s="343" t="str">
        <f t="shared" si="26"/>
        <v>Manikganjথানা সদরNon-PNP</v>
      </c>
      <c r="G386" s="343" t="str">
        <f t="shared" si="27"/>
        <v>ManikganjNon-PNP</v>
      </c>
      <c r="H386" s="344">
        <v>45291</v>
      </c>
      <c r="I386" s="343">
        <v>1627</v>
      </c>
      <c r="J386" s="343" t="str">
        <f t="shared" si="28"/>
        <v>1501 - 2000 SFT</v>
      </c>
      <c r="K386" s="345" t="s">
        <v>52</v>
      </c>
      <c r="L386" s="343" t="s">
        <v>542</v>
      </c>
      <c r="M386" s="345" t="s">
        <v>1537</v>
      </c>
      <c r="N386" s="343" t="s">
        <v>1014</v>
      </c>
      <c r="O386" s="343" t="s">
        <v>127</v>
      </c>
      <c r="P386" s="343" t="s">
        <v>118</v>
      </c>
      <c r="Q386" s="343" t="s">
        <v>1869</v>
      </c>
      <c r="R386" s="343" t="s">
        <v>52</v>
      </c>
      <c r="S386" s="346">
        <v>1243943</v>
      </c>
      <c r="T386" s="346">
        <v>764.56238475722193</v>
      </c>
      <c r="U386" s="346">
        <v>1114786</v>
      </c>
      <c r="V386" s="346">
        <v>1441038</v>
      </c>
      <c r="W386" s="346">
        <v>1527330.2</v>
      </c>
      <c r="X386" s="346">
        <v>1154607.1000000001</v>
      </c>
      <c r="Y386" s="346">
        <v>1987166.7</v>
      </c>
      <c r="Z386" s="346">
        <v>7</v>
      </c>
      <c r="AA386" s="346" t="s">
        <v>1857</v>
      </c>
      <c r="AB386" s="346" t="s">
        <v>1858</v>
      </c>
      <c r="AC386" s="346" t="s">
        <v>1845</v>
      </c>
      <c r="AD386" s="346">
        <v>-283387.19999999995</v>
      </c>
      <c r="AE386" s="347">
        <v>-0.18554416065366874</v>
      </c>
      <c r="AF386" s="347">
        <v>6.0065167430456465E-2</v>
      </c>
      <c r="AG386" s="346">
        <v>1114786</v>
      </c>
      <c r="AH386" s="346">
        <v>1191355</v>
      </c>
      <c r="AI386" s="346">
        <v>1441038</v>
      </c>
      <c r="AJ386" s="346">
        <v>1017328</v>
      </c>
      <c r="AK386" s="346">
        <v>1455208</v>
      </c>
      <c r="AL386" s="346">
        <v>62904.8983705836</v>
      </c>
      <c r="AM386" s="346">
        <v>59715.500256326806</v>
      </c>
      <c r="AN386" s="346">
        <v>106831.82217414322</v>
      </c>
      <c r="AO386" s="346">
        <v>44109.0930118736</v>
      </c>
      <c r="AP386" s="346">
        <v>100026.90903179432</v>
      </c>
      <c r="AQ386" s="347">
        <v>0.16151546812388767</v>
      </c>
      <c r="AR386" s="348" t="str">
        <f t="shared" si="29"/>
        <v>DhakaManikganj</v>
      </c>
      <c r="AS386" s="347">
        <v>4.0000000000000001E-3</v>
      </c>
      <c r="AT386" s="347" t="s">
        <v>1842</v>
      </c>
      <c r="AU386" s="347" t="s">
        <v>1851</v>
      </c>
      <c r="AV386" s="349" t="s">
        <v>1041</v>
      </c>
    </row>
    <row r="387" spans="1:48" ht="14.4">
      <c r="A387" s="343">
        <v>299</v>
      </c>
      <c r="B387" s="343" t="s">
        <v>1135</v>
      </c>
      <c r="C387" s="343" t="s">
        <v>1360</v>
      </c>
      <c r="D387" s="343" t="str">
        <f t="shared" ref="D387:D450" si="30">CONCATENATE(J387,K387,L387,M387,,N387,O387,P387,Q387,AT387,AU387)</f>
        <v>1001 - 1500 SFTDhakaGazipurNon-PNPCommercial HubMCথানা সদরOthersGround floor</v>
      </c>
      <c r="E387" s="343" t="str">
        <f>CONCATENATE('Outlet Data'!K387,L387,'Outlet Data'!N387,M387)</f>
        <v>DhakaGazipurCommercial HubNon-PNP</v>
      </c>
      <c r="F387" s="343" t="str">
        <f t="shared" ref="F387:F450" si="31">CONCATENATE(L387,Q387,M387)</f>
        <v>Gazipurথানা সদরNon-PNP</v>
      </c>
      <c r="G387" s="343" t="str">
        <f t="shared" ref="G387:G450" si="32">CONCATENATE(L387,M387)</f>
        <v>GazipurNon-PNP</v>
      </c>
      <c r="H387" s="344">
        <v>45291</v>
      </c>
      <c r="I387" s="343">
        <v>1400</v>
      </c>
      <c r="J387" s="343" t="str">
        <f t="shared" ref="J387:J450" si="33">IF(I387="","",IF(I387&lt;=1000,"Below 1000 SFT",IF(I387&gt;10000,"More Then 10000 SFT",(INT((I387-1001)/500)*500+1001)&amp;" - "&amp;(INT((I387-1001)/500)*500+1500)&amp;" SFT")))</f>
        <v>1001 - 1500 SFT</v>
      </c>
      <c r="K387" s="345" t="s">
        <v>52</v>
      </c>
      <c r="L387" s="343" t="s">
        <v>79</v>
      </c>
      <c r="M387" s="345" t="s">
        <v>1537</v>
      </c>
      <c r="N387" s="343" t="s">
        <v>1014</v>
      </c>
      <c r="O387" s="343" t="s">
        <v>25</v>
      </c>
      <c r="P387" s="343" t="s">
        <v>118</v>
      </c>
      <c r="Q387" s="343" t="s">
        <v>1869</v>
      </c>
      <c r="R387" s="343" t="s">
        <v>52</v>
      </c>
      <c r="S387" s="346">
        <v>2335149.4</v>
      </c>
      <c r="T387" s="346">
        <v>1667.963857142857</v>
      </c>
      <c r="U387" s="346">
        <v>2167158</v>
      </c>
      <c r="V387" s="346">
        <v>2362036</v>
      </c>
      <c r="W387" s="346">
        <v>1302500.6000000001</v>
      </c>
      <c r="X387" s="346">
        <v>1082188.7999999998</v>
      </c>
      <c r="Y387" s="346">
        <v>2195677.6</v>
      </c>
      <c r="Z387" s="346">
        <v>7</v>
      </c>
      <c r="AA387" s="346" t="s">
        <v>1857</v>
      </c>
      <c r="AB387" s="346" t="s">
        <v>1858</v>
      </c>
      <c r="AC387" s="346" t="s">
        <v>1855</v>
      </c>
      <c r="AD387" s="346">
        <v>1032648.7999999998</v>
      </c>
      <c r="AE387" s="347">
        <v>0.79282021060105445</v>
      </c>
      <c r="AF387" s="347">
        <v>4.3959869956087479E-2</v>
      </c>
      <c r="AG387" s="346">
        <v>2167158</v>
      </c>
      <c r="AH387" s="346">
        <v>2362036</v>
      </c>
      <c r="AI387" s="346">
        <v>2974287</v>
      </c>
      <c r="AJ387" s="346">
        <v>1908199</v>
      </c>
      <c r="AK387" s="346">
        <v>2264067</v>
      </c>
      <c r="AL387" s="346">
        <v>115532.15670728206</v>
      </c>
      <c r="AM387" s="346">
        <v>109465.98938808573</v>
      </c>
      <c r="AN387" s="346">
        <v>189184.71447837574</v>
      </c>
      <c r="AO387" s="346">
        <v>-60736.351363977592</v>
      </c>
      <c r="AP387" s="346">
        <v>159817.81055041251</v>
      </c>
      <c r="AQ387" s="347">
        <v>0.15521201616746019</v>
      </c>
      <c r="AR387" s="348" t="str">
        <f t="shared" ref="AR387:AR450" si="34">K387&amp;L387</f>
        <v>DhakaGazipur</v>
      </c>
      <c r="AS387" s="347">
        <v>4.0000000000000001E-3</v>
      </c>
      <c r="AT387" s="347" t="s">
        <v>1850</v>
      </c>
      <c r="AU387" s="347" t="s">
        <v>1843</v>
      </c>
      <c r="AV387" s="349" t="s">
        <v>1041</v>
      </c>
    </row>
    <row r="388" spans="1:48" ht="14.4">
      <c r="A388" s="343">
        <v>419</v>
      </c>
      <c r="B388" s="343" t="s">
        <v>1175</v>
      </c>
      <c r="C388" s="343" t="s">
        <v>1370</v>
      </c>
      <c r="D388" s="343" t="str">
        <f t="shared" si="30"/>
        <v>1001 - 1500 SFTDhakaGazipurNon-PNPHigh Street W Residential BlockMCথানা সদরSquare ⬜ shapeGround floor</v>
      </c>
      <c r="E388" s="343" t="str">
        <f>CONCATENATE('Outlet Data'!K388,L388,'Outlet Data'!N388,M388)</f>
        <v>DhakaGazipurHigh Street W Residential BlockNon-PNP</v>
      </c>
      <c r="F388" s="343" t="str">
        <f t="shared" si="31"/>
        <v>Gazipurথানা সদরNon-PNP</v>
      </c>
      <c r="G388" s="343" t="str">
        <f t="shared" si="32"/>
        <v>GazipurNon-PNP</v>
      </c>
      <c r="H388" s="344">
        <v>45291</v>
      </c>
      <c r="I388" s="343">
        <v>1500</v>
      </c>
      <c r="J388" s="343" t="str">
        <f t="shared" si="33"/>
        <v>1001 - 1500 SFT</v>
      </c>
      <c r="K388" s="345" t="s">
        <v>52</v>
      </c>
      <c r="L388" s="343" t="s">
        <v>79</v>
      </c>
      <c r="M388" s="345" t="s">
        <v>1537</v>
      </c>
      <c r="N388" s="343" t="s">
        <v>1015</v>
      </c>
      <c r="O388" s="343" t="s">
        <v>25</v>
      </c>
      <c r="P388" s="343" t="s">
        <v>118</v>
      </c>
      <c r="Q388" s="343" t="s">
        <v>1869</v>
      </c>
      <c r="R388" s="343" t="s">
        <v>52</v>
      </c>
      <c r="S388" s="346">
        <v>1882689.8</v>
      </c>
      <c r="T388" s="346">
        <v>1255.1265333333333</v>
      </c>
      <c r="U388" s="346">
        <v>1819004</v>
      </c>
      <c r="V388" s="346">
        <v>1950685</v>
      </c>
      <c r="W388" s="346">
        <v>1709419.6</v>
      </c>
      <c r="X388" s="346">
        <v>1385972.4</v>
      </c>
      <c r="Y388" s="346">
        <v>1894672.5</v>
      </c>
      <c r="Z388" s="346">
        <v>7</v>
      </c>
      <c r="AA388" s="346" t="s">
        <v>1857</v>
      </c>
      <c r="AB388" s="346" t="s">
        <v>1858</v>
      </c>
      <c r="AC388" s="346" t="s">
        <v>1845</v>
      </c>
      <c r="AD388" s="346">
        <v>173270.19999999995</v>
      </c>
      <c r="AE388" s="347">
        <v>0.1013620061452436</v>
      </c>
      <c r="AF388" s="347">
        <v>4.0218994089615351E-2</v>
      </c>
      <c r="AG388" s="346">
        <v>1780257</v>
      </c>
      <c r="AH388" s="346">
        <v>1819004</v>
      </c>
      <c r="AI388" s="346">
        <v>2037985</v>
      </c>
      <c r="AJ388" s="346">
        <v>1825518</v>
      </c>
      <c r="AK388" s="346">
        <v>1950685</v>
      </c>
      <c r="AL388" s="346">
        <v>63210.233149765409</v>
      </c>
      <c r="AM388" s="346">
        <v>51847.166552019364</v>
      </c>
      <c r="AN388" s="346">
        <v>88972.181014206901</v>
      </c>
      <c r="AO388" s="346">
        <v>80416.773606071714</v>
      </c>
      <c r="AP388" s="346">
        <v>94153.09537183214</v>
      </c>
      <c r="AQ388" s="347">
        <v>0.15152283997066229</v>
      </c>
      <c r="AR388" s="348" t="str">
        <f t="shared" si="34"/>
        <v>DhakaGazipur</v>
      </c>
      <c r="AS388" s="347">
        <v>4.0000000000000001E-3</v>
      </c>
      <c r="AT388" s="347" t="s">
        <v>1846</v>
      </c>
      <c r="AU388" s="347" t="s">
        <v>1843</v>
      </c>
      <c r="AV388" s="349" t="s">
        <v>1041</v>
      </c>
    </row>
    <row r="389" spans="1:48" ht="14.4">
      <c r="A389" s="343">
        <v>422</v>
      </c>
      <c r="B389" s="343" t="s">
        <v>1173</v>
      </c>
      <c r="C389" s="343" t="s">
        <v>1367</v>
      </c>
      <c r="D389" s="343" t="str">
        <f t="shared" si="30"/>
        <v>1001 - 1500 SFTDhakaGazipurNon-PNPWithin the MahallaMCথানা সদরSquare ⬜ shapeGround floor</v>
      </c>
      <c r="E389" s="343" t="str">
        <f>CONCATENATE('Outlet Data'!K389,L389,'Outlet Data'!N389,M389)</f>
        <v>DhakaGazipurWithin the MahallaNon-PNP</v>
      </c>
      <c r="F389" s="343" t="str">
        <f t="shared" si="31"/>
        <v>Gazipurথানা সদরNon-PNP</v>
      </c>
      <c r="G389" s="343" t="str">
        <f t="shared" si="32"/>
        <v>GazipurNon-PNP</v>
      </c>
      <c r="H389" s="344">
        <v>45291</v>
      </c>
      <c r="I389" s="343">
        <v>1500</v>
      </c>
      <c r="J389" s="343" t="str">
        <f t="shared" si="33"/>
        <v>1001 - 1500 SFT</v>
      </c>
      <c r="K389" s="345" t="s">
        <v>52</v>
      </c>
      <c r="L389" s="343" t="s">
        <v>79</v>
      </c>
      <c r="M389" s="345" t="s">
        <v>1537</v>
      </c>
      <c r="N389" s="343" t="s">
        <v>1016</v>
      </c>
      <c r="O389" s="343" t="s">
        <v>25</v>
      </c>
      <c r="P389" s="343" t="s">
        <v>118</v>
      </c>
      <c r="Q389" s="343" t="s">
        <v>1869</v>
      </c>
      <c r="R389" s="343" t="s">
        <v>52</v>
      </c>
      <c r="S389" s="346">
        <v>1664165</v>
      </c>
      <c r="T389" s="346">
        <v>1109.4433333333334</v>
      </c>
      <c r="U389" s="346">
        <v>1591518</v>
      </c>
      <c r="V389" s="346">
        <v>1681000</v>
      </c>
      <c r="W389" s="346">
        <v>1435127.2999999998</v>
      </c>
      <c r="X389" s="346">
        <v>920723.95</v>
      </c>
      <c r="Y389" s="346">
        <v>2028621.2</v>
      </c>
      <c r="Z389" s="346">
        <v>50</v>
      </c>
      <c r="AA389" s="346" t="s">
        <v>1853</v>
      </c>
      <c r="AB389" s="346" t="s">
        <v>1854</v>
      </c>
      <c r="AC389" s="346" t="s">
        <v>1845</v>
      </c>
      <c r="AD389" s="346">
        <v>229037.70000000019</v>
      </c>
      <c r="AE389" s="347">
        <v>0.15959399559885745</v>
      </c>
      <c r="AF389" s="347">
        <v>3.9646387016985682E-2</v>
      </c>
      <c r="AG389" s="346">
        <v>1634613</v>
      </c>
      <c r="AH389" s="346">
        <v>1681000</v>
      </c>
      <c r="AI389" s="346">
        <v>1906369</v>
      </c>
      <c r="AJ389" s="346">
        <v>1507325</v>
      </c>
      <c r="AK389" s="346">
        <v>1591518</v>
      </c>
      <c r="AL389" s="346">
        <v>62079.084093561338</v>
      </c>
      <c r="AM389" s="346">
        <v>49617.168015884672</v>
      </c>
      <c r="AN389" s="346">
        <v>95867.518430396856</v>
      </c>
      <c r="AO389" s="346">
        <v>54161.549158916343</v>
      </c>
      <c r="AP389" s="346">
        <v>68165.328551850631</v>
      </c>
      <c r="AQ389" s="347">
        <v>0.14188093151181033</v>
      </c>
      <c r="AR389" s="348" t="str">
        <f t="shared" si="34"/>
        <v>DhakaGazipur</v>
      </c>
      <c r="AS389" s="347">
        <v>4.0000000000000001E-3</v>
      </c>
      <c r="AT389" s="347" t="s">
        <v>1846</v>
      </c>
      <c r="AU389" s="347" t="s">
        <v>1843</v>
      </c>
      <c r="AV389" s="349" t="s">
        <v>1041</v>
      </c>
    </row>
    <row r="390" spans="1:48" ht="14.4">
      <c r="A390" s="343">
        <v>425</v>
      </c>
      <c r="B390" s="343" t="s">
        <v>1141</v>
      </c>
      <c r="C390" s="343" t="s">
        <v>1381</v>
      </c>
      <c r="D390" s="343" t="str">
        <f t="shared" si="30"/>
        <v>1001 - 1500 SFTDhakaDhakaNon-PNPHigh Street W Residential BlockLCথানা সদরSquare ⬜ shapeGround floor</v>
      </c>
      <c r="E390" s="343" t="str">
        <f>CONCATENATE('Outlet Data'!K390,L390,'Outlet Data'!N390,M390)</f>
        <v>DhakaDhakaHigh Street W Residential BlockNon-PNP</v>
      </c>
      <c r="F390" s="343" t="str">
        <f t="shared" si="31"/>
        <v>Dhakaথানা সদরNon-PNP</v>
      </c>
      <c r="G390" s="343" t="str">
        <f t="shared" si="32"/>
        <v>DhakaNon-PNP</v>
      </c>
      <c r="H390" s="344">
        <v>45322</v>
      </c>
      <c r="I390" s="343">
        <v>1421</v>
      </c>
      <c r="J390" s="343" t="str">
        <f t="shared" si="33"/>
        <v>1001 - 1500 SFT</v>
      </c>
      <c r="K390" s="345" t="s">
        <v>52</v>
      </c>
      <c r="L390" s="343" t="s">
        <v>52</v>
      </c>
      <c r="M390" s="345" t="s">
        <v>1537</v>
      </c>
      <c r="N390" s="343" t="s">
        <v>1015</v>
      </c>
      <c r="O390" s="343" t="s">
        <v>127</v>
      </c>
      <c r="P390" s="343" t="s">
        <v>118</v>
      </c>
      <c r="Q390" s="343" t="s">
        <v>1869</v>
      </c>
      <c r="R390" s="343" t="s">
        <v>52</v>
      </c>
      <c r="S390" s="346">
        <v>1622354.4</v>
      </c>
      <c r="T390" s="346">
        <v>1141.6990851513019</v>
      </c>
      <c r="U390" s="346">
        <v>1460437</v>
      </c>
      <c r="V390" s="346">
        <v>1820649</v>
      </c>
      <c r="W390" s="346">
        <v>1126199.5</v>
      </c>
      <c r="X390" s="346">
        <v>866075.60000000009</v>
      </c>
      <c r="Y390" s="346">
        <v>1499334.35</v>
      </c>
      <c r="Z390" s="346">
        <v>28</v>
      </c>
      <c r="AA390" s="346" t="s">
        <v>1853</v>
      </c>
      <c r="AB390" s="346" t="s">
        <v>1854</v>
      </c>
      <c r="AC390" s="346" t="s">
        <v>1855</v>
      </c>
      <c r="AD390" s="346">
        <v>496154.89999999991</v>
      </c>
      <c r="AE390" s="347">
        <v>0.44055684627812375</v>
      </c>
      <c r="AF390" s="347">
        <v>4.7797554338067913E-2</v>
      </c>
      <c r="AG390" s="346">
        <v>1422073</v>
      </c>
      <c r="AH390" s="346">
        <v>1460437</v>
      </c>
      <c r="AI390" s="346">
        <v>1820649</v>
      </c>
      <c r="AJ390" s="346">
        <v>1500345</v>
      </c>
      <c r="AK390" s="346">
        <v>1908268</v>
      </c>
      <c r="AL390" s="346">
        <v>75736.061465799372</v>
      </c>
      <c r="AM390" s="346">
        <v>54989.872927446675</v>
      </c>
      <c r="AN390" s="346">
        <v>119121.06713373659</v>
      </c>
      <c r="AO390" s="346">
        <v>54986.910456407786</v>
      </c>
      <c r="AP390" s="346">
        <v>82888.950964627322</v>
      </c>
      <c r="AQ390" s="347">
        <v>0.15016758705651748</v>
      </c>
      <c r="AR390" s="348" t="str">
        <f t="shared" si="34"/>
        <v>DhakaDhaka</v>
      </c>
      <c r="AS390" s="347">
        <v>4.0000000000000001E-3</v>
      </c>
      <c r="AT390" s="347" t="s">
        <v>1846</v>
      </c>
      <c r="AU390" s="347" t="s">
        <v>1843</v>
      </c>
      <c r="AV390" s="349" t="s">
        <v>1041</v>
      </c>
    </row>
    <row r="391" spans="1:48" ht="14.4">
      <c r="A391" s="343">
        <v>227</v>
      </c>
      <c r="B391" s="343" t="s">
        <v>1253</v>
      </c>
      <c r="C391" s="343" t="s">
        <v>1377</v>
      </c>
      <c r="D391" s="343" t="str">
        <f t="shared" si="30"/>
        <v>1501 - 2000 SFTDhakaDhakaNon-PNPWithin the MahallaMBবিভাগীয় শহরSquare ⬜ shapeSlightly upper than Ground floor</v>
      </c>
      <c r="E391" s="343" t="str">
        <f>CONCATENATE('Outlet Data'!K391,L391,'Outlet Data'!N391,M391)</f>
        <v>DhakaDhakaWithin the MahallaNon-PNP</v>
      </c>
      <c r="F391" s="343" t="str">
        <f t="shared" si="31"/>
        <v>Dhakaবিভাগীয় শহরNon-PNP</v>
      </c>
      <c r="G391" s="343" t="str">
        <f t="shared" si="32"/>
        <v>DhakaNon-PNP</v>
      </c>
      <c r="H391" s="344">
        <v>45322</v>
      </c>
      <c r="I391" s="343">
        <v>2000</v>
      </c>
      <c r="J391" s="343" t="str">
        <f t="shared" si="33"/>
        <v>1501 - 2000 SFT</v>
      </c>
      <c r="K391" s="345" t="s">
        <v>52</v>
      </c>
      <c r="L391" s="343" t="s">
        <v>52</v>
      </c>
      <c r="M391" s="345" t="s">
        <v>1537</v>
      </c>
      <c r="N391" s="343" t="s">
        <v>1016</v>
      </c>
      <c r="O391" s="343" t="s">
        <v>25</v>
      </c>
      <c r="P391" s="343" t="s">
        <v>27</v>
      </c>
      <c r="Q391" s="343" t="s">
        <v>1838</v>
      </c>
      <c r="R391" s="343" t="s">
        <v>52</v>
      </c>
      <c r="S391" s="346">
        <v>2788880.2</v>
      </c>
      <c r="T391" s="346">
        <v>1394.4401</v>
      </c>
      <c r="U391" s="346">
        <v>2526354</v>
      </c>
      <c r="V391" s="346">
        <v>2951002</v>
      </c>
      <c r="W391" s="346">
        <v>1836897.4</v>
      </c>
      <c r="X391" s="346">
        <v>1451480</v>
      </c>
      <c r="Y391" s="346">
        <v>2788880.2</v>
      </c>
      <c r="Z391" s="346">
        <v>9</v>
      </c>
      <c r="AA391" s="346" t="s">
        <v>1857</v>
      </c>
      <c r="AB391" s="346" t="s">
        <v>1858</v>
      </c>
      <c r="AC391" s="346" t="s">
        <v>1845</v>
      </c>
      <c r="AD391" s="346">
        <v>951982.80000000028</v>
      </c>
      <c r="AE391" s="347">
        <v>0.51825583726124291</v>
      </c>
      <c r="AF391" s="347">
        <v>3.6000090854771433E-2</v>
      </c>
      <c r="AG391" s="346">
        <v>2503441</v>
      </c>
      <c r="AH391" s="346">
        <v>2951002</v>
      </c>
      <c r="AI391" s="346">
        <v>3236986</v>
      </c>
      <c r="AJ391" s="346">
        <v>2526354</v>
      </c>
      <c r="AK391" s="346">
        <v>2726618</v>
      </c>
      <c r="AL391" s="346">
        <v>133650.5914957397</v>
      </c>
      <c r="AM391" s="346">
        <v>704.49715177732287</v>
      </c>
      <c r="AN391" s="346">
        <v>169940.74562713027</v>
      </c>
      <c r="AO391" s="346">
        <v>132004.52299572772</v>
      </c>
      <c r="AP391" s="346">
        <v>65699.345644990623</v>
      </c>
      <c r="AQ391" s="347">
        <v>0.15494562984351606</v>
      </c>
      <c r="AR391" s="348" t="str">
        <f t="shared" si="34"/>
        <v>DhakaDhaka</v>
      </c>
      <c r="AS391" s="347">
        <v>4.0000000000000001E-3</v>
      </c>
      <c r="AT391" s="347" t="s">
        <v>1846</v>
      </c>
      <c r="AU391" s="347" t="s">
        <v>1851</v>
      </c>
      <c r="AV391" s="349" t="s">
        <v>1041</v>
      </c>
    </row>
    <row r="392" spans="1:48" ht="14.4">
      <c r="A392" s="343">
        <v>664</v>
      </c>
      <c r="B392" s="343" t="s">
        <v>1091</v>
      </c>
      <c r="C392" s="343" t="s">
        <v>1382</v>
      </c>
      <c r="D392" s="343" t="str">
        <f t="shared" si="30"/>
        <v>1001 - 1500 SFTChattogramChattogramNon-PNPHigh StreetLCবিভাগীয় শহরSquare ⬜ shapeGround floor</v>
      </c>
      <c r="E392" s="343" t="str">
        <f>CONCATENATE('Outlet Data'!K392,L392,'Outlet Data'!N392,M392)</f>
        <v>ChattogramChattogramHigh StreetNon-PNP</v>
      </c>
      <c r="F392" s="343" t="str">
        <f t="shared" si="31"/>
        <v>Chattogramবিভাগীয় শহরNon-PNP</v>
      </c>
      <c r="G392" s="343" t="str">
        <f t="shared" si="32"/>
        <v>ChattogramNon-PNP</v>
      </c>
      <c r="H392" s="344">
        <v>45322</v>
      </c>
      <c r="I392" s="343">
        <v>1196</v>
      </c>
      <c r="J392" s="343" t="str">
        <f t="shared" si="33"/>
        <v>1001 - 1500 SFT</v>
      </c>
      <c r="K392" s="345" t="s">
        <v>195</v>
      </c>
      <c r="L392" s="343" t="s">
        <v>195</v>
      </c>
      <c r="M392" s="345" t="s">
        <v>1537</v>
      </c>
      <c r="N392" s="343" t="s">
        <v>1018</v>
      </c>
      <c r="O392" s="343" t="s">
        <v>127</v>
      </c>
      <c r="P392" s="343" t="s">
        <v>118</v>
      </c>
      <c r="Q392" s="343" t="s">
        <v>1838</v>
      </c>
      <c r="R392" s="343" t="s">
        <v>1863</v>
      </c>
      <c r="S392" s="346">
        <v>1528744.2</v>
      </c>
      <c r="T392" s="346">
        <v>1278.2142140468227</v>
      </c>
      <c r="U392" s="346">
        <v>1431079</v>
      </c>
      <c r="V392" s="346">
        <v>1734516</v>
      </c>
      <c r="W392" s="346">
        <v>1267205</v>
      </c>
      <c r="X392" s="346">
        <v>882086.6</v>
      </c>
      <c r="Y392" s="346">
        <v>1558045</v>
      </c>
      <c r="Z392" s="346">
        <v>13</v>
      </c>
      <c r="AA392" s="346" t="s">
        <v>1853</v>
      </c>
      <c r="AB392" s="346" t="s">
        <v>1854</v>
      </c>
      <c r="AC392" s="346" t="s">
        <v>1845</v>
      </c>
      <c r="AD392" s="346">
        <v>261539.19999999995</v>
      </c>
      <c r="AE392" s="347">
        <v>0.2063905997845652</v>
      </c>
      <c r="AF392" s="347">
        <v>4.0419847148899152E-2</v>
      </c>
      <c r="AG392" s="346">
        <v>1431079</v>
      </c>
      <c r="AH392" s="346">
        <v>1734516</v>
      </c>
      <c r="AI392" s="346">
        <v>1849599</v>
      </c>
      <c r="AJ392" s="346">
        <v>1163466</v>
      </c>
      <c r="AK392" s="346">
        <v>1465061</v>
      </c>
      <c r="AL392" s="346">
        <v>33626.744794264087</v>
      </c>
      <c r="AM392" s="346">
        <v>60666.024588617438</v>
      </c>
      <c r="AN392" s="346">
        <v>101871.30390395588</v>
      </c>
      <c r="AO392" s="346">
        <v>37649.88861022747</v>
      </c>
      <c r="AP392" s="346">
        <v>75144.072571765661</v>
      </c>
      <c r="AQ392" s="347">
        <v>0.13999716732385994</v>
      </c>
      <c r="AR392" s="348" t="str">
        <f t="shared" si="34"/>
        <v>ChattogramChattogram</v>
      </c>
      <c r="AS392" s="347">
        <v>4.0000000000000001E-3</v>
      </c>
      <c r="AT392" s="347" t="s">
        <v>1846</v>
      </c>
      <c r="AU392" s="347" t="s">
        <v>1843</v>
      </c>
      <c r="AV392" s="349" t="s">
        <v>1041</v>
      </c>
    </row>
    <row r="393" spans="1:48" ht="14.4">
      <c r="A393" s="343">
        <v>287</v>
      </c>
      <c r="B393" s="343" t="s">
        <v>1199</v>
      </c>
      <c r="C393" s="343" t="s">
        <v>1378</v>
      </c>
      <c r="D393" s="343" t="str">
        <f t="shared" si="30"/>
        <v>1501 - 2000 SFTDhakaDhakaNon-PNPWithin the MahallaMCবিভাগীয় শহরSquare ⬜ shapeGround floor</v>
      </c>
      <c r="E393" s="343" t="str">
        <f>CONCATENATE('Outlet Data'!K393,L393,'Outlet Data'!N393,M393)</f>
        <v>DhakaDhakaWithin the MahallaNon-PNP</v>
      </c>
      <c r="F393" s="343" t="str">
        <f t="shared" si="31"/>
        <v>Dhakaবিভাগীয় শহরNon-PNP</v>
      </c>
      <c r="G393" s="343" t="str">
        <f t="shared" si="32"/>
        <v>DhakaNon-PNP</v>
      </c>
      <c r="H393" s="344">
        <v>45322</v>
      </c>
      <c r="I393" s="343">
        <v>1600</v>
      </c>
      <c r="J393" s="343" t="str">
        <f t="shared" si="33"/>
        <v>1501 - 2000 SFT</v>
      </c>
      <c r="K393" s="345" t="s">
        <v>52</v>
      </c>
      <c r="L393" s="343" t="s">
        <v>52</v>
      </c>
      <c r="M393" s="345" t="s">
        <v>1537</v>
      </c>
      <c r="N393" s="343" t="s">
        <v>1016</v>
      </c>
      <c r="O393" s="343" t="s">
        <v>25</v>
      </c>
      <c r="P393" s="343" t="s">
        <v>118</v>
      </c>
      <c r="Q393" s="343" t="s">
        <v>1838</v>
      </c>
      <c r="R393" s="343" t="s">
        <v>52</v>
      </c>
      <c r="S393" s="346">
        <v>2357104.4</v>
      </c>
      <c r="T393" s="346">
        <v>1473.1902499999999</v>
      </c>
      <c r="U393" s="346">
        <v>2276047</v>
      </c>
      <c r="V393" s="346">
        <v>2287950</v>
      </c>
      <c r="W393" s="346">
        <v>1992692.2</v>
      </c>
      <c r="X393" s="346">
        <v>1544437.2</v>
      </c>
      <c r="Y393" s="346">
        <v>2689592.2</v>
      </c>
      <c r="Z393" s="346">
        <v>37</v>
      </c>
      <c r="AA393" s="346" t="s">
        <v>1853</v>
      </c>
      <c r="AB393" s="346" t="s">
        <v>1854</v>
      </c>
      <c r="AC393" s="346" t="s">
        <v>1845</v>
      </c>
      <c r="AD393" s="346">
        <v>364412.19999999995</v>
      </c>
      <c r="AE393" s="347">
        <v>0.18287430442092356</v>
      </c>
      <c r="AF393" s="347">
        <v>4.3370061847632625E-2</v>
      </c>
      <c r="AG393" s="346">
        <v>2190444</v>
      </c>
      <c r="AH393" s="346">
        <v>2285967</v>
      </c>
      <c r="AI393" s="346">
        <v>2745114</v>
      </c>
      <c r="AJ393" s="346">
        <v>2287950</v>
      </c>
      <c r="AK393" s="346">
        <v>2276047</v>
      </c>
      <c r="AL393" s="346">
        <v>120850.94286440709</v>
      </c>
      <c r="AM393" s="346">
        <v>74083.569211608148</v>
      </c>
      <c r="AN393" s="346">
        <v>152269.78177610855</v>
      </c>
      <c r="AO393" s="346">
        <v>63225.359705552692</v>
      </c>
      <c r="AP393" s="346">
        <v>100709.16448895843</v>
      </c>
      <c r="AQ393" s="347">
        <v>0.14919515019674587</v>
      </c>
      <c r="AR393" s="348" t="str">
        <f t="shared" si="34"/>
        <v>DhakaDhaka</v>
      </c>
      <c r="AS393" s="347">
        <v>4.0000000000000001E-3</v>
      </c>
      <c r="AT393" s="347" t="s">
        <v>1846</v>
      </c>
      <c r="AU393" s="347" t="s">
        <v>1843</v>
      </c>
      <c r="AV393" s="349" t="s">
        <v>1041</v>
      </c>
    </row>
    <row r="394" spans="1:48" ht="14.4">
      <c r="A394" s="343">
        <v>564</v>
      </c>
      <c r="B394" s="343" t="s">
        <v>1212</v>
      </c>
      <c r="C394" s="343" t="s">
        <v>1379</v>
      </c>
      <c r="D394" s="343" t="str">
        <f t="shared" si="30"/>
        <v>1501 - 2000 SFTRangpurThakurgaonNon-PNPCommercial HubLCথানা সদরI shapeGround floor</v>
      </c>
      <c r="E394" s="343" t="str">
        <f>CONCATENATE('Outlet Data'!K394,L394,'Outlet Data'!N394,M394)</f>
        <v>RangpurThakurgaonCommercial HubNon-PNP</v>
      </c>
      <c r="F394" s="343" t="str">
        <f t="shared" si="31"/>
        <v>Thakurgaonথানা সদরNon-PNP</v>
      </c>
      <c r="G394" s="343" t="str">
        <f t="shared" si="32"/>
        <v>ThakurgaonNon-PNP</v>
      </c>
      <c r="H394" s="344">
        <v>45322</v>
      </c>
      <c r="I394" s="343">
        <v>1694</v>
      </c>
      <c r="J394" s="343" t="str">
        <f t="shared" si="33"/>
        <v>1501 - 2000 SFT</v>
      </c>
      <c r="K394" s="345" t="s">
        <v>389</v>
      </c>
      <c r="L394" s="343" t="s">
        <v>325</v>
      </c>
      <c r="M394" s="345" t="s">
        <v>1537</v>
      </c>
      <c r="N394" s="343" t="s">
        <v>1014</v>
      </c>
      <c r="O394" s="343" t="s">
        <v>127</v>
      </c>
      <c r="P394" s="343" t="s">
        <v>118</v>
      </c>
      <c r="Q394" s="343" t="s">
        <v>1869</v>
      </c>
      <c r="R394" s="343" t="s">
        <v>1863</v>
      </c>
      <c r="S394" s="346">
        <v>1127712.2</v>
      </c>
      <c r="T394" s="346">
        <v>665.70968122786303</v>
      </c>
      <c r="U394" s="346">
        <v>955630</v>
      </c>
      <c r="V394" s="346">
        <v>1244785</v>
      </c>
      <c r="W394" s="346">
        <v>1540974.6</v>
      </c>
      <c r="X394" s="346">
        <v>1066704.2</v>
      </c>
      <c r="Y394" s="346">
        <v>1667636.9</v>
      </c>
      <c r="Z394" s="346">
        <v>15</v>
      </c>
      <c r="AA394" s="346" t="s">
        <v>1853</v>
      </c>
      <c r="AB394" s="346" t="s">
        <v>1854</v>
      </c>
      <c r="AC394" s="346" t="s">
        <v>1845</v>
      </c>
      <c r="AD394" s="346">
        <v>-413262.40000000014</v>
      </c>
      <c r="AE394" s="347">
        <v>-0.26818248658998023</v>
      </c>
      <c r="AF394" s="347">
        <v>3.8842404402596467E-2</v>
      </c>
      <c r="AG394" s="346">
        <v>955630</v>
      </c>
      <c r="AH394" s="346">
        <v>1081128</v>
      </c>
      <c r="AI394" s="346">
        <v>1466323</v>
      </c>
      <c r="AJ394" s="346">
        <v>890695</v>
      </c>
      <c r="AK394" s="346">
        <v>1244785</v>
      </c>
      <c r="AL394" s="346">
        <v>26563.839810414269</v>
      </c>
      <c r="AM394" s="346">
        <v>29761.327097156696</v>
      </c>
      <c r="AN394" s="346">
        <v>90716.546949170821</v>
      </c>
      <c r="AO394" s="346">
        <v>16504.942415357684</v>
      </c>
      <c r="AP394" s="346">
        <v>55468.610338609258</v>
      </c>
      <c r="AQ394" s="347">
        <v>0.16948047982387646</v>
      </c>
      <c r="AR394" s="348" t="str">
        <f t="shared" si="34"/>
        <v>RangpurThakurgaon</v>
      </c>
      <c r="AS394" s="347">
        <v>-2.9225760328825563E-18</v>
      </c>
      <c r="AT394" s="347" t="s">
        <v>1856</v>
      </c>
      <c r="AU394" s="347" t="s">
        <v>1843</v>
      </c>
      <c r="AV394" s="349" t="s">
        <v>1041</v>
      </c>
    </row>
    <row r="395" spans="1:48" ht="14.4">
      <c r="A395" s="343">
        <v>557</v>
      </c>
      <c r="B395" s="343" t="s">
        <v>1103</v>
      </c>
      <c r="C395" s="343" t="s">
        <v>1380</v>
      </c>
      <c r="D395" s="343" t="str">
        <f t="shared" si="30"/>
        <v>1001 - 1500 SFTDhakaDhakaNon-PNPGated CommunityLBবিভাগীয় শহরSquare ⬜ shapeGround floor</v>
      </c>
      <c r="E395" s="343" t="str">
        <f>CONCATENATE('Outlet Data'!K395,L395,'Outlet Data'!N395,M395)</f>
        <v>DhakaDhakaGated CommunityNon-PNP</v>
      </c>
      <c r="F395" s="343" t="str">
        <f t="shared" si="31"/>
        <v>Dhakaবিভাগীয় শহরNon-PNP</v>
      </c>
      <c r="G395" s="343" t="str">
        <f t="shared" si="32"/>
        <v>DhakaNon-PNP</v>
      </c>
      <c r="H395" s="344">
        <v>45322</v>
      </c>
      <c r="I395" s="343">
        <v>1246</v>
      </c>
      <c r="J395" s="343" t="str">
        <f t="shared" si="33"/>
        <v>1001 - 1500 SFT</v>
      </c>
      <c r="K395" s="345" t="s">
        <v>52</v>
      </c>
      <c r="L395" s="343" t="s">
        <v>52</v>
      </c>
      <c r="M395" s="345" t="s">
        <v>1537</v>
      </c>
      <c r="N395" s="343" t="s">
        <v>1019</v>
      </c>
      <c r="O395" s="343" t="s">
        <v>127</v>
      </c>
      <c r="P395" s="343" t="s">
        <v>27</v>
      </c>
      <c r="Q395" s="343" t="s">
        <v>1838</v>
      </c>
      <c r="R395" s="343" t="s">
        <v>52</v>
      </c>
      <c r="S395" s="346">
        <v>1733269.2</v>
      </c>
      <c r="T395" s="346">
        <v>1391.0667736757623</v>
      </c>
      <c r="U395" s="346">
        <v>1662220</v>
      </c>
      <c r="V395" s="346">
        <v>1763912</v>
      </c>
      <c r="W395" s="346">
        <v>924737.8</v>
      </c>
      <c r="X395" s="346">
        <v>766540.9</v>
      </c>
      <c r="Y395" s="346">
        <v>1143521.4500000002</v>
      </c>
      <c r="Z395" s="346">
        <v>8</v>
      </c>
      <c r="AA395" s="346" t="s">
        <v>1853</v>
      </c>
      <c r="AB395" s="346" t="s">
        <v>1854</v>
      </c>
      <c r="AC395" s="346" t="s">
        <v>1855</v>
      </c>
      <c r="AD395" s="346">
        <v>808531.39999999991</v>
      </c>
      <c r="AE395" s="347">
        <v>0.87433583876424192</v>
      </c>
      <c r="AF395" s="347">
        <v>3.3948216727722282E-2</v>
      </c>
      <c r="AG395" s="346">
        <v>1640169</v>
      </c>
      <c r="AH395" s="346">
        <v>1751183</v>
      </c>
      <c r="AI395" s="346">
        <v>1763912</v>
      </c>
      <c r="AJ395" s="346">
        <v>1662220</v>
      </c>
      <c r="AK395" s="346">
        <v>1848862</v>
      </c>
      <c r="AL395" s="346">
        <v>50141.596519639104</v>
      </c>
      <c r="AM395" s="346">
        <v>63974.140783627459</v>
      </c>
      <c r="AN395" s="346">
        <v>69971.398160709272</v>
      </c>
      <c r="AO395" s="346">
        <v>63877.954101531039</v>
      </c>
      <c r="AP395" s="346">
        <v>46241.902679922234</v>
      </c>
      <c r="AQ395" s="347">
        <v>0.15503125061266124</v>
      </c>
      <c r="AR395" s="348" t="str">
        <f t="shared" si="34"/>
        <v>DhakaDhaka</v>
      </c>
      <c r="AS395" s="347">
        <v>4.0000000000000001E-3</v>
      </c>
      <c r="AT395" s="347" t="s">
        <v>1846</v>
      </c>
      <c r="AU395" s="347" t="s">
        <v>1843</v>
      </c>
      <c r="AV395" s="349" t="s">
        <v>1041</v>
      </c>
    </row>
    <row r="396" spans="1:48" ht="14.4">
      <c r="A396" s="343">
        <v>362</v>
      </c>
      <c r="B396" s="343" t="s">
        <v>1216</v>
      </c>
      <c r="C396" s="343" t="s">
        <v>2061</v>
      </c>
      <c r="D396" s="343" t="str">
        <f t="shared" si="30"/>
        <v>1501 - 2000 SFTBarishalBholaNon-PNPHigh Street W InstitutionsMBজেলা শহরL shapeGround floor</v>
      </c>
      <c r="E396" s="343" t="str">
        <f>CONCATENATE('Outlet Data'!K396,L396,'Outlet Data'!N396,M396)</f>
        <v>BarishalBholaHigh Street W InstitutionsNon-PNP</v>
      </c>
      <c r="F396" s="343" t="str">
        <f t="shared" si="31"/>
        <v>Bholaজেলা শহরNon-PNP</v>
      </c>
      <c r="G396" s="343" t="str">
        <f t="shared" si="32"/>
        <v>BholaNon-PNP</v>
      </c>
      <c r="H396" s="344">
        <v>45336</v>
      </c>
      <c r="I396" s="343">
        <v>1712</v>
      </c>
      <c r="J396" s="343" t="str">
        <f t="shared" si="33"/>
        <v>1501 - 2000 SFT</v>
      </c>
      <c r="K396" s="345" t="s">
        <v>189</v>
      </c>
      <c r="L396" s="343" t="s">
        <v>1139</v>
      </c>
      <c r="M396" s="345" t="s">
        <v>1537</v>
      </c>
      <c r="N396" s="343" t="s">
        <v>1021</v>
      </c>
      <c r="O396" s="343" t="s">
        <v>25</v>
      </c>
      <c r="P396" s="343" t="s">
        <v>27</v>
      </c>
      <c r="Q396" s="343" t="s">
        <v>1861</v>
      </c>
      <c r="R396" s="343" t="s">
        <v>1863</v>
      </c>
      <c r="S396" s="346">
        <v>2463182.7999999998</v>
      </c>
      <c r="T396" s="346">
        <v>1438.7749999999999</v>
      </c>
      <c r="U396" s="346">
        <v>2182098</v>
      </c>
      <c r="V396" s="346">
        <v>2658329</v>
      </c>
      <c r="W396" s="346">
        <v>1891818.7</v>
      </c>
      <c r="X396" s="346">
        <v>1175210.8999999999</v>
      </c>
      <c r="Y396" s="346">
        <v>2354009.5</v>
      </c>
      <c r="Z396" s="346">
        <v>8</v>
      </c>
      <c r="AA396" s="346" t="s">
        <v>1853</v>
      </c>
      <c r="AB396" s="346" t="s">
        <v>1854</v>
      </c>
      <c r="AC396" s="346" t="s">
        <v>1855</v>
      </c>
      <c r="AD396" s="346">
        <v>571364.09999999986</v>
      </c>
      <c r="AE396" s="347">
        <v>0.30201842280129698</v>
      </c>
      <c r="AF396" s="347">
        <v>5.3690691207463385E-2</v>
      </c>
      <c r="AG396" s="346">
        <v>2182098</v>
      </c>
      <c r="AH396" s="346">
        <v>2658329</v>
      </c>
      <c r="AI396" s="346">
        <v>2929673</v>
      </c>
      <c r="AJ396" s="346">
        <v>1980966</v>
      </c>
      <c r="AK396" s="346">
        <v>2564848</v>
      </c>
      <c r="AL396" s="346">
        <v>110259.33360693813</v>
      </c>
      <c r="AM396" s="346">
        <v>116094.17323476548</v>
      </c>
      <c r="AN396" s="346">
        <v>179837.15329837403</v>
      </c>
      <c r="AO396" s="346">
        <v>109963.02285918122</v>
      </c>
      <c r="AP396" s="346">
        <v>145096.25251241622</v>
      </c>
      <c r="AQ396" s="347">
        <v>0.15123021922523838</v>
      </c>
      <c r="AR396" s="348" t="str">
        <f t="shared" si="34"/>
        <v>BarishalBhola</v>
      </c>
      <c r="AS396" s="347">
        <v>4.0000000000000001E-3</v>
      </c>
      <c r="AT396" s="347" t="s">
        <v>1842</v>
      </c>
      <c r="AU396" s="347" t="s">
        <v>1843</v>
      </c>
      <c r="AV396" s="349" t="s">
        <v>1041</v>
      </c>
    </row>
    <row r="397" spans="1:48" ht="14.4">
      <c r="A397" s="343">
        <v>599</v>
      </c>
      <c r="B397" s="343" t="s">
        <v>1194</v>
      </c>
      <c r="C397" s="343" t="s">
        <v>2062</v>
      </c>
      <c r="D397" s="343" t="str">
        <f t="shared" si="30"/>
        <v>1501 - 2000 SFTBarishalBholaNon-PNPHigh Street W InstitutionsLBথানা সদরI shapeGround floor</v>
      </c>
      <c r="E397" s="343" t="str">
        <f>CONCATENATE('Outlet Data'!K397,L397,'Outlet Data'!N397,M397)</f>
        <v>BarishalBholaHigh Street W InstitutionsNon-PNP</v>
      </c>
      <c r="F397" s="343" t="str">
        <f t="shared" si="31"/>
        <v>Bholaথানা সদরNon-PNP</v>
      </c>
      <c r="G397" s="343" t="str">
        <f t="shared" si="32"/>
        <v>BholaNon-PNP</v>
      </c>
      <c r="H397" s="344">
        <v>45345</v>
      </c>
      <c r="I397" s="343">
        <v>1573</v>
      </c>
      <c r="J397" s="343" t="str">
        <f t="shared" si="33"/>
        <v>1501 - 2000 SFT</v>
      </c>
      <c r="K397" s="345" t="s">
        <v>189</v>
      </c>
      <c r="L397" s="343" t="s">
        <v>1139</v>
      </c>
      <c r="M397" s="345" t="s">
        <v>1537</v>
      </c>
      <c r="N397" s="343" t="s">
        <v>1021</v>
      </c>
      <c r="O397" s="343" t="s">
        <v>127</v>
      </c>
      <c r="P397" s="343" t="s">
        <v>27</v>
      </c>
      <c r="Q397" s="343" t="s">
        <v>1869</v>
      </c>
      <c r="R397" s="343" t="s">
        <v>1863</v>
      </c>
      <c r="S397" s="346">
        <v>1348528.2</v>
      </c>
      <c r="T397" s="346">
        <v>857.29701207883022</v>
      </c>
      <c r="U397" s="346">
        <v>1047349</v>
      </c>
      <c r="V397" s="346">
        <v>1680003</v>
      </c>
      <c r="W397" s="346">
        <v>1348528.2</v>
      </c>
      <c r="X397" s="346">
        <v>907985.2</v>
      </c>
      <c r="Y397" s="346">
        <v>1744457</v>
      </c>
      <c r="Z397" s="346">
        <v>13</v>
      </c>
      <c r="AA397" s="346" t="s">
        <v>1848</v>
      </c>
      <c r="AB397" s="346" t="s">
        <v>1849</v>
      </c>
      <c r="AC397" s="346" t="s">
        <v>1845</v>
      </c>
      <c r="AD397" s="346">
        <v>0</v>
      </c>
      <c r="AE397" s="347">
        <v>0</v>
      </c>
      <c r="AF397" s="347">
        <v>2.2087474851995852E-2</v>
      </c>
      <c r="AG397" s="346">
        <v>1047349</v>
      </c>
      <c r="AH397" s="346">
        <v>1227716</v>
      </c>
      <c r="AI397" s="346">
        <v>1751309</v>
      </c>
      <c r="AJ397" s="346">
        <v>1036264</v>
      </c>
      <c r="AK397" s="346">
        <v>1680003</v>
      </c>
      <c r="AL397" s="346">
        <v>13930.621089390916</v>
      </c>
      <c r="AM397" s="346">
        <v>8309.6748346212844</v>
      </c>
      <c r="AN397" s="346">
        <v>77354.302072541061</v>
      </c>
      <c r="AO397" s="346">
        <v>4905.0624890604522</v>
      </c>
      <c r="AP397" s="346">
        <v>44428.253037922434</v>
      </c>
      <c r="AQ397" s="347">
        <v>0.15149688248601065</v>
      </c>
      <c r="AR397" s="348" t="str">
        <f t="shared" si="34"/>
        <v>BarishalBhola</v>
      </c>
      <c r="AS397" s="347">
        <v>4.0000000000000001E-3</v>
      </c>
      <c r="AT397" s="347" t="s">
        <v>1856</v>
      </c>
      <c r="AU397" s="347" t="s">
        <v>1843</v>
      </c>
      <c r="AV397" s="349" t="s">
        <v>1041</v>
      </c>
    </row>
    <row r="398" spans="1:48" ht="14.4">
      <c r="A398" s="343">
        <v>290</v>
      </c>
      <c r="B398" s="343" t="s">
        <v>1174</v>
      </c>
      <c r="C398" s="343" t="s">
        <v>2063</v>
      </c>
      <c r="D398" s="343" t="str">
        <f t="shared" si="30"/>
        <v>1001 - 1500 SFTDhakaDhakaNon-PNPWithin the MahallaMCবিভাগীয় শহরL shapeGround floor</v>
      </c>
      <c r="E398" s="343" t="str">
        <f>CONCATENATE('Outlet Data'!K398,L398,'Outlet Data'!N398,M398)</f>
        <v>DhakaDhakaWithin the MahallaNon-PNP</v>
      </c>
      <c r="F398" s="343" t="str">
        <f t="shared" si="31"/>
        <v>Dhakaবিভাগীয় শহরNon-PNP</v>
      </c>
      <c r="G398" s="343" t="str">
        <f t="shared" si="32"/>
        <v>DhakaNon-PNP</v>
      </c>
      <c r="H398" s="344">
        <v>45347</v>
      </c>
      <c r="I398" s="343">
        <v>1500</v>
      </c>
      <c r="J398" s="343" t="str">
        <f t="shared" si="33"/>
        <v>1001 - 1500 SFT</v>
      </c>
      <c r="K398" s="345" t="s">
        <v>52</v>
      </c>
      <c r="L398" s="343" t="s">
        <v>52</v>
      </c>
      <c r="M398" s="345" t="s">
        <v>1537</v>
      </c>
      <c r="N398" s="343" t="s">
        <v>1016</v>
      </c>
      <c r="O398" s="343" t="s">
        <v>25</v>
      </c>
      <c r="P398" s="343" t="s">
        <v>118</v>
      </c>
      <c r="Q398" s="343" t="s">
        <v>1838</v>
      </c>
      <c r="R398" s="343" t="s">
        <v>52</v>
      </c>
      <c r="S398" s="346">
        <v>2275239.2000000002</v>
      </c>
      <c r="T398" s="346">
        <v>1516.8261333333335</v>
      </c>
      <c r="U398" s="346">
        <v>2204934</v>
      </c>
      <c r="V398" s="346">
        <v>2361083</v>
      </c>
      <c r="W398" s="346">
        <v>1796385.8</v>
      </c>
      <c r="X398" s="346">
        <v>1234693.5</v>
      </c>
      <c r="Y398" s="346">
        <v>2351918.2999999998</v>
      </c>
      <c r="Z398" s="346">
        <v>14</v>
      </c>
      <c r="AA398" s="346" t="s">
        <v>1857</v>
      </c>
      <c r="AB398" s="346" t="s">
        <v>1858</v>
      </c>
      <c r="AC398" s="346" t="s">
        <v>1845</v>
      </c>
      <c r="AD398" s="346">
        <v>478853.40000000014</v>
      </c>
      <c r="AE398" s="347">
        <v>0.26656489936627215</v>
      </c>
      <c r="AF398" s="347">
        <v>5.6315444817215086E-2</v>
      </c>
      <c r="AG398" s="346">
        <v>2204934</v>
      </c>
      <c r="AH398" s="346">
        <v>2214765</v>
      </c>
      <c r="AI398" s="346">
        <v>2470767</v>
      </c>
      <c r="AJ398" s="346">
        <v>2124647</v>
      </c>
      <c r="AK398" s="346">
        <v>2361083</v>
      </c>
      <c r="AL398" s="346">
        <v>85168.350291715877</v>
      </c>
      <c r="AM398" s="346">
        <v>122603.14701115648</v>
      </c>
      <c r="AN398" s="346">
        <v>151908.20634637232</v>
      </c>
      <c r="AO398" s="346">
        <v>115178.23546328506</v>
      </c>
      <c r="AP398" s="346">
        <v>165797.59895529336</v>
      </c>
      <c r="AQ398" s="347">
        <v>0.16097167864044296</v>
      </c>
      <c r="AR398" s="348" t="str">
        <f t="shared" si="34"/>
        <v>DhakaDhaka</v>
      </c>
      <c r="AS398" s="347">
        <v>4.0000000000000001E-3</v>
      </c>
      <c r="AT398" s="347" t="s">
        <v>1842</v>
      </c>
      <c r="AU398" s="347" t="s">
        <v>1843</v>
      </c>
      <c r="AV398" s="349" t="s">
        <v>1041</v>
      </c>
    </row>
    <row r="399" spans="1:48" ht="14.4">
      <c r="A399" s="343">
        <v>306</v>
      </c>
      <c r="B399" s="343" t="s">
        <v>1074</v>
      </c>
      <c r="C399" s="343" t="s">
        <v>2064</v>
      </c>
      <c r="D399" s="343" t="str">
        <f t="shared" si="30"/>
        <v>1001 - 1500 SFTBarishalBarishalNon-PNPCommercial HubLCথানা সদরSquare ⬜ shapeGround floor</v>
      </c>
      <c r="E399" s="343" t="str">
        <f>CONCATENATE('Outlet Data'!K399,L399,'Outlet Data'!N399,M399)</f>
        <v>BarishalBarishalCommercial HubNon-PNP</v>
      </c>
      <c r="F399" s="343" t="str">
        <f t="shared" si="31"/>
        <v>Barishalথানা সদরNon-PNP</v>
      </c>
      <c r="G399" s="343" t="str">
        <f t="shared" si="32"/>
        <v>BarishalNon-PNP</v>
      </c>
      <c r="H399" s="344">
        <v>45348</v>
      </c>
      <c r="I399" s="343">
        <v>1105</v>
      </c>
      <c r="J399" s="343" t="str">
        <f t="shared" si="33"/>
        <v>1001 - 1500 SFT</v>
      </c>
      <c r="K399" s="345" t="s">
        <v>189</v>
      </c>
      <c r="L399" s="343" t="s">
        <v>189</v>
      </c>
      <c r="M399" s="345" t="s">
        <v>1537</v>
      </c>
      <c r="N399" s="343" t="s">
        <v>1014</v>
      </c>
      <c r="O399" s="343" t="s">
        <v>127</v>
      </c>
      <c r="P399" s="343" t="s">
        <v>118</v>
      </c>
      <c r="Q399" s="343" t="s">
        <v>1869</v>
      </c>
      <c r="R399" s="343" t="s">
        <v>1863</v>
      </c>
      <c r="S399" s="346">
        <v>1829744.4</v>
      </c>
      <c r="T399" s="346">
        <v>1655.8772850678731</v>
      </c>
      <c r="U399" s="346">
        <v>1511913</v>
      </c>
      <c r="V399" s="346">
        <v>2037686</v>
      </c>
      <c r="W399" s="346">
        <v>1254815</v>
      </c>
      <c r="X399" s="346">
        <v>792070.60000000009</v>
      </c>
      <c r="Y399" s="346">
        <v>1562156.45</v>
      </c>
      <c r="Z399" s="346">
        <v>14</v>
      </c>
      <c r="AA399" s="346" t="s">
        <v>1853</v>
      </c>
      <c r="AB399" s="346" t="s">
        <v>1854</v>
      </c>
      <c r="AC399" s="346" t="s">
        <v>1855</v>
      </c>
      <c r="AD399" s="346">
        <v>574929.39999999991</v>
      </c>
      <c r="AE399" s="347">
        <v>0.45817861597127862</v>
      </c>
      <c r="AF399" s="347">
        <v>5.6872456894817389E-2</v>
      </c>
      <c r="AG399" s="346">
        <v>1511913</v>
      </c>
      <c r="AH399" s="346">
        <v>1687606</v>
      </c>
      <c r="AI399" s="346">
        <v>2447840</v>
      </c>
      <c r="AJ399" s="346">
        <v>1463677</v>
      </c>
      <c r="AK399" s="346">
        <v>2037686</v>
      </c>
      <c r="AL399" s="346">
        <v>73059.866064782487</v>
      </c>
      <c r="AM399" s="346">
        <v>84482.667040340428</v>
      </c>
      <c r="AN399" s="346">
        <v>166209.44502645137</v>
      </c>
      <c r="AO399" s="346">
        <v>59020.819543015037</v>
      </c>
      <c r="AP399" s="346">
        <v>137537.49991307821</v>
      </c>
      <c r="AQ399" s="347">
        <v>0.16009062689619111</v>
      </c>
      <c r="AR399" s="348" t="str">
        <f t="shared" si="34"/>
        <v>BarishalBarishal</v>
      </c>
      <c r="AS399" s="347">
        <v>4.0000000000000001E-3</v>
      </c>
      <c r="AT399" s="347" t="s">
        <v>1846</v>
      </c>
      <c r="AU399" s="347" t="s">
        <v>1843</v>
      </c>
      <c r="AV399" s="349" t="s">
        <v>1041</v>
      </c>
    </row>
    <row r="400" spans="1:48" ht="14.4">
      <c r="A400" s="343">
        <v>403</v>
      </c>
      <c r="B400" s="343" t="s">
        <v>1272</v>
      </c>
      <c r="C400" s="343" t="s">
        <v>2065</v>
      </c>
      <c r="D400" s="343" t="str">
        <f t="shared" si="30"/>
        <v>2001 - 2500 SFTRangpurDinajpurNon-PNPHigh Street W Residential BlockLCথানা সদরSquare ⬜ shapeSlightly upper than Ground floor</v>
      </c>
      <c r="E400" s="343" t="str">
        <f>CONCATENATE('Outlet Data'!K400,L400,'Outlet Data'!N400,M400)</f>
        <v>RangpurDinajpurHigh Street W Residential BlockNon-PNP</v>
      </c>
      <c r="F400" s="343" t="str">
        <f t="shared" si="31"/>
        <v>Dinajpurথানা সদরNon-PNP</v>
      </c>
      <c r="G400" s="343" t="str">
        <f t="shared" si="32"/>
        <v>DinajpurNon-PNP</v>
      </c>
      <c r="H400" s="344">
        <v>45351</v>
      </c>
      <c r="I400" s="343">
        <v>2356</v>
      </c>
      <c r="J400" s="343" t="str">
        <f t="shared" si="33"/>
        <v>2001 - 2500 SFT</v>
      </c>
      <c r="K400" s="345" t="s">
        <v>389</v>
      </c>
      <c r="L400" s="343" t="s">
        <v>351</v>
      </c>
      <c r="M400" s="345" t="s">
        <v>1537</v>
      </c>
      <c r="N400" s="343" t="s">
        <v>1015</v>
      </c>
      <c r="O400" s="343" t="s">
        <v>127</v>
      </c>
      <c r="P400" s="343" t="s">
        <v>118</v>
      </c>
      <c r="Q400" s="343" t="s">
        <v>1869</v>
      </c>
      <c r="R400" s="343" t="s">
        <v>1863</v>
      </c>
      <c r="S400" s="346">
        <v>1647597.6</v>
      </c>
      <c r="T400" s="346">
        <v>699.31986417657049</v>
      </c>
      <c r="U400" s="346">
        <v>1578103</v>
      </c>
      <c r="V400" s="346">
        <v>1812500</v>
      </c>
      <c r="W400" s="346">
        <v>1647597.6</v>
      </c>
      <c r="X400" s="346">
        <v>1551849.4</v>
      </c>
      <c r="Y400" s="346">
        <v>1687676.2</v>
      </c>
      <c r="Z400" s="346">
        <v>5</v>
      </c>
      <c r="AA400" s="346" t="s">
        <v>1857</v>
      </c>
      <c r="AB400" s="346" t="s">
        <v>1858</v>
      </c>
      <c r="AC400" s="346" t="s">
        <v>1845</v>
      </c>
      <c r="AD400" s="346">
        <v>0</v>
      </c>
      <c r="AE400" s="347">
        <v>0</v>
      </c>
      <c r="AF400" s="347">
        <v>5.211971163319435E-2</v>
      </c>
      <c r="AG400" s="346">
        <v>1578103</v>
      </c>
      <c r="AH400" s="346">
        <v>1612422</v>
      </c>
      <c r="AI400" s="346">
        <v>1812500</v>
      </c>
      <c r="AJ400" s="346">
        <v>1352021</v>
      </c>
      <c r="AK400" s="346">
        <v>1882942</v>
      </c>
      <c r="AL400" s="346">
        <v>84644.972358655359</v>
      </c>
      <c r="AM400" s="346">
        <v>51787.539814561344</v>
      </c>
      <c r="AN400" s="346">
        <v>119641.04199298949</v>
      </c>
      <c r="AO400" s="346">
        <v>59485.742439101567</v>
      </c>
      <c r="AP400" s="346">
        <v>113802.26239240769</v>
      </c>
      <c r="AQ400" s="347">
        <v>0.15631819300044511</v>
      </c>
      <c r="AR400" s="348" t="str">
        <f t="shared" si="34"/>
        <v>RangpurDinajpur</v>
      </c>
      <c r="AS400" s="347">
        <v>4.0000000000000001E-3</v>
      </c>
      <c r="AT400" s="347" t="s">
        <v>1846</v>
      </c>
      <c r="AU400" s="347" t="s">
        <v>1851</v>
      </c>
      <c r="AV400" s="349" t="s">
        <v>1041</v>
      </c>
    </row>
    <row r="401" spans="1:48" ht="14.4">
      <c r="A401" s="343">
        <v>457</v>
      </c>
      <c r="B401" s="343" t="s">
        <v>1055</v>
      </c>
      <c r="C401" s="343" t="s">
        <v>2066</v>
      </c>
      <c r="D401" s="343" t="str">
        <f t="shared" si="30"/>
        <v>1001 - 1500 SFTBarishalPatuakhaliNon-PNPHigh Street W InstitutionsLCথানা সদরI shapeGround floor</v>
      </c>
      <c r="E401" s="343" t="str">
        <f>CONCATENATE('Outlet Data'!K401,L401,'Outlet Data'!N401,M401)</f>
        <v>BarishalPatuakhaliHigh Street W InstitutionsNon-PNP</v>
      </c>
      <c r="F401" s="343" t="str">
        <f t="shared" si="31"/>
        <v>Patuakhaliথানা সদরNon-PNP</v>
      </c>
      <c r="G401" s="343" t="str">
        <f t="shared" si="32"/>
        <v>PatuakhaliNon-PNP</v>
      </c>
      <c r="H401" s="344">
        <v>45351</v>
      </c>
      <c r="I401" s="343">
        <v>1030</v>
      </c>
      <c r="J401" s="343" t="str">
        <f t="shared" si="33"/>
        <v>1001 - 1500 SFT</v>
      </c>
      <c r="K401" s="345" t="s">
        <v>189</v>
      </c>
      <c r="L401" s="343" t="s">
        <v>211</v>
      </c>
      <c r="M401" s="345" t="s">
        <v>1537</v>
      </c>
      <c r="N401" s="343" t="s">
        <v>1021</v>
      </c>
      <c r="O401" s="343" t="s">
        <v>127</v>
      </c>
      <c r="P401" s="343" t="s">
        <v>118</v>
      </c>
      <c r="Q401" s="343" t="s">
        <v>1869</v>
      </c>
      <c r="R401" s="343" t="s">
        <v>1863</v>
      </c>
      <c r="S401" s="346">
        <v>1528579.4</v>
      </c>
      <c r="T401" s="346">
        <v>1484.0576699029125</v>
      </c>
      <c r="U401" s="346">
        <v>1261794</v>
      </c>
      <c r="V401" s="346">
        <v>1646436</v>
      </c>
      <c r="W401" s="346">
        <v>1254815</v>
      </c>
      <c r="X401" s="346">
        <v>792070.60000000009</v>
      </c>
      <c r="Y401" s="346">
        <v>1562156.45</v>
      </c>
      <c r="Z401" s="346">
        <v>14</v>
      </c>
      <c r="AA401" s="346" t="s">
        <v>1853</v>
      </c>
      <c r="AB401" s="346" t="s">
        <v>1854</v>
      </c>
      <c r="AC401" s="346" t="s">
        <v>1845</v>
      </c>
      <c r="AD401" s="346">
        <v>273764.39999999991</v>
      </c>
      <c r="AE401" s="347">
        <v>0.21817112482716561</v>
      </c>
      <c r="AF401" s="347">
        <v>4.8932321435181093E-2</v>
      </c>
      <c r="AG401" s="346">
        <v>1261794</v>
      </c>
      <c r="AH401" s="346">
        <v>1447251</v>
      </c>
      <c r="AI401" s="346">
        <v>2118456</v>
      </c>
      <c r="AJ401" s="346">
        <v>1168960</v>
      </c>
      <c r="AK401" s="346">
        <v>1646436</v>
      </c>
      <c r="AL401" s="346">
        <v>44297.250409519707</v>
      </c>
      <c r="AM401" s="346">
        <v>44369.761374545866</v>
      </c>
      <c r="AN401" s="346">
        <v>146537.7411879818</v>
      </c>
      <c r="AO401" s="346">
        <v>47829.169121559389</v>
      </c>
      <c r="AP401" s="346">
        <v>90950.770606374484</v>
      </c>
      <c r="AQ401" s="347">
        <v>0.1547660690926411</v>
      </c>
      <c r="AR401" s="348" t="str">
        <f t="shared" si="34"/>
        <v>BarishalPatuakhali</v>
      </c>
      <c r="AS401" s="347">
        <v>4.0000000000000001E-3</v>
      </c>
      <c r="AT401" s="347" t="s">
        <v>1856</v>
      </c>
      <c r="AU401" s="347" t="s">
        <v>1843</v>
      </c>
      <c r="AV401" s="349" t="s">
        <v>1041</v>
      </c>
    </row>
    <row r="402" spans="1:48" ht="14.4">
      <c r="A402" s="343">
        <v>433</v>
      </c>
      <c r="B402" s="343" t="s">
        <v>1237</v>
      </c>
      <c r="C402" s="343" t="s">
        <v>2067</v>
      </c>
      <c r="D402" s="343" t="str">
        <f t="shared" si="30"/>
        <v>1501 - 2000 SFTRangpurNilphamariNon-PNPCommercial HubLCথানা সদরI shapeSlightly upper than Ground floor</v>
      </c>
      <c r="E402" s="343" t="str">
        <f>CONCATENATE('Outlet Data'!K402,L402,'Outlet Data'!N402,M402)</f>
        <v>RangpurNilphamariCommercial HubNon-PNP</v>
      </c>
      <c r="F402" s="343" t="str">
        <f t="shared" si="31"/>
        <v>Nilphamariথানা সদরNon-PNP</v>
      </c>
      <c r="G402" s="343" t="str">
        <f t="shared" si="32"/>
        <v>NilphamariNon-PNP</v>
      </c>
      <c r="H402" s="344">
        <v>45351</v>
      </c>
      <c r="I402" s="343">
        <v>1826</v>
      </c>
      <c r="J402" s="343" t="str">
        <f t="shared" si="33"/>
        <v>1501 - 2000 SFT</v>
      </c>
      <c r="K402" s="345" t="s">
        <v>389</v>
      </c>
      <c r="L402" s="343" t="s">
        <v>1150</v>
      </c>
      <c r="M402" s="345" t="s">
        <v>1537</v>
      </c>
      <c r="N402" s="343" t="s">
        <v>1014</v>
      </c>
      <c r="O402" s="343" t="s">
        <v>127</v>
      </c>
      <c r="P402" s="343" t="s">
        <v>118</v>
      </c>
      <c r="Q402" s="343" t="s">
        <v>1869</v>
      </c>
      <c r="R402" s="343" t="s">
        <v>1863</v>
      </c>
      <c r="S402" s="346">
        <v>1743847.2</v>
      </c>
      <c r="T402" s="346">
        <v>955.00941949616652</v>
      </c>
      <c r="U402" s="346">
        <v>1480990</v>
      </c>
      <c r="V402" s="346">
        <v>1962343</v>
      </c>
      <c r="W402" s="346">
        <v>1540974.6</v>
      </c>
      <c r="X402" s="346">
        <v>1066704.2</v>
      </c>
      <c r="Y402" s="346">
        <v>1667636.9</v>
      </c>
      <c r="Z402" s="346">
        <v>15</v>
      </c>
      <c r="AA402" s="346" t="s">
        <v>1853</v>
      </c>
      <c r="AB402" s="346" t="s">
        <v>1854</v>
      </c>
      <c r="AC402" s="346" t="s">
        <v>1855</v>
      </c>
      <c r="AD402" s="346">
        <v>202872.59999999986</v>
      </c>
      <c r="AE402" s="347">
        <v>0.13165213754983363</v>
      </c>
      <c r="AF402" s="347">
        <v>5.574551000705584E-2</v>
      </c>
      <c r="AG402" s="346">
        <v>1480990</v>
      </c>
      <c r="AH402" s="346">
        <v>1803142</v>
      </c>
      <c r="AI402" s="346">
        <v>2090675</v>
      </c>
      <c r="AJ402" s="346">
        <v>1382086</v>
      </c>
      <c r="AK402" s="346">
        <v>1962343</v>
      </c>
      <c r="AL402" s="346">
        <v>77305.727020492544</v>
      </c>
      <c r="AM402" s="346">
        <v>85771.655032420589</v>
      </c>
      <c r="AN402" s="346">
        <v>136085.91279958087</v>
      </c>
      <c r="AO402" s="346">
        <v>68620.114960229606</v>
      </c>
      <c r="AP402" s="346">
        <v>118274.84787915787</v>
      </c>
      <c r="AQ402" s="347">
        <v>0.15140048394189354</v>
      </c>
      <c r="AR402" s="348" t="str">
        <f t="shared" si="34"/>
        <v>RangpurNilphamari</v>
      </c>
      <c r="AS402" s="347">
        <v>4.0000000000000001E-3</v>
      </c>
      <c r="AT402" s="347" t="s">
        <v>1856</v>
      </c>
      <c r="AU402" s="347" t="s">
        <v>1851</v>
      </c>
      <c r="AV402" s="349" t="s">
        <v>1041</v>
      </c>
    </row>
    <row r="403" spans="1:48" ht="14.4">
      <c r="A403" s="343">
        <v>635</v>
      </c>
      <c r="B403" s="343" t="s">
        <v>1197</v>
      </c>
      <c r="C403" s="343" t="s">
        <v>2068</v>
      </c>
      <c r="D403" s="343" t="str">
        <f t="shared" si="30"/>
        <v>1501 - 2000 SFTMymensinghJamalpurNon-PNPCommercial HubMCথানা সদরI shapeSlightly upper than Ground floor</v>
      </c>
      <c r="E403" s="343" t="str">
        <f>CONCATENATE('Outlet Data'!K403,L403,'Outlet Data'!N403,M403)</f>
        <v>MymensinghJamalpurCommercial HubNon-PNP</v>
      </c>
      <c r="F403" s="343" t="str">
        <f t="shared" si="31"/>
        <v>Jamalpurথানা সদরNon-PNP</v>
      </c>
      <c r="G403" s="343" t="str">
        <f t="shared" si="32"/>
        <v>JamalpurNon-PNP</v>
      </c>
      <c r="H403" s="344">
        <v>45351</v>
      </c>
      <c r="I403" s="343">
        <v>1594</v>
      </c>
      <c r="J403" s="343" t="str">
        <f t="shared" si="33"/>
        <v>1501 - 2000 SFT</v>
      </c>
      <c r="K403" s="345" t="s">
        <v>18</v>
      </c>
      <c r="L403" s="343" t="s">
        <v>153</v>
      </c>
      <c r="M403" s="345" t="s">
        <v>1537</v>
      </c>
      <c r="N403" s="343" t="s">
        <v>1014</v>
      </c>
      <c r="O403" s="343" t="s">
        <v>25</v>
      </c>
      <c r="P403" s="343" t="s">
        <v>118</v>
      </c>
      <c r="Q403" s="343" t="s">
        <v>1869</v>
      </c>
      <c r="R403" s="343" t="s">
        <v>1863</v>
      </c>
      <c r="S403" s="346">
        <v>1325841.3999999999</v>
      </c>
      <c r="T403" s="346">
        <v>831.77001254705135</v>
      </c>
      <c r="U403" s="346">
        <v>1072365</v>
      </c>
      <c r="V403" s="346">
        <v>1340445</v>
      </c>
      <c r="W403" s="346">
        <v>1479686.2</v>
      </c>
      <c r="X403" s="346">
        <v>986640.6</v>
      </c>
      <c r="Y403" s="346">
        <v>1941291.8</v>
      </c>
      <c r="Z403" s="346">
        <v>41</v>
      </c>
      <c r="AA403" s="346" t="s">
        <v>1848</v>
      </c>
      <c r="AB403" s="346" t="s">
        <v>1849</v>
      </c>
      <c r="AC403" s="346" t="s">
        <v>1845</v>
      </c>
      <c r="AD403" s="346">
        <v>-153844.80000000005</v>
      </c>
      <c r="AE403" s="347">
        <v>-0.10397123390080953</v>
      </c>
      <c r="AF403" s="347">
        <v>2.2177837996892876E-2</v>
      </c>
      <c r="AG403" s="346">
        <v>1072365</v>
      </c>
      <c r="AH403" s="346">
        <v>1074995</v>
      </c>
      <c r="AI403" s="346">
        <v>2323505</v>
      </c>
      <c r="AJ403" s="346">
        <v>817897</v>
      </c>
      <c r="AK403" s="346">
        <v>1340445</v>
      </c>
      <c r="AL403" s="346">
        <v>-1641.0095294127532</v>
      </c>
      <c r="AM403" s="346">
        <v>14479.200797548343</v>
      </c>
      <c r="AN403" s="346">
        <v>119303.892361743</v>
      </c>
      <c r="AO403" s="346">
        <v>-25523.711987058035</v>
      </c>
      <c r="AP403" s="346">
        <v>40403.107251047652</v>
      </c>
      <c r="AQ403" s="347">
        <v>0.13553079796252465</v>
      </c>
      <c r="AR403" s="348" t="str">
        <f t="shared" si="34"/>
        <v>MymensinghJamalpur</v>
      </c>
      <c r="AS403" s="347">
        <v>4.0000000000000001E-3</v>
      </c>
      <c r="AT403" s="347" t="s">
        <v>1856</v>
      </c>
      <c r="AU403" s="347" t="s">
        <v>1851</v>
      </c>
      <c r="AV403" s="349" t="s">
        <v>1041</v>
      </c>
    </row>
    <row r="404" spans="1:48" ht="14.4">
      <c r="A404" s="343">
        <v>721</v>
      </c>
      <c r="B404" s="343" t="s">
        <v>1063</v>
      </c>
      <c r="C404" s="343" t="s">
        <v>2069</v>
      </c>
      <c r="D404" s="343" t="str">
        <f t="shared" si="30"/>
        <v>1001 - 1500 SFTChattogramChattogramNon-PNPWithin the MahallaMBবিভাগীয় শহরI shapeGround floor</v>
      </c>
      <c r="E404" s="343" t="str">
        <f>CONCATENATE('Outlet Data'!K404,L404,'Outlet Data'!N404,M404)</f>
        <v>ChattogramChattogramWithin the MahallaNon-PNP</v>
      </c>
      <c r="F404" s="343" t="str">
        <f t="shared" si="31"/>
        <v>Chattogramবিভাগীয় শহরNon-PNP</v>
      </c>
      <c r="G404" s="343" t="str">
        <f t="shared" si="32"/>
        <v>ChattogramNon-PNP</v>
      </c>
      <c r="H404" s="344">
        <v>45351</v>
      </c>
      <c r="I404" s="343">
        <v>1060</v>
      </c>
      <c r="J404" s="343" t="str">
        <f t="shared" si="33"/>
        <v>1001 - 1500 SFT</v>
      </c>
      <c r="K404" s="345" t="s">
        <v>195</v>
      </c>
      <c r="L404" s="343" t="s">
        <v>195</v>
      </c>
      <c r="M404" s="345" t="s">
        <v>1537</v>
      </c>
      <c r="N404" s="343" t="s">
        <v>1016</v>
      </c>
      <c r="O404" s="343" t="s">
        <v>25</v>
      </c>
      <c r="P404" s="343" t="s">
        <v>27</v>
      </c>
      <c r="Q404" s="343" t="s">
        <v>1838</v>
      </c>
      <c r="R404" s="343" t="s">
        <v>1863</v>
      </c>
      <c r="S404" s="346">
        <v>1857572.4</v>
      </c>
      <c r="T404" s="346">
        <v>1752.4267924528301</v>
      </c>
      <c r="U404" s="346">
        <v>1672300</v>
      </c>
      <c r="V404" s="346">
        <v>2037850</v>
      </c>
      <c r="W404" s="346">
        <v>964161</v>
      </c>
      <c r="X404" s="346">
        <v>906176.7</v>
      </c>
      <c r="Y404" s="346">
        <v>1822505.6</v>
      </c>
      <c r="Z404" s="346">
        <v>7</v>
      </c>
      <c r="AA404" s="346" t="s">
        <v>1853</v>
      </c>
      <c r="AB404" s="346" t="s">
        <v>1854</v>
      </c>
      <c r="AC404" s="346" t="s">
        <v>1855</v>
      </c>
      <c r="AD404" s="346">
        <v>893411.39999999991</v>
      </c>
      <c r="AE404" s="347">
        <v>0.92662055403609966</v>
      </c>
      <c r="AF404" s="347">
        <v>5.891184334971148E-2</v>
      </c>
      <c r="AG404" s="346">
        <v>1672300</v>
      </c>
      <c r="AH404" s="346">
        <v>2048630</v>
      </c>
      <c r="AI404" s="346">
        <v>2037850</v>
      </c>
      <c r="AJ404" s="346">
        <v>1567672</v>
      </c>
      <c r="AK404" s="346">
        <v>1961410</v>
      </c>
      <c r="AL404" s="346">
        <v>83583.501388634089</v>
      </c>
      <c r="AM404" s="346">
        <v>113095.60484561056</v>
      </c>
      <c r="AN404" s="346">
        <v>152742.0300849303</v>
      </c>
      <c r="AO404" s="346">
        <v>71728.908119131986</v>
      </c>
      <c r="AP404" s="346">
        <v>126015.02675943094</v>
      </c>
      <c r="AQ404" s="347">
        <v>0.1647716628314044</v>
      </c>
      <c r="AR404" s="348" t="str">
        <f t="shared" si="34"/>
        <v>ChattogramChattogram</v>
      </c>
      <c r="AS404" s="347">
        <v>4.0000000000000001E-3</v>
      </c>
      <c r="AT404" s="347" t="s">
        <v>1856</v>
      </c>
      <c r="AU404" s="347" t="s">
        <v>1843</v>
      </c>
      <c r="AV404" s="349" t="s">
        <v>1041</v>
      </c>
    </row>
    <row r="405" spans="1:48" ht="14.4">
      <c r="A405" s="343">
        <v>812</v>
      </c>
      <c r="B405" s="343" t="s">
        <v>1192</v>
      </c>
      <c r="C405" s="343" t="s">
        <v>2070</v>
      </c>
      <c r="D405" s="343" t="str">
        <f t="shared" si="30"/>
        <v>1501 - 2000 SFTKhulnaBagerhatNon-PNPWithin the MahallaLCথানা সদরSquare ⬜ shapeGround floor</v>
      </c>
      <c r="E405" s="343" t="str">
        <f>CONCATENATE('Outlet Data'!K405,L405,'Outlet Data'!N405,M405)</f>
        <v>KhulnaBagerhatWithin the MahallaNon-PNP</v>
      </c>
      <c r="F405" s="343" t="str">
        <f t="shared" si="31"/>
        <v>Bagerhatথানা সদরNon-PNP</v>
      </c>
      <c r="G405" s="343" t="str">
        <f t="shared" si="32"/>
        <v>BagerhatNon-PNP</v>
      </c>
      <c r="H405" s="344">
        <v>45351</v>
      </c>
      <c r="I405" s="343">
        <v>1564</v>
      </c>
      <c r="J405" s="343" t="str">
        <f t="shared" si="33"/>
        <v>1501 - 2000 SFT</v>
      </c>
      <c r="K405" s="345" t="s">
        <v>159</v>
      </c>
      <c r="L405" s="343" t="s">
        <v>1163</v>
      </c>
      <c r="M405" s="345" t="s">
        <v>1537</v>
      </c>
      <c r="N405" s="343" t="s">
        <v>1016</v>
      </c>
      <c r="O405" s="343" t="s">
        <v>127</v>
      </c>
      <c r="P405" s="343" t="s">
        <v>118</v>
      </c>
      <c r="Q405" s="343" t="s">
        <v>1869</v>
      </c>
      <c r="R405" s="343" t="s">
        <v>1863</v>
      </c>
      <c r="S405" s="346">
        <v>797845.4</v>
      </c>
      <c r="T405" s="346">
        <v>510.13132992327365</v>
      </c>
      <c r="U405" s="346">
        <v>773004</v>
      </c>
      <c r="V405" s="346">
        <v>873501</v>
      </c>
      <c r="W405" s="346">
        <v>1191031.1000000001</v>
      </c>
      <c r="X405" s="346">
        <v>842331.65</v>
      </c>
      <c r="Y405" s="346">
        <v>1596905.75</v>
      </c>
      <c r="Z405" s="346">
        <v>40</v>
      </c>
      <c r="AA405" s="346" t="s">
        <v>1848</v>
      </c>
      <c r="AB405" s="346" t="s">
        <v>1849</v>
      </c>
      <c r="AC405" s="346" t="s">
        <v>1841</v>
      </c>
      <c r="AD405" s="346">
        <v>-393185.70000000007</v>
      </c>
      <c r="AE405" s="347">
        <v>-0.33012211016152315</v>
      </c>
      <c r="AF405" s="347">
        <v>3.3276139934441201E-2</v>
      </c>
      <c r="AG405" s="346">
        <v>773004</v>
      </c>
      <c r="AH405" s="346">
        <v>844045</v>
      </c>
      <c r="AI405" s="346">
        <v>883444</v>
      </c>
      <c r="AJ405" s="346">
        <v>615233</v>
      </c>
      <c r="AK405" s="346">
        <v>873501</v>
      </c>
      <c r="AL405" s="346">
        <v>19020.836792103844</v>
      </c>
      <c r="AM405" s="346">
        <v>28481.255543151434</v>
      </c>
      <c r="AN405" s="346">
        <v>41090.900821128133</v>
      </c>
      <c r="AO405" s="346">
        <v>6161.2499473204225</v>
      </c>
      <c r="AP405" s="346">
        <v>37991.83277854725</v>
      </c>
      <c r="AQ405" s="347">
        <v>0.15741421947442283</v>
      </c>
      <c r="AR405" s="348" t="str">
        <f t="shared" si="34"/>
        <v>KhulnaBagerhat</v>
      </c>
      <c r="AS405" s="347">
        <v>4.0000000000000001E-3</v>
      </c>
      <c r="AT405" s="347" t="s">
        <v>1846</v>
      </c>
      <c r="AU405" s="347" t="s">
        <v>1843</v>
      </c>
      <c r="AV405" s="349" t="s">
        <v>1041</v>
      </c>
    </row>
    <row r="406" spans="1:48" ht="14.4">
      <c r="A406" s="343">
        <v>695</v>
      </c>
      <c r="B406" s="343" t="s">
        <v>1104</v>
      </c>
      <c r="C406" s="343" t="s">
        <v>2071</v>
      </c>
      <c r="D406" s="343" t="str">
        <f t="shared" si="30"/>
        <v>1001 - 1500 SFTRajshahiChapainawabganjNon-PNPHigh Street W Residential BlockLCথানা সদরSquare ⬜ shapeGround floor</v>
      </c>
      <c r="E406" s="343" t="str">
        <f>CONCATENATE('Outlet Data'!K406,L406,'Outlet Data'!N406,M406)</f>
        <v>RajshahiChapainawabganjHigh Street W Residential BlockNon-PNP</v>
      </c>
      <c r="F406" s="343" t="str">
        <f t="shared" si="31"/>
        <v>Chapainawabganjথানা সদরNon-PNP</v>
      </c>
      <c r="G406" s="343" t="str">
        <f t="shared" si="32"/>
        <v>ChapainawabganjNon-PNP</v>
      </c>
      <c r="H406" s="344">
        <v>45351</v>
      </c>
      <c r="I406" s="343">
        <v>1250</v>
      </c>
      <c r="J406" s="343" t="str">
        <f t="shared" si="33"/>
        <v>1001 - 1500 SFT</v>
      </c>
      <c r="K406" s="345" t="s">
        <v>107</v>
      </c>
      <c r="L406" s="343" t="s">
        <v>236</v>
      </c>
      <c r="M406" s="345" t="s">
        <v>1537</v>
      </c>
      <c r="N406" s="343" t="s">
        <v>1015</v>
      </c>
      <c r="O406" s="343" t="s">
        <v>127</v>
      </c>
      <c r="P406" s="343" t="s">
        <v>118</v>
      </c>
      <c r="Q406" s="343" t="s">
        <v>1869</v>
      </c>
      <c r="R406" s="343" t="s">
        <v>1863</v>
      </c>
      <c r="S406" s="346">
        <v>758161.4</v>
      </c>
      <c r="T406" s="346">
        <v>606.52912000000003</v>
      </c>
      <c r="U406" s="346">
        <v>678837</v>
      </c>
      <c r="V406" s="346">
        <v>892172</v>
      </c>
      <c r="W406" s="346">
        <v>1017367</v>
      </c>
      <c r="X406" s="346">
        <v>893759.9</v>
      </c>
      <c r="Y406" s="346">
        <v>1078760.8999999999</v>
      </c>
      <c r="Z406" s="346">
        <v>8</v>
      </c>
      <c r="AA406" s="346" t="s">
        <v>1853</v>
      </c>
      <c r="AB406" s="346" t="s">
        <v>1854</v>
      </c>
      <c r="AC406" s="346" t="s">
        <v>1841</v>
      </c>
      <c r="AD406" s="346">
        <v>-259205.59999999998</v>
      </c>
      <c r="AE406" s="347">
        <v>-0.25478082147347025</v>
      </c>
      <c r="AF406" s="347">
        <v>7.6014956045300916E-3</v>
      </c>
      <c r="AG406" s="346">
        <v>678837</v>
      </c>
      <c r="AH406" s="346">
        <v>760114</v>
      </c>
      <c r="AI406" s="346">
        <v>892172</v>
      </c>
      <c r="AJ406" s="346">
        <v>551060</v>
      </c>
      <c r="AK406" s="346">
        <v>908624</v>
      </c>
      <c r="AL406" s="346">
        <v>-15094.104884147993</v>
      </c>
      <c r="AM406" s="346">
        <v>-6569.8186680833751</v>
      </c>
      <c r="AN406" s="346">
        <v>32953.605039921385</v>
      </c>
      <c r="AO406" s="346">
        <v>-3414.6636202107184</v>
      </c>
      <c r="AP406" s="346">
        <v>20940.784880642605</v>
      </c>
      <c r="AQ406" s="347">
        <v>0.15373035949279826</v>
      </c>
      <c r="AR406" s="348" t="str">
        <f t="shared" si="34"/>
        <v>RajshahiChapainawabganj</v>
      </c>
      <c r="AS406" s="347">
        <v>4.0000000000000001E-3</v>
      </c>
      <c r="AT406" s="347" t="s">
        <v>1846</v>
      </c>
      <c r="AU406" s="347" t="s">
        <v>1843</v>
      </c>
      <c r="AV406" s="349" t="s">
        <v>1041</v>
      </c>
    </row>
    <row r="407" spans="1:48" ht="14.4">
      <c r="A407" s="343">
        <v>418</v>
      </c>
      <c r="B407" s="343" t="s">
        <v>1116</v>
      </c>
      <c r="C407" s="343" t="s">
        <v>2072</v>
      </c>
      <c r="D407" s="343" t="str">
        <f t="shared" si="30"/>
        <v>1001 - 1500 SFTDhakaGazipurNon-PNPHigh Street W InstitutionsLCথানা সদরSquare ⬜ shapeGround floor</v>
      </c>
      <c r="E407" s="343" t="str">
        <f>CONCATENATE('Outlet Data'!K407,L407,'Outlet Data'!N407,M407)</f>
        <v>DhakaGazipurHigh Street W InstitutionsNon-PNP</v>
      </c>
      <c r="F407" s="343" t="str">
        <f t="shared" si="31"/>
        <v>Gazipurথানা সদরNon-PNP</v>
      </c>
      <c r="G407" s="343" t="str">
        <f t="shared" si="32"/>
        <v>GazipurNon-PNP</v>
      </c>
      <c r="H407" s="344">
        <v>45366</v>
      </c>
      <c r="I407" s="343">
        <v>1316</v>
      </c>
      <c r="J407" s="343" t="str">
        <f t="shared" si="33"/>
        <v>1001 - 1500 SFT</v>
      </c>
      <c r="K407" s="345" t="s">
        <v>52</v>
      </c>
      <c r="L407" s="343" t="s">
        <v>79</v>
      </c>
      <c r="M407" s="345" t="s">
        <v>1537</v>
      </c>
      <c r="N407" s="343" t="s">
        <v>1021</v>
      </c>
      <c r="O407" s="343" t="s">
        <v>127</v>
      </c>
      <c r="P407" s="343" t="s">
        <v>118</v>
      </c>
      <c r="Q407" s="343" t="s">
        <v>1869</v>
      </c>
      <c r="R407" s="343" t="s">
        <v>52</v>
      </c>
      <c r="S407" s="346">
        <v>1222091.6000000001</v>
      </c>
      <c r="T407" s="346">
        <v>928.64103343465058</v>
      </c>
      <c r="U407" s="346">
        <v>1172716</v>
      </c>
      <c r="V407" s="346">
        <v>1246448</v>
      </c>
      <c r="W407" s="346">
        <v>1126199.5</v>
      </c>
      <c r="X407" s="346">
        <v>866075.60000000009</v>
      </c>
      <c r="Y407" s="346">
        <v>1499334.35</v>
      </c>
      <c r="Z407" s="346">
        <v>28</v>
      </c>
      <c r="AA407" s="346" t="s">
        <v>1853</v>
      </c>
      <c r="AB407" s="346" t="s">
        <v>1854</v>
      </c>
      <c r="AC407" s="346" t="s">
        <v>1845</v>
      </c>
      <c r="AD407" s="346">
        <v>95892.100000000093</v>
      </c>
      <c r="AE407" s="347">
        <v>8.5146636985720558E-2</v>
      </c>
      <c r="AF407" s="347">
        <v>5.026201582975786E-2</v>
      </c>
      <c r="AG407" s="346">
        <v>1358803</v>
      </c>
      <c r="AH407" s="346">
        <v>1172716</v>
      </c>
      <c r="AI407" s="346">
        <v>1246448</v>
      </c>
      <c r="AJ407" s="346">
        <v>1204420</v>
      </c>
      <c r="AK407" s="346">
        <v>1128071</v>
      </c>
      <c r="AL407" s="346">
        <v>64945.249676374253</v>
      </c>
      <c r="AM407" s="346">
        <v>44593.420516460727</v>
      </c>
      <c r="AN407" s="346">
        <v>78613.441764914343</v>
      </c>
      <c r="AO407" s="346">
        <v>62157.054352611303</v>
      </c>
      <c r="AP407" s="346">
        <v>56814.770412709913</v>
      </c>
      <c r="AQ407" s="347">
        <v>0.17880400835105056</v>
      </c>
      <c r="AR407" s="348" t="str">
        <f t="shared" si="34"/>
        <v>DhakaGazipur</v>
      </c>
      <c r="AS407" s="347">
        <v>4.0000000000000001E-3</v>
      </c>
      <c r="AT407" s="347" t="s">
        <v>1846</v>
      </c>
      <c r="AU407" s="347" t="s">
        <v>1843</v>
      </c>
      <c r="AV407" s="349" t="s">
        <v>1041</v>
      </c>
    </row>
    <row r="408" spans="1:48" ht="14.4">
      <c r="A408" s="343">
        <v>142</v>
      </c>
      <c r="B408" s="343" t="s">
        <v>1134</v>
      </c>
      <c r="C408" s="343" t="s">
        <v>2073</v>
      </c>
      <c r="D408" s="343" t="str">
        <f t="shared" si="30"/>
        <v>1001 - 1500 SFTChattogramLakshmipurNon-PNPCommercial HubMCথানা সদরI shapeGround floor</v>
      </c>
      <c r="E408" s="343" t="str">
        <f>CONCATENATE('Outlet Data'!K408,L408,'Outlet Data'!N408,M408)</f>
        <v>ChattogramLakshmipurCommercial HubNon-PNP</v>
      </c>
      <c r="F408" s="343" t="str">
        <f t="shared" si="31"/>
        <v>Lakshmipurথানা সদরNon-PNP</v>
      </c>
      <c r="G408" s="343" t="str">
        <f t="shared" si="32"/>
        <v>LakshmipurNon-PNP</v>
      </c>
      <c r="H408" s="344">
        <v>45376</v>
      </c>
      <c r="I408" s="343">
        <v>1400</v>
      </c>
      <c r="J408" s="343" t="str">
        <f t="shared" si="33"/>
        <v>1001 - 1500 SFT</v>
      </c>
      <c r="K408" s="345" t="s">
        <v>195</v>
      </c>
      <c r="L408" s="343" t="s">
        <v>170</v>
      </c>
      <c r="M408" s="345" t="s">
        <v>1537</v>
      </c>
      <c r="N408" s="343" t="s">
        <v>1014</v>
      </c>
      <c r="O408" s="343" t="s">
        <v>25</v>
      </c>
      <c r="P408" s="343" t="s">
        <v>118</v>
      </c>
      <c r="Q408" s="343" t="s">
        <v>1869</v>
      </c>
      <c r="R408" s="343" t="s">
        <v>1863</v>
      </c>
      <c r="S408" s="346">
        <v>2851175.6</v>
      </c>
      <c r="T408" s="346">
        <v>2036.5540000000001</v>
      </c>
      <c r="U408" s="346">
        <v>2531462</v>
      </c>
      <c r="V408" s="346">
        <v>2953592</v>
      </c>
      <c r="W408" s="346">
        <v>1536884.6</v>
      </c>
      <c r="X408" s="346">
        <v>1100730.3999999999</v>
      </c>
      <c r="Y408" s="346">
        <v>2035829.4</v>
      </c>
      <c r="Z408" s="346">
        <v>9</v>
      </c>
      <c r="AA408" s="346" t="s">
        <v>1853</v>
      </c>
      <c r="AB408" s="346" t="s">
        <v>1854</v>
      </c>
      <c r="AC408" s="346" t="s">
        <v>1855</v>
      </c>
      <c r="AD408" s="346">
        <v>1314291</v>
      </c>
      <c r="AE408" s="347">
        <v>0.85516570339763964</v>
      </c>
      <c r="AF408" s="347">
        <v>7.3968382508490055E-2</v>
      </c>
      <c r="AG408" s="346">
        <v>2531462</v>
      </c>
      <c r="AH408" s="346">
        <v>2817935</v>
      </c>
      <c r="AI408" s="346">
        <v>3611755</v>
      </c>
      <c r="AJ408" s="346">
        <v>2341134</v>
      </c>
      <c r="AK408" s="346">
        <v>2953592</v>
      </c>
      <c r="AL408" s="346">
        <v>185424.01892529137</v>
      </c>
      <c r="AM408" s="346">
        <v>173890.63077127695</v>
      </c>
      <c r="AN408" s="346">
        <v>313319.65685279371</v>
      </c>
      <c r="AO408" s="346">
        <v>159867.21978411311</v>
      </c>
      <c r="AP408" s="346">
        <v>221982.7105648932</v>
      </c>
      <c r="AQ408" s="347">
        <v>0.16831835684620958</v>
      </c>
      <c r="AR408" s="348" t="str">
        <f t="shared" si="34"/>
        <v>ChattogramLakshmipur</v>
      </c>
      <c r="AS408" s="347">
        <v>9.8537070985883306E-18</v>
      </c>
      <c r="AT408" s="347" t="s">
        <v>1856</v>
      </c>
      <c r="AU408" s="347" t="s">
        <v>1843</v>
      </c>
      <c r="AV408" s="349" t="s">
        <v>1041</v>
      </c>
    </row>
    <row r="409" spans="1:48" ht="14.4">
      <c r="A409" s="343">
        <v>623</v>
      </c>
      <c r="B409" s="343" t="s">
        <v>1127</v>
      </c>
      <c r="C409" s="343" t="s">
        <v>1391</v>
      </c>
      <c r="D409" s="343" t="str">
        <f t="shared" si="30"/>
        <v>1001 - 1500 SFTDhakaDhakaNon-PNPWithin the MahallaMCবিভাগীয় শহরSquare ⬜ shapeGround floor</v>
      </c>
      <c r="E409" s="343" t="str">
        <f>CONCATENATE('Outlet Data'!K409,L409,'Outlet Data'!N409,M409)</f>
        <v>DhakaDhakaWithin the MahallaNon-PNP</v>
      </c>
      <c r="F409" s="343" t="str">
        <f t="shared" si="31"/>
        <v>Dhakaবিভাগীয় শহরNon-PNP</v>
      </c>
      <c r="G409" s="343" t="str">
        <f t="shared" si="32"/>
        <v>DhakaNon-PNP</v>
      </c>
      <c r="H409" s="344">
        <v>45378</v>
      </c>
      <c r="I409" s="343">
        <v>1370</v>
      </c>
      <c r="J409" s="343" t="str">
        <f t="shared" si="33"/>
        <v>1001 - 1500 SFT</v>
      </c>
      <c r="K409" s="345" t="s">
        <v>52</v>
      </c>
      <c r="L409" s="343" t="s">
        <v>52</v>
      </c>
      <c r="M409" s="345" t="s">
        <v>1537</v>
      </c>
      <c r="N409" s="343" t="s">
        <v>1016</v>
      </c>
      <c r="O409" s="343" t="s">
        <v>25</v>
      </c>
      <c r="P409" s="343" t="s">
        <v>118</v>
      </c>
      <c r="Q409" s="343" t="s">
        <v>1838</v>
      </c>
      <c r="R409" s="343" t="s">
        <v>52</v>
      </c>
      <c r="S409" s="346">
        <v>1407353.2</v>
      </c>
      <c r="T409" s="346">
        <v>1027.2651094890512</v>
      </c>
      <c r="U409" s="346">
        <v>1267679</v>
      </c>
      <c r="V409" s="346">
        <v>1630627</v>
      </c>
      <c r="W409" s="346">
        <v>1796385.8</v>
      </c>
      <c r="X409" s="346">
        <v>1234693.5</v>
      </c>
      <c r="Y409" s="346">
        <v>2351918.2999999998</v>
      </c>
      <c r="Z409" s="346">
        <v>14</v>
      </c>
      <c r="AA409" s="346" t="s">
        <v>1857</v>
      </c>
      <c r="AB409" s="346" t="s">
        <v>1858</v>
      </c>
      <c r="AC409" s="346" t="s">
        <v>1845</v>
      </c>
      <c r="AD409" s="346">
        <v>-389032.60000000009</v>
      </c>
      <c r="AE409" s="347">
        <v>-0.21656405878959861</v>
      </c>
      <c r="AF409" s="347">
        <v>2.912115962873936E-2</v>
      </c>
      <c r="AG409" s="346">
        <v>1167910</v>
      </c>
      <c r="AH409" s="346">
        <v>1331756</v>
      </c>
      <c r="AI409" s="346">
        <v>1630627</v>
      </c>
      <c r="AJ409" s="346">
        <v>1267679</v>
      </c>
      <c r="AK409" s="346">
        <v>1638794</v>
      </c>
      <c r="AL409" s="346">
        <v>31881.65020490918</v>
      </c>
      <c r="AM409" s="346">
        <v>29395.263631649839</v>
      </c>
      <c r="AN409" s="346">
        <v>59242.014653150924</v>
      </c>
      <c r="AO409" s="346">
        <v>5526.6106317228114</v>
      </c>
      <c r="AP409" s="346">
        <v>78873.246834652993</v>
      </c>
      <c r="AQ409" s="347">
        <v>0.14927815799092967</v>
      </c>
      <c r="AR409" s="348" t="str">
        <f t="shared" si="34"/>
        <v>DhakaDhaka</v>
      </c>
      <c r="AS409" s="347">
        <v>4.0000000000000001E-3</v>
      </c>
      <c r="AT409" s="347" t="s">
        <v>1846</v>
      </c>
      <c r="AU409" s="347" t="s">
        <v>1843</v>
      </c>
      <c r="AV409" s="349" t="s">
        <v>1041</v>
      </c>
    </row>
    <row r="410" spans="1:48" ht="14.4">
      <c r="A410" s="343">
        <v>358</v>
      </c>
      <c r="B410" s="343" t="s">
        <v>1259</v>
      </c>
      <c r="C410" s="343" t="s">
        <v>1356</v>
      </c>
      <c r="D410" s="343" t="str">
        <f t="shared" si="30"/>
        <v>2001 - 2500 SFTChattogramChattogramNon-PNPHigh Street W Residential BlockMCবিভাগীয় শহরL shapeGround floor</v>
      </c>
      <c r="E410" s="343" t="str">
        <f>CONCATENATE('Outlet Data'!K410,L410,'Outlet Data'!N410,M410)</f>
        <v>ChattogramChattogramHigh Street W Residential BlockNon-PNP</v>
      </c>
      <c r="F410" s="343" t="str">
        <f t="shared" si="31"/>
        <v>Chattogramবিভাগীয় শহরNon-PNP</v>
      </c>
      <c r="G410" s="343" t="str">
        <f t="shared" si="32"/>
        <v>ChattogramNon-PNP</v>
      </c>
      <c r="H410" s="344">
        <v>45380</v>
      </c>
      <c r="I410" s="343">
        <v>2100</v>
      </c>
      <c r="J410" s="343" t="str">
        <f t="shared" si="33"/>
        <v>2001 - 2500 SFT</v>
      </c>
      <c r="K410" s="345" t="s">
        <v>195</v>
      </c>
      <c r="L410" s="343" t="s">
        <v>195</v>
      </c>
      <c r="M410" s="345" t="s">
        <v>1537</v>
      </c>
      <c r="N410" s="343" t="s">
        <v>1015</v>
      </c>
      <c r="O410" s="343" t="s">
        <v>25</v>
      </c>
      <c r="P410" s="343" t="s">
        <v>118</v>
      </c>
      <c r="Q410" s="343" t="s">
        <v>1838</v>
      </c>
      <c r="R410" s="343" t="s">
        <v>1863</v>
      </c>
      <c r="S410" s="346">
        <v>1564212.4</v>
      </c>
      <c r="T410" s="346">
        <v>744.86304761904762</v>
      </c>
      <c r="U410" s="346">
        <v>1544697</v>
      </c>
      <c r="V410" s="346">
        <v>1704054</v>
      </c>
      <c r="W410" s="346">
        <v>1521635.9</v>
      </c>
      <c r="X410" s="346">
        <v>961764.20000000007</v>
      </c>
      <c r="Y410" s="346">
        <v>3362932.2</v>
      </c>
      <c r="Z410" s="346">
        <v>10</v>
      </c>
      <c r="AA410" s="346" t="s">
        <v>1853</v>
      </c>
      <c r="AB410" s="346" t="s">
        <v>1854</v>
      </c>
      <c r="AC410" s="346" t="s">
        <v>1845</v>
      </c>
      <c r="AD410" s="346">
        <v>42576.5</v>
      </c>
      <c r="AE410" s="347">
        <v>2.7980740990666719E-2</v>
      </c>
      <c r="AF410" s="347">
        <v>5.6544120741070939E-3</v>
      </c>
      <c r="AG410" s="346">
        <v>1544697</v>
      </c>
      <c r="AH410" s="346">
        <v>1704054</v>
      </c>
      <c r="AI410" s="346">
        <v>1737571</v>
      </c>
      <c r="AJ410" s="346">
        <v>1189032</v>
      </c>
      <c r="AK410" s="346">
        <v>1645708</v>
      </c>
      <c r="AL410" s="346">
        <v>74028.112859879126</v>
      </c>
      <c r="AM410" s="346">
        <v>-275235.86917794211</v>
      </c>
      <c r="AN410" s="346">
        <v>127752.70865969404</v>
      </c>
      <c r="AO410" s="346">
        <v>45914.73163390535</v>
      </c>
      <c r="AP410" s="346">
        <v>71763.82342960377</v>
      </c>
      <c r="AQ410" s="347">
        <v>0.15988297553520689</v>
      </c>
      <c r="AR410" s="348" t="str">
        <f t="shared" si="34"/>
        <v>ChattogramChattogram</v>
      </c>
      <c r="AS410" s="347">
        <v>2.3452785557536326E-2</v>
      </c>
      <c r="AT410" s="347" t="s">
        <v>1842</v>
      </c>
      <c r="AU410" s="347" t="s">
        <v>1843</v>
      </c>
      <c r="AV410" s="349" t="s">
        <v>1041</v>
      </c>
    </row>
    <row r="411" spans="1:48" ht="14.4">
      <c r="A411" s="343">
        <v>464</v>
      </c>
      <c r="B411" s="343" t="s">
        <v>1118</v>
      </c>
      <c r="C411" s="343" t="s">
        <v>2074</v>
      </c>
      <c r="D411" s="343" t="str">
        <f t="shared" si="30"/>
        <v>1001 - 1500 SFTMymensinghKishoreganjNon-PNPHigh Street W Residential BlockMAজেলা শহরSquare ⬜ shapeSlightly upper than Ground floor</v>
      </c>
      <c r="E411" s="343" t="str">
        <f>CONCATENATE('Outlet Data'!K411,L411,'Outlet Data'!N411,M411)</f>
        <v>MymensinghKishoreganjHigh Street W Residential BlockNon-PNP</v>
      </c>
      <c r="F411" s="343" t="str">
        <f t="shared" si="31"/>
        <v>Kishoreganjজেলা শহরNon-PNP</v>
      </c>
      <c r="G411" s="343" t="str">
        <f t="shared" si="32"/>
        <v>KishoreganjNon-PNP</v>
      </c>
      <c r="H411" s="344">
        <v>45382</v>
      </c>
      <c r="I411" s="343">
        <v>1340</v>
      </c>
      <c r="J411" s="343" t="str">
        <f t="shared" si="33"/>
        <v>1001 - 1500 SFT</v>
      </c>
      <c r="K411" s="345" t="s">
        <v>18</v>
      </c>
      <c r="L411" s="343" t="s">
        <v>48</v>
      </c>
      <c r="M411" s="345" t="s">
        <v>1537</v>
      </c>
      <c r="N411" s="343" t="s">
        <v>1015</v>
      </c>
      <c r="O411" s="343" t="s">
        <v>25</v>
      </c>
      <c r="P411" s="343" t="s">
        <v>46</v>
      </c>
      <c r="Q411" s="343" t="s">
        <v>1861</v>
      </c>
      <c r="R411" s="343" t="s">
        <v>1863</v>
      </c>
      <c r="S411" s="346">
        <v>1366996</v>
      </c>
      <c r="T411" s="346">
        <v>1020.1462686567164</v>
      </c>
      <c r="U411" s="346">
        <v>1318303</v>
      </c>
      <c r="V411" s="346">
        <v>1478494</v>
      </c>
      <c r="W411" s="346">
        <v>1079839.5</v>
      </c>
      <c r="X411" s="346">
        <v>843126.25</v>
      </c>
      <c r="Y411" s="346">
        <v>1494620.3</v>
      </c>
      <c r="Z411" s="346">
        <v>148</v>
      </c>
      <c r="AA411" s="346" t="s">
        <v>1839</v>
      </c>
      <c r="AB411" s="346" t="s">
        <v>1840</v>
      </c>
      <c r="AC411" s="346" t="s">
        <v>1845</v>
      </c>
      <c r="AD411" s="346">
        <v>287156.5</v>
      </c>
      <c r="AE411" s="347">
        <v>0.26592516758277496</v>
      </c>
      <c r="AF411" s="347">
        <v>4.2879918591710205E-2</v>
      </c>
      <c r="AG411" s="346">
        <v>1318303</v>
      </c>
      <c r="AH411" s="346">
        <v>1354364</v>
      </c>
      <c r="AI411" s="346">
        <v>1495023</v>
      </c>
      <c r="AJ411" s="346">
        <v>1188796</v>
      </c>
      <c r="AK411" s="346">
        <v>1478494</v>
      </c>
      <c r="AL411" s="346">
        <v>50089.31514871004</v>
      </c>
      <c r="AM411" s="346">
        <v>42903.215623637021</v>
      </c>
      <c r="AN411" s="346">
        <v>70793.913031850272</v>
      </c>
      <c r="AO411" s="346">
        <v>47980.044131252856</v>
      </c>
      <c r="AP411" s="346">
        <v>81316.898040517233</v>
      </c>
      <c r="AQ411" s="347">
        <v>0.16376394226783672</v>
      </c>
      <c r="AR411" s="348" t="str">
        <f t="shared" si="34"/>
        <v>MymensinghKishoreganj</v>
      </c>
      <c r="AS411" s="347">
        <v>4.0000000000000001E-3</v>
      </c>
      <c r="AT411" s="347" t="s">
        <v>1846</v>
      </c>
      <c r="AU411" s="347" t="s">
        <v>1851</v>
      </c>
      <c r="AV411" s="349" t="s">
        <v>1041</v>
      </c>
    </row>
    <row r="412" spans="1:48" ht="14.4">
      <c r="A412" s="343">
        <v>313</v>
      </c>
      <c r="B412" s="343" t="s">
        <v>1215</v>
      </c>
      <c r="C412" s="343" t="s">
        <v>2075</v>
      </c>
      <c r="D412" s="343" t="str">
        <f t="shared" si="30"/>
        <v>1501 - 2000 SFTDhakaShariatpurNon-PNPHigh Street W Residential BlockLBজেলা শহরSquare ⬜ shapeGround floor</v>
      </c>
      <c r="E412" s="343" t="str">
        <f>CONCATENATE('Outlet Data'!K412,L412,'Outlet Data'!N412,M412)</f>
        <v>DhakaShariatpurHigh Street W Residential BlockNon-PNP</v>
      </c>
      <c r="F412" s="343" t="str">
        <f t="shared" si="31"/>
        <v>Shariatpurজেলা শহরNon-PNP</v>
      </c>
      <c r="G412" s="343" t="str">
        <f t="shared" si="32"/>
        <v>ShariatpurNon-PNP</v>
      </c>
      <c r="H412" s="344">
        <v>45382</v>
      </c>
      <c r="I412" s="343">
        <v>1710</v>
      </c>
      <c r="J412" s="343" t="str">
        <f t="shared" si="33"/>
        <v>1501 - 2000 SFT</v>
      </c>
      <c r="K412" s="345" t="s">
        <v>52</v>
      </c>
      <c r="L412" s="343" t="s">
        <v>173</v>
      </c>
      <c r="M412" s="345" t="s">
        <v>1537</v>
      </c>
      <c r="N412" s="343" t="s">
        <v>1015</v>
      </c>
      <c r="O412" s="343" t="s">
        <v>127</v>
      </c>
      <c r="P412" s="343" t="s">
        <v>27</v>
      </c>
      <c r="Q412" s="343" t="s">
        <v>1861</v>
      </c>
      <c r="R412" s="343" t="s">
        <v>52</v>
      </c>
      <c r="S412" s="346">
        <v>1452852.8</v>
      </c>
      <c r="T412" s="346">
        <v>849.62152046783626</v>
      </c>
      <c r="U412" s="346">
        <v>1371275</v>
      </c>
      <c r="V412" s="346">
        <v>1551401</v>
      </c>
      <c r="W412" s="346">
        <v>1452852.8</v>
      </c>
      <c r="X412" s="346">
        <v>1260741</v>
      </c>
      <c r="Y412" s="346">
        <v>1614909.2999999998</v>
      </c>
      <c r="Z412" s="346">
        <v>7</v>
      </c>
      <c r="AA412" s="346" t="s">
        <v>1853</v>
      </c>
      <c r="AB412" s="346" t="s">
        <v>1854</v>
      </c>
      <c r="AC412" s="346" t="s">
        <v>1845</v>
      </c>
      <c r="AD412" s="346">
        <v>0</v>
      </c>
      <c r="AE412" s="347">
        <v>0</v>
      </c>
      <c r="AF412" s="347">
        <v>4.5054327993588626E-2</v>
      </c>
      <c r="AG412" s="346">
        <v>1437308</v>
      </c>
      <c r="AH412" s="346">
        <v>1371275</v>
      </c>
      <c r="AI412" s="346">
        <v>1578658</v>
      </c>
      <c r="AJ412" s="346">
        <v>1325622</v>
      </c>
      <c r="AK412" s="346">
        <v>1551401</v>
      </c>
      <c r="AL412" s="346">
        <v>75516.861026678933</v>
      </c>
      <c r="AM412" s="346">
        <v>44740.601251063752</v>
      </c>
      <c r="AN412" s="346">
        <v>76214.372640216752</v>
      </c>
      <c r="AO412" s="346">
        <v>57624.456942687742</v>
      </c>
      <c r="AP412" s="346">
        <v>73190.241027370939</v>
      </c>
      <c r="AQ412" s="347">
        <v>0.15794738700874991</v>
      </c>
      <c r="AR412" s="348" t="str">
        <f t="shared" si="34"/>
        <v>DhakaShariatpur</v>
      </c>
      <c r="AS412" s="347">
        <v>4.0000000000000001E-3</v>
      </c>
      <c r="AT412" s="347" t="s">
        <v>1846</v>
      </c>
      <c r="AU412" s="347" t="s">
        <v>1843</v>
      </c>
      <c r="AV412" s="349" t="s">
        <v>1041</v>
      </c>
    </row>
    <row r="413" spans="1:48" ht="14.4">
      <c r="A413" s="343">
        <v>509</v>
      </c>
      <c r="B413" s="343" t="s">
        <v>1226</v>
      </c>
      <c r="C413" s="343" t="s">
        <v>2076</v>
      </c>
      <c r="D413" s="343" t="str">
        <f t="shared" si="30"/>
        <v>1501 - 2000 SFTRangpurNilphamariNon-PNPCommercial HubLCথানা সদরSquare ⬜ shapeGround floor</v>
      </c>
      <c r="E413" s="343" t="str">
        <f>CONCATENATE('Outlet Data'!K413,L413,'Outlet Data'!N413,M413)</f>
        <v>RangpurNilphamariCommercial HubNon-PNP</v>
      </c>
      <c r="F413" s="343" t="str">
        <f t="shared" si="31"/>
        <v>Nilphamariথানা সদরNon-PNP</v>
      </c>
      <c r="G413" s="343" t="str">
        <f t="shared" si="32"/>
        <v>NilphamariNon-PNP</v>
      </c>
      <c r="H413" s="344">
        <v>45382</v>
      </c>
      <c r="I413" s="343">
        <v>1764</v>
      </c>
      <c r="J413" s="343" t="str">
        <f t="shared" si="33"/>
        <v>1501 - 2000 SFT</v>
      </c>
      <c r="K413" s="345" t="s">
        <v>389</v>
      </c>
      <c r="L413" s="343" t="s">
        <v>1150</v>
      </c>
      <c r="M413" s="345" t="s">
        <v>1537</v>
      </c>
      <c r="N413" s="343" t="s">
        <v>1014</v>
      </c>
      <c r="O413" s="343" t="s">
        <v>127</v>
      </c>
      <c r="P413" s="343" t="s">
        <v>118</v>
      </c>
      <c r="Q413" s="343" t="s">
        <v>1869</v>
      </c>
      <c r="R413" s="343" t="s">
        <v>1863</v>
      </c>
      <c r="S413" s="346">
        <v>1540974.6</v>
      </c>
      <c r="T413" s="346">
        <v>873.56836734693889</v>
      </c>
      <c r="U413" s="346">
        <v>1328126</v>
      </c>
      <c r="V413" s="346">
        <v>1889712</v>
      </c>
      <c r="W413" s="346">
        <v>1540974.6</v>
      </c>
      <c r="X413" s="346">
        <v>1066704.2</v>
      </c>
      <c r="Y413" s="346">
        <v>1667636.9</v>
      </c>
      <c r="Z413" s="346">
        <v>15</v>
      </c>
      <c r="AA413" s="346" t="s">
        <v>1853</v>
      </c>
      <c r="AB413" s="346" t="s">
        <v>1854</v>
      </c>
      <c r="AC413" s="346" t="s">
        <v>1845</v>
      </c>
      <c r="AD413" s="346">
        <v>0</v>
      </c>
      <c r="AE413" s="347">
        <v>0</v>
      </c>
      <c r="AF413" s="347">
        <v>5.2022282728744228E-2</v>
      </c>
      <c r="AG413" s="346">
        <v>1160306</v>
      </c>
      <c r="AH413" s="346">
        <v>1340401</v>
      </c>
      <c r="AI413" s="346">
        <v>1889712</v>
      </c>
      <c r="AJ413" s="346">
        <v>1328126</v>
      </c>
      <c r="AK413" s="346">
        <v>1986328</v>
      </c>
      <c r="AL413" s="346">
        <v>43288.866516826558</v>
      </c>
      <c r="AM413" s="346">
        <v>22087.825203251385</v>
      </c>
      <c r="AN413" s="346">
        <v>124894.94233687851</v>
      </c>
      <c r="AO413" s="346">
        <v>77424.105386336421</v>
      </c>
      <c r="AP413" s="346">
        <v>133129.34215177485</v>
      </c>
      <c r="AQ413" s="347">
        <v>0.15878916195723641</v>
      </c>
      <c r="AR413" s="348" t="str">
        <f t="shared" si="34"/>
        <v>RangpurNilphamari</v>
      </c>
      <c r="AS413" s="347">
        <v>4.0000000000000001E-3</v>
      </c>
      <c r="AT413" s="347" t="s">
        <v>1846</v>
      </c>
      <c r="AU413" s="347" t="s">
        <v>1843</v>
      </c>
      <c r="AV413" s="349" t="s">
        <v>1041</v>
      </c>
    </row>
    <row r="414" spans="1:48" ht="14.4">
      <c r="A414" s="343">
        <v>398</v>
      </c>
      <c r="B414" s="343" t="s">
        <v>1065</v>
      </c>
      <c r="C414" s="343" t="s">
        <v>2077</v>
      </c>
      <c r="D414" s="343" t="str">
        <f t="shared" si="30"/>
        <v>1001 - 1500 SFTDhakaGazipurNon-PNPHigh Street W Residential BlockLCথানা সদরSquare ⬜ shapeGround floor</v>
      </c>
      <c r="E414" s="343" t="str">
        <f>CONCATENATE('Outlet Data'!K414,L414,'Outlet Data'!N414,M414)</f>
        <v>DhakaGazipurHigh Street W Residential BlockNon-PNP</v>
      </c>
      <c r="F414" s="343" t="str">
        <f t="shared" si="31"/>
        <v>Gazipurথানা সদরNon-PNP</v>
      </c>
      <c r="G414" s="343" t="str">
        <f t="shared" si="32"/>
        <v>GazipurNon-PNP</v>
      </c>
      <c r="H414" s="344">
        <v>45382</v>
      </c>
      <c r="I414" s="343">
        <v>1070</v>
      </c>
      <c r="J414" s="343" t="str">
        <f t="shared" si="33"/>
        <v>1001 - 1500 SFT</v>
      </c>
      <c r="K414" s="345" t="s">
        <v>52</v>
      </c>
      <c r="L414" s="343" t="s">
        <v>79</v>
      </c>
      <c r="M414" s="345" t="s">
        <v>1537</v>
      </c>
      <c r="N414" s="343" t="s">
        <v>1015</v>
      </c>
      <c r="O414" s="343" t="s">
        <v>127</v>
      </c>
      <c r="P414" s="343" t="s">
        <v>118</v>
      </c>
      <c r="Q414" s="343" t="s">
        <v>1869</v>
      </c>
      <c r="R414" s="343" t="s">
        <v>52</v>
      </c>
      <c r="S414" s="346">
        <v>1560294.6</v>
      </c>
      <c r="T414" s="346">
        <v>1458.2192523364488</v>
      </c>
      <c r="U414" s="346">
        <v>1473941</v>
      </c>
      <c r="V414" s="346">
        <v>1693440</v>
      </c>
      <c r="W414" s="346">
        <v>1126199.5</v>
      </c>
      <c r="X414" s="346">
        <v>866075.60000000009</v>
      </c>
      <c r="Y414" s="346">
        <v>1499334.35</v>
      </c>
      <c r="Z414" s="346">
        <v>28</v>
      </c>
      <c r="AA414" s="346" t="s">
        <v>1853</v>
      </c>
      <c r="AB414" s="346" t="s">
        <v>1854</v>
      </c>
      <c r="AC414" s="346" t="s">
        <v>1855</v>
      </c>
      <c r="AD414" s="346">
        <v>434095.10000000009</v>
      </c>
      <c r="AE414" s="347">
        <v>0.38545133433286027</v>
      </c>
      <c r="AF414" s="347">
        <v>4.8120951346070168E-2</v>
      </c>
      <c r="AG414" s="346">
        <v>1473941</v>
      </c>
      <c r="AH414" s="346">
        <v>1481202</v>
      </c>
      <c r="AI414" s="346">
        <v>1693440</v>
      </c>
      <c r="AJ414" s="346">
        <v>1439348</v>
      </c>
      <c r="AK414" s="346">
        <v>1713542</v>
      </c>
      <c r="AL414" s="346">
        <v>68008.456576439843</v>
      </c>
      <c r="AM414" s="346">
        <v>58013.440988679358</v>
      </c>
      <c r="AN414" s="346">
        <v>96961.739176839532</v>
      </c>
      <c r="AO414" s="346">
        <v>60509.613243357162</v>
      </c>
      <c r="AP414" s="346">
        <v>91921.052675364219</v>
      </c>
      <c r="AQ414" s="347">
        <v>0.16313554889729168</v>
      </c>
      <c r="AR414" s="348" t="str">
        <f t="shared" si="34"/>
        <v>DhakaGazipur</v>
      </c>
      <c r="AS414" s="347">
        <v>4.0000000000000001E-3</v>
      </c>
      <c r="AT414" s="347" t="s">
        <v>1846</v>
      </c>
      <c r="AU414" s="347" t="s">
        <v>1843</v>
      </c>
      <c r="AV414" s="349" t="s">
        <v>1041</v>
      </c>
    </row>
    <row r="415" spans="1:48" ht="14.4">
      <c r="A415" s="343">
        <v>345</v>
      </c>
      <c r="B415" s="343" t="s">
        <v>1238</v>
      </c>
      <c r="C415" s="343" t="s">
        <v>2078</v>
      </c>
      <c r="D415" s="343" t="str">
        <f t="shared" si="30"/>
        <v>1501 - 2000 SFTKhulnaKushtiaNon-PNPHigh Street W Residential BlockMCথানা সদরSquare ⬜ shapeGround floor</v>
      </c>
      <c r="E415" s="343" t="str">
        <f>CONCATENATE('Outlet Data'!K415,L415,'Outlet Data'!N415,M415)</f>
        <v>KhulnaKushtiaHigh Street W Residential BlockNon-PNP</v>
      </c>
      <c r="F415" s="343" t="str">
        <f t="shared" si="31"/>
        <v>Kushtiaথানা সদরNon-PNP</v>
      </c>
      <c r="G415" s="343" t="str">
        <f t="shared" si="32"/>
        <v>KushtiaNon-PNP</v>
      </c>
      <c r="H415" s="344">
        <v>45382</v>
      </c>
      <c r="I415" s="343">
        <v>1835</v>
      </c>
      <c r="J415" s="343" t="str">
        <f t="shared" si="33"/>
        <v>1501 - 2000 SFT</v>
      </c>
      <c r="K415" s="345" t="s">
        <v>159</v>
      </c>
      <c r="L415" s="343" t="s">
        <v>512</v>
      </c>
      <c r="M415" s="345" t="s">
        <v>1537</v>
      </c>
      <c r="N415" s="343" t="s">
        <v>1015</v>
      </c>
      <c r="O415" s="343" t="s">
        <v>25</v>
      </c>
      <c r="P415" s="343" t="s">
        <v>118</v>
      </c>
      <c r="Q415" s="343" t="s">
        <v>1869</v>
      </c>
      <c r="R415" s="343" t="s">
        <v>1863</v>
      </c>
      <c r="S415" s="346">
        <v>1342188.4</v>
      </c>
      <c r="T415" s="346">
        <v>731.43782016348769</v>
      </c>
      <c r="U415" s="346">
        <v>1108180</v>
      </c>
      <c r="V415" s="346">
        <v>1707509</v>
      </c>
      <c r="W415" s="346">
        <v>1414944.4</v>
      </c>
      <c r="X415" s="346">
        <v>1342188.4</v>
      </c>
      <c r="Y415" s="346">
        <v>1422184</v>
      </c>
      <c r="Z415" s="346">
        <v>5</v>
      </c>
      <c r="AA415" s="346" t="s">
        <v>1853</v>
      </c>
      <c r="AB415" s="346" t="s">
        <v>1854</v>
      </c>
      <c r="AC415" s="346" t="s">
        <v>1845</v>
      </c>
      <c r="AD415" s="346">
        <v>-72756</v>
      </c>
      <c r="AE415" s="347">
        <v>-5.1419688293052324E-2</v>
      </c>
      <c r="AF415" s="347">
        <v>5.0801132084171238E-2</v>
      </c>
      <c r="AG415" s="346">
        <v>1270879</v>
      </c>
      <c r="AH415" s="346">
        <v>1108180</v>
      </c>
      <c r="AI415" s="346">
        <v>1710719</v>
      </c>
      <c r="AJ415" s="346">
        <v>913655</v>
      </c>
      <c r="AK415" s="346">
        <v>1707509</v>
      </c>
      <c r="AL415" s="346">
        <v>37555.860297819454</v>
      </c>
      <c r="AM415" s="346">
        <v>11074.816952470486</v>
      </c>
      <c r="AN415" s="346">
        <v>131562.40250388821</v>
      </c>
      <c r="AO415" s="346">
        <v>35644.968099357473</v>
      </c>
      <c r="AP415" s="346">
        <v>125085.4030976767</v>
      </c>
      <c r="AQ415" s="347">
        <v>0.16687504231776007</v>
      </c>
      <c r="AR415" s="348" t="str">
        <f t="shared" si="34"/>
        <v>KhulnaKushtia</v>
      </c>
      <c r="AS415" s="347">
        <v>4.0000000000000001E-3</v>
      </c>
      <c r="AT415" s="347" t="s">
        <v>1846</v>
      </c>
      <c r="AU415" s="347" t="s">
        <v>1843</v>
      </c>
      <c r="AV415" s="349" t="s">
        <v>1041</v>
      </c>
    </row>
    <row r="416" spans="1:48" ht="14.4">
      <c r="A416" s="343">
        <v>361</v>
      </c>
      <c r="B416" s="343" t="s">
        <v>1113</v>
      </c>
      <c r="C416" s="343" t="s">
        <v>2079</v>
      </c>
      <c r="D416" s="343" t="str">
        <f t="shared" si="30"/>
        <v>1001 - 1500 SFTChattogramCumillaNon-PNPHigh Street W Residential BlockMCজেলা শহরL shapeGround floor</v>
      </c>
      <c r="E416" s="343" t="str">
        <f>CONCATENATE('Outlet Data'!K416,L416,'Outlet Data'!N416,M416)</f>
        <v>ChattogramCumillaHigh Street W Residential BlockNon-PNP</v>
      </c>
      <c r="F416" s="343" t="str">
        <f t="shared" si="31"/>
        <v>Cumillaজেলা শহরNon-PNP</v>
      </c>
      <c r="G416" s="343" t="str">
        <f t="shared" si="32"/>
        <v>CumillaNon-PNP</v>
      </c>
      <c r="H416" s="344">
        <v>45382</v>
      </c>
      <c r="I416" s="343">
        <v>1300</v>
      </c>
      <c r="J416" s="343" t="str">
        <f t="shared" si="33"/>
        <v>1001 - 1500 SFT</v>
      </c>
      <c r="K416" s="345" t="s">
        <v>195</v>
      </c>
      <c r="L416" s="343" t="s">
        <v>162</v>
      </c>
      <c r="M416" s="345" t="s">
        <v>1537</v>
      </c>
      <c r="N416" s="343" t="s">
        <v>1015</v>
      </c>
      <c r="O416" s="343" t="s">
        <v>25</v>
      </c>
      <c r="P416" s="343" t="s">
        <v>118</v>
      </c>
      <c r="Q416" s="343" t="s">
        <v>1861</v>
      </c>
      <c r="R416" s="343" t="s">
        <v>1863</v>
      </c>
      <c r="S416" s="346">
        <v>1591206.8</v>
      </c>
      <c r="T416" s="346">
        <v>1224.0052307692308</v>
      </c>
      <c r="U416" s="346">
        <v>1506680</v>
      </c>
      <c r="V416" s="346">
        <v>1732968</v>
      </c>
      <c r="W416" s="346">
        <v>1536884.6</v>
      </c>
      <c r="X416" s="346">
        <v>1100730.3999999999</v>
      </c>
      <c r="Y416" s="346">
        <v>2035829.4</v>
      </c>
      <c r="Z416" s="346">
        <v>9</v>
      </c>
      <c r="AA416" s="346" t="s">
        <v>1853</v>
      </c>
      <c r="AB416" s="346" t="s">
        <v>1854</v>
      </c>
      <c r="AC416" s="346" t="s">
        <v>1845</v>
      </c>
      <c r="AD416" s="346">
        <v>54322.199999999953</v>
      </c>
      <c r="AE416" s="347">
        <v>3.5345659654602457E-2</v>
      </c>
      <c r="AF416" s="347">
        <v>6.1112995025877068E-2</v>
      </c>
      <c r="AG416" s="346">
        <v>1506680</v>
      </c>
      <c r="AH416" s="346">
        <v>1528573</v>
      </c>
      <c r="AI416" s="346">
        <v>1760508</v>
      </c>
      <c r="AJ416" s="346">
        <v>1427305</v>
      </c>
      <c r="AK416" s="346">
        <v>1732968</v>
      </c>
      <c r="AL416" s="346">
        <v>70316.760133964388</v>
      </c>
      <c r="AM416" s="346">
        <v>90878.735189594823</v>
      </c>
      <c r="AN416" s="346">
        <v>134520.66932658077</v>
      </c>
      <c r="AO416" s="346">
        <v>60927.746108657477</v>
      </c>
      <c r="AP416" s="346">
        <v>129573.15550891141</v>
      </c>
      <c r="AQ416" s="347">
        <v>0.15549519954389071</v>
      </c>
      <c r="AR416" s="348" t="str">
        <f t="shared" si="34"/>
        <v>ChattogramCumilla</v>
      </c>
      <c r="AS416" s="347">
        <v>4.0000000000000001E-3</v>
      </c>
      <c r="AT416" s="347" t="s">
        <v>1842</v>
      </c>
      <c r="AU416" s="347" t="s">
        <v>1843</v>
      </c>
      <c r="AV416" s="349" t="s">
        <v>1041</v>
      </c>
    </row>
    <row r="417" spans="1:48" ht="14.4">
      <c r="A417" s="343">
        <v>518</v>
      </c>
      <c r="B417" s="343" t="s">
        <v>1196</v>
      </c>
      <c r="C417" s="343" t="s">
        <v>2080</v>
      </c>
      <c r="D417" s="343" t="str">
        <f t="shared" si="30"/>
        <v>1501 - 2000 SFTDhakaDhakaNon-PNPWithin the MahallaLCথানা সদরL shapeGround floor</v>
      </c>
      <c r="E417" s="343" t="str">
        <f>CONCATENATE('Outlet Data'!K417,L417,'Outlet Data'!N417,M417)</f>
        <v>DhakaDhakaWithin the MahallaNon-PNP</v>
      </c>
      <c r="F417" s="343" t="str">
        <f t="shared" si="31"/>
        <v>Dhakaথানা সদরNon-PNP</v>
      </c>
      <c r="G417" s="343" t="str">
        <f t="shared" si="32"/>
        <v>DhakaNon-PNP</v>
      </c>
      <c r="H417" s="344">
        <v>45382</v>
      </c>
      <c r="I417" s="343">
        <v>1592</v>
      </c>
      <c r="J417" s="343" t="str">
        <f t="shared" si="33"/>
        <v>1501 - 2000 SFT</v>
      </c>
      <c r="K417" s="345" t="s">
        <v>52</v>
      </c>
      <c r="L417" s="343" t="s">
        <v>52</v>
      </c>
      <c r="M417" s="345" t="s">
        <v>1537</v>
      </c>
      <c r="N417" s="343" t="s">
        <v>1016</v>
      </c>
      <c r="O417" s="343" t="s">
        <v>127</v>
      </c>
      <c r="P417" s="343" t="s">
        <v>118</v>
      </c>
      <c r="Q417" s="343" t="s">
        <v>1869</v>
      </c>
      <c r="R417" s="343" t="s">
        <v>52</v>
      </c>
      <c r="S417" s="346">
        <v>1394085.2</v>
      </c>
      <c r="T417" s="346">
        <v>875.68165829145721</v>
      </c>
      <c r="U417" s="346">
        <v>1294169</v>
      </c>
      <c r="V417" s="346">
        <v>1442718</v>
      </c>
      <c r="W417" s="346">
        <v>1644116.6</v>
      </c>
      <c r="X417" s="346">
        <v>1198480.7</v>
      </c>
      <c r="Y417" s="346">
        <v>2079119.7</v>
      </c>
      <c r="Z417" s="346">
        <v>23</v>
      </c>
      <c r="AA417" s="346" t="s">
        <v>1853</v>
      </c>
      <c r="AB417" s="346" t="s">
        <v>1854</v>
      </c>
      <c r="AC417" s="346" t="s">
        <v>1845</v>
      </c>
      <c r="AD417" s="346">
        <v>-250031.40000000014</v>
      </c>
      <c r="AE417" s="347">
        <v>-0.15207644032059531</v>
      </c>
      <c r="AF417" s="347">
        <v>4.4043231279310938E-2</v>
      </c>
      <c r="AG417" s="346">
        <v>1255738</v>
      </c>
      <c r="AH417" s="346">
        <v>1363524</v>
      </c>
      <c r="AI417" s="346">
        <v>1614277</v>
      </c>
      <c r="AJ417" s="346">
        <v>1294169</v>
      </c>
      <c r="AK417" s="346">
        <v>1442718</v>
      </c>
      <c r="AL417" s="346">
        <v>41843.034465629578</v>
      </c>
      <c r="AM417" s="346">
        <v>42393.20189953089</v>
      </c>
      <c r="AN417" s="346">
        <v>90251.078502241027</v>
      </c>
      <c r="AO417" s="346">
        <v>46546.057929551665</v>
      </c>
      <c r="AP417" s="346">
        <v>85966.711636369058</v>
      </c>
      <c r="AQ417" s="347">
        <v>0.15938955735990132</v>
      </c>
      <c r="AR417" s="348" t="str">
        <f t="shared" si="34"/>
        <v>DhakaDhaka</v>
      </c>
      <c r="AS417" s="347">
        <v>5.043229247977377E-18</v>
      </c>
      <c r="AT417" s="347" t="s">
        <v>1842</v>
      </c>
      <c r="AU417" s="347" t="s">
        <v>1843</v>
      </c>
      <c r="AV417" s="349" t="s">
        <v>1041</v>
      </c>
    </row>
    <row r="418" spans="1:48" ht="14.4">
      <c r="A418" s="343">
        <v>243</v>
      </c>
      <c r="B418" s="343" t="s">
        <v>1250</v>
      </c>
      <c r="C418" s="343" t="s">
        <v>2081</v>
      </c>
      <c r="D418" s="343" t="str">
        <f t="shared" si="30"/>
        <v>1501 - 2000 SFTDhakaGazipurNon-PNPCommercial HubLCথানা সদরSquare ⬜ shapeGround floor</v>
      </c>
      <c r="E418" s="343" t="str">
        <f>CONCATENATE('Outlet Data'!K418,L418,'Outlet Data'!N418,M418)</f>
        <v>DhakaGazipurCommercial HubNon-PNP</v>
      </c>
      <c r="F418" s="343" t="str">
        <f t="shared" si="31"/>
        <v>Gazipurথানা সদরNon-PNP</v>
      </c>
      <c r="G418" s="343" t="str">
        <f t="shared" si="32"/>
        <v>GazipurNon-PNP</v>
      </c>
      <c r="H418" s="344">
        <v>45382</v>
      </c>
      <c r="I418" s="343">
        <v>2000</v>
      </c>
      <c r="J418" s="343" t="str">
        <f t="shared" si="33"/>
        <v>1501 - 2000 SFT</v>
      </c>
      <c r="K418" s="345" t="s">
        <v>52</v>
      </c>
      <c r="L418" s="343" t="s">
        <v>79</v>
      </c>
      <c r="M418" s="345" t="s">
        <v>1537</v>
      </c>
      <c r="N418" s="343" t="s">
        <v>1014</v>
      </c>
      <c r="O418" s="343" t="s">
        <v>127</v>
      </c>
      <c r="P418" s="343" t="s">
        <v>118</v>
      </c>
      <c r="Q418" s="343" t="s">
        <v>1869</v>
      </c>
      <c r="R418" s="343" t="s">
        <v>52</v>
      </c>
      <c r="S418" s="346">
        <v>2090499</v>
      </c>
      <c r="T418" s="346">
        <v>1045.2494999999999</v>
      </c>
      <c r="U418" s="346">
        <v>2007582</v>
      </c>
      <c r="V418" s="346">
        <v>2306994</v>
      </c>
      <c r="W418" s="346">
        <v>1527330.2</v>
      </c>
      <c r="X418" s="346">
        <v>1154607.1000000001</v>
      </c>
      <c r="Y418" s="346">
        <v>1987166.7</v>
      </c>
      <c r="Z418" s="346">
        <v>7</v>
      </c>
      <c r="AA418" s="346" t="s">
        <v>1857</v>
      </c>
      <c r="AB418" s="346" t="s">
        <v>1858</v>
      </c>
      <c r="AC418" s="346" t="s">
        <v>1855</v>
      </c>
      <c r="AD418" s="346">
        <v>563168.80000000005</v>
      </c>
      <c r="AE418" s="347">
        <v>0.36872760061969578</v>
      </c>
      <c r="AF418" s="347">
        <v>6.3104916293716576E-2</v>
      </c>
      <c r="AG418" s="346">
        <v>2032477</v>
      </c>
      <c r="AH418" s="346">
        <v>2007582</v>
      </c>
      <c r="AI418" s="346">
        <v>2322008</v>
      </c>
      <c r="AJ418" s="346">
        <v>1783434</v>
      </c>
      <c r="AK418" s="346">
        <v>2306994</v>
      </c>
      <c r="AL418" s="346">
        <v>113295.39486237039</v>
      </c>
      <c r="AM418" s="346">
        <v>110125.64710199251</v>
      </c>
      <c r="AN418" s="346">
        <v>154030.54997811199</v>
      </c>
      <c r="AO418" s="346">
        <v>117466.16741925944</v>
      </c>
      <c r="AP418" s="346">
        <v>164686.06267375668</v>
      </c>
      <c r="AQ418" s="347">
        <v>0.16346660158562501</v>
      </c>
      <c r="AR418" s="348" t="str">
        <f t="shared" si="34"/>
        <v>DhakaGazipur</v>
      </c>
      <c r="AS418" s="347">
        <v>4.0000000000000001E-3</v>
      </c>
      <c r="AT418" s="347" t="s">
        <v>1846</v>
      </c>
      <c r="AU418" s="347" t="s">
        <v>1843</v>
      </c>
      <c r="AV418" s="349" t="s">
        <v>1041</v>
      </c>
    </row>
    <row r="419" spans="1:48" ht="14.4">
      <c r="A419" s="343">
        <v>368</v>
      </c>
      <c r="B419" s="343" t="s">
        <v>1052</v>
      </c>
      <c r="C419" s="343" t="s">
        <v>2082</v>
      </c>
      <c r="D419" s="343" t="str">
        <f t="shared" si="30"/>
        <v>1001 - 1500 SFTDhakaDhakaNon-PNPHigh Street W Residential BlockMCথানা সদরI shapeGround floor</v>
      </c>
      <c r="E419" s="343" t="str">
        <f>CONCATENATE('Outlet Data'!K419,L419,'Outlet Data'!N419,M419)</f>
        <v>DhakaDhakaHigh Street W Residential BlockNon-PNP</v>
      </c>
      <c r="F419" s="343" t="str">
        <f t="shared" si="31"/>
        <v>Dhakaথানা সদরNon-PNP</v>
      </c>
      <c r="G419" s="343" t="str">
        <f t="shared" si="32"/>
        <v>DhakaNon-PNP</v>
      </c>
      <c r="H419" s="344">
        <v>45382</v>
      </c>
      <c r="I419" s="343">
        <v>1010</v>
      </c>
      <c r="J419" s="343" t="str">
        <f t="shared" si="33"/>
        <v>1001 - 1500 SFT</v>
      </c>
      <c r="K419" s="345" t="s">
        <v>52</v>
      </c>
      <c r="L419" s="343" t="s">
        <v>52</v>
      </c>
      <c r="M419" s="345" t="s">
        <v>1537</v>
      </c>
      <c r="N419" s="343" t="s">
        <v>1015</v>
      </c>
      <c r="O419" s="343" t="s">
        <v>25</v>
      </c>
      <c r="P419" s="343" t="s">
        <v>118</v>
      </c>
      <c r="Q419" s="343" t="s">
        <v>1869</v>
      </c>
      <c r="R419" s="343" t="s">
        <v>52</v>
      </c>
      <c r="S419" s="346">
        <v>1945867.4</v>
      </c>
      <c r="T419" s="346">
        <v>1926.6013861386139</v>
      </c>
      <c r="U419" s="346">
        <v>1625972</v>
      </c>
      <c r="V419" s="346">
        <v>2245566</v>
      </c>
      <c r="W419" s="346">
        <v>1709419.6</v>
      </c>
      <c r="X419" s="346">
        <v>1385972.4</v>
      </c>
      <c r="Y419" s="346">
        <v>1894672.5</v>
      </c>
      <c r="Z419" s="346">
        <v>7</v>
      </c>
      <c r="AA419" s="346" t="s">
        <v>1857</v>
      </c>
      <c r="AB419" s="346" t="s">
        <v>1858</v>
      </c>
      <c r="AC419" s="346" t="s">
        <v>1855</v>
      </c>
      <c r="AD419" s="346">
        <v>236447.79999999981</v>
      </c>
      <c r="AE419" s="347">
        <v>0.13832051533748646</v>
      </c>
      <c r="AF419" s="347">
        <v>3.0578746139099455E-2</v>
      </c>
      <c r="AG419" s="346">
        <v>1408985</v>
      </c>
      <c r="AH419" s="346">
        <v>1625972</v>
      </c>
      <c r="AI419" s="346">
        <v>2245566</v>
      </c>
      <c r="AJ419" s="346">
        <v>2072876</v>
      </c>
      <c r="AK419" s="346">
        <v>2375938</v>
      </c>
      <c r="AL419" s="346">
        <v>8779.7670926139108</v>
      </c>
      <c r="AM419" s="346">
        <v>28017.808091989165</v>
      </c>
      <c r="AN419" s="346">
        <v>80566.438389241579</v>
      </c>
      <c r="AO419" s="346">
        <v>70652.558343942277</v>
      </c>
      <c r="AP419" s="346">
        <v>109494.35430696048</v>
      </c>
      <c r="AQ419" s="347">
        <v>0.13324369937159708</v>
      </c>
      <c r="AR419" s="348" t="str">
        <f t="shared" si="34"/>
        <v>DhakaDhaka</v>
      </c>
      <c r="AS419" s="347">
        <v>4.0000000000000001E-3</v>
      </c>
      <c r="AT419" s="347" t="s">
        <v>1856</v>
      </c>
      <c r="AU419" s="347" t="s">
        <v>1843</v>
      </c>
      <c r="AV419" s="349" t="s">
        <v>1041</v>
      </c>
    </row>
    <row r="420" spans="1:48" ht="14.4">
      <c r="A420" s="343">
        <v>767</v>
      </c>
      <c r="B420" s="343" t="s">
        <v>1073</v>
      </c>
      <c r="C420" s="343" t="s">
        <v>2083</v>
      </c>
      <c r="D420" s="343" t="str">
        <f t="shared" si="30"/>
        <v>1001 - 1500 SFTChattogramChattogramNon-PNPHigh Street W Residential BlockLCঅন্যান্যI shapeGround floor</v>
      </c>
      <c r="E420" s="343" t="str">
        <f>CONCATENATE('Outlet Data'!K420,L420,'Outlet Data'!N420,M420)</f>
        <v>ChattogramChattogramHigh Street W Residential BlockNon-PNP</v>
      </c>
      <c r="F420" s="343" t="str">
        <f t="shared" si="31"/>
        <v>Chattogramঅন্যান্যNon-PNP</v>
      </c>
      <c r="G420" s="343" t="str">
        <f t="shared" si="32"/>
        <v>ChattogramNon-PNP</v>
      </c>
      <c r="H420" s="344">
        <v>45382</v>
      </c>
      <c r="I420" s="343">
        <v>1100</v>
      </c>
      <c r="J420" s="343" t="str">
        <f t="shared" si="33"/>
        <v>1001 - 1500 SFT</v>
      </c>
      <c r="K420" s="345" t="s">
        <v>195</v>
      </c>
      <c r="L420" s="343" t="s">
        <v>195</v>
      </c>
      <c r="M420" s="345" t="s">
        <v>1537</v>
      </c>
      <c r="N420" s="343" t="s">
        <v>1015</v>
      </c>
      <c r="O420" s="343" t="s">
        <v>127</v>
      </c>
      <c r="P420" s="343" t="s">
        <v>118</v>
      </c>
      <c r="Q420" s="343" t="s">
        <v>1926</v>
      </c>
      <c r="R420" s="343" t="s">
        <v>1863</v>
      </c>
      <c r="S420" s="346">
        <v>882086.6</v>
      </c>
      <c r="T420" s="346">
        <v>801.89690909090905</v>
      </c>
      <c r="U420" s="346">
        <v>759075</v>
      </c>
      <c r="V420" s="346">
        <v>945918</v>
      </c>
      <c r="W420" s="346">
        <v>1267205</v>
      </c>
      <c r="X420" s="346">
        <v>882086.6</v>
      </c>
      <c r="Y420" s="346">
        <v>1558045</v>
      </c>
      <c r="Z420" s="346">
        <v>13</v>
      </c>
      <c r="AA420" s="346" t="s">
        <v>1853</v>
      </c>
      <c r="AB420" s="346" t="s">
        <v>1854</v>
      </c>
      <c r="AC420" s="346" t="s">
        <v>1845</v>
      </c>
      <c r="AD420" s="346">
        <v>-385118.4</v>
      </c>
      <c r="AE420" s="347">
        <v>-0.30391167964141552</v>
      </c>
      <c r="AF420" s="347">
        <v>7.6174103981457289E-3</v>
      </c>
      <c r="AG420" s="346">
        <v>759075</v>
      </c>
      <c r="AH420" s="346">
        <v>945918</v>
      </c>
      <c r="AI420" s="346">
        <v>1250351</v>
      </c>
      <c r="AJ420" s="346">
        <v>609540</v>
      </c>
      <c r="AK420" s="346">
        <v>845549</v>
      </c>
      <c r="AL420" s="346">
        <v>-9723.2112873684964</v>
      </c>
      <c r="AM420" s="346">
        <v>9714.0890167194302</v>
      </c>
      <c r="AN420" s="346">
        <v>68467.867655087932</v>
      </c>
      <c r="AO420" s="346">
        <v>-51774.626533467381</v>
      </c>
      <c r="AP420" s="346">
        <v>16911.959343553579</v>
      </c>
      <c r="AQ420" s="347">
        <v>0.14072578422460366</v>
      </c>
      <c r="AR420" s="348" t="str">
        <f t="shared" si="34"/>
        <v>ChattogramChattogram</v>
      </c>
      <c r="AS420" s="347">
        <v>4.0000000000000001E-3</v>
      </c>
      <c r="AT420" s="347" t="s">
        <v>1856</v>
      </c>
      <c r="AU420" s="347" t="s">
        <v>1843</v>
      </c>
      <c r="AV420" s="349" t="s">
        <v>1041</v>
      </c>
    </row>
    <row r="421" spans="1:48" ht="14.4">
      <c r="A421" s="343">
        <v>234</v>
      </c>
      <c r="B421" s="343" t="s">
        <v>1275</v>
      </c>
      <c r="C421" s="343" t="s">
        <v>2084</v>
      </c>
      <c r="D421" s="343" t="str">
        <f t="shared" si="30"/>
        <v>2001 - 2500 SFTDhakaMadaripurNon-PNPHigh Street W Residential BlockMBথানা সদরSquare ⬜ shapeGround floor</v>
      </c>
      <c r="E421" s="343" t="str">
        <f>CONCATENATE('Outlet Data'!K421,L421,'Outlet Data'!N421,M421)</f>
        <v>DhakaMadaripurHigh Street W Residential BlockNon-PNP</v>
      </c>
      <c r="F421" s="343" t="str">
        <f t="shared" si="31"/>
        <v>Madaripurথানা সদরNon-PNP</v>
      </c>
      <c r="G421" s="343" t="str">
        <f t="shared" si="32"/>
        <v>MadaripurNon-PNP</v>
      </c>
      <c r="H421" s="344">
        <v>45382</v>
      </c>
      <c r="I421" s="343">
        <v>2365</v>
      </c>
      <c r="J421" s="343" t="str">
        <f t="shared" si="33"/>
        <v>2001 - 2500 SFT</v>
      </c>
      <c r="K421" s="345" t="s">
        <v>52</v>
      </c>
      <c r="L421" s="343" t="s">
        <v>165</v>
      </c>
      <c r="M421" s="345" t="s">
        <v>1537</v>
      </c>
      <c r="N421" s="343" t="s">
        <v>1015</v>
      </c>
      <c r="O421" s="343" t="s">
        <v>25</v>
      </c>
      <c r="P421" s="343" t="s">
        <v>27</v>
      </c>
      <c r="Q421" s="343" t="s">
        <v>1869</v>
      </c>
      <c r="R421" s="343" t="s">
        <v>52</v>
      </c>
      <c r="S421" s="346">
        <v>2190299.4</v>
      </c>
      <c r="T421" s="346">
        <v>926.13082452431286</v>
      </c>
      <c r="U421" s="346">
        <v>2057005</v>
      </c>
      <c r="V421" s="346">
        <v>2261031</v>
      </c>
      <c r="W421" s="346">
        <v>2810912.2</v>
      </c>
      <c r="X421" s="346">
        <v>2063384.2</v>
      </c>
      <c r="Y421" s="346">
        <v>3775502.5999999996</v>
      </c>
      <c r="Z421" s="346">
        <v>7</v>
      </c>
      <c r="AA421" s="346" t="s">
        <v>1857</v>
      </c>
      <c r="AB421" s="346" t="s">
        <v>1858</v>
      </c>
      <c r="AC421" s="346" t="s">
        <v>1845</v>
      </c>
      <c r="AD421" s="346">
        <v>-620612.80000000028</v>
      </c>
      <c r="AE421" s="347">
        <v>-0.22078697442061701</v>
      </c>
      <c r="AF421" s="347">
        <v>7.1710176456009564E-2</v>
      </c>
      <c r="AG421" s="346">
        <v>2057005</v>
      </c>
      <c r="AH421" s="346">
        <v>2261031</v>
      </c>
      <c r="AI421" s="346">
        <v>2631657</v>
      </c>
      <c r="AJ421" s="346">
        <v>1766206</v>
      </c>
      <c r="AK421" s="346">
        <v>2235598</v>
      </c>
      <c r="AL421" s="346">
        <v>127498.85193440632</v>
      </c>
      <c r="AM421" s="346">
        <v>132222.99575839494</v>
      </c>
      <c r="AN421" s="346">
        <v>211998.552407576</v>
      </c>
      <c r="AO421" s="346">
        <v>98455.326627136441</v>
      </c>
      <c r="AP421" s="346">
        <v>215158.0555999456</v>
      </c>
      <c r="AQ421" s="347">
        <v>0.17338664585474592</v>
      </c>
      <c r="AR421" s="348" t="str">
        <f t="shared" si="34"/>
        <v>DhakaMadaripur</v>
      </c>
      <c r="AS421" s="347">
        <v>4.0000000000000001E-3</v>
      </c>
      <c r="AT421" s="347" t="s">
        <v>1846</v>
      </c>
      <c r="AU421" s="347" t="s">
        <v>1843</v>
      </c>
      <c r="AV421" s="349" t="s">
        <v>1041</v>
      </c>
    </row>
    <row r="422" spans="1:48" ht="14.4">
      <c r="A422" s="343">
        <v>318</v>
      </c>
      <c r="B422" s="343" t="s">
        <v>1203</v>
      </c>
      <c r="C422" s="343" t="s">
        <v>2085</v>
      </c>
      <c r="D422" s="343" t="str">
        <f t="shared" si="30"/>
        <v>1501 - 2000 SFTDhakaGazipurNon-PNPCommercial HubLBথানা সদরSquare ⬜ shapeGround floor</v>
      </c>
      <c r="E422" s="343" t="str">
        <f>CONCATENATE('Outlet Data'!K422,L422,'Outlet Data'!N422,M422)</f>
        <v>DhakaGazipurCommercial HubNon-PNP</v>
      </c>
      <c r="F422" s="343" t="str">
        <f t="shared" si="31"/>
        <v>Gazipurথানা সদরNon-PNP</v>
      </c>
      <c r="G422" s="343" t="str">
        <f t="shared" si="32"/>
        <v>GazipurNon-PNP</v>
      </c>
      <c r="H422" s="344">
        <v>45382</v>
      </c>
      <c r="I422" s="343">
        <v>1620</v>
      </c>
      <c r="J422" s="343" t="str">
        <f t="shared" si="33"/>
        <v>1501 - 2000 SFT</v>
      </c>
      <c r="K422" s="345" t="s">
        <v>52</v>
      </c>
      <c r="L422" s="343" t="s">
        <v>79</v>
      </c>
      <c r="M422" s="345" t="s">
        <v>1537</v>
      </c>
      <c r="N422" s="343" t="s">
        <v>1014</v>
      </c>
      <c r="O422" s="343" t="s">
        <v>127</v>
      </c>
      <c r="P422" s="343" t="s">
        <v>27</v>
      </c>
      <c r="Q422" s="343" t="s">
        <v>1869</v>
      </c>
      <c r="R422" s="343" t="s">
        <v>52</v>
      </c>
      <c r="S422" s="346">
        <v>1950631</v>
      </c>
      <c r="T422" s="346">
        <v>1204.0932098765431</v>
      </c>
      <c r="U422" s="346">
        <v>1794040</v>
      </c>
      <c r="V422" s="346">
        <v>2220553</v>
      </c>
      <c r="W422" s="346">
        <v>1452852.8</v>
      </c>
      <c r="X422" s="346">
        <v>1260741</v>
      </c>
      <c r="Y422" s="346">
        <v>1614909.2999999998</v>
      </c>
      <c r="Z422" s="346">
        <v>7</v>
      </c>
      <c r="AA422" s="346" t="s">
        <v>1853</v>
      </c>
      <c r="AB422" s="346" t="s">
        <v>1854</v>
      </c>
      <c r="AC422" s="346" t="s">
        <v>1855</v>
      </c>
      <c r="AD422" s="346">
        <v>497778.19999999995</v>
      </c>
      <c r="AE422" s="347">
        <v>0.34262122081466195</v>
      </c>
      <c r="AF422" s="347">
        <v>5.6936852052705142E-2</v>
      </c>
      <c r="AG422" s="346">
        <v>1794040</v>
      </c>
      <c r="AH422" s="346">
        <v>1804081</v>
      </c>
      <c r="AI422" s="346">
        <v>2355720</v>
      </c>
      <c r="AJ422" s="346">
        <v>1578761</v>
      </c>
      <c r="AK422" s="346">
        <v>2220553</v>
      </c>
      <c r="AL422" s="346">
        <v>85410.689512741956</v>
      </c>
      <c r="AM422" s="346">
        <v>78994.263474026229</v>
      </c>
      <c r="AN422" s="346">
        <v>165316.16106078401</v>
      </c>
      <c r="AO422" s="346">
        <v>77861.089842050045</v>
      </c>
      <c r="AP422" s="346">
        <v>147731.73939249921</v>
      </c>
      <c r="AQ422" s="347">
        <v>0.16671382035483859</v>
      </c>
      <c r="AR422" s="348" t="str">
        <f t="shared" si="34"/>
        <v>DhakaGazipur</v>
      </c>
      <c r="AS422" s="347">
        <v>4.0000000000000001E-3</v>
      </c>
      <c r="AT422" s="347" t="s">
        <v>1846</v>
      </c>
      <c r="AU422" s="347" t="s">
        <v>1843</v>
      </c>
      <c r="AV422" s="349" t="s">
        <v>1041</v>
      </c>
    </row>
    <row r="423" spans="1:48" ht="14.4">
      <c r="A423" s="343">
        <v>235</v>
      </c>
      <c r="B423" s="343" t="s">
        <v>1089</v>
      </c>
      <c r="C423" s="343" t="s">
        <v>2086</v>
      </c>
      <c r="D423" s="343" t="str">
        <f t="shared" si="30"/>
        <v>1001 - 1500 SFTDhakaDhakaNon-PNPWithin the MahallaHCবিভাগীয় শহরSquare ⬜ shapeGround floor</v>
      </c>
      <c r="E423" s="343" t="str">
        <f>CONCATENATE('Outlet Data'!K423,L423,'Outlet Data'!N423,M423)</f>
        <v>DhakaDhakaWithin the MahallaNon-PNP</v>
      </c>
      <c r="F423" s="343" t="str">
        <f t="shared" si="31"/>
        <v>Dhakaবিভাগীয় শহরNon-PNP</v>
      </c>
      <c r="G423" s="343" t="str">
        <f t="shared" si="32"/>
        <v>DhakaNon-PNP</v>
      </c>
      <c r="H423" s="344">
        <v>45382</v>
      </c>
      <c r="I423" s="343">
        <v>1182</v>
      </c>
      <c r="J423" s="343" t="str">
        <f t="shared" si="33"/>
        <v>1001 - 1500 SFT</v>
      </c>
      <c r="K423" s="345" t="s">
        <v>52</v>
      </c>
      <c r="L423" s="343" t="s">
        <v>52</v>
      </c>
      <c r="M423" s="345" t="s">
        <v>1537</v>
      </c>
      <c r="N423" s="343" t="s">
        <v>1016</v>
      </c>
      <c r="O423" s="343" t="s">
        <v>45</v>
      </c>
      <c r="P423" s="343" t="s">
        <v>118</v>
      </c>
      <c r="Q423" s="343" t="s">
        <v>1838</v>
      </c>
      <c r="R423" s="343" t="s">
        <v>52</v>
      </c>
      <c r="S423" s="346">
        <v>2194565.7999999998</v>
      </c>
      <c r="T423" s="346">
        <v>1856.6546531302874</v>
      </c>
      <c r="U423" s="346">
        <v>2037338</v>
      </c>
      <c r="V423" s="346">
        <v>2340879</v>
      </c>
      <c r="W423" s="346">
        <v>1550134.6</v>
      </c>
      <c r="X423" s="346">
        <v>1405480.8</v>
      </c>
      <c r="Y423" s="346">
        <v>1801238</v>
      </c>
      <c r="Z423" s="346">
        <v>6</v>
      </c>
      <c r="AA423" s="346" t="s">
        <v>1857</v>
      </c>
      <c r="AB423" s="346" t="s">
        <v>1858</v>
      </c>
      <c r="AC423" s="346" t="s">
        <v>1855</v>
      </c>
      <c r="AD423" s="346">
        <v>644431.19999999972</v>
      </c>
      <c r="AE423" s="347">
        <v>0.41572596340988688</v>
      </c>
      <c r="AF423" s="347">
        <v>6.1992779067496021E-2</v>
      </c>
      <c r="AG423" s="346">
        <v>2037338</v>
      </c>
      <c r="AH423" s="346">
        <v>2240511</v>
      </c>
      <c r="AI423" s="346">
        <v>2416974</v>
      </c>
      <c r="AJ423" s="346">
        <v>1937127</v>
      </c>
      <c r="AK423" s="346">
        <v>2340879</v>
      </c>
      <c r="AL423" s="346">
        <v>134000.832131954</v>
      </c>
      <c r="AM423" s="346">
        <v>132404.73912331235</v>
      </c>
      <c r="AN423" s="346">
        <v>162755.75382415525</v>
      </c>
      <c r="AO423" s="346">
        <v>106570.9815430647</v>
      </c>
      <c r="AP423" s="346">
        <v>144503.85731992696</v>
      </c>
      <c r="AQ423" s="347">
        <v>0.15504998413730869</v>
      </c>
      <c r="AR423" s="348" t="str">
        <f t="shared" si="34"/>
        <v>DhakaDhaka</v>
      </c>
      <c r="AS423" s="347">
        <v>4.0000000000000001E-3</v>
      </c>
      <c r="AT423" s="347" t="s">
        <v>1846</v>
      </c>
      <c r="AU423" s="347" t="s">
        <v>1843</v>
      </c>
      <c r="AV423" s="349" t="s">
        <v>1041</v>
      </c>
    </row>
    <row r="424" spans="1:48" ht="14.4">
      <c r="A424" s="343">
        <v>321</v>
      </c>
      <c r="B424" s="343" t="s">
        <v>1217</v>
      </c>
      <c r="C424" s="343" t="s">
        <v>1398</v>
      </c>
      <c r="D424" s="343" t="str">
        <f t="shared" si="30"/>
        <v>1501 - 2000 SFTDhakaFaridpurNon-PNPCommercial HubLCথানা সদরI shapeGround floor</v>
      </c>
      <c r="E424" s="343" t="str">
        <f>CONCATENATE('Outlet Data'!K424,L424,'Outlet Data'!N424,M424)</f>
        <v>DhakaFaridpurCommercial HubNon-PNP</v>
      </c>
      <c r="F424" s="343" t="str">
        <f t="shared" si="31"/>
        <v>Faridpurথানা সদরNon-PNP</v>
      </c>
      <c r="G424" s="343" t="str">
        <f t="shared" si="32"/>
        <v>FaridpurNon-PNP</v>
      </c>
      <c r="H424" s="344">
        <v>45383</v>
      </c>
      <c r="I424" s="343">
        <v>1715</v>
      </c>
      <c r="J424" s="343" t="str">
        <f t="shared" si="33"/>
        <v>1501 - 2000 SFT</v>
      </c>
      <c r="K424" s="345" t="s">
        <v>52</v>
      </c>
      <c r="L424" s="343" t="s">
        <v>206</v>
      </c>
      <c r="M424" s="345" t="s">
        <v>1537</v>
      </c>
      <c r="N424" s="343" t="s">
        <v>1014</v>
      </c>
      <c r="O424" s="343" t="s">
        <v>127</v>
      </c>
      <c r="P424" s="343" t="s">
        <v>118</v>
      </c>
      <c r="Q424" s="343" t="s">
        <v>1869</v>
      </c>
      <c r="R424" s="343" t="s">
        <v>52</v>
      </c>
      <c r="S424" s="346">
        <v>1527330.2</v>
      </c>
      <c r="T424" s="346">
        <v>890.57154518950438</v>
      </c>
      <c r="U424" s="346">
        <v>1223362</v>
      </c>
      <c r="V424" s="346">
        <v>1765681</v>
      </c>
      <c r="W424" s="346">
        <v>1527330.2</v>
      </c>
      <c r="X424" s="346">
        <v>1154607.1000000001</v>
      </c>
      <c r="Y424" s="346">
        <v>1987166.7</v>
      </c>
      <c r="Z424" s="346">
        <v>7</v>
      </c>
      <c r="AA424" s="346" t="s">
        <v>1857</v>
      </c>
      <c r="AB424" s="346" t="s">
        <v>1858</v>
      </c>
      <c r="AC424" s="346" t="s">
        <v>1845</v>
      </c>
      <c r="AD424" s="346">
        <v>0</v>
      </c>
      <c r="AE424" s="347">
        <v>0</v>
      </c>
      <c r="AF424" s="347">
        <v>6.5032692791397062E-2</v>
      </c>
      <c r="AG424" s="346">
        <v>1067224</v>
      </c>
      <c r="AH424" s="346">
        <v>1512521</v>
      </c>
      <c r="AI424" s="346">
        <v>2067863</v>
      </c>
      <c r="AJ424" s="346">
        <v>1223362</v>
      </c>
      <c r="AK424" s="346">
        <v>1765681</v>
      </c>
      <c r="AL424" s="346">
        <v>59002.779424294044</v>
      </c>
      <c r="AM424" s="346">
        <v>84104.387827817205</v>
      </c>
      <c r="AN424" s="346">
        <v>165842.22400078439</v>
      </c>
      <c r="AO424" s="346">
        <v>51521.752572415804</v>
      </c>
      <c r="AP424" s="346">
        <v>136160.83461280362</v>
      </c>
      <c r="AQ424" s="347">
        <v>0.16602280475138309</v>
      </c>
      <c r="AR424" s="348" t="str">
        <f t="shared" si="34"/>
        <v>DhakaFaridpur</v>
      </c>
      <c r="AS424" s="347">
        <v>4.0000000000000001E-3</v>
      </c>
      <c r="AT424" s="347" t="s">
        <v>1856</v>
      </c>
      <c r="AU424" s="347" t="s">
        <v>1843</v>
      </c>
      <c r="AV424" s="349" t="s">
        <v>1041</v>
      </c>
    </row>
    <row r="425" spans="1:48" ht="14.4">
      <c r="A425" s="343">
        <v>478</v>
      </c>
      <c r="B425" s="343" t="s">
        <v>1137</v>
      </c>
      <c r="C425" s="343" t="s">
        <v>2087</v>
      </c>
      <c r="D425" s="343" t="str">
        <f t="shared" si="30"/>
        <v>1001 - 1500 SFTBarishalPatuakhaliNon-PNPHigh Street W InstitutionsLCথানা সদরL shapeGround floor</v>
      </c>
      <c r="E425" s="343" t="str">
        <f>CONCATENATE('Outlet Data'!K425,L425,'Outlet Data'!N425,M425)</f>
        <v>BarishalPatuakhaliHigh Street W InstitutionsNon-PNP</v>
      </c>
      <c r="F425" s="343" t="str">
        <f t="shared" si="31"/>
        <v>Patuakhaliথানা সদরNon-PNP</v>
      </c>
      <c r="G425" s="343" t="str">
        <f t="shared" si="32"/>
        <v>PatuakhaliNon-PNP</v>
      </c>
      <c r="H425" s="344">
        <v>45412</v>
      </c>
      <c r="I425" s="343">
        <v>1410</v>
      </c>
      <c r="J425" s="343" t="str">
        <f t="shared" si="33"/>
        <v>1001 - 1500 SFT</v>
      </c>
      <c r="K425" s="345" t="s">
        <v>189</v>
      </c>
      <c r="L425" s="343" t="s">
        <v>211</v>
      </c>
      <c r="M425" s="345" t="s">
        <v>1537</v>
      </c>
      <c r="N425" s="343" t="s">
        <v>1021</v>
      </c>
      <c r="O425" s="343" t="s">
        <v>127</v>
      </c>
      <c r="P425" s="343" t="s">
        <v>118</v>
      </c>
      <c r="Q425" s="343" t="s">
        <v>1869</v>
      </c>
      <c r="R425" s="343" t="s">
        <v>1863</v>
      </c>
      <c r="S425" s="346">
        <v>1362800.2</v>
      </c>
      <c r="T425" s="346">
        <v>966.5249645390071</v>
      </c>
      <c r="U425" s="346">
        <v>1271442</v>
      </c>
      <c r="V425" s="346">
        <v>1528479</v>
      </c>
      <c r="W425" s="346">
        <v>1254815</v>
      </c>
      <c r="X425" s="346">
        <v>792070.60000000009</v>
      </c>
      <c r="Y425" s="346">
        <v>1562156.45</v>
      </c>
      <c r="Z425" s="346">
        <v>14</v>
      </c>
      <c r="AA425" s="346" t="s">
        <v>1853</v>
      </c>
      <c r="AB425" s="346" t="s">
        <v>1854</v>
      </c>
      <c r="AC425" s="346" t="s">
        <v>1845</v>
      </c>
      <c r="AD425" s="346">
        <v>107985.19999999995</v>
      </c>
      <c r="AE425" s="347">
        <v>8.6056669708283628E-2</v>
      </c>
      <c r="AF425" s="347">
        <v>5.876151370458986E-2</v>
      </c>
      <c r="AG425" s="346">
        <v>1314099</v>
      </c>
      <c r="AH425" s="346">
        <v>1271442</v>
      </c>
      <c r="AI425" s="346">
        <v>1666144</v>
      </c>
      <c r="AJ425" s="346">
        <v>1033837</v>
      </c>
      <c r="AK425" s="346">
        <v>1528479</v>
      </c>
      <c r="AL425" s="346">
        <v>69758.015001560445</v>
      </c>
      <c r="AM425" s="346">
        <v>56531.190461298276</v>
      </c>
      <c r="AN425" s="346">
        <v>122251.65092701555</v>
      </c>
      <c r="AO425" s="346">
        <v>43710.264351122576</v>
      </c>
      <c r="AP425" s="346">
        <v>108149.89240359221</v>
      </c>
      <c r="AQ425" s="347">
        <v>0.15870078509278296</v>
      </c>
      <c r="AR425" s="348" t="str">
        <f t="shared" si="34"/>
        <v>BarishalPatuakhali</v>
      </c>
      <c r="AS425" s="347">
        <v>4.0000000000000001E-3</v>
      </c>
      <c r="AT425" s="347" t="s">
        <v>1842</v>
      </c>
      <c r="AU425" s="347" t="s">
        <v>1843</v>
      </c>
      <c r="AV425" s="349" t="s">
        <v>1041</v>
      </c>
    </row>
    <row r="426" spans="1:48" ht="14.4">
      <c r="A426" s="343">
        <v>445</v>
      </c>
      <c r="B426" s="343" t="s">
        <v>1106</v>
      </c>
      <c r="C426" s="343" t="s">
        <v>2088</v>
      </c>
      <c r="D426" s="343" t="str">
        <f t="shared" si="30"/>
        <v>1001 - 1500 SFTDhakaDhakaNon-PNPWithin the MahallaMCবিভাগীয় শহরSquare ⬜ shapeSlightly upper than Ground floor</v>
      </c>
      <c r="E426" s="343" t="str">
        <f>CONCATENATE('Outlet Data'!K426,L426,'Outlet Data'!N426,M426)</f>
        <v>DhakaDhakaWithin the MahallaNon-PNP</v>
      </c>
      <c r="F426" s="343" t="str">
        <f t="shared" si="31"/>
        <v>Dhakaবিভাগীয় শহরNon-PNP</v>
      </c>
      <c r="G426" s="343" t="str">
        <f t="shared" si="32"/>
        <v>DhakaNon-PNP</v>
      </c>
      <c r="H426" s="344">
        <v>45412</v>
      </c>
      <c r="I426" s="343">
        <v>1270</v>
      </c>
      <c r="J426" s="343" t="str">
        <f t="shared" si="33"/>
        <v>1001 - 1500 SFT</v>
      </c>
      <c r="K426" s="345" t="s">
        <v>52</v>
      </c>
      <c r="L426" s="343" t="s">
        <v>52</v>
      </c>
      <c r="M426" s="345" t="s">
        <v>1537</v>
      </c>
      <c r="N426" s="343" t="s">
        <v>1016</v>
      </c>
      <c r="O426" s="343" t="s">
        <v>25</v>
      </c>
      <c r="P426" s="343" t="s">
        <v>118</v>
      </c>
      <c r="Q426" s="343" t="s">
        <v>1838</v>
      </c>
      <c r="R426" s="343" t="s">
        <v>52</v>
      </c>
      <c r="S426" s="346">
        <v>2106769.6</v>
      </c>
      <c r="T426" s="346">
        <v>1658.8737007874017</v>
      </c>
      <c r="U426" s="346">
        <v>1954706</v>
      </c>
      <c r="V426" s="346">
        <v>2202041</v>
      </c>
      <c r="W426" s="346">
        <v>1796385.8</v>
      </c>
      <c r="X426" s="346">
        <v>1234693.5</v>
      </c>
      <c r="Y426" s="346">
        <v>2351918.2999999998</v>
      </c>
      <c r="Z426" s="346">
        <v>14</v>
      </c>
      <c r="AA426" s="346" t="s">
        <v>1857</v>
      </c>
      <c r="AB426" s="346" t="s">
        <v>1858</v>
      </c>
      <c r="AC426" s="346" t="s">
        <v>1845</v>
      </c>
      <c r="AD426" s="346">
        <v>310383.80000000005</v>
      </c>
      <c r="AE426" s="347">
        <v>0.17278237224988091</v>
      </c>
      <c r="AF426" s="347">
        <v>4.8268920638363501E-2</v>
      </c>
      <c r="AG426" s="346">
        <v>2094146</v>
      </c>
      <c r="AH426" s="346">
        <v>1919281</v>
      </c>
      <c r="AI426" s="346">
        <v>2202041</v>
      </c>
      <c r="AJ426" s="346">
        <v>1954706</v>
      </c>
      <c r="AK426" s="346">
        <v>2363674</v>
      </c>
      <c r="AL426" s="346">
        <v>96134.132949488936</v>
      </c>
      <c r="AM426" s="346">
        <v>66957.452828753332</v>
      </c>
      <c r="AN426" s="346">
        <v>115297.23008294817</v>
      </c>
      <c r="AO426" s="346">
        <v>87588.684282947739</v>
      </c>
      <c r="AP426" s="346">
        <v>142479.97298444592</v>
      </c>
      <c r="AQ426" s="347">
        <v>0.1603292005537236</v>
      </c>
      <c r="AR426" s="348" t="str">
        <f t="shared" si="34"/>
        <v>DhakaDhaka</v>
      </c>
      <c r="AS426" s="347">
        <v>4.0000000000000001E-3</v>
      </c>
      <c r="AT426" s="347" t="s">
        <v>1846</v>
      </c>
      <c r="AU426" s="347" t="s">
        <v>1851</v>
      </c>
      <c r="AV426" s="349" t="s">
        <v>1041</v>
      </c>
    </row>
    <row r="427" spans="1:48" ht="14.4">
      <c r="A427" s="343">
        <v>164</v>
      </c>
      <c r="B427" s="343" t="s">
        <v>1246</v>
      </c>
      <c r="C427" s="343" t="s">
        <v>2089</v>
      </c>
      <c r="D427" s="343" t="str">
        <f t="shared" si="30"/>
        <v>1501 - 2000 SFTDhakaDhakaNon-PNPWithin the MahallaHBবিভাগীয় শহরL shapeGround floor</v>
      </c>
      <c r="E427" s="343" t="str">
        <f>CONCATENATE('Outlet Data'!K427,L427,'Outlet Data'!N427,M427)</f>
        <v>DhakaDhakaWithin the MahallaNon-PNP</v>
      </c>
      <c r="F427" s="343" t="str">
        <f t="shared" si="31"/>
        <v>Dhakaবিভাগীয় শহরNon-PNP</v>
      </c>
      <c r="G427" s="343" t="str">
        <f t="shared" si="32"/>
        <v>DhakaNon-PNP</v>
      </c>
      <c r="H427" s="344">
        <v>45412</v>
      </c>
      <c r="I427" s="343">
        <v>1900</v>
      </c>
      <c r="J427" s="343" t="str">
        <f t="shared" si="33"/>
        <v>1501 - 2000 SFT</v>
      </c>
      <c r="K427" s="345" t="s">
        <v>52</v>
      </c>
      <c r="L427" s="343" t="s">
        <v>52</v>
      </c>
      <c r="M427" s="345" t="s">
        <v>1537</v>
      </c>
      <c r="N427" s="343" t="s">
        <v>1016</v>
      </c>
      <c r="O427" s="343" t="s">
        <v>45</v>
      </c>
      <c r="P427" s="343" t="s">
        <v>27</v>
      </c>
      <c r="Q427" s="343" t="s">
        <v>1838</v>
      </c>
      <c r="R427" s="343" t="s">
        <v>52</v>
      </c>
      <c r="S427" s="346">
        <v>3008541</v>
      </c>
      <c r="T427" s="346">
        <v>1583.4426315789474</v>
      </c>
      <c r="U427" s="346">
        <v>2809682</v>
      </c>
      <c r="V427" s="346">
        <v>3196000</v>
      </c>
      <c r="W427" s="346">
        <v>2744328.4</v>
      </c>
      <c r="X427" s="346">
        <v>2349036.4</v>
      </c>
      <c r="Y427" s="346">
        <v>3490451.4</v>
      </c>
      <c r="Z427" s="346">
        <v>17</v>
      </c>
      <c r="AA427" s="346" t="s">
        <v>1853</v>
      </c>
      <c r="AB427" s="346" t="s">
        <v>1854</v>
      </c>
      <c r="AC427" s="346" t="s">
        <v>1845</v>
      </c>
      <c r="AD427" s="346">
        <v>264212.60000000009</v>
      </c>
      <c r="AE427" s="347">
        <v>9.627586844198377E-2</v>
      </c>
      <c r="AF427" s="347">
        <v>6.6546548086980045E-2</v>
      </c>
      <c r="AG427" s="346">
        <v>2775426</v>
      </c>
      <c r="AH427" s="346">
        <v>2809682</v>
      </c>
      <c r="AI427" s="346">
        <v>3196000</v>
      </c>
      <c r="AJ427" s="346">
        <v>3203446</v>
      </c>
      <c r="AK427" s="346">
        <v>3058151</v>
      </c>
      <c r="AL427" s="346">
        <v>172895.00931317953</v>
      </c>
      <c r="AM427" s="346">
        <v>161714.56060821528</v>
      </c>
      <c r="AN427" s="346">
        <v>211689.00077907194</v>
      </c>
      <c r="AO427" s="346">
        <v>233462.63078592654</v>
      </c>
      <c r="AP427" s="346">
        <v>221278.8901543619</v>
      </c>
      <c r="AQ427" s="347">
        <v>0.15768511057377324</v>
      </c>
      <c r="AR427" s="348" t="str">
        <f t="shared" si="34"/>
        <v>DhakaDhaka</v>
      </c>
      <c r="AS427" s="347">
        <v>4.0000000000000001E-3</v>
      </c>
      <c r="AT427" s="347" t="s">
        <v>1842</v>
      </c>
      <c r="AU427" s="347" t="s">
        <v>1843</v>
      </c>
      <c r="AV427" s="349" t="s">
        <v>1041</v>
      </c>
    </row>
    <row r="428" spans="1:48" ht="14.4">
      <c r="A428" s="343">
        <v>460</v>
      </c>
      <c r="B428" s="343" t="s">
        <v>1081</v>
      </c>
      <c r="C428" s="343" t="s">
        <v>2090</v>
      </c>
      <c r="D428" s="343" t="str">
        <f t="shared" si="30"/>
        <v>1001 - 1500 SFTDhakaDhakaNon-PNPCommercial HubHCজেলা শহরSquare ⬜ shapeSlightly upper than Ground floor</v>
      </c>
      <c r="E428" s="343" t="str">
        <f>CONCATENATE('Outlet Data'!K428,L428,'Outlet Data'!N428,M428)</f>
        <v>DhakaDhakaCommercial HubNon-PNP</v>
      </c>
      <c r="F428" s="343" t="str">
        <f t="shared" si="31"/>
        <v>Dhakaজেলা শহরNon-PNP</v>
      </c>
      <c r="G428" s="343" t="str">
        <f t="shared" si="32"/>
        <v>DhakaNon-PNP</v>
      </c>
      <c r="H428" s="344">
        <v>45412</v>
      </c>
      <c r="I428" s="343">
        <v>1150</v>
      </c>
      <c r="J428" s="343" t="str">
        <f t="shared" si="33"/>
        <v>1001 - 1500 SFT</v>
      </c>
      <c r="K428" s="345" t="s">
        <v>52</v>
      </c>
      <c r="L428" s="343" t="s">
        <v>52</v>
      </c>
      <c r="M428" s="345" t="s">
        <v>1537</v>
      </c>
      <c r="N428" s="343" t="s">
        <v>1014</v>
      </c>
      <c r="O428" s="343" t="s">
        <v>45</v>
      </c>
      <c r="P428" s="343" t="s">
        <v>118</v>
      </c>
      <c r="Q428" s="343" t="s">
        <v>1861</v>
      </c>
      <c r="R428" s="343" t="s">
        <v>52</v>
      </c>
      <c r="S428" s="346">
        <v>1256542.8</v>
      </c>
      <c r="T428" s="346">
        <v>1092.6459130434782</v>
      </c>
      <c r="U428" s="346">
        <v>1043729</v>
      </c>
      <c r="V428" s="346">
        <v>1446156</v>
      </c>
      <c r="W428" s="346">
        <v>1587474.6</v>
      </c>
      <c r="X428" s="346">
        <v>1389779.55</v>
      </c>
      <c r="Y428" s="346">
        <v>1868604.55</v>
      </c>
      <c r="Z428" s="346">
        <v>12</v>
      </c>
      <c r="AA428" s="346" t="s">
        <v>1853</v>
      </c>
      <c r="AB428" s="346" t="s">
        <v>1854</v>
      </c>
      <c r="AC428" s="346" t="s">
        <v>1841</v>
      </c>
      <c r="AD428" s="346">
        <v>-330931.80000000005</v>
      </c>
      <c r="AE428" s="347">
        <v>-0.20846431180694169</v>
      </c>
      <c r="AF428" s="347">
        <v>4.6288718239164875E-2</v>
      </c>
      <c r="AG428" s="346">
        <v>1043729</v>
      </c>
      <c r="AH428" s="346">
        <v>1304917</v>
      </c>
      <c r="AI428" s="346">
        <v>1479886</v>
      </c>
      <c r="AJ428" s="346">
        <v>1008026</v>
      </c>
      <c r="AK428" s="346">
        <v>1446156</v>
      </c>
      <c r="AL428" s="346">
        <v>31116.533969020558</v>
      </c>
      <c r="AM428" s="346">
        <v>53074.155694475892</v>
      </c>
      <c r="AN428" s="346">
        <v>91716.302257653471</v>
      </c>
      <c r="AO428" s="346">
        <v>31361.082341756352</v>
      </c>
      <c r="AP428" s="346">
        <v>83550.703860350244</v>
      </c>
      <c r="AQ428" s="347">
        <v>0.16588746453336714</v>
      </c>
      <c r="AR428" s="348" t="str">
        <f t="shared" si="34"/>
        <v>DhakaDhaka</v>
      </c>
      <c r="AS428" s="347">
        <v>4.0000000000000001E-3</v>
      </c>
      <c r="AT428" s="347" t="s">
        <v>1846</v>
      </c>
      <c r="AU428" s="347" t="s">
        <v>1851</v>
      </c>
      <c r="AV428" s="349" t="s">
        <v>1041</v>
      </c>
    </row>
    <row r="429" spans="1:48" ht="14.4">
      <c r="A429" s="343">
        <v>392</v>
      </c>
      <c r="B429" s="343" t="s">
        <v>1047</v>
      </c>
      <c r="C429" s="343" t="s">
        <v>2091</v>
      </c>
      <c r="D429" s="343" t="str">
        <f t="shared" si="30"/>
        <v>Below 1000 SFTRangpurDinajpurNon-PNPHigh Street W InstitutionsMBজেলা শহরSquare ⬜ shapeGround floor</v>
      </c>
      <c r="E429" s="343" t="str">
        <f>CONCATENATE('Outlet Data'!K429,L429,'Outlet Data'!N429,M429)</f>
        <v>RangpurDinajpurHigh Street W InstitutionsNon-PNP</v>
      </c>
      <c r="F429" s="343" t="str">
        <f t="shared" si="31"/>
        <v>Dinajpurজেলা শহরNon-PNP</v>
      </c>
      <c r="G429" s="343" t="str">
        <f t="shared" si="32"/>
        <v>DinajpurNon-PNP</v>
      </c>
      <c r="H429" s="344">
        <v>45412</v>
      </c>
      <c r="I429" s="343">
        <v>934</v>
      </c>
      <c r="J429" s="343" t="str">
        <f t="shared" si="33"/>
        <v>Below 1000 SFT</v>
      </c>
      <c r="K429" s="345" t="s">
        <v>389</v>
      </c>
      <c r="L429" s="343" t="s">
        <v>351</v>
      </c>
      <c r="M429" s="345" t="s">
        <v>1537</v>
      </c>
      <c r="N429" s="343" t="s">
        <v>1021</v>
      </c>
      <c r="O429" s="343" t="s">
        <v>25</v>
      </c>
      <c r="P429" s="343" t="s">
        <v>27</v>
      </c>
      <c r="Q429" s="343" t="s">
        <v>1861</v>
      </c>
      <c r="R429" s="343" t="s">
        <v>1863</v>
      </c>
      <c r="S429" s="346">
        <v>1374566.2</v>
      </c>
      <c r="T429" s="346">
        <v>1471.6982869379015</v>
      </c>
      <c r="U429" s="346">
        <v>1261024</v>
      </c>
      <c r="V429" s="346">
        <v>1464599</v>
      </c>
      <c r="W429" s="346">
        <v>974283.3</v>
      </c>
      <c r="X429" s="346">
        <v>538513.69999999995</v>
      </c>
      <c r="Y429" s="346">
        <v>1231812.75</v>
      </c>
      <c r="Z429" s="346">
        <v>18</v>
      </c>
      <c r="AA429" s="346" t="s">
        <v>1848</v>
      </c>
      <c r="AB429" s="346" t="s">
        <v>1849</v>
      </c>
      <c r="AC429" s="346" t="s">
        <v>1855</v>
      </c>
      <c r="AD429" s="346">
        <v>400282.89999999991</v>
      </c>
      <c r="AE429" s="347">
        <v>0.41084856940481274</v>
      </c>
      <c r="AF429" s="347">
        <v>3.9604108098875393E-2</v>
      </c>
      <c r="AG429" s="346">
        <v>1448425</v>
      </c>
      <c r="AH429" s="346">
        <v>1231718</v>
      </c>
      <c r="AI429" s="346">
        <v>1464599</v>
      </c>
      <c r="AJ429" s="346">
        <v>1261024</v>
      </c>
      <c r="AK429" s="346">
        <v>1467065</v>
      </c>
      <c r="AL429" s="346">
        <v>88879.176763004565</v>
      </c>
      <c r="AM429" s="346">
        <v>48940.87145610404</v>
      </c>
      <c r="AN429" s="346">
        <v>89825.445829845004</v>
      </c>
      <c r="AO429" s="346">
        <v>-18587.12378037686</v>
      </c>
      <c r="AP429" s="346">
        <v>63133.971600725083</v>
      </c>
      <c r="AQ429" s="347">
        <v>0.1553727212583286</v>
      </c>
      <c r="AR429" s="348" t="str">
        <f t="shared" si="34"/>
        <v>RangpurDinajpur</v>
      </c>
      <c r="AS429" s="347">
        <v>4.0000000000000001E-3</v>
      </c>
      <c r="AT429" s="347" t="s">
        <v>1846</v>
      </c>
      <c r="AU429" s="347" t="s">
        <v>1843</v>
      </c>
      <c r="AV429" s="349" t="s">
        <v>1041</v>
      </c>
    </row>
    <row r="430" spans="1:48" ht="14.4">
      <c r="A430" s="343">
        <v>490</v>
      </c>
      <c r="B430" s="343" t="s">
        <v>1282</v>
      </c>
      <c r="C430" s="343" t="s">
        <v>2092</v>
      </c>
      <c r="D430" s="343" t="str">
        <f t="shared" si="30"/>
        <v>2501 - 3000 SFTBarishalBholaNon-PNPHigh Street W InstitutionsLBজেলা শহরSquare ⬜ shapeGround floor</v>
      </c>
      <c r="E430" s="343" t="str">
        <f>CONCATENATE('Outlet Data'!K430,L430,'Outlet Data'!N430,M430)</f>
        <v>BarishalBholaHigh Street W InstitutionsNon-PNP</v>
      </c>
      <c r="F430" s="343" t="str">
        <f t="shared" si="31"/>
        <v>Bholaজেলা শহরNon-PNP</v>
      </c>
      <c r="G430" s="343" t="str">
        <f t="shared" si="32"/>
        <v>BholaNon-PNP</v>
      </c>
      <c r="H430" s="344">
        <v>45418</v>
      </c>
      <c r="I430" s="343">
        <v>2550</v>
      </c>
      <c r="J430" s="343" t="str">
        <f t="shared" si="33"/>
        <v>2501 - 3000 SFT</v>
      </c>
      <c r="K430" s="345" t="s">
        <v>189</v>
      </c>
      <c r="L430" s="343" t="s">
        <v>1139</v>
      </c>
      <c r="M430" s="345" t="s">
        <v>1537</v>
      </c>
      <c r="N430" s="343" t="s">
        <v>1021</v>
      </c>
      <c r="O430" s="343" t="s">
        <v>127</v>
      </c>
      <c r="P430" s="343" t="s">
        <v>27</v>
      </c>
      <c r="Q430" s="343" t="s">
        <v>1861</v>
      </c>
      <c r="R430" s="343" t="s">
        <v>1863</v>
      </c>
      <c r="S430" s="346">
        <v>1354448.4</v>
      </c>
      <c r="T430" s="346">
        <v>531.15623529411766</v>
      </c>
      <c r="U430" s="346">
        <v>1169906</v>
      </c>
      <c r="V430" s="346">
        <v>1395469</v>
      </c>
      <c r="W430" s="346">
        <v>2544594.2000000002</v>
      </c>
      <c r="X430" s="346">
        <v>1771797</v>
      </c>
      <c r="Y430" s="346">
        <v>3631620.4</v>
      </c>
      <c r="Z430" s="346">
        <v>41</v>
      </c>
      <c r="AA430" s="346" t="s">
        <v>1839</v>
      </c>
      <c r="AB430" s="346" t="s">
        <v>1840</v>
      </c>
      <c r="AC430" s="346" t="s">
        <v>1841</v>
      </c>
      <c r="AD430" s="346">
        <v>-1190145.8000000003</v>
      </c>
      <c r="AE430" s="347">
        <v>-0.46771536302330652</v>
      </c>
      <c r="AF430" s="347">
        <v>4.3076848247663238E-2</v>
      </c>
      <c r="AG430" s="346">
        <v>1169892</v>
      </c>
      <c r="AH430" s="346">
        <v>1311505</v>
      </c>
      <c r="AI430" s="346">
        <v>1725470</v>
      </c>
      <c r="AJ430" s="346">
        <v>1169906</v>
      </c>
      <c r="AK430" s="346">
        <v>1395469</v>
      </c>
      <c r="AL430" s="346">
        <v>60199.650117507059</v>
      </c>
      <c r="AM430" s="346">
        <v>57666.399919025687</v>
      </c>
      <c r="AN430" s="346">
        <v>134253.49308875456</v>
      </c>
      <c r="AO430" s="346">
        <v>61563.867755128216</v>
      </c>
      <c r="AP430" s="346">
        <v>-21956.569949964178</v>
      </c>
      <c r="AQ430" s="347">
        <v>0.15264964340487969</v>
      </c>
      <c r="AR430" s="348" t="str">
        <f t="shared" si="34"/>
        <v>BarishalBhola</v>
      </c>
      <c r="AS430" s="347">
        <v>9.5216885945948057E-2</v>
      </c>
      <c r="AT430" s="347" t="s">
        <v>1846</v>
      </c>
      <c r="AU430" s="347" t="s">
        <v>1843</v>
      </c>
      <c r="AV430" s="349" t="s">
        <v>1041</v>
      </c>
    </row>
    <row r="431" spans="1:48" ht="14.4">
      <c r="A431" s="343">
        <v>259</v>
      </c>
      <c r="B431" s="343" t="s">
        <v>1114</v>
      </c>
      <c r="C431" s="343" t="s">
        <v>1411</v>
      </c>
      <c r="D431" s="343" t="str">
        <f t="shared" si="30"/>
        <v>1001 - 1500 SFTDhakaGazipurNon-PNPHigh Street W Residential BlockMBথানা সদরSquare ⬜ shapeGround floor</v>
      </c>
      <c r="E431" s="343" t="str">
        <f>CONCATENATE('Outlet Data'!K431,L431,'Outlet Data'!N431,M431)</f>
        <v>DhakaGazipurHigh Street W Residential BlockNon-PNP</v>
      </c>
      <c r="F431" s="343" t="str">
        <f t="shared" si="31"/>
        <v>Gazipurথানা সদরNon-PNP</v>
      </c>
      <c r="G431" s="343" t="str">
        <f t="shared" si="32"/>
        <v>GazipurNon-PNP</v>
      </c>
      <c r="H431" s="344">
        <v>45418</v>
      </c>
      <c r="I431" s="343">
        <v>1300</v>
      </c>
      <c r="J431" s="343" t="str">
        <f t="shared" si="33"/>
        <v>1001 - 1500 SFT</v>
      </c>
      <c r="K431" s="345" t="s">
        <v>52</v>
      </c>
      <c r="L431" s="343" t="s">
        <v>79</v>
      </c>
      <c r="M431" s="345" t="s">
        <v>1537</v>
      </c>
      <c r="N431" s="343" t="s">
        <v>1015</v>
      </c>
      <c r="O431" s="343" t="s">
        <v>25</v>
      </c>
      <c r="P431" s="343" t="s">
        <v>27</v>
      </c>
      <c r="Q431" s="343" t="s">
        <v>1869</v>
      </c>
      <c r="R431" s="343" t="s">
        <v>52</v>
      </c>
      <c r="S431" s="346">
        <v>1798568.2</v>
      </c>
      <c r="T431" s="346">
        <v>1383.5139999999999</v>
      </c>
      <c r="U431" s="346">
        <v>1729320</v>
      </c>
      <c r="V431" s="346">
        <v>1956692</v>
      </c>
      <c r="W431" s="346">
        <v>1096480.2</v>
      </c>
      <c r="X431" s="346">
        <v>805383.78750000009</v>
      </c>
      <c r="Y431" s="346">
        <v>1965543.3499999999</v>
      </c>
      <c r="Z431" s="346">
        <v>8</v>
      </c>
      <c r="AA431" s="346" t="s">
        <v>1857</v>
      </c>
      <c r="AB431" s="346" t="s">
        <v>1858</v>
      </c>
      <c r="AC431" s="346" t="s">
        <v>1845</v>
      </c>
      <c r="AD431" s="346">
        <v>702088</v>
      </c>
      <c r="AE431" s="347">
        <v>0.64031069598885604</v>
      </c>
      <c r="AF431" s="347">
        <v>6.0472120834374338E-2</v>
      </c>
      <c r="AG431" s="346">
        <v>1774279</v>
      </c>
      <c r="AH431" s="346">
        <v>1729320</v>
      </c>
      <c r="AI431" s="346">
        <v>1994715</v>
      </c>
      <c r="AJ431" s="346">
        <v>1537835</v>
      </c>
      <c r="AK431" s="346">
        <v>1956692</v>
      </c>
      <c r="AL431" s="346">
        <v>120400.82891646901</v>
      </c>
      <c r="AM431" s="346">
        <v>88345.464235103747</v>
      </c>
      <c r="AN431" s="346">
        <v>146764.64361040859</v>
      </c>
      <c r="AO431" s="346">
        <v>79848.229978821008</v>
      </c>
      <c r="AP431" s="346">
        <v>108457.00085551338</v>
      </c>
      <c r="AQ431" s="347">
        <v>0.16231623973515963</v>
      </c>
      <c r="AR431" s="348" t="str">
        <f t="shared" si="34"/>
        <v>DhakaGazipur</v>
      </c>
      <c r="AS431" s="347">
        <v>4.0000000000000001E-3</v>
      </c>
      <c r="AT431" s="347" t="s">
        <v>1846</v>
      </c>
      <c r="AU431" s="347" t="s">
        <v>1843</v>
      </c>
      <c r="AV431" s="349" t="s">
        <v>1041</v>
      </c>
    </row>
    <row r="432" spans="1:48" ht="14.4">
      <c r="A432" s="343">
        <v>522</v>
      </c>
      <c r="B432" s="343" t="s">
        <v>1233</v>
      </c>
      <c r="C432" s="343" t="s">
        <v>2093</v>
      </c>
      <c r="D432" s="343" t="str">
        <f t="shared" si="30"/>
        <v>1501 - 2000 SFTDhakaMadaripurNon-PNPHigh Street W Residential BlockLBজেলা শহরSquare ⬜ shapeGround floor</v>
      </c>
      <c r="E432" s="343" t="str">
        <f>CONCATENATE('Outlet Data'!K432,L432,'Outlet Data'!N432,M432)</f>
        <v>DhakaMadaripurHigh Street W Residential BlockNon-PNP</v>
      </c>
      <c r="F432" s="343" t="str">
        <f t="shared" si="31"/>
        <v>Madaripurজেলা শহরNon-PNP</v>
      </c>
      <c r="G432" s="343" t="str">
        <f t="shared" si="32"/>
        <v>MadaripurNon-PNP</v>
      </c>
      <c r="H432" s="344">
        <v>45422</v>
      </c>
      <c r="I432" s="343">
        <v>1809</v>
      </c>
      <c r="J432" s="343" t="str">
        <f t="shared" si="33"/>
        <v>1501 - 2000 SFT</v>
      </c>
      <c r="K432" s="345" t="s">
        <v>52</v>
      </c>
      <c r="L432" s="343" t="s">
        <v>165</v>
      </c>
      <c r="M432" s="345" t="s">
        <v>1537</v>
      </c>
      <c r="N432" s="343" t="s">
        <v>1015</v>
      </c>
      <c r="O432" s="343" t="s">
        <v>127</v>
      </c>
      <c r="P432" s="343" t="s">
        <v>27</v>
      </c>
      <c r="Q432" s="343" t="s">
        <v>1861</v>
      </c>
      <c r="R432" s="343" t="s">
        <v>52</v>
      </c>
      <c r="S432" s="346">
        <v>1419945.2</v>
      </c>
      <c r="T432" s="346">
        <v>784.93377556661142</v>
      </c>
      <c r="U432" s="346">
        <v>1227218</v>
      </c>
      <c r="V432" s="346">
        <v>1561689</v>
      </c>
      <c r="W432" s="346">
        <v>1452852.8</v>
      </c>
      <c r="X432" s="346">
        <v>1260741</v>
      </c>
      <c r="Y432" s="346">
        <v>1614909.2999999998</v>
      </c>
      <c r="Z432" s="346">
        <v>7</v>
      </c>
      <c r="AA432" s="346" t="s">
        <v>1853</v>
      </c>
      <c r="AB432" s="346" t="s">
        <v>1854</v>
      </c>
      <c r="AC432" s="346" t="s">
        <v>1845</v>
      </c>
      <c r="AD432" s="346">
        <v>-32907.600000000093</v>
      </c>
      <c r="AE432" s="347">
        <v>-2.265033319273646E-2</v>
      </c>
      <c r="AF432" s="347">
        <v>3.7117853221400238E-2</v>
      </c>
      <c r="AG432" s="346">
        <v>1561689</v>
      </c>
      <c r="AH432" s="346">
        <v>1227218</v>
      </c>
      <c r="AI432" s="346">
        <v>1653796</v>
      </c>
      <c r="AJ432" s="346">
        <v>1209213</v>
      </c>
      <c r="AK432" s="346">
        <v>1447810</v>
      </c>
      <c r="AL432" s="346">
        <v>55986.997601279523</v>
      </c>
      <c r="AM432" s="346">
        <v>18989.649061085802</v>
      </c>
      <c r="AN432" s="346">
        <v>80222.387643318711</v>
      </c>
      <c r="AO432" s="346">
        <v>31505.817872799002</v>
      </c>
      <c r="AP432" s="346">
        <v>76821.735401675978</v>
      </c>
      <c r="AQ432" s="347">
        <v>0.14381774476445813</v>
      </c>
      <c r="AR432" s="348" t="str">
        <f t="shared" si="34"/>
        <v>DhakaMadaripur</v>
      </c>
      <c r="AS432" s="347">
        <v>4.0000000000000001E-3</v>
      </c>
      <c r="AT432" s="347" t="s">
        <v>1846</v>
      </c>
      <c r="AU432" s="347" t="s">
        <v>1843</v>
      </c>
      <c r="AV432" s="349" t="s">
        <v>1041</v>
      </c>
    </row>
    <row r="433" spans="1:48" ht="14.4">
      <c r="A433" s="343">
        <v>512</v>
      </c>
      <c r="B433" s="343" t="s">
        <v>1128</v>
      </c>
      <c r="C433" s="343" t="s">
        <v>1978</v>
      </c>
      <c r="D433" s="343" t="str">
        <f t="shared" si="30"/>
        <v>1001 - 1500 SFTChattogramCumillaNon-PNPHigh Street W InstitutionsLCঅন্যান্যOthersSlightly upper than Ground floor</v>
      </c>
      <c r="E433" s="343" t="str">
        <f>CONCATENATE('Outlet Data'!K433,L433,'Outlet Data'!N433,M433)</f>
        <v>ChattogramCumillaHigh Street W InstitutionsNon-PNP</v>
      </c>
      <c r="F433" s="343" t="str">
        <f t="shared" si="31"/>
        <v>Cumillaঅন্যান্যNon-PNP</v>
      </c>
      <c r="G433" s="343" t="str">
        <f t="shared" si="32"/>
        <v>CumillaNon-PNP</v>
      </c>
      <c r="H433" s="344">
        <v>45422</v>
      </c>
      <c r="I433" s="343">
        <v>1372</v>
      </c>
      <c r="J433" s="343" t="str">
        <f t="shared" si="33"/>
        <v>1001 - 1500 SFT</v>
      </c>
      <c r="K433" s="345" t="s">
        <v>195</v>
      </c>
      <c r="L433" s="343" t="s">
        <v>162</v>
      </c>
      <c r="M433" s="345" t="s">
        <v>1537</v>
      </c>
      <c r="N433" s="343" t="s">
        <v>1021</v>
      </c>
      <c r="O433" s="343" t="s">
        <v>127</v>
      </c>
      <c r="P433" s="343" t="s">
        <v>118</v>
      </c>
      <c r="Q433" s="343" t="s">
        <v>1926</v>
      </c>
      <c r="R433" s="343" t="s">
        <v>1863</v>
      </c>
      <c r="S433" s="346">
        <v>1267205</v>
      </c>
      <c r="T433" s="346">
        <v>923.61880466472303</v>
      </c>
      <c r="U433" s="346">
        <v>1055326</v>
      </c>
      <c r="V433" s="346">
        <v>1416720</v>
      </c>
      <c r="W433" s="346">
        <v>1267205</v>
      </c>
      <c r="X433" s="346">
        <v>882086.6</v>
      </c>
      <c r="Y433" s="346">
        <v>1558045</v>
      </c>
      <c r="Z433" s="346">
        <v>13</v>
      </c>
      <c r="AA433" s="346" t="s">
        <v>1853</v>
      </c>
      <c r="AB433" s="346" t="s">
        <v>1854</v>
      </c>
      <c r="AC433" s="346" t="s">
        <v>1845</v>
      </c>
      <c r="AD433" s="346">
        <v>0</v>
      </c>
      <c r="AE433" s="347">
        <v>0</v>
      </c>
      <c r="AF433" s="347">
        <v>5.5640352975736218E-2</v>
      </c>
      <c r="AG433" s="346">
        <v>1049346</v>
      </c>
      <c r="AH433" s="346">
        <v>1416720</v>
      </c>
      <c r="AI433" s="346">
        <v>1523425</v>
      </c>
      <c r="AJ433" s="346">
        <v>1055326</v>
      </c>
      <c r="AK433" s="346">
        <v>1291208</v>
      </c>
      <c r="AL433" s="346">
        <v>46080.264627099794</v>
      </c>
      <c r="AM433" s="346">
        <v>65769.648791739135</v>
      </c>
      <c r="AN433" s="346">
        <v>106751.0201073277</v>
      </c>
      <c r="AO433" s="346">
        <v>35602.708858063008</v>
      </c>
      <c r="AP433" s="346">
        <v>98335.0250788595</v>
      </c>
      <c r="AQ433" s="347">
        <v>0.15285801409465291</v>
      </c>
      <c r="AR433" s="348" t="str">
        <f t="shared" si="34"/>
        <v>ChattogramCumilla</v>
      </c>
      <c r="AS433" s="347">
        <v>1.4087501034270671E-18</v>
      </c>
      <c r="AT433" s="347" t="s">
        <v>1850</v>
      </c>
      <c r="AU433" s="347" t="s">
        <v>1851</v>
      </c>
      <c r="AV433" s="349" t="s">
        <v>1041</v>
      </c>
    </row>
    <row r="434" spans="1:48" ht="14.4">
      <c r="A434" s="343">
        <v>404</v>
      </c>
      <c r="B434" s="343" t="s">
        <v>1088</v>
      </c>
      <c r="C434" s="343" t="s">
        <v>1417</v>
      </c>
      <c r="D434" s="343" t="str">
        <f t="shared" si="30"/>
        <v>1001 - 1500 SFTDhakaDhakaNon-PNPWithin the MahallaMBথানা সদরSquare ⬜ shapeSlightly upper than Ground floor</v>
      </c>
      <c r="E434" s="343" t="str">
        <f>CONCATENATE('Outlet Data'!K434,L434,'Outlet Data'!N434,M434)</f>
        <v>DhakaDhakaWithin the MahallaNon-PNP</v>
      </c>
      <c r="F434" s="343" t="str">
        <f t="shared" si="31"/>
        <v>Dhakaথানা সদরNon-PNP</v>
      </c>
      <c r="G434" s="343" t="str">
        <f t="shared" si="32"/>
        <v>DhakaNon-PNP</v>
      </c>
      <c r="H434" s="344">
        <v>45428</v>
      </c>
      <c r="I434" s="343">
        <v>1178</v>
      </c>
      <c r="J434" s="343" t="str">
        <f t="shared" si="33"/>
        <v>1001 - 1500 SFT</v>
      </c>
      <c r="K434" s="345" t="s">
        <v>52</v>
      </c>
      <c r="L434" s="343" t="s">
        <v>52</v>
      </c>
      <c r="M434" s="345" t="s">
        <v>1537</v>
      </c>
      <c r="N434" s="343" t="s">
        <v>1016</v>
      </c>
      <c r="O434" s="343" t="s">
        <v>25</v>
      </c>
      <c r="P434" s="343" t="s">
        <v>27</v>
      </c>
      <c r="Q434" s="343" t="s">
        <v>1869</v>
      </c>
      <c r="R434" s="343" t="s">
        <v>52</v>
      </c>
      <c r="S434" s="346">
        <v>1767278.2</v>
      </c>
      <c r="T434" s="346">
        <v>1500.2361629881154</v>
      </c>
      <c r="U434" s="346">
        <v>1689968</v>
      </c>
      <c r="V434" s="346">
        <v>1842744</v>
      </c>
      <c r="W434" s="346">
        <v>1445730</v>
      </c>
      <c r="X434" s="346">
        <v>953500.60000000009</v>
      </c>
      <c r="Y434" s="346">
        <v>1792550.9</v>
      </c>
      <c r="Z434" s="346">
        <v>55</v>
      </c>
      <c r="AA434" s="346" t="s">
        <v>1853</v>
      </c>
      <c r="AB434" s="346" t="s">
        <v>1854</v>
      </c>
      <c r="AC434" s="346" t="s">
        <v>1845</v>
      </c>
      <c r="AD434" s="346">
        <v>321548.19999999995</v>
      </c>
      <c r="AE434" s="347">
        <v>0.22241234532035725</v>
      </c>
      <c r="AF434" s="347">
        <v>5.6983057167777414E-2</v>
      </c>
      <c r="AG434" s="346">
        <v>1654370</v>
      </c>
      <c r="AH434" s="346">
        <v>1689968</v>
      </c>
      <c r="AI434" s="346">
        <v>1801931</v>
      </c>
      <c r="AJ434" s="346">
        <v>1842744</v>
      </c>
      <c r="AK434" s="346">
        <v>1847378</v>
      </c>
      <c r="AL434" s="346">
        <v>113923.5587171136</v>
      </c>
      <c r="AM434" s="346">
        <v>88263.258744810475</v>
      </c>
      <c r="AN434" s="346">
        <v>108170.17512505804</v>
      </c>
      <c r="AO434" s="346">
        <v>98351.148774311121</v>
      </c>
      <c r="AP434" s="346">
        <v>94816.432148540509</v>
      </c>
      <c r="AQ434" s="347">
        <v>0.15641570781646671</v>
      </c>
      <c r="AR434" s="348" t="str">
        <f t="shared" si="34"/>
        <v>DhakaDhaka</v>
      </c>
      <c r="AS434" s="347">
        <v>4.0000000000000001E-3</v>
      </c>
      <c r="AT434" s="347" t="s">
        <v>1846</v>
      </c>
      <c r="AU434" s="347" t="s">
        <v>1851</v>
      </c>
      <c r="AV434" s="349" t="s">
        <v>1041</v>
      </c>
    </row>
    <row r="435" spans="1:48" ht="14.4">
      <c r="A435" s="343">
        <v>565</v>
      </c>
      <c r="B435" s="343" t="s">
        <v>1224</v>
      </c>
      <c r="C435" s="343" t="s">
        <v>1427</v>
      </c>
      <c r="D435" s="343" t="str">
        <f t="shared" si="30"/>
        <v>1501 - 2000 SFTDhakaDhakaNon-PNPHigh Street W Residential BlockMCবিভাগীয় শহরOthersSlightly upper than Ground floor</v>
      </c>
      <c r="E435" s="343" t="str">
        <f>CONCATENATE('Outlet Data'!K435,L435,'Outlet Data'!N435,M435)</f>
        <v>DhakaDhakaHigh Street W Residential BlockNon-PNP</v>
      </c>
      <c r="F435" s="343" t="str">
        <f t="shared" si="31"/>
        <v>Dhakaবিভাগীয় শহরNon-PNP</v>
      </c>
      <c r="G435" s="343" t="str">
        <f t="shared" si="32"/>
        <v>DhakaNon-PNP</v>
      </c>
      <c r="H435" s="344">
        <v>45443</v>
      </c>
      <c r="I435" s="343">
        <v>1750</v>
      </c>
      <c r="J435" s="343" t="str">
        <f t="shared" si="33"/>
        <v>1501 - 2000 SFT</v>
      </c>
      <c r="K435" s="345" t="s">
        <v>52</v>
      </c>
      <c r="L435" s="343" t="s">
        <v>52</v>
      </c>
      <c r="M435" s="345" t="s">
        <v>1537</v>
      </c>
      <c r="N435" s="343" t="s">
        <v>1015</v>
      </c>
      <c r="O435" s="343" t="s">
        <v>25</v>
      </c>
      <c r="P435" s="343" t="s">
        <v>118</v>
      </c>
      <c r="Q435" s="343" t="s">
        <v>1838</v>
      </c>
      <c r="R435" s="343" t="s">
        <v>52</v>
      </c>
      <c r="S435" s="346">
        <v>1646557.6</v>
      </c>
      <c r="T435" s="346">
        <v>940.89005714285724</v>
      </c>
      <c r="U435" s="346">
        <v>1514692</v>
      </c>
      <c r="V435" s="346">
        <v>1831614</v>
      </c>
      <c r="W435" s="346">
        <v>2258158</v>
      </c>
      <c r="X435" s="346">
        <v>1941278.2</v>
      </c>
      <c r="Y435" s="346">
        <v>3000495.6</v>
      </c>
      <c r="Z435" s="346">
        <v>5</v>
      </c>
      <c r="AA435" s="346" t="s">
        <v>1857</v>
      </c>
      <c r="AB435" s="346" t="s">
        <v>1858</v>
      </c>
      <c r="AC435" s="346" t="s">
        <v>1841</v>
      </c>
      <c r="AD435" s="346">
        <v>-611600.39999999991</v>
      </c>
      <c r="AE435" s="347">
        <v>-0.27084039292201867</v>
      </c>
      <c r="AF435" s="347">
        <v>4.4454269202559335E-2</v>
      </c>
      <c r="AG435" s="346">
        <v>1454053</v>
      </c>
      <c r="AH435" s="346">
        <v>1514692</v>
      </c>
      <c r="AI435" s="346">
        <v>1831614</v>
      </c>
      <c r="AJ435" s="346">
        <v>1547304</v>
      </c>
      <c r="AK435" s="346">
        <v>1885125</v>
      </c>
      <c r="AL435" s="346">
        <v>44209.74749513244</v>
      </c>
      <c r="AM435" s="346">
        <v>40743.526395784138</v>
      </c>
      <c r="AN435" s="346">
        <v>90596.618269721163</v>
      </c>
      <c r="AO435" s="346">
        <v>65625.486971271021</v>
      </c>
      <c r="AP435" s="346">
        <v>124807.19490769133</v>
      </c>
      <c r="AQ435" s="347">
        <v>0.15604602823160929</v>
      </c>
      <c r="AR435" s="348" t="str">
        <f t="shared" si="34"/>
        <v>DhakaDhaka</v>
      </c>
      <c r="AS435" s="347">
        <v>4.0000000000000001E-3</v>
      </c>
      <c r="AT435" s="347" t="s">
        <v>1850</v>
      </c>
      <c r="AU435" s="347" t="s">
        <v>1851</v>
      </c>
      <c r="AV435" s="349" t="s">
        <v>1041</v>
      </c>
    </row>
    <row r="436" spans="1:48" ht="14.4">
      <c r="A436" s="343">
        <v>540</v>
      </c>
      <c r="B436" s="343" t="s">
        <v>1138</v>
      </c>
      <c r="C436" s="343" t="s">
        <v>1423</v>
      </c>
      <c r="D436" s="343" t="str">
        <f t="shared" si="30"/>
        <v>1001 - 1500 SFTBarishalBholaNon-PNPHigh Street W Residential BlockLCঅন্যান্যI shapeGround floor</v>
      </c>
      <c r="E436" s="343" t="str">
        <f>CONCATENATE('Outlet Data'!K436,L436,'Outlet Data'!N436,M436)</f>
        <v>BarishalBholaHigh Street W Residential BlockNon-PNP</v>
      </c>
      <c r="F436" s="343" t="str">
        <f t="shared" si="31"/>
        <v>Bholaঅন্যান্যNon-PNP</v>
      </c>
      <c r="G436" s="343" t="str">
        <f t="shared" si="32"/>
        <v>BholaNon-PNP</v>
      </c>
      <c r="H436" s="344">
        <v>45443</v>
      </c>
      <c r="I436" s="343">
        <v>1420</v>
      </c>
      <c r="J436" s="343" t="str">
        <f t="shared" si="33"/>
        <v>1001 - 1500 SFT</v>
      </c>
      <c r="K436" s="345" t="s">
        <v>189</v>
      </c>
      <c r="L436" s="343" t="s">
        <v>1139</v>
      </c>
      <c r="M436" s="345" t="s">
        <v>1537</v>
      </c>
      <c r="N436" s="343" t="s">
        <v>1015</v>
      </c>
      <c r="O436" s="343" t="s">
        <v>127</v>
      </c>
      <c r="P436" s="343" t="s">
        <v>118</v>
      </c>
      <c r="Q436" s="343" t="s">
        <v>1926</v>
      </c>
      <c r="R436" s="343" t="s">
        <v>1863</v>
      </c>
      <c r="S436" s="346">
        <v>1146829.8</v>
      </c>
      <c r="T436" s="346">
        <v>807.62661971830994</v>
      </c>
      <c r="U436" s="346">
        <v>1073682</v>
      </c>
      <c r="V436" s="346">
        <v>1242270</v>
      </c>
      <c r="W436" s="346">
        <v>884428</v>
      </c>
      <c r="X436" s="346">
        <v>677151.8</v>
      </c>
      <c r="Y436" s="346">
        <v>1146829.8</v>
      </c>
      <c r="Z436" s="346">
        <v>5</v>
      </c>
      <c r="AA436" s="346" t="s">
        <v>1857</v>
      </c>
      <c r="AB436" s="346" t="s">
        <v>1858</v>
      </c>
      <c r="AC436" s="346" t="s">
        <v>1845</v>
      </c>
      <c r="AD436" s="346">
        <v>262401.80000000005</v>
      </c>
      <c r="AE436" s="347">
        <v>0.29669096862604993</v>
      </c>
      <c r="AF436" s="347">
        <v>4.622353101861771E-2</v>
      </c>
      <c r="AG436" s="346">
        <v>1073682</v>
      </c>
      <c r="AH436" s="346">
        <v>1242270</v>
      </c>
      <c r="AI436" s="346">
        <v>1355925</v>
      </c>
      <c r="AJ436" s="346">
        <v>878972</v>
      </c>
      <c r="AK436" s="346">
        <v>1183300</v>
      </c>
      <c r="AL436" s="346">
        <v>37122.224067827337</v>
      </c>
      <c r="AM436" s="346">
        <v>45616.092111951439</v>
      </c>
      <c r="AN436" s="346">
        <v>81058.421442981053</v>
      </c>
      <c r="AO436" s="346">
        <v>35953.454402006522</v>
      </c>
      <c r="AP436" s="346">
        <v>65302.422142109368</v>
      </c>
      <c r="AQ436" s="347">
        <v>0.1556556498859418</v>
      </c>
      <c r="AR436" s="348" t="str">
        <f t="shared" si="34"/>
        <v>BarishalBhola</v>
      </c>
      <c r="AS436" s="347">
        <v>4.0000000000000001E-3</v>
      </c>
      <c r="AT436" s="347" t="s">
        <v>1856</v>
      </c>
      <c r="AU436" s="347" t="s">
        <v>1843</v>
      </c>
      <c r="AV436" s="349" t="s">
        <v>1041</v>
      </c>
    </row>
    <row r="437" spans="1:48" ht="14.4">
      <c r="A437" s="343">
        <v>114</v>
      </c>
      <c r="B437" s="343" t="s">
        <v>1220</v>
      </c>
      <c r="C437" s="343" t="s">
        <v>1409</v>
      </c>
      <c r="D437" s="343" t="str">
        <f t="shared" si="30"/>
        <v>1501 - 2000 SFTDhakaDhakaNon-PNPCommercial HubHCথানা সদরSquare ⬜ shapeGround floor</v>
      </c>
      <c r="E437" s="343" t="str">
        <f>CONCATENATE('Outlet Data'!K437,L437,'Outlet Data'!N437,M437)</f>
        <v>DhakaDhakaCommercial HubNon-PNP</v>
      </c>
      <c r="F437" s="343" t="str">
        <f t="shared" si="31"/>
        <v>Dhakaথানা সদরNon-PNP</v>
      </c>
      <c r="G437" s="343" t="str">
        <f t="shared" si="32"/>
        <v>DhakaNon-PNP</v>
      </c>
      <c r="H437" s="344">
        <v>45443</v>
      </c>
      <c r="I437" s="343">
        <v>1741</v>
      </c>
      <c r="J437" s="343" t="str">
        <f t="shared" si="33"/>
        <v>1501 - 2000 SFT</v>
      </c>
      <c r="K437" s="345" t="s">
        <v>52</v>
      </c>
      <c r="L437" s="343" t="s">
        <v>52</v>
      </c>
      <c r="M437" s="345" t="s">
        <v>1537</v>
      </c>
      <c r="N437" s="343" t="s">
        <v>1014</v>
      </c>
      <c r="O437" s="343" t="s">
        <v>45</v>
      </c>
      <c r="P437" s="343" t="s">
        <v>118</v>
      </c>
      <c r="Q437" s="343" t="s">
        <v>1869</v>
      </c>
      <c r="R437" s="343" t="s">
        <v>52</v>
      </c>
      <c r="S437" s="346">
        <v>3676729.8</v>
      </c>
      <c r="T437" s="346">
        <v>2111.8493968983344</v>
      </c>
      <c r="U437" s="346">
        <v>3212479</v>
      </c>
      <c r="V437" s="346">
        <v>4219509</v>
      </c>
      <c r="W437" s="346">
        <v>2891457.4</v>
      </c>
      <c r="X437" s="346">
        <v>2214292.2999999998</v>
      </c>
      <c r="Y437" s="346">
        <v>4618705.6999999993</v>
      </c>
      <c r="Z437" s="346">
        <v>11</v>
      </c>
      <c r="AA437" s="346" t="s">
        <v>1853</v>
      </c>
      <c r="AB437" s="346" t="s">
        <v>1854</v>
      </c>
      <c r="AC437" s="346" t="s">
        <v>1845</v>
      </c>
      <c r="AD437" s="346">
        <v>785272.39999999991</v>
      </c>
      <c r="AE437" s="347">
        <v>0.27158359656275755</v>
      </c>
      <c r="AF437" s="347">
        <v>8.9541584979466057E-2</v>
      </c>
      <c r="AG437" s="346">
        <v>3212479</v>
      </c>
      <c r="AH437" s="346">
        <v>3451947</v>
      </c>
      <c r="AI437" s="346">
        <v>4219509</v>
      </c>
      <c r="AJ437" s="346">
        <v>3173877</v>
      </c>
      <c r="AK437" s="346">
        <v>4325837</v>
      </c>
      <c r="AL437" s="346">
        <v>274125.10755255161</v>
      </c>
      <c r="AM437" s="346">
        <v>276796.11004913569</v>
      </c>
      <c r="AN437" s="346">
        <v>442791.25728706754</v>
      </c>
      <c r="AO437" s="346">
        <v>253969.88895515847</v>
      </c>
      <c r="AP437" s="346">
        <v>398418.70532226283</v>
      </c>
      <c r="AQ437" s="347">
        <v>0.17149977713109646</v>
      </c>
      <c r="AR437" s="348" t="str">
        <f t="shared" si="34"/>
        <v>DhakaDhaka</v>
      </c>
      <c r="AS437" s="347">
        <v>4.0000000000000001E-3</v>
      </c>
      <c r="AT437" s="347" t="s">
        <v>1846</v>
      </c>
      <c r="AU437" s="347" t="s">
        <v>1843</v>
      </c>
      <c r="AV437" s="349" t="s">
        <v>1041</v>
      </c>
    </row>
    <row r="438" spans="1:48" ht="14.4">
      <c r="A438" s="343">
        <v>213</v>
      </c>
      <c r="B438" s="343" t="s">
        <v>1184</v>
      </c>
      <c r="C438" s="343" t="s">
        <v>1422</v>
      </c>
      <c r="D438" s="343" t="str">
        <f t="shared" si="30"/>
        <v>1501 - 2000 SFTDhakaDhakaNon-PNPWithin the MahallaHCবিভাগীয় শহরL shapeGround floor</v>
      </c>
      <c r="E438" s="343" t="str">
        <f>CONCATENATE('Outlet Data'!K438,L438,'Outlet Data'!N438,M438)</f>
        <v>DhakaDhakaWithin the MahallaNon-PNP</v>
      </c>
      <c r="F438" s="343" t="str">
        <f t="shared" si="31"/>
        <v>Dhakaবিভাগীয় শহরNon-PNP</v>
      </c>
      <c r="G438" s="343" t="str">
        <f t="shared" si="32"/>
        <v>DhakaNon-PNP</v>
      </c>
      <c r="H438" s="344">
        <v>45443</v>
      </c>
      <c r="I438" s="343">
        <v>1519</v>
      </c>
      <c r="J438" s="343" t="str">
        <f t="shared" si="33"/>
        <v>1501 - 2000 SFT</v>
      </c>
      <c r="K438" s="345" t="s">
        <v>52</v>
      </c>
      <c r="L438" s="343" t="s">
        <v>52</v>
      </c>
      <c r="M438" s="345" t="s">
        <v>1537</v>
      </c>
      <c r="N438" s="343" t="s">
        <v>1016</v>
      </c>
      <c r="O438" s="343" t="s">
        <v>45</v>
      </c>
      <c r="P438" s="343" t="s">
        <v>118</v>
      </c>
      <c r="Q438" s="343" t="s">
        <v>1838</v>
      </c>
      <c r="R438" s="343" t="s">
        <v>52</v>
      </c>
      <c r="S438" s="346">
        <v>3286318</v>
      </c>
      <c r="T438" s="346">
        <v>2163.4746543778801</v>
      </c>
      <c r="U438" s="346">
        <v>3037951</v>
      </c>
      <c r="V438" s="346">
        <v>3534149</v>
      </c>
      <c r="W438" s="346">
        <v>2891457.4</v>
      </c>
      <c r="X438" s="346">
        <v>2214292.2999999998</v>
      </c>
      <c r="Y438" s="346">
        <v>4618705.6999999993</v>
      </c>
      <c r="Z438" s="346">
        <v>11</v>
      </c>
      <c r="AA438" s="346" t="s">
        <v>1853</v>
      </c>
      <c r="AB438" s="346" t="s">
        <v>1854</v>
      </c>
      <c r="AC438" s="346" t="s">
        <v>1845</v>
      </c>
      <c r="AD438" s="346">
        <v>394860.60000000009</v>
      </c>
      <c r="AE438" s="347">
        <v>0.13656109891157309</v>
      </c>
      <c r="AF438" s="347">
        <v>5.9035462014146695E-2</v>
      </c>
      <c r="AG438" s="346">
        <v>3037951</v>
      </c>
      <c r="AH438" s="346">
        <v>3337213</v>
      </c>
      <c r="AI438" s="346">
        <v>3625093</v>
      </c>
      <c r="AJ438" s="346">
        <v>2897184</v>
      </c>
      <c r="AK438" s="346">
        <v>3534149</v>
      </c>
      <c r="AL438" s="346">
        <v>154614.0885709268</v>
      </c>
      <c r="AM438" s="346">
        <v>140187.56857312168</v>
      </c>
      <c r="AN438" s="346">
        <v>258546.26712157822</v>
      </c>
      <c r="AO438" s="346">
        <v>162475.99542570848</v>
      </c>
      <c r="AP438" s="346">
        <v>254222.58758569742</v>
      </c>
      <c r="AQ438" s="347">
        <v>0.14861393506048773</v>
      </c>
      <c r="AR438" s="348" t="str">
        <f t="shared" si="34"/>
        <v>DhakaDhaka</v>
      </c>
      <c r="AS438" s="347">
        <v>4.0000000000000001E-3</v>
      </c>
      <c r="AT438" s="347" t="s">
        <v>1842</v>
      </c>
      <c r="AU438" s="347" t="s">
        <v>1843</v>
      </c>
      <c r="AV438" s="349" t="s">
        <v>1041</v>
      </c>
    </row>
    <row r="439" spans="1:48" ht="14.4">
      <c r="A439" s="343">
        <v>254</v>
      </c>
      <c r="B439" s="343" t="s">
        <v>1130</v>
      </c>
      <c r="C439" s="343" t="s">
        <v>1420</v>
      </c>
      <c r="D439" s="343" t="str">
        <f t="shared" si="30"/>
        <v>1001 - 1500 SFTSylhetMoulvibazarNon-PNPHigh Street W Residential BlockHBথানা সদরI shapeGround floor</v>
      </c>
      <c r="E439" s="343" t="str">
        <f>CONCATENATE('Outlet Data'!K439,L439,'Outlet Data'!N439,M439)</f>
        <v>SylhetMoulvibazarHigh Street W Residential BlockNon-PNP</v>
      </c>
      <c r="F439" s="343" t="str">
        <f t="shared" si="31"/>
        <v>Moulvibazarথানা সদরNon-PNP</v>
      </c>
      <c r="G439" s="343" t="str">
        <f t="shared" si="32"/>
        <v>MoulvibazarNon-PNP</v>
      </c>
      <c r="H439" s="344">
        <v>45443</v>
      </c>
      <c r="I439" s="343">
        <v>1390</v>
      </c>
      <c r="J439" s="343" t="str">
        <f t="shared" si="33"/>
        <v>1001 - 1500 SFT</v>
      </c>
      <c r="K439" s="345" t="s">
        <v>131</v>
      </c>
      <c r="L439" s="343" t="s">
        <v>908</v>
      </c>
      <c r="M439" s="345" t="s">
        <v>1537</v>
      </c>
      <c r="N439" s="343" t="s">
        <v>1015</v>
      </c>
      <c r="O439" s="343" t="s">
        <v>45</v>
      </c>
      <c r="P439" s="343" t="s">
        <v>27</v>
      </c>
      <c r="Q439" s="343" t="s">
        <v>1869</v>
      </c>
      <c r="R439" s="343" t="s">
        <v>1863</v>
      </c>
      <c r="S439" s="346">
        <v>2897681.4</v>
      </c>
      <c r="T439" s="346">
        <v>2084.6628776978419</v>
      </c>
      <c r="U439" s="346">
        <v>2855277</v>
      </c>
      <c r="V439" s="346">
        <v>3028233</v>
      </c>
      <c r="W439" s="346">
        <v>1464305.8</v>
      </c>
      <c r="X439" s="346">
        <v>1354598.3999999999</v>
      </c>
      <c r="Y439" s="346">
        <v>2534240.4</v>
      </c>
      <c r="Z439" s="346">
        <v>5</v>
      </c>
      <c r="AA439" s="346" t="s">
        <v>1848</v>
      </c>
      <c r="AB439" s="346" t="s">
        <v>1849</v>
      </c>
      <c r="AC439" s="346" t="s">
        <v>1855</v>
      </c>
      <c r="AD439" s="346">
        <v>1433375.5999999999</v>
      </c>
      <c r="AE439" s="347">
        <v>0.97887722632799767</v>
      </c>
      <c r="AF439" s="347">
        <v>5.9360909707209676E-2</v>
      </c>
      <c r="AG439" s="346">
        <v>3028233</v>
      </c>
      <c r="AH439" s="346">
        <v>3448471</v>
      </c>
      <c r="AI439" s="346">
        <v>3023583</v>
      </c>
      <c r="AJ439" s="346">
        <v>2132843</v>
      </c>
      <c r="AK439" s="346">
        <v>2855277</v>
      </c>
      <c r="AL439" s="346">
        <v>170626.45061003865</v>
      </c>
      <c r="AM439" s="346">
        <v>205177.47337575804</v>
      </c>
      <c r="AN439" s="346">
        <v>201927.50974372739</v>
      </c>
      <c r="AO439" s="346">
        <v>101582.22791607573</v>
      </c>
      <c r="AP439" s="346">
        <v>180731.35808270483</v>
      </c>
      <c r="AQ439" s="347">
        <v>0.14976902556055929</v>
      </c>
      <c r="AR439" s="348" t="str">
        <f t="shared" si="34"/>
        <v>SylhetMoulvibazar</v>
      </c>
      <c r="AS439" s="347">
        <v>4.0000000000000001E-3</v>
      </c>
      <c r="AT439" s="347" t="s">
        <v>1856</v>
      </c>
      <c r="AU439" s="347" t="s">
        <v>1843</v>
      </c>
      <c r="AV439" s="349" t="s">
        <v>1041</v>
      </c>
    </row>
    <row r="440" spans="1:48" ht="14.4">
      <c r="A440" s="343">
        <v>640</v>
      </c>
      <c r="B440" s="343" t="s">
        <v>1193</v>
      </c>
      <c r="C440" s="343" t="s">
        <v>1426</v>
      </c>
      <c r="D440" s="343" t="str">
        <f t="shared" si="30"/>
        <v>1501 - 2000 SFTDhakaDhakaNon-PNPHigh Street W Residential BlockLCবিভাগীয় শহরSquare ⬜ shapeGround floor</v>
      </c>
      <c r="E440" s="343" t="str">
        <f>CONCATENATE('Outlet Data'!K440,L440,'Outlet Data'!N440,M440)</f>
        <v>DhakaDhakaHigh Street W Residential BlockNon-PNP</v>
      </c>
      <c r="F440" s="343" t="str">
        <f t="shared" si="31"/>
        <v>Dhakaবিভাগীয় শহরNon-PNP</v>
      </c>
      <c r="G440" s="343" t="str">
        <f t="shared" si="32"/>
        <v>DhakaNon-PNP</v>
      </c>
      <c r="H440" s="344">
        <v>45443</v>
      </c>
      <c r="I440" s="343">
        <v>1568</v>
      </c>
      <c r="J440" s="343" t="str">
        <f t="shared" si="33"/>
        <v>1501 - 2000 SFT</v>
      </c>
      <c r="K440" s="345" t="s">
        <v>52</v>
      </c>
      <c r="L440" s="343" t="s">
        <v>52</v>
      </c>
      <c r="M440" s="345" t="s">
        <v>1537</v>
      </c>
      <c r="N440" s="343" t="s">
        <v>1015</v>
      </c>
      <c r="O440" s="343" t="s">
        <v>127</v>
      </c>
      <c r="P440" s="343" t="s">
        <v>118</v>
      </c>
      <c r="Q440" s="343" t="s">
        <v>1838</v>
      </c>
      <c r="R440" s="343" t="s">
        <v>52</v>
      </c>
      <c r="S440" s="346">
        <v>1324422.3999999999</v>
      </c>
      <c r="T440" s="346">
        <v>844.65714285714284</v>
      </c>
      <c r="U440" s="346">
        <v>1243598</v>
      </c>
      <c r="V440" s="346">
        <v>1392028</v>
      </c>
      <c r="W440" s="346">
        <v>1644116.6</v>
      </c>
      <c r="X440" s="346">
        <v>1198480.7</v>
      </c>
      <c r="Y440" s="346">
        <v>2079119.7</v>
      </c>
      <c r="Z440" s="346">
        <v>23</v>
      </c>
      <c r="AA440" s="346" t="s">
        <v>1853</v>
      </c>
      <c r="AB440" s="346" t="s">
        <v>1854</v>
      </c>
      <c r="AC440" s="346" t="s">
        <v>1845</v>
      </c>
      <c r="AD440" s="346">
        <v>-319694.20000000019</v>
      </c>
      <c r="AE440" s="347">
        <v>-0.19444740111498182</v>
      </c>
      <c r="AF440" s="347">
        <v>2.6223139440733938E-2</v>
      </c>
      <c r="AG440" s="346">
        <v>1308519</v>
      </c>
      <c r="AH440" s="346">
        <v>1243598</v>
      </c>
      <c r="AI440" s="346">
        <v>1501420</v>
      </c>
      <c r="AJ440" s="346">
        <v>1176547</v>
      </c>
      <c r="AK440" s="346">
        <v>1392028</v>
      </c>
      <c r="AL440" s="346">
        <v>31858.835242517001</v>
      </c>
      <c r="AM440" s="346">
        <v>-458.58796422832529</v>
      </c>
      <c r="AN440" s="346">
        <v>68585.542777420022</v>
      </c>
      <c r="AO440" s="346">
        <v>32491.991628038377</v>
      </c>
      <c r="AP440" s="346">
        <v>41174.784684410435</v>
      </c>
      <c r="AQ440" s="347">
        <v>0.14802746690910448</v>
      </c>
      <c r="AR440" s="348" t="str">
        <f t="shared" si="34"/>
        <v>DhakaDhaka</v>
      </c>
      <c r="AS440" s="347">
        <v>4.0000000000000001E-3</v>
      </c>
      <c r="AT440" s="347" t="s">
        <v>1846</v>
      </c>
      <c r="AU440" s="347" t="s">
        <v>1843</v>
      </c>
      <c r="AV440" s="349" t="s">
        <v>1041</v>
      </c>
    </row>
    <row r="441" spans="1:48" ht="14.4">
      <c r="A441" s="343">
        <v>606</v>
      </c>
      <c r="B441" s="343" t="s">
        <v>1140</v>
      </c>
      <c r="C441" s="343" t="s">
        <v>1421</v>
      </c>
      <c r="D441" s="343" t="str">
        <f t="shared" si="30"/>
        <v>1001 - 1500 SFTDhakaDhakaNon-PNPHigh Street W Residential BlockMCথানা সদরSquare ⬜ shapeGround floor</v>
      </c>
      <c r="E441" s="343" t="str">
        <f>CONCATENATE('Outlet Data'!K441,L441,'Outlet Data'!N441,M441)</f>
        <v>DhakaDhakaHigh Street W Residential BlockNon-PNP</v>
      </c>
      <c r="F441" s="343" t="str">
        <f t="shared" si="31"/>
        <v>Dhakaথানা সদরNon-PNP</v>
      </c>
      <c r="G441" s="343" t="str">
        <f t="shared" si="32"/>
        <v>DhakaNon-PNP</v>
      </c>
      <c r="H441" s="344">
        <v>45443</v>
      </c>
      <c r="I441" s="343">
        <v>1420</v>
      </c>
      <c r="J441" s="343" t="str">
        <f t="shared" si="33"/>
        <v>1001 - 1500 SFT</v>
      </c>
      <c r="K441" s="345" t="s">
        <v>52</v>
      </c>
      <c r="L441" s="343" t="s">
        <v>52</v>
      </c>
      <c r="M441" s="345" t="s">
        <v>1537</v>
      </c>
      <c r="N441" s="343" t="s">
        <v>1015</v>
      </c>
      <c r="O441" s="343" t="s">
        <v>25</v>
      </c>
      <c r="P441" s="343" t="s">
        <v>118</v>
      </c>
      <c r="Q441" s="343" t="s">
        <v>1869</v>
      </c>
      <c r="R441" s="343" t="s">
        <v>52</v>
      </c>
      <c r="S441" s="346">
        <v>1438314.2</v>
      </c>
      <c r="T441" s="346">
        <v>1012.8973239436619</v>
      </c>
      <c r="U441" s="346">
        <v>1280781</v>
      </c>
      <c r="V441" s="346">
        <v>1576084</v>
      </c>
      <c r="W441" s="346">
        <v>1709419.6</v>
      </c>
      <c r="X441" s="346">
        <v>1385972.4</v>
      </c>
      <c r="Y441" s="346">
        <v>1894672.5</v>
      </c>
      <c r="Z441" s="346">
        <v>7</v>
      </c>
      <c r="AA441" s="346" t="s">
        <v>1857</v>
      </c>
      <c r="AB441" s="346" t="s">
        <v>1858</v>
      </c>
      <c r="AC441" s="346" t="s">
        <v>1845</v>
      </c>
      <c r="AD441" s="346">
        <v>-271105.40000000014</v>
      </c>
      <c r="AE441" s="347">
        <v>-0.15859499914473907</v>
      </c>
      <c r="AF441" s="347">
        <v>4.3683793735870516E-2</v>
      </c>
      <c r="AG441" s="346">
        <v>1415580</v>
      </c>
      <c r="AH441" s="346">
        <v>1280781</v>
      </c>
      <c r="AI441" s="346">
        <v>1752121</v>
      </c>
      <c r="AJ441" s="346">
        <v>1167005</v>
      </c>
      <c r="AK441" s="346">
        <v>1576084</v>
      </c>
      <c r="AL441" s="346">
        <v>60926.740592104266</v>
      </c>
      <c r="AM441" s="346">
        <v>42344.449211289495</v>
      </c>
      <c r="AN441" s="346">
        <v>91114.237235688226</v>
      </c>
      <c r="AO441" s="346">
        <v>37638.888663588994</v>
      </c>
      <c r="AP441" s="346">
        <v>82130.788498197071</v>
      </c>
      <c r="AQ441" s="347">
        <v>0.14114697879609128</v>
      </c>
      <c r="AR441" s="348" t="str">
        <f t="shared" si="34"/>
        <v>DhakaDhaka</v>
      </c>
      <c r="AS441" s="347">
        <v>4.0000000000000001E-3</v>
      </c>
      <c r="AT441" s="347" t="s">
        <v>1846</v>
      </c>
      <c r="AU441" s="347" t="s">
        <v>1843</v>
      </c>
      <c r="AV441" s="349" t="s">
        <v>1041</v>
      </c>
    </row>
    <row r="442" spans="1:48" ht="14.4">
      <c r="A442" s="343">
        <v>222</v>
      </c>
      <c r="B442" s="343" t="s">
        <v>1107</v>
      </c>
      <c r="C442" s="343" t="s">
        <v>1424</v>
      </c>
      <c r="D442" s="343" t="str">
        <f t="shared" si="30"/>
        <v>1001 - 1500 SFTDhakaDhakaNon-PNPHigh Street W Residential BlockHBবিভাগীয় শহরSquare ⬜ shapeGround floor</v>
      </c>
      <c r="E442" s="343" t="str">
        <f>CONCATENATE('Outlet Data'!K442,L442,'Outlet Data'!N442,M442)</f>
        <v>DhakaDhakaHigh Street W Residential BlockNon-PNP</v>
      </c>
      <c r="F442" s="343" t="str">
        <f t="shared" si="31"/>
        <v>Dhakaবিভাগীয় শহরNon-PNP</v>
      </c>
      <c r="G442" s="343" t="str">
        <f t="shared" si="32"/>
        <v>DhakaNon-PNP</v>
      </c>
      <c r="H442" s="344">
        <v>45443</v>
      </c>
      <c r="I442" s="343">
        <v>1285</v>
      </c>
      <c r="J442" s="343" t="str">
        <f t="shared" si="33"/>
        <v>1001 - 1500 SFT</v>
      </c>
      <c r="K442" s="345" t="s">
        <v>52</v>
      </c>
      <c r="L442" s="343" t="s">
        <v>52</v>
      </c>
      <c r="M442" s="345" t="s">
        <v>1537</v>
      </c>
      <c r="N442" s="343" t="s">
        <v>1015</v>
      </c>
      <c r="O442" s="343" t="s">
        <v>45</v>
      </c>
      <c r="P442" s="343" t="s">
        <v>27</v>
      </c>
      <c r="Q442" s="343" t="s">
        <v>1838</v>
      </c>
      <c r="R442" s="343" t="s">
        <v>52</v>
      </c>
      <c r="S442" s="346">
        <v>2494387.4</v>
      </c>
      <c r="T442" s="346">
        <v>1941.1575097276263</v>
      </c>
      <c r="U442" s="346">
        <v>2477410</v>
      </c>
      <c r="V442" s="346">
        <v>2532790</v>
      </c>
      <c r="W442" s="346">
        <v>2400604</v>
      </c>
      <c r="X442" s="346">
        <v>1727011.05</v>
      </c>
      <c r="Y442" s="346">
        <v>2506160.15</v>
      </c>
      <c r="Z442" s="346">
        <v>6</v>
      </c>
      <c r="AA442" s="346" t="s">
        <v>1857</v>
      </c>
      <c r="AB442" s="346" t="s">
        <v>1858</v>
      </c>
      <c r="AC442" s="346" t="s">
        <v>1845</v>
      </c>
      <c r="AD442" s="346">
        <v>93783.399999999907</v>
      </c>
      <c r="AE442" s="347">
        <v>3.9066584909464463E-2</v>
      </c>
      <c r="AF442" s="347">
        <v>4.7453787709422893E-2</v>
      </c>
      <c r="AG442" s="346">
        <v>2648536</v>
      </c>
      <c r="AH442" s="346">
        <v>2477410</v>
      </c>
      <c r="AI442" s="346">
        <v>2532790</v>
      </c>
      <c r="AJ442" s="346">
        <v>2495709</v>
      </c>
      <c r="AK442" s="346">
        <v>2317492</v>
      </c>
      <c r="AL442" s="346">
        <v>113249.0265153863</v>
      </c>
      <c r="AM442" s="346">
        <v>98007.574244295363</v>
      </c>
      <c r="AN442" s="346">
        <v>147823.76764751616</v>
      </c>
      <c r="AO442" s="346">
        <v>120988.81163499446</v>
      </c>
      <c r="AP442" s="346">
        <v>111771.47068110429</v>
      </c>
      <c r="AQ442" s="347">
        <v>0.14518304201211471</v>
      </c>
      <c r="AR442" s="348" t="str">
        <f t="shared" si="34"/>
        <v>DhakaDhaka</v>
      </c>
      <c r="AS442" s="347">
        <v>4.0000000000000001E-3</v>
      </c>
      <c r="AT442" s="347" t="s">
        <v>1846</v>
      </c>
      <c r="AU442" s="347" t="s">
        <v>1843</v>
      </c>
      <c r="AV442" s="349" t="s">
        <v>1041</v>
      </c>
    </row>
    <row r="443" spans="1:48" ht="14.4">
      <c r="A443" s="343">
        <v>447</v>
      </c>
      <c r="B443" s="343" t="s">
        <v>1110</v>
      </c>
      <c r="C443" s="343" t="s">
        <v>1425</v>
      </c>
      <c r="D443" s="343" t="str">
        <f t="shared" si="30"/>
        <v>1001 - 1500 SFTDhakaManikganjNon-PNPCommercial HubLCঅন্যান্যI shapeGround floor</v>
      </c>
      <c r="E443" s="343" t="str">
        <f>CONCATENATE('Outlet Data'!K443,L443,'Outlet Data'!N443,M443)</f>
        <v>DhakaManikganjCommercial HubNon-PNP</v>
      </c>
      <c r="F443" s="343" t="str">
        <f t="shared" si="31"/>
        <v>Manikganjঅন্যান্যNon-PNP</v>
      </c>
      <c r="G443" s="343" t="str">
        <f t="shared" si="32"/>
        <v>ManikganjNon-PNP</v>
      </c>
      <c r="H443" s="344">
        <v>45456</v>
      </c>
      <c r="I443" s="343">
        <v>1296</v>
      </c>
      <c r="J443" s="343" t="str">
        <f t="shared" si="33"/>
        <v>1001 - 1500 SFT</v>
      </c>
      <c r="K443" s="345" t="s">
        <v>52</v>
      </c>
      <c r="L443" s="343" t="s">
        <v>542</v>
      </c>
      <c r="M443" s="345" t="s">
        <v>1537</v>
      </c>
      <c r="N443" s="343" t="s">
        <v>1014</v>
      </c>
      <c r="O443" s="343" t="s">
        <v>127</v>
      </c>
      <c r="P443" s="343" t="s">
        <v>118</v>
      </c>
      <c r="Q443" s="343" t="s">
        <v>1926</v>
      </c>
      <c r="R443" s="343" t="s">
        <v>52</v>
      </c>
      <c r="S443" s="346">
        <v>1257875.8</v>
      </c>
      <c r="T443" s="346">
        <v>970.58317901234568</v>
      </c>
      <c r="U443" s="346">
        <v>1134817</v>
      </c>
      <c r="V443" s="346">
        <v>1418881</v>
      </c>
      <c r="W443" s="346">
        <v>1126199.5</v>
      </c>
      <c r="X443" s="346">
        <v>866075.60000000009</v>
      </c>
      <c r="Y443" s="346">
        <v>1499334.35</v>
      </c>
      <c r="Z443" s="346">
        <v>28</v>
      </c>
      <c r="AA443" s="346" t="s">
        <v>1853</v>
      </c>
      <c r="AB443" s="346" t="s">
        <v>1854</v>
      </c>
      <c r="AC443" s="346" t="s">
        <v>1845</v>
      </c>
      <c r="AD443" s="346">
        <v>131676.30000000005</v>
      </c>
      <c r="AE443" s="347">
        <v>0.11692093629947453</v>
      </c>
      <c r="AF443" s="347">
        <v>4.8880302231030875E-2</v>
      </c>
      <c r="AG443" s="346">
        <v>1134817</v>
      </c>
      <c r="AH443" s="346">
        <v>1244727</v>
      </c>
      <c r="AI443" s="346">
        <v>1535827</v>
      </c>
      <c r="AJ443" s="346">
        <v>955127</v>
      </c>
      <c r="AK443" s="346">
        <v>1418881</v>
      </c>
      <c r="AL443" s="346">
        <v>56926.753752560355</v>
      </c>
      <c r="AM443" s="346">
        <v>49359.691973118606</v>
      </c>
      <c r="AN443" s="346">
        <v>106679.98641175128</v>
      </c>
      <c r="AO443" s="346">
        <v>30523.600376027898</v>
      </c>
      <c r="AP443" s="346">
        <v>63936.713852040615</v>
      </c>
      <c r="AQ443" s="347">
        <v>0.16754633318370002</v>
      </c>
      <c r="AR443" s="348" t="str">
        <f t="shared" si="34"/>
        <v>DhakaManikganj</v>
      </c>
      <c r="AS443" s="347">
        <v>1.7761608519167343E-2</v>
      </c>
      <c r="AT443" s="347" t="s">
        <v>1856</v>
      </c>
      <c r="AU443" s="347" t="s">
        <v>1843</v>
      </c>
      <c r="AV443" s="349" t="s">
        <v>1041</v>
      </c>
    </row>
    <row r="444" spans="1:48" ht="14.4">
      <c r="A444" s="343">
        <v>646</v>
      </c>
      <c r="B444" s="343" t="s">
        <v>1147</v>
      </c>
      <c r="C444" s="343" t="s">
        <v>2094</v>
      </c>
      <c r="D444" s="343" t="str">
        <f t="shared" si="30"/>
        <v xml:space="preserve">1001 - 1500 SFTRangpurLalmonirhatNon-PNPCommercial HubLCঅন্যান্যI Shape Ground floor </v>
      </c>
      <c r="E444" s="343" t="str">
        <f>CONCATENATE('Outlet Data'!K444,L444,'Outlet Data'!N444,M444)</f>
        <v>RangpurLalmonirhatCommercial HubNon-PNP</v>
      </c>
      <c r="F444" s="343" t="str">
        <f t="shared" si="31"/>
        <v>Lalmonirhatঅন্যান্যNon-PNP</v>
      </c>
      <c r="G444" s="343" t="str">
        <f t="shared" si="32"/>
        <v>LalmonirhatNon-PNP</v>
      </c>
      <c r="H444" s="344">
        <v>45458</v>
      </c>
      <c r="I444" s="343">
        <v>1475</v>
      </c>
      <c r="J444" s="343" t="str">
        <f t="shared" si="33"/>
        <v>1001 - 1500 SFT</v>
      </c>
      <c r="K444" s="345" t="s">
        <v>389</v>
      </c>
      <c r="L444" s="343" t="s">
        <v>323</v>
      </c>
      <c r="M444" s="345" t="s">
        <v>1537</v>
      </c>
      <c r="N444" s="343" t="s">
        <v>1014</v>
      </c>
      <c r="O444" s="343" t="s">
        <v>127</v>
      </c>
      <c r="P444" s="343" t="s">
        <v>118</v>
      </c>
      <c r="Q444" s="343" t="s">
        <v>1926</v>
      </c>
      <c r="R444" s="343" t="s">
        <v>1863</v>
      </c>
      <c r="S444" s="346">
        <v>843810.8</v>
      </c>
      <c r="T444" s="346">
        <v>572.07511864406786</v>
      </c>
      <c r="U444" s="346">
        <v>759334</v>
      </c>
      <c r="V444" s="346">
        <v>952583</v>
      </c>
      <c r="W444" s="346">
        <v>1024685.6</v>
      </c>
      <c r="X444" s="346">
        <v>753337.3</v>
      </c>
      <c r="Y444" s="346">
        <v>1171640.8</v>
      </c>
      <c r="Z444" s="346">
        <v>11</v>
      </c>
      <c r="AA444" s="346" t="s">
        <v>1853</v>
      </c>
      <c r="AB444" s="346" t="s">
        <v>1854</v>
      </c>
      <c r="AC444" s="346" t="s">
        <v>1845</v>
      </c>
      <c r="AD444" s="346">
        <v>-180874.79999999993</v>
      </c>
      <c r="AE444" s="347">
        <v>-0.17651736298431431</v>
      </c>
      <c r="AF444" s="347">
        <v>5.4173452840395404E-4</v>
      </c>
      <c r="AG444" s="346">
        <v>876231</v>
      </c>
      <c r="AH444" s="346">
        <v>759334</v>
      </c>
      <c r="AI444" s="346">
        <v>952583</v>
      </c>
      <c r="AJ444" s="346">
        <v>673021</v>
      </c>
      <c r="AK444" s="346">
        <v>957885</v>
      </c>
      <c r="AL444" s="346">
        <v>-132622.12044039572</v>
      </c>
      <c r="AM444" s="346">
        <v>22272.968116282384</v>
      </c>
      <c r="AN444" s="346">
        <v>53726.608335458557</v>
      </c>
      <c r="AO444" s="346">
        <v>20131.477357353782</v>
      </c>
      <c r="AP444" s="346">
        <v>38776.673860301817</v>
      </c>
      <c r="AQ444" s="347">
        <v>0.15543195904249829</v>
      </c>
      <c r="AR444" s="348" t="str">
        <f t="shared" si="34"/>
        <v>RangpurLalmonirhat</v>
      </c>
      <c r="AS444" s="347">
        <v>4.0000000000000001E-3</v>
      </c>
      <c r="AT444" s="347" t="s">
        <v>2095</v>
      </c>
      <c r="AU444" s="347" t="s">
        <v>1930</v>
      </c>
      <c r="AV444" s="349" t="s">
        <v>1041</v>
      </c>
    </row>
    <row r="445" spans="1:48" ht="14.4">
      <c r="A445" s="343">
        <v>556</v>
      </c>
      <c r="B445" s="343" t="s">
        <v>1231</v>
      </c>
      <c r="C445" s="343" t="s">
        <v>2096</v>
      </c>
      <c r="D445" s="343" t="str">
        <f t="shared" si="30"/>
        <v>1501 - 2000 SFTKhulnaKhulnaNon-PNPHigh Street W Residential BlockHBবিভাগীয় শহরSquare ⬜ shapeGround floor</v>
      </c>
      <c r="E445" s="343" t="str">
        <f>CONCATENATE('Outlet Data'!K445,L445,'Outlet Data'!N445,M445)</f>
        <v>KhulnaKhulnaHigh Street W Residential BlockNon-PNP</v>
      </c>
      <c r="F445" s="343" t="str">
        <f t="shared" si="31"/>
        <v>Khulnaবিভাগীয় শহরNon-PNP</v>
      </c>
      <c r="G445" s="343" t="str">
        <f t="shared" si="32"/>
        <v>KhulnaNon-PNP</v>
      </c>
      <c r="H445" s="344">
        <v>45459</v>
      </c>
      <c r="I445" s="343">
        <v>1800</v>
      </c>
      <c r="J445" s="343" t="str">
        <f t="shared" si="33"/>
        <v>1501 - 2000 SFT</v>
      </c>
      <c r="K445" s="345" t="s">
        <v>159</v>
      </c>
      <c r="L445" s="343" t="s">
        <v>159</v>
      </c>
      <c r="M445" s="345" t="s">
        <v>1537</v>
      </c>
      <c r="N445" s="343" t="s">
        <v>1015</v>
      </c>
      <c r="O445" s="343" t="s">
        <v>45</v>
      </c>
      <c r="P445" s="343" t="s">
        <v>27</v>
      </c>
      <c r="Q445" s="343" t="s">
        <v>1838</v>
      </c>
      <c r="R445" s="343" t="s">
        <v>1863</v>
      </c>
      <c r="S445" s="346">
        <v>782358.4</v>
      </c>
      <c r="T445" s="346">
        <v>434.64355555555557</v>
      </c>
      <c r="U445" s="346">
        <v>666616</v>
      </c>
      <c r="V445" s="346">
        <v>908386</v>
      </c>
      <c r="W445" s="346">
        <v>3267165</v>
      </c>
      <c r="X445" s="346">
        <v>2196583.4</v>
      </c>
      <c r="Y445" s="346">
        <v>3839285.1</v>
      </c>
      <c r="Z445" s="346">
        <v>11</v>
      </c>
      <c r="AA445" s="346" t="s">
        <v>1848</v>
      </c>
      <c r="AB445" s="346" t="s">
        <v>1849</v>
      </c>
      <c r="AC445" s="346" t="s">
        <v>1841</v>
      </c>
      <c r="AD445" s="346">
        <v>-2484806.6</v>
      </c>
      <c r="AE445" s="347">
        <v>-0.76053906062289478</v>
      </c>
      <c r="AF445" s="347">
        <v>1.4383239225254116E-3</v>
      </c>
      <c r="AG445" s="346">
        <v>908386</v>
      </c>
      <c r="AH445" s="346">
        <v>775928</v>
      </c>
      <c r="AI445" s="346">
        <v>943531</v>
      </c>
      <c r="AJ445" s="346">
        <v>666616</v>
      </c>
      <c r="AK445" s="346">
        <v>617331</v>
      </c>
      <c r="AL445" s="346">
        <v>4514.3655674642068</v>
      </c>
      <c r="AM445" s="346">
        <v>-3684.3031151779869</v>
      </c>
      <c r="AN445" s="346">
        <v>12318.389207927161</v>
      </c>
      <c r="AO445" s="346">
        <v>-5949.3431629925035</v>
      </c>
      <c r="AP445" s="346">
        <v>-1572.6844836773525</v>
      </c>
      <c r="AQ445" s="347">
        <v>0.15160655847412421</v>
      </c>
      <c r="AR445" s="348" t="str">
        <f t="shared" si="34"/>
        <v>KhulnaKhulna</v>
      </c>
      <c r="AS445" s="347">
        <v>4.0000000000000001E-3</v>
      </c>
      <c r="AT445" s="347" t="s">
        <v>1846</v>
      </c>
      <c r="AU445" s="347" t="s">
        <v>1843</v>
      </c>
      <c r="AV445" s="349" t="s">
        <v>1041</v>
      </c>
    </row>
    <row r="446" spans="1:48" ht="14.4">
      <c r="A446" s="343">
        <v>501</v>
      </c>
      <c r="B446" s="343" t="s">
        <v>1093</v>
      </c>
      <c r="C446" s="343" t="s">
        <v>1429</v>
      </c>
      <c r="D446" s="343" t="str">
        <f t="shared" si="30"/>
        <v>1001 - 1500 SFTChattogramChattogramNon-PNPHigh Street W Residential BlockLCবিভাগীয় শহরI shapeGround floor</v>
      </c>
      <c r="E446" s="343" t="str">
        <f>CONCATENATE('Outlet Data'!K446,L446,'Outlet Data'!N446,M446)</f>
        <v>ChattogramChattogramHigh Street W Residential BlockNon-PNP</v>
      </c>
      <c r="F446" s="343" t="str">
        <f t="shared" si="31"/>
        <v>Chattogramবিভাগীয় শহরNon-PNP</v>
      </c>
      <c r="G446" s="343" t="str">
        <f t="shared" si="32"/>
        <v>ChattogramNon-PNP</v>
      </c>
      <c r="H446" s="344">
        <v>45473</v>
      </c>
      <c r="I446" s="343">
        <v>1200</v>
      </c>
      <c r="J446" s="343" t="str">
        <f t="shared" si="33"/>
        <v>1001 - 1500 SFT</v>
      </c>
      <c r="K446" s="345" t="s">
        <v>195</v>
      </c>
      <c r="L446" s="343" t="s">
        <v>195</v>
      </c>
      <c r="M446" s="345" t="s">
        <v>1537</v>
      </c>
      <c r="N446" s="343" t="s">
        <v>1015</v>
      </c>
      <c r="O446" s="343" t="s">
        <v>127</v>
      </c>
      <c r="P446" s="343" t="s">
        <v>118</v>
      </c>
      <c r="Q446" s="343" t="s">
        <v>1838</v>
      </c>
      <c r="R446" s="343" t="s">
        <v>1863</v>
      </c>
      <c r="S446" s="346">
        <v>1073748.3999999999</v>
      </c>
      <c r="T446" s="346">
        <v>894.79033333333325</v>
      </c>
      <c r="U446" s="346">
        <v>927432</v>
      </c>
      <c r="V446" s="346">
        <v>1182684</v>
      </c>
      <c r="W446" s="346">
        <v>1267205</v>
      </c>
      <c r="X446" s="346">
        <v>882086.6</v>
      </c>
      <c r="Y446" s="346">
        <v>1558045</v>
      </c>
      <c r="Z446" s="346">
        <v>13</v>
      </c>
      <c r="AA446" s="346" t="s">
        <v>1853</v>
      </c>
      <c r="AB446" s="346" t="s">
        <v>1854</v>
      </c>
      <c r="AC446" s="346" t="s">
        <v>1845</v>
      </c>
      <c r="AD446" s="346">
        <v>-193456.60000000009</v>
      </c>
      <c r="AE446" s="347">
        <v>-0.15266401253151629</v>
      </c>
      <c r="AF446" s="347">
        <v>2.1642113699049365E-2</v>
      </c>
      <c r="AG446" s="346">
        <v>927432</v>
      </c>
      <c r="AH446" s="346">
        <v>1053023</v>
      </c>
      <c r="AI446" s="346">
        <v>1293159</v>
      </c>
      <c r="AJ446" s="346">
        <v>912444</v>
      </c>
      <c r="AK446" s="346">
        <v>1182684</v>
      </c>
      <c r="AL446" s="346">
        <v>30760.970291188074</v>
      </c>
      <c r="AM446" s="346">
        <v>-26834.089507458732</v>
      </c>
      <c r="AN446" s="346">
        <v>69280.763922740618</v>
      </c>
      <c r="AO446" s="346">
        <v>33730.944414717087</v>
      </c>
      <c r="AP446" s="346">
        <v>9252.3356636746321</v>
      </c>
      <c r="AQ446" s="347">
        <v>0.16462108858823013</v>
      </c>
      <c r="AR446" s="348" t="str">
        <f t="shared" si="34"/>
        <v>ChattogramChattogram</v>
      </c>
      <c r="AS446" s="347">
        <v>3.9109147620849695E-2</v>
      </c>
      <c r="AT446" s="347" t="s">
        <v>1856</v>
      </c>
      <c r="AU446" s="347" t="s">
        <v>1843</v>
      </c>
      <c r="AV446" s="349" t="s">
        <v>1041</v>
      </c>
    </row>
    <row r="447" spans="1:48" ht="14.4">
      <c r="A447" s="343">
        <v>148</v>
      </c>
      <c r="B447" s="343" t="s">
        <v>1249</v>
      </c>
      <c r="C447" s="343" t="s">
        <v>2097</v>
      </c>
      <c r="D447" s="343" t="str">
        <f t="shared" si="30"/>
        <v>1501 - 2000 SFTDhakaGazipurNon-PNPHigh Street W Residential BlockMBথানা সদরI shapeGround floor</v>
      </c>
      <c r="E447" s="343" t="str">
        <f>CONCATENATE('Outlet Data'!K447,L447,'Outlet Data'!N447,M447)</f>
        <v>DhakaGazipurHigh Street W Residential BlockNon-PNP</v>
      </c>
      <c r="F447" s="343" t="str">
        <f t="shared" si="31"/>
        <v>Gazipurথানা সদরNon-PNP</v>
      </c>
      <c r="G447" s="343" t="str">
        <f t="shared" si="32"/>
        <v>GazipurNon-PNP</v>
      </c>
      <c r="H447" s="344">
        <v>45503</v>
      </c>
      <c r="I447" s="343">
        <v>1994</v>
      </c>
      <c r="J447" s="343" t="str">
        <f t="shared" si="33"/>
        <v>1501 - 2000 SFT</v>
      </c>
      <c r="K447" s="345" t="s">
        <v>52</v>
      </c>
      <c r="L447" s="343" t="s">
        <v>79</v>
      </c>
      <c r="M447" s="345" t="s">
        <v>1537</v>
      </c>
      <c r="N447" s="343" t="s">
        <v>1015</v>
      </c>
      <c r="O447" s="343" t="s">
        <v>25</v>
      </c>
      <c r="P447" s="343" t="s">
        <v>27</v>
      </c>
      <c r="Q447" s="343" t="s">
        <v>1869</v>
      </c>
      <c r="R447" s="343" t="s">
        <v>52</v>
      </c>
      <c r="S447" s="346">
        <v>2810912.2</v>
      </c>
      <c r="T447" s="346">
        <v>1409.6851554663992</v>
      </c>
      <c r="U447" s="346">
        <v>2689664</v>
      </c>
      <c r="V447" s="346">
        <v>2987690</v>
      </c>
      <c r="W447" s="346">
        <v>2810912.2</v>
      </c>
      <c r="X447" s="346">
        <v>2063384.2</v>
      </c>
      <c r="Y447" s="346">
        <v>3775502.5999999996</v>
      </c>
      <c r="Z447" s="346">
        <v>7</v>
      </c>
      <c r="AA447" s="346" t="s">
        <v>1857</v>
      </c>
      <c r="AB447" s="346" t="s">
        <v>1858</v>
      </c>
      <c r="AC447" s="346" t="s">
        <v>1845</v>
      </c>
      <c r="AD447" s="346">
        <v>0</v>
      </c>
      <c r="AE447" s="347">
        <v>0</v>
      </c>
      <c r="AF447" s="347">
        <v>6.7496079287356611E-2</v>
      </c>
      <c r="AG447" s="346">
        <v>2689664</v>
      </c>
      <c r="AH447" s="346">
        <v>2832107</v>
      </c>
      <c r="AI447" s="346">
        <v>3010734</v>
      </c>
      <c r="AJ447" s="346">
        <v>2534366</v>
      </c>
      <c r="AK447" s="346">
        <v>2987690</v>
      </c>
      <c r="AL447" s="346">
        <v>156793.08296093135</v>
      </c>
      <c r="AM447" s="346">
        <v>169259.311741382</v>
      </c>
      <c r="AN447" s="346">
        <v>241522.14934092487</v>
      </c>
      <c r="AO447" s="346">
        <v>153886.74961445446</v>
      </c>
      <c r="AP447" s="346">
        <v>227166.4699472973</v>
      </c>
      <c r="AQ447" s="347">
        <v>0.16426260109473259</v>
      </c>
      <c r="AR447" s="348" t="str">
        <f t="shared" si="34"/>
        <v>DhakaGazipur</v>
      </c>
      <c r="AS447" s="347">
        <v>4.0000000000000001E-3</v>
      </c>
      <c r="AT447" s="347" t="s">
        <v>1856</v>
      </c>
      <c r="AU447" s="347" t="s">
        <v>1843</v>
      </c>
      <c r="AV447" s="349" t="s">
        <v>1041</v>
      </c>
    </row>
    <row r="448" spans="1:48" ht="14.4">
      <c r="A448" s="343">
        <v>500</v>
      </c>
      <c r="B448" s="343" t="s">
        <v>1172</v>
      </c>
      <c r="C448" s="343" t="s">
        <v>2098</v>
      </c>
      <c r="D448" s="343" t="str">
        <f t="shared" si="30"/>
        <v>1001 - 1500 SFTDhakaGazipurNon-PNPIndustrialMCথানা সদরL shapeGround floor</v>
      </c>
      <c r="E448" s="343" t="str">
        <f>CONCATENATE('Outlet Data'!K448,L448,'Outlet Data'!N448,M448)</f>
        <v>DhakaGazipurIndustrialNon-PNP</v>
      </c>
      <c r="F448" s="343" t="str">
        <f t="shared" si="31"/>
        <v>Gazipurথানা সদরNon-PNP</v>
      </c>
      <c r="G448" s="343" t="str">
        <f t="shared" si="32"/>
        <v>GazipurNon-PNP</v>
      </c>
      <c r="H448" s="344">
        <v>45503</v>
      </c>
      <c r="I448" s="343">
        <v>1500</v>
      </c>
      <c r="J448" s="343" t="str">
        <f t="shared" si="33"/>
        <v>1001 - 1500 SFT</v>
      </c>
      <c r="K448" s="345" t="s">
        <v>52</v>
      </c>
      <c r="L448" s="343" t="s">
        <v>79</v>
      </c>
      <c r="M448" s="345" t="s">
        <v>1537</v>
      </c>
      <c r="N448" s="343" t="s">
        <v>1017</v>
      </c>
      <c r="O448" s="343" t="s">
        <v>25</v>
      </c>
      <c r="P448" s="343" t="s">
        <v>118</v>
      </c>
      <c r="Q448" s="343" t="s">
        <v>1869</v>
      </c>
      <c r="R448" s="343" t="s">
        <v>52</v>
      </c>
      <c r="S448" s="346">
        <v>1327560.8</v>
      </c>
      <c r="T448" s="346">
        <v>885.04053333333331</v>
      </c>
      <c r="U448" s="346">
        <v>1269676</v>
      </c>
      <c r="V448" s="346">
        <v>1340584</v>
      </c>
      <c r="W448" s="346">
        <v>1435127.2999999998</v>
      </c>
      <c r="X448" s="346">
        <v>920723.95</v>
      </c>
      <c r="Y448" s="346">
        <v>2028621.2</v>
      </c>
      <c r="Z448" s="346">
        <v>50</v>
      </c>
      <c r="AA448" s="346" t="s">
        <v>1853</v>
      </c>
      <c r="AB448" s="346" t="s">
        <v>1854</v>
      </c>
      <c r="AC448" s="346" t="s">
        <v>1845</v>
      </c>
      <c r="AD448" s="346">
        <v>-107566.49999999977</v>
      </c>
      <c r="AE448" s="347">
        <v>-7.4952584345653328E-2</v>
      </c>
      <c r="AF448" s="347">
        <v>3.831510198659787E-2</v>
      </c>
      <c r="AG448" s="346">
        <v>1269676</v>
      </c>
      <c r="AH448" s="346">
        <v>1302419</v>
      </c>
      <c r="AI448" s="346">
        <v>1625631</v>
      </c>
      <c r="AJ448" s="346">
        <v>1099494</v>
      </c>
      <c r="AK448" s="346">
        <v>1340584</v>
      </c>
      <c r="AL448" s="346">
        <v>42299.743717889098</v>
      </c>
      <c r="AM448" s="346">
        <v>43230.262889106874</v>
      </c>
      <c r="AN448" s="346">
        <v>95074.468833868508</v>
      </c>
      <c r="AO448" s="346">
        <v>16790.66516935284</v>
      </c>
      <c r="AP448" s="346">
        <v>56932.996616829972</v>
      </c>
      <c r="AQ448" s="347">
        <v>0.15099533101581727</v>
      </c>
      <c r="AR448" s="348" t="str">
        <f t="shared" si="34"/>
        <v>DhakaGazipur</v>
      </c>
      <c r="AS448" s="347">
        <v>4.0000000000000001E-3</v>
      </c>
      <c r="AT448" s="347" t="s">
        <v>1842</v>
      </c>
      <c r="AU448" s="347" t="s">
        <v>1843</v>
      </c>
      <c r="AV448" s="349" t="s">
        <v>1041</v>
      </c>
    </row>
    <row r="449" spans="1:48" ht="14.4">
      <c r="A449" s="343">
        <v>341</v>
      </c>
      <c r="B449" s="343" t="s">
        <v>1045</v>
      </c>
      <c r="C449" s="343" t="s">
        <v>2099</v>
      </c>
      <c r="D449" s="343" t="str">
        <f t="shared" si="30"/>
        <v>Below 1000 SFTChattogramCumillaNon-PNPHigh Street W Residential BlockMCজেলা শহরL shapeGround floor</v>
      </c>
      <c r="E449" s="343" t="str">
        <f>CONCATENATE('Outlet Data'!K449,L449,'Outlet Data'!N449,M449)</f>
        <v>ChattogramCumillaHigh Street W Residential BlockNon-PNP</v>
      </c>
      <c r="F449" s="343" t="str">
        <f t="shared" si="31"/>
        <v>Cumillaজেলা শহরNon-PNP</v>
      </c>
      <c r="G449" s="343" t="str">
        <f t="shared" si="32"/>
        <v>CumillaNon-PNP</v>
      </c>
      <c r="H449" s="344">
        <v>45503</v>
      </c>
      <c r="I449" s="343">
        <v>850</v>
      </c>
      <c r="J449" s="343" t="str">
        <f t="shared" si="33"/>
        <v>Below 1000 SFT</v>
      </c>
      <c r="K449" s="345" t="s">
        <v>195</v>
      </c>
      <c r="L449" s="343" t="s">
        <v>162</v>
      </c>
      <c r="M449" s="345" t="s">
        <v>1537</v>
      </c>
      <c r="N449" s="343" t="s">
        <v>1015</v>
      </c>
      <c r="O449" s="343" t="s">
        <v>25</v>
      </c>
      <c r="P449" s="343" t="s">
        <v>118</v>
      </c>
      <c r="Q449" s="343" t="s">
        <v>1861</v>
      </c>
      <c r="R449" s="343" t="s">
        <v>1863</v>
      </c>
      <c r="S449" s="346">
        <v>1509864.2</v>
      </c>
      <c r="T449" s="346">
        <v>1776.3108235294117</v>
      </c>
      <c r="U449" s="346">
        <v>1429117</v>
      </c>
      <c r="V449" s="346">
        <v>1608930</v>
      </c>
      <c r="W449" s="346">
        <v>634079.6</v>
      </c>
      <c r="X449" s="346">
        <v>549525</v>
      </c>
      <c r="Y449" s="346">
        <v>1087039.5999999999</v>
      </c>
      <c r="Z449" s="346">
        <v>10</v>
      </c>
      <c r="AA449" s="346" t="s">
        <v>1864</v>
      </c>
      <c r="AB449" s="346" t="s">
        <v>1865</v>
      </c>
      <c r="AC449" s="346" t="s">
        <v>1855</v>
      </c>
      <c r="AD449" s="346">
        <v>875784.6</v>
      </c>
      <c r="AE449" s="347">
        <v>1.3811903111218213</v>
      </c>
      <c r="AF449" s="347">
        <v>3.0020005556290457E-2</v>
      </c>
      <c r="AG449" s="346">
        <v>1429117</v>
      </c>
      <c r="AH449" s="346">
        <v>1608930</v>
      </c>
      <c r="AI449" s="346">
        <v>1573785</v>
      </c>
      <c r="AJ449" s="346">
        <v>1301201</v>
      </c>
      <c r="AK449" s="346">
        <v>1636288</v>
      </c>
      <c r="AL449" s="346">
        <v>64192.927369748359</v>
      </c>
      <c r="AM449" s="346">
        <v>57374.284995200724</v>
      </c>
      <c r="AN449" s="346">
        <v>60186.700740443921</v>
      </c>
      <c r="AO449" s="346">
        <v>-8492.02834888504</v>
      </c>
      <c r="AP449" s="346">
        <v>53368.773609712254</v>
      </c>
      <c r="AQ449" s="347">
        <v>0.15279936629469307</v>
      </c>
      <c r="AR449" s="348" t="str">
        <f t="shared" si="34"/>
        <v>ChattogramCumilla</v>
      </c>
      <c r="AS449" s="347">
        <v>4.0000000000000001E-3</v>
      </c>
      <c r="AT449" s="347" t="s">
        <v>1842</v>
      </c>
      <c r="AU449" s="347" t="s">
        <v>1843</v>
      </c>
      <c r="AV449" s="349" t="s">
        <v>1041</v>
      </c>
    </row>
    <row r="450" spans="1:48" ht="14.4">
      <c r="A450" s="343">
        <v>458</v>
      </c>
      <c r="B450" s="343" t="s">
        <v>1164</v>
      </c>
      <c r="C450" s="343" t="s">
        <v>2100</v>
      </c>
      <c r="D450" s="343" t="str">
        <f t="shared" si="30"/>
        <v>1001 - 1500 SFTKhulnaMeherpurNon-PNPHigh Street W Residential BlockLCথানা সদরI shapeGround floor</v>
      </c>
      <c r="E450" s="343" t="str">
        <f>CONCATENATE('Outlet Data'!K450,L450,'Outlet Data'!N450,M450)</f>
        <v>KhulnaMeherpurHigh Street W Residential BlockNon-PNP</v>
      </c>
      <c r="F450" s="343" t="str">
        <f t="shared" si="31"/>
        <v>Meherpurথানা সদরNon-PNP</v>
      </c>
      <c r="G450" s="343" t="str">
        <f t="shared" si="32"/>
        <v>MeherpurNon-PNP</v>
      </c>
      <c r="H450" s="344">
        <v>45503</v>
      </c>
      <c r="I450" s="343">
        <v>1500</v>
      </c>
      <c r="J450" s="343" t="str">
        <f t="shared" si="33"/>
        <v>1001 - 1500 SFT</v>
      </c>
      <c r="K450" s="345" t="s">
        <v>159</v>
      </c>
      <c r="L450" s="343" t="s">
        <v>1071</v>
      </c>
      <c r="M450" s="345" t="s">
        <v>1537</v>
      </c>
      <c r="N450" s="343" t="s">
        <v>1015</v>
      </c>
      <c r="O450" s="343" t="s">
        <v>127</v>
      </c>
      <c r="P450" s="343" t="s">
        <v>118</v>
      </c>
      <c r="Q450" s="343" t="s">
        <v>1869</v>
      </c>
      <c r="R450" s="343" t="s">
        <v>1863</v>
      </c>
      <c r="S450" s="346">
        <v>1271329.3999999999</v>
      </c>
      <c r="T450" s="346">
        <v>847.55293333333327</v>
      </c>
      <c r="U450" s="346">
        <v>1040072</v>
      </c>
      <c r="V450" s="346">
        <v>1476871</v>
      </c>
      <c r="W450" s="346">
        <v>1079839.5</v>
      </c>
      <c r="X450" s="346">
        <v>868062.35</v>
      </c>
      <c r="Y450" s="346">
        <v>1495543</v>
      </c>
      <c r="Z450" s="346">
        <v>58</v>
      </c>
      <c r="AA450" s="346" t="s">
        <v>1848</v>
      </c>
      <c r="AB450" s="346" t="s">
        <v>1849</v>
      </c>
      <c r="AC450" s="346" t="s">
        <v>1845</v>
      </c>
      <c r="AD450" s="346">
        <v>191489.89999999991</v>
      </c>
      <c r="AE450" s="347">
        <v>0.17733181644123963</v>
      </c>
      <c r="AF450" s="347">
        <v>5.463036484860307E-2</v>
      </c>
      <c r="AG450" s="346">
        <v>1040072</v>
      </c>
      <c r="AH450" s="346">
        <v>1163454</v>
      </c>
      <c r="AI450" s="346">
        <v>1476871</v>
      </c>
      <c r="AJ450" s="346">
        <v>1002316</v>
      </c>
      <c r="AK450" s="346">
        <v>1673934</v>
      </c>
      <c r="AL450" s="346">
        <v>41981.557708814304</v>
      </c>
      <c r="AM450" s="346">
        <v>46980.632302252925</v>
      </c>
      <c r="AN450" s="346">
        <v>96798.463783066603</v>
      </c>
      <c r="AO450" s="346">
        <v>32717.084213399939</v>
      </c>
      <c r="AP450" s="346">
        <v>128788.20681624432</v>
      </c>
      <c r="AQ450" s="347">
        <v>0.17266931135656716</v>
      </c>
      <c r="AR450" s="348" t="str">
        <f t="shared" si="34"/>
        <v>KhulnaMeherpur</v>
      </c>
      <c r="AS450" s="347">
        <v>4.0000000000000001E-3</v>
      </c>
      <c r="AT450" s="347" t="s">
        <v>1856</v>
      </c>
      <c r="AU450" s="347" t="s">
        <v>1843</v>
      </c>
      <c r="AV450" s="349" t="s">
        <v>1041</v>
      </c>
    </row>
    <row r="451" spans="1:48" ht="14.4">
      <c r="A451" s="343">
        <v>503</v>
      </c>
      <c r="B451" s="343" t="s">
        <v>1160</v>
      </c>
      <c r="C451" s="343" t="s">
        <v>1418</v>
      </c>
      <c r="D451" s="343" t="str">
        <f t="shared" ref="D451:D514" si="35">CONCATENATE(J451,K451,L451,M451,,N451,O451,P451,Q451,AT451,AU451)</f>
        <v>1001 - 1500 SFTRajshahiNatoreNon-PNPCommercial HubLCথানা সদরSquare ⬜ shapeGround floor</v>
      </c>
      <c r="E451" s="343" t="str">
        <f>CONCATENATE('Outlet Data'!K451,L451,'Outlet Data'!N451,M451)</f>
        <v>RajshahiNatoreCommercial HubNon-PNP</v>
      </c>
      <c r="F451" s="343" t="str">
        <f t="shared" ref="F451:F514" si="36">CONCATENATE(L451,Q451,M451)</f>
        <v>Natoreথানা সদরNon-PNP</v>
      </c>
      <c r="G451" s="343" t="str">
        <f t="shared" ref="G451:G514" si="37">CONCATENATE(L451,M451)</f>
        <v>NatoreNon-PNP</v>
      </c>
      <c r="H451" s="344">
        <v>45503</v>
      </c>
      <c r="I451" s="343">
        <v>1500</v>
      </c>
      <c r="J451" s="343" t="str">
        <f t="shared" ref="J451:J514" si="38">IF(I451="","",IF(I451&lt;=1000,"Below 1000 SFT",IF(I451&gt;10000,"More Then 10000 SFT",(INT((I451-1001)/500)*500+1001)&amp;" - "&amp;(INT((I451-1001)/500)*500+1500)&amp;" SFT")))</f>
        <v>1001 - 1500 SFT</v>
      </c>
      <c r="K451" s="345" t="s">
        <v>107</v>
      </c>
      <c r="L451" s="343" t="s">
        <v>329</v>
      </c>
      <c r="M451" s="345" t="s">
        <v>1537</v>
      </c>
      <c r="N451" s="343" t="s">
        <v>1014</v>
      </c>
      <c r="O451" s="343" t="s">
        <v>127</v>
      </c>
      <c r="P451" s="343" t="s">
        <v>118</v>
      </c>
      <c r="Q451" s="343" t="s">
        <v>1869</v>
      </c>
      <c r="R451" s="343" t="s">
        <v>1863</v>
      </c>
      <c r="S451" s="346">
        <v>1078032.3999999999</v>
      </c>
      <c r="T451" s="346">
        <v>718.68826666666655</v>
      </c>
      <c r="U451" s="346">
        <v>1009628</v>
      </c>
      <c r="V451" s="346">
        <v>1238509</v>
      </c>
      <c r="W451" s="346">
        <v>1017367</v>
      </c>
      <c r="X451" s="346">
        <v>893759.9</v>
      </c>
      <c r="Y451" s="346">
        <v>1078760.8999999999</v>
      </c>
      <c r="Z451" s="346">
        <v>8</v>
      </c>
      <c r="AA451" s="346" t="s">
        <v>1853</v>
      </c>
      <c r="AB451" s="346" t="s">
        <v>1854</v>
      </c>
      <c r="AC451" s="346" t="s">
        <v>1845</v>
      </c>
      <c r="AD451" s="346">
        <v>60665.399999999907</v>
      </c>
      <c r="AE451" s="347">
        <v>5.9629809105268716E-2</v>
      </c>
      <c r="AF451" s="347">
        <v>5.7572396543746802E-2</v>
      </c>
      <c r="AG451" s="346">
        <v>1009628</v>
      </c>
      <c r="AH451" s="346">
        <v>1098164</v>
      </c>
      <c r="AI451" s="346">
        <v>1238509</v>
      </c>
      <c r="AJ451" s="346">
        <v>784911</v>
      </c>
      <c r="AK451" s="346">
        <v>1258950</v>
      </c>
      <c r="AL451" s="346">
        <v>45010.497244935308</v>
      </c>
      <c r="AM451" s="346">
        <v>54874.040542486924</v>
      </c>
      <c r="AN451" s="346">
        <v>99826.148802145792</v>
      </c>
      <c r="AO451" s="346">
        <v>36923.230236285439</v>
      </c>
      <c r="AP451" s="346">
        <v>73690.62727318189</v>
      </c>
      <c r="AQ451" s="347">
        <v>0.15270907152995442</v>
      </c>
      <c r="AR451" s="348" t="str">
        <f t="shared" ref="AR451:AR514" si="39">K451&amp;L451</f>
        <v>RajshahiNatore</v>
      </c>
      <c r="AS451" s="347">
        <v>4.0000000000000001E-3</v>
      </c>
      <c r="AT451" s="347" t="s">
        <v>1846</v>
      </c>
      <c r="AU451" s="347" t="s">
        <v>1843</v>
      </c>
      <c r="AV451" s="349" t="s">
        <v>1041</v>
      </c>
    </row>
    <row r="452" spans="1:48" ht="14.4">
      <c r="A452" s="343">
        <v>469</v>
      </c>
      <c r="B452" s="343" t="s">
        <v>1156</v>
      </c>
      <c r="C452" s="343" t="s">
        <v>2101</v>
      </c>
      <c r="D452" s="343" t="str">
        <f t="shared" si="35"/>
        <v>1001 - 1500 SFTDhakaDhakaNon-PNPHigh Street W Residential BlockHCজেলা শহরSquare ⬜ shapeSlightly upper than Ground floor</v>
      </c>
      <c r="E452" s="343" t="str">
        <f>CONCATENATE('Outlet Data'!K452,L452,'Outlet Data'!N452,M452)</f>
        <v>DhakaDhakaHigh Street W Residential BlockNon-PNP</v>
      </c>
      <c r="F452" s="343" t="str">
        <f t="shared" si="36"/>
        <v>Dhakaজেলা শহরNon-PNP</v>
      </c>
      <c r="G452" s="343" t="str">
        <f t="shared" si="37"/>
        <v>DhakaNon-PNP</v>
      </c>
      <c r="H452" s="344">
        <v>45503</v>
      </c>
      <c r="I452" s="343">
        <v>1500</v>
      </c>
      <c r="J452" s="343" t="str">
        <f t="shared" si="38"/>
        <v>1001 - 1500 SFT</v>
      </c>
      <c r="K452" s="345" t="s">
        <v>52</v>
      </c>
      <c r="L452" s="343" t="s">
        <v>52</v>
      </c>
      <c r="M452" s="345" t="s">
        <v>1537</v>
      </c>
      <c r="N452" s="343" t="s">
        <v>1015</v>
      </c>
      <c r="O452" s="343" t="s">
        <v>45</v>
      </c>
      <c r="P452" s="343" t="s">
        <v>118</v>
      </c>
      <c r="Q452" s="343" t="s">
        <v>1861</v>
      </c>
      <c r="R452" s="343" t="s">
        <v>52</v>
      </c>
      <c r="S452" s="346">
        <v>1354807</v>
      </c>
      <c r="T452" s="346">
        <v>903.20466666666664</v>
      </c>
      <c r="U452" s="346">
        <v>1211090</v>
      </c>
      <c r="V452" s="346">
        <v>1409885</v>
      </c>
      <c r="W452" s="346">
        <v>1587474.6</v>
      </c>
      <c r="X452" s="346">
        <v>1389779.55</v>
      </c>
      <c r="Y452" s="346">
        <v>1868604.55</v>
      </c>
      <c r="Z452" s="346">
        <v>12</v>
      </c>
      <c r="AA452" s="346" t="s">
        <v>1853</v>
      </c>
      <c r="AB452" s="346" t="s">
        <v>1854</v>
      </c>
      <c r="AC452" s="346" t="s">
        <v>1841</v>
      </c>
      <c r="AD452" s="346">
        <v>-232667.60000000009</v>
      </c>
      <c r="AE452" s="347">
        <v>-0.1465646127503395</v>
      </c>
      <c r="AF452" s="347">
        <v>4.0668336997220618E-2</v>
      </c>
      <c r="AG452" s="346">
        <v>1183947</v>
      </c>
      <c r="AH452" s="346">
        <v>1343547</v>
      </c>
      <c r="AI452" s="346">
        <v>1625566</v>
      </c>
      <c r="AJ452" s="346">
        <v>1211090</v>
      </c>
      <c r="AK452" s="346">
        <v>1409885</v>
      </c>
      <c r="AL452" s="346">
        <v>25692.310319870536</v>
      </c>
      <c r="AM452" s="346">
        <v>49093.698091775848</v>
      </c>
      <c r="AN452" s="346">
        <v>75449.114546495461</v>
      </c>
      <c r="AO452" s="346">
        <v>51332.437836098659</v>
      </c>
      <c r="AP452" s="346">
        <v>73921.17741672686</v>
      </c>
      <c r="AQ452" s="347">
        <v>0.15248693080791997</v>
      </c>
      <c r="AR452" s="348" t="str">
        <f t="shared" si="39"/>
        <v>DhakaDhaka</v>
      </c>
      <c r="AS452" s="347">
        <v>3.7754220422886522E-3</v>
      </c>
      <c r="AT452" s="347" t="s">
        <v>1846</v>
      </c>
      <c r="AU452" s="347" t="s">
        <v>1851</v>
      </c>
      <c r="AV452" s="349" t="s">
        <v>1041</v>
      </c>
    </row>
    <row r="453" spans="1:48" ht="14.4">
      <c r="A453" s="343">
        <v>821</v>
      </c>
      <c r="B453" s="343" t="s">
        <v>1717</v>
      </c>
      <c r="C453" s="343" t="s">
        <v>2102</v>
      </c>
      <c r="D453" s="343" t="str">
        <f t="shared" si="35"/>
        <v>1001 - 1500 SFTSylhetSylhetNon-PNPHigh StreetMBথানা সদরSquare ⬜ shapeGround floor</v>
      </c>
      <c r="E453" s="343" t="str">
        <f>CONCATENATE('Outlet Data'!K453,L453,'Outlet Data'!N453,M453)</f>
        <v>SylhetSylhetHigh StreetNon-PNP</v>
      </c>
      <c r="F453" s="343" t="str">
        <f t="shared" si="36"/>
        <v>Sylhetথানা সদরNon-PNP</v>
      </c>
      <c r="G453" s="343" t="str">
        <f t="shared" si="37"/>
        <v>SylhetNon-PNP</v>
      </c>
      <c r="H453" s="344">
        <v>45930</v>
      </c>
      <c r="I453" s="343">
        <v>1500</v>
      </c>
      <c r="J453" s="343" t="str">
        <f t="shared" si="38"/>
        <v>1001 - 1500 SFT</v>
      </c>
      <c r="K453" s="345" t="s">
        <v>131</v>
      </c>
      <c r="L453" s="343" t="s">
        <v>131</v>
      </c>
      <c r="M453" s="345" t="s">
        <v>1537</v>
      </c>
      <c r="N453" s="343" t="s">
        <v>1018</v>
      </c>
      <c r="O453" s="343" t="s">
        <v>25</v>
      </c>
      <c r="P453" s="343" t="s">
        <v>27</v>
      </c>
      <c r="Q453" s="343" t="s">
        <v>1869</v>
      </c>
      <c r="R453" s="343" t="s">
        <v>1863</v>
      </c>
      <c r="S453" s="346">
        <v>1199379.6000000001</v>
      </c>
      <c r="T453" s="346">
        <v>799.58640000000003</v>
      </c>
      <c r="U453" s="346">
        <v>1117799</v>
      </c>
      <c r="V453" s="346">
        <v>1332134</v>
      </c>
      <c r="W453" s="346">
        <v>1297677.3999999999</v>
      </c>
      <c r="X453" s="346">
        <v>1199379.6000000001</v>
      </c>
      <c r="Y453" s="346">
        <v>1783108</v>
      </c>
      <c r="Z453" s="346">
        <v>5</v>
      </c>
      <c r="AA453" s="346" t="s">
        <v>1853</v>
      </c>
      <c r="AB453" s="346" t="s">
        <v>1854</v>
      </c>
      <c r="AC453" s="346" t="s">
        <v>1845</v>
      </c>
      <c r="AD453" s="346">
        <v>-98297.799999999814</v>
      </c>
      <c r="AE453" s="347">
        <v>-7.5749026684135634E-2</v>
      </c>
      <c r="AF453" s="347">
        <v>2.308066853011154E-2</v>
      </c>
      <c r="AG453" s="346">
        <v>1117799</v>
      </c>
      <c r="AH453" s="346">
        <v>1332134</v>
      </c>
      <c r="AI453" s="346">
        <v>1421023</v>
      </c>
      <c r="AJ453" s="346">
        <v>898188</v>
      </c>
      <c r="AK453" s="346">
        <v>1227754</v>
      </c>
      <c r="AL453" s="346">
        <v>10514.204422923853</v>
      </c>
      <c r="AM453" s="346">
        <v>34305.187422351562</v>
      </c>
      <c r="AN453" s="346">
        <v>58370.955322706315</v>
      </c>
      <c r="AO453" s="346">
        <v>13.86298679545871</v>
      </c>
      <c r="AP453" s="346">
        <v>35208.204792111646</v>
      </c>
      <c r="AQ453" s="347">
        <v>0.14117105796630267</v>
      </c>
      <c r="AR453" s="348" t="str">
        <f t="shared" si="39"/>
        <v>SylhetSylhet</v>
      </c>
      <c r="AS453" s="347">
        <v>4.0000000000000001E-3</v>
      </c>
      <c r="AT453" s="347" t="s">
        <v>1846</v>
      </c>
      <c r="AU453" s="347" t="s">
        <v>1843</v>
      </c>
      <c r="AV453" s="349" t="s">
        <v>1041</v>
      </c>
    </row>
    <row r="454" spans="1:48" ht="14.4">
      <c r="A454" s="343">
        <v>105</v>
      </c>
      <c r="B454" s="343" t="s">
        <v>1261</v>
      </c>
      <c r="C454" s="343" t="s">
        <v>2103</v>
      </c>
      <c r="D454" s="343" t="str">
        <f t="shared" si="35"/>
        <v>2001 - 2500 SFTChattogramNoakhaliNon-PNPHigh Street W Residential BlockHBজেলা শহরI shapeGround floor</v>
      </c>
      <c r="E454" s="343" t="str">
        <f>CONCATENATE('Outlet Data'!K454,L454,'Outlet Data'!N454,M454)</f>
        <v>ChattogramNoakhaliHigh Street W Residential BlockNon-PNP</v>
      </c>
      <c r="F454" s="343" t="str">
        <f t="shared" si="36"/>
        <v>Noakhaliজেলা শহরNon-PNP</v>
      </c>
      <c r="G454" s="343" t="str">
        <f t="shared" si="37"/>
        <v>NoakhaliNon-PNP</v>
      </c>
      <c r="H454" s="344">
        <v>45503</v>
      </c>
      <c r="I454" s="343">
        <v>2111</v>
      </c>
      <c r="J454" s="343" t="str">
        <f t="shared" si="38"/>
        <v>2001 - 2500 SFT</v>
      </c>
      <c r="K454" s="345" t="s">
        <v>195</v>
      </c>
      <c r="L454" s="343" t="s">
        <v>401</v>
      </c>
      <c r="M454" s="345" t="s">
        <v>1537</v>
      </c>
      <c r="N454" s="343" t="s">
        <v>1015</v>
      </c>
      <c r="O454" s="343" t="s">
        <v>45</v>
      </c>
      <c r="P454" s="343" t="s">
        <v>27</v>
      </c>
      <c r="Q454" s="343" t="s">
        <v>1861</v>
      </c>
      <c r="R454" s="343" t="s">
        <v>1863</v>
      </c>
      <c r="S454" s="346">
        <v>3423545.2</v>
      </c>
      <c r="T454" s="346">
        <v>1621.7646612979631</v>
      </c>
      <c r="U454" s="346">
        <v>3232439</v>
      </c>
      <c r="V454" s="346">
        <v>3677445</v>
      </c>
      <c r="W454" s="346">
        <v>3267165</v>
      </c>
      <c r="X454" s="346">
        <v>2196583.4</v>
      </c>
      <c r="Y454" s="346">
        <v>3839285.1</v>
      </c>
      <c r="Z454" s="346">
        <v>11</v>
      </c>
      <c r="AA454" s="346" t="s">
        <v>1848</v>
      </c>
      <c r="AB454" s="346" t="s">
        <v>1849</v>
      </c>
      <c r="AC454" s="346" t="s">
        <v>1845</v>
      </c>
      <c r="AD454" s="346">
        <v>156380.20000000019</v>
      </c>
      <c r="AE454" s="347">
        <v>4.7864188065187996E-2</v>
      </c>
      <c r="AF454" s="347">
        <v>7.2326734320502392E-2</v>
      </c>
      <c r="AG454" s="346">
        <v>3232439</v>
      </c>
      <c r="AH454" s="346">
        <v>3320968</v>
      </c>
      <c r="AI454" s="346">
        <v>3908116</v>
      </c>
      <c r="AJ454" s="346">
        <v>2978758</v>
      </c>
      <c r="AK454" s="346">
        <v>3677445</v>
      </c>
      <c r="AL454" s="346">
        <v>210230.0658773249</v>
      </c>
      <c r="AM454" s="346">
        <v>236707.80598228634</v>
      </c>
      <c r="AN454" s="346">
        <v>326581.45728945185</v>
      </c>
      <c r="AO454" s="346">
        <v>197506.54844915372</v>
      </c>
      <c r="AP454" s="346">
        <v>267043.34297493933</v>
      </c>
      <c r="AQ454" s="347">
        <v>0.1579384458885873</v>
      </c>
      <c r="AR454" s="348" t="str">
        <f t="shared" si="39"/>
        <v>ChattogramNoakhali</v>
      </c>
      <c r="AS454" s="347">
        <v>4.0000000000000001E-3</v>
      </c>
      <c r="AT454" s="347" t="s">
        <v>1856</v>
      </c>
      <c r="AU454" s="347" t="s">
        <v>1843</v>
      </c>
      <c r="AV454" s="349" t="s">
        <v>1041</v>
      </c>
    </row>
    <row r="455" spans="1:48" ht="14.4">
      <c r="A455" s="343">
        <v>339</v>
      </c>
      <c r="B455" s="343" t="s">
        <v>1168</v>
      </c>
      <c r="C455" s="343" t="s">
        <v>1442</v>
      </c>
      <c r="D455" s="343" t="str">
        <f t="shared" si="35"/>
        <v>1001 - 1500 SFTChattogramCumillaNon-PNPHigh Street W Residential BlockHCজেলা শহরOthersSlightly upper than Ground floor</v>
      </c>
      <c r="E455" s="343" t="str">
        <f>CONCATENATE('Outlet Data'!K455,L455,'Outlet Data'!N455,M455)</f>
        <v>ChattogramCumillaHigh Street W Residential BlockNon-PNP</v>
      </c>
      <c r="F455" s="343" t="str">
        <f t="shared" si="36"/>
        <v>Cumillaজেলা শহরNon-PNP</v>
      </c>
      <c r="G455" s="343" t="str">
        <f t="shared" si="37"/>
        <v>CumillaNon-PNP</v>
      </c>
      <c r="H455" s="344">
        <v>45503</v>
      </c>
      <c r="I455" s="343">
        <v>1500</v>
      </c>
      <c r="J455" s="343" t="str">
        <f t="shared" si="38"/>
        <v>1001 - 1500 SFT</v>
      </c>
      <c r="K455" s="345" t="s">
        <v>195</v>
      </c>
      <c r="L455" s="343" t="s">
        <v>162</v>
      </c>
      <c r="M455" s="345" t="s">
        <v>1537</v>
      </c>
      <c r="N455" s="343" t="s">
        <v>1015</v>
      </c>
      <c r="O455" s="343" t="s">
        <v>45</v>
      </c>
      <c r="P455" s="343" t="s">
        <v>118</v>
      </c>
      <c r="Q455" s="343" t="s">
        <v>1861</v>
      </c>
      <c r="R455" s="343" t="s">
        <v>1863</v>
      </c>
      <c r="S455" s="346">
        <v>1449625.4</v>
      </c>
      <c r="T455" s="346">
        <v>966.4169333333333</v>
      </c>
      <c r="U455" s="346">
        <v>1352367</v>
      </c>
      <c r="V455" s="346">
        <v>1507754</v>
      </c>
      <c r="W455" s="346">
        <v>1587474.6</v>
      </c>
      <c r="X455" s="346">
        <v>1405480.8</v>
      </c>
      <c r="Y455" s="346">
        <v>1904731.65</v>
      </c>
      <c r="Z455" s="346">
        <v>14</v>
      </c>
      <c r="AA455" s="346" t="s">
        <v>1864</v>
      </c>
      <c r="AB455" s="346" t="s">
        <v>1865</v>
      </c>
      <c r="AC455" s="346" t="s">
        <v>1845</v>
      </c>
      <c r="AD455" s="346">
        <v>-137849.20000000019</v>
      </c>
      <c r="AE455" s="347">
        <v>-8.6835531100781238E-2</v>
      </c>
      <c r="AF455" s="347">
        <v>4.2548284270145141E-2</v>
      </c>
      <c r="AG455" s="346">
        <v>1507754</v>
      </c>
      <c r="AH455" s="346">
        <v>1475013</v>
      </c>
      <c r="AI455" s="346">
        <v>1651390</v>
      </c>
      <c r="AJ455" s="346">
        <v>1261603</v>
      </c>
      <c r="AK455" s="346">
        <v>1352367</v>
      </c>
      <c r="AL455" s="346">
        <v>63823.947755886824</v>
      </c>
      <c r="AM455" s="346">
        <v>41774.047777508822</v>
      </c>
      <c r="AN455" s="346">
        <v>94442.036192453234</v>
      </c>
      <c r="AO455" s="346">
        <v>48416.42958483129</v>
      </c>
      <c r="AP455" s="346">
        <v>59938.906711434072</v>
      </c>
      <c r="AQ455" s="347">
        <v>0.14518962887362244</v>
      </c>
      <c r="AR455" s="348" t="str">
        <f t="shared" si="39"/>
        <v>ChattogramCumilla</v>
      </c>
      <c r="AS455" s="347">
        <v>4.0000000000000001E-3</v>
      </c>
      <c r="AT455" s="347" t="s">
        <v>1850</v>
      </c>
      <c r="AU455" s="347" t="s">
        <v>1851</v>
      </c>
      <c r="AV455" s="349" t="s">
        <v>1041</v>
      </c>
    </row>
    <row r="456" spans="1:48" ht="14.4">
      <c r="A456" s="343">
        <v>530</v>
      </c>
      <c r="B456" s="343" t="s">
        <v>1567</v>
      </c>
      <c r="C456" s="343" t="s">
        <v>2104</v>
      </c>
      <c r="D456" s="343" t="str">
        <f t="shared" si="35"/>
        <v>1501 - 2000 SFTDhakaTangailNon-PNPCommercial HubMBঅন্যান্যSquare ⬜ shapeGround floor</v>
      </c>
      <c r="E456" s="343" t="str">
        <f>CONCATENATE('Outlet Data'!K456,L456,'Outlet Data'!N456,M456)</f>
        <v>DhakaTangailCommercial HubNon-PNP</v>
      </c>
      <c r="F456" s="343" t="str">
        <f t="shared" si="36"/>
        <v>Tangailঅন্যান্যNon-PNP</v>
      </c>
      <c r="G456" s="343" t="str">
        <f t="shared" si="37"/>
        <v>TangailNon-PNP</v>
      </c>
      <c r="H456" s="344">
        <v>45857</v>
      </c>
      <c r="I456" s="343">
        <v>1522</v>
      </c>
      <c r="J456" s="343" t="str">
        <f t="shared" si="38"/>
        <v>1501 - 2000 SFT</v>
      </c>
      <c r="K456" s="345" t="s">
        <v>52</v>
      </c>
      <c r="L456" s="343" t="s">
        <v>362</v>
      </c>
      <c r="M456" s="345" t="s">
        <v>1537</v>
      </c>
      <c r="N456" s="343" t="s">
        <v>1014</v>
      </c>
      <c r="O456" s="343" t="s">
        <v>25</v>
      </c>
      <c r="P456" s="343" t="s">
        <v>27</v>
      </c>
      <c r="Q456" s="343" t="s">
        <v>1926</v>
      </c>
      <c r="R456" s="343" t="s">
        <v>52</v>
      </c>
      <c r="S456" s="346">
        <v>1406526</v>
      </c>
      <c r="T456" s="346">
        <v>924.13009198423129</v>
      </c>
      <c r="U456" s="346">
        <v>1243339</v>
      </c>
      <c r="V456" s="346">
        <v>1628154</v>
      </c>
      <c r="W456" s="346">
        <v>2241169.2000000002</v>
      </c>
      <c r="X456" s="346">
        <v>1560783.7999999998</v>
      </c>
      <c r="Y456" s="346">
        <v>3069073.6</v>
      </c>
      <c r="Z456" s="346">
        <v>59</v>
      </c>
      <c r="AA456" s="346" t="s">
        <v>1853</v>
      </c>
      <c r="AB456" s="346" t="s">
        <v>1854</v>
      </c>
      <c r="AC456" s="346" t="s">
        <v>1841</v>
      </c>
      <c r="AD456" s="346">
        <v>-834643.20000000019</v>
      </c>
      <c r="AE456" s="347">
        <v>-0.37241418452475616</v>
      </c>
      <c r="AF456" s="347">
        <v>6.4804823018937752E-2</v>
      </c>
      <c r="AG456" s="346">
        <v>1225577</v>
      </c>
      <c r="AH456" s="346">
        <v>1300517</v>
      </c>
      <c r="AI456" s="346">
        <v>1628154</v>
      </c>
      <c r="AJ456" s="346">
        <v>1243339</v>
      </c>
      <c r="AK456" s="346">
        <v>1635043</v>
      </c>
      <c r="AL456" s="346">
        <v>76054.534357606142</v>
      </c>
      <c r="AM456" s="346">
        <v>59048.751065044838</v>
      </c>
      <c r="AN456" s="346">
        <v>122565.5424786463</v>
      </c>
      <c r="AO456" s="346">
        <v>87020.360403899831</v>
      </c>
      <c r="AP456" s="346">
        <v>111059.1542024751</v>
      </c>
      <c r="AQ456" s="347">
        <v>0.17690142069884629</v>
      </c>
      <c r="AR456" s="348" t="str">
        <f t="shared" si="39"/>
        <v>DhakaTangail</v>
      </c>
      <c r="AS456" s="347">
        <v>4.0000000000000001E-3</v>
      </c>
      <c r="AT456" s="347" t="s">
        <v>1846</v>
      </c>
      <c r="AU456" s="347" t="s">
        <v>1843</v>
      </c>
      <c r="AV456" s="349" t="s">
        <v>1041</v>
      </c>
    </row>
    <row r="457" spans="1:48" ht="14.4">
      <c r="A457" s="343">
        <v>600</v>
      </c>
      <c r="B457" s="343" t="s">
        <v>1158</v>
      </c>
      <c r="C457" s="343" t="s">
        <v>2105</v>
      </c>
      <c r="D457" s="343" t="str">
        <f t="shared" si="35"/>
        <v>1001 - 1500 SFTDhakaDhakaNon-PNPHigh Street W Residential BlockLCবিভাগীয় শহরSquare ⬜ shapeGround floor</v>
      </c>
      <c r="E457" s="343" t="str">
        <f>CONCATENATE('Outlet Data'!K457,L457,'Outlet Data'!N457,M457)</f>
        <v>DhakaDhakaHigh Street W Residential BlockNon-PNP</v>
      </c>
      <c r="F457" s="343" t="str">
        <f t="shared" si="36"/>
        <v>Dhakaবিভাগীয় শহরNon-PNP</v>
      </c>
      <c r="G457" s="343" t="str">
        <f t="shared" si="37"/>
        <v>DhakaNon-PNP</v>
      </c>
      <c r="H457" s="344">
        <v>45505</v>
      </c>
      <c r="I457" s="343">
        <v>1500</v>
      </c>
      <c r="J457" s="343" t="str">
        <f t="shared" si="38"/>
        <v>1001 - 1500 SFT</v>
      </c>
      <c r="K457" s="345" t="s">
        <v>52</v>
      </c>
      <c r="L457" s="343" t="s">
        <v>52</v>
      </c>
      <c r="M457" s="345" t="s">
        <v>1537</v>
      </c>
      <c r="N457" s="343" t="s">
        <v>1015</v>
      </c>
      <c r="O457" s="343" t="s">
        <v>127</v>
      </c>
      <c r="P457" s="343" t="s">
        <v>118</v>
      </c>
      <c r="Q457" s="343" t="s">
        <v>1838</v>
      </c>
      <c r="R457" s="343" t="s">
        <v>52</v>
      </c>
      <c r="S457" s="346">
        <v>1151181</v>
      </c>
      <c r="T457" s="346">
        <v>767.45399999999995</v>
      </c>
      <c r="U457" s="346">
        <v>1105623</v>
      </c>
      <c r="V457" s="346">
        <v>1181653</v>
      </c>
      <c r="W457" s="346">
        <v>1126199.5</v>
      </c>
      <c r="X457" s="346">
        <v>866075.60000000009</v>
      </c>
      <c r="Y457" s="346">
        <v>1499334.35</v>
      </c>
      <c r="Z457" s="346">
        <v>28</v>
      </c>
      <c r="AA457" s="346" t="s">
        <v>1853</v>
      </c>
      <c r="AB457" s="346" t="s">
        <v>1854</v>
      </c>
      <c r="AC457" s="346" t="s">
        <v>1845</v>
      </c>
      <c r="AD457" s="346">
        <v>24981.5</v>
      </c>
      <c r="AE457" s="347">
        <v>2.2182126701352667E-2</v>
      </c>
      <c r="AF457" s="347">
        <v>3.1248451813789879E-2</v>
      </c>
      <c r="AG457" s="346">
        <v>1105623</v>
      </c>
      <c r="AH457" s="346">
        <v>1119937</v>
      </c>
      <c r="AI457" s="346">
        <v>1181653</v>
      </c>
      <c r="AJ457" s="346">
        <v>1095653</v>
      </c>
      <c r="AK457" s="346">
        <v>1253039</v>
      </c>
      <c r="AL457" s="346">
        <v>31560.06588720961</v>
      </c>
      <c r="AM457" s="346">
        <v>17302.685991067003</v>
      </c>
      <c r="AN457" s="346">
        <v>47337.422773250029</v>
      </c>
      <c r="AO457" s="346">
        <v>27108.23741537772</v>
      </c>
      <c r="AP457" s="346">
        <v>56554.707970347867</v>
      </c>
      <c r="AQ457" s="347">
        <v>0.14394522434936388</v>
      </c>
      <c r="AR457" s="348" t="str">
        <f t="shared" si="39"/>
        <v>DhakaDhaka</v>
      </c>
      <c r="AS457" s="347">
        <v>4.0000000000000001E-3</v>
      </c>
      <c r="AT457" s="347" t="s">
        <v>1846</v>
      </c>
      <c r="AU457" s="347" t="s">
        <v>1843</v>
      </c>
      <c r="AV457" s="349" t="s">
        <v>1041</v>
      </c>
    </row>
    <row r="458" spans="1:48" ht="14.4">
      <c r="A458" s="343">
        <v>209</v>
      </c>
      <c r="B458" s="343" t="s">
        <v>1169</v>
      </c>
      <c r="C458" s="343" t="s">
        <v>1434</v>
      </c>
      <c r="D458" s="343" t="str">
        <f t="shared" si="35"/>
        <v>1001 - 1500 SFTChattogramChandpurNon-PNPCommercial HubLCথানা সদরOthersGround floor</v>
      </c>
      <c r="E458" s="343" t="str">
        <f>CONCATENATE('Outlet Data'!K458,L458,'Outlet Data'!N458,M458)</f>
        <v>ChattogramChandpurCommercial HubNon-PNP</v>
      </c>
      <c r="F458" s="343" t="str">
        <f t="shared" si="36"/>
        <v>Chandpurথানা সদরNon-PNP</v>
      </c>
      <c r="G458" s="343" t="str">
        <f t="shared" si="37"/>
        <v>ChandpurNon-PNP</v>
      </c>
      <c r="H458" s="344">
        <v>45505</v>
      </c>
      <c r="I458" s="343">
        <v>1500</v>
      </c>
      <c r="J458" s="343" t="str">
        <f t="shared" si="38"/>
        <v>1001 - 1500 SFT</v>
      </c>
      <c r="K458" s="345" t="s">
        <v>195</v>
      </c>
      <c r="L458" s="343" t="s">
        <v>186</v>
      </c>
      <c r="M458" s="345" t="s">
        <v>1537</v>
      </c>
      <c r="N458" s="343" t="s">
        <v>1014</v>
      </c>
      <c r="O458" s="343" t="s">
        <v>127</v>
      </c>
      <c r="P458" s="343" t="s">
        <v>118</v>
      </c>
      <c r="Q458" s="343" t="s">
        <v>1869</v>
      </c>
      <c r="R458" s="343" t="s">
        <v>1863</v>
      </c>
      <c r="S458" s="346">
        <v>1942247.4</v>
      </c>
      <c r="T458" s="346">
        <v>1294.8316</v>
      </c>
      <c r="U458" s="346">
        <v>1625186</v>
      </c>
      <c r="V458" s="346">
        <v>2232914</v>
      </c>
      <c r="W458" s="346">
        <v>1267205</v>
      </c>
      <c r="X458" s="346">
        <v>882086.6</v>
      </c>
      <c r="Y458" s="346">
        <v>1558045</v>
      </c>
      <c r="Z458" s="346">
        <v>13</v>
      </c>
      <c r="AA458" s="346" t="s">
        <v>1853</v>
      </c>
      <c r="AB458" s="346" t="s">
        <v>1854</v>
      </c>
      <c r="AC458" s="346" t="s">
        <v>1855</v>
      </c>
      <c r="AD458" s="346">
        <v>675042.39999999991</v>
      </c>
      <c r="AE458" s="347">
        <v>0.53270181225610691</v>
      </c>
      <c r="AF458" s="347">
        <v>7.672303241711996E-2</v>
      </c>
      <c r="AG458" s="346">
        <v>1620454</v>
      </c>
      <c r="AH458" s="346">
        <v>1861722</v>
      </c>
      <c r="AI458" s="346">
        <v>2232914</v>
      </c>
      <c r="AJ458" s="346">
        <v>1625186</v>
      </c>
      <c r="AK458" s="346">
        <v>2370961</v>
      </c>
      <c r="AL458" s="346">
        <v>118033.5637154232</v>
      </c>
      <c r="AM458" s="346">
        <v>127380.19189140928</v>
      </c>
      <c r="AN458" s="346">
        <v>200221.23616544029</v>
      </c>
      <c r="AO458" s="346">
        <v>96958.502326362941</v>
      </c>
      <c r="AP458" s="346">
        <v>202482.05706269905</v>
      </c>
      <c r="AQ458" s="347">
        <v>0.17860623082202798</v>
      </c>
      <c r="AR458" s="348" t="str">
        <f t="shared" si="39"/>
        <v>ChattogramChandpur</v>
      </c>
      <c r="AS458" s="347">
        <v>4.0000000000000001E-3</v>
      </c>
      <c r="AT458" s="347" t="s">
        <v>1850</v>
      </c>
      <c r="AU458" s="347" t="s">
        <v>1843</v>
      </c>
      <c r="AV458" s="349" t="s">
        <v>1041</v>
      </c>
    </row>
    <row r="459" spans="1:48" ht="14.4">
      <c r="A459" s="343">
        <v>610</v>
      </c>
      <c r="B459" s="343" t="s">
        <v>1157</v>
      </c>
      <c r="C459" s="343" t="s">
        <v>2106</v>
      </c>
      <c r="D459" s="343" t="str">
        <f t="shared" si="35"/>
        <v xml:space="preserve">1001 - 1500 SFTRangpurKurigramNon-PNPCommercial HubLCথানা সদরI Shape Ground floor </v>
      </c>
      <c r="E459" s="343" t="str">
        <f>CONCATENATE('Outlet Data'!K459,L459,'Outlet Data'!N459,M459)</f>
        <v>RangpurKurigramCommercial HubNon-PNP</v>
      </c>
      <c r="F459" s="343" t="str">
        <f t="shared" si="36"/>
        <v>Kurigramথানা সদরNon-PNP</v>
      </c>
      <c r="G459" s="343" t="str">
        <f t="shared" si="37"/>
        <v>KurigramNon-PNP</v>
      </c>
      <c r="H459" s="344">
        <v>45506</v>
      </c>
      <c r="I459" s="343">
        <v>1500</v>
      </c>
      <c r="J459" s="343" t="str">
        <f t="shared" si="38"/>
        <v>1001 - 1500 SFT</v>
      </c>
      <c r="K459" s="345" t="s">
        <v>389</v>
      </c>
      <c r="L459" s="343" t="s">
        <v>336</v>
      </c>
      <c r="M459" s="345" t="s">
        <v>1537</v>
      </c>
      <c r="N459" s="343" t="s">
        <v>1014</v>
      </c>
      <c r="O459" s="343" t="s">
        <v>127</v>
      </c>
      <c r="P459" s="343" t="s">
        <v>118</v>
      </c>
      <c r="Q459" s="343" t="s">
        <v>1869</v>
      </c>
      <c r="R459" s="343" t="s">
        <v>1863</v>
      </c>
      <c r="S459" s="346">
        <v>1297560.2</v>
      </c>
      <c r="T459" s="346">
        <v>865.0401333333333</v>
      </c>
      <c r="U459" s="346">
        <v>1129831</v>
      </c>
      <c r="V459" s="346">
        <v>1504575</v>
      </c>
      <c r="W459" s="346">
        <v>1024685.6</v>
      </c>
      <c r="X459" s="346">
        <v>753337.3</v>
      </c>
      <c r="Y459" s="346">
        <v>1171640.8</v>
      </c>
      <c r="Z459" s="346">
        <v>11</v>
      </c>
      <c r="AA459" s="346" t="s">
        <v>1853</v>
      </c>
      <c r="AB459" s="346" t="s">
        <v>1854</v>
      </c>
      <c r="AC459" s="346" t="s">
        <v>1855</v>
      </c>
      <c r="AD459" s="346">
        <v>272874.59999999998</v>
      </c>
      <c r="AE459" s="347">
        <v>0.26630080485175167</v>
      </c>
      <c r="AF459" s="347">
        <v>5.0640804058016416E-2</v>
      </c>
      <c r="AG459" s="346">
        <v>1129831</v>
      </c>
      <c r="AH459" s="346">
        <v>1247648</v>
      </c>
      <c r="AI459" s="346">
        <v>1580260</v>
      </c>
      <c r="AJ459" s="346">
        <v>1025487</v>
      </c>
      <c r="AK459" s="346">
        <v>1504575</v>
      </c>
      <c r="AL459" s="346">
        <v>42749.849594977393</v>
      </c>
      <c r="AM459" s="346">
        <v>45157.64905472548</v>
      </c>
      <c r="AN459" s="346">
        <v>102045.71402386643</v>
      </c>
      <c r="AO459" s="346">
        <v>34324.682627806324</v>
      </c>
      <c r="AP459" s="346">
        <v>104269.56390702733</v>
      </c>
      <c r="AQ459" s="347">
        <v>0.15176035383632494</v>
      </c>
      <c r="AR459" s="348" t="str">
        <f t="shared" si="39"/>
        <v>RangpurKurigram</v>
      </c>
      <c r="AS459" s="347">
        <v>4.0000000000000001E-3</v>
      </c>
      <c r="AT459" s="347" t="s">
        <v>2095</v>
      </c>
      <c r="AU459" s="347" t="s">
        <v>1930</v>
      </c>
      <c r="AV459" s="349" t="s">
        <v>1041</v>
      </c>
    </row>
    <row r="460" spans="1:48" ht="14.4">
      <c r="A460" s="343">
        <v>399</v>
      </c>
      <c r="B460" s="343" t="s">
        <v>1166</v>
      </c>
      <c r="C460" s="343" t="s">
        <v>2107</v>
      </c>
      <c r="D460" s="343" t="str">
        <f t="shared" si="35"/>
        <v>1001 - 1500 SFTRajshahiSirajganjNon-PNPCommercial HubLCথানা সদরI shapeSlightly upper than Ground floor</v>
      </c>
      <c r="E460" s="343" t="str">
        <f>CONCATENATE('Outlet Data'!K460,L460,'Outlet Data'!N460,M460)</f>
        <v>RajshahiSirajganjCommercial HubNon-PNP</v>
      </c>
      <c r="F460" s="343" t="str">
        <f t="shared" si="36"/>
        <v>Sirajganjথানা সদরNon-PNP</v>
      </c>
      <c r="G460" s="343" t="str">
        <f t="shared" si="37"/>
        <v>SirajganjNon-PNP</v>
      </c>
      <c r="H460" s="344">
        <v>45506</v>
      </c>
      <c r="I460" s="343">
        <v>1500</v>
      </c>
      <c r="J460" s="343" t="str">
        <f t="shared" si="38"/>
        <v>1001 - 1500 SFT</v>
      </c>
      <c r="K460" s="345" t="s">
        <v>107</v>
      </c>
      <c r="L460" s="343" t="s">
        <v>606</v>
      </c>
      <c r="M460" s="345" t="s">
        <v>1537</v>
      </c>
      <c r="N460" s="343" t="s">
        <v>1014</v>
      </c>
      <c r="O460" s="343" t="s">
        <v>127</v>
      </c>
      <c r="P460" s="343" t="s">
        <v>118</v>
      </c>
      <c r="Q460" s="343" t="s">
        <v>1869</v>
      </c>
      <c r="R460" s="343" t="s">
        <v>1863</v>
      </c>
      <c r="S460" s="346">
        <v>1350991.8</v>
      </c>
      <c r="T460" s="346">
        <v>900.66120000000001</v>
      </c>
      <c r="U460" s="346">
        <v>1242316</v>
      </c>
      <c r="V460" s="346">
        <v>1525394</v>
      </c>
      <c r="W460" s="346">
        <v>1017367</v>
      </c>
      <c r="X460" s="346">
        <v>893759.9</v>
      </c>
      <c r="Y460" s="346">
        <v>1078760.8999999999</v>
      </c>
      <c r="Z460" s="346">
        <v>8</v>
      </c>
      <c r="AA460" s="346" t="s">
        <v>1853</v>
      </c>
      <c r="AB460" s="346" t="s">
        <v>1854</v>
      </c>
      <c r="AC460" s="346" t="s">
        <v>1855</v>
      </c>
      <c r="AD460" s="346">
        <v>333624.80000000005</v>
      </c>
      <c r="AE460" s="347">
        <v>0.32792964584068485</v>
      </c>
      <c r="AF460" s="347">
        <v>5.5062798945210802E-2</v>
      </c>
      <c r="AG460" s="346">
        <v>1242316</v>
      </c>
      <c r="AH460" s="346">
        <v>1262282</v>
      </c>
      <c r="AI460" s="346">
        <v>1533208</v>
      </c>
      <c r="AJ460" s="346">
        <v>1191759</v>
      </c>
      <c r="AK460" s="346">
        <v>1525394</v>
      </c>
      <c r="AL460" s="346">
        <v>56644.53915636582</v>
      </c>
      <c r="AM460" s="346">
        <v>49858.0147333036</v>
      </c>
      <c r="AN460" s="346">
        <v>111478.97265906649</v>
      </c>
      <c r="AO460" s="346">
        <v>55528.632286049193</v>
      </c>
      <c r="AP460" s="346">
        <v>98436.790465357102</v>
      </c>
      <c r="AQ460" s="347">
        <v>0.17096070638397862</v>
      </c>
      <c r="AR460" s="348" t="str">
        <f t="shared" si="39"/>
        <v>RajshahiSirajganj</v>
      </c>
      <c r="AS460" s="347">
        <v>4.0000000000000001E-3</v>
      </c>
      <c r="AT460" s="347" t="s">
        <v>1856</v>
      </c>
      <c r="AU460" s="347" t="s">
        <v>1851</v>
      </c>
      <c r="AV460" s="349" t="s">
        <v>1041</v>
      </c>
    </row>
    <row r="461" spans="1:48" ht="14.4">
      <c r="A461" s="343">
        <v>651</v>
      </c>
      <c r="B461" s="343" t="s">
        <v>1222</v>
      </c>
      <c r="C461" s="343" t="s">
        <v>1444</v>
      </c>
      <c r="D461" s="343" t="str">
        <f t="shared" si="35"/>
        <v>1501 - 2000 SFTBarishalBarishalNon-PNPHigh Street W Residential BlockLCথানা সদরSquare ⬜ shapeGround floor</v>
      </c>
      <c r="E461" s="343" t="str">
        <f>CONCATENATE('Outlet Data'!K461,L461,'Outlet Data'!N461,M461)</f>
        <v>BarishalBarishalHigh Street W Residential BlockNon-PNP</v>
      </c>
      <c r="F461" s="343" t="str">
        <f t="shared" si="36"/>
        <v>Barishalথানা সদরNon-PNP</v>
      </c>
      <c r="G461" s="343" t="str">
        <f t="shared" si="37"/>
        <v>BarishalNon-PNP</v>
      </c>
      <c r="H461" s="344">
        <v>45522</v>
      </c>
      <c r="I461" s="343">
        <v>1750</v>
      </c>
      <c r="J461" s="343" t="str">
        <f t="shared" si="38"/>
        <v>1501 - 2000 SFT</v>
      </c>
      <c r="K461" s="345" t="s">
        <v>189</v>
      </c>
      <c r="L461" s="343" t="s">
        <v>189</v>
      </c>
      <c r="M461" s="345" t="s">
        <v>1537</v>
      </c>
      <c r="N461" s="343" t="s">
        <v>1015</v>
      </c>
      <c r="O461" s="343" t="s">
        <v>127</v>
      </c>
      <c r="P461" s="343" t="s">
        <v>118</v>
      </c>
      <c r="Q461" s="343" t="s">
        <v>1869</v>
      </c>
      <c r="R461" s="343" t="s">
        <v>1863</v>
      </c>
      <c r="S461" s="346">
        <v>832592.6</v>
      </c>
      <c r="T461" s="346">
        <v>475.7672</v>
      </c>
      <c r="U461" s="346">
        <v>768656</v>
      </c>
      <c r="V461" s="346">
        <v>921598</v>
      </c>
      <c r="W461" s="346">
        <v>1037442.4</v>
      </c>
      <c r="X461" s="346">
        <v>860368.3</v>
      </c>
      <c r="Y461" s="346">
        <v>1296276.8999999999</v>
      </c>
      <c r="Z461" s="346">
        <v>7</v>
      </c>
      <c r="AA461" s="346" t="s">
        <v>1853</v>
      </c>
      <c r="AB461" s="346" t="s">
        <v>1854</v>
      </c>
      <c r="AC461" s="346" t="s">
        <v>1841</v>
      </c>
      <c r="AD461" s="346">
        <v>-204849.80000000005</v>
      </c>
      <c r="AE461" s="347">
        <v>-0.1974565527686164</v>
      </c>
      <c r="AF461" s="347">
        <v>9.7793717642144177E-3</v>
      </c>
      <c r="AG461" s="346">
        <v>823164</v>
      </c>
      <c r="AH461" s="346">
        <v>768656</v>
      </c>
      <c r="AI461" s="346">
        <v>1075247</v>
      </c>
      <c r="AJ461" s="346">
        <v>574298</v>
      </c>
      <c r="AK461" s="346">
        <v>921598</v>
      </c>
      <c r="AL461" s="346">
        <v>-8168.5381958158105</v>
      </c>
      <c r="AM461" s="346">
        <v>-15355.363318022486</v>
      </c>
      <c r="AN461" s="346">
        <v>30238.445063351275</v>
      </c>
      <c r="AO461" s="346">
        <v>1657.7733166657999</v>
      </c>
      <c r="AP461" s="346">
        <v>32338.84595149057</v>
      </c>
      <c r="AQ461" s="347">
        <v>0.14482420709470042</v>
      </c>
      <c r="AR461" s="348" t="str">
        <f t="shared" si="39"/>
        <v>BarishalBarishal</v>
      </c>
      <c r="AS461" s="347">
        <v>4.0000000000000001E-3</v>
      </c>
      <c r="AT461" s="347" t="s">
        <v>1846</v>
      </c>
      <c r="AU461" s="347" t="s">
        <v>1843</v>
      </c>
      <c r="AV461" s="349" t="s">
        <v>1041</v>
      </c>
    </row>
    <row r="462" spans="1:48" ht="14.4">
      <c r="A462" s="343">
        <v>571</v>
      </c>
      <c r="B462" s="343" t="s">
        <v>1145</v>
      </c>
      <c r="C462" s="343" t="s">
        <v>2108</v>
      </c>
      <c r="D462" s="343" t="str">
        <f t="shared" si="35"/>
        <v>1001 - 1500 SFTDhakaDhakaNon-PNPHigh Street W Residential BlockLCথানা সদরSquare ⬜ shapeSlightly upper than Ground floor</v>
      </c>
      <c r="E462" s="343" t="str">
        <f>CONCATENATE('Outlet Data'!K462,L462,'Outlet Data'!N462,M462)</f>
        <v>DhakaDhakaHigh Street W Residential BlockNon-PNP</v>
      </c>
      <c r="F462" s="343" t="str">
        <f t="shared" si="36"/>
        <v>Dhakaথানা সদরNon-PNP</v>
      </c>
      <c r="G462" s="343" t="str">
        <f t="shared" si="37"/>
        <v>DhakaNon-PNP</v>
      </c>
      <c r="H462" s="344">
        <v>45527</v>
      </c>
      <c r="I462" s="343">
        <v>1453</v>
      </c>
      <c r="J462" s="343" t="str">
        <f t="shared" si="38"/>
        <v>1001 - 1500 SFT</v>
      </c>
      <c r="K462" s="345" t="s">
        <v>52</v>
      </c>
      <c r="L462" s="343" t="s">
        <v>52</v>
      </c>
      <c r="M462" s="345" t="s">
        <v>1537</v>
      </c>
      <c r="N462" s="343" t="s">
        <v>1015</v>
      </c>
      <c r="O462" s="343" t="s">
        <v>127</v>
      </c>
      <c r="P462" s="343" t="s">
        <v>118</v>
      </c>
      <c r="Q462" s="343" t="s">
        <v>1869</v>
      </c>
      <c r="R462" s="343" t="s">
        <v>52</v>
      </c>
      <c r="S462" s="346">
        <v>1977094</v>
      </c>
      <c r="T462" s="346">
        <v>1360.6978664831383</v>
      </c>
      <c r="U462" s="346">
        <v>1915094</v>
      </c>
      <c r="V462" s="346">
        <v>1957012</v>
      </c>
      <c r="W462" s="346">
        <v>1126199.5</v>
      </c>
      <c r="X462" s="346">
        <v>866075.60000000009</v>
      </c>
      <c r="Y462" s="346">
        <v>1499334.35</v>
      </c>
      <c r="Z462" s="346">
        <v>28</v>
      </c>
      <c r="AA462" s="346" t="s">
        <v>1853</v>
      </c>
      <c r="AB462" s="346" t="s">
        <v>1854</v>
      </c>
      <c r="AC462" s="346" t="s">
        <v>1855</v>
      </c>
      <c r="AD462" s="346">
        <v>850894.5</v>
      </c>
      <c r="AE462" s="347">
        <v>0.75554508770426554</v>
      </c>
      <c r="AF462" s="347">
        <v>2.4915064132151658E-2</v>
      </c>
      <c r="AG462" s="346">
        <v>1923745</v>
      </c>
      <c r="AH462" s="346">
        <v>1825506</v>
      </c>
      <c r="AI462" s="346">
        <v>2264113</v>
      </c>
      <c r="AJ462" s="346">
        <v>1957012</v>
      </c>
      <c r="AK462" s="346">
        <v>1915094</v>
      </c>
      <c r="AL462" s="346">
        <v>31162.1958493907</v>
      </c>
      <c r="AM462" s="346">
        <v>27560.801533978607</v>
      </c>
      <c r="AN462" s="346">
        <v>85522.506277954264</v>
      </c>
      <c r="AO462" s="346">
        <v>39330.328732369409</v>
      </c>
      <c r="AP462" s="346">
        <v>62721.286632768286</v>
      </c>
      <c r="AQ462" s="347">
        <v>0.13229787177933339</v>
      </c>
      <c r="AR462" s="348" t="str">
        <f t="shared" si="39"/>
        <v>DhakaDhaka</v>
      </c>
      <c r="AS462" s="347">
        <v>4.0000000000000001E-3</v>
      </c>
      <c r="AT462" s="347" t="s">
        <v>1846</v>
      </c>
      <c r="AU462" s="347" t="s">
        <v>1851</v>
      </c>
      <c r="AV462" s="349" t="s">
        <v>1041</v>
      </c>
    </row>
    <row r="463" spans="1:48" ht="14.4">
      <c r="A463" s="343">
        <v>443</v>
      </c>
      <c r="B463" s="343" t="s">
        <v>1148</v>
      </c>
      <c r="C463" s="343" t="s">
        <v>1436</v>
      </c>
      <c r="D463" s="343" t="str">
        <f t="shared" si="35"/>
        <v>1001 - 1500 SFTRangpurRangpurNon-PNPHigh Street W Residential BlockMCবিভাগীয় শহরSquare ⬜ shapeGround floor</v>
      </c>
      <c r="E463" s="343" t="str">
        <f>CONCATENATE('Outlet Data'!K463,L463,'Outlet Data'!N463,M463)</f>
        <v>RangpurRangpurHigh Street W Residential BlockNon-PNP</v>
      </c>
      <c r="F463" s="343" t="str">
        <f t="shared" si="36"/>
        <v>Rangpurবিভাগীয় শহরNon-PNP</v>
      </c>
      <c r="G463" s="343" t="str">
        <f t="shared" si="37"/>
        <v>RangpurNon-PNP</v>
      </c>
      <c r="H463" s="344">
        <v>45527</v>
      </c>
      <c r="I463" s="343">
        <v>1476</v>
      </c>
      <c r="J463" s="343" t="str">
        <f t="shared" si="38"/>
        <v>1001 - 1500 SFT</v>
      </c>
      <c r="K463" s="345" t="s">
        <v>389</v>
      </c>
      <c r="L463" s="343" t="s">
        <v>389</v>
      </c>
      <c r="M463" s="345" t="s">
        <v>1537</v>
      </c>
      <c r="N463" s="343" t="s">
        <v>1015</v>
      </c>
      <c r="O463" s="343" t="s">
        <v>25</v>
      </c>
      <c r="P463" s="343" t="s">
        <v>118</v>
      </c>
      <c r="Q463" s="343" t="s">
        <v>1838</v>
      </c>
      <c r="R463" s="343" t="s">
        <v>1863</v>
      </c>
      <c r="S463" s="346">
        <v>1256636.8</v>
      </c>
      <c r="T463" s="346">
        <v>851.37994579945803</v>
      </c>
      <c r="U463" s="346">
        <v>1245973</v>
      </c>
      <c r="V463" s="346">
        <v>1297778</v>
      </c>
      <c r="W463" s="346">
        <v>977323.5</v>
      </c>
      <c r="X463" s="346">
        <v>732609.0625</v>
      </c>
      <c r="Y463" s="346">
        <v>1092969.7</v>
      </c>
      <c r="Z463" s="346">
        <v>8</v>
      </c>
      <c r="AA463" s="346" t="s">
        <v>1853</v>
      </c>
      <c r="AB463" s="346" t="s">
        <v>1854</v>
      </c>
      <c r="AC463" s="346" t="s">
        <v>1855</v>
      </c>
      <c r="AD463" s="346">
        <v>279313.30000000005</v>
      </c>
      <c r="AE463" s="347">
        <v>0.28579411013855704</v>
      </c>
      <c r="AF463" s="347">
        <v>3.2159737448041285E-2</v>
      </c>
      <c r="AG463" s="346">
        <v>1245973</v>
      </c>
      <c r="AH463" s="346">
        <v>1297778</v>
      </c>
      <c r="AI463" s="346">
        <v>1373591</v>
      </c>
      <c r="AJ463" s="346">
        <v>1119274</v>
      </c>
      <c r="AK463" s="346">
        <v>1246568</v>
      </c>
      <c r="AL463" s="346">
        <v>50645.146623764478</v>
      </c>
      <c r="AM463" s="346">
        <v>44495.474966202921</v>
      </c>
      <c r="AN463" s="346">
        <v>32631.526169572287</v>
      </c>
      <c r="AO463" s="346">
        <v>32382.087426972867</v>
      </c>
      <c r="AP463" s="346">
        <v>41911.3125912213</v>
      </c>
      <c r="AQ463" s="347">
        <v>0.15386500896731273</v>
      </c>
      <c r="AR463" s="348" t="str">
        <f t="shared" si="39"/>
        <v>RangpurRangpur</v>
      </c>
      <c r="AS463" s="347">
        <v>9.1844713658391381E-3</v>
      </c>
      <c r="AT463" s="347" t="s">
        <v>1846</v>
      </c>
      <c r="AU463" s="347" t="s">
        <v>1843</v>
      </c>
      <c r="AV463" s="349" t="s">
        <v>1041</v>
      </c>
    </row>
    <row r="464" spans="1:48" ht="14.4">
      <c r="A464" s="343">
        <v>481</v>
      </c>
      <c r="B464" s="343" t="s">
        <v>1079</v>
      </c>
      <c r="C464" s="343" t="s">
        <v>2109</v>
      </c>
      <c r="D464" s="343" t="str">
        <f t="shared" si="35"/>
        <v>1001 - 1500 SFTBarishalBarishalNon-PNPHigh Street W Residential BlockLCবিভাগীয় শহরSquare ⬜ shapeGround floor</v>
      </c>
      <c r="E464" s="343" t="str">
        <f>CONCATENATE('Outlet Data'!K464,L464,'Outlet Data'!N464,M464)</f>
        <v>BarishalBarishalHigh Street W Residential BlockNon-PNP</v>
      </c>
      <c r="F464" s="343" t="str">
        <f t="shared" si="36"/>
        <v>Barishalবিভাগীয় শহরNon-PNP</v>
      </c>
      <c r="G464" s="343" t="str">
        <f t="shared" si="37"/>
        <v>BarishalNon-PNP</v>
      </c>
      <c r="H464" s="344">
        <v>45534</v>
      </c>
      <c r="I464" s="343">
        <v>1142</v>
      </c>
      <c r="J464" s="343" t="str">
        <f t="shared" si="38"/>
        <v>1001 - 1500 SFT</v>
      </c>
      <c r="K464" s="345" t="s">
        <v>189</v>
      </c>
      <c r="L464" s="343" t="s">
        <v>189</v>
      </c>
      <c r="M464" s="345" t="s">
        <v>1537</v>
      </c>
      <c r="N464" s="343" t="s">
        <v>1015</v>
      </c>
      <c r="O464" s="343" t="s">
        <v>127</v>
      </c>
      <c r="P464" s="343" t="s">
        <v>118</v>
      </c>
      <c r="Q464" s="343" t="s">
        <v>1838</v>
      </c>
      <c r="R464" s="343" t="s">
        <v>1863</v>
      </c>
      <c r="S464" s="346">
        <v>1499618.4</v>
      </c>
      <c r="T464" s="346">
        <v>1313.1509632224167</v>
      </c>
      <c r="U464" s="346">
        <v>1406513</v>
      </c>
      <c r="V464" s="346">
        <v>1535903</v>
      </c>
      <c r="W464" s="346">
        <v>1254815</v>
      </c>
      <c r="X464" s="346">
        <v>792070.60000000009</v>
      </c>
      <c r="Y464" s="346">
        <v>1562156.45</v>
      </c>
      <c r="Z464" s="346">
        <v>14</v>
      </c>
      <c r="AA464" s="346" t="s">
        <v>1853</v>
      </c>
      <c r="AB464" s="346" t="s">
        <v>1854</v>
      </c>
      <c r="AC464" s="346" t="s">
        <v>1845</v>
      </c>
      <c r="AD464" s="346">
        <v>244803.39999999991</v>
      </c>
      <c r="AE464" s="347">
        <v>0.19509122858748085</v>
      </c>
      <c r="AF464" s="347">
        <v>3.088470471984971E-2</v>
      </c>
      <c r="AG464" s="346">
        <v>1490650</v>
      </c>
      <c r="AH464" s="346">
        <v>1406513</v>
      </c>
      <c r="AI464" s="346">
        <v>1535903</v>
      </c>
      <c r="AJ464" s="346">
        <v>1306223</v>
      </c>
      <c r="AK464" s="346">
        <v>1758803</v>
      </c>
      <c r="AL464" s="346">
        <v>35501.641462160274</v>
      </c>
      <c r="AM464" s="346">
        <v>11622.044559388334</v>
      </c>
      <c r="AN464" s="346">
        <v>65273.501351530052</v>
      </c>
      <c r="AO464" s="346">
        <v>26552.459194367431</v>
      </c>
      <c r="AP464" s="346">
        <v>92626.710814821243</v>
      </c>
      <c r="AQ464" s="347">
        <v>0.15110321312098951</v>
      </c>
      <c r="AR464" s="348" t="str">
        <f t="shared" si="39"/>
        <v>BarishalBarishal</v>
      </c>
      <c r="AS464" s="347">
        <v>4.0000000000000001E-3</v>
      </c>
      <c r="AT464" s="347" t="s">
        <v>1846</v>
      </c>
      <c r="AU464" s="347" t="s">
        <v>1843</v>
      </c>
      <c r="AV464" s="349" t="s">
        <v>1041</v>
      </c>
    </row>
    <row r="465" spans="1:48" ht="14.4">
      <c r="A465" s="343">
        <v>545</v>
      </c>
      <c r="B465" s="343" t="s">
        <v>1254</v>
      </c>
      <c r="C465" s="343" t="s">
        <v>2110</v>
      </c>
      <c r="D465" s="343" t="str">
        <f t="shared" si="35"/>
        <v>2001 - 2500 SFTDhakaDhakaNon-PNPHigh Street W Residential BlockMCথানা সদরSquare ⬜ shapeGround floor</v>
      </c>
      <c r="E465" s="343" t="str">
        <f>CONCATENATE('Outlet Data'!K465,L465,'Outlet Data'!N465,M465)</f>
        <v>DhakaDhakaHigh Street W Residential BlockNon-PNP</v>
      </c>
      <c r="F465" s="343" t="str">
        <f t="shared" si="36"/>
        <v>Dhakaথানা সদরNon-PNP</v>
      </c>
      <c r="G465" s="343" t="str">
        <f t="shared" si="37"/>
        <v>DhakaNon-PNP</v>
      </c>
      <c r="H465" s="344">
        <v>45535</v>
      </c>
      <c r="I465" s="343">
        <v>2017</v>
      </c>
      <c r="J465" s="343" t="str">
        <f t="shared" si="38"/>
        <v>2001 - 2500 SFT</v>
      </c>
      <c r="K465" s="345" t="s">
        <v>52</v>
      </c>
      <c r="L465" s="343" t="s">
        <v>52</v>
      </c>
      <c r="M465" s="345" t="s">
        <v>1537</v>
      </c>
      <c r="N465" s="343" t="s">
        <v>1015</v>
      </c>
      <c r="O465" s="343" t="s">
        <v>25</v>
      </c>
      <c r="P465" s="343" t="s">
        <v>118</v>
      </c>
      <c r="Q465" s="343" t="s">
        <v>1869</v>
      </c>
      <c r="R465" s="343" t="s">
        <v>52</v>
      </c>
      <c r="S465" s="346">
        <v>1262218.3999999999</v>
      </c>
      <c r="T465" s="346">
        <v>625.78998512642534</v>
      </c>
      <c r="U465" s="346">
        <v>1174970</v>
      </c>
      <c r="V465" s="346">
        <v>1433155</v>
      </c>
      <c r="W465" s="346">
        <v>1770056.6</v>
      </c>
      <c r="X465" s="346">
        <v>1275881.7999999998</v>
      </c>
      <c r="Y465" s="346">
        <v>2336135.5999999996</v>
      </c>
      <c r="Z465" s="346">
        <v>7</v>
      </c>
      <c r="AA465" s="346" t="s">
        <v>1857</v>
      </c>
      <c r="AB465" s="346" t="s">
        <v>1858</v>
      </c>
      <c r="AC465" s="346" t="s">
        <v>1841</v>
      </c>
      <c r="AD465" s="346">
        <v>-507838.20000000019</v>
      </c>
      <c r="AE465" s="347">
        <v>-0.28690506280985595</v>
      </c>
      <c r="AF465" s="347">
        <v>4.5771132504312889E-2</v>
      </c>
      <c r="AG465" s="346">
        <v>1553885</v>
      </c>
      <c r="AH465" s="346">
        <v>1174970</v>
      </c>
      <c r="AI465" s="346">
        <v>1433155</v>
      </c>
      <c r="AJ465" s="346">
        <v>933548</v>
      </c>
      <c r="AK465" s="346">
        <v>1215534</v>
      </c>
      <c r="AL465" s="346">
        <v>70214.106215796957</v>
      </c>
      <c r="AM465" s="346">
        <v>29076.032425423822</v>
      </c>
      <c r="AN465" s="346">
        <v>87843.912817060133</v>
      </c>
      <c r="AO465" s="346">
        <v>31181.474988713366</v>
      </c>
      <c r="AP465" s="346">
        <v>70550.301731914718</v>
      </c>
      <c r="AQ465" s="347">
        <v>0.15700374461701891</v>
      </c>
      <c r="AR465" s="348" t="str">
        <f t="shared" si="39"/>
        <v>DhakaDhaka</v>
      </c>
      <c r="AS465" s="347">
        <v>4.0000000000000001E-3</v>
      </c>
      <c r="AT465" s="347" t="s">
        <v>1846</v>
      </c>
      <c r="AU465" s="347" t="s">
        <v>1843</v>
      </c>
      <c r="AV465" s="349" t="s">
        <v>1041</v>
      </c>
    </row>
    <row r="466" spans="1:48" ht="14.4">
      <c r="A466" s="343">
        <v>173</v>
      </c>
      <c r="B466" s="343" t="s">
        <v>1119</v>
      </c>
      <c r="C466" s="343" t="s">
        <v>1439</v>
      </c>
      <c r="D466" s="343" t="str">
        <f t="shared" si="35"/>
        <v>1001 - 1500 SFTDhakaDhakaNon-PNPWithin the MahallaHBবিভাগীয় শহরSquare ⬜ shapeGround floor</v>
      </c>
      <c r="E466" s="343" t="str">
        <f>CONCATENATE('Outlet Data'!K466,L466,'Outlet Data'!N466,M466)</f>
        <v>DhakaDhakaWithin the MahallaNon-PNP</v>
      </c>
      <c r="F466" s="343" t="str">
        <f t="shared" si="36"/>
        <v>Dhakaবিভাগীয় শহরNon-PNP</v>
      </c>
      <c r="G466" s="343" t="str">
        <f t="shared" si="37"/>
        <v>DhakaNon-PNP</v>
      </c>
      <c r="H466" s="344">
        <v>45535</v>
      </c>
      <c r="I466" s="343">
        <v>1345</v>
      </c>
      <c r="J466" s="343" t="str">
        <f t="shared" si="38"/>
        <v>1001 - 1500 SFT</v>
      </c>
      <c r="K466" s="345" t="s">
        <v>52</v>
      </c>
      <c r="L466" s="343" t="s">
        <v>52</v>
      </c>
      <c r="M466" s="345" t="s">
        <v>1537</v>
      </c>
      <c r="N466" s="343" t="s">
        <v>1016</v>
      </c>
      <c r="O466" s="343" t="s">
        <v>45</v>
      </c>
      <c r="P466" s="343" t="s">
        <v>27</v>
      </c>
      <c r="Q466" s="343" t="s">
        <v>1838</v>
      </c>
      <c r="R466" s="343" t="s">
        <v>52</v>
      </c>
      <c r="S466" s="346">
        <v>3047031.8</v>
      </c>
      <c r="T466" s="346">
        <v>2265.4511524163568</v>
      </c>
      <c r="U466" s="346">
        <v>2935290</v>
      </c>
      <c r="V466" s="346">
        <v>3174530</v>
      </c>
      <c r="W466" s="346">
        <v>2565540</v>
      </c>
      <c r="X466" s="346">
        <v>1298934</v>
      </c>
      <c r="Y466" s="346">
        <v>2738536.6</v>
      </c>
      <c r="Z466" s="346">
        <v>5</v>
      </c>
      <c r="AA466" s="346" t="s">
        <v>1857</v>
      </c>
      <c r="AB466" s="346" t="s">
        <v>1858</v>
      </c>
      <c r="AC466" s="346" t="s">
        <v>1855</v>
      </c>
      <c r="AD466" s="346">
        <v>481491.79999999981</v>
      </c>
      <c r="AE466" s="347">
        <v>0.18767659050336372</v>
      </c>
      <c r="AF466" s="347">
        <v>6.170892515837987E-2</v>
      </c>
      <c r="AG466" s="346">
        <v>2837722</v>
      </c>
      <c r="AH466" s="346">
        <v>3063885</v>
      </c>
      <c r="AI466" s="346">
        <v>3174530</v>
      </c>
      <c r="AJ466" s="346">
        <v>2935290</v>
      </c>
      <c r="AK466" s="346">
        <v>3223732</v>
      </c>
      <c r="AL466" s="346">
        <v>165400.71994454623</v>
      </c>
      <c r="AM466" s="346">
        <v>167078.96723582025</v>
      </c>
      <c r="AN466" s="346">
        <v>229165.29177181964</v>
      </c>
      <c r="AO466" s="346">
        <v>167082.65490703552</v>
      </c>
      <c r="AP466" s="346">
        <v>211417.6526477958</v>
      </c>
      <c r="AQ466" s="347">
        <v>0.15043604517455947</v>
      </c>
      <c r="AR466" s="348" t="str">
        <f t="shared" si="39"/>
        <v>DhakaDhaka</v>
      </c>
      <c r="AS466" s="347">
        <v>4.0000000000000001E-3</v>
      </c>
      <c r="AT466" s="347" t="s">
        <v>1846</v>
      </c>
      <c r="AU466" s="347" t="s">
        <v>1843</v>
      </c>
      <c r="AV466" s="349" t="s">
        <v>1041</v>
      </c>
    </row>
    <row r="467" spans="1:48" ht="14.4">
      <c r="A467" s="343">
        <v>626</v>
      </c>
      <c r="B467" s="343" t="s">
        <v>1228</v>
      </c>
      <c r="C467" s="343" t="s">
        <v>2111</v>
      </c>
      <c r="D467" s="343" t="str">
        <f t="shared" si="35"/>
        <v>1501 - 2000 SFTBarishalPatuakhaliNon-PNPWithin the MahallaLCজেলা শহরSquare ⬜ shapeSlightly upper than Ground floor</v>
      </c>
      <c r="E467" s="343" t="str">
        <f>CONCATENATE('Outlet Data'!K467,L467,'Outlet Data'!N467,M467)</f>
        <v>BarishalPatuakhaliWithin the MahallaNon-PNP</v>
      </c>
      <c r="F467" s="343" t="str">
        <f t="shared" si="36"/>
        <v>Patuakhaliজেলা শহরNon-PNP</v>
      </c>
      <c r="G467" s="343" t="str">
        <f t="shared" si="37"/>
        <v>PatuakhaliNon-PNP</v>
      </c>
      <c r="H467" s="344">
        <v>45544</v>
      </c>
      <c r="I467" s="343">
        <v>1778</v>
      </c>
      <c r="J467" s="343" t="str">
        <f t="shared" si="38"/>
        <v>1501 - 2000 SFT</v>
      </c>
      <c r="K467" s="345" t="s">
        <v>189</v>
      </c>
      <c r="L467" s="343" t="s">
        <v>211</v>
      </c>
      <c r="M467" s="345" t="s">
        <v>1537</v>
      </c>
      <c r="N467" s="343" t="s">
        <v>1016</v>
      </c>
      <c r="O467" s="343" t="s">
        <v>127</v>
      </c>
      <c r="P467" s="343" t="s">
        <v>118</v>
      </c>
      <c r="Q467" s="343" t="s">
        <v>1861</v>
      </c>
      <c r="R467" s="343" t="s">
        <v>1863</v>
      </c>
      <c r="S467" s="346">
        <v>843261.6</v>
      </c>
      <c r="T467" s="346">
        <v>474.27536557930256</v>
      </c>
      <c r="U467" s="346">
        <v>837559</v>
      </c>
      <c r="V467" s="346">
        <v>888585</v>
      </c>
      <c r="W467" s="346">
        <v>1037442.4</v>
      </c>
      <c r="X467" s="346">
        <v>860368.3</v>
      </c>
      <c r="Y467" s="346">
        <v>1296276.8999999999</v>
      </c>
      <c r="Z467" s="346">
        <v>7</v>
      </c>
      <c r="AA467" s="346" t="s">
        <v>1853</v>
      </c>
      <c r="AB467" s="346" t="s">
        <v>1854</v>
      </c>
      <c r="AC467" s="346" t="s">
        <v>1841</v>
      </c>
      <c r="AD467" s="346">
        <v>-194180.80000000005</v>
      </c>
      <c r="AE467" s="347">
        <v>-0.18717260832986971</v>
      </c>
      <c r="AF467" s="347">
        <v>4.6364650410928524E-3</v>
      </c>
      <c r="AG467" s="346">
        <v>888585</v>
      </c>
      <c r="AH467" s="346">
        <v>956605</v>
      </c>
      <c r="AI467" s="346">
        <v>852225</v>
      </c>
      <c r="AJ467" s="346">
        <v>681334</v>
      </c>
      <c r="AK467" s="346">
        <v>837559</v>
      </c>
      <c r="AL467" s="346">
        <v>-31978.656064500072</v>
      </c>
      <c r="AM467" s="346">
        <v>24760.576242484938</v>
      </c>
      <c r="AN467" s="346">
        <v>35051.780081496603</v>
      </c>
      <c r="AO467" s="346">
        <v>-28892.046646173301</v>
      </c>
      <c r="AP467" s="346">
        <v>20607.111031171953</v>
      </c>
      <c r="AQ467" s="347">
        <v>0.15027884156451901</v>
      </c>
      <c r="AR467" s="348" t="str">
        <f t="shared" si="39"/>
        <v>BarishalPatuakhali</v>
      </c>
      <c r="AS467" s="347">
        <v>4.0000000000000001E-3</v>
      </c>
      <c r="AT467" s="347" t="s">
        <v>1846</v>
      </c>
      <c r="AU467" s="347" t="s">
        <v>1851</v>
      </c>
      <c r="AV467" s="349" t="s">
        <v>1041</v>
      </c>
    </row>
    <row r="468" spans="1:48" ht="14.4">
      <c r="A468" s="343">
        <v>439</v>
      </c>
      <c r="B468" s="343" t="s">
        <v>1278</v>
      </c>
      <c r="C468" s="343" t="s">
        <v>2112</v>
      </c>
      <c r="D468" s="343" t="str">
        <f t="shared" si="35"/>
        <v>2001 - 2500 SFTChattogramChattogramNon-PNPHigh Street W Residential BlockLCথানা সদরSquare ⬜ shapeSlightly upper than Ground floor</v>
      </c>
      <c r="E468" s="343" t="str">
        <f>CONCATENATE('Outlet Data'!K468,L468,'Outlet Data'!N468,M468)</f>
        <v>ChattogramChattogramHigh Street W Residential BlockNon-PNP</v>
      </c>
      <c r="F468" s="343" t="str">
        <f t="shared" si="36"/>
        <v>Chattogramথানা সদরNon-PNP</v>
      </c>
      <c r="G468" s="343" t="str">
        <f t="shared" si="37"/>
        <v>ChattogramNon-PNP</v>
      </c>
      <c r="H468" s="344">
        <v>45549</v>
      </c>
      <c r="I468" s="343">
        <v>2476</v>
      </c>
      <c r="J468" s="343" t="str">
        <f t="shared" si="38"/>
        <v>2001 - 2500 SFT</v>
      </c>
      <c r="K468" s="345" t="s">
        <v>195</v>
      </c>
      <c r="L468" s="343" t="s">
        <v>195</v>
      </c>
      <c r="M468" s="345" t="s">
        <v>1537</v>
      </c>
      <c r="N468" s="343" t="s">
        <v>1015</v>
      </c>
      <c r="O468" s="343" t="s">
        <v>127</v>
      </c>
      <c r="P468" s="343" t="s">
        <v>118</v>
      </c>
      <c r="Q468" s="343" t="s">
        <v>1869</v>
      </c>
      <c r="R468" s="343" t="s">
        <v>1863</v>
      </c>
      <c r="S468" s="346">
        <v>1440914.8</v>
      </c>
      <c r="T468" s="346">
        <v>581.9526655896608</v>
      </c>
      <c r="U468" s="346">
        <v>1149160</v>
      </c>
      <c r="V468" s="346">
        <v>1600053</v>
      </c>
      <c r="W468" s="346">
        <v>1584211</v>
      </c>
      <c r="X468" s="346">
        <v>973132.80000000005</v>
      </c>
      <c r="Y468" s="346">
        <v>1605103</v>
      </c>
      <c r="Z468" s="346">
        <v>9</v>
      </c>
      <c r="AA468" s="346" t="s">
        <v>1853</v>
      </c>
      <c r="AB468" s="346" t="s">
        <v>1854</v>
      </c>
      <c r="AC468" s="346" t="s">
        <v>1845</v>
      </c>
      <c r="AD468" s="346">
        <v>-143296.19999999995</v>
      </c>
      <c r="AE468" s="347">
        <v>-9.045272378489988E-2</v>
      </c>
      <c r="AF468" s="347">
        <v>5.4207117885123432E-2</v>
      </c>
      <c r="AG468" s="346">
        <v>1149160</v>
      </c>
      <c r="AH468" s="346">
        <v>1600053</v>
      </c>
      <c r="AI468" s="346">
        <v>1979424</v>
      </c>
      <c r="AJ468" s="346">
        <v>960601</v>
      </c>
      <c r="AK468" s="346">
        <v>1515336</v>
      </c>
      <c r="AL468" s="346">
        <v>44040.837787975499</v>
      </c>
      <c r="AM468" s="346">
        <v>66739.786730792839</v>
      </c>
      <c r="AN468" s="346">
        <v>156798.43441004516</v>
      </c>
      <c r="AO468" s="346">
        <v>18306.243528805993</v>
      </c>
      <c r="AP468" s="346">
        <v>104653.88967247578</v>
      </c>
      <c r="AQ468" s="347">
        <v>0.16192507547823584</v>
      </c>
      <c r="AR468" s="348" t="str">
        <f t="shared" si="39"/>
        <v>ChattogramChattogram</v>
      </c>
      <c r="AS468" s="347">
        <v>4.0000000000000001E-3</v>
      </c>
      <c r="AT468" s="347" t="s">
        <v>1846</v>
      </c>
      <c r="AU468" s="347" t="s">
        <v>1851</v>
      </c>
      <c r="AV468" s="349" t="s">
        <v>1041</v>
      </c>
    </row>
    <row r="469" spans="1:48" ht="14.4">
      <c r="A469" s="343">
        <v>350</v>
      </c>
      <c r="B469" s="343" t="s">
        <v>1239</v>
      </c>
      <c r="C469" s="343" t="s">
        <v>2113</v>
      </c>
      <c r="D469" s="343" t="str">
        <f t="shared" si="35"/>
        <v>1501 - 2000 SFTDhakaGopalganjNon-PNPCommercial HubMCথানা সদরOthersGround floor</v>
      </c>
      <c r="E469" s="343" t="str">
        <f>CONCATENATE('Outlet Data'!K469,L469,'Outlet Data'!N469,M469)</f>
        <v>DhakaGopalganjCommercial HubNon-PNP</v>
      </c>
      <c r="F469" s="343" t="str">
        <f t="shared" si="36"/>
        <v>Gopalganjথানা সদরNon-PNP</v>
      </c>
      <c r="G469" s="343" t="str">
        <f t="shared" si="37"/>
        <v>GopalganjNon-PNP</v>
      </c>
      <c r="H469" s="344">
        <v>45549</v>
      </c>
      <c r="I469" s="343">
        <v>1846</v>
      </c>
      <c r="J469" s="343" t="str">
        <f t="shared" si="38"/>
        <v>1501 - 2000 SFT</v>
      </c>
      <c r="K469" s="345" t="s">
        <v>52</v>
      </c>
      <c r="L469" s="343" t="s">
        <v>522</v>
      </c>
      <c r="M469" s="345" t="s">
        <v>1537</v>
      </c>
      <c r="N469" s="343" t="s">
        <v>1014</v>
      </c>
      <c r="O469" s="343" t="s">
        <v>25</v>
      </c>
      <c r="P469" s="343" t="s">
        <v>118</v>
      </c>
      <c r="Q469" s="343" t="s">
        <v>1869</v>
      </c>
      <c r="R469" s="343" t="s">
        <v>52</v>
      </c>
      <c r="S469" s="346">
        <v>1704794.6</v>
      </c>
      <c r="T469" s="346">
        <v>923.50736728060679</v>
      </c>
      <c r="U469" s="346">
        <v>1505068</v>
      </c>
      <c r="V469" s="346">
        <v>2035377</v>
      </c>
      <c r="W469" s="346">
        <v>1765344.4</v>
      </c>
      <c r="X469" s="346">
        <v>1704794.6</v>
      </c>
      <c r="Y469" s="346">
        <v>2797035</v>
      </c>
      <c r="Z469" s="346">
        <v>5</v>
      </c>
      <c r="AA469" s="346" t="s">
        <v>1857</v>
      </c>
      <c r="AB469" s="346" t="s">
        <v>1858</v>
      </c>
      <c r="AC469" s="346" t="s">
        <v>1845</v>
      </c>
      <c r="AD469" s="346">
        <v>-60549.799999999814</v>
      </c>
      <c r="AE469" s="347">
        <v>-3.4299142988756137E-2</v>
      </c>
      <c r="AF469" s="347">
        <v>5.7885189341048103E-2</v>
      </c>
      <c r="AG469" s="346">
        <v>1505068</v>
      </c>
      <c r="AH469" s="346">
        <v>1673019</v>
      </c>
      <c r="AI469" s="346">
        <v>2179629</v>
      </c>
      <c r="AJ469" s="346">
        <v>1130880</v>
      </c>
      <c r="AK469" s="346">
        <v>2035377</v>
      </c>
      <c r="AL469" s="346">
        <v>71160.387193221133</v>
      </c>
      <c r="AM469" s="346">
        <v>67188.689409510698</v>
      </c>
      <c r="AN469" s="346">
        <v>161978.79380753136</v>
      </c>
      <c r="AO469" s="346">
        <v>53742.417131253984</v>
      </c>
      <c r="AP469" s="346">
        <v>139341.50350146467</v>
      </c>
      <c r="AQ469" s="347">
        <v>0.15780516076147927</v>
      </c>
      <c r="AR469" s="348" t="str">
        <f t="shared" si="39"/>
        <v>DhakaGopalganj</v>
      </c>
      <c r="AS469" s="347">
        <v>4.0000000000000001E-3</v>
      </c>
      <c r="AT469" s="347" t="s">
        <v>1850</v>
      </c>
      <c r="AU469" s="347" t="s">
        <v>1843</v>
      </c>
      <c r="AV469" s="349" t="s">
        <v>1041</v>
      </c>
    </row>
    <row r="470" spans="1:48" ht="14.4">
      <c r="A470" s="343">
        <v>548</v>
      </c>
      <c r="B470" s="343" t="s">
        <v>1235</v>
      </c>
      <c r="C470" s="343" t="s">
        <v>2114</v>
      </c>
      <c r="D470" s="343" t="str">
        <f t="shared" si="35"/>
        <v>1501 - 2000 SFTDhakaDhakaNon-PNPCommercial HubMCথানা সদরOthersGround floor</v>
      </c>
      <c r="E470" s="343" t="str">
        <f>CONCATENATE('Outlet Data'!K470,L470,'Outlet Data'!N470,M470)</f>
        <v>DhakaDhakaCommercial HubNon-PNP</v>
      </c>
      <c r="F470" s="343" t="str">
        <f t="shared" si="36"/>
        <v>Dhakaথানা সদরNon-PNP</v>
      </c>
      <c r="G470" s="343" t="str">
        <f t="shared" si="37"/>
        <v>DhakaNon-PNP</v>
      </c>
      <c r="H470" s="344">
        <v>45563</v>
      </c>
      <c r="I470" s="343">
        <v>1820</v>
      </c>
      <c r="J470" s="343" t="str">
        <f t="shared" si="38"/>
        <v>1501 - 2000 SFT</v>
      </c>
      <c r="K470" s="345" t="s">
        <v>52</v>
      </c>
      <c r="L470" s="343" t="s">
        <v>52</v>
      </c>
      <c r="M470" s="345" t="s">
        <v>1537</v>
      </c>
      <c r="N470" s="343" t="s">
        <v>1014</v>
      </c>
      <c r="O470" s="343" t="s">
        <v>25</v>
      </c>
      <c r="P470" s="343" t="s">
        <v>118</v>
      </c>
      <c r="Q470" s="343" t="s">
        <v>1869</v>
      </c>
      <c r="R470" s="343" t="s">
        <v>52</v>
      </c>
      <c r="S470" s="346">
        <v>1765344.4</v>
      </c>
      <c r="T470" s="346">
        <v>969.96945054945047</v>
      </c>
      <c r="U470" s="346">
        <v>1514106</v>
      </c>
      <c r="V470" s="346">
        <v>1952383</v>
      </c>
      <c r="W470" s="346">
        <v>1765344.4</v>
      </c>
      <c r="X470" s="346">
        <v>1704794.6</v>
      </c>
      <c r="Y470" s="346">
        <v>2797035</v>
      </c>
      <c r="Z470" s="346">
        <v>5</v>
      </c>
      <c r="AA470" s="346" t="s">
        <v>1857</v>
      </c>
      <c r="AB470" s="346" t="s">
        <v>1858</v>
      </c>
      <c r="AC470" s="346" t="s">
        <v>1845</v>
      </c>
      <c r="AD470" s="346">
        <v>0</v>
      </c>
      <c r="AE470" s="347">
        <v>0</v>
      </c>
      <c r="AF470" s="347">
        <v>4.5628790618645658E-2</v>
      </c>
      <c r="AG470" s="346">
        <v>1514106</v>
      </c>
      <c r="AH470" s="346">
        <v>1720535</v>
      </c>
      <c r="AI470" s="346">
        <v>2260666</v>
      </c>
      <c r="AJ470" s="346">
        <v>1379032</v>
      </c>
      <c r="AK470" s="346">
        <v>1952383</v>
      </c>
      <c r="AL470" s="346">
        <v>48156.181513073447</v>
      </c>
      <c r="AM470" s="346">
        <v>66630.468212377134</v>
      </c>
      <c r="AN470" s="346">
        <v>137309.05369742014</v>
      </c>
      <c r="AO470" s="346">
        <v>43056.946286454855</v>
      </c>
      <c r="AP470" s="346">
        <v>107600.00027766766</v>
      </c>
      <c r="AQ470" s="347">
        <v>0.1454863047630367</v>
      </c>
      <c r="AR470" s="348" t="str">
        <f t="shared" si="39"/>
        <v>DhakaDhaka</v>
      </c>
      <c r="AS470" s="347">
        <v>4.0000000000000001E-3</v>
      </c>
      <c r="AT470" s="347" t="s">
        <v>1850</v>
      </c>
      <c r="AU470" s="347" t="s">
        <v>1843</v>
      </c>
      <c r="AV470" s="349" t="s">
        <v>1041</v>
      </c>
    </row>
    <row r="471" spans="1:48" ht="14.4">
      <c r="A471" s="343">
        <v>274</v>
      </c>
      <c r="B471" s="343" t="s">
        <v>1087</v>
      </c>
      <c r="C471" s="343" t="s">
        <v>2115</v>
      </c>
      <c r="D471" s="343" t="str">
        <f t="shared" si="35"/>
        <v>1001 - 1500 SFTDhakaDhakaNon-PNPHigh Street W Residential BlockMCথানা সদরOthersSlightly upper than Ground floor</v>
      </c>
      <c r="E471" s="343" t="str">
        <f>CONCATENATE('Outlet Data'!K471,L471,'Outlet Data'!N471,M471)</f>
        <v>DhakaDhakaHigh Street W Residential BlockNon-PNP</v>
      </c>
      <c r="F471" s="343" t="str">
        <f t="shared" si="36"/>
        <v>Dhakaথানা সদরNon-PNP</v>
      </c>
      <c r="G471" s="343" t="str">
        <f t="shared" si="37"/>
        <v>DhakaNon-PNP</v>
      </c>
      <c r="H471" s="344">
        <v>45565</v>
      </c>
      <c r="I471" s="343">
        <v>1178</v>
      </c>
      <c r="J471" s="343" t="str">
        <f t="shared" si="38"/>
        <v>1001 - 1500 SFT</v>
      </c>
      <c r="K471" s="345" t="s">
        <v>52</v>
      </c>
      <c r="L471" s="343" t="s">
        <v>52</v>
      </c>
      <c r="M471" s="345" t="s">
        <v>1537</v>
      </c>
      <c r="N471" s="343" t="s">
        <v>1015</v>
      </c>
      <c r="O471" s="343" t="s">
        <v>25</v>
      </c>
      <c r="P471" s="343" t="s">
        <v>118</v>
      </c>
      <c r="Q471" s="343" t="s">
        <v>1869</v>
      </c>
      <c r="R471" s="343" t="s">
        <v>52</v>
      </c>
      <c r="S471" s="346">
        <v>1709419.6</v>
      </c>
      <c r="T471" s="346">
        <v>1451.1202037351443</v>
      </c>
      <c r="U471" s="346">
        <v>1584157</v>
      </c>
      <c r="V471" s="346">
        <v>1718538</v>
      </c>
      <c r="W471" s="346">
        <v>1709419.6</v>
      </c>
      <c r="X471" s="346">
        <v>1385972.4</v>
      </c>
      <c r="Y471" s="346">
        <v>1894672.5</v>
      </c>
      <c r="Z471" s="346">
        <v>7</v>
      </c>
      <c r="AA471" s="346" t="s">
        <v>1857</v>
      </c>
      <c r="AB471" s="346" t="s">
        <v>1858</v>
      </c>
      <c r="AC471" s="346" t="s">
        <v>1845</v>
      </c>
      <c r="AD471" s="346">
        <v>0</v>
      </c>
      <c r="AE471" s="347">
        <v>0</v>
      </c>
      <c r="AF471" s="347">
        <v>4.6377594622047151E-2</v>
      </c>
      <c r="AG471" s="346">
        <v>1584157</v>
      </c>
      <c r="AH471" s="346">
        <v>1718538</v>
      </c>
      <c r="AI471" s="346">
        <v>2047514</v>
      </c>
      <c r="AJ471" s="346">
        <v>1487747</v>
      </c>
      <c r="AK471" s="346">
        <v>1709142</v>
      </c>
      <c r="AL471" s="346">
        <v>75998.673195997108</v>
      </c>
      <c r="AM471" s="346">
        <v>64218.814323708677</v>
      </c>
      <c r="AN471" s="346">
        <v>135436.43865172152</v>
      </c>
      <c r="AO471" s="346">
        <v>55466.54434236433</v>
      </c>
      <c r="AP471" s="346">
        <v>65273.375725118327</v>
      </c>
      <c r="AQ471" s="347">
        <v>0.15235782531089456</v>
      </c>
      <c r="AR471" s="348" t="str">
        <f t="shared" si="39"/>
        <v>DhakaDhaka</v>
      </c>
      <c r="AS471" s="347">
        <v>1.1311920176458216E-2</v>
      </c>
      <c r="AT471" s="347" t="s">
        <v>1850</v>
      </c>
      <c r="AU471" s="347" t="s">
        <v>1851</v>
      </c>
      <c r="AV471" s="349" t="s">
        <v>1041</v>
      </c>
    </row>
    <row r="472" spans="1:48" ht="14.4">
      <c r="A472" s="343">
        <v>554</v>
      </c>
      <c r="B472" s="343" t="s">
        <v>1124</v>
      </c>
      <c r="C472" s="343" t="s">
        <v>1125</v>
      </c>
      <c r="D472" s="343" t="str">
        <f t="shared" si="35"/>
        <v>1001 - 1500 SFTRangpurPanchagarhNon-PNPCommercial HubLCথানা সদরSquare ⬜ shapeSlightly upper than Ground floor</v>
      </c>
      <c r="E472" s="343" t="str">
        <f>CONCATENATE('Outlet Data'!K472,L472,'Outlet Data'!N472,M472)</f>
        <v>RangpurPanchagarhCommercial HubNon-PNP</v>
      </c>
      <c r="F472" s="343" t="str">
        <f t="shared" si="36"/>
        <v>Panchagarhথানা সদরNon-PNP</v>
      </c>
      <c r="G472" s="343" t="str">
        <f t="shared" si="37"/>
        <v>PanchagarhNon-PNP</v>
      </c>
      <c r="H472" s="344">
        <v>45565</v>
      </c>
      <c r="I472" s="343">
        <v>1360</v>
      </c>
      <c r="J472" s="343" t="str">
        <f t="shared" si="38"/>
        <v>1001 - 1500 SFT</v>
      </c>
      <c r="K472" s="345" t="s">
        <v>389</v>
      </c>
      <c r="L472" s="343" t="s">
        <v>1566</v>
      </c>
      <c r="M472" s="345" t="s">
        <v>1537</v>
      </c>
      <c r="N472" s="343" t="s">
        <v>1014</v>
      </c>
      <c r="O472" s="343" t="s">
        <v>127</v>
      </c>
      <c r="P472" s="343" t="s">
        <v>118</v>
      </c>
      <c r="Q472" s="343" t="s">
        <v>1869</v>
      </c>
      <c r="R472" s="343" t="s">
        <v>1863</v>
      </c>
      <c r="S472" s="346">
        <v>1190886.8</v>
      </c>
      <c r="T472" s="346">
        <v>875.6520588235295</v>
      </c>
      <c r="U472" s="346">
        <v>1050058</v>
      </c>
      <c r="V472" s="346">
        <v>1408696</v>
      </c>
      <c r="W472" s="346">
        <v>1024685.6</v>
      </c>
      <c r="X472" s="346">
        <v>753337.3</v>
      </c>
      <c r="Y472" s="346">
        <v>1171640.8</v>
      </c>
      <c r="Z472" s="346">
        <v>11</v>
      </c>
      <c r="AA472" s="346" t="s">
        <v>1853</v>
      </c>
      <c r="AB472" s="346" t="s">
        <v>1854</v>
      </c>
      <c r="AC472" s="346" t="s">
        <v>1855</v>
      </c>
      <c r="AD472" s="346">
        <v>166201.20000000007</v>
      </c>
      <c r="AE472" s="347">
        <v>0.16219726323859729</v>
      </c>
      <c r="AF472" s="347">
        <v>3.7246863437896648E-2</v>
      </c>
      <c r="AG472" s="346">
        <v>1050058</v>
      </c>
      <c r="AH472" s="346">
        <v>1143368</v>
      </c>
      <c r="AI472" s="346">
        <v>1408782</v>
      </c>
      <c r="AJ472" s="346">
        <v>943530</v>
      </c>
      <c r="AK472" s="346">
        <v>1408696</v>
      </c>
      <c r="AL472" s="346">
        <v>25845.960424679419</v>
      </c>
      <c r="AM472" s="346">
        <v>39372.616915711842</v>
      </c>
      <c r="AN472" s="346">
        <v>63610.973393040447</v>
      </c>
      <c r="AO472" s="346">
        <v>28102.128229274356</v>
      </c>
      <c r="AP472" s="346">
        <v>64852.311085262627</v>
      </c>
      <c r="AQ472" s="347">
        <v>0.14679156415206915</v>
      </c>
      <c r="AR472" s="348" t="str">
        <f t="shared" si="39"/>
        <v>RangpurPanchagarh</v>
      </c>
      <c r="AS472" s="347">
        <v>4.0000000000000001E-3</v>
      </c>
      <c r="AT472" s="347" t="s">
        <v>1846</v>
      </c>
      <c r="AU472" s="347" t="s">
        <v>1851</v>
      </c>
      <c r="AV472" s="349" t="s">
        <v>1041</v>
      </c>
    </row>
    <row r="473" spans="1:48" ht="14.4">
      <c r="A473" s="343">
        <v>397</v>
      </c>
      <c r="B473" s="343" t="s">
        <v>1154</v>
      </c>
      <c r="C473" s="343" t="s">
        <v>1155</v>
      </c>
      <c r="D473" s="343" t="str">
        <f t="shared" si="35"/>
        <v>1001 - 1500 SFTDhakaManikganjNon-PNPCommercial HubMCথানা সদরI shapeGround floor</v>
      </c>
      <c r="E473" s="343" t="str">
        <f>CONCATENATE('Outlet Data'!K473,L473,'Outlet Data'!N473,M473)</f>
        <v>DhakaManikganjCommercial HubNon-PNP</v>
      </c>
      <c r="F473" s="343" t="str">
        <f t="shared" si="36"/>
        <v>Manikganjথানা সদরNon-PNP</v>
      </c>
      <c r="G473" s="343" t="str">
        <f t="shared" si="37"/>
        <v>ManikganjNon-PNP</v>
      </c>
      <c r="H473" s="344">
        <v>45574</v>
      </c>
      <c r="I473" s="343">
        <v>1500</v>
      </c>
      <c r="J473" s="343" t="str">
        <f t="shared" si="38"/>
        <v>1001 - 1500 SFT</v>
      </c>
      <c r="K473" s="345" t="s">
        <v>52</v>
      </c>
      <c r="L473" s="343" t="s">
        <v>542</v>
      </c>
      <c r="M473" s="345" t="s">
        <v>1537</v>
      </c>
      <c r="N473" s="343" t="s">
        <v>1014</v>
      </c>
      <c r="O473" s="343" t="s">
        <v>25</v>
      </c>
      <c r="P473" s="343" t="s">
        <v>118</v>
      </c>
      <c r="Q473" s="343" t="s">
        <v>1869</v>
      </c>
      <c r="R473" s="343" t="s">
        <v>52</v>
      </c>
      <c r="S473" s="346">
        <v>1302500.6000000001</v>
      </c>
      <c r="T473" s="346">
        <v>868.33373333333338</v>
      </c>
      <c r="U473" s="346">
        <v>1169652</v>
      </c>
      <c r="V473" s="346">
        <v>1454788</v>
      </c>
      <c r="W473" s="346">
        <v>1302500.6000000001</v>
      </c>
      <c r="X473" s="346">
        <v>1082188.7999999998</v>
      </c>
      <c r="Y473" s="346">
        <v>2195677.6</v>
      </c>
      <c r="Z473" s="346">
        <v>7</v>
      </c>
      <c r="AA473" s="346" t="s">
        <v>1857</v>
      </c>
      <c r="AB473" s="346" t="s">
        <v>1858</v>
      </c>
      <c r="AC473" s="346" t="s">
        <v>1845</v>
      </c>
      <c r="AD473" s="346">
        <v>0</v>
      </c>
      <c r="AE473" s="347">
        <v>0</v>
      </c>
      <c r="AF473" s="347">
        <v>5.0683749098808836E-2</v>
      </c>
      <c r="AG473" s="346">
        <v>1169652</v>
      </c>
      <c r="AH473" s="346">
        <v>1221370</v>
      </c>
      <c r="AI473" s="346">
        <v>1644364</v>
      </c>
      <c r="AJ473" s="346">
        <v>1022329</v>
      </c>
      <c r="AK473" s="346">
        <v>1454788</v>
      </c>
      <c r="AL473" s="346">
        <v>51846.611732163903</v>
      </c>
      <c r="AM473" s="346">
        <v>36664.821073542465</v>
      </c>
      <c r="AN473" s="346">
        <v>112937.0914775244</v>
      </c>
      <c r="AO473" s="346">
        <v>41248.002938449703</v>
      </c>
      <c r="AP473" s="346">
        <v>87381.540835559397</v>
      </c>
      <c r="AQ473" s="347">
        <v>0.17220967911941409</v>
      </c>
      <c r="AR473" s="348" t="str">
        <f t="shared" si="39"/>
        <v>DhakaManikganj</v>
      </c>
      <c r="AS473" s="347">
        <v>4.0000000000000001E-3</v>
      </c>
      <c r="AT473" s="347" t="s">
        <v>1856</v>
      </c>
      <c r="AU473" s="347" t="s">
        <v>1843</v>
      </c>
      <c r="AV473" s="349" t="s">
        <v>1041</v>
      </c>
    </row>
    <row r="474" spans="1:48" ht="14.4">
      <c r="A474" s="343">
        <v>608</v>
      </c>
      <c r="B474" s="343" t="s">
        <v>1663</v>
      </c>
      <c r="C474" s="343" t="s">
        <v>2116</v>
      </c>
      <c r="D474" s="343" t="str">
        <f t="shared" si="35"/>
        <v>1501 - 2000 SFTDhakaTangailNon-PNPCommercial HubMBঅন্যান্যI shapeGround floor</v>
      </c>
      <c r="E474" s="343" t="str">
        <f>CONCATENATE('Outlet Data'!K474,L474,'Outlet Data'!N474,M474)</f>
        <v>DhakaTangailCommercial HubNon-PNP</v>
      </c>
      <c r="F474" s="343" t="str">
        <f t="shared" si="36"/>
        <v>Tangailঅন্যান্যNon-PNP</v>
      </c>
      <c r="G474" s="343" t="str">
        <f t="shared" si="37"/>
        <v>TangailNon-PNP</v>
      </c>
      <c r="H474" s="344">
        <v>45869</v>
      </c>
      <c r="I474" s="343">
        <v>1563</v>
      </c>
      <c r="J474" s="343" t="str">
        <f t="shared" si="38"/>
        <v>1501 - 2000 SFT</v>
      </c>
      <c r="K474" s="345" t="s">
        <v>52</v>
      </c>
      <c r="L474" s="343" t="s">
        <v>362</v>
      </c>
      <c r="M474" s="345" t="s">
        <v>1537</v>
      </c>
      <c r="N474" s="343" t="s">
        <v>1014</v>
      </c>
      <c r="O474" s="343" t="s">
        <v>25</v>
      </c>
      <c r="P474" s="343" t="s">
        <v>27</v>
      </c>
      <c r="Q474" s="343" t="s">
        <v>1926</v>
      </c>
      <c r="R474" s="343" t="s">
        <v>52</v>
      </c>
      <c r="S474" s="346">
        <v>931859.6</v>
      </c>
      <c r="T474" s="346">
        <v>596.19936020473449</v>
      </c>
      <c r="U474" s="346">
        <v>860689</v>
      </c>
      <c r="V474" s="346">
        <v>1060060</v>
      </c>
      <c r="W474" s="346">
        <v>2241169.2000000002</v>
      </c>
      <c r="X474" s="346">
        <v>1560783.7999999998</v>
      </c>
      <c r="Y474" s="346">
        <v>3069073.6</v>
      </c>
      <c r="Z474" s="346">
        <v>59</v>
      </c>
      <c r="AA474" s="346" t="s">
        <v>1853</v>
      </c>
      <c r="AB474" s="346" t="s">
        <v>1854</v>
      </c>
      <c r="AC474" s="346" t="s">
        <v>1841</v>
      </c>
      <c r="AD474" s="346">
        <v>-1309309.6000000001</v>
      </c>
      <c r="AE474" s="347">
        <v>-0.58420827842895573</v>
      </c>
      <c r="AF474" s="347">
        <v>2.959083487487419E-2</v>
      </c>
      <c r="AG474" s="346">
        <v>903235</v>
      </c>
      <c r="AH474" s="346">
        <v>860689</v>
      </c>
      <c r="AI474" s="346">
        <v>1071906</v>
      </c>
      <c r="AJ474" s="346">
        <v>763408</v>
      </c>
      <c r="AK474" s="346">
        <v>1060060</v>
      </c>
      <c r="AL474" s="346">
        <v>35622.959959</v>
      </c>
      <c r="AM474" s="346">
        <v>19288.023983714374</v>
      </c>
      <c r="AN474" s="346">
        <v>57976.207515003422</v>
      </c>
      <c r="AO474" s="346">
        <v>-12640.04167044576</v>
      </c>
      <c r="AP474" s="346">
        <v>37625.367963559518</v>
      </c>
      <c r="AQ474" s="347">
        <v>0.15655681798121079</v>
      </c>
      <c r="AR474" s="348" t="str">
        <f t="shared" si="39"/>
        <v>DhakaTangail</v>
      </c>
      <c r="AS474" s="347">
        <v>4.0000000000000001E-3</v>
      </c>
      <c r="AT474" s="347" t="s">
        <v>1856</v>
      </c>
      <c r="AU474" s="347" t="s">
        <v>1843</v>
      </c>
      <c r="AV474" s="349" t="s">
        <v>1041</v>
      </c>
    </row>
    <row r="475" spans="1:48" ht="14.4">
      <c r="A475" s="343">
        <v>462</v>
      </c>
      <c r="B475" s="343" t="s">
        <v>1153</v>
      </c>
      <c r="C475" s="343" t="s">
        <v>2117</v>
      </c>
      <c r="D475" s="343" t="str">
        <f t="shared" si="35"/>
        <v>1001 - 1500 SFTDhakaDhakaNon-PNPHigh Street W Residential BlockLCবিভাগীয় শহরSquare ⬜ shapeGround floor</v>
      </c>
      <c r="E475" s="343" t="str">
        <f>CONCATENATE('Outlet Data'!K475,L475,'Outlet Data'!N475,M475)</f>
        <v>DhakaDhakaHigh Street W Residential BlockNon-PNP</v>
      </c>
      <c r="F475" s="343" t="str">
        <f t="shared" si="36"/>
        <v>Dhakaবিভাগীয় শহরNon-PNP</v>
      </c>
      <c r="G475" s="343" t="str">
        <f t="shared" si="37"/>
        <v>DhakaNon-PNP</v>
      </c>
      <c r="H475" s="344">
        <v>45596</v>
      </c>
      <c r="I475" s="343">
        <v>1500</v>
      </c>
      <c r="J475" s="343" t="str">
        <f t="shared" si="38"/>
        <v>1001 - 1500 SFT</v>
      </c>
      <c r="K475" s="345" t="s">
        <v>52</v>
      </c>
      <c r="L475" s="343" t="s">
        <v>52</v>
      </c>
      <c r="M475" s="345" t="s">
        <v>1537</v>
      </c>
      <c r="N475" s="343" t="s">
        <v>1015</v>
      </c>
      <c r="O475" s="343" t="s">
        <v>127</v>
      </c>
      <c r="P475" s="343" t="s">
        <v>118</v>
      </c>
      <c r="Q475" s="343" t="s">
        <v>1838</v>
      </c>
      <c r="R475" s="343" t="s">
        <v>52</v>
      </c>
      <c r="S475" s="346">
        <v>1482339</v>
      </c>
      <c r="T475" s="346">
        <v>988.226</v>
      </c>
      <c r="U475" s="346">
        <v>1443736</v>
      </c>
      <c r="V475" s="346">
        <v>1528884</v>
      </c>
      <c r="W475" s="346">
        <v>1126199.5</v>
      </c>
      <c r="X475" s="346">
        <v>866075.60000000009</v>
      </c>
      <c r="Y475" s="346">
        <v>1499334.35</v>
      </c>
      <c r="Z475" s="346">
        <v>28</v>
      </c>
      <c r="AA475" s="346" t="s">
        <v>1853</v>
      </c>
      <c r="AB475" s="346" t="s">
        <v>1854</v>
      </c>
      <c r="AC475" s="346" t="s">
        <v>1845</v>
      </c>
      <c r="AD475" s="346">
        <v>356139.5</v>
      </c>
      <c r="AE475" s="347">
        <v>0.31623127163526532</v>
      </c>
      <c r="AF475" s="347">
        <v>2.8015729926950689E-2</v>
      </c>
      <c r="AG475" s="346">
        <v>1446667</v>
      </c>
      <c r="AH475" s="346">
        <v>1408459</v>
      </c>
      <c r="AI475" s="346">
        <v>1583949</v>
      </c>
      <c r="AJ475" s="346">
        <v>1443736</v>
      </c>
      <c r="AK475" s="346">
        <v>1528884</v>
      </c>
      <c r="AL475" s="346">
        <v>46000.703356054553</v>
      </c>
      <c r="AM475" s="346">
        <v>26014.186734373769</v>
      </c>
      <c r="AN475" s="346">
        <v>61501.570271103119</v>
      </c>
      <c r="AO475" s="346">
        <v>57842.601903347997</v>
      </c>
      <c r="AP475" s="346">
        <v>16284.983156051341</v>
      </c>
      <c r="AQ475" s="347">
        <v>0.14951097692701451</v>
      </c>
      <c r="AR475" s="348" t="str">
        <f t="shared" si="39"/>
        <v>DhakaDhaka</v>
      </c>
      <c r="AS475" s="347">
        <v>4.0000000000000001E-3</v>
      </c>
      <c r="AT475" s="347" t="s">
        <v>1846</v>
      </c>
      <c r="AU475" s="347" t="s">
        <v>1843</v>
      </c>
      <c r="AV475" s="349" t="s">
        <v>1041</v>
      </c>
    </row>
    <row r="476" spans="1:48" ht="14.4">
      <c r="A476" s="343">
        <v>432</v>
      </c>
      <c r="B476" s="343" t="s">
        <v>1061</v>
      </c>
      <c r="C476" s="343" t="s">
        <v>2118</v>
      </c>
      <c r="D476" s="343" t="str">
        <f t="shared" si="35"/>
        <v>1001 - 1500 SFTDhakaDhakaNon-PNPWithin the MahallaMBবিভাগীয় শহরSquare ⬜ shapeSlightly upper than Ground floor</v>
      </c>
      <c r="E476" s="343" t="str">
        <f>CONCATENATE('Outlet Data'!K476,L476,'Outlet Data'!N476,M476)</f>
        <v>DhakaDhakaWithin the MahallaNon-PNP</v>
      </c>
      <c r="F476" s="343" t="str">
        <f t="shared" si="36"/>
        <v>Dhakaবিভাগীয় শহরNon-PNP</v>
      </c>
      <c r="G476" s="343" t="str">
        <f t="shared" si="37"/>
        <v>DhakaNon-PNP</v>
      </c>
      <c r="H476" s="344">
        <v>45596</v>
      </c>
      <c r="I476" s="343">
        <v>1053</v>
      </c>
      <c r="J476" s="343" t="str">
        <f t="shared" si="38"/>
        <v>1001 - 1500 SFT</v>
      </c>
      <c r="K476" s="345" t="s">
        <v>52</v>
      </c>
      <c r="L476" s="343" t="s">
        <v>52</v>
      </c>
      <c r="M476" s="345" t="s">
        <v>1537</v>
      </c>
      <c r="N476" s="343" t="s">
        <v>1016</v>
      </c>
      <c r="O476" s="343" t="s">
        <v>25</v>
      </c>
      <c r="P476" s="343" t="s">
        <v>27</v>
      </c>
      <c r="Q476" s="343" t="s">
        <v>1838</v>
      </c>
      <c r="R476" s="343" t="s">
        <v>52</v>
      </c>
      <c r="S476" s="346">
        <v>1621562.2</v>
      </c>
      <c r="T476" s="346">
        <v>1539.9451092117758</v>
      </c>
      <c r="U476" s="346">
        <v>1543107</v>
      </c>
      <c r="V476" s="346">
        <v>1703382</v>
      </c>
      <c r="W476" s="346">
        <v>1579145.8</v>
      </c>
      <c r="X476" s="346">
        <v>1485518.1</v>
      </c>
      <c r="Y476" s="346">
        <v>1712055.4</v>
      </c>
      <c r="Z476" s="346">
        <v>11</v>
      </c>
      <c r="AA476" s="346" t="s">
        <v>1857</v>
      </c>
      <c r="AB476" s="346" t="s">
        <v>1858</v>
      </c>
      <c r="AC476" s="346" t="s">
        <v>1845</v>
      </c>
      <c r="AD476" s="346">
        <v>42416.399999999907</v>
      </c>
      <c r="AE476" s="347">
        <v>2.6860344370988276E-2</v>
      </c>
      <c r="AF476" s="347">
        <v>4.3581613317598862E-2</v>
      </c>
      <c r="AG476" s="346">
        <v>1543107</v>
      </c>
      <c r="AH476" s="346">
        <v>1604808</v>
      </c>
      <c r="AI476" s="346">
        <v>1534358</v>
      </c>
      <c r="AJ476" s="346">
        <v>1722156</v>
      </c>
      <c r="AK476" s="346">
        <v>1703382</v>
      </c>
      <c r="AL476" s="346">
        <v>46287.026747141907</v>
      </c>
      <c r="AM476" s="346">
        <v>46711.608781648334</v>
      </c>
      <c r="AN476" s="346">
        <v>76318.405553855991</v>
      </c>
      <c r="AO476" s="346">
        <v>91383.27911527417</v>
      </c>
      <c r="AP476" s="346">
        <v>92651.163656254124</v>
      </c>
      <c r="AQ476" s="347">
        <v>0.16643824589570413</v>
      </c>
      <c r="AR476" s="348" t="str">
        <f t="shared" si="39"/>
        <v>DhakaDhaka</v>
      </c>
      <c r="AS476" s="347">
        <v>4.0000000000000001E-3</v>
      </c>
      <c r="AT476" s="347" t="s">
        <v>1846</v>
      </c>
      <c r="AU476" s="347" t="s">
        <v>1851</v>
      </c>
      <c r="AV476" s="349" t="s">
        <v>1041</v>
      </c>
    </row>
    <row r="477" spans="1:48" ht="14.4">
      <c r="A477" s="343">
        <v>537</v>
      </c>
      <c r="B477" s="343" t="s">
        <v>1264</v>
      </c>
      <c r="C477" s="343" t="s">
        <v>1265</v>
      </c>
      <c r="D477" s="343" t="str">
        <f t="shared" si="35"/>
        <v>2001 - 2500 SFTSylhetHabiganjNon-PNPHigh Street W Residential BlockMCথানা সদরL shapeGround floor</v>
      </c>
      <c r="E477" s="343" t="str">
        <f>CONCATENATE('Outlet Data'!K477,L477,'Outlet Data'!N477,M477)</f>
        <v>SylhetHabiganjHigh Street W Residential BlockNon-PNP</v>
      </c>
      <c r="F477" s="343" t="str">
        <f t="shared" si="36"/>
        <v>Habiganjথানা সদরNon-PNP</v>
      </c>
      <c r="G477" s="343" t="str">
        <f t="shared" si="37"/>
        <v>HabiganjNon-PNP</v>
      </c>
      <c r="H477" s="344">
        <v>45596</v>
      </c>
      <c r="I477" s="343">
        <v>2175</v>
      </c>
      <c r="J477" s="343" t="str">
        <f t="shared" si="38"/>
        <v>2001 - 2500 SFT</v>
      </c>
      <c r="K477" s="345" t="s">
        <v>131</v>
      </c>
      <c r="L477" s="343" t="s">
        <v>136</v>
      </c>
      <c r="M477" s="345" t="s">
        <v>1537</v>
      </c>
      <c r="N477" s="343" t="s">
        <v>1015</v>
      </c>
      <c r="O477" s="343" t="s">
        <v>25</v>
      </c>
      <c r="P477" s="343" t="s">
        <v>118</v>
      </c>
      <c r="Q477" s="343" t="s">
        <v>1869</v>
      </c>
      <c r="R477" s="343" t="s">
        <v>1863</v>
      </c>
      <c r="S477" s="346">
        <v>1479686.2</v>
      </c>
      <c r="T477" s="346">
        <v>680.31549425287358</v>
      </c>
      <c r="U477" s="346">
        <v>1235891</v>
      </c>
      <c r="V477" s="346">
        <v>1593986</v>
      </c>
      <c r="W477" s="346">
        <v>1479686.2</v>
      </c>
      <c r="X477" s="346">
        <v>986640.6</v>
      </c>
      <c r="Y477" s="346">
        <v>1941291.8</v>
      </c>
      <c r="Z477" s="346">
        <v>41</v>
      </c>
      <c r="AA477" s="346" t="s">
        <v>1848</v>
      </c>
      <c r="AB477" s="346" t="s">
        <v>1849</v>
      </c>
      <c r="AC477" s="346" t="s">
        <v>1845</v>
      </c>
      <c r="AD477" s="346">
        <v>0</v>
      </c>
      <c r="AE477" s="347">
        <v>0</v>
      </c>
      <c r="AF477" s="347">
        <v>5.6313785047979903E-2</v>
      </c>
      <c r="AG477" s="346">
        <v>1235891</v>
      </c>
      <c r="AH477" s="346">
        <v>1553626</v>
      </c>
      <c r="AI477" s="346">
        <v>1593986</v>
      </c>
      <c r="AJ477" s="346">
        <v>1214694</v>
      </c>
      <c r="AK477" s="346">
        <v>1800234</v>
      </c>
      <c r="AL477" s="346">
        <v>78529.552164299617</v>
      </c>
      <c r="AM477" s="346">
        <v>85286.479193740786</v>
      </c>
      <c r="AN477" s="346">
        <v>89809.177388769371</v>
      </c>
      <c r="AO477" s="346">
        <v>53401.685020895791</v>
      </c>
      <c r="AP477" s="346">
        <v>109606.75925860545</v>
      </c>
      <c r="AQ477" s="347">
        <v>0.15936870105376899</v>
      </c>
      <c r="AR477" s="348" t="str">
        <f t="shared" si="39"/>
        <v>SylhetHabiganj</v>
      </c>
      <c r="AS477" s="347">
        <v>4.0000000000000001E-3</v>
      </c>
      <c r="AT477" s="347" t="s">
        <v>1842</v>
      </c>
      <c r="AU477" s="347" t="s">
        <v>1843</v>
      </c>
      <c r="AV477" s="349" t="s">
        <v>1041</v>
      </c>
    </row>
    <row r="478" spans="1:48" ht="14.4">
      <c r="A478" s="343">
        <v>236</v>
      </c>
      <c r="B478" s="343" t="s">
        <v>1131</v>
      </c>
      <c r="C478" s="343" t="s">
        <v>2119</v>
      </c>
      <c r="D478" s="343" t="str">
        <f t="shared" si="35"/>
        <v>1001 - 1500 SFTChattogramChandpurNon-PNPHigh Street W Residential BlockMBথানা সদরOthersGround floor</v>
      </c>
      <c r="E478" s="343" t="str">
        <f>CONCATENATE('Outlet Data'!K478,L478,'Outlet Data'!N478,M478)</f>
        <v>ChattogramChandpurHigh Street W Residential BlockNon-PNP</v>
      </c>
      <c r="F478" s="343" t="str">
        <f t="shared" si="36"/>
        <v>Chandpurথানা সদরNon-PNP</v>
      </c>
      <c r="G478" s="343" t="str">
        <f t="shared" si="37"/>
        <v>ChandpurNon-PNP</v>
      </c>
      <c r="H478" s="344">
        <v>45596</v>
      </c>
      <c r="I478" s="343">
        <v>1393</v>
      </c>
      <c r="J478" s="343" t="str">
        <f t="shared" si="38"/>
        <v>1001 - 1500 SFT</v>
      </c>
      <c r="K478" s="345" t="s">
        <v>195</v>
      </c>
      <c r="L478" s="343" t="s">
        <v>186</v>
      </c>
      <c r="M478" s="345" t="s">
        <v>1537</v>
      </c>
      <c r="N478" s="343" t="s">
        <v>1015</v>
      </c>
      <c r="O478" s="343" t="s">
        <v>25</v>
      </c>
      <c r="P478" s="343" t="s">
        <v>27</v>
      </c>
      <c r="Q478" s="343" t="s">
        <v>1869</v>
      </c>
      <c r="R478" s="343" t="s">
        <v>1863</v>
      </c>
      <c r="S478" s="346">
        <v>1848877</v>
      </c>
      <c r="T478" s="346">
        <v>1327.2627422828427</v>
      </c>
      <c r="U478" s="346">
        <v>1660820</v>
      </c>
      <c r="V478" s="346">
        <v>2038283</v>
      </c>
      <c r="W478" s="346">
        <v>964161</v>
      </c>
      <c r="X478" s="346">
        <v>906176.7</v>
      </c>
      <c r="Y478" s="346">
        <v>1822505.6</v>
      </c>
      <c r="Z478" s="346">
        <v>7</v>
      </c>
      <c r="AA478" s="346" t="s">
        <v>1853</v>
      </c>
      <c r="AB478" s="346" t="s">
        <v>1854</v>
      </c>
      <c r="AC478" s="346" t="s">
        <v>1855</v>
      </c>
      <c r="AD478" s="346">
        <v>884716</v>
      </c>
      <c r="AE478" s="347">
        <v>0.91760193577628635</v>
      </c>
      <c r="AF478" s="347">
        <v>6.45660183102479E-2</v>
      </c>
      <c r="AG478" s="346">
        <v>1660820</v>
      </c>
      <c r="AH478" s="346">
        <v>1810395</v>
      </c>
      <c r="AI478" s="346">
        <v>2117066</v>
      </c>
      <c r="AJ478" s="346">
        <v>1617821</v>
      </c>
      <c r="AK478" s="346">
        <v>2038283</v>
      </c>
      <c r="AL478" s="346">
        <v>127111.47602416153</v>
      </c>
      <c r="AM478" s="346">
        <v>116910.17919255063</v>
      </c>
      <c r="AN478" s="346">
        <v>91944.394065022585</v>
      </c>
      <c r="AO478" s="346">
        <v>122747.0667462202</v>
      </c>
      <c r="AP478" s="346">
        <v>138160.01514902612</v>
      </c>
      <c r="AQ478" s="347">
        <v>0.16927098609010635</v>
      </c>
      <c r="AR478" s="348" t="str">
        <f t="shared" si="39"/>
        <v>ChattogramChandpur</v>
      </c>
      <c r="AS478" s="347">
        <v>4.0000000000000001E-3</v>
      </c>
      <c r="AT478" s="347" t="s">
        <v>1850</v>
      </c>
      <c r="AU478" s="347" t="s">
        <v>1843</v>
      </c>
      <c r="AV478" s="349" t="s">
        <v>1041</v>
      </c>
    </row>
    <row r="479" spans="1:48" ht="14.4">
      <c r="A479" s="343">
        <v>331</v>
      </c>
      <c r="B479" s="343" t="s">
        <v>1146</v>
      </c>
      <c r="C479" s="343" t="s">
        <v>2120</v>
      </c>
      <c r="D479" s="343" t="str">
        <f t="shared" si="35"/>
        <v>1001 - 1500 SFTChattogramChandpurNon-PNPCommercial HubMCঅন্যান্যSquare ⬜ shapeGround floor</v>
      </c>
      <c r="E479" s="343" t="str">
        <f>CONCATENATE('Outlet Data'!K479,L479,'Outlet Data'!N479,M479)</f>
        <v>ChattogramChandpurCommercial HubNon-PNP</v>
      </c>
      <c r="F479" s="343" t="str">
        <f t="shared" si="36"/>
        <v>Chandpurঅন্যান্যNon-PNP</v>
      </c>
      <c r="G479" s="343" t="str">
        <f t="shared" si="37"/>
        <v>ChandpurNon-PNP</v>
      </c>
      <c r="H479" s="344">
        <v>45596</v>
      </c>
      <c r="I479" s="343">
        <v>1475</v>
      </c>
      <c r="J479" s="343" t="str">
        <f t="shared" si="38"/>
        <v>1001 - 1500 SFT</v>
      </c>
      <c r="K479" s="345" t="s">
        <v>195</v>
      </c>
      <c r="L479" s="343" t="s">
        <v>186</v>
      </c>
      <c r="M479" s="345" t="s">
        <v>1537</v>
      </c>
      <c r="N479" s="343" t="s">
        <v>1014</v>
      </c>
      <c r="O479" s="343" t="s">
        <v>25</v>
      </c>
      <c r="P479" s="343" t="s">
        <v>118</v>
      </c>
      <c r="Q479" s="343" t="s">
        <v>1926</v>
      </c>
      <c r="R479" s="343" t="s">
        <v>1863</v>
      </c>
      <c r="S479" s="346">
        <v>1100730.3999999999</v>
      </c>
      <c r="T479" s="346">
        <v>746.25789830508472</v>
      </c>
      <c r="U479" s="346">
        <v>968165</v>
      </c>
      <c r="V479" s="346">
        <v>1335015</v>
      </c>
      <c r="W479" s="346">
        <v>1536884.6</v>
      </c>
      <c r="X479" s="346">
        <v>1100730.3999999999</v>
      </c>
      <c r="Y479" s="346">
        <v>2035829.4</v>
      </c>
      <c r="Z479" s="346">
        <v>9</v>
      </c>
      <c r="AA479" s="346" t="s">
        <v>1853</v>
      </c>
      <c r="AB479" s="346" t="s">
        <v>1854</v>
      </c>
      <c r="AC479" s="346" t="s">
        <v>1845</v>
      </c>
      <c r="AD479" s="346">
        <v>-436154.20000000019</v>
      </c>
      <c r="AE479" s="347">
        <v>-0.28379111873461427</v>
      </c>
      <c r="AF479" s="347">
        <v>3.4843037863695019E-2</v>
      </c>
      <c r="AG479" s="346">
        <v>971736</v>
      </c>
      <c r="AH479" s="346">
        <v>968165</v>
      </c>
      <c r="AI479" s="346">
        <v>1335015</v>
      </c>
      <c r="AJ479" s="346">
        <v>828495</v>
      </c>
      <c r="AK479" s="346">
        <v>1400241</v>
      </c>
      <c r="AL479" s="346">
        <v>35748.22944153662</v>
      </c>
      <c r="AM479" s="346">
        <v>32853.563071949</v>
      </c>
      <c r="AN479" s="346">
        <v>16539.127541727968</v>
      </c>
      <c r="AO479" s="346">
        <v>24618.381620017346</v>
      </c>
      <c r="AP479" s="346">
        <v>82004.653349369881</v>
      </c>
      <c r="AQ479" s="347">
        <v>0.17177379312804564</v>
      </c>
      <c r="AR479" s="348" t="str">
        <f t="shared" si="39"/>
        <v>ChattogramChandpur</v>
      </c>
      <c r="AS479" s="347">
        <v>4.0000000000000001E-3</v>
      </c>
      <c r="AT479" s="347" t="s">
        <v>1846</v>
      </c>
      <c r="AU479" s="347" t="s">
        <v>1843</v>
      </c>
      <c r="AV479" s="349" t="s">
        <v>1041</v>
      </c>
    </row>
    <row r="480" spans="1:48" ht="14.4">
      <c r="A480" s="343">
        <v>519</v>
      </c>
      <c r="B480" s="343" t="s">
        <v>1117</v>
      </c>
      <c r="C480" s="343" t="s">
        <v>2121</v>
      </c>
      <c r="D480" s="343" t="str">
        <f t="shared" si="35"/>
        <v>1001 - 1500 SFTDhakaDhakaNon-PNPIndustrialLCথানা সদরI shapeGround floor</v>
      </c>
      <c r="E480" s="343" t="str">
        <f>CONCATENATE('Outlet Data'!K480,L480,'Outlet Data'!N480,M480)</f>
        <v>DhakaDhakaIndustrialNon-PNP</v>
      </c>
      <c r="F480" s="343" t="str">
        <f t="shared" si="36"/>
        <v>Dhakaথানা সদরNon-PNP</v>
      </c>
      <c r="G480" s="343" t="str">
        <f t="shared" si="37"/>
        <v>DhakaNon-PNP</v>
      </c>
      <c r="H480" s="344">
        <v>45596</v>
      </c>
      <c r="I480" s="343">
        <v>1338</v>
      </c>
      <c r="J480" s="343" t="str">
        <f t="shared" si="38"/>
        <v>1001 - 1500 SFT</v>
      </c>
      <c r="K480" s="345" t="s">
        <v>52</v>
      </c>
      <c r="L480" s="343" t="s">
        <v>52</v>
      </c>
      <c r="M480" s="345" t="s">
        <v>1537</v>
      </c>
      <c r="N480" s="343" t="s">
        <v>1017</v>
      </c>
      <c r="O480" s="343" t="s">
        <v>127</v>
      </c>
      <c r="P480" s="343" t="s">
        <v>118</v>
      </c>
      <c r="Q480" s="343" t="s">
        <v>1869</v>
      </c>
      <c r="R480" s="343" t="s">
        <v>52</v>
      </c>
      <c r="S480" s="346">
        <v>1263733.2</v>
      </c>
      <c r="T480" s="346">
        <v>944.49417040358742</v>
      </c>
      <c r="U480" s="346">
        <v>1216297</v>
      </c>
      <c r="V480" s="346">
        <v>1368677</v>
      </c>
      <c r="W480" s="346">
        <v>1126199.5</v>
      </c>
      <c r="X480" s="346">
        <v>866075.60000000009</v>
      </c>
      <c r="Y480" s="346">
        <v>1499334.35</v>
      </c>
      <c r="Z480" s="346">
        <v>28</v>
      </c>
      <c r="AA480" s="346" t="s">
        <v>1853</v>
      </c>
      <c r="AB480" s="346" t="s">
        <v>1854</v>
      </c>
      <c r="AC480" s="346" t="s">
        <v>1845</v>
      </c>
      <c r="AD480" s="346">
        <v>137533.69999999995</v>
      </c>
      <c r="AE480" s="347">
        <v>0.12212196862101243</v>
      </c>
      <c r="AF480" s="347">
        <v>3.9484736755831286E-2</v>
      </c>
      <c r="AG480" s="346">
        <v>1216297</v>
      </c>
      <c r="AH480" s="346">
        <v>1300107</v>
      </c>
      <c r="AI480" s="346">
        <v>1461361</v>
      </c>
      <c r="AJ480" s="346">
        <v>972224</v>
      </c>
      <c r="AK480" s="346">
        <v>1368677</v>
      </c>
      <c r="AL480" s="346">
        <v>63459.125515348802</v>
      </c>
      <c r="AM480" s="346">
        <v>49855.81073287336</v>
      </c>
      <c r="AN480" s="346">
        <v>71571.048064284638</v>
      </c>
      <c r="AO480" s="346">
        <v>4344.3832985613844</v>
      </c>
      <c r="AP480" s="346">
        <v>60260.496046953253</v>
      </c>
      <c r="AQ480" s="347">
        <v>0.15464508122258233</v>
      </c>
      <c r="AR480" s="348" t="str">
        <f t="shared" si="39"/>
        <v>DhakaDhaka</v>
      </c>
      <c r="AS480" s="347">
        <v>4.0000000000000001E-3</v>
      </c>
      <c r="AT480" s="347" t="s">
        <v>1856</v>
      </c>
      <c r="AU480" s="347" t="s">
        <v>1843</v>
      </c>
      <c r="AV480" s="349" t="s">
        <v>1041</v>
      </c>
    </row>
    <row r="481" spans="1:48" ht="14.4">
      <c r="A481" s="343">
        <v>278</v>
      </c>
      <c r="B481" s="343" t="s">
        <v>1214</v>
      </c>
      <c r="C481" s="343" t="s">
        <v>2122</v>
      </c>
      <c r="D481" s="343" t="str">
        <f t="shared" si="35"/>
        <v>1501 - 2000 SFTChattogramCumillaNon-PNPHigh Street W Residential BlockMBজেলা শহরOthersGround floor</v>
      </c>
      <c r="E481" s="343" t="str">
        <f>CONCATENATE('Outlet Data'!K481,L481,'Outlet Data'!N481,M481)</f>
        <v>ChattogramCumillaHigh Street W Residential BlockNon-PNP</v>
      </c>
      <c r="F481" s="343" t="str">
        <f t="shared" si="36"/>
        <v>Cumillaজেলা শহরNon-PNP</v>
      </c>
      <c r="G481" s="343" t="str">
        <f t="shared" si="37"/>
        <v>CumillaNon-PNP</v>
      </c>
      <c r="H481" s="344">
        <v>45596</v>
      </c>
      <c r="I481" s="343">
        <v>1702</v>
      </c>
      <c r="J481" s="343" t="str">
        <f t="shared" si="38"/>
        <v>1501 - 2000 SFT</v>
      </c>
      <c r="K481" s="345" t="s">
        <v>195</v>
      </c>
      <c r="L481" s="343" t="s">
        <v>162</v>
      </c>
      <c r="M481" s="345" t="s">
        <v>1537</v>
      </c>
      <c r="N481" s="343" t="s">
        <v>1015</v>
      </c>
      <c r="O481" s="343" t="s">
        <v>25</v>
      </c>
      <c r="P481" s="343" t="s">
        <v>27</v>
      </c>
      <c r="Q481" s="343" t="s">
        <v>1861</v>
      </c>
      <c r="R481" s="343" t="s">
        <v>1863</v>
      </c>
      <c r="S481" s="346">
        <v>2299434.6</v>
      </c>
      <c r="T481" s="346">
        <v>1351.0191539365453</v>
      </c>
      <c r="U481" s="346">
        <v>2224940</v>
      </c>
      <c r="V481" s="346">
        <v>2331360</v>
      </c>
      <c r="W481" s="346">
        <v>1730070.3</v>
      </c>
      <c r="X481" s="346">
        <v>1191184.5375000001</v>
      </c>
      <c r="Y481" s="346">
        <v>3396251.9</v>
      </c>
      <c r="Z481" s="346">
        <v>16</v>
      </c>
      <c r="AA481" s="346" t="s">
        <v>1853</v>
      </c>
      <c r="AB481" s="346" t="s">
        <v>1854</v>
      </c>
      <c r="AC481" s="346" t="s">
        <v>1845</v>
      </c>
      <c r="AD481" s="346">
        <v>569364.30000000005</v>
      </c>
      <c r="AE481" s="347">
        <v>0.32909893892751074</v>
      </c>
      <c r="AF481" s="347">
        <v>6.4355032302710183E-2</v>
      </c>
      <c r="AG481" s="346">
        <v>2258099</v>
      </c>
      <c r="AH481" s="346">
        <v>2224940</v>
      </c>
      <c r="AI481" s="346">
        <v>2542460</v>
      </c>
      <c r="AJ481" s="346">
        <v>2140314</v>
      </c>
      <c r="AK481" s="346">
        <v>2331360</v>
      </c>
      <c r="AL481" s="346">
        <v>129961.1936330176</v>
      </c>
      <c r="AM481" s="346">
        <v>125959.337270369</v>
      </c>
      <c r="AN481" s="346">
        <v>180187.55640732864</v>
      </c>
      <c r="AO481" s="346">
        <v>140203.38525719621</v>
      </c>
      <c r="AP481" s="346">
        <v>163589.46723693592</v>
      </c>
      <c r="AQ481" s="347">
        <v>0.15371438721889219</v>
      </c>
      <c r="AR481" s="348" t="str">
        <f t="shared" si="39"/>
        <v>ChattogramCumilla</v>
      </c>
      <c r="AS481" s="347">
        <v>4.0000000000000001E-3</v>
      </c>
      <c r="AT481" s="347" t="s">
        <v>1850</v>
      </c>
      <c r="AU481" s="347" t="s">
        <v>1843</v>
      </c>
      <c r="AV481" s="349" t="s">
        <v>1041</v>
      </c>
    </row>
    <row r="482" spans="1:48" ht="14.4">
      <c r="A482" s="343">
        <v>323</v>
      </c>
      <c r="B482" s="343" t="s">
        <v>1057</v>
      </c>
      <c r="C482" s="343" t="s">
        <v>2123</v>
      </c>
      <c r="D482" s="343" t="str">
        <f t="shared" si="35"/>
        <v>1001 - 1500 SFTBarishalJhalokathiNon-PNPHigh Street W Residential BlockLCথানা সদরI shapeGround floor</v>
      </c>
      <c r="E482" s="343" t="str">
        <f>CONCATENATE('Outlet Data'!K482,L482,'Outlet Data'!N482,M482)</f>
        <v>BarishalJhalokathiHigh Street W Residential BlockNon-PNP</v>
      </c>
      <c r="F482" s="343" t="str">
        <f t="shared" si="36"/>
        <v>Jhalokathiথানা সদরNon-PNP</v>
      </c>
      <c r="G482" s="343" t="str">
        <f t="shared" si="37"/>
        <v>JhalokathiNon-PNP</v>
      </c>
      <c r="H482" s="344">
        <v>45596</v>
      </c>
      <c r="I482" s="343">
        <v>1034</v>
      </c>
      <c r="J482" s="343" t="str">
        <f t="shared" si="38"/>
        <v>1001 - 1500 SFT</v>
      </c>
      <c r="K482" s="345" t="s">
        <v>189</v>
      </c>
      <c r="L482" s="343" t="s">
        <v>1564</v>
      </c>
      <c r="M482" s="345" t="s">
        <v>1537</v>
      </c>
      <c r="N482" s="343" t="s">
        <v>1015</v>
      </c>
      <c r="O482" s="343" t="s">
        <v>127</v>
      </c>
      <c r="P482" s="343" t="s">
        <v>118</v>
      </c>
      <c r="Q482" s="343" t="s">
        <v>1869</v>
      </c>
      <c r="R482" s="343" t="s">
        <v>1863</v>
      </c>
      <c r="S482" s="346">
        <v>1573348.8</v>
      </c>
      <c r="T482" s="346">
        <v>1521.6139264990329</v>
      </c>
      <c r="U482" s="346">
        <v>1468447</v>
      </c>
      <c r="V482" s="346">
        <v>1706093</v>
      </c>
      <c r="W482" s="346">
        <v>1254815</v>
      </c>
      <c r="X482" s="346">
        <v>792070.60000000009</v>
      </c>
      <c r="Y482" s="346">
        <v>1562156.45</v>
      </c>
      <c r="Z482" s="346">
        <v>14</v>
      </c>
      <c r="AA482" s="346" t="s">
        <v>1853</v>
      </c>
      <c r="AB482" s="346" t="s">
        <v>1854</v>
      </c>
      <c r="AC482" s="346" t="s">
        <v>1855</v>
      </c>
      <c r="AD482" s="346">
        <v>318533.80000000005</v>
      </c>
      <c r="AE482" s="347">
        <v>0.25384921283217055</v>
      </c>
      <c r="AF482" s="347">
        <v>5.0625515358355966E-2</v>
      </c>
      <c r="AG482" s="346">
        <v>1468447</v>
      </c>
      <c r="AH482" s="346">
        <v>1479963</v>
      </c>
      <c r="AI482" s="346">
        <v>1979353</v>
      </c>
      <c r="AJ482" s="346">
        <v>1232888</v>
      </c>
      <c r="AK482" s="346">
        <v>1706093</v>
      </c>
      <c r="AL482" s="346">
        <v>60525.484947830846</v>
      </c>
      <c r="AM482" s="346">
        <v>36839.73163674018</v>
      </c>
      <c r="AN482" s="346">
        <v>143798.17898889291</v>
      </c>
      <c r="AO482" s="346">
        <v>52264.672019902995</v>
      </c>
      <c r="AP482" s="346">
        <v>104829.90159888778</v>
      </c>
      <c r="AQ482" s="347">
        <v>0.1650307957036676</v>
      </c>
      <c r="AR482" s="348" t="str">
        <f t="shared" si="39"/>
        <v>BarishalJhalokathi</v>
      </c>
      <c r="AS482" s="347">
        <v>4.0000000000000001E-3</v>
      </c>
      <c r="AT482" s="347" t="s">
        <v>1856</v>
      </c>
      <c r="AU482" s="347" t="s">
        <v>1843</v>
      </c>
      <c r="AV482" s="349" t="s">
        <v>1041</v>
      </c>
    </row>
    <row r="483" spans="1:48" ht="14.4">
      <c r="A483" s="343">
        <v>144</v>
      </c>
      <c r="B483" s="343" t="s">
        <v>1288</v>
      </c>
      <c r="C483" s="343" t="s">
        <v>2124</v>
      </c>
      <c r="D483" s="343" t="str">
        <f t="shared" si="35"/>
        <v>2501 - 3000 SFTDhakaDhakaPNPHigh Street W Residential BlockMBবিভাগীয় শহরSquare ⬜ shapeGround floor</v>
      </c>
      <c r="E483" s="343" t="str">
        <f>CONCATENATE('Outlet Data'!K483,L483,'Outlet Data'!N483,M483)</f>
        <v>DhakaDhakaHigh Street W Residential BlockPNP</v>
      </c>
      <c r="F483" s="343" t="str">
        <f t="shared" si="36"/>
        <v>Dhakaবিভাগীয় শহরPNP</v>
      </c>
      <c r="G483" s="343" t="str">
        <f t="shared" si="37"/>
        <v>DhakaPNP</v>
      </c>
      <c r="H483" s="344">
        <v>45596</v>
      </c>
      <c r="I483" s="343">
        <v>2840</v>
      </c>
      <c r="J483" s="343" t="str">
        <f t="shared" si="38"/>
        <v>2501 - 3000 SFT</v>
      </c>
      <c r="K483" s="345" t="s">
        <v>52</v>
      </c>
      <c r="L483" s="343" t="s">
        <v>52</v>
      </c>
      <c r="M483" s="345" t="s">
        <v>1492</v>
      </c>
      <c r="N483" s="343" t="s">
        <v>1015</v>
      </c>
      <c r="O483" s="343" t="s">
        <v>25</v>
      </c>
      <c r="P483" s="343" t="s">
        <v>27</v>
      </c>
      <c r="Q483" s="343" t="s">
        <v>1838</v>
      </c>
      <c r="R483" s="343" t="s">
        <v>52</v>
      </c>
      <c r="S483" s="346">
        <v>10068057.4</v>
      </c>
      <c r="T483" s="346">
        <v>3545.0906338028171</v>
      </c>
      <c r="U483" s="346">
        <v>9550344</v>
      </c>
      <c r="V483" s="346">
        <v>10359874</v>
      </c>
      <c r="W483" s="346">
        <v>5686926.4000000004</v>
      </c>
      <c r="X483" s="346">
        <v>5216051.5999999996</v>
      </c>
      <c r="Y483" s="346">
        <v>9581427.1000000015</v>
      </c>
      <c r="Z483" s="346">
        <v>11</v>
      </c>
      <c r="AA483" s="346" t="s">
        <v>1853</v>
      </c>
      <c r="AB483" s="346" t="s">
        <v>1854</v>
      </c>
      <c r="AC483" s="346" t="s">
        <v>1855</v>
      </c>
      <c r="AD483" s="346">
        <v>4381131</v>
      </c>
      <c r="AE483" s="347">
        <v>0.77038644284195401</v>
      </c>
      <c r="AF483" s="347">
        <v>3.1473175681608505E-2</v>
      </c>
      <c r="AG483" s="346">
        <v>9550344</v>
      </c>
      <c r="AH483" s="346">
        <v>9423628</v>
      </c>
      <c r="AI483" s="346">
        <v>10322459</v>
      </c>
      <c r="AJ483" s="346">
        <v>10683982</v>
      </c>
      <c r="AK483" s="346">
        <v>10359874</v>
      </c>
      <c r="AL483" s="346">
        <v>313627.62924143043</v>
      </c>
      <c r="AM483" s="346">
        <v>148630.17225293419</v>
      </c>
      <c r="AN483" s="346">
        <v>313251.11438729381</v>
      </c>
      <c r="AO483" s="346">
        <v>467937.45438845386</v>
      </c>
      <c r="AP483" s="346">
        <v>340922.3263434805</v>
      </c>
      <c r="AQ483" s="347">
        <v>0.17210203172365168</v>
      </c>
      <c r="AR483" s="348" t="str">
        <f t="shared" si="39"/>
        <v>DhakaDhaka</v>
      </c>
      <c r="AS483" s="347">
        <v>4.0000000000000001E-3</v>
      </c>
      <c r="AT483" s="347" t="s">
        <v>1846</v>
      </c>
      <c r="AU483" s="347" t="s">
        <v>1843</v>
      </c>
      <c r="AV483" s="349" t="s">
        <v>1041</v>
      </c>
    </row>
    <row r="484" spans="1:48" ht="14.4">
      <c r="A484" s="343">
        <v>256</v>
      </c>
      <c r="B484" s="343" t="s">
        <v>1143</v>
      </c>
      <c r="C484" s="343" t="s">
        <v>2125</v>
      </c>
      <c r="D484" s="343" t="str">
        <f t="shared" si="35"/>
        <v>1001 - 1500 SFTDhakaGazipurNon-PNPCommercial HubMCজেলা শহরI shapeGround floor</v>
      </c>
      <c r="E484" s="343" t="str">
        <f>CONCATENATE('Outlet Data'!K484,L484,'Outlet Data'!N484,M484)</f>
        <v>DhakaGazipurCommercial HubNon-PNP</v>
      </c>
      <c r="F484" s="343" t="str">
        <f t="shared" si="36"/>
        <v>Gazipurজেলা শহরNon-PNP</v>
      </c>
      <c r="G484" s="343" t="str">
        <f t="shared" si="37"/>
        <v>GazipurNon-PNP</v>
      </c>
      <c r="H484" s="344">
        <v>45622</v>
      </c>
      <c r="I484" s="343">
        <v>1440</v>
      </c>
      <c r="J484" s="343" t="str">
        <f t="shared" si="38"/>
        <v>1001 - 1500 SFT</v>
      </c>
      <c r="K484" s="345" t="s">
        <v>52</v>
      </c>
      <c r="L484" s="343" t="s">
        <v>79</v>
      </c>
      <c r="M484" s="345" t="s">
        <v>1537</v>
      </c>
      <c r="N484" s="343" t="s">
        <v>1014</v>
      </c>
      <c r="O484" s="343" t="s">
        <v>25</v>
      </c>
      <c r="P484" s="343" t="s">
        <v>118</v>
      </c>
      <c r="Q484" s="343" t="s">
        <v>1861</v>
      </c>
      <c r="R484" s="343" t="s">
        <v>52</v>
      </c>
      <c r="S484" s="346">
        <v>2376479.6</v>
      </c>
      <c r="T484" s="346">
        <v>1650.3330555555556</v>
      </c>
      <c r="U484" s="346">
        <v>2254997</v>
      </c>
      <c r="V484" s="346">
        <v>2379323</v>
      </c>
      <c r="W484" s="346">
        <v>1435127.2999999998</v>
      </c>
      <c r="X484" s="346">
        <v>920723.95</v>
      </c>
      <c r="Y484" s="346">
        <v>2028621.2</v>
      </c>
      <c r="Z484" s="346">
        <v>50</v>
      </c>
      <c r="AA484" s="346" t="s">
        <v>1853</v>
      </c>
      <c r="AB484" s="346" t="s">
        <v>1854</v>
      </c>
      <c r="AC484" s="346" t="s">
        <v>1855</v>
      </c>
      <c r="AD484" s="346">
        <v>941352.30000000028</v>
      </c>
      <c r="AE484" s="347">
        <v>0.65593644549859831</v>
      </c>
      <c r="AF484" s="347">
        <v>6.0775778735357604E-2</v>
      </c>
      <c r="AG484" s="346">
        <v>2354455</v>
      </c>
      <c r="AH484" s="346">
        <v>2254997</v>
      </c>
      <c r="AI484" s="346">
        <v>2706702</v>
      </c>
      <c r="AJ484" s="346">
        <v>2186921</v>
      </c>
      <c r="AK484" s="346">
        <v>2379323</v>
      </c>
      <c r="AL484" s="346">
        <v>136019.62848564016</v>
      </c>
      <c r="AM484" s="346">
        <v>115764.64422538987</v>
      </c>
      <c r="AN484" s="346">
        <v>179868.34051467001</v>
      </c>
      <c r="AO484" s="346">
        <v>127668.45556955523</v>
      </c>
      <c r="AP484" s="346">
        <v>162840.92289820057</v>
      </c>
      <c r="AQ484" s="347">
        <v>0.16174601053467544</v>
      </c>
      <c r="AR484" s="348" t="str">
        <f t="shared" si="39"/>
        <v>DhakaGazipur</v>
      </c>
      <c r="AS484" s="347">
        <v>4.0000000000000001E-3</v>
      </c>
      <c r="AT484" s="347" t="s">
        <v>1856</v>
      </c>
      <c r="AU484" s="347" t="s">
        <v>1843</v>
      </c>
      <c r="AV484" s="349" t="s">
        <v>1041</v>
      </c>
    </row>
    <row r="485" spans="1:48" ht="14.4">
      <c r="A485" s="343">
        <v>543</v>
      </c>
      <c r="B485" s="343" t="s">
        <v>1213</v>
      </c>
      <c r="C485" s="343" t="s">
        <v>2126</v>
      </c>
      <c r="D485" s="343" t="str">
        <f t="shared" si="35"/>
        <v>1501 - 2000 SFTDhakaGopalganjNon-PNPCommercial HubMBজেলা শহরSquare ⬜ shapeGround floor</v>
      </c>
      <c r="E485" s="343" t="str">
        <f>CONCATENATE('Outlet Data'!K485,L485,'Outlet Data'!N485,M485)</f>
        <v>DhakaGopalganjCommercial HubNon-PNP</v>
      </c>
      <c r="F485" s="343" t="str">
        <f t="shared" si="36"/>
        <v>Gopalganjজেলা শহরNon-PNP</v>
      </c>
      <c r="G485" s="343" t="str">
        <f t="shared" si="37"/>
        <v>GopalganjNon-PNP</v>
      </c>
      <c r="H485" s="344">
        <v>45626</v>
      </c>
      <c r="I485" s="343">
        <v>1700</v>
      </c>
      <c r="J485" s="343" t="str">
        <f t="shared" si="38"/>
        <v>1501 - 2000 SFT</v>
      </c>
      <c r="K485" s="345" t="s">
        <v>52</v>
      </c>
      <c r="L485" s="343" t="s">
        <v>522</v>
      </c>
      <c r="M485" s="345" t="s">
        <v>1537</v>
      </c>
      <c r="N485" s="343" t="s">
        <v>1014</v>
      </c>
      <c r="O485" s="343" t="s">
        <v>25</v>
      </c>
      <c r="P485" s="343" t="s">
        <v>27</v>
      </c>
      <c r="Q485" s="343" t="s">
        <v>1861</v>
      </c>
      <c r="R485" s="343" t="s">
        <v>52</v>
      </c>
      <c r="S485" s="346">
        <v>1205657</v>
      </c>
      <c r="T485" s="346">
        <v>709.21</v>
      </c>
      <c r="U485" s="346">
        <v>1070731</v>
      </c>
      <c r="V485" s="346">
        <v>1251892</v>
      </c>
      <c r="W485" s="346">
        <v>2241169.2000000002</v>
      </c>
      <c r="X485" s="346">
        <v>1560783.7999999998</v>
      </c>
      <c r="Y485" s="346">
        <v>3069073.6</v>
      </c>
      <c r="Z485" s="346">
        <v>59</v>
      </c>
      <c r="AA485" s="346" t="s">
        <v>1853</v>
      </c>
      <c r="AB485" s="346" t="s">
        <v>1854</v>
      </c>
      <c r="AC485" s="346" t="s">
        <v>1841</v>
      </c>
      <c r="AD485" s="346">
        <v>-1035512.2000000002</v>
      </c>
      <c r="AE485" s="347">
        <v>-0.46204106320932847</v>
      </c>
      <c r="AF485" s="347">
        <v>2.5131094990473207E-2</v>
      </c>
      <c r="AG485" s="346">
        <v>1240834</v>
      </c>
      <c r="AH485" s="346">
        <v>1251892</v>
      </c>
      <c r="AI485" s="346">
        <v>1536879</v>
      </c>
      <c r="AJ485" s="346">
        <v>927949</v>
      </c>
      <c r="AK485" s="346">
        <v>1070731</v>
      </c>
      <c r="AL485" s="346">
        <v>21697.195438852126</v>
      </c>
      <c r="AM485" s="346">
        <v>23157.447649816313</v>
      </c>
      <c r="AN485" s="346">
        <v>61416.070488955331</v>
      </c>
      <c r="AO485" s="346">
        <v>5043.6127918665297</v>
      </c>
      <c r="AP485" s="346">
        <v>40183.076595154474</v>
      </c>
      <c r="AQ485" s="347">
        <v>0.13083116859394506</v>
      </c>
      <c r="AR485" s="348" t="str">
        <f t="shared" si="39"/>
        <v>DhakaGopalganj</v>
      </c>
      <c r="AS485" s="347">
        <v>-6.7953179782629116E-18</v>
      </c>
      <c r="AT485" s="347" t="s">
        <v>1846</v>
      </c>
      <c r="AU485" s="347" t="s">
        <v>1843</v>
      </c>
      <c r="AV485" s="349" t="s">
        <v>1041</v>
      </c>
    </row>
    <row r="486" spans="1:48" ht="14.4">
      <c r="A486" s="343">
        <v>560</v>
      </c>
      <c r="B486" s="343" t="s">
        <v>1069</v>
      </c>
      <c r="C486" s="343" t="s">
        <v>2127</v>
      </c>
      <c r="D486" s="343" t="str">
        <f t="shared" si="35"/>
        <v>1001 - 1500 SFTSylhetHabiganjNon-PNPHigh Street W Residential BlockMCথানা সদরSquare ⬜ shapeGround floor</v>
      </c>
      <c r="E486" s="343" t="str">
        <f>CONCATENATE('Outlet Data'!K486,L486,'Outlet Data'!N486,M486)</f>
        <v>SylhetHabiganjHigh Street W Residential BlockNon-PNP</v>
      </c>
      <c r="F486" s="343" t="str">
        <f t="shared" si="36"/>
        <v>Habiganjথানা সদরNon-PNP</v>
      </c>
      <c r="G486" s="343" t="str">
        <f t="shared" si="37"/>
        <v>HabiganjNon-PNP</v>
      </c>
      <c r="H486" s="344">
        <v>45626</v>
      </c>
      <c r="I486" s="343">
        <v>1097</v>
      </c>
      <c r="J486" s="343" t="str">
        <f t="shared" si="38"/>
        <v>1001 - 1500 SFT</v>
      </c>
      <c r="K486" s="345" t="s">
        <v>131</v>
      </c>
      <c r="L486" s="343" t="s">
        <v>136</v>
      </c>
      <c r="M486" s="345" t="s">
        <v>1537</v>
      </c>
      <c r="N486" s="343" t="s">
        <v>1015</v>
      </c>
      <c r="O486" s="343" t="s">
        <v>25</v>
      </c>
      <c r="P486" s="343" t="s">
        <v>118</v>
      </c>
      <c r="Q486" s="343" t="s">
        <v>1869</v>
      </c>
      <c r="R486" s="343" t="s">
        <v>1863</v>
      </c>
      <c r="S486" s="346">
        <v>1556036</v>
      </c>
      <c r="T486" s="346">
        <v>1418.4466727438469</v>
      </c>
      <c r="U486" s="346">
        <v>1620772</v>
      </c>
      <c r="V486" s="346">
        <v>1668481</v>
      </c>
      <c r="W486" s="346">
        <v>1121570.1000000001</v>
      </c>
      <c r="X486" s="346">
        <v>952503.3</v>
      </c>
      <c r="Y486" s="346">
        <v>1526574.5</v>
      </c>
      <c r="Z486" s="346">
        <v>44</v>
      </c>
      <c r="AA486" s="346" t="s">
        <v>1848</v>
      </c>
      <c r="AB486" s="346" t="s">
        <v>1849</v>
      </c>
      <c r="AC486" s="346" t="s">
        <v>1855</v>
      </c>
      <c r="AD486" s="346">
        <v>434465.89999999991</v>
      </c>
      <c r="AE486" s="347">
        <v>0.38737293371141024</v>
      </c>
      <c r="AF486" s="347">
        <v>4.5809734465144983E-2</v>
      </c>
      <c r="AG486" s="346">
        <v>1668481</v>
      </c>
      <c r="AH486" s="346">
        <v>1631712</v>
      </c>
      <c r="AI486" s="346">
        <v>1722149</v>
      </c>
      <c r="AJ486" s="346">
        <v>1137066</v>
      </c>
      <c r="AK486" s="346">
        <v>1620772</v>
      </c>
      <c r="AL486" s="346">
        <v>66218.601864724536</v>
      </c>
      <c r="AM486" s="346">
        <v>70986.13883518058</v>
      </c>
      <c r="AN486" s="346">
        <v>103444.97153533986</v>
      </c>
      <c r="AO486" s="346">
        <v>38203.260579875321</v>
      </c>
      <c r="AP486" s="346">
        <v>77555.007075911475</v>
      </c>
      <c r="AQ486" s="347">
        <v>0.15378856345803102</v>
      </c>
      <c r="AR486" s="348" t="str">
        <f t="shared" si="39"/>
        <v>SylhetHabiganj</v>
      </c>
      <c r="AS486" s="347">
        <v>4.0000000000000001E-3</v>
      </c>
      <c r="AT486" s="347" t="s">
        <v>1846</v>
      </c>
      <c r="AU486" s="347" t="s">
        <v>1843</v>
      </c>
      <c r="AV486" s="349" t="s">
        <v>1041</v>
      </c>
    </row>
    <row r="487" spans="1:48" ht="14.4">
      <c r="A487" s="343">
        <v>260</v>
      </c>
      <c r="B487" s="343" t="s">
        <v>1242</v>
      </c>
      <c r="C487" s="343" t="s">
        <v>2128</v>
      </c>
      <c r="D487" s="343" t="str">
        <f t="shared" si="35"/>
        <v>1501 - 2000 SFTChattogramRangamatiNon-PNPHigh Street W Residential BlockMBজেলা শহরI shapeSlightly upper than Ground floor</v>
      </c>
      <c r="E487" s="343" t="str">
        <f>CONCATENATE('Outlet Data'!K487,L487,'Outlet Data'!N487,M487)</f>
        <v>ChattogramRangamatiHigh Street W Residential BlockNon-PNP</v>
      </c>
      <c r="F487" s="343" t="str">
        <f t="shared" si="36"/>
        <v>Rangamatiজেলা শহরNon-PNP</v>
      </c>
      <c r="G487" s="343" t="str">
        <f t="shared" si="37"/>
        <v>RangamatiNon-PNP</v>
      </c>
      <c r="H487" s="344">
        <v>45626</v>
      </c>
      <c r="I487" s="343">
        <v>1880</v>
      </c>
      <c r="J487" s="343" t="str">
        <f t="shared" si="38"/>
        <v>1501 - 2000 SFT</v>
      </c>
      <c r="K487" s="345" t="s">
        <v>195</v>
      </c>
      <c r="L487" s="343" t="s">
        <v>1243</v>
      </c>
      <c r="M487" s="345" t="s">
        <v>1537</v>
      </c>
      <c r="N487" s="343" t="s">
        <v>1015</v>
      </c>
      <c r="O487" s="343" t="s">
        <v>25</v>
      </c>
      <c r="P487" s="343" t="s">
        <v>27</v>
      </c>
      <c r="Q487" s="343" t="s">
        <v>1861</v>
      </c>
      <c r="R487" s="343" t="s">
        <v>1863</v>
      </c>
      <c r="S487" s="346">
        <v>2445623</v>
      </c>
      <c r="T487" s="346">
        <v>1300.8632978723404</v>
      </c>
      <c r="U487" s="346">
        <v>2200762</v>
      </c>
      <c r="V487" s="346">
        <v>2716575</v>
      </c>
      <c r="W487" s="346">
        <v>1730070.3</v>
      </c>
      <c r="X487" s="346">
        <v>1191184.5375000001</v>
      </c>
      <c r="Y487" s="346">
        <v>3396251.9</v>
      </c>
      <c r="Z487" s="346">
        <v>16</v>
      </c>
      <c r="AA487" s="346" t="s">
        <v>1853</v>
      </c>
      <c r="AB487" s="346" t="s">
        <v>1854</v>
      </c>
      <c r="AC487" s="346" t="s">
        <v>1845</v>
      </c>
      <c r="AD487" s="346">
        <v>715552.7</v>
      </c>
      <c r="AE487" s="347">
        <v>0.41359747057677354</v>
      </c>
      <c r="AF487" s="347">
        <v>8.344458980004027E-2</v>
      </c>
      <c r="AG487" s="346">
        <v>2048430</v>
      </c>
      <c r="AH487" s="346">
        <v>2200762</v>
      </c>
      <c r="AI487" s="346">
        <v>2716575</v>
      </c>
      <c r="AJ487" s="346">
        <v>2770055</v>
      </c>
      <c r="AK487" s="346">
        <v>2492293</v>
      </c>
      <c r="AL487" s="346">
        <v>138355.34958371054</v>
      </c>
      <c r="AM487" s="346">
        <v>149450.43493704044</v>
      </c>
      <c r="AN487" s="346">
        <v>247077.72438372701</v>
      </c>
      <c r="AO487" s="346">
        <v>249471.31005344493</v>
      </c>
      <c r="AP487" s="346">
        <v>236015.22124479647</v>
      </c>
      <c r="AQ487" s="347">
        <v>0.17931552082786575</v>
      </c>
      <c r="AR487" s="348" t="str">
        <f t="shared" si="39"/>
        <v>ChattogramRangamati</v>
      </c>
      <c r="AS487" s="347">
        <v>4.2169374184201549E-3</v>
      </c>
      <c r="AT487" s="347" t="s">
        <v>1856</v>
      </c>
      <c r="AU487" s="347" t="s">
        <v>1851</v>
      </c>
      <c r="AV487" s="349" t="s">
        <v>1041</v>
      </c>
    </row>
    <row r="488" spans="1:48" ht="14.4">
      <c r="A488" s="343">
        <v>586</v>
      </c>
      <c r="B488" s="343" t="s">
        <v>1176</v>
      </c>
      <c r="C488" s="343" t="s">
        <v>1177</v>
      </c>
      <c r="D488" s="343" t="str">
        <f t="shared" si="35"/>
        <v>1001 - 1500 SFTDhakaMadaripurNon-PNPCommercial HubLCজেলা শহরL shapeGround floor</v>
      </c>
      <c r="E488" s="343" t="str">
        <f>CONCATENATE('Outlet Data'!K488,L488,'Outlet Data'!N488,M488)</f>
        <v>DhakaMadaripurCommercial HubNon-PNP</v>
      </c>
      <c r="F488" s="343" t="str">
        <f t="shared" si="36"/>
        <v>Madaripurজেলা শহরNon-PNP</v>
      </c>
      <c r="G488" s="343" t="str">
        <f t="shared" si="37"/>
        <v>MadaripurNon-PNP</v>
      </c>
      <c r="H488" s="344">
        <v>45626</v>
      </c>
      <c r="I488" s="343">
        <v>1500</v>
      </c>
      <c r="J488" s="343" t="str">
        <f t="shared" si="38"/>
        <v>1001 - 1500 SFT</v>
      </c>
      <c r="K488" s="345" t="s">
        <v>52</v>
      </c>
      <c r="L488" s="343" t="s">
        <v>165</v>
      </c>
      <c r="M488" s="345" t="s">
        <v>1537</v>
      </c>
      <c r="N488" s="343" t="s">
        <v>1014</v>
      </c>
      <c r="O488" s="343" t="s">
        <v>127</v>
      </c>
      <c r="P488" s="343" t="s">
        <v>118</v>
      </c>
      <c r="Q488" s="343" t="s">
        <v>1861</v>
      </c>
      <c r="R488" s="343" t="s">
        <v>52</v>
      </c>
      <c r="S488" s="346">
        <v>1089712.3999999999</v>
      </c>
      <c r="T488" s="346">
        <v>726.4749333333333</v>
      </c>
      <c r="U488" s="346">
        <v>1000720</v>
      </c>
      <c r="V488" s="346">
        <v>1084946</v>
      </c>
      <c r="W488" s="346">
        <v>1126199.5</v>
      </c>
      <c r="X488" s="346">
        <v>866075.60000000009</v>
      </c>
      <c r="Y488" s="346">
        <v>1499334.35</v>
      </c>
      <c r="Z488" s="346">
        <v>28</v>
      </c>
      <c r="AA488" s="346" t="s">
        <v>1853</v>
      </c>
      <c r="AB488" s="346" t="s">
        <v>1854</v>
      </c>
      <c r="AC488" s="346" t="s">
        <v>1845</v>
      </c>
      <c r="AD488" s="346">
        <v>-36487.100000000093</v>
      </c>
      <c r="AE488" s="347">
        <v>-3.2398433847644292E-2</v>
      </c>
      <c r="AF488" s="347">
        <v>2.9529233105827581E-2</v>
      </c>
      <c r="AG488" s="346">
        <v>1084946</v>
      </c>
      <c r="AH488" s="346">
        <v>1066937</v>
      </c>
      <c r="AI488" s="346">
        <v>1306996</v>
      </c>
      <c r="AJ488" s="346">
        <v>988963</v>
      </c>
      <c r="AK488" s="346">
        <v>1000720</v>
      </c>
      <c r="AL488" s="346">
        <v>15135.0341308387</v>
      </c>
      <c r="AM488" s="346">
        <v>21244.785807995708</v>
      </c>
      <c r="AN488" s="346">
        <v>65434.766189678019</v>
      </c>
      <c r="AO488" s="346">
        <v>22210.403102508106</v>
      </c>
      <c r="AP488" s="346">
        <v>36866.868158533587</v>
      </c>
      <c r="AQ488" s="347">
        <v>0.16324023248313563</v>
      </c>
      <c r="AR488" s="348" t="str">
        <f t="shared" si="39"/>
        <v>DhakaMadaripur</v>
      </c>
      <c r="AS488" s="347">
        <v>-7.2707226938438582E-18</v>
      </c>
      <c r="AT488" s="347" t="s">
        <v>1842</v>
      </c>
      <c r="AU488" s="347" t="s">
        <v>1843</v>
      </c>
      <c r="AV488" s="349" t="s">
        <v>1041</v>
      </c>
    </row>
    <row r="489" spans="1:48" ht="14.4">
      <c r="A489" s="343">
        <v>507</v>
      </c>
      <c r="B489" s="343" t="s">
        <v>1149</v>
      </c>
      <c r="C489" s="343" t="s">
        <v>2129</v>
      </c>
      <c r="D489" s="343" t="str">
        <f t="shared" si="35"/>
        <v>1001 - 1500 SFTRangpurNilphamariNon-PNPCommercial HubMCথানা সদরI shapeGround floor</v>
      </c>
      <c r="E489" s="343" t="str">
        <f>CONCATENATE('Outlet Data'!K489,L489,'Outlet Data'!N489,M489)</f>
        <v>RangpurNilphamariCommercial HubNon-PNP</v>
      </c>
      <c r="F489" s="343" t="str">
        <f t="shared" si="36"/>
        <v>Nilphamariথানা সদরNon-PNP</v>
      </c>
      <c r="G489" s="343" t="str">
        <f t="shared" si="37"/>
        <v>NilphamariNon-PNP</v>
      </c>
      <c r="H489" s="344">
        <v>45626</v>
      </c>
      <c r="I489" s="343">
        <v>1477</v>
      </c>
      <c r="J489" s="343" t="str">
        <f t="shared" si="38"/>
        <v>1001 - 1500 SFT</v>
      </c>
      <c r="K489" s="345" t="s">
        <v>389</v>
      </c>
      <c r="L489" s="343" t="s">
        <v>1150</v>
      </c>
      <c r="M489" s="345" t="s">
        <v>1537</v>
      </c>
      <c r="N489" s="343" t="s">
        <v>1014</v>
      </c>
      <c r="O489" s="343" t="s">
        <v>25</v>
      </c>
      <c r="P489" s="343" t="s">
        <v>118</v>
      </c>
      <c r="Q489" s="343" t="s">
        <v>1869</v>
      </c>
      <c r="R489" s="343" t="s">
        <v>1863</v>
      </c>
      <c r="S489" s="346">
        <v>1608425.6</v>
      </c>
      <c r="T489" s="346">
        <v>1088.9814488828708</v>
      </c>
      <c r="U489" s="346">
        <v>1401390</v>
      </c>
      <c r="V489" s="346">
        <v>1832921</v>
      </c>
      <c r="W489" s="346">
        <v>977323.5</v>
      </c>
      <c r="X489" s="346">
        <v>732609.0625</v>
      </c>
      <c r="Y489" s="346">
        <v>1092969.7</v>
      </c>
      <c r="Z489" s="346">
        <v>8</v>
      </c>
      <c r="AA489" s="346" t="s">
        <v>1853</v>
      </c>
      <c r="AB489" s="346" t="s">
        <v>1854</v>
      </c>
      <c r="AC489" s="346" t="s">
        <v>1855</v>
      </c>
      <c r="AD489" s="346">
        <v>631102.10000000009</v>
      </c>
      <c r="AE489" s="347">
        <v>0.6457453443000194</v>
      </c>
      <c r="AF489" s="347">
        <v>4.6994999633599023E-2</v>
      </c>
      <c r="AG489" s="346">
        <v>1401390</v>
      </c>
      <c r="AH489" s="346">
        <v>1709580</v>
      </c>
      <c r="AI489" s="346">
        <v>1832921</v>
      </c>
      <c r="AJ489" s="346">
        <v>1232349</v>
      </c>
      <c r="AK489" s="346">
        <v>1865888</v>
      </c>
      <c r="AL489" s="346">
        <v>55350.74127195598</v>
      </c>
      <c r="AM489" s="346">
        <v>60118.583088372136</v>
      </c>
      <c r="AN489" s="346">
        <v>117367.19064256438</v>
      </c>
      <c r="AO489" s="346">
        <v>45086.766985179129</v>
      </c>
      <c r="AP489" s="346">
        <v>100016.52042528481</v>
      </c>
      <c r="AQ489" s="347">
        <v>0.16405510043365615</v>
      </c>
      <c r="AR489" s="348" t="str">
        <f t="shared" si="39"/>
        <v>RangpurNilphamari</v>
      </c>
      <c r="AS489" s="347">
        <v>1.5597844274004499E-17</v>
      </c>
      <c r="AT489" s="347" t="s">
        <v>1856</v>
      </c>
      <c r="AU489" s="347" t="s">
        <v>1843</v>
      </c>
      <c r="AV489" s="349" t="s">
        <v>1041</v>
      </c>
    </row>
    <row r="490" spans="1:48" ht="14.4">
      <c r="A490" s="343">
        <v>563</v>
      </c>
      <c r="B490" s="343" t="s">
        <v>1218</v>
      </c>
      <c r="C490" s="343" t="s">
        <v>2130</v>
      </c>
      <c r="D490" s="343" t="str">
        <f t="shared" si="35"/>
        <v>1501 - 2000 SFTDhakaDhakaNon-PNPHigh Street W InstitutionsLBবিভাগীয় শহরSquare ⬜ shapeGround floor</v>
      </c>
      <c r="E490" s="343" t="str">
        <f>CONCATENATE('Outlet Data'!K490,L490,'Outlet Data'!N490,M490)</f>
        <v>DhakaDhakaHigh Street W InstitutionsNon-PNP</v>
      </c>
      <c r="F490" s="343" t="str">
        <f t="shared" si="36"/>
        <v>Dhakaবিভাগীয় শহরNon-PNP</v>
      </c>
      <c r="G490" s="343" t="str">
        <f t="shared" si="37"/>
        <v>DhakaNon-PNP</v>
      </c>
      <c r="H490" s="344">
        <v>45626</v>
      </c>
      <c r="I490" s="343">
        <v>1735</v>
      </c>
      <c r="J490" s="343" t="str">
        <f t="shared" si="38"/>
        <v>1501 - 2000 SFT</v>
      </c>
      <c r="K490" s="345" t="s">
        <v>52</v>
      </c>
      <c r="L490" s="343" t="s">
        <v>52</v>
      </c>
      <c r="M490" s="345" t="s">
        <v>1537</v>
      </c>
      <c r="N490" s="343" t="s">
        <v>1021</v>
      </c>
      <c r="O490" s="343" t="s">
        <v>127</v>
      </c>
      <c r="P490" s="343" t="s">
        <v>27</v>
      </c>
      <c r="Q490" s="343" t="s">
        <v>1838</v>
      </c>
      <c r="R490" s="343" t="s">
        <v>52</v>
      </c>
      <c r="S490" s="346">
        <v>1608810.4</v>
      </c>
      <c r="T490" s="346">
        <v>927.26824207492791</v>
      </c>
      <c r="U490" s="346">
        <v>1429732</v>
      </c>
      <c r="V490" s="346">
        <v>1755230</v>
      </c>
      <c r="W490" s="346">
        <v>1452852.8</v>
      </c>
      <c r="X490" s="346">
        <v>1260741</v>
      </c>
      <c r="Y490" s="346">
        <v>1614909.2999999998</v>
      </c>
      <c r="Z490" s="346">
        <v>7</v>
      </c>
      <c r="AA490" s="346" t="s">
        <v>1853</v>
      </c>
      <c r="AB490" s="346" t="s">
        <v>1854</v>
      </c>
      <c r="AC490" s="346" t="s">
        <v>1845</v>
      </c>
      <c r="AD490" s="346">
        <v>155957.59999999986</v>
      </c>
      <c r="AE490" s="347">
        <v>0.10734576827053632</v>
      </c>
      <c r="AF490" s="347">
        <v>4.555385319262488E-2</v>
      </c>
      <c r="AG490" s="346">
        <v>1755230</v>
      </c>
      <c r="AH490" s="346">
        <v>1428413</v>
      </c>
      <c r="AI490" s="346">
        <v>1429732</v>
      </c>
      <c r="AJ490" s="346">
        <v>1804534</v>
      </c>
      <c r="AK490" s="346">
        <v>1626143</v>
      </c>
      <c r="AL490" s="346">
        <v>69266.962991847715</v>
      </c>
      <c r="AM490" s="346">
        <v>67516.241511920991</v>
      </c>
      <c r="AN490" s="346">
        <v>80679.310768620111</v>
      </c>
      <c r="AO490" s="346">
        <v>68759.9763465898</v>
      </c>
      <c r="AP490" s="346">
        <v>80215.072262861941</v>
      </c>
      <c r="AQ490" s="347">
        <v>0.17554174991772784</v>
      </c>
      <c r="AR490" s="348" t="str">
        <f t="shared" si="39"/>
        <v>DhakaDhaka</v>
      </c>
      <c r="AS490" s="347">
        <v>4.0000000000000001E-3</v>
      </c>
      <c r="AT490" s="347" t="s">
        <v>1846</v>
      </c>
      <c r="AU490" s="347" t="s">
        <v>1843</v>
      </c>
      <c r="AV490" s="349" t="s">
        <v>1041</v>
      </c>
    </row>
    <row r="491" spans="1:48" ht="14.4">
      <c r="A491" s="343">
        <v>582</v>
      </c>
      <c r="B491" s="343" t="s">
        <v>1122</v>
      </c>
      <c r="C491" s="343" t="s">
        <v>1123</v>
      </c>
      <c r="D491" s="343" t="str">
        <f t="shared" si="35"/>
        <v>1001 - 1500 SFTDhakaDhakaNon-PNPCommercial HubMCথানা সদরSquare ⬜ shapeGround floor</v>
      </c>
      <c r="E491" s="343" t="str">
        <f>CONCATENATE('Outlet Data'!K491,L491,'Outlet Data'!N491,M491)</f>
        <v>DhakaDhakaCommercial HubNon-PNP</v>
      </c>
      <c r="F491" s="343" t="str">
        <f t="shared" si="36"/>
        <v>Dhakaথানা সদরNon-PNP</v>
      </c>
      <c r="G491" s="343" t="str">
        <f t="shared" si="37"/>
        <v>DhakaNon-PNP</v>
      </c>
      <c r="H491" s="344">
        <v>45626</v>
      </c>
      <c r="I491" s="343">
        <v>1357</v>
      </c>
      <c r="J491" s="343" t="str">
        <f t="shared" si="38"/>
        <v>1001 - 1500 SFT</v>
      </c>
      <c r="K491" s="345" t="s">
        <v>52</v>
      </c>
      <c r="L491" s="343" t="s">
        <v>52</v>
      </c>
      <c r="M491" s="345" t="s">
        <v>1537</v>
      </c>
      <c r="N491" s="343" t="s">
        <v>1014</v>
      </c>
      <c r="O491" s="343" t="s">
        <v>25</v>
      </c>
      <c r="P491" s="343" t="s">
        <v>118</v>
      </c>
      <c r="Q491" s="343" t="s">
        <v>1869</v>
      </c>
      <c r="R491" s="343" t="s">
        <v>52</v>
      </c>
      <c r="S491" s="346">
        <v>902933.2</v>
      </c>
      <c r="T491" s="346">
        <v>665.38924097273389</v>
      </c>
      <c r="U491" s="346">
        <v>819929</v>
      </c>
      <c r="V491" s="346">
        <v>971111</v>
      </c>
      <c r="W491" s="346">
        <v>1302500.6000000001</v>
      </c>
      <c r="X491" s="346">
        <v>1082188.7999999998</v>
      </c>
      <c r="Y491" s="346">
        <v>2195677.6</v>
      </c>
      <c r="Z491" s="346">
        <v>7</v>
      </c>
      <c r="AA491" s="346" t="s">
        <v>1857</v>
      </c>
      <c r="AB491" s="346" t="s">
        <v>1858</v>
      </c>
      <c r="AC491" s="346" t="s">
        <v>1841</v>
      </c>
      <c r="AD491" s="346">
        <v>-399567.40000000014</v>
      </c>
      <c r="AE491" s="347">
        <v>-0.30676945561483815</v>
      </c>
      <c r="AF491" s="347">
        <v>3.7354882796824487E-2</v>
      </c>
      <c r="AG491" s="346">
        <v>819929</v>
      </c>
      <c r="AH491" s="346">
        <v>894515</v>
      </c>
      <c r="AI491" s="346">
        <v>971111</v>
      </c>
      <c r="AJ491" s="346">
        <v>755017</v>
      </c>
      <c r="AK491" s="346">
        <v>1074094</v>
      </c>
      <c r="AL491" s="346">
        <v>17534.377197109512</v>
      </c>
      <c r="AM491" s="346">
        <v>18760.952105072356</v>
      </c>
      <c r="AN491" s="346">
        <v>57143.358584469097</v>
      </c>
      <c r="AO491" s="346">
        <v>15299.291997101798</v>
      </c>
      <c r="AP491" s="346">
        <v>59906.839413055655</v>
      </c>
      <c r="AQ491" s="347">
        <v>0.16167861735018429</v>
      </c>
      <c r="AR491" s="348" t="str">
        <f t="shared" si="39"/>
        <v>DhakaDhaka</v>
      </c>
      <c r="AS491" s="347">
        <v>4.0000000000000001E-3</v>
      </c>
      <c r="AT491" s="347" t="s">
        <v>1846</v>
      </c>
      <c r="AU491" s="347" t="s">
        <v>1843</v>
      </c>
      <c r="AV491" s="349" t="s">
        <v>1041</v>
      </c>
    </row>
    <row r="492" spans="1:48" ht="14.4">
      <c r="A492" s="343">
        <v>455</v>
      </c>
      <c r="B492" s="343" t="s">
        <v>1059</v>
      </c>
      <c r="C492" s="343" t="s">
        <v>2131</v>
      </c>
      <c r="D492" s="343" t="str">
        <f t="shared" si="35"/>
        <v>1001 - 1500 SFTDhakaDhakaNon-PNPWithin the MahallaLBবিভাগীয় শহরSquare ⬜ shapeGround floor</v>
      </c>
      <c r="E492" s="343" t="str">
        <f>CONCATENATE('Outlet Data'!K492,L492,'Outlet Data'!N492,M492)</f>
        <v>DhakaDhakaWithin the MahallaNon-PNP</v>
      </c>
      <c r="F492" s="343" t="str">
        <f t="shared" si="36"/>
        <v>Dhakaবিভাগীয় শহরNon-PNP</v>
      </c>
      <c r="G492" s="343" t="str">
        <f t="shared" si="37"/>
        <v>DhakaNon-PNP</v>
      </c>
      <c r="H492" s="344">
        <v>45626</v>
      </c>
      <c r="I492" s="343">
        <v>1050</v>
      </c>
      <c r="J492" s="343" t="str">
        <f t="shared" si="38"/>
        <v>1001 - 1500 SFT</v>
      </c>
      <c r="K492" s="345" t="s">
        <v>52</v>
      </c>
      <c r="L492" s="343" t="s">
        <v>52</v>
      </c>
      <c r="M492" s="345" t="s">
        <v>1537</v>
      </c>
      <c r="N492" s="343" t="s">
        <v>1016</v>
      </c>
      <c r="O492" s="343" t="s">
        <v>127</v>
      </c>
      <c r="P492" s="343" t="s">
        <v>27</v>
      </c>
      <c r="Q492" s="343" t="s">
        <v>1838</v>
      </c>
      <c r="R492" s="343" t="s">
        <v>52</v>
      </c>
      <c r="S492" s="346">
        <v>1321576.8</v>
      </c>
      <c r="T492" s="346">
        <v>1258.6445714285715</v>
      </c>
      <c r="U492" s="346">
        <v>1277373</v>
      </c>
      <c r="V492" s="346">
        <v>1348609</v>
      </c>
      <c r="W492" s="346">
        <v>924737.8</v>
      </c>
      <c r="X492" s="346">
        <v>766540.9</v>
      </c>
      <c r="Y492" s="346">
        <v>1143521.4500000002</v>
      </c>
      <c r="Z492" s="346">
        <v>8</v>
      </c>
      <c r="AA492" s="346" t="s">
        <v>1853</v>
      </c>
      <c r="AB492" s="346" t="s">
        <v>1854</v>
      </c>
      <c r="AC492" s="346" t="s">
        <v>1855</v>
      </c>
      <c r="AD492" s="346">
        <v>396839</v>
      </c>
      <c r="AE492" s="347">
        <v>0.4291367780142652</v>
      </c>
      <c r="AF492" s="347">
        <v>3.2879608715643639E-2</v>
      </c>
      <c r="AG492" s="346">
        <v>1277373</v>
      </c>
      <c r="AH492" s="346">
        <v>1161128</v>
      </c>
      <c r="AI492" s="346">
        <v>1314764</v>
      </c>
      <c r="AJ492" s="346">
        <v>1348609</v>
      </c>
      <c r="AK492" s="346">
        <v>1506010</v>
      </c>
      <c r="AL492" s="346">
        <v>51435.014878055401</v>
      </c>
      <c r="AM492" s="346">
        <v>-32908.331634598668</v>
      </c>
      <c r="AN492" s="346">
        <v>78792.066834797297</v>
      </c>
      <c r="AO492" s="346">
        <v>49811.309098680562</v>
      </c>
      <c r="AP492" s="346">
        <v>70134.58118142758</v>
      </c>
      <c r="AQ492" s="347">
        <v>0.16804015740010003</v>
      </c>
      <c r="AR492" s="348" t="str">
        <f t="shared" si="39"/>
        <v>DhakaDhaka</v>
      </c>
      <c r="AS492" s="347">
        <v>4.0000000000000001E-3</v>
      </c>
      <c r="AT492" s="347" t="s">
        <v>1846</v>
      </c>
      <c r="AU492" s="347" t="s">
        <v>1843</v>
      </c>
      <c r="AV492" s="349" t="s">
        <v>1041</v>
      </c>
    </row>
    <row r="493" spans="1:48" ht="14.4">
      <c r="A493" s="343">
        <v>516</v>
      </c>
      <c r="B493" s="343" t="s">
        <v>1187</v>
      </c>
      <c r="C493" s="343" t="s">
        <v>2132</v>
      </c>
      <c r="D493" s="343" t="str">
        <f t="shared" si="35"/>
        <v>1501 - 2000 SFTDhakaMadaripurNon-PNPWithin the MahallaLCঅন্যান্যSquare ⬜ shapeGround floor</v>
      </c>
      <c r="E493" s="343" t="str">
        <f>CONCATENATE('Outlet Data'!K493,L493,'Outlet Data'!N493,M493)</f>
        <v>DhakaMadaripurWithin the MahallaNon-PNP</v>
      </c>
      <c r="F493" s="343" t="str">
        <f t="shared" si="36"/>
        <v>Madaripurঅন্যান্যNon-PNP</v>
      </c>
      <c r="G493" s="343" t="str">
        <f t="shared" si="37"/>
        <v>MadaripurNon-PNP</v>
      </c>
      <c r="H493" s="344">
        <v>45626</v>
      </c>
      <c r="I493" s="343">
        <v>1538</v>
      </c>
      <c r="J493" s="343" t="str">
        <f t="shared" si="38"/>
        <v>1501 - 2000 SFT</v>
      </c>
      <c r="K493" s="345" t="s">
        <v>52</v>
      </c>
      <c r="L493" s="343" t="s">
        <v>165</v>
      </c>
      <c r="M493" s="345" t="s">
        <v>1537</v>
      </c>
      <c r="N493" s="343" t="s">
        <v>1016</v>
      </c>
      <c r="O493" s="343" t="s">
        <v>127</v>
      </c>
      <c r="P493" s="343" t="s">
        <v>118</v>
      </c>
      <c r="Q493" s="343" t="s">
        <v>1926</v>
      </c>
      <c r="R493" s="343" t="s">
        <v>52</v>
      </c>
      <c r="S493" s="346">
        <v>1102288.3999999999</v>
      </c>
      <c r="T493" s="346">
        <v>716.70247074122233</v>
      </c>
      <c r="U493" s="346">
        <v>1054347</v>
      </c>
      <c r="V493" s="346">
        <v>1101724</v>
      </c>
      <c r="W493" s="346">
        <v>1644116.6</v>
      </c>
      <c r="X493" s="346">
        <v>1198480.7</v>
      </c>
      <c r="Y493" s="346">
        <v>2079119.7</v>
      </c>
      <c r="Z493" s="346">
        <v>23</v>
      </c>
      <c r="AA493" s="346" t="s">
        <v>1853</v>
      </c>
      <c r="AB493" s="346" t="s">
        <v>1854</v>
      </c>
      <c r="AC493" s="346" t="s">
        <v>1841</v>
      </c>
      <c r="AD493" s="346">
        <v>-541828.20000000019</v>
      </c>
      <c r="AE493" s="347">
        <v>-0.32955582347383405</v>
      </c>
      <c r="AF493" s="347">
        <v>3.2553613515639394E-2</v>
      </c>
      <c r="AG493" s="346">
        <v>1054347</v>
      </c>
      <c r="AH493" s="346">
        <v>1084071</v>
      </c>
      <c r="AI493" s="346">
        <v>1387564</v>
      </c>
      <c r="AJ493" s="346">
        <v>883736</v>
      </c>
      <c r="AK493" s="346">
        <v>1101724</v>
      </c>
      <c r="AL493" s="346">
        <v>21173.442476256634</v>
      </c>
      <c r="AM493" s="346">
        <v>29206.329143004288</v>
      </c>
      <c r="AN493" s="346">
        <v>79705.891866519698</v>
      </c>
      <c r="AO493" s="346">
        <v>12409.37366345289</v>
      </c>
      <c r="AP493" s="346">
        <v>36922.315632629092</v>
      </c>
      <c r="AQ493" s="347">
        <v>0.16353816939503393</v>
      </c>
      <c r="AR493" s="348" t="str">
        <f t="shared" si="39"/>
        <v>DhakaMadaripur</v>
      </c>
      <c r="AS493" s="347">
        <v>0</v>
      </c>
      <c r="AT493" s="347" t="s">
        <v>1846</v>
      </c>
      <c r="AU493" s="347" t="s">
        <v>1843</v>
      </c>
      <c r="AV493" s="349" t="s">
        <v>1041</v>
      </c>
    </row>
    <row r="494" spans="1:48" ht="14.4">
      <c r="A494" s="343">
        <v>385</v>
      </c>
      <c r="B494" s="343" t="s">
        <v>1044</v>
      </c>
      <c r="C494" s="343" t="s">
        <v>230</v>
      </c>
      <c r="D494" s="343" t="str">
        <f t="shared" si="35"/>
        <v>Below 1000 SFTSylhetSunamganjNon-PNPHigh Street W Residential BlockHBজেলা শহরI shapeGround floor</v>
      </c>
      <c r="E494" s="343" t="str">
        <f>CONCATENATE('Outlet Data'!K494,L494,'Outlet Data'!N494,M494)</f>
        <v>SylhetSunamganjHigh Street W Residential BlockNon-PNP</v>
      </c>
      <c r="F494" s="343" t="str">
        <f t="shared" si="36"/>
        <v>Sunamganjজেলা শহরNon-PNP</v>
      </c>
      <c r="G494" s="343" t="str">
        <f t="shared" si="37"/>
        <v>SunamganjNon-PNP</v>
      </c>
      <c r="H494" s="344">
        <v>45626</v>
      </c>
      <c r="I494" s="343">
        <v>802</v>
      </c>
      <c r="J494" s="343" t="str">
        <f t="shared" si="38"/>
        <v>Below 1000 SFT</v>
      </c>
      <c r="K494" s="345" t="s">
        <v>131</v>
      </c>
      <c r="L494" s="343" t="s">
        <v>230</v>
      </c>
      <c r="M494" s="345" t="s">
        <v>1537</v>
      </c>
      <c r="N494" s="343" t="s">
        <v>1015</v>
      </c>
      <c r="O494" s="343" t="s">
        <v>45</v>
      </c>
      <c r="P494" s="343" t="s">
        <v>27</v>
      </c>
      <c r="Q494" s="343" t="s">
        <v>1861</v>
      </c>
      <c r="R494" s="343" t="s">
        <v>1863</v>
      </c>
      <c r="S494" s="346">
        <v>1962957</v>
      </c>
      <c r="T494" s="346">
        <v>2447.577306733167</v>
      </c>
      <c r="U494" s="346">
        <v>1918272</v>
      </c>
      <c r="V494" s="346">
        <v>2094599</v>
      </c>
      <c r="W494" s="346">
        <v>496784</v>
      </c>
      <c r="X494" s="346">
        <v>494034.8</v>
      </c>
      <c r="Y494" s="346">
        <v>677115</v>
      </c>
      <c r="Z494" s="346">
        <v>5</v>
      </c>
      <c r="AA494" s="346" t="s">
        <v>1848</v>
      </c>
      <c r="AB494" s="346" t="s">
        <v>1849</v>
      </c>
      <c r="AC494" s="346" t="s">
        <v>1855</v>
      </c>
      <c r="AD494" s="346">
        <v>1466173</v>
      </c>
      <c r="AE494" s="347">
        <v>2.9513289477921996</v>
      </c>
      <c r="AF494" s="347">
        <v>4.7171388644674329E-2</v>
      </c>
      <c r="AG494" s="346">
        <v>2060589</v>
      </c>
      <c r="AH494" s="346">
        <v>2162963</v>
      </c>
      <c r="AI494" s="346">
        <v>2094599</v>
      </c>
      <c r="AJ494" s="346">
        <v>1578362</v>
      </c>
      <c r="AK494" s="346">
        <v>1918272</v>
      </c>
      <c r="AL494" s="346">
        <v>101444.56569249282</v>
      </c>
      <c r="AM494" s="346">
        <v>95111.208216659055</v>
      </c>
      <c r="AN494" s="346">
        <v>117840.86212388231</v>
      </c>
      <c r="AO494" s="346">
        <v>54458.22628454052</v>
      </c>
      <c r="AP494" s="346">
        <v>94122.175381345238</v>
      </c>
      <c r="AQ494" s="347">
        <v>0.13942509108803006</v>
      </c>
      <c r="AR494" s="348" t="str">
        <f t="shared" si="39"/>
        <v>SylhetSunamganj</v>
      </c>
      <c r="AS494" s="347">
        <v>4.0000000000000001E-3</v>
      </c>
      <c r="AT494" s="347" t="s">
        <v>1856</v>
      </c>
      <c r="AU494" s="347" t="s">
        <v>1843</v>
      </c>
      <c r="AV494" s="349" t="s">
        <v>1041</v>
      </c>
    </row>
    <row r="495" spans="1:48" ht="14.4">
      <c r="A495" s="343">
        <v>567</v>
      </c>
      <c r="B495" s="343" t="s">
        <v>1109</v>
      </c>
      <c r="C495" s="343" t="s">
        <v>2133</v>
      </c>
      <c r="D495" s="343" t="str">
        <f t="shared" si="35"/>
        <v>1001 - 1500 SFTBarishalPirojpurNon-PNPHigh Street W Residential BlockLBথানা সদরSquare ⬜ shapeGround floor</v>
      </c>
      <c r="E495" s="343" t="str">
        <f>CONCATENATE('Outlet Data'!K495,L495,'Outlet Data'!N495,M495)</f>
        <v>BarishalPirojpurHigh Street W Residential BlockNon-PNP</v>
      </c>
      <c r="F495" s="343" t="str">
        <f t="shared" si="36"/>
        <v>Pirojpurথানা সদরNon-PNP</v>
      </c>
      <c r="G495" s="343" t="str">
        <f t="shared" si="37"/>
        <v>PirojpurNon-PNP</v>
      </c>
      <c r="H495" s="344">
        <v>45626</v>
      </c>
      <c r="I495" s="343">
        <v>1287</v>
      </c>
      <c r="J495" s="343" t="str">
        <f t="shared" si="38"/>
        <v>1001 - 1500 SFT</v>
      </c>
      <c r="K495" s="345" t="s">
        <v>189</v>
      </c>
      <c r="L495" s="343" t="s">
        <v>313</v>
      </c>
      <c r="M495" s="345" t="s">
        <v>1537</v>
      </c>
      <c r="N495" s="343" t="s">
        <v>1015</v>
      </c>
      <c r="O495" s="343" t="s">
        <v>127</v>
      </c>
      <c r="P495" s="343" t="s">
        <v>27</v>
      </c>
      <c r="Q495" s="343" t="s">
        <v>1869</v>
      </c>
      <c r="R495" s="343" t="s">
        <v>1863</v>
      </c>
      <c r="S495" s="346">
        <v>858084</v>
      </c>
      <c r="T495" s="346">
        <v>666.73193473193476</v>
      </c>
      <c r="U495" s="346">
        <v>837916</v>
      </c>
      <c r="V495" s="346">
        <v>879535</v>
      </c>
      <c r="W495" s="346">
        <v>924737.8</v>
      </c>
      <c r="X495" s="346">
        <v>766540.9</v>
      </c>
      <c r="Y495" s="346">
        <v>1296093.1500000001</v>
      </c>
      <c r="Z495" s="346">
        <v>12</v>
      </c>
      <c r="AA495" s="346" t="s">
        <v>1864</v>
      </c>
      <c r="AB495" s="346" t="s">
        <v>1865</v>
      </c>
      <c r="AC495" s="346" t="s">
        <v>1845</v>
      </c>
      <c r="AD495" s="346">
        <v>-66653.800000000047</v>
      </c>
      <c r="AE495" s="347">
        <v>-7.20785935213204E-2</v>
      </c>
      <c r="AF495" s="347">
        <v>3.8504753093169836E-2</v>
      </c>
      <c r="AG495" s="346">
        <v>857501</v>
      </c>
      <c r="AH495" s="346">
        <v>837916</v>
      </c>
      <c r="AI495" s="346">
        <v>1048882</v>
      </c>
      <c r="AJ495" s="346">
        <v>666586</v>
      </c>
      <c r="AK495" s="346">
        <v>879535</v>
      </c>
      <c r="AL495" s="346">
        <v>23006.607533701666</v>
      </c>
      <c r="AM495" s="346">
        <v>17682.78813840021</v>
      </c>
      <c r="AN495" s="346">
        <v>66009.447641203267</v>
      </c>
      <c r="AO495" s="346">
        <v>17660.315192180322</v>
      </c>
      <c r="AP495" s="346">
        <v>40842.404260512267</v>
      </c>
      <c r="AQ495" s="347">
        <v>0.17248184891195661</v>
      </c>
      <c r="AR495" s="348" t="str">
        <f t="shared" si="39"/>
        <v>BarishalPirojpur</v>
      </c>
      <c r="AS495" s="347">
        <v>4.0000000000000001E-3</v>
      </c>
      <c r="AT495" s="347" t="s">
        <v>1846</v>
      </c>
      <c r="AU495" s="347" t="s">
        <v>1843</v>
      </c>
      <c r="AV495" s="349" t="s">
        <v>1041</v>
      </c>
    </row>
    <row r="496" spans="1:48" ht="14.4">
      <c r="A496" s="343">
        <v>288</v>
      </c>
      <c r="B496" s="343" t="s">
        <v>1240</v>
      </c>
      <c r="C496" s="343" t="s">
        <v>2134</v>
      </c>
      <c r="D496" s="343" t="str">
        <f t="shared" si="35"/>
        <v>1501 - 2000 SFTBarishalPatuakhaliNon-PNPHigh Street W Residential BlockMBজেলা শহরSquare ⬜ shapeSlightly upper than Ground floor</v>
      </c>
      <c r="E496" s="343" t="str">
        <f>CONCATENATE('Outlet Data'!K496,L496,'Outlet Data'!N496,M496)</f>
        <v>BarishalPatuakhaliHigh Street W Residential BlockNon-PNP</v>
      </c>
      <c r="F496" s="343" t="str">
        <f t="shared" si="36"/>
        <v>Patuakhaliজেলা শহরNon-PNP</v>
      </c>
      <c r="G496" s="343" t="str">
        <f t="shared" si="37"/>
        <v>PatuakhaliNon-PNP</v>
      </c>
      <c r="H496" s="344">
        <v>45646</v>
      </c>
      <c r="I496" s="343">
        <v>1867</v>
      </c>
      <c r="J496" s="343" t="str">
        <f t="shared" si="38"/>
        <v>1501 - 2000 SFT</v>
      </c>
      <c r="K496" s="345" t="s">
        <v>189</v>
      </c>
      <c r="L496" s="343" t="s">
        <v>211</v>
      </c>
      <c r="M496" s="345" t="s">
        <v>1537</v>
      </c>
      <c r="N496" s="343" t="s">
        <v>1015</v>
      </c>
      <c r="O496" s="343" t="s">
        <v>25</v>
      </c>
      <c r="P496" s="343" t="s">
        <v>27</v>
      </c>
      <c r="Q496" s="343" t="s">
        <v>1861</v>
      </c>
      <c r="R496" s="343" t="s">
        <v>1863</v>
      </c>
      <c r="S496" s="346">
        <v>2317618.4</v>
      </c>
      <c r="T496" s="346">
        <v>1241.3596143545794</v>
      </c>
      <c r="U496" s="346">
        <v>2336999</v>
      </c>
      <c r="V496" s="346">
        <v>2435730</v>
      </c>
      <c r="W496" s="346">
        <v>1891818.7</v>
      </c>
      <c r="X496" s="346">
        <v>1175210.8999999999</v>
      </c>
      <c r="Y496" s="346">
        <v>2354009.5</v>
      </c>
      <c r="Z496" s="346">
        <v>8</v>
      </c>
      <c r="AA496" s="346" t="s">
        <v>1853</v>
      </c>
      <c r="AB496" s="346" t="s">
        <v>1854</v>
      </c>
      <c r="AC496" s="346" t="s">
        <v>1845</v>
      </c>
      <c r="AD496" s="346">
        <v>425799.69999999995</v>
      </c>
      <c r="AE496" s="347">
        <v>0.22507426319445933</v>
      </c>
      <c r="AF496" s="347">
        <v>5.1693149834306999E-2</v>
      </c>
      <c r="AG496" s="346">
        <v>2435730</v>
      </c>
      <c r="AH496" s="346">
        <v>2408524</v>
      </c>
      <c r="AI496" s="346">
        <v>2636191</v>
      </c>
      <c r="AJ496" s="346">
        <v>1770648</v>
      </c>
      <c r="AK496" s="346">
        <v>2336999</v>
      </c>
      <c r="AL496" s="346">
        <v>122306.74766790518</v>
      </c>
      <c r="AM496" s="346">
        <v>127438.7538817015</v>
      </c>
      <c r="AN496" s="346">
        <v>165379.35499107034</v>
      </c>
      <c r="AO496" s="346">
        <v>58015.772195720521</v>
      </c>
      <c r="AP496" s="346">
        <v>125884.34731333674</v>
      </c>
      <c r="AQ496" s="347">
        <v>0.15398036955075758</v>
      </c>
      <c r="AR496" s="348" t="str">
        <f t="shared" si="39"/>
        <v>BarishalPatuakhali</v>
      </c>
      <c r="AS496" s="347">
        <v>4.0000000000000001E-3</v>
      </c>
      <c r="AT496" s="347" t="s">
        <v>1846</v>
      </c>
      <c r="AU496" s="347" t="s">
        <v>1851</v>
      </c>
      <c r="AV496" s="349" t="s">
        <v>1041</v>
      </c>
    </row>
    <row r="497" spans="1:48" ht="14.4">
      <c r="A497" s="343">
        <v>578</v>
      </c>
      <c r="B497" s="343" t="s">
        <v>1112</v>
      </c>
      <c r="C497" s="343" t="s">
        <v>2135</v>
      </c>
      <c r="D497" s="343" t="str">
        <f t="shared" si="35"/>
        <v>1001 - 1500 SFTBarishalPatuakhaliNon-PNPCommercial HubMCজেলা শহরI shapeGround floor</v>
      </c>
      <c r="E497" s="343" t="str">
        <f>CONCATENATE('Outlet Data'!K497,L497,'Outlet Data'!N497,M497)</f>
        <v>BarishalPatuakhaliCommercial HubNon-PNP</v>
      </c>
      <c r="F497" s="343" t="str">
        <f t="shared" si="36"/>
        <v>Patuakhaliজেলা শহরNon-PNP</v>
      </c>
      <c r="G497" s="343" t="str">
        <f t="shared" si="37"/>
        <v>PatuakhaliNon-PNP</v>
      </c>
      <c r="H497" s="344">
        <v>45653</v>
      </c>
      <c r="I497" s="343">
        <v>1297</v>
      </c>
      <c r="J497" s="343" t="str">
        <f t="shared" si="38"/>
        <v>1001 - 1500 SFT</v>
      </c>
      <c r="K497" s="345" t="s">
        <v>189</v>
      </c>
      <c r="L497" s="343" t="s">
        <v>211</v>
      </c>
      <c r="M497" s="345" t="s">
        <v>1537</v>
      </c>
      <c r="N497" s="343" t="s">
        <v>1014</v>
      </c>
      <c r="O497" s="343" t="s">
        <v>25</v>
      </c>
      <c r="P497" s="343" t="s">
        <v>118</v>
      </c>
      <c r="Q497" s="343" t="s">
        <v>1861</v>
      </c>
      <c r="R497" s="343" t="s">
        <v>1863</v>
      </c>
      <c r="S497" s="346">
        <v>1142409.8</v>
      </c>
      <c r="T497" s="346">
        <v>880.80940632228226</v>
      </c>
      <c r="U497" s="346">
        <v>1014991</v>
      </c>
      <c r="V497" s="346">
        <v>1301575</v>
      </c>
      <c r="W497" s="346">
        <v>991635.3</v>
      </c>
      <c r="X497" s="346">
        <v>730648.8</v>
      </c>
      <c r="Y497" s="346">
        <v>1113971.8500000001</v>
      </c>
      <c r="Z497" s="346">
        <v>10</v>
      </c>
      <c r="AA497" s="346" t="s">
        <v>1853</v>
      </c>
      <c r="AB497" s="346" t="s">
        <v>1854</v>
      </c>
      <c r="AC497" s="346" t="s">
        <v>1855</v>
      </c>
      <c r="AD497" s="346">
        <v>150774.5</v>
      </c>
      <c r="AE497" s="347">
        <v>0.15204632186853373</v>
      </c>
      <c r="AF497" s="347">
        <v>2.9675357537699391E-2</v>
      </c>
      <c r="AG497" s="346">
        <v>1014991</v>
      </c>
      <c r="AH497" s="346">
        <v>1301575</v>
      </c>
      <c r="AI497" s="346">
        <v>1384565</v>
      </c>
      <c r="AJ497" s="346">
        <v>860415</v>
      </c>
      <c r="AK497" s="346">
        <v>1150503</v>
      </c>
      <c r="AL497" s="346">
        <v>24320.12320886692</v>
      </c>
      <c r="AM497" s="346">
        <v>40470.86001289211</v>
      </c>
      <c r="AN497" s="346">
        <v>70636.724444493593</v>
      </c>
      <c r="AO497" s="346">
        <v>9915.3534279510204</v>
      </c>
      <c r="AP497" s="346">
        <v>24164.035253654642</v>
      </c>
      <c r="AQ497" s="347">
        <v>0.14764338962281165</v>
      </c>
      <c r="AR497" s="348" t="str">
        <f t="shared" si="39"/>
        <v>BarishalPatuakhali</v>
      </c>
      <c r="AS497" s="347">
        <v>8.4082510467606113E-3</v>
      </c>
      <c r="AT497" s="347" t="s">
        <v>1856</v>
      </c>
      <c r="AU497" s="347" t="s">
        <v>1843</v>
      </c>
      <c r="AV497" s="349" t="s">
        <v>1041</v>
      </c>
    </row>
    <row r="498" spans="1:48" ht="14.4">
      <c r="A498" s="343">
        <v>330</v>
      </c>
      <c r="B498" s="343" t="s">
        <v>1185</v>
      </c>
      <c r="C498" s="343" t="s">
        <v>2136</v>
      </c>
      <c r="D498" s="343" t="str">
        <f t="shared" si="35"/>
        <v>1501 - 2000 SFTRajshahiPabnaNon-PNPCommercial HubLBথানা সদরL shapeGround floor</v>
      </c>
      <c r="E498" s="343" t="str">
        <f>CONCATENATE('Outlet Data'!K498,L498,'Outlet Data'!N498,M498)</f>
        <v>RajshahiPabnaCommercial HubNon-PNP</v>
      </c>
      <c r="F498" s="343" t="str">
        <f t="shared" si="36"/>
        <v>Pabnaথানা সদরNon-PNP</v>
      </c>
      <c r="G498" s="343" t="str">
        <f t="shared" si="37"/>
        <v>PabnaNon-PNP</v>
      </c>
      <c r="H498" s="344">
        <v>45656</v>
      </c>
      <c r="I498" s="343">
        <v>1520</v>
      </c>
      <c r="J498" s="343" t="str">
        <f t="shared" si="38"/>
        <v>1501 - 2000 SFT</v>
      </c>
      <c r="K498" s="345" t="s">
        <v>107</v>
      </c>
      <c r="L498" s="343" t="s">
        <v>226</v>
      </c>
      <c r="M498" s="345" t="s">
        <v>1537</v>
      </c>
      <c r="N498" s="343" t="s">
        <v>1014</v>
      </c>
      <c r="O498" s="343" t="s">
        <v>127</v>
      </c>
      <c r="P498" s="343" t="s">
        <v>27</v>
      </c>
      <c r="Q498" s="343" t="s">
        <v>1869</v>
      </c>
      <c r="R498" s="343" t="s">
        <v>1863</v>
      </c>
      <c r="S498" s="346">
        <v>1409869</v>
      </c>
      <c r="T498" s="346">
        <v>927.54539473684213</v>
      </c>
      <c r="U498" s="346">
        <v>1348965</v>
      </c>
      <c r="V498" s="346">
        <v>1573917</v>
      </c>
      <c r="W498" s="346">
        <v>1139127.3999999999</v>
      </c>
      <c r="X498" s="346">
        <v>1058350.3999999999</v>
      </c>
      <c r="Y498" s="346">
        <v>1409869</v>
      </c>
      <c r="Z498" s="346">
        <v>5</v>
      </c>
      <c r="AA498" s="346" t="s">
        <v>1853</v>
      </c>
      <c r="AB498" s="346" t="s">
        <v>1854</v>
      </c>
      <c r="AC498" s="346" t="s">
        <v>1845</v>
      </c>
      <c r="AD498" s="346">
        <v>270741.60000000009</v>
      </c>
      <c r="AE498" s="347">
        <v>0.23767455685817063</v>
      </c>
      <c r="AF498" s="347">
        <v>5.6069260851971482E-2</v>
      </c>
      <c r="AG498" s="346">
        <v>1348965</v>
      </c>
      <c r="AH498" s="346">
        <v>1355819</v>
      </c>
      <c r="AI498" s="346">
        <v>1573917</v>
      </c>
      <c r="AJ498" s="346">
        <v>1078509</v>
      </c>
      <c r="AK498" s="346">
        <v>1692135</v>
      </c>
      <c r="AL498" s="346">
        <v>67845.466950363247</v>
      </c>
      <c r="AM498" s="346">
        <v>7300.8081067198073</v>
      </c>
      <c r="AN498" s="346">
        <v>121324.40224937574</v>
      </c>
      <c r="AO498" s="346">
        <v>52848.946843225567</v>
      </c>
      <c r="AP498" s="346">
        <v>145931.93949085654</v>
      </c>
      <c r="AQ498" s="347">
        <v>0.16010885204547412</v>
      </c>
      <c r="AR498" s="348" t="str">
        <f t="shared" si="39"/>
        <v>RajshahiPabna</v>
      </c>
      <c r="AS498" s="347">
        <v>4.0000000000000001E-3</v>
      </c>
      <c r="AT498" s="347" t="s">
        <v>1842</v>
      </c>
      <c r="AU498" s="347" t="s">
        <v>1843</v>
      </c>
      <c r="AV498" s="349" t="s">
        <v>1041</v>
      </c>
    </row>
    <row r="499" spans="1:48" ht="14.4">
      <c r="A499" s="343">
        <v>212</v>
      </c>
      <c r="B499" s="343" t="s">
        <v>243</v>
      </c>
      <c r="C499" s="343" t="s">
        <v>244</v>
      </c>
      <c r="D499" s="343" t="str">
        <f t="shared" si="35"/>
        <v>5001 - 5500 SFTSylhetSylhetNon-PNPHigh Street W Residential BlockMBথানা সদরI shapeSlightly upper than Ground floor</v>
      </c>
      <c r="E499" s="343" t="str">
        <f>CONCATENATE('Outlet Data'!K499,L499,'Outlet Data'!N499,M499)</f>
        <v>SylhetSylhetHigh Street W Residential BlockNon-PNP</v>
      </c>
      <c r="F499" s="343" t="str">
        <f t="shared" si="36"/>
        <v>Sylhetথানা সদরNon-PNP</v>
      </c>
      <c r="G499" s="343" t="str">
        <f t="shared" si="37"/>
        <v>SylhetNon-PNP</v>
      </c>
      <c r="H499" s="344">
        <v>44037</v>
      </c>
      <c r="I499" s="343">
        <v>5400</v>
      </c>
      <c r="J499" s="343" t="str">
        <f t="shared" si="38"/>
        <v>5001 - 5500 SFT</v>
      </c>
      <c r="K499" s="345" t="s">
        <v>131</v>
      </c>
      <c r="L499" s="343" t="s">
        <v>131</v>
      </c>
      <c r="M499" s="345" t="s">
        <v>1537</v>
      </c>
      <c r="N499" s="343" t="s">
        <v>1015</v>
      </c>
      <c r="O499" s="343" t="s">
        <v>25</v>
      </c>
      <c r="P499" s="343" t="s">
        <v>27</v>
      </c>
      <c r="Q499" s="343" t="s">
        <v>1869</v>
      </c>
      <c r="R499" s="343" t="s">
        <v>1863</v>
      </c>
      <c r="S499" s="346">
        <v>3090279.4</v>
      </c>
      <c r="T499" s="346">
        <v>572.27396296296297</v>
      </c>
      <c r="U499" s="346">
        <v>2927220</v>
      </c>
      <c r="V499" s="346">
        <v>3257821</v>
      </c>
      <c r="W499" s="346">
        <v>5263640.5999999996</v>
      </c>
      <c r="X499" s="346">
        <v>5049947.8</v>
      </c>
      <c r="Y499" s="346">
        <v>7281863.7999999998</v>
      </c>
      <c r="Z499" s="346">
        <v>5</v>
      </c>
      <c r="AA499" s="346" t="s">
        <v>1839</v>
      </c>
      <c r="AB499" s="346" t="s">
        <v>1840</v>
      </c>
      <c r="AC499" s="346" t="s">
        <v>1841</v>
      </c>
      <c r="AD499" s="346">
        <v>-2173361.1999999997</v>
      </c>
      <c r="AE499" s="347">
        <v>-0.41290075921976888</v>
      </c>
      <c r="AF499" s="347">
        <v>6.7989936388061181E-2</v>
      </c>
      <c r="AG499" s="346">
        <v>3208869</v>
      </c>
      <c r="AH499" s="346">
        <v>3257821</v>
      </c>
      <c r="AI499" s="346">
        <v>3446437</v>
      </c>
      <c r="AJ499" s="346">
        <v>2611050</v>
      </c>
      <c r="AK499" s="346">
        <v>2927220</v>
      </c>
      <c r="AL499" s="346">
        <v>213284.45045355154</v>
      </c>
      <c r="AM499" s="346">
        <v>197473.70878761</v>
      </c>
      <c r="AN499" s="346">
        <v>285628.75334713864</v>
      </c>
      <c r="AO499" s="346">
        <v>151601.79151055141</v>
      </c>
      <c r="AP499" s="346">
        <v>202550.79503782769</v>
      </c>
      <c r="AQ499" s="347">
        <v>0.15257164160360617</v>
      </c>
      <c r="AR499" s="348" t="str">
        <f t="shared" si="39"/>
        <v>SylhetSylhet</v>
      </c>
      <c r="AS499" s="347">
        <v>4.0000000000000001E-3</v>
      </c>
      <c r="AT499" s="347" t="s">
        <v>1856</v>
      </c>
      <c r="AU499" s="347" t="s">
        <v>1851</v>
      </c>
      <c r="AV499" s="349" t="s">
        <v>1041</v>
      </c>
    </row>
    <row r="500" spans="1:48" ht="14.4">
      <c r="A500" s="343">
        <v>169</v>
      </c>
      <c r="B500" s="343" t="s">
        <v>1136</v>
      </c>
      <c r="C500" s="343" t="s">
        <v>2137</v>
      </c>
      <c r="D500" s="343" t="str">
        <f t="shared" si="35"/>
        <v>1001 - 1500 SFTChattogramNoakhaliNon-PNPHigh Street W Residential BlockMCথানা সদরSquare ⬜ shapeGround floor</v>
      </c>
      <c r="E500" s="343" t="str">
        <f>CONCATENATE('Outlet Data'!K500,L500,'Outlet Data'!N500,M500)</f>
        <v>ChattogramNoakhaliHigh Street W Residential BlockNon-PNP</v>
      </c>
      <c r="F500" s="343" t="str">
        <f t="shared" si="36"/>
        <v>Noakhaliথানা সদরNon-PNP</v>
      </c>
      <c r="G500" s="343" t="str">
        <f t="shared" si="37"/>
        <v>NoakhaliNon-PNP</v>
      </c>
      <c r="H500" s="344">
        <v>45657</v>
      </c>
      <c r="I500" s="343">
        <v>1400</v>
      </c>
      <c r="J500" s="343" t="str">
        <f t="shared" si="38"/>
        <v>1001 - 1500 SFT</v>
      </c>
      <c r="K500" s="345" t="s">
        <v>195</v>
      </c>
      <c r="L500" s="343" t="s">
        <v>401</v>
      </c>
      <c r="M500" s="345" t="s">
        <v>1537</v>
      </c>
      <c r="N500" s="343" t="s">
        <v>1015</v>
      </c>
      <c r="O500" s="343" t="s">
        <v>25</v>
      </c>
      <c r="P500" s="343" t="s">
        <v>118</v>
      </c>
      <c r="Q500" s="343" t="s">
        <v>1869</v>
      </c>
      <c r="R500" s="343" t="s">
        <v>1863</v>
      </c>
      <c r="S500" s="346">
        <v>2256003</v>
      </c>
      <c r="T500" s="346">
        <v>1611.4307142857142</v>
      </c>
      <c r="U500" s="346">
        <v>1907592</v>
      </c>
      <c r="V500" s="346">
        <v>2503242</v>
      </c>
      <c r="W500" s="346">
        <v>1536884.6</v>
      </c>
      <c r="X500" s="346">
        <v>1100730.3999999999</v>
      </c>
      <c r="Y500" s="346">
        <v>2035829.4</v>
      </c>
      <c r="Z500" s="346">
        <v>9</v>
      </c>
      <c r="AA500" s="346" t="s">
        <v>1853</v>
      </c>
      <c r="AB500" s="346" t="s">
        <v>1854</v>
      </c>
      <c r="AC500" s="346" t="s">
        <v>1855</v>
      </c>
      <c r="AD500" s="346">
        <v>719118.39999999991</v>
      </c>
      <c r="AE500" s="347">
        <v>0.46790656891220062</v>
      </c>
      <c r="AF500" s="347">
        <v>7.7093603196483618E-2</v>
      </c>
      <c r="AG500" s="346">
        <v>1907592</v>
      </c>
      <c r="AH500" s="346">
        <v>2139619</v>
      </c>
      <c r="AI500" s="346">
        <v>2859797</v>
      </c>
      <c r="AJ500" s="346">
        <v>1869765</v>
      </c>
      <c r="AK500" s="346">
        <v>2503242</v>
      </c>
      <c r="AL500" s="346">
        <v>144432.14378947692</v>
      </c>
      <c r="AM500" s="346">
        <v>145248.92515912605</v>
      </c>
      <c r="AN500" s="346">
        <v>264880.17560976866</v>
      </c>
      <c r="AO500" s="346">
        <v>101914.75795337721</v>
      </c>
      <c r="AP500" s="346">
        <v>213140.99794863426</v>
      </c>
      <c r="AQ500" s="347">
        <v>0.16303037228527195</v>
      </c>
      <c r="AR500" s="348" t="str">
        <f t="shared" si="39"/>
        <v>ChattogramNoakhali</v>
      </c>
      <c r="AS500" s="347">
        <v>4.0000000000000001E-3</v>
      </c>
      <c r="AT500" s="347" t="s">
        <v>1846</v>
      </c>
      <c r="AU500" s="347" t="s">
        <v>1843</v>
      </c>
      <c r="AV500" s="349" t="s">
        <v>1041</v>
      </c>
    </row>
    <row r="501" spans="1:48" ht="14.4">
      <c r="A501" s="343">
        <v>547</v>
      </c>
      <c r="B501" s="343" t="s">
        <v>1236</v>
      </c>
      <c r="C501" s="343" t="s">
        <v>2138</v>
      </c>
      <c r="D501" s="343" t="str">
        <f t="shared" si="35"/>
        <v>1501 - 2000 SFTRangpurRangpurNon-PNPHigh Street W Residential BlockMBবিভাগীয় শহরSquare ⬜ shapeSlightly upper than Ground floor</v>
      </c>
      <c r="E501" s="343" t="str">
        <f>CONCATENATE('Outlet Data'!K501,L501,'Outlet Data'!N501,M501)</f>
        <v>RangpurRangpurHigh Street W Residential BlockNon-PNP</v>
      </c>
      <c r="F501" s="343" t="str">
        <f t="shared" si="36"/>
        <v>Rangpurবিভাগীয় শহরNon-PNP</v>
      </c>
      <c r="G501" s="343" t="str">
        <f t="shared" si="37"/>
        <v>RangpurNon-PNP</v>
      </c>
      <c r="H501" s="344">
        <v>45657</v>
      </c>
      <c r="I501" s="343">
        <v>1820</v>
      </c>
      <c r="J501" s="343" t="str">
        <f t="shared" si="38"/>
        <v>1501 - 2000 SFT</v>
      </c>
      <c r="K501" s="345" t="s">
        <v>389</v>
      </c>
      <c r="L501" s="343" t="s">
        <v>389</v>
      </c>
      <c r="M501" s="345" t="s">
        <v>1537</v>
      </c>
      <c r="N501" s="343" t="s">
        <v>1015</v>
      </c>
      <c r="O501" s="343" t="s">
        <v>25</v>
      </c>
      <c r="P501" s="343" t="s">
        <v>27</v>
      </c>
      <c r="Q501" s="343" t="s">
        <v>1838</v>
      </c>
      <c r="R501" s="343" t="s">
        <v>1863</v>
      </c>
      <c r="S501" s="346">
        <v>1411234.6</v>
      </c>
      <c r="T501" s="346">
        <v>775.40362637362648</v>
      </c>
      <c r="U501" s="346">
        <v>1442591</v>
      </c>
      <c r="V501" s="346">
        <v>1480700</v>
      </c>
      <c r="W501" s="346">
        <v>1411234.6</v>
      </c>
      <c r="X501" s="346">
        <v>1269714.5</v>
      </c>
      <c r="Y501" s="346">
        <v>1709896.8</v>
      </c>
      <c r="Z501" s="346">
        <v>7</v>
      </c>
      <c r="AA501" s="346" t="s">
        <v>1853</v>
      </c>
      <c r="AB501" s="346" t="s">
        <v>1854</v>
      </c>
      <c r="AC501" s="346" t="s">
        <v>1845</v>
      </c>
      <c r="AD501" s="346">
        <v>0</v>
      </c>
      <c r="AE501" s="347">
        <v>0</v>
      </c>
      <c r="AF501" s="347">
        <v>2.4213520771546908E-2</v>
      </c>
      <c r="AG501" s="346">
        <v>1452462</v>
      </c>
      <c r="AH501" s="346">
        <v>1442591</v>
      </c>
      <c r="AI501" s="346">
        <v>1499592</v>
      </c>
      <c r="AJ501" s="346">
        <v>1180828</v>
      </c>
      <c r="AK501" s="346">
        <v>1480700</v>
      </c>
      <c r="AL501" s="346">
        <v>39545.563232647546</v>
      </c>
      <c r="AM501" s="346">
        <v>30810.557096624892</v>
      </c>
      <c r="AN501" s="346">
        <v>74465.861487749178</v>
      </c>
      <c r="AO501" s="346">
        <v>38548.784701677941</v>
      </c>
      <c r="AP501" s="346">
        <v>-12515.975015571079</v>
      </c>
      <c r="AQ501" s="347">
        <v>0.13631315843417982</v>
      </c>
      <c r="AR501" s="348" t="str">
        <f t="shared" si="39"/>
        <v>RangpurRangpur</v>
      </c>
      <c r="AS501" s="347">
        <v>4.6210072752387726E-2</v>
      </c>
      <c r="AT501" s="347" t="s">
        <v>1846</v>
      </c>
      <c r="AU501" s="347" t="s">
        <v>1851</v>
      </c>
      <c r="AV501" s="349" t="s">
        <v>1041</v>
      </c>
    </row>
    <row r="502" spans="1:48" ht="14.4">
      <c r="A502" s="343">
        <v>431</v>
      </c>
      <c r="B502" s="343" t="s">
        <v>1245</v>
      </c>
      <c r="C502" s="343" t="s">
        <v>2139</v>
      </c>
      <c r="D502" s="343" t="str">
        <f t="shared" si="35"/>
        <v>1501 - 2000 SFTRajshahiSirajganjNon-PNPHigh Street W InstitutionsLBজেলা শহরSquare ⬜ shapeGround floor</v>
      </c>
      <c r="E502" s="343" t="str">
        <f>CONCATENATE('Outlet Data'!K502,L502,'Outlet Data'!N502,M502)</f>
        <v>RajshahiSirajganjHigh Street W InstitutionsNon-PNP</v>
      </c>
      <c r="F502" s="343" t="str">
        <f t="shared" si="36"/>
        <v>Sirajganjজেলা শহরNon-PNP</v>
      </c>
      <c r="G502" s="343" t="str">
        <f t="shared" si="37"/>
        <v>SirajganjNon-PNP</v>
      </c>
      <c r="H502" s="344">
        <v>45657</v>
      </c>
      <c r="I502" s="343">
        <v>1896</v>
      </c>
      <c r="J502" s="343" t="str">
        <f t="shared" si="38"/>
        <v>1501 - 2000 SFT</v>
      </c>
      <c r="K502" s="345" t="s">
        <v>107</v>
      </c>
      <c r="L502" s="343" t="s">
        <v>606</v>
      </c>
      <c r="M502" s="345" t="s">
        <v>1537</v>
      </c>
      <c r="N502" s="343" t="s">
        <v>1021</v>
      </c>
      <c r="O502" s="343" t="s">
        <v>127</v>
      </c>
      <c r="P502" s="343" t="s">
        <v>27</v>
      </c>
      <c r="Q502" s="343" t="s">
        <v>1861</v>
      </c>
      <c r="R502" s="343" t="s">
        <v>1863</v>
      </c>
      <c r="S502" s="346">
        <v>1139127.3999999999</v>
      </c>
      <c r="T502" s="346">
        <v>600.80559071729954</v>
      </c>
      <c r="U502" s="346">
        <v>1087534</v>
      </c>
      <c r="V502" s="346">
        <v>1162913</v>
      </c>
      <c r="W502" s="346">
        <v>1139127.3999999999</v>
      </c>
      <c r="X502" s="346">
        <v>1058350.3999999999</v>
      </c>
      <c r="Y502" s="346">
        <v>1409869</v>
      </c>
      <c r="Z502" s="346">
        <v>5</v>
      </c>
      <c r="AA502" s="346" t="s">
        <v>1853</v>
      </c>
      <c r="AB502" s="346" t="s">
        <v>1854</v>
      </c>
      <c r="AC502" s="346" t="s">
        <v>1845</v>
      </c>
      <c r="AD502" s="346">
        <v>0</v>
      </c>
      <c r="AE502" s="347">
        <v>0</v>
      </c>
      <c r="AF502" s="347">
        <v>5.1400558259294155E-2</v>
      </c>
      <c r="AG502" s="346">
        <v>1285887</v>
      </c>
      <c r="AH502" s="346">
        <v>1038662</v>
      </c>
      <c r="AI502" s="346">
        <v>1120641</v>
      </c>
      <c r="AJ502" s="346">
        <v>1087534</v>
      </c>
      <c r="AK502" s="346">
        <v>1162913</v>
      </c>
      <c r="AL502" s="346">
        <v>71445.487983781146</v>
      </c>
      <c r="AM502" s="346">
        <v>43312.820914078184</v>
      </c>
      <c r="AN502" s="346">
        <v>73767.786340761435</v>
      </c>
      <c r="AO502" s="346">
        <v>52556.595929474483</v>
      </c>
      <c r="AP502" s="346">
        <v>51676.230274196132</v>
      </c>
      <c r="AQ502" s="347">
        <v>0.17025309178885886</v>
      </c>
      <c r="AR502" s="348" t="str">
        <f t="shared" si="39"/>
        <v>RajshahiSirajganj</v>
      </c>
      <c r="AS502" s="347">
        <v>4.0000000000000001E-3</v>
      </c>
      <c r="AT502" s="347" t="s">
        <v>1846</v>
      </c>
      <c r="AU502" s="347" t="s">
        <v>1843</v>
      </c>
      <c r="AV502" s="349" t="s">
        <v>1041</v>
      </c>
    </row>
    <row r="503" spans="1:48" ht="14.4">
      <c r="A503" s="343">
        <v>641</v>
      </c>
      <c r="B503" s="343" t="s">
        <v>1255</v>
      </c>
      <c r="C503" s="343" t="s">
        <v>2140</v>
      </c>
      <c r="D503" s="343" t="str">
        <f t="shared" si="35"/>
        <v>2001 - 2500 SFTChattogramLakshmipurNon-PNPCommercial HubMCথানা সদরOthersGround floor</v>
      </c>
      <c r="E503" s="343" t="str">
        <f>CONCATENATE('Outlet Data'!K503,L503,'Outlet Data'!N503,M503)</f>
        <v>ChattogramLakshmipurCommercial HubNon-PNP</v>
      </c>
      <c r="F503" s="343" t="str">
        <f t="shared" si="36"/>
        <v>Lakshmipurথানা সদরNon-PNP</v>
      </c>
      <c r="G503" s="343" t="str">
        <f t="shared" si="37"/>
        <v>LakshmipurNon-PNP</v>
      </c>
      <c r="H503" s="344">
        <v>45657</v>
      </c>
      <c r="I503" s="343">
        <v>2020</v>
      </c>
      <c r="J503" s="343" t="str">
        <f t="shared" si="38"/>
        <v>2001 - 2500 SFT</v>
      </c>
      <c r="K503" s="345" t="s">
        <v>195</v>
      </c>
      <c r="L503" s="343" t="s">
        <v>170</v>
      </c>
      <c r="M503" s="345" t="s">
        <v>1537</v>
      </c>
      <c r="N503" s="343" t="s">
        <v>1014</v>
      </c>
      <c r="O503" s="343" t="s">
        <v>25</v>
      </c>
      <c r="P503" s="343" t="s">
        <v>118</v>
      </c>
      <c r="Q503" s="343" t="s">
        <v>1869</v>
      </c>
      <c r="R503" s="343" t="s">
        <v>1863</v>
      </c>
      <c r="S503" s="346">
        <v>941589.8</v>
      </c>
      <c r="T503" s="346">
        <v>466.13356435643567</v>
      </c>
      <c r="U503" s="346">
        <v>876709</v>
      </c>
      <c r="V503" s="346">
        <v>1051482</v>
      </c>
      <c r="W503" s="346">
        <v>1022287.4</v>
      </c>
      <c r="X503" s="346">
        <v>941589.8</v>
      </c>
      <c r="Y503" s="346">
        <v>3827648.2</v>
      </c>
      <c r="Z503" s="346">
        <v>5</v>
      </c>
      <c r="AA503" s="346" t="s">
        <v>1857</v>
      </c>
      <c r="AB503" s="346" t="s">
        <v>1858</v>
      </c>
      <c r="AC503" s="346" t="s">
        <v>1845</v>
      </c>
      <c r="AD503" s="346">
        <v>-80697.599999999977</v>
      </c>
      <c r="AE503" s="347">
        <v>-7.8938271175013952E-2</v>
      </c>
      <c r="AF503" s="347">
        <v>2.6482530149448201E-2</v>
      </c>
      <c r="AG503" s="346">
        <v>876709</v>
      </c>
      <c r="AH503" s="346">
        <v>959839</v>
      </c>
      <c r="AI503" s="346">
        <v>1092698</v>
      </c>
      <c r="AJ503" s="346">
        <v>727221</v>
      </c>
      <c r="AK503" s="346">
        <v>1051482</v>
      </c>
      <c r="AL503" s="346">
        <v>11905.844047463528</v>
      </c>
      <c r="AM503" s="346">
        <v>12667.50918768422</v>
      </c>
      <c r="AN503" s="346">
        <v>52315.543899079144</v>
      </c>
      <c r="AO503" s="346">
        <v>-9989.8705808215891</v>
      </c>
      <c r="AP503" s="346">
        <v>57779.374781159218</v>
      </c>
      <c r="AQ503" s="347">
        <v>0.17024275704903111</v>
      </c>
      <c r="AR503" s="348" t="str">
        <f t="shared" si="39"/>
        <v>ChattogramLakshmipur</v>
      </c>
      <c r="AS503" s="347">
        <v>4.0000000000000001E-3</v>
      </c>
      <c r="AT503" s="347" t="s">
        <v>1850</v>
      </c>
      <c r="AU503" s="347" t="s">
        <v>1843</v>
      </c>
      <c r="AV503" s="349" t="s">
        <v>1041</v>
      </c>
    </row>
    <row r="504" spans="1:48" ht="14.4">
      <c r="A504" s="343">
        <v>529</v>
      </c>
      <c r="B504" s="343" t="s">
        <v>1042</v>
      </c>
      <c r="C504" s="343" t="s">
        <v>2141</v>
      </c>
      <c r="D504" s="343" t="str">
        <f t="shared" si="35"/>
        <v>Below 1000 SFTDhakaDhakaNon-PNPHigh Street W Residential BlockMBবিভাগীয় শহরSquare ⬜ shapeGround floor</v>
      </c>
      <c r="E504" s="343" t="str">
        <f>CONCATENATE('Outlet Data'!K504,L504,'Outlet Data'!N504,M504)</f>
        <v>DhakaDhakaHigh Street W Residential BlockNon-PNP</v>
      </c>
      <c r="F504" s="343" t="str">
        <f t="shared" si="36"/>
        <v>Dhakaবিভাগীয় শহরNon-PNP</v>
      </c>
      <c r="G504" s="343" t="str">
        <f t="shared" si="37"/>
        <v>DhakaNon-PNP</v>
      </c>
      <c r="H504" s="344">
        <v>45657</v>
      </c>
      <c r="I504" s="343">
        <v>650</v>
      </c>
      <c r="J504" s="343" t="str">
        <f t="shared" si="38"/>
        <v>Below 1000 SFT</v>
      </c>
      <c r="K504" s="345" t="s">
        <v>52</v>
      </c>
      <c r="L504" s="343" t="s">
        <v>52</v>
      </c>
      <c r="M504" s="345" t="s">
        <v>1537</v>
      </c>
      <c r="N504" s="343" t="s">
        <v>1015</v>
      </c>
      <c r="O504" s="343" t="s">
        <v>25</v>
      </c>
      <c r="P504" s="343" t="s">
        <v>27</v>
      </c>
      <c r="Q504" s="343" t="s">
        <v>1838</v>
      </c>
      <c r="R504" s="343" t="s">
        <v>52</v>
      </c>
      <c r="S504" s="346">
        <v>1330131.2</v>
      </c>
      <c r="T504" s="346">
        <v>2046.3556923076922</v>
      </c>
      <c r="U504" s="346">
        <v>1323734</v>
      </c>
      <c r="V504" s="346">
        <v>1357829</v>
      </c>
      <c r="W504" s="346">
        <v>1100252</v>
      </c>
      <c r="X504" s="346">
        <v>723334</v>
      </c>
      <c r="Y504" s="346">
        <v>1342015</v>
      </c>
      <c r="Z504" s="346">
        <v>13</v>
      </c>
      <c r="AA504" s="346" t="s">
        <v>1853</v>
      </c>
      <c r="AB504" s="346" t="s">
        <v>1854</v>
      </c>
      <c r="AC504" s="346" t="s">
        <v>1845</v>
      </c>
      <c r="AD504" s="346">
        <v>229879.19999999995</v>
      </c>
      <c r="AE504" s="347">
        <v>0.2089332262063599</v>
      </c>
      <c r="AF504" s="347">
        <v>2.4852195144678298E-3</v>
      </c>
      <c r="AG504" s="346">
        <v>1337787</v>
      </c>
      <c r="AH504" s="346">
        <v>1357829</v>
      </c>
      <c r="AI504" s="346">
        <v>1323734</v>
      </c>
      <c r="AJ504" s="346">
        <v>1235152</v>
      </c>
      <c r="AK504" s="346">
        <v>1396154</v>
      </c>
      <c r="AL504" s="346">
        <v>-36040.353102095047</v>
      </c>
      <c r="AM504" s="346">
        <v>7289.4413666770561</v>
      </c>
      <c r="AN504" s="346">
        <v>16439.309774545254</v>
      </c>
      <c r="AO504" s="346">
        <v>6257.9446398997679</v>
      </c>
      <c r="AP504" s="346">
        <v>22581.997396185528</v>
      </c>
      <c r="AQ504" s="347">
        <v>0.14000005649176603</v>
      </c>
      <c r="AR504" s="348" t="str">
        <f t="shared" si="39"/>
        <v>DhakaDhaka</v>
      </c>
      <c r="AS504" s="347">
        <v>4.0000000000000001E-3</v>
      </c>
      <c r="AT504" s="347" t="s">
        <v>1846</v>
      </c>
      <c r="AU504" s="347" t="s">
        <v>1843</v>
      </c>
      <c r="AV504" s="349" t="s">
        <v>1041</v>
      </c>
    </row>
    <row r="505" spans="1:48" ht="14.4">
      <c r="A505" s="343">
        <v>645</v>
      </c>
      <c r="B505" s="343" t="s">
        <v>1270</v>
      </c>
      <c r="C505" s="343" t="s">
        <v>2142</v>
      </c>
      <c r="D505" s="343" t="str">
        <f t="shared" si="35"/>
        <v>2001 - 2500 SFTDhakaDhakaNon-PNPWithin the MahallaHCথানা সদরI shapeGround floor</v>
      </c>
      <c r="E505" s="343" t="str">
        <f>CONCATENATE('Outlet Data'!K505,L505,'Outlet Data'!N505,M505)</f>
        <v>DhakaDhakaWithin the MahallaNon-PNP</v>
      </c>
      <c r="F505" s="343" t="str">
        <f t="shared" si="36"/>
        <v>Dhakaথানা সদরNon-PNP</v>
      </c>
      <c r="G505" s="343" t="str">
        <f t="shared" si="37"/>
        <v>DhakaNon-PNP</v>
      </c>
      <c r="H505" s="344">
        <v>45657</v>
      </c>
      <c r="I505" s="343">
        <v>2260</v>
      </c>
      <c r="J505" s="343" t="str">
        <f t="shared" si="38"/>
        <v>2001 - 2500 SFT</v>
      </c>
      <c r="K505" s="345" t="s">
        <v>52</v>
      </c>
      <c r="L505" s="343" t="s">
        <v>52</v>
      </c>
      <c r="M505" s="345" t="s">
        <v>1537</v>
      </c>
      <c r="N505" s="343" t="s">
        <v>1016</v>
      </c>
      <c r="O505" s="343" t="s">
        <v>45</v>
      </c>
      <c r="P505" s="343" t="s">
        <v>118</v>
      </c>
      <c r="Q505" s="343" t="s">
        <v>1869</v>
      </c>
      <c r="R505" s="343" t="s">
        <v>52</v>
      </c>
      <c r="S505" s="346">
        <v>1016169</v>
      </c>
      <c r="T505" s="346">
        <v>449.63230088495573</v>
      </c>
      <c r="U505" s="346">
        <v>928342</v>
      </c>
      <c r="V505" s="346">
        <v>1157632</v>
      </c>
      <c r="W505" s="346">
        <v>2891457.4</v>
      </c>
      <c r="X505" s="346">
        <v>2214292.2999999998</v>
      </c>
      <c r="Y505" s="346">
        <v>4618705.6999999993</v>
      </c>
      <c r="Z505" s="346">
        <v>11</v>
      </c>
      <c r="AA505" s="346" t="s">
        <v>1853</v>
      </c>
      <c r="AB505" s="346" t="s">
        <v>1854</v>
      </c>
      <c r="AC505" s="346" t="s">
        <v>1841</v>
      </c>
      <c r="AD505" s="346">
        <v>-1875288.4</v>
      </c>
      <c r="AE505" s="347">
        <v>-0.6485616561392189</v>
      </c>
      <c r="AF505" s="347">
        <v>6.4800146924600286E-3</v>
      </c>
      <c r="AG505" s="346">
        <v>769320</v>
      </c>
      <c r="AH505" s="346">
        <v>1005715</v>
      </c>
      <c r="AI505" s="346">
        <v>1157632</v>
      </c>
      <c r="AJ505" s="346">
        <v>928342</v>
      </c>
      <c r="AK505" s="346">
        <v>1219836</v>
      </c>
      <c r="AL505" s="346">
        <v>-13245.379521506868</v>
      </c>
      <c r="AM505" s="346">
        <v>11484.951520562259</v>
      </c>
      <c r="AN505" s="346">
        <v>28454.052821633231</v>
      </c>
      <c r="AO505" s="346">
        <v>-1737.1203546960605</v>
      </c>
      <c r="AP505" s="346">
        <v>7967.4457841195108</v>
      </c>
      <c r="AQ505" s="347">
        <v>0.14706676797196858</v>
      </c>
      <c r="AR505" s="348" t="str">
        <f t="shared" si="39"/>
        <v>DhakaDhaka</v>
      </c>
      <c r="AS505" s="347">
        <v>4.0000000000000001E-3</v>
      </c>
      <c r="AT505" s="347" t="s">
        <v>1856</v>
      </c>
      <c r="AU505" s="347" t="s">
        <v>1843</v>
      </c>
      <c r="AV505" s="349" t="s">
        <v>1041</v>
      </c>
    </row>
    <row r="506" spans="1:48" ht="14.4">
      <c r="A506" s="343">
        <v>674</v>
      </c>
      <c r="B506" s="343" t="s">
        <v>1230</v>
      </c>
      <c r="C506" s="343" t="s">
        <v>2143</v>
      </c>
      <c r="D506" s="343" t="str">
        <f t="shared" si="35"/>
        <v>1501 - 2000 SFTKhulnaKhulnaNon-PNPCommercial HubMBবিভাগীয় শহরI shapeGround floor</v>
      </c>
      <c r="E506" s="343" t="str">
        <f>CONCATENATE('Outlet Data'!K506,L506,'Outlet Data'!N506,M506)</f>
        <v>KhulnaKhulnaCommercial HubNon-PNP</v>
      </c>
      <c r="F506" s="343" t="str">
        <f t="shared" si="36"/>
        <v>Khulnaবিভাগীয় শহরNon-PNP</v>
      </c>
      <c r="G506" s="343" t="str">
        <f t="shared" si="37"/>
        <v>KhulnaNon-PNP</v>
      </c>
      <c r="H506" s="344">
        <v>45657</v>
      </c>
      <c r="I506" s="343">
        <v>1783</v>
      </c>
      <c r="J506" s="343" t="str">
        <f t="shared" si="38"/>
        <v>1501 - 2000 SFT</v>
      </c>
      <c r="K506" s="345" t="s">
        <v>159</v>
      </c>
      <c r="L506" s="343" t="s">
        <v>159</v>
      </c>
      <c r="M506" s="345" t="s">
        <v>1537</v>
      </c>
      <c r="N506" s="343" t="s">
        <v>1014</v>
      </c>
      <c r="O506" s="343" t="s">
        <v>25</v>
      </c>
      <c r="P506" s="343" t="s">
        <v>27</v>
      </c>
      <c r="Q506" s="343" t="s">
        <v>1838</v>
      </c>
      <c r="R506" s="343" t="s">
        <v>1863</v>
      </c>
      <c r="S506" s="346">
        <v>1683002.8</v>
      </c>
      <c r="T506" s="346">
        <v>943.91632080762759</v>
      </c>
      <c r="U506" s="346">
        <v>1408558</v>
      </c>
      <c r="V506" s="346">
        <v>2000366</v>
      </c>
      <c r="W506" s="346">
        <v>1784220.4</v>
      </c>
      <c r="X506" s="346">
        <v>1167808</v>
      </c>
      <c r="Y506" s="346">
        <v>2364199</v>
      </c>
      <c r="Z506" s="346">
        <v>13</v>
      </c>
      <c r="AA506" s="346" t="s">
        <v>1853</v>
      </c>
      <c r="AB506" s="346" t="s">
        <v>1854</v>
      </c>
      <c r="AC506" s="346" t="s">
        <v>1845</v>
      </c>
      <c r="AD506" s="346">
        <v>-101217.59999999986</v>
      </c>
      <c r="AE506" s="347">
        <v>-5.6729314382909068E-2</v>
      </c>
      <c r="AF506" s="347">
        <v>1.7357162477753461E-2</v>
      </c>
      <c r="AG506" s="346">
        <v>2000366</v>
      </c>
      <c r="AH506" s="346">
        <v>1778203</v>
      </c>
      <c r="AI506" s="346">
        <v>2015694</v>
      </c>
      <c r="AJ506" s="346">
        <v>1212193</v>
      </c>
      <c r="AK506" s="346">
        <v>1408558</v>
      </c>
      <c r="AL506" s="346">
        <v>51183.104450037092</v>
      </c>
      <c r="AM506" s="346">
        <v>21875.950533306081</v>
      </c>
      <c r="AN506" s="346">
        <v>58311.436859288631</v>
      </c>
      <c r="AO506" s="346">
        <v>32829.039874518232</v>
      </c>
      <c r="AP506" s="346">
        <v>-18138.766466579953</v>
      </c>
      <c r="AQ506" s="347">
        <v>0.12843879005983247</v>
      </c>
      <c r="AR506" s="348" t="str">
        <f t="shared" si="39"/>
        <v>KhulnaKhulna</v>
      </c>
      <c r="AS506" s="347">
        <v>6.1442980682045852E-2</v>
      </c>
      <c r="AT506" s="347" t="s">
        <v>1856</v>
      </c>
      <c r="AU506" s="347" t="s">
        <v>1843</v>
      </c>
      <c r="AV506" s="349" t="s">
        <v>1041</v>
      </c>
    </row>
    <row r="507" spans="1:48" ht="14.4">
      <c r="A507" s="343">
        <v>581</v>
      </c>
      <c r="B507" s="343" t="s">
        <v>1206</v>
      </c>
      <c r="C507" s="343" t="s">
        <v>2144</v>
      </c>
      <c r="D507" s="343" t="str">
        <f t="shared" si="35"/>
        <v>1501 - 2000 SFTDhakaDhakaNon-PNPWithin the MahallaMBবিভাগীয় শহরSquare ⬜ shapeGround floor</v>
      </c>
      <c r="E507" s="343" t="str">
        <f>CONCATENATE('Outlet Data'!K507,L507,'Outlet Data'!N507,M507)</f>
        <v>DhakaDhakaWithin the MahallaNon-PNP</v>
      </c>
      <c r="F507" s="343" t="str">
        <f t="shared" si="36"/>
        <v>Dhakaবিভাগীয় শহরNon-PNP</v>
      </c>
      <c r="G507" s="343" t="str">
        <f t="shared" si="37"/>
        <v>DhakaNon-PNP</v>
      </c>
      <c r="H507" s="344">
        <v>45657</v>
      </c>
      <c r="I507" s="343">
        <v>1629</v>
      </c>
      <c r="J507" s="343" t="str">
        <f t="shared" si="38"/>
        <v>1501 - 2000 SFT</v>
      </c>
      <c r="K507" s="345" t="s">
        <v>52</v>
      </c>
      <c r="L507" s="343" t="s">
        <v>52</v>
      </c>
      <c r="M507" s="345" t="s">
        <v>1537</v>
      </c>
      <c r="N507" s="343" t="s">
        <v>1016</v>
      </c>
      <c r="O507" s="343" t="s">
        <v>25</v>
      </c>
      <c r="P507" s="343" t="s">
        <v>27</v>
      </c>
      <c r="Q507" s="343" t="s">
        <v>1838</v>
      </c>
      <c r="R507" s="343" t="s">
        <v>52</v>
      </c>
      <c r="S507" s="346">
        <v>1576385.2</v>
      </c>
      <c r="T507" s="346">
        <v>967.70116635972988</v>
      </c>
      <c r="U507" s="346">
        <v>1541891</v>
      </c>
      <c r="V507" s="346">
        <v>1611535</v>
      </c>
      <c r="W507" s="346">
        <v>1836897.4</v>
      </c>
      <c r="X507" s="346">
        <v>1451480</v>
      </c>
      <c r="Y507" s="346">
        <v>2788880.2</v>
      </c>
      <c r="Z507" s="346">
        <v>9</v>
      </c>
      <c r="AA507" s="346" t="s">
        <v>1857</v>
      </c>
      <c r="AB507" s="346" t="s">
        <v>1858</v>
      </c>
      <c r="AC507" s="346" t="s">
        <v>1845</v>
      </c>
      <c r="AD507" s="346">
        <v>-260512.19999999995</v>
      </c>
      <c r="AE507" s="347">
        <v>-0.14182185678960624</v>
      </c>
      <c r="AF507" s="347">
        <v>1.4370994904827416E-2</v>
      </c>
      <c r="AG507" s="346">
        <v>1541891</v>
      </c>
      <c r="AH507" s="346">
        <v>1595206</v>
      </c>
      <c r="AI507" s="346">
        <v>1686457</v>
      </c>
      <c r="AJ507" s="346">
        <v>1446837</v>
      </c>
      <c r="AK507" s="346">
        <v>1611535</v>
      </c>
      <c r="AL507" s="346">
        <v>15650.649526392954</v>
      </c>
      <c r="AM507" s="346">
        <v>-5550.3818730079802</v>
      </c>
      <c r="AN507" s="346">
        <v>45795.223085706995</v>
      </c>
      <c r="AO507" s="346">
        <v>19779.503346037265</v>
      </c>
      <c r="AP507" s="346">
        <v>37596.124301097501</v>
      </c>
      <c r="AQ507" s="347">
        <v>0.15390022038556114</v>
      </c>
      <c r="AR507" s="348" t="str">
        <f t="shared" si="39"/>
        <v>DhakaDhaka</v>
      </c>
      <c r="AS507" s="347">
        <v>4.0000000000000001E-3</v>
      </c>
      <c r="AT507" s="347" t="s">
        <v>1846</v>
      </c>
      <c r="AU507" s="347" t="s">
        <v>1843</v>
      </c>
      <c r="AV507" s="349" t="s">
        <v>1041</v>
      </c>
    </row>
    <row r="508" spans="1:48" ht="14.4">
      <c r="A508" s="343">
        <v>240</v>
      </c>
      <c r="B508" s="343" t="s">
        <v>1190</v>
      </c>
      <c r="C508" s="343" t="s">
        <v>2145</v>
      </c>
      <c r="D508" s="343" t="str">
        <f t="shared" si="35"/>
        <v>1501 - 2000 SFTDhakaDhakaNon-PNPWithin the MahallaHBবিভাগীয় শহরL shapeSlightly upper than Ground floor</v>
      </c>
      <c r="E508" s="343" t="str">
        <f>CONCATENATE('Outlet Data'!K508,L508,'Outlet Data'!N508,M508)</f>
        <v>DhakaDhakaWithin the MahallaNon-PNP</v>
      </c>
      <c r="F508" s="343" t="str">
        <f t="shared" si="36"/>
        <v>Dhakaবিভাগীয় শহরNon-PNP</v>
      </c>
      <c r="G508" s="343" t="str">
        <f t="shared" si="37"/>
        <v>DhakaNon-PNP</v>
      </c>
      <c r="H508" s="344">
        <v>45657</v>
      </c>
      <c r="I508" s="343">
        <v>1546</v>
      </c>
      <c r="J508" s="343" t="str">
        <f t="shared" si="38"/>
        <v>1501 - 2000 SFT</v>
      </c>
      <c r="K508" s="345" t="s">
        <v>52</v>
      </c>
      <c r="L508" s="343" t="s">
        <v>52</v>
      </c>
      <c r="M508" s="345" t="s">
        <v>1537</v>
      </c>
      <c r="N508" s="343" t="s">
        <v>1016</v>
      </c>
      <c r="O508" s="343" t="s">
        <v>45</v>
      </c>
      <c r="P508" s="343" t="s">
        <v>27</v>
      </c>
      <c r="Q508" s="343" t="s">
        <v>1838</v>
      </c>
      <c r="R508" s="343" t="s">
        <v>52</v>
      </c>
      <c r="S508" s="346">
        <v>2564778.6</v>
      </c>
      <c r="T508" s="346">
        <v>1658.977102199224</v>
      </c>
      <c r="U508" s="346">
        <v>2380352</v>
      </c>
      <c r="V508" s="346">
        <v>2686698</v>
      </c>
      <c r="W508" s="346">
        <v>2744328.4</v>
      </c>
      <c r="X508" s="346">
        <v>2349036.4</v>
      </c>
      <c r="Y508" s="346">
        <v>3490451.4</v>
      </c>
      <c r="Z508" s="346">
        <v>17</v>
      </c>
      <c r="AA508" s="346" t="s">
        <v>1853</v>
      </c>
      <c r="AB508" s="346" t="s">
        <v>1854</v>
      </c>
      <c r="AC508" s="346" t="s">
        <v>1845</v>
      </c>
      <c r="AD508" s="346">
        <v>-179549.79999999981</v>
      </c>
      <c r="AE508" s="347">
        <v>-6.5425770472659073E-2</v>
      </c>
      <c r="AF508" s="347">
        <v>6.196713018189081E-2</v>
      </c>
      <c r="AG508" s="346">
        <v>2226182</v>
      </c>
      <c r="AH508" s="346">
        <v>2678876</v>
      </c>
      <c r="AI508" s="346">
        <v>2686698</v>
      </c>
      <c r="AJ508" s="346">
        <v>2380352</v>
      </c>
      <c r="AK508" s="346">
        <v>2851785</v>
      </c>
      <c r="AL508" s="346">
        <v>124253.28662330261</v>
      </c>
      <c r="AM508" s="346">
        <v>167716.6354660939</v>
      </c>
      <c r="AN508" s="346">
        <v>193364.37205333624</v>
      </c>
      <c r="AO508" s="346">
        <v>124398.85279564647</v>
      </c>
      <c r="AP508" s="346">
        <v>184926.70003125916</v>
      </c>
      <c r="AQ508" s="347">
        <v>0.16246223618147285</v>
      </c>
      <c r="AR508" s="348" t="str">
        <f t="shared" si="39"/>
        <v>DhakaDhaka</v>
      </c>
      <c r="AS508" s="347">
        <v>4.0000000000000001E-3</v>
      </c>
      <c r="AT508" s="347" t="s">
        <v>1842</v>
      </c>
      <c r="AU508" s="347" t="s">
        <v>1851</v>
      </c>
      <c r="AV508" s="349" t="s">
        <v>1041</v>
      </c>
    </row>
    <row r="509" spans="1:48" ht="14.4">
      <c r="A509" s="343">
        <v>428</v>
      </c>
      <c r="B509" s="343" t="s">
        <v>1195</v>
      </c>
      <c r="C509" s="343" t="s">
        <v>2146</v>
      </c>
      <c r="D509" s="343" t="str">
        <f t="shared" si="35"/>
        <v>1501 - 2000 SFTRangpurDinajpurNon-PNPCommercial HubLCথানা সদরL shapeGround floor</v>
      </c>
      <c r="E509" s="343" t="str">
        <f>CONCATENATE('Outlet Data'!K509,L509,'Outlet Data'!N509,M509)</f>
        <v>RangpurDinajpurCommercial HubNon-PNP</v>
      </c>
      <c r="F509" s="343" t="str">
        <f t="shared" si="36"/>
        <v>Dinajpurথানা সদরNon-PNP</v>
      </c>
      <c r="G509" s="343" t="str">
        <f t="shared" si="37"/>
        <v>DinajpurNon-PNP</v>
      </c>
      <c r="H509" s="344">
        <v>45657</v>
      </c>
      <c r="I509" s="343">
        <v>1590</v>
      </c>
      <c r="J509" s="343" t="str">
        <f t="shared" si="38"/>
        <v>1501 - 2000 SFT</v>
      </c>
      <c r="K509" s="345" t="s">
        <v>389</v>
      </c>
      <c r="L509" s="343" t="s">
        <v>351</v>
      </c>
      <c r="M509" s="345" t="s">
        <v>1537</v>
      </c>
      <c r="N509" s="343" t="s">
        <v>1014</v>
      </c>
      <c r="O509" s="343" t="s">
        <v>127</v>
      </c>
      <c r="P509" s="343" t="s">
        <v>118</v>
      </c>
      <c r="Q509" s="343" t="s">
        <v>1869</v>
      </c>
      <c r="R509" s="343" t="s">
        <v>1863</v>
      </c>
      <c r="S509" s="346">
        <v>1323393.2</v>
      </c>
      <c r="T509" s="346">
        <v>832.32276729559749</v>
      </c>
      <c r="U509" s="346">
        <v>1221757</v>
      </c>
      <c r="V509" s="346">
        <v>1485943</v>
      </c>
      <c r="W509" s="346">
        <v>1540974.6</v>
      </c>
      <c r="X509" s="346">
        <v>1066704.2</v>
      </c>
      <c r="Y509" s="346">
        <v>1667636.9</v>
      </c>
      <c r="Z509" s="346">
        <v>15</v>
      </c>
      <c r="AA509" s="346" t="s">
        <v>1853</v>
      </c>
      <c r="AB509" s="346" t="s">
        <v>1854</v>
      </c>
      <c r="AC509" s="346" t="s">
        <v>1845</v>
      </c>
      <c r="AD509" s="346">
        <v>-217581.40000000014</v>
      </c>
      <c r="AE509" s="347">
        <v>-0.14119726567848689</v>
      </c>
      <c r="AF509" s="347">
        <v>5.2594644391437649E-2</v>
      </c>
      <c r="AG509" s="346">
        <v>1221757</v>
      </c>
      <c r="AH509" s="346">
        <v>1314375</v>
      </c>
      <c r="AI509" s="346">
        <v>1485943</v>
      </c>
      <c r="AJ509" s="346">
        <v>1041519</v>
      </c>
      <c r="AK509" s="346">
        <v>1553372</v>
      </c>
      <c r="AL509" s="346">
        <v>63459.276735235791</v>
      </c>
      <c r="AM509" s="346">
        <v>56297.863050563203</v>
      </c>
      <c r="AN509" s="346">
        <v>101714.2185059202</v>
      </c>
      <c r="AO509" s="346">
        <v>35368.31546161251</v>
      </c>
      <c r="AP509" s="346">
        <v>91177.29996690189</v>
      </c>
      <c r="AQ509" s="347">
        <v>0.16583350929385773</v>
      </c>
      <c r="AR509" s="348" t="str">
        <f t="shared" si="39"/>
        <v>RangpurDinajpur</v>
      </c>
      <c r="AS509" s="347">
        <v>4.0000000000000001E-3</v>
      </c>
      <c r="AT509" s="347" t="s">
        <v>1842</v>
      </c>
      <c r="AU509" s="347" t="s">
        <v>1843</v>
      </c>
      <c r="AV509" s="349" t="s">
        <v>1041</v>
      </c>
    </row>
    <row r="510" spans="1:48" ht="14.4">
      <c r="A510" s="343">
        <v>467</v>
      </c>
      <c r="B510" s="343" t="s">
        <v>1283</v>
      </c>
      <c r="C510" s="343" t="s">
        <v>2147</v>
      </c>
      <c r="D510" s="343" t="str">
        <f t="shared" si="35"/>
        <v>2501 - 3000 SFTChattogramCumillaNon-PNPHigh Street W Residential BlockMBজেলা শহরSquare ⬜ shapeGround floor</v>
      </c>
      <c r="E510" s="343" t="str">
        <f>CONCATENATE('Outlet Data'!K510,L510,'Outlet Data'!N510,M510)</f>
        <v>ChattogramCumillaHigh Street W Residential BlockNon-PNP</v>
      </c>
      <c r="F510" s="343" t="str">
        <f t="shared" si="36"/>
        <v>Cumillaজেলা শহরNon-PNP</v>
      </c>
      <c r="G510" s="343" t="str">
        <f t="shared" si="37"/>
        <v>CumillaNon-PNP</v>
      </c>
      <c r="H510" s="344">
        <v>45657</v>
      </c>
      <c r="I510" s="343">
        <v>2563</v>
      </c>
      <c r="J510" s="343" t="str">
        <f t="shared" si="38"/>
        <v>2501 - 3000 SFT</v>
      </c>
      <c r="K510" s="345" t="s">
        <v>195</v>
      </c>
      <c r="L510" s="343" t="s">
        <v>162</v>
      </c>
      <c r="M510" s="345" t="s">
        <v>1537</v>
      </c>
      <c r="N510" s="343" t="s">
        <v>1015</v>
      </c>
      <c r="O510" s="343" t="s">
        <v>25</v>
      </c>
      <c r="P510" s="343" t="s">
        <v>27</v>
      </c>
      <c r="Q510" s="343" t="s">
        <v>1861</v>
      </c>
      <c r="R510" s="343" t="s">
        <v>1863</v>
      </c>
      <c r="S510" s="346">
        <v>2122394</v>
      </c>
      <c r="T510" s="346">
        <v>828.08973858759271</v>
      </c>
      <c r="U510" s="346">
        <v>1842857</v>
      </c>
      <c r="V510" s="346">
        <v>2325671</v>
      </c>
      <c r="W510" s="346">
        <v>2362499.7000000002</v>
      </c>
      <c r="X510" s="346">
        <v>2124690.0499999998</v>
      </c>
      <c r="Y510" s="346">
        <v>3717922.6</v>
      </c>
      <c r="Z510" s="346">
        <v>6</v>
      </c>
      <c r="AA510" s="346" t="s">
        <v>1853</v>
      </c>
      <c r="AB510" s="346" t="s">
        <v>1854</v>
      </c>
      <c r="AC510" s="346" t="s">
        <v>1841</v>
      </c>
      <c r="AD510" s="346">
        <v>-240105.70000000019</v>
      </c>
      <c r="AE510" s="347">
        <v>-0.10163205523370022</v>
      </c>
      <c r="AF510" s="347">
        <v>5.4249150145436464E-2</v>
      </c>
      <c r="AG510" s="346">
        <v>1831136</v>
      </c>
      <c r="AH510" s="346">
        <v>2325671</v>
      </c>
      <c r="AI510" s="346">
        <v>2355856</v>
      </c>
      <c r="AJ510" s="346">
        <v>1842857</v>
      </c>
      <c r="AK510" s="346">
        <v>2256450</v>
      </c>
      <c r="AL510" s="346">
        <v>96081.445927936526</v>
      </c>
      <c r="AM510" s="346">
        <v>120785.36817141133</v>
      </c>
      <c r="AN510" s="346">
        <v>142507.79248877033</v>
      </c>
      <c r="AO510" s="346">
        <v>91336.157661918318</v>
      </c>
      <c r="AP510" s="346">
        <v>124979.58961883088</v>
      </c>
      <c r="AQ510" s="347">
        <v>0.16840979406769016</v>
      </c>
      <c r="AR510" s="348" t="str">
        <f t="shared" si="39"/>
        <v>ChattogramCumilla</v>
      </c>
      <c r="AS510" s="347">
        <v>4.0000000000000001E-3</v>
      </c>
      <c r="AT510" s="347" t="s">
        <v>1846</v>
      </c>
      <c r="AU510" s="347" t="s">
        <v>1843</v>
      </c>
      <c r="AV510" s="349" t="s">
        <v>1041</v>
      </c>
    </row>
    <row r="511" spans="1:48" ht="14.4">
      <c r="A511" s="343">
        <v>293</v>
      </c>
      <c r="B511" s="343" t="s">
        <v>1300</v>
      </c>
      <c r="C511" s="343" t="s">
        <v>2148</v>
      </c>
      <c r="D511" s="343" t="str">
        <f t="shared" si="35"/>
        <v>3001 - 3500 SFTDhakaDhakaPNPHigh Street W Residential BlockMCথানা সদরSquare ⬜ shapeGround floor</v>
      </c>
      <c r="E511" s="343" t="str">
        <f>CONCATENATE('Outlet Data'!K511,L511,'Outlet Data'!N511,M511)</f>
        <v>DhakaDhakaHigh Street W Residential BlockPNP</v>
      </c>
      <c r="F511" s="343" t="str">
        <f t="shared" si="36"/>
        <v>Dhakaথানা সদরPNP</v>
      </c>
      <c r="G511" s="343" t="str">
        <f t="shared" si="37"/>
        <v>DhakaPNP</v>
      </c>
      <c r="H511" s="344">
        <v>45657</v>
      </c>
      <c r="I511" s="343">
        <v>3481</v>
      </c>
      <c r="J511" s="343" t="str">
        <f t="shared" si="38"/>
        <v>3001 - 3500 SFT</v>
      </c>
      <c r="K511" s="345" t="s">
        <v>52</v>
      </c>
      <c r="L511" s="343" t="s">
        <v>52</v>
      </c>
      <c r="M511" s="345" t="s">
        <v>1492</v>
      </c>
      <c r="N511" s="343" t="s">
        <v>1015</v>
      </c>
      <c r="O511" s="343" t="s">
        <v>25</v>
      </c>
      <c r="P511" s="343" t="s">
        <v>118</v>
      </c>
      <c r="Q511" s="343" t="s">
        <v>1869</v>
      </c>
      <c r="R511" s="343" t="s">
        <v>52</v>
      </c>
      <c r="S511" s="346">
        <v>3940283.4</v>
      </c>
      <c r="T511" s="346">
        <v>1131.9400746911806</v>
      </c>
      <c r="U511" s="346">
        <v>3783619</v>
      </c>
      <c r="V511" s="346">
        <v>4008469</v>
      </c>
      <c r="W511" s="346">
        <v>7985832.2000000002</v>
      </c>
      <c r="X511" s="346">
        <v>5306408.1999999993</v>
      </c>
      <c r="Y511" s="346">
        <v>10796483.300000001</v>
      </c>
      <c r="Z511" s="346">
        <v>23</v>
      </c>
      <c r="AA511" s="346" t="s">
        <v>1839</v>
      </c>
      <c r="AB511" s="346" t="s">
        <v>1840</v>
      </c>
      <c r="AC511" s="346" t="s">
        <v>1841</v>
      </c>
      <c r="AD511" s="346">
        <v>-4045548.8000000003</v>
      </c>
      <c r="AE511" s="347">
        <v>-0.5065907595704302</v>
      </c>
      <c r="AF511" s="347">
        <v>2.5464152550354162E-2</v>
      </c>
      <c r="AG511" s="346">
        <v>4008469</v>
      </c>
      <c r="AH511" s="346">
        <v>4275136</v>
      </c>
      <c r="AI511" s="346">
        <v>4006676</v>
      </c>
      <c r="AJ511" s="346">
        <v>3627517</v>
      </c>
      <c r="AK511" s="346">
        <v>3783619</v>
      </c>
      <c r="AL511" s="346">
        <v>111995.17914708273</v>
      </c>
      <c r="AM511" s="346">
        <v>131883.90735067811</v>
      </c>
      <c r="AN511" s="346">
        <v>130210.47249670955</v>
      </c>
      <c r="AO511" s="346">
        <v>37389.02282038983</v>
      </c>
      <c r="AP511" s="346">
        <v>90201.306131280609</v>
      </c>
      <c r="AQ511" s="347">
        <v>0.15719683386781888</v>
      </c>
      <c r="AR511" s="348" t="str">
        <f t="shared" si="39"/>
        <v>DhakaDhaka</v>
      </c>
      <c r="AS511" s="347">
        <v>4.0233054649529993E-3</v>
      </c>
      <c r="AT511" s="347" t="s">
        <v>1846</v>
      </c>
      <c r="AU511" s="347" t="s">
        <v>1843</v>
      </c>
      <c r="AV511" s="349" t="s">
        <v>1041</v>
      </c>
    </row>
    <row r="512" spans="1:48" ht="14.4">
      <c r="A512" s="343">
        <v>826</v>
      </c>
      <c r="B512" s="343" t="s">
        <v>1284</v>
      </c>
      <c r="C512" s="343" t="s">
        <v>2149</v>
      </c>
      <c r="D512" s="343" t="str">
        <f t="shared" si="35"/>
        <v>2501 - 3000 SFTDhakaGopalganjNon-PNPCommercial HubLCঅন্যান্যSquare ⬜ shapeSlightly upper than Ground floor</v>
      </c>
      <c r="E512" s="343" t="str">
        <f>CONCATENATE('Outlet Data'!K512,L512,'Outlet Data'!N512,M512)</f>
        <v>DhakaGopalganjCommercial HubNon-PNP</v>
      </c>
      <c r="F512" s="343" t="str">
        <f t="shared" si="36"/>
        <v>Gopalganjঅন্যান্যNon-PNP</v>
      </c>
      <c r="G512" s="343" t="str">
        <f t="shared" si="37"/>
        <v>GopalganjNon-PNP</v>
      </c>
      <c r="H512" s="344">
        <v>45657</v>
      </c>
      <c r="I512" s="343">
        <v>2640</v>
      </c>
      <c r="J512" s="343" t="str">
        <f t="shared" si="38"/>
        <v>2501 - 3000 SFT</v>
      </c>
      <c r="K512" s="345" t="s">
        <v>52</v>
      </c>
      <c r="L512" s="343" t="s">
        <v>522</v>
      </c>
      <c r="M512" s="345" t="s">
        <v>1537</v>
      </c>
      <c r="N512" s="343" t="s">
        <v>1014</v>
      </c>
      <c r="O512" s="343" t="s">
        <v>127</v>
      </c>
      <c r="P512" s="343" t="s">
        <v>118</v>
      </c>
      <c r="Q512" s="343" t="s">
        <v>1926</v>
      </c>
      <c r="R512" s="343" t="s">
        <v>52</v>
      </c>
      <c r="S512" s="346">
        <v>349994.2</v>
      </c>
      <c r="T512" s="346">
        <v>132.57356060606062</v>
      </c>
      <c r="U512" s="346">
        <v>250190</v>
      </c>
      <c r="V512" s="346">
        <v>430628</v>
      </c>
      <c r="W512" s="346">
        <v>658654.30000000005</v>
      </c>
      <c r="X512" s="346">
        <v>409501.5</v>
      </c>
      <c r="Y512" s="346">
        <v>877803.35</v>
      </c>
      <c r="Z512" s="346">
        <v>6</v>
      </c>
      <c r="AA512" s="346" t="s">
        <v>1864</v>
      </c>
      <c r="AB512" s="346" t="s">
        <v>1865</v>
      </c>
      <c r="AC512" s="346" t="s">
        <v>1841</v>
      </c>
      <c r="AD512" s="346">
        <v>-308660.10000000003</v>
      </c>
      <c r="AE512" s="347">
        <v>-0.46862231067192606</v>
      </c>
      <c r="AF512" s="347">
        <v>-5.5321493965242621E-2</v>
      </c>
      <c r="AG512" s="346">
        <v>272502</v>
      </c>
      <c r="AH512" s="346">
        <v>250190</v>
      </c>
      <c r="AI512" s="346">
        <v>564437</v>
      </c>
      <c r="AJ512" s="346">
        <v>232214</v>
      </c>
      <c r="AK512" s="346">
        <v>430628</v>
      </c>
      <c r="AL512" s="346">
        <v>-39160.84374448927</v>
      </c>
      <c r="AM512" s="346">
        <v>-33517.387673571975</v>
      </c>
      <c r="AN512" s="346">
        <v>10814.077928685001</v>
      </c>
      <c r="AO512" s="346">
        <v>-29963.034966183026</v>
      </c>
      <c r="AP512" s="346">
        <v>-4983.8216602903267</v>
      </c>
      <c r="AQ512" s="347">
        <v>0.14254602375656886</v>
      </c>
      <c r="AR512" s="348" t="str">
        <f t="shared" si="39"/>
        <v>DhakaGopalganj</v>
      </c>
      <c r="AS512" s="347">
        <v>4.0000000000000001E-3</v>
      </c>
      <c r="AT512" s="347" t="s">
        <v>1846</v>
      </c>
      <c r="AU512" s="347" t="s">
        <v>1851</v>
      </c>
      <c r="AV512" s="349" t="s">
        <v>1041</v>
      </c>
    </row>
    <row r="513" spans="1:48" ht="14.4">
      <c r="A513" s="343">
        <v>320</v>
      </c>
      <c r="B513" s="343" t="s">
        <v>1105</v>
      </c>
      <c r="C513" s="343" t="s">
        <v>2150</v>
      </c>
      <c r="D513" s="343" t="str">
        <f t="shared" si="35"/>
        <v>1001 - 1500 SFTDhakaDhakaNon-PNPHigh Street W Residential BlockMCবিভাগীয় শহরSquare ⬜ shapeGround floor</v>
      </c>
      <c r="E513" s="343" t="str">
        <f>CONCATENATE('Outlet Data'!K513,L513,'Outlet Data'!N513,M513)</f>
        <v>DhakaDhakaHigh Street W Residential BlockNon-PNP</v>
      </c>
      <c r="F513" s="343" t="str">
        <f t="shared" si="36"/>
        <v>Dhakaবিভাগীয় শহরNon-PNP</v>
      </c>
      <c r="G513" s="343" t="str">
        <f t="shared" si="37"/>
        <v>DhakaNon-PNP</v>
      </c>
      <c r="H513" s="344">
        <v>45657</v>
      </c>
      <c r="I513" s="343">
        <v>1250</v>
      </c>
      <c r="J513" s="343" t="str">
        <f t="shared" si="38"/>
        <v>1001 - 1500 SFT</v>
      </c>
      <c r="K513" s="345" t="s">
        <v>52</v>
      </c>
      <c r="L513" s="343" t="s">
        <v>52</v>
      </c>
      <c r="M513" s="345" t="s">
        <v>1537</v>
      </c>
      <c r="N513" s="343" t="s">
        <v>1015</v>
      </c>
      <c r="O513" s="343" t="s">
        <v>25</v>
      </c>
      <c r="P513" s="343" t="s">
        <v>118</v>
      </c>
      <c r="Q513" s="343" t="s">
        <v>1838</v>
      </c>
      <c r="R513" s="343" t="s">
        <v>52</v>
      </c>
      <c r="S513" s="346">
        <v>1906164.8</v>
      </c>
      <c r="T513" s="346">
        <v>1524.93184</v>
      </c>
      <c r="U513" s="346">
        <v>1737848</v>
      </c>
      <c r="V513" s="346">
        <v>2123894</v>
      </c>
      <c r="W513" s="346">
        <v>1731294.7000000002</v>
      </c>
      <c r="X513" s="346">
        <v>1463061.45</v>
      </c>
      <c r="Y513" s="346">
        <v>2152470.2000000002</v>
      </c>
      <c r="Z513" s="346">
        <v>6</v>
      </c>
      <c r="AA513" s="346" t="s">
        <v>1857</v>
      </c>
      <c r="AB513" s="346" t="s">
        <v>1858</v>
      </c>
      <c r="AC513" s="346" t="s">
        <v>1845</v>
      </c>
      <c r="AD513" s="346">
        <v>174870.09999999986</v>
      </c>
      <c r="AE513" s="347">
        <v>0.10100539209182569</v>
      </c>
      <c r="AF513" s="347">
        <v>4.9293673763179231E-2</v>
      </c>
      <c r="AG513" s="346">
        <v>1737848</v>
      </c>
      <c r="AH513" s="346">
        <v>1891326</v>
      </c>
      <c r="AI513" s="346">
        <v>2123894</v>
      </c>
      <c r="AJ513" s="346">
        <v>1600691</v>
      </c>
      <c r="AK513" s="346">
        <v>2177065</v>
      </c>
      <c r="AL513" s="346">
        <v>75740.71121710341</v>
      </c>
      <c r="AM513" s="346">
        <v>81865.235402288672</v>
      </c>
      <c r="AN513" s="346">
        <v>134280.70274763729</v>
      </c>
      <c r="AO513" s="346">
        <v>61129.272114977852</v>
      </c>
      <c r="AP513" s="346">
        <v>116793.40746827173</v>
      </c>
      <c r="AQ513" s="347">
        <v>0.15556599898774737</v>
      </c>
      <c r="AR513" s="348" t="str">
        <f t="shared" si="39"/>
        <v>DhakaDhaka</v>
      </c>
      <c r="AS513" s="347">
        <v>1.3368379197099629E-17</v>
      </c>
      <c r="AT513" s="347" t="s">
        <v>1846</v>
      </c>
      <c r="AU513" s="347" t="s">
        <v>1843</v>
      </c>
      <c r="AV513" s="349" t="s">
        <v>1041</v>
      </c>
    </row>
    <row r="514" spans="1:48" ht="14.4">
      <c r="A514" s="343">
        <v>498</v>
      </c>
      <c r="B514" s="343" t="s">
        <v>1269</v>
      </c>
      <c r="C514" s="343" t="s">
        <v>2151</v>
      </c>
      <c r="D514" s="343" t="str">
        <f t="shared" si="35"/>
        <v xml:space="preserve">2001 - 2500 SFTRangpurKurigramNon-PNPCommercial HubMCথানা সদরSquare ⬜ shapeGround floor </v>
      </c>
      <c r="E514" s="343" t="str">
        <f>CONCATENATE('Outlet Data'!K514,L514,'Outlet Data'!N514,M514)</f>
        <v>RangpurKurigramCommercial HubNon-PNP</v>
      </c>
      <c r="F514" s="343" t="str">
        <f t="shared" si="36"/>
        <v>Kurigramথানা সদরNon-PNP</v>
      </c>
      <c r="G514" s="343" t="str">
        <f t="shared" si="37"/>
        <v>KurigramNon-PNP</v>
      </c>
      <c r="H514" s="344">
        <v>45670</v>
      </c>
      <c r="I514" s="343">
        <v>2231</v>
      </c>
      <c r="J514" s="343" t="str">
        <f t="shared" si="38"/>
        <v>2001 - 2500 SFT</v>
      </c>
      <c r="K514" s="345" t="s">
        <v>389</v>
      </c>
      <c r="L514" s="343" t="s">
        <v>336</v>
      </c>
      <c r="M514" s="345" t="s">
        <v>1537</v>
      </c>
      <c r="N514" s="343" t="s">
        <v>1014</v>
      </c>
      <c r="O514" s="343" t="s">
        <v>25</v>
      </c>
      <c r="P514" s="343" t="s">
        <v>118</v>
      </c>
      <c r="Q514" s="343" t="s">
        <v>1869</v>
      </c>
      <c r="R514" s="343" t="s">
        <v>1863</v>
      </c>
      <c r="S514" s="346">
        <v>1776880.8</v>
      </c>
      <c r="T514" s="346">
        <v>796.45038099506951</v>
      </c>
      <c r="U514" s="346">
        <v>1454409</v>
      </c>
      <c r="V514" s="346">
        <v>1801766</v>
      </c>
      <c r="W514" s="346">
        <v>1739100.6</v>
      </c>
      <c r="X514" s="346">
        <v>985635.15</v>
      </c>
      <c r="Y514" s="346">
        <v>2574781.0499999998</v>
      </c>
      <c r="Z514" s="346">
        <v>10</v>
      </c>
      <c r="AA514" s="346" t="s">
        <v>1853</v>
      </c>
      <c r="AB514" s="346" t="s">
        <v>1854</v>
      </c>
      <c r="AC514" s="346" t="s">
        <v>1845</v>
      </c>
      <c r="AD514" s="346">
        <v>37780.199999999953</v>
      </c>
      <c r="AE514" s="347">
        <v>2.1723987675008605E-2</v>
      </c>
      <c r="AF514" s="347">
        <v>5.5361844764774473E-2</v>
      </c>
      <c r="AG514" s="346">
        <v>1454409</v>
      </c>
      <c r="AH514" s="346">
        <v>1507441</v>
      </c>
      <c r="AI514" s="346">
        <v>2819898</v>
      </c>
      <c r="AJ514" s="346">
        <v>1300890</v>
      </c>
      <c r="AK514" s="346">
        <v>1801766</v>
      </c>
      <c r="AL514" s="346">
        <v>64031.565909243771</v>
      </c>
      <c r="AM514" s="346">
        <v>48985.35042629714</v>
      </c>
      <c r="AN514" s="346">
        <v>230702.4018815452</v>
      </c>
      <c r="AO514" s="346">
        <v>34533.358936898876</v>
      </c>
      <c r="AP514" s="346">
        <v>113604.31792155642</v>
      </c>
      <c r="AQ514" s="347">
        <v>0.14330211915548016</v>
      </c>
      <c r="AR514" s="348" t="str">
        <f t="shared" si="39"/>
        <v>RangpurKurigram</v>
      </c>
      <c r="AS514" s="347">
        <v>4.0000000000000001E-3</v>
      </c>
      <c r="AT514" s="347" t="s">
        <v>1846</v>
      </c>
      <c r="AU514" s="347" t="s">
        <v>1930</v>
      </c>
      <c r="AV514" s="349" t="s">
        <v>1041</v>
      </c>
    </row>
    <row r="515" spans="1:48" ht="14.4">
      <c r="A515" s="343">
        <v>604</v>
      </c>
      <c r="B515" s="343" t="s">
        <v>1053</v>
      </c>
      <c r="C515" s="343" t="s">
        <v>2152</v>
      </c>
      <c r="D515" s="343" t="str">
        <f t="shared" ref="D515:D578" si="40">CONCATENATE(J515,K515,L515,M515,,N515,O515,P515,Q515,AT515,AU515)</f>
        <v>1001 - 1500 SFTDhakaDhakaNon-PNPWithin the MahallaLCবিভাগীয় শহরSquare ⬜ shapeGround floor</v>
      </c>
      <c r="E515" s="343" t="str">
        <f>CONCATENATE('Outlet Data'!K515,L515,'Outlet Data'!N515,M515)</f>
        <v>DhakaDhakaWithin the MahallaNon-PNP</v>
      </c>
      <c r="F515" s="343" t="str">
        <f t="shared" ref="F515:F578" si="41">CONCATENATE(L515,Q515,M515)</f>
        <v>Dhakaবিভাগীয় শহরNon-PNP</v>
      </c>
      <c r="G515" s="343" t="str">
        <f t="shared" ref="G515:G578" si="42">CONCATENATE(L515,M515)</f>
        <v>DhakaNon-PNP</v>
      </c>
      <c r="H515" s="344">
        <v>45674</v>
      </c>
      <c r="I515" s="343">
        <v>1010</v>
      </c>
      <c r="J515" s="343" t="str">
        <f t="shared" ref="J515:J578" si="43">IF(I515="","",IF(I515&lt;=1000,"Below 1000 SFT",IF(I515&gt;10000,"More Then 10000 SFT",(INT((I515-1001)/500)*500+1001)&amp;" - "&amp;(INT((I515-1001)/500)*500+1500)&amp;" SFT")))</f>
        <v>1001 - 1500 SFT</v>
      </c>
      <c r="K515" s="345" t="s">
        <v>52</v>
      </c>
      <c r="L515" s="343" t="s">
        <v>52</v>
      </c>
      <c r="M515" s="345" t="s">
        <v>1537</v>
      </c>
      <c r="N515" s="343" t="s">
        <v>1016</v>
      </c>
      <c r="O515" s="343" t="s">
        <v>127</v>
      </c>
      <c r="P515" s="343" t="s">
        <v>118</v>
      </c>
      <c r="Q515" s="343" t="s">
        <v>1838</v>
      </c>
      <c r="R515" s="343" t="s">
        <v>52</v>
      </c>
      <c r="S515" s="346">
        <v>1110883.3999999999</v>
      </c>
      <c r="T515" s="346">
        <v>1099.8845544554454</v>
      </c>
      <c r="U515" s="346">
        <v>1043581</v>
      </c>
      <c r="V515" s="346">
        <v>1147376</v>
      </c>
      <c r="W515" s="346">
        <v>1126199.5</v>
      </c>
      <c r="X515" s="346">
        <v>866075.60000000009</v>
      </c>
      <c r="Y515" s="346">
        <v>1499334.35</v>
      </c>
      <c r="Z515" s="346">
        <v>28</v>
      </c>
      <c r="AA515" s="346" t="s">
        <v>1853</v>
      </c>
      <c r="AB515" s="346" t="s">
        <v>1854</v>
      </c>
      <c r="AC515" s="346" t="s">
        <v>1845</v>
      </c>
      <c r="AD515" s="346">
        <v>-15316.100000000093</v>
      </c>
      <c r="AE515" s="347">
        <v>-1.3599810690734682E-2</v>
      </c>
      <c r="AF515" s="347">
        <v>2.6644954515762698E-2</v>
      </c>
      <c r="AG515" s="346">
        <v>1043581</v>
      </c>
      <c r="AH515" s="346">
        <v>1042508</v>
      </c>
      <c r="AI515" s="346">
        <v>1147376</v>
      </c>
      <c r="AJ515" s="346">
        <v>1054892</v>
      </c>
      <c r="AK515" s="346">
        <v>1266060</v>
      </c>
      <c r="AL515" s="346">
        <v>21766.130268343433</v>
      </c>
      <c r="AM515" s="346">
        <v>16971.897168073861</v>
      </c>
      <c r="AN515" s="346">
        <v>37262.063978793361</v>
      </c>
      <c r="AO515" s="346">
        <v>12585.114332029625</v>
      </c>
      <c r="AP515" s="346">
        <v>59411.982579338801</v>
      </c>
      <c r="AQ515" s="347">
        <v>0.15310343798336326</v>
      </c>
      <c r="AR515" s="348" t="str">
        <f t="shared" ref="AR515:AR578" si="44">K515&amp;L515</f>
        <v>DhakaDhaka</v>
      </c>
      <c r="AS515" s="347">
        <v>4.0000000000000001E-3</v>
      </c>
      <c r="AT515" s="347" t="s">
        <v>1846</v>
      </c>
      <c r="AU515" s="347" t="s">
        <v>1843</v>
      </c>
      <c r="AV515" s="349" t="s">
        <v>1041</v>
      </c>
    </row>
    <row r="516" spans="1:48" ht="14.4">
      <c r="A516" s="343">
        <v>266</v>
      </c>
      <c r="B516" s="343" t="s">
        <v>1207</v>
      </c>
      <c r="C516" s="343" t="s">
        <v>2153</v>
      </c>
      <c r="D516" s="343" t="str">
        <f t="shared" si="40"/>
        <v>1501 - 2000 SFTDhakaGazipurNon-PNPHigh Street W Residential BlockMBথানা সদরSquare ⬜ shapeGround floor</v>
      </c>
      <c r="E516" s="343" t="str">
        <f>CONCATENATE('Outlet Data'!K516,L516,'Outlet Data'!N516,M516)</f>
        <v>DhakaGazipurHigh Street W Residential BlockNon-PNP</v>
      </c>
      <c r="F516" s="343" t="str">
        <f t="shared" si="41"/>
        <v>Gazipurথানা সদরNon-PNP</v>
      </c>
      <c r="G516" s="343" t="str">
        <f t="shared" si="42"/>
        <v>GazipurNon-PNP</v>
      </c>
      <c r="H516" s="344">
        <v>45678</v>
      </c>
      <c r="I516" s="343">
        <v>1638</v>
      </c>
      <c r="J516" s="343" t="str">
        <f t="shared" si="43"/>
        <v>1501 - 2000 SFT</v>
      </c>
      <c r="K516" s="345" t="s">
        <v>52</v>
      </c>
      <c r="L516" s="343" t="s">
        <v>79</v>
      </c>
      <c r="M516" s="345" t="s">
        <v>1537</v>
      </c>
      <c r="N516" s="343" t="s">
        <v>1015</v>
      </c>
      <c r="O516" s="343" t="s">
        <v>25</v>
      </c>
      <c r="P516" s="343" t="s">
        <v>27</v>
      </c>
      <c r="Q516" s="343" t="s">
        <v>1869</v>
      </c>
      <c r="R516" s="343" t="s">
        <v>52</v>
      </c>
      <c r="S516" s="346">
        <v>1801751.8</v>
      </c>
      <c r="T516" s="346">
        <v>1099.9705738705738</v>
      </c>
      <c r="U516" s="346">
        <v>1776626</v>
      </c>
      <c r="V516" s="346">
        <v>1890151</v>
      </c>
      <c r="W516" s="346">
        <v>2810912.2</v>
      </c>
      <c r="X516" s="346">
        <v>2063384.2</v>
      </c>
      <c r="Y516" s="346">
        <v>3775502.5999999996</v>
      </c>
      <c r="Z516" s="346">
        <v>7</v>
      </c>
      <c r="AA516" s="346" t="s">
        <v>1857</v>
      </c>
      <c r="AB516" s="346" t="s">
        <v>1858</v>
      </c>
      <c r="AC516" s="346" t="s">
        <v>1841</v>
      </c>
      <c r="AD516" s="346">
        <v>-1009160.4000000001</v>
      </c>
      <c r="AE516" s="347">
        <v>-0.35901526913576309</v>
      </c>
      <c r="AF516" s="347">
        <v>6.099879832349242E-2</v>
      </c>
      <c r="AG516" s="346">
        <v>1776626</v>
      </c>
      <c r="AH516" s="346">
        <v>1882209</v>
      </c>
      <c r="AI516" s="346">
        <v>1890151</v>
      </c>
      <c r="AJ516" s="346">
        <v>1503054</v>
      </c>
      <c r="AK516" s="346">
        <v>1956719</v>
      </c>
      <c r="AL516" s="346">
        <v>101006.8568302576</v>
      </c>
      <c r="AM516" s="346">
        <v>100036.62506287437</v>
      </c>
      <c r="AN516" s="346">
        <v>127691.92221119523</v>
      </c>
      <c r="AO516" s="346">
        <v>87410.202242611791</v>
      </c>
      <c r="AP516" s="346">
        <v>133377.8670390083</v>
      </c>
      <c r="AQ516" s="347">
        <v>0.15991673122046876</v>
      </c>
      <c r="AR516" s="348" t="str">
        <f t="shared" si="44"/>
        <v>DhakaGazipur</v>
      </c>
      <c r="AS516" s="347">
        <v>4.0000000000000001E-3</v>
      </c>
      <c r="AT516" s="347" t="s">
        <v>1846</v>
      </c>
      <c r="AU516" s="347" t="s">
        <v>1843</v>
      </c>
      <c r="AV516" s="349" t="s">
        <v>1041</v>
      </c>
    </row>
    <row r="517" spans="1:48" ht="14.4">
      <c r="A517" s="343">
        <v>643</v>
      </c>
      <c r="B517" s="343" t="s">
        <v>1086</v>
      </c>
      <c r="C517" s="343" t="s">
        <v>2154</v>
      </c>
      <c r="D517" s="343" t="str">
        <f t="shared" si="40"/>
        <v>1001 - 1500 SFTChattogramChattogramNon-PNPCommercial HubLCবিভাগীয় শহরI shapeGround floor</v>
      </c>
      <c r="E517" s="343" t="str">
        <f>CONCATENATE('Outlet Data'!K517,L517,'Outlet Data'!N517,M517)</f>
        <v>ChattogramChattogramCommercial HubNon-PNP</v>
      </c>
      <c r="F517" s="343" t="str">
        <f t="shared" si="41"/>
        <v>Chattogramবিভাগীয় শহরNon-PNP</v>
      </c>
      <c r="G517" s="343" t="str">
        <f t="shared" si="42"/>
        <v>ChattogramNon-PNP</v>
      </c>
      <c r="H517" s="344">
        <v>45686</v>
      </c>
      <c r="I517" s="343">
        <v>1175</v>
      </c>
      <c r="J517" s="343" t="str">
        <f t="shared" si="43"/>
        <v>1001 - 1500 SFT</v>
      </c>
      <c r="K517" s="345" t="s">
        <v>195</v>
      </c>
      <c r="L517" s="343" t="s">
        <v>195</v>
      </c>
      <c r="M517" s="345" t="s">
        <v>1537</v>
      </c>
      <c r="N517" s="343" t="s">
        <v>1014</v>
      </c>
      <c r="O517" s="343" t="s">
        <v>127</v>
      </c>
      <c r="P517" s="343" t="s">
        <v>118</v>
      </c>
      <c r="Q517" s="343" t="s">
        <v>1838</v>
      </c>
      <c r="R517" s="343" t="s">
        <v>1863</v>
      </c>
      <c r="S517" s="346">
        <v>1127018</v>
      </c>
      <c r="T517" s="346">
        <v>959.16425531914899</v>
      </c>
      <c r="U517" s="346">
        <v>977565</v>
      </c>
      <c r="V517" s="346">
        <v>1243437</v>
      </c>
      <c r="W517" s="346">
        <v>1267205</v>
      </c>
      <c r="X517" s="346">
        <v>882086.6</v>
      </c>
      <c r="Y517" s="346">
        <v>1558045</v>
      </c>
      <c r="Z517" s="346">
        <v>13</v>
      </c>
      <c r="AA517" s="346" t="s">
        <v>1853</v>
      </c>
      <c r="AB517" s="346" t="s">
        <v>1854</v>
      </c>
      <c r="AC517" s="346" t="s">
        <v>1845</v>
      </c>
      <c r="AD517" s="346">
        <v>-140187</v>
      </c>
      <c r="AE517" s="347">
        <v>-0.11062693092277887</v>
      </c>
      <c r="AF517" s="347">
        <v>3.4435342411874882E-2</v>
      </c>
      <c r="AG517" s="346">
        <v>977565</v>
      </c>
      <c r="AH517" s="346">
        <v>1243437</v>
      </c>
      <c r="AI517" s="346">
        <v>1322749</v>
      </c>
      <c r="AJ517" s="346">
        <v>901489</v>
      </c>
      <c r="AK517" s="346">
        <v>1189850</v>
      </c>
      <c r="AL517" s="346">
        <v>22288.62283262983</v>
      </c>
      <c r="AM517" s="346">
        <v>25172.368302827323</v>
      </c>
      <c r="AN517" s="346">
        <v>73892.966001545079</v>
      </c>
      <c r="AO517" s="346">
        <v>8809.5048290519335</v>
      </c>
      <c r="AP517" s="346">
        <v>63882.791705677868</v>
      </c>
      <c r="AQ517" s="347">
        <v>0.1468103364656623</v>
      </c>
      <c r="AR517" s="348" t="str">
        <f t="shared" si="44"/>
        <v>ChattogramChattogram</v>
      </c>
      <c r="AS517" s="347">
        <v>4.0000000000000001E-3</v>
      </c>
      <c r="AT517" s="347" t="s">
        <v>1856</v>
      </c>
      <c r="AU517" s="347" t="s">
        <v>1843</v>
      </c>
      <c r="AV517" s="349" t="s">
        <v>1041</v>
      </c>
    </row>
    <row r="518" spans="1:48" ht="14.4">
      <c r="A518" s="343">
        <v>506</v>
      </c>
      <c r="B518" s="343" t="s">
        <v>1102</v>
      </c>
      <c r="C518" s="343" t="s">
        <v>2155</v>
      </c>
      <c r="D518" s="343" t="str">
        <f t="shared" si="40"/>
        <v>1001 - 1500 SFTDhakaFaridpurNon-PNPCommercial HubMCথানা সদরSquare ⬜ shapeGround floor</v>
      </c>
      <c r="E518" s="343" t="str">
        <f>CONCATENATE('Outlet Data'!K518,L518,'Outlet Data'!N518,M518)</f>
        <v>DhakaFaridpurCommercial HubNon-PNP</v>
      </c>
      <c r="F518" s="343" t="str">
        <f t="shared" si="41"/>
        <v>Faridpurথানা সদরNon-PNP</v>
      </c>
      <c r="G518" s="343" t="str">
        <f t="shared" si="42"/>
        <v>FaridpurNon-PNP</v>
      </c>
      <c r="H518" s="344">
        <v>45686</v>
      </c>
      <c r="I518" s="343">
        <v>1236</v>
      </c>
      <c r="J518" s="343" t="str">
        <f t="shared" si="43"/>
        <v>1001 - 1500 SFT</v>
      </c>
      <c r="K518" s="345" t="s">
        <v>52</v>
      </c>
      <c r="L518" s="343" t="s">
        <v>206</v>
      </c>
      <c r="M518" s="345" t="s">
        <v>1537</v>
      </c>
      <c r="N518" s="343" t="s">
        <v>1014</v>
      </c>
      <c r="O518" s="343" t="s">
        <v>25</v>
      </c>
      <c r="P518" s="343" t="s">
        <v>118</v>
      </c>
      <c r="Q518" s="343" t="s">
        <v>1869</v>
      </c>
      <c r="R518" s="343" t="s">
        <v>52</v>
      </c>
      <c r="S518" s="346">
        <v>884672.6</v>
      </c>
      <c r="T518" s="346">
        <v>715.75453074433653</v>
      </c>
      <c r="U518" s="346">
        <v>807521</v>
      </c>
      <c r="V518" s="346">
        <v>994663</v>
      </c>
      <c r="W518" s="346">
        <v>1302500.6000000001</v>
      </c>
      <c r="X518" s="346">
        <v>1082188.7999999998</v>
      </c>
      <c r="Y518" s="346">
        <v>2195677.6</v>
      </c>
      <c r="Z518" s="346">
        <v>7</v>
      </c>
      <c r="AA518" s="346" t="s">
        <v>1857</v>
      </c>
      <c r="AB518" s="346" t="s">
        <v>1858</v>
      </c>
      <c r="AC518" s="346" t="s">
        <v>1841</v>
      </c>
      <c r="AD518" s="346">
        <v>-417828.00000000012</v>
      </c>
      <c r="AE518" s="347">
        <v>-0.32078910366720759</v>
      </c>
      <c r="AF518" s="347">
        <v>5.4643941787648066E-2</v>
      </c>
      <c r="AG518" s="346">
        <v>815574</v>
      </c>
      <c r="AH518" s="346">
        <v>807521</v>
      </c>
      <c r="AI518" s="346">
        <v>1183635</v>
      </c>
      <c r="AJ518" s="346">
        <v>621970</v>
      </c>
      <c r="AK518" s="346">
        <v>994663</v>
      </c>
      <c r="AL518" s="346">
        <v>37337.022983917821</v>
      </c>
      <c r="AM518" s="346">
        <v>32888.700145727518</v>
      </c>
      <c r="AN518" s="346">
        <v>85087.926313606702</v>
      </c>
      <c r="AO518" s="346">
        <v>18663.401981405143</v>
      </c>
      <c r="AP518" s="346">
        <v>67732.938852979161</v>
      </c>
      <c r="AQ518" s="347">
        <v>0.17175710476587777</v>
      </c>
      <c r="AR518" s="348" t="str">
        <f t="shared" si="44"/>
        <v>DhakaFaridpur</v>
      </c>
      <c r="AS518" s="347">
        <v>4.0000000000000001E-3</v>
      </c>
      <c r="AT518" s="347" t="s">
        <v>1846</v>
      </c>
      <c r="AU518" s="347" t="s">
        <v>1843</v>
      </c>
      <c r="AV518" s="349" t="s">
        <v>1041</v>
      </c>
    </row>
    <row r="519" spans="1:48" ht="14.4">
      <c r="A519" s="343">
        <v>713</v>
      </c>
      <c r="B519" s="343" t="s">
        <v>1090</v>
      </c>
      <c r="C519" s="343" t="s">
        <v>2156</v>
      </c>
      <c r="D519" s="343" t="str">
        <f t="shared" si="40"/>
        <v>1001 - 1500 SFTBarishalBarishalNon-PNPHigh Street W Residential BlockLCঅন্যান্যSquare ⬜ shapeGround floor</v>
      </c>
      <c r="E519" s="343" t="str">
        <f>CONCATENATE('Outlet Data'!K519,L519,'Outlet Data'!N519,M519)</f>
        <v>BarishalBarishalHigh Street W Residential BlockNon-PNP</v>
      </c>
      <c r="F519" s="343" t="str">
        <f t="shared" si="41"/>
        <v>Barishalঅন্যান্যNon-PNP</v>
      </c>
      <c r="G519" s="343" t="str">
        <f t="shared" si="42"/>
        <v>BarishalNon-PNP</v>
      </c>
      <c r="H519" s="344">
        <v>45686</v>
      </c>
      <c r="I519" s="343">
        <v>1192</v>
      </c>
      <c r="J519" s="343" t="str">
        <f t="shared" si="43"/>
        <v>1001 - 1500 SFT</v>
      </c>
      <c r="K519" s="345" t="s">
        <v>189</v>
      </c>
      <c r="L519" s="343" t="s">
        <v>189</v>
      </c>
      <c r="M519" s="345" t="s">
        <v>1537</v>
      </c>
      <c r="N519" s="343" t="s">
        <v>1015</v>
      </c>
      <c r="O519" s="343" t="s">
        <v>127</v>
      </c>
      <c r="P519" s="343" t="s">
        <v>118</v>
      </c>
      <c r="Q519" s="343" t="s">
        <v>1926</v>
      </c>
      <c r="R519" s="343" t="s">
        <v>1863</v>
      </c>
      <c r="S519" s="346">
        <v>884428</v>
      </c>
      <c r="T519" s="346">
        <v>741.96979865771812</v>
      </c>
      <c r="U519" s="346">
        <v>766864</v>
      </c>
      <c r="V519" s="346">
        <v>1036486</v>
      </c>
      <c r="W519" s="346">
        <v>884428</v>
      </c>
      <c r="X519" s="346">
        <v>677151.8</v>
      </c>
      <c r="Y519" s="346">
        <v>1146829.8</v>
      </c>
      <c r="Z519" s="346">
        <v>5</v>
      </c>
      <c r="AA519" s="346" t="s">
        <v>1857</v>
      </c>
      <c r="AB519" s="346" t="s">
        <v>1858</v>
      </c>
      <c r="AC519" s="346" t="s">
        <v>1845</v>
      </c>
      <c r="AD519" s="346">
        <v>0</v>
      </c>
      <c r="AE519" s="347">
        <v>0</v>
      </c>
      <c r="AF519" s="347">
        <v>1.4825928548636666E-2</v>
      </c>
      <c r="AG519" s="346">
        <v>766864</v>
      </c>
      <c r="AH519" s="346">
        <v>841412</v>
      </c>
      <c r="AI519" s="346">
        <v>1115175</v>
      </c>
      <c r="AJ519" s="346">
        <v>662203</v>
      </c>
      <c r="AK519" s="346">
        <v>1036486</v>
      </c>
      <c r="AL519" s="346">
        <v>-1060.1357487493078</v>
      </c>
      <c r="AM519" s="346">
        <v>2961.4284471480642</v>
      </c>
      <c r="AN519" s="346">
        <v>41029.644556223328</v>
      </c>
      <c r="AO519" s="346">
        <v>-8249.9965027478902</v>
      </c>
      <c r="AP519" s="346">
        <v>30881.390920193953</v>
      </c>
      <c r="AQ519" s="347">
        <v>0.16018992989276917</v>
      </c>
      <c r="AR519" s="348" t="str">
        <f t="shared" si="44"/>
        <v>BarishalBarishal</v>
      </c>
      <c r="AS519" s="347">
        <v>4.0000000000000001E-3</v>
      </c>
      <c r="AT519" s="347" t="s">
        <v>1846</v>
      </c>
      <c r="AU519" s="347" t="s">
        <v>1843</v>
      </c>
      <c r="AV519" s="349" t="s">
        <v>1041</v>
      </c>
    </row>
    <row r="520" spans="1:48" ht="14.4">
      <c r="A520" s="343">
        <v>369</v>
      </c>
      <c r="B520" s="343" t="s">
        <v>1060</v>
      </c>
      <c r="C520" s="343" t="s">
        <v>2157</v>
      </c>
      <c r="D520" s="343" t="str">
        <f t="shared" si="40"/>
        <v>1001 - 1500 SFTDhakaDhakaNon-PNPWithin the MahallaMBবিভাগীয় শহরSquare ⬜ shapeGround floor</v>
      </c>
      <c r="E520" s="343" t="str">
        <f>CONCATENATE('Outlet Data'!K520,L520,'Outlet Data'!N520,M520)</f>
        <v>DhakaDhakaWithin the MahallaNon-PNP</v>
      </c>
      <c r="F520" s="343" t="str">
        <f t="shared" si="41"/>
        <v>Dhakaবিভাগীয় শহরNon-PNP</v>
      </c>
      <c r="G520" s="343" t="str">
        <f t="shared" si="42"/>
        <v>DhakaNon-PNP</v>
      </c>
      <c r="H520" s="344">
        <v>45686</v>
      </c>
      <c r="I520" s="343">
        <v>1050</v>
      </c>
      <c r="J520" s="343" t="str">
        <f t="shared" si="43"/>
        <v>1001 - 1500 SFT</v>
      </c>
      <c r="K520" s="345" t="s">
        <v>52</v>
      </c>
      <c r="L520" s="343" t="s">
        <v>52</v>
      </c>
      <c r="M520" s="345" t="s">
        <v>1537</v>
      </c>
      <c r="N520" s="343" t="s">
        <v>1016</v>
      </c>
      <c r="O520" s="343" t="s">
        <v>25</v>
      </c>
      <c r="P520" s="343" t="s">
        <v>27</v>
      </c>
      <c r="Q520" s="343" t="s">
        <v>1838</v>
      </c>
      <c r="R520" s="343" t="s">
        <v>52</v>
      </c>
      <c r="S520" s="346">
        <v>1675732</v>
      </c>
      <c r="T520" s="346">
        <v>1595.935238095238</v>
      </c>
      <c r="U520" s="346">
        <v>1666733</v>
      </c>
      <c r="V520" s="346">
        <v>1752510</v>
      </c>
      <c r="W520" s="346">
        <v>1579145.8</v>
      </c>
      <c r="X520" s="346">
        <v>1485518.1</v>
      </c>
      <c r="Y520" s="346">
        <v>1712055.4</v>
      </c>
      <c r="Z520" s="346">
        <v>11</v>
      </c>
      <c r="AA520" s="346" t="s">
        <v>1857</v>
      </c>
      <c r="AB520" s="346" t="s">
        <v>1858</v>
      </c>
      <c r="AC520" s="346" t="s">
        <v>1845</v>
      </c>
      <c r="AD520" s="346">
        <v>96586.199999999953</v>
      </c>
      <c r="AE520" s="347">
        <v>6.1163573369855895E-2</v>
      </c>
      <c r="AF520" s="347">
        <v>2.4086774168612261E-2</v>
      </c>
      <c r="AG520" s="346">
        <v>1720858</v>
      </c>
      <c r="AH520" s="346">
        <v>1752510</v>
      </c>
      <c r="AI520" s="346">
        <v>1821423</v>
      </c>
      <c r="AJ520" s="346">
        <v>1417136</v>
      </c>
      <c r="AK520" s="346">
        <v>1666733</v>
      </c>
      <c r="AL520" s="346">
        <v>48632.180957679113</v>
      </c>
      <c r="AM520" s="346">
        <v>44424.892969846027</v>
      </c>
      <c r="AN520" s="346">
        <v>-5418.9882329643006</v>
      </c>
      <c r="AO520" s="346">
        <v>45390.102807993651</v>
      </c>
      <c r="AP520" s="346">
        <v>68786.702753030317</v>
      </c>
      <c r="AQ520" s="347">
        <v>0.14872866745543853</v>
      </c>
      <c r="AR520" s="348" t="str">
        <f t="shared" si="44"/>
        <v>DhakaDhaka</v>
      </c>
      <c r="AS520" s="347">
        <v>4.0000000000000001E-3</v>
      </c>
      <c r="AT520" s="347" t="s">
        <v>1846</v>
      </c>
      <c r="AU520" s="347" t="s">
        <v>1843</v>
      </c>
      <c r="AV520" s="349" t="s">
        <v>1041</v>
      </c>
    </row>
    <row r="521" spans="1:48" ht="14.4">
      <c r="A521" s="343">
        <v>665</v>
      </c>
      <c r="B521" s="343" t="s">
        <v>1182</v>
      </c>
      <c r="C521" s="343" t="s">
        <v>2158</v>
      </c>
      <c r="D521" s="343" t="str">
        <f t="shared" si="40"/>
        <v>1501 - 2000 SFTBarishalBarishalNon-PNPHigh Street W Residential BlockMCবিভাগীয় শহরI shapeGround floor</v>
      </c>
      <c r="E521" s="343" t="str">
        <f>CONCATENATE('Outlet Data'!K521,L521,'Outlet Data'!N521,M521)</f>
        <v>BarishalBarishalHigh Street W Residential BlockNon-PNP</v>
      </c>
      <c r="F521" s="343" t="str">
        <f t="shared" si="41"/>
        <v>Barishalবিভাগীয় শহরNon-PNP</v>
      </c>
      <c r="G521" s="343" t="str">
        <f t="shared" si="42"/>
        <v>BarishalNon-PNP</v>
      </c>
      <c r="H521" s="344">
        <v>45686</v>
      </c>
      <c r="I521" s="343">
        <v>1518</v>
      </c>
      <c r="J521" s="343" t="str">
        <f t="shared" si="43"/>
        <v>1501 - 2000 SFT</v>
      </c>
      <c r="K521" s="345" t="s">
        <v>189</v>
      </c>
      <c r="L521" s="343" t="s">
        <v>189</v>
      </c>
      <c r="M521" s="345" t="s">
        <v>1537</v>
      </c>
      <c r="N521" s="343" t="s">
        <v>1015</v>
      </c>
      <c r="O521" s="343" t="s">
        <v>25</v>
      </c>
      <c r="P521" s="343" t="s">
        <v>118</v>
      </c>
      <c r="Q521" s="343" t="s">
        <v>1838</v>
      </c>
      <c r="R521" s="343" t="s">
        <v>1863</v>
      </c>
      <c r="S521" s="346">
        <v>698723.6</v>
      </c>
      <c r="T521" s="346">
        <v>460.29222661396574</v>
      </c>
      <c r="U521" s="346">
        <v>677287</v>
      </c>
      <c r="V521" s="346">
        <v>704043</v>
      </c>
      <c r="W521" s="346">
        <v>1553858.6</v>
      </c>
      <c r="X521" s="346">
        <v>698723.6</v>
      </c>
      <c r="Y521" s="346">
        <v>1613038.8</v>
      </c>
      <c r="Z521" s="346">
        <v>5</v>
      </c>
      <c r="AA521" s="346" t="s">
        <v>1853</v>
      </c>
      <c r="AB521" s="346" t="s">
        <v>1854</v>
      </c>
      <c r="AC521" s="346" t="s">
        <v>1845</v>
      </c>
      <c r="AD521" s="346">
        <v>-855135.00000000012</v>
      </c>
      <c r="AE521" s="347">
        <v>-0.55032999785179948</v>
      </c>
      <c r="AF521" s="347">
        <v>7.7998140220238675E-3</v>
      </c>
      <c r="AG521" s="346">
        <v>704043</v>
      </c>
      <c r="AH521" s="346">
        <v>677287</v>
      </c>
      <c r="AI521" s="346">
        <v>816047</v>
      </c>
      <c r="AJ521" s="346">
        <v>594613</v>
      </c>
      <c r="AK521" s="346">
        <v>701628</v>
      </c>
      <c r="AL521" s="346">
        <v>433.42253559862729</v>
      </c>
      <c r="AM521" s="346">
        <v>-3059.7137028355792</v>
      </c>
      <c r="AN521" s="346">
        <v>28662.055559847417</v>
      </c>
      <c r="AO521" s="346">
        <v>-1970.5727779772569</v>
      </c>
      <c r="AP521" s="346">
        <v>3184.3790493617707</v>
      </c>
      <c r="AQ521" s="347">
        <v>0.15392056956983441</v>
      </c>
      <c r="AR521" s="348" t="str">
        <f t="shared" si="44"/>
        <v>BarishalBarishal</v>
      </c>
      <c r="AS521" s="347">
        <v>4.0000000000000001E-3</v>
      </c>
      <c r="AT521" s="347" t="s">
        <v>1856</v>
      </c>
      <c r="AU521" s="347" t="s">
        <v>1843</v>
      </c>
      <c r="AV521" s="349" t="s">
        <v>1041</v>
      </c>
    </row>
    <row r="522" spans="1:48" ht="14.4">
      <c r="A522" s="343">
        <v>524</v>
      </c>
      <c r="B522" s="343" t="s">
        <v>1064</v>
      </c>
      <c r="C522" s="343" t="s">
        <v>2159</v>
      </c>
      <c r="D522" s="343" t="str">
        <f t="shared" si="40"/>
        <v>1001 - 1500 SFTDhakaGazipurNon-PNPCommercial HubLCথানা সদরI shapeGround floor</v>
      </c>
      <c r="E522" s="343" t="str">
        <f>CONCATENATE('Outlet Data'!K522,L522,'Outlet Data'!N522,M522)</f>
        <v>DhakaGazipurCommercial HubNon-PNP</v>
      </c>
      <c r="F522" s="343" t="str">
        <f t="shared" si="41"/>
        <v>Gazipurথানা সদরNon-PNP</v>
      </c>
      <c r="G522" s="343" t="str">
        <f t="shared" si="42"/>
        <v>GazipurNon-PNP</v>
      </c>
      <c r="H522" s="344">
        <v>45686</v>
      </c>
      <c r="I522" s="343">
        <v>1060</v>
      </c>
      <c r="J522" s="343" t="str">
        <f t="shared" si="43"/>
        <v>1001 - 1500 SFT</v>
      </c>
      <c r="K522" s="345" t="s">
        <v>52</v>
      </c>
      <c r="L522" s="343" t="s">
        <v>79</v>
      </c>
      <c r="M522" s="345" t="s">
        <v>1537</v>
      </c>
      <c r="N522" s="343" t="s">
        <v>1014</v>
      </c>
      <c r="O522" s="343" t="s">
        <v>127</v>
      </c>
      <c r="P522" s="343" t="s">
        <v>118</v>
      </c>
      <c r="Q522" s="343" t="s">
        <v>1869</v>
      </c>
      <c r="R522" s="343" t="s">
        <v>52</v>
      </c>
      <c r="S522" s="346">
        <v>1010968.6</v>
      </c>
      <c r="T522" s="346">
        <v>953.74396226415092</v>
      </c>
      <c r="U522" s="346">
        <v>960935</v>
      </c>
      <c r="V522" s="346">
        <v>1142214</v>
      </c>
      <c r="W522" s="346">
        <v>1126199.5</v>
      </c>
      <c r="X522" s="346">
        <v>866075.60000000009</v>
      </c>
      <c r="Y522" s="346">
        <v>1499334.35</v>
      </c>
      <c r="Z522" s="346">
        <v>28</v>
      </c>
      <c r="AA522" s="346" t="s">
        <v>1853</v>
      </c>
      <c r="AB522" s="346" t="s">
        <v>1854</v>
      </c>
      <c r="AC522" s="346" t="s">
        <v>1845</v>
      </c>
      <c r="AD522" s="346">
        <v>-115230.90000000002</v>
      </c>
      <c r="AE522" s="347">
        <v>-0.10231837254411857</v>
      </c>
      <c r="AF522" s="347">
        <v>3.4202179827841968E-2</v>
      </c>
      <c r="AG522" s="346">
        <v>960935</v>
      </c>
      <c r="AH522" s="346">
        <v>1000548</v>
      </c>
      <c r="AI522" s="346">
        <v>1142214</v>
      </c>
      <c r="AJ522" s="346">
        <v>724481</v>
      </c>
      <c r="AK522" s="346">
        <v>1226665</v>
      </c>
      <c r="AL522" s="346">
        <v>24611.140795807733</v>
      </c>
      <c r="AM522" s="346">
        <v>25328.447858518513</v>
      </c>
      <c r="AN522" s="346">
        <v>58651.543333567999</v>
      </c>
      <c r="AO522" s="346">
        <v>1937.6333018355654</v>
      </c>
      <c r="AP522" s="346">
        <v>62357.883997778379</v>
      </c>
      <c r="AQ522" s="347">
        <v>0.14521062621186312</v>
      </c>
      <c r="AR522" s="348" t="str">
        <f t="shared" si="44"/>
        <v>DhakaGazipur</v>
      </c>
      <c r="AS522" s="347">
        <v>8.8972428668586277E-18</v>
      </c>
      <c r="AT522" s="347" t="s">
        <v>1856</v>
      </c>
      <c r="AU522" s="347" t="s">
        <v>1843</v>
      </c>
      <c r="AV522" s="349" t="s">
        <v>1041</v>
      </c>
    </row>
    <row r="523" spans="1:48" ht="14.4">
      <c r="A523" s="343">
        <v>549</v>
      </c>
      <c r="B523" s="343" t="s">
        <v>1100</v>
      </c>
      <c r="C523" s="343" t="s">
        <v>2160</v>
      </c>
      <c r="D523" s="343" t="str">
        <f t="shared" si="40"/>
        <v>1001 - 1500 SFTDhakaManikganjNon-PNPCommercial HubMBঅন্যান্যI shapeGround floor</v>
      </c>
      <c r="E523" s="343" t="str">
        <f>CONCATENATE('Outlet Data'!K523,L523,'Outlet Data'!N523,M523)</f>
        <v>DhakaManikganjCommercial HubNon-PNP</v>
      </c>
      <c r="F523" s="343" t="str">
        <f t="shared" si="41"/>
        <v>Manikganjঅন্যান্যNon-PNP</v>
      </c>
      <c r="G523" s="343" t="str">
        <f t="shared" si="42"/>
        <v>ManikganjNon-PNP</v>
      </c>
      <c r="H523" s="344">
        <v>45688</v>
      </c>
      <c r="I523" s="343">
        <v>1224</v>
      </c>
      <c r="J523" s="343" t="str">
        <f t="shared" si="43"/>
        <v>1001 - 1500 SFT</v>
      </c>
      <c r="K523" s="345" t="s">
        <v>52</v>
      </c>
      <c r="L523" s="343" t="s">
        <v>542</v>
      </c>
      <c r="M523" s="345" t="s">
        <v>1537</v>
      </c>
      <c r="N523" s="343" t="s">
        <v>1014</v>
      </c>
      <c r="O523" s="343" t="s">
        <v>25</v>
      </c>
      <c r="P523" s="343" t="s">
        <v>27</v>
      </c>
      <c r="Q523" s="343" t="s">
        <v>1926</v>
      </c>
      <c r="R523" s="343" t="s">
        <v>52</v>
      </c>
      <c r="S523" s="346">
        <v>931607.8</v>
      </c>
      <c r="T523" s="346">
        <v>761.1174836601308</v>
      </c>
      <c r="U523" s="346">
        <v>870172</v>
      </c>
      <c r="V523" s="346">
        <v>1023958</v>
      </c>
      <c r="W523" s="346">
        <v>1445730</v>
      </c>
      <c r="X523" s="346">
        <v>953500.60000000009</v>
      </c>
      <c r="Y523" s="346">
        <v>1792550.9</v>
      </c>
      <c r="Z523" s="346">
        <v>55</v>
      </c>
      <c r="AA523" s="346" t="s">
        <v>1853</v>
      </c>
      <c r="AB523" s="346" t="s">
        <v>1854</v>
      </c>
      <c r="AC523" s="346" t="s">
        <v>1841</v>
      </c>
      <c r="AD523" s="346">
        <v>-514122.19999999995</v>
      </c>
      <c r="AE523" s="347">
        <v>-0.35561425715728379</v>
      </c>
      <c r="AF523" s="347">
        <v>3.3871759672692861E-2</v>
      </c>
      <c r="AG523" s="346">
        <v>870172</v>
      </c>
      <c r="AH523" s="346">
        <v>913349</v>
      </c>
      <c r="AI523" s="346">
        <v>1243438</v>
      </c>
      <c r="AJ523" s="346">
        <v>607122</v>
      </c>
      <c r="AK523" s="346">
        <v>1023958</v>
      </c>
      <c r="AL523" s="346">
        <v>-48482.072578293562</v>
      </c>
      <c r="AM523" s="346">
        <v>39306.73593781644</v>
      </c>
      <c r="AN523" s="346">
        <v>80293.14615380406</v>
      </c>
      <c r="AO523" s="346">
        <v>8858.9679174011835</v>
      </c>
      <c r="AP523" s="346">
        <v>77799.200123302464</v>
      </c>
      <c r="AQ523" s="347">
        <v>0.17894919173241006</v>
      </c>
      <c r="AR523" s="348" t="str">
        <f t="shared" si="44"/>
        <v>DhakaManikganj</v>
      </c>
      <c r="AS523" s="347">
        <v>4.0000000000000001E-3</v>
      </c>
      <c r="AT523" s="347" t="s">
        <v>1856</v>
      </c>
      <c r="AU523" s="347" t="s">
        <v>1843</v>
      </c>
      <c r="AV523" s="349" t="s">
        <v>1041</v>
      </c>
    </row>
    <row r="524" spans="1:48" ht="14.4">
      <c r="A524" s="343">
        <v>544</v>
      </c>
      <c r="B524" s="343" t="s">
        <v>1209</v>
      </c>
      <c r="C524" s="343" t="s">
        <v>2161</v>
      </c>
      <c r="D524" s="343" t="str">
        <f t="shared" si="40"/>
        <v>1501 - 2000 SFTDhakaFaridpurNon-PNPCommercial HubMCথানা সদরSquare ⬜ shapeGround floor</v>
      </c>
      <c r="E524" s="343" t="str">
        <f>CONCATENATE('Outlet Data'!K524,L524,'Outlet Data'!N524,M524)</f>
        <v>DhakaFaridpurCommercial HubNon-PNP</v>
      </c>
      <c r="F524" s="343" t="str">
        <f t="shared" si="41"/>
        <v>Faridpurথানা সদরNon-PNP</v>
      </c>
      <c r="G524" s="343" t="str">
        <f t="shared" si="42"/>
        <v>FaridpurNon-PNP</v>
      </c>
      <c r="H524" s="344">
        <v>45688</v>
      </c>
      <c r="I524" s="343">
        <v>1650</v>
      </c>
      <c r="J524" s="343" t="str">
        <f t="shared" si="43"/>
        <v>1501 - 2000 SFT</v>
      </c>
      <c r="K524" s="345" t="s">
        <v>52</v>
      </c>
      <c r="L524" s="343" t="s">
        <v>206</v>
      </c>
      <c r="M524" s="345" t="s">
        <v>1537</v>
      </c>
      <c r="N524" s="343" t="s">
        <v>1014</v>
      </c>
      <c r="O524" s="343" t="s">
        <v>25</v>
      </c>
      <c r="P524" s="343" t="s">
        <v>118</v>
      </c>
      <c r="Q524" s="343" t="s">
        <v>1869</v>
      </c>
      <c r="R524" s="343" t="s">
        <v>52</v>
      </c>
      <c r="S524" s="346">
        <v>1165001.2</v>
      </c>
      <c r="T524" s="346">
        <v>706.06133333333332</v>
      </c>
      <c r="U524" s="346">
        <v>989825</v>
      </c>
      <c r="V524" s="346">
        <v>1284080</v>
      </c>
      <c r="W524" s="346">
        <v>1765344.4</v>
      </c>
      <c r="X524" s="346">
        <v>1704794.6</v>
      </c>
      <c r="Y524" s="346">
        <v>2797035</v>
      </c>
      <c r="Z524" s="346">
        <v>5</v>
      </c>
      <c r="AA524" s="346" t="s">
        <v>1857</v>
      </c>
      <c r="AB524" s="346" t="s">
        <v>1858</v>
      </c>
      <c r="AC524" s="346" t="s">
        <v>1841</v>
      </c>
      <c r="AD524" s="346">
        <v>-600343.19999999995</v>
      </c>
      <c r="AE524" s="347">
        <v>-0.34007143308693755</v>
      </c>
      <c r="AF524" s="347">
        <v>5.0738586547030812E-2</v>
      </c>
      <c r="AG524" s="346">
        <v>981791</v>
      </c>
      <c r="AH524" s="346">
        <v>1172727</v>
      </c>
      <c r="AI524" s="346">
        <v>1396583</v>
      </c>
      <c r="AJ524" s="346">
        <v>989825</v>
      </c>
      <c r="AK524" s="346">
        <v>1284080</v>
      </c>
      <c r="AL524" s="346">
        <v>39338.828569418954</v>
      </c>
      <c r="AM524" s="346">
        <v>55227.824468023347</v>
      </c>
      <c r="AN524" s="346">
        <v>98379.879421516001</v>
      </c>
      <c r="AO524" s="346">
        <v>34704.212532663689</v>
      </c>
      <c r="AP524" s="346">
        <v>67901.826076351776</v>
      </c>
      <c r="AQ524" s="347">
        <v>0.17075043071922411</v>
      </c>
      <c r="AR524" s="348" t="str">
        <f t="shared" si="44"/>
        <v>DhakaFaridpur</v>
      </c>
      <c r="AS524" s="347">
        <v>4.0000000000000001E-3</v>
      </c>
      <c r="AT524" s="347" t="s">
        <v>1846</v>
      </c>
      <c r="AU524" s="347" t="s">
        <v>1843</v>
      </c>
      <c r="AV524" s="349" t="s">
        <v>1041</v>
      </c>
    </row>
    <row r="525" spans="1:48" ht="14.4">
      <c r="A525" s="343">
        <v>382</v>
      </c>
      <c r="B525" s="343" t="s">
        <v>1151</v>
      </c>
      <c r="C525" s="343" t="s">
        <v>2162</v>
      </c>
      <c r="D525" s="343" t="str">
        <f t="shared" si="40"/>
        <v>1001 - 1500 SFTDhakaDhakaNon-PNPHigh Street W Residential BlockMBজেলা শহরOthersGround floor</v>
      </c>
      <c r="E525" s="343" t="str">
        <f>CONCATENATE('Outlet Data'!K525,L525,'Outlet Data'!N525,M525)</f>
        <v>DhakaDhakaHigh Street W Residential BlockNon-PNP</v>
      </c>
      <c r="F525" s="343" t="str">
        <f t="shared" si="41"/>
        <v>Dhakaজেলা শহরNon-PNP</v>
      </c>
      <c r="G525" s="343" t="str">
        <f t="shared" si="42"/>
        <v>DhakaNon-PNP</v>
      </c>
      <c r="H525" s="344">
        <v>45688</v>
      </c>
      <c r="I525" s="343">
        <v>1495</v>
      </c>
      <c r="J525" s="343" t="str">
        <f t="shared" si="43"/>
        <v>1001 - 1500 SFT</v>
      </c>
      <c r="K525" s="345" t="s">
        <v>52</v>
      </c>
      <c r="L525" s="343" t="s">
        <v>52</v>
      </c>
      <c r="M525" s="345" t="s">
        <v>1537</v>
      </c>
      <c r="N525" s="343" t="s">
        <v>1015</v>
      </c>
      <c r="O525" s="343" t="s">
        <v>25</v>
      </c>
      <c r="P525" s="343" t="s">
        <v>27</v>
      </c>
      <c r="Q525" s="343" t="s">
        <v>1861</v>
      </c>
      <c r="R525" s="343" t="s">
        <v>52</v>
      </c>
      <c r="S525" s="346">
        <v>1464043.8</v>
      </c>
      <c r="T525" s="346">
        <v>979.29351170568566</v>
      </c>
      <c r="U525" s="346">
        <v>1399379</v>
      </c>
      <c r="V525" s="346">
        <v>1539530</v>
      </c>
      <c r="W525" s="346">
        <v>1445730</v>
      </c>
      <c r="X525" s="346">
        <v>953500.60000000009</v>
      </c>
      <c r="Y525" s="346">
        <v>1792550.9</v>
      </c>
      <c r="Z525" s="346">
        <v>55</v>
      </c>
      <c r="AA525" s="346" t="s">
        <v>1853</v>
      </c>
      <c r="AB525" s="346" t="s">
        <v>1854</v>
      </c>
      <c r="AC525" s="346" t="s">
        <v>1845</v>
      </c>
      <c r="AD525" s="346">
        <v>18313.800000000047</v>
      </c>
      <c r="AE525" s="347">
        <v>1.2667510531012116E-2</v>
      </c>
      <c r="AF525" s="347">
        <v>5.1353031363603245E-2</v>
      </c>
      <c r="AG525" s="346">
        <v>1399379</v>
      </c>
      <c r="AH525" s="346">
        <v>1443908</v>
      </c>
      <c r="AI525" s="346">
        <v>1584052</v>
      </c>
      <c r="AJ525" s="346">
        <v>1353350</v>
      </c>
      <c r="AK525" s="346">
        <v>1539530</v>
      </c>
      <c r="AL525" s="346">
        <v>84447.084798440803</v>
      </c>
      <c r="AM525" s="346">
        <v>56968.076775887312</v>
      </c>
      <c r="AN525" s="346">
        <v>100401.25071955295</v>
      </c>
      <c r="AO525" s="346">
        <v>64840.329283658997</v>
      </c>
      <c r="AP525" s="346">
        <v>69258.694317904359</v>
      </c>
      <c r="AQ525" s="347">
        <v>0.16718836389713254</v>
      </c>
      <c r="AR525" s="348" t="str">
        <f t="shared" si="44"/>
        <v>DhakaDhaka</v>
      </c>
      <c r="AS525" s="347">
        <v>4.0000000000000001E-3</v>
      </c>
      <c r="AT525" s="347" t="s">
        <v>1850</v>
      </c>
      <c r="AU525" s="347" t="s">
        <v>1843</v>
      </c>
      <c r="AV525" s="349" t="s">
        <v>1041</v>
      </c>
    </row>
    <row r="526" spans="1:48" ht="14.4">
      <c r="A526" s="343">
        <v>497</v>
      </c>
      <c r="B526" s="343" t="s">
        <v>1083</v>
      </c>
      <c r="C526" s="343" t="s">
        <v>2163</v>
      </c>
      <c r="D526" s="343" t="str">
        <f t="shared" si="40"/>
        <v>1001 - 1500 SFTDhakaGazipurNon-PNPCommercial HubMBথানা সদরSquare ⬜ shapeSlightly upper than Ground floor</v>
      </c>
      <c r="E526" s="343" t="str">
        <f>CONCATENATE('Outlet Data'!K526,L526,'Outlet Data'!N526,M526)</f>
        <v>DhakaGazipurCommercial HubNon-PNP</v>
      </c>
      <c r="F526" s="343" t="str">
        <f t="shared" si="41"/>
        <v>Gazipurথানা সদরNon-PNP</v>
      </c>
      <c r="G526" s="343" t="str">
        <f t="shared" si="42"/>
        <v>GazipurNon-PNP</v>
      </c>
      <c r="H526" s="344">
        <v>45688</v>
      </c>
      <c r="I526" s="343">
        <v>1167</v>
      </c>
      <c r="J526" s="343" t="str">
        <f t="shared" si="43"/>
        <v>1001 - 1500 SFT</v>
      </c>
      <c r="K526" s="345" t="s">
        <v>52</v>
      </c>
      <c r="L526" s="343" t="s">
        <v>79</v>
      </c>
      <c r="M526" s="345" t="s">
        <v>1537</v>
      </c>
      <c r="N526" s="343" t="s">
        <v>1014</v>
      </c>
      <c r="O526" s="343" t="s">
        <v>25</v>
      </c>
      <c r="P526" s="343" t="s">
        <v>27</v>
      </c>
      <c r="Q526" s="343" t="s">
        <v>1869</v>
      </c>
      <c r="R526" s="343" t="s">
        <v>52</v>
      </c>
      <c r="S526" s="346">
        <v>1132291.3999999999</v>
      </c>
      <c r="T526" s="346">
        <v>970.25826906598104</v>
      </c>
      <c r="U526" s="346">
        <v>1037096</v>
      </c>
      <c r="V526" s="346">
        <v>1150310</v>
      </c>
      <c r="W526" s="346">
        <v>1142102.7</v>
      </c>
      <c r="X526" s="346">
        <v>947847.7</v>
      </c>
      <c r="Y526" s="346">
        <v>1344050.35</v>
      </c>
      <c r="Z526" s="346">
        <v>8</v>
      </c>
      <c r="AA526" s="346" t="s">
        <v>1857</v>
      </c>
      <c r="AB526" s="346" t="s">
        <v>1858</v>
      </c>
      <c r="AC526" s="346" t="s">
        <v>1845</v>
      </c>
      <c r="AD526" s="346">
        <v>-9811.3000000000466</v>
      </c>
      <c r="AE526" s="347">
        <v>-8.5905584497786291E-3</v>
      </c>
      <c r="AF526" s="347">
        <v>4.942649852092898E-2</v>
      </c>
      <c r="AG526" s="346">
        <v>1037096</v>
      </c>
      <c r="AH526" s="346">
        <v>1119921</v>
      </c>
      <c r="AI526" s="346">
        <v>1424216</v>
      </c>
      <c r="AJ526" s="346">
        <v>929914</v>
      </c>
      <c r="AK526" s="346">
        <v>1150310</v>
      </c>
      <c r="AL526" s="346">
        <v>38645.902058185689</v>
      </c>
      <c r="AM526" s="346">
        <v>47670.932395932468</v>
      </c>
      <c r="AN526" s="346">
        <v>88215.693651360634</v>
      </c>
      <c r="AO526" s="346">
        <v>41197.053045384848</v>
      </c>
      <c r="AP526" s="346">
        <v>64096.414885939361</v>
      </c>
      <c r="AQ526" s="347">
        <v>0.16500428565127476</v>
      </c>
      <c r="AR526" s="348" t="str">
        <f t="shared" si="44"/>
        <v>DhakaGazipur</v>
      </c>
      <c r="AS526" s="347">
        <v>4.0000000000000001E-3</v>
      </c>
      <c r="AT526" s="347" t="s">
        <v>1846</v>
      </c>
      <c r="AU526" s="347" t="s">
        <v>1851</v>
      </c>
      <c r="AV526" s="349" t="s">
        <v>1041</v>
      </c>
    </row>
    <row r="527" spans="1:48" ht="14.4">
      <c r="A527" s="343">
        <v>661</v>
      </c>
      <c r="B527" s="343" t="s">
        <v>1191</v>
      </c>
      <c r="C527" s="343" t="s">
        <v>2164</v>
      </c>
      <c r="D527" s="343" t="str">
        <f t="shared" si="40"/>
        <v>1501 - 2000 SFTChattogramLakshmipurNon-PNPCommercial HubMCথানা সদরSquare ⬜ shapeGround floor</v>
      </c>
      <c r="E527" s="343" t="str">
        <f>CONCATENATE('Outlet Data'!K527,L527,'Outlet Data'!N527,M527)</f>
        <v>ChattogramLakshmipurCommercial HubNon-PNP</v>
      </c>
      <c r="F527" s="343" t="str">
        <f t="shared" si="41"/>
        <v>Lakshmipurথানা সদরNon-PNP</v>
      </c>
      <c r="G527" s="343" t="str">
        <f t="shared" si="42"/>
        <v>LakshmipurNon-PNP</v>
      </c>
      <c r="H527" s="344">
        <v>45688</v>
      </c>
      <c r="I527" s="343">
        <v>1563</v>
      </c>
      <c r="J527" s="343" t="str">
        <f t="shared" si="43"/>
        <v>1501 - 2000 SFT</v>
      </c>
      <c r="K527" s="345" t="s">
        <v>195</v>
      </c>
      <c r="L527" s="343" t="s">
        <v>170</v>
      </c>
      <c r="M527" s="345" t="s">
        <v>1537</v>
      </c>
      <c r="N527" s="343" t="s">
        <v>1014</v>
      </c>
      <c r="O527" s="343" t="s">
        <v>25</v>
      </c>
      <c r="P527" s="343" t="s">
        <v>118</v>
      </c>
      <c r="Q527" s="343" t="s">
        <v>1869</v>
      </c>
      <c r="R527" s="343" t="s">
        <v>1863</v>
      </c>
      <c r="S527" s="346">
        <v>1022287.4</v>
      </c>
      <c r="T527" s="346">
        <v>654.05463851567504</v>
      </c>
      <c r="U527" s="346">
        <v>817234</v>
      </c>
      <c r="V527" s="346">
        <v>1115041</v>
      </c>
      <c r="W527" s="346">
        <v>1022287.4</v>
      </c>
      <c r="X527" s="346">
        <v>941589.8</v>
      </c>
      <c r="Y527" s="346">
        <v>3827648.2</v>
      </c>
      <c r="Z527" s="346">
        <v>5</v>
      </c>
      <c r="AA527" s="346" t="s">
        <v>1857</v>
      </c>
      <c r="AB527" s="346" t="s">
        <v>1858</v>
      </c>
      <c r="AC527" s="346" t="s">
        <v>1845</v>
      </c>
      <c r="AD527" s="346">
        <v>0</v>
      </c>
      <c r="AE527" s="347">
        <v>0</v>
      </c>
      <c r="AF527" s="347">
        <v>2.7232156333664128E-2</v>
      </c>
      <c r="AG527" s="346">
        <v>817234</v>
      </c>
      <c r="AH527" s="346">
        <v>1106743</v>
      </c>
      <c r="AI527" s="346">
        <v>1371026</v>
      </c>
      <c r="AJ527" s="346">
        <v>701393</v>
      </c>
      <c r="AK527" s="346">
        <v>1115041</v>
      </c>
      <c r="AL527" s="346">
        <v>12036.095756147173</v>
      </c>
      <c r="AM527" s="346">
        <v>24694.914074939588</v>
      </c>
      <c r="AN527" s="346">
        <v>57347.618377442675</v>
      </c>
      <c r="AO527" s="346">
        <v>797.4314297149831</v>
      </c>
      <c r="AP527" s="346">
        <v>44319.391835430753</v>
      </c>
      <c r="AQ527" s="347">
        <v>0.15241588872792303</v>
      </c>
      <c r="AR527" s="348" t="str">
        <f t="shared" si="44"/>
        <v>ChattogramLakshmipur</v>
      </c>
      <c r="AS527" s="347">
        <v>4.0000000000000001E-3</v>
      </c>
      <c r="AT527" s="347" t="s">
        <v>1846</v>
      </c>
      <c r="AU527" s="347" t="s">
        <v>1843</v>
      </c>
      <c r="AV527" s="349" t="s">
        <v>1041</v>
      </c>
    </row>
    <row r="528" spans="1:48" ht="14.4">
      <c r="A528" s="343">
        <v>317</v>
      </c>
      <c r="B528" s="343" t="s">
        <v>1208</v>
      </c>
      <c r="C528" s="343" t="s">
        <v>2165</v>
      </c>
      <c r="D528" s="343" t="str">
        <f t="shared" si="40"/>
        <v>1501 - 2000 SFTDhakaDhakaNon-PNPHigh Street W InstitutionsMBঅন্যান্যL shapeSlightly upper than Ground floor</v>
      </c>
      <c r="E528" s="343" t="str">
        <f>CONCATENATE('Outlet Data'!K528,L528,'Outlet Data'!N528,M528)</f>
        <v>DhakaDhakaHigh Street W InstitutionsNon-PNP</v>
      </c>
      <c r="F528" s="343" t="str">
        <f t="shared" si="41"/>
        <v>Dhakaঅন্যান্যNon-PNP</v>
      </c>
      <c r="G528" s="343" t="str">
        <f t="shared" si="42"/>
        <v>DhakaNon-PNP</v>
      </c>
      <c r="H528" s="344">
        <v>45688</v>
      </c>
      <c r="I528" s="343">
        <v>1638</v>
      </c>
      <c r="J528" s="343" t="str">
        <f t="shared" si="43"/>
        <v>1501 - 2000 SFT</v>
      </c>
      <c r="K528" s="345" t="s">
        <v>52</v>
      </c>
      <c r="L528" s="343" t="s">
        <v>52</v>
      </c>
      <c r="M528" s="345" t="s">
        <v>1537</v>
      </c>
      <c r="N528" s="343" t="s">
        <v>1021</v>
      </c>
      <c r="O528" s="343" t="s">
        <v>25</v>
      </c>
      <c r="P528" s="343" t="s">
        <v>27</v>
      </c>
      <c r="Q528" s="343" t="s">
        <v>1926</v>
      </c>
      <c r="R528" s="343" t="s">
        <v>52</v>
      </c>
      <c r="S528" s="346">
        <v>2132259.4</v>
      </c>
      <c r="T528" s="346">
        <v>1301.7456654456653</v>
      </c>
      <c r="U528" s="346">
        <v>2064415</v>
      </c>
      <c r="V528" s="346">
        <v>2205308</v>
      </c>
      <c r="W528" s="346">
        <v>2241169.2000000002</v>
      </c>
      <c r="X528" s="346">
        <v>1560783.7999999998</v>
      </c>
      <c r="Y528" s="346">
        <v>3069073.6</v>
      </c>
      <c r="Z528" s="346">
        <v>59</v>
      </c>
      <c r="AA528" s="346" t="s">
        <v>1853</v>
      </c>
      <c r="AB528" s="346" t="s">
        <v>1854</v>
      </c>
      <c r="AC528" s="346" t="s">
        <v>1845</v>
      </c>
      <c r="AD528" s="346">
        <v>-108909.80000000028</v>
      </c>
      <c r="AE528" s="347">
        <v>-4.8595081531550677E-2</v>
      </c>
      <c r="AF528" s="347">
        <v>3.0958917176796101E-2</v>
      </c>
      <c r="AG528" s="346">
        <v>1735070</v>
      </c>
      <c r="AH528" s="346">
        <v>2064415</v>
      </c>
      <c r="AI528" s="346">
        <v>2489290</v>
      </c>
      <c r="AJ528" s="346">
        <v>2205308</v>
      </c>
      <c r="AK528" s="346">
        <v>2167214</v>
      </c>
      <c r="AL528" s="346">
        <v>69593.055955167714</v>
      </c>
      <c r="AM528" s="346">
        <v>82250.967524626816</v>
      </c>
      <c r="AN528" s="346">
        <v>-18925.770422964997</v>
      </c>
      <c r="AO528" s="346">
        <v>95574.101932207006</v>
      </c>
      <c r="AP528" s="346">
        <v>101569.85583118815</v>
      </c>
      <c r="AQ528" s="347">
        <v>0.15412613400571684</v>
      </c>
      <c r="AR528" s="348" t="str">
        <f t="shared" si="44"/>
        <v>DhakaDhaka</v>
      </c>
      <c r="AS528" s="347">
        <v>4.0000000000000001E-3</v>
      </c>
      <c r="AT528" s="347" t="s">
        <v>1842</v>
      </c>
      <c r="AU528" s="347" t="s">
        <v>1851</v>
      </c>
      <c r="AV528" s="349" t="s">
        <v>1041</v>
      </c>
    </row>
    <row r="529" spans="1:48" ht="14.4">
      <c r="A529" s="343">
        <v>255</v>
      </c>
      <c r="B529" s="343" t="s">
        <v>1276</v>
      </c>
      <c r="C529" s="343" t="s">
        <v>2166</v>
      </c>
      <c r="D529" s="343" t="str">
        <f t="shared" si="40"/>
        <v>2001 - 2500 SFTRangpurRangpurNon-PNPHigh Street W Residential BlockMCবিভাগীয় শহরI shapeGround floor</v>
      </c>
      <c r="E529" s="343" t="str">
        <f>CONCATENATE('Outlet Data'!K529,L529,'Outlet Data'!N529,M529)</f>
        <v>RangpurRangpurHigh Street W Residential BlockNon-PNP</v>
      </c>
      <c r="F529" s="343" t="str">
        <f t="shared" si="41"/>
        <v>Rangpurবিভাগীয় শহরNon-PNP</v>
      </c>
      <c r="G529" s="343" t="str">
        <f t="shared" si="42"/>
        <v>RangpurNon-PNP</v>
      </c>
      <c r="H529" s="344">
        <v>45688</v>
      </c>
      <c r="I529" s="343">
        <v>2398</v>
      </c>
      <c r="J529" s="343" t="str">
        <f t="shared" si="43"/>
        <v>2001 - 2500 SFT</v>
      </c>
      <c r="K529" s="345" t="s">
        <v>389</v>
      </c>
      <c r="L529" s="343" t="s">
        <v>389</v>
      </c>
      <c r="M529" s="345" t="s">
        <v>1537</v>
      </c>
      <c r="N529" s="343" t="s">
        <v>1015</v>
      </c>
      <c r="O529" s="343" t="s">
        <v>25</v>
      </c>
      <c r="P529" s="343" t="s">
        <v>118</v>
      </c>
      <c r="Q529" s="343" t="s">
        <v>1838</v>
      </c>
      <c r="R529" s="343" t="s">
        <v>1863</v>
      </c>
      <c r="S529" s="346">
        <v>1701320.4</v>
      </c>
      <c r="T529" s="346">
        <v>709.47472894078396</v>
      </c>
      <c r="U529" s="346">
        <v>1590193</v>
      </c>
      <c r="V529" s="346">
        <v>1760555</v>
      </c>
      <c r="W529" s="346">
        <v>1739100.6</v>
      </c>
      <c r="X529" s="346">
        <v>985635.15</v>
      </c>
      <c r="Y529" s="346">
        <v>2574781.0499999998</v>
      </c>
      <c r="Z529" s="346">
        <v>10</v>
      </c>
      <c r="AA529" s="346" t="s">
        <v>1853</v>
      </c>
      <c r="AB529" s="346" t="s">
        <v>1854</v>
      </c>
      <c r="AC529" s="346" t="s">
        <v>1845</v>
      </c>
      <c r="AD529" s="346">
        <v>-37780.200000000186</v>
      </c>
      <c r="AE529" s="347">
        <v>-2.1723987675008716E-2</v>
      </c>
      <c r="AF529" s="347">
        <v>4.7099971834070137E-2</v>
      </c>
      <c r="AG529" s="346">
        <v>1543809</v>
      </c>
      <c r="AH529" s="346">
        <v>1903949</v>
      </c>
      <c r="AI529" s="346">
        <v>1760555</v>
      </c>
      <c r="AJ529" s="346">
        <v>1590193</v>
      </c>
      <c r="AK529" s="346">
        <v>1708096</v>
      </c>
      <c r="AL529" s="346">
        <v>84675.92902464926</v>
      </c>
      <c r="AM529" s="346">
        <v>70712.145639578608</v>
      </c>
      <c r="AN529" s="346">
        <v>82996.860746235325</v>
      </c>
      <c r="AO529" s="346">
        <v>71555.681148775126</v>
      </c>
      <c r="AP529" s="346">
        <v>90720.098044406332</v>
      </c>
      <c r="AQ529" s="347">
        <v>0.14852606007771132</v>
      </c>
      <c r="AR529" s="348" t="str">
        <f t="shared" si="44"/>
        <v>RangpurRangpur</v>
      </c>
      <c r="AS529" s="347">
        <v>4.0000000000000001E-3</v>
      </c>
      <c r="AT529" s="347" t="s">
        <v>1856</v>
      </c>
      <c r="AU529" s="347" t="s">
        <v>1843</v>
      </c>
      <c r="AV529" s="349" t="s">
        <v>1041</v>
      </c>
    </row>
    <row r="530" spans="1:48" ht="14.4">
      <c r="A530" s="343">
        <v>221</v>
      </c>
      <c r="B530" s="343" t="s">
        <v>1219</v>
      </c>
      <c r="C530" s="343" t="s">
        <v>2167</v>
      </c>
      <c r="D530" s="343" t="str">
        <f t="shared" si="40"/>
        <v>1501 - 2000 SFTDhakaDhakaNon-PNPHigh Street W Residential BlockHBবিভাগীয় শহরL shapeSlightly upper than Ground floor</v>
      </c>
      <c r="E530" s="343" t="str">
        <f>CONCATENATE('Outlet Data'!K530,L530,'Outlet Data'!N530,M530)</f>
        <v>DhakaDhakaHigh Street W Residential BlockNon-PNP</v>
      </c>
      <c r="F530" s="343" t="str">
        <f t="shared" si="41"/>
        <v>Dhakaবিভাগীয় শহরNon-PNP</v>
      </c>
      <c r="G530" s="343" t="str">
        <f t="shared" si="42"/>
        <v>DhakaNon-PNP</v>
      </c>
      <c r="H530" s="344">
        <v>45688</v>
      </c>
      <c r="I530" s="343">
        <v>1735</v>
      </c>
      <c r="J530" s="343" t="str">
        <f t="shared" si="43"/>
        <v>1501 - 2000 SFT</v>
      </c>
      <c r="K530" s="345" t="s">
        <v>52</v>
      </c>
      <c r="L530" s="343" t="s">
        <v>52</v>
      </c>
      <c r="M530" s="345" t="s">
        <v>1537</v>
      </c>
      <c r="N530" s="343" t="s">
        <v>1015</v>
      </c>
      <c r="O530" s="343" t="s">
        <v>45</v>
      </c>
      <c r="P530" s="343" t="s">
        <v>27</v>
      </c>
      <c r="Q530" s="343" t="s">
        <v>1838</v>
      </c>
      <c r="R530" s="343" t="s">
        <v>52</v>
      </c>
      <c r="S530" s="346">
        <v>2142136.7999999998</v>
      </c>
      <c r="T530" s="346">
        <v>1234.6609798270892</v>
      </c>
      <c r="U530" s="346">
        <v>1982934</v>
      </c>
      <c r="V530" s="346">
        <v>2329397</v>
      </c>
      <c r="W530" s="346">
        <v>2744328.4</v>
      </c>
      <c r="X530" s="346">
        <v>2349036.4</v>
      </c>
      <c r="Y530" s="346">
        <v>3490451.4</v>
      </c>
      <c r="Z530" s="346">
        <v>17</v>
      </c>
      <c r="AA530" s="346" t="s">
        <v>1853</v>
      </c>
      <c r="AB530" s="346" t="s">
        <v>1854</v>
      </c>
      <c r="AC530" s="346" t="s">
        <v>1841</v>
      </c>
      <c r="AD530" s="346">
        <v>-602191.60000000009</v>
      </c>
      <c r="AE530" s="347">
        <v>-0.21943131878823252</v>
      </c>
      <c r="AF530" s="347">
        <v>6.1620163307057559E-2</v>
      </c>
      <c r="AG530" s="346">
        <v>1897774</v>
      </c>
      <c r="AH530" s="346">
        <v>2124197</v>
      </c>
      <c r="AI530" s="346">
        <v>2376382</v>
      </c>
      <c r="AJ530" s="346">
        <v>1982934</v>
      </c>
      <c r="AK530" s="346">
        <v>2329397</v>
      </c>
      <c r="AL530" s="346">
        <v>144401.46991972535</v>
      </c>
      <c r="AM530" s="346">
        <v>131982.59064357204</v>
      </c>
      <c r="AN530" s="346">
        <v>135873.75544036215</v>
      </c>
      <c r="AO530" s="346">
        <v>107779.52378128894</v>
      </c>
      <c r="AP530" s="346">
        <v>139956.75742533989</v>
      </c>
      <c r="AQ530" s="347">
        <v>0.16510972030941015</v>
      </c>
      <c r="AR530" s="348" t="str">
        <f t="shared" si="44"/>
        <v>DhakaDhaka</v>
      </c>
      <c r="AS530" s="347">
        <v>4.0000000000000001E-3</v>
      </c>
      <c r="AT530" s="347" t="s">
        <v>1842</v>
      </c>
      <c r="AU530" s="347" t="s">
        <v>1851</v>
      </c>
      <c r="AV530" s="349" t="s">
        <v>1041</v>
      </c>
    </row>
    <row r="531" spans="1:48" ht="14.4">
      <c r="A531" s="343">
        <v>510</v>
      </c>
      <c r="B531" s="343" t="s">
        <v>1099</v>
      </c>
      <c r="C531" s="343" t="s">
        <v>2168</v>
      </c>
      <c r="D531" s="343" t="str">
        <f t="shared" si="40"/>
        <v>1001 - 1500 SFTDhakaNarsingdiNon-PNPCommercial HubMBজেলা শহরTriangle 🔽 ShapeGround floor</v>
      </c>
      <c r="E531" s="343" t="str">
        <f>CONCATENATE('Outlet Data'!K531,L531,'Outlet Data'!N531,M531)</f>
        <v>DhakaNarsingdiCommercial HubNon-PNP</v>
      </c>
      <c r="F531" s="343" t="str">
        <f t="shared" si="41"/>
        <v>Narsingdiজেলা শহরNon-PNP</v>
      </c>
      <c r="G531" s="343" t="str">
        <f t="shared" si="42"/>
        <v>NarsingdiNon-PNP</v>
      </c>
      <c r="H531" s="344">
        <v>45688</v>
      </c>
      <c r="I531" s="343">
        <v>1211</v>
      </c>
      <c r="J531" s="343" t="str">
        <f t="shared" si="43"/>
        <v>1001 - 1500 SFT</v>
      </c>
      <c r="K531" s="345" t="s">
        <v>52</v>
      </c>
      <c r="L531" s="343" t="s">
        <v>98</v>
      </c>
      <c r="M531" s="345" t="s">
        <v>1537</v>
      </c>
      <c r="N531" s="343" t="s">
        <v>1014</v>
      </c>
      <c r="O531" s="343" t="s">
        <v>25</v>
      </c>
      <c r="P531" s="343" t="s">
        <v>27</v>
      </c>
      <c r="Q531" s="343" t="s">
        <v>1861</v>
      </c>
      <c r="R531" s="343" t="s">
        <v>52</v>
      </c>
      <c r="S531" s="346">
        <v>1293829.3999999999</v>
      </c>
      <c r="T531" s="346">
        <v>1068.3975227085052</v>
      </c>
      <c r="U531" s="346">
        <v>1167577</v>
      </c>
      <c r="V531" s="346">
        <v>1453265</v>
      </c>
      <c r="W531" s="346">
        <v>1445730</v>
      </c>
      <c r="X531" s="346">
        <v>953500.60000000009</v>
      </c>
      <c r="Y531" s="346">
        <v>1792550.9</v>
      </c>
      <c r="Z531" s="346">
        <v>55</v>
      </c>
      <c r="AA531" s="346" t="s">
        <v>1853</v>
      </c>
      <c r="AB531" s="346" t="s">
        <v>1854</v>
      </c>
      <c r="AC531" s="346" t="s">
        <v>1845</v>
      </c>
      <c r="AD531" s="346">
        <v>-151900.60000000009</v>
      </c>
      <c r="AE531" s="347">
        <v>-0.10506844293194451</v>
      </c>
      <c r="AF531" s="347">
        <v>2.9443321744589995E-2</v>
      </c>
      <c r="AG531" s="346">
        <v>1167577</v>
      </c>
      <c r="AH531" s="346">
        <v>1303018</v>
      </c>
      <c r="AI531" s="346">
        <v>1600603</v>
      </c>
      <c r="AJ531" s="346">
        <v>944684</v>
      </c>
      <c r="AK531" s="346">
        <v>1453265</v>
      </c>
      <c r="AL531" s="346">
        <v>41055.882719223155</v>
      </c>
      <c r="AM531" s="346">
        <v>47570.856271018041</v>
      </c>
      <c r="AN531" s="346">
        <v>93021.105487178313</v>
      </c>
      <c r="AO531" s="346">
        <v>24087.962380077719</v>
      </c>
      <c r="AP531" s="346">
        <v>-15262.630323448102</v>
      </c>
      <c r="AQ531" s="347">
        <v>0.15122845755097702</v>
      </c>
      <c r="AR531" s="348" t="str">
        <f t="shared" si="44"/>
        <v>DhakaNarsingdi</v>
      </c>
      <c r="AS531" s="347">
        <v>6.1978894458835976E-2</v>
      </c>
      <c r="AT531" s="347" t="s">
        <v>1883</v>
      </c>
      <c r="AU531" s="347" t="s">
        <v>1843</v>
      </c>
      <c r="AV531" s="349" t="s">
        <v>1041</v>
      </c>
    </row>
    <row r="532" spans="1:48" ht="14.4">
      <c r="A532" s="343">
        <v>195</v>
      </c>
      <c r="B532" s="343" t="s">
        <v>1257</v>
      </c>
      <c r="C532" s="343" t="s">
        <v>2169</v>
      </c>
      <c r="D532" s="343" t="str">
        <f t="shared" si="40"/>
        <v>2001 - 2500 SFTDhakaDhakaNon-PNPWithin the MahallaMBথানা সদরL shapeSlightly upper than Ground floor</v>
      </c>
      <c r="E532" s="343" t="str">
        <f>CONCATENATE('Outlet Data'!K532,L532,'Outlet Data'!N532,M532)</f>
        <v>DhakaDhakaWithin the MahallaNon-PNP</v>
      </c>
      <c r="F532" s="343" t="str">
        <f t="shared" si="41"/>
        <v>Dhakaথানা সদরNon-PNP</v>
      </c>
      <c r="G532" s="343" t="str">
        <f t="shared" si="42"/>
        <v>DhakaNon-PNP</v>
      </c>
      <c r="H532" s="344">
        <v>45688</v>
      </c>
      <c r="I532" s="343">
        <v>2060</v>
      </c>
      <c r="J532" s="343" t="str">
        <f t="shared" si="43"/>
        <v>2001 - 2500 SFT</v>
      </c>
      <c r="K532" s="345" t="s">
        <v>52</v>
      </c>
      <c r="L532" s="343" t="s">
        <v>52</v>
      </c>
      <c r="M532" s="345" t="s">
        <v>1537</v>
      </c>
      <c r="N532" s="343" t="s">
        <v>1016</v>
      </c>
      <c r="O532" s="343" t="s">
        <v>25</v>
      </c>
      <c r="P532" s="343" t="s">
        <v>27</v>
      </c>
      <c r="Q532" s="343" t="s">
        <v>1869</v>
      </c>
      <c r="R532" s="343" t="s">
        <v>52</v>
      </c>
      <c r="S532" s="346">
        <v>2428267.2000000002</v>
      </c>
      <c r="T532" s="346">
        <v>1178.7704854368933</v>
      </c>
      <c r="U532" s="346">
        <v>2418578</v>
      </c>
      <c r="V532" s="346">
        <v>2569829</v>
      </c>
      <c r="W532" s="346">
        <v>2241169.2000000002</v>
      </c>
      <c r="X532" s="346">
        <v>1560783.7999999998</v>
      </c>
      <c r="Y532" s="346">
        <v>3069073.6</v>
      </c>
      <c r="Z532" s="346">
        <v>59</v>
      </c>
      <c r="AA532" s="346" t="s">
        <v>1853</v>
      </c>
      <c r="AB532" s="346" t="s">
        <v>1854</v>
      </c>
      <c r="AC532" s="346" t="s">
        <v>1845</v>
      </c>
      <c r="AD532" s="346">
        <v>187098</v>
      </c>
      <c r="AE532" s="347">
        <v>8.3482318068622385E-2</v>
      </c>
      <c r="AF532" s="347">
        <v>5.0164137328669214E-2</v>
      </c>
      <c r="AG532" s="346">
        <v>2418578</v>
      </c>
      <c r="AH532" s="346">
        <v>2571782</v>
      </c>
      <c r="AI532" s="346">
        <v>2569829</v>
      </c>
      <c r="AJ532" s="346">
        <v>2109087</v>
      </c>
      <c r="AK532" s="346">
        <v>2472060</v>
      </c>
      <c r="AL532" s="346">
        <v>122055.0179460682</v>
      </c>
      <c r="AM532" s="346">
        <v>139823.97638144781</v>
      </c>
      <c r="AN532" s="346">
        <v>147722.71213894192</v>
      </c>
      <c r="AO532" s="346">
        <v>78031.950808239111</v>
      </c>
      <c r="AP532" s="346">
        <v>121425.98918281839</v>
      </c>
      <c r="AQ532" s="347">
        <v>0.16023893025780869</v>
      </c>
      <c r="AR532" s="348" t="str">
        <f t="shared" si="44"/>
        <v>DhakaDhaka</v>
      </c>
      <c r="AS532" s="347">
        <v>4.0000000000000001E-3</v>
      </c>
      <c r="AT532" s="347" t="s">
        <v>1842</v>
      </c>
      <c r="AU532" s="347" t="s">
        <v>1851</v>
      </c>
      <c r="AV532" s="349" t="s">
        <v>1041</v>
      </c>
    </row>
    <row r="533" spans="1:48" ht="14.4">
      <c r="A533" s="343">
        <v>187</v>
      </c>
      <c r="B533" s="343" t="s">
        <v>1263</v>
      </c>
      <c r="C533" s="343" t="s">
        <v>2170</v>
      </c>
      <c r="D533" s="343" t="str">
        <f t="shared" si="40"/>
        <v>2001 - 2500 SFTDhakaManikganjNon-PNPHigh Street W Residential BlockMBজেলা শহরSquare ⬜ shapeSlightly upper than Ground floor</v>
      </c>
      <c r="E533" s="343" t="str">
        <f>CONCATENATE('Outlet Data'!K533,L533,'Outlet Data'!N533,M533)</f>
        <v>DhakaManikganjHigh Street W Residential BlockNon-PNP</v>
      </c>
      <c r="F533" s="343" t="str">
        <f t="shared" si="41"/>
        <v>Manikganjজেলা শহরNon-PNP</v>
      </c>
      <c r="G533" s="343" t="str">
        <f t="shared" si="42"/>
        <v>ManikganjNon-PNP</v>
      </c>
      <c r="H533" s="344">
        <v>45688</v>
      </c>
      <c r="I533" s="343">
        <v>2145</v>
      </c>
      <c r="J533" s="343" t="str">
        <f t="shared" si="43"/>
        <v>2001 - 2500 SFT</v>
      </c>
      <c r="K533" s="345" t="s">
        <v>52</v>
      </c>
      <c r="L533" s="343" t="s">
        <v>542</v>
      </c>
      <c r="M533" s="345" t="s">
        <v>1537</v>
      </c>
      <c r="N533" s="343" t="s">
        <v>1015</v>
      </c>
      <c r="O533" s="343" t="s">
        <v>25</v>
      </c>
      <c r="P533" s="343" t="s">
        <v>27</v>
      </c>
      <c r="Q533" s="343" t="s">
        <v>1861</v>
      </c>
      <c r="R533" s="343" t="s">
        <v>52</v>
      </c>
      <c r="S533" s="346">
        <v>1913051.4</v>
      </c>
      <c r="T533" s="346">
        <v>891.86545454545455</v>
      </c>
      <c r="U533" s="346">
        <v>1780587</v>
      </c>
      <c r="V533" s="346">
        <v>2136587</v>
      </c>
      <c r="W533" s="346">
        <v>2241169.2000000002</v>
      </c>
      <c r="X533" s="346">
        <v>1560783.7999999998</v>
      </c>
      <c r="Y533" s="346">
        <v>3069073.6</v>
      </c>
      <c r="Z533" s="346">
        <v>59</v>
      </c>
      <c r="AA533" s="346" t="s">
        <v>1853</v>
      </c>
      <c r="AB533" s="346" t="s">
        <v>1854</v>
      </c>
      <c r="AC533" s="346" t="s">
        <v>1845</v>
      </c>
      <c r="AD533" s="346">
        <v>-328117.80000000028</v>
      </c>
      <c r="AE533" s="347">
        <v>-0.14640474266735426</v>
      </c>
      <c r="AF533" s="347">
        <v>7.2858431061501069E-2</v>
      </c>
      <c r="AG533" s="346">
        <v>1803057</v>
      </c>
      <c r="AH533" s="346">
        <v>1780587</v>
      </c>
      <c r="AI533" s="346">
        <v>2136587</v>
      </c>
      <c r="AJ533" s="346">
        <v>1568168</v>
      </c>
      <c r="AK533" s="346">
        <v>2276858</v>
      </c>
      <c r="AL533" s="346">
        <v>123440.52598378054</v>
      </c>
      <c r="AM533" s="346">
        <v>124390.77490983062</v>
      </c>
      <c r="AN533" s="346">
        <v>206229.99658724514</v>
      </c>
      <c r="AO533" s="346">
        <v>68623.589112938207</v>
      </c>
      <c r="AP533" s="346">
        <v>174224.73112624593</v>
      </c>
      <c r="AQ533" s="347">
        <v>0.18386822993935001</v>
      </c>
      <c r="AR533" s="348" t="str">
        <f t="shared" si="44"/>
        <v>DhakaManikganj</v>
      </c>
      <c r="AS533" s="347">
        <v>4.0000000000000001E-3</v>
      </c>
      <c r="AT533" s="347" t="s">
        <v>1846</v>
      </c>
      <c r="AU533" s="347" t="s">
        <v>1851</v>
      </c>
      <c r="AV533" s="349" t="s">
        <v>1041</v>
      </c>
    </row>
    <row r="534" spans="1:48" ht="14.4">
      <c r="A534" s="343">
        <v>204</v>
      </c>
      <c r="B534" s="343" t="s">
        <v>1126</v>
      </c>
      <c r="C534" s="343" t="s">
        <v>2171</v>
      </c>
      <c r="D534" s="343" t="str">
        <f t="shared" si="40"/>
        <v>1001 - 1500 SFTDhakaGazipurNon-PNPHigh Street W Residential BlockMBথানা সদরSquare ⬜ shapeGround floor</v>
      </c>
      <c r="E534" s="343" t="str">
        <f>CONCATENATE('Outlet Data'!K534,L534,'Outlet Data'!N534,M534)</f>
        <v>DhakaGazipurHigh Street W Residential BlockNon-PNP</v>
      </c>
      <c r="F534" s="343" t="str">
        <f t="shared" si="41"/>
        <v>Gazipurথানা সদরNon-PNP</v>
      </c>
      <c r="G534" s="343" t="str">
        <f t="shared" si="42"/>
        <v>GazipurNon-PNP</v>
      </c>
      <c r="H534" s="344">
        <v>45688</v>
      </c>
      <c r="I534" s="343">
        <v>1369</v>
      </c>
      <c r="J534" s="343" t="str">
        <f t="shared" si="43"/>
        <v>1001 - 1500 SFT</v>
      </c>
      <c r="K534" s="345" t="s">
        <v>52</v>
      </c>
      <c r="L534" s="343" t="s">
        <v>79</v>
      </c>
      <c r="M534" s="345" t="s">
        <v>1537</v>
      </c>
      <c r="N534" s="343" t="s">
        <v>1015</v>
      </c>
      <c r="O534" s="343" t="s">
        <v>25</v>
      </c>
      <c r="P534" s="343" t="s">
        <v>27</v>
      </c>
      <c r="Q534" s="343" t="s">
        <v>1869</v>
      </c>
      <c r="R534" s="343" t="s">
        <v>52</v>
      </c>
      <c r="S534" s="346">
        <v>2466468.7999999998</v>
      </c>
      <c r="T534" s="346">
        <v>1801.6572680788895</v>
      </c>
      <c r="U534" s="346">
        <v>2354509</v>
      </c>
      <c r="V534" s="346">
        <v>2672224</v>
      </c>
      <c r="W534" s="346">
        <v>1096480.2</v>
      </c>
      <c r="X534" s="346">
        <v>805383.78750000009</v>
      </c>
      <c r="Y534" s="346">
        <v>1965543.3499999999</v>
      </c>
      <c r="Z534" s="346">
        <v>8</v>
      </c>
      <c r="AA534" s="346" t="s">
        <v>1857</v>
      </c>
      <c r="AB534" s="346" t="s">
        <v>1858</v>
      </c>
      <c r="AC534" s="346" t="s">
        <v>1855</v>
      </c>
      <c r="AD534" s="346">
        <v>1369988.5999999999</v>
      </c>
      <c r="AE534" s="347">
        <v>1.2494421695895648</v>
      </c>
      <c r="AF534" s="347">
        <v>7.2204336164601923E-2</v>
      </c>
      <c r="AG534" s="346">
        <v>2354509</v>
      </c>
      <c r="AH534" s="346">
        <v>2382122</v>
      </c>
      <c r="AI534" s="346">
        <v>2814620</v>
      </c>
      <c r="AJ534" s="346">
        <v>2108869</v>
      </c>
      <c r="AK534" s="346">
        <v>2672224</v>
      </c>
      <c r="AL534" s="346">
        <v>164040.77989472827</v>
      </c>
      <c r="AM534" s="346">
        <v>153296.65104716102</v>
      </c>
      <c r="AN534" s="346">
        <v>245352.93209520029</v>
      </c>
      <c r="AO534" s="346">
        <v>117737.37891754432</v>
      </c>
      <c r="AP534" s="346">
        <v>210020.96991887764</v>
      </c>
      <c r="AQ534" s="347">
        <v>0.16910414076594246</v>
      </c>
      <c r="AR534" s="348" t="str">
        <f t="shared" si="44"/>
        <v>DhakaGazipur</v>
      </c>
      <c r="AS534" s="347">
        <v>-5.4456195395172154E-18</v>
      </c>
      <c r="AT534" s="347" t="s">
        <v>1846</v>
      </c>
      <c r="AU534" s="347" t="s">
        <v>1843</v>
      </c>
      <c r="AV534" s="349" t="s">
        <v>1041</v>
      </c>
    </row>
    <row r="535" spans="1:48" ht="14.4">
      <c r="A535" s="343">
        <v>639</v>
      </c>
      <c r="B535" s="343" t="s">
        <v>1078</v>
      </c>
      <c r="C535" s="343" t="s">
        <v>2172</v>
      </c>
      <c r="D535" s="343" t="str">
        <f t="shared" si="40"/>
        <v>1001 - 1500 SFTDhakaDhakaNon-PNPWithin the MahallaLCবিভাগীয় শহরI shapeGround floor</v>
      </c>
      <c r="E535" s="343" t="str">
        <f>CONCATENATE('Outlet Data'!K535,L535,'Outlet Data'!N535,M535)</f>
        <v>DhakaDhakaWithin the MahallaNon-PNP</v>
      </c>
      <c r="F535" s="343" t="str">
        <f t="shared" si="41"/>
        <v>Dhakaবিভাগীয় শহরNon-PNP</v>
      </c>
      <c r="G535" s="343" t="str">
        <f t="shared" si="42"/>
        <v>DhakaNon-PNP</v>
      </c>
      <c r="H535" s="344">
        <v>45688</v>
      </c>
      <c r="I535" s="343">
        <v>1141</v>
      </c>
      <c r="J535" s="343" t="str">
        <f t="shared" si="43"/>
        <v>1001 - 1500 SFT</v>
      </c>
      <c r="K535" s="345" t="s">
        <v>52</v>
      </c>
      <c r="L535" s="343" t="s">
        <v>52</v>
      </c>
      <c r="M535" s="345" t="s">
        <v>1537</v>
      </c>
      <c r="N535" s="343" t="s">
        <v>1016</v>
      </c>
      <c r="O535" s="343" t="s">
        <v>127</v>
      </c>
      <c r="P535" s="343" t="s">
        <v>118</v>
      </c>
      <c r="Q535" s="343" t="s">
        <v>1838</v>
      </c>
      <c r="R535" s="343" t="s">
        <v>52</v>
      </c>
      <c r="S535" s="346">
        <v>1080375.2</v>
      </c>
      <c r="T535" s="346">
        <v>946.86695880806303</v>
      </c>
      <c r="U535" s="346">
        <v>942171</v>
      </c>
      <c r="V535" s="346">
        <v>1249073</v>
      </c>
      <c r="W535" s="346">
        <v>1126199.5</v>
      </c>
      <c r="X535" s="346">
        <v>866075.60000000009</v>
      </c>
      <c r="Y535" s="346">
        <v>1499334.35</v>
      </c>
      <c r="Z535" s="346">
        <v>28</v>
      </c>
      <c r="AA535" s="346" t="s">
        <v>1853</v>
      </c>
      <c r="AB535" s="346" t="s">
        <v>1854</v>
      </c>
      <c r="AC535" s="346" t="s">
        <v>1845</v>
      </c>
      <c r="AD535" s="346">
        <v>-45824.300000000047</v>
      </c>
      <c r="AE535" s="347">
        <v>-4.0689327246194007E-2</v>
      </c>
      <c r="AF535" s="347">
        <v>2.4791612821098836E-2</v>
      </c>
      <c r="AG535" s="346">
        <v>942171</v>
      </c>
      <c r="AH535" s="346">
        <v>1005173</v>
      </c>
      <c r="AI535" s="346">
        <v>1317342</v>
      </c>
      <c r="AJ535" s="346">
        <v>888117</v>
      </c>
      <c r="AK535" s="346">
        <v>1249073</v>
      </c>
      <c r="AL535" s="346">
        <v>27445.627819493995</v>
      </c>
      <c r="AM535" s="346">
        <v>23015.278839485545</v>
      </c>
      <c r="AN535" s="346">
        <v>46926.753405435069</v>
      </c>
      <c r="AO535" s="346">
        <v>4508.0851835475769</v>
      </c>
      <c r="AP535" s="346">
        <v>32025.473051623907</v>
      </c>
      <c r="AQ535" s="347">
        <v>0.16867889917896503</v>
      </c>
      <c r="AR535" s="348" t="str">
        <f t="shared" si="44"/>
        <v>DhakaDhaka</v>
      </c>
      <c r="AS535" s="347">
        <v>4.0000000000000001E-3</v>
      </c>
      <c r="AT535" s="347" t="s">
        <v>1856</v>
      </c>
      <c r="AU535" s="347" t="s">
        <v>1843</v>
      </c>
      <c r="AV535" s="349" t="s">
        <v>1041</v>
      </c>
    </row>
    <row r="536" spans="1:48" ht="14.4">
      <c r="A536" s="343">
        <v>561</v>
      </c>
      <c r="B536" s="343" t="s">
        <v>1050</v>
      </c>
      <c r="C536" s="343" t="s">
        <v>1051</v>
      </c>
      <c r="D536" s="343" t="str">
        <f t="shared" si="40"/>
        <v>1001 - 1500 SFTRajshahiPabnaNon-PNPHigh Street W Residential BlockMCথানা সদরL shapeGround floor</v>
      </c>
      <c r="E536" s="343" t="str">
        <f>CONCATENATE('Outlet Data'!K536,L536,'Outlet Data'!N536,M536)</f>
        <v>RajshahiPabnaHigh Street W Residential BlockNon-PNP</v>
      </c>
      <c r="F536" s="343" t="str">
        <f t="shared" si="41"/>
        <v>Pabnaথানা সদরNon-PNP</v>
      </c>
      <c r="G536" s="343" t="str">
        <f t="shared" si="42"/>
        <v>PabnaNon-PNP</v>
      </c>
      <c r="H536" s="344">
        <v>45700</v>
      </c>
      <c r="I536" s="343">
        <v>1006</v>
      </c>
      <c r="J536" s="343" t="str">
        <f t="shared" si="43"/>
        <v>1001 - 1500 SFT</v>
      </c>
      <c r="K536" s="345" t="s">
        <v>107</v>
      </c>
      <c r="L536" s="343" t="s">
        <v>226</v>
      </c>
      <c r="M536" s="345" t="s">
        <v>1537</v>
      </c>
      <c r="N536" s="343" t="s">
        <v>1015</v>
      </c>
      <c r="O536" s="343" t="s">
        <v>25</v>
      </c>
      <c r="P536" s="343" t="s">
        <v>118</v>
      </c>
      <c r="Q536" s="343" t="s">
        <v>1869</v>
      </c>
      <c r="R536" s="343" t="s">
        <v>1863</v>
      </c>
      <c r="S536" s="346">
        <v>972271.2</v>
      </c>
      <c r="T536" s="346">
        <v>966.47236580516892</v>
      </c>
      <c r="U536" s="346">
        <v>866979</v>
      </c>
      <c r="V536" s="346">
        <v>1123943</v>
      </c>
      <c r="W536" s="346">
        <v>1121570.1000000001</v>
      </c>
      <c r="X536" s="346">
        <v>952503.3</v>
      </c>
      <c r="Y536" s="346">
        <v>1526574.5</v>
      </c>
      <c r="Z536" s="346">
        <v>44</v>
      </c>
      <c r="AA536" s="346" t="s">
        <v>1848</v>
      </c>
      <c r="AB536" s="346" t="s">
        <v>1849</v>
      </c>
      <c r="AC536" s="346" t="s">
        <v>1845</v>
      </c>
      <c r="AD536" s="346">
        <v>-149298.90000000014</v>
      </c>
      <c r="AE536" s="347">
        <v>-0.13311597732500191</v>
      </c>
      <c r="AF536" s="347">
        <v>3.4274906064177366E-2</v>
      </c>
      <c r="AG536" s="346">
        <v>866979</v>
      </c>
      <c r="AH536" s="346">
        <v>1026237</v>
      </c>
      <c r="AI536" s="346">
        <v>1162267</v>
      </c>
      <c r="AJ536" s="346">
        <v>681930</v>
      </c>
      <c r="AK536" s="346">
        <v>1123943</v>
      </c>
      <c r="AL536" s="346">
        <v>9864.6066072334361</v>
      </c>
      <c r="AM536" s="346">
        <v>28329.023993996176</v>
      </c>
      <c r="AN536" s="346">
        <v>64050.29796155775</v>
      </c>
      <c r="AO536" s="346">
        <v>9511.3111629321502</v>
      </c>
      <c r="AP536" s="346">
        <v>54867.280518805492</v>
      </c>
      <c r="AQ536" s="347">
        <v>0.15568592823519201</v>
      </c>
      <c r="AR536" s="348" t="str">
        <f t="shared" si="44"/>
        <v>RajshahiPabna</v>
      </c>
      <c r="AS536" s="347">
        <v>4.0000000000000001E-3</v>
      </c>
      <c r="AT536" s="347" t="s">
        <v>1842</v>
      </c>
      <c r="AU536" s="347" t="s">
        <v>1843</v>
      </c>
      <c r="AV536" s="349" t="s">
        <v>1041</v>
      </c>
    </row>
    <row r="537" spans="1:48" ht="14.4">
      <c r="A537" s="343">
        <v>355</v>
      </c>
      <c r="B537" s="343" t="s">
        <v>1094</v>
      </c>
      <c r="C537" s="343" t="s">
        <v>2173</v>
      </c>
      <c r="D537" s="343" t="str">
        <f t="shared" si="40"/>
        <v>1001 - 1500 SFTDhakaDhakaNon-PNPWithin the MahallaMBথানা সদরI shapeSlightly upper than Ground floor</v>
      </c>
      <c r="E537" s="343" t="str">
        <f>CONCATENATE('Outlet Data'!K537,L537,'Outlet Data'!N537,M537)</f>
        <v>DhakaDhakaWithin the MahallaNon-PNP</v>
      </c>
      <c r="F537" s="343" t="str">
        <f t="shared" si="41"/>
        <v>Dhakaথানা সদরNon-PNP</v>
      </c>
      <c r="G537" s="343" t="str">
        <f t="shared" si="42"/>
        <v>DhakaNon-PNP</v>
      </c>
      <c r="H537" s="344">
        <v>45700</v>
      </c>
      <c r="I537" s="343">
        <v>1200</v>
      </c>
      <c r="J537" s="343" t="str">
        <f t="shared" si="43"/>
        <v>1001 - 1500 SFT</v>
      </c>
      <c r="K537" s="345" t="s">
        <v>52</v>
      </c>
      <c r="L537" s="343" t="s">
        <v>52</v>
      </c>
      <c r="M537" s="345" t="s">
        <v>1537</v>
      </c>
      <c r="N537" s="343" t="s">
        <v>1016</v>
      </c>
      <c r="O537" s="343" t="s">
        <v>25</v>
      </c>
      <c r="P537" s="343" t="s">
        <v>27</v>
      </c>
      <c r="Q537" s="343" t="s">
        <v>1869</v>
      </c>
      <c r="R537" s="343" t="s">
        <v>52</v>
      </c>
      <c r="S537" s="346">
        <v>1728903.4</v>
      </c>
      <c r="T537" s="346">
        <v>1440.7528333333332</v>
      </c>
      <c r="U537" s="346">
        <v>1538814</v>
      </c>
      <c r="V537" s="346">
        <v>1866117</v>
      </c>
      <c r="W537" s="346">
        <v>1445730</v>
      </c>
      <c r="X537" s="346">
        <v>953500.60000000009</v>
      </c>
      <c r="Y537" s="346">
        <v>1792550.9</v>
      </c>
      <c r="Z537" s="346">
        <v>55</v>
      </c>
      <c r="AA537" s="346" t="s">
        <v>1853</v>
      </c>
      <c r="AB537" s="346" t="s">
        <v>1854</v>
      </c>
      <c r="AC537" s="346" t="s">
        <v>1845</v>
      </c>
      <c r="AD537" s="346">
        <v>283173.39999999991</v>
      </c>
      <c r="AE537" s="347">
        <v>0.195868799845061</v>
      </c>
      <c r="AF537" s="347">
        <v>7.2111557999403206E-2</v>
      </c>
      <c r="AG537" s="346">
        <v>1531589</v>
      </c>
      <c r="AH537" s="346">
        <v>1588046</v>
      </c>
      <c r="AI537" s="346">
        <v>1866117</v>
      </c>
      <c r="AJ537" s="346">
        <v>1538814</v>
      </c>
      <c r="AK537" s="346">
        <v>2119951</v>
      </c>
      <c r="AL537" s="346">
        <v>92388.59472337726</v>
      </c>
      <c r="AM537" s="346">
        <v>84274.932983335224</v>
      </c>
      <c r="AN537" s="346">
        <v>150177.8960467726</v>
      </c>
      <c r="AO537" s="346">
        <v>113338.87103642957</v>
      </c>
      <c r="AP537" s="346">
        <v>183189.29423241236</v>
      </c>
      <c r="AQ537" s="347">
        <v>0.17495843164929212</v>
      </c>
      <c r="AR537" s="348" t="str">
        <f t="shared" si="44"/>
        <v>DhakaDhaka</v>
      </c>
      <c r="AS537" s="347">
        <v>4.0000000000000001E-3</v>
      </c>
      <c r="AT537" s="347" t="s">
        <v>1856</v>
      </c>
      <c r="AU537" s="347" t="s">
        <v>1851</v>
      </c>
      <c r="AV537" s="349" t="s">
        <v>1041</v>
      </c>
    </row>
    <row r="538" spans="1:48" ht="14.4">
      <c r="A538" s="343">
        <v>203</v>
      </c>
      <c r="B538" s="343" t="s">
        <v>1286</v>
      </c>
      <c r="C538" s="343" t="s">
        <v>2174</v>
      </c>
      <c r="D538" s="343" t="str">
        <f t="shared" si="40"/>
        <v>2501 - 3000 SFTDhakaDhakaNon-PNPCommercial HubMBজেলা শহরSquare ⬜ shapeGround floor</v>
      </c>
      <c r="E538" s="343" t="str">
        <f>CONCATENATE('Outlet Data'!K538,L538,'Outlet Data'!N538,M538)</f>
        <v>DhakaDhakaCommercial HubNon-PNP</v>
      </c>
      <c r="F538" s="343" t="str">
        <f t="shared" si="41"/>
        <v>Dhakaজেলা শহরNon-PNP</v>
      </c>
      <c r="G538" s="343" t="str">
        <f t="shared" si="42"/>
        <v>DhakaNon-PNP</v>
      </c>
      <c r="H538" s="344">
        <v>45702</v>
      </c>
      <c r="I538" s="343">
        <v>2758</v>
      </c>
      <c r="J538" s="343" t="str">
        <f t="shared" si="43"/>
        <v>2501 - 3000 SFT</v>
      </c>
      <c r="K538" s="345" t="s">
        <v>52</v>
      </c>
      <c r="L538" s="343" t="s">
        <v>52</v>
      </c>
      <c r="M538" s="345" t="s">
        <v>1537</v>
      </c>
      <c r="N538" s="343" t="s">
        <v>1014</v>
      </c>
      <c r="O538" s="343" t="s">
        <v>25</v>
      </c>
      <c r="P538" s="343" t="s">
        <v>27</v>
      </c>
      <c r="Q538" s="343" t="s">
        <v>1861</v>
      </c>
      <c r="R538" s="343" t="s">
        <v>52</v>
      </c>
      <c r="S538" s="346">
        <v>2275368.4</v>
      </c>
      <c r="T538" s="346">
        <v>825.00667150108768</v>
      </c>
      <c r="U538" s="346">
        <v>2130865</v>
      </c>
      <c r="V538" s="346">
        <v>2404804</v>
      </c>
      <c r="W538" s="346">
        <v>2331907.2999999998</v>
      </c>
      <c r="X538" s="346">
        <v>2236201.2000000002</v>
      </c>
      <c r="Y538" s="346">
        <v>3080601.7</v>
      </c>
      <c r="Z538" s="346">
        <v>8</v>
      </c>
      <c r="AA538" s="346" t="s">
        <v>1853</v>
      </c>
      <c r="AB538" s="346" t="s">
        <v>1854</v>
      </c>
      <c r="AC538" s="346" t="s">
        <v>1845</v>
      </c>
      <c r="AD538" s="346">
        <v>-56538.899999999907</v>
      </c>
      <c r="AE538" s="347">
        <v>-2.4245775121506719E-2</v>
      </c>
      <c r="AF538" s="347">
        <v>6.0054790153516627E-2</v>
      </c>
      <c r="AG538" s="346">
        <v>2330528</v>
      </c>
      <c r="AH538" s="346">
        <v>2130865</v>
      </c>
      <c r="AI538" s="346">
        <v>2542616</v>
      </c>
      <c r="AJ538" s="346">
        <v>1968029</v>
      </c>
      <c r="AK538" s="346">
        <v>2404804</v>
      </c>
      <c r="AL538" s="346">
        <v>147905.89951054606</v>
      </c>
      <c r="AM538" s="346">
        <v>68212.991442268889</v>
      </c>
      <c r="AN538" s="346">
        <v>171114.3040310003</v>
      </c>
      <c r="AO538" s="346">
        <v>119080.39935206156</v>
      </c>
      <c r="AP538" s="346">
        <v>176920.26458383753</v>
      </c>
      <c r="AQ538" s="347">
        <v>0.1662467397489209</v>
      </c>
      <c r="AR538" s="348" t="str">
        <f t="shared" si="44"/>
        <v>DhakaDhaka</v>
      </c>
      <c r="AS538" s="347">
        <v>4.0000000000000001E-3</v>
      </c>
      <c r="AT538" s="347" t="s">
        <v>1846</v>
      </c>
      <c r="AU538" s="347" t="s">
        <v>1843</v>
      </c>
      <c r="AV538" s="349" t="s">
        <v>1041</v>
      </c>
    </row>
    <row r="539" spans="1:48" ht="14.4">
      <c r="A539" s="343">
        <v>562</v>
      </c>
      <c r="B539" s="343" t="s">
        <v>1095</v>
      </c>
      <c r="C539" s="343" t="s">
        <v>1096</v>
      </c>
      <c r="D539" s="343" t="str">
        <f t="shared" si="40"/>
        <v>1001 - 1500 SFTRangpurPanchagarhNon-PNPCommercial HubMCথানা সদরSquare ⬜ shapeSlightly upper than Ground floor</v>
      </c>
      <c r="E539" s="343" t="str">
        <f>CONCATENATE('Outlet Data'!K539,L539,'Outlet Data'!N539,M539)</f>
        <v>RangpurPanchagarhCommercial HubNon-PNP</v>
      </c>
      <c r="F539" s="343" t="str">
        <f t="shared" si="41"/>
        <v>Panchagarhথানা সদরNon-PNP</v>
      </c>
      <c r="G539" s="343" t="str">
        <f t="shared" si="42"/>
        <v>PanchagarhNon-PNP</v>
      </c>
      <c r="H539" s="344">
        <v>45706</v>
      </c>
      <c r="I539" s="343">
        <v>1200</v>
      </c>
      <c r="J539" s="343" t="str">
        <f t="shared" si="43"/>
        <v>1001 - 1500 SFT</v>
      </c>
      <c r="K539" s="345" t="s">
        <v>389</v>
      </c>
      <c r="L539" s="343" t="s">
        <v>1566</v>
      </c>
      <c r="M539" s="345" t="s">
        <v>1537</v>
      </c>
      <c r="N539" s="343" t="s">
        <v>1014</v>
      </c>
      <c r="O539" s="343" t="s">
        <v>25</v>
      </c>
      <c r="P539" s="343" t="s">
        <v>118</v>
      </c>
      <c r="Q539" s="343" t="s">
        <v>1869</v>
      </c>
      <c r="R539" s="343" t="s">
        <v>1863</v>
      </c>
      <c r="S539" s="346">
        <v>1038414</v>
      </c>
      <c r="T539" s="346">
        <v>865.34500000000003</v>
      </c>
      <c r="U539" s="346">
        <v>892129</v>
      </c>
      <c r="V539" s="346">
        <v>1225723</v>
      </c>
      <c r="W539" s="346">
        <v>977323.5</v>
      </c>
      <c r="X539" s="346">
        <v>732609.0625</v>
      </c>
      <c r="Y539" s="346">
        <v>1092969.7</v>
      </c>
      <c r="Z539" s="346">
        <v>8</v>
      </c>
      <c r="AA539" s="346" t="s">
        <v>1853</v>
      </c>
      <c r="AB539" s="346" t="s">
        <v>1854</v>
      </c>
      <c r="AC539" s="346" t="s">
        <v>1845</v>
      </c>
      <c r="AD539" s="346">
        <v>61090.5</v>
      </c>
      <c r="AE539" s="347">
        <v>6.2507961795659206E-2</v>
      </c>
      <c r="AF539" s="347">
        <v>1.2245033779117037E-3</v>
      </c>
      <c r="AG539" s="346">
        <v>831885</v>
      </c>
      <c r="AH539" s="346">
        <v>961972</v>
      </c>
      <c r="AI539" s="346">
        <v>1280361</v>
      </c>
      <c r="AJ539" s="346">
        <v>892129</v>
      </c>
      <c r="AK539" s="346">
        <v>1225723</v>
      </c>
      <c r="AL539" s="346">
        <v>-93859.306044489</v>
      </c>
      <c r="AM539" s="346">
        <v>4820.2498205490701</v>
      </c>
      <c r="AN539" s="346">
        <v>44854.710329715017</v>
      </c>
      <c r="AO539" s="346">
        <v>7306.6174585334084</v>
      </c>
      <c r="AP539" s="346">
        <v>43235.435689045524</v>
      </c>
      <c r="AQ539" s="347">
        <v>0.15816392592749151</v>
      </c>
      <c r="AR539" s="348" t="str">
        <f t="shared" si="44"/>
        <v>RangpurPanchagarh</v>
      </c>
      <c r="AS539" s="347">
        <v>4.0000000000000001E-3</v>
      </c>
      <c r="AT539" s="347" t="s">
        <v>1846</v>
      </c>
      <c r="AU539" s="347" t="s">
        <v>1851</v>
      </c>
      <c r="AV539" s="349" t="s">
        <v>1041</v>
      </c>
    </row>
    <row r="540" spans="1:48" ht="14.4">
      <c r="A540" s="343">
        <v>291</v>
      </c>
      <c r="B540" s="343" t="s">
        <v>1097</v>
      </c>
      <c r="C540" s="343" t="s">
        <v>627</v>
      </c>
      <c r="D540" s="343" t="str">
        <f t="shared" si="40"/>
        <v>1001 - 1500 SFTDhakaSavarNon-PNPCommercial HubMCজেলা শহরSquare ⬜ shapeSlightly upper than Ground floor</v>
      </c>
      <c r="E540" s="343" t="str">
        <f>CONCATENATE('Outlet Data'!K540,L540,'Outlet Data'!N540,M540)</f>
        <v>DhakaSavarCommercial HubNon-PNP</v>
      </c>
      <c r="F540" s="343" t="str">
        <f t="shared" si="41"/>
        <v>Savarজেলা শহরNon-PNP</v>
      </c>
      <c r="G540" s="343" t="str">
        <f t="shared" si="42"/>
        <v>SavarNon-PNP</v>
      </c>
      <c r="H540" s="344">
        <v>45709</v>
      </c>
      <c r="I540" s="343">
        <v>1200</v>
      </c>
      <c r="J540" s="343" t="str">
        <f t="shared" si="43"/>
        <v>1001 - 1500 SFT</v>
      </c>
      <c r="K540" s="345" t="s">
        <v>52</v>
      </c>
      <c r="L540" s="343" t="s">
        <v>1098</v>
      </c>
      <c r="M540" s="345" t="s">
        <v>1537</v>
      </c>
      <c r="N540" s="343" t="s">
        <v>1014</v>
      </c>
      <c r="O540" s="343" t="s">
        <v>25</v>
      </c>
      <c r="P540" s="343" t="s">
        <v>118</v>
      </c>
      <c r="Q540" s="343" t="s">
        <v>1861</v>
      </c>
      <c r="R540" s="343" t="s">
        <v>52</v>
      </c>
      <c r="S540" s="346">
        <v>1632472.4</v>
      </c>
      <c r="T540" s="346">
        <v>1360.3936666666666</v>
      </c>
      <c r="U540" s="346">
        <v>1525704</v>
      </c>
      <c r="V540" s="346">
        <v>1694979</v>
      </c>
      <c r="W540" s="346">
        <v>1435127.2999999998</v>
      </c>
      <c r="X540" s="346">
        <v>920723.95</v>
      </c>
      <c r="Y540" s="346">
        <v>2028621.2</v>
      </c>
      <c r="Z540" s="346">
        <v>50</v>
      </c>
      <c r="AA540" s="346" t="s">
        <v>1853</v>
      </c>
      <c r="AB540" s="346" t="s">
        <v>1854</v>
      </c>
      <c r="AC540" s="346" t="s">
        <v>1845</v>
      </c>
      <c r="AD540" s="346">
        <v>197345.10000000009</v>
      </c>
      <c r="AE540" s="347">
        <v>0.13751051910168544</v>
      </c>
      <c r="AF540" s="347">
        <v>4.390126548741935E-2</v>
      </c>
      <c r="AG540" s="346">
        <v>1637005</v>
      </c>
      <c r="AH540" s="346">
        <v>1694979</v>
      </c>
      <c r="AI540" s="346">
        <v>1983662</v>
      </c>
      <c r="AJ540" s="346">
        <v>1321012</v>
      </c>
      <c r="AK540" s="346">
        <v>1525704</v>
      </c>
      <c r="AL540" s="346">
        <v>61489.18643894355</v>
      </c>
      <c r="AM540" s="346">
        <v>76949.731529592478</v>
      </c>
      <c r="AN540" s="346">
        <v>129528.24969890268</v>
      </c>
      <c r="AO540" s="346">
        <v>55088.398671582458</v>
      </c>
      <c r="AP540" s="346">
        <v>35282.454827401933</v>
      </c>
      <c r="AQ540" s="347">
        <v>0.15436755583150849</v>
      </c>
      <c r="AR540" s="348" t="str">
        <f t="shared" si="44"/>
        <v>DhakaSavar</v>
      </c>
      <c r="AS540" s="347">
        <v>3.309117634181806E-2</v>
      </c>
      <c r="AT540" s="347" t="s">
        <v>1846</v>
      </c>
      <c r="AU540" s="347" t="s">
        <v>1851</v>
      </c>
      <c r="AV540" s="349" t="s">
        <v>1041</v>
      </c>
    </row>
    <row r="541" spans="1:48" ht="14.4">
      <c r="A541" s="343">
        <v>749</v>
      </c>
      <c r="B541" s="343" t="s">
        <v>1183</v>
      </c>
      <c r="C541" s="343" t="s">
        <v>2175</v>
      </c>
      <c r="D541" s="343" t="str">
        <f t="shared" si="40"/>
        <v>1501 - 2000 SFTBarishalBarishalNon-PNPInside the MallMCঅন্যান্যI shapeGround floor</v>
      </c>
      <c r="E541" s="343" t="str">
        <f>CONCATENATE('Outlet Data'!K541,L541,'Outlet Data'!N541,M541)</f>
        <v>BarishalBarishalInside the MallNon-PNP</v>
      </c>
      <c r="F541" s="343" t="str">
        <f t="shared" si="41"/>
        <v>Barishalঅন্যান্যNon-PNP</v>
      </c>
      <c r="G541" s="343" t="str">
        <f t="shared" si="42"/>
        <v>BarishalNon-PNP</v>
      </c>
      <c r="H541" s="344">
        <v>45709</v>
      </c>
      <c r="I541" s="343">
        <v>1518</v>
      </c>
      <c r="J541" s="343" t="str">
        <f t="shared" si="43"/>
        <v>1501 - 2000 SFT</v>
      </c>
      <c r="K541" s="345" t="s">
        <v>189</v>
      </c>
      <c r="L541" s="343" t="s">
        <v>189</v>
      </c>
      <c r="M541" s="345" t="s">
        <v>1537</v>
      </c>
      <c r="N541" s="343" t="s">
        <v>1020</v>
      </c>
      <c r="O541" s="343" t="s">
        <v>25</v>
      </c>
      <c r="P541" s="343" t="s">
        <v>118</v>
      </c>
      <c r="Q541" s="343" t="s">
        <v>1926</v>
      </c>
      <c r="R541" s="343" t="s">
        <v>1863</v>
      </c>
      <c r="S541" s="346">
        <v>679342.4</v>
      </c>
      <c r="T541" s="346">
        <v>447.52463768115945</v>
      </c>
      <c r="U541" s="346">
        <v>651461</v>
      </c>
      <c r="V541" s="346">
        <v>733263</v>
      </c>
      <c r="W541" s="346">
        <v>1553858.6</v>
      </c>
      <c r="X541" s="346">
        <v>698723.6</v>
      </c>
      <c r="Y541" s="346">
        <v>1613038.8</v>
      </c>
      <c r="Z541" s="346">
        <v>5</v>
      </c>
      <c r="AA541" s="346" t="s">
        <v>1853</v>
      </c>
      <c r="AB541" s="346" t="s">
        <v>1854</v>
      </c>
      <c r="AC541" s="346" t="s">
        <v>1841</v>
      </c>
      <c r="AD541" s="346">
        <v>-874516.20000000007</v>
      </c>
      <c r="AE541" s="347">
        <v>-0.56280294744965853</v>
      </c>
      <c r="AF541" s="347">
        <v>1.6635610426344729E-2</v>
      </c>
      <c r="AG541" s="346">
        <v>682403</v>
      </c>
      <c r="AH541" s="346">
        <v>651461</v>
      </c>
      <c r="AI541" s="346">
        <v>815759</v>
      </c>
      <c r="AJ541" s="346">
        <v>513826</v>
      </c>
      <c r="AK541" s="346">
        <v>733263</v>
      </c>
      <c r="AL541" s="346">
        <v>13768.2517746417</v>
      </c>
      <c r="AM541" s="346">
        <v>3092.4120617082954</v>
      </c>
      <c r="AN541" s="346">
        <v>35644.939978934155</v>
      </c>
      <c r="AO541" s="346">
        <v>-10998.93135788705</v>
      </c>
      <c r="AP541" s="346">
        <v>14999.705105093162</v>
      </c>
      <c r="AQ541" s="347">
        <v>0.14738904910146389</v>
      </c>
      <c r="AR541" s="348" t="str">
        <f t="shared" si="44"/>
        <v>BarishalBarishal</v>
      </c>
      <c r="AS541" s="347">
        <v>4.0000000000000001E-3</v>
      </c>
      <c r="AT541" s="347" t="s">
        <v>1856</v>
      </c>
      <c r="AU541" s="347" t="s">
        <v>1843</v>
      </c>
      <c r="AV541" s="349" t="s">
        <v>1041</v>
      </c>
    </row>
    <row r="542" spans="1:48" ht="14.4">
      <c r="A542" s="343">
        <v>504</v>
      </c>
      <c r="B542" s="343" t="s">
        <v>1115</v>
      </c>
      <c r="C542" s="343" t="s">
        <v>2176</v>
      </c>
      <c r="D542" s="343" t="str">
        <f t="shared" si="40"/>
        <v>1001 - 1500 SFTKhulnaJhenaidahNon-PNPWithin the MahallaMCজেলা শহরSquare ⬜ shapeGround floor</v>
      </c>
      <c r="E542" s="343" t="str">
        <f>CONCATENATE('Outlet Data'!K542,L542,'Outlet Data'!N542,M542)</f>
        <v>KhulnaJhenaidahWithin the MahallaNon-PNP</v>
      </c>
      <c r="F542" s="343" t="str">
        <f t="shared" si="41"/>
        <v>Jhenaidahজেলা শহরNon-PNP</v>
      </c>
      <c r="G542" s="343" t="str">
        <f t="shared" si="42"/>
        <v>JhenaidahNon-PNP</v>
      </c>
      <c r="H542" s="344">
        <v>45714</v>
      </c>
      <c r="I542" s="343">
        <v>1300</v>
      </c>
      <c r="J542" s="343" t="str">
        <f t="shared" si="43"/>
        <v>1001 - 1500 SFT</v>
      </c>
      <c r="K542" s="345" t="s">
        <v>159</v>
      </c>
      <c r="L542" s="343" t="s">
        <v>1006</v>
      </c>
      <c r="M542" s="345" t="s">
        <v>1537</v>
      </c>
      <c r="N542" s="343" t="s">
        <v>1016</v>
      </c>
      <c r="O542" s="343" t="s">
        <v>25</v>
      </c>
      <c r="P542" s="343" t="s">
        <v>118</v>
      </c>
      <c r="Q542" s="343" t="s">
        <v>1861</v>
      </c>
      <c r="R542" s="343" t="s">
        <v>1863</v>
      </c>
      <c r="S542" s="346">
        <v>959214.2</v>
      </c>
      <c r="T542" s="346">
        <v>737.85707692307687</v>
      </c>
      <c r="U542" s="346">
        <v>874694</v>
      </c>
      <c r="V542" s="346">
        <v>1013116</v>
      </c>
      <c r="W542" s="346">
        <v>1121570.1000000001</v>
      </c>
      <c r="X542" s="346">
        <v>952503.3</v>
      </c>
      <c r="Y542" s="346">
        <v>1526574.5</v>
      </c>
      <c r="Z542" s="346">
        <v>44</v>
      </c>
      <c r="AA542" s="346" t="s">
        <v>1848</v>
      </c>
      <c r="AB542" s="346" t="s">
        <v>1849</v>
      </c>
      <c r="AC542" s="346" t="s">
        <v>1845</v>
      </c>
      <c r="AD542" s="346">
        <v>-162355.90000000014</v>
      </c>
      <c r="AE542" s="347">
        <v>-0.14475769280939299</v>
      </c>
      <c r="AF542" s="347">
        <v>2.8413950118550406E-2</v>
      </c>
      <c r="AG542" s="346">
        <v>908569</v>
      </c>
      <c r="AH542" s="346">
        <v>874694</v>
      </c>
      <c r="AI542" s="346">
        <v>1251441</v>
      </c>
      <c r="AJ542" s="346">
        <v>748251</v>
      </c>
      <c r="AK542" s="346">
        <v>1013116</v>
      </c>
      <c r="AL542" s="346">
        <v>13158.535127088398</v>
      </c>
      <c r="AM542" s="346">
        <v>14511.161842494796</v>
      </c>
      <c r="AN542" s="346">
        <v>60335.044965614448</v>
      </c>
      <c r="AO542" s="346">
        <v>7165.5522481015796</v>
      </c>
      <c r="AP542" s="346">
        <v>41105.027975726931</v>
      </c>
      <c r="AQ542" s="347">
        <v>0.14355647052891593</v>
      </c>
      <c r="AR542" s="348" t="str">
        <f t="shared" si="44"/>
        <v>KhulnaJhenaidah</v>
      </c>
      <c r="AS542" s="347">
        <v>4.0000000000000001E-3</v>
      </c>
      <c r="AT542" s="347" t="s">
        <v>1846</v>
      </c>
      <c r="AU542" s="347" t="s">
        <v>1843</v>
      </c>
      <c r="AV542" s="349" t="s">
        <v>1041</v>
      </c>
    </row>
    <row r="543" spans="1:48" ht="14.4">
      <c r="A543" s="343">
        <v>335</v>
      </c>
      <c r="B543" s="343" t="s">
        <v>1142</v>
      </c>
      <c r="C543" s="343" t="s">
        <v>2177</v>
      </c>
      <c r="D543" s="343" t="str">
        <f t="shared" si="40"/>
        <v>1001 - 1500 SFTMymensinghNetrokonaNon-PNPCommercial HubMCজেলা শহরSquare ⬜ shapeGround floor</v>
      </c>
      <c r="E543" s="343" t="str">
        <f>CONCATENATE('Outlet Data'!K543,L543,'Outlet Data'!N543,M543)</f>
        <v>MymensinghNetrokonaCommercial HubNon-PNP</v>
      </c>
      <c r="F543" s="343" t="str">
        <f t="shared" si="41"/>
        <v>Netrokonaজেলা শহরNon-PNP</v>
      </c>
      <c r="G543" s="343" t="str">
        <f t="shared" si="42"/>
        <v>NetrokonaNon-PNP</v>
      </c>
      <c r="H543" s="344">
        <v>45715</v>
      </c>
      <c r="I543" s="343">
        <v>1424</v>
      </c>
      <c r="J543" s="343" t="str">
        <f t="shared" si="43"/>
        <v>1001 - 1500 SFT</v>
      </c>
      <c r="K543" s="345" t="s">
        <v>18</v>
      </c>
      <c r="L543" s="343" t="s">
        <v>300</v>
      </c>
      <c r="M543" s="345" t="s">
        <v>1537</v>
      </c>
      <c r="N543" s="343" t="s">
        <v>1014</v>
      </c>
      <c r="O543" s="343" t="s">
        <v>25</v>
      </c>
      <c r="P543" s="343" t="s">
        <v>118</v>
      </c>
      <c r="Q543" s="343" t="s">
        <v>1861</v>
      </c>
      <c r="R543" s="343" t="s">
        <v>1863</v>
      </c>
      <c r="S543" s="346">
        <v>1860067.4</v>
      </c>
      <c r="T543" s="346">
        <v>1306.2271067415729</v>
      </c>
      <c r="U543" s="346">
        <v>1661377</v>
      </c>
      <c r="V543" s="346">
        <v>2039403</v>
      </c>
      <c r="W543" s="346">
        <v>1523137.8</v>
      </c>
      <c r="X543" s="346">
        <v>1207684.7</v>
      </c>
      <c r="Y543" s="346">
        <v>1844788.2999999998</v>
      </c>
      <c r="Z543" s="346">
        <v>7</v>
      </c>
      <c r="AA543" s="346" t="s">
        <v>1853</v>
      </c>
      <c r="AB543" s="346" t="s">
        <v>1854</v>
      </c>
      <c r="AC543" s="346" t="s">
        <v>1855</v>
      </c>
      <c r="AD543" s="346">
        <v>336929.59999999986</v>
      </c>
      <c r="AE543" s="347">
        <v>0.22120756244116579</v>
      </c>
      <c r="AF543" s="347">
        <v>6.4899968034011879E-2</v>
      </c>
      <c r="AG543" s="346">
        <v>1661377</v>
      </c>
      <c r="AH543" s="346">
        <v>1983114</v>
      </c>
      <c r="AI543" s="346">
        <v>2229513</v>
      </c>
      <c r="AJ543" s="346">
        <v>1386930</v>
      </c>
      <c r="AK543" s="346">
        <v>2039403</v>
      </c>
      <c r="AL543" s="346">
        <v>80349.919702248299</v>
      </c>
      <c r="AM543" s="346">
        <v>125195.15190287083</v>
      </c>
      <c r="AN543" s="346">
        <v>176064.432686819</v>
      </c>
      <c r="AO543" s="346">
        <v>76647.295958882867</v>
      </c>
      <c r="AP543" s="346">
        <v>145334.77375471685</v>
      </c>
      <c r="AQ543" s="347">
        <v>0.16677030301250365</v>
      </c>
      <c r="AR543" s="348" t="str">
        <f t="shared" si="44"/>
        <v>MymensinghNetrokona</v>
      </c>
      <c r="AS543" s="347">
        <v>4.0000000000000001E-3</v>
      </c>
      <c r="AT543" s="347" t="s">
        <v>1846</v>
      </c>
      <c r="AU543" s="347" t="s">
        <v>1843</v>
      </c>
      <c r="AV543" s="349" t="s">
        <v>1041</v>
      </c>
    </row>
    <row r="544" spans="1:48" ht="14.4">
      <c r="A544" s="343">
        <v>592</v>
      </c>
      <c r="B544" s="343" t="s">
        <v>1077</v>
      </c>
      <c r="C544" s="343" t="s">
        <v>2178</v>
      </c>
      <c r="D544" s="343" t="str">
        <f t="shared" si="40"/>
        <v>1001 - 1500 SFTChattogramLakshmipurNon-PNPCommercial HubMCজেলা শহরSquare ⬜ shapeGround floor</v>
      </c>
      <c r="E544" s="343" t="str">
        <f>CONCATENATE('Outlet Data'!K544,L544,'Outlet Data'!N544,M544)</f>
        <v>ChattogramLakshmipurCommercial HubNon-PNP</v>
      </c>
      <c r="F544" s="343" t="str">
        <f t="shared" si="41"/>
        <v>Lakshmipurজেলা শহরNon-PNP</v>
      </c>
      <c r="G544" s="343" t="str">
        <f t="shared" si="42"/>
        <v>LakshmipurNon-PNP</v>
      </c>
      <c r="H544" s="344">
        <v>45716</v>
      </c>
      <c r="I544" s="343">
        <v>1130</v>
      </c>
      <c r="J544" s="343" t="str">
        <f t="shared" si="43"/>
        <v>1001 - 1500 SFT</v>
      </c>
      <c r="K544" s="345" t="s">
        <v>195</v>
      </c>
      <c r="L544" s="343" t="s">
        <v>170</v>
      </c>
      <c r="M544" s="345" t="s">
        <v>1537</v>
      </c>
      <c r="N544" s="343" t="s">
        <v>1014</v>
      </c>
      <c r="O544" s="343" t="s">
        <v>25</v>
      </c>
      <c r="P544" s="343" t="s">
        <v>118</v>
      </c>
      <c r="Q544" s="343" t="s">
        <v>1861</v>
      </c>
      <c r="R544" s="343" t="s">
        <v>1863</v>
      </c>
      <c r="S544" s="346">
        <v>1536884.6</v>
      </c>
      <c r="T544" s="346">
        <v>1360.0748672566372</v>
      </c>
      <c r="U544" s="346">
        <v>1328128</v>
      </c>
      <c r="V544" s="346">
        <v>1533797</v>
      </c>
      <c r="W544" s="346">
        <v>1536884.6</v>
      </c>
      <c r="X544" s="346">
        <v>1100730.3999999999</v>
      </c>
      <c r="Y544" s="346">
        <v>2035829.4</v>
      </c>
      <c r="Z544" s="346">
        <v>9</v>
      </c>
      <c r="AA544" s="346" t="s">
        <v>1853</v>
      </c>
      <c r="AB544" s="346" t="s">
        <v>1854</v>
      </c>
      <c r="AC544" s="346" t="s">
        <v>1845</v>
      </c>
      <c r="AD544" s="346">
        <v>0</v>
      </c>
      <c r="AE544" s="347">
        <v>0</v>
      </c>
      <c r="AF544" s="347">
        <v>3.2732840721598301E-2</v>
      </c>
      <c r="AG544" s="346">
        <v>1297576</v>
      </c>
      <c r="AH544" s="346">
        <v>1533797</v>
      </c>
      <c r="AI544" s="346">
        <v>2052779</v>
      </c>
      <c r="AJ544" s="346">
        <v>1328128</v>
      </c>
      <c r="AK544" s="346">
        <v>1472143</v>
      </c>
      <c r="AL544" s="346">
        <v>-50330.917557358858</v>
      </c>
      <c r="AM544" s="346">
        <v>75195.455519933137</v>
      </c>
      <c r="AN544" s="346">
        <v>91695.508152800263</v>
      </c>
      <c r="AO544" s="346">
        <v>63581.051350270252</v>
      </c>
      <c r="AP544" s="346">
        <v>71391.896630741801</v>
      </c>
      <c r="AQ544" s="347">
        <v>0.1539970374570695</v>
      </c>
      <c r="AR544" s="348" t="str">
        <f t="shared" si="44"/>
        <v>ChattogramLakshmipur</v>
      </c>
      <c r="AS544" s="347">
        <v>-4.942425847341886E-18</v>
      </c>
      <c r="AT544" s="347" t="s">
        <v>1846</v>
      </c>
      <c r="AU544" s="347" t="s">
        <v>1843</v>
      </c>
      <c r="AV544" s="349" t="s">
        <v>1041</v>
      </c>
    </row>
    <row r="545" spans="1:48" ht="14.4">
      <c r="A545" s="343">
        <v>367</v>
      </c>
      <c r="B545" s="343" t="s">
        <v>1188</v>
      </c>
      <c r="C545" s="343" t="s">
        <v>1189</v>
      </c>
      <c r="D545" s="343" t="str">
        <f t="shared" si="40"/>
        <v>1501 - 2000 SFTBarishalPatuakhaliNon-PNPCommercial HubMCথানা সদরSquare ⬜ shapeSlightly upper than Ground floor</v>
      </c>
      <c r="E545" s="343" t="str">
        <f>CONCATENATE('Outlet Data'!K545,L545,'Outlet Data'!N545,M545)</f>
        <v>BarishalPatuakhaliCommercial HubNon-PNP</v>
      </c>
      <c r="F545" s="343" t="str">
        <f t="shared" si="41"/>
        <v>Patuakhaliথানা সদরNon-PNP</v>
      </c>
      <c r="G545" s="343" t="str">
        <f t="shared" si="42"/>
        <v>PatuakhaliNon-PNP</v>
      </c>
      <c r="H545" s="344">
        <v>45716</v>
      </c>
      <c r="I545" s="343">
        <v>1538</v>
      </c>
      <c r="J545" s="343" t="str">
        <f t="shared" si="43"/>
        <v>1501 - 2000 SFT</v>
      </c>
      <c r="K545" s="345" t="s">
        <v>189</v>
      </c>
      <c r="L545" s="343" t="s">
        <v>211</v>
      </c>
      <c r="M545" s="345" t="s">
        <v>1537</v>
      </c>
      <c r="N545" s="343" t="s">
        <v>1014</v>
      </c>
      <c r="O545" s="343" t="s">
        <v>25</v>
      </c>
      <c r="P545" s="343" t="s">
        <v>118</v>
      </c>
      <c r="Q545" s="343" t="s">
        <v>1869</v>
      </c>
      <c r="R545" s="343" t="s">
        <v>1863</v>
      </c>
      <c r="S545" s="346">
        <v>1671684.4</v>
      </c>
      <c r="T545" s="346">
        <v>1086.9209362808842</v>
      </c>
      <c r="U545" s="346">
        <v>1378100</v>
      </c>
      <c r="V545" s="346">
        <v>2065195</v>
      </c>
      <c r="W545" s="346">
        <v>1553858.6</v>
      </c>
      <c r="X545" s="346">
        <v>698723.6</v>
      </c>
      <c r="Y545" s="346">
        <v>1613038.8</v>
      </c>
      <c r="Z545" s="346">
        <v>5</v>
      </c>
      <c r="AA545" s="346" t="s">
        <v>1853</v>
      </c>
      <c r="AB545" s="346" t="s">
        <v>1854</v>
      </c>
      <c r="AC545" s="346" t="s">
        <v>1855</v>
      </c>
      <c r="AD545" s="346">
        <v>117825.79999999981</v>
      </c>
      <c r="AE545" s="347">
        <v>7.5827877774721442E-2</v>
      </c>
      <c r="AF545" s="347">
        <v>7.2861581224725983E-2</v>
      </c>
      <c r="AG545" s="346">
        <v>1346651</v>
      </c>
      <c r="AH545" s="346">
        <v>1422856</v>
      </c>
      <c r="AI545" s="346">
        <v>2065195</v>
      </c>
      <c r="AJ545" s="346">
        <v>1378100</v>
      </c>
      <c r="AK545" s="346">
        <v>2145620</v>
      </c>
      <c r="AL545" s="346">
        <v>88375.952210060117</v>
      </c>
      <c r="AM545" s="346">
        <v>61467.221770602919</v>
      </c>
      <c r="AN545" s="346">
        <v>189332.72552684718</v>
      </c>
      <c r="AO545" s="346">
        <v>94435.430679182056</v>
      </c>
      <c r="AP545" s="346">
        <v>175396.51327684429</v>
      </c>
      <c r="AQ545" s="347">
        <v>0.16861161387103762</v>
      </c>
      <c r="AR545" s="348" t="str">
        <f t="shared" si="44"/>
        <v>BarishalPatuakhali</v>
      </c>
      <c r="AS545" s="347">
        <v>4.0000000000000001E-3</v>
      </c>
      <c r="AT545" s="347" t="s">
        <v>1846</v>
      </c>
      <c r="AU545" s="347" t="s">
        <v>1851</v>
      </c>
      <c r="AV545" s="349" t="s">
        <v>1041</v>
      </c>
    </row>
    <row r="546" spans="1:48" ht="14.4">
      <c r="A546" s="343">
        <v>799</v>
      </c>
      <c r="B546" s="343" t="s">
        <v>1181</v>
      </c>
      <c r="C546" s="343" t="s">
        <v>2179</v>
      </c>
      <c r="D546" s="343" t="str">
        <f t="shared" si="40"/>
        <v>1501 - 2000 SFTDhakaDhakaNon-PNPWithin the MahallaMBবিভাগীয় শহরL shapeSlightly upper than Ground floor</v>
      </c>
      <c r="E546" s="343" t="str">
        <f>CONCATENATE('Outlet Data'!K546,L546,'Outlet Data'!N546,M546)</f>
        <v>DhakaDhakaWithin the MahallaNon-PNP</v>
      </c>
      <c r="F546" s="343" t="str">
        <f t="shared" si="41"/>
        <v>Dhakaবিভাগীয় শহরNon-PNP</v>
      </c>
      <c r="G546" s="343" t="str">
        <f t="shared" si="42"/>
        <v>DhakaNon-PNP</v>
      </c>
      <c r="H546" s="344">
        <v>45716</v>
      </c>
      <c r="I546" s="343">
        <v>1516</v>
      </c>
      <c r="J546" s="343" t="str">
        <f t="shared" si="43"/>
        <v>1501 - 2000 SFT</v>
      </c>
      <c r="K546" s="345" t="s">
        <v>52</v>
      </c>
      <c r="L546" s="343" t="s">
        <v>52</v>
      </c>
      <c r="M546" s="345" t="s">
        <v>1537</v>
      </c>
      <c r="N546" s="343" t="s">
        <v>1016</v>
      </c>
      <c r="O546" s="343" t="s">
        <v>25</v>
      </c>
      <c r="P546" s="343" t="s">
        <v>27</v>
      </c>
      <c r="Q546" s="343" t="s">
        <v>1838</v>
      </c>
      <c r="R546" s="343" t="s">
        <v>52</v>
      </c>
      <c r="S546" s="346">
        <v>1122502.6000000001</v>
      </c>
      <c r="T546" s="346">
        <v>740.43707124010564</v>
      </c>
      <c r="U546" s="346">
        <v>1005543</v>
      </c>
      <c r="V546" s="346">
        <v>1225176</v>
      </c>
      <c r="W546" s="346">
        <v>1836897.4</v>
      </c>
      <c r="X546" s="346">
        <v>1451480</v>
      </c>
      <c r="Y546" s="346">
        <v>2788880.2</v>
      </c>
      <c r="Z546" s="346">
        <v>9</v>
      </c>
      <c r="AA546" s="346" t="s">
        <v>1857</v>
      </c>
      <c r="AB546" s="346" t="s">
        <v>1858</v>
      </c>
      <c r="AC546" s="346" t="s">
        <v>1841</v>
      </c>
      <c r="AD546" s="346">
        <v>-714394.79999999981</v>
      </c>
      <c r="AE546" s="347">
        <v>-0.38891382828458454</v>
      </c>
      <c r="AF546" s="347">
        <v>1.3021774726675362E-2</v>
      </c>
      <c r="AG546" s="346">
        <v>1225176</v>
      </c>
      <c r="AH546" s="346">
        <v>1219703</v>
      </c>
      <c r="AI546" s="346">
        <v>1236218</v>
      </c>
      <c r="AJ546" s="346">
        <v>1005543</v>
      </c>
      <c r="AK546" s="346">
        <v>925873</v>
      </c>
      <c r="AL546" s="346">
        <v>16929.948655279906</v>
      </c>
      <c r="AM546" s="346">
        <v>11955.940646444331</v>
      </c>
      <c r="AN546" s="346">
        <v>31139.039313338319</v>
      </c>
      <c r="AO546" s="346">
        <v>18297.096608051012</v>
      </c>
      <c r="AP546" s="346">
        <v>-5237.1452865766478</v>
      </c>
      <c r="AQ546" s="347">
        <v>0.14721570193674746</v>
      </c>
      <c r="AR546" s="348" t="str">
        <f t="shared" si="44"/>
        <v>DhakaDhaka</v>
      </c>
      <c r="AS546" s="347">
        <v>4.0000000000000001E-3</v>
      </c>
      <c r="AT546" s="347" t="s">
        <v>1842</v>
      </c>
      <c r="AU546" s="347" t="s">
        <v>1851</v>
      </c>
      <c r="AV546" s="349" t="s">
        <v>1041</v>
      </c>
    </row>
    <row r="547" spans="1:48" ht="14.4">
      <c r="A547" s="343">
        <v>552</v>
      </c>
      <c r="B547" s="343" t="s">
        <v>1046</v>
      </c>
      <c r="C547" s="343" t="s">
        <v>2180</v>
      </c>
      <c r="D547" s="343" t="str">
        <f t="shared" si="40"/>
        <v>Below 1000 SFTDhakaDhakaNon-PNPHigh Street W Residential BlockLCবিভাগীয় শহরSquare ⬜ shapeGround floor</v>
      </c>
      <c r="E547" s="343" t="str">
        <f>CONCATENATE('Outlet Data'!K547,L547,'Outlet Data'!N547,M547)</f>
        <v>DhakaDhakaHigh Street W Residential BlockNon-PNP</v>
      </c>
      <c r="F547" s="343" t="str">
        <f t="shared" si="41"/>
        <v>Dhakaবিভাগীয় শহরNon-PNP</v>
      </c>
      <c r="G547" s="343" t="str">
        <f t="shared" si="42"/>
        <v>DhakaNon-PNP</v>
      </c>
      <c r="H547" s="344">
        <v>45716</v>
      </c>
      <c r="I547" s="343">
        <v>916</v>
      </c>
      <c r="J547" s="343" t="str">
        <f t="shared" si="43"/>
        <v>Below 1000 SFT</v>
      </c>
      <c r="K547" s="345" t="s">
        <v>52</v>
      </c>
      <c r="L547" s="343" t="s">
        <v>52</v>
      </c>
      <c r="M547" s="345" t="s">
        <v>1537</v>
      </c>
      <c r="N547" s="343" t="s">
        <v>1015</v>
      </c>
      <c r="O547" s="343" t="s">
        <v>127</v>
      </c>
      <c r="P547" s="343" t="s">
        <v>118</v>
      </c>
      <c r="Q547" s="343" t="s">
        <v>1838</v>
      </c>
      <c r="R547" s="343" t="s">
        <v>52</v>
      </c>
      <c r="S547" s="346">
        <v>1050986.2</v>
      </c>
      <c r="T547" s="346">
        <v>1147.364847161572</v>
      </c>
      <c r="U547" s="346">
        <v>915167</v>
      </c>
      <c r="V547" s="346">
        <v>1069392</v>
      </c>
      <c r="W547" s="346">
        <v>946759</v>
      </c>
      <c r="X547" s="346">
        <v>827071.2</v>
      </c>
      <c r="Y547" s="346">
        <v>1050986.2</v>
      </c>
      <c r="Z547" s="346">
        <v>5</v>
      </c>
      <c r="AA547" s="346" t="s">
        <v>1853</v>
      </c>
      <c r="AB547" s="346" t="s">
        <v>1854</v>
      </c>
      <c r="AC547" s="346" t="s">
        <v>1845</v>
      </c>
      <c r="AD547" s="346">
        <v>104227.19999999995</v>
      </c>
      <c r="AE547" s="347">
        <v>0.11008841743252495</v>
      </c>
      <c r="AF547" s="347">
        <v>1.92232221740006E-2</v>
      </c>
      <c r="AG547" s="346">
        <v>885830</v>
      </c>
      <c r="AH547" s="346">
        <v>915167</v>
      </c>
      <c r="AI547" s="346">
        <v>984064</v>
      </c>
      <c r="AJ547" s="346">
        <v>1069392</v>
      </c>
      <c r="AK547" s="346">
        <v>1400478</v>
      </c>
      <c r="AL547" s="346">
        <v>6259.509448949073</v>
      </c>
      <c r="AM547" s="346">
        <v>14741.925251968583</v>
      </c>
      <c r="AN547" s="346">
        <v>-26991.642937264987</v>
      </c>
      <c r="AO547" s="346">
        <v>33728.437111152016</v>
      </c>
      <c r="AP547" s="346">
        <v>73278.47724723845</v>
      </c>
      <c r="AQ547" s="347">
        <v>0.16793071007501434</v>
      </c>
      <c r="AR547" s="348" t="str">
        <f t="shared" si="44"/>
        <v>DhakaDhaka</v>
      </c>
      <c r="AS547" s="347">
        <v>4.0000000000000001E-3</v>
      </c>
      <c r="AT547" s="347" t="s">
        <v>1846</v>
      </c>
      <c r="AU547" s="347" t="s">
        <v>1843</v>
      </c>
      <c r="AV547" s="349" t="s">
        <v>1041</v>
      </c>
    </row>
    <row r="548" spans="1:48" ht="14.4">
      <c r="A548" s="343">
        <v>423</v>
      </c>
      <c r="B548" s="343" t="s">
        <v>1293</v>
      </c>
      <c r="C548" s="343" t="s">
        <v>2181</v>
      </c>
      <c r="D548" s="343" t="str">
        <f t="shared" si="40"/>
        <v xml:space="preserve">2501 - 3000 SFTRangpurRangpurNon-PNPWithin the MahallaMBবিভাগীয় শহরL shapeGround floor </v>
      </c>
      <c r="E548" s="343" t="str">
        <f>CONCATENATE('Outlet Data'!K548,L548,'Outlet Data'!N548,M548)</f>
        <v>RangpurRangpurWithin the MahallaNon-PNP</v>
      </c>
      <c r="F548" s="343" t="str">
        <f t="shared" si="41"/>
        <v>Rangpurবিভাগীয় শহরNon-PNP</v>
      </c>
      <c r="G548" s="343" t="str">
        <f t="shared" si="42"/>
        <v>RangpurNon-PNP</v>
      </c>
      <c r="H548" s="344">
        <v>45716</v>
      </c>
      <c r="I548" s="343">
        <v>3000</v>
      </c>
      <c r="J548" s="343" t="str">
        <f t="shared" si="43"/>
        <v>2501 - 3000 SFT</v>
      </c>
      <c r="K548" s="345" t="s">
        <v>389</v>
      </c>
      <c r="L548" s="343" t="s">
        <v>389</v>
      </c>
      <c r="M548" s="345" t="s">
        <v>1537</v>
      </c>
      <c r="N548" s="343" t="s">
        <v>1016</v>
      </c>
      <c r="O548" s="343" t="s">
        <v>25</v>
      </c>
      <c r="P548" s="343" t="s">
        <v>27</v>
      </c>
      <c r="Q548" s="343" t="s">
        <v>1838</v>
      </c>
      <c r="R548" s="343" t="s">
        <v>1863</v>
      </c>
      <c r="S548" s="346">
        <v>2000186.8</v>
      </c>
      <c r="T548" s="346">
        <v>666.72893333333332</v>
      </c>
      <c r="U548" s="346">
        <v>1910221</v>
      </c>
      <c r="V548" s="346">
        <v>2005556</v>
      </c>
      <c r="W548" s="346">
        <v>2544594.2000000002</v>
      </c>
      <c r="X548" s="346">
        <v>2061290.4</v>
      </c>
      <c r="Y548" s="346">
        <v>3604529.4</v>
      </c>
      <c r="Z548" s="346">
        <v>19</v>
      </c>
      <c r="AA548" s="346" t="s">
        <v>1848</v>
      </c>
      <c r="AB548" s="346" t="s">
        <v>1849</v>
      </c>
      <c r="AC548" s="346" t="s">
        <v>1841</v>
      </c>
      <c r="AD548" s="346">
        <v>-544407.40000000014</v>
      </c>
      <c r="AE548" s="347">
        <v>-0.21394664815317121</v>
      </c>
      <c r="AF548" s="347">
        <v>5.274375648784304E-2</v>
      </c>
      <c r="AG548" s="346">
        <v>1910221</v>
      </c>
      <c r="AH548" s="346">
        <v>1955878</v>
      </c>
      <c r="AI548" s="346">
        <v>2253602</v>
      </c>
      <c r="AJ548" s="346">
        <v>1875677</v>
      </c>
      <c r="AK548" s="346">
        <v>2005556</v>
      </c>
      <c r="AL548" s="346">
        <v>100957.40274221438</v>
      </c>
      <c r="AM548" s="346">
        <v>89656.677865200152</v>
      </c>
      <c r="AN548" s="346">
        <v>143595.56361546478</v>
      </c>
      <c r="AO548" s="346">
        <v>87830.325554198993</v>
      </c>
      <c r="AP548" s="346">
        <v>105446.8577699117</v>
      </c>
      <c r="AQ548" s="347">
        <v>0.16366054381290915</v>
      </c>
      <c r="AR548" s="348" t="str">
        <f t="shared" si="44"/>
        <v>RangpurRangpur</v>
      </c>
      <c r="AS548" s="347">
        <v>4.0000000000000001E-3</v>
      </c>
      <c r="AT548" s="347" t="s">
        <v>1842</v>
      </c>
      <c r="AU548" s="347" t="s">
        <v>1930</v>
      </c>
      <c r="AV548" s="349" t="s">
        <v>1041</v>
      </c>
    </row>
    <row r="549" spans="1:48" ht="14.4">
      <c r="A549" s="343">
        <v>181</v>
      </c>
      <c r="B549" s="343" t="s">
        <v>1297</v>
      </c>
      <c r="C549" s="343" t="s">
        <v>1298</v>
      </c>
      <c r="D549" s="343" t="str">
        <f t="shared" si="40"/>
        <v>3001 - 3500 SFTChattogramKhagrachhariNon-PNPHigh Street W Residential BlockLCজেলা শহরI shapeGround floor</v>
      </c>
      <c r="E549" s="343" t="str">
        <f>CONCATENATE('Outlet Data'!K549,L549,'Outlet Data'!N549,M549)</f>
        <v>ChattogramKhagrachhariHigh Street W Residential BlockNon-PNP</v>
      </c>
      <c r="F549" s="343" t="str">
        <f t="shared" si="41"/>
        <v>Khagrachhariজেলা শহরNon-PNP</v>
      </c>
      <c r="G549" s="343" t="str">
        <f t="shared" si="42"/>
        <v>KhagrachhariNon-PNP</v>
      </c>
      <c r="H549" s="344">
        <v>45716</v>
      </c>
      <c r="I549" s="343">
        <v>3090</v>
      </c>
      <c r="J549" s="343" t="str">
        <f t="shared" si="43"/>
        <v>3001 - 3500 SFT</v>
      </c>
      <c r="K549" s="345" t="s">
        <v>195</v>
      </c>
      <c r="L549" s="343" t="s">
        <v>1571</v>
      </c>
      <c r="M549" s="345" t="s">
        <v>1537</v>
      </c>
      <c r="N549" s="343" t="s">
        <v>1015</v>
      </c>
      <c r="O549" s="343" t="s">
        <v>127</v>
      </c>
      <c r="P549" s="343" t="s">
        <v>118</v>
      </c>
      <c r="Q549" s="343" t="s">
        <v>1861</v>
      </c>
      <c r="R549" s="343" t="s">
        <v>1863</v>
      </c>
      <c r="S549" s="346">
        <v>2140038.7999999998</v>
      </c>
      <c r="T549" s="346">
        <v>692.56919093851127</v>
      </c>
      <c r="U549" s="346">
        <v>1958243</v>
      </c>
      <c r="V549" s="346">
        <v>2189936</v>
      </c>
      <c r="W549" s="346">
        <v>658654.30000000005</v>
      </c>
      <c r="X549" s="346">
        <v>409501.5</v>
      </c>
      <c r="Y549" s="346">
        <v>877803.35</v>
      </c>
      <c r="Z549" s="346">
        <v>6</v>
      </c>
      <c r="AA549" s="346" t="s">
        <v>1864</v>
      </c>
      <c r="AB549" s="346" t="s">
        <v>1865</v>
      </c>
      <c r="AC549" s="346" t="s">
        <v>1855</v>
      </c>
      <c r="AD549" s="346">
        <v>1481384.4999999998</v>
      </c>
      <c r="AE549" s="347">
        <v>2.2491077641184454</v>
      </c>
      <c r="AF549" s="347">
        <v>8.062364709268105E-2</v>
      </c>
      <c r="AG549" s="346">
        <v>1922631</v>
      </c>
      <c r="AH549" s="346">
        <v>1958243</v>
      </c>
      <c r="AI549" s="346">
        <v>2565607</v>
      </c>
      <c r="AJ549" s="346">
        <v>2189936</v>
      </c>
      <c r="AK549" s="346">
        <v>2063777</v>
      </c>
      <c r="AL549" s="346">
        <v>125207.53959698189</v>
      </c>
      <c r="AM549" s="346">
        <v>145950.0706246476</v>
      </c>
      <c r="AN549" s="346">
        <v>297794.58251205855</v>
      </c>
      <c r="AO549" s="346">
        <v>202898.71276252781</v>
      </c>
      <c r="AP549" s="346">
        <v>90837.759383007302</v>
      </c>
      <c r="AQ549" s="347">
        <v>0.18494122708191862</v>
      </c>
      <c r="AR549" s="348" t="str">
        <f t="shared" si="44"/>
        <v>ChattogramKhagrachhari</v>
      </c>
      <c r="AS549" s="347">
        <v>4.0000000000000001E-3</v>
      </c>
      <c r="AT549" s="347" t="s">
        <v>1856</v>
      </c>
      <c r="AU549" s="347" t="s">
        <v>1843</v>
      </c>
      <c r="AV549" s="349" t="s">
        <v>1041</v>
      </c>
    </row>
    <row r="550" spans="1:48" ht="14.4">
      <c r="A550" s="343">
        <v>613</v>
      </c>
      <c r="B550" s="343" t="s">
        <v>1248</v>
      </c>
      <c r="C550" s="343" t="s">
        <v>2182</v>
      </c>
      <c r="D550" s="343" t="str">
        <f t="shared" si="40"/>
        <v>1501 - 2000 SFTBarishalBholaNon-PNPCommercial HubMBঅন্যান্যI shapeGround floor</v>
      </c>
      <c r="E550" s="343" t="str">
        <f>CONCATENATE('Outlet Data'!K550,L550,'Outlet Data'!N550,M550)</f>
        <v>BarishalBholaCommercial HubNon-PNP</v>
      </c>
      <c r="F550" s="343" t="str">
        <f t="shared" si="41"/>
        <v>Bholaঅন্যান্যNon-PNP</v>
      </c>
      <c r="G550" s="343" t="str">
        <f t="shared" si="42"/>
        <v>BholaNon-PNP</v>
      </c>
      <c r="H550" s="344">
        <v>45716</v>
      </c>
      <c r="I550" s="343">
        <v>1942</v>
      </c>
      <c r="J550" s="343" t="str">
        <f t="shared" si="43"/>
        <v>1501 - 2000 SFT</v>
      </c>
      <c r="K550" s="345" t="s">
        <v>189</v>
      </c>
      <c r="L550" s="343" t="s">
        <v>1139</v>
      </c>
      <c r="M550" s="345" t="s">
        <v>1537</v>
      </c>
      <c r="N550" s="343" t="s">
        <v>1014</v>
      </c>
      <c r="O550" s="343" t="s">
        <v>25</v>
      </c>
      <c r="P550" s="343" t="s">
        <v>27</v>
      </c>
      <c r="Q550" s="343" t="s">
        <v>1926</v>
      </c>
      <c r="R550" s="343" t="s">
        <v>1863</v>
      </c>
      <c r="S550" s="346">
        <v>1048607</v>
      </c>
      <c r="T550" s="346">
        <v>539.96240988671468</v>
      </c>
      <c r="U550" s="346">
        <v>1021274</v>
      </c>
      <c r="V550" s="346">
        <v>1094543</v>
      </c>
      <c r="W550" s="346">
        <v>1891818.7</v>
      </c>
      <c r="X550" s="346">
        <v>1175210.8999999999</v>
      </c>
      <c r="Y550" s="346">
        <v>2354009.5</v>
      </c>
      <c r="Z550" s="346">
        <v>8</v>
      </c>
      <c r="AA550" s="346" t="s">
        <v>1853</v>
      </c>
      <c r="AB550" s="346" t="s">
        <v>1854</v>
      </c>
      <c r="AC550" s="346" t="s">
        <v>1841</v>
      </c>
      <c r="AD550" s="346">
        <v>-843211.7</v>
      </c>
      <c r="AE550" s="347">
        <v>-0.44571485629146179</v>
      </c>
      <c r="AF550" s="347">
        <v>3.7773115602454908E-2</v>
      </c>
      <c r="AG550" s="346">
        <v>1021274</v>
      </c>
      <c r="AH550" s="346">
        <v>1094543</v>
      </c>
      <c r="AI550" s="346">
        <v>1296058</v>
      </c>
      <c r="AJ550" s="346">
        <v>781558</v>
      </c>
      <c r="AK550" s="346">
        <v>1049602</v>
      </c>
      <c r="AL550" s="346">
        <v>28185.42942917411</v>
      </c>
      <c r="AM550" s="346">
        <v>24310.351599608897</v>
      </c>
      <c r="AN550" s="346">
        <v>92737.040006005671</v>
      </c>
      <c r="AO550" s="346">
        <v>38566.72764986605</v>
      </c>
      <c r="AP550" s="346">
        <v>14246.218478062423</v>
      </c>
      <c r="AQ550" s="347">
        <v>0.15208887749487171</v>
      </c>
      <c r="AR550" s="348" t="str">
        <f t="shared" si="44"/>
        <v>BarishalBhola</v>
      </c>
      <c r="AS550" s="347">
        <v>4.0000000000000001E-3</v>
      </c>
      <c r="AT550" s="347" t="s">
        <v>1856</v>
      </c>
      <c r="AU550" s="347" t="s">
        <v>1843</v>
      </c>
      <c r="AV550" s="349" t="s">
        <v>1041</v>
      </c>
    </row>
    <row r="551" spans="1:48" ht="14.4">
      <c r="A551" s="343">
        <v>480</v>
      </c>
      <c r="B551" s="343" t="s">
        <v>1247</v>
      </c>
      <c r="C551" s="343" t="s">
        <v>2183</v>
      </c>
      <c r="D551" s="343" t="str">
        <f t="shared" si="40"/>
        <v>1501 - 2000 SFTBarishalPatuakhaliNon-PNPCommercial HubLCঅন্যান্যI shapeGround floor</v>
      </c>
      <c r="E551" s="343" t="str">
        <f>CONCATENATE('Outlet Data'!K551,L551,'Outlet Data'!N551,M551)</f>
        <v>BarishalPatuakhaliCommercial HubNon-PNP</v>
      </c>
      <c r="F551" s="343" t="str">
        <f t="shared" si="41"/>
        <v>Patuakhaliঅন্যান্যNon-PNP</v>
      </c>
      <c r="G551" s="343" t="str">
        <f t="shared" si="42"/>
        <v>PatuakhaliNon-PNP</v>
      </c>
      <c r="H551" s="344">
        <v>45716</v>
      </c>
      <c r="I551" s="343">
        <v>1908</v>
      </c>
      <c r="J551" s="343" t="str">
        <f t="shared" si="43"/>
        <v>1501 - 2000 SFT</v>
      </c>
      <c r="K551" s="345" t="s">
        <v>189</v>
      </c>
      <c r="L551" s="343" t="s">
        <v>211</v>
      </c>
      <c r="M551" s="345" t="s">
        <v>1537</v>
      </c>
      <c r="N551" s="343" t="s">
        <v>1014</v>
      </c>
      <c r="O551" s="343" t="s">
        <v>127</v>
      </c>
      <c r="P551" s="343" t="s">
        <v>118</v>
      </c>
      <c r="Q551" s="343" t="s">
        <v>1926</v>
      </c>
      <c r="R551" s="343" t="s">
        <v>1863</v>
      </c>
      <c r="S551" s="346">
        <v>1834051.2</v>
      </c>
      <c r="T551" s="346">
        <v>961.24276729559745</v>
      </c>
      <c r="U551" s="346">
        <v>1613520</v>
      </c>
      <c r="V551" s="346">
        <v>1931544</v>
      </c>
      <c r="W551" s="346">
        <v>1037442.4</v>
      </c>
      <c r="X551" s="346">
        <v>860368.3</v>
      </c>
      <c r="Y551" s="346">
        <v>1296276.8999999999</v>
      </c>
      <c r="Z551" s="346">
        <v>7</v>
      </c>
      <c r="AA551" s="346" t="s">
        <v>1853</v>
      </c>
      <c r="AB551" s="346" t="s">
        <v>1854</v>
      </c>
      <c r="AC551" s="346" t="s">
        <v>1855</v>
      </c>
      <c r="AD551" s="346">
        <v>796608.79999999993</v>
      </c>
      <c r="AE551" s="347">
        <v>0.76785834085824911</v>
      </c>
      <c r="AF551" s="347">
        <v>4.0058066181179172E-2</v>
      </c>
      <c r="AG551" s="346">
        <v>1764684</v>
      </c>
      <c r="AH551" s="346">
        <v>1931544</v>
      </c>
      <c r="AI551" s="346">
        <v>2601340</v>
      </c>
      <c r="AJ551" s="346">
        <v>1259168</v>
      </c>
      <c r="AK551" s="346">
        <v>1613520</v>
      </c>
      <c r="AL551" s="346">
        <v>47403.982743733824</v>
      </c>
      <c r="AM551" s="346">
        <v>67956.437336775532</v>
      </c>
      <c r="AN551" s="346">
        <v>140221.31247588567</v>
      </c>
      <c r="AO551" s="346">
        <v>10835.905372099107</v>
      </c>
      <c r="AP551" s="346">
        <v>100925.08381786122</v>
      </c>
      <c r="AQ551" s="347">
        <v>0.12926862722250443</v>
      </c>
      <c r="AR551" s="348" t="str">
        <f t="shared" si="44"/>
        <v>BarishalPatuakhali</v>
      </c>
      <c r="AS551" s="347">
        <v>-1.1273423344897221E-18</v>
      </c>
      <c r="AT551" s="347" t="s">
        <v>1856</v>
      </c>
      <c r="AU551" s="347" t="s">
        <v>1843</v>
      </c>
      <c r="AV551" s="349" t="s">
        <v>1041</v>
      </c>
    </row>
    <row r="552" spans="1:48" ht="14.4">
      <c r="A552" s="343">
        <v>847</v>
      </c>
      <c r="B552" s="343" t="s">
        <v>1693</v>
      </c>
      <c r="C552" s="343" t="s">
        <v>2184</v>
      </c>
      <c r="D552" s="343" t="str">
        <f t="shared" si="40"/>
        <v>Below 1000 SFTDhakaTangailNon-PNPCommercial HubLBথানা সদরI shapeGround floor</v>
      </c>
      <c r="E552" s="343" t="str">
        <f>CONCATENATE('Outlet Data'!K552,L552,'Outlet Data'!N552,M552)</f>
        <v>DhakaTangailCommercial HubNon-PNP</v>
      </c>
      <c r="F552" s="343" t="str">
        <f t="shared" si="41"/>
        <v>Tangailথানা সদরNon-PNP</v>
      </c>
      <c r="G552" s="343" t="str">
        <f t="shared" si="42"/>
        <v>TangailNon-PNP</v>
      </c>
      <c r="H552" s="344">
        <v>45900</v>
      </c>
      <c r="I552" s="343">
        <v>997</v>
      </c>
      <c r="J552" s="343" t="str">
        <f t="shared" si="43"/>
        <v>Below 1000 SFT</v>
      </c>
      <c r="K552" s="345" t="s">
        <v>52</v>
      </c>
      <c r="L552" s="343" t="s">
        <v>362</v>
      </c>
      <c r="M552" s="345" t="s">
        <v>1537</v>
      </c>
      <c r="N552" s="343" t="s">
        <v>1014</v>
      </c>
      <c r="O552" s="343" t="s">
        <v>127</v>
      </c>
      <c r="P552" s="343" t="s">
        <v>27</v>
      </c>
      <c r="Q552" s="343" t="s">
        <v>1869</v>
      </c>
      <c r="R552" s="343" t="s">
        <v>52</v>
      </c>
      <c r="S552" s="346">
        <v>647438.6</v>
      </c>
      <c r="T552" s="346">
        <v>649.38676028084251</v>
      </c>
      <c r="U552" s="346">
        <v>583178</v>
      </c>
      <c r="V552" s="346">
        <v>706437</v>
      </c>
      <c r="W552" s="346">
        <v>937396.9</v>
      </c>
      <c r="X552" s="346">
        <v>651469.44999999995</v>
      </c>
      <c r="Y552" s="346">
        <v>1358631.4</v>
      </c>
      <c r="Z552" s="346">
        <v>34</v>
      </c>
      <c r="AA552" s="346" t="s">
        <v>1839</v>
      </c>
      <c r="AB552" s="346" t="s">
        <v>1840</v>
      </c>
      <c r="AC552" s="346" t="s">
        <v>1841</v>
      </c>
      <c r="AD552" s="346">
        <v>-289958.30000000005</v>
      </c>
      <c r="AE552" s="347">
        <v>-0.30932287060048957</v>
      </c>
      <c r="AF552" s="347">
        <v>1.5424927956012989E-2</v>
      </c>
      <c r="AG552" s="346">
        <v>571842</v>
      </c>
      <c r="AH552" s="346">
        <v>658259</v>
      </c>
      <c r="AI552" s="346">
        <v>706437</v>
      </c>
      <c r="AJ552" s="346">
        <v>583178</v>
      </c>
      <c r="AK552" s="346">
        <v>717477</v>
      </c>
      <c r="AL552" s="346">
        <v>8874.1567580640403</v>
      </c>
      <c r="AM552" s="346">
        <v>3280.4598553924006</v>
      </c>
      <c r="AN552" s="346">
        <v>24422.909310673975</v>
      </c>
      <c r="AO552" s="346">
        <v>-1602.1176048237685</v>
      </c>
      <c r="AP552" s="346">
        <v>14958.060485402908</v>
      </c>
      <c r="AQ552" s="347">
        <v>0.16126274035246893</v>
      </c>
      <c r="AR552" s="348" t="str">
        <f t="shared" si="44"/>
        <v>DhakaTangail</v>
      </c>
      <c r="AS552" s="347">
        <v>7.1590343581968158E-3</v>
      </c>
      <c r="AT552" s="347" t="s">
        <v>1856</v>
      </c>
      <c r="AU552" s="347" t="s">
        <v>1843</v>
      </c>
      <c r="AV552" s="349" t="s">
        <v>1041</v>
      </c>
    </row>
    <row r="553" spans="1:48" ht="14.4">
      <c r="A553" s="343">
        <v>282</v>
      </c>
      <c r="B553" s="343" t="s">
        <v>1227</v>
      </c>
      <c r="C553" s="343" t="s">
        <v>2185</v>
      </c>
      <c r="D553" s="343" t="str">
        <f t="shared" si="40"/>
        <v>1501 - 2000 SFTDhakaMadaripurNon-PNPCommercial HubMBজেলা শহরSquare ⬜ shapeGround floor</v>
      </c>
      <c r="E553" s="343" t="str">
        <f>CONCATENATE('Outlet Data'!K553,L553,'Outlet Data'!N553,M553)</f>
        <v>DhakaMadaripurCommercial HubNon-PNP</v>
      </c>
      <c r="F553" s="343" t="str">
        <f t="shared" si="41"/>
        <v>Madaripurজেলা শহরNon-PNP</v>
      </c>
      <c r="G553" s="343" t="str">
        <f t="shared" si="42"/>
        <v>MadaripurNon-PNP</v>
      </c>
      <c r="H553" s="344">
        <v>45716</v>
      </c>
      <c r="I553" s="343">
        <v>1768</v>
      </c>
      <c r="J553" s="343" t="str">
        <f t="shared" si="43"/>
        <v>1501 - 2000 SFT</v>
      </c>
      <c r="K553" s="345" t="s">
        <v>52</v>
      </c>
      <c r="L553" s="343" t="s">
        <v>165</v>
      </c>
      <c r="M553" s="345" t="s">
        <v>1537</v>
      </c>
      <c r="N553" s="343" t="s">
        <v>1014</v>
      </c>
      <c r="O553" s="343" t="s">
        <v>25</v>
      </c>
      <c r="P553" s="343" t="s">
        <v>27</v>
      </c>
      <c r="Q553" s="343" t="s">
        <v>1861</v>
      </c>
      <c r="R553" s="343" t="s">
        <v>52</v>
      </c>
      <c r="S553" s="346">
        <v>2010983.2</v>
      </c>
      <c r="T553" s="346">
        <v>1137.4339366515837</v>
      </c>
      <c r="U553" s="346">
        <v>1976581</v>
      </c>
      <c r="V553" s="346">
        <v>2152850</v>
      </c>
      <c r="W553" s="346">
        <v>2241169.2000000002</v>
      </c>
      <c r="X553" s="346">
        <v>1560783.7999999998</v>
      </c>
      <c r="Y553" s="346">
        <v>3069073.6</v>
      </c>
      <c r="Z553" s="346">
        <v>59</v>
      </c>
      <c r="AA553" s="346" t="s">
        <v>1853</v>
      </c>
      <c r="AB553" s="346" t="s">
        <v>1854</v>
      </c>
      <c r="AC553" s="346" t="s">
        <v>1845</v>
      </c>
      <c r="AD553" s="346">
        <v>-230186.00000000023</v>
      </c>
      <c r="AE553" s="347">
        <v>-0.10270799723644253</v>
      </c>
      <c r="AF553" s="347">
        <v>5.3581198029752981E-2</v>
      </c>
      <c r="AG553" s="346">
        <v>2152850</v>
      </c>
      <c r="AH553" s="346">
        <v>2052996</v>
      </c>
      <c r="AI553" s="346">
        <v>2261311</v>
      </c>
      <c r="AJ553" s="346">
        <v>1611178</v>
      </c>
      <c r="AK553" s="346">
        <v>1976581</v>
      </c>
      <c r="AL553" s="346">
        <v>106739.92587463278</v>
      </c>
      <c r="AM553" s="346">
        <v>92159.301730380743</v>
      </c>
      <c r="AN553" s="346">
        <v>152021.50503394863</v>
      </c>
      <c r="AO553" s="346">
        <v>75654.083631842426</v>
      </c>
      <c r="AP553" s="346">
        <v>112179.62909772716</v>
      </c>
      <c r="AQ553" s="347">
        <v>0.1499206716620731</v>
      </c>
      <c r="AR553" s="348" t="str">
        <f t="shared" si="44"/>
        <v>DhakaMadaripur</v>
      </c>
      <c r="AS553" s="347">
        <v>4.0000000000000001E-3</v>
      </c>
      <c r="AT553" s="347" t="s">
        <v>1846</v>
      </c>
      <c r="AU553" s="347" t="s">
        <v>1843</v>
      </c>
      <c r="AV553" s="349" t="s">
        <v>1041</v>
      </c>
    </row>
    <row r="554" spans="1:48" ht="14.4">
      <c r="A554" s="343">
        <v>381</v>
      </c>
      <c r="B554" s="343" t="s">
        <v>1295</v>
      </c>
      <c r="C554" s="343" t="s">
        <v>1296</v>
      </c>
      <c r="D554" s="343" t="str">
        <f t="shared" si="40"/>
        <v>3001 - 3500 SFTChattogramLakshmipurNon-PNPCommercial HubMCথানা সদরI shapeGround floor</v>
      </c>
      <c r="E554" s="343" t="str">
        <f>CONCATENATE('Outlet Data'!K554,L554,'Outlet Data'!N554,M554)</f>
        <v>ChattogramLakshmipurCommercial HubNon-PNP</v>
      </c>
      <c r="F554" s="343" t="str">
        <f t="shared" si="41"/>
        <v>Lakshmipurথানা সদরNon-PNP</v>
      </c>
      <c r="G554" s="343" t="str">
        <f t="shared" si="42"/>
        <v>LakshmipurNon-PNP</v>
      </c>
      <c r="H554" s="344">
        <v>45716</v>
      </c>
      <c r="I554" s="343">
        <v>3034</v>
      </c>
      <c r="J554" s="343" t="str">
        <f t="shared" si="43"/>
        <v>3001 - 3500 SFT</v>
      </c>
      <c r="K554" s="345" t="s">
        <v>195</v>
      </c>
      <c r="L554" s="343" t="s">
        <v>170</v>
      </c>
      <c r="M554" s="345" t="s">
        <v>1537</v>
      </c>
      <c r="N554" s="343" t="s">
        <v>1014</v>
      </c>
      <c r="O554" s="343" t="s">
        <v>25</v>
      </c>
      <c r="P554" s="343" t="s">
        <v>118</v>
      </c>
      <c r="Q554" s="343" t="s">
        <v>1869</v>
      </c>
      <c r="R554" s="343" t="s">
        <v>1863</v>
      </c>
      <c r="S554" s="346">
        <v>2567811.2000000002</v>
      </c>
      <c r="T554" s="346">
        <v>846.34515491100865</v>
      </c>
      <c r="U554" s="346">
        <v>2136142</v>
      </c>
      <c r="V554" s="346">
        <v>2961202</v>
      </c>
      <c r="W554" s="346">
        <v>2652058.7000000002</v>
      </c>
      <c r="X554" s="346">
        <v>2123649.2999999998</v>
      </c>
      <c r="Y554" s="346">
        <v>2855421.5500000003</v>
      </c>
      <c r="Z554" s="346">
        <v>14</v>
      </c>
      <c r="AA554" s="346" t="s">
        <v>1864</v>
      </c>
      <c r="AB554" s="346" t="s">
        <v>1865</v>
      </c>
      <c r="AC554" s="346" t="s">
        <v>1845</v>
      </c>
      <c r="AD554" s="346">
        <v>-84247.5</v>
      </c>
      <c r="AE554" s="347">
        <v>-3.1766830802048229E-2</v>
      </c>
      <c r="AF554" s="347">
        <v>7.3849547250723971E-2</v>
      </c>
      <c r="AG554" s="346">
        <v>1997399</v>
      </c>
      <c r="AH554" s="346">
        <v>2705862</v>
      </c>
      <c r="AI554" s="346">
        <v>2961202</v>
      </c>
      <c r="AJ554" s="346">
        <v>2136142</v>
      </c>
      <c r="AK554" s="346">
        <v>3038451</v>
      </c>
      <c r="AL554" s="346">
        <v>110143.35068436625</v>
      </c>
      <c r="AM554" s="346">
        <v>164269.73942277284</v>
      </c>
      <c r="AN554" s="346">
        <v>245405.61953090079</v>
      </c>
      <c r="AO554" s="346">
        <v>161917.09051043616</v>
      </c>
      <c r="AP554" s="346">
        <v>266422.67257821508</v>
      </c>
      <c r="AQ554" s="347">
        <v>0.16438310727631392</v>
      </c>
      <c r="AR554" s="348" t="str">
        <f t="shared" si="44"/>
        <v>ChattogramLakshmipur</v>
      </c>
      <c r="AS554" s="347">
        <v>4.0000000000000001E-3</v>
      </c>
      <c r="AT554" s="347" t="s">
        <v>1856</v>
      </c>
      <c r="AU554" s="347" t="s">
        <v>1843</v>
      </c>
      <c r="AV554" s="349" t="s">
        <v>1041</v>
      </c>
    </row>
    <row r="555" spans="1:48" ht="14.4">
      <c r="A555" s="343">
        <v>446</v>
      </c>
      <c r="B555" s="343" t="s">
        <v>1058</v>
      </c>
      <c r="C555" s="343" t="s">
        <v>2186</v>
      </c>
      <c r="D555" s="343" t="str">
        <f t="shared" si="40"/>
        <v>1001 - 1500 SFTDhakaDhakaNon-PNPWithin the MahallaHCবিভাগীয় শহরL shapeGround floor</v>
      </c>
      <c r="E555" s="343" t="str">
        <f>CONCATENATE('Outlet Data'!K555,L555,'Outlet Data'!N555,M555)</f>
        <v>DhakaDhakaWithin the MahallaNon-PNP</v>
      </c>
      <c r="F555" s="343" t="str">
        <f t="shared" si="41"/>
        <v>Dhakaবিভাগীয় শহরNon-PNP</v>
      </c>
      <c r="G555" s="343" t="str">
        <f t="shared" si="42"/>
        <v>DhakaNon-PNP</v>
      </c>
      <c r="H555" s="344">
        <v>45716</v>
      </c>
      <c r="I555" s="343">
        <v>1040</v>
      </c>
      <c r="J555" s="343" t="str">
        <f t="shared" si="43"/>
        <v>1001 - 1500 SFT</v>
      </c>
      <c r="K555" s="345" t="s">
        <v>52</v>
      </c>
      <c r="L555" s="343" t="s">
        <v>52</v>
      </c>
      <c r="M555" s="345" t="s">
        <v>1537</v>
      </c>
      <c r="N555" s="343" t="s">
        <v>1016</v>
      </c>
      <c r="O555" s="343" t="s">
        <v>45</v>
      </c>
      <c r="P555" s="343" t="s">
        <v>118</v>
      </c>
      <c r="Q555" s="343" t="s">
        <v>1838</v>
      </c>
      <c r="R555" s="343" t="s">
        <v>52</v>
      </c>
      <c r="S555" s="346">
        <v>1653329</v>
      </c>
      <c r="T555" s="346">
        <v>1589.739423076923</v>
      </c>
      <c r="U555" s="346">
        <v>1568866</v>
      </c>
      <c r="V555" s="346">
        <v>1702199</v>
      </c>
      <c r="W555" s="346">
        <v>1550134.6</v>
      </c>
      <c r="X555" s="346">
        <v>1405480.8</v>
      </c>
      <c r="Y555" s="346">
        <v>1801238</v>
      </c>
      <c r="Z555" s="346">
        <v>6</v>
      </c>
      <c r="AA555" s="346" t="s">
        <v>1857</v>
      </c>
      <c r="AB555" s="346" t="s">
        <v>1858</v>
      </c>
      <c r="AC555" s="346" t="s">
        <v>1845</v>
      </c>
      <c r="AD555" s="346">
        <v>103194.39999999991</v>
      </c>
      <c r="AE555" s="347">
        <v>6.6571251296500211E-2</v>
      </c>
      <c r="AF555" s="347">
        <v>4.957886288382013E-2</v>
      </c>
      <c r="AG555" s="346">
        <v>1433936</v>
      </c>
      <c r="AH555" s="346">
        <v>1568866</v>
      </c>
      <c r="AI555" s="346">
        <v>1702199</v>
      </c>
      <c r="AJ555" s="346">
        <v>1654242</v>
      </c>
      <c r="AK555" s="346">
        <v>1907402</v>
      </c>
      <c r="AL555" s="346">
        <v>54344.806271067559</v>
      </c>
      <c r="AM555" s="346">
        <v>61037.556759967818</v>
      </c>
      <c r="AN555" s="346">
        <v>100893.52700619437</v>
      </c>
      <c r="AO555" s="346">
        <v>83911.832796443428</v>
      </c>
      <c r="AP555" s="346">
        <v>109663.13613054407</v>
      </c>
      <c r="AQ555" s="347">
        <v>0.15177061967976316</v>
      </c>
      <c r="AR555" s="348" t="str">
        <f t="shared" si="44"/>
        <v>DhakaDhaka</v>
      </c>
      <c r="AS555" s="347">
        <v>4.0000000000000001E-3</v>
      </c>
      <c r="AT555" s="347" t="s">
        <v>1842</v>
      </c>
      <c r="AU555" s="347" t="s">
        <v>1843</v>
      </c>
      <c r="AV555" s="349" t="s">
        <v>1041</v>
      </c>
    </row>
    <row r="556" spans="1:48" ht="14.4">
      <c r="A556" s="343">
        <v>463</v>
      </c>
      <c r="B556" s="343" t="s">
        <v>1178</v>
      </c>
      <c r="C556" s="343" t="s">
        <v>1179</v>
      </c>
      <c r="D556" s="343" t="str">
        <f t="shared" si="40"/>
        <v xml:space="preserve">1001 - 1500 SFTRangpurKurigramNon-PNPCommercial HubLCথানা সদরI Shape Ground floor </v>
      </c>
      <c r="E556" s="343" t="str">
        <f>CONCATENATE('Outlet Data'!K556,L556,'Outlet Data'!N556,M556)</f>
        <v>RangpurKurigramCommercial HubNon-PNP</v>
      </c>
      <c r="F556" s="343" t="str">
        <f t="shared" si="41"/>
        <v>Kurigramথানা সদরNon-PNP</v>
      </c>
      <c r="G556" s="343" t="str">
        <f t="shared" si="42"/>
        <v>KurigramNon-PNP</v>
      </c>
      <c r="H556" s="344">
        <v>45716</v>
      </c>
      <c r="I556" s="343">
        <v>1500</v>
      </c>
      <c r="J556" s="343" t="str">
        <f t="shared" si="43"/>
        <v>1001 - 1500 SFT</v>
      </c>
      <c r="K556" s="345" t="s">
        <v>389</v>
      </c>
      <c r="L556" s="343" t="s">
        <v>336</v>
      </c>
      <c r="M556" s="345" t="s">
        <v>1537</v>
      </c>
      <c r="N556" s="343" t="s">
        <v>1014</v>
      </c>
      <c r="O556" s="343" t="s">
        <v>127</v>
      </c>
      <c r="P556" s="343" t="s">
        <v>118</v>
      </c>
      <c r="Q556" s="343" t="s">
        <v>1869</v>
      </c>
      <c r="R556" s="343" t="s">
        <v>1863</v>
      </c>
      <c r="S556" s="346">
        <v>1152394.8</v>
      </c>
      <c r="T556" s="346">
        <v>768.26319999999998</v>
      </c>
      <c r="U556" s="346">
        <v>1105585</v>
      </c>
      <c r="V556" s="346">
        <v>1257927</v>
      </c>
      <c r="W556" s="346">
        <v>1024685.6</v>
      </c>
      <c r="X556" s="346">
        <v>753337.3</v>
      </c>
      <c r="Y556" s="346">
        <v>1171640.8</v>
      </c>
      <c r="Z556" s="346">
        <v>11</v>
      </c>
      <c r="AA556" s="346" t="s">
        <v>1853</v>
      </c>
      <c r="AB556" s="346" t="s">
        <v>1854</v>
      </c>
      <c r="AC556" s="346" t="s">
        <v>1845</v>
      </c>
      <c r="AD556" s="346">
        <v>127709.20000000007</v>
      </c>
      <c r="AE556" s="347">
        <v>0.12463257022446705</v>
      </c>
      <c r="AF556" s="347">
        <v>5.5721517753403817E-2</v>
      </c>
      <c r="AG556" s="346">
        <v>1148981</v>
      </c>
      <c r="AH556" s="346">
        <v>1105585</v>
      </c>
      <c r="AI556" s="346">
        <v>1390959</v>
      </c>
      <c r="AJ556" s="346">
        <v>858522</v>
      </c>
      <c r="AK556" s="346">
        <v>1257927</v>
      </c>
      <c r="AL556" s="346">
        <v>60381.540542315837</v>
      </c>
      <c r="AM556" s="346">
        <v>49707.239903926064</v>
      </c>
      <c r="AN556" s="346">
        <v>102683.5152552939</v>
      </c>
      <c r="AO556" s="346">
        <v>35979.963071951352</v>
      </c>
      <c r="AP556" s="346">
        <v>72313.677762164036</v>
      </c>
      <c r="AQ556" s="347">
        <v>0.1711191249565219</v>
      </c>
      <c r="AR556" s="348" t="str">
        <f t="shared" si="44"/>
        <v>RangpurKurigram</v>
      </c>
      <c r="AS556" s="347">
        <v>4.0000000000000001E-3</v>
      </c>
      <c r="AT556" s="347" t="s">
        <v>2095</v>
      </c>
      <c r="AU556" s="347" t="s">
        <v>1930</v>
      </c>
      <c r="AV556" s="349" t="s">
        <v>1041</v>
      </c>
    </row>
    <row r="557" spans="1:48" ht="14.4">
      <c r="A557" s="343">
        <v>627</v>
      </c>
      <c r="B557" s="343" t="s">
        <v>1205</v>
      </c>
      <c r="C557" s="343" t="s">
        <v>2187</v>
      </c>
      <c r="D557" s="343" t="str">
        <f t="shared" si="40"/>
        <v>1501 - 2000 SFTBarishalBarishalNon-PNPHigh Street W Residential BlockLCঅন্যান্যSquare ⬜ shapeSlightly upper than Ground floor</v>
      </c>
      <c r="E557" s="343" t="str">
        <f>CONCATENATE('Outlet Data'!K557,L557,'Outlet Data'!N557,M557)</f>
        <v>BarishalBarishalHigh Street W Residential BlockNon-PNP</v>
      </c>
      <c r="F557" s="343" t="str">
        <f t="shared" si="41"/>
        <v>Barishalঅন্যান্যNon-PNP</v>
      </c>
      <c r="G557" s="343" t="str">
        <f t="shared" si="42"/>
        <v>BarishalNon-PNP</v>
      </c>
      <c r="H557" s="344">
        <v>45716</v>
      </c>
      <c r="I557" s="343">
        <v>1627</v>
      </c>
      <c r="J557" s="343" t="str">
        <f t="shared" si="43"/>
        <v>1501 - 2000 SFT</v>
      </c>
      <c r="K557" s="345" t="s">
        <v>189</v>
      </c>
      <c r="L557" s="343" t="s">
        <v>189</v>
      </c>
      <c r="M557" s="345" t="s">
        <v>1537</v>
      </c>
      <c r="N557" s="343" t="s">
        <v>1015</v>
      </c>
      <c r="O557" s="343" t="s">
        <v>127</v>
      </c>
      <c r="P557" s="343" t="s">
        <v>118</v>
      </c>
      <c r="Q557" s="343" t="s">
        <v>1926</v>
      </c>
      <c r="R557" s="343" t="s">
        <v>1863</v>
      </c>
      <c r="S557" s="346">
        <v>877475</v>
      </c>
      <c r="T557" s="346">
        <v>539.32083589428396</v>
      </c>
      <c r="U557" s="346">
        <v>752004</v>
      </c>
      <c r="V557" s="346">
        <v>1012508</v>
      </c>
      <c r="W557" s="346">
        <v>1037442.4</v>
      </c>
      <c r="X557" s="346">
        <v>860368.3</v>
      </c>
      <c r="Y557" s="346">
        <v>1296276.8999999999</v>
      </c>
      <c r="Z557" s="346">
        <v>7</v>
      </c>
      <c r="AA557" s="346" t="s">
        <v>1853</v>
      </c>
      <c r="AB557" s="346" t="s">
        <v>1854</v>
      </c>
      <c r="AC557" s="346" t="s">
        <v>1845</v>
      </c>
      <c r="AD557" s="346">
        <v>-159967.40000000002</v>
      </c>
      <c r="AE557" s="347">
        <v>-0.15419400633712288</v>
      </c>
      <c r="AF557" s="347">
        <v>2.8060664900705384E-2</v>
      </c>
      <c r="AG557" s="346">
        <v>752004</v>
      </c>
      <c r="AH557" s="346">
        <v>805897</v>
      </c>
      <c r="AI557" s="346">
        <v>1124010</v>
      </c>
      <c r="AJ557" s="346">
        <v>692956</v>
      </c>
      <c r="AK557" s="346">
        <v>1012508</v>
      </c>
      <c r="AL557" s="346">
        <v>9893.3302946781187</v>
      </c>
      <c r="AM557" s="346">
        <v>9878.780997627473</v>
      </c>
      <c r="AN557" s="346">
        <v>54504.85928334092</v>
      </c>
      <c r="AO557" s="346">
        <v>5869.9296187134314</v>
      </c>
      <c r="AP557" s="346">
        <v>42965.759474372346</v>
      </c>
      <c r="AQ557" s="347">
        <v>0.15130163663968568</v>
      </c>
      <c r="AR557" s="348" t="str">
        <f t="shared" si="44"/>
        <v>BarishalBarishal</v>
      </c>
      <c r="AS557" s="347">
        <v>4.0000000000000001E-3</v>
      </c>
      <c r="AT557" s="347" t="s">
        <v>1846</v>
      </c>
      <c r="AU557" s="347" t="s">
        <v>1851</v>
      </c>
      <c r="AV557" s="349" t="s">
        <v>1041</v>
      </c>
    </row>
    <row r="558" spans="1:48" ht="14.4">
      <c r="A558" s="343">
        <v>244</v>
      </c>
      <c r="B558" s="343" t="s">
        <v>1084</v>
      </c>
      <c r="C558" s="343" t="s">
        <v>2188</v>
      </c>
      <c r="D558" s="343" t="str">
        <f t="shared" si="40"/>
        <v>1001 - 1500 SFTDhakaDhakaNon-PNPWithin the MahallaHBথানা সদরL shapeGround floor</v>
      </c>
      <c r="E558" s="343" t="str">
        <f>CONCATENATE('Outlet Data'!K558,L558,'Outlet Data'!N558,M558)</f>
        <v>DhakaDhakaWithin the MahallaNon-PNP</v>
      </c>
      <c r="F558" s="343" t="str">
        <f t="shared" si="41"/>
        <v>Dhakaথানা সদরNon-PNP</v>
      </c>
      <c r="G558" s="343" t="str">
        <f t="shared" si="42"/>
        <v>DhakaNon-PNP</v>
      </c>
      <c r="H558" s="344">
        <v>45716</v>
      </c>
      <c r="I558" s="343">
        <v>1167</v>
      </c>
      <c r="J558" s="343" t="str">
        <f t="shared" si="43"/>
        <v>1001 - 1500 SFT</v>
      </c>
      <c r="K558" s="345" t="s">
        <v>52</v>
      </c>
      <c r="L558" s="343" t="s">
        <v>52</v>
      </c>
      <c r="M558" s="345" t="s">
        <v>1537</v>
      </c>
      <c r="N558" s="343" t="s">
        <v>1016</v>
      </c>
      <c r="O558" s="343" t="s">
        <v>45</v>
      </c>
      <c r="P558" s="343" t="s">
        <v>27</v>
      </c>
      <c r="Q558" s="343" t="s">
        <v>1869</v>
      </c>
      <c r="R558" s="343" t="s">
        <v>52</v>
      </c>
      <c r="S558" s="346">
        <v>1997776</v>
      </c>
      <c r="T558" s="346">
        <v>1711.8903170522708</v>
      </c>
      <c r="U558" s="346">
        <v>1942356</v>
      </c>
      <c r="V558" s="346">
        <v>2032240</v>
      </c>
      <c r="W558" s="346">
        <v>2160333.2999999998</v>
      </c>
      <c r="X558" s="346">
        <v>1623519.05</v>
      </c>
      <c r="Y558" s="346">
        <v>2608789.15</v>
      </c>
      <c r="Z558" s="346">
        <v>16</v>
      </c>
      <c r="AA558" s="346" t="s">
        <v>1853</v>
      </c>
      <c r="AB558" s="346" t="s">
        <v>1854</v>
      </c>
      <c r="AC558" s="346" t="s">
        <v>1845</v>
      </c>
      <c r="AD558" s="346">
        <v>-162557.29999999981</v>
      </c>
      <c r="AE558" s="347">
        <v>-7.524639832196256E-2</v>
      </c>
      <c r="AF558" s="347">
        <v>6.5909549720273727E-2</v>
      </c>
      <c r="AG558" s="346">
        <v>1963255</v>
      </c>
      <c r="AH558" s="346">
        <v>1839297</v>
      </c>
      <c r="AI558" s="346">
        <v>1942356</v>
      </c>
      <c r="AJ558" s="346">
        <v>2032240</v>
      </c>
      <c r="AK558" s="346">
        <v>2211732</v>
      </c>
      <c r="AL558" s="346">
        <v>142361.33769423742</v>
      </c>
      <c r="AM558" s="346">
        <v>105579.77787524962</v>
      </c>
      <c r="AN558" s="346">
        <v>145390.22681106188</v>
      </c>
      <c r="AO558" s="346">
        <v>131207.48121775169</v>
      </c>
      <c r="AP558" s="346">
        <v>133823.75941154733</v>
      </c>
      <c r="AQ558" s="347">
        <v>0.16387972266172815</v>
      </c>
      <c r="AR558" s="348" t="str">
        <f t="shared" si="44"/>
        <v>DhakaDhaka</v>
      </c>
      <c r="AS558" s="347">
        <v>4.0000000000000001E-3</v>
      </c>
      <c r="AT558" s="347" t="s">
        <v>1842</v>
      </c>
      <c r="AU558" s="347" t="s">
        <v>1843</v>
      </c>
      <c r="AV558" s="349" t="s">
        <v>1041</v>
      </c>
    </row>
    <row r="559" spans="1:48" ht="14.4">
      <c r="A559" s="343">
        <v>569</v>
      </c>
      <c r="B559" s="343" t="s">
        <v>1080</v>
      </c>
      <c r="C559" s="343" t="s">
        <v>2189</v>
      </c>
      <c r="D559" s="343" t="str">
        <f t="shared" si="40"/>
        <v>1001 - 1500 SFTChattogramLakshmipurNon-PNPCommercial HubMCথানা সদরI shapeGround floor</v>
      </c>
      <c r="E559" s="343" t="str">
        <f>CONCATENATE('Outlet Data'!K559,L559,'Outlet Data'!N559,M559)</f>
        <v>ChattogramLakshmipurCommercial HubNon-PNP</v>
      </c>
      <c r="F559" s="343" t="str">
        <f t="shared" si="41"/>
        <v>Lakshmipurথানা সদরNon-PNP</v>
      </c>
      <c r="G559" s="343" t="str">
        <f t="shared" si="42"/>
        <v>LakshmipurNon-PNP</v>
      </c>
      <c r="H559" s="344">
        <v>45716</v>
      </c>
      <c r="I559" s="343">
        <v>1148</v>
      </c>
      <c r="J559" s="343" t="str">
        <f t="shared" si="43"/>
        <v>1001 - 1500 SFT</v>
      </c>
      <c r="K559" s="345" t="s">
        <v>195</v>
      </c>
      <c r="L559" s="343" t="s">
        <v>170</v>
      </c>
      <c r="M559" s="345" t="s">
        <v>1537</v>
      </c>
      <c r="N559" s="343" t="s">
        <v>1014</v>
      </c>
      <c r="O559" s="343" t="s">
        <v>25</v>
      </c>
      <c r="P559" s="343" t="s">
        <v>118</v>
      </c>
      <c r="Q559" s="343" t="s">
        <v>1869</v>
      </c>
      <c r="R559" s="343" t="s">
        <v>1863</v>
      </c>
      <c r="S559" s="346">
        <v>1414966.8</v>
      </c>
      <c r="T559" s="346">
        <v>1232.5494773519165</v>
      </c>
      <c r="U559" s="346">
        <v>1232735</v>
      </c>
      <c r="V559" s="346">
        <v>1641626</v>
      </c>
      <c r="W559" s="346">
        <v>1536884.6</v>
      </c>
      <c r="X559" s="346">
        <v>1100730.3999999999</v>
      </c>
      <c r="Y559" s="346">
        <v>2035829.4</v>
      </c>
      <c r="Z559" s="346">
        <v>9</v>
      </c>
      <c r="AA559" s="346" t="s">
        <v>1853</v>
      </c>
      <c r="AB559" s="346" t="s">
        <v>1854</v>
      </c>
      <c r="AC559" s="346" t="s">
        <v>1845</v>
      </c>
      <c r="AD559" s="346">
        <v>-121917.80000000005</v>
      </c>
      <c r="AE559" s="347">
        <v>-7.9327881872197858E-2</v>
      </c>
      <c r="AF559" s="347">
        <v>5.5678116697737111E-2</v>
      </c>
      <c r="AG559" s="346">
        <v>1116422</v>
      </c>
      <c r="AH559" s="346">
        <v>1359301</v>
      </c>
      <c r="AI559" s="346">
        <v>1641626</v>
      </c>
      <c r="AJ559" s="346">
        <v>1232735</v>
      </c>
      <c r="AK559" s="346">
        <v>1724750</v>
      </c>
      <c r="AL559" s="346">
        <v>48069.152562745527</v>
      </c>
      <c r="AM559" s="346">
        <v>59273.151076520619</v>
      </c>
      <c r="AN559" s="346">
        <v>120448.76297748316</v>
      </c>
      <c r="AO559" s="346">
        <v>58340.598791219032</v>
      </c>
      <c r="AP559" s="346">
        <v>107781.7676611499</v>
      </c>
      <c r="AQ559" s="347">
        <v>0.1604926871238537</v>
      </c>
      <c r="AR559" s="348" t="str">
        <f t="shared" si="44"/>
        <v>ChattogramLakshmipur</v>
      </c>
      <c r="AS559" s="347">
        <v>4.0000000000000001E-3</v>
      </c>
      <c r="AT559" s="347" t="s">
        <v>1856</v>
      </c>
      <c r="AU559" s="347" t="s">
        <v>1843</v>
      </c>
      <c r="AV559" s="349" t="s">
        <v>1041</v>
      </c>
    </row>
    <row r="560" spans="1:48" ht="14.4">
      <c r="A560" s="343">
        <v>262</v>
      </c>
      <c r="B560" s="343" t="s">
        <v>1573</v>
      </c>
      <c r="C560" s="343" t="s">
        <v>2190</v>
      </c>
      <c r="D560" s="343" t="str">
        <f t="shared" si="40"/>
        <v>1001 - 1500 SFTDhakaGazipurNon-PNPCommercial HubMCথানা সদরI shapeGround floor</v>
      </c>
      <c r="E560" s="343" t="str">
        <f>CONCATENATE('Outlet Data'!K560,L560,'Outlet Data'!N560,M560)</f>
        <v>DhakaGazipurCommercial HubNon-PNP</v>
      </c>
      <c r="F560" s="343" t="str">
        <f t="shared" si="41"/>
        <v>Gazipurথানা সদরNon-PNP</v>
      </c>
      <c r="G560" s="343" t="str">
        <f t="shared" si="42"/>
        <v>GazipurNon-PNP</v>
      </c>
      <c r="H560" s="344">
        <v>45730</v>
      </c>
      <c r="I560" s="343">
        <v>1100</v>
      </c>
      <c r="J560" s="343" t="str">
        <f t="shared" si="43"/>
        <v>1001 - 1500 SFT</v>
      </c>
      <c r="K560" s="345" t="s">
        <v>52</v>
      </c>
      <c r="L560" s="343" t="s">
        <v>79</v>
      </c>
      <c r="M560" s="345" t="s">
        <v>1537</v>
      </c>
      <c r="N560" s="343" t="s">
        <v>1014</v>
      </c>
      <c r="O560" s="343" t="s">
        <v>25</v>
      </c>
      <c r="P560" s="343" t="s">
        <v>118</v>
      </c>
      <c r="Q560" s="343" t="s">
        <v>1869</v>
      </c>
      <c r="R560" s="343" t="s">
        <v>52</v>
      </c>
      <c r="S560" s="346">
        <v>2056205.8</v>
      </c>
      <c r="T560" s="346">
        <v>1869.278</v>
      </c>
      <c r="U560" s="346">
        <v>2026141</v>
      </c>
      <c r="V560" s="346">
        <v>2176477</v>
      </c>
      <c r="W560" s="346">
        <v>1302500.6000000001</v>
      </c>
      <c r="X560" s="346">
        <v>1082188.7999999998</v>
      </c>
      <c r="Y560" s="346">
        <v>2195677.6</v>
      </c>
      <c r="Z560" s="346">
        <v>7</v>
      </c>
      <c r="AA560" s="346" t="s">
        <v>1857</v>
      </c>
      <c r="AB560" s="346" t="s">
        <v>1858</v>
      </c>
      <c r="AC560" s="346" t="s">
        <v>1845</v>
      </c>
      <c r="AD560" s="346">
        <v>753705.2</v>
      </c>
      <c r="AE560" s="347">
        <v>0.5786601557035751</v>
      </c>
      <c r="AF560" s="347">
        <v>5.952308774877247E-2</v>
      </c>
      <c r="AG560" s="346">
        <v>2026141</v>
      </c>
      <c r="AH560" s="346">
        <v>2176477</v>
      </c>
      <c r="AI560" s="346">
        <v>2522679</v>
      </c>
      <c r="AJ560" s="346">
        <v>1486486</v>
      </c>
      <c r="AK560" s="346">
        <v>2069246</v>
      </c>
      <c r="AL560" s="346">
        <v>122309.61776756201</v>
      </c>
      <c r="AM560" s="346">
        <v>107461.72892647324</v>
      </c>
      <c r="AN560" s="346">
        <v>185087.012311353</v>
      </c>
      <c r="AO560" s="346">
        <v>54751.312422461691</v>
      </c>
      <c r="AP560" s="346">
        <v>142348.91988682456</v>
      </c>
      <c r="AQ560" s="347">
        <v>0.15733778741144619</v>
      </c>
      <c r="AR560" s="348" t="str">
        <f t="shared" si="44"/>
        <v>DhakaGazipur</v>
      </c>
      <c r="AS560" s="347">
        <v>4.0000000000000001E-3</v>
      </c>
      <c r="AT560" s="347" t="s">
        <v>1856</v>
      </c>
      <c r="AU560" s="347" t="s">
        <v>1843</v>
      </c>
      <c r="AV560" s="349" t="s">
        <v>1041</v>
      </c>
    </row>
    <row r="561" spans="1:48" ht="14.4">
      <c r="A561" s="343">
        <v>466</v>
      </c>
      <c r="B561" s="343" t="s">
        <v>1580</v>
      </c>
      <c r="C561" s="343" t="s">
        <v>2191</v>
      </c>
      <c r="D561" s="343" t="str">
        <f t="shared" si="40"/>
        <v>1501 - 2000 SFTKhulnaChuadangaNon-PNPCommercial HubMCথানা সদরI shapeSlightly upper than Ground floor</v>
      </c>
      <c r="E561" s="343" t="str">
        <f>CONCATENATE('Outlet Data'!K561,L561,'Outlet Data'!N561,M561)</f>
        <v>KhulnaChuadangaCommercial HubNon-PNP</v>
      </c>
      <c r="F561" s="343" t="str">
        <f t="shared" si="41"/>
        <v>Chuadangaথানা সদরNon-PNP</v>
      </c>
      <c r="G561" s="343" t="str">
        <f t="shared" si="42"/>
        <v>ChuadangaNon-PNP</v>
      </c>
      <c r="H561" s="344">
        <v>45740</v>
      </c>
      <c r="I561" s="343">
        <v>1709</v>
      </c>
      <c r="J561" s="343" t="str">
        <f t="shared" si="43"/>
        <v>1501 - 2000 SFT</v>
      </c>
      <c r="K561" s="345" t="s">
        <v>159</v>
      </c>
      <c r="L561" s="343" t="s">
        <v>1068</v>
      </c>
      <c r="M561" s="345" t="s">
        <v>1537</v>
      </c>
      <c r="N561" s="343" t="s">
        <v>1014</v>
      </c>
      <c r="O561" s="343" t="s">
        <v>25</v>
      </c>
      <c r="P561" s="343" t="s">
        <v>118</v>
      </c>
      <c r="Q561" s="343" t="s">
        <v>1869</v>
      </c>
      <c r="R561" s="343" t="s">
        <v>1863</v>
      </c>
      <c r="S561" s="346">
        <v>1798042.4</v>
      </c>
      <c r="T561" s="346">
        <v>1052.1020479812755</v>
      </c>
      <c r="U561" s="346">
        <v>1682584</v>
      </c>
      <c r="V561" s="346">
        <v>1821626</v>
      </c>
      <c r="W561" s="346">
        <v>1414944.4</v>
      </c>
      <c r="X561" s="346">
        <v>1342188.4</v>
      </c>
      <c r="Y561" s="346">
        <v>1422184</v>
      </c>
      <c r="Z561" s="346">
        <v>5</v>
      </c>
      <c r="AA561" s="346" t="s">
        <v>1853</v>
      </c>
      <c r="AB561" s="346" t="s">
        <v>1854</v>
      </c>
      <c r="AC561" s="346" t="s">
        <v>1855</v>
      </c>
      <c r="AD561" s="346">
        <v>383098</v>
      </c>
      <c r="AE561" s="347">
        <v>0.27075127474973582</v>
      </c>
      <c r="AF561" s="347">
        <v>4.4574976518788133E-2</v>
      </c>
      <c r="AG561" s="346">
        <v>1682584</v>
      </c>
      <c r="AH561" s="346">
        <v>1782711</v>
      </c>
      <c r="AI561" s="346">
        <v>2499527</v>
      </c>
      <c r="AJ561" s="346">
        <v>1203764</v>
      </c>
      <c r="AK561" s="346">
        <v>1821626</v>
      </c>
      <c r="AL561" s="346">
        <v>48043.355341552378</v>
      </c>
      <c r="AM561" s="346">
        <v>62780.44476457205</v>
      </c>
      <c r="AN561" s="346">
        <v>136950.72149502236</v>
      </c>
      <c r="AO561" s="346">
        <v>33369.291544131323</v>
      </c>
      <c r="AP561" s="346">
        <v>119594.67565364914</v>
      </c>
      <c r="AQ561" s="347">
        <v>0.14050518202306214</v>
      </c>
      <c r="AR561" s="348" t="str">
        <f t="shared" si="44"/>
        <v>KhulnaChuadanga</v>
      </c>
      <c r="AS561" s="347">
        <v>4.0000000000000001E-3</v>
      </c>
      <c r="AT561" s="347" t="s">
        <v>1856</v>
      </c>
      <c r="AU561" s="347" t="s">
        <v>1851</v>
      </c>
      <c r="AV561" s="349" t="s">
        <v>1041</v>
      </c>
    </row>
    <row r="562" spans="1:48" ht="14.4">
      <c r="A562" s="343">
        <v>642</v>
      </c>
      <c r="B562" s="343" t="s">
        <v>1581</v>
      </c>
      <c r="C562" s="343" t="s">
        <v>2192</v>
      </c>
      <c r="D562" s="343" t="str">
        <f t="shared" si="40"/>
        <v>1501 - 2000 SFTBarishalBarishalNon-PNPHigh Street W Residential BlockMBবিভাগীয় শহরI shapeGround floor</v>
      </c>
      <c r="E562" s="343" t="str">
        <f>CONCATENATE('Outlet Data'!K562,L562,'Outlet Data'!N562,M562)</f>
        <v>BarishalBarishalHigh Street W Residential BlockNon-PNP</v>
      </c>
      <c r="F562" s="343" t="str">
        <f t="shared" si="41"/>
        <v>Barishalবিভাগীয় শহরNon-PNP</v>
      </c>
      <c r="G562" s="343" t="str">
        <f t="shared" si="42"/>
        <v>BarishalNon-PNP</v>
      </c>
      <c r="H562" s="344">
        <v>45740</v>
      </c>
      <c r="I562" s="343">
        <v>1598</v>
      </c>
      <c r="J562" s="343" t="str">
        <f t="shared" si="43"/>
        <v>1501 - 2000 SFT</v>
      </c>
      <c r="K562" s="345" t="s">
        <v>189</v>
      </c>
      <c r="L562" s="343" t="s">
        <v>189</v>
      </c>
      <c r="M562" s="345" t="s">
        <v>1537</v>
      </c>
      <c r="N562" s="343" t="s">
        <v>1015</v>
      </c>
      <c r="O562" s="343" t="s">
        <v>25</v>
      </c>
      <c r="P562" s="343" t="s">
        <v>27</v>
      </c>
      <c r="Q562" s="343" t="s">
        <v>1838</v>
      </c>
      <c r="R562" s="343" t="s">
        <v>1863</v>
      </c>
      <c r="S562" s="346">
        <v>1006016.4</v>
      </c>
      <c r="T562" s="346">
        <v>629.54718397997499</v>
      </c>
      <c r="U562" s="346">
        <v>976380</v>
      </c>
      <c r="V562" s="346">
        <v>1062758</v>
      </c>
      <c r="W562" s="346">
        <v>1891818.7</v>
      </c>
      <c r="X562" s="346">
        <v>1175210.8999999999</v>
      </c>
      <c r="Y562" s="346">
        <v>2354009.5</v>
      </c>
      <c r="Z562" s="346">
        <v>8</v>
      </c>
      <c r="AA562" s="346" t="s">
        <v>1853</v>
      </c>
      <c r="AB562" s="346" t="s">
        <v>1854</v>
      </c>
      <c r="AC562" s="346" t="s">
        <v>1841</v>
      </c>
      <c r="AD562" s="346">
        <v>-885802.29999999993</v>
      </c>
      <c r="AE562" s="347">
        <v>-0.46822790154257377</v>
      </c>
      <c r="AF562" s="347">
        <v>9.5154868209504848E-3</v>
      </c>
      <c r="AG562" s="346">
        <v>1062758</v>
      </c>
      <c r="AH562" s="346">
        <v>995559</v>
      </c>
      <c r="AI562" s="346">
        <v>1114829</v>
      </c>
      <c r="AJ562" s="346">
        <v>880556</v>
      </c>
      <c r="AK562" s="346">
        <v>976380</v>
      </c>
      <c r="AL562" s="346">
        <v>14823.42997683998</v>
      </c>
      <c r="AM562" s="346">
        <v>-58757.817198832403</v>
      </c>
      <c r="AN562" s="346">
        <v>44733.407366401254</v>
      </c>
      <c r="AO562" s="346">
        <v>15114.208243586647</v>
      </c>
      <c r="AP562" s="346">
        <v>31950.450591304776</v>
      </c>
      <c r="AQ562" s="347">
        <v>0.15746671892219166</v>
      </c>
      <c r="AR562" s="348" t="str">
        <f t="shared" si="44"/>
        <v>BarishalBarishal</v>
      </c>
      <c r="AS562" s="347">
        <v>4.0000000000000001E-3</v>
      </c>
      <c r="AT562" s="347" t="s">
        <v>1856</v>
      </c>
      <c r="AU562" s="347" t="s">
        <v>1843</v>
      </c>
      <c r="AV562" s="349" t="s">
        <v>1041</v>
      </c>
    </row>
    <row r="563" spans="1:48" ht="14.4">
      <c r="A563" s="343">
        <v>270</v>
      </c>
      <c r="B563" s="343" t="s">
        <v>1582</v>
      </c>
      <c r="C563" s="343" t="s">
        <v>2193</v>
      </c>
      <c r="D563" s="343" t="str">
        <f t="shared" si="40"/>
        <v>2001 - 2500 SFTDhakaDhakaNon-PNPWithin the MahallaMBবিভাগীয় শহরSquare ⬜ shapeGround floor</v>
      </c>
      <c r="E563" s="343" t="str">
        <f>CONCATENATE('Outlet Data'!K563,L563,'Outlet Data'!N563,M563)</f>
        <v>DhakaDhakaWithin the MahallaNon-PNP</v>
      </c>
      <c r="F563" s="343" t="str">
        <f t="shared" si="41"/>
        <v>Dhakaবিভাগীয় শহরNon-PNP</v>
      </c>
      <c r="G563" s="343" t="str">
        <f t="shared" si="42"/>
        <v>DhakaNon-PNP</v>
      </c>
      <c r="H563" s="344">
        <v>45742</v>
      </c>
      <c r="I563" s="343">
        <v>2418</v>
      </c>
      <c r="J563" s="343" t="str">
        <f t="shared" si="43"/>
        <v>2001 - 2500 SFT</v>
      </c>
      <c r="K563" s="345" t="s">
        <v>52</v>
      </c>
      <c r="L563" s="343" t="s">
        <v>52</v>
      </c>
      <c r="M563" s="345" t="s">
        <v>1537</v>
      </c>
      <c r="N563" s="343" t="s">
        <v>1016</v>
      </c>
      <c r="O563" s="343" t="s">
        <v>25</v>
      </c>
      <c r="P563" s="343" t="s">
        <v>27</v>
      </c>
      <c r="Q563" s="343" t="s">
        <v>1838</v>
      </c>
      <c r="R563" s="343" t="s">
        <v>52</v>
      </c>
      <c r="S563" s="346">
        <v>2044694.6</v>
      </c>
      <c r="T563" s="346">
        <v>845.61397849462367</v>
      </c>
      <c r="U563" s="346">
        <v>1977014</v>
      </c>
      <c r="V563" s="346">
        <v>2120921</v>
      </c>
      <c r="W563" s="346">
        <v>1836897.4</v>
      </c>
      <c r="X563" s="346">
        <v>1451480</v>
      </c>
      <c r="Y563" s="346">
        <v>2788880.2</v>
      </c>
      <c r="Z563" s="346">
        <v>9</v>
      </c>
      <c r="AA563" s="346" t="s">
        <v>1857</v>
      </c>
      <c r="AB563" s="346" t="s">
        <v>1858</v>
      </c>
      <c r="AC563" s="346" t="s">
        <v>1845</v>
      </c>
      <c r="AD563" s="346">
        <v>207797.20000000019</v>
      </c>
      <c r="AE563" s="347">
        <v>0.11312401008352468</v>
      </c>
      <c r="AF563" s="347">
        <v>4.766729227376134E-2</v>
      </c>
      <c r="AG563" s="346">
        <v>1977014</v>
      </c>
      <c r="AH563" s="346">
        <v>2120921</v>
      </c>
      <c r="AI563" s="346">
        <v>2169286</v>
      </c>
      <c r="AJ563" s="346">
        <v>1874871</v>
      </c>
      <c r="AK563" s="346">
        <v>2081381</v>
      </c>
      <c r="AL563" s="346">
        <v>110101.91112454818</v>
      </c>
      <c r="AM563" s="346">
        <v>85019.087395540846</v>
      </c>
      <c r="AN563" s="346">
        <v>131545.02225900895</v>
      </c>
      <c r="AO563" s="346">
        <v>63451.113272606744</v>
      </c>
      <c r="AP563" s="346">
        <v>97208.141492202994</v>
      </c>
      <c r="AQ563" s="347">
        <v>0.16888907908514172</v>
      </c>
      <c r="AR563" s="348" t="str">
        <f t="shared" si="44"/>
        <v>DhakaDhaka</v>
      </c>
      <c r="AS563" s="347">
        <v>4.0000000000000001E-3</v>
      </c>
      <c r="AT563" s="347" t="s">
        <v>1846</v>
      </c>
      <c r="AU563" s="347" t="s">
        <v>1843</v>
      </c>
      <c r="AV563" s="349" t="s">
        <v>1041</v>
      </c>
    </row>
    <row r="564" spans="1:48" ht="14.4">
      <c r="A564" s="343">
        <v>568</v>
      </c>
      <c r="B564" s="343" t="s">
        <v>1577</v>
      </c>
      <c r="C564" s="343" t="s">
        <v>2194</v>
      </c>
      <c r="D564" s="343" t="str">
        <f t="shared" si="40"/>
        <v>2501 - 3000 SFTDhakaDhakaPNPWithin the MahallaLBবিভাগীয় শহরL shapeGround floor</v>
      </c>
      <c r="E564" s="343" t="str">
        <f>CONCATENATE('Outlet Data'!K564,L564,'Outlet Data'!N564,M564)</f>
        <v>DhakaDhakaWithin the MahallaPNP</v>
      </c>
      <c r="F564" s="343" t="str">
        <f t="shared" si="41"/>
        <v>Dhakaবিভাগীয় শহরPNP</v>
      </c>
      <c r="G564" s="343" t="str">
        <f t="shared" si="42"/>
        <v>DhakaPNP</v>
      </c>
      <c r="H564" s="344">
        <v>45742</v>
      </c>
      <c r="I564" s="343">
        <v>2717</v>
      </c>
      <c r="J564" s="343" t="str">
        <f t="shared" si="43"/>
        <v>2501 - 3000 SFT</v>
      </c>
      <c r="K564" s="345" t="s">
        <v>52</v>
      </c>
      <c r="L564" s="343" t="s">
        <v>52</v>
      </c>
      <c r="M564" s="345" t="s">
        <v>1492</v>
      </c>
      <c r="N564" s="343" t="s">
        <v>1016</v>
      </c>
      <c r="O564" s="343" t="s">
        <v>127</v>
      </c>
      <c r="P564" s="343" t="s">
        <v>27</v>
      </c>
      <c r="Q564" s="343" t="s">
        <v>1838</v>
      </c>
      <c r="R564" s="343" t="s">
        <v>52</v>
      </c>
      <c r="S564" s="346">
        <v>1735794.2</v>
      </c>
      <c r="T564" s="346">
        <v>638.86426205373573</v>
      </c>
      <c r="U564" s="346">
        <v>1612315</v>
      </c>
      <c r="V564" s="346">
        <v>1808037</v>
      </c>
      <c r="W564" s="346">
        <v>7985832.2000000002</v>
      </c>
      <c r="X564" s="346">
        <v>5306408.1999999993</v>
      </c>
      <c r="Y564" s="346">
        <v>10796483.300000001</v>
      </c>
      <c r="Z564" s="346">
        <v>23</v>
      </c>
      <c r="AA564" s="346" t="s">
        <v>1839</v>
      </c>
      <c r="AB564" s="346" t="s">
        <v>1840</v>
      </c>
      <c r="AC564" s="346" t="s">
        <v>1841</v>
      </c>
      <c r="AD564" s="346">
        <v>-6250038</v>
      </c>
      <c r="AE564" s="347">
        <v>-0.78264078726823239</v>
      </c>
      <c r="AF564" s="347">
        <v>1.4594987451979846E-2</v>
      </c>
      <c r="AG564" s="346">
        <v>1603580</v>
      </c>
      <c r="AH564" s="346">
        <v>1808037</v>
      </c>
      <c r="AI564" s="346">
        <v>2023925</v>
      </c>
      <c r="AJ564" s="346">
        <v>1612315</v>
      </c>
      <c r="AK564" s="346">
        <v>1631114</v>
      </c>
      <c r="AL564" s="346">
        <v>48629.74778983288</v>
      </c>
      <c r="AM564" s="346">
        <v>-99218.054960645502</v>
      </c>
      <c r="AN564" s="346">
        <v>88359.261698142916</v>
      </c>
      <c r="AO564" s="346">
        <v>36779.897585996718</v>
      </c>
      <c r="AP564" s="346">
        <v>52118.620727769972</v>
      </c>
      <c r="AQ564" s="347">
        <v>0.16304326440484665</v>
      </c>
      <c r="AR564" s="348" t="str">
        <f t="shared" si="44"/>
        <v>DhakaDhaka</v>
      </c>
      <c r="AS564" s="347">
        <v>4.0000000000000001E-3</v>
      </c>
      <c r="AT564" s="347" t="s">
        <v>1842</v>
      </c>
      <c r="AU564" s="347" t="s">
        <v>1843</v>
      </c>
      <c r="AV564" s="349" t="s">
        <v>1041</v>
      </c>
    </row>
    <row r="565" spans="1:48" ht="14.4">
      <c r="A565" s="343">
        <v>541</v>
      </c>
      <c r="B565" s="343" t="s">
        <v>1575</v>
      </c>
      <c r="C565" s="343" t="s">
        <v>2195</v>
      </c>
      <c r="D565" s="343" t="str">
        <f t="shared" si="40"/>
        <v>1501 - 2000 SFTSylhetMoulvibazarNon-PNPHigh Street W Residential BlockMBঅন্যান্যSquare ⬜ shapeGround floor</v>
      </c>
      <c r="E565" s="343" t="str">
        <f>CONCATENATE('Outlet Data'!K565,L565,'Outlet Data'!N565,M565)</f>
        <v>SylhetMoulvibazarHigh Street W Residential BlockNon-PNP</v>
      </c>
      <c r="F565" s="343" t="str">
        <f t="shared" si="41"/>
        <v>Moulvibazarঅন্যান্যNon-PNP</v>
      </c>
      <c r="G565" s="343" t="str">
        <f t="shared" si="42"/>
        <v>MoulvibazarNon-PNP</v>
      </c>
      <c r="H565" s="344">
        <v>45742</v>
      </c>
      <c r="I565" s="343">
        <v>1631</v>
      </c>
      <c r="J565" s="343" t="str">
        <f t="shared" si="43"/>
        <v>1501 - 2000 SFT</v>
      </c>
      <c r="K565" s="345" t="s">
        <v>131</v>
      </c>
      <c r="L565" s="343" t="s">
        <v>908</v>
      </c>
      <c r="M565" s="345" t="s">
        <v>1537</v>
      </c>
      <c r="N565" s="343" t="s">
        <v>1015</v>
      </c>
      <c r="O565" s="343" t="s">
        <v>25</v>
      </c>
      <c r="P565" s="343" t="s">
        <v>27</v>
      </c>
      <c r="Q565" s="343" t="s">
        <v>1926</v>
      </c>
      <c r="R565" s="343" t="s">
        <v>1863</v>
      </c>
      <c r="S565" s="346">
        <v>1446177.2</v>
      </c>
      <c r="T565" s="346">
        <v>886.68129981606376</v>
      </c>
      <c r="U565" s="346">
        <v>1365482</v>
      </c>
      <c r="V565" s="346">
        <v>1581365</v>
      </c>
      <c r="W565" s="346">
        <v>1446177.2</v>
      </c>
      <c r="X565" s="346">
        <v>1203978.3999999999</v>
      </c>
      <c r="Y565" s="346">
        <v>1659596.8</v>
      </c>
      <c r="Z565" s="346">
        <v>9</v>
      </c>
      <c r="AA565" s="346" t="s">
        <v>1853</v>
      </c>
      <c r="AB565" s="346" t="s">
        <v>1854</v>
      </c>
      <c r="AC565" s="346" t="s">
        <v>1845</v>
      </c>
      <c r="AD565" s="346">
        <v>0</v>
      </c>
      <c r="AE565" s="347">
        <v>0</v>
      </c>
      <c r="AF565" s="347">
        <v>3.1516741040689612E-2</v>
      </c>
      <c r="AG565" s="346">
        <v>1365482</v>
      </c>
      <c r="AH565" s="346">
        <v>1581365</v>
      </c>
      <c r="AI565" s="346">
        <v>1593496</v>
      </c>
      <c r="AJ565" s="346">
        <v>1166450</v>
      </c>
      <c r="AK565" s="346">
        <v>1524093</v>
      </c>
      <c r="AL565" s="346">
        <v>30288.463348236342</v>
      </c>
      <c r="AM565" s="346">
        <v>64562.177811380767</v>
      </c>
      <c r="AN565" s="346">
        <v>44449.747296795918</v>
      </c>
      <c r="AO565" s="346">
        <v>32333.166282698163</v>
      </c>
      <c r="AP565" s="346">
        <v>56260.406817636744</v>
      </c>
      <c r="AQ565" s="347">
        <v>0.12829343195324416</v>
      </c>
      <c r="AR565" s="348" t="str">
        <f t="shared" si="44"/>
        <v>SylhetMoulvibazar</v>
      </c>
      <c r="AS565" s="347">
        <v>4.0000000000000001E-3</v>
      </c>
      <c r="AT565" s="347" t="s">
        <v>1846</v>
      </c>
      <c r="AU565" s="347" t="s">
        <v>1843</v>
      </c>
      <c r="AV565" s="349" t="s">
        <v>1041</v>
      </c>
    </row>
    <row r="566" spans="1:48" ht="14.4">
      <c r="A566" s="343">
        <v>559</v>
      </c>
      <c r="B566" s="343" t="s">
        <v>1576</v>
      </c>
      <c r="C566" s="343" t="s">
        <v>2196</v>
      </c>
      <c r="D566" s="343" t="str">
        <f t="shared" si="40"/>
        <v>Below 1000 SFTKhulnaChuadangaNon-PNPWithin the MahallaMBজেলা শহরSquare ⬜ shapeGround floor</v>
      </c>
      <c r="E566" s="343" t="str">
        <f>CONCATENATE('Outlet Data'!K566,L566,'Outlet Data'!N566,M566)</f>
        <v>KhulnaChuadangaWithin the MahallaNon-PNP</v>
      </c>
      <c r="F566" s="343" t="str">
        <f t="shared" si="41"/>
        <v>Chuadangaজেলা শহরNon-PNP</v>
      </c>
      <c r="G566" s="343" t="str">
        <f t="shared" si="42"/>
        <v>ChuadangaNon-PNP</v>
      </c>
      <c r="H566" s="344">
        <v>45743</v>
      </c>
      <c r="I566" s="343">
        <v>941</v>
      </c>
      <c r="J566" s="343" t="str">
        <f t="shared" si="43"/>
        <v>Below 1000 SFT</v>
      </c>
      <c r="K566" s="345" t="s">
        <v>159</v>
      </c>
      <c r="L566" s="343" t="s">
        <v>1068</v>
      </c>
      <c r="M566" s="345" t="s">
        <v>1537</v>
      </c>
      <c r="N566" s="343" t="s">
        <v>1016</v>
      </c>
      <c r="O566" s="343" t="s">
        <v>25</v>
      </c>
      <c r="P566" s="343" t="s">
        <v>27</v>
      </c>
      <c r="Q566" s="343" t="s">
        <v>1861</v>
      </c>
      <c r="R566" s="343" t="s">
        <v>1863</v>
      </c>
      <c r="S566" s="346">
        <v>1259279</v>
      </c>
      <c r="T566" s="346">
        <v>1338.2348565356003</v>
      </c>
      <c r="U566" s="346">
        <v>1181971</v>
      </c>
      <c r="V566" s="346">
        <v>1310293</v>
      </c>
      <c r="W566" s="346">
        <v>974283.3</v>
      </c>
      <c r="X566" s="346">
        <v>538513.69999999995</v>
      </c>
      <c r="Y566" s="346">
        <v>1231812.75</v>
      </c>
      <c r="Z566" s="346">
        <v>18</v>
      </c>
      <c r="AA566" s="346" t="s">
        <v>1848</v>
      </c>
      <c r="AB566" s="346" t="s">
        <v>1849</v>
      </c>
      <c r="AC566" s="346" t="s">
        <v>1855</v>
      </c>
      <c r="AD566" s="346">
        <v>284995.69999999995</v>
      </c>
      <c r="AE566" s="347">
        <v>0.29251830550723801</v>
      </c>
      <c r="AF566" s="347">
        <v>2.3553680510594501E-2</v>
      </c>
      <c r="AG566" s="346">
        <v>1376426</v>
      </c>
      <c r="AH566" s="346">
        <v>1127082</v>
      </c>
      <c r="AI566" s="346">
        <v>1310293</v>
      </c>
      <c r="AJ566" s="346">
        <v>1181971</v>
      </c>
      <c r="AK566" s="346">
        <v>1300623</v>
      </c>
      <c r="AL566" s="346">
        <v>9061.7021245331562</v>
      </c>
      <c r="AM566" s="346">
        <v>8794.4066558559134</v>
      </c>
      <c r="AN566" s="346">
        <v>51620.447169045219</v>
      </c>
      <c r="AO566" s="346">
        <v>34144.207098549145</v>
      </c>
      <c r="AP566" s="346">
        <v>44682.513150521234</v>
      </c>
      <c r="AQ566" s="347">
        <v>0.13169328848615261</v>
      </c>
      <c r="AR566" s="348" t="str">
        <f t="shared" si="44"/>
        <v>KhulnaChuadanga</v>
      </c>
      <c r="AS566" s="347">
        <v>4.0000000000000001E-3</v>
      </c>
      <c r="AT566" s="347" t="s">
        <v>1846</v>
      </c>
      <c r="AU566" s="347" t="s">
        <v>1843</v>
      </c>
      <c r="AV566" s="349" t="s">
        <v>1041</v>
      </c>
    </row>
    <row r="567" spans="1:48" ht="14.4">
      <c r="A567" s="343">
        <v>757</v>
      </c>
      <c r="B567" s="343" t="s">
        <v>1584</v>
      </c>
      <c r="C567" s="343" t="s">
        <v>2197</v>
      </c>
      <c r="D567" s="343" t="str">
        <f t="shared" si="40"/>
        <v>Below 1000 SFTDhakaDhakaNon-PNPWithin the MahallaMCবিভাগীয় শহরL shapeGround floor</v>
      </c>
      <c r="E567" s="343" t="str">
        <f>CONCATENATE('Outlet Data'!K567,L567,'Outlet Data'!N567,M567)</f>
        <v>DhakaDhakaWithin the MahallaNon-PNP</v>
      </c>
      <c r="F567" s="343" t="str">
        <f t="shared" si="41"/>
        <v>Dhakaবিভাগীয় শহরNon-PNP</v>
      </c>
      <c r="G567" s="343" t="str">
        <f t="shared" si="42"/>
        <v>DhakaNon-PNP</v>
      </c>
      <c r="H567" s="344">
        <v>45743</v>
      </c>
      <c r="I567" s="343">
        <v>880</v>
      </c>
      <c r="J567" s="343" t="str">
        <f t="shared" si="43"/>
        <v>Below 1000 SFT</v>
      </c>
      <c r="K567" s="345" t="s">
        <v>52</v>
      </c>
      <c r="L567" s="343" t="s">
        <v>52</v>
      </c>
      <c r="M567" s="345" t="s">
        <v>1537</v>
      </c>
      <c r="N567" s="343" t="s">
        <v>1016</v>
      </c>
      <c r="O567" s="343" t="s">
        <v>25</v>
      </c>
      <c r="P567" s="343" t="s">
        <v>118</v>
      </c>
      <c r="Q567" s="343" t="s">
        <v>1838</v>
      </c>
      <c r="R567" s="343" t="s">
        <v>52</v>
      </c>
      <c r="S567" s="346">
        <v>702107.2</v>
      </c>
      <c r="T567" s="346">
        <v>797.84909090909082</v>
      </c>
      <c r="U567" s="346">
        <v>614440</v>
      </c>
      <c r="V567" s="346">
        <v>734243</v>
      </c>
      <c r="W567" s="346">
        <v>686124.6</v>
      </c>
      <c r="X567" s="346">
        <v>581434.25</v>
      </c>
      <c r="Y567" s="346">
        <v>1087039.5999999999</v>
      </c>
      <c r="Z567" s="346">
        <v>6</v>
      </c>
      <c r="AA567" s="346" t="s">
        <v>1853</v>
      </c>
      <c r="AB567" s="346" t="s">
        <v>1854</v>
      </c>
      <c r="AC567" s="346" t="s">
        <v>1845</v>
      </c>
      <c r="AD567" s="346">
        <v>15982.599999999977</v>
      </c>
      <c r="AE567" s="347">
        <v>2.3294019774250829E-2</v>
      </c>
      <c r="AF567" s="347">
        <v>-4.8645861236000648E-2</v>
      </c>
      <c r="AG567" s="346">
        <v>734243</v>
      </c>
      <c r="AH567" s="346">
        <v>706022</v>
      </c>
      <c r="AI567" s="346">
        <v>858432</v>
      </c>
      <c r="AJ567" s="346">
        <v>614440</v>
      </c>
      <c r="AK567" s="346">
        <v>597399</v>
      </c>
      <c r="AL567" s="346">
        <v>-78283.424560960906</v>
      </c>
      <c r="AM567" s="346">
        <v>-11451.354123156969</v>
      </c>
      <c r="AN567" s="346">
        <v>-19296.01091642234</v>
      </c>
      <c r="AO567" s="346">
        <v>-31779.327564453721</v>
      </c>
      <c r="AP567" s="346">
        <v>-29962.929954990817</v>
      </c>
      <c r="AQ567" s="347">
        <v>0.1449323960582112</v>
      </c>
      <c r="AR567" s="348" t="str">
        <f t="shared" si="44"/>
        <v>DhakaDhaka</v>
      </c>
      <c r="AS567" s="347">
        <v>4.0000000000000001E-3</v>
      </c>
      <c r="AT567" s="347" t="s">
        <v>1842</v>
      </c>
      <c r="AU567" s="347" t="s">
        <v>1843</v>
      </c>
      <c r="AV567" s="349" t="s">
        <v>1041</v>
      </c>
    </row>
    <row r="568" spans="1:48" ht="14.4">
      <c r="A568" s="343">
        <v>486</v>
      </c>
      <c r="B568" s="343" t="s">
        <v>1593</v>
      </c>
      <c r="C568" s="343" t="s">
        <v>2198</v>
      </c>
      <c r="D568" s="343" t="str">
        <f t="shared" si="40"/>
        <v>1501 - 2000 SFTDhakaGopalganjNon-PNPCommercial HubMBথানা সদরSquare ⬜ shapeGround floor</v>
      </c>
      <c r="E568" s="343" t="str">
        <f>CONCATENATE('Outlet Data'!K568,L568,'Outlet Data'!N568,M568)</f>
        <v>DhakaGopalganjCommercial HubNon-PNP</v>
      </c>
      <c r="F568" s="343" t="str">
        <f t="shared" si="41"/>
        <v>Gopalganjথানা সদরNon-PNP</v>
      </c>
      <c r="G568" s="343" t="str">
        <f t="shared" si="42"/>
        <v>GopalganjNon-PNP</v>
      </c>
      <c r="H568" s="344">
        <v>45743</v>
      </c>
      <c r="I568" s="343">
        <v>1800</v>
      </c>
      <c r="J568" s="343" t="str">
        <f t="shared" si="43"/>
        <v>1501 - 2000 SFT</v>
      </c>
      <c r="K568" s="345" t="s">
        <v>52</v>
      </c>
      <c r="L568" s="343" t="s">
        <v>522</v>
      </c>
      <c r="M568" s="345" t="s">
        <v>1537</v>
      </c>
      <c r="N568" s="343" t="s">
        <v>1014</v>
      </c>
      <c r="O568" s="343" t="s">
        <v>25</v>
      </c>
      <c r="P568" s="343" t="s">
        <v>27</v>
      </c>
      <c r="Q568" s="343" t="s">
        <v>1869</v>
      </c>
      <c r="R568" s="343" t="s">
        <v>52</v>
      </c>
      <c r="S568" s="346">
        <v>1161639.8</v>
      </c>
      <c r="T568" s="346">
        <v>645.35544444444452</v>
      </c>
      <c r="U568" s="346">
        <v>1021119</v>
      </c>
      <c r="V568" s="346">
        <v>1307128</v>
      </c>
      <c r="W568" s="346">
        <v>2241169.2000000002</v>
      </c>
      <c r="X568" s="346">
        <v>1161639.8</v>
      </c>
      <c r="Y568" s="346">
        <v>2544561.7999999998</v>
      </c>
      <c r="Z568" s="346">
        <v>9</v>
      </c>
      <c r="AA568" s="346" t="s">
        <v>1857</v>
      </c>
      <c r="AB568" s="346" t="s">
        <v>1858</v>
      </c>
      <c r="AC568" s="346" t="s">
        <v>1845</v>
      </c>
      <c r="AD568" s="346">
        <v>-1079529.4000000001</v>
      </c>
      <c r="AE568" s="347">
        <v>-0.48168134739670709</v>
      </c>
      <c r="AF568" s="347">
        <v>5.3608191303831688E-2</v>
      </c>
      <c r="AG568" s="346">
        <v>1021119</v>
      </c>
      <c r="AH568" s="346">
        <v>1118621</v>
      </c>
      <c r="AI568" s="346">
        <v>1394372</v>
      </c>
      <c r="AJ568" s="346">
        <v>966959</v>
      </c>
      <c r="AK568" s="346">
        <v>1307128</v>
      </c>
      <c r="AL568" s="346">
        <v>23637.111294542789</v>
      </c>
      <c r="AM568" s="346">
        <v>43281.870826352359</v>
      </c>
      <c r="AN568" s="346">
        <v>116444.17344361037</v>
      </c>
      <c r="AO568" s="346">
        <v>37722.455124092143</v>
      </c>
      <c r="AP568" s="346">
        <v>90281.432434126269</v>
      </c>
      <c r="AQ568" s="347">
        <v>0.18489806092082964</v>
      </c>
      <c r="AR568" s="348" t="str">
        <f t="shared" si="44"/>
        <v>DhakaGopalganj</v>
      </c>
      <c r="AS568" s="347">
        <v>4.0000000000000001E-3</v>
      </c>
      <c r="AT568" s="347" t="s">
        <v>1846</v>
      </c>
      <c r="AU568" s="347" t="s">
        <v>1843</v>
      </c>
      <c r="AV568" s="349" t="s">
        <v>1041</v>
      </c>
    </row>
    <row r="569" spans="1:48" ht="14.4">
      <c r="A569" s="343">
        <v>376</v>
      </c>
      <c r="B569" s="343" t="s">
        <v>1591</v>
      </c>
      <c r="C569" s="343" t="s">
        <v>2199</v>
      </c>
      <c r="D569" s="343" t="str">
        <f t="shared" si="40"/>
        <v>1501 - 2000 SFTKhulnaJhenaidahNon-PNPHigh Street W Residential BlockLCথানা সদরOthersGround floor</v>
      </c>
      <c r="E569" s="343" t="str">
        <f>CONCATENATE('Outlet Data'!K569,L569,'Outlet Data'!N569,M569)</f>
        <v>KhulnaJhenaidahHigh Street W Residential BlockNon-PNP</v>
      </c>
      <c r="F569" s="343" t="str">
        <f t="shared" si="41"/>
        <v>Jhenaidahথানা সদরNon-PNP</v>
      </c>
      <c r="G569" s="343" t="str">
        <f t="shared" si="42"/>
        <v>JhenaidahNon-PNP</v>
      </c>
      <c r="H569" s="344">
        <v>45743</v>
      </c>
      <c r="I569" s="343">
        <v>1660</v>
      </c>
      <c r="J569" s="343" t="str">
        <f t="shared" si="43"/>
        <v>1501 - 2000 SFT</v>
      </c>
      <c r="K569" s="345" t="s">
        <v>159</v>
      </c>
      <c r="L569" s="343" t="s">
        <v>1006</v>
      </c>
      <c r="M569" s="345" t="s">
        <v>1537</v>
      </c>
      <c r="N569" s="343" t="s">
        <v>1015</v>
      </c>
      <c r="O569" s="343" t="s">
        <v>127</v>
      </c>
      <c r="P569" s="343" t="s">
        <v>118</v>
      </c>
      <c r="Q569" s="343" t="s">
        <v>1869</v>
      </c>
      <c r="R569" s="343" t="s">
        <v>1863</v>
      </c>
      <c r="S569" s="346">
        <v>1293498</v>
      </c>
      <c r="T569" s="346">
        <v>779.21566265060244</v>
      </c>
      <c r="U569" s="346">
        <v>1112759</v>
      </c>
      <c r="V569" s="346">
        <v>1582293</v>
      </c>
      <c r="W569" s="346">
        <v>1191031.1000000001</v>
      </c>
      <c r="X569" s="346">
        <v>842331.65</v>
      </c>
      <c r="Y569" s="346">
        <v>1596905.75</v>
      </c>
      <c r="Z569" s="346">
        <v>40</v>
      </c>
      <c r="AA569" s="346" t="s">
        <v>1848</v>
      </c>
      <c r="AB569" s="346" t="s">
        <v>1849</v>
      </c>
      <c r="AC569" s="346" t="s">
        <v>1845</v>
      </c>
      <c r="AD569" s="346">
        <v>102466.89999999991</v>
      </c>
      <c r="AE569" s="347">
        <v>8.6032094376040869E-2</v>
      </c>
      <c r="AF569" s="347">
        <v>6.7977271946367449E-2</v>
      </c>
      <c r="AG569" s="346">
        <v>1112759</v>
      </c>
      <c r="AH569" s="346">
        <v>1141469</v>
      </c>
      <c r="AI569" s="346">
        <v>1582293</v>
      </c>
      <c r="AJ569" s="346">
        <v>1033696</v>
      </c>
      <c r="AK569" s="346">
        <v>1597273</v>
      </c>
      <c r="AL569" s="346">
        <v>64117.022387044883</v>
      </c>
      <c r="AM569" s="346">
        <v>54616.465996352461</v>
      </c>
      <c r="AN569" s="346">
        <v>129306.94518018406</v>
      </c>
      <c r="AO569" s="346">
        <v>52597.02397941961</v>
      </c>
      <c r="AP569" s="346">
        <v>139004.86899741102</v>
      </c>
      <c r="AQ569" s="347">
        <v>0.17377311844760543</v>
      </c>
      <c r="AR569" s="348" t="str">
        <f t="shared" si="44"/>
        <v>KhulnaJhenaidah</v>
      </c>
      <c r="AS569" s="347">
        <v>4.0000000000000001E-3</v>
      </c>
      <c r="AT569" s="347" t="s">
        <v>1850</v>
      </c>
      <c r="AU569" s="347" t="s">
        <v>1843</v>
      </c>
      <c r="AV569" s="349" t="s">
        <v>1041</v>
      </c>
    </row>
    <row r="570" spans="1:48" ht="14.4">
      <c r="A570" s="343">
        <v>357</v>
      </c>
      <c r="B570" s="343" t="s">
        <v>1592</v>
      </c>
      <c r="C570" s="343" t="s">
        <v>2200</v>
      </c>
      <c r="D570" s="343" t="str">
        <f t="shared" si="40"/>
        <v>1001 - 1500 SFTDhakaDhakaNon-PNPWithin the MahallaMBবিভাগীয় শহরSquare ⬜ shapeSlightly upper than Ground floor</v>
      </c>
      <c r="E570" s="343" t="str">
        <f>CONCATENATE('Outlet Data'!K570,L570,'Outlet Data'!N570,M570)</f>
        <v>DhakaDhakaWithin the MahallaNon-PNP</v>
      </c>
      <c r="F570" s="343" t="str">
        <f t="shared" si="41"/>
        <v>Dhakaবিভাগীয় শহরNon-PNP</v>
      </c>
      <c r="G570" s="343" t="str">
        <f t="shared" si="42"/>
        <v>DhakaNon-PNP</v>
      </c>
      <c r="H570" s="344">
        <v>45743</v>
      </c>
      <c r="I570" s="343">
        <v>1352</v>
      </c>
      <c r="J570" s="343" t="str">
        <f t="shared" si="43"/>
        <v>1001 - 1500 SFT</v>
      </c>
      <c r="K570" s="345" t="s">
        <v>52</v>
      </c>
      <c r="L570" s="343" t="s">
        <v>52</v>
      </c>
      <c r="M570" s="345" t="s">
        <v>1537</v>
      </c>
      <c r="N570" s="343" t="s">
        <v>1016</v>
      </c>
      <c r="O570" s="343" t="s">
        <v>25</v>
      </c>
      <c r="P570" s="343" t="s">
        <v>27</v>
      </c>
      <c r="Q570" s="343" t="s">
        <v>1838</v>
      </c>
      <c r="R570" s="343" t="s">
        <v>52</v>
      </c>
      <c r="S570" s="346">
        <v>1902783.6</v>
      </c>
      <c r="T570" s="346">
        <v>1407.3843195266272</v>
      </c>
      <c r="U570" s="346">
        <v>1795856</v>
      </c>
      <c r="V570" s="346">
        <v>1983784</v>
      </c>
      <c r="W570" s="346">
        <v>1579145.8</v>
      </c>
      <c r="X570" s="346">
        <v>1485518.1</v>
      </c>
      <c r="Y570" s="346">
        <v>1712055.4</v>
      </c>
      <c r="Z570" s="346">
        <v>11</v>
      </c>
      <c r="AA570" s="346" t="s">
        <v>1857</v>
      </c>
      <c r="AB570" s="346" t="s">
        <v>1858</v>
      </c>
      <c r="AC570" s="346" t="s">
        <v>1855</v>
      </c>
      <c r="AD570" s="346">
        <v>323637.80000000005</v>
      </c>
      <c r="AE570" s="347">
        <v>0.20494485056414669</v>
      </c>
      <c r="AF570" s="347">
        <v>3.9734881061243531E-2</v>
      </c>
      <c r="AG570" s="346">
        <v>1933005</v>
      </c>
      <c r="AH570" s="346">
        <v>2073771</v>
      </c>
      <c r="AI570" s="346">
        <v>1983784</v>
      </c>
      <c r="AJ570" s="346">
        <v>1795856</v>
      </c>
      <c r="AK570" s="346">
        <v>1727502</v>
      </c>
      <c r="AL570" s="346">
        <v>89899.934234556596</v>
      </c>
      <c r="AM570" s="346">
        <v>74342.402426965185</v>
      </c>
      <c r="AN570" s="346">
        <v>90638.571599637915</v>
      </c>
      <c r="AO570" s="346">
        <v>58526.462359183526</v>
      </c>
      <c r="AP570" s="346">
        <v>64627.029536080692</v>
      </c>
      <c r="AQ570" s="347">
        <v>0.14772265511284122</v>
      </c>
      <c r="AR570" s="348" t="str">
        <f t="shared" si="44"/>
        <v>DhakaDhaka</v>
      </c>
      <c r="AS570" s="347">
        <v>4.0000000000000001E-3</v>
      </c>
      <c r="AT570" s="347" t="s">
        <v>1846</v>
      </c>
      <c r="AU570" s="347" t="s">
        <v>1851</v>
      </c>
      <c r="AV570" s="349" t="s">
        <v>1041</v>
      </c>
    </row>
    <row r="571" spans="1:48" ht="14.4">
      <c r="A571" s="343">
        <v>440</v>
      </c>
      <c r="B571" s="343" t="s">
        <v>1585</v>
      </c>
      <c r="C571" s="343" t="s">
        <v>2201</v>
      </c>
      <c r="D571" s="343" t="str">
        <f t="shared" si="40"/>
        <v>1001 - 1500 SFTRajshahiSirajganjNon-PNPCommercial HubHBথানা সদরL shapeGround floor</v>
      </c>
      <c r="E571" s="343" t="str">
        <f>CONCATENATE('Outlet Data'!K571,L571,'Outlet Data'!N571,M571)</f>
        <v>RajshahiSirajganjCommercial HubNon-PNP</v>
      </c>
      <c r="F571" s="343" t="str">
        <f t="shared" si="41"/>
        <v>Sirajganjথানা সদরNon-PNP</v>
      </c>
      <c r="G571" s="343" t="str">
        <f t="shared" si="42"/>
        <v>SirajganjNon-PNP</v>
      </c>
      <c r="H571" s="344">
        <v>45743</v>
      </c>
      <c r="I571" s="343">
        <v>1170</v>
      </c>
      <c r="J571" s="343" t="str">
        <f t="shared" si="43"/>
        <v>1001 - 1500 SFT</v>
      </c>
      <c r="K571" s="345" t="s">
        <v>107</v>
      </c>
      <c r="L571" s="343" t="s">
        <v>606</v>
      </c>
      <c r="M571" s="345" t="s">
        <v>1537</v>
      </c>
      <c r="N571" s="343" t="s">
        <v>1014</v>
      </c>
      <c r="O571" s="343" t="s">
        <v>45</v>
      </c>
      <c r="P571" s="343" t="s">
        <v>27</v>
      </c>
      <c r="Q571" s="343" t="s">
        <v>1869</v>
      </c>
      <c r="R571" s="343" t="s">
        <v>1863</v>
      </c>
      <c r="S571" s="346">
        <v>1354598.3999999999</v>
      </c>
      <c r="T571" s="346">
        <v>1157.7764102564101</v>
      </c>
      <c r="U571" s="346">
        <v>1214085</v>
      </c>
      <c r="V571" s="346">
        <v>1552466</v>
      </c>
      <c r="W571" s="346">
        <v>1464305.8</v>
      </c>
      <c r="X571" s="346">
        <v>1354598.3999999999</v>
      </c>
      <c r="Y571" s="346">
        <v>2534240.4</v>
      </c>
      <c r="Z571" s="346">
        <v>5</v>
      </c>
      <c r="AA571" s="346" t="s">
        <v>1848</v>
      </c>
      <c r="AB571" s="346" t="s">
        <v>1849</v>
      </c>
      <c r="AC571" s="346" t="s">
        <v>1845</v>
      </c>
      <c r="AD571" s="346">
        <v>-109707.40000000014</v>
      </c>
      <c r="AE571" s="347">
        <v>-7.4921099131069591E-2</v>
      </c>
      <c r="AF571" s="347">
        <v>6.187731363769642E-2</v>
      </c>
      <c r="AG571" s="346">
        <v>1222067</v>
      </c>
      <c r="AH571" s="346">
        <v>1214085</v>
      </c>
      <c r="AI571" s="346">
        <v>1552466</v>
      </c>
      <c r="AJ571" s="346">
        <v>1210034</v>
      </c>
      <c r="AK571" s="346">
        <v>1574340</v>
      </c>
      <c r="AL571" s="346">
        <v>26747.176977970055</v>
      </c>
      <c r="AM571" s="346">
        <v>63267.451908902236</v>
      </c>
      <c r="AN571" s="346">
        <v>128015.16566191521</v>
      </c>
      <c r="AO571" s="346">
        <v>70440.229077406897</v>
      </c>
      <c r="AP571" s="346">
        <v>130624.52662341431</v>
      </c>
      <c r="AQ571" s="347">
        <v>0.17596145812422534</v>
      </c>
      <c r="AR571" s="348" t="str">
        <f t="shared" si="44"/>
        <v>RajshahiSirajganj</v>
      </c>
      <c r="AS571" s="347">
        <v>4.0000000000000001E-3</v>
      </c>
      <c r="AT571" s="347" t="s">
        <v>1842</v>
      </c>
      <c r="AU571" s="347" t="s">
        <v>1843</v>
      </c>
      <c r="AV571" s="349" t="s">
        <v>1041</v>
      </c>
    </row>
    <row r="572" spans="1:48" ht="14.4">
      <c r="A572" s="343">
        <v>377</v>
      </c>
      <c r="B572" s="343" t="s">
        <v>1569</v>
      </c>
      <c r="C572" s="343" t="s">
        <v>2202</v>
      </c>
      <c r="D572" s="343" t="str">
        <f t="shared" si="40"/>
        <v>1501 - 2000 SFTDhakaShariatpurNon-PNPHigh Street W Residential BlockLCথানা সদরSquare ⬜ shapeGround floor</v>
      </c>
      <c r="E572" s="343" t="str">
        <f>CONCATENATE('Outlet Data'!K572,L572,'Outlet Data'!N572,M572)</f>
        <v>DhakaShariatpurHigh Street W Residential BlockNon-PNP</v>
      </c>
      <c r="F572" s="343" t="str">
        <f t="shared" si="41"/>
        <v>Shariatpurথানা সদরNon-PNP</v>
      </c>
      <c r="G572" s="343" t="str">
        <f t="shared" si="42"/>
        <v>ShariatpurNon-PNP</v>
      </c>
      <c r="H572" s="344">
        <v>45744</v>
      </c>
      <c r="I572" s="343">
        <v>1607</v>
      </c>
      <c r="J572" s="343" t="str">
        <f t="shared" si="43"/>
        <v>1501 - 2000 SFT</v>
      </c>
      <c r="K572" s="345" t="s">
        <v>52</v>
      </c>
      <c r="L572" s="343" t="s">
        <v>173</v>
      </c>
      <c r="M572" s="345" t="s">
        <v>1537</v>
      </c>
      <c r="N572" s="343" t="s">
        <v>1015</v>
      </c>
      <c r="O572" s="343" t="s">
        <v>127</v>
      </c>
      <c r="P572" s="343" t="s">
        <v>118</v>
      </c>
      <c r="Q572" s="343" t="s">
        <v>1869</v>
      </c>
      <c r="R572" s="343" t="s">
        <v>52</v>
      </c>
      <c r="S572" s="346">
        <v>1674483</v>
      </c>
      <c r="T572" s="346">
        <v>1041.9931549471064</v>
      </c>
      <c r="U572" s="346">
        <v>1587679</v>
      </c>
      <c r="V572" s="346">
        <v>1732991</v>
      </c>
      <c r="W572" s="346">
        <v>1644116.6</v>
      </c>
      <c r="X572" s="346">
        <v>1198480.7</v>
      </c>
      <c r="Y572" s="346">
        <v>2079119.7</v>
      </c>
      <c r="Z572" s="346">
        <v>23</v>
      </c>
      <c r="AA572" s="346" t="s">
        <v>1853</v>
      </c>
      <c r="AB572" s="346" t="s">
        <v>1854</v>
      </c>
      <c r="AC572" s="346" t="s">
        <v>1845</v>
      </c>
      <c r="AD572" s="346">
        <v>30366.399999999907</v>
      </c>
      <c r="AE572" s="347">
        <v>1.8469736270529724E-2</v>
      </c>
      <c r="AF572" s="347">
        <v>3.9115719197978953E-2</v>
      </c>
      <c r="AG572" s="346">
        <v>1620679</v>
      </c>
      <c r="AH572" s="346">
        <v>1732991</v>
      </c>
      <c r="AI572" s="346">
        <v>2143466</v>
      </c>
      <c r="AJ572" s="346">
        <v>1287600</v>
      </c>
      <c r="AK572" s="346">
        <v>1587679</v>
      </c>
      <c r="AL572" s="346">
        <v>75794.578693017887</v>
      </c>
      <c r="AM572" s="346">
        <v>50235.901963579294</v>
      </c>
      <c r="AN572" s="346">
        <v>101975.89803089749</v>
      </c>
      <c r="AO572" s="346">
        <v>46710.084137881495</v>
      </c>
      <c r="AP572" s="346">
        <v>52776.571323570795</v>
      </c>
      <c r="AQ572" s="347">
        <v>0.1538807978448429</v>
      </c>
      <c r="AR572" s="348" t="str">
        <f t="shared" si="44"/>
        <v>DhakaShariatpur</v>
      </c>
      <c r="AS572" s="347">
        <v>1.3714951762897894E-2</v>
      </c>
      <c r="AT572" s="347" t="s">
        <v>1846</v>
      </c>
      <c r="AU572" s="347" t="s">
        <v>1843</v>
      </c>
      <c r="AV572" s="349" t="s">
        <v>1041</v>
      </c>
    </row>
    <row r="573" spans="1:48" ht="14.4">
      <c r="A573" s="343">
        <v>482</v>
      </c>
      <c r="B573" s="343" t="s">
        <v>1589</v>
      </c>
      <c r="C573" s="343" t="s">
        <v>2203</v>
      </c>
      <c r="D573" s="343" t="str">
        <f t="shared" si="40"/>
        <v xml:space="preserve">1001 - 1500 SFTRangpurLalmonirhatNon-PNPCommercial HubLCথানা সদরOthersGround floor </v>
      </c>
      <c r="E573" s="343" t="str">
        <f>CONCATENATE('Outlet Data'!K573,L573,'Outlet Data'!N573,M573)</f>
        <v>RangpurLalmonirhatCommercial HubNon-PNP</v>
      </c>
      <c r="F573" s="343" t="str">
        <f t="shared" si="41"/>
        <v>Lalmonirhatথানা সদরNon-PNP</v>
      </c>
      <c r="G573" s="343" t="str">
        <f t="shared" si="42"/>
        <v>LalmonirhatNon-PNP</v>
      </c>
      <c r="H573" s="344">
        <v>45744</v>
      </c>
      <c r="I573" s="343">
        <v>1113</v>
      </c>
      <c r="J573" s="343" t="str">
        <f t="shared" si="43"/>
        <v>1001 - 1500 SFT</v>
      </c>
      <c r="K573" s="345" t="s">
        <v>389</v>
      </c>
      <c r="L573" s="343" t="s">
        <v>323</v>
      </c>
      <c r="M573" s="345" t="s">
        <v>1537</v>
      </c>
      <c r="N573" s="343" t="s">
        <v>1014</v>
      </c>
      <c r="O573" s="343" t="s">
        <v>127</v>
      </c>
      <c r="P573" s="343" t="s">
        <v>118</v>
      </c>
      <c r="Q573" s="343" t="s">
        <v>1869</v>
      </c>
      <c r="R573" s="343" t="s">
        <v>1863</v>
      </c>
      <c r="S573" s="346">
        <v>1078732.6000000001</v>
      </c>
      <c r="T573" s="346">
        <v>969.21168014375564</v>
      </c>
      <c r="U573" s="346">
        <v>973348</v>
      </c>
      <c r="V573" s="346">
        <v>1177098</v>
      </c>
      <c r="W573" s="346">
        <v>1024685.6</v>
      </c>
      <c r="X573" s="346">
        <v>753337.3</v>
      </c>
      <c r="Y573" s="346">
        <v>1171640.8</v>
      </c>
      <c r="Z573" s="346">
        <v>11</v>
      </c>
      <c r="AA573" s="346" t="s">
        <v>1853</v>
      </c>
      <c r="AB573" s="346" t="s">
        <v>1854</v>
      </c>
      <c r="AC573" s="346" t="s">
        <v>1845</v>
      </c>
      <c r="AD573" s="346">
        <v>54047.000000000116</v>
      </c>
      <c r="AE573" s="347">
        <v>5.2744959039143335E-2</v>
      </c>
      <c r="AF573" s="347">
        <v>4.4776828134835814E-2</v>
      </c>
      <c r="AG573" s="346">
        <v>973348</v>
      </c>
      <c r="AH573" s="346">
        <v>1108515</v>
      </c>
      <c r="AI573" s="346">
        <v>1177098</v>
      </c>
      <c r="AJ573" s="346">
        <v>928753</v>
      </c>
      <c r="AK573" s="346">
        <v>1205949</v>
      </c>
      <c r="AL573" s="346">
        <v>48758.560512357508</v>
      </c>
      <c r="AM573" s="346">
        <v>63103.358018145576</v>
      </c>
      <c r="AN573" s="346">
        <v>34631.555854319682</v>
      </c>
      <c r="AO573" s="346">
        <v>44414.353067133023</v>
      </c>
      <c r="AP573" s="346">
        <v>50603.293716267159</v>
      </c>
      <c r="AQ573" s="347">
        <v>0.16373927882347836</v>
      </c>
      <c r="AR573" s="348" t="str">
        <f t="shared" si="44"/>
        <v>RangpurLalmonirhat</v>
      </c>
      <c r="AS573" s="347">
        <v>4.0000000000000001E-3</v>
      </c>
      <c r="AT573" s="347" t="s">
        <v>1850</v>
      </c>
      <c r="AU573" s="347" t="s">
        <v>1930</v>
      </c>
      <c r="AV573" s="349" t="s">
        <v>1041</v>
      </c>
    </row>
    <row r="574" spans="1:48" ht="14.4">
      <c r="A574" s="343">
        <v>585</v>
      </c>
      <c r="B574" s="343" t="s">
        <v>1588</v>
      </c>
      <c r="C574" s="343" t="s">
        <v>2204</v>
      </c>
      <c r="D574" s="343" t="str">
        <f t="shared" si="40"/>
        <v>1501 - 2000 SFTDhakaGazipurNon-PNPWithin the MahallaMBজেলা শহরSquare ⬜ shapeGround floor</v>
      </c>
      <c r="E574" s="343" t="str">
        <f>CONCATENATE('Outlet Data'!K574,L574,'Outlet Data'!N574,M574)</f>
        <v>DhakaGazipurWithin the MahallaNon-PNP</v>
      </c>
      <c r="F574" s="343" t="str">
        <f t="shared" si="41"/>
        <v>Gazipurজেলা শহরNon-PNP</v>
      </c>
      <c r="G574" s="343" t="str">
        <f t="shared" si="42"/>
        <v>GazipurNon-PNP</v>
      </c>
      <c r="H574" s="344">
        <v>45744</v>
      </c>
      <c r="I574" s="343">
        <v>1610</v>
      </c>
      <c r="J574" s="343" t="str">
        <f t="shared" si="43"/>
        <v>1501 - 2000 SFT</v>
      </c>
      <c r="K574" s="345" t="s">
        <v>52</v>
      </c>
      <c r="L574" s="343" t="s">
        <v>79</v>
      </c>
      <c r="M574" s="345" t="s">
        <v>1537</v>
      </c>
      <c r="N574" s="343" t="s">
        <v>1016</v>
      </c>
      <c r="O574" s="343" t="s">
        <v>25</v>
      </c>
      <c r="P574" s="343" t="s">
        <v>27</v>
      </c>
      <c r="Q574" s="343" t="s">
        <v>1861</v>
      </c>
      <c r="R574" s="343" t="s">
        <v>52</v>
      </c>
      <c r="S574" s="346">
        <v>1301494</v>
      </c>
      <c r="T574" s="346">
        <v>808.38136645962732</v>
      </c>
      <c r="U574" s="346">
        <v>1307320</v>
      </c>
      <c r="V574" s="346">
        <v>1334850</v>
      </c>
      <c r="W574" s="346">
        <v>2241169.2000000002</v>
      </c>
      <c r="X574" s="346">
        <v>1560783.7999999998</v>
      </c>
      <c r="Y574" s="346">
        <v>3069073.6</v>
      </c>
      <c r="Z574" s="346">
        <v>59</v>
      </c>
      <c r="AA574" s="346" t="s">
        <v>1853</v>
      </c>
      <c r="AB574" s="346" t="s">
        <v>1854</v>
      </c>
      <c r="AC574" s="346" t="s">
        <v>1841</v>
      </c>
      <c r="AD574" s="346">
        <v>-939675.20000000019</v>
      </c>
      <c r="AE574" s="347">
        <v>-0.41927900847468369</v>
      </c>
      <c r="AF574" s="347">
        <v>2.5968947357961344E-2</v>
      </c>
      <c r="AG574" s="346">
        <v>1307320</v>
      </c>
      <c r="AH574" s="346">
        <v>1334850</v>
      </c>
      <c r="AI574" s="346">
        <v>1432301</v>
      </c>
      <c r="AJ574" s="346">
        <v>1101444</v>
      </c>
      <c r="AK574" s="346">
        <v>1331555</v>
      </c>
      <c r="AL574" s="346">
        <v>36072.89116823583</v>
      </c>
      <c r="AM574" s="346">
        <v>9979.6654881120776</v>
      </c>
      <c r="AN574" s="346">
        <v>51842.753271942551</v>
      </c>
      <c r="AO574" s="346">
        <v>26707.760991492978</v>
      </c>
      <c r="AP574" s="346">
        <v>44389.074943729269</v>
      </c>
      <c r="AQ574" s="347">
        <v>0.1558386199690005</v>
      </c>
      <c r="AR574" s="348" t="str">
        <f t="shared" si="44"/>
        <v>DhakaGazipur</v>
      </c>
      <c r="AS574" s="347">
        <v>4.0000000000000001E-3</v>
      </c>
      <c r="AT574" s="347" t="s">
        <v>1846</v>
      </c>
      <c r="AU574" s="347" t="s">
        <v>1843</v>
      </c>
      <c r="AV574" s="349" t="s">
        <v>1041</v>
      </c>
    </row>
    <row r="575" spans="1:48" ht="14.4">
      <c r="A575" s="343">
        <v>742</v>
      </c>
      <c r="B575" s="343" t="s">
        <v>1587</v>
      </c>
      <c r="C575" s="343" t="s">
        <v>2205</v>
      </c>
      <c r="D575" s="343" t="str">
        <f t="shared" si="40"/>
        <v>1001 - 1500 SFTBarishalBarishalNon-PNPCommercial HubMCঅন্যান্যSquare ⬜ shapeGround floor</v>
      </c>
      <c r="E575" s="343" t="str">
        <f>CONCATENATE('Outlet Data'!K575,L575,'Outlet Data'!N575,M575)</f>
        <v>BarishalBarishalCommercial HubNon-PNP</v>
      </c>
      <c r="F575" s="343" t="str">
        <f t="shared" si="41"/>
        <v>Barishalঅন্যান্যNon-PNP</v>
      </c>
      <c r="G575" s="343" t="str">
        <f t="shared" si="42"/>
        <v>BarishalNon-PNP</v>
      </c>
      <c r="H575" s="344">
        <v>45744</v>
      </c>
      <c r="I575" s="343">
        <v>1252</v>
      </c>
      <c r="J575" s="343" t="str">
        <f t="shared" si="43"/>
        <v>1001 - 1500 SFT</v>
      </c>
      <c r="K575" s="345" t="s">
        <v>189</v>
      </c>
      <c r="L575" s="343" t="s">
        <v>189</v>
      </c>
      <c r="M575" s="345" t="s">
        <v>1537</v>
      </c>
      <c r="N575" s="343" t="s">
        <v>1014</v>
      </c>
      <c r="O575" s="343" t="s">
        <v>25</v>
      </c>
      <c r="P575" s="343" t="s">
        <v>118</v>
      </c>
      <c r="Q575" s="343" t="s">
        <v>1926</v>
      </c>
      <c r="R575" s="343" t="s">
        <v>1863</v>
      </c>
      <c r="S575" s="346">
        <v>1024925.2</v>
      </c>
      <c r="T575" s="346">
        <v>818.63035143769969</v>
      </c>
      <c r="U575" s="346">
        <v>984653</v>
      </c>
      <c r="V575" s="346">
        <v>1057367</v>
      </c>
      <c r="W575" s="346">
        <v>991635.3</v>
      </c>
      <c r="X575" s="346">
        <v>730648.8</v>
      </c>
      <c r="Y575" s="346">
        <v>1113971.8500000001</v>
      </c>
      <c r="Z575" s="346">
        <v>10</v>
      </c>
      <c r="AA575" s="346" t="s">
        <v>1853</v>
      </c>
      <c r="AB575" s="346" t="s">
        <v>1854</v>
      </c>
      <c r="AC575" s="346" t="s">
        <v>1845</v>
      </c>
      <c r="AD575" s="346">
        <v>33289.899999999907</v>
      </c>
      <c r="AE575" s="347">
        <v>3.3570708908809532E-2</v>
      </c>
      <c r="AF575" s="347">
        <v>-6.8455977496251338E-3</v>
      </c>
      <c r="AG575" s="346">
        <v>1045073</v>
      </c>
      <c r="AH575" s="346">
        <v>1095422</v>
      </c>
      <c r="AI575" s="346">
        <v>984653</v>
      </c>
      <c r="AJ575" s="346">
        <v>942111</v>
      </c>
      <c r="AK575" s="346">
        <v>1057367</v>
      </c>
      <c r="AL575" s="346">
        <v>-5225.8161241446505</v>
      </c>
      <c r="AM575" s="346">
        <v>-11344.966866437841</v>
      </c>
      <c r="AN575" s="346">
        <v>2871.7124180709652</v>
      </c>
      <c r="AO575" s="346">
        <v>-26349.472917724517</v>
      </c>
      <c r="AP575" s="346">
        <v>4967.4152769655921</v>
      </c>
      <c r="AQ575" s="347">
        <v>0.14763804074257966</v>
      </c>
      <c r="AR575" s="348" t="str">
        <f t="shared" si="44"/>
        <v>BarishalBarishal</v>
      </c>
      <c r="AS575" s="347">
        <v>4.0000000000000001E-3</v>
      </c>
      <c r="AT575" s="347" t="s">
        <v>1846</v>
      </c>
      <c r="AU575" s="347" t="s">
        <v>1843</v>
      </c>
      <c r="AV575" s="349" t="s">
        <v>1041</v>
      </c>
    </row>
    <row r="576" spans="1:48" ht="14.4">
      <c r="A576" s="343">
        <v>818</v>
      </c>
      <c r="B576" s="343" t="s">
        <v>1590</v>
      </c>
      <c r="C576" s="343" t="s">
        <v>2206</v>
      </c>
      <c r="D576" s="343" t="str">
        <f t="shared" si="40"/>
        <v>2501 - 3000 SFTDhakaDhakaPNPWithin the MahallaMBবিভাগীয় শহরSquare ⬜ shapeGround floor</v>
      </c>
      <c r="E576" s="343" t="str">
        <f>CONCATENATE('Outlet Data'!K576,L576,'Outlet Data'!N576,M576)</f>
        <v>DhakaDhakaWithin the MahallaPNP</v>
      </c>
      <c r="F576" s="343" t="str">
        <f t="shared" si="41"/>
        <v>Dhakaবিভাগীয় শহরPNP</v>
      </c>
      <c r="G576" s="343" t="str">
        <f t="shared" si="42"/>
        <v>DhakaPNP</v>
      </c>
      <c r="H576" s="344">
        <v>45745</v>
      </c>
      <c r="I576" s="343">
        <v>2815</v>
      </c>
      <c r="J576" s="343" t="str">
        <f t="shared" si="43"/>
        <v>2501 - 3000 SFT</v>
      </c>
      <c r="K576" s="345" t="s">
        <v>52</v>
      </c>
      <c r="L576" s="343" t="s">
        <v>52</v>
      </c>
      <c r="M576" s="345" t="s">
        <v>1492</v>
      </c>
      <c r="N576" s="343" t="s">
        <v>1016</v>
      </c>
      <c r="O576" s="343" t="s">
        <v>25</v>
      </c>
      <c r="P576" s="343" t="s">
        <v>27</v>
      </c>
      <c r="Q576" s="343" t="s">
        <v>1838</v>
      </c>
      <c r="R576" s="343" t="s">
        <v>52</v>
      </c>
      <c r="S576" s="346">
        <v>4113604.8</v>
      </c>
      <c r="T576" s="346">
        <v>1461.3160923623445</v>
      </c>
      <c r="U576" s="346">
        <v>4046151</v>
      </c>
      <c r="V576" s="346">
        <v>4162861</v>
      </c>
      <c r="W576" s="346">
        <v>5686926.4000000004</v>
      </c>
      <c r="X576" s="346">
        <v>5216051.5999999996</v>
      </c>
      <c r="Y576" s="346">
        <v>9581427.1000000015</v>
      </c>
      <c r="Z576" s="346">
        <v>11</v>
      </c>
      <c r="AA576" s="346" t="s">
        <v>1853</v>
      </c>
      <c r="AB576" s="346" t="s">
        <v>1854</v>
      </c>
      <c r="AC576" s="346" t="s">
        <v>1841</v>
      </c>
      <c r="AD576" s="346">
        <v>-1573321.6000000006</v>
      </c>
      <c r="AE576" s="347">
        <v>-0.27665587513142431</v>
      </c>
      <c r="AF576" s="347">
        <v>5.3930861150784468E-3</v>
      </c>
      <c r="AG576" s="346">
        <v>4180070</v>
      </c>
      <c r="AH576" s="346">
        <v>4162861</v>
      </c>
      <c r="AI576" s="346">
        <v>4162307</v>
      </c>
      <c r="AJ576" s="346">
        <v>4046151</v>
      </c>
      <c r="AK576" s="346">
        <v>4016635</v>
      </c>
      <c r="AL576" s="346">
        <v>55820.108643262647</v>
      </c>
      <c r="AM576" s="346">
        <v>39285.015238900785</v>
      </c>
      <c r="AN576" s="346">
        <v>44920.665575556457</v>
      </c>
      <c r="AO576" s="346">
        <v>28255.881125462009</v>
      </c>
      <c r="AP576" s="346">
        <v>-57356.54593418166</v>
      </c>
      <c r="AQ576" s="347">
        <v>0.16299774631084982</v>
      </c>
      <c r="AR576" s="348" t="str">
        <f t="shared" si="44"/>
        <v>DhakaDhaka</v>
      </c>
      <c r="AS576" s="347">
        <v>2.0751465096947107E-2</v>
      </c>
      <c r="AT576" s="347" t="s">
        <v>1846</v>
      </c>
      <c r="AU576" s="347" t="s">
        <v>1843</v>
      </c>
      <c r="AV576" s="349" t="s">
        <v>1041</v>
      </c>
    </row>
    <row r="577" spans="1:48" ht="14.4">
      <c r="A577" s="343">
        <v>416</v>
      </c>
      <c r="B577" s="343" t="s">
        <v>1583</v>
      </c>
      <c r="C577" s="343" t="s">
        <v>2207</v>
      </c>
      <c r="D577" s="343" t="str">
        <f t="shared" si="40"/>
        <v>2001 - 2500 SFTDhakaFaridpurNon-PNPHigh Street W Residential BlockLCজেলা শহরSquare ⬜ shapeGround floor</v>
      </c>
      <c r="E577" s="343" t="str">
        <f>CONCATENATE('Outlet Data'!K577,L577,'Outlet Data'!N577,M577)</f>
        <v>DhakaFaridpurHigh Street W Residential BlockNon-PNP</v>
      </c>
      <c r="F577" s="343" t="str">
        <f t="shared" si="41"/>
        <v>Faridpurজেলা শহরNon-PNP</v>
      </c>
      <c r="G577" s="343" t="str">
        <f t="shared" si="42"/>
        <v>FaridpurNon-PNP</v>
      </c>
      <c r="H577" s="344">
        <v>45745</v>
      </c>
      <c r="I577" s="343">
        <v>2219</v>
      </c>
      <c r="J577" s="343" t="str">
        <f t="shared" si="43"/>
        <v>2001 - 2500 SFT</v>
      </c>
      <c r="K577" s="345" t="s">
        <v>52</v>
      </c>
      <c r="L577" s="343" t="s">
        <v>206</v>
      </c>
      <c r="M577" s="345" t="s">
        <v>1537</v>
      </c>
      <c r="N577" s="343" t="s">
        <v>1015</v>
      </c>
      <c r="O577" s="343" t="s">
        <v>127</v>
      </c>
      <c r="P577" s="343" t="s">
        <v>118</v>
      </c>
      <c r="Q577" s="343" t="s">
        <v>1861</v>
      </c>
      <c r="R577" s="343" t="s">
        <v>52</v>
      </c>
      <c r="S577" s="346">
        <v>1789593.4</v>
      </c>
      <c r="T577" s="346">
        <v>806.48643533123027</v>
      </c>
      <c r="U577" s="346">
        <v>1681486</v>
      </c>
      <c r="V577" s="346">
        <v>1960663</v>
      </c>
      <c r="W577" s="346">
        <v>1644116.6</v>
      </c>
      <c r="X577" s="346">
        <v>1198480.7</v>
      </c>
      <c r="Y577" s="346">
        <v>2079119.7</v>
      </c>
      <c r="Z577" s="346">
        <v>23</v>
      </c>
      <c r="AA577" s="346" t="s">
        <v>1853</v>
      </c>
      <c r="AB577" s="346" t="s">
        <v>1854</v>
      </c>
      <c r="AC577" s="346" t="s">
        <v>1845</v>
      </c>
      <c r="AD577" s="346">
        <v>145476.79999999981</v>
      </c>
      <c r="AE577" s="347">
        <v>8.8483262075207847E-2</v>
      </c>
      <c r="AF577" s="347">
        <v>5.6567126582180167E-2</v>
      </c>
      <c r="AG577" s="346">
        <v>1683776</v>
      </c>
      <c r="AH577" s="346">
        <v>1681486</v>
      </c>
      <c r="AI577" s="346">
        <v>1963375</v>
      </c>
      <c r="AJ577" s="346">
        <v>1658667</v>
      </c>
      <c r="AK577" s="346">
        <v>1960663</v>
      </c>
      <c r="AL577" s="346">
        <v>90418.66782092338</v>
      </c>
      <c r="AM577" s="346">
        <v>81997.39616193308</v>
      </c>
      <c r="AN577" s="346">
        <v>101958.51160532696</v>
      </c>
      <c r="AO577" s="346">
        <v>91679.250816810672</v>
      </c>
      <c r="AP577" s="346">
        <v>140106.95553717678</v>
      </c>
      <c r="AQ577" s="347">
        <v>0.15789296657709331</v>
      </c>
      <c r="AR577" s="348" t="str">
        <f t="shared" si="44"/>
        <v>DhakaFaridpur</v>
      </c>
      <c r="AS577" s="347">
        <v>4.0000000000000001E-3</v>
      </c>
      <c r="AT577" s="347" t="s">
        <v>1846</v>
      </c>
      <c r="AU577" s="347" t="s">
        <v>1843</v>
      </c>
      <c r="AV577" s="349" t="s">
        <v>1041</v>
      </c>
    </row>
    <row r="578" spans="1:48" ht="14.4">
      <c r="A578" s="343">
        <v>261</v>
      </c>
      <c r="B578" s="343" t="s">
        <v>1611</v>
      </c>
      <c r="C578" s="343" t="s">
        <v>2208</v>
      </c>
      <c r="D578" s="343" t="str">
        <f t="shared" si="40"/>
        <v>1501 - 2000 SFTDhakaDhakaNon-PNPWithin the MahallaMBবিভাগীয় শহরSquare ⬜ shapeGround floor</v>
      </c>
      <c r="E578" s="343" t="str">
        <f>CONCATENATE('Outlet Data'!K578,L578,'Outlet Data'!N578,M578)</f>
        <v>DhakaDhakaWithin the MahallaNon-PNP</v>
      </c>
      <c r="F578" s="343" t="str">
        <f t="shared" si="41"/>
        <v>Dhakaবিভাগীয় শহরNon-PNP</v>
      </c>
      <c r="G578" s="343" t="str">
        <f t="shared" si="42"/>
        <v>DhakaNon-PNP</v>
      </c>
      <c r="H578" s="344">
        <v>45777</v>
      </c>
      <c r="I578" s="343">
        <v>1636</v>
      </c>
      <c r="J578" s="343" t="str">
        <f t="shared" si="43"/>
        <v>1501 - 2000 SFT</v>
      </c>
      <c r="K578" s="345" t="s">
        <v>52</v>
      </c>
      <c r="L578" s="343" t="s">
        <v>52</v>
      </c>
      <c r="M578" s="345" t="s">
        <v>1537</v>
      </c>
      <c r="N578" s="343" t="s">
        <v>1016</v>
      </c>
      <c r="O578" s="343" t="s">
        <v>25</v>
      </c>
      <c r="P578" s="343" t="s">
        <v>27</v>
      </c>
      <c r="Q578" s="343" t="s">
        <v>1838</v>
      </c>
      <c r="R578" s="343" t="s">
        <v>52</v>
      </c>
      <c r="S578" s="346">
        <v>1836897.4</v>
      </c>
      <c r="T578" s="346">
        <v>1122.7979217603911</v>
      </c>
      <c r="U578" s="346">
        <v>1677429</v>
      </c>
      <c r="V578" s="346">
        <v>2036232</v>
      </c>
      <c r="W578" s="346">
        <v>1836897.4</v>
      </c>
      <c r="X578" s="346">
        <v>1451480</v>
      </c>
      <c r="Y578" s="346">
        <v>2788880.2</v>
      </c>
      <c r="Z578" s="346">
        <v>9</v>
      </c>
      <c r="AA578" s="346" t="s">
        <v>1857</v>
      </c>
      <c r="AB578" s="346" t="s">
        <v>1858</v>
      </c>
      <c r="AC578" s="346" t="s">
        <v>1845</v>
      </c>
      <c r="AD578" s="346">
        <v>0</v>
      </c>
      <c r="AE578" s="347">
        <v>0</v>
      </c>
      <c r="AF578" s="347">
        <v>6.1929423845712261E-2</v>
      </c>
      <c r="AG578" s="346">
        <v>1595330</v>
      </c>
      <c r="AH578" s="346">
        <v>1728365</v>
      </c>
      <c r="AI578" s="346">
        <v>2036232</v>
      </c>
      <c r="AJ578" s="346">
        <v>1677429</v>
      </c>
      <c r="AK578" s="346">
        <v>2147131</v>
      </c>
      <c r="AL578" s="346">
        <v>115081.32430312986</v>
      </c>
      <c r="AM578" s="346">
        <v>103785.86518155207</v>
      </c>
      <c r="AN578" s="346">
        <v>124818.01951829769</v>
      </c>
      <c r="AO578" s="346">
        <v>86715.028492447571</v>
      </c>
      <c r="AP578" s="346">
        <v>138389.75073300698</v>
      </c>
      <c r="AQ578" s="347">
        <v>0.17102021918021737</v>
      </c>
      <c r="AR578" s="348" t="str">
        <f t="shared" si="44"/>
        <v>DhakaDhaka</v>
      </c>
      <c r="AS578" s="347">
        <v>4.0000000000000001E-3</v>
      </c>
      <c r="AT578" s="347" t="s">
        <v>1846</v>
      </c>
      <c r="AU578" s="347" t="s">
        <v>1843</v>
      </c>
      <c r="AV578" s="349" t="s">
        <v>1041</v>
      </c>
    </row>
    <row r="579" spans="1:48" ht="14.4">
      <c r="A579" s="343">
        <v>590</v>
      </c>
      <c r="B579" s="343" t="s">
        <v>1605</v>
      </c>
      <c r="C579" s="343" t="s">
        <v>2209</v>
      </c>
      <c r="D579" s="343" t="str">
        <f t="shared" ref="D579:D642" si="45">CONCATENATE(J579,K579,L579,M579,,N579,O579,P579,Q579,AT579,AU579)</f>
        <v>Below 1000 SFTRajshahiRajshahiNon-PNPWithin the MahallaMBবিভাগীয় শহরL shapeGround floor</v>
      </c>
      <c r="E579" s="343" t="str">
        <f>CONCATENATE('Outlet Data'!K579,L579,'Outlet Data'!N579,M579)</f>
        <v>RajshahiRajshahiWithin the MahallaNon-PNP</v>
      </c>
      <c r="F579" s="343" t="str">
        <f t="shared" ref="F579:F642" si="46">CONCATENATE(L579,Q579,M579)</f>
        <v>Rajshahiবিভাগীয় শহরNon-PNP</v>
      </c>
      <c r="G579" s="343" t="str">
        <f t="shared" ref="G579:G642" si="47">CONCATENATE(L579,M579)</f>
        <v>RajshahiNon-PNP</v>
      </c>
      <c r="H579" s="344">
        <v>45777</v>
      </c>
      <c r="I579" s="343">
        <v>985</v>
      </c>
      <c r="J579" s="343" t="str">
        <f t="shared" ref="J579:J642" si="48">IF(I579="","",IF(I579&lt;=1000,"Below 1000 SFT",IF(I579&gt;10000,"More Then 10000 SFT",(INT((I579-1001)/500)*500+1001)&amp;" - "&amp;(INT((I579-1001)/500)*500+1500)&amp;" SFT")))</f>
        <v>Below 1000 SFT</v>
      </c>
      <c r="K579" s="345" t="s">
        <v>107</v>
      </c>
      <c r="L579" s="343" t="s">
        <v>107</v>
      </c>
      <c r="M579" s="345" t="s">
        <v>1537</v>
      </c>
      <c r="N579" s="343" t="s">
        <v>1016</v>
      </c>
      <c r="O579" s="343" t="s">
        <v>25</v>
      </c>
      <c r="P579" s="343" t="s">
        <v>27</v>
      </c>
      <c r="Q579" s="343" t="s">
        <v>1838</v>
      </c>
      <c r="R579" s="343" t="s">
        <v>1863</v>
      </c>
      <c r="S579" s="346">
        <v>1137653.8</v>
      </c>
      <c r="T579" s="346">
        <v>1154.9784771573604</v>
      </c>
      <c r="U579" s="346">
        <v>1102325</v>
      </c>
      <c r="V579" s="346">
        <v>1193074</v>
      </c>
      <c r="W579" s="346">
        <v>974283.3</v>
      </c>
      <c r="X579" s="346">
        <v>538513.69999999995</v>
      </c>
      <c r="Y579" s="346">
        <v>1231812.75</v>
      </c>
      <c r="Z579" s="346">
        <v>18</v>
      </c>
      <c r="AA579" s="346" t="s">
        <v>1848</v>
      </c>
      <c r="AB579" s="346" t="s">
        <v>1849</v>
      </c>
      <c r="AC579" s="346" t="s">
        <v>1845</v>
      </c>
      <c r="AD579" s="346">
        <v>163370.5</v>
      </c>
      <c r="AE579" s="347">
        <v>0.16768274689712936</v>
      </c>
      <c r="AF579" s="347">
        <v>3.3498660637224197E-2</v>
      </c>
      <c r="AG579" s="346">
        <v>1161853</v>
      </c>
      <c r="AH579" s="346">
        <v>1102325</v>
      </c>
      <c r="AI579" s="346">
        <v>1193074</v>
      </c>
      <c r="AJ579" s="346">
        <v>988708</v>
      </c>
      <c r="AK579" s="346">
        <v>1242309</v>
      </c>
      <c r="AL579" s="346">
        <v>23887.573094969353</v>
      </c>
      <c r="AM579" s="346">
        <v>40962.37006715982</v>
      </c>
      <c r="AN579" s="346">
        <v>54064.495319220878</v>
      </c>
      <c r="AO579" s="346">
        <v>29133.336626967823</v>
      </c>
      <c r="AP579" s="346">
        <v>42501.617735924781</v>
      </c>
      <c r="AQ579" s="347">
        <v>0.14550093561561925</v>
      </c>
      <c r="AR579" s="348" t="str">
        <f t="shared" ref="AR579:AR642" si="49">K579&amp;L579</f>
        <v>RajshahiRajshahi</v>
      </c>
      <c r="AS579" s="347">
        <v>4.0000000000000001E-3</v>
      </c>
      <c r="AT579" s="347" t="s">
        <v>1842</v>
      </c>
      <c r="AU579" s="347" t="s">
        <v>1843</v>
      </c>
      <c r="AV579" s="349" t="s">
        <v>1041</v>
      </c>
    </row>
    <row r="580" spans="1:48" ht="14.4">
      <c r="A580" s="343">
        <v>823</v>
      </c>
      <c r="B580" s="343" t="s">
        <v>1616</v>
      </c>
      <c r="C580" s="343" t="s">
        <v>2210</v>
      </c>
      <c r="D580" s="343" t="str">
        <f t="shared" si="45"/>
        <v>1001 - 1500 SFTBarishalBarishalNon-PNPHigh Street W Residential BlockLCঅন্যান্যSquare ⬜ shapeGround floor</v>
      </c>
      <c r="E580" s="343" t="str">
        <f>CONCATENATE('Outlet Data'!K580,L580,'Outlet Data'!N580,M580)</f>
        <v>BarishalBarishalHigh Street W Residential BlockNon-PNP</v>
      </c>
      <c r="F580" s="343" t="str">
        <f t="shared" si="46"/>
        <v>Barishalঅন্যান্যNon-PNP</v>
      </c>
      <c r="G580" s="343" t="str">
        <f t="shared" si="47"/>
        <v>BarishalNon-PNP</v>
      </c>
      <c r="H580" s="344">
        <v>45777</v>
      </c>
      <c r="I580" s="343">
        <v>1133</v>
      </c>
      <c r="J580" s="343" t="str">
        <f t="shared" si="48"/>
        <v>1001 - 1500 SFT</v>
      </c>
      <c r="K580" s="345" t="s">
        <v>189</v>
      </c>
      <c r="L580" s="343" t="s">
        <v>189</v>
      </c>
      <c r="M580" s="345" t="s">
        <v>1537</v>
      </c>
      <c r="N580" s="343" t="s">
        <v>1015</v>
      </c>
      <c r="O580" s="343" t="s">
        <v>127</v>
      </c>
      <c r="P580" s="343" t="s">
        <v>118</v>
      </c>
      <c r="Q580" s="343" t="s">
        <v>1926</v>
      </c>
      <c r="R580" s="343" t="s">
        <v>1863</v>
      </c>
      <c r="S580" s="346">
        <v>339801</v>
      </c>
      <c r="T580" s="346">
        <v>299.91262135922329</v>
      </c>
      <c r="U580" s="346">
        <v>338256</v>
      </c>
      <c r="V580" s="346">
        <v>367051</v>
      </c>
      <c r="W580" s="346">
        <v>884428</v>
      </c>
      <c r="X580" s="346">
        <v>677151.8</v>
      </c>
      <c r="Y580" s="346">
        <v>1146829.8</v>
      </c>
      <c r="Z580" s="346">
        <v>5</v>
      </c>
      <c r="AA580" s="346" t="s">
        <v>1857</v>
      </c>
      <c r="AB580" s="346" t="s">
        <v>1858</v>
      </c>
      <c r="AC580" s="346" t="s">
        <v>1841</v>
      </c>
      <c r="AD580" s="346">
        <v>-544627</v>
      </c>
      <c r="AE580" s="347">
        <v>-0.61579574595105535</v>
      </c>
      <c r="AF580" s="347">
        <v>-0.12028488534439355</v>
      </c>
      <c r="AG580" s="346">
        <v>367051</v>
      </c>
      <c r="AH580" s="346">
        <v>338256</v>
      </c>
      <c r="AI580" s="346">
        <v>377276</v>
      </c>
      <c r="AJ580" s="346">
        <v>258108</v>
      </c>
      <c r="AK580" s="346">
        <v>358314</v>
      </c>
      <c r="AL580" s="346">
        <v>-55074.921442340346</v>
      </c>
      <c r="AM580" s="346">
        <v>-51752.458895454118</v>
      </c>
      <c r="AN580" s="346">
        <v>-32154.410512853559</v>
      </c>
      <c r="AO580" s="346">
        <v>-37288.329531520656</v>
      </c>
      <c r="AP580" s="346">
        <v>-28094.501242382699</v>
      </c>
      <c r="AQ580" s="347">
        <v>0.16101943046861436</v>
      </c>
      <c r="AR580" s="348" t="str">
        <f t="shared" si="49"/>
        <v>BarishalBarishal</v>
      </c>
      <c r="AS580" s="347">
        <v>4.0000000000000001E-3</v>
      </c>
      <c r="AT580" s="347" t="s">
        <v>1846</v>
      </c>
      <c r="AU580" s="347" t="s">
        <v>1843</v>
      </c>
      <c r="AV580" s="349" t="s">
        <v>1041</v>
      </c>
    </row>
    <row r="581" spans="1:48" ht="14.4">
      <c r="A581" s="343">
        <v>434</v>
      </c>
      <c r="B581" s="343" t="s">
        <v>1600</v>
      </c>
      <c r="C581" s="343" t="s">
        <v>2211</v>
      </c>
      <c r="D581" s="343" t="str">
        <f t="shared" si="45"/>
        <v>1001 - 1500 SFTDhakaDhakaNon-PNPWithin the MahallaMBবিভাগীয় শহরL shapeGround floor</v>
      </c>
      <c r="E581" s="343" t="str">
        <f>CONCATENATE('Outlet Data'!K581,L581,'Outlet Data'!N581,M581)</f>
        <v>DhakaDhakaWithin the MahallaNon-PNP</v>
      </c>
      <c r="F581" s="343" t="str">
        <f t="shared" si="46"/>
        <v>Dhakaবিভাগীয় শহরNon-PNP</v>
      </c>
      <c r="G581" s="343" t="str">
        <f t="shared" si="47"/>
        <v>DhakaNon-PNP</v>
      </c>
      <c r="H581" s="344">
        <v>45777</v>
      </c>
      <c r="I581" s="343">
        <v>1377</v>
      </c>
      <c r="J581" s="343" t="str">
        <f t="shared" si="48"/>
        <v>1001 - 1500 SFT</v>
      </c>
      <c r="K581" s="345" t="s">
        <v>52</v>
      </c>
      <c r="L581" s="343" t="s">
        <v>52</v>
      </c>
      <c r="M581" s="345" t="s">
        <v>1537</v>
      </c>
      <c r="N581" s="343" t="s">
        <v>1016</v>
      </c>
      <c r="O581" s="343" t="s">
        <v>25</v>
      </c>
      <c r="P581" s="343" t="s">
        <v>27</v>
      </c>
      <c r="Q581" s="343" t="s">
        <v>1838</v>
      </c>
      <c r="R581" s="343" t="s">
        <v>52</v>
      </c>
      <c r="S581" s="346">
        <v>1445730</v>
      </c>
      <c r="T581" s="346">
        <v>1049.9128540305012</v>
      </c>
      <c r="U581" s="346">
        <v>1424274</v>
      </c>
      <c r="V581" s="346">
        <v>1467705</v>
      </c>
      <c r="W581" s="346">
        <v>1579145.8</v>
      </c>
      <c r="X581" s="346">
        <v>1485518.1</v>
      </c>
      <c r="Y581" s="346">
        <v>1712055.4</v>
      </c>
      <c r="Z581" s="346">
        <v>11</v>
      </c>
      <c r="AA581" s="346" t="s">
        <v>1857</v>
      </c>
      <c r="AB581" s="346" t="s">
        <v>1858</v>
      </c>
      <c r="AC581" s="346" t="s">
        <v>1841</v>
      </c>
      <c r="AD581" s="346">
        <v>-133415.80000000005</v>
      </c>
      <c r="AE581" s="347">
        <v>-8.448605568909473E-2</v>
      </c>
      <c r="AF581" s="347">
        <v>3.9583141754326229E-2</v>
      </c>
      <c r="AG581" s="346">
        <v>1383915</v>
      </c>
      <c r="AH581" s="346">
        <v>1431701</v>
      </c>
      <c r="AI581" s="346">
        <v>1521055</v>
      </c>
      <c r="AJ581" s="346">
        <v>1424274</v>
      </c>
      <c r="AK581" s="346">
        <v>1467705</v>
      </c>
      <c r="AL581" s="346">
        <v>49835.082723375526</v>
      </c>
      <c r="AM581" s="346">
        <v>53986.77280157787</v>
      </c>
      <c r="AN581" s="346">
        <v>65790.499735411402</v>
      </c>
      <c r="AO581" s="346">
        <v>46244.728604549804</v>
      </c>
      <c r="AP581" s="346">
        <v>70275.593777495669</v>
      </c>
      <c r="AQ581" s="347">
        <v>0.16432382065496279</v>
      </c>
      <c r="AR581" s="348" t="str">
        <f t="shared" si="49"/>
        <v>DhakaDhaka</v>
      </c>
      <c r="AS581" s="347">
        <v>0</v>
      </c>
      <c r="AT581" s="347" t="s">
        <v>1842</v>
      </c>
      <c r="AU581" s="347" t="s">
        <v>1843</v>
      </c>
      <c r="AV581" s="349" t="s">
        <v>1041</v>
      </c>
    </row>
    <row r="582" spans="1:48" ht="14.4">
      <c r="A582" s="343">
        <v>211</v>
      </c>
      <c r="B582" s="343" t="s">
        <v>1586</v>
      </c>
      <c r="C582" s="343" t="s">
        <v>2212</v>
      </c>
      <c r="D582" s="343" t="str">
        <f t="shared" si="45"/>
        <v>1501 - 2000 SFTChattogramCumillaNon-PNPCommercial HubMBথানা সদরI shapeGround floor</v>
      </c>
      <c r="E582" s="343" t="str">
        <f>CONCATENATE('Outlet Data'!K582,L582,'Outlet Data'!N582,M582)</f>
        <v>ChattogramCumillaCommercial HubNon-PNP</v>
      </c>
      <c r="F582" s="343" t="str">
        <f t="shared" si="46"/>
        <v>Cumillaথানা সদরNon-PNP</v>
      </c>
      <c r="G582" s="343" t="str">
        <f t="shared" si="47"/>
        <v>CumillaNon-PNP</v>
      </c>
      <c r="H582" s="344">
        <v>45777</v>
      </c>
      <c r="I582" s="343">
        <v>1850</v>
      </c>
      <c r="J582" s="343" t="str">
        <f t="shared" si="48"/>
        <v>1501 - 2000 SFT</v>
      </c>
      <c r="K582" s="345" t="s">
        <v>195</v>
      </c>
      <c r="L582" s="343" t="s">
        <v>162</v>
      </c>
      <c r="M582" s="345" t="s">
        <v>1537</v>
      </c>
      <c r="N582" s="343" t="s">
        <v>1014</v>
      </c>
      <c r="O582" s="343" t="s">
        <v>25</v>
      </c>
      <c r="P582" s="343" t="s">
        <v>27</v>
      </c>
      <c r="Q582" s="343" t="s">
        <v>1869</v>
      </c>
      <c r="R582" s="343" t="s">
        <v>1863</v>
      </c>
      <c r="S582" s="346">
        <v>1887098.8</v>
      </c>
      <c r="T582" s="346">
        <v>1020.0534054054054</v>
      </c>
      <c r="U582" s="346">
        <v>1562026</v>
      </c>
      <c r="V582" s="346">
        <v>2033534</v>
      </c>
      <c r="W582" s="346">
        <v>1730070.3</v>
      </c>
      <c r="X582" s="346">
        <v>1191184.5375000001</v>
      </c>
      <c r="Y582" s="346">
        <v>3396251.9</v>
      </c>
      <c r="Z582" s="346">
        <v>16</v>
      </c>
      <c r="AA582" s="346" t="s">
        <v>1853</v>
      </c>
      <c r="AB582" s="346" t="s">
        <v>1854</v>
      </c>
      <c r="AC582" s="346" t="s">
        <v>1845</v>
      </c>
      <c r="AD582" s="346">
        <v>157028.5</v>
      </c>
      <c r="AE582" s="347">
        <v>9.0764230794552203E-2</v>
      </c>
      <c r="AF582" s="347">
        <v>7.8728707073909818E-2</v>
      </c>
      <c r="AG582" s="346">
        <v>1536932</v>
      </c>
      <c r="AH582" s="346">
        <v>1562026</v>
      </c>
      <c r="AI582" s="346">
        <v>2033534</v>
      </c>
      <c r="AJ582" s="346">
        <v>1834345</v>
      </c>
      <c r="AK582" s="346">
        <v>2468657</v>
      </c>
      <c r="AL582" s="346">
        <v>78963.467409567413</v>
      </c>
      <c r="AM582" s="346">
        <v>107235.51600227813</v>
      </c>
      <c r="AN582" s="346">
        <v>194164.31480866502</v>
      </c>
      <c r="AO582" s="346">
        <v>137864.0231467633</v>
      </c>
      <c r="AP582" s="346">
        <v>224616.92185635987</v>
      </c>
      <c r="AQ582" s="347">
        <v>0.17739142449972448</v>
      </c>
      <c r="AR582" s="348" t="str">
        <f t="shared" si="49"/>
        <v>ChattogramCumilla</v>
      </c>
      <c r="AS582" s="347">
        <v>4.0000000000000001E-3</v>
      </c>
      <c r="AT582" s="347" t="s">
        <v>1856</v>
      </c>
      <c r="AU582" s="347" t="s">
        <v>1843</v>
      </c>
      <c r="AV582" s="349" t="s">
        <v>1041</v>
      </c>
    </row>
    <row r="583" spans="1:48" ht="14.4">
      <c r="A583" s="343">
        <v>298</v>
      </c>
      <c r="B583" s="343" t="s">
        <v>1607</v>
      </c>
      <c r="C583" s="343" t="s">
        <v>2213</v>
      </c>
      <c r="D583" s="343" t="str">
        <f t="shared" si="45"/>
        <v>Below 1000 SFTDhakaManikganjNon-PNPHigh Street W Residential BlockMBজেলা শহরSquare ⬜ shapeGround floor</v>
      </c>
      <c r="E583" s="343" t="str">
        <f>CONCATENATE('Outlet Data'!K583,L583,'Outlet Data'!N583,M583)</f>
        <v>DhakaManikganjHigh Street W Residential BlockNon-PNP</v>
      </c>
      <c r="F583" s="343" t="str">
        <f t="shared" si="46"/>
        <v>Manikganjজেলা শহরNon-PNP</v>
      </c>
      <c r="G583" s="343" t="str">
        <f t="shared" si="47"/>
        <v>ManikganjNon-PNP</v>
      </c>
      <c r="H583" s="344">
        <v>45777</v>
      </c>
      <c r="I583" s="343">
        <v>925</v>
      </c>
      <c r="J583" s="343" t="str">
        <f t="shared" si="48"/>
        <v>Below 1000 SFT</v>
      </c>
      <c r="K583" s="345" t="s">
        <v>52</v>
      </c>
      <c r="L583" s="343" t="s">
        <v>542</v>
      </c>
      <c r="M583" s="345" t="s">
        <v>1537</v>
      </c>
      <c r="N583" s="343" t="s">
        <v>1015</v>
      </c>
      <c r="O583" s="343" t="s">
        <v>25</v>
      </c>
      <c r="P583" s="343" t="s">
        <v>27</v>
      </c>
      <c r="Q583" s="343" t="s">
        <v>1861</v>
      </c>
      <c r="R583" s="343" t="s">
        <v>52</v>
      </c>
      <c r="S583" s="346">
        <v>1582791.2</v>
      </c>
      <c r="T583" s="346">
        <v>1711.1256216216216</v>
      </c>
      <c r="U583" s="346">
        <v>1554286</v>
      </c>
      <c r="V583" s="346">
        <v>1665361</v>
      </c>
      <c r="W583" s="346">
        <v>1100252</v>
      </c>
      <c r="X583" s="346">
        <v>723334</v>
      </c>
      <c r="Y583" s="346">
        <v>1342015</v>
      </c>
      <c r="Z583" s="346">
        <v>13</v>
      </c>
      <c r="AA583" s="346" t="s">
        <v>1853</v>
      </c>
      <c r="AB583" s="346" t="s">
        <v>1854</v>
      </c>
      <c r="AC583" s="346" t="s">
        <v>1855</v>
      </c>
      <c r="AD583" s="346">
        <v>482539.19999999995</v>
      </c>
      <c r="AE583" s="347">
        <v>0.43857152725012094</v>
      </c>
      <c r="AF583" s="347">
        <v>5.44594817484607E-2</v>
      </c>
      <c r="AG583" s="346">
        <v>1554286</v>
      </c>
      <c r="AH583" s="346">
        <v>1429171</v>
      </c>
      <c r="AI583" s="346">
        <v>1590716</v>
      </c>
      <c r="AJ583" s="346">
        <v>1674422</v>
      </c>
      <c r="AK583" s="346">
        <v>1665361</v>
      </c>
      <c r="AL583" s="346">
        <v>58010.847643374465</v>
      </c>
      <c r="AM583" s="346">
        <v>49420.32899271205</v>
      </c>
      <c r="AN583" s="346">
        <v>106548.96515755431</v>
      </c>
      <c r="AO583" s="346">
        <v>138303.58056218867</v>
      </c>
      <c r="AP583" s="346">
        <v>78706.219984291587</v>
      </c>
      <c r="AQ583" s="347">
        <v>0.16554051083024093</v>
      </c>
      <c r="AR583" s="348" t="str">
        <f t="shared" si="49"/>
        <v>DhakaManikganj</v>
      </c>
      <c r="AS583" s="347">
        <v>4.0000000000000001E-3</v>
      </c>
      <c r="AT583" s="347" t="s">
        <v>1846</v>
      </c>
      <c r="AU583" s="347" t="s">
        <v>1843</v>
      </c>
      <c r="AV583" s="349" t="s">
        <v>1041</v>
      </c>
    </row>
    <row r="584" spans="1:48" ht="14.4">
      <c r="A584" s="343">
        <v>594</v>
      </c>
      <c r="B584" s="343" t="s">
        <v>1722</v>
      </c>
      <c r="C584" s="343" t="s">
        <v>2214</v>
      </c>
      <c r="D584" s="343" t="str">
        <f t="shared" si="45"/>
        <v>1501 - 2000 SFTDhakaTangailNon-PNPCommercial HubMBথানা সদরSquare ⬜ shapeGround floor</v>
      </c>
      <c r="E584" s="343" t="str">
        <f>CONCATENATE('Outlet Data'!K584,L584,'Outlet Data'!N584,M584)</f>
        <v>DhakaTangailCommercial HubNon-PNP</v>
      </c>
      <c r="F584" s="343" t="str">
        <f t="shared" si="46"/>
        <v>Tangailথানা সদরNon-PNP</v>
      </c>
      <c r="G584" s="343" t="str">
        <f t="shared" si="47"/>
        <v>TangailNon-PNP</v>
      </c>
      <c r="H584" s="344">
        <v>45930</v>
      </c>
      <c r="I584" s="343">
        <v>1531</v>
      </c>
      <c r="J584" s="343" t="str">
        <f t="shared" si="48"/>
        <v>1501 - 2000 SFT</v>
      </c>
      <c r="K584" s="345" t="s">
        <v>52</v>
      </c>
      <c r="L584" s="343" t="s">
        <v>362</v>
      </c>
      <c r="M584" s="345" t="s">
        <v>1537</v>
      </c>
      <c r="N584" s="343" t="s">
        <v>1014</v>
      </c>
      <c r="O584" s="343" t="s">
        <v>25</v>
      </c>
      <c r="P584" s="343" t="s">
        <v>27</v>
      </c>
      <c r="Q584" s="343" t="s">
        <v>1869</v>
      </c>
      <c r="R584" s="343" t="s">
        <v>52</v>
      </c>
      <c r="S584" s="346">
        <v>1505551.8</v>
      </c>
      <c r="T584" s="346">
        <v>983.37805355976491</v>
      </c>
      <c r="U584" s="346">
        <v>1329430</v>
      </c>
      <c r="V584" s="346">
        <v>1775828</v>
      </c>
      <c r="W584" s="346">
        <v>2241169.2000000002</v>
      </c>
      <c r="X584" s="346">
        <v>1161639.8</v>
      </c>
      <c r="Y584" s="346">
        <v>2544561.7999999998</v>
      </c>
      <c r="Z584" s="346">
        <v>9</v>
      </c>
      <c r="AA584" s="346" t="s">
        <v>1857</v>
      </c>
      <c r="AB584" s="346" t="s">
        <v>1858</v>
      </c>
      <c r="AC584" s="346" t="s">
        <v>1845</v>
      </c>
      <c r="AD584" s="346">
        <v>-735617.40000000014</v>
      </c>
      <c r="AE584" s="347">
        <v>-0.32822930102733883</v>
      </c>
      <c r="AF584" s="347">
        <v>6.1864089193143096E-2</v>
      </c>
      <c r="AG584" s="346">
        <v>1275878</v>
      </c>
      <c r="AH584" s="346">
        <v>1329430</v>
      </c>
      <c r="AI584" s="346">
        <v>1775828</v>
      </c>
      <c r="AJ584" s="346">
        <v>1351694</v>
      </c>
      <c r="AK584" s="346">
        <v>1794929</v>
      </c>
      <c r="AL584" s="346">
        <v>85530.032093982125</v>
      </c>
      <c r="AM584" s="346">
        <v>64044.549915247801</v>
      </c>
      <c r="AN584" s="346">
        <v>134932.17619747538</v>
      </c>
      <c r="AO584" s="346">
        <v>63894.459722698666</v>
      </c>
      <c r="AP584" s="346">
        <v>117296.73627108173</v>
      </c>
      <c r="AQ584" s="347">
        <v>0.18253233558439999</v>
      </c>
      <c r="AR584" s="348" t="str">
        <f t="shared" si="49"/>
        <v>DhakaTangail</v>
      </c>
      <c r="AS584" s="347">
        <v>4.0000000000000001E-3</v>
      </c>
      <c r="AT584" s="347" t="s">
        <v>1846</v>
      </c>
      <c r="AU584" s="347" t="s">
        <v>1843</v>
      </c>
      <c r="AV584" s="349" t="s">
        <v>1041</v>
      </c>
    </row>
    <row r="585" spans="1:48" ht="14.4">
      <c r="A585" s="343">
        <v>752</v>
      </c>
      <c r="B585" s="343" t="s">
        <v>1609</v>
      </c>
      <c r="C585" s="343" t="s">
        <v>2215</v>
      </c>
      <c r="D585" s="343" t="str">
        <f t="shared" si="45"/>
        <v>Below 1000 SFTBarishalBarishalNon-PNPCommercial HubMBবিভাগীয় শহরL shapeGround floor</v>
      </c>
      <c r="E585" s="343" t="str">
        <f>CONCATENATE('Outlet Data'!K585,L585,'Outlet Data'!N585,M585)</f>
        <v>BarishalBarishalCommercial HubNon-PNP</v>
      </c>
      <c r="F585" s="343" t="str">
        <f t="shared" si="46"/>
        <v>Barishalবিভাগীয় শহরNon-PNP</v>
      </c>
      <c r="G585" s="343" t="str">
        <f t="shared" si="47"/>
        <v>BarishalNon-PNP</v>
      </c>
      <c r="H585" s="344">
        <v>45777</v>
      </c>
      <c r="I585" s="343">
        <v>950</v>
      </c>
      <c r="J585" s="343" t="str">
        <f t="shared" si="48"/>
        <v>Below 1000 SFT</v>
      </c>
      <c r="K585" s="345" t="s">
        <v>189</v>
      </c>
      <c r="L585" s="343" t="s">
        <v>189</v>
      </c>
      <c r="M585" s="345" t="s">
        <v>1537</v>
      </c>
      <c r="N585" s="343" t="s">
        <v>1014</v>
      </c>
      <c r="O585" s="343" t="s">
        <v>25</v>
      </c>
      <c r="P585" s="343" t="s">
        <v>27</v>
      </c>
      <c r="Q585" s="343" t="s">
        <v>1838</v>
      </c>
      <c r="R585" s="343" t="s">
        <v>1863</v>
      </c>
      <c r="S585" s="346">
        <v>909090.2</v>
      </c>
      <c r="T585" s="346">
        <v>956.93705263157892</v>
      </c>
      <c r="U585" s="346">
        <v>843287</v>
      </c>
      <c r="V585" s="346">
        <v>1004449</v>
      </c>
      <c r="W585" s="346">
        <v>1188929</v>
      </c>
      <c r="X585" s="346">
        <v>909090.2</v>
      </c>
      <c r="Y585" s="346">
        <v>1190597.3999999999</v>
      </c>
      <c r="Z585" s="346">
        <v>5</v>
      </c>
      <c r="AA585" s="346" t="s">
        <v>1853</v>
      </c>
      <c r="AB585" s="346" t="s">
        <v>1854</v>
      </c>
      <c r="AC585" s="346" t="s">
        <v>1845</v>
      </c>
      <c r="AD585" s="346">
        <v>-279838.80000000005</v>
      </c>
      <c r="AE585" s="347">
        <v>-0.23537048890219692</v>
      </c>
      <c r="AF585" s="347">
        <v>2.1464993647318646E-3</v>
      </c>
      <c r="AG585" s="346">
        <v>1004449</v>
      </c>
      <c r="AH585" s="346">
        <v>843287</v>
      </c>
      <c r="AI585" s="346">
        <v>1021695</v>
      </c>
      <c r="AJ585" s="346">
        <v>702012</v>
      </c>
      <c r="AK585" s="346">
        <v>974008</v>
      </c>
      <c r="AL585" s="346">
        <v>14231.105817988398</v>
      </c>
      <c r="AM585" s="346">
        <v>-14746.654980228166</v>
      </c>
      <c r="AN585" s="346">
        <v>21160.996441219817</v>
      </c>
      <c r="AO585" s="346">
        <v>-14013.200988971948</v>
      </c>
      <c r="AP585" s="346">
        <v>3124.5613939117175</v>
      </c>
      <c r="AQ585" s="347">
        <v>0.15160897094765688</v>
      </c>
      <c r="AR585" s="348" t="str">
        <f t="shared" si="49"/>
        <v>BarishalBarishal</v>
      </c>
      <c r="AS585" s="347">
        <v>4.0000000000000001E-3</v>
      </c>
      <c r="AT585" s="347" t="s">
        <v>1842</v>
      </c>
      <c r="AU585" s="347" t="s">
        <v>1843</v>
      </c>
      <c r="AV585" s="349" t="s">
        <v>1041</v>
      </c>
    </row>
    <row r="586" spans="1:48" ht="14.4">
      <c r="A586" s="343">
        <v>655</v>
      </c>
      <c r="B586" s="343" t="s">
        <v>1598</v>
      </c>
      <c r="C586" s="343" t="s">
        <v>2216</v>
      </c>
      <c r="D586" s="343" t="str">
        <f t="shared" si="45"/>
        <v xml:space="preserve">1501 - 2000 SFTRangpurKurigramNon-PNPWithin the MahallaMCথানা সদরI Shape Ground floor </v>
      </c>
      <c r="E586" s="343" t="str">
        <f>CONCATENATE('Outlet Data'!K586,L586,'Outlet Data'!N586,M586)</f>
        <v>RangpurKurigramWithin the MahallaNon-PNP</v>
      </c>
      <c r="F586" s="343" t="str">
        <f t="shared" si="46"/>
        <v>Kurigramথানা সদরNon-PNP</v>
      </c>
      <c r="G586" s="343" t="str">
        <f t="shared" si="47"/>
        <v>KurigramNon-PNP</v>
      </c>
      <c r="H586" s="344">
        <v>45777</v>
      </c>
      <c r="I586" s="343">
        <v>1623</v>
      </c>
      <c r="J586" s="343" t="str">
        <f t="shared" si="48"/>
        <v>1501 - 2000 SFT</v>
      </c>
      <c r="K586" s="345" t="s">
        <v>389</v>
      </c>
      <c r="L586" s="343" t="s">
        <v>336</v>
      </c>
      <c r="M586" s="345" t="s">
        <v>1537</v>
      </c>
      <c r="N586" s="343" t="s">
        <v>1016</v>
      </c>
      <c r="O586" s="343" t="s">
        <v>25</v>
      </c>
      <c r="P586" s="343" t="s">
        <v>118</v>
      </c>
      <c r="Q586" s="343" t="s">
        <v>1869</v>
      </c>
      <c r="R586" s="343" t="s">
        <v>1863</v>
      </c>
      <c r="S586" s="346">
        <v>776040.2</v>
      </c>
      <c r="T586" s="346">
        <v>478.15169439309915</v>
      </c>
      <c r="U586" s="346">
        <v>610075</v>
      </c>
      <c r="V586" s="346">
        <v>1000126</v>
      </c>
      <c r="W586" s="346">
        <v>1739100.6</v>
      </c>
      <c r="X586" s="346">
        <v>985635.15</v>
      </c>
      <c r="Y586" s="346">
        <v>2574781.0499999998</v>
      </c>
      <c r="Z586" s="346">
        <v>10</v>
      </c>
      <c r="AA586" s="346" t="s">
        <v>1853</v>
      </c>
      <c r="AB586" s="346" t="s">
        <v>1854</v>
      </c>
      <c r="AC586" s="346" t="s">
        <v>1841</v>
      </c>
      <c r="AD586" s="346">
        <v>-963060.40000000014</v>
      </c>
      <c r="AE586" s="347">
        <v>-0.55376922991113919</v>
      </c>
      <c r="AF586" s="347">
        <v>2.6653192467084405E-2</v>
      </c>
      <c r="AG586" s="346">
        <v>588412</v>
      </c>
      <c r="AH586" s="346">
        <v>667929</v>
      </c>
      <c r="AI586" s="346">
        <v>1013659</v>
      </c>
      <c r="AJ586" s="346">
        <v>610075</v>
      </c>
      <c r="AK586" s="346">
        <v>1000126</v>
      </c>
      <c r="AL586" s="346">
        <v>-217.02546817042457</v>
      </c>
      <c r="AM586" s="346">
        <v>12802.15266542662</v>
      </c>
      <c r="AN586" s="346">
        <v>55809.29284539842</v>
      </c>
      <c r="AO586" s="346">
        <v>-624.78643369900237</v>
      </c>
      <c r="AP586" s="346">
        <v>35650.11045501777</v>
      </c>
      <c r="AQ586" s="347">
        <v>0.15225587409685651</v>
      </c>
      <c r="AR586" s="348" t="str">
        <f t="shared" si="49"/>
        <v>RangpurKurigram</v>
      </c>
      <c r="AS586" s="347">
        <v>4.0000000000000001E-3</v>
      </c>
      <c r="AT586" s="347" t="s">
        <v>2095</v>
      </c>
      <c r="AU586" s="347" t="s">
        <v>1930</v>
      </c>
      <c r="AV586" s="349" t="s">
        <v>1041</v>
      </c>
    </row>
    <row r="587" spans="1:48" ht="14.4">
      <c r="A587" s="343">
        <v>617</v>
      </c>
      <c r="B587" s="343" t="s">
        <v>1613</v>
      </c>
      <c r="C587" s="343" t="s">
        <v>2217</v>
      </c>
      <c r="D587" s="343" t="str">
        <f t="shared" si="45"/>
        <v>1001 - 1500 SFTChattogramNoakhaliNon-PNPCommercial HubMBথানা সদরL shapeGround floor</v>
      </c>
      <c r="E587" s="343" t="str">
        <f>CONCATENATE('Outlet Data'!K587,L587,'Outlet Data'!N587,M587)</f>
        <v>ChattogramNoakhaliCommercial HubNon-PNP</v>
      </c>
      <c r="F587" s="343" t="str">
        <f t="shared" si="46"/>
        <v>Noakhaliথানা সদরNon-PNP</v>
      </c>
      <c r="G587" s="343" t="str">
        <f t="shared" si="47"/>
        <v>NoakhaliNon-PNP</v>
      </c>
      <c r="H587" s="344">
        <v>45777</v>
      </c>
      <c r="I587" s="343">
        <v>1403</v>
      </c>
      <c r="J587" s="343" t="str">
        <f t="shared" si="48"/>
        <v>1001 - 1500 SFT</v>
      </c>
      <c r="K587" s="345" t="s">
        <v>195</v>
      </c>
      <c r="L587" s="343" t="s">
        <v>401</v>
      </c>
      <c r="M587" s="345" t="s">
        <v>1537</v>
      </c>
      <c r="N587" s="343" t="s">
        <v>1014</v>
      </c>
      <c r="O587" s="343" t="s">
        <v>25</v>
      </c>
      <c r="P587" s="343" t="s">
        <v>27</v>
      </c>
      <c r="Q587" s="343" t="s">
        <v>1869</v>
      </c>
      <c r="R587" s="343" t="s">
        <v>1863</v>
      </c>
      <c r="S587" s="346">
        <v>964161</v>
      </c>
      <c r="T587" s="346">
        <v>687.21382751247324</v>
      </c>
      <c r="U587" s="346">
        <v>871419</v>
      </c>
      <c r="V587" s="346">
        <v>1024316</v>
      </c>
      <c r="W587" s="346">
        <v>964161</v>
      </c>
      <c r="X587" s="346">
        <v>906176.7</v>
      </c>
      <c r="Y587" s="346">
        <v>1822505.6</v>
      </c>
      <c r="Z587" s="346">
        <v>7</v>
      </c>
      <c r="AA587" s="346" t="s">
        <v>1853</v>
      </c>
      <c r="AB587" s="346" t="s">
        <v>1854</v>
      </c>
      <c r="AC587" s="346" t="s">
        <v>1845</v>
      </c>
      <c r="AD587" s="346">
        <v>0</v>
      </c>
      <c r="AE587" s="347">
        <v>0</v>
      </c>
      <c r="AF587" s="347">
        <v>2.622336001792188E-2</v>
      </c>
      <c r="AG587" s="346">
        <v>871419</v>
      </c>
      <c r="AH587" s="346">
        <v>946030</v>
      </c>
      <c r="AI587" s="346">
        <v>1201394</v>
      </c>
      <c r="AJ587" s="346">
        <v>777646</v>
      </c>
      <c r="AK587" s="346">
        <v>1024316</v>
      </c>
      <c r="AL587" s="346">
        <v>13208.572225163574</v>
      </c>
      <c r="AM587" s="346">
        <v>4807.0342410673911</v>
      </c>
      <c r="AN587" s="346">
        <v>69775.986940904724</v>
      </c>
      <c r="AO587" s="346">
        <v>27531.743171333903</v>
      </c>
      <c r="AP587" s="346">
        <v>11094.36851272831</v>
      </c>
      <c r="AQ587" s="347">
        <v>0.15038630068615688</v>
      </c>
      <c r="AR587" s="348" t="str">
        <f t="shared" si="49"/>
        <v>ChattogramNoakhali</v>
      </c>
      <c r="AS587" s="347">
        <v>4.0000000000000001E-3</v>
      </c>
      <c r="AT587" s="347" t="s">
        <v>1842</v>
      </c>
      <c r="AU587" s="347" t="s">
        <v>1843</v>
      </c>
      <c r="AV587" s="349" t="s">
        <v>1041</v>
      </c>
    </row>
    <row r="588" spans="1:48" ht="14.4">
      <c r="A588" s="343">
        <v>411</v>
      </c>
      <c r="B588" s="343" t="s">
        <v>1597</v>
      </c>
      <c r="C588" s="343" t="s">
        <v>2218</v>
      </c>
      <c r="D588" s="343" t="str">
        <f t="shared" si="45"/>
        <v>2501 - 3000 SFTRajshahiRajshahiNon-PNPHigh Street W Residential BlockMBবিভাগীয় শহরOthersSlightly upper than Ground floor</v>
      </c>
      <c r="E588" s="343" t="str">
        <f>CONCATENATE('Outlet Data'!K588,L588,'Outlet Data'!N588,M588)</f>
        <v>RajshahiRajshahiHigh Street W Residential BlockNon-PNP</v>
      </c>
      <c r="F588" s="343" t="str">
        <f t="shared" si="46"/>
        <v>Rajshahiবিভাগীয় শহরNon-PNP</v>
      </c>
      <c r="G588" s="343" t="str">
        <f t="shared" si="47"/>
        <v>RajshahiNon-PNP</v>
      </c>
      <c r="H588" s="344">
        <v>45777</v>
      </c>
      <c r="I588" s="343">
        <v>2506</v>
      </c>
      <c r="J588" s="343" t="str">
        <f t="shared" si="48"/>
        <v>2501 - 3000 SFT</v>
      </c>
      <c r="K588" s="345" t="s">
        <v>107</v>
      </c>
      <c r="L588" s="343" t="s">
        <v>107</v>
      </c>
      <c r="M588" s="345" t="s">
        <v>1537</v>
      </c>
      <c r="N588" s="343" t="s">
        <v>1015</v>
      </c>
      <c r="O588" s="343" t="s">
        <v>25</v>
      </c>
      <c r="P588" s="343" t="s">
        <v>27</v>
      </c>
      <c r="Q588" s="343" t="s">
        <v>1838</v>
      </c>
      <c r="R588" s="343" t="s">
        <v>1863</v>
      </c>
      <c r="S588" s="346">
        <v>1317503.8</v>
      </c>
      <c r="T588" s="346">
        <v>525.73974461292903</v>
      </c>
      <c r="U588" s="346">
        <v>1287103</v>
      </c>
      <c r="V588" s="346">
        <v>1337509</v>
      </c>
      <c r="W588" s="346">
        <v>2544594.2000000002</v>
      </c>
      <c r="X588" s="346">
        <v>2061290.4</v>
      </c>
      <c r="Y588" s="346">
        <v>3604529.4</v>
      </c>
      <c r="Z588" s="346">
        <v>19</v>
      </c>
      <c r="AA588" s="346" t="s">
        <v>1848</v>
      </c>
      <c r="AB588" s="346" t="s">
        <v>1849</v>
      </c>
      <c r="AC588" s="346" t="s">
        <v>1841</v>
      </c>
      <c r="AD588" s="346">
        <v>-1227090.4000000001</v>
      </c>
      <c r="AE588" s="347">
        <v>-0.48223422029335761</v>
      </c>
      <c r="AF588" s="347">
        <v>4.7016716546309123E-2</v>
      </c>
      <c r="AG588" s="346">
        <v>1392768</v>
      </c>
      <c r="AH588" s="346">
        <v>1305386</v>
      </c>
      <c r="AI588" s="346">
        <v>1337509</v>
      </c>
      <c r="AJ588" s="346">
        <v>1264753</v>
      </c>
      <c r="AK588" s="346">
        <v>1287103</v>
      </c>
      <c r="AL588" s="346">
        <v>59818.644054066972</v>
      </c>
      <c r="AM588" s="346">
        <v>62378.081843852764</v>
      </c>
      <c r="AN588" s="346">
        <v>63658.124480253464</v>
      </c>
      <c r="AO588" s="346">
        <v>55311.527647447365</v>
      </c>
      <c r="AP588" s="346">
        <v>68557.135540805175</v>
      </c>
      <c r="AQ588" s="347">
        <v>0.16072993861454649</v>
      </c>
      <c r="AR588" s="348" t="str">
        <f t="shared" si="49"/>
        <v>RajshahiRajshahi</v>
      </c>
      <c r="AS588" s="347">
        <v>4.0000000000000001E-3</v>
      </c>
      <c r="AT588" s="347" t="s">
        <v>1850</v>
      </c>
      <c r="AU588" s="347" t="s">
        <v>1851</v>
      </c>
      <c r="AV588" s="349" t="s">
        <v>1041</v>
      </c>
    </row>
    <row r="589" spans="1:48" ht="14.4">
      <c r="A589" s="343">
        <v>171</v>
      </c>
      <c r="B589" s="343" t="s">
        <v>1617</v>
      </c>
      <c r="C589" s="343" t="s">
        <v>2219</v>
      </c>
      <c r="D589" s="343" t="str">
        <f t="shared" si="45"/>
        <v>3501 - 4000 SFTSylhetSylhetPNPHigh Street W Residential BlockMBবিভাগীয় শহরSquare ⬜ shapeGround floor</v>
      </c>
      <c r="E589" s="343" t="str">
        <f>CONCATENATE('Outlet Data'!K589,L589,'Outlet Data'!N589,M589)</f>
        <v>SylhetSylhetHigh Street W Residential BlockPNP</v>
      </c>
      <c r="F589" s="343" t="str">
        <f t="shared" si="46"/>
        <v>Sylhetবিভাগীয় শহরPNP</v>
      </c>
      <c r="G589" s="343" t="str">
        <f t="shared" si="47"/>
        <v>SylhetPNP</v>
      </c>
      <c r="H589" s="344">
        <v>45777</v>
      </c>
      <c r="I589" s="343">
        <v>3541</v>
      </c>
      <c r="J589" s="343" t="str">
        <f t="shared" si="48"/>
        <v>3501 - 4000 SFT</v>
      </c>
      <c r="K589" s="345" t="s">
        <v>131</v>
      </c>
      <c r="L589" s="343" t="s">
        <v>131</v>
      </c>
      <c r="M589" s="345" t="s">
        <v>1492</v>
      </c>
      <c r="N589" s="343" t="s">
        <v>1015</v>
      </c>
      <c r="O589" s="343" t="s">
        <v>25</v>
      </c>
      <c r="P589" s="343" t="s">
        <v>27</v>
      </c>
      <c r="Q589" s="343" t="s">
        <v>1838</v>
      </c>
      <c r="R589" s="343" t="s">
        <v>1863</v>
      </c>
      <c r="S589" s="346">
        <v>3276717</v>
      </c>
      <c r="T589" s="346">
        <v>925.36486868116356</v>
      </c>
      <c r="U589" s="346">
        <v>3167755</v>
      </c>
      <c r="V589" s="346">
        <v>3516231</v>
      </c>
      <c r="W589" s="346">
        <v>5357420.8</v>
      </c>
      <c r="X589" s="346">
        <v>4351776.4000000004</v>
      </c>
      <c r="Y589" s="346">
        <v>9094796.8000000007</v>
      </c>
      <c r="Z589" s="346">
        <v>13</v>
      </c>
      <c r="AA589" s="346" t="s">
        <v>1864</v>
      </c>
      <c r="AB589" s="346" t="s">
        <v>1865</v>
      </c>
      <c r="AC589" s="346" t="s">
        <v>1841</v>
      </c>
      <c r="AD589" s="346">
        <v>-2080703.7999999998</v>
      </c>
      <c r="AE589" s="347">
        <v>-0.38837789258592492</v>
      </c>
      <c r="AF589" s="347">
        <v>7.4410153479426686E-2</v>
      </c>
      <c r="AG589" s="346">
        <v>3516231</v>
      </c>
      <c r="AH589" s="346">
        <v>3348317</v>
      </c>
      <c r="AI589" s="346">
        <v>3652344</v>
      </c>
      <c r="AJ589" s="346">
        <v>2698938</v>
      </c>
      <c r="AK589" s="346">
        <v>3167755</v>
      </c>
      <c r="AL589" s="346">
        <v>288827.18792925781</v>
      </c>
      <c r="AM589" s="346">
        <v>222806.74359660933</v>
      </c>
      <c r="AN589" s="346">
        <v>288789.89601925132</v>
      </c>
      <c r="AO589" s="346">
        <v>170249.61466892686</v>
      </c>
      <c r="AP589" s="346">
        <v>248431.63217918738</v>
      </c>
      <c r="AQ589" s="347">
        <v>0.18018371097774602</v>
      </c>
      <c r="AR589" s="348" t="str">
        <f t="shared" si="49"/>
        <v>SylhetSylhet</v>
      </c>
      <c r="AS589" s="347">
        <v>4.0000000000000001E-3</v>
      </c>
      <c r="AT589" s="347" t="s">
        <v>1846</v>
      </c>
      <c r="AU589" s="347" t="s">
        <v>1843</v>
      </c>
      <c r="AV589" s="349" t="s">
        <v>1041</v>
      </c>
    </row>
    <row r="590" spans="1:48" ht="14.4">
      <c r="A590" s="343">
        <v>406</v>
      </c>
      <c r="B590" s="343" t="s">
        <v>1594</v>
      </c>
      <c r="C590" s="343" t="s">
        <v>2220</v>
      </c>
      <c r="D590" s="343" t="str">
        <f t="shared" si="45"/>
        <v>3001 - 3500 SFTDhakaDhakaNon-PNPWithin the MahallaMCবিভাগীয় শহরOthersSlightly upper than Ground floor</v>
      </c>
      <c r="E590" s="343" t="str">
        <f>CONCATENATE('Outlet Data'!K590,L590,'Outlet Data'!N590,M590)</f>
        <v>DhakaDhakaWithin the MahallaNon-PNP</v>
      </c>
      <c r="F590" s="343" t="str">
        <f t="shared" si="46"/>
        <v>Dhakaবিভাগীয় শহরNon-PNP</v>
      </c>
      <c r="G590" s="343" t="str">
        <f t="shared" si="47"/>
        <v>DhakaNon-PNP</v>
      </c>
      <c r="H590" s="344">
        <v>45777</v>
      </c>
      <c r="I590" s="343">
        <v>3398</v>
      </c>
      <c r="J590" s="343" t="str">
        <f t="shared" si="48"/>
        <v>3001 - 3500 SFT</v>
      </c>
      <c r="K590" s="345" t="s">
        <v>52</v>
      </c>
      <c r="L590" s="343" t="s">
        <v>52</v>
      </c>
      <c r="M590" s="345" t="s">
        <v>1537</v>
      </c>
      <c r="N590" s="343" t="s">
        <v>1016</v>
      </c>
      <c r="O590" s="343" t="s">
        <v>25</v>
      </c>
      <c r="P590" s="343" t="s">
        <v>118</v>
      </c>
      <c r="Q590" s="343" t="s">
        <v>1838</v>
      </c>
      <c r="R590" s="343" t="s">
        <v>52</v>
      </c>
      <c r="S590" s="346">
        <v>2068073.4</v>
      </c>
      <c r="T590" s="346">
        <v>608.61489111241906</v>
      </c>
      <c r="U590" s="346">
        <v>1853508</v>
      </c>
      <c r="V590" s="346">
        <v>2149178</v>
      </c>
      <c r="W590" s="346">
        <v>2779199.7</v>
      </c>
      <c r="X590" s="346">
        <v>2123649.2999999998</v>
      </c>
      <c r="Y590" s="346">
        <v>3029191.15</v>
      </c>
      <c r="Z590" s="346">
        <v>10</v>
      </c>
      <c r="AA590" s="346" t="s">
        <v>1853</v>
      </c>
      <c r="AB590" s="346" t="s">
        <v>1854</v>
      </c>
      <c r="AC590" s="346" t="s">
        <v>1841</v>
      </c>
      <c r="AD590" s="346">
        <v>-711126.30000000028</v>
      </c>
      <c r="AE590" s="347">
        <v>-0.25587448789664169</v>
      </c>
      <c r="AF590" s="347">
        <v>3.2902189269606114E-2</v>
      </c>
      <c r="AG590" s="346">
        <v>1833402</v>
      </c>
      <c r="AH590" s="346">
        <v>1853508</v>
      </c>
      <c r="AI590" s="346">
        <v>2149178</v>
      </c>
      <c r="AJ590" s="346">
        <v>2146846</v>
      </c>
      <c r="AK590" s="346">
        <v>2357433</v>
      </c>
      <c r="AL590" s="346">
        <v>16511.077187152754</v>
      </c>
      <c r="AM590" s="346">
        <v>8907.3645287819672</v>
      </c>
      <c r="AN590" s="346">
        <v>78758.473748929275</v>
      </c>
      <c r="AO590" s="346">
        <v>114444.5880808013</v>
      </c>
      <c r="AP590" s="346">
        <v>121599.20860552386</v>
      </c>
      <c r="AQ590" s="347">
        <v>0.1676813067071882</v>
      </c>
      <c r="AR590" s="348" t="str">
        <f t="shared" si="49"/>
        <v>DhakaDhaka</v>
      </c>
      <c r="AS590" s="347">
        <v>6.3252102301394296E-3</v>
      </c>
      <c r="AT590" s="347" t="s">
        <v>1850</v>
      </c>
      <c r="AU590" s="347" t="s">
        <v>1851</v>
      </c>
      <c r="AV590" s="349" t="s">
        <v>1041</v>
      </c>
    </row>
    <row r="591" spans="1:48" ht="14.4">
      <c r="A591" s="343">
        <v>637</v>
      </c>
      <c r="B591" s="343" t="s">
        <v>1614</v>
      </c>
      <c r="C591" s="343" t="s">
        <v>2221</v>
      </c>
      <c r="D591" s="343" t="str">
        <f t="shared" si="45"/>
        <v>1501 - 2000 SFTRangpurRangpurNon-PNPHigh Street W Residential BlockMBবিভাগীয় শহরL shapeGround floor</v>
      </c>
      <c r="E591" s="343" t="str">
        <f>CONCATENATE('Outlet Data'!K591,L591,'Outlet Data'!N591,M591)</f>
        <v>RangpurRangpurHigh Street W Residential BlockNon-PNP</v>
      </c>
      <c r="F591" s="343" t="str">
        <f t="shared" si="46"/>
        <v>Rangpurবিভাগীয় শহরNon-PNP</v>
      </c>
      <c r="G591" s="343" t="str">
        <f t="shared" si="47"/>
        <v>RangpurNon-PNP</v>
      </c>
      <c r="H591" s="344">
        <v>45777</v>
      </c>
      <c r="I591" s="343">
        <v>1640</v>
      </c>
      <c r="J591" s="343" t="str">
        <f t="shared" si="48"/>
        <v>1501 - 2000 SFT</v>
      </c>
      <c r="K591" s="345" t="s">
        <v>389</v>
      </c>
      <c r="L591" s="343" t="s">
        <v>389</v>
      </c>
      <c r="M591" s="345" t="s">
        <v>1537</v>
      </c>
      <c r="N591" s="343" t="s">
        <v>1015</v>
      </c>
      <c r="O591" s="343" t="s">
        <v>25</v>
      </c>
      <c r="P591" s="343" t="s">
        <v>27</v>
      </c>
      <c r="Q591" s="343" t="s">
        <v>1838</v>
      </c>
      <c r="R591" s="343" t="s">
        <v>1863</v>
      </c>
      <c r="S591" s="346">
        <v>1180370.2</v>
      </c>
      <c r="T591" s="346">
        <v>719.7379268292683</v>
      </c>
      <c r="U591" s="346">
        <v>1054161</v>
      </c>
      <c r="V591" s="346">
        <v>1268233</v>
      </c>
      <c r="W591" s="346">
        <v>1411234.6</v>
      </c>
      <c r="X591" s="346">
        <v>1269714.5</v>
      </c>
      <c r="Y591" s="346">
        <v>1709896.8</v>
      </c>
      <c r="Z591" s="346">
        <v>7</v>
      </c>
      <c r="AA591" s="346" t="s">
        <v>1853</v>
      </c>
      <c r="AB591" s="346" t="s">
        <v>1854</v>
      </c>
      <c r="AC591" s="346" t="s">
        <v>1841</v>
      </c>
      <c r="AD591" s="346">
        <v>-230864.40000000014</v>
      </c>
      <c r="AE591" s="347">
        <v>-0.16359037682324407</v>
      </c>
      <c r="AF591" s="347">
        <v>1.189182770639992E-2</v>
      </c>
      <c r="AG591" s="346">
        <v>1001977</v>
      </c>
      <c r="AH591" s="346">
        <v>1105956</v>
      </c>
      <c r="AI591" s="346">
        <v>1268233</v>
      </c>
      <c r="AJ591" s="346">
        <v>1054161</v>
      </c>
      <c r="AK591" s="346">
        <v>1471524</v>
      </c>
      <c r="AL591" s="346">
        <v>-28431.806295106362</v>
      </c>
      <c r="AM591" s="346">
        <v>21590.53201845265</v>
      </c>
      <c r="AN591" s="346">
        <v>34558.059193468594</v>
      </c>
      <c r="AO591" s="346">
        <v>21551.436746855732</v>
      </c>
      <c r="AP591" s="346">
        <v>20915.573577173462</v>
      </c>
      <c r="AQ591" s="347">
        <v>0.13368792444599195</v>
      </c>
      <c r="AR591" s="348" t="str">
        <f t="shared" si="49"/>
        <v>RangpurRangpur</v>
      </c>
      <c r="AS591" s="347">
        <v>4.0000000000000001E-3</v>
      </c>
      <c r="AT591" s="347" t="s">
        <v>1842</v>
      </c>
      <c r="AU591" s="347" t="s">
        <v>1843</v>
      </c>
      <c r="AV591" s="349" t="s">
        <v>1041</v>
      </c>
    </row>
    <row r="592" spans="1:48" ht="14.4">
      <c r="A592" s="343">
        <v>668</v>
      </c>
      <c r="B592" s="343" t="s">
        <v>1606</v>
      </c>
      <c r="C592" s="343" t="s">
        <v>2222</v>
      </c>
      <c r="D592" s="343" t="str">
        <f t="shared" si="45"/>
        <v>1501 - 2000 SFTDhakaDhakaNon-PNPWithin the MahallaHBথানা সদরSquare ⬜ shapeGround floor</v>
      </c>
      <c r="E592" s="343" t="str">
        <f>CONCATENATE('Outlet Data'!K592,L592,'Outlet Data'!N592,M592)</f>
        <v>DhakaDhakaWithin the MahallaNon-PNP</v>
      </c>
      <c r="F592" s="343" t="str">
        <f t="shared" si="46"/>
        <v>Dhakaথানা সদরNon-PNP</v>
      </c>
      <c r="G592" s="343" t="str">
        <f t="shared" si="47"/>
        <v>DhakaNon-PNP</v>
      </c>
      <c r="H592" s="344">
        <v>45777</v>
      </c>
      <c r="I592" s="343">
        <v>1831</v>
      </c>
      <c r="J592" s="343" t="str">
        <f t="shared" si="48"/>
        <v>1501 - 2000 SFT</v>
      </c>
      <c r="K592" s="345" t="s">
        <v>52</v>
      </c>
      <c r="L592" s="343" t="s">
        <v>52</v>
      </c>
      <c r="M592" s="345" t="s">
        <v>1537</v>
      </c>
      <c r="N592" s="343" t="s">
        <v>1016</v>
      </c>
      <c r="O592" s="343" t="s">
        <v>45</v>
      </c>
      <c r="P592" s="343" t="s">
        <v>27</v>
      </c>
      <c r="Q592" s="343" t="s">
        <v>1869</v>
      </c>
      <c r="R592" s="343" t="s">
        <v>52</v>
      </c>
      <c r="S592" s="346">
        <v>1482413</v>
      </c>
      <c r="T592" s="346">
        <v>809.61933369743315</v>
      </c>
      <c r="U592" s="346">
        <v>1207316</v>
      </c>
      <c r="V592" s="346">
        <v>1693798</v>
      </c>
      <c r="W592" s="346">
        <v>2744328.4</v>
      </c>
      <c r="X592" s="346">
        <v>2349036.4</v>
      </c>
      <c r="Y592" s="346">
        <v>3490451.4</v>
      </c>
      <c r="Z592" s="346">
        <v>17</v>
      </c>
      <c r="AA592" s="346" t="s">
        <v>1853</v>
      </c>
      <c r="AB592" s="346" t="s">
        <v>1854</v>
      </c>
      <c r="AC592" s="346" t="s">
        <v>1841</v>
      </c>
      <c r="AD592" s="346">
        <v>-1261915.3999999999</v>
      </c>
      <c r="AE592" s="347">
        <v>-0.45982667380478226</v>
      </c>
      <c r="AF592" s="347">
        <v>9.4641571070192051E-3</v>
      </c>
      <c r="AG592" s="346">
        <v>1152205</v>
      </c>
      <c r="AH592" s="346">
        <v>1207316</v>
      </c>
      <c r="AI592" s="346">
        <v>1693798</v>
      </c>
      <c r="AJ592" s="346">
        <v>1468878</v>
      </c>
      <c r="AK592" s="346">
        <v>1889868</v>
      </c>
      <c r="AL592" s="346">
        <v>10496.239751891175</v>
      </c>
      <c r="AM592" s="346">
        <v>11003.998859967018</v>
      </c>
      <c r="AN592" s="346">
        <v>-46411.193468831712</v>
      </c>
      <c r="AO592" s="346">
        <v>37601.818264921079</v>
      </c>
      <c r="AP592" s="346">
        <v>57458.084239490738</v>
      </c>
      <c r="AQ592" s="347">
        <v>0.14144258564288825</v>
      </c>
      <c r="AR592" s="348" t="str">
        <f t="shared" si="49"/>
        <v>DhakaDhaka</v>
      </c>
      <c r="AS592" s="347">
        <v>4.0000000000000001E-3</v>
      </c>
      <c r="AT592" s="347" t="s">
        <v>1846</v>
      </c>
      <c r="AU592" s="347" t="s">
        <v>1843</v>
      </c>
      <c r="AV592" s="349" t="s">
        <v>1041</v>
      </c>
    </row>
    <row r="593" spans="1:48" ht="14.4">
      <c r="A593" s="343">
        <v>714</v>
      </c>
      <c r="B593" s="343" t="s">
        <v>1610</v>
      </c>
      <c r="C593" s="343" t="s">
        <v>2223</v>
      </c>
      <c r="D593" s="343" t="str">
        <f t="shared" si="45"/>
        <v>1001 - 1500 SFTChattogramChattogramNon-PNPCommercial HubMBথানা সদরI shapeGround floor</v>
      </c>
      <c r="E593" s="343" t="str">
        <f>CONCATENATE('Outlet Data'!K593,L593,'Outlet Data'!N593,M593)</f>
        <v>ChattogramChattogramCommercial HubNon-PNP</v>
      </c>
      <c r="F593" s="343" t="str">
        <f t="shared" si="46"/>
        <v>Chattogramথানা সদরNon-PNP</v>
      </c>
      <c r="G593" s="343" t="str">
        <f t="shared" si="47"/>
        <v>ChattogramNon-PNP</v>
      </c>
      <c r="H593" s="344">
        <v>45777</v>
      </c>
      <c r="I593" s="343">
        <v>1026</v>
      </c>
      <c r="J593" s="343" t="str">
        <f t="shared" si="48"/>
        <v>1001 - 1500 SFT</v>
      </c>
      <c r="K593" s="345" t="s">
        <v>195</v>
      </c>
      <c r="L593" s="343" t="s">
        <v>195</v>
      </c>
      <c r="M593" s="345" t="s">
        <v>1537</v>
      </c>
      <c r="N593" s="343" t="s">
        <v>1014</v>
      </c>
      <c r="O593" s="343" t="s">
        <v>25</v>
      </c>
      <c r="P593" s="343" t="s">
        <v>27</v>
      </c>
      <c r="Q593" s="343" t="s">
        <v>1869</v>
      </c>
      <c r="R593" s="343" t="s">
        <v>1863</v>
      </c>
      <c r="S593" s="346">
        <v>962571.6</v>
      </c>
      <c r="T593" s="346">
        <v>938.17894736842106</v>
      </c>
      <c r="U593" s="346">
        <v>850585</v>
      </c>
      <c r="V593" s="346">
        <v>1057938</v>
      </c>
      <c r="W593" s="346">
        <v>964161</v>
      </c>
      <c r="X593" s="346">
        <v>906176.7</v>
      </c>
      <c r="Y593" s="346">
        <v>1822505.6</v>
      </c>
      <c r="Z593" s="346">
        <v>7</v>
      </c>
      <c r="AA593" s="346" t="s">
        <v>1853</v>
      </c>
      <c r="AB593" s="346" t="s">
        <v>1854</v>
      </c>
      <c r="AC593" s="346" t="s">
        <v>1845</v>
      </c>
      <c r="AD593" s="346">
        <v>-1589.4000000000233</v>
      </c>
      <c r="AE593" s="347">
        <v>-1.6484798700632242E-3</v>
      </c>
      <c r="AF593" s="347">
        <v>4.4746810246463382E-2</v>
      </c>
      <c r="AG593" s="346">
        <v>850585</v>
      </c>
      <c r="AH593" s="346">
        <v>921572</v>
      </c>
      <c r="AI593" s="346">
        <v>1237557</v>
      </c>
      <c r="AJ593" s="346">
        <v>745206</v>
      </c>
      <c r="AK593" s="346">
        <v>1057938</v>
      </c>
      <c r="AL593" s="346">
        <v>26361.251475985657</v>
      </c>
      <c r="AM593" s="346">
        <v>27519.965779137856</v>
      </c>
      <c r="AN593" s="346">
        <v>88868.178326771245</v>
      </c>
      <c r="AO593" s="346">
        <v>15530.542794770299</v>
      </c>
      <c r="AP593" s="346">
        <v>57080.105292508204</v>
      </c>
      <c r="AQ593" s="347">
        <v>0.16328165047582446</v>
      </c>
      <c r="AR593" s="348" t="str">
        <f t="shared" si="49"/>
        <v>ChattogramChattogram</v>
      </c>
      <c r="AS593" s="347">
        <v>4.0000000000000001E-3</v>
      </c>
      <c r="AT593" s="347" t="s">
        <v>1856</v>
      </c>
      <c r="AU593" s="347" t="s">
        <v>1843</v>
      </c>
      <c r="AV593" s="349" t="s">
        <v>1041</v>
      </c>
    </row>
    <row r="594" spans="1:48" ht="14.4">
      <c r="A594" s="343">
        <v>670</v>
      </c>
      <c r="B594" s="343" t="s">
        <v>1608</v>
      </c>
      <c r="C594" s="343" t="s">
        <v>2224</v>
      </c>
      <c r="D594" s="343" t="str">
        <f t="shared" si="45"/>
        <v>1001 - 1500 SFTBarishalBholaNon-PNPHigh Street W Residential BlockMCথানা সদরI shapeGround floor</v>
      </c>
      <c r="E594" s="343" t="str">
        <f>CONCATENATE('Outlet Data'!K594,L594,'Outlet Data'!N594,M594)</f>
        <v>BarishalBholaHigh Street W Residential BlockNon-PNP</v>
      </c>
      <c r="F594" s="343" t="str">
        <f t="shared" si="46"/>
        <v>Bholaথানা সদরNon-PNP</v>
      </c>
      <c r="G594" s="343" t="str">
        <f t="shared" si="47"/>
        <v>BholaNon-PNP</v>
      </c>
      <c r="H594" s="344">
        <v>45777</v>
      </c>
      <c r="I594" s="343">
        <v>1250</v>
      </c>
      <c r="J594" s="343" t="str">
        <f t="shared" si="48"/>
        <v>1001 - 1500 SFT</v>
      </c>
      <c r="K594" s="345" t="s">
        <v>189</v>
      </c>
      <c r="L594" s="343" t="s">
        <v>1139</v>
      </c>
      <c r="M594" s="345" t="s">
        <v>1537</v>
      </c>
      <c r="N594" s="343" t="s">
        <v>1015</v>
      </c>
      <c r="O594" s="343" t="s">
        <v>25</v>
      </c>
      <c r="P594" s="343" t="s">
        <v>118</v>
      </c>
      <c r="Q594" s="343" t="s">
        <v>1869</v>
      </c>
      <c r="R594" s="343" t="s">
        <v>1863</v>
      </c>
      <c r="S594" s="346">
        <v>785939.4</v>
      </c>
      <c r="T594" s="346">
        <v>628.75152000000003</v>
      </c>
      <c r="U594" s="346">
        <v>671860</v>
      </c>
      <c r="V594" s="346">
        <v>861566</v>
      </c>
      <c r="W594" s="346">
        <v>991635.3</v>
      </c>
      <c r="X594" s="346">
        <v>730648.8</v>
      </c>
      <c r="Y594" s="346">
        <v>1113971.8500000001</v>
      </c>
      <c r="Z594" s="346">
        <v>10</v>
      </c>
      <c r="AA594" s="346" t="s">
        <v>1853</v>
      </c>
      <c r="AB594" s="346" t="s">
        <v>1854</v>
      </c>
      <c r="AC594" s="346" t="s">
        <v>1845</v>
      </c>
      <c r="AD594" s="346">
        <v>-205695.90000000002</v>
      </c>
      <c r="AE594" s="347">
        <v>-0.20743099806955245</v>
      </c>
      <c r="AF594" s="347">
        <v>3.8392550585431208E-2</v>
      </c>
      <c r="AG594" s="346">
        <v>671860</v>
      </c>
      <c r="AH594" s="346">
        <v>738670</v>
      </c>
      <c r="AI594" s="346">
        <v>1085358</v>
      </c>
      <c r="AJ594" s="346">
        <v>572243</v>
      </c>
      <c r="AK594" s="346">
        <v>861566</v>
      </c>
      <c r="AL594" s="346">
        <v>9216.9746854538971</v>
      </c>
      <c r="AM594" s="346">
        <v>15492.537020016156</v>
      </c>
      <c r="AN594" s="346">
        <v>82133.47691782043</v>
      </c>
      <c r="AO594" s="346">
        <v>11034.312565740183</v>
      </c>
      <c r="AP594" s="346">
        <v>32993.789668886602</v>
      </c>
      <c r="AQ594" s="347">
        <v>0.17184470388205172</v>
      </c>
      <c r="AR594" s="348" t="str">
        <f t="shared" si="49"/>
        <v>BarishalBhola</v>
      </c>
      <c r="AS594" s="347">
        <v>4.0000000000000001E-3</v>
      </c>
      <c r="AT594" s="347" t="s">
        <v>1856</v>
      </c>
      <c r="AU594" s="347" t="s">
        <v>1843</v>
      </c>
      <c r="AV594" s="349" t="s">
        <v>1041</v>
      </c>
    </row>
    <row r="595" spans="1:48" ht="14.4">
      <c r="A595" s="343">
        <v>325</v>
      </c>
      <c r="B595" s="343" t="s">
        <v>1579</v>
      </c>
      <c r="C595" s="343" t="s">
        <v>2225</v>
      </c>
      <c r="D595" s="343" t="str">
        <f t="shared" si="45"/>
        <v>1001 - 1500 SFTBarishalBarishalNon-PNPCommercial HubMCথানা সদরL shapeGround floor</v>
      </c>
      <c r="E595" s="343" t="str">
        <f>CONCATENATE('Outlet Data'!K595,L595,'Outlet Data'!N595,M595)</f>
        <v>BarishalBarishalCommercial HubNon-PNP</v>
      </c>
      <c r="F595" s="343" t="str">
        <f t="shared" si="46"/>
        <v>Barishalথানা সদরNon-PNP</v>
      </c>
      <c r="G595" s="343" t="str">
        <f t="shared" si="47"/>
        <v>BarishalNon-PNP</v>
      </c>
      <c r="H595" s="344">
        <v>45777</v>
      </c>
      <c r="I595" s="343">
        <v>1126</v>
      </c>
      <c r="J595" s="343" t="str">
        <f t="shared" si="48"/>
        <v>1001 - 1500 SFT</v>
      </c>
      <c r="K595" s="345" t="s">
        <v>189</v>
      </c>
      <c r="L595" s="343" t="s">
        <v>189</v>
      </c>
      <c r="M595" s="345" t="s">
        <v>1537</v>
      </c>
      <c r="N595" s="343" t="s">
        <v>1014</v>
      </c>
      <c r="O595" s="343" t="s">
        <v>25</v>
      </c>
      <c r="P595" s="343" t="s">
        <v>118</v>
      </c>
      <c r="Q595" s="343" t="s">
        <v>1869</v>
      </c>
      <c r="R595" s="343" t="s">
        <v>1863</v>
      </c>
      <c r="S595" s="346">
        <v>1397009</v>
      </c>
      <c r="T595" s="346">
        <v>1240.682948490231</v>
      </c>
      <c r="U595" s="346">
        <v>1199212</v>
      </c>
      <c r="V595" s="346">
        <v>1594213</v>
      </c>
      <c r="W595" s="346">
        <v>991635.3</v>
      </c>
      <c r="X595" s="346">
        <v>730648.8</v>
      </c>
      <c r="Y595" s="346">
        <v>1113971.8500000001</v>
      </c>
      <c r="Z595" s="346">
        <v>10</v>
      </c>
      <c r="AA595" s="346" t="s">
        <v>1853</v>
      </c>
      <c r="AB595" s="346" t="s">
        <v>1854</v>
      </c>
      <c r="AC595" s="346" t="s">
        <v>1855</v>
      </c>
      <c r="AD595" s="346">
        <v>405373.69999999995</v>
      </c>
      <c r="AE595" s="347">
        <v>0.4087931319104916</v>
      </c>
      <c r="AF595" s="347">
        <v>5.6872493831176124E-2</v>
      </c>
      <c r="AG595" s="346">
        <v>1161985</v>
      </c>
      <c r="AH595" s="346">
        <v>1253848</v>
      </c>
      <c r="AI595" s="346">
        <v>1775787</v>
      </c>
      <c r="AJ595" s="346">
        <v>1199212</v>
      </c>
      <c r="AK595" s="346">
        <v>1594213</v>
      </c>
      <c r="AL595" s="346">
        <v>61667.868829721119</v>
      </c>
      <c r="AM595" s="346">
        <v>37569.260873765161</v>
      </c>
      <c r="AN595" s="346">
        <v>120021.83178482956</v>
      </c>
      <c r="AO595" s="346">
        <v>68720.286623308697</v>
      </c>
      <c r="AP595" s="346">
        <v>109277.68056136306</v>
      </c>
      <c r="AQ595" s="347">
        <v>0.17120130330459435</v>
      </c>
      <c r="AR595" s="348" t="str">
        <f t="shared" si="49"/>
        <v>BarishalBarishal</v>
      </c>
      <c r="AS595" s="347">
        <v>4.0000000000000001E-3</v>
      </c>
      <c r="AT595" s="347" t="s">
        <v>1842</v>
      </c>
      <c r="AU595" s="347" t="s">
        <v>1843</v>
      </c>
      <c r="AV595" s="349" t="s">
        <v>1041</v>
      </c>
    </row>
    <row r="596" spans="1:48" ht="14.4">
      <c r="A596" s="343">
        <v>836</v>
      </c>
      <c r="B596" s="343" t="s">
        <v>1599</v>
      </c>
      <c r="C596" s="343" t="s">
        <v>2226</v>
      </c>
      <c r="D596" s="343" t="str">
        <f t="shared" si="45"/>
        <v>Below 1000 SFTBarishalBarishalNon-PNPCommercial HubLCঅন্যান্যSquare ⬜ shapeGround floor</v>
      </c>
      <c r="E596" s="343" t="str">
        <f>CONCATENATE('Outlet Data'!K596,L596,'Outlet Data'!N596,M596)</f>
        <v>BarishalBarishalCommercial HubNon-PNP</v>
      </c>
      <c r="F596" s="343" t="str">
        <f t="shared" si="46"/>
        <v>Barishalঅন্যান্যNon-PNP</v>
      </c>
      <c r="G596" s="343" t="str">
        <f t="shared" si="47"/>
        <v>BarishalNon-PNP</v>
      </c>
      <c r="H596" s="344">
        <v>45777</v>
      </c>
      <c r="I596" s="343">
        <v>1000</v>
      </c>
      <c r="J596" s="343" t="str">
        <f t="shared" si="48"/>
        <v>Below 1000 SFT</v>
      </c>
      <c r="K596" s="345" t="s">
        <v>189</v>
      </c>
      <c r="L596" s="343" t="s">
        <v>189</v>
      </c>
      <c r="M596" s="345" t="s">
        <v>1537</v>
      </c>
      <c r="N596" s="343" t="s">
        <v>1014</v>
      </c>
      <c r="O596" s="343" t="s">
        <v>127</v>
      </c>
      <c r="P596" s="343" t="s">
        <v>118</v>
      </c>
      <c r="Q596" s="343" t="s">
        <v>1926</v>
      </c>
      <c r="R596" s="343" t="s">
        <v>1863</v>
      </c>
      <c r="S596" s="346">
        <v>629790.4</v>
      </c>
      <c r="T596" s="346">
        <v>629.79039999999998</v>
      </c>
      <c r="U596" s="346">
        <v>424430</v>
      </c>
      <c r="V596" s="346">
        <v>734903</v>
      </c>
      <c r="W596" s="346">
        <v>629790.4</v>
      </c>
      <c r="X596" s="346">
        <v>427838</v>
      </c>
      <c r="Y596" s="346">
        <v>744136</v>
      </c>
      <c r="Z596" s="346">
        <v>5</v>
      </c>
      <c r="AA596" s="346" t="s">
        <v>1848</v>
      </c>
      <c r="AB596" s="346" t="s">
        <v>1849</v>
      </c>
      <c r="AC596" s="346" t="s">
        <v>1845</v>
      </c>
      <c r="AD596" s="346">
        <v>0</v>
      </c>
      <c r="AE596" s="347">
        <v>0</v>
      </c>
      <c r="AF596" s="347">
        <v>-5.9594212723779849E-2</v>
      </c>
      <c r="AG596" s="346">
        <v>734903</v>
      </c>
      <c r="AH596" s="346">
        <v>533012</v>
      </c>
      <c r="AI596" s="346">
        <v>1124390</v>
      </c>
      <c r="AJ596" s="346">
        <v>332217</v>
      </c>
      <c r="AK596" s="346">
        <v>424430</v>
      </c>
      <c r="AL596" s="346">
        <v>-91276.243978199302</v>
      </c>
      <c r="AM596" s="346">
        <v>-39438.19852643492</v>
      </c>
      <c r="AN596" s="346">
        <v>-4041.7123318498197</v>
      </c>
      <c r="AO596" s="346">
        <v>-36732.2639366191</v>
      </c>
      <c r="AP596" s="346">
        <v>-16170.896571868856</v>
      </c>
      <c r="AQ596" s="347">
        <v>0.12624854786330142</v>
      </c>
      <c r="AR596" s="348" t="str">
        <f t="shared" si="49"/>
        <v>BarishalBarishal</v>
      </c>
      <c r="AS596" s="347">
        <v>4.0000000000000001E-3</v>
      </c>
      <c r="AT596" s="347" t="s">
        <v>1846</v>
      </c>
      <c r="AU596" s="347" t="s">
        <v>1843</v>
      </c>
      <c r="AV596" s="349" t="s">
        <v>1041</v>
      </c>
    </row>
    <row r="597" spans="1:48" ht="14.4">
      <c r="A597" s="343">
        <v>550</v>
      </c>
      <c r="B597" s="343" t="s">
        <v>1603</v>
      </c>
      <c r="C597" s="343" t="s">
        <v>2227</v>
      </c>
      <c r="D597" s="343" t="str">
        <f t="shared" si="45"/>
        <v>1501 - 2000 SFTSylhetHabiganjNon-PNPHigh Street W Residential BlockMBজেলা শহরOthersGround floor</v>
      </c>
      <c r="E597" s="343" t="str">
        <f>CONCATENATE('Outlet Data'!K597,L597,'Outlet Data'!N597,M597)</f>
        <v>SylhetHabiganjHigh Street W Residential BlockNon-PNP</v>
      </c>
      <c r="F597" s="343" t="str">
        <f t="shared" si="46"/>
        <v>Habiganjজেলা শহরNon-PNP</v>
      </c>
      <c r="G597" s="343" t="str">
        <f t="shared" si="47"/>
        <v>HabiganjNon-PNP</v>
      </c>
      <c r="H597" s="344">
        <v>45777</v>
      </c>
      <c r="I597" s="343">
        <v>1548</v>
      </c>
      <c r="J597" s="343" t="str">
        <f t="shared" si="48"/>
        <v>1501 - 2000 SFT</v>
      </c>
      <c r="K597" s="345" t="s">
        <v>131</v>
      </c>
      <c r="L597" s="343" t="s">
        <v>136</v>
      </c>
      <c r="M597" s="345" t="s">
        <v>1537</v>
      </c>
      <c r="N597" s="343" t="s">
        <v>1015</v>
      </c>
      <c r="O597" s="343" t="s">
        <v>25</v>
      </c>
      <c r="P597" s="343" t="s">
        <v>27</v>
      </c>
      <c r="Q597" s="343" t="s">
        <v>1861</v>
      </c>
      <c r="R597" s="343" t="s">
        <v>1863</v>
      </c>
      <c r="S597" s="346">
        <v>1222733.3999999999</v>
      </c>
      <c r="T597" s="346">
        <v>789.87945736434108</v>
      </c>
      <c r="U597" s="346">
        <v>1233102</v>
      </c>
      <c r="V597" s="346">
        <v>1339211</v>
      </c>
      <c r="W597" s="346">
        <v>1446177.2</v>
      </c>
      <c r="X597" s="346">
        <v>1203978.3999999999</v>
      </c>
      <c r="Y597" s="346">
        <v>1659596.8</v>
      </c>
      <c r="Z597" s="346">
        <v>9</v>
      </c>
      <c r="AA597" s="346" t="s">
        <v>1853</v>
      </c>
      <c r="AB597" s="346" t="s">
        <v>1854</v>
      </c>
      <c r="AC597" s="346" t="s">
        <v>1845</v>
      </c>
      <c r="AD597" s="346">
        <v>-223443.80000000005</v>
      </c>
      <c r="AE597" s="347">
        <v>-0.15450651552244088</v>
      </c>
      <c r="AF597" s="347">
        <v>2.1101100458599163E-2</v>
      </c>
      <c r="AG597" s="346">
        <v>1243949</v>
      </c>
      <c r="AH597" s="346">
        <v>1233102</v>
      </c>
      <c r="AI597" s="346">
        <v>1339211</v>
      </c>
      <c r="AJ597" s="346">
        <v>940385</v>
      </c>
      <c r="AK597" s="346">
        <v>1357020</v>
      </c>
      <c r="AL597" s="346">
        <v>-31270.752699580393</v>
      </c>
      <c r="AM597" s="346">
        <v>39521.451137056312</v>
      </c>
      <c r="AN597" s="346">
        <v>53350.484590802953</v>
      </c>
      <c r="AO597" s="346">
        <v>10165.473030396417</v>
      </c>
      <c r="AP597" s="346">
        <v>57238.445478747279</v>
      </c>
      <c r="AQ597" s="347">
        <v>0.15521310928438534</v>
      </c>
      <c r="AR597" s="348" t="str">
        <f t="shared" si="49"/>
        <v>SylhetHabiganj</v>
      </c>
      <c r="AS597" s="347">
        <v>4.0000000000000001E-3</v>
      </c>
      <c r="AT597" s="347" t="s">
        <v>1850</v>
      </c>
      <c r="AU597" s="347" t="s">
        <v>1843</v>
      </c>
      <c r="AV597" s="349" t="s">
        <v>1041</v>
      </c>
    </row>
    <row r="598" spans="1:48" ht="14.4">
      <c r="A598" s="343">
        <v>454</v>
      </c>
      <c r="B598" s="343" t="s">
        <v>1601</v>
      </c>
      <c r="C598" s="343" t="s">
        <v>2228</v>
      </c>
      <c r="D598" s="343" t="str">
        <f t="shared" si="45"/>
        <v>2001 - 2500 SFTDhakaDhakaNon-PNPWithin the MahallaMCঅন্যান্যSquare ⬜ shapeSlightly upper than Ground floor</v>
      </c>
      <c r="E598" s="343" t="str">
        <f>CONCATENATE('Outlet Data'!K598,L598,'Outlet Data'!N598,M598)</f>
        <v>DhakaDhakaWithin the MahallaNon-PNP</v>
      </c>
      <c r="F598" s="343" t="str">
        <f t="shared" si="46"/>
        <v>Dhakaঅন্যান্যNon-PNP</v>
      </c>
      <c r="G598" s="343" t="str">
        <f t="shared" si="47"/>
        <v>DhakaNon-PNP</v>
      </c>
      <c r="H598" s="344">
        <v>45777</v>
      </c>
      <c r="I598" s="343">
        <v>2234</v>
      </c>
      <c r="J598" s="343" t="str">
        <f t="shared" si="48"/>
        <v>2001 - 2500 SFT</v>
      </c>
      <c r="K598" s="345" t="s">
        <v>52</v>
      </c>
      <c r="L598" s="343" t="s">
        <v>52</v>
      </c>
      <c r="M598" s="345" t="s">
        <v>1537</v>
      </c>
      <c r="N598" s="343" t="s">
        <v>1016</v>
      </c>
      <c r="O598" s="343" t="s">
        <v>25</v>
      </c>
      <c r="P598" s="343" t="s">
        <v>118</v>
      </c>
      <c r="Q598" s="343" t="s">
        <v>1926</v>
      </c>
      <c r="R598" s="343" t="s">
        <v>52</v>
      </c>
      <c r="S598" s="346">
        <v>1312855.6000000001</v>
      </c>
      <c r="T598" s="346">
        <v>587.67036705461055</v>
      </c>
      <c r="U598" s="346">
        <v>1140480</v>
      </c>
      <c r="V598" s="346">
        <v>1323092</v>
      </c>
      <c r="W598" s="346">
        <v>1992692.2</v>
      </c>
      <c r="X598" s="346">
        <v>1544437.2</v>
      </c>
      <c r="Y598" s="346">
        <v>2689592.2</v>
      </c>
      <c r="Z598" s="346">
        <v>37</v>
      </c>
      <c r="AA598" s="346" t="s">
        <v>1853</v>
      </c>
      <c r="AB598" s="346" t="s">
        <v>1854</v>
      </c>
      <c r="AC598" s="346" t="s">
        <v>1841</v>
      </c>
      <c r="AD598" s="346">
        <v>-679836.59999999986</v>
      </c>
      <c r="AE598" s="347">
        <v>-0.3411648823636686</v>
      </c>
      <c r="AF598" s="347">
        <v>4.8641640420482656E-2</v>
      </c>
      <c r="AG598" s="346">
        <v>1140480</v>
      </c>
      <c r="AH598" s="346">
        <v>1058168</v>
      </c>
      <c r="AI598" s="346">
        <v>1295745</v>
      </c>
      <c r="AJ598" s="346">
        <v>1323092</v>
      </c>
      <c r="AK598" s="346">
        <v>1746793</v>
      </c>
      <c r="AL598" s="346">
        <v>54418.245506382169</v>
      </c>
      <c r="AM598" s="346">
        <v>64329.345232173029</v>
      </c>
      <c r="AN598" s="346">
        <v>35406.625106298772</v>
      </c>
      <c r="AO598" s="346">
        <v>75091.819310010644</v>
      </c>
      <c r="AP598" s="346">
        <v>90051.214941220445</v>
      </c>
      <c r="AQ598" s="347">
        <v>0.15993178095172156</v>
      </c>
      <c r="AR598" s="348" t="str">
        <f t="shared" si="49"/>
        <v>DhakaDhaka</v>
      </c>
      <c r="AS598" s="347">
        <v>4.0000000000000001E-3</v>
      </c>
      <c r="AT598" s="347" t="s">
        <v>1846</v>
      </c>
      <c r="AU598" s="347" t="s">
        <v>1851</v>
      </c>
      <c r="AV598" s="349" t="s">
        <v>1041</v>
      </c>
    </row>
    <row r="599" spans="1:48" ht="14.4">
      <c r="A599" s="343">
        <v>580</v>
      </c>
      <c r="B599" s="343" t="s">
        <v>1612</v>
      </c>
      <c r="C599" s="343" t="s">
        <v>2229</v>
      </c>
      <c r="D599" s="343" t="str">
        <f t="shared" si="45"/>
        <v>1001 - 1500 SFTBarishalBarishalNon-PNPHigh Street W Residential BlockMCথানা সদরI shapeGround floor</v>
      </c>
      <c r="E599" s="343" t="str">
        <f>CONCATENATE('Outlet Data'!K599,L599,'Outlet Data'!N599,M599)</f>
        <v>BarishalBarishalHigh Street W Residential BlockNon-PNP</v>
      </c>
      <c r="F599" s="343" t="str">
        <f t="shared" si="46"/>
        <v>Barishalথানা সদরNon-PNP</v>
      </c>
      <c r="G599" s="343" t="str">
        <f t="shared" si="47"/>
        <v>BarishalNon-PNP</v>
      </c>
      <c r="H599" s="344">
        <v>45777</v>
      </c>
      <c r="I599" s="343">
        <v>1150</v>
      </c>
      <c r="J599" s="343" t="str">
        <f t="shared" si="48"/>
        <v>1001 - 1500 SFT</v>
      </c>
      <c r="K599" s="345" t="s">
        <v>189</v>
      </c>
      <c r="L599" s="343" t="s">
        <v>189</v>
      </c>
      <c r="M599" s="345" t="s">
        <v>1537</v>
      </c>
      <c r="N599" s="343" t="s">
        <v>1015</v>
      </c>
      <c r="O599" s="343" t="s">
        <v>25</v>
      </c>
      <c r="P599" s="343" t="s">
        <v>118</v>
      </c>
      <c r="Q599" s="343" t="s">
        <v>1869</v>
      </c>
      <c r="R599" s="343" t="s">
        <v>1863</v>
      </c>
      <c r="S599" s="346">
        <v>1216148.2</v>
      </c>
      <c r="T599" s="346">
        <v>1057.5201739130434</v>
      </c>
      <c r="U599" s="346">
        <v>1075453</v>
      </c>
      <c r="V599" s="346">
        <v>1418639</v>
      </c>
      <c r="W599" s="346">
        <v>991635.3</v>
      </c>
      <c r="X599" s="346">
        <v>730648.8</v>
      </c>
      <c r="Y599" s="346">
        <v>1113971.8500000001</v>
      </c>
      <c r="Z599" s="346">
        <v>10</v>
      </c>
      <c r="AA599" s="346" t="s">
        <v>1853</v>
      </c>
      <c r="AB599" s="346" t="s">
        <v>1854</v>
      </c>
      <c r="AC599" s="346" t="s">
        <v>1855</v>
      </c>
      <c r="AD599" s="346">
        <v>224512.89999999991</v>
      </c>
      <c r="AE599" s="347">
        <v>0.22640672432697784</v>
      </c>
      <c r="AF599" s="347">
        <v>2.8125334805782359E-2</v>
      </c>
      <c r="AG599" s="346">
        <v>1075453</v>
      </c>
      <c r="AH599" s="346">
        <v>1108191</v>
      </c>
      <c r="AI599" s="346">
        <v>1418639</v>
      </c>
      <c r="AJ599" s="346">
        <v>1041820</v>
      </c>
      <c r="AK599" s="346">
        <v>1436638</v>
      </c>
      <c r="AL599" s="346">
        <v>3673.8222337324696</v>
      </c>
      <c r="AM599" s="346">
        <v>2201.8473588301567</v>
      </c>
      <c r="AN599" s="346">
        <v>57745.561346884206</v>
      </c>
      <c r="AO599" s="346">
        <v>36550.508954757039</v>
      </c>
      <c r="AP599" s="346">
        <v>70851.136598043959</v>
      </c>
      <c r="AQ599" s="347">
        <v>0.15064980028197159</v>
      </c>
      <c r="AR599" s="348" t="str">
        <f t="shared" si="49"/>
        <v>BarishalBarishal</v>
      </c>
      <c r="AS599" s="347">
        <v>4.0000000000000001E-3</v>
      </c>
      <c r="AT599" s="347" t="s">
        <v>1856</v>
      </c>
      <c r="AU599" s="347" t="s">
        <v>1843</v>
      </c>
      <c r="AV599" s="349" t="s">
        <v>1041</v>
      </c>
    </row>
    <row r="600" spans="1:48" ht="14.4">
      <c r="A600" s="343">
        <v>570</v>
      </c>
      <c r="B600" s="343" t="s">
        <v>1572</v>
      </c>
      <c r="C600" s="343" t="s">
        <v>2230</v>
      </c>
      <c r="D600" s="343" t="str">
        <f t="shared" si="45"/>
        <v>1501 - 2000 SFTDhakaGazipurNon-PNPHigh StreetMCথানা সদরL shapeGround floor</v>
      </c>
      <c r="E600" s="343" t="str">
        <f>CONCATENATE('Outlet Data'!K600,L600,'Outlet Data'!N600,M600)</f>
        <v>DhakaGazipurHigh StreetNon-PNP</v>
      </c>
      <c r="F600" s="343" t="str">
        <f t="shared" si="46"/>
        <v>Gazipurথানা সদরNon-PNP</v>
      </c>
      <c r="G600" s="343" t="str">
        <f t="shared" si="47"/>
        <v>GazipurNon-PNP</v>
      </c>
      <c r="H600" s="344">
        <v>45777</v>
      </c>
      <c r="I600" s="343">
        <v>1882</v>
      </c>
      <c r="J600" s="343" t="str">
        <f t="shared" si="48"/>
        <v>1501 - 2000 SFT</v>
      </c>
      <c r="K600" s="345" t="s">
        <v>52</v>
      </c>
      <c r="L600" s="343" t="s">
        <v>79</v>
      </c>
      <c r="M600" s="345" t="s">
        <v>1537</v>
      </c>
      <c r="N600" s="343" t="s">
        <v>1018</v>
      </c>
      <c r="O600" s="343" t="s">
        <v>25</v>
      </c>
      <c r="P600" s="343" t="s">
        <v>118</v>
      </c>
      <c r="Q600" s="343" t="s">
        <v>1869</v>
      </c>
      <c r="R600" s="343" t="s">
        <v>52</v>
      </c>
      <c r="S600" s="346">
        <v>974169</v>
      </c>
      <c r="T600" s="346">
        <v>517.62433581296489</v>
      </c>
      <c r="U600" s="346">
        <v>934553</v>
      </c>
      <c r="V600" s="346">
        <v>1008622</v>
      </c>
      <c r="W600" s="346">
        <v>1992692.2</v>
      </c>
      <c r="X600" s="346">
        <v>1544437.2</v>
      </c>
      <c r="Y600" s="346">
        <v>2689592.2</v>
      </c>
      <c r="Z600" s="346">
        <v>37</v>
      </c>
      <c r="AA600" s="346" t="s">
        <v>1853</v>
      </c>
      <c r="AB600" s="346" t="s">
        <v>1854</v>
      </c>
      <c r="AC600" s="346" t="s">
        <v>1841</v>
      </c>
      <c r="AD600" s="346">
        <v>-1018523.2</v>
      </c>
      <c r="AE600" s="347">
        <v>-0.51112921503883035</v>
      </c>
      <c r="AF600" s="347">
        <v>-9.2819951939320418E-3</v>
      </c>
      <c r="AG600" s="346">
        <v>945258</v>
      </c>
      <c r="AH600" s="346">
        <v>934553</v>
      </c>
      <c r="AI600" s="346">
        <v>1117472</v>
      </c>
      <c r="AJ600" s="346">
        <v>864940</v>
      </c>
      <c r="AK600" s="346">
        <v>1008622</v>
      </c>
      <c r="AL600" s="346">
        <v>-162821.92437407633</v>
      </c>
      <c r="AM600" s="346">
        <v>5420.628859596065</v>
      </c>
      <c r="AN600" s="346">
        <v>56396.877839444671</v>
      </c>
      <c r="AO600" s="346">
        <v>19136.897051006177</v>
      </c>
      <c r="AP600" s="346">
        <v>36656.360743641504</v>
      </c>
      <c r="AQ600" s="347">
        <v>0.15259822324059344</v>
      </c>
      <c r="AR600" s="348" t="str">
        <f t="shared" si="49"/>
        <v>DhakaGazipur</v>
      </c>
      <c r="AS600" s="347">
        <v>4.0000000000000001E-3</v>
      </c>
      <c r="AT600" s="347" t="s">
        <v>1842</v>
      </c>
      <c r="AU600" s="347" t="s">
        <v>1843</v>
      </c>
      <c r="AV600" s="349" t="s">
        <v>1041</v>
      </c>
    </row>
    <row r="601" spans="1:48" ht="14.4">
      <c r="A601" s="343">
        <v>273</v>
      </c>
      <c r="B601" s="343" t="s">
        <v>1615</v>
      </c>
      <c r="C601" s="343" t="s">
        <v>2231</v>
      </c>
      <c r="D601" s="343" t="str">
        <f t="shared" si="45"/>
        <v>1501 - 2000 SFTRajshahiBoguraNon-PNPCommercial HubMBজেলা শহরI shapeGround floor</v>
      </c>
      <c r="E601" s="343" t="str">
        <f>CONCATENATE('Outlet Data'!K601,L601,'Outlet Data'!N601,M601)</f>
        <v>RajshahiBoguraCommercial HubNon-PNP</v>
      </c>
      <c r="F601" s="343" t="str">
        <f t="shared" si="46"/>
        <v>Boguraজেলা শহরNon-PNP</v>
      </c>
      <c r="G601" s="343" t="str">
        <f t="shared" si="47"/>
        <v>BoguraNon-PNP</v>
      </c>
      <c r="H601" s="344">
        <v>45800</v>
      </c>
      <c r="I601" s="343">
        <v>1843</v>
      </c>
      <c r="J601" s="343" t="str">
        <f t="shared" si="48"/>
        <v>1501 - 2000 SFT</v>
      </c>
      <c r="K601" s="345" t="s">
        <v>107</v>
      </c>
      <c r="L601" s="343" t="s">
        <v>150</v>
      </c>
      <c r="M601" s="345" t="s">
        <v>1537</v>
      </c>
      <c r="N601" s="343" t="s">
        <v>1014</v>
      </c>
      <c r="O601" s="343" t="s">
        <v>25</v>
      </c>
      <c r="P601" s="343" t="s">
        <v>27</v>
      </c>
      <c r="Q601" s="343" t="s">
        <v>1861</v>
      </c>
      <c r="R601" s="343" t="s">
        <v>1863</v>
      </c>
      <c r="S601" s="346">
        <v>1862342.6</v>
      </c>
      <c r="T601" s="346">
        <v>1010.4951709169833</v>
      </c>
      <c r="U601" s="346">
        <v>1780387</v>
      </c>
      <c r="V601" s="346">
        <v>1976763</v>
      </c>
      <c r="W601" s="346">
        <v>1626061.4</v>
      </c>
      <c r="X601" s="346">
        <v>1156354.2</v>
      </c>
      <c r="Y601" s="346">
        <v>1862342.6</v>
      </c>
      <c r="Z601" s="346">
        <v>5</v>
      </c>
      <c r="AA601" s="346" t="s">
        <v>1853</v>
      </c>
      <c r="AB601" s="346" t="s">
        <v>1854</v>
      </c>
      <c r="AC601" s="346" t="s">
        <v>1845</v>
      </c>
      <c r="AD601" s="346">
        <v>236281.20000000019</v>
      </c>
      <c r="AE601" s="347">
        <v>0.14530890407951391</v>
      </c>
      <c r="AF601" s="347">
        <v>5.2805106188780392E-2</v>
      </c>
      <c r="AG601" s="346">
        <v>1967905</v>
      </c>
      <c r="AH601" s="346">
        <v>1780387</v>
      </c>
      <c r="AI601" s="346">
        <v>1976763</v>
      </c>
      <c r="AJ601" s="346">
        <v>1547291</v>
      </c>
      <c r="AK601" s="346">
        <v>2039367</v>
      </c>
      <c r="AL601" s="346">
        <v>113764.77318372868</v>
      </c>
      <c r="AM601" s="346">
        <v>90225.093375976838</v>
      </c>
      <c r="AN601" s="346">
        <v>153627.64231530656</v>
      </c>
      <c r="AO601" s="346">
        <v>51426.638840954751</v>
      </c>
      <c r="AP601" s="346">
        <v>82661.846048480016</v>
      </c>
      <c r="AQ601" s="347">
        <v>0.16376075752719996</v>
      </c>
      <c r="AR601" s="348" t="str">
        <f t="shared" si="49"/>
        <v>RajshahiBogura</v>
      </c>
      <c r="AS601" s="347">
        <v>4.0000000000000001E-3</v>
      </c>
      <c r="AT601" s="347" t="s">
        <v>1856</v>
      </c>
      <c r="AU601" s="347" t="s">
        <v>1843</v>
      </c>
      <c r="AV601" s="349" t="s">
        <v>1041</v>
      </c>
    </row>
    <row r="602" spans="1:48" ht="14.4">
      <c r="A602" s="343">
        <v>493</v>
      </c>
      <c r="B602" s="343" t="s">
        <v>1627</v>
      </c>
      <c r="C602" s="343" t="s">
        <v>2232</v>
      </c>
      <c r="D602" s="343" t="str">
        <f t="shared" si="45"/>
        <v>1001 - 1500 SFTDhakaDhakaNon-PNPHigh Street W Residential BlockMBথানা সদরL shapeGround floor</v>
      </c>
      <c r="E602" s="343" t="str">
        <f>CONCATENATE('Outlet Data'!K602,L602,'Outlet Data'!N602,M602)</f>
        <v>DhakaDhakaHigh Street W Residential BlockNon-PNP</v>
      </c>
      <c r="F602" s="343" t="str">
        <f t="shared" si="46"/>
        <v>Dhakaথানা সদরNon-PNP</v>
      </c>
      <c r="G602" s="343" t="str">
        <f t="shared" si="47"/>
        <v>DhakaNon-PNP</v>
      </c>
      <c r="H602" s="344">
        <v>45804</v>
      </c>
      <c r="I602" s="343">
        <v>1420</v>
      </c>
      <c r="J602" s="343" t="str">
        <f t="shared" si="48"/>
        <v>1001 - 1500 SFT</v>
      </c>
      <c r="K602" s="345" t="s">
        <v>52</v>
      </c>
      <c r="L602" s="343" t="s">
        <v>52</v>
      </c>
      <c r="M602" s="345" t="s">
        <v>1537</v>
      </c>
      <c r="N602" s="343" t="s">
        <v>1015</v>
      </c>
      <c r="O602" s="343" t="s">
        <v>25</v>
      </c>
      <c r="P602" s="343" t="s">
        <v>27</v>
      </c>
      <c r="Q602" s="343" t="s">
        <v>1869</v>
      </c>
      <c r="R602" s="343" t="s">
        <v>52</v>
      </c>
      <c r="S602" s="346">
        <v>1010752.2</v>
      </c>
      <c r="T602" s="346">
        <v>711.79732394366192</v>
      </c>
      <c r="U602" s="346">
        <v>990342</v>
      </c>
      <c r="V602" s="346">
        <v>1039197</v>
      </c>
      <c r="W602" s="346">
        <v>1096480.2</v>
      </c>
      <c r="X602" s="346">
        <v>805383.78750000009</v>
      </c>
      <c r="Y602" s="346">
        <v>1965543.3499999999</v>
      </c>
      <c r="Z602" s="346">
        <v>8</v>
      </c>
      <c r="AA602" s="346" t="s">
        <v>1857</v>
      </c>
      <c r="AB602" s="346" t="s">
        <v>1858</v>
      </c>
      <c r="AC602" s="346" t="s">
        <v>1845</v>
      </c>
      <c r="AD602" s="346">
        <v>-85728</v>
      </c>
      <c r="AE602" s="347">
        <v>-7.8184722350663538E-2</v>
      </c>
      <c r="AF602" s="347">
        <v>3.0178353773317162E-2</v>
      </c>
      <c r="AG602" s="346">
        <v>1056927</v>
      </c>
      <c r="AH602" s="346">
        <v>937022</v>
      </c>
      <c r="AI602" s="346">
        <v>990342</v>
      </c>
      <c r="AJ602" s="346">
        <v>1030273</v>
      </c>
      <c r="AK602" s="346">
        <v>1039197</v>
      </c>
      <c r="AL602" s="346">
        <v>20481.905665381462</v>
      </c>
      <c r="AM602" s="346">
        <v>14740.743410614145</v>
      </c>
      <c r="AN602" s="346">
        <v>36420.075473340607</v>
      </c>
      <c r="AO602" s="346">
        <v>41227.833405447105</v>
      </c>
      <c r="AP602" s="346">
        <v>39643.629389009788</v>
      </c>
      <c r="AQ602" s="347">
        <v>0.15859996424572601</v>
      </c>
      <c r="AR602" s="348" t="str">
        <f t="shared" si="49"/>
        <v>DhakaDhaka</v>
      </c>
      <c r="AS602" s="347">
        <v>4.0000000000000001E-3</v>
      </c>
      <c r="AT602" s="347" t="s">
        <v>1842</v>
      </c>
      <c r="AU602" s="347" t="s">
        <v>1843</v>
      </c>
      <c r="AV602" s="349" t="s">
        <v>1041</v>
      </c>
    </row>
    <row r="603" spans="1:48" ht="14.4">
      <c r="A603" s="343">
        <v>207</v>
      </c>
      <c r="B603" s="343" t="s">
        <v>1623</v>
      </c>
      <c r="C603" s="343" t="s">
        <v>2233</v>
      </c>
      <c r="D603" s="343" t="str">
        <f t="shared" si="45"/>
        <v>2001 - 2500 SFTDhakaRajbariNon-PNPHigh Street W Residential BlockHBজেলা শহরSquare ⬜ shapeGround floor</v>
      </c>
      <c r="E603" s="343" t="str">
        <f>CONCATENATE('Outlet Data'!K603,L603,'Outlet Data'!N603,M603)</f>
        <v>DhakaRajbariHigh Street W Residential BlockNon-PNP</v>
      </c>
      <c r="F603" s="343" t="str">
        <f t="shared" si="46"/>
        <v>Rajbariজেলা শহরNon-PNP</v>
      </c>
      <c r="G603" s="343" t="str">
        <f t="shared" si="47"/>
        <v>RajbariNon-PNP</v>
      </c>
      <c r="H603" s="344">
        <v>45805</v>
      </c>
      <c r="I603" s="343">
        <v>2448</v>
      </c>
      <c r="J603" s="343" t="str">
        <f t="shared" si="48"/>
        <v>2001 - 2500 SFT</v>
      </c>
      <c r="K603" s="345" t="s">
        <v>52</v>
      </c>
      <c r="L603" s="343" t="s">
        <v>487</v>
      </c>
      <c r="M603" s="345" t="s">
        <v>1537</v>
      </c>
      <c r="N603" s="343" t="s">
        <v>1015</v>
      </c>
      <c r="O603" s="343" t="s">
        <v>45</v>
      </c>
      <c r="P603" s="343" t="s">
        <v>27</v>
      </c>
      <c r="Q603" s="343" t="s">
        <v>1861</v>
      </c>
      <c r="R603" s="343" t="s">
        <v>52</v>
      </c>
      <c r="S603" s="346">
        <v>3509261.4</v>
      </c>
      <c r="T603" s="346">
        <v>1433.5218137254901</v>
      </c>
      <c r="U603" s="346">
        <v>3511092</v>
      </c>
      <c r="V603" s="346">
        <v>3575085</v>
      </c>
      <c r="W603" s="346">
        <v>2744328.4</v>
      </c>
      <c r="X603" s="346">
        <v>2349036.4</v>
      </c>
      <c r="Y603" s="346">
        <v>3490451.4</v>
      </c>
      <c r="Z603" s="346">
        <v>17</v>
      </c>
      <c r="AA603" s="346" t="s">
        <v>1853</v>
      </c>
      <c r="AB603" s="346" t="s">
        <v>1854</v>
      </c>
      <c r="AC603" s="346" t="s">
        <v>1855</v>
      </c>
      <c r="AD603" s="346">
        <v>764933</v>
      </c>
      <c r="AE603" s="347">
        <v>0.27873231206585913</v>
      </c>
      <c r="AF603" s="347">
        <v>4.7346130244818874E-2</v>
      </c>
      <c r="AG603" s="346">
        <v>3544883</v>
      </c>
      <c r="AH603" s="346">
        <v>3575085</v>
      </c>
      <c r="AI603" s="346">
        <v>4344689</v>
      </c>
      <c r="AJ603" s="346">
        <v>2570558</v>
      </c>
      <c r="AK603" s="346">
        <v>3511092</v>
      </c>
      <c r="AL603" s="346">
        <v>135537.23513838195</v>
      </c>
      <c r="AM603" s="346">
        <v>121977.17944382015</v>
      </c>
      <c r="AN603" s="346">
        <v>246985.25795720355</v>
      </c>
      <c r="AO603" s="346">
        <v>104898.86916494236</v>
      </c>
      <c r="AP603" s="346">
        <v>221351.19483322912</v>
      </c>
      <c r="AQ603" s="347">
        <v>0.13881492313759278</v>
      </c>
      <c r="AR603" s="348" t="str">
        <f t="shared" si="49"/>
        <v>DhakaRajbari</v>
      </c>
      <c r="AS603" s="347">
        <v>4.0000000000000001E-3</v>
      </c>
      <c r="AT603" s="347" t="s">
        <v>1846</v>
      </c>
      <c r="AU603" s="347" t="s">
        <v>1843</v>
      </c>
      <c r="AV603" s="349" t="s">
        <v>1041</v>
      </c>
    </row>
    <row r="604" spans="1:48" ht="14.4">
      <c r="A604" s="343">
        <v>756</v>
      </c>
      <c r="B604" s="343" t="s">
        <v>132</v>
      </c>
      <c r="C604" s="343" t="s">
        <v>2234</v>
      </c>
      <c r="D604" s="343" t="str">
        <f t="shared" si="45"/>
        <v>1001 - 1500 SFTSylhetSylhetNon-PNPHigh Street W Residential BlockMBথানা সদরI shapeGround floor</v>
      </c>
      <c r="E604" s="343" t="str">
        <f>CONCATENATE('Outlet Data'!K604,L604,'Outlet Data'!N604,M604)</f>
        <v>SylhetSylhetHigh Street W Residential BlockNon-PNP</v>
      </c>
      <c r="F604" s="343" t="str">
        <f t="shared" si="46"/>
        <v>Sylhetথানা সদরNon-PNP</v>
      </c>
      <c r="G604" s="343" t="str">
        <f t="shared" si="47"/>
        <v>SylhetNon-PNP</v>
      </c>
      <c r="H604" s="344">
        <v>44455</v>
      </c>
      <c r="I604" s="343">
        <v>1333</v>
      </c>
      <c r="J604" s="343" t="str">
        <f t="shared" si="48"/>
        <v>1001 - 1500 SFT</v>
      </c>
      <c r="K604" s="345" t="s">
        <v>131</v>
      </c>
      <c r="L604" s="343" t="s">
        <v>131</v>
      </c>
      <c r="M604" s="345" t="s">
        <v>1537</v>
      </c>
      <c r="N604" s="343" t="s">
        <v>1015</v>
      </c>
      <c r="O604" s="343" t="s">
        <v>25</v>
      </c>
      <c r="P604" s="343" t="s">
        <v>27</v>
      </c>
      <c r="Q604" s="343" t="s">
        <v>1869</v>
      </c>
      <c r="R604" s="343" t="s">
        <v>1863</v>
      </c>
      <c r="S604" s="346">
        <v>1992290.2</v>
      </c>
      <c r="T604" s="346">
        <v>1494.591297824456</v>
      </c>
      <c r="U604" s="346">
        <v>1976644</v>
      </c>
      <c r="V604" s="346">
        <v>2144402</v>
      </c>
      <c r="W604" s="346">
        <v>1297677.3999999999</v>
      </c>
      <c r="X604" s="346">
        <v>1199379.6000000001</v>
      </c>
      <c r="Y604" s="346">
        <v>1783108</v>
      </c>
      <c r="Z604" s="346">
        <v>5</v>
      </c>
      <c r="AA604" s="346" t="s">
        <v>1853</v>
      </c>
      <c r="AB604" s="346" t="s">
        <v>1854</v>
      </c>
      <c r="AC604" s="346" t="s">
        <v>1855</v>
      </c>
      <c r="AD604" s="346">
        <v>694612.8</v>
      </c>
      <c r="AE604" s="347">
        <v>0.53527386698728052</v>
      </c>
      <c r="AF604" s="347">
        <v>4.4972435464003355E-2</v>
      </c>
      <c r="AG604" s="346">
        <v>2144402</v>
      </c>
      <c r="AH604" s="346">
        <v>2191462</v>
      </c>
      <c r="AI604" s="346">
        <v>1976644</v>
      </c>
      <c r="AJ604" s="346">
        <v>1602754</v>
      </c>
      <c r="AK604" s="346">
        <v>2046189</v>
      </c>
      <c r="AL604" s="346">
        <v>97209.642996780894</v>
      </c>
      <c r="AM604" s="346">
        <v>79130.53937407746</v>
      </c>
      <c r="AN604" s="346">
        <v>111354.97120112722</v>
      </c>
      <c r="AO604" s="346">
        <v>53896.001521267026</v>
      </c>
      <c r="AP604" s="346">
        <v>106399.55713207909</v>
      </c>
      <c r="AQ604" s="347">
        <v>0.13769493589591189</v>
      </c>
      <c r="AR604" s="348" t="str">
        <f t="shared" si="49"/>
        <v>SylhetSylhet</v>
      </c>
      <c r="AS604" s="347">
        <v>4.0000000000000001E-3</v>
      </c>
      <c r="AT604" s="347" t="s">
        <v>1856</v>
      </c>
      <c r="AU604" s="347" t="s">
        <v>1843</v>
      </c>
      <c r="AV604" s="349" t="s">
        <v>1041</v>
      </c>
    </row>
    <row r="605" spans="1:48" ht="14.4">
      <c r="A605" s="343">
        <v>612</v>
      </c>
      <c r="B605" s="343" t="s">
        <v>1644</v>
      </c>
      <c r="C605" s="343" t="s">
        <v>2235</v>
      </c>
      <c r="D605" s="343" t="str">
        <f t="shared" si="45"/>
        <v>1001 - 1500 SFTDhakaGazipurNon-PNPWithin the MahallaLBথানা সদরSquare ⬜ shapeGround floor</v>
      </c>
      <c r="E605" s="343" t="str">
        <f>CONCATENATE('Outlet Data'!K605,L605,'Outlet Data'!N605,M605)</f>
        <v>DhakaGazipurWithin the MahallaNon-PNP</v>
      </c>
      <c r="F605" s="343" t="str">
        <f t="shared" si="46"/>
        <v>Gazipurথানা সদরNon-PNP</v>
      </c>
      <c r="G605" s="343" t="str">
        <f t="shared" si="47"/>
        <v>GazipurNon-PNP</v>
      </c>
      <c r="H605" s="344">
        <v>45808</v>
      </c>
      <c r="I605" s="343">
        <v>1353</v>
      </c>
      <c r="J605" s="343" t="str">
        <f t="shared" si="48"/>
        <v>1001 - 1500 SFT</v>
      </c>
      <c r="K605" s="345" t="s">
        <v>52</v>
      </c>
      <c r="L605" s="343" t="s">
        <v>79</v>
      </c>
      <c r="M605" s="345" t="s">
        <v>1537</v>
      </c>
      <c r="N605" s="343" t="s">
        <v>1016</v>
      </c>
      <c r="O605" s="343" t="s">
        <v>127</v>
      </c>
      <c r="P605" s="343" t="s">
        <v>27</v>
      </c>
      <c r="Q605" s="343" t="s">
        <v>1869</v>
      </c>
      <c r="R605" s="343" t="s">
        <v>52</v>
      </c>
      <c r="S605" s="346">
        <v>988866.2</v>
      </c>
      <c r="T605" s="346">
        <v>730.86932742054694</v>
      </c>
      <c r="U605" s="346">
        <v>880947</v>
      </c>
      <c r="V605" s="346">
        <v>1044215</v>
      </c>
      <c r="W605" s="346">
        <v>924737.8</v>
      </c>
      <c r="X605" s="346">
        <v>766540.9</v>
      </c>
      <c r="Y605" s="346">
        <v>1143521.4500000002</v>
      </c>
      <c r="Z605" s="346">
        <v>8</v>
      </c>
      <c r="AA605" s="346" t="s">
        <v>1853</v>
      </c>
      <c r="AB605" s="346" t="s">
        <v>1854</v>
      </c>
      <c r="AC605" s="346" t="s">
        <v>1845</v>
      </c>
      <c r="AD605" s="346">
        <v>64128.399999999907</v>
      </c>
      <c r="AE605" s="347">
        <v>6.9347657249438699E-2</v>
      </c>
      <c r="AF605" s="347">
        <v>1.8507007279692237E-2</v>
      </c>
      <c r="AG605" s="346">
        <v>880947</v>
      </c>
      <c r="AH605" s="346">
        <v>926530</v>
      </c>
      <c r="AI605" s="346">
        <v>1266011</v>
      </c>
      <c r="AJ605" s="346">
        <v>826628</v>
      </c>
      <c r="AK605" s="346">
        <v>1044215</v>
      </c>
      <c r="AL605" s="346">
        <v>-2926.4789435034618</v>
      </c>
      <c r="AM605" s="346">
        <v>7843.2073976351239</v>
      </c>
      <c r="AN605" s="346">
        <v>46818.459935710795</v>
      </c>
      <c r="AO605" s="346">
        <v>4039.7848023921251</v>
      </c>
      <c r="AP605" s="346">
        <v>35729.796617973421</v>
      </c>
      <c r="AQ605" s="347">
        <v>0.14656593909717308</v>
      </c>
      <c r="AR605" s="348" t="str">
        <f t="shared" si="49"/>
        <v>DhakaGazipur</v>
      </c>
      <c r="AS605" s="347">
        <v>4.0000000000000001E-3</v>
      </c>
      <c r="AT605" s="347" t="s">
        <v>1846</v>
      </c>
      <c r="AU605" s="347" t="s">
        <v>1843</v>
      </c>
      <c r="AV605" s="349" t="s">
        <v>1041</v>
      </c>
    </row>
    <row r="606" spans="1:48" ht="14.4">
      <c r="A606" s="343">
        <v>387</v>
      </c>
      <c r="B606" s="343" t="s">
        <v>1632</v>
      </c>
      <c r="C606" s="343" t="s">
        <v>2236</v>
      </c>
      <c r="D606" s="343" t="str">
        <f t="shared" si="45"/>
        <v>Below 1000 SFTBarishalBarishalNon-PNPCommercial HubMBবিভাগীয় শহরSquare ⬜ shapeGround floor</v>
      </c>
      <c r="E606" s="343" t="str">
        <f>CONCATENATE('Outlet Data'!K606,L606,'Outlet Data'!N606,M606)</f>
        <v>BarishalBarishalCommercial HubNon-PNP</v>
      </c>
      <c r="F606" s="343" t="str">
        <f t="shared" si="46"/>
        <v>Barishalবিভাগীয় শহরNon-PNP</v>
      </c>
      <c r="G606" s="343" t="str">
        <f t="shared" si="47"/>
        <v>BarishalNon-PNP</v>
      </c>
      <c r="H606" s="344">
        <v>45808</v>
      </c>
      <c r="I606" s="343">
        <v>991</v>
      </c>
      <c r="J606" s="343" t="str">
        <f t="shared" si="48"/>
        <v>Below 1000 SFT</v>
      </c>
      <c r="K606" s="345" t="s">
        <v>189</v>
      </c>
      <c r="L606" s="343" t="s">
        <v>189</v>
      </c>
      <c r="M606" s="345" t="s">
        <v>1537</v>
      </c>
      <c r="N606" s="343" t="s">
        <v>1014</v>
      </c>
      <c r="O606" s="343" t="s">
        <v>25</v>
      </c>
      <c r="P606" s="343" t="s">
        <v>27</v>
      </c>
      <c r="Q606" s="343" t="s">
        <v>1838</v>
      </c>
      <c r="R606" s="343" t="s">
        <v>1863</v>
      </c>
      <c r="S606" s="346">
        <v>1190597.3999999999</v>
      </c>
      <c r="T606" s="346">
        <v>1201.4100908173561</v>
      </c>
      <c r="U606" s="346">
        <v>1153328</v>
      </c>
      <c r="V606" s="346">
        <v>1263140</v>
      </c>
      <c r="W606" s="346">
        <v>1188929</v>
      </c>
      <c r="X606" s="346">
        <v>909090.2</v>
      </c>
      <c r="Y606" s="346">
        <v>1190597.3999999999</v>
      </c>
      <c r="Z606" s="346">
        <v>5</v>
      </c>
      <c r="AA606" s="346" t="s">
        <v>1853</v>
      </c>
      <c r="AB606" s="346" t="s">
        <v>1854</v>
      </c>
      <c r="AC606" s="346" t="s">
        <v>1845</v>
      </c>
      <c r="AD606" s="346">
        <v>1668.3999999999069</v>
      </c>
      <c r="AE606" s="347">
        <v>1.4032797585052936E-3</v>
      </c>
      <c r="AF606" s="347">
        <v>4.0697590356423528E-2</v>
      </c>
      <c r="AG606" s="346">
        <v>1268265</v>
      </c>
      <c r="AH606" s="346">
        <v>1069406</v>
      </c>
      <c r="AI606" s="346">
        <v>1263140</v>
      </c>
      <c r="AJ606" s="346">
        <v>1153328</v>
      </c>
      <c r="AK606" s="346">
        <v>1198848</v>
      </c>
      <c r="AL606" s="346">
        <v>52872.778663072648</v>
      </c>
      <c r="AM606" s="346">
        <v>20644.942732302443</v>
      </c>
      <c r="AN606" s="346">
        <v>69319.24339750412</v>
      </c>
      <c r="AO606" s="346">
        <v>42998.444365406642</v>
      </c>
      <c r="AP606" s="346">
        <v>56436.817164828739</v>
      </c>
      <c r="AQ606" s="347">
        <v>0.15798244692078853</v>
      </c>
      <c r="AR606" s="348" t="str">
        <f t="shared" si="49"/>
        <v>BarishalBarishal</v>
      </c>
      <c r="AS606" s="347">
        <v>4.0000000000000001E-3</v>
      </c>
      <c r="AT606" s="347" t="s">
        <v>1846</v>
      </c>
      <c r="AU606" s="347" t="s">
        <v>1843</v>
      </c>
      <c r="AV606" s="349" t="s">
        <v>1041</v>
      </c>
    </row>
    <row r="607" spans="1:48" ht="14.4">
      <c r="A607" s="343">
        <v>514</v>
      </c>
      <c r="B607" s="343" t="s">
        <v>1625</v>
      </c>
      <c r="C607" s="343" t="s">
        <v>2237</v>
      </c>
      <c r="D607" s="343" t="str">
        <f t="shared" si="45"/>
        <v>1001 - 1500 SFTSylhetHabiganjNon-PNPCommercial HubMCথানা সদরSquare ⬜ shapeGround floor</v>
      </c>
      <c r="E607" s="343" t="str">
        <f>CONCATENATE('Outlet Data'!K607,L607,'Outlet Data'!N607,M607)</f>
        <v>SylhetHabiganjCommercial HubNon-PNP</v>
      </c>
      <c r="F607" s="343" t="str">
        <f t="shared" si="46"/>
        <v>Habiganjথানা সদরNon-PNP</v>
      </c>
      <c r="G607" s="343" t="str">
        <f t="shared" si="47"/>
        <v>HabiganjNon-PNP</v>
      </c>
      <c r="H607" s="344">
        <v>45808</v>
      </c>
      <c r="I607" s="343">
        <v>1234</v>
      </c>
      <c r="J607" s="343" t="str">
        <f t="shared" si="48"/>
        <v>1001 - 1500 SFT</v>
      </c>
      <c r="K607" s="345" t="s">
        <v>131</v>
      </c>
      <c r="L607" s="343" t="s">
        <v>136</v>
      </c>
      <c r="M607" s="345" t="s">
        <v>1537</v>
      </c>
      <c r="N607" s="343" t="s">
        <v>1014</v>
      </c>
      <c r="O607" s="343" t="s">
        <v>25</v>
      </c>
      <c r="P607" s="343" t="s">
        <v>118</v>
      </c>
      <c r="Q607" s="343" t="s">
        <v>1869</v>
      </c>
      <c r="R607" s="343" t="s">
        <v>1863</v>
      </c>
      <c r="S607" s="346">
        <v>1294849.2</v>
      </c>
      <c r="T607" s="346">
        <v>1049.3105348460292</v>
      </c>
      <c r="U607" s="346">
        <v>1326836</v>
      </c>
      <c r="V607" s="346">
        <v>1338857</v>
      </c>
      <c r="W607" s="346">
        <v>1121570.1000000001</v>
      </c>
      <c r="X607" s="346">
        <v>952503.3</v>
      </c>
      <c r="Y607" s="346">
        <v>1526574.5</v>
      </c>
      <c r="Z607" s="346">
        <v>44</v>
      </c>
      <c r="AA607" s="346" t="s">
        <v>1848</v>
      </c>
      <c r="AB607" s="346" t="s">
        <v>1849</v>
      </c>
      <c r="AC607" s="346" t="s">
        <v>1845</v>
      </c>
      <c r="AD607" s="346">
        <v>173279.09999999986</v>
      </c>
      <c r="AE607" s="347">
        <v>0.15449689680564749</v>
      </c>
      <c r="AF607" s="347">
        <v>5.0168364255815522E-2</v>
      </c>
      <c r="AG607" s="346">
        <v>1360744</v>
      </c>
      <c r="AH607" s="346">
        <v>1326836</v>
      </c>
      <c r="AI607" s="346">
        <v>1338857</v>
      </c>
      <c r="AJ607" s="346">
        <v>1118218</v>
      </c>
      <c r="AK607" s="346">
        <v>1329591</v>
      </c>
      <c r="AL607" s="346">
        <v>47732.748865710717</v>
      </c>
      <c r="AM607" s="346">
        <v>74941.270375409775</v>
      </c>
      <c r="AN607" s="346">
        <v>83074.573639057053</v>
      </c>
      <c r="AO607" s="346">
        <v>48836.815531227738</v>
      </c>
      <c r="AP607" s="346">
        <v>70216.923198351345</v>
      </c>
      <c r="AQ607" s="347">
        <v>0.15391402579280336</v>
      </c>
      <c r="AR607" s="348" t="str">
        <f t="shared" si="49"/>
        <v>SylhetHabiganj</v>
      </c>
      <c r="AS607" s="347">
        <v>4.0000000000000001E-3</v>
      </c>
      <c r="AT607" s="347" t="s">
        <v>1846</v>
      </c>
      <c r="AU607" s="347" t="s">
        <v>1843</v>
      </c>
      <c r="AV607" s="349" t="s">
        <v>1041</v>
      </c>
    </row>
    <row r="608" spans="1:48" ht="14.4">
      <c r="A608" s="343">
        <v>574</v>
      </c>
      <c r="B608" s="343" t="s">
        <v>1642</v>
      </c>
      <c r="C608" s="343" t="s">
        <v>2238</v>
      </c>
      <c r="D608" s="343" t="str">
        <f t="shared" si="45"/>
        <v>2501 - 3000 SFTRangpurDinajpurNon-PNPCommercial HubMBজেলা শহরOthersBasement floor</v>
      </c>
      <c r="E608" s="343" t="str">
        <f>CONCATENATE('Outlet Data'!K608,L608,'Outlet Data'!N608,M608)</f>
        <v>RangpurDinajpurCommercial HubNon-PNP</v>
      </c>
      <c r="F608" s="343" t="str">
        <f t="shared" si="46"/>
        <v>Dinajpurজেলা শহরNon-PNP</v>
      </c>
      <c r="G608" s="343" t="str">
        <f t="shared" si="47"/>
        <v>DinajpurNon-PNP</v>
      </c>
      <c r="H608" s="344">
        <v>45808</v>
      </c>
      <c r="I608" s="343">
        <v>2531</v>
      </c>
      <c r="J608" s="343" t="str">
        <f t="shared" si="48"/>
        <v>2501 - 3000 SFT</v>
      </c>
      <c r="K608" s="345" t="s">
        <v>389</v>
      </c>
      <c r="L608" s="343" t="s">
        <v>351</v>
      </c>
      <c r="M608" s="345" t="s">
        <v>1537</v>
      </c>
      <c r="N608" s="343" t="s">
        <v>1014</v>
      </c>
      <c r="O608" s="343" t="s">
        <v>25</v>
      </c>
      <c r="P608" s="343" t="s">
        <v>27</v>
      </c>
      <c r="Q608" s="343" t="s">
        <v>1861</v>
      </c>
      <c r="R608" s="343" t="s">
        <v>1863</v>
      </c>
      <c r="S608" s="346">
        <v>1094152.8</v>
      </c>
      <c r="T608" s="346">
        <v>432.30059265112607</v>
      </c>
      <c r="U608" s="346">
        <v>914467</v>
      </c>
      <c r="V608" s="346">
        <v>1202614</v>
      </c>
      <c r="W608" s="346">
        <v>2544594.2000000002</v>
      </c>
      <c r="X608" s="346">
        <v>2061290.4</v>
      </c>
      <c r="Y608" s="346">
        <v>3604529.4</v>
      </c>
      <c r="Z608" s="346">
        <v>19</v>
      </c>
      <c r="AA608" s="346" t="s">
        <v>1848</v>
      </c>
      <c r="AB608" s="346" t="s">
        <v>1849</v>
      </c>
      <c r="AC608" s="346" t="s">
        <v>1841</v>
      </c>
      <c r="AD608" s="346">
        <v>-1450441.4000000001</v>
      </c>
      <c r="AE608" s="347">
        <v>-0.57000892323027386</v>
      </c>
      <c r="AF608" s="347">
        <v>2.9064102441698731E-2</v>
      </c>
      <c r="AG608" s="346">
        <v>1112294</v>
      </c>
      <c r="AH608" s="346">
        <v>834579</v>
      </c>
      <c r="AI608" s="346">
        <v>1406810</v>
      </c>
      <c r="AJ608" s="346">
        <v>914467</v>
      </c>
      <c r="AK608" s="346">
        <v>1202614</v>
      </c>
      <c r="AL608" s="346">
        <v>18422.663778478804</v>
      </c>
      <c r="AM608" s="346">
        <v>14795.504773830384</v>
      </c>
      <c r="AN608" s="346">
        <v>77744.156739857397</v>
      </c>
      <c r="AO608" s="346">
        <v>2207.2940917767119</v>
      </c>
      <c r="AP608" s="346">
        <v>45833.225946414226</v>
      </c>
      <c r="AQ608" s="347">
        <v>0.15596637688402928</v>
      </c>
      <c r="AR608" s="348" t="str">
        <f t="shared" si="49"/>
        <v>RangpurDinajpur</v>
      </c>
      <c r="AS608" s="347">
        <v>4.0000000000000001E-3</v>
      </c>
      <c r="AT608" s="347" t="s">
        <v>1850</v>
      </c>
      <c r="AU608" s="347" t="s">
        <v>1896</v>
      </c>
      <c r="AV608" s="349" t="s">
        <v>1041</v>
      </c>
    </row>
    <row r="609" spans="1:48" ht="14.4">
      <c r="A609" s="343">
        <v>797</v>
      </c>
      <c r="B609" s="343" t="s">
        <v>1638</v>
      </c>
      <c r="C609" s="343" t="s">
        <v>2239</v>
      </c>
      <c r="D609" s="343" t="str">
        <f t="shared" si="45"/>
        <v>1001 - 1500 SFTChattogramChattogramNon-PNPCommercial HubMCথানা সদরSquare ⬜ shapeGround floor</v>
      </c>
      <c r="E609" s="343" t="str">
        <f>CONCATENATE('Outlet Data'!K609,L609,'Outlet Data'!N609,M609)</f>
        <v>ChattogramChattogramCommercial HubNon-PNP</v>
      </c>
      <c r="F609" s="343" t="str">
        <f t="shared" si="46"/>
        <v>Chattogramথানা সদরNon-PNP</v>
      </c>
      <c r="G609" s="343" t="str">
        <f t="shared" si="47"/>
        <v>ChattogramNon-PNP</v>
      </c>
      <c r="H609" s="344">
        <v>45808</v>
      </c>
      <c r="I609" s="343">
        <v>1045</v>
      </c>
      <c r="J609" s="343" t="str">
        <f t="shared" si="48"/>
        <v>1001 - 1500 SFT</v>
      </c>
      <c r="K609" s="345" t="s">
        <v>195</v>
      </c>
      <c r="L609" s="343" t="s">
        <v>195</v>
      </c>
      <c r="M609" s="345" t="s">
        <v>1537</v>
      </c>
      <c r="N609" s="343" t="s">
        <v>1014</v>
      </c>
      <c r="O609" s="343" t="s">
        <v>25</v>
      </c>
      <c r="P609" s="343" t="s">
        <v>118</v>
      </c>
      <c r="Q609" s="343" t="s">
        <v>1869</v>
      </c>
      <c r="R609" s="343" t="s">
        <v>1863</v>
      </c>
      <c r="S609" s="346">
        <v>725141.4</v>
      </c>
      <c r="T609" s="346">
        <v>693.91521531100477</v>
      </c>
      <c r="U609" s="346">
        <v>719804</v>
      </c>
      <c r="V609" s="346">
        <v>741268</v>
      </c>
      <c r="W609" s="346">
        <v>1536884.6</v>
      </c>
      <c r="X609" s="346">
        <v>1100730.3999999999</v>
      </c>
      <c r="Y609" s="346">
        <v>2035829.4</v>
      </c>
      <c r="Z609" s="346">
        <v>9</v>
      </c>
      <c r="AA609" s="346" t="s">
        <v>1853</v>
      </c>
      <c r="AB609" s="346" t="s">
        <v>1854</v>
      </c>
      <c r="AC609" s="346" t="s">
        <v>1841</v>
      </c>
      <c r="AD609" s="346">
        <v>-811743.20000000007</v>
      </c>
      <c r="AE609" s="347">
        <v>-0.52817446410745483</v>
      </c>
      <c r="AF609" s="347">
        <v>-3.080543317983428E-3</v>
      </c>
      <c r="AG609" s="346">
        <v>741268</v>
      </c>
      <c r="AH609" s="346">
        <v>719804</v>
      </c>
      <c r="AI609" s="346">
        <v>907580</v>
      </c>
      <c r="AJ609" s="346">
        <v>537000</v>
      </c>
      <c r="AK609" s="346">
        <v>720055</v>
      </c>
      <c r="AL609" s="346">
        <v>-13275.656294128334</v>
      </c>
      <c r="AM609" s="346">
        <v>14864.492075402799</v>
      </c>
      <c r="AN609" s="346">
        <v>-6590.6812907262356</v>
      </c>
      <c r="AO609" s="346">
        <v>-13477.195269981385</v>
      </c>
      <c r="AP609" s="346">
        <v>7309.8933076174144</v>
      </c>
      <c r="AQ609" s="347">
        <v>0.16058692782947503</v>
      </c>
      <c r="AR609" s="348" t="str">
        <f t="shared" si="49"/>
        <v>ChattogramChattogram</v>
      </c>
      <c r="AS609" s="347">
        <v>4.0000000000000001E-3</v>
      </c>
      <c r="AT609" s="347" t="s">
        <v>1846</v>
      </c>
      <c r="AU609" s="347" t="s">
        <v>1843</v>
      </c>
      <c r="AV609" s="349" t="s">
        <v>1041</v>
      </c>
    </row>
    <row r="610" spans="1:48" ht="14.4">
      <c r="A610" s="343">
        <v>502</v>
      </c>
      <c r="B610" s="343" t="s">
        <v>1643</v>
      </c>
      <c r="C610" s="343" t="s">
        <v>2240</v>
      </c>
      <c r="D610" s="343" t="str">
        <f t="shared" si="45"/>
        <v>1501 - 2000 SFTBarishalPatuakhaliNon-PNPHigh Street W Residential BlockMBজেলা শহরSquare ⬜ shapeGround floor</v>
      </c>
      <c r="E610" s="343" t="str">
        <f>CONCATENATE('Outlet Data'!K610,L610,'Outlet Data'!N610,M610)</f>
        <v>BarishalPatuakhaliHigh Street W Residential BlockNon-PNP</v>
      </c>
      <c r="F610" s="343" t="str">
        <f t="shared" si="46"/>
        <v>Patuakhaliজেলা শহরNon-PNP</v>
      </c>
      <c r="G610" s="343" t="str">
        <f t="shared" si="47"/>
        <v>PatuakhaliNon-PNP</v>
      </c>
      <c r="H610" s="344">
        <v>45808</v>
      </c>
      <c r="I610" s="343">
        <v>1970</v>
      </c>
      <c r="J610" s="343" t="str">
        <f t="shared" si="48"/>
        <v>1501 - 2000 SFT</v>
      </c>
      <c r="K610" s="345" t="s">
        <v>189</v>
      </c>
      <c r="L610" s="343" t="s">
        <v>211</v>
      </c>
      <c r="M610" s="345" t="s">
        <v>1537</v>
      </c>
      <c r="N610" s="343" t="s">
        <v>1015</v>
      </c>
      <c r="O610" s="343" t="s">
        <v>25</v>
      </c>
      <c r="P610" s="343" t="s">
        <v>27</v>
      </c>
      <c r="Q610" s="343" t="s">
        <v>1861</v>
      </c>
      <c r="R610" s="343" t="s">
        <v>1863</v>
      </c>
      <c r="S610" s="346">
        <v>1217412.2</v>
      </c>
      <c r="T610" s="346">
        <v>617.97573604060915</v>
      </c>
      <c r="U610" s="346">
        <v>1198241</v>
      </c>
      <c r="V610" s="346">
        <v>1283857</v>
      </c>
      <c r="W610" s="346">
        <v>1891818.7</v>
      </c>
      <c r="X610" s="346">
        <v>1175210.8999999999</v>
      </c>
      <c r="Y610" s="346">
        <v>2354009.5</v>
      </c>
      <c r="Z610" s="346">
        <v>8</v>
      </c>
      <c r="AA610" s="346" t="s">
        <v>1853</v>
      </c>
      <c r="AB610" s="346" t="s">
        <v>1854</v>
      </c>
      <c r="AC610" s="346" t="s">
        <v>1845</v>
      </c>
      <c r="AD610" s="346">
        <v>-674406.5</v>
      </c>
      <c r="AE610" s="347">
        <v>-0.35648579855987261</v>
      </c>
      <c r="AF610" s="347">
        <v>3.7086595850097881E-2</v>
      </c>
      <c r="AG610" s="346">
        <v>1283857</v>
      </c>
      <c r="AH610" s="346">
        <v>1198241</v>
      </c>
      <c r="AI610" s="346">
        <v>1290652</v>
      </c>
      <c r="AJ610" s="346">
        <v>1074459</v>
      </c>
      <c r="AK610" s="346">
        <v>1239852</v>
      </c>
      <c r="AL610" s="346">
        <v>67489.799873175507</v>
      </c>
      <c r="AM610" s="346">
        <v>32758.007831736963</v>
      </c>
      <c r="AN610" s="346">
        <v>55278.399505603011</v>
      </c>
      <c r="AO610" s="346">
        <v>29035.880877074436</v>
      </c>
      <c r="AP610" s="346">
        <v>41186.283134302706</v>
      </c>
      <c r="AQ610" s="347">
        <v>0.1590427741174745</v>
      </c>
      <c r="AR610" s="348" t="str">
        <f t="shared" si="49"/>
        <v>BarishalPatuakhali</v>
      </c>
      <c r="AS610" s="347">
        <v>4.0000000000000001E-3</v>
      </c>
      <c r="AT610" s="347" t="s">
        <v>1846</v>
      </c>
      <c r="AU610" s="347" t="s">
        <v>1843</v>
      </c>
      <c r="AV610" s="349" t="s">
        <v>1041</v>
      </c>
    </row>
    <row r="611" spans="1:48" ht="14.4">
      <c r="A611" s="343">
        <v>782</v>
      </c>
      <c r="B611" s="343" t="s">
        <v>1728</v>
      </c>
      <c r="C611" s="343" t="s">
        <v>2241</v>
      </c>
      <c r="D611" s="343" t="str">
        <f t="shared" si="45"/>
        <v>1001 - 1500 SFTDhakaTangailNon-PNPCommercial HubMBথানা সদরI shapeSlightly upper than Ground floor</v>
      </c>
      <c r="E611" s="343" t="str">
        <f>CONCATENATE('Outlet Data'!K611,L611,'Outlet Data'!N611,M611)</f>
        <v>DhakaTangailCommercial HubNon-PNP</v>
      </c>
      <c r="F611" s="343" t="str">
        <f t="shared" si="46"/>
        <v>Tangailথানা সদরNon-PNP</v>
      </c>
      <c r="G611" s="343" t="str">
        <f t="shared" si="47"/>
        <v>TangailNon-PNP</v>
      </c>
      <c r="H611" s="344">
        <v>45930</v>
      </c>
      <c r="I611" s="343">
        <v>1187</v>
      </c>
      <c r="J611" s="343" t="str">
        <f t="shared" si="48"/>
        <v>1001 - 1500 SFT</v>
      </c>
      <c r="K611" s="345" t="s">
        <v>52</v>
      </c>
      <c r="L611" s="343" t="s">
        <v>362</v>
      </c>
      <c r="M611" s="345" t="s">
        <v>1537</v>
      </c>
      <c r="N611" s="343" t="s">
        <v>1014</v>
      </c>
      <c r="O611" s="343" t="s">
        <v>25</v>
      </c>
      <c r="P611" s="343" t="s">
        <v>27</v>
      </c>
      <c r="Q611" s="343" t="s">
        <v>1869</v>
      </c>
      <c r="R611" s="343" t="s">
        <v>52</v>
      </c>
      <c r="S611" s="346">
        <v>1151914</v>
      </c>
      <c r="T611" s="346">
        <v>970.44144903117103</v>
      </c>
      <c r="U611" s="346">
        <v>994638</v>
      </c>
      <c r="V611" s="346">
        <v>1361415</v>
      </c>
      <c r="W611" s="346">
        <v>1142102.7</v>
      </c>
      <c r="X611" s="346">
        <v>947847.7</v>
      </c>
      <c r="Y611" s="346">
        <v>1344050.35</v>
      </c>
      <c r="Z611" s="346">
        <v>8</v>
      </c>
      <c r="AA611" s="346" t="s">
        <v>1857</v>
      </c>
      <c r="AB611" s="346" t="s">
        <v>1858</v>
      </c>
      <c r="AC611" s="346" t="s">
        <v>1845</v>
      </c>
      <c r="AD611" s="346">
        <v>9811.3000000000466</v>
      </c>
      <c r="AE611" s="347">
        <v>8.5905584497787402E-3</v>
      </c>
      <c r="AF611" s="347">
        <v>4.9177805195803989E-2</v>
      </c>
      <c r="AG611" s="346">
        <v>994638</v>
      </c>
      <c r="AH611" s="346">
        <v>1069545</v>
      </c>
      <c r="AI611" s="346">
        <v>1548098</v>
      </c>
      <c r="AJ611" s="346">
        <v>785874</v>
      </c>
      <c r="AK611" s="346">
        <v>1361415</v>
      </c>
      <c r="AL611" s="346">
        <v>37719.483106589643</v>
      </c>
      <c r="AM611" s="346">
        <v>40603.395978718967</v>
      </c>
      <c r="AN611" s="346">
        <v>101728.66565013168</v>
      </c>
      <c r="AO611" s="346">
        <v>18405.605491084221</v>
      </c>
      <c r="AP611" s="346">
        <v>84785.861245072301</v>
      </c>
      <c r="AQ611" s="347">
        <v>0.16192884625171292</v>
      </c>
      <c r="AR611" s="348" t="str">
        <f t="shared" si="49"/>
        <v>DhakaTangail</v>
      </c>
      <c r="AS611" s="347">
        <v>4.0000000000000001E-3</v>
      </c>
      <c r="AT611" s="347" t="s">
        <v>1856</v>
      </c>
      <c r="AU611" s="347" t="s">
        <v>1851</v>
      </c>
      <c r="AV611" s="349" t="s">
        <v>1041</v>
      </c>
    </row>
    <row r="612" spans="1:48" ht="14.4">
      <c r="A612" s="343">
        <v>420</v>
      </c>
      <c r="B612" s="343" t="s">
        <v>1621</v>
      </c>
      <c r="C612" s="343" t="s">
        <v>2242</v>
      </c>
      <c r="D612" s="343" t="str">
        <f t="shared" si="45"/>
        <v xml:space="preserve">2001 - 2500 SFTRangpurLalmonirhatNon-PNPInside the MallMBজেলা শহরOthersGround floor </v>
      </c>
      <c r="E612" s="343" t="str">
        <f>CONCATENATE('Outlet Data'!K612,L612,'Outlet Data'!N612,M612)</f>
        <v>RangpurLalmonirhatInside the MallNon-PNP</v>
      </c>
      <c r="F612" s="343" t="str">
        <f t="shared" si="46"/>
        <v>Lalmonirhatজেলা শহরNon-PNP</v>
      </c>
      <c r="G612" s="343" t="str">
        <f t="shared" si="47"/>
        <v>LalmonirhatNon-PNP</v>
      </c>
      <c r="H612" s="344">
        <v>45808</v>
      </c>
      <c r="I612" s="343">
        <v>2428</v>
      </c>
      <c r="J612" s="343" t="str">
        <f t="shared" si="48"/>
        <v>2001 - 2500 SFT</v>
      </c>
      <c r="K612" s="345" t="s">
        <v>389</v>
      </c>
      <c r="L612" s="343" t="s">
        <v>323</v>
      </c>
      <c r="M612" s="345" t="s">
        <v>1537</v>
      </c>
      <c r="N612" s="343" t="s">
        <v>1020</v>
      </c>
      <c r="O612" s="343" t="s">
        <v>25</v>
      </c>
      <c r="P612" s="343" t="s">
        <v>27</v>
      </c>
      <c r="Q612" s="343" t="s">
        <v>1861</v>
      </c>
      <c r="R612" s="343" t="s">
        <v>1863</v>
      </c>
      <c r="S612" s="346">
        <v>1428742.8</v>
      </c>
      <c r="T612" s="346">
        <v>588.44431630971997</v>
      </c>
      <c r="U612" s="346">
        <v>1292935</v>
      </c>
      <c r="V612" s="346">
        <v>1681609</v>
      </c>
      <c r="W612" s="346">
        <v>1411234.6</v>
      </c>
      <c r="X612" s="346">
        <v>1269714.5</v>
      </c>
      <c r="Y612" s="346">
        <v>1709896.8</v>
      </c>
      <c r="Z612" s="346">
        <v>7</v>
      </c>
      <c r="AA612" s="346" t="s">
        <v>1853</v>
      </c>
      <c r="AB612" s="346" t="s">
        <v>1854</v>
      </c>
      <c r="AC612" s="346" t="s">
        <v>1845</v>
      </c>
      <c r="AD612" s="346">
        <v>17508.199999999953</v>
      </c>
      <c r="AE612" s="347">
        <v>1.2406300128979142E-2</v>
      </c>
      <c r="AF612" s="347">
        <v>4.9985151125790515E-2</v>
      </c>
      <c r="AG612" s="346">
        <v>1352124</v>
      </c>
      <c r="AH612" s="346">
        <v>1292935</v>
      </c>
      <c r="AI612" s="346">
        <v>1739689</v>
      </c>
      <c r="AJ612" s="346">
        <v>1077357</v>
      </c>
      <c r="AK612" s="346">
        <v>1681609</v>
      </c>
      <c r="AL612" s="346">
        <v>57675.195734000707</v>
      </c>
      <c r="AM612" s="346">
        <v>44530.829868393717</v>
      </c>
      <c r="AN612" s="346">
        <v>116794.67451721459</v>
      </c>
      <c r="AO612" s="346">
        <v>34430.862592380174</v>
      </c>
      <c r="AP612" s="346">
        <v>103648.06117743629</v>
      </c>
      <c r="AQ612" s="347">
        <v>0.16289037705943546</v>
      </c>
      <c r="AR612" s="348" t="str">
        <f t="shared" si="49"/>
        <v>RangpurLalmonirhat</v>
      </c>
      <c r="AS612" s="347">
        <v>4.0000000000000001E-3</v>
      </c>
      <c r="AT612" s="347" t="s">
        <v>1850</v>
      </c>
      <c r="AU612" s="347" t="s">
        <v>1930</v>
      </c>
      <c r="AV612" s="349" t="s">
        <v>1041</v>
      </c>
    </row>
    <row r="613" spans="1:48" ht="14.4">
      <c r="A613" s="343">
        <v>272</v>
      </c>
      <c r="B613" s="343" t="s">
        <v>143</v>
      </c>
      <c r="C613" s="343" t="s">
        <v>2243</v>
      </c>
      <c r="D613" s="343" t="str">
        <f t="shared" si="45"/>
        <v>1001 - 1500 SFTSylhetSylhetNon-PNPHigh Street W Residential BlockLCথানা সদরSquare ⬜ shapeGround floor</v>
      </c>
      <c r="E613" s="343" t="str">
        <f>CONCATENATE('Outlet Data'!K613,L613,'Outlet Data'!N613,M613)</f>
        <v>SylhetSylhetHigh Street W Residential BlockNon-PNP</v>
      </c>
      <c r="F613" s="343" t="str">
        <f t="shared" si="46"/>
        <v>Sylhetথানা সদরNon-PNP</v>
      </c>
      <c r="G613" s="343" t="str">
        <f t="shared" si="47"/>
        <v>SylhetNon-PNP</v>
      </c>
      <c r="H613" s="344">
        <v>44455</v>
      </c>
      <c r="I613" s="343">
        <v>1210</v>
      </c>
      <c r="J613" s="343" t="str">
        <f t="shared" si="48"/>
        <v>1001 - 1500 SFT</v>
      </c>
      <c r="K613" s="345" t="s">
        <v>131</v>
      </c>
      <c r="L613" s="343" t="s">
        <v>131</v>
      </c>
      <c r="M613" s="345" t="s">
        <v>1537</v>
      </c>
      <c r="N613" s="343" t="s">
        <v>1015</v>
      </c>
      <c r="O613" s="343" t="s">
        <v>127</v>
      </c>
      <c r="P613" s="343" t="s">
        <v>118</v>
      </c>
      <c r="Q613" s="343" t="s">
        <v>1869</v>
      </c>
      <c r="R613" s="343" t="s">
        <v>1863</v>
      </c>
      <c r="S613" s="346">
        <v>2497107.7999999998</v>
      </c>
      <c r="T613" s="346">
        <v>2063.7254545454543</v>
      </c>
      <c r="U613" s="346">
        <v>2481923</v>
      </c>
      <c r="V613" s="346">
        <v>2596065</v>
      </c>
      <c r="W613" s="346">
        <v>1489607.2</v>
      </c>
      <c r="X613" s="346">
        <v>1476583.2</v>
      </c>
      <c r="Y613" s="346">
        <v>1653290.4</v>
      </c>
      <c r="Z613" s="346">
        <v>5</v>
      </c>
      <c r="AA613" s="346" t="s">
        <v>1853</v>
      </c>
      <c r="AB613" s="346" t="s">
        <v>1854</v>
      </c>
      <c r="AC613" s="346" t="s">
        <v>1855</v>
      </c>
      <c r="AD613" s="346">
        <v>1007500.5999999999</v>
      </c>
      <c r="AE613" s="347">
        <v>0.67635320237442453</v>
      </c>
      <c r="AF613" s="347">
        <v>7.0435223767762026E-2</v>
      </c>
      <c r="AG613" s="346">
        <v>2517764</v>
      </c>
      <c r="AH613" s="346">
        <v>2833938</v>
      </c>
      <c r="AI613" s="346">
        <v>2596065</v>
      </c>
      <c r="AJ613" s="346">
        <v>2055849</v>
      </c>
      <c r="AK613" s="346">
        <v>2481923</v>
      </c>
      <c r="AL613" s="346">
        <v>163074.70678664127</v>
      </c>
      <c r="AM613" s="346">
        <v>196342.06913707493</v>
      </c>
      <c r="AN613" s="346">
        <v>225029.73003125296</v>
      </c>
      <c r="AO613" s="346">
        <v>114645.24459876702</v>
      </c>
      <c r="AP613" s="346">
        <v>180329.98277238343</v>
      </c>
      <c r="AQ613" s="347">
        <v>0.16021829704591015</v>
      </c>
      <c r="AR613" s="348" t="str">
        <f t="shared" si="49"/>
        <v>SylhetSylhet</v>
      </c>
      <c r="AS613" s="347">
        <v>4.0000000000000001E-3</v>
      </c>
      <c r="AT613" s="347" t="s">
        <v>1846</v>
      </c>
      <c r="AU613" s="347" t="s">
        <v>1843</v>
      </c>
      <c r="AV613" s="349" t="s">
        <v>1041</v>
      </c>
    </row>
    <row r="614" spans="1:48" ht="14.4">
      <c r="A614" s="343">
        <v>546</v>
      </c>
      <c r="B614" s="343" t="s">
        <v>1626</v>
      </c>
      <c r="C614" s="343" t="s">
        <v>2244</v>
      </c>
      <c r="D614" s="343" t="str">
        <f t="shared" si="45"/>
        <v>1001 - 1500 SFTDhakaDhakaNon-PNPWithin the MahallaMCবিভাগীয় শহরSquare ⬜ shapeGround floor</v>
      </c>
      <c r="E614" s="343" t="str">
        <f>CONCATENATE('Outlet Data'!K614,L614,'Outlet Data'!N614,M614)</f>
        <v>DhakaDhakaWithin the MahallaNon-PNP</v>
      </c>
      <c r="F614" s="343" t="str">
        <f t="shared" si="46"/>
        <v>Dhakaবিভাগীয় শহরNon-PNP</v>
      </c>
      <c r="G614" s="343" t="str">
        <f t="shared" si="47"/>
        <v>DhakaNon-PNP</v>
      </c>
      <c r="H614" s="344">
        <v>45808</v>
      </c>
      <c r="I614" s="343">
        <v>1461</v>
      </c>
      <c r="J614" s="343" t="str">
        <f t="shared" si="48"/>
        <v>1001 - 1500 SFT</v>
      </c>
      <c r="K614" s="345" t="s">
        <v>52</v>
      </c>
      <c r="L614" s="343" t="s">
        <v>52</v>
      </c>
      <c r="M614" s="345" t="s">
        <v>1537</v>
      </c>
      <c r="N614" s="343" t="s">
        <v>1016</v>
      </c>
      <c r="O614" s="343" t="s">
        <v>25</v>
      </c>
      <c r="P614" s="343" t="s">
        <v>118</v>
      </c>
      <c r="Q614" s="343" t="s">
        <v>1838</v>
      </c>
      <c r="R614" s="343" t="s">
        <v>52</v>
      </c>
      <c r="S614" s="346">
        <v>1486002</v>
      </c>
      <c r="T614" s="346">
        <v>1017.1129363449692</v>
      </c>
      <c r="U614" s="346">
        <v>1165685</v>
      </c>
      <c r="V614" s="346">
        <v>1658902</v>
      </c>
      <c r="W614" s="346">
        <v>1796385.8</v>
      </c>
      <c r="X614" s="346">
        <v>1234693.5</v>
      </c>
      <c r="Y614" s="346">
        <v>2351918.2999999998</v>
      </c>
      <c r="Z614" s="346">
        <v>14</v>
      </c>
      <c r="AA614" s="346" t="s">
        <v>1857</v>
      </c>
      <c r="AB614" s="346" t="s">
        <v>1858</v>
      </c>
      <c r="AC614" s="346" t="s">
        <v>1845</v>
      </c>
      <c r="AD614" s="346">
        <v>-310383.80000000005</v>
      </c>
      <c r="AE614" s="347">
        <v>-0.17278237224988091</v>
      </c>
      <c r="AF614" s="347">
        <v>3.1862643362356051E-2</v>
      </c>
      <c r="AG614" s="346">
        <v>1113698</v>
      </c>
      <c r="AH614" s="346">
        <v>1640552</v>
      </c>
      <c r="AI614" s="346">
        <v>1851173</v>
      </c>
      <c r="AJ614" s="346">
        <v>1165685</v>
      </c>
      <c r="AK614" s="346">
        <v>1658902</v>
      </c>
      <c r="AL614" s="346">
        <v>32391.993231251196</v>
      </c>
      <c r="AM614" s="346">
        <v>43674.121886974317</v>
      </c>
      <c r="AN614" s="346">
        <v>79540.171162655635</v>
      </c>
      <c r="AO614" s="346">
        <v>22905.391213144816</v>
      </c>
      <c r="AP614" s="346">
        <v>58228.081314713083</v>
      </c>
      <c r="AQ614" s="347">
        <v>0.1465274393711001</v>
      </c>
      <c r="AR614" s="348" t="str">
        <f t="shared" si="49"/>
        <v>DhakaDhaka</v>
      </c>
      <c r="AS614" s="347">
        <v>4.0000000000000001E-3</v>
      </c>
      <c r="AT614" s="347" t="s">
        <v>1846</v>
      </c>
      <c r="AU614" s="347" t="s">
        <v>1843</v>
      </c>
      <c r="AV614" s="349" t="s">
        <v>1041</v>
      </c>
    </row>
    <row r="615" spans="1:48" ht="14.4">
      <c r="A615" s="343">
        <v>190</v>
      </c>
      <c r="B615" s="343" t="s">
        <v>1637</v>
      </c>
      <c r="C615" s="343" t="s">
        <v>2245</v>
      </c>
      <c r="D615" s="343" t="str">
        <f t="shared" si="45"/>
        <v>2501 - 3000 SFTDhakaDhakaNon-PNPHigh Street W Residential BlockMBঅন্যান্যI shapeGround floor</v>
      </c>
      <c r="E615" s="343" t="str">
        <f>CONCATENATE('Outlet Data'!K615,L615,'Outlet Data'!N615,M615)</f>
        <v>DhakaDhakaHigh Street W Residential BlockNon-PNP</v>
      </c>
      <c r="F615" s="343" t="str">
        <f t="shared" si="46"/>
        <v>Dhakaঅন্যান্যNon-PNP</v>
      </c>
      <c r="G615" s="343" t="str">
        <f t="shared" si="47"/>
        <v>DhakaNon-PNP</v>
      </c>
      <c r="H615" s="344">
        <v>45808</v>
      </c>
      <c r="I615" s="343">
        <v>2748</v>
      </c>
      <c r="J615" s="343" t="str">
        <f t="shared" si="48"/>
        <v>2501 - 3000 SFT</v>
      </c>
      <c r="K615" s="345" t="s">
        <v>52</v>
      </c>
      <c r="L615" s="343" t="s">
        <v>52</v>
      </c>
      <c r="M615" s="345" t="s">
        <v>1537</v>
      </c>
      <c r="N615" s="343" t="s">
        <v>1015</v>
      </c>
      <c r="O615" s="343" t="s">
        <v>25</v>
      </c>
      <c r="P615" s="343" t="s">
        <v>27</v>
      </c>
      <c r="Q615" s="343" t="s">
        <v>1926</v>
      </c>
      <c r="R615" s="343" t="s">
        <v>52</v>
      </c>
      <c r="S615" s="346">
        <v>2652470.6</v>
      </c>
      <c r="T615" s="346">
        <v>965.2367540029112</v>
      </c>
      <c r="U615" s="346">
        <v>2301152</v>
      </c>
      <c r="V615" s="346">
        <v>2701248</v>
      </c>
      <c r="W615" s="346">
        <v>2331907.2999999998</v>
      </c>
      <c r="X615" s="346">
        <v>2236201.2000000002</v>
      </c>
      <c r="Y615" s="346">
        <v>3080601.7</v>
      </c>
      <c r="Z615" s="346">
        <v>8</v>
      </c>
      <c r="AA615" s="346" t="s">
        <v>1853</v>
      </c>
      <c r="AB615" s="346" t="s">
        <v>1854</v>
      </c>
      <c r="AC615" s="346" t="s">
        <v>1845</v>
      </c>
      <c r="AD615" s="346">
        <v>320563.30000000028</v>
      </c>
      <c r="AE615" s="347">
        <v>0.13746828615357054</v>
      </c>
      <c r="AF615" s="347">
        <v>5.1105276797102264E-2</v>
      </c>
      <c r="AG615" s="346">
        <v>2301152</v>
      </c>
      <c r="AH615" s="346">
        <v>3822781</v>
      </c>
      <c r="AI615" s="346">
        <v>2410220</v>
      </c>
      <c r="AJ615" s="346">
        <v>2026952</v>
      </c>
      <c r="AK615" s="346">
        <v>2701248</v>
      </c>
      <c r="AL615" s="346">
        <v>101618.14387039421</v>
      </c>
      <c r="AM615" s="346">
        <v>182898.64907131315</v>
      </c>
      <c r="AN615" s="346">
        <v>124115.60494625341</v>
      </c>
      <c r="AO615" s="346">
        <v>107954.48050003528</v>
      </c>
      <c r="AP615" s="346">
        <v>161189.34265788359</v>
      </c>
      <c r="AQ615" s="347">
        <v>0.16296016956004869</v>
      </c>
      <c r="AR615" s="348" t="str">
        <f t="shared" si="49"/>
        <v>DhakaDhaka</v>
      </c>
      <c r="AS615" s="347">
        <v>4.0000000000000001E-3</v>
      </c>
      <c r="AT615" s="347" t="s">
        <v>1856</v>
      </c>
      <c r="AU615" s="347" t="s">
        <v>1843</v>
      </c>
      <c r="AV615" s="349" t="s">
        <v>1041</v>
      </c>
    </row>
    <row r="616" spans="1:48" ht="14.4">
      <c r="A616" s="343">
        <v>669</v>
      </c>
      <c r="B616" s="343" t="s">
        <v>1634</v>
      </c>
      <c r="C616" s="343" t="s">
        <v>2246</v>
      </c>
      <c r="D616" s="343" t="str">
        <f t="shared" si="45"/>
        <v xml:space="preserve">1501 - 2000 SFTRangpurRangpurNon-PNPHigh Street W Residential BlockMCবিভাগীয় শহরI Shape Ground floor </v>
      </c>
      <c r="E616" s="343" t="str">
        <f>CONCATENATE('Outlet Data'!K616,L616,'Outlet Data'!N616,M616)</f>
        <v>RangpurRangpurHigh Street W Residential BlockNon-PNP</v>
      </c>
      <c r="F616" s="343" t="str">
        <f t="shared" si="46"/>
        <v>Rangpurবিভাগীয় শহরNon-PNP</v>
      </c>
      <c r="G616" s="343" t="str">
        <f t="shared" si="47"/>
        <v>RangpurNon-PNP</v>
      </c>
      <c r="H616" s="344">
        <v>45808</v>
      </c>
      <c r="I616" s="343">
        <v>1670</v>
      </c>
      <c r="J616" s="343" t="str">
        <f t="shared" si="48"/>
        <v>1501 - 2000 SFT</v>
      </c>
      <c r="K616" s="345" t="s">
        <v>389</v>
      </c>
      <c r="L616" s="343" t="s">
        <v>389</v>
      </c>
      <c r="M616" s="345" t="s">
        <v>1537</v>
      </c>
      <c r="N616" s="343" t="s">
        <v>1015</v>
      </c>
      <c r="O616" s="343" t="s">
        <v>25</v>
      </c>
      <c r="P616" s="343" t="s">
        <v>118</v>
      </c>
      <c r="Q616" s="343" t="s">
        <v>1838</v>
      </c>
      <c r="R616" s="343" t="s">
        <v>1863</v>
      </c>
      <c r="S616" s="346">
        <v>859982.6</v>
      </c>
      <c r="T616" s="346">
        <v>514.95964071856281</v>
      </c>
      <c r="U616" s="346">
        <v>717689</v>
      </c>
      <c r="V616" s="346">
        <v>939908</v>
      </c>
      <c r="W616" s="346">
        <v>1739100.6</v>
      </c>
      <c r="X616" s="346">
        <v>985635.15</v>
      </c>
      <c r="Y616" s="346">
        <v>2574781.0499999998</v>
      </c>
      <c r="Z616" s="346">
        <v>10</v>
      </c>
      <c r="AA616" s="346" t="s">
        <v>1853</v>
      </c>
      <c r="AB616" s="346" t="s">
        <v>1854</v>
      </c>
      <c r="AC616" s="346" t="s">
        <v>1841</v>
      </c>
      <c r="AD616" s="346">
        <v>-879118.00000000012</v>
      </c>
      <c r="AE616" s="347">
        <v>-0.50550152187860786</v>
      </c>
      <c r="AF616" s="347">
        <v>2.20051211078519E-2</v>
      </c>
      <c r="AG616" s="346">
        <v>717689</v>
      </c>
      <c r="AH616" s="346">
        <v>919581</v>
      </c>
      <c r="AI616" s="346">
        <v>939908</v>
      </c>
      <c r="AJ616" s="346">
        <v>679077</v>
      </c>
      <c r="AK616" s="346">
        <v>1043658</v>
      </c>
      <c r="AL616" s="346">
        <v>10375.404163381303</v>
      </c>
      <c r="AM616" s="346">
        <v>18314.402098376406</v>
      </c>
      <c r="AN616" s="346">
        <v>30246.146829087229</v>
      </c>
      <c r="AO616" s="346">
        <v>2262.4852149539656</v>
      </c>
      <c r="AP616" s="346">
        <v>33421.668012427894</v>
      </c>
      <c r="AQ616" s="347">
        <v>0.14490607046374063</v>
      </c>
      <c r="AR616" s="348" t="str">
        <f t="shared" si="49"/>
        <v>RangpurRangpur</v>
      </c>
      <c r="AS616" s="347">
        <v>4.0000000000000001E-3</v>
      </c>
      <c r="AT616" s="347" t="s">
        <v>2095</v>
      </c>
      <c r="AU616" s="347" t="s">
        <v>1930</v>
      </c>
      <c r="AV616" s="349" t="s">
        <v>1041</v>
      </c>
    </row>
    <row r="617" spans="1:48" ht="14.4">
      <c r="A617" s="343">
        <v>657</v>
      </c>
      <c r="B617" s="343" t="s">
        <v>1629</v>
      </c>
      <c r="C617" s="343" t="s">
        <v>2247</v>
      </c>
      <c r="D617" s="343" t="str">
        <f t="shared" si="45"/>
        <v>1001 - 1500 SFTChattogramCumillaNon-PNPCommercial HubLBঅন্যান্যI shapeGround floor</v>
      </c>
      <c r="E617" s="343" t="str">
        <f>CONCATENATE('Outlet Data'!K617,L617,'Outlet Data'!N617,M617)</f>
        <v>ChattogramCumillaCommercial HubNon-PNP</v>
      </c>
      <c r="F617" s="343" t="str">
        <f t="shared" si="46"/>
        <v>Cumillaঅন্যান্যNon-PNP</v>
      </c>
      <c r="G617" s="343" t="str">
        <f t="shared" si="47"/>
        <v>CumillaNon-PNP</v>
      </c>
      <c r="H617" s="344">
        <v>45808</v>
      </c>
      <c r="I617" s="343">
        <v>1331</v>
      </c>
      <c r="J617" s="343" t="str">
        <f t="shared" si="48"/>
        <v>1001 - 1500 SFT</v>
      </c>
      <c r="K617" s="345" t="s">
        <v>195</v>
      </c>
      <c r="L617" s="343" t="s">
        <v>162</v>
      </c>
      <c r="M617" s="345" t="s">
        <v>1537</v>
      </c>
      <c r="N617" s="343" t="s">
        <v>1014</v>
      </c>
      <c r="O617" s="343" t="s">
        <v>127</v>
      </c>
      <c r="P617" s="343" t="s">
        <v>27</v>
      </c>
      <c r="Q617" s="343" t="s">
        <v>1926</v>
      </c>
      <c r="R617" s="343" t="s">
        <v>1863</v>
      </c>
      <c r="S617" s="346">
        <v>747697.4</v>
      </c>
      <c r="T617" s="346">
        <v>561.75612321562733</v>
      </c>
      <c r="U617" s="346">
        <v>681287</v>
      </c>
      <c r="V617" s="346">
        <v>857393</v>
      </c>
      <c r="W617" s="346">
        <v>924737.8</v>
      </c>
      <c r="X617" s="346">
        <v>766540.9</v>
      </c>
      <c r="Y617" s="346">
        <v>1296093.1500000001</v>
      </c>
      <c r="Z617" s="346">
        <v>12</v>
      </c>
      <c r="AA617" s="346" t="s">
        <v>1864</v>
      </c>
      <c r="AB617" s="346" t="s">
        <v>1865</v>
      </c>
      <c r="AC617" s="346" t="s">
        <v>1841</v>
      </c>
      <c r="AD617" s="346">
        <v>-177040.40000000002</v>
      </c>
      <c r="AE617" s="347">
        <v>-0.19144929514074149</v>
      </c>
      <c r="AF617" s="347">
        <v>2.6978407210145354E-3</v>
      </c>
      <c r="AG617" s="346">
        <v>681287</v>
      </c>
      <c r="AH617" s="346">
        <v>704696</v>
      </c>
      <c r="AI617" s="346">
        <v>857393</v>
      </c>
      <c r="AJ617" s="346">
        <v>611301</v>
      </c>
      <c r="AK617" s="346">
        <v>883810</v>
      </c>
      <c r="AL617" s="346">
        <v>-13703.990167908283</v>
      </c>
      <c r="AM617" s="346">
        <v>-17217.740563911007</v>
      </c>
      <c r="AN617" s="346">
        <v>22313.48779204255</v>
      </c>
      <c r="AO617" s="346">
        <v>-12497.754732202928</v>
      </c>
      <c r="AP617" s="346">
        <v>31191.840135563136</v>
      </c>
      <c r="AQ617" s="347">
        <v>0.16902177952088623</v>
      </c>
      <c r="AR617" s="348" t="str">
        <f t="shared" si="49"/>
        <v>ChattogramCumilla</v>
      </c>
      <c r="AS617" s="347">
        <v>4.0000000000000001E-3</v>
      </c>
      <c r="AT617" s="347" t="s">
        <v>1856</v>
      </c>
      <c r="AU617" s="347" t="s">
        <v>1843</v>
      </c>
      <c r="AV617" s="349" t="s">
        <v>1041</v>
      </c>
    </row>
    <row r="618" spans="1:48" ht="14.4">
      <c r="A618" s="343">
        <v>583</v>
      </c>
      <c r="B618" s="343" t="s">
        <v>1636</v>
      </c>
      <c r="C618" s="343" t="s">
        <v>2248</v>
      </c>
      <c r="D618" s="343" t="str">
        <f t="shared" si="45"/>
        <v>1501 - 2000 SFTChattogramFeniNon-PNPHigh Street W Residential BlockLCথানা সদরL shapeGround floor</v>
      </c>
      <c r="E618" s="343" t="str">
        <f>CONCATENATE('Outlet Data'!K618,L618,'Outlet Data'!N618,M618)</f>
        <v>ChattogramFeniHigh Street W Residential BlockNon-PNP</v>
      </c>
      <c r="F618" s="343" t="str">
        <f t="shared" si="46"/>
        <v>Feniথানা সদরNon-PNP</v>
      </c>
      <c r="G618" s="343" t="str">
        <f t="shared" si="47"/>
        <v>FeniNon-PNP</v>
      </c>
      <c r="H618" s="344">
        <v>45808</v>
      </c>
      <c r="I618" s="343">
        <v>1630</v>
      </c>
      <c r="J618" s="343" t="str">
        <f t="shared" si="48"/>
        <v>1501 - 2000 SFT</v>
      </c>
      <c r="K618" s="345" t="s">
        <v>195</v>
      </c>
      <c r="L618" s="343" t="s">
        <v>455</v>
      </c>
      <c r="M618" s="345" t="s">
        <v>1537</v>
      </c>
      <c r="N618" s="343" t="s">
        <v>1015</v>
      </c>
      <c r="O618" s="343" t="s">
        <v>127</v>
      </c>
      <c r="P618" s="343" t="s">
        <v>118</v>
      </c>
      <c r="Q618" s="343" t="s">
        <v>1869</v>
      </c>
      <c r="R618" s="343" t="s">
        <v>1863</v>
      </c>
      <c r="S618" s="346">
        <v>973132.80000000005</v>
      </c>
      <c r="T618" s="346">
        <v>597.01398773006133</v>
      </c>
      <c r="U618" s="346">
        <v>790151</v>
      </c>
      <c r="V618" s="346">
        <v>1103136</v>
      </c>
      <c r="W618" s="346">
        <v>1584211</v>
      </c>
      <c r="X618" s="346">
        <v>973132.80000000005</v>
      </c>
      <c r="Y618" s="346">
        <v>1605103</v>
      </c>
      <c r="Z618" s="346">
        <v>9</v>
      </c>
      <c r="AA618" s="346" t="s">
        <v>1853</v>
      </c>
      <c r="AB618" s="346" t="s">
        <v>1854</v>
      </c>
      <c r="AC618" s="346" t="s">
        <v>1845</v>
      </c>
      <c r="AD618" s="346">
        <v>-611078.19999999995</v>
      </c>
      <c r="AE618" s="347">
        <v>-0.38573030991452528</v>
      </c>
      <c r="AF618" s="347">
        <v>3.0460683913131621E-2</v>
      </c>
      <c r="AG618" s="346">
        <v>790151</v>
      </c>
      <c r="AH618" s="346">
        <v>932254</v>
      </c>
      <c r="AI618" s="346">
        <v>1365734</v>
      </c>
      <c r="AJ618" s="346">
        <v>674389</v>
      </c>
      <c r="AK618" s="346">
        <v>1103136</v>
      </c>
      <c r="AL618" s="346">
        <v>13312.161780508177</v>
      </c>
      <c r="AM618" s="346">
        <v>13816.882708142017</v>
      </c>
      <c r="AN618" s="346">
        <v>80346.228963123343</v>
      </c>
      <c r="AO618" s="346">
        <v>-12868.747154838056</v>
      </c>
      <c r="AP618" s="346">
        <v>53604.926834568178</v>
      </c>
      <c r="AQ618" s="347">
        <v>0.16188606440317385</v>
      </c>
      <c r="AR618" s="348" t="str">
        <f t="shared" si="49"/>
        <v>ChattogramFeni</v>
      </c>
      <c r="AS618" s="347">
        <v>9.893554757777045E-18</v>
      </c>
      <c r="AT618" s="347" t="s">
        <v>1842</v>
      </c>
      <c r="AU618" s="347" t="s">
        <v>1843</v>
      </c>
      <c r="AV618" s="349" t="s">
        <v>1041</v>
      </c>
    </row>
    <row r="619" spans="1:48" ht="14.4">
      <c r="A619" s="343">
        <v>283</v>
      </c>
      <c r="B619" s="343" t="s">
        <v>1602</v>
      </c>
      <c r="C619" s="343" t="s">
        <v>2249</v>
      </c>
      <c r="D619" s="343" t="str">
        <f t="shared" si="45"/>
        <v>1001 - 1500 SFTDhakaDhakaNon-PNPHigh Street W Residential BlockMCবিভাগীয় শহরL shapeGround floor</v>
      </c>
      <c r="E619" s="343" t="str">
        <f>CONCATENATE('Outlet Data'!K619,L619,'Outlet Data'!N619,M619)</f>
        <v>DhakaDhakaHigh Street W Residential BlockNon-PNP</v>
      </c>
      <c r="F619" s="343" t="str">
        <f t="shared" si="46"/>
        <v>Dhakaবিভাগীয় শহরNon-PNP</v>
      </c>
      <c r="G619" s="343" t="str">
        <f t="shared" si="47"/>
        <v>DhakaNon-PNP</v>
      </c>
      <c r="H619" s="344">
        <v>45808</v>
      </c>
      <c r="I619" s="343">
        <v>1142</v>
      </c>
      <c r="J619" s="343" t="str">
        <f t="shared" si="48"/>
        <v>1001 - 1500 SFT</v>
      </c>
      <c r="K619" s="345" t="s">
        <v>52</v>
      </c>
      <c r="L619" s="343" t="s">
        <v>52</v>
      </c>
      <c r="M619" s="345" t="s">
        <v>1537</v>
      </c>
      <c r="N619" s="343" t="s">
        <v>1015</v>
      </c>
      <c r="O619" s="343" t="s">
        <v>25</v>
      </c>
      <c r="P619" s="343" t="s">
        <v>118</v>
      </c>
      <c r="Q619" s="343" t="s">
        <v>1838</v>
      </c>
      <c r="R619" s="343" t="s">
        <v>52</v>
      </c>
      <c r="S619" s="346">
        <v>2234572</v>
      </c>
      <c r="T619" s="346">
        <v>1956.7180385288966</v>
      </c>
      <c r="U619" s="346">
        <v>2043646</v>
      </c>
      <c r="V619" s="346">
        <v>2404230</v>
      </c>
      <c r="W619" s="346">
        <v>1731294.7000000002</v>
      </c>
      <c r="X619" s="346">
        <v>1463061.45</v>
      </c>
      <c r="Y619" s="346">
        <v>2152470.2000000002</v>
      </c>
      <c r="Z619" s="346">
        <v>6</v>
      </c>
      <c r="AA619" s="346" t="s">
        <v>1857</v>
      </c>
      <c r="AB619" s="346" t="s">
        <v>1858</v>
      </c>
      <c r="AC619" s="346" t="s">
        <v>1855</v>
      </c>
      <c r="AD619" s="346">
        <v>503277.29999999981</v>
      </c>
      <c r="AE619" s="347">
        <v>0.29069418395377733</v>
      </c>
      <c r="AF619" s="347">
        <v>4.214747063597786E-2</v>
      </c>
      <c r="AG619" s="346">
        <v>1947652</v>
      </c>
      <c r="AH619" s="346">
        <v>2139664</v>
      </c>
      <c r="AI619" s="346">
        <v>2637668</v>
      </c>
      <c r="AJ619" s="346">
        <v>2043646</v>
      </c>
      <c r="AK619" s="346">
        <v>2404230</v>
      </c>
      <c r="AL619" s="346">
        <v>101824.91874054022</v>
      </c>
      <c r="AM619" s="346">
        <v>111450.58449348819</v>
      </c>
      <c r="AN619" s="346">
        <v>173138.43982117245</v>
      </c>
      <c r="AO619" s="346">
        <v>-56945.069849662657</v>
      </c>
      <c r="AP619" s="346">
        <v>141438.91556435334</v>
      </c>
      <c r="AQ619" s="347">
        <v>0.17112055639595347</v>
      </c>
      <c r="AR619" s="348" t="str">
        <f t="shared" si="49"/>
        <v>DhakaDhaka</v>
      </c>
      <c r="AS619" s="347">
        <v>4.0000000000000001E-3</v>
      </c>
      <c r="AT619" s="347" t="s">
        <v>1842</v>
      </c>
      <c r="AU619" s="347" t="s">
        <v>1843</v>
      </c>
      <c r="AV619" s="349" t="s">
        <v>1041</v>
      </c>
    </row>
    <row r="620" spans="1:48" ht="14.4">
      <c r="A620" s="343">
        <v>596</v>
      </c>
      <c r="B620" s="343" t="s">
        <v>1618</v>
      </c>
      <c r="C620" s="343" t="s">
        <v>2250</v>
      </c>
      <c r="D620" s="343" t="str">
        <f t="shared" si="45"/>
        <v>1001 - 1500 SFTDhakaGazipurNon-PNPHigh StreetLCথানা সদরSquare ⬜ shapeGround floor</v>
      </c>
      <c r="E620" s="343" t="str">
        <f>CONCATENATE('Outlet Data'!K620,L620,'Outlet Data'!N620,M620)</f>
        <v>DhakaGazipurHigh StreetNon-PNP</v>
      </c>
      <c r="F620" s="343" t="str">
        <f t="shared" si="46"/>
        <v>Gazipurথানা সদরNon-PNP</v>
      </c>
      <c r="G620" s="343" t="str">
        <f t="shared" si="47"/>
        <v>GazipurNon-PNP</v>
      </c>
      <c r="H620" s="344">
        <v>45808</v>
      </c>
      <c r="I620" s="343">
        <v>1048</v>
      </c>
      <c r="J620" s="343" t="str">
        <f t="shared" si="48"/>
        <v>1001 - 1500 SFT</v>
      </c>
      <c r="K620" s="345" t="s">
        <v>52</v>
      </c>
      <c r="L620" s="343" t="s">
        <v>79</v>
      </c>
      <c r="M620" s="345" t="s">
        <v>1537</v>
      </c>
      <c r="N620" s="343" t="s">
        <v>1018</v>
      </c>
      <c r="O620" s="343" t="s">
        <v>127</v>
      </c>
      <c r="P620" s="343" t="s">
        <v>118</v>
      </c>
      <c r="Q620" s="343" t="s">
        <v>1869</v>
      </c>
      <c r="R620" s="343" t="s">
        <v>52</v>
      </c>
      <c r="S620" s="346">
        <v>866879.8</v>
      </c>
      <c r="T620" s="346">
        <v>827.17538167938937</v>
      </c>
      <c r="U620" s="346">
        <v>802550</v>
      </c>
      <c r="V620" s="346">
        <v>897321</v>
      </c>
      <c r="W620" s="346">
        <v>1126199.5</v>
      </c>
      <c r="X620" s="346">
        <v>866075.60000000009</v>
      </c>
      <c r="Y620" s="346">
        <v>1499334.35</v>
      </c>
      <c r="Z620" s="346">
        <v>28</v>
      </c>
      <c r="AA620" s="346" t="s">
        <v>1853</v>
      </c>
      <c r="AB620" s="346" t="s">
        <v>1854</v>
      </c>
      <c r="AC620" s="346" t="s">
        <v>1845</v>
      </c>
      <c r="AD620" s="346">
        <v>-259319.69999999995</v>
      </c>
      <c r="AE620" s="347">
        <v>-0.2302608907214041</v>
      </c>
      <c r="AF620" s="347">
        <v>7.7898576309013226E-4</v>
      </c>
      <c r="AG620" s="346">
        <v>846309</v>
      </c>
      <c r="AH620" s="346">
        <v>802550</v>
      </c>
      <c r="AI620" s="346">
        <v>1070489</v>
      </c>
      <c r="AJ620" s="346">
        <v>717730</v>
      </c>
      <c r="AK620" s="346">
        <v>897321</v>
      </c>
      <c r="AL620" s="346">
        <v>-71816.196974294086</v>
      </c>
      <c r="AM620" s="346">
        <v>2781.347661648615</v>
      </c>
      <c r="AN620" s="346">
        <v>42951.780957117822</v>
      </c>
      <c r="AO620" s="346">
        <v>7931.7926708497689</v>
      </c>
      <c r="AP620" s="346">
        <v>21527.710797229985</v>
      </c>
      <c r="AQ620" s="347">
        <v>0.16474712911244102</v>
      </c>
      <c r="AR620" s="348" t="str">
        <f t="shared" si="49"/>
        <v>DhakaGazipur</v>
      </c>
      <c r="AS620" s="347">
        <v>4.0000000000000001E-3</v>
      </c>
      <c r="AT620" s="347" t="s">
        <v>1846</v>
      </c>
      <c r="AU620" s="347" t="s">
        <v>1843</v>
      </c>
      <c r="AV620" s="349" t="s">
        <v>1041</v>
      </c>
    </row>
    <row r="621" spans="1:48" ht="14.4">
      <c r="A621" s="343">
        <v>474</v>
      </c>
      <c r="B621" s="343" t="s">
        <v>1640</v>
      </c>
      <c r="C621" s="343" t="s">
        <v>2251</v>
      </c>
      <c r="D621" s="343" t="str">
        <f t="shared" si="45"/>
        <v>Below 1000 SFTDhakaDhakaNon-PNPHigh Street W Residential BlockMBবিভাগীয় শহরSquare ⬜ shapeSlightly upper than Ground floor</v>
      </c>
      <c r="E621" s="343" t="str">
        <f>CONCATENATE('Outlet Data'!K621,L621,'Outlet Data'!N621,M621)</f>
        <v>DhakaDhakaHigh Street W Residential BlockNon-PNP</v>
      </c>
      <c r="F621" s="343" t="str">
        <f t="shared" si="46"/>
        <v>Dhakaবিভাগীয় শহরNon-PNP</v>
      </c>
      <c r="G621" s="343" t="str">
        <f t="shared" si="47"/>
        <v>DhakaNon-PNP</v>
      </c>
      <c r="H621" s="344">
        <v>45808</v>
      </c>
      <c r="I621" s="343">
        <v>937</v>
      </c>
      <c r="J621" s="343" t="str">
        <f t="shared" si="48"/>
        <v>Below 1000 SFT</v>
      </c>
      <c r="K621" s="345" t="s">
        <v>52</v>
      </c>
      <c r="L621" s="343" t="s">
        <v>52</v>
      </c>
      <c r="M621" s="345" t="s">
        <v>1537</v>
      </c>
      <c r="N621" s="343" t="s">
        <v>1015</v>
      </c>
      <c r="O621" s="343" t="s">
        <v>25</v>
      </c>
      <c r="P621" s="343" t="s">
        <v>27</v>
      </c>
      <c r="Q621" s="343" t="s">
        <v>1838</v>
      </c>
      <c r="R621" s="343" t="s">
        <v>52</v>
      </c>
      <c r="S621" s="346">
        <v>1258520.6000000001</v>
      </c>
      <c r="T621" s="346">
        <v>1343.1383137673427</v>
      </c>
      <c r="U621" s="346">
        <v>1207074</v>
      </c>
      <c r="V621" s="346">
        <v>1271738</v>
      </c>
      <c r="W621" s="346">
        <v>1100252</v>
      </c>
      <c r="X621" s="346">
        <v>723334</v>
      </c>
      <c r="Y621" s="346">
        <v>1342015</v>
      </c>
      <c r="Z621" s="346">
        <v>13</v>
      </c>
      <c r="AA621" s="346" t="s">
        <v>1853</v>
      </c>
      <c r="AB621" s="346" t="s">
        <v>1854</v>
      </c>
      <c r="AC621" s="346" t="s">
        <v>1845</v>
      </c>
      <c r="AD621" s="346">
        <v>158268.60000000009</v>
      </c>
      <c r="AE621" s="347">
        <v>0.14384759127908886</v>
      </c>
      <c r="AF621" s="347">
        <v>1.7361233777304041E-2</v>
      </c>
      <c r="AG621" s="346">
        <v>1207074</v>
      </c>
      <c r="AH621" s="346">
        <v>1198124</v>
      </c>
      <c r="AI621" s="346">
        <v>1357035</v>
      </c>
      <c r="AJ621" s="346">
        <v>1258632</v>
      </c>
      <c r="AK621" s="346">
        <v>1271738</v>
      </c>
      <c r="AL621" s="346">
        <v>41006.918960218172</v>
      </c>
      <c r="AM621" s="346">
        <v>-42696.104323030653</v>
      </c>
      <c r="AN621" s="346">
        <v>48391.323848453147</v>
      </c>
      <c r="AO621" s="346">
        <v>26596.845609094424</v>
      </c>
      <c r="AP621" s="346">
        <v>35948.367656029644</v>
      </c>
      <c r="AQ621" s="347">
        <v>0.15203555592403725</v>
      </c>
      <c r="AR621" s="348" t="str">
        <f t="shared" si="49"/>
        <v>DhakaDhaka</v>
      </c>
      <c r="AS621" s="347">
        <v>4.0000000000000001E-3</v>
      </c>
      <c r="AT621" s="347" t="s">
        <v>1846</v>
      </c>
      <c r="AU621" s="347" t="s">
        <v>1851</v>
      </c>
      <c r="AV621" s="349" t="s">
        <v>1041</v>
      </c>
    </row>
    <row r="622" spans="1:48" ht="14.4">
      <c r="A622" s="343">
        <v>607</v>
      </c>
      <c r="B622" s="343" t="s">
        <v>1620</v>
      </c>
      <c r="C622" s="343" t="s">
        <v>2252</v>
      </c>
      <c r="D622" s="343" t="str">
        <f t="shared" si="45"/>
        <v>1001 - 1500 SFTRangpurThakurgaonNon-PNPHigh Street W Residential BlockLCজেলা শহরSquare ⬜ shapeGround floor</v>
      </c>
      <c r="E622" s="343" t="str">
        <f>CONCATENATE('Outlet Data'!K622,L622,'Outlet Data'!N622,M622)</f>
        <v>RangpurThakurgaonHigh Street W Residential BlockNon-PNP</v>
      </c>
      <c r="F622" s="343" t="str">
        <f t="shared" si="46"/>
        <v>Thakurgaonজেলা শহরNon-PNP</v>
      </c>
      <c r="G622" s="343" t="str">
        <f t="shared" si="47"/>
        <v>ThakurgaonNon-PNP</v>
      </c>
      <c r="H622" s="344">
        <v>45808</v>
      </c>
      <c r="I622" s="343">
        <v>1065</v>
      </c>
      <c r="J622" s="343" t="str">
        <f t="shared" si="48"/>
        <v>1001 - 1500 SFT</v>
      </c>
      <c r="K622" s="345" t="s">
        <v>389</v>
      </c>
      <c r="L622" s="343" t="s">
        <v>325</v>
      </c>
      <c r="M622" s="345" t="s">
        <v>1537</v>
      </c>
      <c r="N622" s="343" t="s">
        <v>1015</v>
      </c>
      <c r="O622" s="343" t="s">
        <v>127</v>
      </c>
      <c r="P622" s="343" t="s">
        <v>118</v>
      </c>
      <c r="Q622" s="343" t="s">
        <v>1861</v>
      </c>
      <c r="R622" s="343" t="s">
        <v>1863</v>
      </c>
      <c r="S622" s="346">
        <v>945794</v>
      </c>
      <c r="T622" s="346">
        <v>888.06948356807516</v>
      </c>
      <c r="U622" s="346">
        <v>843232</v>
      </c>
      <c r="V622" s="346">
        <v>962120</v>
      </c>
      <c r="W622" s="346">
        <v>1024685.6</v>
      </c>
      <c r="X622" s="346">
        <v>753337.3</v>
      </c>
      <c r="Y622" s="346">
        <v>1171640.8</v>
      </c>
      <c r="Z622" s="346">
        <v>11</v>
      </c>
      <c r="AA622" s="346" t="s">
        <v>1853</v>
      </c>
      <c r="AB622" s="346" t="s">
        <v>1854</v>
      </c>
      <c r="AC622" s="346" t="s">
        <v>1845</v>
      </c>
      <c r="AD622" s="346">
        <v>-78891.599999999977</v>
      </c>
      <c r="AE622" s="347">
        <v>-7.6991030224295098E-2</v>
      </c>
      <c r="AF622" s="347">
        <v>1.4677796952711568E-2</v>
      </c>
      <c r="AG622" s="346">
        <v>790020</v>
      </c>
      <c r="AH622" s="346">
        <v>870137</v>
      </c>
      <c r="AI622" s="346">
        <v>962120</v>
      </c>
      <c r="AJ622" s="346">
        <v>843232</v>
      </c>
      <c r="AK622" s="346">
        <v>1263461</v>
      </c>
      <c r="AL622" s="346">
        <v>-13289.652500558848</v>
      </c>
      <c r="AM622" s="346">
        <v>-3185.8347286644275</v>
      </c>
      <c r="AN622" s="346">
        <v>31173.253363239637</v>
      </c>
      <c r="AO622" s="346">
        <v>7897.0808268548863</v>
      </c>
      <c r="AP622" s="346">
        <v>46816.014494593168</v>
      </c>
      <c r="AQ622" s="347">
        <v>0.14078454379618063</v>
      </c>
      <c r="AR622" s="348" t="str">
        <f t="shared" si="49"/>
        <v>RangpurThakurgaon</v>
      </c>
      <c r="AS622" s="347">
        <v>4.0000000000000001E-3</v>
      </c>
      <c r="AT622" s="347" t="s">
        <v>1846</v>
      </c>
      <c r="AU622" s="347" t="s">
        <v>1843</v>
      </c>
      <c r="AV622" s="349" t="s">
        <v>1041</v>
      </c>
    </row>
    <row r="623" spans="1:48" ht="14.4">
      <c r="A623" s="343">
        <v>650</v>
      </c>
      <c r="B623" s="343" t="s">
        <v>1639</v>
      </c>
      <c r="C623" s="343" t="s">
        <v>2253</v>
      </c>
      <c r="D623" s="343" t="str">
        <f t="shared" si="45"/>
        <v>1001 - 1500 SFTRajshahiChapainawabganjNon-PNPHigh Street W Residential BlockLCঅন্যান্যSquare ⬜ shapeGround floor</v>
      </c>
      <c r="E623" s="343" t="str">
        <f>CONCATENATE('Outlet Data'!K623,L623,'Outlet Data'!N623,M623)</f>
        <v>RajshahiChapainawabganjHigh Street W Residential BlockNon-PNP</v>
      </c>
      <c r="F623" s="343" t="str">
        <f t="shared" si="46"/>
        <v>Chapainawabganjঅন্যান্যNon-PNP</v>
      </c>
      <c r="G623" s="343" t="str">
        <f t="shared" si="47"/>
        <v>ChapainawabganjNon-PNP</v>
      </c>
      <c r="H623" s="344">
        <v>45808</v>
      </c>
      <c r="I623" s="343">
        <v>1097</v>
      </c>
      <c r="J623" s="343" t="str">
        <f t="shared" si="48"/>
        <v>1001 - 1500 SFT</v>
      </c>
      <c r="K623" s="345" t="s">
        <v>107</v>
      </c>
      <c r="L623" s="343" t="s">
        <v>236</v>
      </c>
      <c r="M623" s="345" t="s">
        <v>1537</v>
      </c>
      <c r="N623" s="343" t="s">
        <v>1015</v>
      </c>
      <c r="O623" s="343" t="s">
        <v>127</v>
      </c>
      <c r="P623" s="343" t="s">
        <v>118</v>
      </c>
      <c r="Q623" s="343" t="s">
        <v>1926</v>
      </c>
      <c r="R623" s="343" t="s">
        <v>1863</v>
      </c>
      <c r="S623" s="346">
        <v>863387.6</v>
      </c>
      <c r="T623" s="346">
        <v>787.04430264357336</v>
      </c>
      <c r="U623" s="346">
        <v>710148</v>
      </c>
      <c r="V623" s="346">
        <v>1054417</v>
      </c>
      <c r="W623" s="346">
        <v>1017367</v>
      </c>
      <c r="X623" s="346">
        <v>893759.9</v>
      </c>
      <c r="Y623" s="346">
        <v>1078760.8999999999</v>
      </c>
      <c r="Z623" s="346">
        <v>8</v>
      </c>
      <c r="AA623" s="346" t="s">
        <v>1853</v>
      </c>
      <c r="AB623" s="346" t="s">
        <v>1854</v>
      </c>
      <c r="AC623" s="346" t="s">
        <v>1841</v>
      </c>
      <c r="AD623" s="346">
        <v>-153979.40000000002</v>
      </c>
      <c r="AE623" s="347">
        <v>-0.15135088910884664</v>
      </c>
      <c r="AF623" s="347">
        <v>4.2613047525834488E-2</v>
      </c>
      <c r="AG623" s="346">
        <v>685412</v>
      </c>
      <c r="AH623" s="346">
        <v>739504</v>
      </c>
      <c r="AI623" s="346">
        <v>1054417</v>
      </c>
      <c r="AJ623" s="346">
        <v>710148</v>
      </c>
      <c r="AK623" s="346">
        <v>1127457</v>
      </c>
      <c r="AL623" s="346">
        <v>12333.547649246917</v>
      </c>
      <c r="AM623" s="346">
        <v>16204.248459947572</v>
      </c>
      <c r="AN623" s="346">
        <v>68357.28801985312</v>
      </c>
      <c r="AO623" s="346">
        <v>26950.582316256841</v>
      </c>
      <c r="AP623" s="346">
        <v>60112.217714776431</v>
      </c>
      <c r="AQ623" s="347">
        <v>0.16556050677887998</v>
      </c>
      <c r="AR623" s="348" t="str">
        <f t="shared" si="49"/>
        <v>RajshahiChapainawabganj</v>
      </c>
      <c r="AS623" s="347">
        <v>4.0000000000000001E-3</v>
      </c>
      <c r="AT623" s="347" t="s">
        <v>1846</v>
      </c>
      <c r="AU623" s="347" t="s">
        <v>1843</v>
      </c>
      <c r="AV623" s="349" t="s">
        <v>1041</v>
      </c>
    </row>
    <row r="624" spans="1:48" ht="14.4">
      <c r="A624" s="343">
        <v>759</v>
      </c>
      <c r="B624" s="343" t="s">
        <v>1631</v>
      </c>
      <c r="C624" s="343" t="s">
        <v>2254</v>
      </c>
      <c r="D624" s="343" t="str">
        <f t="shared" si="45"/>
        <v>1501 - 2000 SFTRangpurDinajpurNon-PNPHigh Street W Residential BlockLCঅন্যান্যL shapeSlightly upper than Ground floor</v>
      </c>
      <c r="E624" s="343" t="str">
        <f>CONCATENATE('Outlet Data'!K624,L624,'Outlet Data'!N624,M624)</f>
        <v>RangpurDinajpurHigh Street W Residential BlockNon-PNP</v>
      </c>
      <c r="F624" s="343" t="str">
        <f t="shared" si="46"/>
        <v>Dinajpurঅন্যান্যNon-PNP</v>
      </c>
      <c r="G624" s="343" t="str">
        <f t="shared" si="47"/>
        <v>DinajpurNon-PNP</v>
      </c>
      <c r="H624" s="344">
        <v>45808</v>
      </c>
      <c r="I624" s="343">
        <v>1875</v>
      </c>
      <c r="J624" s="343" t="str">
        <f t="shared" si="48"/>
        <v>1501 - 2000 SFT</v>
      </c>
      <c r="K624" s="345" t="s">
        <v>389</v>
      </c>
      <c r="L624" s="343" t="s">
        <v>351</v>
      </c>
      <c r="M624" s="345" t="s">
        <v>1537</v>
      </c>
      <c r="N624" s="343" t="s">
        <v>1015</v>
      </c>
      <c r="O624" s="343" t="s">
        <v>127</v>
      </c>
      <c r="P624" s="343" t="s">
        <v>118</v>
      </c>
      <c r="Q624" s="343" t="s">
        <v>1926</v>
      </c>
      <c r="R624" s="343" t="s">
        <v>1863</v>
      </c>
      <c r="S624" s="346">
        <v>769001</v>
      </c>
      <c r="T624" s="346">
        <v>410.13386666666668</v>
      </c>
      <c r="U624" s="346">
        <v>657684</v>
      </c>
      <c r="V624" s="346">
        <v>891615</v>
      </c>
      <c r="W624" s="346">
        <v>1540974.6</v>
      </c>
      <c r="X624" s="346">
        <v>1066704.2</v>
      </c>
      <c r="Y624" s="346">
        <v>1667636.9</v>
      </c>
      <c r="Z624" s="346">
        <v>15</v>
      </c>
      <c r="AA624" s="346" t="s">
        <v>1853</v>
      </c>
      <c r="AB624" s="346" t="s">
        <v>1854</v>
      </c>
      <c r="AC624" s="346" t="s">
        <v>1841</v>
      </c>
      <c r="AD624" s="346">
        <v>-771973.60000000009</v>
      </c>
      <c r="AE624" s="347">
        <v>-0.50096451946709575</v>
      </c>
      <c r="AF624" s="347">
        <v>-7.1813509987198008E-3</v>
      </c>
      <c r="AG624" s="346">
        <v>620115</v>
      </c>
      <c r="AH624" s="346">
        <v>697820</v>
      </c>
      <c r="AI624" s="346">
        <v>977771</v>
      </c>
      <c r="AJ624" s="346">
        <v>657684</v>
      </c>
      <c r="AK624" s="346">
        <v>891615</v>
      </c>
      <c r="AL624" s="346">
        <v>-37487.278699398797</v>
      </c>
      <c r="AM624" s="346">
        <v>-3106.2543184841343</v>
      </c>
      <c r="AN624" s="346">
        <v>17546.0835797732</v>
      </c>
      <c r="AO624" s="346">
        <v>-7842.5103437713842</v>
      </c>
      <c r="AP624" s="346">
        <v>3277.6292850484897</v>
      </c>
      <c r="AQ624" s="347">
        <v>0.14201634599305402</v>
      </c>
      <c r="AR624" s="348" t="str">
        <f t="shared" si="49"/>
        <v>RangpurDinajpur</v>
      </c>
      <c r="AS624" s="347">
        <v>4.0000000000000001E-3</v>
      </c>
      <c r="AT624" s="347" t="s">
        <v>1842</v>
      </c>
      <c r="AU624" s="347" t="s">
        <v>1851</v>
      </c>
      <c r="AV624" s="349" t="s">
        <v>1041</v>
      </c>
    </row>
    <row r="625" spans="1:48" ht="14.4">
      <c r="A625" s="343">
        <v>429</v>
      </c>
      <c r="B625" s="343" t="s">
        <v>1641</v>
      </c>
      <c r="C625" s="343" t="s">
        <v>2255</v>
      </c>
      <c r="D625" s="343" t="str">
        <f t="shared" si="45"/>
        <v>2001 - 2500 SFTDhakaDhakaNon-PNPHigh Street W Residential BlockHAবিভাগীয় শহরSquare ⬜ shapeGround floor</v>
      </c>
      <c r="E625" s="343" t="str">
        <f>CONCATENATE('Outlet Data'!K625,L625,'Outlet Data'!N625,M625)</f>
        <v>DhakaDhakaHigh Street W Residential BlockNon-PNP</v>
      </c>
      <c r="F625" s="343" t="str">
        <f t="shared" si="46"/>
        <v>Dhakaবিভাগীয় শহরNon-PNP</v>
      </c>
      <c r="G625" s="343" t="str">
        <f t="shared" si="47"/>
        <v>DhakaNon-PNP</v>
      </c>
      <c r="H625" s="344">
        <v>45808</v>
      </c>
      <c r="I625" s="343">
        <v>2081</v>
      </c>
      <c r="J625" s="343" t="str">
        <f t="shared" si="48"/>
        <v>2001 - 2500 SFT</v>
      </c>
      <c r="K625" s="345" t="s">
        <v>52</v>
      </c>
      <c r="L625" s="343" t="s">
        <v>52</v>
      </c>
      <c r="M625" s="345" t="s">
        <v>1537</v>
      </c>
      <c r="N625" s="343" t="s">
        <v>1015</v>
      </c>
      <c r="O625" s="343" t="s">
        <v>45</v>
      </c>
      <c r="P625" s="343" t="s">
        <v>46</v>
      </c>
      <c r="Q625" s="343" t="s">
        <v>1838</v>
      </c>
      <c r="R625" s="343" t="s">
        <v>52</v>
      </c>
      <c r="S625" s="346">
        <v>2443898</v>
      </c>
      <c r="T625" s="346">
        <v>1174.3863527150409</v>
      </c>
      <c r="U625" s="346">
        <v>2366170</v>
      </c>
      <c r="V625" s="346">
        <v>2429140</v>
      </c>
      <c r="W625" s="346">
        <v>1706528.1</v>
      </c>
      <c r="X625" s="346">
        <v>1000078.55</v>
      </c>
      <c r="Y625" s="346">
        <v>2987134.0999999996</v>
      </c>
      <c r="Z625" s="346">
        <v>10</v>
      </c>
      <c r="AA625" s="346" t="s">
        <v>1864</v>
      </c>
      <c r="AB625" s="346" t="s">
        <v>1865</v>
      </c>
      <c r="AC625" s="346" t="s">
        <v>1845</v>
      </c>
      <c r="AD625" s="346">
        <v>737369.89999999991</v>
      </c>
      <c r="AE625" s="347">
        <v>0.43208775759391238</v>
      </c>
      <c r="AF625" s="347">
        <v>6.6692052604197707E-2</v>
      </c>
      <c r="AG625" s="346">
        <v>2366170</v>
      </c>
      <c r="AH625" s="346">
        <v>2314468</v>
      </c>
      <c r="AI625" s="346">
        <v>2429010</v>
      </c>
      <c r="AJ625" s="346">
        <v>2429140</v>
      </c>
      <c r="AK625" s="346">
        <v>2680702</v>
      </c>
      <c r="AL625" s="346">
        <v>158438.52957886737</v>
      </c>
      <c r="AM625" s="346">
        <v>142194.54401429242</v>
      </c>
      <c r="AN625" s="346">
        <v>170695.05971341493</v>
      </c>
      <c r="AO625" s="346">
        <v>159712.45949255675</v>
      </c>
      <c r="AP625" s="346">
        <v>183902.27707733645</v>
      </c>
      <c r="AQ625" s="347">
        <v>0.16921949051598575</v>
      </c>
      <c r="AR625" s="348" t="str">
        <f t="shared" si="49"/>
        <v>DhakaDhaka</v>
      </c>
      <c r="AS625" s="347">
        <v>4.0000000000000001E-3</v>
      </c>
      <c r="AT625" s="347" t="s">
        <v>1846</v>
      </c>
      <c r="AU625" s="347" t="s">
        <v>1843</v>
      </c>
      <c r="AV625" s="349" t="s">
        <v>1041</v>
      </c>
    </row>
    <row r="626" spans="1:48" ht="14.4">
      <c r="A626" s="343">
        <v>781</v>
      </c>
      <c r="B626" s="343" t="s">
        <v>1578</v>
      </c>
      <c r="C626" s="343" t="s">
        <v>2256</v>
      </c>
      <c r="D626" s="343" t="str">
        <f t="shared" si="45"/>
        <v>1001 - 1500 SFTRangpurPanchagarhNon-PNPHigh Street W Residential BlockLCঅন্যান্যSquare ⬜ shapeGround floor</v>
      </c>
      <c r="E626" s="343" t="str">
        <f>CONCATENATE('Outlet Data'!K626,L626,'Outlet Data'!N626,M626)</f>
        <v>RangpurPanchagarhHigh Street W Residential BlockNon-PNP</v>
      </c>
      <c r="F626" s="343" t="str">
        <f t="shared" si="46"/>
        <v>Panchagarhঅন্যান্যNon-PNP</v>
      </c>
      <c r="G626" s="343" t="str">
        <f t="shared" si="47"/>
        <v>PanchagarhNon-PNP</v>
      </c>
      <c r="H626" s="344">
        <v>45808</v>
      </c>
      <c r="I626" s="343">
        <v>1172</v>
      </c>
      <c r="J626" s="343" t="str">
        <f t="shared" si="48"/>
        <v>1001 - 1500 SFT</v>
      </c>
      <c r="K626" s="345" t="s">
        <v>389</v>
      </c>
      <c r="L626" s="343" t="s">
        <v>1566</v>
      </c>
      <c r="M626" s="345" t="s">
        <v>1537</v>
      </c>
      <c r="N626" s="343" t="s">
        <v>1015</v>
      </c>
      <c r="O626" s="343" t="s">
        <v>127</v>
      </c>
      <c r="P626" s="343" t="s">
        <v>118</v>
      </c>
      <c r="Q626" s="343" t="s">
        <v>1926</v>
      </c>
      <c r="R626" s="343" t="s">
        <v>1863</v>
      </c>
      <c r="S626" s="346">
        <v>662863.80000000005</v>
      </c>
      <c r="T626" s="346">
        <v>565.58344709897619</v>
      </c>
      <c r="U626" s="346">
        <v>560999</v>
      </c>
      <c r="V626" s="346">
        <v>778830</v>
      </c>
      <c r="W626" s="346">
        <v>1024685.6</v>
      </c>
      <c r="X626" s="346">
        <v>753337.3</v>
      </c>
      <c r="Y626" s="346">
        <v>1171640.8</v>
      </c>
      <c r="Z626" s="346">
        <v>11</v>
      </c>
      <c r="AA626" s="346" t="s">
        <v>1853</v>
      </c>
      <c r="AB626" s="346" t="s">
        <v>1854</v>
      </c>
      <c r="AC626" s="346" t="s">
        <v>1841</v>
      </c>
      <c r="AD626" s="346">
        <v>-361821.79999999993</v>
      </c>
      <c r="AE626" s="347">
        <v>-0.35310518660553047</v>
      </c>
      <c r="AF626" s="347">
        <v>-1.7992242536365079E-2</v>
      </c>
      <c r="AG626" s="346">
        <v>504078</v>
      </c>
      <c r="AH626" s="346">
        <v>660785</v>
      </c>
      <c r="AI626" s="346">
        <v>809627</v>
      </c>
      <c r="AJ626" s="346">
        <v>560999</v>
      </c>
      <c r="AK626" s="346">
        <v>778830</v>
      </c>
      <c r="AL626" s="346">
        <v>-42918.326217662165</v>
      </c>
      <c r="AM626" s="346">
        <v>-20676.303973290283</v>
      </c>
      <c r="AN626" s="346">
        <v>16564.0010158636</v>
      </c>
      <c r="AO626" s="346">
        <v>-17743.201326029288</v>
      </c>
      <c r="AP626" s="346">
        <v>5141.7992102351564</v>
      </c>
      <c r="AQ626" s="347">
        <v>0.1331225569847668</v>
      </c>
      <c r="AR626" s="348" t="str">
        <f t="shared" si="49"/>
        <v>RangpurPanchagarh</v>
      </c>
      <c r="AS626" s="347">
        <v>4.0000000000000001E-3</v>
      </c>
      <c r="AT626" s="347" t="s">
        <v>1846</v>
      </c>
      <c r="AU626" s="347" t="s">
        <v>1843</v>
      </c>
      <c r="AV626" s="349" t="s">
        <v>1041</v>
      </c>
    </row>
    <row r="627" spans="1:48" ht="14.4">
      <c r="A627" s="343">
        <v>766</v>
      </c>
      <c r="B627" s="343" t="s">
        <v>1619</v>
      </c>
      <c r="C627" s="343" t="s">
        <v>2257</v>
      </c>
      <c r="D627" s="343" t="str">
        <f t="shared" si="45"/>
        <v>2001 - 2500 SFTChattogramCox's BazarNon-PNPWithin the MahallaLCঅন্যান্যL shapeSlightly upper than Ground floor</v>
      </c>
      <c r="E627" s="343" t="str">
        <f>CONCATENATE('Outlet Data'!K627,L627,'Outlet Data'!N627,M627)</f>
        <v>ChattogramCox's BazarWithin the MahallaNon-PNP</v>
      </c>
      <c r="F627" s="343" t="str">
        <f t="shared" si="46"/>
        <v>Cox's Bazarঅন্যান্যNon-PNP</v>
      </c>
      <c r="G627" s="343" t="str">
        <f t="shared" si="47"/>
        <v>Cox's BazarNon-PNP</v>
      </c>
      <c r="H627" s="344">
        <v>45808</v>
      </c>
      <c r="I627" s="343">
        <v>2212</v>
      </c>
      <c r="J627" s="343" t="str">
        <f t="shared" si="48"/>
        <v>2001 - 2500 SFT</v>
      </c>
      <c r="K627" s="345" t="s">
        <v>195</v>
      </c>
      <c r="L627" s="343" t="s">
        <v>283</v>
      </c>
      <c r="M627" s="345" t="s">
        <v>1537</v>
      </c>
      <c r="N627" s="343" t="s">
        <v>1016</v>
      </c>
      <c r="O627" s="343" t="s">
        <v>127</v>
      </c>
      <c r="P627" s="343" t="s">
        <v>118</v>
      </c>
      <c r="Q627" s="343" t="s">
        <v>1926</v>
      </c>
      <c r="R627" s="343" t="s">
        <v>1863</v>
      </c>
      <c r="S627" s="346">
        <v>805084.4</v>
      </c>
      <c r="T627" s="346">
        <v>363.96220614828212</v>
      </c>
      <c r="U627" s="346">
        <v>763998</v>
      </c>
      <c r="V627" s="346">
        <v>856716</v>
      </c>
      <c r="W627" s="346">
        <v>1584211</v>
      </c>
      <c r="X627" s="346">
        <v>973132.80000000005</v>
      </c>
      <c r="Y627" s="346">
        <v>1605103</v>
      </c>
      <c r="Z627" s="346">
        <v>9</v>
      </c>
      <c r="AA627" s="346" t="s">
        <v>1853</v>
      </c>
      <c r="AB627" s="346" t="s">
        <v>1854</v>
      </c>
      <c r="AC627" s="346" t="s">
        <v>1841</v>
      </c>
      <c r="AD627" s="346">
        <v>-779126.6</v>
      </c>
      <c r="AE627" s="347">
        <v>-0.4918073413200641</v>
      </c>
      <c r="AF627" s="347">
        <v>3.0484964273389269E-2</v>
      </c>
      <c r="AG627" s="346">
        <v>977773</v>
      </c>
      <c r="AH627" s="346">
        <v>763998</v>
      </c>
      <c r="AI627" s="346">
        <v>837545</v>
      </c>
      <c r="AJ627" s="346">
        <v>589390</v>
      </c>
      <c r="AK627" s="346">
        <v>856716</v>
      </c>
      <c r="AL627" s="346">
        <v>12698.665006503055</v>
      </c>
      <c r="AM627" s="346">
        <v>24231.456215360609</v>
      </c>
      <c r="AN627" s="346">
        <v>44493.701171915221</v>
      </c>
      <c r="AO627" s="346">
        <v>5684.6116377828585</v>
      </c>
      <c r="AP627" s="346">
        <v>35606.411823753442</v>
      </c>
      <c r="AQ627" s="347">
        <v>0.15135033646875343</v>
      </c>
      <c r="AR627" s="348" t="str">
        <f t="shared" si="49"/>
        <v>ChattogramCox's Bazar</v>
      </c>
      <c r="AS627" s="347">
        <v>4.0000000000000001E-3</v>
      </c>
      <c r="AT627" s="347" t="s">
        <v>1842</v>
      </c>
      <c r="AU627" s="347" t="s">
        <v>1851</v>
      </c>
      <c r="AV627" s="349" t="s">
        <v>1041</v>
      </c>
    </row>
    <row r="628" spans="1:48" ht="14.4">
      <c r="A628" s="343">
        <v>754</v>
      </c>
      <c r="B628" s="343" t="s">
        <v>1635</v>
      </c>
      <c r="C628" s="343" t="s">
        <v>2258</v>
      </c>
      <c r="D628" s="343" t="str">
        <f t="shared" si="45"/>
        <v xml:space="preserve">1001 - 1500 SFTRangpurKurigramNon-PNPCommercial HubMCজেলা শহরSquare ⬜ shapeSlightly upper than ground floor </v>
      </c>
      <c r="E628" s="343" t="str">
        <f>CONCATENATE('Outlet Data'!K628,L628,'Outlet Data'!N628,M628)</f>
        <v>RangpurKurigramCommercial HubNon-PNP</v>
      </c>
      <c r="F628" s="343" t="str">
        <f t="shared" si="46"/>
        <v>Kurigramজেলা শহরNon-PNP</v>
      </c>
      <c r="G628" s="343" t="str">
        <f t="shared" si="47"/>
        <v>KurigramNon-PNP</v>
      </c>
      <c r="H628" s="344">
        <v>45808</v>
      </c>
      <c r="I628" s="343">
        <v>1458</v>
      </c>
      <c r="J628" s="343" t="str">
        <f t="shared" si="48"/>
        <v>1001 - 1500 SFT</v>
      </c>
      <c r="K628" s="345" t="s">
        <v>389</v>
      </c>
      <c r="L628" s="343" t="s">
        <v>336</v>
      </c>
      <c r="M628" s="345" t="s">
        <v>1537</v>
      </c>
      <c r="N628" s="343" t="s">
        <v>1014</v>
      </c>
      <c r="O628" s="343" t="s">
        <v>25</v>
      </c>
      <c r="P628" s="343" t="s">
        <v>118</v>
      </c>
      <c r="Q628" s="343" t="s">
        <v>1861</v>
      </c>
      <c r="R628" s="343" t="s">
        <v>1863</v>
      </c>
      <c r="S628" s="346">
        <v>337179</v>
      </c>
      <c r="T628" s="346">
        <v>231.26131687242798</v>
      </c>
      <c r="U628" s="346">
        <v>319294</v>
      </c>
      <c r="V628" s="346">
        <v>372332</v>
      </c>
      <c r="W628" s="346">
        <v>977323.5</v>
      </c>
      <c r="X628" s="346">
        <v>732609.0625</v>
      </c>
      <c r="Y628" s="346">
        <v>1092969.7</v>
      </c>
      <c r="Z628" s="346">
        <v>8</v>
      </c>
      <c r="AA628" s="346" t="s">
        <v>1853</v>
      </c>
      <c r="AB628" s="346" t="s">
        <v>1854</v>
      </c>
      <c r="AC628" s="346" t="s">
        <v>1841</v>
      </c>
      <c r="AD628" s="346">
        <v>-640144.5</v>
      </c>
      <c r="AE628" s="347">
        <v>-0.65499755198764786</v>
      </c>
      <c r="AF628" s="347">
        <v>-8.0254247916669602E-2</v>
      </c>
      <c r="AG628" s="346">
        <v>372332</v>
      </c>
      <c r="AH628" s="346">
        <v>328145</v>
      </c>
      <c r="AI628" s="346">
        <v>319294</v>
      </c>
      <c r="AJ628" s="346">
        <v>134391</v>
      </c>
      <c r="AK628" s="346">
        <v>531733</v>
      </c>
      <c r="AL628" s="346">
        <v>-7763.9034955043026</v>
      </c>
      <c r="AM628" s="346">
        <v>-66337.410116865329</v>
      </c>
      <c r="AN628" s="346">
        <v>-23817.935765170812</v>
      </c>
      <c r="AO628" s="346">
        <v>-29649.994771124359</v>
      </c>
      <c r="AP628" s="346">
        <v>-7730.9911428088672</v>
      </c>
      <c r="AQ628" s="347">
        <v>0.14071641956335026</v>
      </c>
      <c r="AR628" s="348" t="str">
        <f t="shared" si="49"/>
        <v>RangpurKurigram</v>
      </c>
      <c r="AS628" s="347">
        <v>4.0000000000000001E-3</v>
      </c>
      <c r="AT628" s="347" t="s">
        <v>1846</v>
      </c>
      <c r="AU628" s="347" t="s">
        <v>2259</v>
      </c>
      <c r="AV628" s="349" t="s">
        <v>1041</v>
      </c>
    </row>
    <row r="629" spans="1:48" ht="14.4">
      <c r="A629" s="343">
        <v>453</v>
      </c>
      <c r="B629" s="343" t="s">
        <v>1568</v>
      </c>
      <c r="C629" s="343" t="s">
        <v>2260</v>
      </c>
      <c r="D629" s="343" t="str">
        <f t="shared" si="45"/>
        <v>Below 1000 SFTChattogramBrahmanbariaNon-PNPCommercial HubMBথানা সদরSquare ⬜ shapeGround floor</v>
      </c>
      <c r="E629" s="343" t="str">
        <f>CONCATENATE('Outlet Data'!K629,L629,'Outlet Data'!N629,M629)</f>
        <v>ChattogramBrahmanbariaCommercial HubNon-PNP</v>
      </c>
      <c r="F629" s="343" t="str">
        <f t="shared" si="46"/>
        <v>Brahmanbariaথানা সদরNon-PNP</v>
      </c>
      <c r="G629" s="343" t="str">
        <f t="shared" si="47"/>
        <v>BrahmanbariaNon-PNP</v>
      </c>
      <c r="H629" s="344">
        <v>45838</v>
      </c>
      <c r="I629" s="343">
        <v>983</v>
      </c>
      <c r="J629" s="343" t="str">
        <f t="shared" si="48"/>
        <v>Below 1000 SFT</v>
      </c>
      <c r="K629" s="345" t="s">
        <v>195</v>
      </c>
      <c r="L629" s="343" t="s">
        <v>76</v>
      </c>
      <c r="M629" s="345" t="s">
        <v>1537</v>
      </c>
      <c r="N629" s="343" t="s">
        <v>1014</v>
      </c>
      <c r="O629" s="343" t="s">
        <v>25</v>
      </c>
      <c r="P629" s="343" t="s">
        <v>27</v>
      </c>
      <c r="Q629" s="343" t="s">
        <v>1869</v>
      </c>
      <c r="R629" s="343" t="s">
        <v>1863</v>
      </c>
      <c r="S629" s="346">
        <v>1386312.2</v>
      </c>
      <c r="T629" s="346">
        <v>1410.2870803662258</v>
      </c>
      <c r="U629" s="346">
        <v>1354022</v>
      </c>
      <c r="V629" s="346">
        <v>1509259</v>
      </c>
      <c r="W629" s="346">
        <v>1039476.4</v>
      </c>
      <c r="X629" s="346">
        <v>672568</v>
      </c>
      <c r="Y629" s="346">
        <v>1386312.2</v>
      </c>
      <c r="Z629" s="346">
        <v>5</v>
      </c>
      <c r="AA629" s="346" t="s">
        <v>1853</v>
      </c>
      <c r="AB629" s="346" t="s">
        <v>1854</v>
      </c>
      <c r="AC629" s="346" t="s">
        <v>1845</v>
      </c>
      <c r="AD629" s="346">
        <v>346835.79999999993</v>
      </c>
      <c r="AE629" s="347">
        <v>0.33366394850330416</v>
      </c>
      <c r="AF629" s="347">
        <v>4.5478437021880272E-2</v>
      </c>
      <c r="AG629" s="346">
        <v>1354022</v>
      </c>
      <c r="AH629" s="346">
        <v>1527837</v>
      </c>
      <c r="AI629" s="346">
        <v>1509259</v>
      </c>
      <c r="AJ629" s="346">
        <v>1072581</v>
      </c>
      <c r="AK629" s="346">
        <v>1467862</v>
      </c>
      <c r="AL629" s="346">
        <v>41913.466810119862</v>
      </c>
      <c r="AM629" s="346">
        <v>54966.4729346901</v>
      </c>
      <c r="AN629" s="346">
        <v>103096.34591069983</v>
      </c>
      <c r="AO629" s="346">
        <v>35897.429475063749</v>
      </c>
      <c r="AP629" s="346">
        <v>79362.845271247876</v>
      </c>
      <c r="AQ629" s="347">
        <v>0.15801021054128372</v>
      </c>
      <c r="AR629" s="348" t="str">
        <f t="shared" si="49"/>
        <v>ChattogramBrahmanbaria</v>
      </c>
      <c r="AS629" s="347">
        <v>4.0000000000000001E-3</v>
      </c>
      <c r="AT629" s="347" t="s">
        <v>1846</v>
      </c>
      <c r="AU629" s="347" t="s">
        <v>1843</v>
      </c>
      <c r="AV629" s="349" t="s">
        <v>1041</v>
      </c>
    </row>
    <row r="630" spans="1:48" ht="14.4">
      <c r="A630" s="343">
        <v>778</v>
      </c>
      <c r="B630" s="343" t="s">
        <v>1654</v>
      </c>
      <c r="C630" s="343" t="s">
        <v>2261</v>
      </c>
      <c r="D630" s="343" t="str">
        <f t="shared" si="45"/>
        <v>1001 - 1500 SFTBarishalJhalokathiNon-PNPHigh Street W Residential BlockLCঅন্যান্যSquare ⬜ shapeGround floor</v>
      </c>
      <c r="E630" s="343" t="str">
        <f>CONCATENATE('Outlet Data'!K630,L630,'Outlet Data'!N630,M630)</f>
        <v>BarishalJhalokathiHigh Street W Residential BlockNon-PNP</v>
      </c>
      <c r="F630" s="343" t="str">
        <f t="shared" si="46"/>
        <v>Jhalokathiঅন্যান্যNon-PNP</v>
      </c>
      <c r="G630" s="343" t="str">
        <f t="shared" si="47"/>
        <v>JhalokathiNon-PNP</v>
      </c>
      <c r="H630" s="344">
        <v>45838</v>
      </c>
      <c r="I630" s="343">
        <v>1234</v>
      </c>
      <c r="J630" s="343" t="str">
        <f t="shared" si="48"/>
        <v>1001 - 1500 SFT</v>
      </c>
      <c r="K630" s="345" t="s">
        <v>189</v>
      </c>
      <c r="L630" s="343" t="s">
        <v>1564</v>
      </c>
      <c r="M630" s="345" t="s">
        <v>1537</v>
      </c>
      <c r="N630" s="343" t="s">
        <v>1015</v>
      </c>
      <c r="O630" s="343" t="s">
        <v>127</v>
      </c>
      <c r="P630" s="343" t="s">
        <v>118</v>
      </c>
      <c r="Q630" s="343" t="s">
        <v>1926</v>
      </c>
      <c r="R630" s="343" t="s">
        <v>1863</v>
      </c>
      <c r="S630" s="346">
        <v>677151.8</v>
      </c>
      <c r="T630" s="346">
        <v>548.74538087520261</v>
      </c>
      <c r="U630" s="346">
        <v>654424</v>
      </c>
      <c r="V630" s="346">
        <v>740455</v>
      </c>
      <c r="W630" s="346">
        <v>884428</v>
      </c>
      <c r="X630" s="346">
        <v>677151.8</v>
      </c>
      <c r="Y630" s="346">
        <v>1146829.8</v>
      </c>
      <c r="Z630" s="346">
        <v>5</v>
      </c>
      <c r="AA630" s="346" t="s">
        <v>1857</v>
      </c>
      <c r="AB630" s="346" t="s">
        <v>1858</v>
      </c>
      <c r="AC630" s="346" t="s">
        <v>1845</v>
      </c>
      <c r="AD630" s="346">
        <v>-207276.19999999995</v>
      </c>
      <c r="AE630" s="347">
        <v>-0.2343618700448199</v>
      </c>
      <c r="AF630" s="347">
        <v>4.2403755353395056E-3</v>
      </c>
      <c r="AG630" s="346">
        <v>676231</v>
      </c>
      <c r="AH630" s="346">
        <v>740455</v>
      </c>
      <c r="AI630" s="346">
        <v>808566</v>
      </c>
      <c r="AJ630" s="346">
        <v>506083</v>
      </c>
      <c r="AK630" s="346">
        <v>654424</v>
      </c>
      <c r="AL630" s="346">
        <v>4620.0575127143529</v>
      </c>
      <c r="AM630" s="346">
        <v>-4666.7295861016901</v>
      </c>
      <c r="AN630" s="346">
        <v>44009.731957734024</v>
      </c>
      <c r="AO630" s="346">
        <v>-10723.292492634297</v>
      </c>
      <c r="AP630" s="346">
        <v>-18882.877759556839</v>
      </c>
      <c r="AQ630" s="347">
        <v>0.15301426187019962</v>
      </c>
      <c r="AR630" s="348" t="str">
        <f t="shared" si="49"/>
        <v>BarishalJhalokathi</v>
      </c>
      <c r="AS630" s="347">
        <v>3.3761246720539352E-2</v>
      </c>
      <c r="AT630" s="347" t="s">
        <v>1846</v>
      </c>
      <c r="AU630" s="347" t="s">
        <v>1843</v>
      </c>
      <c r="AV630" s="349" t="s">
        <v>1041</v>
      </c>
    </row>
    <row r="631" spans="1:48" ht="14.4">
      <c r="A631" s="343">
        <v>125</v>
      </c>
      <c r="B631" s="343" t="s">
        <v>1648</v>
      </c>
      <c r="C631" s="343" t="s">
        <v>2262</v>
      </c>
      <c r="D631" s="343" t="str">
        <f t="shared" si="45"/>
        <v>1501 - 2000 SFTDhakaDhakaNon-PNPHigh Street W Residential BlockMBবিভাগীয় শহরSquare ⬜ shapeSlightly upper than Ground floor</v>
      </c>
      <c r="E631" s="343" t="str">
        <f>CONCATENATE('Outlet Data'!K631,L631,'Outlet Data'!N631,M631)</f>
        <v>DhakaDhakaHigh Street W Residential BlockNon-PNP</v>
      </c>
      <c r="F631" s="343" t="str">
        <f t="shared" si="46"/>
        <v>Dhakaবিভাগীয় শহরNon-PNP</v>
      </c>
      <c r="G631" s="343" t="str">
        <f t="shared" si="47"/>
        <v>DhakaNon-PNP</v>
      </c>
      <c r="H631" s="344">
        <v>45838</v>
      </c>
      <c r="I631" s="343">
        <v>1540</v>
      </c>
      <c r="J631" s="343" t="str">
        <f t="shared" si="48"/>
        <v>1501 - 2000 SFT</v>
      </c>
      <c r="K631" s="345" t="s">
        <v>52</v>
      </c>
      <c r="L631" s="343" t="s">
        <v>52</v>
      </c>
      <c r="M631" s="345" t="s">
        <v>1537</v>
      </c>
      <c r="N631" s="343" t="s">
        <v>1015</v>
      </c>
      <c r="O631" s="343" t="s">
        <v>25</v>
      </c>
      <c r="P631" s="343" t="s">
        <v>27</v>
      </c>
      <c r="Q631" s="343" t="s">
        <v>1838</v>
      </c>
      <c r="R631" s="343" t="s">
        <v>52</v>
      </c>
      <c r="S631" s="346">
        <v>3663452.4</v>
      </c>
      <c r="T631" s="346">
        <v>2378.8651948051947</v>
      </c>
      <c r="U631" s="346">
        <v>3517480</v>
      </c>
      <c r="V631" s="346">
        <v>3715344</v>
      </c>
      <c r="W631" s="346">
        <v>3119556</v>
      </c>
      <c r="X631" s="346">
        <v>2524488.5</v>
      </c>
      <c r="Y631" s="346">
        <v>3962799.3</v>
      </c>
      <c r="Z631" s="346">
        <v>11</v>
      </c>
      <c r="AA631" s="346" t="s">
        <v>1857</v>
      </c>
      <c r="AB631" s="346" t="s">
        <v>1858</v>
      </c>
      <c r="AC631" s="346" t="s">
        <v>1845</v>
      </c>
      <c r="AD631" s="346">
        <v>543896.39999999991</v>
      </c>
      <c r="AE631" s="347">
        <v>0.17435058065955533</v>
      </c>
      <c r="AF631" s="347">
        <v>5.5917059409542662E-2</v>
      </c>
      <c r="AG631" s="346">
        <v>3517480</v>
      </c>
      <c r="AH631" s="346">
        <v>3361990</v>
      </c>
      <c r="AI631" s="346">
        <v>3712885</v>
      </c>
      <c r="AJ631" s="346">
        <v>3715344</v>
      </c>
      <c r="AK631" s="346">
        <v>4009563</v>
      </c>
      <c r="AL631" s="346">
        <v>133382.0340656247</v>
      </c>
      <c r="AM631" s="346">
        <v>167889.01271070738</v>
      </c>
      <c r="AN631" s="346">
        <v>210335.74948014313</v>
      </c>
      <c r="AO631" s="346">
        <v>235564.15917797451</v>
      </c>
      <c r="AP631" s="346">
        <v>277076.47203970846</v>
      </c>
      <c r="AQ631" s="347">
        <v>0.16796633194698887</v>
      </c>
      <c r="AR631" s="348" t="str">
        <f t="shared" si="49"/>
        <v>DhakaDhaka</v>
      </c>
      <c r="AS631" s="347">
        <v>4.0000000000000001E-3</v>
      </c>
      <c r="AT631" s="347" t="s">
        <v>1846</v>
      </c>
      <c r="AU631" s="347" t="s">
        <v>1851</v>
      </c>
      <c r="AV631" s="349" t="s">
        <v>1041</v>
      </c>
    </row>
    <row r="632" spans="1:48" ht="14.4">
      <c r="A632" s="343">
        <v>817</v>
      </c>
      <c r="B632" s="343" t="s">
        <v>1659</v>
      </c>
      <c r="C632" s="343" t="s">
        <v>2263</v>
      </c>
      <c r="D632" s="343" t="str">
        <f t="shared" si="45"/>
        <v>1001 - 1500 SFTChattogramCumillaNon-PNPHigh Street W Residential BlockLCথানা সদরI shapeGround floor</v>
      </c>
      <c r="E632" s="343" t="str">
        <f>CONCATENATE('Outlet Data'!K632,L632,'Outlet Data'!N632,M632)</f>
        <v>ChattogramCumillaHigh Street W Residential BlockNon-PNP</v>
      </c>
      <c r="F632" s="343" t="str">
        <f t="shared" si="46"/>
        <v>Cumillaথানা সদরNon-PNP</v>
      </c>
      <c r="G632" s="343" t="str">
        <f t="shared" si="47"/>
        <v>CumillaNon-PNP</v>
      </c>
      <c r="H632" s="344">
        <v>45838</v>
      </c>
      <c r="I632" s="343">
        <v>1416</v>
      </c>
      <c r="J632" s="343" t="str">
        <f t="shared" si="48"/>
        <v>1001 - 1500 SFT</v>
      </c>
      <c r="K632" s="345" t="s">
        <v>195</v>
      </c>
      <c r="L632" s="343" t="s">
        <v>162</v>
      </c>
      <c r="M632" s="345" t="s">
        <v>1537</v>
      </c>
      <c r="N632" s="343" t="s">
        <v>1015</v>
      </c>
      <c r="O632" s="343" t="s">
        <v>127</v>
      </c>
      <c r="P632" s="343" t="s">
        <v>118</v>
      </c>
      <c r="Q632" s="343" t="s">
        <v>1869</v>
      </c>
      <c r="R632" s="343" t="s">
        <v>1863</v>
      </c>
      <c r="S632" s="346">
        <v>673821.6</v>
      </c>
      <c r="T632" s="346">
        <v>475.86271186440678</v>
      </c>
      <c r="U632" s="346">
        <v>608175</v>
      </c>
      <c r="V632" s="346">
        <v>787505</v>
      </c>
      <c r="W632" s="346">
        <v>1267205</v>
      </c>
      <c r="X632" s="346">
        <v>882086.6</v>
      </c>
      <c r="Y632" s="346">
        <v>1558045</v>
      </c>
      <c r="Z632" s="346">
        <v>13</v>
      </c>
      <c r="AA632" s="346" t="s">
        <v>1853</v>
      </c>
      <c r="AB632" s="346" t="s">
        <v>1854</v>
      </c>
      <c r="AC632" s="346" t="s">
        <v>1841</v>
      </c>
      <c r="AD632" s="346">
        <v>-593383.4</v>
      </c>
      <c r="AE632" s="347">
        <v>-0.46826156778106154</v>
      </c>
      <c r="AF632" s="347">
        <v>-1.4501803812172189E-2</v>
      </c>
      <c r="AG632" s="346">
        <v>494170</v>
      </c>
      <c r="AH632" s="346">
        <v>666489</v>
      </c>
      <c r="AI632" s="346">
        <v>812769</v>
      </c>
      <c r="AJ632" s="346">
        <v>608175</v>
      </c>
      <c r="AK632" s="346">
        <v>787505</v>
      </c>
      <c r="AL632" s="346">
        <v>-34409.477333065734</v>
      </c>
      <c r="AM632" s="346">
        <v>-16351.158135642283</v>
      </c>
      <c r="AN632" s="346">
        <v>12348.904645510222</v>
      </c>
      <c r="AO632" s="346">
        <v>-10935.725623956198</v>
      </c>
      <c r="AP632" s="346">
        <v>489.31320913416857</v>
      </c>
      <c r="AQ632" s="347">
        <v>0.14552647883638717</v>
      </c>
      <c r="AR632" s="348" t="str">
        <f t="shared" si="49"/>
        <v>ChattogramCumilla</v>
      </c>
      <c r="AS632" s="347">
        <v>4.0000000000000001E-3</v>
      </c>
      <c r="AT632" s="347" t="s">
        <v>1856</v>
      </c>
      <c r="AU632" s="347" t="s">
        <v>1843</v>
      </c>
      <c r="AV632" s="349" t="s">
        <v>1041</v>
      </c>
    </row>
    <row r="633" spans="1:48" ht="14.4">
      <c r="A633" s="343">
        <v>622</v>
      </c>
      <c r="B633" s="343" t="s">
        <v>1657</v>
      </c>
      <c r="C633" s="343" t="s">
        <v>2264</v>
      </c>
      <c r="D633" s="343" t="str">
        <f t="shared" si="45"/>
        <v>Below 1000 SFTBarishalBarishalNon-PNPHigh Street W Residential BlockMBবিভাগীয় শহরSquare ⬜ shapeGround floor</v>
      </c>
      <c r="E633" s="343" t="str">
        <f>CONCATENATE('Outlet Data'!K633,L633,'Outlet Data'!N633,M633)</f>
        <v>BarishalBarishalHigh Street W Residential BlockNon-PNP</v>
      </c>
      <c r="F633" s="343" t="str">
        <f t="shared" si="46"/>
        <v>Barishalবিভাগীয় শহরNon-PNP</v>
      </c>
      <c r="G633" s="343" t="str">
        <f t="shared" si="47"/>
        <v>BarishalNon-PNP</v>
      </c>
      <c r="H633" s="344">
        <v>45838</v>
      </c>
      <c r="I633" s="343">
        <v>811</v>
      </c>
      <c r="J633" s="343" t="str">
        <f t="shared" si="48"/>
        <v>Below 1000 SFT</v>
      </c>
      <c r="K633" s="345" t="s">
        <v>189</v>
      </c>
      <c r="L633" s="343" t="s">
        <v>189</v>
      </c>
      <c r="M633" s="345" t="s">
        <v>1537</v>
      </c>
      <c r="N633" s="343" t="s">
        <v>1015</v>
      </c>
      <c r="O633" s="343" t="s">
        <v>25</v>
      </c>
      <c r="P633" s="343" t="s">
        <v>27</v>
      </c>
      <c r="Q633" s="343" t="s">
        <v>1838</v>
      </c>
      <c r="R633" s="343" t="s">
        <v>1863</v>
      </c>
      <c r="S633" s="346">
        <v>1188929</v>
      </c>
      <c r="T633" s="346">
        <v>1466.0036991368681</v>
      </c>
      <c r="U633" s="346">
        <v>1170814</v>
      </c>
      <c r="V633" s="346">
        <v>1285397</v>
      </c>
      <c r="W633" s="346">
        <v>1188929</v>
      </c>
      <c r="X633" s="346">
        <v>909090.2</v>
      </c>
      <c r="Y633" s="346">
        <v>1190597.3999999999</v>
      </c>
      <c r="Z633" s="346">
        <v>5</v>
      </c>
      <c r="AA633" s="346" t="s">
        <v>1853</v>
      </c>
      <c r="AB633" s="346" t="s">
        <v>1854</v>
      </c>
      <c r="AC633" s="346" t="s">
        <v>1845</v>
      </c>
      <c r="AD633" s="346">
        <v>0</v>
      </c>
      <c r="AE633" s="347">
        <v>0</v>
      </c>
      <c r="AF633" s="347">
        <v>3.7866879229119334E-2</v>
      </c>
      <c r="AG633" s="346">
        <v>1285397</v>
      </c>
      <c r="AH633" s="346">
        <v>1170814</v>
      </c>
      <c r="AI633" s="346">
        <v>1310183</v>
      </c>
      <c r="AJ633" s="346">
        <v>925845</v>
      </c>
      <c r="AK633" s="346">
        <v>1252406</v>
      </c>
      <c r="AL633" s="346">
        <v>58818.122898062371</v>
      </c>
      <c r="AM633" s="346">
        <v>45148.13262009091</v>
      </c>
      <c r="AN633" s="346">
        <v>58277.099948670977</v>
      </c>
      <c r="AO633" s="346">
        <v>13517.032249986281</v>
      </c>
      <c r="AP633" s="346">
        <v>49344.766558177565</v>
      </c>
      <c r="AQ633" s="347">
        <v>0.15970280993341171</v>
      </c>
      <c r="AR633" s="348" t="str">
        <f t="shared" si="49"/>
        <v>BarishalBarishal</v>
      </c>
      <c r="AS633" s="347">
        <v>4.0000000000000001E-3</v>
      </c>
      <c r="AT633" s="347" t="s">
        <v>1846</v>
      </c>
      <c r="AU633" s="347" t="s">
        <v>1843</v>
      </c>
      <c r="AV633" s="349" t="s">
        <v>1041</v>
      </c>
    </row>
    <row r="634" spans="1:48" ht="14.4">
      <c r="A634" s="343">
        <v>810</v>
      </c>
      <c r="B634" s="343" t="s">
        <v>1646</v>
      </c>
      <c r="C634" s="343" t="s">
        <v>2265</v>
      </c>
      <c r="D634" s="343" t="str">
        <f t="shared" si="45"/>
        <v>1501 - 2000 SFTRangpurRangpurNon-PNPHigh Street W Residential BlockMBবিভাগীয় শহরSquare ⬜ shapeGround floor</v>
      </c>
      <c r="E634" s="343" t="str">
        <f>CONCATENATE('Outlet Data'!K634,L634,'Outlet Data'!N634,M634)</f>
        <v>RangpurRangpurHigh Street W Residential BlockNon-PNP</v>
      </c>
      <c r="F634" s="343" t="str">
        <f t="shared" si="46"/>
        <v>Rangpurবিভাগীয় শহরNon-PNP</v>
      </c>
      <c r="G634" s="343" t="str">
        <f t="shared" si="47"/>
        <v>RangpurNon-PNP</v>
      </c>
      <c r="H634" s="344">
        <v>45838</v>
      </c>
      <c r="I634" s="343">
        <v>1642</v>
      </c>
      <c r="J634" s="343" t="str">
        <f t="shared" si="48"/>
        <v>1501 - 2000 SFT</v>
      </c>
      <c r="K634" s="345" t="s">
        <v>389</v>
      </c>
      <c r="L634" s="343" t="s">
        <v>389</v>
      </c>
      <c r="M634" s="345" t="s">
        <v>1537</v>
      </c>
      <c r="N634" s="343" t="s">
        <v>1015</v>
      </c>
      <c r="O634" s="343" t="s">
        <v>25</v>
      </c>
      <c r="P634" s="343" t="s">
        <v>27</v>
      </c>
      <c r="Q634" s="343" t="s">
        <v>1838</v>
      </c>
      <c r="R634" s="343" t="s">
        <v>1863</v>
      </c>
      <c r="S634" s="346">
        <v>1359058.8</v>
      </c>
      <c r="T634" s="346">
        <v>827.685018270402</v>
      </c>
      <c r="U634" s="346">
        <v>1321245</v>
      </c>
      <c r="V634" s="346">
        <v>1404523</v>
      </c>
      <c r="W634" s="346">
        <v>1411234.6</v>
      </c>
      <c r="X634" s="346">
        <v>1269714.5</v>
      </c>
      <c r="Y634" s="346">
        <v>1709896.8</v>
      </c>
      <c r="Z634" s="346">
        <v>7</v>
      </c>
      <c r="AA634" s="346" t="s">
        <v>1853</v>
      </c>
      <c r="AB634" s="346" t="s">
        <v>1854</v>
      </c>
      <c r="AC634" s="346" t="s">
        <v>1845</v>
      </c>
      <c r="AD634" s="346">
        <v>-52175.800000000047</v>
      </c>
      <c r="AE634" s="347">
        <v>-3.6971740913948725E-2</v>
      </c>
      <c r="AF634" s="347">
        <v>5.7542598661537422E-2</v>
      </c>
      <c r="AG634" s="346">
        <v>1558665</v>
      </c>
      <c r="AH634" s="346">
        <v>1404523</v>
      </c>
      <c r="AI634" s="346">
        <v>1377109</v>
      </c>
      <c r="AJ634" s="346">
        <v>1133752</v>
      </c>
      <c r="AK634" s="346">
        <v>1321245</v>
      </c>
      <c r="AL634" s="346">
        <v>105778.06925599792</v>
      </c>
      <c r="AM634" s="346">
        <v>60781.299356262432</v>
      </c>
      <c r="AN634" s="346">
        <v>78187.36858787309</v>
      </c>
      <c r="AO634" s="346">
        <v>75811.620624912524</v>
      </c>
      <c r="AP634" s="346">
        <v>70460.517604107299</v>
      </c>
      <c r="AQ634" s="347">
        <v>0.16340703770326631</v>
      </c>
      <c r="AR634" s="348" t="str">
        <f t="shared" si="49"/>
        <v>RangpurRangpur</v>
      </c>
      <c r="AS634" s="347">
        <v>4.0000000000000001E-3</v>
      </c>
      <c r="AT634" s="347" t="s">
        <v>1846</v>
      </c>
      <c r="AU634" s="347" t="s">
        <v>1843</v>
      </c>
      <c r="AV634" s="349" t="s">
        <v>1041</v>
      </c>
    </row>
    <row r="635" spans="1:48" ht="14.4">
      <c r="A635" s="343">
        <v>495</v>
      </c>
      <c r="B635" s="343" t="s">
        <v>263</v>
      </c>
      <c r="C635" s="343" t="s">
        <v>2266</v>
      </c>
      <c r="D635" s="343" t="str">
        <f t="shared" si="45"/>
        <v>1001 - 1500 SFTSylhetSylhetNon-PNPHigh Street W Residential BlockMCবিভাগীয় শহরSquare ⬜ shapeGround floor</v>
      </c>
      <c r="E635" s="343" t="str">
        <f>CONCATENATE('Outlet Data'!K635,L635,'Outlet Data'!N635,M635)</f>
        <v>SylhetSylhetHigh Street W Residential BlockNon-PNP</v>
      </c>
      <c r="F635" s="343" t="str">
        <f t="shared" si="46"/>
        <v>Sylhetবিভাগীয় শহরNon-PNP</v>
      </c>
      <c r="G635" s="343" t="str">
        <f t="shared" si="47"/>
        <v>SylhetNon-PNP</v>
      </c>
      <c r="H635" s="344">
        <v>44864</v>
      </c>
      <c r="I635" s="343">
        <v>1200</v>
      </c>
      <c r="J635" s="343" t="str">
        <f t="shared" si="48"/>
        <v>1001 - 1500 SFT</v>
      </c>
      <c r="K635" s="345" t="s">
        <v>131</v>
      </c>
      <c r="L635" s="343" t="s">
        <v>131</v>
      </c>
      <c r="M635" s="345" t="s">
        <v>1537</v>
      </c>
      <c r="N635" s="343" t="s">
        <v>1015</v>
      </c>
      <c r="O635" s="343" t="s">
        <v>25</v>
      </c>
      <c r="P635" s="343" t="s">
        <v>118</v>
      </c>
      <c r="Q635" s="343" t="s">
        <v>1838</v>
      </c>
      <c r="R635" s="343" t="s">
        <v>1863</v>
      </c>
      <c r="S635" s="346">
        <v>1485647.4</v>
      </c>
      <c r="T635" s="346">
        <v>1238.0394999999999</v>
      </c>
      <c r="U635" s="346">
        <v>1371828</v>
      </c>
      <c r="V635" s="346">
        <v>1569753</v>
      </c>
      <c r="W635" s="346">
        <v>1121570.1000000001</v>
      </c>
      <c r="X635" s="346">
        <v>952503.3</v>
      </c>
      <c r="Y635" s="346">
        <v>1526574.5</v>
      </c>
      <c r="Z635" s="346">
        <v>44</v>
      </c>
      <c r="AA635" s="346" t="s">
        <v>1848</v>
      </c>
      <c r="AB635" s="346" t="s">
        <v>1849</v>
      </c>
      <c r="AC635" s="346" t="s">
        <v>1845</v>
      </c>
      <c r="AD635" s="346">
        <v>364077.29999999981</v>
      </c>
      <c r="AE635" s="347">
        <v>0.32461394967643997</v>
      </c>
      <c r="AF635" s="347">
        <v>5.4241513437375058E-2</v>
      </c>
      <c r="AG635" s="346">
        <v>1371828</v>
      </c>
      <c r="AH635" s="346">
        <v>1569753</v>
      </c>
      <c r="AI635" s="346">
        <v>1670396</v>
      </c>
      <c r="AJ635" s="346">
        <v>1251242</v>
      </c>
      <c r="AK635" s="346">
        <v>1565018</v>
      </c>
      <c r="AL635" s="346">
        <v>72228.332204175647</v>
      </c>
      <c r="AM635" s="346">
        <v>75741.97528132255</v>
      </c>
      <c r="AN635" s="346">
        <v>110643.48142113065</v>
      </c>
      <c r="AO635" s="346">
        <v>56442.399802801607</v>
      </c>
      <c r="AP635" s="346">
        <v>87862.628342076088</v>
      </c>
      <c r="AQ635" s="347">
        <v>0.15864223841235145</v>
      </c>
      <c r="AR635" s="348" t="str">
        <f t="shared" si="49"/>
        <v>SylhetSylhet</v>
      </c>
      <c r="AS635" s="347">
        <v>4.0000000000000001E-3</v>
      </c>
      <c r="AT635" s="347" t="s">
        <v>1846</v>
      </c>
      <c r="AU635" s="347" t="s">
        <v>1843</v>
      </c>
      <c r="AV635" s="349" t="s">
        <v>1041</v>
      </c>
    </row>
    <row r="636" spans="1:48" ht="14.4">
      <c r="A636" s="343">
        <v>127</v>
      </c>
      <c r="B636" s="343" t="s">
        <v>1655</v>
      </c>
      <c r="C636" s="343" t="s">
        <v>2267</v>
      </c>
      <c r="D636" s="343" t="str">
        <f t="shared" si="45"/>
        <v>3501 - 4000 SFTDhakaDhakaNon-PNPWithin the MahallaMBবিভাগীয় শহরSquare ⬜ shapeSlightly upper than Ground floor</v>
      </c>
      <c r="E636" s="343" t="str">
        <f>CONCATENATE('Outlet Data'!K636,L636,'Outlet Data'!N636,M636)</f>
        <v>DhakaDhakaWithin the MahallaNon-PNP</v>
      </c>
      <c r="F636" s="343" t="str">
        <f t="shared" si="46"/>
        <v>Dhakaবিভাগীয় শহরNon-PNP</v>
      </c>
      <c r="G636" s="343" t="str">
        <f t="shared" si="47"/>
        <v>DhakaNon-PNP</v>
      </c>
      <c r="H636" s="344">
        <v>45838</v>
      </c>
      <c r="I636" s="343">
        <v>3671</v>
      </c>
      <c r="J636" s="343" t="str">
        <f t="shared" si="48"/>
        <v>3501 - 4000 SFT</v>
      </c>
      <c r="K636" s="345" t="s">
        <v>52</v>
      </c>
      <c r="L636" s="343" t="s">
        <v>52</v>
      </c>
      <c r="M636" s="345" t="s">
        <v>1537</v>
      </c>
      <c r="N636" s="343" t="s">
        <v>1016</v>
      </c>
      <c r="O636" s="343" t="s">
        <v>25</v>
      </c>
      <c r="P636" s="343" t="s">
        <v>27</v>
      </c>
      <c r="Q636" s="343" t="s">
        <v>1838</v>
      </c>
      <c r="R636" s="343" t="s">
        <v>52</v>
      </c>
      <c r="S636" s="346">
        <v>8644318.8000000007</v>
      </c>
      <c r="T636" s="346">
        <v>2354.7585943884501</v>
      </c>
      <c r="U636" s="346">
        <v>8363241</v>
      </c>
      <c r="V636" s="346">
        <v>8606483</v>
      </c>
      <c r="W636" s="346">
        <v>2331907.2999999998</v>
      </c>
      <c r="X636" s="346">
        <v>2236201.2000000002</v>
      </c>
      <c r="Y636" s="346">
        <v>3080601.7</v>
      </c>
      <c r="Z636" s="346">
        <v>8</v>
      </c>
      <c r="AA636" s="346" t="s">
        <v>1853</v>
      </c>
      <c r="AB636" s="346" t="s">
        <v>1854</v>
      </c>
      <c r="AC636" s="346" t="s">
        <v>1855</v>
      </c>
      <c r="AD636" s="346">
        <v>6312411.5000000009</v>
      </c>
      <c r="AE636" s="347">
        <v>2.7069736005372089</v>
      </c>
      <c r="AF636" s="347">
        <v>3.0512414039763569E-2</v>
      </c>
      <c r="AG636" s="346">
        <v>8363241</v>
      </c>
      <c r="AH636" s="346">
        <v>8254316</v>
      </c>
      <c r="AI636" s="346">
        <v>8606483</v>
      </c>
      <c r="AJ636" s="346">
        <v>8367946</v>
      </c>
      <c r="AK636" s="346">
        <v>9629608</v>
      </c>
      <c r="AL636" s="346">
        <v>154169.90762197459</v>
      </c>
      <c r="AM636" s="346">
        <v>260399.99606085336</v>
      </c>
      <c r="AN636" s="346">
        <v>368558.38328803913</v>
      </c>
      <c r="AO636" s="346">
        <v>192768.98368111998</v>
      </c>
      <c r="AP636" s="346">
        <v>342897.90093457396</v>
      </c>
      <c r="AQ636" s="347">
        <v>0.1721514436861612</v>
      </c>
      <c r="AR636" s="348" t="str">
        <f t="shared" si="49"/>
        <v>DhakaDhaka</v>
      </c>
      <c r="AS636" s="347">
        <v>3.9622064574175815E-3</v>
      </c>
      <c r="AT636" s="347" t="s">
        <v>1846</v>
      </c>
      <c r="AU636" s="347" t="s">
        <v>1851</v>
      </c>
      <c r="AV636" s="349" t="s">
        <v>1041</v>
      </c>
    </row>
    <row r="637" spans="1:48" ht="14.4">
      <c r="A637" s="343">
        <v>551</v>
      </c>
      <c r="B637" s="343" t="s">
        <v>1653</v>
      </c>
      <c r="C637" s="343" t="s">
        <v>2268</v>
      </c>
      <c r="D637" s="343" t="str">
        <f t="shared" si="45"/>
        <v>1501 - 2000 SFTRajshahiRajshahiNon-PNPHigh Street W Residential BlockMCথানা সদরL shapeGround floor</v>
      </c>
      <c r="E637" s="343" t="str">
        <f>CONCATENATE('Outlet Data'!K637,L637,'Outlet Data'!N637,M637)</f>
        <v>RajshahiRajshahiHigh Street W Residential BlockNon-PNP</v>
      </c>
      <c r="F637" s="343" t="str">
        <f t="shared" si="46"/>
        <v>Rajshahiথানা সদরNon-PNP</v>
      </c>
      <c r="G637" s="343" t="str">
        <f t="shared" si="47"/>
        <v>RajshahiNon-PNP</v>
      </c>
      <c r="H637" s="344">
        <v>45838</v>
      </c>
      <c r="I637" s="343">
        <v>1728</v>
      </c>
      <c r="J637" s="343" t="str">
        <f t="shared" si="48"/>
        <v>1501 - 2000 SFT</v>
      </c>
      <c r="K637" s="345" t="s">
        <v>107</v>
      </c>
      <c r="L637" s="343" t="s">
        <v>107</v>
      </c>
      <c r="M637" s="345" t="s">
        <v>1537</v>
      </c>
      <c r="N637" s="343" t="s">
        <v>1015</v>
      </c>
      <c r="O637" s="343" t="s">
        <v>25</v>
      </c>
      <c r="P637" s="343" t="s">
        <v>118</v>
      </c>
      <c r="Q637" s="343" t="s">
        <v>1869</v>
      </c>
      <c r="R637" s="343" t="s">
        <v>1863</v>
      </c>
      <c r="S637" s="346">
        <v>986640.6</v>
      </c>
      <c r="T637" s="346">
        <v>570.97256944444439</v>
      </c>
      <c r="U637" s="346">
        <v>902238</v>
      </c>
      <c r="V637" s="346">
        <v>1131943</v>
      </c>
      <c r="W637" s="346">
        <v>1479686.2</v>
      </c>
      <c r="X637" s="346">
        <v>986640.6</v>
      </c>
      <c r="Y637" s="346">
        <v>1941291.8</v>
      </c>
      <c r="Z637" s="346">
        <v>41</v>
      </c>
      <c r="AA637" s="346" t="s">
        <v>1848</v>
      </c>
      <c r="AB637" s="346" t="s">
        <v>1849</v>
      </c>
      <c r="AC637" s="346" t="s">
        <v>1845</v>
      </c>
      <c r="AD637" s="346">
        <v>-493045.6</v>
      </c>
      <c r="AE637" s="347">
        <v>-0.3332095683530738</v>
      </c>
      <c r="AF637" s="347">
        <v>4.8484336381139505E-2</v>
      </c>
      <c r="AG637" s="346">
        <v>903268</v>
      </c>
      <c r="AH637" s="346">
        <v>902238</v>
      </c>
      <c r="AI637" s="346">
        <v>1202319</v>
      </c>
      <c r="AJ637" s="346">
        <v>793435</v>
      </c>
      <c r="AK637" s="346">
        <v>1131943</v>
      </c>
      <c r="AL637" s="346">
        <v>20773.686536636029</v>
      </c>
      <c r="AM637" s="346">
        <v>29807.190219970274</v>
      </c>
      <c r="AN637" s="346">
        <v>84017.984987848991</v>
      </c>
      <c r="AO637" s="346">
        <v>38897.639836663468</v>
      </c>
      <c r="AP637" s="346">
        <v>65686.572107327782</v>
      </c>
      <c r="AQ637" s="347">
        <v>0.1748742540997282</v>
      </c>
      <c r="AR637" s="348" t="str">
        <f t="shared" si="49"/>
        <v>RajshahiRajshahi</v>
      </c>
      <c r="AS637" s="347">
        <v>4.0000000000000001E-3</v>
      </c>
      <c r="AT637" s="347" t="s">
        <v>1842</v>
      </c>
      <c r="AU637" s="347" t="s">
        <v>1843</v>
      </c>
      <c r="AV637" s="349" t="s">
        <v>1041</v>
      </c>
    </row>
    <row r="638" spans="1:48" ht="14.4">
      <c r="A638" s="343">
        <v>189</v>
      </c>
      <c r="B638" s="343" t="s">
        <v>1628</v>
      </c>
      <c r="C638" s="343" t="s">
        <v>2269</v>
      </c>
      <c r="D638" s="343" t="str">
        <f t="shared" si="45"/>
        <v>2501 - 3000 SFTDhakaDhakaNon-PNPHigh Street W Residential BlockMBথানা সদরI shapeSlightly upper than Ground floor</v>
      </c>
      <c r="E638" s="343" t="str">
        <f>CONCATENATE('Outlet Data'!K638,L638,'Outlet Data'!N638,M638)</f>
        <v>DhakaDhakaHigh Street W Residential BlockNon-PNP</v>
      </c>
      <c r="F638" s="343" t="str">
        <f t="shared" si="46"/>
        <v>Dhakaথানা সদরNon-PNP</v>
      </c>
      <c r="G638" s="343" t="str">
        <f t="shared" si="47"/>
        <v>DhakaNon-PNP</v>
      </c>
      <c r="H638" s="344">
        <v>45838</v>
      </c>
      <c r="I638" s="343">
        <v>2830</v>
      </c>
      <c r="J638" s="343" t="str">
        <f t="shared" si="48"/>
        <v>2501 - 3000 SFT</v>
      </c>
      <c r="K638" s="345" t="s">
        <v>52</v>
      </c>
      <c r="L638" s="343" t="s">
        <v>52</v>
      </c>
      <c r="M638" s="345" t="s">
        <v>1537</v>
      </c>
      <c r="N638" s="343" t="s">
        <v>1015</v>
      </c>
      <c r="O638" s="343" t="s">
        <v>25</v>
      </c>
      <c r="P638" s="343" t="s">
        <v>27</v>
      </c>
      <c r="Q638" s="343" t="s">
        <v>1869</v>
      </c>
      <c r="R638" s="343" t="s">
        <v>52</v>
      </c>
      <c r="S638" s="346">
        <v>2349974.2000000002</v>
      </c>
      <c r="T638" s="346">
        <v>830.37957597173147</v>
      </c>
      <c r="U638" s="346">
        <v>2198332</v>
      </c>
      <c r="V638" s="346">
        <v>2570851</v>
      </c>
      <c r="W638" s="346">
        <v>2331907.2999999998</v>
      </c>
      <c r="X638" s="346">
        <v>2236201.2000000002</v>
      </c>
      <c r="Y638" s="346">
        <v>3080601.7</v>
      </c>
      <c r="Z638" s="346">
        <v>8</v>
      </c>
      <c r="AA638" s="346" t="s">
        <v>1853</v>
      </c>
      <c r="AB638" s="346" t="s">
        <v>1854</v>
      </c>
      <c r="AC638" s="346" t="s">
        <v>1845</v>
      </c>
      <c r="AD638" s="346">
        <v>18066.900000000373</v>
      </c>
      <c r="AE638" s="347">
        <v>7.7476922002861492E-3</v>
      </c>
      <c r="AF638" s="347">
        <v>6.5556647321530839E-2</v>
      </c>
      <c r="AG638" s="346">
        <v>2041090</v>
      </c>
      <c r="AH638" s="346">
        <v>2198332</v>
      </c>
      <c r="AI638" s="346">
        <v>2570851</v>
      </c>
      <c r="AJ638" s="346">
        <v>2227328</v>
      </c>
      <c r="AK638" s="346">
        <v>2712270</v>
      </c>
      <c r="AL638" s="346">
        <v>124186.57710979949</v>
      </c>
      <c r="AM638" s="346">
        <v>116539.19923461002</v>
      </c>
      <c r="AN638" s="346">
        <v>194024.35466554126</v>
      </c>
      <c r="AO638" s="346">
        <v>138625.68225297699</v>
      </c>
      <c r="AP638" s="346">
        <v>196906.33595755522</v>
      </c>
      <c r="AQ638" s="347">
        <v>0.16979528801748558</v>
      </c>
      <c r="AR638" s="348" t="str">
        <f t="shared" si="49"/>
        <v>DhakaDhaka</v>
      </c>
      <c r="AS638" s="347">
        <v>4.0000000000000001E-3</v>
      </c>
      <c r="AT638" s="347" t="s">
        <v>1856</v>
      </c>
      <c r="AU638" s="347" t="s">
        <v>1851</v>
      </c>
      <c r="AV638" s="349" t="s">
        <v>1041</v>
      </c>
    </row>
    <row r="639" spans="1:48" ht="14.4">
      <c r="A639" s="343">
        <v>129</v>
      </c>
      <c r="B639" s="343" t="s">
        <v>1624</v>
      </c>
      <c r="C639" s="343" t="s">
        <v>2270</v>
      </c>
      <c r="D639" s="343" t="str">
        <f t="shared" si="45"/>
        <v>2501 - 3000 SFTSylhetSunamganjNon-PNPHigh Street W Residential BlockMBজেলা শহরSquare ⬜ shapeSlightly upper than Ground floor</v>
      </c>
      <c r="E639" s="343" t="str">
        <f>CONCATENATE('Outlet Data'!K639,L639,'Outlet Data'!N639,M639)</f>
        <v>SylhetSunamganjHigh Street W Residential BlockNon-PNP</v>
      </c>
      <c r="F639" s="343" t="str">
        <f t="shared" si="46"/>
        <v>Sunamganjজেলা শহরNon-PNP</v>
      </c>
      <c r="G639" s="343" t="str">
        <f t="shared" si="47"/>
        <v>SunamganjNon-PNP</v>
      </c>
      <c r="H639" s="344">
        <v>45838</v>
      </c>
      <c r="I639" s="343">
        <v>2508</v>
      </c>
      <c r="J639" s="343" t="str">
        <f t="shared" si="48"/>
        <v>2501 - 3000 SFT</v>
      </c>
      <c r="K639" s="345" t="s">
        <v>131</v>
      </c>
      <c r="L639" s="343" t="s">
        <v>230</v>
      </c>
      <c r="M639" s="345" t="s">
        <v>1537</v>
      </c>
      <c r="N639" s="343" t="s">
        <v>1015</v>
      </c>
      <c r="O639" s="343" t="s">
        <v>25</v>
      </c>
      <c r="P639" s="343" t="s">
        <v>27</v>
      </c>
      <c r="Q639" s="343" t="s">
        <v>1861</v>
      </c>
      <c r="R639" s="343" t="s">
        <v>1863</v>
      </c>
      <c r="S639" s="346">
        <v>2322444</v>
      </c>
      <c r="T639" s="346">
        <v>926.01435406698567</v>
      </c>
      <c r="U639" s="346">
        <v>2284500</v>
      </c>
      <c r="V639" s="346">
        <v>2405367</v>
      </c>
      <c r="W639" s="346">
        <v>2544594.2000000002</v>
      </c>
      <c r="X639" s="346">
        <v>2061290.4</v>
      </c>
      <c r="Y639" s="346">
        <v>3604529.4</v>
      </c>
      <c r="Z639" s="346">
        <v>19</v>
      </c>
      <c r="AA639" s="346" t="s">
        <v>1848</v>
      </c>
      <c r="AB639" s="346" t="s">
        <v>1849</v>
      </c>
      <c r="AC639" s="346" t="s">
        <v>1845</v>
      </c>
      <c r="AD639" s="346">
        <v>-222150.20000000019</v>
      </c>
      <c r="AE639" s="347">
        <v>-8.730280058014761E-2</v>
      </c>
      <c r="AF639" s="347">
        <v>6.5487073750778224E-2</v>
      </c>
      <c r="AG639" s="346">
        <v>2284500</v>
      </c>
      <c r="AH639" s="346">
        <v>2405367</v>
      </c>
      <c r="AI639" s="346">
        <v>2754186</v>
      </c>
      <c r="AJ639" s="346">
        <v>1877166</v>
      </c>
      <c r="AK639" s="346">
        <v>2291001</v>
      </c>
      <c r="AL639" s="346">
        <v>86245.317151431344</v>
      </c>
      <c r="AM639" s="346">
        <v>160660.26670486678</v>
      </c>
      <c r="AN639" s="346">
        <v>250825.7215425123</v>
      </c>
      <c r="AO639" s="346">
        <v>107005.97868184163</v>
      </c>
      <c r="AP639" s="346">
        <v>155713.02346960985</v>
      </c>
      <c r="AQ639" s="347">
        <v>0.17269382505930897</v>
      </c>
      <c r="AR639" s="348" t="str">
        <f t="shared" si="49"/>
        <v>SylhetSunamganj</v>
      </c>
      <c r="AS639" s="347">
        <v>4.0000000000000001E-3</v>
      </c>
      <c r="AT639" s="347" t="s">
        <v>1846</v>
      </c>
      <c r="AU639" s="347" t="s">
        <v>1851</v>
      </c>
      <c r="AV639" s="349" t="s">
        <v>1041</v>
      </c>
    </row>
    <row r="640" spans="1:48" ht="14.4">
      <c r="A640" s="343">
        <v>765</v>
      </c>
      <c r="B640" s="343" t="s">
        <v>1651</v>
      </c>
      <c r="C640" s="343" t="s">
        <v>2271</v>
      </c>
      <c r="D640" s="343" t="str">
        <f t="shared" si="45"/>
        <v xml:space="preserve">2001 - 2500 SFTRangpurRangpurNon-PNPHigh Street W Residential BlockMCথানা সদরOthersGround floor </v>
      </c>
      <c r="E640" s="343" t="str">
        <f>CONCATENATE('Outlet Data'!K640,L640,'Outlet Data'!N640,M640)</f>
        <v>RangpurRangpurHigh Street W Residential BlockNon-PNP</v>
      </c>
      <c r="F640" s="343" t="str">
        <f t="shared" si="46"/>
        <v>Rangpurথানা সদরNon-PNP</v>
      </c>
      <c r="G640" s="343" t="str">
        <f t="shared" si="47"/>
        <v>RangpurNon-PNP</v>
      </c>
      <c r="H640" s="344">
        <v>45838</v>
      </c>
      <c r="I640" s="343">
        <v>2356</v>
      </c>
      <c r="J640" s="343" t="str">
        <f t="shared" si="48"/>
        <v>2001 - 2500 SFT</v>
      </c>
      <c r="K640" s="345" t="s">
        <v>389</v>
      </c>
      <c r="L640" s="343" t="s">
        <v>389</v>
      </c>
      <c r="M640" s="345" t="s">
        <v>1537</v>
      </c>
      <c r="N640" s="343" t="s">
        <v>1015</v>
      </c>
      <c r="O640" s="343" t="s">
        <v>25</v>
      </c>
      <c r="P640" s="343" t="s">
        <v>118</v>
      </c>
      <c r="Q640" s="343" t="s">
        <v>1869</v>
      </c>
      <c r="R640" s="343" t="s">
        <v>1863</v>
      </c>
      <c r="S640" s="346">
        <v>911371.4</v>
      </c>
      <c r="T640" s="346">
        <v>386.82996604414262</v>
      </c>
      <c r="U640" s="346">
        <v>846266</v>
      </c>
      <c r="V640" s="346">
        <v>1036981</v>
      </c>
      <c r="W640" s="346">
        <v>1739100.6</v>
      </c>
      <c r="X640" s="346">
        <v>985635.15</v>
      </c>
      <c r="Y640" s="346">
        <v>2574781.0499999998</v>
      </c>
      <c r="Z640" s="346">
        <v>10</v>
      </c>
      <c r="AA640" s="346" t="s">
        <v>1853</v>
      </c>
      <c r="AB640" s="346" t="s">
        <v>1854</v>
      </c>
      <c r="AC640" s="346" t="s">
        <v>1841</v>
      </c>
      <c r="AD640" s="346">
        <v>-827729.20000000007</v>
      </c>
      <c r="AE640" s="347">
        <v>-0.47595245496436489</v>
      </c>
      <c r="AF640" s="347">
        <v>1.577656608009724E-2</v>
      </c>
      <c r="AG640" s="346">
        <v>864055</v>
      </c>
      <c r="AH640" s="346">
        <v>846266</v>
      </c>
      <c r="AI640" s="346">
        <v>1036981</v>
      </c>
      <c r="AJ640" s="346">
        <v>756066</v>
      </c>
      <c r="AK640" s="346">
        <v>1053489</v>
      </c>
      <c r="AL640" s="346">
        <v>11394.713288971747</v>
      </c>
      <c r="AM640" s="346">
        <v>225.46198565248051</v>
      </c>
      <c r="AN640" s="346">
        <v>39667.555851091543</v>
      </c>
      <c r="AO640" s="346">
        <v>-7789.1027458803437</v>
      </c>
      <c r="AP640" s="346">
        <v>28392.92719821824</v>
      </c>
      <c r="AQ640" s="347">
        <v>0.14781093078970001</v>
      </c>
      <c r="AR640" s="348" t="str">
        <f t="shared" si="49"/>
        <v>RangpurRangpur</v>
      </c>
      <c r="AS640" s="347">
        <v>4.0000000000000001E-3</v>
      </c>
      <c r="AT640" s="347" t="s">
        <v>1850</v>
      </c>
      <c r="AU640" s="347" t="s">
        <v>1930</v>
      </c>
      <c r="AV640" s="349" t="s">
        <v>1041</v>
      </c>
    </row>
    <row r="641" spans="1:48" ht="14.4">
      <c r="A641" s="343">
        <v>201</v>
      </c>
      <c r="B641" s="343" t="s">
        <v>1622</v>
      </c>
      <c r="C641" s="343" t="s">
        <v>2272</v>
      </c>
      <c r="D641" s="343" t="str">
        <f t="shared" si="45"/>
        <v>2001 - 2500 SFTKhulnaBagerhatNon-PNPWithin the MahallaMBজেলা শহরSquare ⬜ shapeGround floor</v>
      </c>
      <c r="E641" s="343" t="str">
        <f>CONCATENATE('Outlet Data'!K641,L641,'Outlet Data'!N641,M641)</f>
        <v>KhulnaBagerhatWithin the MahallaNon-PNP</v>
      </c>
      <c r="F641" s="343" t="str">
        <f t="shared" si="46"/>
        <v>Bagerhatজেলা শহরNon-PNP</v>
      </c>
      <c r="G641" s="343" t="str">
        <f t="shared" si="47"/>
        <v>BagerhatNon-PNP</v>
      </c>
      <c r="H641" s="344">
        <v>45838</v>
      </c>
      <c r="I641" s="343">
        <v>2220</v>
      </c>
      <c r="J641" s="343" t="str">
        <f t="shared" si="48"/>
        <v>2001 - 2500 SFT</v>
      </c>
      <c r="K641" s="345" t="s">
        <v>159</v>
      </c>
      <c r="L641" s="343" t="s">
        <v>1163</v>
      </c>
      <c r="M641" s="345" t="s">
        <v>1537</v>
      </c>
      <c r="N641" s="343" t="s">
        <v>1016</v>
      </c>
      <c r="O641" s="343" t="s">
        <v>25</v>
      </c>
      <c r="P641" s="343" t="s">
        <v>27</v>
      </c>
      <c r="Q641" s="343" t="s">
        <v>1861</v>
      </c>
      <c r="R641" s="343" t="s">
        <v>1863</v>
      </c>
      <c r="S641" s="346">
        <v>2435432</v>
      </c>
      <c r="T641" s="346">
        <v>1097.0414414414415</v>
      </c>
      <c r="U641" s="346">
        <v>2279664</v>
      </c>
      <c r="V641" s="346">
        <v>2574841</v>
      </c>
      <c r="W641" s="346">
        <v>1784220.4</v>
      </c>
      <c r="X641" s="346">
        <v>1167808</v>
      </c>
      <c r="Y641" s="346">
        <v>2364199</v>
      </c>
      <c r="Z641" s="346">
        <v>13</v>
      </c>
      <c r="AA641" s="346" t="s">
        <v>1853</v>
      </c>
      <c r="AB641" s="346" t="s">
        <v>1854</v>
      </c>
      <c r="AC641" s="346" t="s">
        <v>1855</v>
      </c>
      <c r="AD641" s="346">
        <v>651211.60000000009</v>
      </c>
      <c r="AE641" s="347">
        <v>0.36498383271483736</v>
      </c>
      <c r="AF641" s="347">
        <v>8.5637420158830843E-2</v>
      </c>
      <c r="AG641" s="346">
        <v>1985616</v>
      </c>
      <c r="AH641" s="346">
        <v>2279664</v>
      </c>
      <c r="AI641" s="346">
        <v>2557847</v>
      </c>
      <c r="AJ641" s="346">
        <v>2574841</v>
      </c>
      <c r="AK641" s="346">
        <v>2779192</v>
      </c>
      <c r="AL641" s="346">
        <v>168550.69216688897</v>
      </c>
      <c r="AM641" s="346">
        <v>176627.41489869583</v>
      </c>
      <c r="AN641" s="346">
        <v>237989.29584042198</v>
      </c>
      <c r="AO641" s="346">
        <v>195272.8480399315</v>
      </c>
      <c r="AP641" s="346">
        <v>264380.31631537032</v>
      </c>
      <c r="AQ641" s="347">
        <v>0.17504331827942252</v>
      </c>
      <c r="AR641" s="348" t="str">
        <f t="shared" si="49"/>
        <v>KhulnaBagerhat</v>
      </c>
      <c r="AS641" s="347">
        <v>4.0000000000000001E-3</v>
      </c>
      <c r="AT641" s="347" t="s">
        <v>1846</v>
      </c>
      <c r="AU641" s="347" t="s">
        <v>1843</v>
      </c>
      <c r="AV641" s="349" t="s">
        <v>1041</v>
      </c>
    </row>
    <row r="642" spans="1:48" ht="14.4">
      <c r="A642" s="343">
        <v>773</v>
      </c>
      <c r="B642" s="343" t="s">
        <v>1647</v>
      </c>
      <c r="C642" s="343" t="s">
        <v>2273</v>
      </c>
      <c r="D642" s="343" t="str">
        <f t="shared" si="45"/>
        <v>Below 1000 SFTChattogramCumillaNon-PNPHigh Street W Residential BlockMBজেলা শহরI shapeSlightly upper than Ground floor</v>
      </c>
      <c r="E642" s="343" t="str">
        <f>CONCATENATE('Outlet Data'!K642,L642,'Outlet Data'!N642,M642)</f>
        <v>ChattogramCumillaHigh Street W Residential BlockNon-PNP</v>
      </c>
      <c r="F642" s="343" t="str">
        <f t="shared" si="46"/>
        <v>Cumillaজেলা শহরNon-PNP</v>
      </c>
      <c r="G642" s="343" t="str">
        <f t="shared" si="47"/>
        <v>CumillaNon-PNP</v>
      </c>
      <c r="H642" s="344">
        <v>45838</v>
      </c>
      <c r="I642" s="343">
        <v>900</v>
      </c>
      <c r="J642" s="343" t="str">
        <f t="shared" si="48"/>
        <v>Below 1000 SFT</v>
      </c>
      <c r="K642" s="345" t="s">
        <v>195</v>
      </c>
      <c r="L642" s="343" t="s">
        <v>162</v>
      </c>
      <c r="M642" s="345" t="s">
        <v>1537</v>
      </c>
      <c r="N642" s="343" t="s">
        <v>1015</v>
      </c>
      <c r="O642" s="343" t="s">
        <v>25</v>
      </c>
      <c r="P642" s="343" t="s">
        <v>27</v>
      </c>
      <c r="Q642" s="343" t="s">
        <v>1861</v>
      </c>
      <c r="R642" s="343" t="s">
        <v>1863</v>
      </c>
      <c r="S642" s="346">
        <v>672568</v>
      </c>
      <c r="T642" s="346">
        <v>747.29777777777781</v>
      </c>
      <c r="U642" s="346">
        <v>608511</v>
      </c>
      <c r="V642" s="346">
        <v>733453</v>
      </c>
      <c r="W642" s="346">
        <v>1039476.4</v>
      </c>
      <c r="X642" s="346">
        <v>672568</v>
      </c>
      <c r="Y642" s="346">
        <v>1386312.2</v>
      </c>
      <c r="Z642" s="346">
        <v>5</v>
      </c>
      <c r="AA642" s="346" t="s">
        <v>1853</v>
      </c>
      <c r="AB642" s="346" t="s">
        <v>1854</v>
      </c>
      <c r="AC642" s="346" t="s">
        <v>1845</v>
      </c>
      <c r="AD642" s="346">
        <v>-366908.4</v>
      </c>
      <c r="AE642" s="347">
        <v>-0.35297424741918149</v>
      </c>
      <c r="AF642" s="347">
        <v>-6.1508007833144095E-3</v>
      </c>
      <c r="AG642" s="346">
        <v>570952</v>
      </c>
      <c r="AH642" s="346">
        <v>608511</v>
      </c>
      <c r="AI642" s="346">
        <v>832149</v>
      </c>
      <c r="AJ642" s="346">
        <v>617775</v>
      </c>
      <c r="AK642" s="346">
        <v>733453</v>
      </c>
      <c r="AL642" s="346">
        <v>-23616.475885012245</v>
      </c>
      <c r="AM642" s="346">
        <v>-18200.796401071406</v>
      </c>
      <c r="AN642" s="346">
        <v>14816.68995972941</v>
      </c>
      <c r="AO642" s="346">
        <v>501.23938955635822</v>
      </c>
      <c r="AP642" s="346">
        <v>5815.184030636854</v>
      </c>
      <c r="AQ642" s="347">
        <v>0.15257913064555875</v>
      </c>
      <c r="AR642" s="348" t="str">
        <f t="shared" si="49"/>
        <v>ChattogramCumilla</v>
      </c>
      <c r="AS642" s="347">
        <v>4.0000000000000001E-3</v>
      </c>
      <c r="AT642" s="347" t="s">
        <v>1856</v>
      </c>
      <c r="AU642" s="347" t="s">
        <v>1851</v>
      </c>
      <c r="AV642" s="349" t="s">
        <v>1041</v>
      </c>
    </row>
    <row r="643" spans="1:48" ht="14.4">
      <c r="A643" s="343">
        <v>824</v>
      </c>
      <c r="B643" s="343" t="s">
        <v>1658</v>
      </c>
      <c r="C643" s="343" t="s">
        <v>2274</v>
      </c>
      <c r="D643" s="343" t="str">
        <f t="shared" ref="D643:D706" si="50">CONCATENATE(J643,K643,L643,M643,,N643,O643,P643,Q643,AT643,AU643)</f>
        <v>Below 1000 SFTDhakaDhakaNon-PNPHigh Street W Residential BlockHAবিভাগীয় শহরL shapeGround floor</v>
      </c>
      <c r="E643" s="343" t="str">
        <f>CONCATENATE('Outlet Data'!K643,L643,'Outlet Data'!N643,M643)</f>
        <v>DhakaDhakaHigh Street W Residential BlockNon-PNP</v>
      </c>
      <c r="F643" s="343" t="str">
        <f t="shared" ref="F643:F706" si="51">CONCATENATE(L643,Q643,M643)</f>
        <v>Dhakaবিভাগীয় শহরNon-PNP</v>
      </c>
      <c r="G643" s="343" t="str">
        <f t="shared" ref="G643:G706" si="52">CONCATENATE(L643,M643)</f>
        <v>DhakaNon-PNP</v>
      </c>
      <c r="H643" s="344">
        <v>45838</v>
      </c>
      <c r="I643" s="343">
        <v>674</v>
      </c>
      <c r="J643" s="343" t="str">
        <f t="shared" ref="J643:J706" si="53">IF(I643="","",IF(I643&lt;=1000,"Below 1000 SFT",IF(I643&gt;10000,"More Then 10000 SFT",(INT((I643-1001)/500)*500+1001)&amp;" - "&amp;(INT((I643-1001)/500)*500+1500)&amp;" SFT")))</f>
        <v>Below 1000 SFT</v>
      </c>
      <c r="K643" s="345" t="s">
        <v>52</v>
      </c>
      <c r="L643" s="343" t="s">
        <v>52</v>
      </c>
      <c r="M643" s="345" t="s">
        <v>1537</v>
      </c>
      <c r="N643" s="343" t="s">
        <v>1015</v>
      </c>
      <c r="O643" s="343" t="s">
        <v>45</v>
      </c>
      <c r="P643" s="343" t="s">
        <v>46</v>
      </c>
      <c r="Q643" s="343" t="s">
        <v>1838</v>
      </c>
      <c r="R643" s="343" t="s">
        <v>52</v>
      </c>
      <c r="S643" s="346">
        <v>1362706</v>
      </c>
      <c r="T643" s="346">
        <v>2021.8189910979229</v>
      </c>
      <c r="U643" s="346">
        <v>1351960</v>
      </c>
      <c r="V643" s="346">
        <v>1385028</v>
      </c>
      <c r="W643" s="346">
        <v>937396.9</v>
      </c>
      <c r="X643" s="346">
        <v>651469.44999999995</v>
      </c>
      <c r="Y643" s="346">
        <v>1358631.4</v>
      </c>
      <c r="Z643" s="346">
        <v>34</v>
      </c>
      <c r="AA643" s="346" t="s">
        <v>1839</v>
      </c>
      <c r="AB643" s="346" t="s">
        <v>1840</v>
      </c>
      <c r="AC643" s="346" t="s">
        <v>1855</v>
      </c>
      <c r="AD643" s="346">
        <v>425309.1</v>
      </c>
      <c r="AE643" s="347">
        <v>0.45371293632398402</v>
      </c>
      <c r="AF643" s="347">
        <v>2.8220601296284002E-2</v>
      </c>
      <c r="AG643" s="346">
        <v>1365103</v>
      </c>
      <c r="AH643" s="346">
        <v>1385028</v>
      </c>
      <c r="AI643" s="346">
        <v>1412937</v>
      </c>
      <c r="AJ643" s="346">
        <v>1298502</v>
      </c>
      <c r="AK643" s="346">
        <v>1351960</v>
      </c>
      <c r="AL643" s="346">
        <v>35648.928950314352</v>
      </c>
      <c r="AM643" s="346">
        <v>31167.047920382785</v>
      </c>
      <c r="AN643" s="346">
        <v>46189.023732506612</v>
      </c>
      <c r="AO643" s="346">
        <v>37899.097991446295</v>
      </c>
      <c r="AP643" s="346">
        <v>41377.814955619891</v>
      </c>
      <c r="AQ643" s="347">
        <v>0.14738048809742196</v>
      </c>
      <c r="AR643" s="348" t="str">
        <f t="shared" ref="AR643:AR706" si="54">K643&amp;L643</f>
        <v>DhakaDhaka</v>
      </c>
      <c r="AS643" s="347">
        <v>4.0000000000000001E-3</v>
      </c>
      <c r="AT643" s="347" t="s">
        <v>1842</v>
      </c>
      <c r="AU643" s="347" t="s">
        <v>1843</v>
      </c>
      <c r="AV643" s="349" t="s">
        <v>1041</v>
      </c>
    </row>
    <row r="644" spans="1:48" ht="14.4">
      <c r="A644" s="343">
        <v>796</v>
      </c>
      <c r="B644" s="343" t="s">
        <v>1660</v>
      </c>
      <c r="C644" s="343" t="s">
        <v>2275</v>
      </c>
      <c r="D644" s="343" t="str">
        <f t="shared" si="50"/>
        <v>1001 - 1500 SFTRangpurGaibandhaNon-PNPHigh Street W Residential BlockMCথানা সদরSquare ⬜ shapeSlightly upper than Ground floor</v>
      </c>
      <c r="E644" s="343" t="str">
        <f>CONCATENATE('Outlet Data'!K644,L644,'Outlet Data'!N644,M644)</f>
        <v>RangpurGaibandhaHigh Street W Residential BlockNon-PNP</v>
      </c>
      <c r="F644" s="343" t="str">
        <f t="shared" si="51"/>
        <v>Gaibandhaথানা সদরNon-PNP</v>
      </c>
      <c r="G644" s="343" t="str">
        <f t="shared" si="52"/>
        <v>GaibandhaNon-PNP</v>
      </c>
      <c r="H644" s="344">
        <v>45838</v>
      </c>
      <c r="I644" s="343">
        <v>1204</v>
      </c>
      <c r="J644" s="343" t="str">
        <f t="shared" si="53"/>
        <v>1001 - 1500 SFT</v>
      </c>
      <c r="K644" s="345" t="s">
        <v>389</v>
      </c>
      <c r="L644" s="343" t="s">
        <v>576</v>
      </c>
      <c r="M644" s="345" t="s">
        <v>1537</v>
      </c>
      <c r="N644" s="343" t="s">
        <v>1015</v>
      </c>
      <c r="O644" s="343" t="s">
        <v>25</v>
      </c>
      <c r="P644" s="343" t="s">
        <v>118</v>
      </c>
      <c r="Q644" s="343" t="s">
        <v>1869</v>
      </c>
      <c r="R644" s="343" t="s">
        <v>1863</v>
      </c>
      <c r="S644" s="346">
        <v>780844</v>
      </c>
      <c r="T644" s="346">
        <v>648.54152823920265</v>
      </c>
      <c r="U644" s="346">
        <v>736951</v>
      </c>
      <c r="V644" s="346">
        <v>870059</v>
      </c>
      <c r="W644" s="346">
        <v>977323.5</v>
      </c>
      <c r="X644" s="346">
        <v>732609.0625</v>
      </c>
      <c r="Y644" s="346">
        <v>1092969.7</v>
      </c>
      <c r="Z644" s="346">
        <v>8</v>
      </c>
      <c r="AA644" s="346" t="s">
        <v>1853</v>
      </c>
      <c r="AB644" s="346" t="s">
        <v>1854</v>
      </c>
      <c r="AC644" s="346" t="s">
        <v>1845</v>
      </c>
      <c r="AD644" s="346">
        <v>-196479.5</v>
      </c>
      <c r="AE644" s="347">
        <v>-0.20103834605430038</v>
      </c>
      <c r="AF644" s="347">
        <v>1.0490968665409574E-2</v>
      </c>
      <c r="AG644" s="346">
        <v>736951</v>
      </c>
      <c r="AH644" s="346">
        <v>774118</v>
      </c>
      <c r="AI644" s="346">
        <v>929944</v>
      </c>
      <c r="AJ644" s="346">
        <v>593148</v>
      </c>
      <c r="AK644" s="346">
        <v>870059</v>
      </c>
      <c r="AL644" s="346">
        <v>-15092.922028875531</v>
      </c>
      <c r="AM644" s="346">
        <v>8020.813234737172</v>
      </c>
      <c r="AN644" s="346">
        <v>27717.405991090403</v>
      </c>
      <c r="AO644" s="346">
        <v>-7061.4948830982175</v>
      </c>
      <c r="AP644" s="346">
        <v>27375.247369011544</v>
      </c>
      <c r="AQ644" s="347">
        <v>0.15625120594186451</v>
      </c>
      <c r="AR644" s="348" t="str">
        <f t="shared" si="54"/>
        <v>RangpurGaibandha</v>
      </c>
      <c r="AS644" s="347">
        <v>4.0000000000000001E-3</v>
      </c>
      <c r="AT644" s="347" t="s">
        <v>1846</v>
      </c>
      <c r="AU644" s="347" t="s">
        <v>1851</v>
      </c>
      <c r="AV644" s="349" t="s">
        <v>1041</v>
      </c>
    </row>
    <row r="645" spans="1:48" ht="14.4">
      <c r="A645" s="343">
        <v>807</v>
      </c>
      <c r="B645" s="343" t="s">
        <v>1661</v>
      </c>
      <c r="C645" s="343" t="s">
        <v>2276</v>
      </c>
      <c r="D645" s="343" t="str">
        <f t="shared" si="50"/>
        <v>1001 - 1500 SFTDhakaDhakaNon-PNPCommercial HubMCবিভাগীয় শহরSquare ⬜ shapeSlightly upper than Ground floor</v>
      </c>
      <c r="E645" s="343" t="str">
        <f>CONCATENATE('Outlet Data'!K645,L645,'Outlet Data'!N645,M645)</f>
        <v>DhakaDhakaCommercial HubNon-PNP</v>
      </c>
      <c r="F645" s="343" t="str">
        <f t="shared" si="51"/>
        <v>Dhakaবিভাগীয় শহরNon-PNP</v>
      </c>
      <c r="G645" s="343" t="str">
        <f t="shared" si="52"/>
        <v>DhakaNon-PNP</v>
      </c>
      <c r="H645" s="344">
        <v>45838</v>
      </c>
      <c r="I645" s="343">
        <v>1003</v>
      </c>
      <c r="J645" s="343" t="str">
        <f t="shared" si="53"/>
        <v>1001 - 1500 SFT</v>
      </c>
      <c r="K645" s="345" t="s">
        <v>52</v>
      </c>
      <c r="L645" s="343" t="s">
        <v>52</v>
      </c>
      <c r="M645" s="345" t="s">
        <v>1537</v>
      </c>
      <c r="N645" s="343" t="s">
        <v>1014</v>
      </c>
      <c r="O645" s="343" t="s">
        <v>25</v>
      </c>
      <c r="P645" s="343" t="s">
        <v>118</v>
      </c>
      <c r="Q645" s="343" t="s">
        <v>1838</v>
      </c>
      <c r="R645" s="343" t="s">
        <v>52</v>
      </c>
      <c r="S645" s="346">
        <v>961401.4</v>
      </c>
      <c r="T645" s="346">
        <v>958.5258225324028</v>
      </c>
      <c r="U645" s="346">
        <v>843085</v>
      </c>
      <c r="V645" s="346">
        <v>1046234</v>
      </c>
      <c r="W645" s="346">
        <v>1435127.2999999998</v>
      </c>
      <c r="X645" s="346">
        <v>920723.95</v>
      </c>
      <c r="Y645" s="346">
        <v>2028621.2</v>
      </c>
      <c r="Z645" s="346">
        <v>50</v>
      </c>
      <c r="AA645" s="346" t="s">
        <v>1853</v>
      </c>
      <c r="AB645" s="346" t="s">
        <v>1854</v>
      </c>
      <c r="AC645" s="346" t="s">
        <v>1845</v>
      </c>
      <c r="AD645" s="346">
        <v>-473725.89999999979</v>
      </c>
      <c r="AE645" s="347">
        <v>-0.33009329555642897</v>
      </c>
      <c r="AF645" s="347">
        <v>-5.9211586612007887E-3</v>
      </c>
      <c r="AG645" s="346">
        <v>843085</v>
      </c>
      <c r="AH645" s="346">
        <v>810534</v>
      </c>
      <c r="AI645" s="346">
        <v>1188093</v>
      </c>
      <c r="AJ645" s="346">
        <v>919061</v>
      </c>
      <c r="AK645" s="346">
        <v>1046234</v>
      </c>
      <c r="AL645" s="346">
        <v>-84586.729208334407</v>
      </c>
      <c r="AM645" s="346">
        <v>-13239.290071006428</v>
      </c>
      <c r="AN645" s="346">
        <v>25121.969056804752</v>
      </c>
      <c r="AO645" s="346">
        <v>5574.2001386374177</v>
      </c>
      <c r="AP645" s="346">
        <v>38666.798951395846</v>
      </c>
      <c r="AQ645" s="347">
        <v>0.13857969533516931</v>
      </c>
      <c r="AR645" s="348" t="str">
        <f t="shared" si="54"/>
        <v>DhakaDhaka</v>
      </c>
      <c r="AS645" s="347">
        <v>4.0000000000000001E-3</v>
      </c>
      <c r="AT645" s="347" t="s">
        <v>1846</v>
      </c>
      <c r="AU645" s="347" t="s">
        <v>1851</v>
      </c>
      <c r="AV645" s="349" t="s">
        <v>1041</v>
      </c>
    </row>
    <row r="646" spans="1:48" ht="14.4">
      <c r="A646" s="343">
        <v>183</v>
      </c>
      <c r="B646" s="343" t="s">
        <v>1561</v>
      </c>
      <c r="C646" s="343" t="s">
        <v>509</v>
      </c>
      <c r="D646" s="343" t="str">
        <f t="shared" si="50"/>
        <v>2001 - 2500 SFTDhakaDhakaNon-PNPHigh Street W InstitutionsMBবিভাগীয় শহরL shapeGround floor</v>
      </c>
      <c r="E646" s="343" t="str">
        <f>CONCATENATE('Outlet Data'!K646,L646,'Outlet Data'!N646,M646)</f>
        <v>DhakaDhakaHigh Street W InstitutionsNon-PNP</v>
      </c>
      <c r="F646" s="343" t="str">
        <f t="shared" si="51"/>
        <v>Dhakaবিভাগীয় শহরNon-PNP</v>
      </c>
      <c r="G646" s="343" t="str">
        <f t="shared" si="52"/>
        <v>DhakaNon-PNP</v>
      </c>
      <c r="H646" s="344">
        <v>45839</v>
      </c>
      <c r="I646" s="343">
        <v>2500</v>
      </c>
      <c r="J646" s="343" t="str">
        <f t="shared" si="53"/>
        <v>2001 - 2500 SFT</v>
      </c>
      <c r="K646" s="345" t="s">
        <v>52</v>
      </c>
      <c r="L646" s="343" t="s">
        <v>52</v>
      </c>
      <c r="M646" s="345" t="s">
        <v>1537</v>
      </c>
      <c r="N646" s="343" t="s">
        <v>1021</v>
      </c>
      <c r="O646" s="343" t="s">
        <v>25</v>
      </c>
      <c r="P646" s="343" t="s">
        <v>27</v>
      </c>
      <c r="Q646" s="343" t="s">
        <v>1838</v>
      </c>
      <c r="R646" s="343" t="s">
        <v>52</v>
      </c>
      <c r="S646" s="346">
        <v>3540640.4</v>
      </c>
      <c r="T646" s="346">
        <v>1416.2561599999999</v>
      </c>
      <c r="U646" s="346">
        <v>3369940</v>
      </c>
      <c r="V646" s="346">
        <v>3630535</v>
      </c>
      <c r="W646" s="346">
        <v>2241169.2000000002</v>
      </c>
      <c r="X646" s="346">
        <v>1560783.7999999998</v>
      </c>
      <c r="Y646" s="346">
        <v>3069073.6</v>
      </c>
      <c r="Z646" s="346">
        <v>59</v>
      </c>
      <c r="AA646" s="346" t="s">
        <v>1853</v>
      </c>
      <c r="AB646" s="346" t="s">
        <v>1854</v>
      </c>
      <c r="AC646" s="346" t="s">
        <v>1855</v>
      </c>
      <c r="AD646" s="346">
        <v>1299471.1999999997</v>
      </c>
      <c r="AE646" s="347">
        <v>0.57981842691752128</v>
      </c>
      <c r="AF646" s="347">
        <v>2.2023261583141725E-2</v>
      </c>
      <c r="AG646" s="346">
        <v>3630535</v>
      </c>
      <c r="AH646" s="346">
        <v>3429494</v>
      </c>
      <c r="AI646" s="346">
        <v>3113147</v>
      </c>
      <c r="AJ646" s="346">
        <v>4160086</v>
      </c>
      <c r="AK646" s="346">
        <v>3369940</v>
      </c>
      <c r="AL646" s="346">
        <v>121033.56572796835</v>
      </c>
      <c r="AM646" s="346">
        <v>93737.278065971215</v>
      </c>
      <c r="AN646" s="346">
        <v>-144014.23610579502</v>
      </c>
      <c r="AO646" s="346">
        <v>261449.57812481234</v>
      </c>
      <c r="AP646" s="346">
        <v>57676.062692240812</v>
      </c>
      <c r="AQ646" s="347">
        <v>0.17186486253813141</v>
      </c>
      <c r="AR646" s="348" t="str">
        <f t="shared" si="54"/>
        <v>DhakaDhaka</v>
      </c>
      <c r="AS646" s="347">
        <v>4.0000000000000001E-3</v>
      </c>
      <c r="AT646" s="347" t="s">
        <v>1842</v>
      </c>
      <c r="AU646" s="347" t="s">
        <v>1843</v>
      </c>
      <c r="AV646" s="349" t="s">
        <v>1555</v>
      </c>
    </row>
    <row r="647" spans="1:48" ht="14.4">
      <c r="A647" s="343">
        <v>914</v>
      </c>
      <c r="B647" s="343" t="s">
        <v>2277</v>
      </c>
      <c r="C647" s="343" t="s">
        <v>2278</v>
      </c>
      <c r="D647" s="343" t="str">
        <f t="shared" si="50"/>
        <v>1001 - 1500 SFTDhakaTangailNon-PNPCommercial HubMBথানা সদরI shapeGround floor</v>
      </c>
      <c r="E647" s="343" t="str">
        <f>CONCATENATE('Outlet Data'!K647,L647,'Outlet Data'!N647,M647)</f>
        <v>DhakaTangailCommercial HubNon-PNP</v>
      </c>
      <c r="F647" s="343" t="str">
        <f t="shared" si="51"/>
        <v>Tangailথানা সদরNon-PNP</v>
      </c>
      <c r="G647" s="343" t="str">
        <f t="shared" si="52"/>
        <v>TangailNon-PNP</v>
      </c>
      <c r="H647" s="344">
        <v>46053</v>
      </c>
      <c r="I647" s="343">
        <v>1200</v>
      </c>
      <c r="J647" s="343" t="str">
        <f t="shared" si="53"/>
        <v>1001 - 1500 SFT</v>
      </c>
      <c r="K647" s="345" t="s">
        <v>52</v>
      </c>
      <c r="L647" s="343" t="s">
        <v>362</v>
      </c>
      <c r="M647" s="345" t="s">
        <v>1537</v>
      </c>
      <c r="N647" s="343" t="s">
        <v>1014</v>
      </c>
      <c r="O647" s="343" t="s">
        <v>25</v>
      </c>
      <c r="P647" s="343" t="s">
        <v>27</v>
      </c>
      <c r="Q647" s="343" t="s">
        <v>1869</v>
      </c>
      <c r="R647" s="343" t="s">
        <v>52</v>
      </c>
      <c r="S647" s="346">
        <v>769044.2</v>
      </c>
      <c r="T647" s="346">
        <v>640.87016666666659</v>
      </c>
      <c r="U647" s="346">
        <v>748698</v>
      </c>
      <c r="V647" s="346">
        <v>1122296</v>
      </c>
      <c r="W647" s="346">
        <v>1142102.7</v>
      </c>
      <c r="X647" s="346">
        <v>947847.7</v>
      </c>
      <c r="Y647" s="346">
        <v>1344050.35</v>
      </c>
      <c r="Z647" s="346">
        <v>8</v>
      </c>
      <c r="AA647" s="346" t="s">
        <v>1857</v>
      </c>
      <c r="AB647" s="346" t="s">
        <v>1858</v>
      </c>
      <c r="AC647" s="346" t="s">
        <v>1841</v>
      </c>
      <c r="AD647" s="346">
        <v>-373058.5</v>
      </c>
      <c r="AE647" s="347">
        <v>-0.32664181601181752</v>
      </c>
      <c r="AF647" s="347">
        <v>1.3005898136595776E-2</v>
      </c>
      <c r="AG647" s="346">
        <v>52580</v>
      </c>
      <c r="AH647" s="346">
        <v>773242</v>
      </c>
      <c r="AI647" s="346">
        <v>1122296</v>
      </c>
      <c r="AJ647" s="346">
        <v>748698</v>
      </c>
      <c r="AK647" s="346">
        <v>1148405</v>
      </c>
      <c r="AL647" s="346">
        <v>5635.3853958523769</v>
      </c>
      <c r="AM647" s="346">
        <v>-9383.2617235810612</v>
      </c>
      <c r="AN647" s="346">
        <v>693.44540187195526</v>
      </c>
      <c r="AO647" s="346">
        <v>8566.1698168687872</v>
      </c>
      <c r="AP647" s="346">
        <v>44498.813747686887</v>
      </c>
      <c r="AQ647" s="347">
        <v>0.17652182316660092</v>
      </c>
      <c r="AR647" s="348" t="str">
        <f t="shared" si="54"/>
        <v>DhakaTangail</v>
      </c>
      <c r="AS647" s="347">
        <v>4.0000000000000001E-3</v>
      </c>
      <c r="AT647" s="347" t="s">
        <v>1856</v>
      </c>
      <c r="AU647" s="347" t="s">
        <v>1843</v>
      </c>
      <c r="AV647" s="349" t="s">
        <v>1041</v>
      </c>
    </row>
    <row r="648" spans="1:48" ht="14.4">
      <c r="A648" s="343">
        <v>827</v>
      </c>
      <c r="B648" s="343" t="s">
        <v>1652</v>
      </c>
      <c r="C648" s="343" t="s">
        <v>2279</v>
      </c>
      <c r="D648" s="343" t="str">
        <f t="shared" si="50"/>
        <v>1001 - 1500 SFTBarishalBarishalNon-PNPHigh Street W Residential BlockLCথানা সদরL shapeGround floor</v>
      </c>
      <c r="E648" s="343" t="str">
        <f>CONCATENATE('Outlet Data'!K648,L648,'Outlet Data'!N648,M648)</f>
        <v>BarishalBarishalHigh Street W Residential BlockNon-PNP</v>
      </c>
      <c r="F648" s="343" t="str">
        <f t="shared" si="51"/>
        <v>Barishalথানা সদরNon-PNP</v>
      </c>
      <c r="G648" s="343" t="str">
        <f t="shared" si="52"/>
        <v>BarishalNon-PNP</v>
      </c>
      <c r="H648" s="344">
        <v>45862</v>
      </c>
      <c r="I648" s="343">
        <v>1343</v>
      </c>
      <c r="J648" s="343" t="str">
        <f t="shared" si="53"/>
        <v>1001 - 1500 SFT</v>
      </c>
      <c r="K648" s="345" t="s">
        <v>189</v>
      </c>
      <c r="L648" s="343" t="s">
        <v>189</v>
      </c>
      <c r="M648" s="345" t="s">
        <v>1537</v>
      </c>
      <c r="N648" s="343" t="s">
        <v>1015</v>
      </c>
      <c r="O648" s="343" t="s">
        <v>127</v>
      </c>
      <c r="P648" s="343" t="s">
        <v>118</v>
      </c>
      <c r="Q648" s="343" t="s">
        <v>1869</v>
      </c>
      <c r="R648" s="343" t="s">
        <v>1863</v>
      </c>
      <c r="S648" s="346">
        <v>842485</v>
      </c>
      <c r="T648" s="346">
        <v>627.31571109456445</v>
      </c>
      <c r="U648" s="346">
        <v>841832</v>
      </c>
      <c r="V648" s="346">
        <v>888722</v>
      </c>
      <c r="W648" s="346">
        <v>1254815</v>
      </c>
      <c r="X648" s="346">
        <v>792070.60000000009</v>
      </c>
      <c r="Y648" s="346">
        <v>1562156.45</v>
      </c>
      <c r="Z648" s="346">
        <v>14</v>
      </c>
      <c r="AA648" s="346" t="s">
        <v>1853</v>
      </c>
      <c r="AB648" s="346" t="s">
        <v>1854</v>
      </c>
      <c r="AC648" s="346" t="s">
        <v>1845</v>
      </c>
      <c r="AD648" s="346">
        <v>-412330</v>
      </c>
      <c r="AE648" s="347">
        <v>-0.32859823958113343</v>
      </c>
      <c r="AF648" s="347">
        <v>-2.1156602330750195E-2</v>
      </c>
      <c r="AG648" s="346">
        <v>841832</v>
      </c>
      <c r="AH648" s="346">
        <v>844574</v>
      </c>
      <c r="AI648" s="346">
        <v>1043532</v>
      </c>
      <c r="AJ648" s="346">
        <v>593765</v>
      </c>
      <c r="AK648" s="346">
        <v>888722</v>
      </c>
      <c r="AL648" s="346">
        <v>-26666.551149729319</v>
      </c>
      <c r="AM648" s="346">
        <v>-25334.674521868554</v>
      </c>
      <c r="AN648" s="346">
        <v>12123.114568424498</v>
      </c>
      <c r="AO648" s="346">
        <v>-58100.525145961932</v>
      </c>
      <c r="AP648" s="346">
        <v>8858.0356760249124</v>
      </c>
      <c r="AQ648" s="347">
        <v>0.1552073289858745</v>
      </c>
      <c r="AR648" s="348" t="str">
        <f t="shared" si="54"/>
        <v>BarishalBarishal</v>
      </c>
      <c r="AS648" s="347">
        <v>4.0000000000000001E-3</v>
      </c>
      <c r="AT648" s="347" t="s">
        <v>1842</v>
      </c>
      <c r="AU648" s="347" t="s">
        <v>1843</v>
      </c>
      <c r="AV648" s="349" t="s">
        <v>1041</v>
      </c>
    </row>
    <row r="649" spans="1:48" ht="14.4">
      <c r="A649" s="343">
        <v>776</v>
      </c>
      <c r="B649" s="343" t="s">
        <v>1656</v>
      </c>
      <c r="C649" s="343" t="s">
        <v>2280</v>
      </c>
      <c r="D649" s="343" t="str">
        <f t="shared" si="50"/>
        <v>1001 - 1500 SFTBarishalBarishalNon-PNPHigh Street W Residential BlockMBঅন্যান্যSquare ⬜ shapeGround floor</v>
      </c>
      <c r="E649" s="343" t="str">
        <f>CONCATENATE('Outlet Data'!K649,L649,'Outlet Data'!N649,M649)</f>
        <v>BarishalBarishalHigh Street W Residential BlockNon-PNP</v>
      </c>
      <c r="F649" s="343" t="str">
        <f t="shared" si="51"/>
        <v>Barishalঅন্যান্যNon-PNP</v>
      </c>
      <c r="G649" s="343" t="str">
        <f t="shared" si="52"/>
        <v>BarishalNon-PNP</v>
      </c>
      <c r="H649" s="344">
        <v>45869</v>
      </c>
      <c r="I649" s="343">
        <v>1274</v>
      </c>
      <c r="J649" s="343" t="str">
        <f t="shared" si="53"/>
        <v>1001 - 1500 SFT</v>
      </c>
      <c r="K649" s="345" t="s">
        <v>189</v>
      </c>
      <c r="L649" s="343" t="s">
        <v>189</v>
      </c>
      <c r="M649" s="345" t="s">
        <v>1537</v>
      </c>
      <c r="N649" s="343" t="s">
        <v>1015</v>
      </c>
      <c r="O649" s="343" t="s">
        <v>25</v>
      </c>
      <c r="P649" s="343" t="s">
        <v>27</v>
      </c>
      <c r="Q649" s="343" t="s">
        <v>1926</v>
      </c>
      <c r="R649" s="343" t="s">
        <v>1863</v>
      </c>
      <c r="S649" s="346">
        <v>1070805</v>
      </c>
      <c r="T649" s="346">
        <v>840.50627943485085</v>
      </c>
      <c r="U649" s="346">
        <v>852658</v>
      </c>
      <c r="V649" s="346">
        <v>1206323</v>
      </c>
      <c r="W649" s="346">
        <v>949666.7</v>
      </c>
      <c r="X649" s="346">
        <v>686228.35000000009</v>
      </c>
      <c r="Y649" s="346">
        <v>1376057.85</v>
      </c>
      <c r="Z649" s="346">
        <v>32</v>
      </c>
      <c r="AA649" s="346" t="s">
        <v>1848</v>
      </c>
      <c r="AB649" s="346" t="s">
        <v>1849</v>
      </c>
      <c r="AC649" s="346" t="s">
        <v>1845</v>
      </c>
      <c r="AD649" s="346">
        <v>121138.30000000005</v>
      </c>
      <c r="AE649" s="347">
        <v>0.12755875298144081</v>
      </c>
      <c r="AF649" s="347">
        <v>1.101969174699337E-2</v>
      </c>
      <c r="AG649" s="346">
        <v>1206323</v>
      </c>
      <c r="AH649" s="346">
        <v>852658</v>
      </c>
      <c r="AI649" s="346">
        <v>1600291</v>
      </c>
      <c r="AJ649" s="346">
        <v>824905</v>
      </c>
      <c r="AK649" s="346">
        <v>869848</v>
      </c>
      <c r="AL649" s="346">
        <v>19929.922812807781</v>
      </c>
      <c r="AM649" s="346">
        <v>-8899.0033335160842</v>
      </c>
      <c r="AN649" s="346">
        <v>45165.827419766691</v>
      </c>
      <c r="AO649" s="346">
        <v>-1048.5239123806532</v>
      </c>
      <c r="AP649" s="346">
        <v>3851.4821190184448</v>
      </c>
      <c r="AQ649" s="347">
        <v>0.13257289148421772</v>
      </c>
      <c r="AR649" s="348" t="str">
        <f t="shared" si="54"/>
        <v>BarishalBarishal</v>
      </c>
      <c r="AS649" s="347">
        <v>1.0493067903326445E-2</v>
      </c>
      <c r="AT649" s="347" t="s">
        <v>1846</v>
      </c>
      <c r="AU649" s="347" t="s">
        <v>1843</v>
      </c>
      <c r="AV649" s="349" t="s">
        <v>1041</v>
      </c>
    </row>
    <row r="650" spans="1:48" ht="14.4">
      <c r="A650" s="343">
        <v>520</v>
      </c>
      <c r="B650" s="343" t="s">
        <v>1666</v>
      </c>
      <c r="C650" s="343" t="s">
        <v>2281</v>
      </c>
      <c r="D650" s="343" t="str">
        <f t="shared" si="50"/>
        <v>1001 - 1500 SFTDhakaDhakaNon-PNPHigh Street W Residential BlockHBবিভাগীয় শহরL shapeSlightly upper than Ground floor</v>
      </c>
      <c r="E650" s="343" t="str">
        <f>CONCATENATE('Outlet Data'!K650,L650,'Outlet Data'!N650,M650)</f>
        <v>DhakaDhakaHigh Street W Residential BlockNon-PNP</v>
      </c>
      <c r="F650" s="343" t="str">
        <f t="shared" si="51"/>
        <v>Dhakaবিভাগীয় শহরNon-PNP</v>
      </c>
      <c r="G650" s="343" t="str">
        <f t="shared" si="52"/>
        <v>DhakaNon-PNP</v>
      </c>
      <c r="H650" s="344">
        <v>45869</v>
      </c>
      <c r="I650" s="343">
        <v>1038</v>
      </c>
      <c r="J650" s="343" t="str">
        <f t="shared" si="53"/>
        <v>1001 - 1500 SFT</v>
      </c>
      <c r="K650" s="345" t="s">
        <v>52</v>
      </c>
      <c r="L650" s="343" t="s">
        <v>52</v>
      </c>
      <c r="M650" s="345" t="s">
        <v>1537</v>
      </c>
      <c r="N650" s="343" t="s">
        <v>1015</v>
      </c>
      <c r="O650" s="343" t="s">
        <v>45</v>
      </c>
      <c r="P650" s="343" t="s">
        <v>27</v>
      </c>
      <c r="Q650" s="343" t="s">
        <v>1838</v>
      </c>
      <c r="R650" s="343" t="s">
        <v>52</v>
      </c>
      <c r="S650" s="346">
        <v>1533741.2</v>
      </c>
      <c r="T650" s="346">
        <v>1477.5926782273602</v>
      </c>
      <c r="U650" s="346">
        <v>1506617</v>
      </c>
      <c r="V650" s="346">
        <v>1563621</v>
      </c>
      <c r="W650" s="346">
        <v>2400604</v>
      </c>
      <c r="X650" s="346">
        <v>1727011.05</v>
      </c>
      <c r="Y650" s="346">
        <v>2506160.15</v>
      </c>
      <c r="Z650" s="346">
        <v>6</v>
      </c>
      <c r="AA650" s="346" t="s">
        <v>1857</v>
      </c>
      <c r="AB650" s="346" t="s">
        <v>1858</v>
      </c>
      <c r="AC650" s="346" t="s">
        <v>1841</v>
      </c>
      <c r="AD650" s="346">
        <v>-866862.8</v>
      </c>
      <c r="AE650" s="347">
        <v>-0.36110195600773809</v>
      </c>
      <c r="AF650" s="347">
        <v>3.1689105682659105E-2</v>
      </c>
      <c r="AG650" s="346">
        <v>1539491</v>
      </c>
      <c r="AH650" s="346">
        <v>1563621</v>
      </c>
      <c r="AI650" s="346">
        <v>1506617</v>
      </c>
      <c r="AJ650" s="346">
        <v>1481286</v>
      </c>
      <c r="AK650" s="346">
        <v>1577691</v>
      </c>
      <c r="AL650" s="346">
        <v>65279.515686621336</v>
      </c>
      <c r="AM650" s="346">
        <v>60622.3473013404</v>
      </c>
      <c r="AN650" s="346">
        <v>44827.746248073236</v>
      </c>
      <c r="AO650" s="346">
        <v>19227.62880063185</v>
      </c>
      <c r="AP650" s="346">
        <v>53057.196846575185</v>
      </c>
      <c r="AQ650" s="347">
        <v>0.157602958647414</v>
      </c>
      <c r="AR650" s="348" t="str">
        <f t="shared" si="54"/>
        <v>DhakaDhaka</v>
      </c>
      <c r="AS650" s="347">
        <v>4.0000000000000001E-3</v>
      </c>
      <c r="AT650" s="347" t="s">
        <v>1842</v>
      </c>
      <c r="AU650" s="347" t="s">
        <v>1851</v>
      </c>
      <c r="AV650" s="349" t="s">
        <v>1041</v>
      </c>
    </row>
    <row r="651" spans="1:48" ht="14.4">
      <c r="A651" s="343">
        <v>1007</v>
      </c>
      <c r="B651" s="343" t="s">
        <v>2282</v>
      </c>
      <c r="C651" s="343" t="s">
        <v>2283</v>
      </c>
      <c r="D651" s="343" t="str">
        <f t="shared" si="50"/>
        <v>1001 - 1500 SFTDhakaTangailNon-PNPHigh StreetMBথানা সদরL shapeSlightly upper than Ground floor</v>
      </c>
      <c r="E651" s="343" t="str">
        <f>CONCATENATE('Outlet Data'!K651,L651,'Outlet Data'!N651,M651)</f>
        <v>DhakaTangailHigh StreetNon-PNP</v>
      </c>
      <c r="F651" s="343" t="str">
        <f t="shared" si="51"/>
        <v>Tangailথানা সদরNon-PNP</v>
      </c>
      <c r="G651" s="343" t="str">
        <f t="shared" si="52"/>
        <v>TangailNon-PNP</v>
      </c>
      <c r="H651" s="344">
        <v>46142</v>
      </c>
      <c r="I651" s="343">
        <v>1250</v>
      </c>
      <c r="J651" s="343" t="str">
        <f t="shared" si="53"/>
        <v>1001 - 1500 SFT</v>
      </c>
      <c r="K651" s="345" t="s">
        <v>52</v>
      </c>
      <c r="L651" s="343" t="s">
        <v>362</v>
      </c>
      <c r="M651" s="345" t="s">
        <v>1537</v>
      </c>
      <c r="N651" s="343" t="s">
        <v>1018</v>
      </c>
      <c r="O651" s="343" t="s">
        <v>25</v>
      </c>
      <c r="P651" s="343" t="s">
        <v>27</v>
      </c>
      <c r="Q651" s="343" t="s">
        <v>1869</v>
      </c>
      <c r="R651" s="343" t="s">
        <v>52</v>
      </c>
      <c r="S651" s="346">
        <v>181689.5</v>
      </c>
      <c r="T651" s="346">
        <v>145.35159999999999</v>
      </c>
      <c r="U651" s="346">
        <v>92164.25</v>
      </c>
      <c r="V651" s="346">
        <v>271214.75</v>
      </c>
      <c r="W651" s="346">
        <v>1445730</v>
      </c>
      <c r="X651" s="346">
        <v>953500.60000000009</v>
      </c>
      <c r="Y651" s="346">
        <v>1792550.9</v>
      </c>
      <c r="Z651" s="346">
        <v>55</v>
      </c>
      <c r="AA651" s="346" t="s">
        <v>1853</v>
      </c>
      <c r="AB651" s="346" t="s">
        <v>1854</v>
      </c>
      <c r="AC651" s="346" t="s">
        <v>1841</v>
      </c>
      <c r="AD651" s="346">
        <v>-1264040.5</v>
      </c>
      <c r="AE651" s="347">
        <v>-0.87432681067695905</v>
      </c>
      <c r="AF651" s="347">
        <v>-0.11911207838875902</v>
      </c>
      <c r="AG651" s="346"/>
      <c r="AH651" s="346"/>
      <c r="AI651" s="346"/>
      <c r="AJ651" s="346">
        <v>2639</v>
      </c>
      <c r="AK651" s="346">
        <v>360740</v>
      </c>
      <c r="AL651" s="346"/>
      <c r="AM651" s="346"/>
      <c r="AN651" s="346"/>
      <c r="AO651" s="346">
        <v>270.06656848598226</v>
      </c>
      <c r="AP651" s="346">
        <v>-43552.894501314848</v>
      </c>
      <c r="AQ651" s="347">
        <v>0.10586555468445231</v>
      </c>
      <c r="AR651" s="348" t="str">
        <f t="shared" si="54"/>
        <v>DhakaTangail</v>
      </c>
      <c r="AS651" s="347">
        <v>4.0000000000000001E-3</v>
      </c>
      <c r="AT651" s="347" t="s">
        <v>1842</v>
      </c>
      <c r="AU651" s="347" t="s">
        <v>1851</v>
      </c>
      <c r="AV651" s="349" t="s">
        <v>1041</v>
      </c>
    </row>
    <row r="652" spans="1:48" ht="14.4">
      <c r="A652" s="343">
        <v>770</v>
      </c>
      <c r="B652" s="343" t="s">
        <v>1668</v>
      </c>
      <c r="C652" s="343" t="s">
        <v>2284</v>
      </c>
      <c r="D652" s="343" t="str">
        <f t="shared" si="50"/>
        <v>1001 - 1500 SFTBarishalBarishalNon-PNPHigh Street W Residential BlockLCবিভাগীয় শহরSquare ⬜ shapeGround floor</v>
      </c>
      <c r="E652" s="343" t="str">
        <f>CONCATENATE('Outlet Data'!K652,L652,'Outlet Data'!N652,M652)</f>
        <v>BarishalBarishalHigh Street W Residential BlockNon-PNP</v>
      </c>
      <c r="F652" s="343" t="str">
        <f t="shared" si="51"/>
        <v>Barishalবিভাগীয় শহরNon-PNP</v>
      </c>
      <c r="G652" s="343" t="str">
        <f t="shared" si="52"/>
        <v>BarishalNon-PNP</v>
      </c>
      <c r="H652" s="344">
        <v>45869</v>
      </c>
      <c r="I652" s="343">
        <v>1441</v>
      </c>
      <c r="J652" s="343" t="str">
        <f t="shared" si="53"/>
        <v>1001 - 1500 SFT</v>
      </c>
      <c r="K652" s="345" t="s">
        <v>189</v>
      </c>
      <c r="L652" s="343" t="s">
        <v>189</v>
      </c>
      <c r="M652" s="345" t="s">
        <v>1537</v>
      </c>
      <c r="N652" s="343" t="s">
        <v>1015</v>
      </c>
      <c r="O652" s="343" t="s">
        <v>127</v>
      </c>
      <c r="P652" s="343" t="s">
        <v>118</v>
      </c>
      <c r="Q652" s="343" t="s">
        <v>1838</v>
      </c>
      <c r="R652" s="343" t="s">
        <v>1863</v>
      </c>
      <c r="S652" s="346">
        <v>775265.8</v>
      </c>
      <c r="T652" s="346">
        <v>538.00541290770298</v>
      </c>
      <c r="U652" s="346">
        <v>717777</v>
      </c>
      <c r="V652" s="346">
        <v>804119</v>
      </c>
      <c r="W652" s="346">
        <v>1254815</v>
      </c>
      <c r="X652" s="346">
        <v>792070.60000000009</v>
      </c>
      <c r="Y652" s="346">
        <v>1562156.45</v>
      </c>
      <c r="Z652" s="346">
        <v>14</v>
      </c>
      <c r="AA652" s="346" t="s">
        <v>1853</v>
      </c>
      <c r="AB652" s="346" t="s">
        <v>1854</v>
      </c>
      <c r="AC652" s="346" t="s">
        <v>1841</v>
      </c>
      <c r="AD652" s="346">
        <v>-479549.19999999995</v>
      </c>
      <c r="AE652" s="347">
        <v>-0.38216725174627331</v>
      </c>
      <c r="AF652" s="347">
        <v>-2.3056040236288978E-2</v>
      </c>
      <c r="AG652" s="346">
        <v>773825</v>
      </c>
      <c r="AH652" s="346">
        <v>717777</v>
      </c>
      <c r="AI652" s="346">
        <v>804119</v>
      </c>
      <c r="AJ652" s="346">
        <v>600810</v>
      </c>
      <c r="AK652" s="346">
        <v>979798</v>
      </c>
      <c r="AL652" s="346">
        <v>-29829.865393340733</v>
      </c>
      <c r="AM652" s="346">
        <v>-4914.7578561105183</v>
      </c>
      <c r="AN652" s="346">
        <v>1956.2955729888345</v>
      </c>
      <c r="AO652" s="346">
        <v>-44994.813909449134</v>
      </c>
      <c r="AP652" s="346">
        <v>-11589.65580718228</v>
      </c>
      <c r="AQ652" s="347">
        <v>0.14887986611237192</v>
      </c>
      <c r="AR652" s="348" t="str">
        <f t="shared" si="54"/>
        <v>BarishalBarishal</v>
      </c>
      <c r="AS652" s="347">
        <v>4.0000000000000001E-3</v>
      </c>
      <c r="AT652" s="347" t="s">
        <v>1846</v>
      </c>
      <c r="AU652" s="347" t="s">
        <v>1843</v>
      </c>
      <c r="AV652" s="349" t="s">
        <v>1041</v>
      </c>
    </row>
    <row r="653" spans="1:48" ht="14.4">
      <c r="A653" s="343">
        <v>521</v>
      </c>
      <c r="B653" s="343" t="s">
        <v>1667</v>
      </c>
      <c r="C653" s="343" t="s">
        <v>2285</v>
      </c>
      <c r="D653" s="343" t="str">
        <f t="shared" si="50"/>
        <v>1001 - 1500 SFTDhakaDhakaNon-PNPWithin the MahallaMCবিভাগীয় শহরSquare ⬜ shapeGround floor</v>
      </c>
      <c r="E653" s="343" t="str">
        <f>CONCATENATE('Outlet Data'!K653,L653,'Outlet Data'!N653,M653)</f>
        <v>DhakaDhakaWithin the MahallaNon-PNP</v>
      </c>
      <c r="F653" s="343" t="str">
        <f t="shared" si="51"/>
        <v>Dhakaবিভাগীয় শহরNon-PNP</v>
      </c>
      <c r="G653" s="343" t="str">
        <f t="shared" si="52"/>
        <v>DhakaNon-PNP</v>
      </c>
      <c r="H653" s="344">
        <v>45869</v>
      </c>
      <c r="I653" s="343">
        <v>1210</v>
      </c>
      <c r="J653" s="343" t="str">
        <f t="shared" si="53"/>
        <v>1001 - 1500 SFT</v>
      </c>
      <c r="K653" s="345" t="s">
        <v>52</v>
      </c>
      <c r="L653" s="343" t="s">
        <v>52</v>
      </c>
      <c r="M653" s="345" t="s">
        <v>1537</v>
      </c>
      <c r="N653" s="343" t="s">
        <v>1016</v>
      </c>
      <c r="O653" s="343" t="s">
        <v>25</v>
      </c>
      <c r="P653" s="343" t="s">
        <v>118</v>
      </c>
      <c r="Q653" s="343" t="s">
        <v>1838</v>
      </c>
      <c r="R653" s="343" t="s">
        <v>52</v>
      </c>
      <c r="S653" s="346">
        <v>1210215.2</v>
      </c>
      <c r="T653" s="346">
        <v>1000.1778512396694</v>
      </c>
      <c r="U653" s="346">
        <v>1150720</v>
      </c>
      <c r="V653" s="346">
        <v>1281983</v>
      </c>
      <c r="W653" s="346">
        <v>1796385.8</v>
      </c>
      <c r="X653" s="346">
        <v>1234693.5</v>
      </c>
      <c r="Y653" s="346">
        <v>2351918.2999999998</v>
      </c>
      <c r="Z653" s="346">
        <v>14</v>
      </c>
      <c r="AA653" s="346" t="s">
        <v>1857</v>
      </c>
      <c r="AB653" s="346" t="s">
        <v>1858</v>
      </c>
      <c r="AC653" s="346" t="s">
        <v>1841</v>
      </c>
      <c r="AD653" s="346">
        <v>-586170.60000000009</v>
      </c>
      <c r="AE653" s="347">
        <v>-0.32630551855842993</v>
      </c>
      <c r="AF653" s="347">
        <v>4.2002667362827394E-2</v>
      </c>
      <c r="AG653" s="346">
        <v>1150720</v>
      </c>
      <c r="AH653" s="346">
        <v>1100496</v>
      </c>
      <c r="AI653" s="346">
        <v>1352071</v>
      </c>
      <c r="AJ653" s="346">
        <v>1165806</v>
      </c>
      <c r="AK653" s="346">
        <v>1281983</v>
      </c>
      <c r="AL653" s="346">
        <v>57681.536817048443</v>
      </c>
      <c r="AM653" s="346">
        <v>41342.70804217679</v>
      </c>
      <c r="AN653" s="346">
        <v>70388.038431488792</v>
      </c>
      <c r="AO653" s="346">
        <v>33294.231047615409</v>
      </c>
      <c r="AP653" s="346">
        <v>51454.818076858675</v>
      </c>
      <c r="AQ653" s="347">
        <v>0.16603939056530992</v>
      </c>
      <c r="AR653" s="348" t="str">
        <f t="shared" si="54"/>
        <v>DhakaDhaka</v>
      </c>
      <c r="AS653" s="347">
        <v>4.0000000000000001E-3</v>
      </c>
      <c r="AT653" s="347" t="s">
        <v>1846</v>
      </c>
      <c r="AU653" s="347" t="s">
        <v>1843</v>
      </c>
      <c r="AV653" s="349" t="s">
        <v>1041</v>
      </c>
    </row>
    <row r="654" spans="1:48" ht="14.4">
      <c r="A654" s="343">
        <v>656</v>
      </c>
      <c r="B654" s="343" t="s">
        <v>1574</v>
      </c>
      <c r="C654" s="343" t="s">
        <v>2286</v>
      </c>
      <c r="D654" s="343" t="str">
        <f t="shared" si="50"/>
        <v>1001 - 1500 SFTRangpurDinajpurNon-PNPHigh Street W Residential BlockMBথানা সদরSquare ⬜ shapeGround floor</v>
      </c>
      <c r="E654" s="343" t="str">
        <f>CONCATENATE('Outlet Data'!K654,L654,'Outlet Data'!N654,M654)</f>
        <v>RangpurDinajpurHigh Street W Residential BlockNon-PNP</v>
      </c>
      <c r="F654" s="343" t="str">
        <f t="shared" si="51"/>
        <v>Dinajpurথানা সদরNon-PNP</v>
      </c>
      <c r="G654" s="343" t="str">
        <f t="shared" si="52"/>
        <v>DinajpurNon-PNP</v>
      </c>
      <c r="H654" s="344">
        <v>45869</v>
      </c>
      <c r="I654" s="343">
        <v>1303</v>
      </c>
      <c r="J654" s="343" t="str">
        <f t="shared" si="53"/>
        <v>1001 - 1500 SFT</v>
      </c>
      <c r="K654" s="345" t="s">
        <v>389</v>
      </c>
      <c r="L654" s="343" t="s">
        <v>351</v>
      </c>
      <c r="M654" s="345" t="s">
        <v>1537</v>
      </c>
      <c r="N654" s="343" t="s">
        <v>1015</v>
      </c>
      <c r="O654" s="343" t="s">
        <v>25</v>
      </c>
      <c r="P654" s="343" t="s">
        <v>27</v>
      </c>
      <c r="Q654" s="343" t="s">
        <v>1869</v>
      </c>
      <c r="R654" s="343" t="s">
        <v>1863</v>
      </c>
      <c r="S654" s="346">
        <v>1352007.2</v>
      </c>
      <c r="T654" s="346">
        <v>1037.6110514198003</v>
      </c>
      <c r="U654" s="346">
        <v>1231168</v>
      </c>
      <c r="V654" s="346">
        <v>1469953</v>
      </c>
      <c r="W654" s="346">
        <v>843340</v>
      </c>
      <c r="X654" s="346">
        <v>568975.30000000005</v>
      </c>
      <c r="Y654" s="346">
        <v>1144384.5</v>
      </c>
      <c r="Z654" s="346">
        <v>7</v>
      </c>
      <c r="AA654" s="346" t="s">
        <v>1853</v>
      </c>
      <c r="AB654" s="346" t="s">
        <v>1854</v>
      </c>
      <c r="AC654" s="346" t="s">
        <v>1855</v>
      </c>
      <c r="AD654" s="346">
        <v>508667.19999999995</v>
      </c>
      <c r="AE654" s="347">
        <v>0.60315791970023946</v>
      </c>
      <c r="AF654" s="347">
        <v>4.5317190250993046E-2</v>
      </c>
      <c r="AG654" s="346">
        <v>1294243</v>
      </c>
      <c r="AH654" s="346">
        <v>1189832</v>
      </c>
      <c r="AI654" s="346">
        <v>1469953</v>
      </c>
      <c r="AJ654" s="346">
        <v>1231168</v>
      </c>
      <c r="AK654" s="346">
        <v>1574840</v>
      </c>
      <c r="AL654" s="346">
        <v>64554.306719938613</v>
      </c>
      <c r="AM654" s="346">
        <v>45684.611339578289</v>
      </c>
      <c r="AN654" s="346">
        <v>82079.274010478781</v>
      </c>
      <c r="AO654" s="346">
        <v>44443.736725636292</v>
      </c>
      <c r="AP654" s="346">
        <v>69583.908719930041</v>
      </c>
      <c r="AQ654" s="347">
        <v>0.16233775541947409</v>
      </c>
      <c r="AR654" s="348" t="str">
        <f t="shared" si="54"/>
        <v>RangpurDinajpur</v>
      </c>
      <c r="AS654" s="347">
        <v>4.0000000000000001E-3</v>
      </c>
      <c r="AT654" s="347" t="s">
        <v>1846</v>
      </c>
      <c r="AU654" s="347" t="s">
        <v>1843</v>
      </c>
      <c r="AV654" s="349" t="s">
        <v>1041</v>
      </c>
    </row>
    <row r="655" spans="1:48" ht="14.4">
      <c r="A655" s="343">
        <v>602</v>
      </c>
      <c r="B655" s="343" t="s">
        <v>1649</v>
      </c>
      <c r="C655" s="343" t="s">
        <v>2287</v>
      </c>
      <c r="D655" s="343" t="str">
        <f t="shared" si="50"/>
        <v>1001 - 1500 SFTDhakaGazipurNon-PNPHigh Street W Residential BlockLCথানা সদরL shapeSlightly upper than Ground floor</v>
      </c>
      <c r="E655" s="343" t="str">
        <f>CONCATENATE('Outlet Data'!K655,L655,'Outlet Data'!N655,M655)</f>
        <v>DhakaGazipurHigh Street W Residential BlockNon-PNP</v>
      </c>
      <c r="F655" s="343" t="str">
        <f t="shared" si="51"/>
        <v>Gazipurথানা সদরNon-PNP</v>
      </c>
      <c r="G655" s="343" t="str">
        <f t="shared" si="52"/>
        <v>GazipurNon-PNP</v>
      </c>
      <c r="H655" s="344">
        <v>45869</v>
      </c>
      <c r="I655" s="343">
        <v>1290</v>
      </c>
      <c r="J655" s="343" t="str">
        <f t="shared" si="53"/>
        <v>1001 - 1500 SFT</v>
      </c>
      <c r="K655" s="345" t="s">
        <v>52</v>
      </c>
      <c r="L655" s="343" t="s">
        <v>79</v>
      </c>
      <c r="M655" s="345" t="s">
        <v>1537</v>
      </c>
      <c r="N655" s="343" t="s">
        <v>1015</v>
      </c>
      <c r="O655" s="343" t="s">
        <v>127</v>
      </c>
      <c r="P655" s="343" t="s">
        <v>118</v>
      </c>
      <c r="Q655" s="343" t="s">
        <v>1869</v>
      </c>
      <c r="R655" s="343" t="s">
        <v>52</v>
      </c>
      <c r="S655" s="346">
        <v>1141515.6000000001</v>
      </c>
      <c r="T655" s="346">
        <v>884.89581395348841</v>
      </c>
      <c r="U655" s="346">
        <v>1111164</v>
      </c>
      <c r="V655" s="346">
        <v>1153166</v>
      </c>
      <c r="W655" s="346">
        <v>1126199.5</v>
      </c>
      <c r="X655" s="346">
        <v>866075.60000000009</v>
      </c>
      <c r="Y655" s="346">
        <v>1499334.35</v>
      </c>
      <c r="Z655" s="346">
        <v>28</v>
      </c>
      <c r="AA655" s="346" t="s">
        <v>1853</v>
      </c>
      <c r="AB655" s="346" t="s">
        <v>1854</v>
      </c>
      <c r="AC655" s="346" t="s">
        <v>1845</v>
      </c>
      <c r="AD655" s="346">
        <v>15316.100000000093</v>
      </c>
      <c r="AE655" s="347">
        <v>1.3599810690734682E-2</v>
      </c>
      <c r="AF655" s="347">
        <v>2.6959451284011577E-2</v>
      </c>
      <c r="AG655" s="346">
        <v>1111164</v>
      </c>
      <c r="AH655" s="346">
        <v>1153166</v>
      </c>
      <c r="AI655" s="346">
        <v>1359601</v>
      </c>
      <c r="AJ655" s="346">
        <v>971312</v>
      </c>
      <c r="AK655" s="346">
        <v>1112335</v>
      </c>
      <c r="AL655" s="346">
        <v>27252.733469521132</v>
      </c>
      <c r="AM655" s="346">
        <v>22839.495607651857</v>
      </c>
      <c r="AN655" s="346">
        <v>53545.889346245269</v>
      </c>
      <c r="AO655" s="346">
        <v>6705.6620141513122</v>
      </c>
      <c r="AP655" s="346">
        <v>43529.390603126667</v>
      </c>
      <c r="AQ655" s="347">
        <v>0.15038556265531969</v>
      </c>
      <c r="AR655" s="348" t="str">
        <f t="shared" si="54"/>
        <v>DhakaGazipur</v>
      </c>
      <c r="AS655" s="347">
        <v>4.0000000000000001E-3</v>
      </c>
      <c r="AT655" s="347" t="s">
        <v>1842</v>
      </c>
      <c r="AU655" s="347" t="s">
        <v>1851</v>
      </c>
      <c r="AV655" s="349" t="s">
        <v>1041</v>
      </c>
    </row>
    <row r="656" spans="1:48" ht="14.4">
      <c r="A656" s="343">
        <v>663</v>
      </c>
      <c r="B656" s="343" t="s">
        <v>1671</v>
      </c>
      <c r="C656" s="343" t="s">
        <v>2288</v>
      </c>
      <c r="D656" s="343" t="str">
        <f t="shared" si="50"/>
        <v>1001 - 1500 SFTDhakaManikganjNon-PNPCommercial HubMCঅন্যান্যI shapeGround floor</v>
      </c>
      <c r="E656" s="343" t="str">
        <f>CONCATENATE('Outlet Data'!K656,L656,'Outlet Data'!N656,M656)</f>
        <v>DhakaManikganjCommercial HubNon-PNP</v>
      </c>
      <c r="F656" s="343" t="str">
        <f t="shared" si="51"/>
        <v>Manikganjঅন্যান্যNon-PNP</v>
      </c>
      <c r="G656" s="343" t="str">
        <f t="shared" si="52"/>
        <v>ManikganjNon-PNP</v>
      </c>
      <c r="H656" s="344">
        <v>45869</v>
      </c>
      <c r="I656" s="343">
        <v>1230</v>
      </c>
      <c r="J656" s="343" t="str">
        <f t="shared" si="53"/>
        <v>1001 - 1500 SFT</v>
      </c>
      <c r="K656" s="345" t="s">
        <v>52</v>
      </c>
      <c r="L656" s="343" t="s">
        <v>542</v>
      </c>
      <c r="M656" s="345" t="s">
        <v>1537</v>
      </c>
      <c r="N656" s="343" t="s">
        <v>1014</v>
      </c>
      <c r="O656" s="343" t="s">
        <v>25</v>
      </c>
      <c r="P656" s="343" t="s">
        <v>118</v>
      </c>
      <c r="Q656" s="343" t="s">
        <v>1926</v>
      </c>
      <c r="R656" s="343" t="s">
        <v>52</v>
      </c>
      <c r="S656" s="346">
        <v>675960.8</v>
      </c>
      <c r="T656" s="346">
        <v>549.56162601626022</v>
      </c>
      <c r="U656" s="346">
        <v>662860</v>
      </c>
      <c r="V656" s="346">
        <v>722418</v>
      </c>
      <c r="W656" s="346">
        <v>1435127.2999999998</v>
      </c>
      <c r="X656" s="346">
        <v>920723.95</v>
      </c>
      <c r="Y656" s="346">
        <v>2028621.2</v>
      </c>
      <c r="Z656" s="346">
        <v>50</v>
      </c>
      <c r="AA656" s="346" t="s">
        <v>1853</v>
      </c>
      <c r="AB656" s="346" t="s">
        <v>1854</v>
      </c>
      <c r="AC656" s="346" t="s">
        <v>1841</v>
      </c>
      <c r="AD656" s="346">
        <v>-759166.49999999977</v>
      </c>
      <c r="AE656" s="347">
        <v>-0.52898896146704188</v>
      </c>
      <c r="AF656" s="347">
        <v>2.2840038029417448E-2</v>
      </c>
      <c r="AG656" s="346">
        <v>662860</v>
      </c>
      <c r="AH656" s="346">
        <v>722418</v>
      </c>
      <c r="AI656" s="346">
        <v>771294</v>
      </c>
      <c r="AJ656" s="346">
        <v>522018</v>
      </c>
      <c r="AK656" s="346">
        <v>701214</v>
      </c>
      <c r="AL656" s="346">
        <v>11917.18309323414</v>
      </c>
      <c r="AM656" s="346">
        <v>10334.664586970219</v>
      </c>
      <c r="AN656" s="346">
        <v>30584.036676662538</v>
      </c>
      <c r="AO656" s="346">
        <v>-969.55809465891798</v>
      </c>
      <c r="AP656" s="346">
        <v>25328.525629769239</v>
      </c>
      <c r="AQ656" s="347">
        <v>0.17307356041649966</v>
      </c>
      <c r="AR656" s="348" t="str">
        <f t="shared" si="54"/>
        <v>DhakaManikganj</v>
      </c>
      <c r="AS656" s="347">
        <v>4.0000000000000001E-3</v>
      </c>
      <c r="AT656" s="347" t="s">
        <v>1856</v>
      </c>
      <c r="AU656" s="347" t="s">
        <v>1843</v>
      </c>
      <c r="AV656" s="349" t="s">
        <v>1041</v>
      </c>
    </row>
    <row r="657" spans="1:48" ht="14.4">
      <c r="A657" s="343">
        <v>351</v>
      </c>
      <c r="B657" s="343" t="s">
        <v>1630</v>
      </c>
      <c r="C657" s="343" t="s">
        <v>2289</v>
      </c>
      <c r="D657" s="343" t="str">
        <f t="shared" si="50"/>
        <v>1501 - 2000 SFTDhakaDhakaNon-PNPWithin the MahallaMBথানা সদরOthersGround floor</v>
      </c>
      <c r="E657" s="343" t="str">
        <f>CONCATENATE('Outlet Data'!K657,L657,'Outlet Data'!N657,M657)</f>
        <v>DhakaDhakaWithin the MahallaNon-PNP</v>
      </c>
      <c r="F657" s="343" t="str">
        <f t="shared" si="51"/>
        <v>Dhakaথানা সদরNon-PNP</v>
      </c>
      <c r="G657" s="343" t="str">
        <f t="shared" si="52"/>
        <v>DhakaNon-PNP</v>
      </c>
      <c r="H657" s="344">
        <v>45869</v>
      </c>
      <c r="I657" s="343">
        <v>1951</v>
      </c>
      <c r="J657" s="343" t="str">
        <f t="shared" si="53"/>
        <v>1501 - 2000 SFT</v>
      </c>
      <c r="K657" s="345" t="s">
        <v>52</v>
      </c>
      <c r="L657" s="343" t="s">
        <v>52</v>
      </c>
      <c r="M657" s="345" t="s">
        <v>1537</v>
      </c>
      <c r="N657" s="343" t="s">
        <v>1016</v>
      </c>
      <c r="O657" s="343" t="s">
        <v>25</v>
      </c>
      <c r="P657" s="343" t="s">
        <v>27</v>
      </c>
      <c r="Q657" s="343" t="s">
        <v>1869</v>
      </c>
      <c r="R657" s="343" t="s">
        <v>52</v>
      </c>
      <c r="S657" s="346">
        <v>1653471.8</v>
      </c>
      <c r="T657" s="346">
        <v>847.49964120963614</v>
      </c>
      <c r="U657" s="346">
        <v>1647151</v>
      </c>
      <c r="V657" s="346">
        <v>1751928</v>
      </c>
      <c r="W657" s="346">
        <v>2241169.2000000002</v>
      </c>
      <c r="X657" s="346">
        <v>1560783.7999999998</v>
      </c>
      <c r="Y657" s="346">
        <v>3069073.6</v>
      </c>
      <c r="Z657" s="346">
        <v>59</v>
      </c>
      <c r="AA657" s="346" t="s">
        <v>1853</v>
      </c>
      <c r="AB657" s="346" t="s">
        <v>1854</v>
      </c>
      <c r="AC657" s="346" t="s">
        <v>1845</v>
      </c>
      <c r="AD657" s="346">
        <v>-587697.40000000014</v>
      </c>
      <c r="AE657" s="347">
        <v>-0.2622280370442357</v>
      </c>
      <c r="AF657" s="347">
        <v>5.1312607176680923E-2</v>
      </c>
      <c r="AG657" s="346">
        <v>1656791</v>
      </c>
      <c r="AH657" s="346">
        <v>1403253</v>
      </c>
      <c r="AI657" s="346">
        <v>1751928</v>
      </c>
      <c r="AJ657" s="346">
        <v>1647151</v>
      </c>
      <c r="AK657" s="346">
        <v>1808236</v>
      </c>
      <c r="AL657" s="346">
        <v>60822.305616734666</v>
      </c>
      <c r="AM657" s="346">
        <v>49657.160447035742</v>
      </c>
      <c r="AN657" s="346">
        <v>104029.77901528165</v>
      </c>
      <c r="AO657" s="346">
        <v>72045.258999388665</v>
      </c>
      <c r="AP657" s="346">
        <v>137665.24067715692</v>
      </c>
      <c r="AQ657" s="347">
        <v>0.16418748980318251</v>
      </c>
      <c r="AR657" s="348" t="str">
        <f t="shared" si="54"/>
        <v>DhakaDhaka</v>
      </c>
      <c r="AS657" s="347">
        <v>4.0000000000000001E-3</v>
      </c>
      <c r="AT657" s="347" t="s">
        <v>1850</v>
      </c>
      <c r="AU657" s="347" t="s">
        <v>1843</v>
      </c>
      <c r="AV657" s="349" t="s">
        <v>1041</v>
      </c>
    </row>
    <row r="658" spans="1:48" ht="14.4">
      <c r="A658" s="343">
        <v>496</v>
      </c>
      <c r="B658" s="343" t="s">
        <v>1680</v>
      </c>
      <c r="C658" s="343" t="s">
        <v>2290</v>
      </c>
      <c r="D658" s="343" t="str">
        <f t="shared" si="50"/>
        <v>1001 - 1500 SFTKhulnaKhulnaNon-PNPHigh Street W Residential BlockMCথানা সদরL shapeGround floor</v>
      </c>
      <c r="E658" s="343" t="str">
        <f>CONCATENATE('Outlet Data'!K658,L658,'Outlet Data'!N658,M658)</f>
        <v>KhulnaKhulnaHigh Street W Residential BlockNon-PNP</v>
      </c>
      <c r="F658" s="343" t="str">
        <f t="shared" si="51"/>
        <v>Khulnaথানা সদরNon-PNP</v>
      </c>
      <c r="G658" s="343" t="str">
        <f t="shared" si="52"/>
        <v>KhulnaNon-PNP</v>
      </c>
      <c r="H658" s="344">
        <v>45869</v>
      </c>
      <c r="I658" s="343">
        <v>1450</v>
      </c>
      <c r="J658" s="343" t="str">
        <f t="shared" si="53"/>
        <v>1001 - 1500 SFT</v>
      </c>
      <c r="K658" s="345" t="s">
        <v>159</v>
      </c>
      <c r="L658" s="343" t="s">
        <v>159</v>
      </c>
      <c r="M658" s="345" t="s">
        <v>1537</v>
      </c>
      <c r="N658" s="343" t="s">
        <v>1015</v>
      </c>
      <c r="O658" s="343" t="s">
        <v>25</v>
      </c>
      <c r="P658" s="343" t="s">
        <v>118</v>
      </c>
      <c r="Q658" s="343" t="s">
        <v>1869</v>
      </c>
      <c r="R658" s="343" t="s">
        <v>1863</v>
      </c>
      <c r="S658" s="346">
        <v>837919</v>
      </c>
      <c r="T658" s="346">
        <v>577.87517241379305</v>
      </c>
      <c r="U658" s="346">
        <v>861829</v>
      </c>
      <c r="V658" s="346">
        <v>926948</v>
      </c>
      <c r="W658" s="346">
        <v>1121570.1000000001</v>
      </c>
      <c r="X658" s="346">
        <v>952503.3</v>
      </c>
      <c r="Y658" s="346">
        <v>1526574.5</v>
      </c>
      <c r="Z658" s="346">
        <v>44</v>
      </c>
      <c r="AA658" s="346" t="s">
        <v>1848</v>
      </c>
      <c r="AB658" s="346" t="s">
        <v>1849</v>
      </c>
      <c r="AC658" s="346" t="s">
        <v>1841</v>
      </c>
      <c r="AD658" s="346">
        <v>-283651.10000000009</v>
      </c>
      <c r="AE658" s="347">
        <v>-0.25290536900011873</v>
      </c>
      <c r="AF658" s="347">
        <v>3.2659932193669972E-2</v>
      </c>
      <c r="AG658" s="346">
        <v>936921</v>
      </c>
      <c r="AH658" s="346">
        <v>926948</v>
      </c>
      <c r="AI658" s="346">
        <v>861829</v>
      </c>
      <c r="AJ658" s="346">
        <v>570658</v>
      </c>
      <c r="AK658" s="346">
        <v>893239</v>
      </c>
      <c r="AL658" s="346">
        <v>24280.715136724873</v>
      </c>
      <c r="AM658" s="346">
        <v>32743.051257832733</v>
      </c>
      <c r="AN658" s="346">
        <v>47829.174902964791</v>
      </c>
      <c r="AO658" s="346">
        <v>-7428.3849968000577</v>
      </c>
      <c r="AP658" s="346">
        <v>39407.332318216417</v>
      </c>
      <c r="AQ658" s="347">
        <v>0.15674816961685126</v>
      </c>
      <c r="AR658" s="348" t="str">
        <f t="shared" si="54"/>
        <v>KhulnaKhulna</v>
      </c>
      <c r="AS658" s="347">
        <v>4.0000000000000001E-3</v>
      </c>
      <c r="AT658" s="347" t="s">
        <v>1842</v>
      </c>
      <c r="AU658" s="347" t="s">
        <v>1843</v>
      </c>
      <c r="AV658" s="349" t="s">
        <v>1041</v>
      </c>
    </row>
    <row r="659" spans="1:48" ht="14.4">
      <c r="A659" s="343">
        <v>597</v>
      </c>
      <c r="B659" s="343" t="s">
        <v>1165</v>
      </c>
      <c r="C659" s="343" t="s">
        <v>2291</v>
      </c>
      <c r="D659" s="343" t="str">
        <f t="shared" si="50"/>
        <v>1001 - 1500 SFTSylhetSylhetNon-PNPHigh Street W Residential BlockLCথানা সদরI shapeGround floor</v>
      </c>
      <c r="E659" s="343" t="str">
        <f>CONCATENATE('Outlet Data'!K659,L659,'Outlet Data'!N659,M659)</f>
        <v>SylhetSylhetHigh Street W Residential BlockNon-PNP</v>
      </c>
      <c r="F659" s="343" t="str">
        <f t="shared" si="51"/>
        <v>Sylhetথানা সদরNon-PNP</v>
      </c>
      <c r="G659" s="343" t="str">
        <f t="shared" si="52"/>
        <v>SylhetNon-PNP</v>
      </c>
      <c r="H659" s="344">
        <v>45503</v>
      </c>
      <c r="I659" s="343">
        <v>1500</v>
      </c>
      <c r="J659" s="343" t="str">
        <f t="shared" si="53"/>
        <v>1001 - 1500 SFT</v>
      </c>
      <c r="K659" s="345" t="s">
        <v>131</v>
      </c>
      <c r="L659" s="343" t="s">
        <v>131</v>
      </c>
      <c r="M659" s="345" t="s">
        <v>1537</v>
      </c>
      <c r="N659" s="343" t="s">
        <v>1015</v>
      </c>
      <c r="O659" s="343" t="s">
        <v>127</v>
      </c>
      <c r="P659" s="343" t="s">
        <v>118</v>
      </c>
      <c r="Q659" s="343" t="s">
        <v>1869</v>
      </c>
      <c r="R659" s="343" t="s">
        <v>1863</v>
      </c>
      <c r="S659" s="346">
        <v>976932.8</v>
      </c>
      <c r="T659" s="346">
        <v>651.28853333333336</v>
      </c>
      <c r="U659" s="346">
        <v>903756</v>
      </c>
      <c r="V659" s="346">
        <v>1070613</v>
      </c>
      <c r="W659" s="346">
        <v>1489607.2</v>
      </c>
      <c r="X659" s="346">
        <v>1476583.2</v>
      </c>
      <c r="Y659" s="346">
        <v>1653290.4</v>
      </c>
      <c r="Z659" s="346">
        <v>5</v>
      </c>
      <c r="AA659" s="346" t="s">
        <v>1853</v>
      </c>
      <c r="AB659" s="346" t="s">
        <v>1854</v>
      </c>
      <c r="AC659" s="346" t="s">
        <v>1841</v>
      </c>
      <c r="AD659" s="346">
        <v>-512674.39999999991</v>
      </c>
      <c r="AE659" s="347">
        <v>-0.34416750939442287</v>
      </c>
      <c r="AF659" s="347">
        <v>2.228013956607465E-2</v>
      </c>
      <c r="AG659" s="346">
        <v>963271</v>
      </c>
      <c r="AH659" s="346">
        <v>1081936</v>
      </c>
      <c r="AI659" s="346">
        <v>1070613</v>
      </c>
      <c r="AJ659" s="346">
        <v>865088</v>
      </c>
      <c r="AK659" s="346">
        <v>903756</v>
      </c>
      <c r="AL659" s="346">
        <v>3501.0777985726018</v>
      </c>
      <c r="AM659" s="346">
        <v>24586.966065119253</v>
      </c>
      <c r="AN659" s="346">
        <v>30636.514178288926</v>
      </c>
      <c r="AO659" s="346">
        <v>22900.134281784209</v>
      </c>
      <c r="AP659" s="346">
        <v>27206.303329615475</v>
      </c>
      <c r="AQ659" s="347">
        <v>0.14603759475979247</v>
      </c>
      <c r="AR659" s="348" t="str">
        <f t="shared" si="54"/>
        <v>SylhetSylhet</v>
      </c>
      <c r="AS659" s="347">
        <v>4.0000000000000001E-3</v>
      </c>
      <c r="AT659" s="347" t="s">
        <v>1856</v>
      </c>
      <c r="AU659" s="347" t="s">
        <v>1843</v>
      </c>
      <c r="AV659" s="349" t="s">
        <v>1041</v>
      </c>
    </row>
    <row r="660" spans="1:48" ht="14.4">
      <c r="A660" s="343">
        <v>777</v>
      </c>
      <c r="B660" s="343" t="s">
        <v>1669</v>
      </c>
      <c r="C660" s="343" t="s">
        <v>2292</v>
      </c>
      <c r="D660" s="343" t="str">
        <f t="shared" si="50"/>
        <v>1501 - 2000 SFTKhulnaKhulnaNon-PNPHigh Street W Residential BlockMCবিভাগীয় শহরL shapeGround floor</v>
      </c>
      <c r="E660" s="343" t="str">
        <f>CONCATENATE('Outlet Data'!K660,L660,'Outlet Data'!N660,M660)</f>
        <v>KhulnaKhulnaHigh Street W Residential BlockNon-PNP</v>
      </c>
      <c r="F660" s="343" t="str">
        <f t="shared" si="51"/>
        <v>Khulnaবিভাগীয় শহরNon-PNP</v>
      </c>
      <c r="G660" s="343" t="str">
        <f t="shared" si="52"/>
        <v>KhulnaNon-PNP</v>
      </c>
      <c r="H660" s="344">
        <v>45869</v>
      </c>
      <c r="I660" s="343">
        <v>1720</v>
      </c>
      <c r="J660" s="343" t="str">
        <f t="shared" si="53"/>
        <v>1501 - 2000 SFT</v>
      </c>
      <c r="K660" s="345" t="s">
        <v>159</v>
      </c>
      <c r="L660" s="343" t="s">
        <v>159</v>
      </c>
      <c r="M660" s="345" t="s">
        <v>1537</v>
      </c>
      <c r="N660" s="343" t="s">
        <v>1015</v>
      </c>
      <c r="O660" s="343" t="s">
        <v>25</v>
      </c>
      <c r="P660" s="343" t="s">
        <v>118</v>
      </c>
      <c r="Q660" s="343" t="s">
        <v>1838</v>
      </c>
      <c r="R660" s="343" t="s">
        <v>1863</v>
      </c>
      <c r="S660" s="346">
        <v>961358.2</v>
      </c>
      <c r="T660" s="346">
        <v>558.92918604651163</v>
      </c>
      <c r="U660" s="346">
        <v>864568</v>
      </c>
      <c r="V660" s="346">
        <v>1058967</v>
      </c>
      <c r="W660" s="346">
        <v>1414944.4</v>
      </c>
      <c r="X660" s="346">
        <v>1342188.4</v>
      </c>
      <c r="Y660" s="346">
        <v>1422184</v>
      </c>
      <c r="Z660" s="346">
        <v>5</v>
      </c>
      <c r="AA660" s="346" t="s">
        <v>1853</v>
      </c>
      <c r="AB660" s="346" t="s">
        <v>1854</v>
      </c>
      <c r="AC660" s="346" t="s">
        <v>1841</v>
      </c>
      <c r="AD660" s="346">
        <v>-453586.19999999995</v>
      </c>
      <c r="AE660" s="347">
        <v>-0.32056821455316542</v>
      </c>
      <c r="AF660" s="347">
        <v>1.5877557547094471E-2</v>
      </c>
      <c r="AG660" s="346">
        <v>939306</v>
      </c>
      <c r="AH660" s="346">
        <v>864568</v>
      </c>
      <c r="AI660" s="346">
        <v>1058967</v>
      </c>
      <c r="AJ660" s="346">
        <v>788508</v>
      </c>
      <c r="AK660" s="346">
        <v>1155442</v>
      </c>
      <c r="AL660" s="346">
        <v>17265.546743878018</v>
      </c>
      <c r="AM660" s="346">
        <v>4428.3307297082501</v>
      </c>
      <c r="AN660" s="346">
        <v>29457.649695670785</v>
      </c>
      <c r="AO660" s="346">
        <v>-11064.429602506629</v>
      </c>
      <c r="AP660" s="346">
        <v>36233.00315260535</v>
      </c>
      <c r="AQ660" s="347">
        <v>0.13839435866387453</v>
      </c>
      <c r="AR660" s="348" t="str">
        <f t="shared" si="54"/>
        <v>KhulnaKhulna</v>
      </c>
      <c r="AS660" s="347">
        <v>-1.8891361784105371E-17</v>
      </c>
      <c r="AT660" s="347" t="s">
        <v>1842</v>
      </c>
      <c r="AU660" s="347" t="s">
        <v>1843</v>
      </c>
      <c r="AV660" s="349" t="s">
        <v>1041</v>
      </c>
    </row>
    <row r="661" spans="1:48" ht="14.4">
      <c r="A661" s="343">
        <v>505</v>
      </c>
      <c r="B661" s="343" t="s">
        <v>1672</v>
      </c>
      <c r="C661" s="343" t="s">
        <v>2293</v>
      </c>
      <c r="D661" s="343" t="str">
        <f t="shared" si="50"/>
        <v>Below 1000 SFTBarishalBarishalNon-PNPCommercial HubMBজেলা শহরSquare ⬜ shapeGround floor</v>
      </c>
      <c r="E661" s="343" t="str">
        <f>CONCATENATE('Outlet Data'!K661,L661,'Outlet Data'!N661,M661)</f>
        <v>BarishalBarishalCommercial HubNon-PNP</v>
      </c>
      <c r="F661" s="343" t="str">
        <f t="shared" si="51"/>
        <v>Barishalজেলা শহরNon-PNP</v>
      </c>
      <c r="G661" s="343" t="str">
        <f t="shared" si="52"/>
        <v>BarishalNon-PNP</v>
      </c>
      <c r="H661" s="344">
        <v>45869</v>
      </c>
      <c r="I661" s="343">
        <v>941</v>
      </c>
      <c r="J661" s="343" t="str">
        <f t="shared" si="53"/>
        <v>Below 1000 SFT</v>
      </c>
      <c r="K661" s="345" t="s">
        <v>189</v>
      </c>
      <c r="L661" s="343" t="s">
        <v>189</v>
      </c>
      <c r="M661" s="345" t="s">
        <v>1537</v>
      </c>
      <c r="N661" s="343" t="s">
        <v>1014</v>
      </c>
      <c r="O661" s="343" t="s">
        <v>25</v>
      </c>
      <c r="P661" s="343" t="s">
        <v>27</v>
      </c>
      <c r="Q661" s="343" t="s">
        <v>1861</v>
      </c>
      <c r="R661" s="343" t="s">
        <v>1863</v>
      </c>
      <c r="S661" s="346">
        <v>1245551.2</v>
      </c>
      <c r="T661" s="346">
        <v>1323.6463336875663</v>
      </c>
      <c r="U661" s="346">
        <v>1240053</v>
      </c>
      <c r="V661" s="346">
        <v>1317247</v>
      </c>
      <c r="W661" s="346">
        <v>1188929</v>
      </c>
      <c r="X661" s="346">
        <v>909090.2</v>
      </c>
      <c r="Y661" s="346">
        <v>1190597.3999999999</v>
      </c>
      <c r="Z661" s="346">
        <v>5</v>
      </c>
      <c r="AA661" s="346" t="s">
        <v>1853</v>
      </c>
      <c r="AB661" s="346" t="s">
        <v>1854</v>
      </c>
      <c r="AC661" s="346" t="s">
        <v>1855</v>
      </c>
      <c r="AD661" s="346">
        <v>56622.199999999953</v>
      </c>
      <c r="AE661" s="347">
        <v>4.7624542760753563E-2</v>
      </c>
      <c r="AF661" s="347">
        <v>4.350309365097238E-2</v>
      </c>
      <c r="AG661" s="346">
        <v>1240695</v>
      </c>
      <c r="AH661" s="346">
        <v>1240053</v>
      </c>
      <c r="AI661" s="346">
        <v>1427677</v>
      </c>
      <c r="AJ661" s="346">
        <v>1002084</v>
      </c>
      <c r="AK661" s="346">
        <v>1317247</v>
      </c>
      <c r="AL661" s="346">
        <v>55846.502305536735</v>
      </c>
      <c r="AM661" s="346">
        <v>46025.899242117157</v>
      </c>
      <c r="AN661" s="346">
        <v>79386.371690628293</v>
      </c>
      <c r="AO661" s="346">
        <v>26324.340890435211</v>
      </c>
      <c r="AP661" s="346">
        <v>63343.538374687691</v>
      </c>
      <c r="AQ661" s="347">
        <v>0.16544905587497524</v>
      </c>
      <c r="AR661" s="348" t="str">
        <f t="shared" si="54"/>
        <v>BarishalBarishal</v>
      </c>
      <c r="AS661" s="347">
        <v>4.0000000000000001E-3</v>
      </c>
      <c r="AT661" s="347" t="s">
        <v>1846</v>
      </c>
      <c r="AU661" s="347" t="s">
        <v>1843</v>
      </c>
      <c r="AV661" s="349" t="s">
        <v>1041</v>
      </c>
    </row>
    <row r="662" spans="1:48" ht="14.4">
      <c r="A662" s="343">
        <v>633</v>
      </c>
      <c r="B662" s="343" t="s">
        <v>1670</v>
      </c>
      <c r="C662" s="343" t="s">
        <v>2294</v>
      </c>
      <c r="D662" s="343" t="str">
        <f t="shared" si="50"/>
        <v>1001 - 1500 SFTChattogramNoakhaliNon-PNPCommercial HubMCথানা সদরI shapeGround floor</v>
      </c>
      <c r="E662" s="343" t="str">
        <f>CONCATENATE('Outlet Data'!K662,L662,'Outlet Data'!N662,M662)</f>
        <v>ChattogramNoakhaliCommercial HubNon-PNP</v>
      </c>
      <c r="F662" s="343" t="str">
        <f t="shared" si="51"/>
        <v>Noakhaliথানা সদরNon-PNP</v>
      </c>
      <c r="G662" s="343" t="str">
        <f t="shared" si="52"/>
        <v>NoakhaliNon-PNP</v>
      </c>
      <c r="H662" s="344">
        <v>45869</v>
      </c>
      <c r="I662" s="343">
        <v>1148</v>
      </c>
      <c r="J662" s="343" t="str">
        <f t="shared" si="53"/>
        <v>1001 - 1500 SFT</v>
      </c>
      <c r="K662" s="345" t="s">
        <v>195</v>
      </c>
      <c r="L662" s="343" t="s">
        <v>401</v>
      </c>
      <c r="M662" s="345" t="s">
        <v>1537</v>
      </c>
      <c r="N662" s="343" t="s">
        <v>1014</v>
      </c>
      <c r="O662" s="343" t="s">
        <v>25</v>
      </c>
      <c r="P662" s="343" t="s">
        <v>118</v>
      </c>
      <c r="Q662" s="343" t="s">
        <v>1869</v>
      </c>
      <c r="R662" s="343" t="s">
        <v>1863</v>
      </c>
      <c r="S662" s="346">
        <v>934977</v>
      </c>
      <c r="T662" s="346">
        <v>814.43989547038325</v>
      </c>
      <c r="U662" s="346">
        <v>782116</v>
      </c>
      <c r="V662" s="346">
        <v>1001263</v>
      </c>
      <c r="W662" s="346">
        <v>1536884.6</v>
      </c>
      <c r="X662" s="346">
        <v>1100730.3999999999</v>
      </c>
      <c r="Y662" s="346">
        <v>2035829.4</v>
      </c>
      <c r="Z662" s="346">
        <v>9</v>
      </c>
      <c r="AA662" s="346" t="s">
        <v>1853</v>
      </c>
      <c r="AB662" s="346" t="s">
        <v>1854</v>
      </c>
      <c r="AC662" s="346" t="s">
        <v>1841</v>
      </c>
      <c r="AD662" s="346">
        <v>-601907.60000000009</v>
      </c>
      <c r="AE662" s="347">
        <v>-0.39164137632714913</v>
      </c>
      <c r="AF662" s="347">
        <v>2.4286630311003965E-4</v>
      </c>
      <c r="AG662" s="346">
        <v>782116</v>
      </c>
      <c r="AH662" s="346">
        <v>1001263</v>
      </c>
      <c r="AI662" s="346">
        <v>1148410</v>
      </c>
      <c r="AJ662" s="346">
        <v>764938</v>
      </c>
      <c r="AK662" s="346">
        <v>978158</v>
      </c>
      <c r="AL662" s="346">
        <v>5110.1921491706453</v>
      </c>
      <c r="AM662" s="346">
        <v>-9778.9884494056168</v>
      </c>
      <c r="AN662" s="346">
        <v>52960.552523928083</v>
      </c>
      <c r="AO662" s="346">
        <v>-51280.412511446484</v>
      </c>
      <c r="AP662" s="346">
        <v>4124.0283251679502</v>
      </c>
      <c r="AQ662" s="347">
        <v>0.16006126556623379</v>
      </c>
      <c r="AR662" s="348" t="str">
        <f t="shared" si="54"/>
        <v>ChattogramNoakhali</v>
      </c>
      <c r="AS662" s="347">
        <v>4.0000000000000001E-3</v>
      </c>
      <c r="AT662" s="347" t="s">
        <v>1856</v>
      </c>
      <c r="AU662" s="347" t="s">
        <v>1843</v>
      </c>
      <c r="AV662" s="349" t="s">
        <v>1041</v>
      </c>
    </row>
    <row r="663" spans="1:48" ht="14.4">
      <c r="A663" s="343">
        <v>536</v>
      </c>
      <c r="B663" s="343" t="s">
        <v>1596</v>
      </c>
      <c r="C663" s="343" t="s">
        <v>2295</v>
      </c>
      <c r="D663" s="343" t="str">
        <f t="shared" si="50"/>
        <v>2001 - 2500 SFTRangpurNilphamariNon-PNPHigh Street W InstitutionsMCজেলা শহরI shapeGround floor</v>
      </c>
      <c r="E663" s="343" t="str">
        <f>CONCATENATE('Outlet Data'!K663,L663,'Outlet Data'!N663,M663)</f>
        <v>RangpurNilphamariHigh Street W InstitutionsNon-PNP</v>
      </c>
      <c r="F663" s="343" t="str">
        <f t="shared" si="51"/>
        <v>Nilphamariজেলা শহরNon-PNP</v>
      </c>
      <c r="G663" s="343" t="str">
        <f t="shared" si="52"/>
        <v>NilphamariNon-PNP</v>
      </c>
      <c r="H663" s="344">
        <v>45869</v>
      </c>
      <c r="I663" s="343">
        <v>2324</v>
      </c>
      <c r="J663" s="343" t="str">
        <f t="shared" si="53"/>
        <v>2001 - 2500 SFT</v>
      </c>
      <c r="K663" s="345" t="s">
        <v>389</v>
      </c>
      <c r="L663" s="343" t="s">
        <v>1150</v>
      </c>
      <c r="M663" s="345" t="s">
        <v>1537</v>
      </c>
      <c r="N663" s="343" t="s">
        <v>1021</v>
      </c>
      <c r="O663" s="343" t="s">
        <v>25</v>
      </c>
      <c r="P663" s="343" t="s">
        <v>118</v>
      </c>
      <c r="Q663" s="343" t="s">
        <v>1861</v>
      </c>
      <c r="R663" s="343" t="s">
        <v>1863</v>
      </c>
      <c r="S663" s="346">
        <v>1208426.3999999999</v>
      </c>
      <c r="T663" s="346">
        <v>519.97693631669529</v>
      </c>
      <c r="U663" s="346">
        <v>1178622</v>
      </c>
      <c r="V663" s="346">
        <v>1235480</v>
      </c>
      <c r="W663" s="346">
        <v>1739100.6</v>
      </c>
      <c r="X663" s="346">
        <v>985635.15</v>
      </c>
      <c r="Y663" s="346">
        <v>2574781.0499999998</v>
      </c>
      <c r="Z663" s="346">
        <v>10</v>
      </c>
      <c r="AA663" s="346" t="s">
        <v>1853</v>
      </c>
      <c r="AB663" s="346" t="s">
        <v>1854</v>
      </c>
      <c r="AC663" s="346" t="s">
        <v>1845</v>
      </c>
      <c r="AD663" s="346">
        <v>-530674.20000000019</v>
      </c>
      <c r="AE663" s="347">
        <v>-0.30514289972644493</v>
      </c>
      <c r="AF663" s="347">
        <v>5.1824881242248544E-2</v>
      </c>
      <c r="AG663" s="346">
        <v>1178622</v>
      </c>
      <c r="AH663" s="346">
        <v>1235480</v>
      </c>
      <c r="AI663" s="346">
        <v>1209470</v>
      </c>
      <c r="AJ663" s="346">
        <v>1064038</v>
      </c>
      <c r="AK663" s="346">
        <v>1354522</v>
      </c>
      <c r="AL663" s="346">
        <v>61878.933329838503</v>
      </c>
      <c r="AM663" s="346">
        <v>60416.456025077001</v>
      </c>
      <c r="AN663" s="346">
        <v>67372.594836869423</v>
      </c>
      <c r="AO663" s="346">
        <v>51512.339627912326</v>
      </c>
      <c r="AP663" s="346">
        <v>71952.449530292419</v>
      </c>
      <c r="AQ663" s="347">
        <v>0.16078849346554097</v>
      </c>
      <c r="AR663" s="348" t="str">
        <f t="shared" si="54"/>
        <v>RangpurNilphamari</v>
      </c>
      <c r="AS663" s="347">
        <v>4.0000000000000001E-3</v>
      </c>
      <c r="AT663" s="347" t="s">
        <v>1856</v>
      </c>
      <c r="AU663" s="347" t="s">
        <v>1843</v>
      </c>
      <c r="AV663" s="349" t="s">
        <v>1041</v>
      </c>
    </row>
    <row r="664" spans="1:48" ht="14.4">
      <c r="A664" s="343">
        <v>605</v>
      </c>
      <c r="B664" s="343" t="s">
        <v>1665</v>
      </c>
      <c r="C664" s="343" t="s">
        <v>2296</v>
      </c>
      <c r="D664" s="343" t="str">
        <f t="shared" si="50"/>
        <v>1001 - 1500 SFTDhakaDhakaNon-PNPWithin the MahallaMCজেলা শহরSquare ⬜ shapeSlightly upper than Ground floor</v>
      </c>
      <c r="E664" s="343" t="str">
        <f>CONCATENATE('Outlet Data'!K664,L664,'Outlet Data'!N664,M664)</f>
        <v>DhakaDhakaWithin the MahallaNon-PNP</v>
      </c>
      <c r="F664" s="343" t="str">
        <f t="shared" si="51"/>
        <v>Dhakaজেলা শহরNon-PNP</v>
      </c>
      <c r="G664" s="343" t="str">
        <f t="shared" si="52"/>
        <v>DhakaNon-PNP</v>
      </c>
      <c r="H664" s="344">
        <v>45869</v>
      </c>
      <c r="I664" s="343">
        <v>1463</v>
      </c>
      <c r="J664" s="343" t="str">
        <f t="shared" si="53"/>
        <v>1001 - 1500 SFT</v>
      </c>
      <c r="K664" s="345" t="s">
        <v>52</v>
      </c>
      <c r="L664" s="343" t="s">
        <v>52</v>
      </c>
      <c r="M664" s="345" t="s">
        <v>1537</v>
      </c>
      <c r="N664" s="343" t="s">
        <v>1016</v>
      </c>
      <c r="O664" s="343" t="s">
        <v>25</v>
      </c>
      <c r="P664" s="343" t="s">
        <v>118</v>
      </c>
      <c r="Q664" s="343" t="s">
        <v>1861</v>
      </c>
      <c r="R664" s="343" t="s">
        <v>52</v>
      </c>
      <c r="S664" s="346">
        <v>832358.40000000002</v>
      </c>
      <c r="T664" s="346">
        <v>568.93943950786058</v>
      </c>
      <c r="U664" s="346">
        <v>726571</v>
      </c>
      <c r="V664" s="346">
        <v>874013</v>
      </c>
      <c r="W664" s="346">
        <v>1435127.2999999998</v>
      </c>
      <c r="X664" s="346">
        <v>920723.95</v>
      </c>
      <c r="Y664" s="346">
        <v>2028621.2</v>
      </c>
      <c r="Z664" s="346">
        <v>50</v>
      </c>
      <c r="AA664" s="346" t="s">
        <v>1853</v>
      </c>
      <c r="AB664" s="346" t="s">
        <v>1854</v>
      </c>
      <c r="AC664" s="346" t="s">
        <v>1841</v>
      </c>
      <c r="AD664" s="346">
        <v>-602768.89999999979</v>
      </c>
      <c r="AE664" s="347">
        <v>-0.42001075444666114</v>
      </c>
      <c r="AF664" s="347">
        <v>-2.0258439146150931E-2</v>
      </c>
      <c r="AG664" s="346">
        <v>726571</v>
      </c>
      <c r="AH664" s="346">
        <v>755337</v>
      </c>
      <c r="AI664" s="346">
        <v>1084123</v>
      </c>
      <c r="AJ664" s="346">
        <v>721748</v>
      </c>
      <c r="AK664" s="346">
        <v>874013</v>
      </c>
      <c r="AL664" s="346">
        <v>2005.1026118070586</v>
      </c>
      <c r="AM664" s="346">
        <v>-166045.68607879011</v>
      </c>
      <c r="AN664" s="346">
        <v>55039.456772731239</v>
      </c>
      <c r="AO664" s="346">
        <v>-19496.388046589476</v>
      </c>
      <c r="AP664" s="346">
        <v>44186.104769903512</v>
      </c>
      <c r="AQ664" s="347">
        <v>0.16100106389774682</v>
      </c>
      <c r="AR664" s="348" t="str">
        <f t="shared" si="54"/>
        <v>DhakaDhaka</v>
      </c>
      <c r="AS664" s="347">
        <v>4.0000000000000001E-3</v>
      </c>
      <c r="AT664" s="347" t="s">
        <v>1846</v>
      </c>
      <c r="AU664" s="347" t="s">
        <v>1851</v>
      </c>
      <c r="AV664" s="349" t="s">
        <v>1041</v>
      </c>
    </row>
    <row r="665" spans="1:48" ht="14.4">
      <c r="A665" s="343">
        <v>360</v>
      </c>
      <c r="B665" s="343" t="s">
        <v>1676</v>
      </c>
      <c r="C665" s="343" t="s">
        <v>2297</v>
      </c>
      <c r="D665" s="343" t="str">
        <f t="shared" si="50"/>
        <v>Below 1000 SFTDhakaDhakaNon-PNPHigh Street W Residential BlockMBবিভাগীয় শহরSquare ⬜ shapeSlightly upper than Ground floor</v>
      </c>
      <c r="E665" s="343" t="str">
        <f>CONCATENATE('Outlet Data'!K665,L665,'Outlet Data'!N665,M665)</f>
        <v>DhakaDhakaHigh Street W Residential BlockNon-PNP</v>
      </c>
      <c r="F665" s="343" t="str">
        <f t="shared" si="51"/>
        <v>Dhakaবিভাগীয় শহরNon-PNP</v>
      </c>
      <c r="G665" s="343" t="str">
        <f t="shared" si="52"/>
        <v>DhakaNon-PNP</v>
      </c>
      <c r="H665" s="344">
        <v>45869</v>
      </c>
      <c r="I665" s="343">
        <v>861</v>
      </c>
      <c r="J665" s="343" t="str">
        <f t="shared" si="53"/>
        <v>Below 1000 SFT</v>
      </c>
      <c r="K665" s="345" t="s">
        <v>52</v>
      </c>
      <c r="L665" s="343" t="s">
        <v>52</v>
      </c>
      <c r="M665" s="345" t="s">
        <v>1537</v>
      </c>
      <c r="N665" s="343" t="s">
        <v>1015</v>
      </c>
      <c r="O665" s="343" t="s">
        <v>25</v>
      </c>
      <c r="P665" s="343" t="s">
        <v>27</v>
      </c>
      <c r="Q665" s="343" t="s">
        <v>1838</v>
      </c>
      <c r="R665" s="343" t="s">
        <v>52</v>
      </c>
      <c r="S665" s="346">
        <v>2129106.4</v>
      </c>
      <c r="T665" s="346">
        <v>2472.8297328687572</v>
      </c>
      <c r="U665" s="346">
        <v>2016808</v>
      </c>
      <c r="V665" s="346">
        <v>2202270</v>
      </c>
      <c r="W665" s="346">
        <v>1100252</v>
      </c>
      <c r="X665" s="346">
        <v>723334</v>
      </c>
      <c r="Y665" s="346">
        <v>1342015</v>
      </c>
      <c r="Z665" s="346">
        <v>13</v>
      </c>
      <c r="AA665" s="346" t="s">
        <v>1853</v>
      </c>
      <c r="AB665" s="346" t="s">
        <v>1854</v>
      </c>
      <c r="AC665" s="346" t="s">
        <v>1855</v>
      </c>
      <c r="AD665" s="346">
        <v>1028854.3999999999</v>
      </c>
      <c r="AE665" s="347">
        <v>0.93510795708619465</v>
      </c>
      <c r="AF665" s="347">
        <v>4.2504134850030718E-2</v>
      </c>
      <c r="AG665" s="346">
        <v>2016808</v>
      </c>
      <c r="AH665" s="346">
        <v>2202270</v>
      </c>
      <c r="AI665" s="346">
        <v>2381983</v>
      </c>
      <c r="AJ665" s="346">
        <v>1882089</v>
      </c>
      <c r="AK665" s="346">
        <v>2162382</v>
      </c>
      <c r="AL665" s="346">
        <v>83702.860081101942</v>
      </c>
      <c r="AM665" s="346">
        <v>103517.68179767882</v>
      </c>
      <c r="AN665" s="346">
        <v>142687.90978120442</v>
      </c>
      <c r="AO665" s="346">
        <v>76140.218855284678</v>
      </c>
      <c r="AP665" s="346">
        <v>46430.457163047337</v>
      </c>
      <c r="AQ665" s="347">
        <v>0.15846955461192944</v>
      </c>
      <c r="AR665" s="348" t="str">
        <f t="shared" si="54"/>
        <v>DhakaDhaka</v>
      </c>
      <c r="AS665" s="347">
        <v>4.0000000000000001E-3</v>
      </c>
      <c r="AT665" s="347" t="s">
        <v>1846</v>
      </c>
      <c r="AU665" s="347" t="s">
        <v>1851</v>
      </c>
      <c r="AV665" s="349" t="s">
        <v>1041</v>
      </c>
    </row>
    <row r="666" spans="1:48" ht="14.4">
      <c r="A666" s="343">
        <v>555</v>
      </c>
      <c r="B666" s="343" t="s">
        <v>1673</v>
      </c>
      <c r="C666" s="343" t="s">
        <v>2298</v>
      </c>
      <c r="D666" s="343" t="str">
        <f t="shared" si="50"/>
        <v>1501 - 2000 SFTChattogramCumillaNon-PNPHigh Street W Residential BlockMBজেলা শহরI shapeSlightly upper than Ground floor</v>
      </c>
      <c r="E666" s="343" t="str">
        <f>CONCATENATE('Outlet Data'!K666,L666,'Outlet Data'!N666,M666)</f>
        <v>ChattogramCumillaHigh Street W Residential BlockNon-PNP</v>
      </c>
      <c r="F666" s="343" t="str">
        <f t="shared" si="51"/>
        <v>Cumillaজেলা শহরNon-PNP</v>
      </c>
      <c r="G666" s="343" t="str">
        <f t="shared" si="52"/>
        <v>CumillaNon-PNP</v>
      </c>
      <c r="H666" s="344">
        <v>45869</v>
      </c>
      <c r="I666" s="343">
        <v>1830</v>
      </c>
      <c r="J666" s="343" t="str">
        <f t="shared" si="53"/>
        <v>1501 - 2000 SFT</v>
      </c>
      <c r="K666" s="345" t="s">
        <v>195</v>
      </c>
      <c r="L666" s="343" t="s">
        <v>162</v>
      </c>
      <c r="M666" s="345" t="s">
        <v>1537</v>
      </c>
      <c r="N666" s="343" t="s">
        <v>1015</v>
      </c>
      <c r="O666" s="343" t="s">
        <v>25</v>
      </c>
      <c r="P666" s="343" t="s">
        <v>27</v>
      </c>
      <c r="Q666" s="343" t="s">
        <v>1861</v>
      </c>
      <c r="R666" s="343" t="s">
        <v>1863</v>
      </c>
      <c r="S666" s="346">
        <v>1573041.8</v>
      </c>
      <c r="T666" s="346">
        <v>859.58568306010932</v>
      </c>
      <c r="U666" s="346">
        <v>1439315</v>
      </c>
      <c r="V666" s="346">
        <v>1697657</v>
      </c>
      <c r="W666" s="346">
        <v>1730070.3</v>
      </c>
      <c r="X666" s="346">
        <v>1191184.5375000001</v>
      </c>
      <c r="Y666" s="346">
        <v>3396251.9</v>
      </c>
      <c r="Z666" s="346">
        <v>16</v>
      </c>
      <c r="AA666" s="346" t="s">
        <v>1853</v>
      </c>
      <c r="AB666" s="346" t="s">
        <v>1854</v>
      </c>
      <c r="AC666" s="346" t="s">
        <v>1845</v>
      </c>
      <c r="AD666" s="346">
        <v>-157028.5</v>
      </c>
      <c r="AE666" s="347">
        <v>-9.0764230794552092E-2</v>
      </c>
      <c r="AF666" s="347">
        <v>4.9383061549947413E-2</v>
      </c>
      <c r="AG666" s="346">
        <v>1408184</v>
      </c>
      <c r="AH666" s="346">
        <v>1545736</v>
      </c>
      <c r="AI666" s="346">
        <v>1774317</v>
      </c>
      <c r="AJ666" s="346">
        <v>1439315</v>
      </c>
      <c r="AK666" s="346">
        <v>1697657</v>
      </c>
      <c r="AL666" s="346">
        <v>66834.110071348347</v>
      </c>
      <c r="AM666" s="346">
        <v>56234.17305797158</v>
      </c>
      <c r="AN666" s="346">
        <v>87477.215966895223</v>
      </c>
      <c r="AO666" s="346">
        <v>70743.828887300799</v>
      </c>
      <c r="AP666" s="346">
        <v>107118.77216668433</v>
      </c>
      <c r="AQ666" s="347">
        <v>0.15502934463843829</v>
      </c>
      <c r="AR666" s="348" t="str">
        <f t="shared" si="54"/>
        <v>ChattogramCumilla</v>
      </c>
      <c r="AS666" s="347">
        <v>4.0000000000000001E-3</v>
      </c>
      <c r="AT666" s="347" t="s">
        <v>1856</v>
      </c>
      <c r="AU666" s="347" t="s">
        <v>1851</v>
      </c>
      <c r="AV666" s="349" t="s">
        <v>1041</v>
      </c>
    </row>
    <row r="667" spans="1:48" ht="14.4">
      <c r="A667" s="343">
        <v>595</v>
      </c>
      <c r="B667" s="343" t="s">
        <v>1595</v>
      </c>
      <c r="C667" s="343" t="s">
        <v>2299</v>
      </c>
      <c r="D667" s="343" t="str">
        <f t="shared" si="50"/>
        <v>1001 - 1500 SFTRangpurGaibandhaNon-PNPHigh Street W Residential BlockLCথানা সদরI shapeGround floor</v>
      </c>
      <c r="E667" s="343" t="str">
        <f>CONCATENATE('Outlet Data'!K667,L667,'Outlet Data'!N667,M667)</f>
        <v>RangpurGaibandhaHigh Street W Residential BlockNon-PNP</v>
      </c>
      <c r="F667" s="343" t="str">
        <f t="shared" si="51"/>
        <v>Gaibandhaথানা সদরNon-PNP</v>
      </c>
      <c r="G667" s="343" t="str">
        <f t="shared" si="52"/>
        <v>GaibandhaNon-PNP</v>
      </c>
      <c r="H667" s="344">
        <v>45869</v>
      </c>
      <c r="I667" s="343">
        <v>1294</v>
      </c>
      <c r="J667" s="343" t="str">
        <f t="shared" si="53"/>
        <v>1001 - 1500 SFT</v>
      </c>
      <c r="K667" s="345" t="s">
        <v>389</v>
      </c>
      <c r="L667" s="343" t="s">
        <v>576</v>
      </c>
      <c r="M667" s="345" t="s">
        <v>1537</v>
      </c>
      <c r="N667" s="343" t="s">
        <v>1015</v>
      </c>
      <c r="O667" s="343" t="s">
        <v>127</v>
      </c>
      <c r="P667" s="343" t="s">
        <v>118</v>
      </c>
      <c r="Q667" s="343" t="s">
        <v>1869</v>
      </c>
      <c r="R667" s="343" t="s">
        <v>1863</v>
      </c>
      <c r="S667" s="346">
        <v>1024685.6</v>
      </c>
      <c r="T667" s="346">
        <v>791.87449768160741</v>
      </c>
      <c r="U667" s="346">
        <v>992455</v>
      </c>
      <c r="V667" s="346">
        <v>1117309</v>
      </c>
      <c r="W667" s="346">
        <v>1024685.6</v>
      </c>
      <c r="X667" s="346">
        <v>753337.3</v>
      </c>
      <c r="Y667" s="346">
        <v>1171640.8</v>
      </c>
      <c r="Z667" s="346">
        <v>11</v>
      </c>
      <c r="AA667" s="346" t="s">
        <v>1853</v>
      </c>
      <c r="AB667" s="346" t="s">
        <v>1854</v>
      </c>
      <c r="AC667" s="346" t="s">
        <v>1845</v>
      </c>
      <c r="AD667" s="346">
        <v>0</v>
      </c>
      <c r="AE667" s="347">
        <v>0</v>
      </c>
      <c r="AF667" s="347">
        <v>4.2281442732355609E-2</v>
      </c>
      <c r="AG667" s="346">
        <v>1083354</v>
      </c>
      <c r="AH667" s="346">
        <v>992455</v>
      </c>
      <c r="AI667" s="346">
        <v>1141388</v>
      </c>
      <c r="AJ667" s="346">
        <v>788922</v>
      </c>
      <c r="AK667" s="346">
        <v>1117309</v>
      </c>
      <c r="AL667" s="346">
        <v>54359.744999948016</v>
      </c>
      <c r="AM667" s="346">
        <v>30264.669760370278</v>
      </c>
      <c r="AN667" s="346">
        <v>79290.212716080219</v>
      </c>
      <c r="AO667" s="346">
        <v>-4006.7767603621178</v>
      </c>
      <c r="AP667" s="346">
        <v>56718.076859310851</v>
      </c>
      <c r="AQ667" s="347">
        <v>0.17010502072577086</v>
      </c>
      <c r="AR667" s="348" t="str">
        <f t="shared" si="54"/>
        <v>RangpurGaibandha</v>
      </c>
      <c r="AS667" s="347">
        <v>4.0000000000000001E-3</v>
      </c>
      <c r="AT667" s="347" t="s">
        <v>1856</v>
      </c>
      <c r="AU667" s="347" t="s">
        <v>1843</v>
      </c>
      <c r="AV667" s="349" t="s">
        <v>1041</v>
      </c>
    </row>
    <row r="668" spans="1:48" ht="14.4">
      <c r="A668" s="343">
        <v>822</v>
      </c>
      <c r="B668" s="343" t="s">
        <v>1677</v>
      </c>
      <c r="C668" s="343" t="s">
        <v>2300</v>
      </c>
      <c r="D668" s="343" t="str">
        <f t="shared" si="50"/>
        <v>1001 - 1500 SFTRangpurPanchagarhNon-PNPHigh Street W Residential BlockLCঅন্যান্যL shapeGround floor</v>
      </c>
      <c r="E668" s="343" t="str">
        <f>CONCATENATE('Outlet Data'!K668,L668,'Outlet Data'!N668,M668)</f>
        <v>RangpurPanchagarhHigh Street W Residential BlockNon-PNP</v>
      </c>
      <c r="F668" s="343" t="str">
        <f t="shared" si="51"/>
        <v>Panchagarhঅন্যান্যNon-PNP</v>
      </c>
      <c r="G668" s="343" t="str">
        <f t="shared" si="52"/>
        <v>PanchagarhNon-PNP</v>
      </c>
      <c r="H668" s="344">
        <v>45869</v>
      </c>
      <c r="I668" s="343">
        <v>1090</v>
      </c>
      <c r="J668" s="343" t="str">
        <f t="shared" si="53"/>
        <v>1001 - 1500 SFT</v>
      </c>
      <c r="K668" s="345" t="s">
        <v>389</v>
      </c>
      <c r="L668" s="343" t="s">
        <v>1566</v>
      </c>
      <c r="M668" s="345" t="s">
        <v>1537</v>
      </c>
      <c r="N668" s="343" t="s">
        <v>1015</v>
      </c>
      <c r="O668" s="343" t="s">
        <v>127</v>
      </c>
      <c r="P668" s="343" t="s">
        <v>118</v>
      </c>
      <c r="Q668" s="343" t="s">
        <v>1926</v>
      </c>
      <c r="R668" s="343" t="s">
        <v>1863</v>
      </c>
      <c r="S668" s="346">
        <v>605604.6</v>
      </c>
      <c r="T668" s="346">
        <v>555.60055045871559</v>
      </c>
      <c r="U668" s="346">
        <v>531432</v>
      </c>
      <c r="V668" s="346">
        <v>708107</v>
      </c>
      <c r="W668" s="346">
        <v>1024685.6</v>
      </c>
      <c r="X668" s="346">
        <v>753337.3</v>
      </c>
      <c r="Y668" s="346">
        <v>1171640.8</v>
      </c>
      <c r="Z668" s="346">
        <v>11</v>
      </c>
      <c r="AA668" s="346" t="s">
        <v>1853</v>
      </c>
      <c r="AB668" s="346" t="s">
        <v>1854</v>
      </c>
      <c r="AC668" s="346" t="s">
        <v>1841</v>
      </c>
      <c r="AD668" s="346">
        <v>-419081</v>
      </c>
      <c r="AE668" s="347">
        <v>-0.40898496085043057</v>
      </c>
      <c r="AF668" s="347">
        <v>-4.334145630937032E-3</v>
      </c>
      <c r="AG668" s="346">
        <v>531432</v>
      </c>
      <c r="AH668" s="346">
        <v>497515</v>
      </c>
      <c r="AI668" s="346">
        <v>737952</v>
      </c>
      <c r="AJ668" s="346">
        <v>553017</v>
      </c>
      <c r="AK668" s="346">
        <v>708107</v>
      </c>
      <c r="AL668" s="346">
        <v>-3038.3916337981645</v>
      </c>
      <c r="AM668" s="346">
        <v>-8002.4050301803654</v>
      </c>
      <c r="AN668" s="346">
        <v>15347.806292727779</v>
      </c>
      <c r="AO668" s="346">
        <v>-24519.603319702699</v>
      </c>
      <c r="AP668" s="346">
        <v>7088.7010351266072</v>
      </c>
      <c r="AQ668" s="347">
        <v>0.13335191728075255</v>
      </c>
      <c r="AR668" s="348" t="str">
        <f t="shared" si="54"/>
        <v>RangpurPanchagarh</v>
      </c>
      <c r="AS668" s="347">
        <v>4.0000000000000001E-3</v>
      </c>
      <c r="AT668" s="347" t="s">
        <v>1842</v>
      </c>
      <c r="AU668" s="347" t="s">
        <v>1843</v>
      </c>
      <c r="AV668" s="349" t="s">
        <v>1041</v>
      </c>
    </row>
    <row r="669" spans="1:48" ht="14.4">
      <c r="A669" s="343">
        <v>678</v>
      </c>
      <c r="B669" s="343" t="s">
        <v>1674</v>
      </c>
      <c r="C669" s="343" t="s">
        <v>2301</v>
      </c>
      <c r="D669" s="343" t="str">
        <f t="shared" si="50"/>
        <v>Below 1000 SFTBarishalBarishalNon-PNPCommercial HubLCথানা সদরI shapeGround floor</v>
      </c>
      <c r="E669" s="343" t="str">
        <f>CONCATENATE('Outlet Data'!K669,L669,'Outlet Data'!N669,M669)</f>
        <v>BarishalBarishalCommercial HubNon-PNP</v>
      </c>
      <c r="F669" s="343" t="str">
        <f t="shared" si="51"/>
        <v>Barishalথানা সদরNon-PNP</v>
      </c>
      <c r="G669" s="343" t="str">
        <f t="shared" si="52"/>
        <v>BarishalNon-PNP</v>
      </c>
      <c r="H669" s="344">
        <v>45869</v>
      </c>
      <c r="I669" s="343">
        <v>931</v>
      </c>
      <c r="J669" s="343" t="str">
        <f t="shared" si="53"/>
        <v>Below 1000 SFT</v>
      </c>
      <c r="K669" s="345" t="s">
        <v>189</v>
      </c>
      <c r="L669" s="343" t="s">
        <v>189</v>
      </c>
      <c r="M669" s="345" t="s">
        <v>1537</v>
      </c>
      <c r="N669" s="343" t="s">
        <v>1014</v>
      </c>
      <c r="O669" s="343" t="s">
        <v>127</v>
      </c>
      <c r="P669" s="343" t="s">
        <v>118</v>
      </c>
      <c r="Q669" s="343" t="s">
        <v>1869</v>
      </c>
      <c r="R669" s="343" t="s">
        <v>1863</v>
      </c>
      <c r="S669" s="346">
        <v>744136</v>
      </c>
      <c r="T669" s="346">
        <v>799.28678839957036</v>
      </c>
      <c r="U669" s="346">
        <v>684364</v>
      </c>
      <c r="V669" s="346">
        <v>895422</v>
      </c>
      <c r="W669" s="346">
        <v>629790.4</v>
      </c>
      <c r="X669" s="346">
        <v>427838</v>
      </c>
      <c r="Y669" s="346">
        <v>744136</v>
      </c>
      <c r="Z669" s="346">
        <v>5</v>
      </c>
      <c r="AA669" s="346" t="s">
        <v>1848</v>
      </c>
      <c r="AB669" s="346" t="s">
        <v>1849</v>
      </c>
      <c r="AC669" s="346" t="s">
        <v>1845</v>
      </c>
      <c r="AD669" s="346">
        <v>114345.59999999998</v>
      </c>
      <c r="AE669" s="347">
        <v>0.18156135755641878</v>
      </c>
      <c r="AF669" s="347">
        <v>1.0640252239729139E-2</v>
      </c>
      <c r="AG669" s="346">
        <v>714516</v>
      </c>
      <c r="AH669" s="346">
        <v>684364</v>
      </c>
      <c r="AI669" s="346">
        <v>895422</v>
      </c>
      <c r="AJ669" s="346">
        <v>481891</v>
      </c>
      <c r="AK669" s="346">
        <v>944487</v>
      </c>
      <c r="AL669" s="346">
        <v>-3943.070760623872</v>
      </c>
      <c r="AM669" s="346">
        <v>-6174.8333273784956</v>
      </c>
      <c r="AN669" s="346">
        <v>16444.882511522359</v>
      </c>
      <c r="AO669" s="346">
        <v>3320.3103960637673</v>
      </c>
      <c r="AP669" s="346">
        <v>29941.68488373165</v>
      </c>
      <c r="AQ669" s="347">
        <v>0.15260723457592451</v>
      </c>
      <c r="AR669" s="348" t="str">
        <f t="shared" si="54"/>
        <v>BarishalBarishal</v>
      </c>
      <c r="AS669" s="347">
        <v>3.8518040026932221E-18</v>
      </c>
      <c r="AT669" s="347" t="s">
        <v>1856</v>
      </c>
      <c r="AU669" s="347" t="s">
        <v>1843</v>
      </c>
      <c r="AV669" s="349" t="s">
        <v>1041</v>
      </c>
    </row>
    <row r="670" spans="1:48" ht="14.4">
      <c r="A670" s="343">
        <v>414</v>
      </c>
      <c r="B670" s="343" t="s">
        <v>1679</v>
      </c>
      <c r="C670" s="343" t="s">
        <v>2302</v>
      </c>
      <c r="D670" s="343" t="str">
        <f t="shared" si="50"/>
        <v>1501 - 2000 SFTChattogramNoakhaliNon-PNPHigh Street W Residential BlockLBথানা সদরL shapeGround floor</v>
      </c>
      <c r="E670" s="343" t="str">
        <f>CONCATENATE('Outlet Data'!K670,L670,'Outlet Data'!N670,M670)</f>
        <v>ChattogramNoakhaliHigh Street W Residential BlockNon-PNP</v>
      </c>
      <c r="F670" s="343" t="str">
        <f t="shared" si="51"/>
        <v>Noakhaliথানা সদরNon-PNP</v>
      </c>
      <c r="G670" s="343" t="str">
        <f t="shared" si="52"/>
        <v>NoakhaliNon-PNP</v>
      </c>
      <c r="H670" s="344">
        <v>45886</v>
      </c>
      <c r="I670" s="343">
        <v>1870</v>
      </c>
      <c r="J670" s="343" t="str">
        <f t="shared" si="53"/>
        <v>1501 - 2000 SFT</v>
      </c>
      <c r="K670" s="345" t="s">
        <v>195</v>
      </c>
      <c r="L670" s="343" t="s">
        <v>401</v>
      </c>
      <c r="M670" s="345" t="s">
        <v>1537</v>
      </c>
      <c r="N670" s="343" t="s">
        <v>1015</v>
      </c>
      <c r="O670" s="343" t="s">
        <v>127</v>
      </c>
      <c r="P670" s="343" t="s">
        <v>27</v>
      </c>
      <c r="Q670" s="343" t="s">
        <v>1869</v>
      </c>
      <c r="R670" s="343" t="s">
        <v>1863</v>
      </c>
      <c r="S670" s="346">
        <v>907985.2</v>
      </c>
      <c r="T670" s="346">
        <v>485.55358288770049</v>
      </c>
      <c r="U670" s="346">
        <v>861310</v>
      </c>
      <c r="V670" s="346">
        <v>1001538</v>
      </c>
      <c r="W670" s="346">
        <v>1348528.2</v>
      </c>
      <c r="X670" s="346">
        <v>907985.2</v>
      </c>
      <c r="Y670" s="346">
        <v>1744457</v>
      </c>
      <c r="Z670" s="346">
        <v>13</v>
      </c>
      <c r="AA670" s="346" t="s">
        <v>1848</v>
      </c>
      <c r="AB670" s="346" t="s">
        <v>1849</v>
      </c>
      <c r="AC670" s="346" t="s">
        <v>1845</v>
      </c>
      <c r="AD670" s="346">
        <v>-440543</v>
      </c>
      <c r="AE670" s="347">
        <v>-0.32668430663889714</v>
      </c>
      <c r="AF670" s="347">
        <v>1.5605193962763119E-2</v>
      </c>
      <c r="AG670" s="346">
        <v>861310</v>
      </c>
      <c r="AH670" s="346">
        <v>1001538</v>
      </c>
      <c r="AI670" s="346">
        <v>1087887</v>
      </c>
      <c r="AJ670" s="346">
        <v>642348</v>
      </c>
      <c r="AK670" s="346">
        <v>946843</v>
      </c>
      <c r="AL670" s="346">
        <v>28996.413454765425</v>
      </c>
      <c r="AM670" s="346">
        <v>-43394.66752882814</v>
      </c>
      <c r="AN670" s="346">
        <v>51494.110921039683</v>
      </c>
      <c r="AO670" s="346">
        <v>-10529.050159195496</v>
      </c>
      <c r="AP670" s="346">
        <v>44279.619118809846</v>
      </c>
      <c r="AQ670" s="347">
        <v>0.15844651214840708</v>
      </c>
      <c r="AR670" s="348" t="str">
        <f t="shared" si="54"/>
        <v>ChattogramNoakhali</v>
      </c>
      <c r="AS670" s="347">
        <v>4.0000000000000001E-3</v>
      </c>
      <c r="AT670" s="347" t="s">
        <v>1842</v>
      </c>
      <c r="AU670" s="347" t="s">
        <v>1843</v>
      </c>
      <c r="AV670" s="349" t="s">
        <v>1041</v>
      </c>
    </row>
    <row r="671" spans="1:48" ht="14.4">
      <c r="A671" s="343">
        <v>310</v>
      </c>
      <c r="B671" s="343" t="s">
        <v>1683</v>
      </c>
      <c r="C671" s="343" t="s">
        <v>2303</v>
      </c>
      <c r="D671" s="343" t="str">
        <f t="shared" si="50"/>
        <v>2501 - 3000 SFTRajshahiRajshahiNon-PNPHigh Street W InstitutionsMBবিভাগীয় শহরI shapeGround floor</v>
      </c>
      <c r="E671" s="343" t="str">
        <f>CONCATENATE('Outlet Data'!K671,L671,'Outlet Data'!N671,M671)</f>
        <v>RajshahiRajshahiHigh Street W InstitutionsNon-PNP</v>
      </c>
      <c r="F671" s="343" t="str">
        <f t="shared" si="51"/>
        <v>Rajshahiবিভাগীয় শহরNon-PNP</v>
      </c>
      <c r="G671" s="343" t="str">
        <f t="shared" si="52"/>
        <v>RajshahiNon-PNP</v>
      </c>
      <c r="H671" s="344">
        <v>45891</v>
      </c>
      <c r="I671" s="343">
        <v>2535</v>
      </c>
      <c r="J671" s="343" t="str">
        <f t="shared" si="53"/>
        <v>2501 - 3000 SFT</v>
      </c>
      <c r="K671" s="345" t="s">
        <v>107</v>
      </c>
      <c r="L671" s="343" t="s">
        <v>107</v>
      </c>
      <c r="M671" s="345" t="s">
        <v>1537</v>
      </c>
      <c r="N671" s="343" t="s">
        <v>1021</v>
      </c>
      <c r="O671" s="343" t="s">
        <v>25</v>
      </c>
      <c r="P671" s="343" t="s">
        <v>27</v>
      </c>
      <c r="Q671" s="343" t="s">
        <v>1838</v>
      </c>
      <c r="R671" s="343" t="s">
        <v>1863</v>
      </c>
      <c r="S671" s="346">
        <v>1771797</v>
      </c>
      <c r="T671" s="346">
        <v>698.93372781065091</v>
      </c>
      <c r="U671" s="346">
        <v>1586958</v>
      </c>
      <c r="V671" s="346">
        <v>1847335</v>
      </c>
      <c r="W671" s="346">
        <v>2544594.2000000002</v>
      </c>
      <c r="X671" s="346">
        <v>2061290.4</v>
      </c>
      <c r="Y671" s="346">
        <v>3604529.4</v>
      </c>
      <c r="Z671" s="346">
        <v>19</v>
      </c>
      <c r="AA671" s="346" t="s">
        <v>1848</v>
      </c>
      <c r="AB671" s="346" t="s">
        <v>1849</v>
      </c>
      <c r="AC671" s="346" t="s">
        <v>1841</v>
      </c>
      <c r="AD671" s="346">
        <v>-772797.20000000019</v>
      </c>
      <c r="AE671" s="347">
        <v>-0.30370154895424983</v>
      </c>
      <c r="AF671" s="347">
        <v>3.8609100954780415E-2</v>
      </c>
      <c r="AG671" s="346">
        <v>2227977</v>
      </c>
      <c r="AH671" s="346">
        <v>1847335</v>
      </c>
      <c r="AI671" s="346">
        <v>1572490</v>
      </c>
      <c r="AJ671" s="346">
        <v>1586958</v>
      </c>
      <c r="AK671" s="346">
        <v>1624225</v>
      </c>
      <c r="AL671" s="346">
        <v>97787.319117706968</v>
      </c>
      <c r="AM671" s="346">
        <v>51139.246800628083</v>
      </c>
      <c r="AN671" s="346">
        <v>53708.813375852857</v>
      </c>
      <c r="AO671" s="346">
        <v>50910.02791557103</v>
      </c>
      <c r="AP671" s="346">
        <v>88492.039012126479</v>
      </c>
      <c r="AQ671" s="347">
        <v>0.14841611947311825</v>
      </c>
      <c r="AR671" s="348" t="str">
        <f t="shared" si="54"/>
        <v>RajshahiRajshahi</v>
      </c>
      <c r="AS671" s="347">
        <v>4.0000000000000001E-3</v>
      </c>
      <c r="AT671" s="347" t="s">
        <v>1856</v>
      </c>
      <c r="AU671" s="347" t="s">
        <v>1843</v>
      </c>
      <c r="AV671" s="349" t="s">
        <v>1041</v>
      </c>
    </row>
    <row r="672" spans="1:48" ht="14.4">
      <c r="A672" s="343">
        <v>769</v>
      </c>
      <c r="B672" s="343" t="s">
        <v>1681</v>
      </c>
      <c r="C672" s="343" t="s">
        <v>2304</v>
      </c>
      <c r="D672" s="343" t="str">
        <f t="shared" si="50"/>
        <v>2001 - 2500 SFTDhakaDhakaNon-PNPHigh Street W Residential BlockMCজেলা শহরOthersSlightly upper than Ground floor</v>
      </c>
      <c r="E672" s="343" t="str">
        <f>CONCATENATE('Outlet Data'!K672,L672,'Outlet Data'!N672,M672)</f>
        <v>DhakaDhakaHigh Street W Residential BlockNon-PNP</v>
      </c>
      <c r="F672" s="343" t="str">
        <f t="shared" si="51"/>
        <v>Dhakaজেলা শহরNon-PNP</v>
      </c>
      <c r="G672" s="343" t="str">
        <f t="shared" si="52"/>
        <v>DhakaNon-PNP</v>
      </c>
      <c r="H672" s="344">
        <v>45898</v>
      </c>
      <c r="I672" s="343">
        <v>2378</v>
      </c>
      <c r="J672" s="343" t="str">
        <f t="shared" si="53"/>
        <v>2001 - 2500 SFT</v>
      </c>
      <c r="K672" s="345" t="s">
        <v>52</v>
      </c>
      <c r="L672" s="343" t="s">
        <v>52</v>
      </c>
      <c r="M672" s="345" t="s">
        <v>1537</v>
      </c>
      <c r="N672" s="343" t="s">
        <v>1015</v>
      </c>
      <c r="O672" s="343" t="s">
        <v>25</v>
      </c>
      <c r="P672" s="343" t="s">
        <v>118</v>
      </c>
      <c r="Q672" s="343" t="s">
        <v>1861</v>
      </c>
      <c r="R672" s="343" t="s">
        <v>52</v>
      </c>
      <c r="S672" s="346">
        <v>1123529</v>
      </c>
      <c r="T672" s="346">
        <v>472.46804037005887</v>
      </c>
      <c r="U672" s="346">
        <v>1041957</v>
      </c>
      <c r="V672" s="346">
        <v>1210985</v>
      </c>
      <c r="W672" s="346">
        <v>1992692.2</v>
      </c>
      <c r="X672" s="346">
        <v>1544437.2</v>
      </c>
      <c r="Y672" s="346">
        <v>2689592.2</v>
      </c>
      <c r="Z672" s="346">
        <v>37</v>
      </c>
      <c r="AA672" s="346" t="s">
        <v>1853</v>
      </c>
      <c r="AB672" s="346" t="s">
        <v>1854</v>
      </c>
      <c r="AC672" s="346" t="s">
        <v>1841</v>
      </c>
      <c r="AD672" s="346">
        <v>-869163.2</v>
      </c>
      <c r="AE672" s="347">
        <v>-0.43617534107876765</v>
      </c>
      <c r="AF672" s="347">
        <v>2.1622054051754429E-2</v>
      </c>
      <c r="AG672" s="346">
        <v>1041957</v>
      </c>
      <c r="AH672" s="346">
        <v>1210985</v>
      </c>
      <c r="AI672" s="346">
        <v>1347104</v>
      </c>
      <c r="AJ672" s="346">
        <v>945035</v>
      </c>
      <c r="AK672" s="346">
        <v>1072564</v>
      </c>
      <c r="AL672" s="346">
        <v>451.52698110797792</v>
      </c>
      <c r="AM672" s="346">
        <v>8996.4431846590596</v>
      </c>
      <c r="AN672" s="346">
        <v>36139.521229761158</v>
      </c>
      <c r="AO672" s="346">
        <v>20675.564708134945</v>
      </c>
      <c r="AP672" s="346">
        <v>55201.967729904864</v>
      </c>
      <c r="AQ672" s="347">
        <v>0.15548216130737791</v>
      </c>
      <c r="AR672" s="348" t="str">
        <f t="shared" si="54"/>
        <v>DhakaDhaka</v>
      </c>
      <c r="AS672" s="347">
        <v>4.0000000000000001E-3</v>
      </c>
      <c r="AT672" s="347" t="s">
        <v>1850</v>
      </c>
      <c r="AU672" s="347" t="s">
        <v>1851</v>
      </c>
      <c r="AV672" s="349" t="s">
        <v>1041</v>
      </c>
    </row>
    <row r="673" spans="1:48" ht="14.4">
      <c r="A673" s="343">
        <v>630</v>
      </c>
      <c r="B673" s="343" t="s">
        <v>1689</v>
      </c>
      <c r="C673" s="343" t="s">
        <v>2305</v>
      </c>
      <c r="D673" s="343" t="str">
        <f t="shared" si="50"/>
        <v>1001 - 1500 SFTDhakaShariatpurNon-PNPWithin the MahallaLCঅন্যান্যL shapeGround floor</v>
      </c>
      <c r="E673" s="343" t="str">
        <f>CONCATENATE('Outlet Data'!K673,L673,'Outlet Data'!N673,M673)</f>
        <v>DhakaShariatpurWithin the MahallaNon-PNP</v>
      </c>
      <c r="F673" s="343" t="str">
        <f t="shared" si="51"/>
        <v>Shariatpurঅন্যান্যNon-PNP</v>
      </c>
      <c r="G673" s="343" t="str">
        <f t="shared" si="52"/>
        <v>ShariatpurNon-PNP</v>
      </c>
      <c r="H673" s="344">
        <v>45899</v>
      </c>
      <c r="I673" s="343">
        <v>1416</v>
      </c>
      <c r="J673" s="343" t="str">
        <f t="shared" si="53"/>
        <v>1001 - 1500 SFT</v>
      </c>
      <c r="K673" s="345" t="s">
        <v>52</v>
      </c>
      <c r="L673" s="343" t="s">
        <v>173</v>
      </c>
      <c r="M673" s="345" t="s">
        <v>1537</v>
      </c>
      <c r="N673" s="343" t="s">
        <v>1016</v>
      </c>
      <c r="O673" s="343" t="s">
        <v>127</v>
      </c>
      <c r="P673" s="343" t="s">
        <v>118</v>
      </c>
      <c r="Q673" s="343" t="s">
        <v>1926</v>
      </c>
      <c r="R673" s="343" t="s">
        <v>52</v>
      </c>
      <c r="S673" s="346">
        <v>1030398.8</v>
      </c>
      <c r="T673" s="346">
        <v>727.68276836158191</v>
      </c>
      <c r="U673" s="346">
        <v>884206</v>
      </c>
      <c r="V673" s="346">
        <v>1032340</v>
      </c>
      <c r="W673" s="346">
        <v>1126199.5</v>
      </c>
      <c r="X673" s="346">
        <v>866075.60000000009</v>
      </c>
      <c r="Y673" s="346">
        <v>1499334.35</v>
      </c>
      <c r="Z673" s="346">
        <v>28</v>
      </c>
      <c r="AA673" s="346" t="s">
        <v>1853</v>
      </c>
      <c r="AB673" s="346" t="s">
        <v>1854</v>
      </c>
      <c r="AC673" s="346" t="s">
        <v>1845</v>
      </c>
      <c r="AD673" s="346">
        <v>-95800.699999999953</v>
      </c>
      <c r="AE673" s="347">
        <v>-8.5065479073645478E-2</v>
      </c>
      <c r="AF673" s="347">
        <v>2.5898338948127091E-2</v>
      </c>
      <c r="AG673" s="346">
        <v>1032340</v>
      </c>
      <c r="AH673" s="346">
        <v>983889</v>
      </c>
      <c r="AI673" s="346">
        <v>1455050</v>
      </c>
      <c r="AJ673" s="346">
        <v>796509</v>
      </c>
      <c r="AK673" s="346">
        <v>884206</v>
      </c>
      <c r="AL673" s="346">
        <v>43739.485528978199</v>
      </c>
      <c r="AM673" s="346">
        <v>21096.429027779261</v>
      </c>
      <c r="AN673" s="346">
        <v>65223.536603587389</v>
      </c>
      <c r="AO673" s="346">
        <v>8839.2485172521556</v>
      </c>
      <c r="AP673" s="346">
        <v>-5470.6128068799153</v>
      </c>
      <c r="AQ673" s="347">
        <v>0.15392295111435092</v>
      </c>
      <c r="AR673" s="348" t="str">
        <f t="shared" si="54"/>
        <v>DhakaShariatpur</v>
      </c>
      <c r="AS673" s="347">
        <v>3.1003799342251968E-2</v>
      </c>
      <c r="AT673" s="347" t="s">
        <v>1842</v>
      </c>
      <c r="AU673" s="347" t="s">
        <v>1843</v>
      </c>
      <c r="AV673" s="349" t="s">
        <v>1041</v>
      </c>
    </row>
    <row r="674" spans="1:48" ht="14.4">
      <c r="A674" s="343">
        <v>188</v>
      </c>
      <c r="B674" s="343" t="s">
        <v>1700</v>
      </c>
      <c r="C674" s="343" t="s">
        <v>2306</v>
      </c>
      <c r="D674" s="343" t="str">
        <f t="shared" si="50"/>
        <v>1001 - 1500 SFTDhakaDhakaNon-PNPCommercial HubMBজেলা শহরSquare ⬜ shapeGround floor</v>
      </c>
      <c r="E674" s="343" t="str">
        <f>CONCATENATE('Outlet Data'!K674,L674,'Outlet Data'!N674,M674)</f>
        <v>DhakaDhakaCommercial HubNon-PNP</v>
      </c>
      <c r="F674" s="343" t="str">
        <f t="shared" si="51"/>
        <v>Dhakaজেলা শহরNon-PNP</v>
      </c>
      <c r="G674" s="343" t="str">
        <f t="shared" si="52"/>
        <v>DhakaNon-PNP</v>
      </c>
      <c r="H674" s="344">
        <v>45900</v>
      </c>
      <c r="I674" s="343">
        <v>1209</v>
      </c>
      <c r="J674" s="343" t="str">
        <f t="shared" si="53"/>
        <v>1001 - 1500 SFT</v>
      </c>
      <c r="K674" s="345" t="s">
        <v>52</v>
      </c>
      <c r="L674" s="343" t="s">
        <v>52</v>
      </c>
      <c r="M674" s="345" t="s">
        <v>1537</v>
      </c>
      <c r="N674" s="343" t="s">
        <v>1014</v>
      </c>
      <c r="O674" s="343" t="s">
        <v>25</v>
      </c>
      <c r="P674" s="343" t="s">
        <v>27</v>
      </c>
      <c r="Q674" s="343" t="s">
        <v>1861</v>
      </c>
      <c r="R674" s="343" t="s">
        <v>52</v>
      </c>
      <c r="S674" s="346">
        <v>1870164.2</v>
      </c>
      <c r="T674" s="346">
        <v>1546.8686517783292</v>
      </c>
      <c r="U674" s="346">
        <v>1756804</v>
      </c>
      <c r="V674" s="346">
        <v>2017415</v>
      </c>
      <c r="W674" s="346">
        <v>1445730</v>
      </c>
      <c r="X674" s="346">
        <v>953500.60000000009</v>
      </c>
      <c r="Y674" s="346">
        <v>1792550.9</v>
      </c>
      <c r="Z674" s="346">
        <v>55</v>
      </c>
      <c r="AA674" s="346" t="s">
        <v>1853</v>
      </c>
      <c r="AB674" s="346" t="s">
        <v>1854</v>
      </c>
      <c r="AC674" s="346" t="s">
        <v>1855</v>
      </c>
      <c r="AD674" s="346">
        <v>424434.19999999995</v>
      </c>
      <c r="AE674" s="347">
        <v>0.29357777731664969</v>
      </c>
      <c r="AF674" s="347">
        <v>7.4212815943509064E-2</v>
      </c>
      <c r="AG674" s="346">
        <v>1756804</v>
      </c>
      <c r="AH674" s="346">
        <v>1906767</v>
      </c>
      <c r="AI674" s="346">
        <v>2017415</v>
      </c>
      <c r="AJ674" s="346">
        <v>1628481</v>
      </c>
      <c r="AK674" s="346">
        <v>2041354</v>
      </c>
      <c r="AL674" s="346">
        <v>127070.18447133625</v>
      </c>
      <c r="AM674" s="346">
        <v>129069.15398927551</v>
      </c>
      <c r="AN674" s="346">
        <v>168760.98327930484</v>
      </c>
      <c r="AO674" s="346">
        <v>113597.35371173307</v>
      </c>
      <c r="AP674" s="346">
        <v>155453.08234204963</v>
      </c>
      <c r="AQ674" s="347">
        <v>0.17537819429166757</v>
      </c>
      <c r="AR674" s="348" t="str">
        <f t="shared" si="54"/>
        <v>DhakaDhaka</v>
      </c>
      <c r="AS674" s="347">
        <v>4.0000000000000001E-3</v>
      </c>
      <c r="AT674" s="347" t="s">
        <v>1846</v>
      </c>
      <c r="AU674" s="347" t="s">
        <v>1843</v>
      </c>
      <c r="AV674" s="349" t="s">
        <v>1041</v>
      </c>
    </row>
    <row r="675" spans="1:48" ht="14.4">
      <c r="A675" s="343">
        <v>421</v>
      </c>
      <c r="B675" s="343" t="s">
        <v>1694</v>
      </c>
      <c r="C675" s="343" t="s">
        <v>2307</v>
      </c>
      <c r="D675" s="343" t="str">
        <f t="shared" si="50"/>
        <v>Below 1000 SFTDhakaDhakaNon-PNPHigh Street W Residential BlockHBবিভাগীয় শহরSquare ⬜ shapeGround floor</v>
      </c>
      <c r="E675" s="343" t="str">
        <f>CONCATENATE('Outlet Data'!K675,L675,'Outlet Data'!N675,M675)</f>
        <v>DhakaDhakaHigh Street W Residential BlockNon-PNP</v>
      </c>
      <c r="F675" s="343" t="str">
        <f t="shared" si="51"/>
        <v>Dhakaবিভাগীয় শহরNon-PNP</v>
      </c>
      <c r="G675" s="343" t="str">
        <f t="shared" si="52"/>
        <v>DhakaNon-PNP</v>
      </c>
      <c r="H675" s="344">
        <v>45900</v>
      </c>
      <c r="I675" s="343">
        <v>990</v>
      </c>
      <c r="J675" s="343" t="str">
        <f t="shared" si="53"/>
        <v>Below 1000 SFT</v>
      </c>
      <c r="K675" s="345" t="s">
        <v>52</v>
      </c>
      <c r="L675" s="343" t="s">
        <v>52</v>
      </c>
      <c r="M675" s="345" t="s">
        <v>1537</v>
      </c>
      <c r="N675" s="343" t="s">
        <v>1015</v>
      </c>
      <c r="O675" s="343" t="s">
        <v>45</v>
      </c>
      <c r="P675" s="343" t="s">
        <v>27</v>
      </c>
      <c r="Q675" s="343" t="s">
        <v>1838</v>
      </c>
      <c r="R675" s="343" t="s">
        <v>52</v>
      </c>
      <c r="S675" s="346">
        <v>2031422.6</v>
      </c>
      <c r="T675" s="346">
        <v>2051.9420202020201</v>
      </c>
      <c r="U675" s="346">
        <v>1966277</v>
      </c>
      <c r="V675" s="346">
        <v>2079964</v>
      </c>
      <c r="W675" s="346">
        <v>1346407.6</v>
      </c>
      <c r="X675" s="346">
        <v>627753</v>
      </c>
      <c r="Y675" s="346">
        <v>2031422.6</v>
      </c>
      <c r="Z675" s="346">
        <v>5</v>
      </c>
      <c r="AA675" s="346" t="s">
        <v>1853</v>
      </c>
      <c r="AB675" s="346" t="s">
        <v>1854</v>
      </c>
      <c r="AC675" s="346" t="s">
        <v>1845</v>
      </c>
      <c r="AD675" s="346">
        <v>685015</v>
      </c>
      <c r="AE675" s="347">
        <v>0.50877238066689467</v>
      </c>
      <c r="AF675" s="347">
        <v>4.8698457404541477E-2</v>
      </c>
      <c r="AG675" s="346">
        <v>1966277</v>
      </c>
      <c r="AH675" s="346">
        <v>1918005</v>
      </c>
      <c r="AI675" s="346">
        <v>2079964</v>
      </c>
      <c r="AJ675" s="346">
        <v>2041959</v>
      </c>
      <c r="AK675" s="346">
        <v>2150908</v>
      </c>
      <c r="AL675" s="346">
        <v>90279.267037535319</v>
      </c>
      <c r="AM675" s="346">
        <v>93026.894884238282</v>
      </c>
      <c r="AN675" s="346">
        <v>127258.89348147355</v>
      </c>
      <c r="AO675" s="346">
        <v>93512.123262468027</v>
      </c>
      <c r="AP675" s="346">
        <v>90558.556117899308</v>
      </c>
      <c r="AQ675" s="347">
        <v>0.16059388588004733</v>
      </c>
      <c r="AR675" s="348" t="str">
        <f t="shared" si="54"/>
        <v>DhakaDhaka</v>
      </c>
      <c r="AS675" s="347">
        <v>4.0000000000000001E-3</v>
      </c>
      <c r="AT675" s="347" t="s">
        <v>1846</v>
      </c>
      <c r="AU675" s="347" t="s">
        <v>1843</v>
      </c>
      <c r="AV675" s="349" t="s">
        <v>1041</v>
      </c>
    </row>
    <row r="676" spans="1:48" ht="14.4">
      <c r="A676" s="343">
        <v>526</v>
      </c>
      <c r="B676" s="343" t="s">
        <v>1685</v>
      </c>
      <c r="C676" s="343" t="s">
        <v>2308</v>
      </c>
      <c r="D676" s="343" t="str">
        <f t="shared" si="50"/>
        <v>1001 - 1500 SFTDhakaShariatpurNon-PNPHigh Street W Residential BlockMBথানা সদরSquare ⬜ shapeGround floor</v>
      </c>
      <c r="E676" s="343" t="str">
        <f>CONCATENATE('Outlet Data'!K676,L676,'Outlet Data'!N676,M676)</f>
        <v>DhakaShariatpurHigh Street W Residential BlockNon-PNP</v>
      </c>
      <c r="F676" s="343" t="str">
        <f t="shared" si="51"/>
        <v>Shariatpurথানা সদরNon-PNP</v>
      </c>
      <c r="G676" s="343" t="str">
        <f t="shared" si="52"/>
        <v>ShariatpurNon-PNP</v>
      </c>
      <c r="H676" s="344">
        <v>45900</v>
      </c>
      <c r="I676" s="343">
        <v>1340</v>
      </c>
      <c r="J676" s="343" t="str">
        <f t="shared" si="53"/>
        <v>1001 - 1500 SFT</v>
      </c>
      <c r="K676" s="345" t="s">
        <v>52</v>
      </c>
      <c r="L676" s="343" t="s">
        <v>173</v>
      </c>
      <c r="M676" s="345" t="s">
        <v>1537</v>
      </c>
      <c r="N676" s="343" t="s">
        <v>1015</v>
      </c>
      <c r="O676" s="343" t="s">
        <v>25</v>
      </c>
      <c r="P676" s="343" t="s">
        <v>27</v>
      </c>
      <c r="Q676" s="343" t="s">
        <v>1869</v>
      </c>
      <c r="R676" s="343" t="s">
        <v>52</v>
      </c>
      <c r="S676" s="346">
        <v>1182208.2</v>
      </c>
      <c r="T676" s="346">
        <v>882.24492537313427</v>
      </c>
      <c r="U676" s="346">
        <v>1128813</v>
      </c>
      <c r="V676" s="346">
        <v>1177504</v>
      </c>
      <c r="W676" s="346">
        <v>1096480.2</v>
      </c>
      <c r="X676" s="346">
        <v>805383.78750000009</v>
      </c>
      <c r="Y676" s="346">
        <v>1965543.3499999999</v>
      </c>
      <c r="Z676" s="346">
        <v>8</v>
      </c>
      <c r="AA676" s="346" t="s">
        <v>1857</v>
      </c>
      <c r="AB676" s="346" t="s">
        <v>1858</v>
      </c>
      <c r="AC676" s="346" t="s">
        <v>1845</v>
      </c>
      <c r="AD676" s="346">
        <v>85728</v>
      </c>
      <c r="AE676" s="347">
        <v>7.8184722350663538E-2</v>
      </c>
      <c r="AF676" s="347">
        <v>5.2645023799525799E-2</v>
      </c>
      <c r="AG676" s="346">
        <v>1177504</v>
      </c>
      <c r="AH676" s="346">
        <v>1128813</v>
      </c>
      <c r="AI676" s="346">
        <v>1362236</v>
      </c>
      <c r="AJ676" s="346">
        <v>1076688</v>
      </c>
      <c r="AK676" s="346">
        <v>1165800</v>
      </c>
      <c r="AL676" s="346">
        <v>52770.365304824663</v>
      </c>
      <c r="AM676" s="346">
        <v>49062.695361678721</v>
      </c>
      <c r="AN676" s="346">
        <v>102831.16464865996</v>
      </c>
      <c r="AO676" s="346">
        <v>59977.102395326336</v>
      </c>
      <c r="AP676" s="346">
        <v>46545.566414483066</v>
      </c>
      <c r="AQ676" s="347">
        <v>0.15395155522603524</v>
      </c>
      <c r="AR676" s="348" t="str">
        <f t="shared" si="54"/>
        <v>DhakaShariatpur</v>
      </c>
      <c r="AS676" s="347">
        <v>2.7255865771624897E-2</v>
      </c>
      <c r="AT676" s="347" t="s">
        <v>1846</v>
      </c>
      <c r="AU676" s="347" t="s">
        <v>1843</v>
      </c>
      <c r="AV676" s="349" t="s">
        <v>1041</v>
      </c>
    </row>
    <row r="677" spans="1:48" ht="14.4">
      <c r="A677" s="343">
        <v>511</v>
      </c>
      <c r="B677" s="343" t="s">
        <v>1696</v>
      </c>
      <c r="C677" s="343" t="s">
        <v>2309</v>
      </c>
      <c r="D677" s="343" t="str">
        <f t="shared" si="50"/>
        <v>1501 - 2000 SFTDhakaDhakaNon-PNPHigh Street W Residential BlockHCবিভাগীয় শহরSquare ⬜ shapeGround floor</v>
      </c>
      <c r="E677" s="343" t="str">
        <f>CONCATENATE('Outlet Data'!K677,L677,'Outlet Data'!N677,M677)</f>
        <v>DhakaDhakaHigh Street W Residential BlockNon-PNP</v>
      </c>
      <c r="F677" s="343" t="str">
        <f t="shared" si="51"/>
        <v>Dhakaবিভাগীয় শহরNon-PNP</v>
      </c>
      <c r="G677" s="343" t="str">
        <f t="shared" si="52"/>
        <v>DhakaNon-PNP</v>
      </c>
      <c r="H677" s="344">
        <v>45900</v>
      </c>
      <c r="I677" s="343">
        <v>1656</v>
      </c>
      <c r="J677" s="343" t="str">
        <f t="shared" si="53"/>
        <v>1501 - 2000 SFT</v>
      </c>
      <c r="K677" s="345" t="s">
        <v>52</v>
      </c>
      <c r="L677" s="343" t="s">
        <v>52</v>
      </c>
      <c r="M677" s="345" t="s">
        <v>1537</v>
      </c>
      <c r="N677" s="343" t="s">
        <v>1015</v>
      </c>
      <c r="O677" s="343" t="s">
        <v>45</v>
      </c>
      <c r="P677" s="343" t="s">
        <v>118</v>
      </c>
      <c r="Q677" s="343" t="s">
        <v>1838</v>
      </c>
      <c r="R677" s="343" t="s">
        <v>52</v>
      </c>
      <c r="S677" s="346">
        <v>1658753.4</v>
      </c>
      <c r="T677" s="346">
        <v>1001.6626811594202</v>
      </c>
      <c r="U677" s="346">
        <v>1611952</v>
      </c>
      <c r="V677" s="346">
        <v>1711892</v>
      </c>
      <c r="W677" s="346">
        <v>2891457.4</v>
      </c>
      <c r="X677" s="346">
        <v>2214292.2999999998</v>
      </c>
      <c r="Y677" s="346">
        <v>4618705.6999999993</v>
      </c>
      <c r="Z677" s="346">
        <v>11</v>
      </c>
      <c r="AA677" s="346" t="s">
        <v>1853</v>
      </c>
      <c r="AB677" s="346" t="s">
        <v>1854</v>
      </c>
      <c r="AC677" s="346" t="s">
        <v>1841</v>
      </c>
      <c r="AD677" s="346">
        <v>-1232704</v>
      </c>
      <c r="AE677" s="347">
        <v>-0.42632618415889512</v>
      </c>
      <c r="AF677" s="347">
        <v>4.9464091318046924E-2</v>
      </c>
      <c r="AG677" s="346">
        <v>1542617</v>
      </c>
      <c r="AH677" s="346">
        <v>1651685</v>
      </c>
      <c r="AI677" s="346">
        <v>1775621</v>
      </c>
      <c r="AJ677" s="346">
        <v>1611952</v>
      </c>
      <c r="AK677" s="346">
        <v>1711892</v>
      </c>
      <c r="AL677" s="346">
        <v>51088.337976203911</v>
      </c>
      <c r="AM677" s="346">
        <v>74261.499943732662</v>
      </c>
      <c r="AN677" s="346">
        <v>107491.92349048294</v>
      </c>
      <c r="AO677" s="346">
        <v>79217.600750593061</v>
      </c>
      <c r="AP677" s="346">
        <v>98184.286097591568</v>
      </c>
      <c r="AQ677" s="347">
        <v>0.16011234064013735</v>
      </c>
      <c r="AR677" s="348" t="str">
        <f t="shared" si="54"/>
        <v>DhakaDhaka</v>
      </c>
      <c r="AS677" s="347">
        <v>4.0000000000000001E-3</v>
      </c>
      <c r="AT677" s="347" t="s">
        <v>1846</v>
      </c>
      <c r="AU677" s="347" t="s">
        <v>1843</v>
      </c>
      <c r="AV677" s="349" t="s">
        <v>1041</v>
      </c>
    </row>
    <row r="678" spans="1:48" ht="14.4">
      <c r="A678" s="343">
        <v>410</v>
      </c>
      <c r="B678" s="343" t="s">
        <v>1684</v>
      </c>
      <c r="C678" s="343" t="s">
        <v>2310</v>
      </c>
      <c r="D678" s="343" t="str">
        <f t="shared" si="50"/>
        <v>1501 - 2000 SFTChattogramNoakhaliNon-PNPHigh Street W InstitutionsLBথানা সদরSquare ⬜ shapeGround floor</v>
      </c>
      <c r="E678" s="343" t="str">
        <f>CONCATENATE('Outlet Data'!K678,L678,'Outlet Data'!N678,M678)</f>
        <v>ChattogramNoakhaliHigh Street W InstitutionsNon-PNP</v>
      </c>
      <c r="F678" s="343" t="str">
        <f t="shared" si="51"/>
        <v>Noakhaliথানা সদরNon-PNP</v>
      </c>
      <c r="G678" s="343" t="str">
        <f t="shared" si="52"/>
        <v>NoakhaliNon-PNP</v>
      </c>
      <c r="H678" s="344">
        <v>45900</v>
      </c>
      <c r="I678" s="343">
        <v>1816</v>
      </c>
      <c r="J678" s="343" t="str">
        <f t="shared" si="53"/>
        <v>1501 - 2000 SFT</v>
      </c>
      <c r="K678" s="345" t="s">
        <v>195</v>
      </c>
      <c r="L678" s="343" t="s">
        <v>401</v>
      </c>
      <c r="M678" s="345" t="s">
        <v>1537</v>
      </c>
      <c r="N678" s="343" t="s">
        <v>1021</v>
      </c>
      <c r="O678" s="343" t="s">
        <v>127</v>
      </c>
      <c r="P678" s="343" t="s">
        <v>27</v>
      </c>
      <c r="Q678" s="343" t="s">
        <v>1869</v>
      </c>
      <c r="R678" s="343" t="s">
        <v>1863</v>
      </c>
      <c r="S678" s="346">
        <v>1467313</v>
      </c>
      <c r="T678" s="346">
        <v>807.99174008810576</v>
      </c>
      <c r="U678" s="346">
        <v>1239286</v>
      </c>
      <c r="V678" s="346">
        <v>1564570</v>
      </c>
      <c r="W678" s="346">
        <v>1348528.2</v>
      </c>
      <c r="X678" s="346">
        <v>907985.2</v>
      </c>
      <c r="Y678" s="346">
        <v>1744457</v>
      </c>
      <c r="Z678" s="346">
        <v>13</v>
      </c>
      <c r="AA678" s="346" t="s">
        <v>1848</v>
      </c>
      <c r="AB678" s="346" t="s">
        <v>1849</v>
      </c>
      <c r="AC678" s="346" t="s">
        <v>1845</v>
      </c>
      <c r="AD678" s="346">
        <v>118784.80000000005</v>
      </c>
      <c r="AE678" s="347">
        <v>8.8084772717396786E-2</v>
      </c>
      <c r="AF678" s="347">
        <v>5.0516420605240149E-2</v>
      </c>
      <c r="AG678" s="346">
        <v>1220978</v>
      </c>
      <c r="AH678" s="346">
        <v>1564570</v>
      </c>
      <c r="AI678" s="346">
        <v>1778492</v>
      </c>
      <c r="AJ678" s="346">
        <v>1239286</v>
      </c>
      <c r="AK678" s="346">
        <v>1533239</v>
      </c>
      <c r="AL678" s="346">
        <v>60184.426403455291</v>
      </c>
      <c r="AM678" s="346">
        <v>63269.197303599358</v>
      </c>
      <c r="AN678" s="346">
        <v>126330.47106180777</v>
      </c>
      <c r="AO678" s="346">
        <v>36965.493205053266</v>
      </c>
      <c r="AP678" s="346">
        <v>83867.415363768087</v>
      </c>
      <c r="AQ678" s="347">
        <v>0.16769806029864684</v>
      </c>
      <c r="AR678" s="348" t="str">
        <f t="shared" si="54"/>
        <v>ChattogramNoakhali</v>
      </c>
      <c r="AS678" s="347">
        <v>4.0000000000000001E-3</v>
      </c>
      <c r="AT678" s="347" t="s">
        <v>1846</v>
      </c>
      <c r="AU678" s="347" t="s">
        <v>1843</v>
      </c>
      <c r="AV678" s="349" t="s">
        <v>1041</v>
      </c>
    </row>
    <row r="679" spans="1:48" ht="14.4">
      <c r="A679" s="343">
        <v>829</v>
      </c>
      <c r="B679" s="343" t="s">
        <v>1691</v>
      </c>
      <c r="C679" s="343" t="s">
        <v>2311</v>
      </c>
      <c r="D679" s="343" t="str">
        <f t="shared" si="50"/>
        <v>Below 1000 SFTDhakaGazipurNon-PNPWithin the MahallaLCথানা সদরI shapeSlightly upper than Ground floor</v>
      </c>
      <c r="E679" s="343" t="str">
        <f>CONCATENATE('Outlet Data'!K679,L679,'Outlet Data'!N679,M679)</f>
        <v>DhakaGazipurWithin the MahallaNon-PNP</v>
      </c>
      <c r="F679" s="343" t="str">
        <f t="shared" si="51"/>
        <v>Gazipurথানা সদরNon-PNP</v>
      </c>
      <c r="G679" s="343" t="str">
        <f t="shared" si="52"/>
        <v>GazipurNon-PNP</v>
      </c>
      <c r="H679" s="344">
        <v>45900</v>
      </c>
      <c r="I679" s="343">
        <v>988</v>
      </c>
      <c r="J679" s="343" t="str">
        <f t="shared" si="53"/>
        <v>Below 1000 SFT</v>
      </c>
      <c r="K679" s="345" t="s">
        <v>52</v>
      </c>
      <c r="L679" s="343" t="s">
        <v>79</v>
      </c>
      <c r="M679" s="345" t="s">
        <v>1537</v>
      </c>
      <c r="N679" s="343" t="s">
        <v>1016</v>
      </c>
      <c r="O679" s="343" t="s">
        <v>127</v>
      </c>
      <c r="P679" s="343" t="s">
        <v>118</v>
      </c>
      <c r="Q679" s="343" t="s">
        <v>1869</v>
      </c>
      <c r="R679" s="343" t="s">
        <v>52</v>
      </c>
      <c r="S679" s="346">
        <v>946759</v>
      </c>
      <c r="T679" s="346">
        <v>958.2580971659919</v>
      </c>
      <c r="U679" s="346">
        <v>932523</v>
      </c>
      <c r="V679" s="346">
        <v>976693</v>
      </c>
      <c r="W679" s="346">
        <v>946759</v>
      </c>
      <c r="X679" s="346">
        <v>827071.2</v>
      </c>
      <c r="Y679" s="346">
        <v>1050986.2</v>
      </c>
      <c r="Z679" s="346">
        <v>5</v>
      </c>
      <c r="AA679" s="346" t="s">
        <v>1853</v>
      </c>
      <c r="AB679" s="346" t="s">
        <v>1854</v>
      </c>
      <c r="AC679" s="346" t="s">
        <v>1845</v>
      </c>
      <c r="AD679" s="346">
        <v>0</v>
      </c>
      <c r="AE679" s="347">
        <v>0</v>
      </c>
      <c r="AF679" s="347">
        <v>1.0528592655485858E-2</v>
      </c>
      <c r="AG679" s="346">
        <v>945041</v>
      </c>
      <c r="AH679" s="346">
        <v>976693</v>
      </c>
      <c r="AI679" s="346">
        <v>1102697</v>
      </c>
      <c r="AJ679" s="346">
        <v>776841</v>
      </c>
      <c r="AK679" s="346">
        <v>932523</v>
      </c>
      <c r="AL679" s="346">
        <v>7519.7088759394828</v>
      </c>
      <c r="AM679" s="346">
        <v>7894.5377705659776</v>
      </c>
      <c r="AN679" s="346">
        <v>31557.875386957283</v>
      </c>
      <c r="AO679" s="346">
        <v>-16246.375395622308</v>
      </c>
      <c r="AP679" s="346">
        <v>19114.452631735243</v>
      </c>
      <c r="AQ679" s="347">
        <v>0.12606579892427658</v>
      </c>
      <c r="AR679" s="348" t="str">
        <f t="shared" si="54"/>
        <v>DhakaGazipur</v>
      </c>
      <c r="AS679" s="347">
        <v>3.2241405044101941E-3</v>
      </c>
      <c r="AT679" s="347" t="s">
        <v>1856</v>
      </c>
      <c r="AU679" s="347" t="s">
        <v>1851</v>
      </c>
      <c r="AV679" s="349" t="s">
        <v>1041</v>
      </c>
    </row>
    <row r="680" spans="1:48" ht="14.4">
      <c r="A680" s="343">
        <v>405</v>
      </c>
      <c r="B680" s="343" t="s">
        <v>1687</v>
      </c>
      <c r="C680" s="343" t="s">
        <v>2312</v>
      </c>
      <c r="D680" s="343" t="str">
        <f t="shared" si="50"/>
        <v>1501 - 2000 SFTDhakaNarayanganjNon-PNPHigh Street W Residential BlockLBথানা সদরSquare ⬜ shapeSlightly upper than Ground floor</v>
      </c>
      <c r="E680" s="343" t="str">
        <f>CONCATENATE('Outlet Data'!K680,L680,'Outlet Data'!N680,M680)</f>
        <v>DhakaNarayanganjHigh Street W Residential BlockNon-PNP</v>
      </c>
      <c r="F680" s="343" t="str">
        <f t="shared" si="51"/>
        <v>Narayanganjথানা সদরNon-PNP</v>
      </c>
      <c r="G680" s="343" t="str">
        <f t="shared" si="52"/>
        <v>NarayanganjNon-PNP</v>
      </c>
      <c r="H680" s="344">
        <v>45900</v>
      </c>
      <c r="I680" s="343">
        <v>1578</v>
      </c>
      <c r="J680" s="343" t="str">
        <f t="shared" si="53"/>
        <v>1501 - 2000 SFT</v>
      </c>
      <c r="K680" s="345" t="s">
        <v>52</v>
      </c>
      <c r="L680" s="343" t="s">
        <v>103</v>
      </c>
      <c r="M680" s="345" t="s">
        <v>1537</v>
      </c>
      <c r="N680" s="343" t="s">
        <v>1015</v>
      </c>
      <c r="O680" s="343" t="s">
        <v>127</v>
      </c>
      <c r="P680" s="343" t="s">
        <v>27</v>
      </c>
      <c r="Q680" s="343" t="s">
        <v>1869</v>
      </c>
      <c r="R680" s="343" t="s">
        <v>52</v>
      </c>
      <c r="S680" s="346">
        <v>1101536.8</v>
      </c>
      <c r="T680" s="346">
        <v>698.05880861850449</v>
      </c>
      <c r="U680" s="346">
        <v>973487</v>
      </c>
      <c r="V680" s="346">
        <v>1150935</v>
      </c>
      <c r="W680" s="346">
        <v>1452852.8</v>
      </c>
      <c r="X680" s="346">
        <v>1260741</v>
      </c>
      <c r="Y680" s="346">
        <v>1614909.2999999998</v>
      </c>
      <c r="Z680" s="346">
        <v>7</v>
      </c>
      <c r="AA680" s="346" t="s">
        <v>1853</v>
      </c>
      <c r="AB680" s="346" t="s">
        <v>1854</v>
      </c>
      <c r="AC680" s="346" t="s">
        <v>1841</v>
      </c>
      <c r="AD680" s="346">
        <v>-351316</v>
      </c>
      <c r="AE680" s="347">
        <v>-0.24181114563016981</v>
      </c>
      <c r="AF680" s="347">
        <v>1.1224202826281945E-2</v>
      </c>
      <c r="AG680" s="346">
        <v>1332644</v>
      </c>
      <c r="AH680" s="346">
        <v>903409</v>
      </c>
      <c r="AI680" s="346">
        <v>1150935</v>
      </c>
      <c r="AJ680" s="346">
        <v>973487</v>
      </c>
      <c r="AK680" s="346">
        <v>1147209</v>
      </c>
      <c r="AL680" s="346">
        <v>-243.57987716165371</v>
      </c>
      <c r="AM680" s="346">
        <v>20772.913424090715</v>
      </c>
      <c r="AN680" s="346">
        <v>35465.171782363061</v>
      </c>
      <c r="AO680" s="346">
        <v>-2526.7392691428831</v>
      </c>
      <c r="AP680" s="346">
        <v>8351.5962589186092</v>
      </c>
      <c r="AQ680" s="347">
        <v>0.14557974886699973</v>
      </c>
      <c r="AR680" s="348" t="str">
        <f t="shared" si="54"/>
        <v>DhakaNarayanganj</v>
      </c>
      <c r="AS680" s="347">
        <v>4.0000000000000001E-3</v>
      </c>
      <c r="AT680" s="347" t="s">
        <v>1846</v>
      </c>
      <c r="AU680" s="347" t="s">
        <v>1851</v>
      </c>
      <c r="AV680" s="349" t="s">
        <v>1041</v>
      </c>
    </row>
    <row r="681" spans="1:48" ht="14.4">
      <c r="A681" s="343">
        <v>751</v>
      </c>
      <c r="B681" s="343" t="s">
        <v>1699</v>
      </c>
      <c r="C681" s="343" t="s">
        <v>2313</v>
      </c>
      <c r="D681" s="343" t="str">
        <f t="shared" si="50"/>
        <v>1501 - 2000 SFTChattogramLakshmipurNon-PNPCommercial HubMCথানা সদরI shapeGround floor</v>
      </c>
      <c r="E681" s="343" t="str">
        <f>CONCATENATE('Outlet Data'!K681,L681,'Outlet Data'!N681,M681)</f>
        <v>ChattogramLakshmipurCommercial HubNon-PNP</v>
      </c>
      <c r="F681" s="343" t="str">
        <f t="shared" si="51"/>
        <v>Lakshmipurথানা সদরNon-PNP</v>
      </c>
      <c r="G681" s="343" t="str">
        <f t="shared" si="52"/>
        <v>LakshmipurNon-PNP</v>
      </c>
      <c r="H681" s="344">
        <v>45900</v>
      </c>
      <c r="I681" s="343">
        <v>1683</v>
      </c>
      <c r="J681" s="343" t="str">
        <f t="shared" si="53"/>
        <v>1501 - 2000 SFT</v>
      </c>
      <c r="K681" s="345" t="s">
        <v>195</v>
      </c>
      <c r="L681" s="343" t="s">
        <v>170</v>
      </c>
      <c r="M681" s="345" t="s">
        <v>1537</v>
      </c>
      <c r="N681" s="343" t="s">
        <v>1014</v>
      </c>
      <c r="O681" s="343" t="s">
        <v>25</v>
      </c>
      <c r="P681" s="343" t="s">
        <v>118</v>
      </c>
      <c r="Q681" s="343" t="s">
        <v>1869</v>
      </c>
      <c r="R681" s="343" t="s">
        <v>1863</v>
      </c>
      <c r="S681" s="346">
        <v>862619</v>
      </c>
      <c r="T681" s="346">
        <v>512.54842543077837</v>
      </c>
      <c r="U681" s="346">
        <v>811794</v>
      </c>
      <c r="V681" s="346">
        <v>892851</v>
      </c>
      <c r="W681" s="346">
        <v>1022287.4</v>
      </c>
      <c r="X681" s="346">
        <v>941589.8</v>
      </c>
      <c r="Y681" s="346">
        <v>3827648.2</v>
      </c>
      <c r="Z681" s="346">
        <v>5</v>
      </c>
      <c r="AA681" s="346" t="s">
        <v>1857</v>
      </c>
      <c r="AB681" s="346" t="s">
        <v>1858</v>
      </c>
      <c r="AC681" s="346" t="s">
        <v>1841</v>
      </c>
      <c r="AD681" s="346">
        <v>-159668.40000000002</v>
      </c>
      <c r="AE681" s="347">
        <v>-0.15618738918233754</v>
      </c>
      <c r="AF681" s="347">
        <v>1.1776828184383536E-2</v>
      </c>
      <c r="AG681" s="346">
        <v>811794</v>
      </c>
      <c r="AH681" s="346">
        <v>852987</v>
      </c>
      <c r="AI681" s="346">
        <v>1052837</v>
      </c>
      <c r="AJ681" s="346">
        <v>702626</v>
      </c>
      <c r="AK681" s="346">
        <v>892851</v>
      </c>
      <c r="AL681" s="346">
        <v>7529.7448818690318</v>
      </c>
      <c r="AM681" s="346">
        <v>4412.5912556764088</v>
      </c>
      <c r="AN681" s="346">
        <v>39261.475155654509</v>
      </c>
      <c r="AO681" s="346">
        <v>-25984.631791296997</v>
      </c>
      <c r="AP681" s="346">
        <v>25575.399256020755</v>
      </c>
      <c r="AQ681" s="347">
        <v>0.15893997395159798</v>
      </c>
      <c r="AR681" s="348" t="str">
        <f t="shared" si="54"/>
        <v>ChattogramLakshmipur</v>
      </c>
      <c r="AS681" s="347">
        <v>4.0000000000000001E-3</v>
      </c>
      <c r="AT681" s="347" t="s">
        <v>1856</v>
      </c>
      <c r="AU681" s="347" t="s">
        <v>1843</v>
      </c>
      <c r="AV681" s="349" t="s">
        <v>1041</v>
      </c>
    </row>
    <row r="682" spans="1:48" ht="14.4">
      <c r="A682" s="343">
        <v>316</v>
      </c>
      <c r="B682" s="343" t="s">
        <v>1688</v>
      </c>
      <c r="C682" s="343" t="s">
        <v>2314</v>
      </c>
      <c r="D682" s="343" t="str">
        <f t="shared" si="50"/>
        <v>2501 - 3000 SFTChattogramCumillaNon-PNPHigh Street W Residential BlockMAঅন্যান্যI shapeGround floor</v>
      </c>
      <c r="E682" s="343" t="str">
        <f>CONCATENATE('Outlet Data'!K682,L682,'Outlet Data'!N682,M682)</f>
        <v>ChattogramCumillaHigh Street W Residential BlockNon-PNP</v>
      </c>
      <c r="F682" s="343" t="str">
        <f t="shared" si="51"/>
        <v>Cumillaঅন্যান্যNon-PNP</v>
      </c>
      <c r="G682" s="343" t="str">
        <f t="shared" si="52"/>
        <v>CumillaNon-PNP</v>
      </c>
      <c r="H682" s="344">
        <v>45900</v>
      </c>
      <c r="I682" s="343">
        <v>2720</v>
      </c>
      <c r="J682" s="343" t="str">
        <f t="shared" si="53"/>
        <v>2501 - 3000 SFT</v>
      </c>
      <c r="K682" s="345" t="s">
        <v>195</v>
      </c>
      <c r="L682" s="343" t="s">
        <v>162</v>
      </c>
      <c r="M682" s="345" t="s">
        <v>1537</v>
      </c>
      <c r="N682" s="343" t="s">
        <v>1015</v>
      </c>
      <c r="O682" s="343" t="s">
        <v>25</v>
      </c>
      <c r="P682" s="343" t="s">
        <v>46</v>
      </c>
      <c r="Q682" s="343" t="s">
        <v>1926</v>
      </c>
      <c r="R682" s="343" t="s">
        <v>1863</v>
      </c>
      <c r="S682" s="346">
        <v>1975569.8</v>
      </c>
      <c r="T682" s="346">
        <v>726.31242647058821</v>
      </c>
      <c r="U682" s="346">
        <v>1842859</v>
      </c>
      <c r="V682" s="346">
        <v>2077249</v>
      </c>
      <c r="W682" s="346">
        <v>2544594.2000000002</v>
      </c>
      <c r="X682" s="346">
        <v>1771797</v>
      </c>
      <c r="Y682" s="346">
        <v>3631620.4</v>
      </c>
      <c r="Z682" s="346">
        <v>41</v>
      </c>
      <c r="AA682" s="346" t="s">
        <v>1839</v>
      </c>
      <c r="AB682" s="346" t="s">
        <v>1840</v>
      </c>
      <c r="AC682" s="346" t="s">
        <v>1845</v>
      </c>
      <c r="AD682" s="346">
        <v>-569024.40000000014</v>
      </c>
      <c r="AE682" s="347">
        <v>-0.22362088226091226</v>
      </c>
      <c r="AF682" s="347">
        <v>5.8968973790605832E-2</v>
      </c>
      <c r="AG682" s="346">
        <v>1838405</v>
      </c>
      <c r="AH682" s="346">
        <v>1906814</v>
      </c>
      <c r="AI682" s="346">
        <v>2077249</v>
      </c>
      <c r="AJ682" s="346">
        <v>1842859</v>
      </c>
      <c r="AK682" s="346">
        <v>2212522</v>
      </c>
      <c r="AL682" s="346">
        <v>88975.286166216596</v>
      </c>
      <c r="AM682" s="346">
        <v>89639.916000275349</v>
      </c>
      <c r="AN682" s="346">
        <v>150872.33928006631</v>
      </c>
      <c r="AO682" s="346">
        <v>111782.14242382586</v>
      </c>
      <c r="AP682" s="346">
        <v>141216.93491817784</v>
      </c>
      <c r="AQ682" s="347">
        <v>0.18043035478805292</v>
      </c>
      <c r="AR682" s="348" t="str">
        <f t="shared" si="54"/>
        <v>ChattogramCumilla</v>
      </c>
      <c r="AS682" s="347">
        <v>1.1699427009842117E-2</v>
      </c>
      <c r="AT682" s="347" t="s">
        <v>1856</v>
      </c>
      <c r="AU682" s="347" t="s">
        <v>1843</v>
      </c>
      <c r="AV682" s="349" t="s">
        <v>1041</v>
      </c>
    </row>
    <row r="683" spans="1:48" ht="14.4">
      <c r="A683" s="343">
        <v>508</v>
      </c>
      <c r="B683" s="343" t="s">
        <v>1703</v>
      </c>
      <c r="C683" s="343" t="s">
        <v>2315</v>
      </c>
      <c r="D683" s="343" t="str">
        <f t="shared" si="50"/>
        <v>1001 - 1500 SFTBarishalBarishalNon-PNPHigh Street W Residential BlockMCবিভাগীয় শহরL shapeGround floor</v>
      </c>
      <c r="E683" s="343" t="str">
        <f>CONCATENATE('Outlet Data'!K683,L683,'Outlet Data'!N683,M683)</f>
        <v>BarishalBarishalHigh Street W Residential BlockNon-PNP</v>
      </c>
      <c r="F683" s="343" t="str">
        <f t="shared" si="51"/>
        <v>Barishalবিভাগীয় শহরNon-PNP</v>
      </c>
      <c r="G683" s="343" t="str">
        <f t="shared" si="52"/>
        <v>BarishalNon-PNP</v>
      </c>
      <c r="H683" s="344">
        <v>45900</v>
      </c>
      <c r="I683" s="343">
        <v>1328</v>
      </c>
      <c r="J683" s="343" t="str">
        <f t="shared" si="53"/>
        <v>1001 - 1500 SFT</v>
      </c>
      <c r="K683" s="345" t="s">
        <v>189</v>
      </c>
      <c r="L683" s="343" t="s">
        <v>189</v>
      </c>
      <c r="M683" s="345" t="s">
        <v>1537</v>
      </c>
      <c r="N683" s="343" t="s">
        <v>1015</v>
      </c>
      <c r="O683" s="343" t="s">
        <v>25</v>
      </c>
      <c r="P683" s="343" t="s">
        <v>118</v>
      </c>
      <c r="Q683" s="343" t="s">
        <v>1838</v>
      </c>
      <c r="R683" s="343" t="s">
        <v>1863</v>
      </c>
      <c r="S683" s="346">
        <v>958345.4</v>
      </c>
      <c r="T683" s="346">
        <v>721.64563253012045</v>
      </c>
      <c r="U683" s="346">
        <v>901544</v>
      </c>
      <c r="V683" s="346">
        <v>1043968</v>
      </c>
      <c r="W683" s="346">
        <v>991635.3</v>
      </c>
      <c r="X683" s="346">
        <v>730648.8</v>
      </c>
      <c r="Y683" s="346">
        <v>1113971.8500000001</v>
      </c>
      <c r="Z683" s="346">
        <v>10</v>
      </c>
      <c r="AA683" s="346" t="s">
        <v>1853</v>
      </c>
      <c r="AB683" s="346" t="s">
        <v>1854</v>
      </c>
      <c r="AC683" s="346" t="s">
        <v>1845</v>
      </c>
      <c r="AD683" s="346">
        <v>-33289.900000000023</v>
      </c>
      <c r="AE683" s="347">
        <v>-3.3570708908809532E-2</v>
      </c>
      <c r="AF683" s="347">
        <v>2.4755233447064002E-2</v>
      </c>
      <c r="AG683" s="346">
        <v>919813</v>
      </c>
      <c r="AH683" s="346">
        <v>901544</v>
      </c>
      <c r="AI683" s="346">
        <v>1074900</v>
      </c>
      <c r="AJ683" s="346">
        <v>851502</v>
      </c>
      <c r="AK683" s="346">
        <v>1043968</v>
      </c>
      <c r="AL683" s="346">
        <v>33385.338141235348</v>
      </c>
      <c r="AM683" s="346">
        <v>3104.057770014595</v>
      </c>
      <c r="AN683" s="346">
        <v>45082.961599763395</v>
      </c>
      <c r="AO683" s="346">
        <v>7323.8545894509007</v>
      </c>
      <c r="AP683" s="346">
        <v>29724.10839913541</v>
      </c>
      <c r="AQ683" s="347">
        <v>0.15160572591915189</v>
      </c>
      <c r="AR683" s="348" t="str">
        <f t="shared" si="54"/>
        <v>BarishalBarishal</v>
      </c>
      <c r="AS683" s="347">
        <v>1.3939043369496817E-17</v>
      </c>
      <c r="AT683" s="347" t="s">
        <v>1842</v>
      </c>
      <c r="AU683" s="347" t="s">
        <v>1843</v>
      </c>
      <c r="AV683" s="349" t="s">
        <v>1041</v>
      </c>
    </row>
    <row r="684" spans="1:48" ht="14.4">
      <c r="A684" s="343">
        <v>132</v>
      </c>
      <c r="B684" s="343" t="s">
        <v>1690</v>
      </c>
      <c r="C684" s="343" t="s">
        <v>2316</v>
      </c>
      <c r="D684" s="343" t="str">
        <f t="shared" si="50"/>
        <v>1501 - 2000 SFTDhakaDhakaNon-PNPHigh Street W Residential BlockMBবিভাগীয় শহরSquare ⬜ shapeGround floor</v>
      </c>
      <c r="E684" s="343" t="str">
        <f>CONCATENATE('Outlet Data'!K684,L684,'Outlet Data'!N684,M684)</f>
        <v>DhakaDhakaHigh Street W Residential BlockNon-PNP</v>
      </c>
      <c r="F684" s="343" t="str">
        <f t="shared" si="51"/>
        <v>Dhakaবিভাগীয় শহরNon-PNP</v>
      </c>
      <c r="G684" s="343" t="str">
        <f t="shared" si="52"/>
        <v>DhakaNon-PNP</v>
      </c>
      <c r="H684" s="344">
        <v>45900</v>
      </c>
      <c r="I684" s="343">
        <v>1714</v>
      </c>
      <c r="J684" s="343" t="str">
        <f t="shared" si="53"/>
        <v>1501 - 2000 SFT</v>
      </c>
      <c r="K684" s="345" t="s">
        <v>52</v>
      </c>
      <c r="L684" s="343" t="s">
        <v>52</v>
      </c>
      <c r="M684" s="345" t="s">
        <v>1537</v>
      </c>
      <c r="N684" s="343" t="s">
        <v>1015</v>
      </c>
      <c r="O684" s="343" t="s">
        <v>25</v>
      </c>
      <c r="P684" s="343" t="s">
        <v>27</v>
      </c>
      <c r="Q684" s="343" t="s">
        <v>1838</v>
      </c>
      <c r="R684" s="343" t="s">
        <v>52</v>
      </c>
      <c r="S684" s="346">
        <v>4709200.2</v>
      </c>
      <c r="T684" s="346">
        <v>2747.4913652275382</v>
      </c>
      <c r="U684" s="346">
        <v>4727541</v>
      </c>
      <c r="V684" s="346">
        <v>4820729</v>
      </c>
      <c r="W684" s="346">
        <v>3119556</v>
      </c>
      <c r="X684" s="346">
        <v>2524488.5</v>
      </c>
      <c r="Y684" s="346">
        <v>3962799.3</v>
      </c>
      <c r="Z684" s="346">
        <v>11</v>
      </c>
      <c r="AA684" s="346" t="s">
        <v>1857</v>
      </c>
      <c r="AB684" s="346" t="s">
        <v>1858</v>
      </c>
      <c r="AC684" s="346" t="s">
        <v>1855</v>
      </c>
      <c r="AD684" s="346">
        <v>1589644.2000000002</v>
      </c>
      <c r="AE684" s="347">
        <v>0.50957386243426961</v>
      </c>
      <c r="AF684" s="347">
        <v>5.2059417630257704E-2</v>
      </c>
      <c r="AG684" s="346">
        <v>4820729</v>
      </c>
      <c r="AH684" s="346">
        <v>4952208</v>
      </c>
      <c r="AI684" s="346">
        <v>4296540</v>
      </c>
      <c r="AJ684" s="346">
        <v>4748983</v>
      </c>
      <c r="AK684" s="346">
        <v>4727541</v>
      </c>
      <c r="AL684" s="346">
        <v>268071.41925363545</v>
      </c>
      <c r="AM684" s="346">
        <v>217062.48162474169</v>
      </c>
      <c r="AN684" s="346">
        <v>165680.87935535877</v>
      </c>
      <c r="AO684" s="346">
        <v>272402.34862801596</v>
      </c>
      <c r="AP684" s="346">
        <v>302573.97071971372</v>
      </c>
      <c r="AQ684" s="347">
        <v>0.16235804966997816</v>
      </c>
      <c r="AR684" s="348" t="str">
        <f t="shared" si="54"/>
        <v>DhakaDhaka</v>
      </c>
      <c r="AS684" s="347">
        <v>0</v>
      </c>
      <c r="AT684" s="347" t="s">
        <v>1846</v>
      </c>
      <c r="AU684" s="347" t="s">
        <v>1843</v>
      </c>
      <c r="AV684" s="349" t="s">
        <v>1041</v>
      </c>
    </row>
    <row r="685" spans="1:48" ht="14.4">
      <c r="A685" s="343">
        <v>305</v>
      </c>
      <c r="B685" s="343" t="s">
        <v>1697</v>
      </c>
      <c r="C685" s="343" t="s">
        <v>2317</v>
      </c>
      <c r="D685" s="343" t="str">
        <f t="shared" si="50"/>
        <v>1501 - 2000 SFTKhulnaKhulnaNon-PNPHigh Street W Residential BlockMBথানা সদরL shapeGround floor</v>
      </c>
      <c r="E685" s="343" t="str">
        <f>CONCATENATE('Outlet Data'!K685,L685,'Outlet Data'!N685,M685)</f>
        <v>KhulnaKhulnaHigh Street W Residential BlockNon-PNP</v>
      </c>
      <c r="F685" s="343" t="str">
        <f t="shared" si="51"/>
        <v>Khulnaথানা সদরNon-PNP</v>
      </c>
      <c r="G685" s="343" t="str">
        <f t="shared" si="52"/>
        <v>KhulnaNon-PNP</v>
      </c>
      <c r="H685" s="344">
        <v>45900</v>
      </c>
      <c r="I685" s="343">
        <v>1690</v>
      </c>
      <c r="J685" s="343" t="str">
        <f t="shared" si="53"/>
        <v>1501 - 2000 SFT</v>
      </c>
      <c r="K685" s="345" t="s">
        <v>159</v>
      </c>
      <c r="L685" s="343" t="s">
        <v>159</v>
      </c>
      <c r="M685" s="345" t="s">
        <v>1537</v>
      </c>
      <c r="N685" s="343" t="s">
        <v>1015</v>
      </c>
      <c r="O685" s="343" t="s">
        <v>25</v>
      </c>
      <c r="P685" s="343" t="s">
        <v>27</v>
      </c>
      <c r="Q685" s="343" t="s">
        <v>1869</v>
      </c>
      <c r="R685" s="343" t="s">
        <v>1863</v>
      </c>
      <c r="S685" s="346">
        <v>1130319</v>
      </c>
      <c r="T685" s="346">
        <v>668.82781065088761</v>
      </c>
      <c r="U685" s="346">
        <v>1002919</v>
      </c>
      <c r="V685" s="346">
        <v>1217284</v>
      </c>
      <c r="W685" s="346">
        <v>1784220.4</v>
      </c>
      <c r="X685" s="346">
        <v>1167808</v>
      </c>
      <c r="Y685" s="346">
        <v>2364199</v>
      </c>
      <c r="Z685" s="346">
        <v>13</v>
      </c>
      <c r="AA685" s="346" t="s">
        <v>1853</v>
      </c>
      <c r="AB685" s="346" t="s">
        <v>1854</v>
      </c>
      <c r="AC685" s="346" t="s">
        <v>1841</v>
      </c>
      <c r="AD685" s="346">
        <v>-653901.39999999991</v>
      </c>
      <c r="AE685" s="347">
        <v>-0.36649138189429953</v>
      </c>
      <c r="AF685" s="347">
        <v>4.3815763608179244E-2</v>
      </c>
      <c r="AG685" s="346">
        <v>1331118</v>
      </c>
      <c r="AH685" s="346">
        <v>1002919</v>
      </c>
      <c r="AI685" s="346">
        <v>960551</v>
      </c>
      <c r="AJ685" s="346">
        <v>1139723</v>
      </c>
      <c r="AK685" s="346">
        <v>1217284</v>
      </c>
      <c r="AL685" s="346">
        <v>60519.945321730163</v>
      </c>
      <c r="AM685" s="346">
        <v>33745.965980702604</v>
      </c>
      <c r="AN685" s="346">
        <v>49524.417450580135</v>
      </c>
      <c r="AO685" s="346">
        <v>24374.297074312664</v>
      </c>
      <c r="AP685" s="346">
        <v>79464.324701842212</v>
      </c>
      <c r="AQ685" s="347">
        <v>0.16838335315898448</v>
      </c>
      <c r="AR685" s="348" t="str">
        <f t="shared" si="54"/>
        <v>KhulnaKhulna</v>
      </c>
      <c r="AS685" s="347">
        <v>4.0000000000000001E-3</v>
      </c>
      <c r="AT685" s="347" t="s">
        <v>1842</v>
      </c>
      <c r="AU685" s="347" t="s">
        <v>1843</v>
      </c>
      <c r="AV685" s="349" t="s">
        <v>1041</v>
      </c>
    </row>
    <row r="686" spans="1:48" ht="14.4">
      <c r="A686" s="343">
        <v>694</v>
      </c>
      <c r="B686" s="343" t="s">
        <v>1682</v>
      </c>
      <c r="C686" s="343" t="s">
        <v>2318</v>
      </c>
      <c r="D686" s="343" t="str">
        <f t="shared" si="50"/>
        <v>1001 - 1500 SFTRangpurRangpurNon-PNPHigh Street W Residential BlockMCথানা সদরSquare ⬜ shapeSlightly upper than Ground floor</v>
      </c>
      <c r="E686" s="343" t="str">
        <f>CONCATENATE('Outlet Data'!K686,L686,'Outlet Data'!N686,M686)</f>
        <v>RangpurRangpurHigh Street W Residential BlockNon-PNP</v>
      </c>
      <c r="F686" s="343" t="str">
        <f t="shared" si="51"/>
        <v>Rangpurথানা সদরNon-PNP</v>
      </c>
      <c r="G686" s="343" t="str">
        <f t="shared" si="52"/>
        <v>RangpurNon-PNP</v>
      </c>
      <c r="H686" s="344">
        <v>45900</v>
      </c>
      <c r="I686" s="343">
        <v>1383</v>
      </c>
      <c r="J686" s="343" t="str">
        <f t="shared" si="53"/>
        <v>1001 - 1500 SFT</v>
      </c>
      <c r="K686" s="345" t="s">
        <v>389</v>
      </c>
      <c r="L686" s="343" t="s">
        <v>389</v>
      </c>
      <c r="M686" s="345" t="s">
        <v>1537</v>
      </c>
      <c r="N686" s="343" t="s">
        <v>1015</v>
      </c>
      <c r="O686" s="343" t="s">
        <v>25</v>
      </c>
      <c r="P686" s="343" t="s">
        <v>118</v>
      </c>
      <c r="Q686" s="343" t="s">
        <v>1869</v>
      </c>
      <c r="R686" s="343" t="s">
        <v>1863</v>
      </c>
      <c r="S686" s="346">
        <v>972336.4</v>
      </c>
      <c r="T686" s="346">
        <v>703.06319595083153</v>
      </c>
      <c r="U686" s="346">
        <v>936226</v>
      </c>
      <c r="V686" s="346">
        <v>1021142</v>
      </c>
      <c r="W686" s="346">
        <v>977323.5</v>
      </c>
      <c r="X686" s="346">
        <v>732609.0625</v>
      </c>
      <c r="Y686" s="346">
        <v>1092969.7</v>
      </c>
      <c r="Z686" s="346">
        <v>8</v>
      </c>
      <c r="AA686" s="346" t="s">
        <v>1853</v>
      </c>
      <c r="AB686" s="346" t="s">
        <v>1854</v>
      </c>
      <c r="AC686" s="346" t="s">
        <v>1845</v>
      </c>
      <c r="AD686" s="346">
        <v>-4987.0999999999767</v>
      </c>
      <c r="AE686" s="347">
        <v>-5.1028139607816048E-3</v>
      </c>
      <c r="AF686" s="347">
        <v>-2.5747865213102046E-3</v>
      </c>
      <c r="AG686" s="346">
        <v>936226</v>
      </c>
      <c r="AH686" s="346">
        <v>1021142</v>
      </c>
      <c r="AI686" s="346">
        <v>987212</v>
      </c>
      <c r="AJ686" s="346">
        <v>803823</v>
      </c>
      <c r="AK686" s="346">
        <v>1113279</v>
      </c>
      <c r="AL686" s="346">
        <v>-13072.087004063302</v>
      </c>
      <c r="AM686" s="346">
        <v>12347.125455699366</v>
      </c>
      <c r="AN686" s="346">
        <v>25581.745795588271</v>
      </c>
      <c r="AO686" s="346">
        <v>-12780.006761794881</v>
      </c>
      <c r="AP686" s="346">
        <v>-24594.570769925893</v>
      </c>
      <c r="AQ686" s="347">
        <v>0.14324797580761175</v>
      </c>
      <c r="AR686" s="348" t="str">
        <f t="shared" si="54"/>
        <v>RangpurRangpur</v>
      </c>
      <c r="AS686" s="347">
        <v>3.7900983361702376E-2</v>
      </c>
      <c r="AT686" s="347" t="s">
        <v>1846</v>
      </c>
      <c r="AU686" s="347" t="s">
        <v>1851</v>
      </c>
      <c r="AV686" s="349" t="s">
        <v>1041</v>
      </c>
    </row>
    <row r="687" spans="1:48" ht="14.4">
      <c r="A687" s="343">
        <v>517</v>
      </c>
      <c r="B687" s="343" t="s">
        <v>1695</v>
      </c>
      <c r="C687" s="343" t="s">
        <v>2319</v>
      </c>
      <c r="D687" s="343" t="str">
        <f t="shared" si="50"/>
        <v>2001 - 2500 SFTDhakaDhakaNon-PNPHigh Street W Residential BlockMBবিভাগীয় শহরOthersGround floor</v>
      </c>
      <c r="E687" s="343" t="str">
        <f>CONCATENATE('Outlet Data'!K687,L687,'Outlet Data'!N687,M687)</f>
        <v>DhakaDhakaHigh Street W Residential BlockNon-PNP</v>
      </c>
      <c r="F687" s="343" t="str">
        <f t="shared" si="51"/>
        <v>Dhakaবিভাগীয় শহরNon-PNP</v>
      </c>
      <c r="G687" s="343" t="str">
        <f t="shared" si="52"/>
        <v>DhakaNon-PNP</v>
      </c>
      <c r="H687" s="344">
        <v>45900</v>
      </c>
      <c r="I687" s="343">
        <v>2405</v>
      </c>
      <c r="J687" s="343" t="str">
        <f t="shared" si="53"/>
        <v>2001 - 2500 SFT</v>
      </c>
      <c r="K687" s="345" t="s">
        <v>52</v>
      </c>
      <c r="L687" s="343" t="s">
        <v>52</v>
      </c>
      <c r="M687" s="345" t="s">
        <v>1537</v>
      </c>
      <c r="N687" s="343" t="s">
        <v>1015</v>
      </c>
      <c r="O687" s="343" t="s">
        <v>25</v>
      </c>
      <c r="P687" s="343" t="s">
        <v>27</v>
      </c>
      <c r="Q687" s="343" t="s">
        <v>1838</v>
      </c>
      <c r="R687" s="343" t="s">
        <v>52</v>
      </c>
      <c r="S687" s="346">
        <v>1545182.4</v>
      </c>
      <c r="T687" s="346">
        <v>642.48748440748432</v>
      </c>
      <c r="U687" s="346">
        <v>1460291</v>
      </c>
      <c r="V687" s="346">
        <v>1641914</v>
      </c>
      <c r="W687" s="346">
        <v>3119556</v>
      </c>
      <c r="X687" s="346">
        <v>2524488.5</v>
      </c>
      <c r="Y687" s="346">
        <v>3962799.3</v>
      </c>
      <c r="Z687" s="346">
        <v>11</v>
      </c>
      <c r="AA687" s="346" t="s">
        <v>1857</v>
      </c>
      <c r="AB687" s="346" t="s">
        <v>1858</v>
      </c>
      <c r="AC687" s="346" t="s">
        <v>1841</v>
      </c>
      <c r="AD687" s="346">
        <v>-1574373.6</v>
      </c>
      <c r="AE687" s="347">
        <v>-0.5046787427441598</v>
      </c>
      <c r="AF687" s="347">
        <v>1.461869495599896E-2</v>
      </c>
      <c r="AG687" s="346">
        <v>1579102</v>
      </c>
      <c r="AH687" s="346">
        <v>1357230</v>
      </c>
      <c r="AI687" s="346">
        <v>1641914</v>
      </c>
      <c r="AJ687" s="346">
        <v>1460291</v>
      </c>
      <c r="AK687" s="346">
        <v>1687375</v>
      </c>
      <c r="AL687" s="346">
        <v>50455.17654541129</v>
      </c>
      <c r="AM687" s="346">
        <v>21709.068482091476</v>
      </c>
      <c r="AN687" s="346">
        <v>82244.455650142219</v>
      </c>
      <c r="AO687" s="346">
        <v>-101407.96993616136</v>
      </c>
      <c r="AP687" s="346">
        <v>59942.020043408207</v>
      </c>
      <c r="AQ687" s="347">
        <v>0.16964812500440099</v>
      </c>
      <c r="AR687" s="348" t="str">
        <f t="shared" si="54"/>
        <v>DhakaDhaka</v>
      </c>
      <c r="AS687" s="347">
        <v>4.0000000000000001E-3</v>
      </c>
      <c r="AT687" s="347" t="s">
        <v>1850</v>
      </c>
      <c r="AU687" s="347" t="s">
        <v>1843</v>
      </c>
      <c r="AV687" s="349" t="s">
        <v>1041</v>
      </c>
    </row>
    <row r="688" spans="1:48" ht="14.4">
      <c r="A688" s="343">
        <v>224</v>
      </c>
      <c r="B688" s="343" t="s">
        <v>490</v>
      </c>
      <c r="C688" s="343" t="s">
        <v>362</v>
      </c>
      <c r="D688" s="343" t="str">
        <f t="shared" si="50"/>
        <v>1501 - 2000 SFTDhakaTangailNon-PNPHigh Street W Residential BlockHAজেলা শহরL shapeGround floor</v>
      </c>
      <c r="E688" s="343" t="str">
        <f>CONCATENATE('Outlet Data'!K688,L688,'Outlet Data'!N688,M688)</f>
        <v>DhakaTangailHigh Street W Residential BlockNon-PNP</v>
      </c>
      <c r="F688" s="343" t="str">
        <f t="shared" si="51"/>
        <v>Tangailজেলা শহরNon-PNP</v>
      </c>
      <c r="G688" s="343" t="str">
        <f t="shared" si="52"/>
        <v>TangailNon-PNP</v>
      </c>
      <c r="H688" s="344">
        <v>43430</v>
      </c>
      <c r="I688" s="343">
        <v>1650</v>
      </c>
      <c r="J688" s="343" t="str">
        <f t="shared" si="53"/>
        <v>1501 - 2000 SFT</v>
      </c>
      <c r="K688" s="345" t="s">
        <v>52</v>
      </c>
      <c r="L688" s="343" t="s">
        <v>362</v>
      </c>
      <c r="M688" s="345" t="s">
        <v>1537</v>
      </c>
      <c r="N688" s="343" t="s">
        <v>1015</v>
      </c>
      <c r="O688" s="343" t="s">
        <v>45</v>
      </c>
      <c r="P688" s="343" t="s">
        <v>46</v>
      </c>
      <c r="Q688" s="343" t="s">
        <v>1861</v>
      </c>
      <c r="R688" s="343" t="s">
        <v>52</v>
      </c>
      <c r="S688" s="346">
        <v>3168212.8</v>
      </c>
      <c r="T688" s="346">
        <v>1920.1289696969695</v>
      </c>
      <c r="U688" s="346">
        <v>2728382</v>
      </c>
      <c r="V688" s="346">
        <v>3655589</v>
      </c>
      <c r="W688" s="346">
        <v>1706528.1</v>
      </c>
      <c r="X688" s="346">
        <v>1000078.55</v>
      </c>
      <c r="Y688" s="346">
        <v>2987134.0999999996</v>
      </c>
      <c r="Z688" s="346">
        <v>10</v>
      </c>
      <c r="AA688" s="346" t="s">
        <v>1864</v>
      </c>
      <c r="AB688" s="346" t="s">
        <v>1865</v>
      </c>
      <c r="AC688" s="346" t="s">
        <v>1855</v>
      </c>
      <c r="AD688" s="346">
        <v>1461684.6999999997</v>
      </c>
      <c r="AE688" s="347">
        <v>0.85652542140970289</v>
      </c>
      <c r="AF688" s="347">
        <v>6.7434556832099965E-2</v>
      </c>
      <c r="AG688" s="346">
        <v>2728382</v>
      </c>
      <c r="AH688" s="346">
        <v>2670240</v>
      </c>
      <c r="AI688" s="346">
        <v>3899198</v>
      </c>
      <c r="AJ688" s="346">
        <v>2887655</v>
      </c>
      <c r="AK688" s="346">
        <v>3655589</v>
      </c>
      <c r="AL688" s="346">
        <v>150852.70703527628</v>
      </c>
      <c r="AM688" s="346">
        <v>137771.93347486563</v>
      </c>
      <c r="AN688" s="346">
        <v>357654.24542368838</v>
      </c>
      <c r="AO688" s="346">
        <v>172124.78070017271</v>
      </c>
      <c r="AP688" s="346">
        <v>249831.46395492973</v>
      </c>
      <c r="AQ688" s="347">
        <v>0.16273147197221727</v>
      </c>
      <c r="AR688" s="348" t="str">
        <f t="shared" si="54"/>
        <v>DhakaTangail</v>
      </c>
      <c r="AS688" s="347">
        <v>4.0000000000000001E-3</v>
      </c>
      <c r="AT688" s="347" t="s">
        <v>1842</v>
      </c>
      <c r="AU688" s="347" t="s">
        <v>1843</v>
      </c>
      <c r="AV688" s="349" t="s">
        <v>1041</v>
      </c>
    </row>
    <row r="689" spans="1:48" ht="14.4">
      <c r="A689" s="343">
        <v>476</v>
      </c>
      <c r="B689" s="343" t="s">
        <v>1692</v>
      </c>
      <c r="C689" s="343" t="s">
        <v>2320</v>
      </c>
      <c r="D689" s="343" t="str">
        <f t="shared" si="50"/>
        <v>2001 - 2500 SFTChattogramChandpurNon-PNPCommercial HubMBঅন্যান্যI shapeGround floor</v>
      </c>
      <c r="E689" s="343" t="str">
        <f>CONCATENATE('Outlet Data'!K689,L689,'Outlet Data'!N689,M689)</f>
        <v>ChattogramChandpurCommercial HubNon-PNP</v>
      </c>
      <c r="F689" s="343" t="str">
        <f t="shared" si="51"/>
        <v>Chandpurঅন্যান্যNon-PNP</v>
      </c>
      <c r="G689" s="343" t="str">
        <f t="shared" si="52"/>
        <v>ChandpurNon-PNP</v>
      </c>
      <c r="H689" s="344">
        <v>45900</v>
      </c>
      <c r="I689" s="343">
        <v>2202</v>
      </c>
      <c r="J689" s="343" t="str">
        <f t="shared" si="53"/>
        <v>2001 - 2500 SFT</v>
      </c>
      <c r="K689" s="345" t="s">
        <v>195</v>
      </c>
      <c r="L689" s="343" t="s">
        <v>186</v>
      </c>
      <c r="M689" s="345" t="s">
        <v>1537</v>
      </c>
      <c r="N689" s="343" t="s">
        <v>1014</v>
      </c>
      <c r="O689" s="343" t="s">
        <v>25</v>
      </c>
      <c r="P689" s="343" t="s">
        <v>27</v>
      </c>
      <c r="Q689" s="343" t="s">
        <v>1926</v>
      </c>
      <c r="R689" s="343" t="s">
        <v>1863</v>
      </c>
      <c r="S689" s="346">
        <v>1202277.3999999999</v>
      </c>
      <c r="T689" s="346">
        <v>545.99336966394185</v>
      </c>
      <c r="U689" s="346">
        <v>1055757</v>
      </c>
      <c r="V689" s="346">
        <v>1313943</v>
      </c>
      <c r="W689" s="346">
        <v>1730070.3</v>
      </c>
      <c r="X689" s="346">
        <v>1191184.5375000001</v>
      </c>
      <c r="Y689" s="346">
        <v>3396251.9</v>
      </c>
      <c r="Z689" s="346">
        <v>16</v>
      </c>
      <c r="AA689" s="346" t="s">
        <v>1853</v>
      </c>
      <c r="AB689" s="346" t="s">
        <v>1854</v>
      </c>
      <c r="AC689" s="346" t="s">
        <v>1845</v>
      </c>
      <c r="AD689" s="346">
        <v>-527792.90000000014</v>
      </c>
      <c r="AE689" s="347">
        <v>-0.30507020437262011</v>
      </c>
      <c r="AF689" s="347">
        <v>4.8037772447904581E-2</v>
      </c>
      <c r="AG689" s="346">
        <v>1055757</v>
      </c>
      <c r="AH689" s="346">
        <v>1309153</v>
      </c>
      <c r="AI689" s="346">
        <v>1400783</v>
      </c>
      <c r="AJ689" s="346">
        <v>931751</v>
      </c>
      <c r="AK689" s="346">
        <v>1313943</v>
      </c>
      <c r="AL689" s="346">
        <v>49887.305637727171</v>
      </c>
      <c r="AM689" s="346">
        <v>49757.716184793419</v>
      </c>
      <c r="AN689" s="346">
        <v>83861.926464868593</v>
      </c>
      <c r="AO689" s="346">
        <v>26038.247560772434</v>
      </c>
      <c r="AP689" s="346">
        <v>79228.444954130129</v>
      </c>
      <c r="AQ689" s="347">
        <v>0.16498884516738158</v>
      </c>
      <c r="AR689" s="348" t="str">
        <f t="shared" si="54"/>
        <v>ChattogramChandpur</v>
      </c>
      <c r="AS689" s="347">
        <v>4.0000000000000001E-3</v>
      </c>
      <c r="AT689" s="347" t="s">
        <v>1856</v>
      </c>
      <c r="AU689" s="347" t="s">
        <v>1843</v>
      </c>
      <c r="AV689" s="349" t="s">
        <v>1041</v>
      </c>
    </row>
    <row r="690" spans="1:48" ht="14.4">
      <c r="A690" s="343">
        <v>200</v>
      </c>
      <c r="B690" s="343" t="s">
        <v>1678</v>
      </c>
      <c r="C690" s="343" t="s">
        <v>2321</v>
      </c>
      <c r="D690" s="343" t="str">
        <f t="shared" si="50"/>
        <v>1001 - 1500 SFTDhakaNarayanganjNon-PNPCommercial HubHBথানা সদরSquare ⬜ shapeSlightly upper than Ground floor</v>
      </c>
      <c r="E690" s="343" t="str">
        <f>CONCATENATE('Outlet Data'!K690,L690,'Outlet Data'!N690,M690)</f>
        <v>DhakaNarayanganjCommercial HubNon-PNP</v>
      </c>
      <c r="F690" s="343" t="str">
        <f t="shared" si="51"/>
        <v>Narayanganjথানা সদরNon-PNP</v>
      </c>
      <c r="G690" s="343" t="str">
        <f t="shared" si="52"/>
        <v>NarayanganjNon-PNP</v>
      </c>
      <c r="H690" s="344">
        <v>45900</v>
      </c>
      <c r="I690" s="343">
        <v>1455</v>
      </c>
      <c r="J690" s="343" t="str">
        <f t="shared" si="53"/>
        <v>1001 - 1500 SFT</v>
      </c>
      <c r="K690" s="345" t="s">
        <v>52</v>
      </c>
      <c r="L690" s="343" t="s">
        <v>103</v>
      </c>
      <c r="M690" s="345" t="s">
        <v>1537</v>
      </c>
      <c r="N690" s="343" t="s">
        <v>1014</v>
      </c>
      <c r="O690" s="343" t="s">
        <v>45</v>
      </c>
      <c r="P690" s="343" t="s">
        <v>27</v>
      </c>
      <c r="Q690" s="343" t="s">
        <v>1869</v>
      </c>
      <c r="R690" s="343" t="s">
        <v>52</v>
      </c>
      <c r="S690" s="346">
        <v>1915093.4</v>
      </c>
      <c r="T690" s="346">
        <v>1316.2153951890034</v>
      </c>
      <c r="U690" s="346">
        <v>1767437</v>
      </c>
      <c r="V690" s="346">
        <v>2126160</v>
      </c>
      <c r="W690" s="346">
        <v>2160333.2999999998</v>
      </c>
      <c r="X690" s="346">
        <v>1623519.05</v>
      </c>
      <c r="Y690" s="346">
        <v>2608789.15</v>
      </c>
      <c r="Z690" s="346">
        <v>16</v>
      </c>
      <c r="AA690" s="346" t="s">
        <v>1853</v>
      </c>
      <c r="AB690" s="346" t="s">
        <v>1854</v>
      </c>
      <c r="AC690" s="346" t="s">
        <v>1845</v>
      </c>
      <c r="AD690" s="346">
        <v>-245239.89999999991</v>
      </c>
      <c r="AE690" s="347">
        <v>-0.11351947405523022</v>
      </c>
      <c r="AF690" s="347">
        <v>7.4434897594675559E-2</v>
      </c>
      <c r="AG690" s="346">
        <v>1701358</v>
      </c>
      <c r="AH690" s="346">
        <v>1801067</v>
      </c>
      <c r="AI690" s="346">
        <v>2126160</v>
      </c>
      <c r="AJ690" s="346">
        <v>1767437</v>
      </c>
      <c r="AK690" s="346">
        <v>2179445</v>
      </c>
      <c r="AL690" s="346">
        <v>111776.36861339753</v>
      </c>
      <c r="AM690" s="346">
        <v>110402.79122549476</v>
      </c>
      <c r="AN690" s="346">
        <v>179499.95749115263</v>
      </c>
      <c r="AO690" s="346">
        <v>131709.56223731241</v>
      </c>
      <c r="AP690" s="346">
        <v>179360.22599883785</v>
      </c>
      <c r="AQ690" s="347">
        <v>0.18666291263256315</v>
      </c>
      <c r="AR690" s="348" t="str">
        <f t="shared" si="54"/>
        <v>DhakaNarayanganj</v>
      </c>
      <c r="AS690" s="347">
        <v>-1.6692225805614332E-17</v>
      </c>
      <c r="AT690" s="347" t="s">
        <v>1846</v>
      </c>
      <c r="AU690" s="347" t="s">
        <v>1851</v>
      </c>
      <c r="AV690" s="349" t="s">
        <v>1041</v>
      </c>
    </row>
    <row r="691" spans="1:48" ht="14.4">
      <c r="A691" s="343">
        <v>833</v>
      </c>
      <c r="B691" s="343" t="s">
        <v>1686</v>
      </c>
      <c r="C691" s="343" t="s">
        <v>2322</v>
      </c>
      <c r="D691" s="343" t="str">
        <f t="shared" si="50"/>
        <v>1501 - 2000 SFTChattogramLakshmipurNon-PNPWithin the MahallaMCঅন্যান্যOthersGround floor</v>
      </c>
      <c r="E691" s="343" t="str">
        <f>CONCATENATE('Outlet Data'!K691,L691,'Outlet Data'!N691,M691)</f>
        <v>ChattogramLakshmipurWithin the MahallaNon-PNP</v>
      </c>
      <c r="F691" s="343" t="str">
        <f t="shared" si="51"/>
        <v>Lakshmipurঅন্যান্যNon-PNP</v>
      </c>
      <c r="G691" s="343" t="str">
        <f t="shared" si="52"/>
        <v>LakshmipurNon-PNP</v>
      </c>
      <c r="H691" s="344">
        <v>45900</v>
      </c>
      <c r="I691" s="343">
        <v>1898</v>
      </c>
      <c r="J691" s="343" t="str">
        <f t="shared" si="53"/>
        <v>1501 - 2000 SFT</v>
      </c>
      <c r="K691" s="345" t="s">
        <v>195</v>
      </c>
      <c r="L691" s="343" t="s">
        <v>170</v>
      </c>
      <c r="M691" s="345" t="s">
        <v>1537</v>
      </c>
      <c r="N691" s="343" t="s">
        <v>1016</v>
      </c>
      <c r="O691" s="343" t="s">
        <v>25</v>
      </c>
      <c r="P691" s="343" t="s">
        <v>118</v>
      </c>
      <c r="Q691" s="343" t="s">
        <v>1926</v>
      </c>
      <c r="R691" s="343" t="s">
        <v>1863</v>
      </c>
      <c r="S691" s="346">
        <v>863105</v>
      </c>
      <c r="T691" s="346">
        <v>454.74446786090624</v>
      </c>
      <c r="U691" s="346">
        <v>824566</v>
      </c>
      <c r="V691" s="346">
        <v>967995</v>
      </c>
      <c r="W691" s="346">
        <v>1521635.9</v>
      </c>
      <c r="X691" s="346">
        <v>961764.20000000007</v>
      </c>
      <c r="Y691" s="346">
        <v>3362932.2</v>
      </c>
      <c r="Z691" s="346">
        <v>10</v>
      </c>
      <c r="AA691" s="346" t="s">
        <v>1853</v>
      </c>
      <c r="AB691" s="346" t="s">
        <v>1854</v>
      </c>
      <c r="AC691" s="346" t="s">
        <v>1841</v>
      </c>
      <c r="AD691" s="346">
        <v>-658530.89999999991</v>
      </c>
      <c r="AE691" s="347">
        <v>-0.43277823558184969</v>
      </c>
      <c r="AF691" s="347">
        <v>3.2372177173092674E-2</v>
      </c>
      <c r="AG691" s="346">
        <v>824566</v>
      </c>
      <c r="AH691" s="346">
        <v>826995</v>
      </c>
      <c r="AI691" s="346">
        <v>967995</v>
      </c>
      <c r="AJ691" s="346">
        <v>704611</v>
      </c>
      <c r="AK691" s="346">
        <v>991358</v>
      </c>
      <c r="AL691" s="346">
        <v>20170.168652686465</v>
      </c>
      <c r="AM691" s="346">
        <v>14079.008227783401</v>
      </c>
      <c r="AN691" s="346">
        <v>40889.62257903174</v>
      </c>
      <c r="AO691" s="346">
        <v>5162.8593058407132</v>
      </c>
      <c r="AP691" s="346">
        <v>59401.281129568437</v>
      </c>
      <c r="AQ691" s="347">
        <v>0.1691224627835767</v>
      </c>
      <c r="AR691" s="348" t="str">
        <f t="shared" si="54"/>
        <v>ChattogramLakshmipur</v>
      </c>
      <c r="AS691" s="347">
        <v>4.0000000000000001E-3</v>
      </c>
      <c r="AT691" s="347" t="s">
        <v>1850</v>
      </c>
      <c r="AU691" s="347" t="s">
        <v>1843</v>
      </c>
      <c r="AV691" s="349" t="s">
        <v>1041</v>
      </c>
    </row>
    <row r="692" spans="1:48" ht="14.4">
      <c r="A692" s="343">
        <v>783</v>
      </c>
      <c r="B692" s="343" t="s">
        <v>1702</v>
      </c>
      <c r="C692" s="343" t="s">
        <v>2323</v>
      </c>
      <c r="D692" s="343" t="str">
        <f t="shared" si="50"/>
        <v>1001 - 1500 SFTBarishalBholaNon-PNPCommercial HubMCথানা সদরI shapeGround floor</v>
      </c>
      <c r="E692" s="343" t="str">
        <f>CONCATENATE('Outlet Data'!K692,L692,'Outlet Data'!N692,M692)</f>
        <v>BarishalBholaCommercial HubNon-PNP</v>
      </c>
      <c r="F692" s="343" t="str">
        <f t="shared" si="51"/>
        <v>Bholaথানা সদরNon-PNP</v>
      </c>
      <c r="G692" s="343" t="str">
        <f t="shared" si="52"/>
        <v>BholaNon-PNP</v>
      </c>
      <c r="H692" s="344">
        <v>45900</v>
      </c>
      <c r="I692" s="343">
        <v>1062</v>
      </c>
      <c r="J692" s="343" t="str">
        <f t="shared" si="53"/>
        <v>1001 - 1500 SFT</v>
      </c>
      <c r="K692" s="345" t="s">
        <v>189</v>
      </c>
      <c r="L692" s="343" t="s">
        <v>1139</v>
      </c>
      <c r="M692" s="345" t="s">
        <v>1537</v>
      </c>
      <c r="N692" s="343" t="s">
        <v>1014</v>
      </c>
      <c r="O692" s="343" t="s">
        <v>25</v>
      </c>
      <c r="P692" s="343" t="s">
        <v>118</v>
      </c>
      <c r="Q692" s="343" t="s">
        <v>1869</v>
      </c>
      <c r="R692" s="343" t="s">
        <v>1863</v>
      </c>
      <c r="S692" s="346">
        <v>569458</v>
      </c>
      <c r="T692" s="346">
        <v>536.21280602636534</v>
      </c>
      <c r="U692" s="346">
        <v>512611</v>
      </c>
      <c r="V692" s="346">
        <v>657918</v>
      </c>
      <c r="W692" s="346">
        <v>991635.3</v>
      </c>
      <c r="X692" s="346">
        <v>730648.8</v>
      </c>
      <c r="Y692" s="346">
        <v>1113971.8500000001</v>
      </c>
      <c r="Z692" s="346">
        <v>10</v>
      </c>
      <c r="AA692" s="346" t="s">
        <v>1853</v>
      </c>
      <c r="AB692" s="346" t="s">
        <v>1854</v>
      </c>
      <c r="AC692" s="346" t="s">
        <v>1841</v>
      </c>
      <c r="AD692" s="346">
        <v>-422177.30000000005</v>
      </c>
      <c r="AE692" s="347">
        <v>-0.42573847461864256</v>
      </c>
      <c r="AF692" s="347">
        <v>-5.3039560463209838E-3</v>
      </c>
      <c r="AG692" s="346">
        <v>599836</v>
      </c>
      <c r="AH692" s="346">
        <v>657918</v>
      </c>
      <c r="AI692" s="346">
        <v>679692</v>
      </c>
      <c r="AJ692" s="346">
        <v>397233</v>
      </c>
      <c r="AK692" s="346">
        <v>512611</v>
      </c>
      <c r="AL692" s="346">
        <v>1108.9386917581869</v>
      </c>
      <c r="AM692" s="346">
        <v>-2912.2847271857026</v>
      </c>
      <c r="AN692" s="346">
        <v>14634.885218255193</v>
      </c>
      <c r="AO692" s="346">
        <v>-24510.526484519592</v>
      </c>
      <c r="AP692" s="346">
        <v>-3422.9137094373582</v>
      </c>
      <c r="AQ692" s="347">
        <v>0.13541763952219313</v>
      </c>
      <c r="AR692" s="348" t="str">
        <f t="shared" si="54"/>
        <v>BarishalBhola</v>
      </c>
      <c r="AS692" s="347">
        <v>4.0000000000000001E-3</v>
      </c>
      <c r="AT692" s="347" t="s">
        <v>1856</v>
      </c>
      <c r="AU692" s="347" t="s">
        <v>1843</v>
      </c>
      <c r="AV692" s="349" t="s">
        <v>1041</v>
      </c>
    </row>
    <row r="693" spans="1:48" ht="14.4">
      <c r="A693" s="343">
        <v>601</v>
      </c>
      <c r="B693" s="343" t="s">
        <v>1698</v>
      </c>
      <c r="C693" s="343" t="s">
        <v>2324</v>
      </c>
      <c r="D693" s="343" t="str">
        <f t="shared" si="50"/>
        <v>1001 - 1500 SFTRangpurRangpurNon-PNPHigh Street W Residential BlockMCথানা সদরL shapeSlightly upper than Ground floor</v>
      </c>
      <c r="E693" s="343" t="str">
        <f>CONCATENATE('Outlet Data'!K693,L693,'Outlet Data'!N693,M693)</f>
        <v>RangpurRangpurHigh Street W Residential BlockNon-PNP</v>
      </c>
      <c r="F693" s="343" t="str">
        <f t="shared" si="51"/>
        <v>Rangpurথানা সদরNon-PNP</v>
      </c>
      <c r="G693" s="343" t="str">
        <f t="shared" si="52"/>
        <v>RangpurNon-PNP</v>
      </c>
      <c r="H693" s="344">
        <v>45900</v>
      </c>
      <c r="I693" s="343">
        <v>1403</v>
      </c>
      <c r="J693" s="343" t="str">
        <f t="shared" si="53"/>
        <v>1001 - 1500 SFT</v>
      </c>
      <c r="K693" s="345" t="s">
        <v>389</v>
      </c>
      <c r="L693" s="343" t="s">
        <v>389</v>
      </c>
      <c r="M693" s="345" t="s">
        <v>1537</v>
      </c>
      <c r="N693" s="343" t="s">
        <v>1015</v>
      </c>
      <c r="O693" s="343" t="s">
        <v>25</v>
      </c>
      <c r="P693" s="343" t="s">
        <v>118</v>
      </c>
      <c r="Q693" s="343" t="s">
        <v>1869</v>
      </c>
      <c r="R693" s="343" t="s">
        <v>1863</v>
      </c>
      <c r="S693" s="346">
        <v>982310.6</v>
      </c>
      <c r="T693" s="346">
        <v>700.15010691375619</v>
      </c>
      <c r="U693" s="346">
        <v>972939</v>
      </c>
      <c r="V693" s="346">
        <v>1082958</v>
      </c>
      <c r="W693" s="346">
        <v>977323.5</v>
      </c>
      <c r="X693" s="346">
        <v>732609.0625</v>
      </c>
      <c r="Y693" s="346">
        <v>1092969.7</v>
      </c>
      <c r="Z693" s="346">
        <v>8</v>
      </c>
      <c r="AA693" s="346" t="s">
        <v>1853</v>
      </c>
      <c r="AB693" s="346" t="s">
        <v>1854</v>
      </c>
      <c r="AC693" s="346" t="s">
        <v>1845</v>
      </c>
      <c r="AD693" s="346">
        <v>4987.0999999999767</v>
      </c>
      <c r="AE693" s="347">
        <v>5.1028139607816048E-3</v>
      </c>
      <c r="AF693" s="347">
        <v>4.1576145355757946E-2</v>
      </c>
      <c r="AG693" s="346">
        <v>982514</v>
      </c>
      <c r="AH693" s="346">
        <v>972939</v>
      </c>
      <c r="AI693" s="346">
        <v>1120516</v>
      </c>
      <c r="AJ693" s="346">
        <v>752626</v>
      </c>
      <c r="AK693" s="346">
        <v>1082958</v>
      </c>
      <c r="AL693" s="346">
        <v>44583.042597642605</v>
      </c>
      <c r="AM693" s="346">
        <v>35665.566743443545</v>
      </c>
      <c r="AN693" s="346">
        <v>73884.730442165397</v>
      </c>
      <c r="AO693" s="346">
        <v>3113.8234814089665</v>
      </c>
      <c r="AP693" s="346">
        <v>46956.278185848496</v>
      </c>
      <c r="AQ693" s="347">
        <v>0.17592662802516545</v>
      </c>
      <c r="AR693" s="348" t="str">
        <f t="shared" si="54"/>
        <v>RangpurRangpur</v>
      </c>
      <c r="AS693" s="347">
        <v>2.0039891827503858E-2</v>
      </c>
      <c r="AT693" s="347" t="s">
        <v>1842</v>
      </c>
      <c r="AU693" s="347" t="s">
        <v>1851</v>
      </c>
      <c r="AV693" s="349" t="s">
        <v>1041</v>
      </c>
    </row>
    <row r="694" spans="1:48" ht="14.4">
      <c r="A694" s="343">
        <v>850</v>
      </c>
      <c r="B694" s="343" t="s">
        <v>1704</v>
      </c>
      <c r="C694" s="343" t="s">
        <v>2325</v>
      </c>
      <c r="D694" s="343" t="str">
        <f t="shared" si="50"/>
        <v>More Then 10000 SFTDhakaDhakaPNPHigh Street W Residential BlockHAবিভাগীয় শহরSquare ⬜ shapeGround floor</v>
      </c>
      <c r="E694" s="343" t="str">
        <f>CONCATENATE('Outlet Data'!K694,L694,'Outlet Data'!N694,M694)</f>
        <v>DhakaDhakaHigh Street W Residential BlockPNP</v>
      </c>
      <c r="F694" s="343" t="str">
        <f t="shared" si="51"/>
        <v>Dhakaবিভাগীয় শহরPNP</v>
      </c>
      <c r="G694" s="343" t="str">
        <f t="shared" si="52"/>
        <v>DhakaPNP</v>
      </c>
      <c r="H694" s="344">
        <v>45905</v>
      </c>
      <c r="I694" s="343">
        <v>11000</v>
      </c>
      <c r="J694" s="343" t="str">
        <f t="shared" si="53"/>
        <v>More Then 10000 SFT</v>
      </c>
      <c r="K694" s="345" t="s">
        <v>52</v>
      </c>
      <c r="L694" s="343" t="s">
        <v>52</v>
      </c>
      <c r="M694" s="345" t="s">
        <v>1492</v>
      </c>
      <c r="N694" s="343" t="s">
        <v>1015</v>
      </c>
      <c r="O694" s="343" t="s">
        <v>45</v>
      </c>
      <c r="P694" s="343" t="s">
        <v>46</v>
      </c>
      <c r="Q694" s="343" t="s">
        <v>1838</v>
      </c>
      <c r="R694" s="343" t="s">
        <v>52</v>
      </c>
      <c r="S694" s="346">
        <v>20529568.600000001</v>
      </c>
      <c r="T694" s="346">
        <v>1866.3244181818184</v>
      </c>
      <c r="U694" s="346">
        <v>19565365</v>
      </c>
      <c r="V694" s="346">
        <v>21988081</v>
      </c>
      <c r="W694" s="346">
        <v>31078402.199999999</v>
      </c>
      <c r="X694" s="346">
        <v>22227387.200000003</v>
      </c>
      <c r="Y694" s="346">
        <v>47171802.299999997</v>
      </c>
      <c r="Z694" s="346">
        <v>11</v>
      </c>
      <c r="AA694" s="346" t="s">
        <v>1848</v>
      </c>
      <c r="AB694" s="346" t="s">
        <v>1849</v>
      </c>
      <c r="AC694" s="346" t="s">
        <v>1841</v>
      </c>
      <c r="AD694" s="346">
        <v>-10548833.599999998</v>
      </c>
      <c r="AE694" s="347">
        <v>-0.33942651015694747</v>
      </c>
      <c r="AF694" s="347">
        <v>-5.2023485071373303E-3</v>
      </c>
      <c r="AG694" s="346">
        <v>18245112</v>
      </c>
      <c r="AH694" s="346">
        <v>20499262</v>
      </c>
      <c r="AI694" s="346">
        <v>21988081</v>
      </c>
      <c r="AJ694" s="346">
        <v>19565365</v>
      </c>
      <c r="AK694" s="346">
        <v>22350023</v>
      </c>
      <c r="AL694" s="346">
        <v>1285181.8344212603</v>
      </c>
      <c r="AM694" s="346">
        <v>320663.55334875826</v>
      </c>
      <c r="AN694" s="346">
        <v>641469.25566137256</v>
      </c>
      <c r="AO694" s="346">
        <v>-2632073.2119722562</v>
      </c>
      <c r="AP694" s="346">
        <v>-149251.28425105195</v>
      </c>
      <c r="AQ694" s="347">
        <v>0.17384134793503328</v>
      </c>
      <c r="AR694" s="348" t="str">
        <f t="shared" si="54"/>
        <v>DhakaDhaka</v>
      </c>
      <c r="AS694" s="347">
        <v>3.5544328075188111E-3</v>
      </c>
      <c r="AT694" s="347" t="s">
        <v>1846</v>
      </c>
      <c r="AU694" s="347" t="s">
        <v>1843</v>
      </c>
      <c r="AV694" s="349" t="s">
        <v>1555</v>
      </c>
    </row>
    <row r="695" spans="1:48" ht="14.4">
      <c r="A695" s="343">
        <v>479</v>
      </c>
      <c r="B695" s="343" t="s">
        <v>1715</v>
      </c>
      <c r="C695" s="343" t="s">
        <v>2326</v>
      </c>
      <c r="D695" s="343" t="str">
        <f t="shared" si="50"/>
        <v>1501 - 2000 SFTDhakaDhakaNon-PNPHigh StreetMCথানা সদরTriangle 🔽 ShapeGround floor</v>
      </c>
      <c r="E695" s="343" t="str">
        <f>CONCATENATE('Outlet Data'!K695,L695,'Outlet Data'!N695,M695)</f>
        <v>DhakaDhakaHigh StreetNon-PNP</v>
      </c>
      <c r="F695" s="343" t="str">
        <f t="shared" si="51"/>
        <v>Dhakaথানা সদরNon-PNP</v>
      </c>
      <c r="G695" s="343" t="str">
        <f t="shared" si="52"/>
        <v>DhakaNon-PNP</v>
      </c>
      <c r="H695" s="344">
        <v>45926</v>
      </c>
      <c r="I695" s="343">
        <v>1600</v>
      </c>
      <c r="J695" s="343" t="str">
        <f t="shared" si="53"/>
        <v>1501 - 2000 SFT</v>
      </c>
      <c r="K695" s="345" t="s">
        <v>52</v>
      </c>
      <c r="L695" s="343" t="s">
        <v>52</v>
      </c>
      <c r="M695" s="345" t="s">
        <v>1537</v>
      </c>
      <c r="N695" s="343" t="s">
        <v>1018</v>
      </c>
      <c r="O695" s="343" t="s">
        <v>25</v>
      </c>
      <c r="P695" s="343" t="s">
        <v>118</v>
      </c>
      <c r="Q695" s="343" t="s">
        <v>1869</v>
      </c>
      <c r="R695" s="343" t="s">
        <v>52</v>
      </c>
      <c r="S695" s="346">
        <v>1544437.2</v>
      </c>
      <c r="T695" s="346">
        <v>965.27324999999996</v>
      </c>
      <c r="U695" s="346">
        <v>1452195</v>
      </c>
      <c r="V695" s="346">
        <v>1688796</v>
      </c>
      <c r="W695" s="346">
        <v>1992692.2</v>
      </c>
      <c r="X695" s="346">
        <v>1544437.2</v>
      </c>
      <c r="Y695" s="346">
        <v>2689592.2</v>
      </c>
      <c r="Z695" s="346">
        <v>37</v>
      </c>
      <c r="AA695" s="346" t="s">
        <v>1853</v>
      </c>
      <c r="AB695" s="346" t="s">
        <v>1854</v>
      </c>
      <c r="AC695" s="346" t="s">
        <v>1845</v>
      </c>
      <c r="AD695" s="346">
        <v>-448255</v>
      </c>
      <c r="AE695" s="347">
        <v>-0.22494944276893336</v>
      </c>
      <c r="AF695" s="347">
        <v>7.130111061210645E-2</v>
      </c>
      <c r="AG695" s="346">
        <v>1548736</v>
      </c>
      <c r="AH695" s="346">
        <v>1452195</v>
      </c>
      <c r="AI695" s="346">
        <v>1743372</v>
      </c>
      <c r="AJ695" s="346">
        <v>1289087</v>
      </c>
      <c r="AK695" s="346">
        <v>1688796</v>
      </c>
      <c r="AL695" s="346">
        <v>107516.59262474134</v>
      </c>
      <c r="AM695" s="346">
        <v>91523.729205383483</v>
      </c>
      <c r="AN695" s="346">
        <v>144448.72388153351</v>
      </c>
      <c r="AO695" s="346">
        <v>79601.819204477972</v>
      </c>
      <c r="AP695" s="346">
        <v>127509.57323712367</v>
      </c>
      <c r="AQ695" s="347">
        <v>0.16232610614530862</v>
      </c>
      <c r="AR695" s="348" t="str">
        <f t="shared" si="54"/>
        <v>DhakaDhaka</v>
      </c>
      <c r="AS695" s="347">
        <v>4.0000000000000001E-3</v>
      </c>
      <c r="AT695" s="347" t="s">
        <v>1883</v>
      </c>
      <c r="AU695" s="347" t="s">
        <v>1843</v>
      </c>
      <c r="AV695" s="349" t="s">
        <v>1041</v>
      </c>
    </row>
    <row r="696" spans="1:48" ht="14.4">
      <c r="A696" s="343">
        <v>814</v>
      </c>
      <c r="B696" s="343" t="s">
        <v>1716</v>
      </c>
      <c r="C696" s="343" t="s">
        <v>2327</v>
      </c>
      <c r="D696" s="343" t="str">
        <f t="shared" si="50"/>
        <v>1001 - 1500 SFTDhakaFaridpurNon-PNPHigh Street W Residential BlockMBবিভাগীয় শহরSquare ⬜ shapeGround floor</v>
      </c>
      <c r="E696" s="343" t="str">
        <f>CONCATENATE('Outlet Data'!K696,L696,'Outlet Data'!N696,M696)</f>
        <v>DhakaFaridpurHigh Street W Residential BlockNon-PNP</v>
      </c>
      <c r="F696" s="343" t="str">
        <f t="shared" si="51"/>
        <v>Faridpurবিভাগীয় শহরNon-PNP</v>
      </c>
      <c r="G696" s="343" t="str">
        <f t="shared" si="52"/>
        <v>FaridpurNon-PNP</v>
      </c>
      <c r="H696" s="344">
        <v>45926</v>
      </c>
      <c r="I696" s="343">
        <v>1450</v>
      </c>
      <c r="J696" s="343" t="str">
        <f t="shared" si="53"/>
        <v>1001 - 1500 SFT</v>
      </c>
      <c r="K696" s="345" t="s">
        <v>52</v>
      </c>
      <c r="L696" s="343" t="s">
        <v>206</v>
      </c>
      <c r="M696" s="345" t="s">
        <v>1537</v>
      </c>
      <c r="N696" s="343" t="s">
        <v>1015</v>
      </c>
      <c r="O696" s="343" t="s">
        <v>25</v>
      </c>
      <c r="P696" s="343" t="s">
        <v>27</v>
      </c>
      <c r="Q696" s="343" t="s">
        <v>1838</v>
      </c>
      <c r="R696" s="343" t="s">
        <v>52</v>
      </c>
      <c r="S696" s="346">
        <v>976296.2</v>
      </c>
      <c r="T696" s="346">
        <v>673.30772413793102</v>
      </c>
      <c r="U696" s="346">
        <v>856817</v>
      </c>
      <c r="V696" s="346">
        <v>1090676</v>
      </c>
      <c r="W696" s="346">
        <v>2064131.5</v>
      </c>
      <c r="X696" s="346">
        <v>1639243.4000000001</v>
      </c>
      <c r="Y696" s="346">
        <v>2189105.5499999998</v>
      </c>
      <c r="Z696" s="346">
        <v>8</v>
      </c>
      <c r="AA696" s="346" t="s">
        <v>1857</v>
      </c>
      <c r="AB696" s="346" t="s">
        <v>1858</v>
      </c>
      <c r="AC696" s="346" t="s">
        <v>1841</v>
      </c>
      <c r="AD696" s="346">
        <v>-1087835.3</v>
      </c>
      <c r="AE696" s="347">
        <v>-0.52701840943757705</v>
      </c>
      <c r="AF696" s="347">
        <v>7.2168829026054582E-3</v>
      </c>
      <c r="AG696" s="346">
        <v>1058782</v>
      </c>
      <c r="AH696" s="346">
        <v>856817</v>
      </c>
      <c r="AI696" s="346">
        <v>1090676</v>
      </c>
      <c r="AJ696" s="346">
        <v>757428</v>
      </c>
      <c r="AK696" s="346">
        <v>1117778</v>
      </c>
      <c r="AL696" s="346">
        <v>29929.793425834156</v>
      </c>
      <c r="AM696" s="346">
        <v>8047.2720941561274</v>
      </c>
      <c r="AN696" s="346">
        <v>32460.826476627961</v>
      </c>
      <c r="AO696" s="346">
        <v>-54848.885605986754</v>
      </c>
      <c r="AP696" s="346">
        <v>19640.070377661905</v>
      </c>
      <c r="AQ696" s="347">
        <v>0.13840181482632816</v>
      </c>
      <c r="AR696" s="348" t="str">
        <f t="shared" si="54"/>
        <v>DhakaFaridpur</v>
      </c>
      <c r="AS696" s="347">
        <v>4.0000000000000001E-3</v>
      </c>
      <c r="AT696" s="347" t="s">
        <v>1846</v>
      </c>
      <c r="AU696" s="347" t="s">
        <v>1843</v>
      </c>
      <c r="AV696" s="349" t="s">
        <v>1041</v>
      </c>
    </row>
    <row r="697" spans="1:48" ht="14.4">
      <c r="A697" s="343">
        <v>304</v>
      </c>
      <c r="B697" s="343" t="s">
        <v>1713</v>
      </c>
      <c r="C697" s="343" t="s">
        <v>2328</v>
      </c>
      <c r="D697" s="343" t="str">
        <f t="shared" si="50"/>
        <v>2001 - 2500 SFTRajshahiRajshahiNon-PNPHigh Street W Residential BlockMBবিভাগীয় শহরSquare ⬜ shapeGround floor</v>
      </c>
      <c r="E697" s="343" t="str">
        <f>CONCATENATE('Outlet Data'!K697,L697,'Outlet Data'!N697,M697)</f>
        <v>RajshahiRajshahiHigh Street W Residential BlockNon-PNP</v>
      </c>
      <c r="F697" s="343" t="str">
        <f t="shared" si="51"/>
        <v>Rajshahiবিভাগীয় শহরNon-PNP</v>
      </c>
      <c r="G697" s="343" t="str">
        <f t="shared" si="52"/>
        <v>RajshahiNon-PNP</v>
      </c>
      <c r="H697" s="344">
        <v>45926</v>
      </c>
      <c r="I697" s="343">
        <v>2196</v>
      </c>
      <c r="J697" s="343" t="str">
        <f t="shared" si="53"/>
        <v>2001 - 2500 SFT</v>
      </c>
      <c r="K697" s="345" t="s">
        <v>107</v>
      </c>
      <c r="L697" s="343" t="s">
        <v>107</v>
      </c>
      <c r="M697" s="345" t="s">
        <v>1537</v>
      </c>
      <c r="N697" s="343" t="s">
        <v>1015</v>
      </c>
      <c r="O697" s="343" t="s">
        <v>25</v>
      </c>
      <c r="P697" s="343" t="s">
        <v>27</v>
      </c>
      <c r="Q697" s="343" t="s">
        <v>1838</v>
      </c>
      <c r="R697" s="343" t="s">
        <v>1863</v>
      </c>
      <c r="S697" s="346">
        <v>1626061.4</v>
      </c>
      <c r="T697" s="346">
        <v>740.46511839708558</v>
      </c>
      <c r="U697" s="346">
        <v>1554333</v>
      </c>
      <c r="V697" s="346">
        <v>1652012</v>
      </c>
      <c r="W697" s="346">
        <v>1626061.4</v>
      </c>
      <c r="X697" s="346">
        <v>1156354.2</v>
      </c>
      <c r="Y697" s="346">
        <v>1862342.6</v>
      </c>
      <c r="Z697" s="346">
        <v>5</v>
      </c>
      <c r="AA697" s="346" t="s">
        <v>1853</v>
      </c>
      <c r="AB697" s="346" t="s">
        <v>1854</v>
      </c>
      <c r="AC697" s="346" t="s">
        <v>1845</v>
      </c>
      <c r="AD697" s="346">
        <v>0</v>
      </c>
      <c r="AE697" s="347">
        <v>0</v>
      </c>
      <c r="AF697" s="347">
        <v>4.9155022901824906E-2</v>
      </c>
      <c r="AG697" s="346">
        <v>1626823</v>
      </c>
      <c r="AH697" s="346">
        <v>1504385</v>
      </c>
      <c r="AI697" s="346">
        <v>1652012</v>
      </c>
      <c r="AJ697" s="346">
        <v>1554333</v>
      </c>
      <c r="AK697" s="346">
        <v>1792754</v>
      </c>
      <c r="AL697" s="346">
        <v>89749.189173517778</v>
      </c>
      <c r="AM697" s="346">
        <v>39727.991251922009</v>
      </c>
      <c r="AN697" s="346">
        <v>78751.381264339376</v>
      </c>
      <c r="AO697" s="346">
        <v>75570.484372267296</v>
      </c>
      <c r="AP697" s="346">
        <v>115846.38072182087</v>
      </c>
      <c r="AQ697" s="347">
        <v>0.16030489568988973</v>
      </c>
      <c r="AR697" s="348" t="str">
        <f t="shared" si="54"/>
        <v>RajshahiRajshahi</v>
      </c>
      <c r="AS697" s="347">
        <v>4.0000000000000001E-3</v>
      </c>
      <c r="AT697" s="347" t="s">
        <v>1846</v>
      </c>
      <c r="AU697" s="347" t="s">
        <v>1843</v>
      </c>
      <c r="AV697" s="349" t="s">
        <v>1041</v>
      </c>
    </row>
    <row r="698" spans="1:48" ht="14.4">
      <c r="A698" s="343">
        <v>388</v>
      </c>
      <c r="B698" s="343" t="s">
        <v>1714</v>
      </c>
      <c r="C698" s="343" t="s">
        <v>2329</v>
      </c>
      <c r="D698" s="343" t="str">
        <f t="shared" si="50"/>
        <v>1001 - 1500 SFTDhakaDhakaNon-PNPWithin the MahallaMBবিভাগীয় শহরSquare ⬜ shapeGround floor</v>
      </c>
      <c r="E698" s="343" t="str">
        <f>CONCATENATE('Outlet Data'!K698,L698,'Outlet Data'!N698,M698)</f>
        <v>DhakaDhakaWithin the MahallaNon-PNP</v>
      </c>
      <c r="F698" s="343" t="str">
        <f t="shared" si="51"/>
        <v>Dhakaবিভাগীয় শহরNon-PNP</v>
      </c>
      <c r="G698" s="343" t="str">
        <f t="shared" si="52"/>
        <v>DhakaNon-PNP</v>
      </c>
      <c r="H698" s="344">
        <v>45927</v>
      </c>
      <c r="I698" s="343">
        <v>1464</v>
      </c>
      <c r="J698" s="343" t="str">
        <f t="shared" si="53"/>
        <v>1001 - 1500 SFT</v>
      </c>
      <c r="K698" s="345" t="s">
        <v>52</v>
      </c>
      <c r="L698" s="343" t="s">
        <v>52</v>
      </c>
      <c r="M698" s="345" t="s">
        <v>1537</v>
      </c>
      <c r="N698" s="343" t="s">
        <v>1016</v>
      </c>
      <c r="O698" s="343" t="s">
        <v>25</v>
      </c>
      <c r="P698" s="343" t="s">
        <v>27</v>
      </c>
      <c r="Q698" s="343" t="s">
        <v>1838</v>
      </c>
      <c r="R698" s="343" t="s">
        <v>52</v>
      </c>
      <c r="S698" s="346">
        <v>2002900.8</v>
      </c>
      <c r="T698" s="346">
        <v>1368.1016393442624</v>
      </c>
      <c r="U698" s="346">
        <v>1951790</v>
      </c>
      <c r="V698" s="346">
        <v>2058993</v>
      </c>
      <c r="W698" s="346">
        <v>1579145.8</v>
      </c>
      <c r="X698" s="346">
        <v>1485518.1</v>
      </c>
      <c r="Y698" s="346">
        <v>1712055.4</v>
      </c>
      <c r="Z698" s="346">
        <v>11</v>
      </c>
      <c r="AA698" s="346" t="s">
        <v>1857</v>
      </c>
      <c r="AB698" s="346" t="s">
        <v>1858</v>
      </c>
      <c r="AC698" s="346" t="s">
        <v>1855</v>
      </c>
      <c r="AD698" s="346">
        <v>423755</v>
      </c>
      <c r="AE698" s="347">
        <v>0.26834444292604265</v>
      </c>
      <c r="AF698" s="347">
        <v>5.416669308540422E-2</v>
      </c>
      <c r="AG698" s="346">
        <v>1994517</v>
      </c>
      <c r="AH698" s="346">
        <v>1951790</v>
      </c>
      <c r="AI698" s="346">
        <v>2058993</v>
      </c>
      <c r="AJ698" s="346">
        <v>1930894</v>
      </c>
      <c r="AK698" s="346">
        <v>2078310</v>
      </c>
      <c r="AL698" s="346">
        <v>75873.007108264486</v>
      </c>
      <c r="AM698" s="346">
        <v>96639.905539234576</v>
      </c>
      <c r="AN698" s="346">
        <v>134228.72691939987</v>
      </c>
      <c r="AO698" s="346">
        <v>96798.87207493023</v>
      </c>
      <c r="AP698" s="346">
        <v>138912.05292872374</v>
      </c>
      <c r="AQ698" s="347">
        <v>0.17000906495643284</v>
      </c>
      <c r="AR698" s="348" t="str">
        <f t="shared" si="54"/>
        <v>DhakaDhaka</v>
      </c>
      <c r="AS698" s="347">
        <v>4.0000000000000001E-3</v>
      </c>
      <c r="AT698" s="347" t="s">
        <v>1846</v>
      </c>
      <c r="AU698" s="347" t="s">
        <v>1843</v>
      </c>
      <c r="AV698" s="349" t="s">
        <v>1041</v>
      </c>
    </row>
    <row r="699" spans="1:48" ht="14.4">
      <c r="A699" s="343">
        <v>223</v>
      </c>
      <c r="B699" s="343" t="s">
        <v>1721</v>
      </c>
      <c r="C699" s="343" t="s">
        <v>2330</v>
      </c>
      <c r="D699" s="343" t="str">
        <f t="shared" si="50"/>
        <v>1501 - 2000 SFTChattogramChattogramPNPHigh Street W Residential BlockMBথানা সদরL shapeGround floor</v>
      </c>
      <c r="E699" s="343" t="str">
        <f>CONCATENATE('Outlet Data'!K699,L699,'Outlet Data'!N699,M699)</f>
        <v>ChattogramChattogramHigh Street W Residential BlockPNP</v>
      </c>
      <c r="F699" s="343" t="str">
        <f t="shared" si="51"/>
        <v>Chattogramথানা সদরPNP</v>
      </c>
      <c r="G699" s="343" t="str">
        <f t="shared" si="52"/>
        <v>ChattogramPNP</v>
      </c>
      <c r="H699" s="344">
        <v>45930</v>
      </c>
      <c r="I699" s="343">
        <v>1745</v>
      </c>
      <c r="J699" s="343" t="str">
        <f t="shared" si="53"/>
        <v>1501 - 2000 SFT</v>
      </c>
      <c r="K699" s="345" t="s">
        <v>195</v>
      </c>
      <c r="L699" s="343" t="s">
        <v>195</v>
      </c>
      <c r="M699" s="345" t="s">
        <v>1492</v>
      </c>
      <c r="N699" s="343" t="s">
        <v>1015</v>
      </c>
      <c r="O699" s="343" t="s">
        <v>25</v>
      </c>
      <c r="P699" s="343" t="s">
        <v>27</v>
      </c>
      <c r="Q699" s="343" t="s">
        <v>1869</v>
      </c>
      <c r="R699" s="343" t="s">
        <v>1863</v>
      </c>
      <c r="S699" s="346">
        <v>2113741.2000000002</v>
      </c>
      <c r="T699" s="346">
        <v>1211.3130085959885</v>
      </c>
      <c r="U699" s="346">
        <v>1951256</v>
      </c>
      <c r="V699" s="346">
        <v>2382653</v>
      </c>
      <c r="W699" s="346">
        <v>5186489.2</v>
      </c>
      <c r="X699" s="346">
        <v>2552591.1</v>
      </c>
      <c r="Y699" s="346">
        <v>6344594.9000000004</v>
      </c>
      <c r="Z699" s="346">
        <v>7</v>
      </c>
      <c r="AA699" s="346" t="s">
        <v>1881</v>
      </c>
      <c r="AB699" s="346" t="s">
        <v>1882</v>
      </c>
      <c r="AC699" s="346" t="s">
        <v>1841</v>
      </c>
      <c r="AD699" s="346">
        <v>-3072748</v>
      </c>
      <c r="AE699" s="347">
        <v>-0.59245240499102936</v>
      </c>
      <c r="AF699" s="347">
        <v>7.936789380158811E-2</v>
      </c>
      <c r="AG699" s="346">
        <v>1951256</v>
      </c>
      <c r="AH699" s="346">
        <v>1961303</v>
      </c>
      <c r="AI699" s="346">
        <v>2440409</v>
      </c>
      <c r="AJ699" s="346">
        <v>1833085</v>
      </c>
      <c r="AK699" s="346">
        <v>2382653</v>
      </c>
      <c r="AL699" s="346">
        <v>133802.07401206461</v>
      </c>
      <c r="AM699" s="346">
        <v>134843.56871115154</v>
      </c>
      <c r="AN699" s="346">
        <v>223210.08179002808</v>
      </c>
      <c r="AO699" s="346">
        <v>121795.11405361065</v>
      </c>
      <c r="AP699" s="346">
        <v>225165.09686135227</v>
      </c>
      <c r="AQ699" s="347">
        <v>0.18228349156060006</v>
      </c>
      <c r="AR699" s="348" t="str">
        <f t="shared" si="54"/>
        <v>ChattogramChattogram</v>
      </c>
      <c r="AS699" s="347">
        <v>4.0000000000000001E-3</v>
      </c>
      <c r="AT699" s="347" t="s">
        <v>1842</v>
      </c>
      <c r="AU699" s="347" t="s">
        <v>1843</v>
      </c>
      <c r="AV699" s="349" t="s">
        <v>1041</v>
      </c>
    </row>
    <row r="700" spans="1:48" ht="14.4">
      <c r="A700" s="343">
        <v>579</v>
      </c>
      <c r="B700" s="343" t="s">
        <v>1732</v>
      </c>
      <c r="C700" s="343" t="s">
        <v>2331</v>
      </c>
      <c r="D700" s="343" t="str">
        <f t="shared" si="50"/>
        <v>1001 - 1500 SFTDhakaGazipurNon-PNPIndustrialMCথানা সদরSquare ⬜ shapeGround floor</v>
      </c>
      <c r="E700" s="343" t="str">
        <f>CONCATENATE('Outlet Data'!K700,L700,'Outlet Data'!N700,M700)</f>
        <v>DhakaGazipurIndustrialNon-PNP</v>
      </c>
      <c r="F700" s="343" t="str">
        <f t="shared" si="51"/>
        <v>Gazipurথানা সদরNon-PNP</v>
      </c>
      <c r="G700" s="343" t="str">
        <f t="shared" si="52"/>
        <v>GazipurNon-PNP</v>
      </c>
      <c r="H700" s="344">
        <v>45930</v>
      </c>
      <c r="I700" s="343">
        <v>1150</v>
      </c>
      <c r="J700" s="343" t="str">
        <f t="shared" si="53"/>
        <v>1001 - 1500 SFT</v>
      </c>
      <c r="K700" s="345" t="s">
        <v>52</v>
      </c>
      <c r="L700" s="343" t="s">
        <v>79</v>
      </c>
      <c r="M700" s="345" t="s">
        <v>1537</v>
      </c>
      <c r="N700" s="343" t="s">
        <v>1017</v>
      </c>
      <c r="O700" s="343" t="s">
        <v>25</v>
      </c>
      <c r="P700" s="343" t="s">
        <v>118</v>
      </c>
      <c r="Q700" s="343" t="s">
        <v>1869</v>
      </c>
      <c r="R700" s="343" t="s">
        <v>52</v>
      </c>
      <c r="S700" s="346">
        <v>1499482.4</v>
      </c>
      <c r="T700" s="346">
        <v>1303.8977391304347</v>
      </c>
      <c r="U700" s="346">
        <v>1528590</v>
      </c>
      <c r="V700" s="346">
        <v>1583085</v>
      </c>
      <c r="W700" s="346">
        <v>1435127.2999999998</v>
      </c>
      <c r="X700" s="346">
        <v>920723.95</v>
      </c>
      <c r="Y700" s="346">
        <v>2028621.2</v>
      </c>
      <c r="Z700" s="346">
        <v>50</v>
      </c>
      <c r="AA700" s="346" t="s">
        <v>1853</v>
      </c>
      <c r="AB700" s="346" t="s">
        <v>1854</v>
      </c>
      <c r="AC700" s="346" t="s">
        <v>1845</v>
      </c>
      <c r="AD700" s="346">
        <v>64355.100000000093</v>
      </c>
      <c r="AE700" s="347">
        <v>4.4842781542794308E-2</v>
      </c>
      <c r="AF700" s="347">
        <v>3.8593185345671882E-2</v>
      </c>
      <c r="AG700" s="346">
        <v>1530703</v>
      </c>
      <c r="AH700" s="346">
        <v>1583085</v>
      </c>
      <c r="AI700" s="346">
        <v>1641065</v>
      </c>
      <c r="AJ700" s="346">
        <v>1213969</v>
      </c>
      <c r="AK700" s="346">
        <v>1528590</v>
      </c>
      <c r="AL700" s="346">
        <v>54787.202549803798</v>
      </c>
      <c r="AM700" s="346">
        <v>64850.521839120716</v>
      </c>
      <c r="AN700" s="346">
        <v>77346.621588650451</v>
      </c>
      <c r="AO700" s="346">
        <v>26432.19918028533</v>
      </c>
      <c r="AP700" s="346">
        <v>65932.465771004208</v>
      </c>
      <c r="AQ700" s="347">
        <v>0.15440383677924419</v>
      </c>
      <c r="AR700" s="348" t="str">
        <f t="shared" si="54"/>
        <v>DhakaGazipur</v>
      </c>
      <c r="AS700" s="347">
        <v>4.0000000000000001E-3</v>
      </c>
      <c r="AT700" s="347" t="s">
        <v>1846</v>
      </c>
      <c r="AU700" s="347" t="s">
        <v>1843</v>
      </c>
      <c r="AV700" s="349" t="s">
        <v>1041</v>
      </c>
    </row>
    <row r="701" spans="1:48" ht="14.4">
      <c r="A701" s="343">
        <v>609</v>
      </c>
      <c r="B701" s="343" t="s">
        <v>1736</v>
      </c>
      <c r="C701" s="343" t="s">
        <v>2332</v>
      </c>
      <c r="D701" s="343" t="str">
        <f t="shared" si="50"/>
        <v>2001 - 2500 SFTDhakaShariatpurNon-PNPCommercial HubLCথানা সদরL shapeGround floor</v>
      </c>
      <c r="E701" s="343" t="str">
        <f>CONCATENATE('Outlet Data'!K701,L701,'Outlet Data'!N701,M701)</f>
        <v>DhakaShariatpurCommercial HubNon-PNP</v>
      </c>
      <c r="F701" s="343" t="str">
        <f t="shared" si="51"/>
        <v>Shariatpurথানা সদরNon-PNP</v>
      </c>
      <c r="G701" s="343" t="str">
        <f t="shared" si="52"/>
        <v>ShariatpurNon-PNP</v>
      </c>
      <c r="H701" s="344">
        <v>45930</v>
      </c>
      <c r="I701" s="343">
        <v>2200</v>
      </c>
      <c r="J701" s="343" t="str">
        <f t="shared" si="53"/>
        <v>2001 - 2500 SFT</v>
      </c>
      <c r="K701" s="345" t="s">
        <v>52</v>
      </c>
      <c r="L701" s="343" t="s">
        <v>173</v>
      </c>
      <c r="M701" s="345" t="s">
        <v>1537</v>
      </c>
      <c r="N701" s="343" t="s">
        <v>1014</v>
      </c>
      <c r="O701" s="343" t="s">
        <v>127</v>
      </c>
      <c r="P701" s="343" t="s">
        <v>118</v>
      </c>
      <c r="Q701" s="343" t="s">
        <v>1869</v>
      </c>
      <c r="R701" s="343" t="s">
        <v>52</v>
      </c>
      <c r="S701" s="346">
        <v>1065271.2</v>
      </c>
      <c r="T701" s="346">
        <v>484.21418181818177</v>
      </c>
      <c r="U701" s="346">
        <v>935475</v>
      </c>
      <c r="V701" s="346">
        <v>1120243</v>
      </c>
      <c r="W701" s="346">
        <v>1527330.2</v>
      </c>
      <c r="X701" s="346">
        <v>1154607.1000000001</v>
      </c>
      <c r="Y701" s="346">
        <v>1987166.7</v>
      </c>
      <c r="Z701" s="346">
        <v>7</v>
      </c>
      <c r="AA701" s="346" t="s">
        <v>1857</v>
      </c>
      <c r="AB701" s="346" t="s">
        <v>1858</v>
      </c>
      <c r="AC701" s="346" t="s">
        <v>1841</v>
      </c>
      <c r="AD701" s="346">
        <v>-462059</v>
      </c>
      <c r="AE701" s="347">
        <v>-0.30252724656397156</v>
      </c>
      <c r="AF701" s="347">
        <v>5.0123201233458585E-2</v>
      </c>
      <c r="AG701" s="346">
        <v>935475</v>
      </c>
      <c r="AH701" s="346">
        <v>1030564</v>
      </c>
      <c r="AI701" s="346">
        <v>1323621</v>
      </c>
      <c r="AJ701" s="346">
        <v>916453</v>
      </c>
      <c r="AK701" s="346">
        <v>1120243</v>
      </c>
      <c r="AL701" s="346">
        <v>39865.221504561341</v>
      </c>
      <c r="AM701" s="346">
        <v>46771.499619944661</v>
      </c>
      <c r="AN701" s="346">
        <v>91640.003652771731</v>
      </c>
      <c r="AO701" s="346">
        <v>36834.811175245326</v>
      </c>
      <c r="AP701" s="346">
        <v>51862.477676516486</v>
      </c>
      <c r="AQ701" s="347">
        <v>0.17124258887243479</v>
      </c>
      <c r="AR701" s="348" t="str">
        <f t="shared" si="54"/>
        <v>DhakaShariatpur</v>
      </c>
      <c r="AS701" s="347">
        <v>4.0000000000000001E-3</v>
      </c>
      <c r="AT701" s="347" t="s">
        <v>1842</v>
      </c>
      <c r="AU701" s="347" t="s">
        <v>1843</v>
      </c>
      <c r="AV701" s="349" t="s">
        <v>1041</v>
      </c>
    </row>
    <row r="702" spans="1:48" ht="14.4">
      <c r="A702" s="343">
        <v>832</v>
      </c>
      <c r="B702" s="343" t="s">
        <v>1718</v>
      </c>
      <c r="C702" s="343" t="s">
        <v>2333</v>
      </c>
      <c r="D702" s="343" t="str">
        <f t="shared" si="50"/>
        <v>1501 - 2000 SFTDhakaGazipurPNPWithin the MahallaMCজেলা শহরSquare ⬜ shapeGround floor</v>
      </c>
      <c r="E702" s="343" t="str">
        <f>CONCATENATE('Outlet Data'!K702,L702,'Outlet Data'!N702,M702)</f>
        <v>DhakaGazipurWithin the MahallaPNP</v>
      </c>
      <c r="F702" s="343" t="str">
        <f t="shared" si="51"/>
        <v>Gazipurজেলা শহরPNP</v>
      </c>
      <c r="G702" s="343" t="str">
        <f t="shared" si="52"/>
        <v>GazipurPNP</v>
      </c>
      <c r="H702" s="344">
        <v>45930</v>
      </c>
      <c r="I702" s="343">
        <v>1582</v>
      </c>
      <c r="J702" s="343" t="str">
        <f t="shared" si="53"/>
        <v>1501 - 2000 SFT</v>
      </c>
      <c r="K702" s="345" t="s">
        <v>52</v>
      </c>
      <c r="L702" s="343" t="s">
        <v>79</v>
      </c>
      <c r="M702" s="345" t="s">
        <v>1492</v>
      </c>
      <c r="N702" s="343" t="s">
        <v>1016</v>
      </c>
      <c r="O702" s="343" t="s">
        <v>25</v>
      </c>
      <c r="P702" s="343" t="s">
        <v>118</v>
      </c>
      <c r="Q702" s="343" t="s">
        <v>1861</v>
      </c>
      <c r="R702" s="343" t="s">
        <v>52</v>
      </c>
      <c r="S702" s="346">
        <v>1070852</v>
      </c>
      <c r="T702" s="346">
        <v>676.897597977244</v>
      </c>
      <c r="U702" s="346">
        <v>991852</v>
      </c>
      <c r="V702" s="346">
        <v>1155918</v>
      </c>
      <c r="W702" s="346">
        <v>5186489.2</v>
      </c>
      <c r="X702" s="346">
        <v>2991441</v>
      </c>
      <c r="Y702" s="346">
        <v>7178074.2000000002</v>
      </c>
      <c r="Z702" s="346">
        <v>5</v>
      </c>
      <c r="AA702" s="346" t="s">
        <v>1839</v>
      </c>
      <c r="AB702" s="346" t="s">
        <v>1840</v>
      </c>
      <c r="AC702" s="346" t="s">
        <v>1841</v>
      </c>
      <c r="AD702" s="346">
        <v>-4115637.2</v>
      </c>
      <c r="AE702" s="347">
        <v>-0.79353046758489343</v>
      </c>
      <c r="AF702" s="347">
        <v>9.6274283534777631E-3</v>
      </c>
      <c r="AG702" s="346">
        <v>1071152</v>
      </c>
      <c r="AH702" s="346">
        <v>991852</v>
      </c>
      <c r="AI702" s="346">
        <v>1190684</v>
      </c>
      <c r="AJ702" s="346">
        <v>944654</v>
      </c>
      <c r="AK702" s="346">
        <v>1155918</v>
      </c>
      <c r="AL702" s="346">
        <v>30611.18905582279</v>
      </c>
      <c r="AM702" s="346">
        <v>13382.160744598892</v>
      </c>
      <c r="AN702" s="346">
        <v>32388.17249130056</v>
      </c>
      <c r="AO702" s="346">
        <v>-439.25788449376705</v>
      </c>
      <c r="AP702" s="346">
        <v>-24394.509871336631</v>
      </c>
      <c r="AQ702" s="347">
        <v>0.15632196490557296</v>
      </c>
      <c r="AR702" s="348" t="str">
        <f t="shared" si="54"/>
        <v>DhakaGazipur</v>
      </c>
      <c r="AS702" s="347">
        <v>4.6795860529740128E-2</v>
      </c>
      <c r="AT702" s="347" t="s">
        <v>1846</v>
      </c>
      <c r="AU702" s="347" t="s">
        <v>1843</v>
      </c>
      <c r="AV702" s="349" t="s">
        <v>1041</v>
      </c>
    </row>
    <row r="703" spans="1:48" ht="14.4">
      <c r="A703" s="343">
        <v>402</v>
      </c>
      <c r="B703" s="343" t="s">
        <v>1731</v>
      </c>
      <c r="C703" s="343" t="s">
        <v>2334</v>
      </c>
      <c r="D703" s="343" t="str">
        <f t="shared" si="50"/>
        <v>1001 - 1500 SFTDhakaGazipurNon-PNPWithin the MahallaHBথানা সদরL shapeGround floor</v>
      </c>
      <c r="E703" s="343" t="str">
        <f>CONCATENATE('Outlet Data'!K703,L703,'Outlet Data'!N703,M703)</f>
        <v>DhakaGazipurWithin the MahallaNon-PNP</v>
      </c>
      <c r="F703" s="343" t="str">
        <f t="shared" si="51"/>
        <v>Gazipurথানা সদরNon-PNP</v>
      </c>
      <c r="G703" s="343" t="str">
        <f t="shared" si="52"/>
        <v>GazipurNon-PNP</v>
      </c>
      <c r="H703" s="344">
        <v>45930</v>
      </c>
      <c r="I703" s="343">
        <v>1152</v>
      </c>
      <c r="J703" s="343" t="str">
        <f t="shared" si="53"/>
        <v>1001 - 1500 SFT</v>
      </c>
      <c r="K703" s="345" t="s">
        <v>52</v>
      </c>
      <c r="L703" s="343" t="s">
        <v>79</v>
      </c>
      <c r="M703" s="345" t="s">
        <v>1537</v>
      </c>
      <c r="N703" s="343" t="s">
        <v>1016</v>
      </c>
      <c r="O703" s="343" t="s">
        <v>45</v>
      </c>
      <c r="P703" s="343" t="s">
        <v>27</v>
      </c>
      <c r="Q703" s="343" t="s">
        <v>1869</v>
      </c>
      <c r="R703" s="343" t="s">
        <v>52</v>
      </c>
      <c r="S703" s="346">
        <v>2013846</v>
      </c>
      <c r="T703" s="346">
        <v>1748.1302083333333</v>
      </c>
      <c r="U703" s="346">
        <v>1982181</v>
      </c>
      <c r="V703" s="346">
        <v>2065877</v>
      </c>
      <c r="W703" s="346">
        <v>2160333.2999999998</v>
      </c>
      <c r="X703" s="346">
        <v>1623519.05</v>
      </c>
      <c r="Y703" s="346">
        <v>2608789.15</v>
      </c>
      <c r="Z703" s="346">
        <v>16</v>
      </c>
      <c r="AA703" s="346" t="s">
        <v>1853</v>
      </c>
      <c r="AB703" s="346" t="s">
        <v>1854</v>
      </c>
      <c r="AC703" s="346" t="s">
        <v>1845</v>
      </c>
      <c r="AD703" s="346">
        <v>-146487.29999999981</v>
      </c>
      <c r="AE703" s="347">
        <v>-6.7807731334789789E-2</v>
      </c>
      <c r="AF703" s="347">
        <v>3.7887294686740063E-2</v>
      </c>
      <c r="AG703" s="346">
        <v>2019655</v>
      </c>
      <c r="AH703" s="346">
        <v>2065877</v>
      </c>
      <c r="AI703" s="346">
        <v>2116231</v>
      </c>
      <c r="AJ703" s="346">
        <v>1885286</v>
      </c>
      <c r="AK703" s="346">
        <v>1982181</v>
      </c>
      <c r="AL703" s="346">
        <v>93611.01636624895</v>
      </c>
      <c r="AM703" s="346">
        <v>76727.61545263062</v>
      </c>
      <c r="AN703" s="346">
        <v>132227.16120102565</v>
      </c>
      <c r="AO703" s="346">
        <v>52880.839962407481</v>
      </c>
      <c r="AP703" s="346">
        <v>26049.251296250906</v>
      </c>
      <c r="AQ703" s="347">
        <v>0.15552233252808254</v>
      </c>
      <c r="AR703" s="348" t="str">
        <f t="shared" si="54"/>
        <v>DhakaGazipur</v>
      </c>
      <c r="AS703" s="347">
        <v>6.9812850632034722E-3</v>
      </c>
      <c r="AT703" s="347" t="s">
        <v>1842</v>
      </c>
      <c r="AU703" s="347" t="s">
        <v>1843</v>
      </c>
      <c r="AV703" s="349" t="s">
        <v>1041</v>
      </c>
    </row>
    <row r="704" spans="1:48" ht="14.4">
      <c r="A704" s="343">
        <v>307</v>
      </c>
      <c r="B704" s="343" t="s">
        <v>1730</v>
      </c>
      <c r="C704" s="343" t="s">
        <v>2335</v>
      </c>
      <c r="D704" s="343" t="str">
        <f t="shared" si="50"/>
        <v>1001 - 1500 SFTChattogramChandpurPNPHigh Street W Residential BlockMBথানা সদরSquare ⬜ shapeGround floor</v>
      </c>
      <c r="E704" s="343" t="str">
        <f>CONCATENATE('Outlet Data'!K704,L704,'Outlet Data'!N704,M704)</f>
        <v>ChattogramChandpurHigh Street W Residential BlockPNP</v>
      </c>
      <c r="F704" s="343" t="str">
        <f t="shared" si="51"/>
        <v>Chandpurথানা সদরPNP</v>
      </c>
      <c r="G704" s="343" t="str">
        <f t="shared" si="52"/>
        <v>ChandpurPNP</v>
      </c>
      <c r="H704" s="344">
        <v>45930</v>
      </c>
      <c r="I704" s="343">
        <v>1184</v>
      </c>
      <c r="J704" s="343" t="str">
        <f t="shared" si="53"/>
        <v>1001 - 1500 SFT</v>
      </c>
      <c r="K704" s="345" t="s">
        <v>195</v>
      </c>
      <c r="L704" s="343" t="s">
        <v>186</v>
      </c>
      <c r="M704" s="345" t="s">
        <v>1492</v>
      </c>
      <c r="N704" s="343" t="s">
        <v>1015</v>
      </c>
      <c r="O704" s="343" t="s">
        <v>25</v>
      </c>
      <c r="P704" s="343" t="s">
        <v>27</v>
      </c>
      <c r="Q704" s="343" t="s">
        <v>1869</v>
      </c>
      <c r="R704" s="343" t="s">
        <v>1863</v>
      </c>
      <c r="S704" s="346">
        <v>1466061</v>
      </c>
      <c r="T704" s="346">
        <v>1238.2271959459461</v>
      </c>
      <c r="U704" s="346">
        <v>1327776</v>
      </c>
      <c r="V704" s="346">
        <v>1549483</v>
      </c>
      <c r="W704" s="346">
        <v>1080946.3999999999</v>
      </c>
      <c r="X704" s="346">
        <v>843340</v>
      </c>
      <c r="Y704" s="346">
        <v>1493653.2</v>
      </c>
      <c r="Z704" s="346">
        <v>149</v>
      </c>
      <c r="AA704" s="346" t="s">
        <v>1918</v>
      </c>
      <c r="AB704" s="346" t="s">
        <v>1919</v>
      </c>
      <c r="AC704" s="346" t="s">
        <v>1845</v>
      </c>
      <c r="AD704" s="346">
        <v>385114.60000000009</v>
      </c>
      <c r="AE704" s="347">
        <v>0.35627538978805995</v>
      </c>
      <c r="AF704" s="347">
        <v>7.6741067795292481E-2</v>
      </c>
      <c r="AG704" s="346">
        <v>1327776</v>
      </c>
      <c r="AH704" s="346">
        <v>1311539</v>
      </c>
      <c r="AI704" s="346">
        <v>1549483</v>
      </c>
      <c r="AJ704" s="346">
        <v>1433590</v>
      </c>
      <c r="AK704" s="346">
        <v>1707917</v>
      </c>
      <c r="AL704" s="346">
        <v>117895.28149560883</v>
      </c>
      <c r="AM704" s="346">
        <v>77839.394693024602</v>
      </c>
      <c r="AN704" s="346">
        <v>140810.28071045846</v>
      </c>
      <c r="AO704" s="346">
        <v>92977.08156035174</v>
      </c>
      <c r="AP704" s="346">
        <v>133013.39450572777</v>
      </c>
      <c r="AQ704" s="347">
        <v>0.19070691481445359</v>
      </c>
      <c r="AR704" s="348" t="str">
        <f t="shared" si="54"/>
        <v>ChattogramChandpur</v>
      </c>
      <c r="AS704" s="347">
        <v>4.0000000000000001E-3</v>
      </c>
      <c r="AT704" s="347" t="s">
        <v>1846</v>
      </c>
      <c r="AU704" s="347" t="s">
        <v>1843</v>
      </c>
      <c r="AV704" s="349" t="s">
        <v>1041</v>
      </c>
    </row>
    <row r="705" spans="1:48" ht="14.4">
      <c r="A705" s="343">
        <v>346</v>
      </c>
      <c r="B705" s="343" t="s">
        <v>595</v>
      </c>
      <c r="C705" s="343" t="s">
        <v>596</v>
      </c>
      <c r="D705" s="343" t="str">
        <f t="shared" si="50"/>
        <v>1501 - 2000 SFTDhakaTangailNon-PNPHigh Street W Residential BlockMBজেলা শহরOthersGround floor</v>
      </c>
      <c r="E705" s="343" t="str">
        <f>CONCATENATE('Outlet Data'!K705,L705,'Outlet Data'!N705,M705)</f>
        <v>DhakaTangailHigh Street W Residential BlockNon-PNP</v>
      </c>
      <c r="F705" s="343" t="str">
        <f t="shared" si="51"/>
        <v>Tangailজেলা শহরNon-PNP</v>
      </c>
      <c r="G705" s="343" t="str">
        <f t="shared" si="52"/>
        <v>TangailNon-PNP</v>
      </c>
      <c r="H705" s="344">
        <v>44561</v>
      </c>
      <c r="I705" s="343">
        <v>1900</v>
      </c>
      <c r="J705" s="343" t="str">
        <f t="shared" si="53"/>
        <v>1501 - 2000 SFT</v>
      </c>
      <c r="K705" s="345" t="s">
        <v>52</v>
      </c>
      <c r="L705" s="343" t="s">
        <v>362</v>
      </c>
      <c r="M705" s="345" t="s">
        <v>1537</v>
      </c>
      <c r="N705" s="343" t="s">
        <v>1015</v>
      </c>
      <c r="O705" s="343" t="s">
        <v>25</v>
      </c>
      <c r="P705" s="343" t="s">
        <v>27</v>
      </c>
      <c r="Q705" s="343" t="s">
        <v>1861</v>
      </c>
      <c r="R705" s="343" t="s">
        <v>52</v>
      </c>
      <c r="S705" s="346">
        <v>2424412.7999999998</v>
      </c>
      <c r="T705" s="346">
        <v>1276.0067368421051</v>
      </c>
      <c r="U705" s="346">
        <v>2318913</v>
      </c>
      <c r="V705" s="346">
        <v>2554949</v>
      </c>
      <c r="W705" s="346">
        <v>2241169.2000000002</v>
      </c>
      <c r="X705" s="346">
        <v>1560783.7999999998</v>
      </c>
      <c r="Y705" s="346">
        <v>3069073.6</v>
      </c>
      <c r="Z705" s="346">
        <v>59</v>
      </c>
      <c r="AA705" s="346" t="s">
        <v>1853</v>
      </c>
      <c r="AB705" s="346" t="s">
        <v>1854</v>
      </c>
      <c r="AC705" s="346" t="s">
        <v>1845</v>
      </c>
      <c r="AD705" s="346">
        <v>183243.59999999963</v>
      </c>
      <c r="AE705" s="347">
        <v>8.1762501465752591E-2</v>
      </c>
      <c r="AF705" s="347">
        <v>5.5203749336367243E-2</v>
      </c>
      <c r="AG705" s="346">
        <v>2249959</v>
      </c>
      <c r="AH705" s="346">
        <v>2318913</v>
      </c>
      <c r="AI705" s="346">
        <v>2639311</v>
      </c>
      <c r="AJ705" s="346">
        <v>2358932</v>
      </c>
      <c r="AK705" s="346">
        <v>2554949</v>
      </c>
      <c r="AL705" s="346">
        <v>125372.85934282892</v>
      </c>
      <c r="AM705" s="346">
        <v>110722.29677402833</v>
      </c>
      <c r="AN705" s="346">
        <v>166917.55022710079</v>
      </c>
      <c r="AO705" s="346">
        <v>135102.09388712933</v>
      </c>
      <c r="AP705" s="346">
        <v>131068.58226431377</v>
      </c>
      <c r="AQ705" s="347">
        <v>0.16803259054661843</v>
      </c>
      <c r="AR705" s="348" t="str">
        <f t="shared" si="54"/>
        <v>DhakaTangail</v>
      </c>
      <c r="AS705" s="347">
        <v>4.0000000000000001E-3</v>
      </c>
      <c r="AT705" s="347" t="s">
        <v>1850</v>
      </c>
      <c r="AU705" s="347" t="s">
        <v>1843</v>
      </c>
      <c r="AV705" s="349" t="s">
        <v>1041</v>
      </c>
    </row>
    <row r="706" spans="1:48" ht="14.4">
      <c r="A706" s="343">
        <v>839</v>
      </c>
      <c r="B706" s="343" t="s">
        <v>1729</v>
      </c>
      <c r="C706" s="343" t="s">
        <v>2336</v>
      </c>
      <c r="D706" s="343" t="str">
        <f t="shared" si="50"/>
        <v>1001 - 1500 SFTDhakaDhakaNon-PNPHigh Street W Residential BlockMBথানা সদরSquare ⬜ shapeGround floor</v>
      </c>
      <c r="E706" s="343" t="str">
        <f>CONCATENATE('Outlet Data'!K706,L706,'Outlet Data'!N706,M706)</f>
        <v>DhakaDhakaHigh Street W Residential BlockNon-PNP</v>
      </c>
      <c r="F706" s="343" t="str">
        <f t="shared" si="51"/>
        <v>Dhakaথানা সদরNon-PNP</v>
      </c>
      <c r="G706" s="343" t="str">
        <f t="shared" si="52"/>
        <v>DhakaNon-PNP</v>
      </c>
      <c r="H706" s="344">
        <v>45930</v>
      </c>
      <c r="I706" s="343">
        <v>1100</v>
      </c>
      <c r="J706" s="343" t="str">
        <f t="shared" si="53"/>
        <v>1001 - 1500 SFT</v>
      </c>
      <c r="K706" s="345" t="s">
        <v>52</v>
      </c>
      <c r="L706" s="343" t="s">
        <v>52</v>
      </c>
      <c r="M706" s="345" t="s">
        <v>1537</v>
      </c>
      <c r="N706" s="343" t="s">
        <v>1015</v>
      </c>
      <c r="O706" s="343" t="s">
        <v>25</v>
      </c>
      <c r="P706" s="343" t="s">
        <v>27</v>
      </c>
      <c r="Q706" s="343" t="s">
        <v>1869</v>
      </c>
      <c r="R706" s="343" t="s">
        <v>52</v>
      </c>
      <c r="S706" s="346">
        <v>651678.19999999995</v>
      </c>
      <c r="T706" s="346">
        <v>592.43472727272729</v>
      </c>
      <c r="U706" s="346">
        <v>620317</v>
      </c>
      <c r="V706" s="346">
        <v>648596</v>
      </c>
      <c r="W706" s="346">
        <v>1096480.2</v>
      </c>
      <c r="X706" s="346">
        <v>805383.78750000009</v>
      </c>
      <c r="Y706" s="346">
        <v>1965543.3499999999</v>
      </c>
      <c r="Z706" s="346">
        <v>8</v>
      </c>
      <c r="AA706" s="346" t="s">
        <v>1857</v>
      </c>
      <c r="AB706" s="346" t="s">
        <v>1858</v>
      </c>
      <c r="AC706" s="346" t="s">
        <v>1841</v>
      </c>
      <c r="AD706" s="346">
        <v>-444802</v>
      </c>
      <c r="AE706" s="347">
        <v>-0.40566350400125784</v>
      </c>
      <c r="AF706" s="347">
        <v>-2.933147049646018E-2</v>
      </c>
      <c r="AG706" s="346">
        <v>620317</v>
      </c>
      <c r="AH706" s="346">
        <v>648596</v>
      </c>
      <c r="AI706" s="346">
        <v>809679</v>
      </c>
      <c r="AJ706" s="346">
        <v>541065</v>
      </c>
      <c r="AK706" s="346">
        <v>638734</v>
      </c>
      <c r="AL706" s="346">
        <v>-105103.88498407195</v>
      </c>
      <c r="AM706" s="346">
        <v>8319.8458199425804</v>
      </c>
      <c r="AN706" s="346">
        <v>14697.032744119817</v>
      </c>
      <c r="AO706" s="346">
        <v>-13789.507937722694</v>
      </c>
      <c r="AP706" s="346">
        <v>303.11487530086015</v>
      </c>
      <c r="AQ706" s="347">
        <v>0.15450224161292789</v>
      </c>
      <c r="AR706" s="348" t="str">
        <f t="shared" si="54"/>
        <v>DhakaDhaka</v>
      </c>
      <c r="AS706" s="347">
        <v>4.0000000000000001E-3</v>
      </c>
      <c r="AT706" s="347" t="s">
        <v>1846</v>
      </c>
      <c r="AU706" s="347" t="s">
        <v>1843</v>
      </c>
      <c r="AV706" s="349" t="s">
        <v>1041</v>
      </c>
    </row>
    <row r="707" spans="1:48" ht="14.4">
      <c r="A707" s="343">
        <v>719</v>
      </c>
      <c r="B707" s="343" t="s">
        <v>1056</v>
      </c>
      <c r="C707" s="343" t="s">
        <v>2337</v>
      </c>
      <c r="D707" s="343" t="str">
        <f t="shared" ref="D707:D770" si="55">CONCATENATE(J707,K707,L707,M707,,N707,O707,P707,Q707,AT707,AU707)</f>
        <v>1001 - 1500 SFTSylhetSylhetNon-PNPHigh Street W Residential BlockMCথানা সদরSquare ⬜ shapeGround floor</v>
      </c>
      <c r="E707" s="343" t="str">
        <f>CONCATENATE('Outlet Data'!K707,L707,'Outlet Data'!N707,M707)</f>
        <v>SylhetSylhetHigh Street W Residential BlockNon-PNP</v>
      </c>
      <c r="F707" s="343" t="str">
        <f t="shared" ref="F707:F770" si="56">CONCATENATE(L707,Q707,M707)</f>
        <v>Sylhetথানা সদরNon-PNP</v>
      </c>
      <c r="G707" s="343" t="str">
        <f t="shared" ref="G707:G770" si="57">CONCATENATE(L707,M707)</f>
        <v>SylhetNon-PNP</v>
      </c>
      <c r="H707" s="344">
        <v>45656</v>
      </c>
      <c r="I707" s="343">
        <v>1030</v>
      </c>
      <c r="J707" s="343" t="str">
        <f t="shared" ref="J707:J770" si="58">IF(I707="","",IF(I707&lt;=1000,"Below 1000 SFT",IF(I707&gt;10000,"More Then 10000 SFT",(INT((I707-1001)/500)*500+1001)&amp;" - "&amp;(INT((I707-1001)/500)*500+1500)&amp;" SFT")))</f>
        <v>1001 - 1500 SFT</v>
      </c>
      <c r="K707" s="345" t="s">
        <v>131</v>
      </c>
      <c r="L707" s="343" t="s">
        <v>131</v>
      </c>
      <c r="M707" s="345" t="s">
        <v>1537</v>
      </c>
      <c r="N707" s="343" t="s">
        <v>1015</v>
      </c>
      <c r="O707" s="343" t="s">
        <v>25</v>
      </c>
      <c r="P707" s="343" t="s">
        <v>118</v>
      </c>
      <c r="Q707" s="343" t="s">
        <v>1869</v>
      </c>
      <c r="R707" s="343" t="s">
        <v>1863</v>
      </c>
      <c r="S707" s="346">
        <v>1222382.3999999999</v>
      </c>
      <c r="T707" s="346">
        <v>1186.7790291262136</v>
      </c>
      <c r="U707" s="346">
        <v>1214823</v>
      </c>
      <c r="V707" s="346">
        <v>1269323</v>
      </c>
      <c r="W707" s="346">
        <v>1121570.1000000001</v>
      </c>
      <c r="X707" s="346">
        <v>952503.3</v>
      </c>
      <c r="Y707" s="346">
        <v>1526574.5</v>
      </c>
      <c r="Z707" s="346">
        <v>44</v>
      </c>
      <c r="AA707" s="346" t="s">
        <v>1848</v>
      </c>
      <c r="AB707" s="346" t="s">
        <v>1849</v>
      </c>
      <c r="AC707" s="346" t="s">
        <v>1845</v>
      </c>
      <c r="AD707" s="346">
        <v>100812.29999999981</v>
      </c>
      <c r="AE707" s="347">
        <v>8.9884974644027782E-2</v>
      </c>
      <c r="AF707" s="347">
        <v>2.9502584417315944E-2</v>
      </c>
      <c r="AG707" s="346">
        <v>1269323</v>
      </c>
      <c r="AH707" s="346">
        <v>1232527</v>
      </c>
      <c r="AI707" s="346">
        <v>1361956</v>
      </c>
      <c r="AJ707" s="346">
        <v>1033283</v>
      </c>
      <c r="AK707" s="346">
        <v>1214823</v>
      </c>
      <c r="AL707" s="346">
        <v>35228.483764815464</v>
      </c>
      <c r="AM707" s="346">
        <v>37923.580790513224</v>
      </c>
      <c r="AN707" s="346">
        <v>62257.497841260774</v>
      </c>
      <c r="AO707" s="346">
        <v>12051.909596633457</v>
      </c>
      <c r="AP707" s="346">
        <v>32855.727737983398</v>
      </c>
      <c r="AQ707" s="347">
        <v>0.15051050274002201</v>
      </c>
      <c r="AR707" s="348" t="str">
        <f t="shared" ref="AR707:AR770" si="59">K707&amp;L707</f>
        <v>SylhetSylhet</v>
      </c>
      <c r="AS707" s="347">
        <v>4.0000000000000001E-3</v>
      </c>
      <c r="AT707" s="347" t="s">
        <v>1846</v>
      </c>
      <c r="AU707" s="347" t="s">
        <v>1843</v>
      </c>
      <c r="AV707" s="349" t="s">
        <v>1041</v>
      </c>
    </row>
    <row r="708" spans="1:48" ht="14.4">
      <c r="A708" s="343">
        <v>334</v>
      </c>
      <c r="B708" s="343" t="s">
        <v>1170</v>
      </c>
      <c r="C708" s="343" t="s">
        <v>1171</v>
      </c>
      <c r="D708" s="343" t="str">
        <f t="shared" si="55"/>
        <v>1001 - 1500 SFTDhakaTangailNon-PNPHigh Street W Residential BlockHBজেলা শহরSquare ⬜ shapeSlightly upper than Ground floor</v>
      </c>
      <c r="E708" s="343" t="str">
        <f>CONCATENATE('Outlet Data'!K708,L708,'Outlet Data'!N708,M708)</f>
        <v>DhakaTangailHigh Street W Residential BlockNon-PNP</v>
      </c>
      <c r="F708" s="343" t="str">
        <f t="shared" si="56"/>
        <v>Tangailজেলা শহরNon-PNP</v>
      </c>
      <c r="G708" s="343" t="str">
        <f t="shared" si="57"/>
        <v>TangailNon-PNP</v>
      </c>
      <c r="H708" s="344">
        <v>45503</v>
      </c>
      <c r="I708" s="343">
        <v>1500</v>
      </c>
      <c r="J708" s="343" t="str">
        <f t="shared" si="58"/>
        <v>1001 - 1500 SFT</v>
      </c>
      <c r="K708" s="345" t="s">
        <v>52</v>
      </c>
      <c r="L708" s="343" t="s">
        <v>362</v>
      </c>
      <c r="M708" s="345" t="s">
        <v>1537</v>
      </c>
      <c r="N708" s="343" t="s">
        <v>1015</v>
      </c>
      <c r="O708" s="343" t="s">
        <v>45</v>
      </c>
      <c r="P708" s="343" t="s">
        <v>27</v>
      </c>
      <c r="Q708" s="343" t="s">
        <v>1861</v>
      </c>
      <c r="R708" s="343" t="s">
        <v>52</v>
      </c>
      <c r="S708" s="346">
        <v>1653445</v>
      </c>
      <c r="T708" s="346">
        <v>1102.2966666666666</v>
      </c>
      <c r="U708" s="346">
        <v>1551527</v>
      </c>
      <c r="V708" s="346">
        <v>1754470</v>
      </c>
      <c r="W708" s="346">
        <v>2160333.2999999998</v>
      </c>
      <c r="X708" s="346">
        <v>1623519.05</v>
      </c>
      <c r="Y708" s="346">
        <v>2608789.15</v>
      </c>
      <c r="Z708" s="346">
        <v>16</v>
      </c>
      <c r="AA708" s="346" t="s">
        <v>1853</v>
      </c>
      <c r="AB708" s="346" t="s">
        <v>1854</v>
      </c>
      <c r="AC708" s="346" t="s">
        <v>1845</v>
      </c>
      <c r="AD708" s="346">
        <v>-506888.29999999981</v>
      </c>
      <c r="AE708" s="347">
        <v>-0.23463430388264617</v>
      </c>
      <c r="AF708" s="347">
        <v>5.6238879401574765E-2</v>
      </c>
      <c r="AG708" s="346">
        <v>1745787</v>
      </c>
      <c r="AH708" s="346">
        <v>1551527</v>
      </c>
      <c r="AI708" s="346">
        <v>1754470</v>
      </c>
      <c r="AJ708" s="346">
        <v>1432659</v>
      </c>
      <c r="AK708" s="346">
        <v>1782782</v>
      </c>
      <c r="AL708" s="346">
        <v>103861.94092810241</v>
      </c>
      <c r="AM708" s="346">
        <v>87909.194216362201</v>
      </c>
      <c r="AN708" s="346">
        <v>114023.43025912443</v>
      </c>
      <c r="AO708" s="346">
        <v>57298.298356883926</v>
      </c>
      <c r="AP708" s="346">
        <v>101846.60600021094</v>
      </c>
      <c r="AQ708" s="347">
        <v>0.16147526352187327</v>
      </c>
      <c r="AR708" s="348" t="str">
        <f t="shared" si="59"/>
        <v>DhakaTangail</v>
      </c>
      <c r="AS708" s="347">
        <v>4.0000000000000001E-3</v>
      </c>
      <c r="AT708" s="347" t="s">
        <v>1846</v>
      </c>
      <c r="AU708" s="347" t="s">
        <v>1851</v>
      </c>
      <c r="AV708" s="349" t="s">
        <v>1041</v>
      </c>
    </row>
    <row r="709" spans="1:48" ht="14.4">
      <c r="A709" s="343">
        <v>760</v>
      </c>
      <c r="B709" s="343" t="s">
        <v>1724</v>
      </c>
      <c r="C709" s="343" t="s">
        <v>2338</v>
      </c>
      <c r="D709" s="343" t="str">
        <f t="shared" si="55"/>
        <v>1501 - 2000 SFTSylhetHabiganjNon-PNPHigh StreetMBঅন্যান্যSquare ⬜ shapeGround floor</v>
      </c>
      <c r="E709" s="343" t="str">
        <f>CONCATENATE('Outlet Data'!K709,L709,'Outlet Data'!N709,M709)</f>
        <v>SylhetHabiganjHigh StreetNon-PNP</v>
      </c>
      <c r="F709" s="343" t="str">
        <f t="shared" si="56"/>
        <v>Habiganjঅন্যান্যNon-PNP</v>
      </c>
      <c r="G709" s="343" t="str">
        <f t="shared" si="57"/>
        <v>HabiganjNon-PNP</v>
      </c>
      <c r="H709" s="344">
        <v>45930</v>
      </c>
      <c r="I709" s="343">
        <v>1800</v>
      </c>
      <c r="J709" s="343" t="str">
        <f t="shared" si="58"/>
        <v>1501 - 2000 SFT</v>
      </c>
      <c r="K709" s="345" t="s">
        <v>131</v>
      </c>
      <c r="L709" s="343" t="s">
        <v>136</v>
      </c>
      <c r="M709" s="345" t="s">
        <v>1537</v>
      </c>
      <c r="N709" s="343" t="s">
        <v>1018</v>
      </c>
      <c r="O709" s="343" t="s">
        <v>25</v>
      </c>
      <c r="P709" s="343" t="s">
        <v>27</v>
      </c>
      <c r="Q709" s="343" t="s">
        <v>1926</v>
      </c>
      <c r="R709" s="343" t="s">
        <v>1863</v>
      </c>
      <c r="S709" s="346">
        <v>1203978.3999999999</v>
      </c>
      <c r="T709" s="346">
        <v>668.87688888888886</v>
      </c>
      <c r="U709" s="346">
        <v>1167485</v>
      </c>
      <c r="V709" s="346">
        <v>1287094</v>
      </c>
      <c r="W709" s="346">
        <v>1446177.2</v>
      </c>
      <c r="X709" s="346">
        <v>1203978.3999999999</v>
      </c>
      <c r="Y709" s="346">
        <v>1659596.8</v>
      </c>
      <c r="Z709" s="346">
        <v>9</v>
      </c>
      <c r="AA709" s="346" t="s">
        <v>1853</v>
      </c>
      <c r="AB709" s="346" t="s">
        <v>1854</v>
      </c>
      <c r="AC709" s="346" t="s">
        <v>1845</v>
      </c>
      <c r="AD709" s="346">
        <v>-242198.80000000005</v>
      </c>
      <c r="AE709" s="347">
        <v>-0.16747518907088288</v>
      </c>
      <c r="AF709" s="347">
        <v>3.7285627504738475E-2</v>
      </c>
      <c r="AG709" s="346">
        <v>1167485</v>
      </c>
      <c r="AH709" s="346">
        <v>1306509</v>
      </c>
      <c r="AI709" s="346">
        <v>1245945</v>
      </c>
      <c r="AJ709" s="346">
        <v>1012859</v>
      </c>
      <c r="AK709" s="346">
        <v>1287094</v>
      </c>
      <c r="AL709" s="346">
        <v>36284.797252730787</v>
      </c>
      <c r="AM709" s="346">
        <v>39177.194398598454</v>
      </c>
      <c r="AN709" s="346">
        <v>54704.401089078019</v>
      </c>
      <c r="AO709" s="346">
        <v>27866.834075292078</v>
      </c>
      <c r="AP709" s="346">
        <v>66422.223915055773</v>
      </c>
      <c r="AQ709" s="347">
        <v>0.15166162765386657</v>
      </c>
      <c r="AR709" s="348" t="str">
        <f t="shared" si="59"/>
        <v>SylhetHabiganj</v>
      </c>
      <c r="AS709" s="347">
        <v>4.0000000000000001E-3</v>
      </c>
      <c r="AT709" s="347" t="s">
        <v>1846</v>
      </c>
      <c r="AU709" s="347" t="s">
        <v>1843</v>
      </c>
      <c r="AV709" s="349" t="s">
        <v>1041</v>
      </c>
    </row>
    <row r="710" spans="1:48" ht="14.4">
      <c r="A710" s="343">
        <v>492</v>
      </c>
      <c r="B710" s="343" t="s">
        <v>1723</v>
      </c>
      <c r="C710" s="343" t="s">
        <v>2339</v>
      </c>
      <c r="D710" s="343" t="str">
        <f t="shared" si="55"/>
        <v>1001 - 1500 SFTDhakaGopalganjNon-PNPHigh StreetMCথানা সদরI shapeGround floor</v>
      </c>
      <c r="E710" s="343" t="str">
        <f>CONCATENATE('Outlet Data'!K710,L710,'Outlet Data'!N710,M710)</f>
        <v>DhakaGopalganjHigh StreetNon-PNP</v>
      </c>
      <c r="F710" s="343" t="str">
        <f t="shared" si="56"/>
        <v>Gopalganjথানা সদরNon-PNP</v>
      </c>
      <c r="G710" s="343" t="str">
        <f t="shared" si="57"/>
        <v>GopalganjNon-PNP</v>
      </c>
      <c r="H710" s="344">
        <v>45930</v>
      </c>
      <c r="I710" s="343">
        <v>1290</v>
      </c>
      <c r="J710" s="343" t="str">
        <f t="shared" si="58"/>
        <v>1001 - 1500 SFT</v>
      </c>
      <c r="K710" s="345" t="s">
        <v>52</v>
      </c>
      <c r="L710" s="343" t="s">
        <v>522</v>
      </c>
      <c r="M710" s="345" t="s">
        <v>1537</v>
      </c>
      <c r="N710" s="343" t="s">
        <v>1018</v>
      </c>
      <c r="O710" s="343" t="s">
        <v>25</v>
      </c>
      <c r="P710" s="343" t="s">
        <v>118</v>
      </c>
      <c r="Q710" s="343" t="s">
        <v>1869</v>
      </c>
      <c r="R710" s="343" t="s">
        <v>52</v>
      </c>
      <c r="S710" s="346">
        <v>1111931.3999999999</v>
      </c>
      <c r="T710" s="346">
        <v>861.96232558139525</v>
      </c>
      <c r="U710" s="346">
        <v>975737</v>
      </c>
      <c r="V710" s="346">
        <v>1269911</v>
      </c>
      <c r="W710" s="346">
        <v>1435127.2999999998</v>
      </c>
      <c r="X710" s="346">
        <v>920723.95</v>
      </c>
      <c r="Y710" s="346">
        <v>2028621.2</v>
      </c>
      <c r="Z710" s="346">
        <v>50</v>
      </c>
      <c r="AA710" s="346" t="s">
        <v>1853</v>
      </c>
      <c r="AB710" s="346" t="s">
        <v>1854</v>
      </c>
      <c r="AC710" s="346" t="s">
        <v>1845</v>
      </c>
      <c r="AD710" s="346">
        <v>-323195.89999999991</v>
      </c>
      <c r="AE710" s="347">
        <v>-0.22520364569749318</v>
      </c>
      <c r="AF710" s="347">
        <v>2.441104677020144E-2</v>
      </c>
      <c r="AG710" s="346">
        <v>975737</v>
      </c>
      <c r="AH710" s="346">
        <v>1162556</v>
      </c>
      <c r="AI710" s="346">
        <v>1361336</v>
      </c>
      <c r="AJ710" s="346">
        <v>790117</v>
      </c>
      <c r="AK710" s="346">
        <v>1269911</v>
      </c>
      <c r="AL710" s="346">
        <v>13457.191922829312</v>
      </c>
      <c r="AM710" s="346">
        <v>32399.245377793122</v>
      </c>
      <c r="AN710" s="346">
        <v>55086.411994510156</v>
      </c>
      <c r="AO710" s="346">
        <v>-13425.306890861364</v>
      </c>
      <c r="AP710" s="346">
        <v>48199.504649006587</v>
      </c>
      <c r="AQ710" s="347">
        <v>0.16967082058629657</v>
      </c>
      <c r="AR710" s="348" t="str">
        <f t="shared" si="59"/>
        <v>DhakaGopalganj</v>
      </c>
      <c r="AS710" s="347">
        <v>4.0000000000000001E-3</v>
      </c>
      <c r="AT710" s="347" t="s">
        <v>1856</v>
      </c>
      <c r="AU710" s="347" t="s">
        <v>1843</v>
      </c>
      <c r="AV710" s="349" t="s">
        <v>1041</v>
      </c>
    </row>
    <row r="711" spans="1:48" ht="14.4">
      <c r="A711" s="343">
        <v>803</v>
      </c>
      <c r="B711" s="343" t="s">
        <v>1711</v>
      </c>
      <c r="C711" s="343" t="s">
        <v>2340</v>
      </c>
      <c r="D711" s="343" t="str">
        <f t="shared" si="55"/>
        <v>1001 - 1500 SFTDhakaDhakaNon-PNPHigh Street W Residential BlockLBঅন্যান্যL shapeGround floor</v>
      </c>
      <c r="E711" s="343" t="str">
        <f>CONCATENATE('Outlet Data'!K711,L711,'Outlet Data'!N711,M711)</f>
        <v>DhakaDhakaHigh Street W Residential BlockNon-PNP</v>
      </c>
      <c r="F711" s="343" t="str">
        <f t="shared" si="56"/>
        <v>Dhakaঅন্যান্যNon-PNP</v>
      </c>
      <c r="G711" s="343" t="str">
        <f t="shared" si="57"/>
        <v>DhakaNon-PNP</v>
      </c>
      <c r="H711" s="344">
        <v>45930</v>
      </c>
      <c r="I711" s="343">
        <v>1400</v>
      </c>
      <c r="J711" s="343" t="str">
        <f t="shared" si="58"/>
        <v>1001 - 1500 SFT</v>
      </c>
      <c r="K711" s="345" t="s">
        <v>52</v>
      </c>
      <c r="L711" s="343" t="s">
        <v>52</v>
      </c>
      <c r="M711" s="345" t="s">
        <v>1537</v>
      </c>
      <c r="N711" s="343" t="s">
        <v>1015</v>
      </c>
      <c r="O711" s="343" t="s">
        <v>127</v>
      </c>
      <c r="P711" s="343" t="s">
        <v>27</v>
      </c>
      <c r="Q711" s="343" t="s">
        <v>1926</v>
      </c>
      <c r="R711" s="343" t="s">
        <v>52</v>
      </c>
      <c r="S711" s="346">
        <v>771507</v>
      </c>
      <c r="T711" s="346">
        <v>551.07642857142855</v>
      </c>
      <c r="U711" s="346">
        <v>674655</v>
      </c>
      <c r="V711" s="346">
        <v>837916</v>
      </c>
      <c r="W711" s="346">
        <v>924737.8</v>
      </c>
      <c r="X711" s="346">
        <v>766540.9</v>
      </c>
      <c r="Y711" s="346">
        <v>1143521.4500000002</v>
      </c>
      <c r="Z711" s="346">
        <v>8</v>
      </c>
      <c r="AA711" s="346" t="s">
        <v>1853</v>
      </c>
      <c r="AB711" s="346" t="s">
        <v>1854</v>
      </c>
      <c r="AC711" s="346" t="s">
        <v>1845</v>
      </c>
      <c r="AD711" s="346">
        <v>-153230.80000000005</v>
      </c>
      <c r="AE711" s="347">
        <v>-0.16570188868671754</v>
      </c>
      <c r="AF711" s="347">
        <v>1.6348524676809105E-2</v>
      </c>
      <c r="AG711" s="346">
        <v>674655</v>
      </c>
      <c r="AH711" s="346">
        <v>653776</v>
      </c>
      <c r="AI711" s="346">
        <v>926081</v>
      </c>
      <c r="AJ711" s="346">
        <v>765107</v>
      </c>
      <c r="AK711" s="346">
        <v>837916</v>
      </c>
      <c r="AL711" s="346">
        <v>-3152.2581511073367</v>
      </c>
      <c r="AM711" s="346">
        <v>3321.4477382987243</v>
      </c>
      <c r="AN711" s="346">
        <v>33460.959828418156</v>
      </c>
      <c r="AO711" s="346">
        <v>9757.7444755120378</v>
      </c>
      <c r="AP711" s="346">
        <v>19677.112248033227</v>
      </c>
      <c r="AQ711" s="347">
        <v>0.1623186903236192</v>
      </c>
      <c r="AR711" s="348" t="str">
        <f t="shared" si="59"/>
        <v>DhakaDhaka</v>
      </c>
      <c r="AS711" s="347">
        <v>4.0000000000000001E-3</v>
      </c>
      <c r="AT711" s="347" t="s">
        <v>1842</v>
      </c>
      <c r="AU711" s="347" t="s">
        <v>1843</v>
      </c>
      <c r="AV711" s="349" t="s">
        <v>1041</v>
      </c>
    </row>
    <row r="712" spans="1:48" ht="14.4">
      <c r="A712" s="343">
        <v>252</v>
      </c>
      <c r="B712" s="343" t="s">
        <v>1712</v>
      </c>
      <c r="C712" s="343" t="s">
        <v>2341</v>
      </c>
      <c r="D712" s="343" t="str">
        <f t="shared" si="55"/>
        <v>2501 - 3000 SFTDhakaDhakaPNPWithin the MahallaMBথানা সদরI shapeGround floor</v>
      </c>
      <c r="E712" s="343" t="str">
        <f>CONCATENATE('Outlet Data'!K712,L712,'Outlet Data'!N712,M712)</f>
        <v>DhakaDhakaWithin the MahallaPNP</v>
      </c>
      <c r="F712" s="343" t="str">
        <f t="shared" si="56"/>
        <v>Dhakaথানা সদরPNP</v>
      </c>
      <c r="G712" s="343" t="str">
        <f t="shared" si="57"/>
        <v>DhakaPNP</v>
      </c>
      <c r="H712" s="344">
        <v>45930</v>
      </c>
      <c r="I712" s="343">
        <v>2872</v>
      </c>
      <c r="J712" s="343" t="str">
        <f t="shared" si="58"/>
        <v>2501 - 3000 SFT</v>
      </c>
      <c r="K712" s="345" t="s">
        <v>52</v>
      </c>
      <c r="L712" s="343" t="s">
        <v>52</v>
      </c>
      <c r="M712" s="345" t="s">
        <v>1492</v>
      </c>
      <c r="N712" s="343" t="s">
        <v>1016</v>
      </c>
      <c r="O712" s="343" t="s">
        <v>25</v>
      </c>
      <c r="P712" s="343" t="s">
        <v>27</v>
      </c>
      <c r="Q712" s="343" t="s">
        <v>1869</v>
      </c>
      <c r="R712" s="343" t="s">
        <v>52</v>
      </c>
      <c r="S712" s="346">
        <v>5357420.8</v>
      </c>
      <c r="T712" s="346">
        <v>1865.3972144846796</v>
      </c>
      <c r="U712" s="346">
        <v>4872694</v>
      </c>
      <c r="V712" s="346">
        <v>5842920</v>
      </c>
      <c r="W712" s="346">
        <v>5686926.4000000004</v>
      </c>
      <c r="X712" s="346">
        <v>5216051.5999999996</v>
      </c>
      <c r="Y712" s="346">
        <v>9581427.1000000015</v>
      </c>
      <c r="Z712" s="346">
        <v>11</v>
      </c>
      <c r="AA712" s="346" t="s">
        <v>1853</v>
      </c>
      <c r="AB712" s="346" t="s">
        <v>1854</v>
      </c>
      <c r="AC712" s="346" t="s">
        <v>1845</v>
      </c>
      <c r="AD712" s="346">
        <v>-329505.60000000056</v>
      </c>
      <c r="AE712" s="347">
        <v>-5.7940894047793678E-2</v>
      </c>
      <c r="AF712" s="347">
        <v>4.0571154859317761E-2</v>
      </c>
      <c r="AG712" s="346">
        <v>4822108</v>
      </c>
      <c r="AH712" s="346">
        <v>5392877</v>
      </c>
      <c r="AI712" s="346">
        <v>5856505</v>
      </c>
      <c r="AJ712" s="346">
        <v>4872694</v>
      </c>
      <c r="AK712" s="346">
        <v>5842920</v>
      </c>
      <c r="AL712" s="346">
        <v>172554.73368993413</v>
      </c>
      <c r="AM712" s="346">
        <v>157839.9612733227</v>
      </c>
      <c r="AN712" s="346">
        <v>278573.92391341017</v>
      </c>
      <c r="AO712" s="346">
        <v>163776.17378484574</v>
      </c>
      <c r="AP712" s="346">
        <v>314038.95195513754</v>
      </c>
      <c r="AQ712" s="347">
        <v>0.15706509809966859</v>
      </c>
      <c r="AR712" s="348" t="str">
        <f t="shared" si="59"/>
        <v>DhakaDhaka</v>
      </c>
      <c r="AS712" s="347">
        <v>4.2482457401436264E-3</v>
      </c>
      <c r="AT712" s="347" t="s">
        <v>1856</v>
      </c>
      <c r="AU712" s="347" t="s">
        <v>1843</v>
      </c>
      <c r="AV712" s="349" t="s">
        <v>1041</v>
      </c>
    </row>
    <row r="713" spans="1:48" ht="14.4">
      <c r="A713" s="343">
        <v>636</v>
      </c>
      <c r="B713" s="343" t="s">
        <v>1719</v>
      </c>
      <c r="C713" s="343" t="s">
        <v>2342</v>
      </c>
      <c r="D713" s="343" t="str">
        <f t="shared" si="55"/>
        <v>1001 - 1500 SFTDhakaShariatpurNon-PNPCommercial HubMBথানা সদরSquare ⬜ shapeGround floor</v>
      </c>
      <c r="E713" s="343" t="str">
        <f>CONCATENATE('Outlet Data'!K713,L713,'Outlet Data'!N713,M713)</f>
        <v>DhakaShariatpurCommercial HubNon-PNP</v>
      </c>
      <c r="F713" s="343" t="str">
        <f t="shared" si="56"/>
        <v>Shariatpurথানা সদরNon-PNP</v>
      </c>
      <c r="G713" s="343" t="str">
        <f t="shared" si="57"/>
        <v>ShariatpurNon-PNP</v>
      </c>
      <c r="H713" s="344">
        <v>45930</v>
      </c>
      <c r="I713" s="343">
        <v>1166</v>
      </c>
      <c r="J713" s="343" t="str">
        <f t="shared" si="58"/>
        <v>1001 - 1500 SFT</v>
      </c>
      <c r="K713" s="345" t="s">
        <v>52</v>
      </c>
      <c r="L713" s="343" t="s">
        <v>173</v>
      </c>
      <c r="M713" s="345" t="s">
        <v>1537</v>
      </c>
      <c r="N713" s="343" t="s">
        <v>1014</v>
      </c>
      <c r="O713" s="343" t="s">
        <v>25</v>
      </c>
      <c r="P713" s="343" t="s">
        <v>27</v>
      </c>
      <c r="Q713" s="343" t="s">
        <v>1869</v>
      </c>
      <c r="R713" s="343" t="s">
        <v>52</v>
      </c>
      <c r="S713" s="346">
        <v>865210.6</v>
      </c>
      <c r="T713" s="346">
        <v>742.03310463121784</v>
      </c>
      <c r="U713" s="346">
        <v>747195</v>
      </c>
      <c r="V713" s="346">
        <v>1019675</v>
      </c>
      <c r="W713" s="346">
        <v>1142102.7</v>
      </c>
      <c r="X713" s="346">
        <v>947847.7</v>
      </c>
      <c r="Y713" s="346">
        <v>1344050.35</v>
      </c>
      <c r="Z713" s="346">
        <v>8</v>
      </c>
      <c r="AA713" s="346" t="s">
        <v>1857</v>
      </c>
      <c r="AB713" s="346" t="s">
        <v>1858</v>
      </c>
      <c r="AC713" s="346" t="s">
        <v>1841</v>
      </c>
      <c r="AD713" s="346">
        <v>-276892.09999999998</v>
      </c>
      <c r="AE713" s="347">
        <v>-0.24244063165247742</v>
      </c>
      <c r="AF713" s="347">
        <v>-4.376954698688592E-3</v>
      </c>
      <c r="AG713" s="346">
        <v>865795</v>
      </c>
      <c r="AH713" s="346">
        <v>614818</v>
      </c>
      <c r="AI713" s="346">
        <v>1078570</v>
      </c>
      <c r="AJ713" s="346">
        <v>747195</v>
      </c>
      <c r="AK713" s="346">
        <v>1019675</v>
      </c>
      <c r="AL713" s="346">
        <v>31655.707315604814</v>
      </c>
      <c r="AM713" s="346">
        <v>-158517.19485825027</v>
      </c>
      <c r="AN713" s="346">
        <v>65876.34700833098</v>
      </c>
      <c r="AO713" s="346">
        <v>-7721.731680751167</v>
      </c>
      <c r="AP713" s="346">
        <v>49771.934209939762</v>
      </c>
      <c r="AQ713" s="347">
        <v>0.1651768492929305</v>
      </c>
      <c r="AR713" s="348" t="str">
        <f t="shared" si="59"/>
        <v>DhakaShariatpur</v>
      </c>
      <c r="AS713" s="347">
        <v>4.0000000000000001E-3</v>
      </c>
      <c r="AT713" s="347" t="s">
        <v>1846</v>
      </c>
      <c r="AU713" s="347" t="s">
        <v>1843</v>
      </c>
      <c r="AV713" s="349" t="s">
        <v>1041</v>
      </c>
    </row>
    <row r="714" spans="1:48" ht="14.4">
      <c r="A714" s="343">
        <v>828</v>
      </c>
      <c r="B714" s="343" t="s">
        <v>1735</v>
      </c>
      <c r="C714" s="343" t="s">
        <v>2343</v>
      </c>
      <c r="D714" s="343" t="str">
        <f t="shared" si="55"/>
        <v xml:space="preserve">3001 - 3500 SFTRangpurRangpurPNPHigh Street W Residential BlockMCবিভাগীয় শহরOthersGround floor </v>
      </c>
      <c r="E714" s="343" t="str">
        <f>CONCATENATE('Outlet Data'!K714,L714,'Outlet Data'!N714,M714)</f>
        <v>RangpurRangpurHigh Street W Residential BlockPNP</v>
      </c>
      <c r="F714" s="343" t="str">
        <f t="shared" si="56"/>
        <v>Rangpurবিভাগীয় শহরPNP</v>
      </c>
      <c r="G714" s="343" t="str">
        <f t="shared" si="57"/>
        <v>RangpurPNP</v>
      </c>
      <c r="H714" s="344">
        <v>45930</v>
      </c>
      <c r="I714" s="343">
        <v>3113</v>
      </c>
      <c r="J714" s="343" t="str">
        <f t="shared" si="58"/>
        <v>3001 - 3500 SFT</v>
      </c>
      <c r="K714" s="345" t="s">
        <v>389</v>
      </c>
      <c r="L714" s="343" t="s">
        <v>389</v>
      </c>
      <c r="M714" s="345" t="s">
        <v>1492</v>
      </c>
      <c r="N714" s="343" t="s">
        <v>1015</v>
      </c>
      <c r="O714" s="343" t="s">
        <v>25</v>
      </c>
      <c r="P714" s="343" t="s">
        <v>118</v>
      </c>
      <c r="Q714" s="343" t="s">
        <v>1838</v>
      </c>
      <c r="R714" s="343" t="s">
        <v>1863</v>
      </c>
      <c r="S714" s="346">
        <v>1332940</v>
      </c>
      <c r="T714" s="346">
        <v>428.18503051718602</v>
      </c>
      <c r="U714" s="346">
        <v>1290744</v>
      </c>
      <c r="V714" s="346">
        <v>1442553</v>
      </c>
      <c r="W714" s="346">
        <v>3627509.1</v>
      </c>
      <c r="X714" s="346">
        <v>1818884.25</v>
      </c>
      <c r="Y714" s="346">
        <v>6001045.3500000006</v>
      </c>
      <c r="Z714" s="346">
        <v>6</v>
      </c>
      <c r="AA714" s="346" t="s">
        <v>1839</v>
      </c>
      <c r="AB714" s="346" t="s">
        <v>1840</v>
      </c>
      <c r="AC714" s="346" t="s">
        <v>1841</v>
      </c>
      <c r="AD714" s="346">
        <v>-2294569.1</v>
      </c>
      <c r="AE714" s="347">
        <v>-0.63254675226038715</v>
      </c>
      <c r="AF714" s="347">
        <v>2.3009754139319143E-2</v>
      </c>
      <c r="AG714" s="346">
        <v>1442553</v>
      </c>
      <c r="AH714" s="346">
        <v>1364356</v>
      </c>
      <c r="AI714" s="346">
        <v>1474522</v>
      </c>
      <c r="AJ714" s="346">
        <v>1092525</v>
      </c>
      <c r="AK714" s="346">
        <v>1290744</v>
      </c>
      <c r="AL714" s="346">
        <v>41338.49092145497</v>
      </c>
      <c r="AM714" s="346">
        <v>11641.025323670852</v>
      </c>
      <c r="AN714" s="346">
        <v>59905.322384870698</v>
      </c>
      <c r="AO714" s="346">
        <v>11327.286724323843</v>
      </c>
      <c r="AP714" s="346">
        <v>29140.983057999925</v>
      </c>
      <c r="AQ714" s="347">
        <v>0.1460546361840622</v>
      </c>
      <c r="AR714" s="348" t="str">
        <f t="shared" si="59"/>
        <v>RangpurRangpur</v>
      </c>
      <c r="AS714" s="347">
        <v>4.0000000000000001E-3</v>
      </c>
      <c r="AT714" s="347" t="s">
        <v>1850</v>
      </c>
      <c r="AU714" s="347" t="s">
        <v>1930</v>
      </c>
      <c r="AV714" s="349" t="s">
        <v>1041</v>
      </c>
    </row>
    <row r="715" spans="1:48" ht="14.4">
      <c r="A715" s="343">
        <v>470</v>
      </c>
      <c r="B715" s="343" t="s">
        <v>1725</v>
      </c>
      <c r="C715" s="343" t="s">
        <v>2344</v>
      </c>
      <c r="D715" s="343" t="str">
        <f t="shared" si="55"/>
        <v>2001 - 2500 SFTDhakaDhakaNon-PNPHigh Street W Residential BlockMBথানা সদরSquare ⬜ shapeGround floor</v>
      </c>
      <c r="E715" s="343" t="str">
        <f>CONCATENATE('Outlet Data'!K715,L715,'Outlet Data'!N715,M715)</f>
        <v>DhakaDhakaHigh Street W Residential BlockNon-PNP</v>
      </c>
      <c r="F715" s="343" t="str">
        <f t="shared" si="56"/>
        <v>Dhakaথানা সদরNon-PNP</v>
      </c>
      <c r="G715" s="343" t="str">
        <f t="shared" si="57"/>
        <v>DhakaNon-PNP</v>
      </c>
      <c r="H715" s="344">
        <v>45930</v>
      </c>
      <c r="I715" s="343">
        <v>2250</v>
      </c>
      <c r="J715" s="343" t="str">
        <f t="shared" si="58"/>
        <v>2001 - 2500 SFT</v>
      </c>
      <c r="K715" s="345" t="s">
        <v>52</v>
      </c>
      <c r="L715" s="343" t="s">
        <v>52</v>
      </c>
      <c r="M715" s="345" t="s">
        <v>1537</v>
      </c>
      <c r="N715" s="343" t="s">
        <v>1015</v>
      </c>
      <c r="O715" s="343" t="s">
        <v>25</v>
      </c>
      <c r="P715" s="343" t="s">
        <v>27</v>
      </c>
      <c r="Q715" s="343" t="s">
        <v>1869</v>
      </c>
      <c r="R715" s="343" t="s">
        <v>52</v>
      </c>
      <c r="S715" s="346">
        <v>1936469</v>
      </c>
      <c r="T715" s="346">
        <v>860.65288888888892</v>
      </c>
      <c r="U715" s="346">
        <v>1812485</v>
      </c>
      <c r="V715" s="346">
        <v>2081440</v>
      </c>
      <c r="W715" s="346">
        <v>2810912.2</v>
      </c>
      <c r="X715" s="346">
        <v>2063384.2</v>
      </c>
      <c r="Y715" s="346">
        <v>3775502.5999999996</v>
      </c>
      <c r="Z715" s="346">
        <v>7</v>
      </c>
      <c r="AA715" s="346" t="s">
        <v>1857</v>
      </c>
      <c r="AB715" s="346" t="s">
        <v>1858</v>
      </c>
      <c r="AC715" s="346" t="s">
        <v>1841</v>
      </c>
      <c r="AD715" s="346">
        <v>-874443.20000000019</v>
      </c>
      <c r="AE715" s="347">
        <v>-0.31108876328474444</v>
      </c>
      <c r="AF715" s="347">
        <v>3.6668080112450339E-2</v>
      </c>
      <c r="AG715" s="346">
        <v>2081440</v>
      </c>
      <c r="AH715" s="346">
        <v>1782553</v>
      </c>
      <c r="AI715" s="346">
        <v>1812485</v>
      </c>
      <c r="AJ715" s="346">
        <v>1869825</v>
      </c>
      <c r="AK715" s="346">
        <v>2136042</v>
      </c>
      <c r="AL715" s="346">
        <v>118482.41758748668</v>
      </c>
      <c r="AM715" s="346">
        <v>93423.950196220714</v>
      </c>
      <c r="AN715" s="346">
        <v>99925.581787482603</v>
      </c>
      <c r="AO715" s="346">
        <v>87100.17110402236</v>
      </c>
      <c r="AP715" s="346">
        <v>-43899.118538829382</v>
      </c>
      <c r="AQ715" s="347">
        <v>0.17918445736650687</v>
      </c>
      <c r="AR715" s="348" t="str">
        <f t="shared" si="59"/>
        <v>DhakaDhaka</v>
      </c>
      <c r="AS715" s="347">
        <v>8.1898233284669081E-2</v>
      </c>
      <c r="AT715" s="347" t="s">
        <v>1846</v>
      </c>
      <c r="AU715" s="347" t="s">
        <v>1843</v>
      </c>
      <c r="AV715" s="349" t="s">
        <v>1041</v>
      </c>
    </row>
    <row r="716" spans="1:48" ht="14.4">
      <c r="A716" s="343">
        <v>805</v>
      </c>
      <c r="B716" s="343" t="s">
        <v>1727</v>
      </c>
      <c r="C716" s="343" t="s">
        <v>2345</v>
      </c>
      <c r="D716" s="343" t="str">
        <f t="shared" si="55"/>
        <v>1501 - 2000 SFTRajshahiRajshahiNon-PNPHigh Street W Residential BlockMCজেলা শহরSquare ⬜ shapeGround floor</v>
      </c>
      <c r="E716" s="343" t="str">
        <f>CONCATENATE('Outlet Data'!K716,L716,'Outlet Data'!N716,M716)</f>
        <v>RajshahiRajshahiHigh Street W Residential BlockNon-PNP</v>
      </c>
      <c r="F716" s="343" t="str">
        <f t="shared" si="56"/>
        <v>Rajshahiজেলা শহরNon-PNP</v>
      </c>
      <c r="G716" s="343" t="str">
        <f t="shared" si="57"/>
        <v>RajshahiNon-PNP</v>
      </c>
      <c r="H716" s="344">
        <v>45930</v>
      </c>
      <c r="I716" s="343">
        <v>1538</v>
      </c>
      <c r="J716" s="343" t="str">
        <f t="shared" si="58"/>
        <v>1501 - 2000 SFT</v>
      </c>
      <c r="K716" s="345" t="s">
        <v>107</v>
      </c>
      <c r="L716" s="343" t="s">
        <v>107</v>
      </c>
      <c r="M716" s="345" t="s">
        <v>1537</v>
      </c>
      <c r="N716" s="343" t="s">
        <v>1015</v>
      </c>
      <c r="O716" s="343" t="s">
        <v>25</v>
      </c>
      <c r="P716" s="343" t="s">
        <v>118</v>
      </c>
      <c r="Q716" s="343" t="s">
        <v>1861</v>
      </c>
      <c r="R716" s="343" t="s">
        <v>1863</v>
      </c>
      <c r="S716" s="346">
        <v>917090.8</v>
      </c>
      <c r="T716" s="346">
        <v>596.28790637191162</v>
      </c>
      <c r="U716" s="346">
        <v>858961</v>
      </c>
      <c r="V716" s="346">
        <v>965488</v>
      </c>
      <c r="W716" s="346">
        <v>1479686.2</v>
      </c>
      <c r="X716" s="346">
        <v>986640.6</v>
      </c>
      <c r="Y716" s="346">
        <v>1941291.8</v>
      </c>
      <c r="Z716" s="346">
        <v>41</v>
      </c>
      <c r="AA716" s="346" t="s">
        <v>1848</v>
      </c>
      <c r="AB716" s="346" t="s">
        <v>1849</v>
      </c>
      <c r="AC716" s="346" t="s">
        <v>1841</v>
      </c>
      <c r="AD716" s="346">
        <v>-562595.39999999991</v>
      </c>
      <c r="AE716" s="347">
        <v>-0.3802126423832296</v>
      </c>
      <c r="AF716" s="347">
        <v>8.2396404974700542E-3</v>
      </c>
      <c r="AG716" s="346">
        <v>858961</v>
      </c>
      <c r="AH716" s="346">
        <v>880979</v>
      </c>
      <c r="AI716" s="346">
        <v>1137256</v>
      </c>
      <c r="AJ716" s="346">
        <v>742770</v>
      </c>
      <c r="AK716" s="346">
        <v>965488</v>
      </c>
      <c r="AL716" s="346">
        <v>-1524.2583987363323</v>
      </c>
      <c r="AM716" s="346">
        <v>7245.2540681624378</v>
      </c>
      <c r="AN716" s="346">
        <v>31460.613766970957</v>
      </c>
      <c r="AO716" s="346">
        <v>-13149.45185698237</v>
      </c>
      <c r="AP716" s="346">
        <v>13750.334898271365</v>
      </c>
      <c r="AQ716" s="347">
        <v>0.14206066342558113</v>
      </c>
      <c r="AR716" s="348" t="str">
        <f t="shared" si="59"/>
        <v>RajshahiRajshahi</v>
      </c>
      <c r="AS716" s="347">
        <v>4.0000000000000001E-3</v>
      </c>
      <c r="AT716" s="347" t="s">
        <v>1846</v>
      </c>
      <c r="AU716" s="347" t="s">
        <v>1843</v>
      </c>
      <c r="AV716" s="349" t="s">
        <v>1041</v>
      </c>
    </row>
    <row r="717" spans="1:48" ht="14.4">
      <c r="A717" s="343">
        <v>774</v>
      </c>
      <c r="B717" s="343" t="s">
        <v>1726</v>
      </c>
      <c r="C717" s="343" t="s">
        <v>2346</v>
      </c>
      <c r="D717" s="343" t="str">
        <f t="shared" si="55"/>
        <v>1001 - 1500 SFTRajshahiRajshahiNon-PNPHigh Street W Residential BlockLCথানা সদরL shapeGround floor</v>
      </c>
      <c r="E717" s="343" t="str">
        <f>CONCATENATE('Outlet Data'!K717,L717,'Outlet Data'!N717,M717)</f>
        <v>RajshahiRajshahiHigh Street W Residential BlockNon-PNP</v>
      </c>
      <c r="F717" s="343" t="str">
        <f t="shared" si="56"/>
        <v>Rajshahiথানা সদরNon-PNP</v>
      </c>
      <c r="G717" s="343" t="str">
        <f t="shared" si="57"/>
        <v>RajshahiNon-PNP</v>
      </c>
      <c r="H717" s="344">
        <v>45930</v>
      </c>
      <c r="I717" s="343">
        <v>1310</v>
      </c>
      <c r="J717" s="343" t="str">
        <f t="shared" si="58"/>
        <v>1001 - 1500 SFT</v>
      </c>
      <c r="K717" s="345" t="s">
        <v>107</v>
      </c>
      <c r="L717" s="343" t="s">
        <v>107</v>
      </c>
      <c r="M717" s="345" t="s">
        <v>1537</v>
      </c>
      <c r="N717" s="343" t="s">
        <v>1015</v>
      </c>
      <c r="O717" s="343" t="s">
        <v>127</v>
      </c>
      <c r="P717" s="343" t="s">
        <v>118</v>
      </c>
      <c r="Q717" s="343" t="s">
        <v>1869</v>
      </c>
      <c r="R717" s="343" t="s">
        <v>1863</v>
      </c>
      <c r="S717" s="346">
        <v>903884</v>
      </c>
      <c r="T717" s="346">
        <v>689.98778625954196</v>
      </c>
      <c r="U717" s="346">
        <v>759749</v>
      </c>
      <c r="V717" s="346">
        <v>1075456</v>
      </c>
      <c r="W717" s="346">
        <v>1017367</v>
      </c>
      <c r="X717" s="346">
        <v>893759.9</v>
      </c>
      <c r="Y717" s="346">
        <v>1078760.8999999999</v>
      </c>
      <c r="Z717" s="346">
        <v>8</v>
      </c>
      <c r="AA717" s="346" t="s">
        <v>1853</v>
      </c>
      <c r="AB717" s="346" t="s">
        <v>1854</v>
      </c>
      <c r="AC717" s="346" t="s">
        <v>1845</v>
      </c>
      <c r="AD717" s="346">
        <v>-113483</v>
      </c>
      <c r="AE717" s="347">
        <v>-0.11154578436296836</v>
      </c>
      <c r="AF717" s="347">
        <v>4.7199628531348445E-2</v>
      </c>
      <c r="AG717" s="346">
        <v>759749</v>
      </c>
      <c r="AH717" s="346">
        <v>828413</v>
      </c>
      <c r="AI717" s="346">
        <v>1075456</v>
      </c>
      <c r="AJ717" s="346">
        <v>742434</v>
      </c>
      <c r="AK717" s="346">
        <v>1113368</v>
      </c>
      <c r="AL717" s="346">
        <v>28633.987818674621</v>
      </c>
      <c r="AM717" s="346">
        <v>37022.099037642387</v>
      </c>
      <c r="AN717" s="346">
        <v>63248.765371634508</v>
      </c>
      <c r="AO717" s="346">
        <v>21538.913188097067</v>
      </c>
      <c r="AP717" s="346">
        <v>62871.179761098203</v>
      </c>
      <c r="AQ717" s="347">
        <v>0.1657432374378919</v>
      </c>
      <c r="AR717" s="348" t="str">
        <f t="shared" si="59"/>
        <v>RajshahiRajshahi</v>
      </c>
      <c r="AS717" s="347">
        <v>4.0000000000000001E-3</v>
      </c>
      <c r="AT717" s="347" t="s">
        <v>1842</v>
      </c>
      <c r="AU717" s="347" t="s">
        <v>1843</v>
      </c>
      <c r="AV717" s="349" t="s">
        <v>1041</v>
      </c>
    </row>
    <row r="718" spans="1:48" ht="14.4">
      <c r="A718" s="343">
        <v>589</v>
      </c>
      <c r="B718" s="343" t="s">
        <v>1705</v>
      </c>
      <c r="C718" s="343" t="s">
        <v>2347</v>
      </c>
      <c r="D718" s="343" t="str">
        <f t="shared" si="55"/>
        <v>5501 - 6000 SFTDhakaDhakaPNPWithin the MahallaHAবিভাগীয় শহরSquare ⬜ shapeBasement floor</v>
      </c>
      <c r="E718" s="343" t="str">
        <f>CONCATENATE('Outlet Data'!K718,L718,'Outlet Data'!N718,M718)</f>
        <v>DhakaDhakaWithin the MahallaPNP</v>
      </c>
      <c r="F718" s="343" t="str">
        <f t="shared" si="56"/>
        <v>Dhakaবিভাগীয় শহরPNP</v>
      </c>
      <c r="G718" s="343" t="str">
        <f t="shared" si="57"/>
        <v>DhakaPNP</v>
      </c>
      <c r="H718" s="344">
        <v>45946</v>
      </c>
      <c r="I718" s="343">
        <v>5817</v>
      </c>
      <c r="J718" s="343" t="str">
        <f t="shared" si="58"/>
        <v>5501 - 6000 SFT</v>
      </c>
      <c r="K718" s="345" t="s">
        <v>52</v>
      </c>
      <c r="L718" s="343" t="s">
        <v>52</v>
      </c>
      <c r="M718" s="345" t="s">
        <v>1492</v>
      </c>
      <c r="N718" s="343" t="s">
        <v>1016</v>
      </c>
      <c r="O718" s="343" t="s">
        <v>45</v>
      </c>
      <c r="P718" s="343" t="s">
        <v>46</v>
      </c>
      <c r="Q718" s="343" t="s">
        <v>1838</v>
      </c>
      <c r="R718" s="343" t="s">
        <v>52</v>
      </c>
      <c r="S718" s="346">
        <v>14317798.800000001</v>
      </c>
      <c r="T718" s="346">
        <v>2461.3716348633316</v>
      </c>
      <c r="U718" s="346">
        <v>14277106</v>
      </c>
      <c r="V718" s="346">
        <v>14513055</v>
      </c>
      <c r="W718" s="346">
        <v>13530057.199999999</v>
      </c>
      <c r="X718" s="346">
        <v>11573068.6</v>
      </c>
      <c r="Y718" s="346">
        <v>21008993.850000001</v>
      </c>
      <c r="Z718" s="346">
        <v>6</v>
      </c>
      <c r="AA718" s="346" t="s">
        <v>1848</v>
      </c>
      <c r="AB718" s="346" t="s">
        <v>1849</v>
      </c>
      <c r="AC718" s="346" t="s">
        <v>1845</v>
      </c>
      <c r="AD718" s="346">
        <v>787741.60000000149</v>
      </c>
      <c r="AE718" s="347">
        <v>5.8221601605646045E-2</v>
      </c>
      <c r="AF718" s="347">
        <v>-2.1986337346139094E-3</v>
      </c>
      <c r="AG718" s="346">
        <v>13979832</v>
      </c>
      <c r="AH718" s="346">
        <v>14523234</v>
      </c>
      <c r="AI718" s="346">
        <v>14513055</v>
      </c>
      <c r="AJ718" s="346">
        <v>14295767</v>
      </c>
      <c r="AK718" s="346">
        <v>14277106</v>
      </c>
      <c r="AL718" s="346">
        <v>-562006.11975560011</v>
      </c>
      <c r="AM718" s="346">
        <v>55540.727059504017</v>
      </c>
      <c r="AN718" s="346">
        <v>14506.835358730052</v>
      </c>
      <c r="AO718" s="346">
        <v>229911.56563136308</v>
      </c>
      <c r="AP718" s="346">
        <v>104649.01447053021</v>
      </c>
      <c r="AQ718" s="347">
        <v>0.1762002886941969</v>
      </c>
      <c r="AR718" s="348" t="str">
        <f t="shared" si="59"/>
        <v>DhakaDhaka</v>
      </c>
      <c r="AS718" s="347">
        <v>3.1070456435638989E-3</v>
      </c>
      <c r="AT718" s="347" t="s">
        <v>1846</v>
      </c>
      <c r="AU718" s="347" t="s">
        <v>1896</v>
      </c>
      <c r="AV718" s="349" t="s">
        <v>1555</v>
      </c>
    </row>
    <row r="719" spans="1:48" ht="14.4">
      <c r="A719" s="343">
        <v>408</v>
      </c>
      <c r="B719" s="343" t="s">
        <v>1740</v>
      </c>
      <c r="C719" s="343" t="s">
        <v>2348</v>
      </c>
      <c r="D719" s="343" t="str">
        <f t="shared" si="55"/>
        <v>1001 - 1500 SFTDhakaDhakaNon-PNPHigh StreetLCথানা সদরSquare ⬜ shapeBasement floor</v>
      </c>
      <c r="E719" s="343" t="str">
        <f>CONCATENATE('Outlet Data'!K719,L719,'Outlet Data'!N719,M719)</f>
        <v>DhakaDhakaHigh StreetNon-PNP</v>
      </c>
      <c r="F719" s="343" t="str">
        <f t="shared" si="56"/>
        <v>Dhakaথানা সদরNon-PNP</v>
      </c>
      <c r="G719" s="343" t="str">
        <f t="shared" si="57"/>
        <v>DhakaNon-PNP</v>
      </c>
      <c r="H719" s="344">
        <v>45952</v>
      </c>
      <c r="I719" s="343">
        <v>1250</v>
      </c>
      <c r="J719" s="343" t="str">
        <f t="shared" si="58"/>
        <v>1001 - 1500 SFT</v>
      </c>
      <c r="K719" s="345" t="s">
        <v>52</v>
      </c>
      <c r="L719" s="343" t="s">
        <v>52</v>
      </c>
      <c r="M719" s="345" t="s">
        <v>1537</v>
      </c>
      <c r="N719" s="343" t="s">
        <v>1018</v>
      </c>
      <c r="O719" s="343" t="s">
        <v>127</v>
      </c>
      <c r="P719" s="343" t="s">
        <v>118</v>
      </c>
      <c r="Q719" s="343" t="s">
        <v>1869</v>
      </c>
      <c r="R719" s="343" t="s">
        <v>52</v>
      </c>
      <c r="S719" s="346">
        <v>863663</v>
      </c>
      <c r="T719" s="346">
        <v>690.93039999999996</v>
      </c>
      <c r="U719" s="346">
        <v>810647</v>
      </c>
      <c r="V719" s="346">
        <v>935773</v>
      </c>
      <c r="W719" s="346">
        <v>1126199.5</v>
      </c>
      <c r="X719" s="346">
        <v>866075.60000000009</v>
      </c>
      <c r="Y719" s="346">
        <v>1499334.35</v>
      </c>
      <c r="Z719" s="346">
        <v>28</v>
      </c>
      <c r="AA719" s="346" t="s">
        <v>1853</v>
      </c>
      <c r="AB719" s="346" t="s">
        <v>1854</v>
      </c>
      <c r="AC719" s="346" t="s">
        <v>1841</v>
      </c>
      <c r="AD719" s="346">
        <v>-262536.5</v>
      </c>
      <c r="AE719" s="347">
        <v>-0.23311722301421733</v>
      </c>
      <c r="AF719" s="347">
        <v>2.8879156019617998E-2</v>
      </c>
      <c r="AG719" s="346">
        <v>681005</v>
      </c>
      <c r="AH719" s="346">
        <v>810647</v>
      </c>
      <c r="AI719" s="346">
        <v>935773</v>
      </c>
      <c r="AJ719" s="346">
        <v>927273</v>
      </c>
      <c r="AK719" s="346">
        <v>963617</v>
      </c>
      <c r="AL719" s="346">
        <v>32547.691661238685</v>
      </c>
      <c r="AM719" s="346">
        <v>-12918.769129324297</v>
      </c>
      <c r="AN719" s="346">
        <v>51665.843943854125</v>
      </c>
      <c r="AO719" s="346">
        <v>15973.196243212558</v>
      </c>
      <c r="AP719" s="346">
        <v>37441.329907875624</v>
      </c>
      <c r="AQ719" s="347">
        <v>0.16422439978144857</v>
      </c>
      <c r="AR719" s="348" t="str">
        <f t="shared" si="59"/>
        <v>DhakaDhaka</v>
      </c>
      <c r="AS719" s="347">
        <v>4.0000000000000001E-3</v>
      </c>
      <c r="AT719" s="347" t="s">
        <v>1846</v>
      </c>
      <c r="AU719" s="347" t="s">
        <v>1896</v>
      </c>
      <c r="AV719" s="349" t="s">
        <v>1041</v>
      </c>
    </row>
    <row r="720" spans="1:48" ht="14.4">
      <c r="A720" s="343">
        <v>644</v>
      </c>
      <c r="B720" s="343" t="s">
        <v>1749</v>
      </c>
      <c r="C720" s="343" t="s">
        <v>2349</v>
      </c>
      <c r="D720" s="343" t="str">
        <f t="shared" si="55"/>
        <v>1001 - 1500 SFTDhakaDhakaNon-PNPCommercial HubMCজেলা শহরSquare ⬜ shapeSlightly upper than Ground floor</v>
      </c>
      <c r="E720" s="343" t="str">
        <f>CONCATENATE('Outlet Data'!K720,L720,'Outlet Data'!N720,M720)</f>
        <v>DhakaDhakaCommercial HubNon-PNP</v>
      </c>
      <c r="F720" s="343" t="str">
        <f t="shared" si="56"/>
        <v>Dhakaজেলা শহরNon-PNP</v>
      </c>
      <c r="G720" s="343" t="str">
        <f t="shared" si="57"/>
        <v>DhakaNon-PNP</v>
      </c>
      <c r="H720" s="344">
        <v>45961</v>
      </c>
      <c r="I720" s="343">
        <v>1200</v>
      </c>
      <c r="J720" s="343" t="str">
        <f t="shared" si="58"/>
        <v>1001 - 1500 SFT</v>
      </c>
      <c r="K720" s="345" t="s">
        <v>52</v>
      </c>
      <c r="L720" s="343" t="s">
        <v>52</v>
      </c>
      <c r="M720" s="345" t="s">
        <v>1537</v>
      </c>
      <c r="N720" s="343" t="s">
        <v>1014</v>
      </c>
      <c r="O720" s="343" t="s">
        <v>25</v>
      </c>
      <c r="P720" s="343" t="s">
        <v>118</v>
      </c>
      <c r="Q720" s="343" t="s">
        <v>1861</v>
      </c>
      <c r="R720" s="343" t="s">
        <v>52</v>
      </c>
      <c r="S720" s="346">
        <v>942581.8</v>
      </c>
      <c r="T720" s="346">
        <v>785.48483333333343</v>
      </c>
      <c r="U720" s="346">
        <v>892324</v>
      </c>
      <c r="V720" s="346">
        <v>1030793</v>
      </c>
      <c r="W720" s="346">
        <v>1435127.2999999998</v>
      </c>
      <c r="X720" s="346">
        <v>920723.95</v>
      </c>
      <c r="Y720" s="346">
        <v>2028621.2</v>
      </c>
      <c r="Z720" s="346">
        <v>50</v>
      </c>
      <c r="AA720" s="346" t="s">
        <v>1853</v>
      </c>
      <c r="AB720" s="346" t="s">
        <v>1854</v>
      </c>
      <c r="AC720" s="346" t="s">
        <v>1845</v>
      </c>
      <c r="AD720" s="346">
        <v>-492545.49999999977</v>
      </c>
      <c r="AE720" s="347">
        <v>-0.34320683607649294</v>
      </c>
      <c r="AF720" s="347">
        <v>1.022283923067312E-2</v>
      </c>
      <c r="AG720" s="346">
        <v>892324</v>
      </c>
      <c r="AH720" s="346">
        <v>922017</v>
      </c>
      <c r="AI720" s="346">
        <v>1030793</v>
      </c>
      <c r="AJ720" s="346">
        <v>779903</v>
      </c>
      <c r="AK720" s="346">
        <v>1087872</v>
      </c>
      <c r="AL720" s="346">
        <v>-25737.743548456318</v>
      </c>
      <c r="AM720" s="346">
        <v>8100.4486826149514</v>
      </c>
      <c r="AN720" s="346">
        <v>54630.05463669746</v>
      </c>
      <c r="AO720" s="346">
        <v>5904.1766870987485</v>
      </c>
      <c r="AP720" s="346">
        <v>5282.374557837582</v>
      </c>
      <c r="AQ720" s="347">
        <v>0.17203589486667559</v>
      </c>
      <c r="AR720" s="348" t="str">
        <f t="shared" si="59"/>
        <v>DhakaDhaka</v>
      </c>
      <c r="AS720" s="347">
        <v>4.0000000000000001E-3</v>
      </c>
      <c r="AT720" s="347" t="s">
        <v>1846</v>
      </c>
      <c r="AU720" s="347" t="s">
        <v>1851</v>
      </c>
      <c r="AV720" s="349" t="s">
        <v>1041</v>
      </c>
    </row>
    <row r="721" spans="1:48" ht="14.4">
      <c r="A721" s="343">
        <v>624</v>
      </c>
      <c r="B721" s="343" t="s">
        <v>1710</v>
      </c>
      <c r="C721" s="343" t="s">
        <v>2350</v>
      </c>
      <c r="D721" s="343" t="str">
        <f t="shared" si="55"/>
        <v>1001 - 1500 SFTDhakaGazipurNon-PNPCommercial HubMCথানা সদরL shapeGround floor</v>
      </c>
      <c r="E721" s="343" t="str">
        <f>CONCATENATE('Outlet Data'!K721,L721,'Outlet Data'!N721,M721)</f>
        <v>DhakaGazipurCommercial HubNon-PNP</v>
      </c>
      <c r="F721" s="343" t="str">
        <f t="shared" si="56"/>
        <v>Gazipurথানা সদরNon-PNP</v>
      </c>
      <c r="G721" s="343" t="str">
        <f t="shared" si="57"/>
        <v>GazipurNon-PNP</v>
      </c>
      <c r="H721" s="344">
        <v>45961</v>
      </c>
      <c r="I721" s="343">
        <v>1248</v>
      </c>
      <c r="J721" s="343" t="str">
        <f t="shared" si="58"/>
        <v>1001 - 1500 SFT</v>
      </c>
      <c r="K721" s="345" t="s">
        <v>52</v>
      </c>
      <c r="L721" s="343" t="s">
        <v>79</v>
      </c>
      <c r="M721" s="345" t="s">
        <v>1537</v>
      </c>
      <c r="N721" s="343" t="s">
        <v>1014</v>
      </c>
      <c r="O721" s="343" t="s">
        <v>25</v>
      </c>
      <c r="P721" s="343" t="s">
        <v>118</v>
      </c>
      <c r="Q721" s="343" t="s">
        <v>1869</v>
      </c>
      <c r="R721" s="343" t="s">
        <v>52</v>
      </c>
      <c r="S721" s="346">
        <v>1261444.3999999999</v>
      </c>
      <c r="T721" s="346">
        <v>1010.7727564102563</v>
      </c>
      <c r="U721" s="346">
        <v>1202975</v>
      </c>
      <c r="V721" s="346">
        <v>1401586</v>
      </c>
      <c r="W721" s="346">
        <v>1302500.6000000001</v>
      </c>
      <c r="X721" s="346">
        <v>1082188.7999999998</v>
      </c>
      <c r="Y721" s="346">
        <v>2195677.6</v>
      </c>
      <c r="Z721" s="346">
        <v>7</v>
      </c>
      <c r="AA721" s="346" t="s">
        <v>1857</v>
      </c>
      <c r="AB721" s="346" t="s">
        <v>1858</v>
      </c>
      <c r="AC721" s="346" t="s">
        <v>1845</v>
      </c>
      <c r="AD721" s="346">
        <v>-41056.200000000186</v>
      </c>
      <c r="AE721" s="347">
        <v>-3.1521060335788054E-2</v>
      </c>
      <c r="AF721" s="347">
        <v>2.6288027384024967E-2</v>
      </c>
      <c r="AG721" s="346">
        <v>1202975</v>
      </c>
      <c r="AH721" s="346">
        <v>1217784</v>
      </c>
      <c r="AI721" s="346">
        <v>1401586</v>
      </c>
      <c r="AJ721" s="346">
        <v>960213</v>
      </c>
      <c r="AK721" s="346">
        <v>1524664</v>
      </c>
      <c r="AL721" s="346">
        <v>-7416.6317028606427</v>
      </c>
      <c r="AM721" s="346">
        <v>6564.8013789426186</v>
      </c>
      <c r="AN721" s="346">
        <v>84559.541157810396</v>
      </c>
      <c r="AO721" s="346">
        <v>10289.987855234067</v>
      </c>
      <c r="AP721" s="346">
        <v>71806.725963998266</v>
      </c>
      <c r="AQ721" s="347">
        <v>0.16457843119237414</v>
      </c>
      <c r="AR721" s="348" t="str">
        <f t="shared" si="59"/>
        <v>DhakaGazipur</v>
      </c>
      <c r="AS721" s="347">
        <v>4.0000000000000001E-3</v>
      </c>
      <c r="AT721" s="347" t="s">
        <v>1842</v>
      </c>
      <c r="AU721" s="347" t="s">
        <v>1843</v>
      </c>
      <c r="AV721" s="349" t="s">
        <v>1041</v>
      </c>
    </row>
    <row r="722" spans="1:48" ht="14.4">
      <c r="A722" s="343">
        <v>813</v>
      </c>
      <c r="B722" s="343" t="s">
        <v>1738</v>
      </c>
      <c r="C722" s="343" t="s">
        <v>2351</v>
      </c>
      <c r="D722" s="343" t="str">
        <f t="shared" si="55"/>
        <v>1001 - 1500 SFTDhakaDhakaNon-PNPWithin the MahallaMBথানা সদরL shapeSlightly upper than Ground floor</v>
      </c>
      <c r="E722" s="343" t="str">
        <f>CONCATENATE('Outlet Data'!K722,L722,'Outlet Data'!N722,M722)</f>
        <v>DhakaDhakaWithin the MahallaNon-PNP</v>
      </c>
      <c r="F722" s="343" t="str">
        <f t="shared" si="56"/>
        <v>Dhakaথানা সদরNon-PNP</v>
      </c>
      <c r="G722" s="343" t="str">
        <f t="shared" si="57"/>
        <v>DhakaNon-PNP</v>
      </c>
      <c r="H722" s="344">
        <v>45961</v>
      </c>
      <c r="I722" s="343">
        <v>1066</v>
      </c>
      <c r="J722" s="343" t="str">
        <f t="shared" si="58"/>
        <v>1001 - 1500 SFT</v>
      </c>
      <c r="K722" s="345" t="s">
        <v>52</v>
      </c>
      <c r="L722" s="343" t="s">
        <v>52</v>
      </c>
      <c r="M722" s="345" t="s">
        <v>1537</v>
      </c>
      <c r="N722" s="343" t="s">
        <v>1016</v>
      </c>
      <c r="O722" s="343" t="s">
        <v>25</v>
      </c>
      <c r="P722" s="343" t="s">
        <v>27</v>
      </c>
      <c r="Q722" s="343" t="s">
        <v>1869</v>
      </c>
      <c r="R722" s="343" t="s">
        <v>52</v>
      </c>
      <c r="S722" s="346">
        <v>1058188.6000000001</v>
      </c>
      <c r="T722" s="346">
        <v>992.67223264540348</v>
      </c>
      <c r="U722" s="346">
        <v>1013064</v>
      </c>
      <c r="V722" s="346">
        <v>1126818</v>
      </c>
      <c r="W722" s="346">
        <v>1445730</v>
      </c>
      <c r="X722" s="346">
        <v>953500.60000000009</v>
      </c>
      <c r="Y722" s="346">
        <v>1792550.9</v>
      </c>
      <c r="Z722" s="346">
        <v>55</v>
      </c>
      <c r="AA722" s="346" t="s">
        <v>1853</v>
      </c>
      <c r="AB722" s="346" t="s">
        <v>1854</v>
      </c>
      <c r="AC722" s="346" t="s">
        <v>1845</v>
      </c>
      <c r="AD722" s="346">
        <v>-387541.39999999991</v>
      </c>
      <c r="AE722" s="347">
        <v>-0.2680593195133254</v>
      </c>
      <c r="AF722" s="347">
        <v>1.7505790239679665E-2</v>
      </c>
      <c r="AG722" s="346">
        <v>1075310</v>
      </c>
      <c r="AH722" s="346">
        <v>1013064</v>
      </c>
      <c r="AI722" s="346">
        <v>1153124</v>
      </c>
      <c r="AJ722" s="346">
        <v>922627</v>
      </c>
      <c r="AK722" s="346">
        <v>1126818</v>
      </c>
      <c r="AL722" s="346">
        <v>11361.543268155365</v>
      </c>
      <c r="AM722" s="346">
        <v>4183.3412435251521</v>
      </c>
      <c r="AN722" s="346">
        <v>40671.55700740873</v>
      </c>
      <c r="AO722" s="346">
        <v>8031.0879915532423</v>
      </c>
      <c r="AP722" s="346">
        <v>28374.608817458968</v>
      </c>
      <c r="AQ722" s="347">
        <v>0.15516143114273298</v>
      </c>
      <c r="AR722" s="348" t="str">
        <f t="shared" si="59"/>
        <v>DhakaDhaka</v>
      </c>
      <c r="AS722" s="347">
        <v>4.0000000000000001E-3</v>
      </c>
      <c r="AT722" s="347" t="s">
        <v>1842</v>
      </c>
      <c r="AU722" s="347" t="s">
        <v>1851</v>
      </c>
      <c r="AV722" s="349" t="s">
        <v>1041</v>
      </c>
    </row>
    <row r="723" spans="1:48" ht="14.4">
      <c r="A723" s="343">
        <v>779</v>
      </c>
      <c r="B723" s="343" t="s">
        <v>1751</v>
      </c>
      <c r="C723" s="343" t="s">
        <v>2352</v>
      </c>
      <c r="D723" s="343" t="str">
        <f t="shared" si="55"/>
        <v>1001 - 1500 SFTBarishalBarishalNon-PNPHigh StreetMBবিভাগীয় শহরL shapeGround floor</v>
      </c>
      <c r="E723" s="343" t="str">
        <f>CONCATENATE('Outlet Data'!K723,L723,'Outlet Data'!N723,M723)</f>
        <v>BarishalBarishalHigh StreetNon-PNP</v>
      </c>
      <c r="F723" s="343" t="str">
        <f t="shared" si="56"/>
        <v>Barishalবিভাগীয় শহরNon-PNP</v>
      </c>
      <c r="G723" s="343" t="str">
        <f t="shared" si="57"/>
        <v>BarishalNon-PNP</v>
      </c>
      <c r="H723" s="344">
        <v>45961</v>
      </c>
      <c r="I723" s="343">
        <v>1200</v>
      </c>
      <c r="J723" s="343" t="str">
        <f t="shared" si="58"/>
        <v>1001 - 1500 SFT</v>
      </c>
      <c r="K723" s="345" t="s">
        <v>189</v>
      </c>
      <c r="L723" s="343" t="s">
        <v>189</v>
      </c>
      <c r="M723" s="345" t="s">
        <v>1537</v>
      </c>
      <c r="N723" s="343" t="s">
        <v>1018</v>
      </c>
      <c r="O723" s="343" t="s">
        <v>25</v>
      </c>
      <c r="P723" s="343" t="s">
        <v>27</v>
      </c>
      <c r="Q723" s="343" t="s">
        <v>1838</v>
      </c>
      <c r="R723" s="343" t="s">
        <v>1863</v>
      </c>
      <c r="S723" s="346">
        <v>1297066</v>
      </c>
      <c r="T723" s="346">
        <v>1080.8883333333333</v>
      </c>
      <c r="U723" s="346">
        <v>1104110</v>
      </c>
      <c r="V723" s="346">
        <v>1491594</v>
      </c>
      <c r="W723" s="346">
        <v>949666.7</v>
      </c>
      <c r="X723" s="346">
        <v>686228.35000000009</v>
      </c>
      <c r="Y723" s="346">
        <v>1376057.85</v>
      </c>
      <c r="Z723" s="346">
        <v>32</v>
      </c>
      <c r="AA723" s="346" t="s">
        <v>1848</v>
      </c>
      <c r="AB723" s="346" t="s">
        <v>1849</v>
      </c>
      <c r="AC723" s="346" t="s">
        <v>1845</v>
      </c>
      <c r="AD723" s="346">
        <v>347399.30000000005</v>
      </c>
      <c r="AE723" s="347">
        <v>0.3658118158718211</v>
      </c>
      <c r="AF723" s="347">
        <v>3.5767987506613336E-2</v>
      </c>
      <c r="AG723" s="346">
        <v>1560896</v>
      </c>
      <c r="AH723" s="346">
        <v>1491594</v>
      </c>
      <c r="AI723" s="346">
        <v>1483070</v>
      </c>
      <c r="AJ723" s="346">
        <v>845660</v>
      </c>
      <c r="AK723" s="346">
        <v>1104110</v>
      </c>
      <c r="AL723" s="346">
        <v>61994.819468011032</v>
      </c>
      <c r="AM723" s="346">
        <v>62416.657950217836</v>
      </c>
      <c r="AN723" s="346">
        <v>61884.285209827474</v>
      </c>
      <c r="AO723" s="346">
        <v>24465.420165834686</v>
      </c>
      <c r="AP723" s="346">
        <v>21206.019622373627</v>
      </c>
      <c r="AQ723" s="347">
        <v>0.15230544798241788</v>
      </c>
      <c r="AR723" s="348" t="str">
        <f t="shared" si="59"/>
        <v>BarishalBarishal</v>
      </c>
      <c r="AS723" s="347">
        <v>4.0000000000000001E-3</v>
      </c>
      <c r="AT723" s="347" t="s">
        <v>1842</v>
      </c>
      <c r="AU723" s="347" t="s">
        <v>1843</v>
      </c>
      <c r="AV723" s="349" t="s">
        <v>1041</v>
      </c>
    </row>
    <row r="724" spans="1:48" ht="14.4">
      <c r="A724" s="343">
        <v>676</v>
      </c>
      <c r="B724" s="343" t="s">
        <v>1741</v>
      </c>
      <c r="C724" s="343" t="s">
        <v>2353</v>
      </c>
      <c r="D724" s="343" t="str">
        <f t="shared" si="55"/>
        <v>2501 - 3000 SFTDhakaDhakaNon-PNPWithin the MahallaMCবিভাগীয় শহরSquare ⬜ shapeSlightly upper than Ground floor</v>
      </c>
      <c r="E724" s="343" t="str">
        <f>CONCATENATE('Outlet Data'!K724,L724,'Outlet Data'!N724,M724)</f>
        <v>DhakaDhakaWithin the MahallaNon-PNP</v>
      </c>
      <c r="F724" s="343" t="str">
        <f t="shared" si="56"/>
        <v>Dhakaবিভাগীয় শহরNon-PNP</v>
      </c>
      <c r="G724" s="343" t="str">
        <f t="shared" si="57"/>
        <v>DhakaNon-PNP</v>
      </c>
      <c r="H724" s="344">
        <v>45961</v>
      </c>
      <c r="I724" s="343">
        <v>2990</v>
      </c>
      <c r="J724" s="343" t="str">
        <f t="shared" si="58"/>
        <v>2501 - 3000 SFT</v>
      </c>
      <c r="K724" s="345" t="s">
        <v>52</v>
      </c>
      <c r="L724" s="343" t="s">
        <v>52</v>
      </c>
      <c r="M724" s="345" t="s">
        <v>1537</v>
      </c>
      <c r="N724" s="343" t="s">
        <v>1016</v>
      </c>
      <c r="O724" s="343" t="s">
        <v>25</v>
      </c>
      <c r="P724" s="343" t="s">
        <v>118</v>
      </c>
      <c r="Q724" s="343" t="s">
        <v>1838</v>
      </c>
      <c r="R724" s="343" t="s">
        <v>52</v>
      </c>
      <c r="S724" s="346">
        <v>1440756.8</v>
      </c>
      <c r="T724" s="346">
        <v>481.85846153846154</v>
      </c>
      <c r="U724" s="346">
        <v>1294903</v>
      </c>
      <c r="V724" s="346">
        <v>1482973</v>
      </c>
      <c r="W724" s="346">
        <v>2779199.7</v>
      </c>
      <c r="X724" s="346">
        <v>2123649.2999999998</v>
      </c>
      <c r="Y724" s="346">
        <v>3029191.15</v>
      </c>
      <c r="Z724" s="346">
        <v>10</v>
      </c>
      <c r="AA724" s="346" t="s">
        <v>1853</v>
      </c>
      <c r="AB724" s="346" t="s">
        <v>1854</v>
      </c>
      <c r="AC724" s="346" t="s">
        <v>1841</v>
      </c>
      <c r="AD724" s="346">
        <v>-1338442.9000000001</v>
      </c>
      <c r="AE724" s="347">
        <v>-0.48159292043677182</v>
      </c>
      <c r="AF724" s="347">
        <v>3.1638323017950623E-2</v>
      </c>
      <c r="AG724" s="346">
        <v>1281456</v>
      </c>
      <c r="AH724" s="346">
        <v>1434498</v>
      </c>
      <c r="AI724" s="346">
        <v>1709954</v>
      </c>
      <c r="AJ724" s="346">
        <v>1294903</v>
      </c>
      <c r="AK724" s="346">
        <v>1482973</v>
      </c>
      <c r="AL724" s="346">
        <v>5779.9471653215005</v>
      </c>
      <c r="AM724" s="346">
        <v>35050.229950345354</v>
      </c>
      <c r="AN724" s="346">
        <v>89617.435328595515</v>
      </c>
      <c r="AO724" s="346">
        <v>30761.080788230349</v>
      </c>
      <c r="AP724" s="346">
        <v>66706.951911051699</v>
      </c>
      <c r="AQ724" s="347">
        <v>0.16784908328642556</v>
      </c>
      <c r="AR724" s="348" t="str">
        <f t="shared" si="59"/>
        <v>DhakaDhaka</v>
      </c>
      <c r="AS724" s="347">
        <v>4.9063318173583915E-18</v>
      </c>
      <c r="AT724" s="347" t="s">
        <v>1846</v>
      </c>
      <c r="AU724" s="347" t="s">
        <v>1851</v>
      </c>
      <c r="AV724" s="349" t="s">
        <v>1041</v>
      </c>
    </row>
    <row r="725" spans="1:48" ht="14.4">
      <c r="A725" s="343">
        <v>371</v>
      </c>
      <c r="B725" s="343" t="s">
        <v>1720</v>
      </c>
      <c r="C725" s="343" t="s">
        <v>2354</v>
      </c>
      <c r="D725" s="343" t="str">
        <f t="shared" si="55"/>
        <v>1001 - 1500 SFTDhakaDhakaNon-PNPHigh Street W Residential BlockMCবিভাগীয় শহরI shapeSlightly upper than Ground floor</v>
      </c>
      <c r="E725" s="343" t="str">
        <f>CONCATENATE('Outlet Data'!K725,L725,'Outlet Data'!N725,M725)</f>
        <v>DhakaDhakaHigh Street W Residential BlockNon-PNP</v>
      </c>
      <c r="F725" s="343" t="str">
        <f t="shared" si="56"/>
        <v>Dhakaবিভাগীয় শহরNon-PNP</v>
      </c>
      <c r="G725" s="343" t="str">
        <f t="shared" si="57"/>
        <v>DhakaNon-PNP</v>
      </c>
      <c r="H725" s="344">
        <v>45961</v>
      </c>
      <c r="I725" s="343">
        <v>1200</v>
      </c>
      <c r="J725" s="343" t="str">
        <f t="shared" si="58"/>
        <v>1001 - 1500 SFT</v>
      </c>
      <c r="K725" s="345" t="s">
        <v>52</v>
      </c>
      <c r="L725" s="343" t="s">
        <v>52</v>
      </c>
      <c r="M725" s="345" t="s">
        <v>1537</v>
      </c>
      <c r="N725" s="343" t="s">
        <v>1015</v>
      </c>
      <c r="O725" s="343" t="s">
        <v>25</v>
      </c>
      <c r="P725" s="343" t="s">
        <v>118</v>
      </c>
      <c r="Q725" s="343" t="s">
        <v>1838</v>
      </c>
      <c r="R725" s="343" t="s">
        <v>52</v>
      </c>
      <c r="S725" s="346">
        <v>1431940.4</v>
      </c>
      <c r="T725" s="346">
        <v>1193.2836666666665</v>
      </c>
      <c r="U725" s="346">
        <v>1268924</v>
      </c>
      <c r="V725" s="346">
        <v>1468209</v>
      </c>
      <c r="W725" s="346">
        <v>1731294.7000000002</v>
      </c>
      <c r="X725" s="346">
        <v>1463061.45</v>
      </c>
      <c r="Y725" s="346">
        <v>2152470.2000000002</v>
      </c>
      <c r="Z725" s="346">
        <v>6</v>
      </c>
      <c r="AA725" s="346" t="s">
        <v>1857</v>
      </c>
      <c r="AB725" s="346" t="s">
        <v>1858</v>
      </c>
      <c r="AC725" s="346" t="s">
        <v>1841</v>
      </c>
      <c r="AD725" s="346">
        <v>-299354.30000000028</v>
      </c>
      <c r="AE725" s="347">
        <v>-0.17290776665578667</v>
      </c>
      <c r="AF725" s="347">
        <v>5.3741413565383034E-2</v>
      </c>
      <c r="AG725" s="346">
        <v>1188123</v>
      </c>
      <c r="AH725" s="346">
        <v>1268924</v>
      </c>
      <c r="AI725" s="346">
        <v>1468209</v>
      </c>
      <c r="AJ725" s="346">
        <v>1447981</v>
      </c>
      <c r="AK725" s="346">
        <v>1786465</v>
      </c>
      <c r="AL725" s="346">
        <v>17604.245223257079</v>
      </c>
      <c r="AM725" s="346">
        <v>59274.339991290704</v>
      </c>
      <c r="AN725" s="346">
        <v>114645.44072147572</v>
      </c>
      <c r="AO725" s="346">
        <v>69987.064738375571</v>
      </c>
      <c r="AP725" s="346">
        <v>123261.41551250085</v>
      </c>
      <c r="AQ725" s="347">
        <v>0.17559326657601612</v>
      </c>
      <c r="AR725" s="348" t="str">
        <f t="shared" si="59"/>
        <v>DhakaDhaka</v>
      </c>
      <c r="AS725" s="347">
        <v>4.0000000000000001E-3</v>
      </c>
      <c r="AT725" s="347" t="s">
        <v>1856</v>
      </c>
      <c r="AU725" s="347" t="s">
        <v>1851</v>
      </c>
      <c r="AV725" s="349" t="s">
        <v>1041</v>
      </c>
    </row>
    <row r="726" spans="1:48" ht="14.4">
      <c r="A726" s="343">
        <v>816</v>
      </c>
      <c r="B726" s="343" t="s">
        <v>1743</v>
      </c>
      <c r="C726" s="343" t="s">
        <v>2355</v>
      </c>
      <c r="D726" s="343" t="str">
        <f t="shared" si="55"/>
        <v>1001 - 1500 SFTRajshahiBoguraNon-PNPHigh StreetMCথানা সদরSquare ⬜ shapeGround floor</v>
      </c>
      <c r="E726" s="343" t="str">
        <f>CONCATENATE('Outlet Data'!K726,L726,'Outlet Data'!N726,M726)</f>
        <v>RajshahiBoguraHigh StreetNon-PNP</v>
      </c>
      <c r="F726" s="343" t="str">
        <f t="shared" si="56"/>
        <v>Boguraথানা সদরNon-PNP</v>
      </c>
      <c r="G726" s="343" t="str">
        <f t="shared" si="57"/>
        <v>BoguraNon-PNP</v>
      </c>
      <c r="H726" s="344">
        <v>45961</v>
      </c>
      <c r="I726" s="343">
        <v>1002</v>
      </c>
      <c r="J726" s="343" t="str">
        <f t="shared" si="58"/>
        <v>1001 - 1500 SFT</v>
      </c>
      <c r="K726" s="345" t="s">
        <v>107</v>
      </c>
      <c r="L726" s="343" t="s">
        <v>150</v>
      </c>
      <c r="M726" s="345" t="s">
        <v>1537</v>
      </c>
      <c r="N726" s="343" t="s">
        <v>1018</v>
      </c>
      <c r="O726" s="343" t="s">
        <v>25</v>
      </c>
      <c r="P726" s="343" t="s">
        <v>118</v>
      </c>
      <c r="Q726" s="343" t="s">
        <v>1869</v>
      </c>
      <c r="R726" s="343" t="s">
        <v>1863</v>
      </c>
      <c r="S726" s="346">
        <v>547199</v>
      </c>
      <c r="T726" s="346">
        <v>546.10678642714572</v>
      </c>
      <c r="U726" s="346">
        <v>461369</v>
      </c>
      <c r="V726" s="346">
        <v>643868</v>
      </c>
      <c r="W726" s="346">
        <v>1121570.1000000001</v>
      </c>
      <c r="X726" s="346">
        <v>952503.3</v>
      </c>
      <c r="Y726" s="346">
        <v>1526574.5</v>
      </c>
      <c r="Z726" s="346">
        <v>44</v>
      </c>
      <c r="AA726" s="346" t="s">
        <v>1848</v>
      </c>
      <c r="AB726" s="346" t="s">
        <v>1849</v>
      </c>
      <c r="AC726" s="346" t="s">
        <v>1841</v>
      </c>
      <c r="AD726" s="346">
        <v>-574371.10000000009</v>
      </c>
      <c r="AE726" s="347">
        <v>-0.51211342028465279</v>
      </c>
      <c r="AF726" s="347">
        <v>7.3324601750458986E-3</v>
      </c>
      <c r="AG726" s="346">
        <v>458753</v>
      </c>
      <c r="AH726" s="346">
        <v>493923</v>
      </c>
      <c r="AI726" s="346">
        <v>678082</v>
      </c>
      <c r="AJ726" s="346">
        <v>461369</v>
      </c>
      <c r="AK726" s="346">
        <v>643868</v>
      </c>
      <c r="AL726" s="346">
        <v>-16077.183576834883</v>
      </c>
      <c r="AM726" s="346">
        <v>-5208.820606248948</v>
      </c>
      <c r="AN726" s="346">
        <v>23425.483629163646</v>
      </c>
      <c r="AO726" s="346">
        <v>-3166.0009588395187</v>
      </c>
      <c r="AP726" s="346">
        <v>21088.095889384407</v>
      </c>
      <c r="AQ726" s="347">
        <v>0.17900099938329625</v>
      </c>
      <c r="AR726" s="348" t="str">
        <f t="shared" si="59"/>
        <v>RajshahiBogura</v>
      </c>
      <c r="AS726" s="347">
        <v>4.0000000000000001E-3</v>
      </c>
      <c r="AT726" s="347" t="s">
        <v>1846</v>
      </c>
      <c r="AU726" s="347" t="s">
        <v>1843</v>
      </c>
      <c r="AV726" s="349" t="s">
        <v>1041</v>
      </c>
    </row>
    <row r="727" spans="1:48" ht="14.4">
      <c r="A727" s="343">
        <v>616</v>
      </c>
      <c r="B727" s="343" t="s">
        <v>1645</v>
      </c>
      <c r="C727" s="343" t="s">
        <v>2356</v>
      </c>
      <c r="D727" s="343" t="str">
        <f t="shared" si="55"/>
        <v>1501 - 2000 SFTSylhetSylhetNon-PNPHigh Street W Residential BlockHAথানা সদরSquare ⬜ shapeGround floor</v>
      </c>
      <c r="E727" s="343" t="str">
        <f>CONCATENATE('Outlet Data'!K727,L727,'Outlet Data'!N727,M727)</f>
        <v>SylhetSylhetHigh Street W Residential BlockNon-PNP</v>
      </c>
      <c r="F727" s="343" t="str">
        <f t="shared" si="56"/>
        <v>Sylhetথানা সদরNon-PNP</v>
      </c>
      <c r="G727" s="343" t="str">
        <f t="shared" si="57"/>
        <v>SylhetNon-PNP</v>
      </c>
      <c r="H727" s="344">
        <v>45808</v>
      </c>
      <c r="I727" s="343">
        <v>1666</v>
      </c>
      <c r="J727" s="343" t="str">
        <f t="shared" si="58"/>
        <v>1501 - 2000 SFT</v>
      </c>
      <c r="K727" s="345" t="s">
        <v>131</v>
      </c>
      <c r="L727" s="343" t="s">
        <v>131</v>
      </c>
      <c r="M727" s="345" t="s">
        <v>1537</v>
      </c>
      <c r="N727" s="343" t="s">
        <v>1015</v>
      </c>
      <c r="O727" s="343" t="s">
        <v>45</v>
      </c>
      <c r="P727" s="343" t="s">
        <v>46</v>
      </c>
      <c r="Q727" s="343" t="s">
        <v>1869</v>
      </c>
      <c r="R727" s="343" t="s">
        <v>1863</v>
      </c>
      <c r="S727" s="346">
        <v>1208115.2</v>
      </c>
      <c r="T727" s="346">
        <v>725.15918367346933</v>
      </c>
      <c r="U727" s="346">
        <v>1097129</v>
      </c>
      <c r="V727" s="346">
        <v>1291779</v>
      </c>
      <c r="W727" s="346">
        <v>1208115.2</v>
      </c>
      <c r="X727" s="346">
        <v>814254.4</v>
      </c>
      <c r="Y727" s="346">
        <v>2529809.5</v>
      </c>
      <c r="Z727" s="346">
        <v>7</v>
      </c>
      <c r="AA727" s="346" t="s">
        <v>1848</v>
      </c>
      <c r="AB727" s="346" t="s">
        <v>1849</v>
      </c>
      <c r="AC727" s="346" t="s">
        <v>1845</v>
      </c>
      <c r="AD727" s="346">
        <v>0</v>
      </c>
      <c r="AE727" s="347">
        <v>0</v>
      </c>
      <c r="AF727" s="347">
        <v>3.1488104532538148E-2</v>
      </c>
      <c r="AG727" s="346">
        <v>1044256</v>
      </c>
      <c r="AH727" s="346">
        <v>1097129</v>
      </c>
      <c r="AI727" s="346">
        <v>1291779</v>
      </c>
      <c r="AJ727" s="346">
        <v>1178832</v>
      </c>
      <c r="AK727" s="346">
        <v>1428580</v>
      </c>
      <c r="AL727" s="346">
        <v>25786.08590678277</v>
      </c>
      <c r="AM727" s="346">
        <v>32426.076900633168</v>
      </c>
      <c r="AN727" s="346">
        <v>41883.308128354343</v>
      </c>
      <c r="AO727" s="346">
        <v>30980.267358806799</v>
      </c>
      <c r="AP727" s="346">
        <v>59130.550230164052</v>
      </c>
      <c r="AQ727" s="347">
        <v>0.15744967747566496</v>
      </c>
      <c r="AR727" s="348" t="str">
        <f t="shared" si="59"/>
        <v>SylhetSylhet</v>
      </c>
      <c r="AS727" s="347">
        <v>4.0000000000000001E-3</v>
      </c>
      <c r="AT727" s="347" t="s">
        <v>1846</v>
      </c>
      <c r="AU727" s="347" t="s">
        <v>1843</v>
      </c>
      <c r="AV727" s="349" t="s">
        <v>1041</v>
      </c>
    </row>
    <row r="728" spans="1:48" ht="14.4">
      <c r="A728" s="343">
        <v>841</v>
      </c>
      <c r="B728" s="343" t="s">
        <v>1745</v>
      </c>
      <c r="C728" s="343" t="s">
        <v>2357</v>
      </c>
      <c r="D728" s="343" t="str">
        <f t="shared" si="55"/>
        <v>1001 - 1500 SFTBarishalBarishalNon-PNPCommercial HubLCথানা সদরSquare ⬜ shapeGround floor</v>
      </c>
      <c r="E728" s="343" t="str">
        <f>CONCATENATE('Outlet Data'!K728,L728,'Outlet Data'!N728,M728)</f>
        <v>BarishalBarishalCommercial HubNon-PNP</v>
      </c>
      <c r="F728" s="343" t="str">
        <f t="shared" si="56"/>
        <v>Barishalথানা সদরNon-PNP</v>
      </c>
      <c r="G728" s="343" t="str">
        <f t="shared" si="57"/>
        <v>BarishalNon-PNP</v>
      </c>
      <c r="H728" s="344">
        <v>45961</v>
      </c>
      <c r="I728" s="343">
        <v>1150</v>
      </c>
      <c r="J728" s="343" t="str">
        <f t="shared" si="58"/>
        <v>1001 - 1500 SFT</v>
      </c>
      <c r="K728" s="345" t="s">
        <v>189</v>
      </c>
      <c r="L728" s="343" t="s">
        <v>189</v>
      </c>
      <c r="M728" s="345" t="s">
        <v>1537</v>
      </c>
      <c r="N728" s="343" t="s">
        <v>1014</v>
      </c>
      <c r="O728" s="343" t="s">
        <v>127</v>
      </c>
      <c r="P728" s="343" t="s">
        <v>118</v>
      </c>
      <c r="Q728" s="343" t="s">
        <v>1869</v>
      </c>
      <c r="R728" s="343" t="s">
        <v>1863</v>
      </c>
      <c r="S728" s="346">
        <v>740083.8</v>
      </c>
      <c r="T728" s="346">
        <v>643.55113043478264</v>
      </c>
      <c r="U728" s="346">
        <v>630458</v>
      </c>
      <c r="V728" s="346">
        <v>826623</v>
      </c>
      <c r="W728" s="346">
        <v>1254815</v>
      </c>
      <c r="X728" s="346">
        <v>792070.60000000009</v>
      </c>
      <c r="Y728" s="346">
        <v>1562156.45</v>
      </c>
      <c r="Z728" s="346">
        <v>14</v>
      </c>
      <c r="AA728" s="346" t="s">
        <v>1853</v>
      </c>
      <c r="AB728" s="346" t="s">
        <v>1854</v>
      </c>
      <c r="AC728" s="346" t="s">
        <v>1841</v>
      </c>
      <c r="AD728" s="346">
        <v>-514731.19999999995</v>
      </c>
      <c r="AE728" s="347">
        <v>-0.41020485091427816</v>
      </c>
      <c r="AF728" s="347">
        <v>4.2783301110271328E-4</v>
      </c>
      <c r="AG728" s="346">
        <v>732082</v>
      </c>
      <c r="AH728" s="346">
        <v>630458</v>
      </c>
      <c r="AI728" s="346">
        <v>945044</v>
      </c>
      <c r="AJ728" s="346">
        <v>566212</v>
      </c>
      <c r="AK728" s="346">
        <v>826623</v>
      </c>
      <c r="AL728" s="346">
        <v>-48165.169699042191</v>
      </c>
      <c r="AM728" s="346">
        <v>-20329.950136893793</v>
      </c>
      <c r="AN728" s="346">
        <v>43253.564365396014</v>
      </c>
      <c r="AO728" s="346">
        <v>-3214.3876748002076</v>
      </c>
      <c r="AP728" s="346">
        <v>30039.104548451869</v>
      </c>
      <c r="AQ728" s="347">
        <v>0.16700545247499612</v>
      </c>
      <c r="AR728" s="348" t="str">
        <f t="shared" si="59"/>
        <v>BarishalBarishal</v>
      </c>
      <c r="AS728" s="347">
        <v>4.0000000000000001E-3</v>
      </c>
      <c r="AT728" s="347" t="s">
        <v>1846</v>
      </c>
      <c r="AU728" s="347" t="s">
        <v>1843</v>
      </c>
      <c r="AV728" s="349" t="s">
        <v>1041</v>
      </c>
    </row>
    <row r="729" spans="1:48" ht="14.4">
      <c r="A729" s="343">
        <v>830</v>
      </c>
      <c r="B729" s="343" t="s">
        <v>1742</v>
      </c>
      <c r="C729" s="343" t="s">
        <v>2358</v>
      </c>
      <c r="D729" s="343" t="str">
        <f t="shared" si="55"/>
        <v>1001 - 1500 SFTRangpurRangpurNon-PNPHigh Street W Residential BlockMBবিভাগীয় শহরSquare ⬜ shapeGround floor</v>
      </c>
      <c r="E729" s="343" t="str">
        <f>CONCATENATE('Outlet Data'!K729,L729,'Outlet Data'!N729,M729)</f>
        <v>RangpurRangpurHigh Street W Residential BlockNon-PNP</v>
      </c>
      <c r="F729" s="343" t="str">
        <f t="shared" si="56"/>
        <v>Rangpurবিভাগীয় শহরNon-PNP</v>
      </c>
      <c r="G729" s="343" t="str">
        <f t="shared" si="57"/>
        <v>RangpurNon-PNP</v>
      </c>
      <c r="H729" s="344">
        <v>45961</v>
      </c>
      <c r="I729" s="343">
        <v>1302</v>
      </c>
      <c r="J729" s="343" t="str">
        <f t="shared" si="58"/>
        <v>1001 - 1500 SFT</v>
      </c>
      <c r="K729" s="345" t="s">
        <v>389</v>
      </c>
      <c r="L729" s="343" t="s">
        <v>389</v>
      </c>
      <c r="M729" s="345" t="s">
        <v>1537</v>
      </c>
      <c r="N729" s="343" t="s">
        <v>1015</v>
      </c>
      <c r="O729" s="343" t="s">
        <v>25</v>
      </c>
      <c r="P729" s="343" t="s">
        <v>27</v>
      </c>
      <c r="Q729" s="343" t="s">
        <v>1838</v>
      </c>
      <c r="R729" s="343" t="s">
        <v>1863</v>
      </c>
      <c r="S729" s="346">
        <v>936761.8</v>
      </c>
      <c r="T729" s="346">
        <v>719.47910906298011</v>
      </c>
      <c r="U729" s="346">
        <v>827754</v>
      </c>
      <c r="V729" s="346">
        <v>1065607</v>
      </c>
      <c r="W729" s="346">
        <v>843340</v>
      </c>
      <c r="X729" s="346">
        <v>568975.30000000005</v>
      </c>
      <c r="Y729" s="346">
        <v>1144384.5</v>
      </c>
      <c r="Z729" s="346">
        <v>7</v>
      </c>
      <c r="AA729" s="346" t="s">
        <v>1853</v>
      </c>
      <c r="AB729" s="346" t="s">
        <v>1854</v>
      </c>
      <c r="AC729" s="346" t="s">
        <v>1845</v>
      </c>
      <c r="AD729" s="346">
        <v>93421.800000000047</v>
      </c>
      <c r="AE729" s="347">
        <v>0.11077596224535791</v>
      </c>
      <c r="AF729" s="347">
        <v>2.2729165944871763E-2</v>
      </c>
      <c r="AG729" s="346">
        <v>808390</v>
      </c>
      <c r="AH729" s="346">
        <v>898892</v>
      </c>
      <c r="AI729" s="346">
        <v>1083166</v>
      </c>
      <c r="AJ729" s="346">
        <v>827754</v>
      </c>
      <c r="AK729" s="346">
        <v>1065607</v>
      </c>
      <c r="AL729" s="346">
        <v>42789.519092635892</v>
      </c>
      <c r="AM729" s="346">
        <v>43033.409619582948</v>
      </c>
      <c r="AN729" s="346">
        <v>-7695.8365728889476</v>
      </c>
      <c r="AO729" s="346">
        <v>7843.8312944971258</v>
      </c>
      <c r="AP729" s="346">
        <v>20488.148581256857</v>
      </c>
      <c r="AQ729" s="347">
        <v>0.14927193409756256</v>
      </c>
      <c r="AR729" s="348" t="str">
        <f t="shared" si="59"/>
        <v>RangpurRangpur</v>
      </c>
      <c r="AS729" s="347">
        <v>4.0000000000000001E-3</v>
      </c>
      <c r="AT729" s="347" t="s">
        <v>1846</v>
      </c>
      <c r="AU729" s="347" t="s">
        <v>1843</v>
      </c>
      <c r="AV729" s="349" t="s">
        <v>1041</v>
      </c>
    </row>
    <row r="730" spans="1:48" ht="14.4">
      <c r="A730" s="343">
        <v>217</v>
      </c>
      <c r="B730" s="343" t="s">
        <v>1744</v>
      </c>
      <c r="C730" s="343" t="s">
        <v>2359</v>
      </c>
      <c r="D730" s="343" t="str">
        <f t="shared" si="55"/>
        <v>1001 - 1500 SFTDhakaDhakaNon-PNPHigh Street W InstitutionsMBথানা সদরSquare ⬜ shapeGround floor</v>
      </c>
      <c r="E730" s="343" t="str">
        <f>CONCATENATE('Outlet Data'!K730,L730,'Outlet Data'!N730,M730)</f>
        <v>DhakaDhakaHigh Street W InstitutionsNon-PNP</v>
      </c>
      <c r="F730" s="343" t="str">
        <f t="shared" si="56"/>
        <v>Dhakaথানা সদরNon-PNP</v>
      </c>
      <c r="G730" s="343" t="str">
        <f t="shared" si="57"/>
        <v>DhakaNon-PNP</v>
      </c>
      <c r="H730" s="344">
        <v>45961</v>
      </c>
      <c r="I730" s="343">
        <v>1200</v>
      </c>
      <c r="J730" s="343" t="str">
        <f t="shared" si="58"/>
        <v>1001 - 1500 SFT</v>
      </c>
      <c r="K730" s="345" t="s">
        <v>52</v>
      </c>
      <c r="L730" s="343" t="s">
        <v>52</v>
      </c>
      <c r="M730" s="345" t="s">
        <v>1537</v>
      </c>
      <c r="N730" s="343" t="s">
        <v>1021</v>
      </c>
      <c r="O730" s="343" t="s">
        <v>25</v>
      </c>
      <c r="P730" s="343" t="s">
        <v>27</v>
      </c>
      <c r="Q730" s="343" t="s">
        <v>1869</v>
      </c>
      <c r="R730" s="343" t="s">
        <v>52</v>
      </c>
      <c r="S730" s="346">
        <v>1549904.6</v>
      </c>
      <c r="T730" s="346">
        <v>1291.5871666666667</v>
      </c>
      <c r="U730" s="346">
        <v>1424633</v>
      </c>
      <c r="V730" s="346">
        <v>1653207</v>
      </c>
      <c r="W730" s="346">
        <v>1445730</v>
      </c>
      <c r="X730" s="346">
        <v>953500.60000000009</v>
      </c>
      <c r="Y730" s="346">
        <v>1792550.9</v>
      </c>
      <c r="Z730" s="346">
        <v>55</v>
      </c>
      <c r="AA730" s="346" t="s">
        <v>1853</v>
      </c>
      <c r="AB730" s="346" t="s">
        <v>1854</v>
      </c>
      <c r="AC730" s="346" t="s">
        <v>1845</v>
      </c>
      <c r="AD730" s="346">
        <v>104174.60000000009</v>
      </c>
      <c r="AE730" s="347">
        <v>7.205674641876425E-2</v>
      </c>
      <c r="AF730" s="347">
        <v>5.2177216580724252E-2</v>
      </c>
      <c r="AG730" s="346">
        <v>1424633</v>
      </c>
      <c r="AH730" s="346">
        <v>1548499</v>
      </c>
      <c r="AI730" s="346">
        <v>1748352</v>
      </c>
      <c r="AJ730" s="346">
        <v>1374832</v>
      </c>
      <c r="AK730" s="346">
        <v>1653207</v>
      </c>
      <c r="AL730" s="346">
        <v>51888.522679955466</v>
      </c>
      <c r="AM730" s="346">
        <v>65526.675023759657</v>
      </c>
      <c r="AN730" s="346">
        <v>122528.55885113747</v>
      </c>
      <c r="AO730" s="346">
        <v>61636.126672967366</v>
      </c>
      <c r="AP730" s="346">
        <v>102768.656740484</v>
      </c>
      <c r="AQ730" s="347">
        <v>0.17517423544217162</v>
      </c>
      <c r="AR730" s="348" t="str">
        <f t="shared" si="59"/>
        <v>DhakaDhaka</v>
      </c>
      <c r="AS730" s="347">
        <v>4.0000000000000001E-3</v>
      </c>
      <c r="AT730" s="347" t="s">
        <v>1846</v>
      </c>
      <c r="AU730" s="347" t="s">
        <v>1843</v>
      </c>
      <c r="AV730" s="349" t="s">
        <v>1041</v>
      </c>
    </row>
    <row r="731" spans="1:48" ht="14.4">
      <c r="A731" s="343">
        <v>800</v>
      </c>
      <c r="B731" s="343" t="s">
        <v>1750</v>
      </c>
      <c r="C731" s="343" t="s">
        <v>2360</v>
      </c>
      <c r="D731" s="343" t="str">
        <f t="shared" si="55"/>
        <v xml:space="preserve">2001 - 2500 SFTRangpurRangpurNon-PNPHigh StreetLBবিভাগীয় শহরSquare ⬜ shapeGround floor </v>
      </c>
      <c r="E731" s="343" t="str">
        <f>CONCATENATE('Outlet Data'!K731,L731,'Outlet Data'!N731,M731)</f>
        <v>RangpurRangpurHigh StreetNon-PNP</v>
      </c>
      <c r="F731" s="343" t="str">
        <f t="shared" si="56"/>
        <v>Rangpurবিভাগীয় শহরNon-PNP</v>
      </c>
      <c r="G731" s="343" t="str">
        <f t="shared" si="57"/>
        <v>RangpurNon-PNP</v>
      </c>
      <c r="H731" s="344">
        <v>45961</v>
      </c>
      <c r="I731" s="343">
        <v>2110</v>
      </c>
      <c r="J731" s="343" t="str">
        <f t="shared" si="58"/>
        <v>2001 - 2500 SFT</v>
      </c>
      <c r="K731" s="345" t="s">
        <v>389</v>
      </c>
      <c r="L731" s="343" t="s">
        <v>389</v>
      </c>
      <c r="M731" s="345" t="s">
        <v>1537</v>
      </c>
      <c r="N731" s="343" t="s">
        <v>1018</v>
      </c>
      <c r="O731" s="343" t="s">
        <v>127</v>
      </c>
      <c r="P731" s="343" t="s">
        <v>27</v>
      </c>
      <c r="Q731" s="343" t="s">
        <v>1838</v>
      </c>
      <c r="R731" s="343" t="s">
        <v>1863</v>
      </c>
      <c r="S731" s="346">
        <v>793151.8</v>
      </c>
      <c r="T731" s="346">
        <v>375.90132701421805</v>
      </c>
      <c r="U731" s="346">
        <v>702790</v>
      </c>
      <c r="V731" s="346">
        <v>828165</v>
      </c>
      <c r="W731" s="346">
        <v>1348528.2</v>
      </c>
      <c r="X731" s="346">
        <v>907985.2</v>
      </c>
      <c r="Y731" s="346">
        <v>1744457</v>
      </c>
      <c r="Z731" s="346">
        <v>13</v>
      </c>
      <c r="AA731" s="346" t="s">
        <v>1848</v>
      </c>
      <c r="AB731" s="346" t="s">
        <v>1849</v>
      </c>
      <c r="AC731" s="346" t="s">
        <v>1841</v>
      </c>
      <c r="AD731" s="346">
        <v>-555376.39999999991</v>
      </c>
      <c r="AE731" s="347">
        <v>-0.41183892187052518</v>
      </c>
      <c r="AF731" s="347">
        <v>-1.6166289570907488E-2</v>
      </c>
      <c r="AG731" s="346">
        <v>689892</v>
      </c>
      <c r="AH731" s="346">
        <v>742284</v>
      </c>
      <c r="AI731" s="346">
        <v>1002628</v>
      </c>
      <c r="AJ731" s="346">
        <v>702790</v>
      </c>
      <c r="AK731" s="346">
        <v>828165</v>
      </c>
      <c r="AL731" s="346">
        <v>-747.42113048571628</v>
      </c>
      <c r="AM731" s="346">
        <v>-40377.426913873438</v>
      </c>
      <c r="AN731" s="346">
        <v>15757.824092425129</v>
      </c>
      <c r="AO731" s="346">
        <v>-16402.352328916488</v>
      </c>
      <c r="AP731" s="346">
        <v>-22342.232081581999</v>
      </c>
      <c r="AQ731" s="347">
        <v>0.1155695195900673</v>
      </c>
      <c r="AR731" s="348" t="str">
        <f t="shared" si="59"/>
        <v>RangpurRangpur</v>
      </c>
      <c r="AS731" s="347">
        <v>4.0000000000000001E-3</v>
      </c>
      <c r="AT731" s="347" t="s">
        <v>1846</v>
      </c>
      <c r="AU731" s="347" t="s">
        <v>1930</v>
      </c>
      <c r="AV731" s="349" t="s">
        <v>1041</v>
      </c>
    </row>
    <row r="732" spans="1:48" ht="14.4">
      <c r="A732" s="343">
        <v>745</v>
      </c>
      <c r="B732" s="343" t="s">
        <v>1733</v>
      </c>
      <c r="C732" s="343" t="s">
        <v>2361</v>
      </c>
      <c r="D732" s="343" t="str">
        <f t="shared" si="55"/>
        <v>1501 - 2000 SFTRajshahiBoguraNon-PNPCommercial HubMBজেলা শহরSquare ⬜ shapeGround floor</v>
      </c>
      <c r="E732" s="343" t="str">
        <f>CONCATENATE('Outlet Data'!K732,L732,'Outlet Data'!N732,M732)</f>
        <v>RajshahiBoguraCommercial HubNon-PNP</v>
      </c>
      <c r="F732" s="343" t="str">
        <f t="shared" si="56"/>
        <v>Boguraজেলা শহরNon-PNP</v>
      </c>
      <c r="G732" s="343" t="str">
        <f t="shared" si="57"/>
        <v>BoguraNon-PNP</v>
      </c>
      <c r="H732" s="344">
        <v>45961</v>
      </c>
      <c r="I732" s="343">
        <v>1780</v>
      </c>
      <c r="J732" s="343" t="str">
        <f t="shared" si="58"/>
        <v>1501 - 2000 SFT</v>
      </c>
      <c r="K732" s="345" t="s">
        <v>107</v>
      </c>
      <c r="L732" s="343" t="s">
        <v>150</v>
      </c>
      <c r="M732" s="345" t="s">
        <v>1537</v>
      </c>
      <c r="N732" s="343" t="s">
        <v>1014</v>
      </c>
      <c r="O732" s="343" t="s">
        <v>25</v>
      </c>
      <c r="P732" s="343" t="s">
        <v>27</v>
      </c>
      <c r="Q732" s="343" t="s">
        <v>1861</v>
      </c>
      <c r="R732" s="343" t="s">
        <v>1863</v>
      </c>
      <c r="S732" s="346">
        <v>1156354.2</v>
      </c>
      <c r="T732" s="346">
        <v>649.63719101123593</v>
      </c>
      <c r="U732" s="346">
        <v>1071086</v>
      </c>
      <c r="V732" s="346">
        <v>1283412</v>
      </c>
      <c r="W732" s="346">
        <v>1626061.4</v>
      </c>
      <c r="X732" s="346">
        <v>1156354.2</v>
      </c>
      <c r="Y732" s="346">
        <v>1862342.6</v>
      </c>
      <c r="Z732" s="346">
        <v>5</v>
      </c>
      <c r="AA732" s="346" t="s">
        <v>1853</v>
      </c>
      <c r="AB732" s="346" t="s">
        <v>1854</v>
      </c>
      <c r="AC732" s="346" t="s">
        <v>1845</v>
      </c>
      <c r="AD732" s="346">
        <v>-469707.19999999995</v>
      </c>
      <c r="AE732" s="347">
        <v>-0.28886190890454688</v>
      </c>
      <c r="AF732" s="347">
        <v>2.8932183629263551E-2</v>
      </c>
      <c r="AG732" s="346">
        <v>1166932</v>
      </c>
      <c r="AH732" s="346">
        <v>1071086</v>
      </c>
      <c r="AI732" s="346">
        <v>1286077</v>
      </c>
      <c r="AJ732" s="346">
        <v>974264</v>
      </c>
      <c r="AK732" s="346">
        <v>1283412</v>
      </c>
      <c r="AL732" s="346">
        <v>6086.3375803719973</v>
      </c>
      <c r="AM732" s="346">
        <v>15027.353568135004</v>
      </c>
      <c r="AN732" s="346">
        <v>75360.47291728016</v>
      </c>
      <c r="AO732" s="346">
        <v>9327.2377025758324</v>
      </c>
      <c r="AP732" s="346">
        <v>61477.858505987737</v>
      </c>
      <c r="AQ732" s="347">
        <v>0.16301528572590732</v>
      </c>
      <c r="AR732" s="348" t="str">
        <f t="shared" si="59"/>
        <v>RajshahiBogura</v>
      </c>
      <c r="AS732" s="347">
        <v>4.0000000000000001E-3</v>
      </c>
      <c r="AT732" s="347" t="s">
        <v>1846</v>
      </c>
      <c r="AU732" s="347" t="s">
        <v>1843</v>
      </c>
      <c r="AV732" s="349" t="s">
        <v>1041</v>
      </c>
    </row>
    <row r="733" spans="1:48" ht="14.4">
      <c r="A733" s="343">
        <v>815</v>
      </c>
      <c r="B733" s="343" t="s">
        <v>1708</v>
      </c>
      <c r="C733" s="343" t="s">
        <v>2362</v>
      </c>
      <c r="D733" s="343" t="str">
        <f t="shared" si="55"/>
        <v>2001 - 2500 SFTRangpurThakurgaonNon-PNPCommercial HubLCথানা সদরOthersGround floor</v>
      </c>
      <c r="E733" s="343" t="str">
        <f>CONCATENATE('Outlet Data'!K733,L733,'Outlet Data'!N733,M733)</f>
        <v>RangpurThakurgaonCommercial HubNon-PNP</v>
      </c>
      <c r="F733" s="343" t="str">
        <f t="shared" si="56"/>
        <v>Thakurgaonথানা সদরNon-PNP</v>
      </c>
      <c r="G733" s="343" t="str">
        <f t="shared" si="57"/>
        <v>ThakurgaonNon-PNP</v>
      </c>
      <c r="H733" s="344">
        <v>45979</v>
      </c>
      <c r="I733" s="343">
        <v>2221</v>
      </c>
      <c r="J733" s="343" t="str">
        <f t="shared" si="58"/>
        <v>2001 - 2500 SFT</v>
      </c>
      <c r="K733" s="345" t="s">
        <v>389</v>
      </c>
      <c r="L733" s="343" t="s">
        <v>325</v>
      </c>
      <c r="M733" s="345" t="s">
        <v>1537</v>
      </c>
      <c r="N733" s="343" t="s">
        <v>1014</v>
      </c>
      <c r="O733" s="343" t="s">
        <v>127</v>
      </c>
      <c r="P733" s="343" t="s">
        <v>118</v>
      </c>
      <c r="Q733" s="343" t="s">
        <v>1869</v>
      </c>
      <c r="R733" s="343" t="s">
        <v>1863</v>
      </c>
      <c r="S733" s="346">
        <v>899224.2</v>
      </c>
      <c r="T733" s="346">
        <v>404.87357046375507</v>
      </c>
      <c r="U733" s="346">
        <v>792152</v>
      </c>
      <c r="V733" s="346">
        <v>1004182</v>
      </c>
      <c r="W733" s="346">
        <v>1540974.6</v>
      </c>
      <c r="X733" s="346">
        <v>1066704.2</v>
      </c>
      <c r="Y733" s="346">
        <v>1667636.9</v>
      </c>
      <c r="Z733" s="346">
        <v>15</v>
      </c>
      <c r="AA733" s="346" t="s">
        <v>1853</v>
      </c>
      <c r="AB733" s="346" t="s">
        <v>1854</v>
      </c>
      <c r="AC733" s="346" t="s">
        <v>1841</v>
      </c>
      <c r="AD733" s="346">
        <v>-641750.40000000014</v>
      </c>
      <c r="AE733" s="347">
        <v>-0.41645748086957446</v>
      </c>
      <c r="AF733" s="347">
        <v>4.953254152632541E-3</v>
      </c>
      <c r="AG733" s="346">
        <v>611638</v>
      </c>
      <c r="AH733" s="346">
        <v>792152</v>
      </c>
      <c r="AI733" s="346">
        <v>1272966</v>
      </c>
      <c r="AJ733" s="346">
        <v>815183</v>
      </c>
      <c r="AK733" s="346">
        <v>1004182</v>
      </c>
      <c r="AL733" s="346">
        <v>-33333.817168043344</v>
      </c>
      <c r="AM733" s="346">
        <v>-6667.7127329226932</v>
      </c>
      <c r="AN733" s="346">
        <v>41689.768513135175</v>
      </c>
      <c r="AO733" s="346">
        <v>-7603.1217365850753</v>
      </c>
      <c r="AP733" s="346">
        <v>28185.313138404308</v>
      </c>
      <c r="AQ733" s="347">
        <v>0.15933699104915314</v>
      </c>
      <c r="AR733" s="348" t="str">
        <f t="shared" si="59"/>
        <v>RangpurThakurgaon</v>
      </c>
      <c r="AS733" s="347">
        <v>4.0000000000000001E-3</v>
      </c>
      <c r="AT733" s="347" t="s">
        <v>1850</v>
      </c>
      <c r="AU733" s="347" t="s">
        <v>1843</v>
      </c>
      <c r="AV733" s="349" t="s">
        <v>1041</v>
      </c>
    </row>
    <row r="734" spans="1:48" ht="14.4">
      <c r="A734" s="343">
        <v>598</v>
      </c>
      <c r="B734" s="343" t="s">
        <v>1748</v>
      </c>
      <c r="C734" s="343" t="s">
        <v>2363</v>
      </c>
      <c r="D734" s="343" t="str">
        <f t="shared" si="55"/>
        <v>Below 1000 SFTDhakaNarayanganjNon-PNPWithin the MahallaMAঅন্যান্যOthersGround floor</v>
      </c>
      <c r="E734" s="343" t="str">
        <f>CONCATENATE('Outlet Data'!K734,L734,'Outlet Data'!N734,M734)</f>
        <v>DhakaNarayanganjWithin the MahallaNon-PNP</v>
      </c>
      <c r="F734" s="343" t="str">
        <f t="shared" si="56"/>
        <v>Narayanganjঅন্যান্যNon-PNP</v>
      </c>
      <c r="G734" s="343" t="str">
        <f t="shared" si="57"/>
        <v>NarayanganjNon-PNP</v>
      </c>
      <c r="H734" s="344">
        <v>45985</v>
      </c>
      <c r="I734" s="343">
        <v>970</v>
      </c>
      <c r="J734" s="343" t="str">
        <f t="shared" si="58"/>
        <v>Below 1000 SFT</v>
      </c>
      <c r="K734" s="345" t="s">
        <v>52</v>
      </c>
      <c r="L734" s="343" t="s">
        <v>103</v>
      </c>
      <c r="M734" s="345" t="s">
        <v>1537</v>
      </c>
      <c r="N734" s="343" t="s">
        <v>1016</v>
      </c>
      <c r="O734" s="343" t="s">
        <v>25</v>
      </c>
      <c r="P734" s="343" t="s">
        <v>46</v>
      </c>
      <c r="Q734" s="343" t="s">
        <v>1926</v>
      </c>
      <c r="R734" s="343" t="s">
        <v>52</v>
      </c>
      <c r="S734" s="346">
        <v>928034.8</v>
      </c>
      <c r="T734" s="346">
        <v>956.73690721649484</v>
      </c>
      <c r="U734" s="346">
        <v>882575</v>
      </c>
      <c r="V734" s="346">
        <v>986385</v>
      </c>
      <c r="W734" s="346">
        <v>937396.9</v>
      </c>
      <c r="X734" s="346">
        <v>651469.44999999995</v>
      </c>
      <c r="Y734" s="346">
        <v>1358631.4</v>
      </c>
      <c r="Z734" s="346">
        <v>34</v>
      </c>
      <c r="AA734" s="346" t="s">
        <v>1839</v>
      </c>
      <c r="AB734" s="346" t="s">
        <v>1840</v>
      </c>
      <c r="AC734" s="346" t="s">
        <v>1845</v>
      </c>
      <c r="AD734" s="346">
        <v>-9362.0999999999767</v>
      </c>
      <c r="AE734" s="347">
        <v>-9.9873383408884964E-3</v>
      </c>
      <c r="AF734" s="347">
        <v>-2.3442360050247021E-2</v>
      </c>
      <c r="AG734" s="346">
        <v>836794</v>
      </c>
      <c r="AH734" s="346">
        <v>986385</v>
      </c>
      <c r="AI734" s="346">
        <v>1017328</v>
      </c>
      <c r="AJ734" s="346">
        <v>917092</v>
      </c>
      <c r="AK734" s="346">
        <v>882575</v>
      </c>
      <c r="AL734" s="346">
        <v>-39324.721826314635</v>
      </c>
      <c r="AM734" s="346">
        <v>918.64254488440929</v>
      </c>
      <c r="AN734" s="346">
        <v>12825.185232528136</v>
      </c>
      <c r="AO734" s="346">
        <v>11209.49616236164</v>
      </c>
      <c r="AP734" s="346">
        <v>-94405.231717254472</v>
      </c>
      <c r="AQ734" s="347">
        <v>0.14079330645426696</v>
      </c>
      <c r="AR734" s="348" t="str">
        <f t="shared" si="59"/>
        <v>DhakaNarayanganj</v>
      </c>
      <c r="AS734" s="347">
        <v>0.10539720166397001</v>
      </c>
      <c r="AT734" s="347" t="s">
        <v>1850</v>
      </c>
      <c r="AU734" s="347" t="s">
        <v>1843</v>
      </c>
      <c r="AV734" s="349" t="s">
        <v>1041</v>
      </c>
    </row>
    <row r="735" spans="1:48" ht="14.4">
      <c r="A735" s="343">
        <v>712</v>
      </c>
      <c r="B735" s="343" t="s">
        <v>1753</v>
      </c>
      <c r="C735" s="343" t="s">
        <v>2364</v>
      </c>
      <c r="D735" s="343" t="str">
        <f t="shared" si="55"/>
        <v>2001 - 2500 SFTDhakaGazipurNon-PNPWithin the MahallaMCথানা সদরI shapeGround floor</v>
      </c>
      <c r="E735" s="343" t="str">
        <f>CONCATENATE('Outlet Data'!K735,L735,'Outlet Data'!N735,M735)</f>
        <v>DhakaGazipurWithin the MahallaNon-PNP</v>
      </c>
      <c r="F735" s="343" t="str">
        <f t="shared" si="56"/>
        <v>Gazipurথানা সদরNon-PNP</v>
      </c>
      <c r="G735" s="343" t="str">
        <f t="shared" si="57"/>
        <v>GazipurNon-PNP</v>
      </c>
      <c r="H735" s="344">
        <v>45989</v>
      </c>
      <c r="I735" s="343">
        <v>2215</v>
      </c>
      <c r="J735" s="343" t="str">
        <f t="shared" si="58"/>
        <v>2001 - 2500 SFT</v>
      </c>
      <c r="K735" s="345" t="s">
        <v>52</v>
      </c>
      <c r="L735" s="343" t="s">
        <v>79</v>
      </c>
      <c r="M735" s="345" t="s">
        <v>1537</v>
      </c>
      <c r="N735" s="343" t="s">
        <v>1016</v>
      </c>
      <c r="O735" s="343" t="s">
        <v>25</v>
      </c>
      <c r="P735" s="343" t="s">
        <v>118</v>
      </c>
      <c r="Q735" s="343" t="s">
        <v>1869</v>
      </c>
      <c r="R735" s="343" t="s">
        <v>52</v>
      </c>
      <c r="S735" s="346">
        <v>1355219.2</v>
      </c>
      <c r="T735" s="346">
        <v>611.83711060948076</v>
      </c>
      <c r="U735" s="346">
        <v>1296367</v>
      </c>
      <c r="V735" s="346">
        <v>1453059</v>
      </c>
      <c r="W735" s="346">
        <v>1992692.2</v>
      </c>
      <c r="X735" s="346">
        <v>1544437.2</v>
      </c>
      <c r="Y735" s="346">
        <v>2689592.2</v>
      </c>
      <c r="Z735" s="346">
        <v>37</v>
      </c>
      <c r="AA735" s="346" t="s">
        <v>1853</v>
      </c>
      <c r="AB735" s="346" t="s">
        <v>1854</v>
      </c>
      <c r="AC735" s="346" t="s">
        <v>1841</v>
      </c>
      <c r="AD735" s="346">
        <v>-637473</v>
      </c>
      <c r="AE735" s="347">
        <v>-0.31990540234964537</v>
      </c>
      <c r="AF735" s="347">
        <v>1.9194196048720573E-2</v>
      </c>
      <c r="AG735" s="346">
        <v>1296367</v>
      </c>
      <c r="AH735" s="346">
        <v>1393621</v>
      </c>
      <c r="AI735" s="346">
        <v>1509218</v>
      </c>
      <c r="AJ735" s="346">
        <v>1123831</v>
      </c>
      <c r="AK735" s="346">
        <v>1453059</v>
      </c>
      <c r="AL735" s="346">
        <v>-6940.3293306997512</v>
      </c>
      <c r="AM735" s="346">
        <v>21599.584282323805</v>
      </c>
      <c r="AN735" s="346">
        <v>53869.9519842015</v>
      </c>
      <c r="AO735" s="346">
        <v>12025.918098764698</v>
      </c>
      <c r="AP735" s="346">
        <v>49506.590034361026</v>
      </c>
      <c r="AQ735" s="347">
        <v>0.15946402246534527</v>
      </c>
      <c r="AR735" s="348" t="str">
        <f t="shared" si="59"/>
        <v>DhakaGazipur</v>
      </c>
      <c r="AS735" s="347">
        <v>4.0000000000000001E-3</v>
      </c>
      <c r="AT735" s="347" t="s">
        <v>1856</v>
      </c>
      <c r="AU735" s="347" t="s">
        <v>1843</v>
      </c>
      <c r="AV735" s="349" t="s">
        <v>1041</v>
      </c>
    </row>
    <row r="736" spans="1:48" ht="14.4">
      <c r="A736" s="343">
        <v>566</v>
      </c>
      <c r="B736" s="343" t="s">
        <v>1754</v>
      </c>
      <c r="C736" s="343" t="s">
        <v>2365</v>
      </c>
      <c r="D736" s="343" t="str">
        <f t="shared" si="55"/>
        <v>1001 - 1500 SFTSylhetSylhetNon-PNPHigh Street W Residential BlockMBথানা সদরL shapeSlightly upper than Ground floor</v>
      </c>
      <c r="E736" s="343" t="str">
        <f>CONCATENATE('Outlet Data'!K736,L736,'Outlet Data'!N736,M736)</f>
        <v>SylhetSylhetHigh Street W Residential BlockNon-PNP</v>
      </c>
      <c r="F736" s="343" t="str">
        <f t="shared" si="56"/>
        <v>Sylhetথানা সদরNon-PNP</v>
      </c>
      <c r="G736" s="343" t="str">
        <f t="shared" si="57"/>
        <v>SylhetNon-PNP</v>
      </c>
      <c r="H736" s="344">
        <v>45989</v>
      </c>
      <c r="I736" s="343">
        <v>1500</v>
      </c>
      <c r="J736" s="343" t="str">
        <f t="shared" si="58"/>
        <v>1001 - 1500 SFT</v>
      </c>
      <c r="K736" s="345" t="s">
        <v>131</v>
      </c>
      <c r="L736" s="343" t="s">
        <v>131</v>
      </c>
      <c r="M736" s="345" t="s">
        <v>1537</v>
      </c>
      <c r="N736" s="343" t="s">
        <v>1015</v>
      </c>
      <c r="O736" s="343" t="s">
        <v>25</v>
      </c>
      <c r="P736" s="343" t="s">
        <v>27</v>
      </c>
      <c r="Q736" s="343" t="s">
        <v>1869</v>
      </c>
      <c r="R736" s="343" t="s">
        <v>1863</v>
      </c>
      <c r="S736" s="346">
        <v>1297677.3999999999</v>
      </c>
      <c r="T736" s="346">
        <v>865.11826666666661</v>
      </c>
      <c r="U736" s="346">
        <v>1261184</v>
      </c>
      <c r="V736" s="346">
        <v>1301787</v>
      </c>
      <c r="W736" s="346">
        <v>1297677.3999999999</v>
      </c>
      <c r="X736" s="346">
        <v>1199379.6000000001</v>
      </c>
      <c r="Y736" s="346">
        <v>1783108</v>
      </c>
      <c r="Z736" s="346">
        <v>5</v>
      </c>
      <c r="AA736" s="346" t="s">
        <v>1853</v>
      </c>
      <c r="AB736" s="346" t="s">
        <v>1854</v>
      </c>
      <c r="AC736" s="346" t="s">
        <v>1845</v>
      </c>
      <c r="AD736" s="346">
        <v>0</v>
      </c>
      <c r="AE736" s="347">
        <v>0</v>
      </c>
      <c r="AF736" s="347">
        <v>3.6305427253359716E-2</v>
      </c>
      <c r="AG736" s="346">
        <v>1261184</v>
      </c>
      <c r="AH736" s="346">
        <v>1209710</v>
      </c>
      <c r="AI736" s="346">
        <v>1301787</v>
      </c>
      <c r="AJ736" s="346">
        <v>1288232</v>
      </c>
      <c r="AK736" s="346">
        <v>1427474</v>
      </c>
      <c r="AL736" s="346">
        <v>41352.102572303847</v>
      </c>
      <c r="AM736" s="346">
        <v>31919.14156095736</v>
      </c>
      <c r="AN736" s="346">
        <v>61023.370264469675</v>
      </c>
      <c r="AO736" s="346">
        <v>37933.266307922546</v>
      </c>
      <c r="AP736" s="346">
        <v>63335.781514491449</v>
      </c>
      <c r="AQ736" s="347">
        <v>0.15678682994226678</v>
      </c>
      <c r="AR736" s="348" t="str">
        <f t="shared" si="59"/>
        <v>SylhetSylhet</v>
      </c>
      <c r="AS736" s="347">
        <v>4.0000000000000001E-3</v>
      </c>
      <c r="AT736" s="347" t="s">
        <v>1842</v>
      </c>
      <c r="AU736" s="347" t="s">
        <v>1851</v>
      </c>
      <c r="AV736" s="349" t="s">
        <v>1041</v>
      </c>
    </row>
    <row r="737" spans="1:48" ht="14.4">
      <c r="A737" s="343">
        <v>638</v>
      </c>
      <c r="B737" s="343" t="s">
        <v>1764</v>
      </c>
      <c r="C737" s="343" t="s">
        <v>2366</v>
      </c>
      <c r="D737" s="343" t="str">
        <f t="shared" si="55"/>
        <v>1001 - 1500 SFTBarishalBarishalNon-PNPHigh Street W Residential BlockMCবিভাগীয় শহরL shapeGround floor</v>
      </c>
      <c r="E737" s="343" t="str">
        <f>CONCATENATE('Outlet Data'!K737,L737,'Outlet Data'!N737,M737)</f>
        <v>BarishalBarishalHigh Street W Residential BlockNon-PNP</v>
      </c>
      <c r="F737" s="343" t="str">
        <f t="shared" si="56"/>
        <v>Barishalবিভাগীয় শহরNon-PNP</v>
      </c>
      <c r="G737" s="343" t="str">
        <f t="shared" si="57"/>
        <v>BarishalNon-PNP</v>
      </c>
      <c r="H737" s="344">
        <v>45989</v>
      </c>
      <c r="I737" s="343">
        <v>1030</v>
      </c>
      <c r="J737" s="343" t="str">
        <f t="shared" si="58"/>
        <v>1001 - 1500 SFT</v>
      </c>
      <c r="K737" s="345" t="s">
        <v>189</v>
      </c>
      <c r="L737" s="343" t="s">
        <v>189</v>
      </c>
      <c r="M737" s="345" t="s">
        <v>1537</v>
      </c>
      <c r="N737" s="343" t="s">
        <v>1015</v>
      </c>
      <c r="O737" s="343" t="s">
        <v>25</v>
      </c>
      <c r="P737" s="343" t="s">
        <v>118</v>
      </c>
      <c r="Q737" s="343" t="s">
        <v>1838</v>
      </c>
      <c r="R737" s="343" t="s">
        <v>1863</v>
      </c>
      <c r="S737" s="346">
        <v>1028658</v>
      </c>
      <c r="T737" s="346">
        <v>998.69708737864073</v>
      </c>
      <c r="U737" s="346">
        <v>978944</v>
      </c>
      <c r="V737" s="346">
        <v>1172502</v>
      </c>
      <c r="W737" s="346">
        <v>991635.3</v>
      </c>
      <c r="X737" s="346">
        <v>730648.8</v>
      </c>
      <c r="Y737" s="346">
        <v>1113971.8500000001</v>
      </c>
      <c r="Z737" s="346">
        <v>10</v>
      </c>
      <c r="AA737" s="346" t="s">
        <v>1853</v>
      </c>
      <c r="AB737" s="346" t="s">
        <v>1854</v>
      </c>
      <c r="AC737" s="346" t="s">
        <v>1845</v>
      </c>
      <c r="AD737" s="346">
        <v>37022.699999999953</v>
      </c>
      <c r="AE737" s="347">
        <v>3.7334996041387347E-2</v>
      </c>
      <c r="AF737" s="347">
        <v>2.950918883329821E-2</v>
      </c>
      <c r="AG737" s="346">
        <v>978944</v>
      </c>
      <c r="AH737" s="346">
        <v>833236</v>
      </c>
      <c r="AI737" s="346">
        <v>1174644</v>
      </c>
      <c r="AJ737" s="346">
        <v>983964</v>
      </c>
      <c r="AK737" s="346">
        <v>1172502</v>
      </c>
      <c r="AL737" s="346">
        <v>50385.743333705293</v>
      </c>
      <c r="AM737" s="346">
        <v>16528.739494537149</v>
      </c>
      <c r="AN737" s="346">
        <v>41294.635776745446</v>
      </c>
      <c r="AO737" s="346">
        <v>20534.270564166509</v>
      </c>
      <c r="AP737" s="346">
        <v>23030.926665259962</v>
      </c>
      <c r="AQ737" s="347">
        <v>0.14618469069635484</v>
      </c>
      <c r="AR737" s="348" t="str">
        <f t="shared" si="59"/>
        <v>BarishalBarishal</v>
      </c>
      <c r="AS737" s="347">
        <v>4.0000000000000001E-3</v>
      </c>
      <c r="AT737" s="347" t="s">
        <v>1842</v>
      </c>
      <c r="AU737" s="347" t="s">
        <v>1843</v>
      </c>
      <c r="AV737" s="349" t="s">
        <v>1041</v>
      </c>
    </row>
    <row r="738" spans="1:48" ht="14.4">
      <c r="A738" s="343">
        <v>793</v>
      </c>
      <c r="B738" s="343" t="s">
        <v>1755</v>
      </c>
      <c r="C738" s="343" t="s">
        <v>2367</v>
      </c>
      <c r="D738" s="343" t="str">
        <f t="shared" si="55"/>
        <v>1001 - 1500 SFTDhakaDhakaNon-PNPWithin the MahallaMBবিভাগীয় শহরL shapeSlightly upper than Ground floor</v>
      </c>
      <c r="E738" s="343" t="str">
        <f>CONCATENATE('Outlet Data'!K738,L738,'Outlet Data'!N738,M738)</f>
        <v>DhakaDhakaWithin the MahallaNon-PNP</v>
      </c>
      <c r="F738" s="343" t="str">
        <f t="shared" si="56"/>
        <v>Dhakaবিভাগীয় শহরNon-PNP</v>
      </c>
      <c r="G738" s="343" t="str">
        <f t="shared" si="57"/>
        <v>DhakaNon-PNP</v>
      </c>
      <c r="H738" s="344">
        <v>45990</v>
      </c>
      <c r="I738" s="343">
        <v>1214</v>
      </c>
      <c r="J738" s="343" t="str">
        <f t="shared" si="58"/>
        <v>1001 - 1500 SFT</v>
      </c>
      <c r="K738" s="345" t="s">
        <v>52</v>
      </c>
      <c r="L738" s="343" t="s">
        <v>52</v>
      </c>
      <c r="M738" s="345" t="s">
        <v>1537</v>
      </c>
      <c r="N738" s="343" t="s">
        <v>1016</v>
      </c>
      <c r="O738" s="343" t="s">
        <v>25</v>
      </c>
      <c r="P738" s="343" t="s">
        <v>27</v>
      </c>
      <c r="Q738" s="343" t="s">
        <v>1838</v>
      </c>
      <c r="R738" s="343" t="s">
        <v>52</v>
      </c>
      <c r="S738" s="346">
        <v>1525306.2</v>
      </c>
      <c r="T738" s="346">
        <v>1256.4301482701812</v>
      </c>
      <c r="U738" s="346">
        <v>1490813</v>
      </c>
      <c r="V738" s="346">
        <v>1513394</v>
      </c>
      <c r="W738" s="346">
        <v>1579145.8</v>
      </c>
      <c r="X738" s="346">
        <v>1485518.1</v>
      </c>
      <c r="Y738" s="346">
        <v>1712055.4</v>
      </c>
      <c r="Z738" s="346">
        <v>11</v>
      </c>
      <c r="AA738" s="346" t="s">
        <v>1857</v>
      </c>
      <c r="AB738" s="346" t="s">
        <v>1858</v>
      </c>
      <c r="AC738" s="346" t="s">
        <v>1845</v>
      </c>
      <c r="AD738" s="346">
        <v>-53839.600000000093</v>
      </c>
      <c r="AE738" s="347">
        <v>-3.4094128610543839E-2</v>
      </c>
      <c r="AF738" s="347">
        <v>2.2933263913086015E-2</v>
      </c>
      <c r="AG738" s="346">
        <v>1513394</v>
      </c>
      <c r="AH738" s="346">
        <v>1475060</v>
      </c>
      <c r="AI738" s="346">
        <v>1492358</v>
      </c>
      <c r="AJ738" s="346">
        <v>1490813</v>
      </c>
      <c r="AK738" s="346">
        <v>1654906</v>
      </c>
      <c r="AL738" s="346">
        <v>-20271.224641599634</v>
      </c>
      <c r="AM738" s="346">
        <v>42784.736822442035</v>
      </c>
      <c r="AN738" s="346">
        <v>52057.955460317113</v>
      </c>
      <c r="AO738" s="346">
        <v>46207.802552568377</v>
      </c>
      <c r="AP738" s="346">
        <v>54121.977970603912</v>
      </c>
      <c r="AQ738" s="347">
        <v>0.15988280647601483</v>
      </c>
      <c r="AR738" s="348" t="str">
        <f t="shared" si="59"/>
        <v>DhakaDhaka</v>
      </c>
      <c r="AS738" s="347">
        <v>4.0000000000000001E-3</v>
      </c>
      <c r="AT738" s="347" t="s">
        <v>1842</v>
      </c>
      <c r="AU738" s="347" t="s">
        <v>1851</v>
      </c>
      <c r="AV738" s="349" t="s">
        <v>1041</v>
      </c>
    </row>
    <row r="739" spans="1:48" ht="14.4">
      <c r="A739" s="343">
        <v>791</v>
      </c>
      <c r="B739" s="343" t="s">
        <v>1767</v>
      </c>
      <c r="C739" s="343" t="s">
        <v>2368</v>
      </c>
      <c r="D739" s="343" t="str">
        <f t="shared" si="55"/>
        <v>2001 - 2500 SFTChattogramCumillaNon-PNPHigh Street W Residential BlockLCঅন্যান্যI shapeGround floor</v>
      </c>
      <c r="E739" s="343" t="str">
        <f>CONCATENATE('Outlet Data'!K739,L739,'Outlet Data'!N739,M739)</f>
        <v>ChattogramCumillaHigh Street W Residential BlockNon-PNP</v>
      </c>
      <c r="F739" s="343" t="str">
        <f t="shared" si="56"/>
        <v>Cumillaঅন্যান্যNon-PNP</v>
      </c>
      <c r="G739" s="343" t="str">
        <f t="shared" si="57"/>
        <v>CumillaNon-PNP</v>
      </c>
      <c r="H739" s="344">
        <v>45991</v>
      </c>
      <c r="I739" s="343">
        <v>2376</v>
      </c>
      <c r="J739" s="343" t="str">
        <f t="shared" si="58"/>
        <v>2001 - 2500 SFT</v>
      </c>
      <c r="K739" s="345" t="s">
        <v>195</v>
      </c>
      <c r="L739" s="343" t="s">
        <v>162</v>
      </c>
      <c r="M739" s="345" t="s">
        <v>1537</v>
      </c>
      <c r="N739" s="343" t="s">
        <v>1015</v>
      </c>
      <c r="O739" s="343" t="s">
        <v>127</v>
      </c>
      <c r="P739" s="343" t="s">
        <v>118</v>
      </c>
      <c r="Q739" s="343" t="s">
        <v>1926</v>
      </c>
      <c r="R739" s="343" t="s">
        <v>1863</v>
      </c>
      <c r="S739" s="346">
        <v>759369.6</v>
      </c>
      <c r="T739" s="346">
        <v>319.59999999999997</v>
      </c>
      <c r="U739" s="346">
        <v>731334</v>
      </c>
      <c r="V739" s="346">
        <v>836530</v>
      </c>
      <c r="W739" s="346">
        <v>1584211</v>
      </c>
      <c r="X739" s="346">
        <v>973132.80000000005</v>
      </c>
      <c r="Y739" s="346">
        <v>1605103</v>
      </c>
      <c r="Z739" s="346">
        <v>9</v>
      </c>
      <c r="AA739" s="346" t="s">
        <v>1853</v>
      </c>
      <c r="AB739" s="346" t="s">
        <v>1854</v>
      </c>
      <c r="AC739" s="346" t="s">
        <v>1841</v>
      </c>
      <c r="AD739" s="346">
        <v>-824841.4</v>
      </c>
      <c r="AE739" s="347">
        <v>-0.52066385096429713</v>
      </c>
      <c r="AF739" s="347">
        <v>-4.3079889458414546E-2</v>
      </c>
      <c r="AG739" s="346">
        <v>836530</v>
      </c>
      <c r="AH739" s="346">
        <v>731334</v>
      </c>
      <c r="AI739" s="346">
        <v>875257</v>
      </c>
      <c r="AJ739" s="346">
        <v>551544</v>
      </c>
      <c r="AK739" s="346">
        <v>802183</v>
      </c>
      <c r="AL739" s="346">
        <v>-44054.308922952536</v>
      </c>
      <c r="AM739" s="346">
        <v>-161227.12784562242</v>
      </c>
      <c r="AN739" s="346">
        <v>44037.659119487391</v>
      </c>
      <c r="AO739" s="346">
        <v>-1758.8868610220234</v>
      </c>
      <c r="AP739" s="346">
        <v>-565.12762029276928</v>
      </c>
      <c r="AQ739" s="347">
        <v>0.17575788380193447</v>
      </c>
      <c r="AR739" s="348" t="str">
        <f t="shared" si="59"/>
        <v>ChattogramCumilla</v>
      </c>
      <c r="AS739" s="347">
        <v>4.0000000000000001E-3</v>
      </c>
      <c r="AT739" s="347" t="s">
        <v>1856</v>
      </c>
      <c r="AU739" s="347" t="s">
        <v>1843</v>
      </c>
      <c r="AV739" s="349" t="s">
        <v>1041</v>
      </c>
    </row>
    <row r="740" spans="1:48" ht="14.4">
      <c r="A740" s="343">
        <v>763</v>
      </c>
      <c r="B740" s="343" t="s">
        <v>1739</v>
      </c>
      <c r="C740" s="343" t="s">
        <v>2369</v>
      </c>
      <c r="D740" s="343" t="str">
        <f t="shared" si="55"/>
        <v>1001 - 1500 SFTDhakaDhakaNon-PNPWithin the MahallaMBবিভাগীয় শহরSquare ⬜ shapeSlightly upper than Ground floor</v>
      </c>
      <c r="E740" s="343" t="str">
        <f>CONCATENATE('Outlet Data'!K740,L740,'Outlet Data'!N740,M740)</f>
        <v>DhakaDhakaWithin the MahallaNon-PNP</v>
      </c>
      <c r="F740" s="343" t="str">
        <f t="shared" si="56"/>
        <v>Dhakaবিভাগীয় শহরNon-PNP</v>
      </c>
      <c r="G740" s="343" t="str">
        <f t="shared" si="57"/>
        <v>DhakaNon-PNP</v>
      </c>
      <c r="H740" s="344">
        <v>45991</v>
      </c>
      <c r="I740" s="343">
        <v>1338</v>
      </c>
      <c r="J740" s="343" t="str">
        <f t="shared" si="58"/>
        <v>1001 - 1500 SFT</v>
      </c>
      <c r="K740" s="345" t="s">
        <v>52</v>
      </c>
      <c r="L740" s="343" t="s">
        <v>52</v>
      </c>
      <c r="M740" s="345" t="s">
        <v>1537</v>
      </c>
      <c r="N740" s="343" t="s">
        <v>1016</v>
      </c>
      <c r="O740" s="343" t="s">
        <v>25</v>
      </c>
      <c r="P740" s="343" t="s">
        <v>27</v>
      </c>
      <c r="Q740" s="343" t="s">
        <v>1838</v>
      </c>
      <c r="R740" s="343" t="s">
        <v>52</v>
      </c>
      <c r="S740" s="346">
        <v>1543772.6</v>
      </c>
      <c r="T740" s="346">
        <v>1153.7911808669658</v>
      </c>
      <c r="U740" s="346">
        <v>1490977</v>
      </c>
      <c r="V740" s="346">
        <v>1580988</v>
      </c>
      <c r="W740" s="346">
        <v>1579145.8</v>
      </c>
      <c r="X740" s="346">
        <v>1485518.1</v>
      </c>
      <c r="Y740" s="346">
        <v>1712055.4</v>
      </c>
      <c r="Z740" s="346">
        <v>11</v>
      </c>
      <c r="AA740" s="346" t="s">
        <v>1857</v>
      </c>
      <c r="AB740" s="346" t="s">
        <v>1858</v>
      </c>
      <c r="AC740" s="346" t="s">
        <v>1845</v>
      </c>
      <c r="AD740" s="346">
        <v>-35373.199999999953</v>
      </c>
      <c r="AE740" s="347">
        <v>-2.2400211557412897E-2</v>
      </c>
      <c r="AF740" s="347">
        <v>1.6230941363697588E-2</v>
      </c>
      <c r="AG740" s="346">
        <v>1490977</v>
      </c>
      <c r="AH740" s="346">
        <v>1458258</v>
      </c>
      <c r="AI740" s="346">
        <v>1509490</v>
      </c>
      <c r="AJ740" s="346">
        <v>1679150</v>
      </c>
      <c r="AK740" s="346">
        <v>1580988</v>
      </c>
      <c r="AL740" s="346">
        <v>23778.829825916851</v>
      </c>
      <c r="AM740" s="346">
        <v>-80357.423645828036</v>
      </c>
      <c r="AN740" s="346">
        <v>50160.25353077444</v>
      </c>
      <c r="AO740" s="346">
        <v>71847.259531626594</v>
      </c>
      <c r="AP740" s="346">
        <v>59855.49350492502</v>
      </c>
      <c r="AQ740" s="347">
        <v>0.15994297457525655</v>
      </c>
      <c r="AR740" s="348" t="str">
        <f t="shared" si="59"/>
        <v>DhakaDhaka</v>
      </c>
      <c r="AS740" s="347">
        <v>4.0000000000000001E-3</v>
      </c>
      <c r="AT740" s="347" t="s">
        <v>1846</v>
      </c>
      <c r="AU740" s="347" t="s">
        <v>1851</v>
      </c>
      <c r="AV740" s="349" t="s">
        <v>1041</v>
      </c>
    </row>
    <row r="741" spans="1:48" ht="14.4">
      <c r="A741" s="343">
        <v>790</v>
      </c>
      <c r="B741" s="343" t="s">
        <v>1766</v>
      </c>
      <c r="C741" s="343" t="s">
        <v>2370</v>
      </c>
      <c r="D741" s="343" t="str">
        <f t="shared" si="55"/>
        <v>1001 - 1500 SFTChattogramCumillaNon-PNPHigh StreetLCঅন্যান্যI shapeGround floor</v>
      </c>
      <c r="E741" s="343" t="str">
        <f>CONCATENATE('Outlet Data'!K741,L741,'Outlet Data'!N741,M741)</f>
        <v>ChattogramCumillaHigh StreetNon-PNP</v>
      </c>
      <c r="F741" s="343" t="str">
        <f t="shared" si="56"/>
        <v>Cumillaঅন্যান্যNon-PNP</v>
      </c>
      <c r="G741" s="343" t="str">
        <f t="shared" si="57"/>
        <v>CumillaNon-PNP</v>
      </c>
      <c r="H741" s="344">
        <v>45991</v>
      </c>
      <c r="I741" s="343">
        <v>1282</v>
      </c>
      <c r="J741" s="343" t="str">
        <f t="shared" si="58"/>
        <v>1001 - 1500 SFT</v>
      </c>
      <c r="K741" s="345" t="s">
        <v>195</v>
      </c>
      <c r="L741" s="343" t="s">
        <v>162</v>
      </c>
      <c r="M741" s="345" t="s">
        <v>1537</v>
      </c>
      <c r="N741" s="343" t="s">
        <v>1018</v>
      </c>
      <c r="O741" s="343" t="s">
        <v>127</v>
      </c>
      <c r="P741" s="343" t="s">
        <v>118</v>
      </c>
      <c r="Q741" s="343" t="s">
        <v>1926</v>
      </c>
      <c r="R741" s="343" t="s">
        <v>1863</v>
      </c>
      <c r="S741" s="346">
        <v>671997</v>
      </c>
      <c r="T741" s="346">
        <v>524.17862714508578</v>
      </c>
      <c r="U741" s="346">
        <v>659819</v>
      </c>
      <c r="V741" s="346">
        <v>694726</v>
      </c>
      <c r="W741" s="346">
        <v>1267205</v>
      </c>
      <c r="X741" s="346">
        <v>882086.6</v>
      </c>
      <c r="Y741" s="346">
        <v>1558045</v>
      </c>
      <c r="Z741" s="346">
        <v>13</v>
      </c>
      <c r="AA741" s="346" t="s">
        <v>1853</v>
      </c>
      <c r="AB741" s="346" t="s">
        <v>1854</v>
      </c>
      <c r="AC741" s="346" t="s">
        <v>1841</v>
      </c>
      <c r="AD741" s="346">
        <v>-595208</v>
      </c>
      <c r="AE741" s="347">
        <v>-0.46970142952403127</v>
      </c>
      <c r="AF741" s="347">
        <v>1.1169052765351704E-2</v>
      </c>
      <c r="AG741" s="346">
        <v>659819</v>
      </c>
      <c r="AH741" s="346">
        <v>672423</v>
      </c>
      <c r="AI741" s="346">
        <v>778325</v>
      </c>
      <c r="AJ741" s="346">
        <v>554692</v>
      </c>
      <c r="AK741" s="346">
        <v>694726</v>
      </c>
      <c r="AL741" s="346">
        <v>-25023.031347411714</v>
      </c>
      <c r="AM741" s="346">
        <v>445.9905453719839</v>
      </c>
      <c r="AN741" s="346">
        <v>36908.139024780859</v>
      </c>
      <c r="AO741" s="346">
        <v>1103.6847365060239</v>
      </c>
      <c r="AP741" s="346">
        <v>24093.066796543091</v>
      </c>
      <c r="AQ741" s="347">
        <v>0.17800744736076202</v>
      </c>
      <c r="AR741" s="348" t="str">
        <f t="shared" si="59"/>
        <v>ChattogramCumilla</v>
      </c>
      <c r="AS741" s="347">
        <v>4.0000000000000001E-3</v>
      </c>
      <c r="AT741" s="347" t="s">
        <v>1856</v>
      </c>
      <c r="AU741" s="347" t="s">
        <v>1843</v>
      </c>
      <c r="AV741" s="349" t="s">
        <v>1041</v>
      </c>
    </row>
    <row r="742" spans="1:48" ht="14.4">
      <c r="A742" s="343">
        <v>784</v>
      </c>
      <c r="B742" s="343" t="s">
        <v>1737</v>
      </c>
      <c r="C742" s="343" t="s">
        <v>2371</v>
      </c>
      <c r="D742" s="343" t="str">
        <f t="shared" si="55"/>
        <v>1001 - 1500 SFTDhakaShariatpurNon-PNPWithin the MahallaLCঅন্যান্যSquare ⬜ shapeGround floor</v>
      </c>
      <c r="E742" s="343" t="str">
        <f>CONCATENATE('Outlet Data'!K742,L742,'Outlet Data'!N742,M742)</f>
        <v>DhakaShariatpurWithin the MahallaNon-PNP</v>
      </c>
      <c r="F742" s="343" t="str">
        <f t="shared" si="56"/>
        <v>Shariatpurঅন্যান্যNon-PNP</v>
      </c>
      <c r="G742" s="343" t="str">
        <f t="shared" si="57"/>
        <v>ShariatpurNon-PNP</v>
      </c>
      <c r="H742" s="344">
        <v>45991</v>
      </c>
      <c r="I742" s="343">
        <v>1140</v>
      </c>
      <c r="J742" s="343" t="str">
        <f t="shared" si="58"/>
        <v>1001 - 1500 SFT</v>
      </c>
      <c r="K742" s="345" t="s">
        <v>52</v>
      </c>
      <c r="L742" s="343" t="s">
        <v>173</v>
      </c>
      <c r="M742" s="345" t="s">
        <v>1537</v>
      </c>
      <c r="N742" s="343" t="s">
        <v>1016</v>
      </c>
      <c r="O742" s="343" t="s">
        <v>127</v>
      </c>
      <c r="P742" s="343" t="s">
        <v>118</v>
      </c>
      <c r="Q742" s="343" t="s">
        <v>1926</v>
      </c>
      <c r="R742" s="343" t="s">
        <v>52</v>
      </c>
      <c r="S742" s="346">
        <v>833246</v>
      </c>
      <c r="T742" s="346">
        <v>730.91754385964907</v>
      </c>
      <c r="U742" s="346">
        <v>716773</v>
      </c>
      <c r="V742" s="346">
        <v>976716</v>
      </c>
      <c r="W742" s="346">
        <v>1126199.5</v>
      </c>
      <c r="X742" s="346">
        <v>866075.60000000009</v>
      </c>
      <c r="Y742" s="346">
        <v>1499334.35</v>
      </c>
      <c r="Z742" s="346">
        <v>28</v>
      </c>
      <c r="AA742" s="346" t="s">
        <v>1853</v>
      </c>
      <c r="AB742" s="346" t="s">
        <v>1854</v>
      </c>
      <c r="AC742" s="346" t="s">
        <v>1841</v>
      </c>
      <c r="AD742" s="346">
        <v>-292953.5</v>
      </c>
      <c r="AE742" s="347">
        <v>-0.26012575924603054</v>
      </c>
      <c r="AF742" s="347">
        <v>-2.584637136047108E-2</v>
      </c>
      <c r="AG742" s="346">
        <v>716773</v>
      </c>
      <c r="AH742" s="346">
        <v>641751</v>
      </c>
      <c r="AI742" s="346">
        <v>1089562</v>
      </c>
      <c r="AJ742" s="346">
        <v>741428</v>
      </c>
      <c r="AK742" s="346">
        <v>976716</v>
      </c>
      <c r="AL742" s="346">
        <v>-47861.563331036712</v>
      </c>
      <c r="AM742" s="346">
        <v>-158441.40392056733</v>
      </c>
      <c r="AN742" s="346">
        <v>46141.915101095772</v>
      </c>
      <c r="AO742" s="346">
        <v>4186.2218834144878</v>
      </c>
      <c r="AP742" s="346">
        <v>48292.902513958368</v>
      </c>
      <c r="AQ742" s="347">
        <v>0.16764196854582467</v>
      </c>
      <c r="AR742" s="348" t="str">
        <f t="shared" si="59"/>
        <v>DhakaShariatpur</v>
      </c>
      <c r="AS742" s="347">
        <v>4.0000000000000001E-3</v>
      </c>
      <c r="AT742" s="347" t="s">
        <v>1846</v>
      </c>
      <c r="AU742" s="347" t="s">
        <v>1843</v>
      </c>
      <c r="AV742" s="349" t="s">
        <v>1041</v>
      </c>
    </row>
    <row r="743" spans="1:48" ht="14.4">
      <c r="A743" s="343">
        <v>684</v>
      </c>
      <c r="B743" s="343" t="s">
        <v>1777</v>
      </c>
      <c r="C743" s="343" t="s">
        <v>2372</v>
      </c>
      <c r="D743" s="343" t="str">
        <f t="shared" si="55"/>
        <v>1001 - 1500 SFTKhulnaKushtiaNon-PNPHigh Street W Residential BlockMCজেলা শহরOthersSlightly upper than Ground floor</v>
      </c>
      <c r="E743" s="343" t="str">
        <f>CONCATENATE('Outlet Data'!K743,L743,'Outlet Data'!N743,M743)</f>
        <v>KhulnaKushtiaHigh Street W Residential BlockNon-PNP</v>
      </c>
      <c r="F743" s="343" t="str">
        <f t="shared" si="56"/>
        <v>Kushtiaজেলা শহরNon-PNP</v>
      </c>
      <c r="G743" s="343" t="str">
        <f t="shared" si="57"/>
        <v>KushtiaNon-PNP</v>
      </c>
      <c r="H743" s="344">
        <v>45991</v>
      </c>
      <c r="I743" s="343">
        <v>1450</v>
      </c>
      <c r="J743" s="343" t="str">
        <f t="shared" si="58"/>
        <v>1001 - 1500 SFT</v>
      </c>
      <c r="K743" s="345" t="s">
        <v>159</v>
      </c>
      <c r="L743" s="343" t="s">
        <v>512</v>
      </c>
      <c r="M743" s="345" t="s">
        <v>1537</v>
      </c>
      <c r="N743" s="343" t="s">
        <v>1015</v>
      </c>
      <c r="O743" s="343" t="s">
        <v>25</v>
      </c>
      <c r="P743" s="343" t="s">
        <v>118</v>
      </c>
      <c r="Q743" s="343" t="s">
        <v>1861</v>
      </c>
      <c r="R743" s="343" t="s">
        <v>1863</v>
      </c>
      <c r="S743" s="346">
        <v>960157</v>
      </c>
      <c r="T743" s="346">
        <v>662.17724137931032</v>
      </c>
      <c r="U743" s="346">
        <v>925475</v>
      </c>
      <c r="V743" s="346">
        <v>1012134</v>
      </c>
      <c r="W743" s="346">
        <v>1121570.1000000001</v>
      </c>
      <c r="X743" s="346">
        <v>952503.3</v>
      </c>
      <c r="Y743" s="346">
        <v>1526574.5</v>
      </c>
      <c r="Z743" s="346">
        <v>44</v>
      </c>
      <c r="AA743" s="346" t="s">
        <v>1848</v>
      </c>
      <c r="AB743" s="346" t="s">
        <v>1849</v>
      </c>
      <c r="AC743" s="346" t="s">
        <v>1845</v>
      </c>
      <c r="AD743" s="346">
        <v>-161413.10000000009</v>
      </c>
      <c r="AE743" s="347">
        <v>-0.143917085521449</v>
      </c>
      <c r="AF743" s="347">
        <v>1.0195547462280397E-2</v>
      </c>
      <c r="AG743" s="346">
        <v>1012134</v>
      </c>
      <c r="AH743" s="346">
        <v>925475</v>
      </c>
      <c r="AI743" s="346">
        <v>1036912</v>
      </c>
      <c r="AJ743" s="346">
        <v>882207</v>
      </c>
      <c r="AK743" s="346">
        <v>944057</v>
      </c>
      <c r="AL743" s="346">
        <v>-27415.77352534089</v>
      </c>
      <c r="AM743" s="346">
        <v>-9129.2526030271256</v>
      </c>
      <c r="AN743" s="346">
        <v>46871.522447098308</v>
      </c>
      <c r="AO743" s="346">
        <v>13106.70794406769</v>
      </c>
      <c r="AP743" s="346">
        <v>25513.427060905815</v>
      </c>
      <c r="AQ743" s="347">
        <v>0.16331708782432167</v>
      </c>
      <c r="AR743" s="348" t="str">
        <f t="shared" si="59"/>
        <v>KhulnaKushtia</v>
      </c>
      <c r="AS743" s="347">
        <v>4.0000000000000001E-3</v>
      </c>
      <c r="AT743" s="347" t="s">
        <v>1850</v>
      </c>
      <c r="AU743" s="347" t="s">
        <v>1851</v>
      </c>
      <c r="AV743" s="349" t="s">
        <v>1041</v>
      </c>
    </row>
    <row r="744" spans="1:48" ht="14.4">
      <c r="A744" s="343">
        <v>792</v>
      </c>
      <c r="B744" s="343" t="s">
        <v>1756</v>
      </c>
      <c r="C744" s="343" t="s">
        <v>2373</v>
      </c>
      <c r="D744" s="343" t="str">
        <f t="shared" si="55"/>
        <v>1001 - 1500 SFTChattogramCumillaNon-PNPHigh Street W Residential BlockLCঅন্যান্যSquare ⬜ shapeGround floor</v>
      </c>
      <c r="E744" s="343" t="str">
        <f>CONCATENATE('Outlet Data'!K744,L744,'Outlet Data'!N744,M744)</f>
        <v>ChattogramCumillaHigh Street W Residential BlockNon-PNP</v>
      </c>
      <c r="F744" s="343" t="str">
        <f t="shared" si="56"/>
        <v>Cumillaঅন্যান্যNon-PNP</v>
      </c>
      <c r="G744" s="343" t="str">
        <f t="shared" si="57"/>
        <v>CumillaNon-PNP</v>
      </c>
      <c r="H744" s="344">
        <v>45991</v>
      </c>
      <c r="I744" s="343">
        <v>1331</v>
      </c>
      <c r="J744" s="343" t="str">
        <f t="shared" si="58"/>
        <v>1001 - 1500 SFT</v>
      </c>
      <c r="K744" s="345" t="s">
        <v>195</v>
      </c>
      <c r="L744" s="343" t="s">
        <v>162</v>
      </c>
      <c r="M744" s="345" t="s">
        <v>1537</v>
      </c>
      <c r="N744" s="343" t="s">
        <v>1015</v>
      </c>
      <c r="O744" s="343" t="s">
        <v>127</v>
      </c>
      <c r="P744" s="343" t="s">
        <v>118</v>
      </c>
      <c r="Q744" s="343" t="s">
        <v>1926</v>
      </c>
      <c r="R744" s="343" t="s">
        <v>1863</v>
      </c>
      <c r="S744" s="346">
        <v>1497521.6</v>
      </c>
      <c r="T744" s="346">
        <v>1125.1101427498122</v>
      </c>
      <c r="U744" s="346">
        <v>1417349</v>
      </c>
      <c r="V744" s="346">
        <v>1600858</v>
      </c>
      <c r="W744" s="346">
        <v>1267205</v>
      </c>
      <c r="X744" s="346">
        <v>882086.6</v>
      </c>
      <c r="Y744" s="346">
        <v>1558045</v>
      </c>
      <c r="Z744" s="346">
        <v>13</v>
      </c>
      <c r="AA744" s="346" t="s">
        <v>1853</v>
      </c>
      <c r="AB744" s="346" t="s">
        <v>1854</v>
      </c>
      <c r="AC744" s="346" t="s">
        <v>1845</v>
      </c>
      <c r="AD744" s="346">
        <v>230316.60000000009</v>
      </c>
      <c r="AE744" s="347">
        <v>0.1817516502854708</v>
      </c>
      <c r="AF744" s="347">
        <v>5.7822140323143742E-2</v>
      </c>
      <c r="AG744" s="346">
        <v>1519907</v>
      </c>
      <c r="AH744" s="346">
        <v>1417349</v>
      </c>
      <c r="AI744" s="346">
        <v>1773863</v>
      </c>
      <c r="AJ744" s="346">
        <v>1175631</v>
      </c>
      <c r="AK744" s="346">
        <v>1600858</v>
      </c>
      <c r="AL744" s="346">
        <v>76126.100262237363</v>
      </c>
      <c r="AM744" s="346">
        <v>72219.07473699344</v>
      </c>
      <c r="AN744" s="346">
        <v>129963.77721224082</v>
      </c>
      <c r="AO744" s="346">
        <v>45321.89750323529</v>
      </c>
      <c r="AP744" s="346">
        <v>109318.67074598678</v>
      </c>
      <c r="AQ744" s="347">
        <v>0.18002826861261853</v>
      </c>
      <c r="AR744" s="348" t="str">
        <f t="shared" si="59"/>
        <v>ChattogramCumilla</v>
      </c>
      <c r="AS744" s="347">
        <v>4.0000000000000001E-3</v>
      </c>
      <c r="AT744" s="347" t="s">
        <v>1846</v>
      </c>
      <c r="AU744" s="347" t="s">
        <v>1843</v>
      </c>
      <c r="AV744" s="349" t="s">
        <v>1041</v>
      </c>
    </row>
    <row r="745" spans="1:48" ht="14.4">
      <c r="A745" s="343">
        <v>798</v>
      </c>
      <c r="B745" s="343" t="s">
        <v>1774</v>
      </c>
      <c r="C745" s="343" t="s">
        <v>2374</v>
      </c>
      <c r="D745" s="343" t="str">
        <f t="shared" si="55"/>
        <v>1001 - 1500 SFTDhakaGazipurNon-PNPHigh Street W InstitutionsLCথানা সদরI shapeGround floor</v>
      </c>
      <c r="E745" s="343" t="str">
        <f>CONCATENATE('Outlet Data'!K745,L745,'Outlet Data'!N745,M745)</f>
        <v>DhakaGazipurHigh Street W InstitutionsNon-PNP</v>
      </c>
      <c r="F745" s="343" t="str">
        <f t="shared" si="56"/>
        <v>Gazipurথানা সদরNon-PNP</v>
      </c>
      <c r="G745" s="343" t="str">
        <f t="shared" si="57"/>
        <v>GazipurNon-PNP</v>
      </c>
      <c r="H745" s="344">
        <v>45991</v>
      </c>
      <c r="I745" s="343">
        <v>1345</v>
      </c>
      <c r="J745" s="343" t="str">
        <f t="shared" si="58"/>
        <v>1001 - 1500 SFT</v>
      </c>
      <c r="K745" s="345" t="s">
        <v>52</v>
      </c>
      <c r="L745" s="343" t="s">
        <v>79</v>
      </c>
      <c r="M745" s="345" t="s">
        <v>1537</v>
      </c>
      <c r="N745" s="343" t="s">
        <v>1021</v>
      </c>
      <c r="O745" s="343" t="s">
        <v>127</v>
      </c>
      <c r="P745" s="343" t="s">
        <v>118</v>
      </c>
      <c r="Q745" s="343" t="s">
        <v>1869</v>
      </c>
      <c r="R745" s="343" t="s">
        <v>52</v>
      </c>
      <c r="S745" s="346">
        <v>360275.8</v>
      </c>
      <c r="T745" s="346">
        <v>267.86304832713756</v>
      </c>
      <c r="U745" s="346">
        <v>323770</v>
      </c>
      <c r="V745" s="346">
        <v>385860</v>
      </c>
      <c r="W745" s="346">
        <v>1126199.5</v>
      </c>
      <c r="X745" s="346">
        <v>866075.60000000009</v>
      </c>
      <c r="Y745" s="346">
        <v>1499334.35</v>
      </c>
      <c r="Z745" s="346">
        <v>28</v>
      </c>
      <c r="AA745" s="346" t="s">
        <v>1853</v>
      </c>
      <c r="AB745" s="346" t="s">
        <v>1854</v>
      </c>
      <c r="AC745" s="346" t="s">
        <v>1841</v>
      </c>
      <c r="AD745" s="346">
        <v>-765923.7</v>
      </c>
      <c r="AE745" s="347">
        <v>-0.6800959332693719</v>
      </c>
      <c r="AF745" s="347">
        <v>-0.13319740056641147</v>
      </c>
      <c r="AG745" s="346">
        <v>323770</v>
      </c>
      <c r="AH745" s="346">
        <v>376743</v>
      </c>
      <c r="AI745" s="346">
        <v>419544</v>
      </c>
      <c r="AJ745" s="346">
        <v>295462</v>
      </c>
      <c r="AK745" s="346">
        <v>385860</v>
      </c>
      <c r="AL745" s="346">
        <v>-76912.894041042542</v>
      </c>
      <c r="AM745" s="346">
        <v>-42621.938298518202</v>
      </c>
      <c r="AN745" s="346">
        <v>-31062.091317293147</v>
      </c>
      <c r="AO745" s="346">
        <v>-49084.955351121389</v>
      </c>
      <c r="AP745" s="346">
        <v>-40257.121226946445</v>
      </c>
      <c r="AQ745" s="347">
        <v>0.16255924204905142</v>
      </c>
      <c r="AR745" s="348" t="str">
        <f t="shared" si="59"/>
        <v>DhakaGazipur</v>
      </c>
      <c r="AS745" s="347">
        <v>4.0000000000000001E-3</v>
      </c>
      <c r="AT745" s="347" t="s">
        <v>1856</v>
      </c>
      <c r="AU745" s="347" t="s">
        <v>1843</v>
      </c>
      <c r="AV745" s="349" t="s">
        <v>1041</v>
      </c>
    </row>
    <row r="746" spans="1:48" ht="14.4">
      <c r="A746" s="343">
        <v>682</v>
      </c>
      <c r="B746" s="343" t="s">
        <v>1758</v>
      </c>
      <c r="C746" s="343" t="s">
        <v>2375</v>
      </c>
      <c r="D746" s="343" t="str">
        <f t="shared" si="55"/>
        <v>Below 1000 SFTMymensinghJamalpurNon-PNPHigh StreetLCজেলা শহরSquare ⬜ shapeSlightly upper than Ground floor</v>
      </c>
      <c r="E746" s="343" t="str">
        <f>CONCATENATE('Outlet Data'!K746,L746,'Outlet Data'!N746,M746)</f>
        <v>MymensinghJamalpurHigh StreetNon-PNP</v>
      </c>
      <c r="F746" s="343" t="str">
        <f t="shared" si="56"/>
        <v>Jamalpurজেলা শহরNon-PNP</v>
      </c>
      <c r="G746" s="343" t="str">
        <f t="shared" si="57"/>
        <v>JamalpurNon-PNP</v>
      </c>
      <c r="H746" s="344">
        <v>45991</v>
      </c>
      <c r="I746" s="343">
        <v>850</v>
      </c>
      <c r="J746" s="343" t="str">
        <f t="shared" si="58"/>
        <v>Below 1000 SFT</v>
      </c>
      <c r="K746" s="345" t="s">
        <v>18</v>
      </c>
      <c r="L746" s="343" t="s">
        <v>153</v>
      </c>
      <c r="M746" s="345" t="s">
        <v>1537</v>
      </c>
      <c r="N746" s="343" t="s">
        <v>1018</v>
      </c>
      <c r="O746" s="343" t="s">
        <v>127</v>
      </c>
      <c r="P746" s="343" t="s">
        <v>118</v>
      </c>
      <c r="Q746" s="343" t="s">
        <v>1861</v>
      </c>
      <c r="R746" s="343" t="s">
        <v>1863</v>
      </c>
      <c r="S746" s="346">
        <v>427838</v>
      </c>
      <c r="T746" s="346">
        <v>503.33882352941174</v>
      </c>
      <c r="U746" s="346">
        <v>423432</v>
      </c>
      <c r="V746" s="346">
        <v>433710</v>
      </c>
      <c r="W746" s="346">
        <v>629790.4</v>
      </c>
      <c r="X746" s="346">
        <v>427838</v>
      </c>
      <c r="Y746" s="346">
        <v>744136</v>
      </c>
      <c r="Z746" s="346">
        <v>5</v>
      </c>
      <c r="AA746" s="346" t="s">
        <v>1848</v>
      </c>
      <c r="AB746" s="346" t="s">
        <v>1849</v>
      </c>
      <c r="AC746" s="346" t="s">
        <v>1845</v>
      </c>
      <c r="AD746" s="346">
        <v>-201952.40000000002</v>
      </c>
      <c r="AE746" s="347">
        <v>-0.3206660501652614</v>
      </c>
      <c r="AF746" s="347">
        <v>-7.7786293937559953E-2</v>
      </c>
      <c r="AG746" s="346">
        <v>432418</v>
      </c>
      <c r="AH746" s="346">
        <v>433710</v>
      </c>
      <c r="AI746" s="346">
        <v>508635</v>
      </c>
      <c r="AJ746" s="346">
        <v>340995</v>
      </c>
      <c r="AK746" s="346">
        <v>423432</v>
      </c>
      <c r="AL746" s="346">
        <v>-53631.991473680551</v>
      </c>
      <c r="AM746" s="346">
        <v>-47708.55391047812</v>
      </c>
      <c r="AN746" s="346">
        <v>-12892.744162409479</v>
      </c>
      <c r="AO746" s="346">
        <v>-33010.448246662767</v>
      </c>
      <c r="AP746" s="346">
        <v>-19155.924335057978</v>
      </c>
      <c r="AQ746" s="347">
        <v>0.15174135528210633</v>
      </c>
      <c r="AR746" s="348" t="str">
        <f t="shared" si="59"/>
        <v>MymensinghJamalpur</v>
      </c>
      <c r="AS746" s="347">
        <v>4.0000000000000001E-3</v>
      </c>
      <c r="AT746" s="347" t="s">
        <v>1846</v>
      </c>
      <c r="AU746" s="347" t="s">
        <v>1851</v>
      </c>
      <c r="AV746" s="349" t="s">
        <v>1041</v>
      </c>
    </row>
    <row r="747" spans="1:48" ht="14.4">
      <c r="A747" s="343">
        <v>672</v>
      </c>
      <c r="B747" s="343" t="s">
        <v>1773</v>
      </c>
      <c r="C747" s="343" t="s">
        <v>2376</v>
      </c>
      <c r="D747" s="343" t="str">
        <f t="shared" si="55"/>
        <v>1001 - 1500 SFTDhakaDhakaNon-PNPWithin the MahallaMCবিভাগীয় শহরL shapeGround floor</v>
      </c>
      <c r="E747" s="343" t="str">
        <f>CONCATENATE('Outlet Data'!K747,L747,'Outlet Data'!N747,M747)</f>
        <v>DhakaDhakaWithin the MahallaNon-PNP</v>
      </c>
      <c r="F747" s="343" t="str">
        <f t="shared" si="56"/>
        <v>Dhakaবিভাগীয় শহরNon-PNP</v>
      </c>
      <c r="G747" s="343" t="str">
        <f t="shared" si="57"/>
        <v>DhakaNon-PNP</v>
      </c>
      <c r="H747" s="344">
        <v>45991</v>
      </c>
      <c r="I747" s="343">
        <v>1500</v>
      </c>
      <c r="J747" s="343" t="str">
        <f t="shared" si="58"/>
        <v>1001 - 1500 SFT</v>
      </c>
      <c r="K747" s="345" t="s">
        <v>52</v>
      </c>
      <c r="L747" s="343" t="s">
        <v>52</v>
      </c>
      <c r="M747" s="345" t="s">
        <v>1537</v>
      </c>
      <c r="N747" s="343" t="s">
        <v>1016</v>
      </c>
      <c r="O747" s="343" t="s">
        <v>25</v>
      </c>
      <c r="P747" s="343" t="s">
        <v>118</v>
      </c>
      <c r="Q747" s="343" t="s">
        <v>1838</v>
      </c>
      <c r="R747" s="343" t="s">
        <v>52</v>
      </c>
      <c r="S747" s="346">
        <v>1280202</v>
      </c>
      <c r="T747" s="346">
        <v>853.46799999999996</v>
      </c>
      <c r="U747" s="346">
        <v>1237516</v>
      </c>
      <c r="V747" s="346">
        <v>1278692</v>
      </c>
      <c r="W747" s="346">
        <v>1796385.8</v>
      </c>
      <c r="X747" s="346">
        <v>1234693.5</v>
      </c>
      <c r="Y747" s="346">
        <v>2351918.2999999998</v>
      </c>
      <c r="Z747" s="346">
        <v>14</v>
      </c>
      <c r="AA747" s="346" t="s">
        <v>1857</v>
      </c>
      <c r="AB747" s="346" t="s">
        <v>1858</v>
      </c>
      <c r="AC747" s="346" t="s">
        <v>1845</v>
      </c>
      <c r="AD747" s="346">
        <v>-516183.80000000005</v>
      </c>
      <c r="AE747" s="347">
        <v>-0.28734573608853953</v>
      </c>
      <c r="AF747" s="347">
        <v>1.9869228874749893E-2</v>
      </c>
      <c r="AG747" s="346">
        <v>1265172</v>
      </c>
      <c r="AH747" s="346">
        <v>1237516</v>
      </c>
      <c r="AI747" s="346">
        <v>1278692</v>
      </c>
      <c r="AJ747" s="346">
        <v>1182590</v>
      </c>
      <c r="AK747" s="346">
        <v>1437040</v>
      </c>
      <c r="AL747" s="346">
        <v>-60728.008849878039</v>
      </c>
      <c r="AM747" s="346">
        <v>13686.017438685318</v>
      </c>
      <c r="AN747" s="346">
        <v>73739.258099445695</v>
      </c>
      <c r="AO747" s="346">
        <v>39520.376951591519</v>
      </c>
      <c r="AP747" s="346">
        <v>60965.489079718333</v>
      </c>
      <c r="AQ747" s="347">
        <v>0.17154302365334728</v>
      </c>
      <c r="AR747" s="348" t="str">
        <f t="shared" si="59"/>
        <v>DhakaDhaka</v>
      </c>
      <c r="AS747" s="347">
        <v>4.0000000000000001E-3</v>
      </c>
      <c r="AT747" s="347" t="s">
        <v>1842</v>
      </c>
      <c r="AU747" s="347" t="s">
        <v>1843</v>
      </c>
      <c r="AV747" s="349" t="s">
        <v>1041</v>
      </c>
    </row>
    <row r="748" spans="1:48" ht="14.4">
      <c r="A748" s="343">
        <v>677</v>
      </c>
      <c r="B748" s="343" t="s">
        <v>1757</v>
      </c>
      <c r="C748" s="343" t="s">
        <v>2377</v>
      </c>
      <c r="D748" s="343" t="str">
        <f t="shared" si="55"/>
        <v>1501 - 2000 SFTRangpurRangpurNon-PNPHigh Street W Residential BlockMBবিভাগীয় শহরI shapeGround floor</v>
      </c>
      <c r="E748" s="343" t="str">
        <f>CONCATENATE('Outlet Data'!K748,L748,'Outlet Data'!N748,M748)</f>
        <v>RangpurRangpurHigh Street W Residential BlockNon-PNP</v>
      </c>
      <c r="F748" s="343" t="str">
        <f t="shared" si="56"/>
        <v>Rangpurবিভাগীয় শহরNon-PNP</v>
      </c>
      <c r="G748" s="343" t="str">
        <f t="shared" si="57"/>
        <v>RangpurNon-PNP</v>
      </c>
      <c r="H748" s="344">
        <v>45991</v>
      </c>
      <c r="I748" s="343">
        <v>1602</v>
      </c>
      <c r="J748" s="343" t="str">
        <f t="shared" si="58"/>
        <v>1501 - 2000 SFT</v>
      </c>
      <c r="K748" s="345" t="s">
        <v>389</v>
      </c>
      <c r="L748" s="343" t="s">
        <v>389</v>
      </c>
      <c r="M748" s="345" t="s">
        <v>1537</v>
      </c>
      <c r="N748" s="343" t="s">
        <v>1015</v>
      </c>
      <c r="O748" s="343" t="s">
        <v>25</v>
      </c>
      <c r="P748" s="343" t="s">
        <v>27</v>
      </c>
      <c r="Q748" s="343" t="s">
        <v>1838</v>
      </c>
      <c r="R748" s="343" t="s">
        <v>1863</v>
      </c>
      <c r="S748" s="346">
        <v>1075694</v>
      </c>
      <c r="T748" s="346">
        <v>671.46941323345823</v>
      </c>
      <c r="U748" s="346">
        <v>1051499</v>
      </c>
      <c r="V748" s="346">
        <v>1114578</v>
      </c>
      <c r="W748" s="346">
        <v>1411234.6</v>
      </c>
      <c r="X748" s="346">
        <v>1269714.5</v>
      </c>
      <c r="Y748" s="346">
        <v>1709896.8</v>
      </c>
      <c r="Z748" s="346">
        <v>7</v>
      </c>
      <c r="AA748" s="346" t="s">
        <v>1853</v>
      </c>
      <c r="AB748" s="346" t="s">
        <v>1854</v>
      </c>
      <c r="AC748" s="346" t="s">
        <v>1841</v>
      </c>
      <c r="AD748" s="346">
        <v>-335540.60000000009</v>
      </c>
      <c r="AE748" s="347">
        <v>-0.23776387001849308</v>
      </c>
      <c r="AF748" s="347">
        <v>2.1723537485128827E-2</v>
      </c>
      <c r="AG748" s="346">
        <v>1051499</v>
      </c>
      <c r="AH748" s="346">
        <v>1070540</v>
      </c>
      <c r="AI748" s="346">
        <v>1189899</v>
      </c>
      <c r="AJ748" s="346">
        <v>951954</v>
      </c>
      <c r="AK748" s="346">
        <v>1114578</v>
      </c>
      <c r="AL748" s="346">
        <v>3056.197640369588</v>
      </c>
      <c r="AM748" s="346">
        <v>22818.198319819086</v>
      </c>
      <c r="AN748" s="346">
        <v>60344.296839864168</v>
      </c>
      <c r="AO748" s="346">
        <v>-6682.1118728776637</v>
      </c>
      <c r="AP748" s="346">
        <v>37302.813730465656</v>
      </c>
      <c r="AQ748" s="347">
        <v>0.16085637586821575</v>
      </c>
      <c r="AR748" s="348" t="str">
        <f t="shared" si="59"/>
        <v>RangpurRangpur</v>
      </c>
      <c r="AS748" s="347">
        <v>4.0000000000000001E-3</v>
      </c>
      <c r="AT748" s="347" t="s">
        <v>1856</v>
      </c>
      <c r="AU748" s="347" t="s">
        <v>1843</v>
      </c>
      <c r="AV748" s="349" t="s">
        <v>1041</v>
      </c>
    </row>
    <row r="749" spans="1:48" ht="14.4">
      <c r="A749" s="343">
        <v>675</v>
      </c>
      <c r="B749" s="343" t="s">
        <v>1776</v>
      </c>
      <c r="C749" s="343" t="s">
        <v>2378</v>
      </c>
      <c r="D749" s="343" t="str">
        <f t="shared" si="55"/>
        <v>Below 1000 SFTRangpurRangpurNon-PNPCommercial HubMBথানা সদরSquare ⬜ shapeGround floor</v>
      </c>
      <c r="E749" s="343" t="str">
        <f>CONCATENATE('Outlet Data'!K749,L749,'Outlet Data'!N749,M749)</f>
        <v>RangpurRangpurCommercial HubNon-PNP</v>
      </c>
      <c r="F749" s="343" t="str">
        <f t="shared" si="56"/>
        <v>Rangpurথানা সদরNon-PNP</v>
      </c>
      <c r="G749" s="343" t="str">
        <f t="shared" si="57"/>
        <v>RangpurNon-PNP</v>
      </c>
      <c r="H749" s="344">
        <v>45991</v>
      </c>
      <c r="I749" s="343">
        <v>633</v>
      </c>
      <c r="J749" s="343" t="str">
        <f t="shared" si="58"/>
        <v>Below 1000 SFT</v>
      </c>
      <c r="K749" s="345" t="s">
        <v>389</v>
      </c>
      <c r="L749" s="343" t="s">
        <v>389</v>
      </c>
      <c r="M749" s="345" t="s">
        <v>1537</v>
      </c>
      <c r="N749" s="343" t="s">
        <v>1014</v>
      </c>
      <c r="O749" s="343" t="s">
        <v>25</v>
      </c>
      <c r="P749" s="343" t="s">
        <v>27</v>
      </c>
      <c r="Q749" s="343" t="s">
        <v>1869</v>
      </c>
      <c r="R749" s="343" t="s">
        <v>1863</v>
      </c>
      <c r="S749" s="346">
        <v>672715.6</v>
      </c>
      <c r="T749" s="346">
        <v>1062.7418641390204</v>
      </c>
      <c r="U749" s="346">
        <v>576026</v>
      </c>
      <c r="V749" s="346">
        <v>793990</v>
      </c>
      <c r="W749" s="346">
        <v>974283.3</v>
      </c>
      <c r="X749" s="346">
        <v>538513.69999999995</v>
      </c>
      <c r="Y749" s="346">
        <v>1231812.75</v>
      </c>
      <c r="Z749" s="346">
        <v>18</v>
      </c>
      <c r="AA749" s="346" t="s">
        <v>1848</v>
      </c>
      <c r="AB749" s="346" t="s">
        <v>1849</v>
      </c>
      <c r="AC749" s="346" t="s">
        <v>1845</v>
      </c>
      <c r="AD749" s="346">
        <v>-301567.70000000007</v>
      </c>
      <c r="AE749" s="347">
        <v>-0.30952773182091908</v>
      </c>
      <c r="AF749" s="347">
        <v>1.3547348367814848E-3</v>
      </c>
      <c r="AG749" s="346">
        <v>535089</v>
      </c>
      <c r="AH749" s="346">
        <v>576026</v>
      </c>
      <c r="AI749" s="346">
        <v>793990</v>
      </c>
      <c r="AJ749" s="346">
        <v>601391</v>
      </c>
      <c r="AK749" s="346">
        <v>857082</v>
      </c>
      <c r="AL749" s="346">
        <v>-21476.484632467589</v>
      </c>
      <c r="AM749" s="346">
        <v>-6211.9262241459219</v>
      </c>
      <c r="AN749" s="346">
        <v>36125.949773491855</v>
      </c>
      <c r="AO749" s="346">
        <v>-9937.1372360184905</v>
      </c>
      <c r="AP749" s="346">
        <v>6056.3546119719394</v>
      </c>
      <c r="AQ749" s="347">
        <v>0.15431367108505822</v>
      </c>
      <c r="AR749" s="348" t="str">
        <f t="shared" si="59"/>
        <v>RangpurRangpur</v>
      </c>
      <c r="AS749" s="347">
        <v>4.5552817583381757E-3</v>
      </c>
      <c r="AT749" s="347" t="s">
        <v>1846</v>
      </c>
      <c r="AU749" s="347" t="s">
        <v>1843</v>
      </c>
      <c r="AV749" s="349" t="s">
        <v>1041</v>
      </c>
    </row>
    <row r="750" spans="1:48" ht="14.4">
      <c r="A750" s="343">
        <v>681</v>
      </c>
      <c r="B750" s="343" t="s">
        <v>1765</v>
      </c>
      <c r="C750" s="343" t="s">
        <v>2379</v>
      </c>
      <c r="D750" s="343" t="str">
        <f t="shared" si="55"/>
        <v>1001 - 1500 SFTDhakaSavarNon-PNPCommercial HubLBথানা সদরSquare ⬜ shapeGround floor</v>
      </c>
      <c r="E750" s="343" t="str">
        <f>CONCATENATE('Outlet Data'!K750,L750,'Outlet Data'!N750,M750)</f>
        <v>DhakaSavarCommercial HubNon-PNP</v>
      </c>
      <c r="F750" s="343" t="str">
        <f t="shared" si="56"/>
        <v>Savarথানা সদরNon-PNP</v>
      </c>
      <c r="G750" s="343" t="str">
        <f t="shared" si="57"/>
        <v>SavarNon-PNP</v>
      </c>
      <c r="H750" s="344">
        <v>45991</v>
      </c>
      <c r="I750" s="343">
        <v>1216</v>
      </c>
      <c r="J750" s="343" t="str">
        <f t="shared" si="58"/>
        <v>1001 - 1500 SFT</v>
      </c>
      <c r="K750" s="345" t="s">
        <v>52</v>
      </c>
      <c r="L750" s="343" t="s">
        <v>1098</v>
      </c>
      <c r="M750" s="345" t="s">
        <v>1537</v>
      </c>
      <c r="N750" s="343" t="s">
        <v>1014</v>
      </c>
      <c r="O750" s="343" t="s">
        <v>127</v>
      </c>
      <c r="P750" s="343" t="s">
        <v>27</v>
      </c>
      <c r="Q750" s="343" t="s">
        <v>1869</v>
      </c>
      <c r="R750" s="343" t="s">
        <v>52</v>
      </c>
      <c r="S750" s="346">
        <v>860609.4</v>
      </c>
      <c r="T750" s="346">
        <v>707.73799342105269</v>
      </c>
      <c r="U750" s="346">
        <v>851045</v>
      </c>
      <c r="V750" s="346">
        <v>908578</v>
      </c>
      <c r="W750" s="346">
        <v>924737.8</v>
      </c>
      <c r="X750" s="346">
        <v>766540.9</v>
      </c>
      <c r="Y750" s="346">
        <v>1143521.4500000002</v>
      </c>
      <c r="Z750" s="346">
        <v>8</v>
      </c>
      <c r="AA750" s="346" t="s">
        <v>1853</v>
      </c>
      <c r="AB750" s="346" t="s">
        <v>1854</v>
      </c>
      <c r="AC750" s="346" t="s">
        <v>1845</v>
      </c>
      <c r="AD750" s="346">
        <v>-64128.400000000023</v>
      </c>
      <c r="AE750" s="347">
        <v>-6.9347657249438699E-2</v>
      </c>
      <c r="AF750" s="347">
        <v>1.9212341988324822E-2</v>
      </c>
      <c r="AG750" s="346">
        <v>906750</v>
      </c>
      <c r="AH750" s="346">
        <v>851045</v>
      </c>
      <c r="AI750" s="346">
        <v>951681</v>
      </c>
      <c r="AJ750" s="346">
        <v>684993</v>
      </c>
      <c r="AK750" s="346">
        <v>908578</v>
      </c>
      <c r="AL750" s="346">
        <v>-13288.686429724912</v>
      </c>
      <c r="AM750" s="346">
        <v>11621.740786711103</v>
      </c>
      <c r="AN750" s="346">
        <v>52321.708849105518</v>
      </c>
      <c r="AO750" s="346">
        <v>-12000.42693133821</v>
      </c>
      <c r="AP750" s="346">
        <v>44017.274281081656</v>
      </c>
      <c r="AQ750" s="347">
        <v>0.16473749806236127</v>
      </c>
      <c r="AR750" s="348" t="str">
        <f t="shared" si="59"/>
        <v>DhakaSavar</v>
      </c>
      <c r="AS750" s="347">
        <v>4.0000000000000001E-3</v>
      </c>
      <c r="AT750" s="347" t="s">
        <v>1846</v>
      </c>
      <c r="AU750" s="347" t="s">
        <v>1843</v>
      </c>
      <c r="AV750" s="349" t="s">
        <v>1041</v>
      </c>
    </row>
    <row r="751" spans="1:48" ht="14.4">
      <c r="A751" s="343">
        <v>786</v>
      </c>
      <c r="B751" s="343" t="s">
        <v>1763</v>
      </c>
      <c r="C751" s="343" t="s">
        <v>2380</v>
      </c>
      <c r="D751" s="343" t="str">
        <f t="shared" si="55"/>
        <v>1501 - 2000 SFTKhulnaJashoreNon-PNPHigh Street W Residential BlockMBজেলা শহরSquare ⬜ shapeSlightly upper than Ground floor</v>
      </c>
      <c r="E751" s="343" t="str">
        <f>CONCATENATE('Outlet Data'!K751,L751,'Outlet Data'!N751,M751)</f>
        <v>KhulnaJashoreHigh Street W Residential BlockNon-PNP</v>
      </c>
      <c r="F751" s="343" t="str">
        <f t="shared" si="56"/>
        <v>Jashoreজেলা শহরNon-PNP</v>
      </c>
      <c r="G751" s="343" t="str">
        <f t="shared" si="57"/>
        <v>JashoreNon-PNP</v>
      </c>
      <c r="H751" s="344">
        <v>45991</v>
      </c>
      <c r="I751" s="343">
        <v>2000</v>
      </c>
      <c r="J751" s="343" t="str">
        <f t="shared" si="58"/>
        <v>1501 - 2000 SFT</v>
      </c>
      <c r="K751" s="345" t="s">
        <v>159</v>
      </c>
      <c r="L751" s="343" t="s">
        <v>156</v>
      </c>
      <c r="M751" s="345" t="s">
        <v>1537</v>
      </c>
      <c r="N751" s="343" t="s">
        <v>1015</v>
      </c>
      <c r="O751" s="343" t="s">
        <v>25</v>
      </c>
      <c r="P751" s="343" t="s">
        <v>27</v>
      </c>
      <c r="Q751" s="343" t="s">
        <v>1861</v>
      </c>
      <c r="R751" s="343" t="s">
        <v>1863</v>
      </c>
      <c r="S751" s="346">
        <v>1167808</v>
      </c>
      <c r="T751" s="346">
        <v>583.904</v>
      </c>
      <c r="U751" s="346">
        <v>1055322</v>
      </c>
      <c r="V751" s="346">
        <v>1245204</v>
      </c>
      <c r="W751" s="346">
        <v>1784220.4</v>
      </c>
      <c r="X751" s="346">
        <v>1167808</v>
      </c>
      <c r="Y751" s="346">
        <v>2364199</v>
      </c>
      <c r="Z751" s="346">
        <v>13</v>
      </c>
      <c r="AA751" s="346" t="s">
        <v>1853</v>
      </c>
      <c r="AB751" s="346" t="s">
        <v>1854</v>
      </c>
      <c r="AC751" s="346" t="s">
        <v>1845</v>
      </c>
      <c r="AD751" s="346">
        <v>-616412.39999999991</v>
      </c>
      <c r="AE751" s="347">
        <v>-0.34547996424656946</v>
      </c>
      <c r="AF751" s="347">
        <v>2.0532483960723668E-2</v>
      </c>
      <c r="AG751" s="346">
        <v>1187498</v>
      </c>
      <c r="AH751" s="346">
        <v>1055322</v>
      </c>
      <c r="AI751" s="346">
        <v>1423281</v>
      </c>
      <c r="AJ751" s="346">
        <v>927735</v>
      </c>
      <c r="AK751" s="346">
        <v>1245204</v>
      </c>
      <c r="AL751" s="346">
        <v>3970.3000120761862</v>
      </c>
      <c r="AM751" s="346">
        <v>11338.310306714731</v>
      </c>
      <c r="AN751" s="346">
        <v>41839.715295579401</v>
      </c>
      <c r="AO751" s="346">
        <v>9894.6362764973601</v>
      </c>
      <c r="AP751" s="346">
        <v>52847.033255156246</v>
      </c>
      <c r="AQ751" s="347">
        <v>0.15708460790427317</v>
      </c>
      <c r="AR751" s="348" t="str">
        <f t="shared" si="59"/>
        <v>KhulnaJashore</v>
      </c>
      <c r="AS751" s="347">
        <v>4.0000000000000001E-3</v>
      </c>
      <c r="AT751" s="347" t="s">
        <v>1846</v>
      </c>
      <c r="AU751" s="347" t="s">
        <v>1851</v>
      </c>
      <c r="AV751" s="349" t="s">
        <v>1041</v>
      </c>
    </row>
    <row r="752" spans="1:48" ht="14.4">
      <c r="A752" s="343">
        <v>683</v>
      </c>
      <c r="B752" s="343" t="s">
        <v>1768</v>
      </c>
      <c r="C752" s="343" t="s">
        <v>2381</v>
      </c>
      <c r="D752" s="343" t="str">
        <f t="shared" si="55"/>
        <v>1001 - 1500 SFTDhakaSavarNon-PNPCommercial HubLBজেলা শহরSquare ⬜ shapeGround floor</v>
      </c>
      <c r="E752" s="343" t="str">
        <f>CONCATENATE('Outlet Data'!K752,L752,'Outlet Data'!N752,M752)</f>
        <v>DhakaSavarCommercial HubNon-PNP</v>
      </c>
      <c r="F752" s="343" t="str">
        <f t="shared" si="56"/>
        <v>Savarজেলা শহরNon-PNP</v>
      </c>
      <c r="G752" s="343" t="str">
        <f t="shared" si="57"/>
        <v>SavarNon-PNP</v>
      </c>
      <c r="H752" s="344">
        <v>45991</v>
      </c>
      <c r="I752" s="343">
        <v>1310</v>
      </c>
      <c r="J752" s="343" t="str">
        <f t="shared" si="58"/>
        <v>1001 - 1500 SFT</v>
      </c>
      <c r="K752" s="345" t="s">
        <v>52</v>
      </c>
      <c r="L752" s="343" t="s">
        <v>1098</v>
      </c>
      <c r="M752" s="345" t="s">
        <v>1537</v>
      </c>
      <c r="N752" s="343" t="s">
        <v>1014</v>
      </c>
      <c r="O752" s="343" t="s">
        <v>127</v>
      </c>
      <c r="P752" s="343" t="s">
        <v>27</v>
      </c>
      <c r="Q752" s="343" t="s">
        <v>1861</v>
      </c>
      <c r="R752" s="343" t="s">
        <v>52</v>
      </c>
      <c r="S752" s="346">
        <v>751642.6</v>
      </c>
      <c r="T752" s="346">
        <v>573.77297709923664</v>
      </c>
      <c r="U752" s="346">
        <v>655334</v>
      </c>
      <c r="V752" s="346">
        <v>801487</v>
      </c>
      <c r="W752" s="346">
        <v>924737.8</v>
      </c>
      <c r="X752" s="346">
        <v>766540.9</v>
      </c>
      <c r="Y752" s="346">
        <v>1143521.4500000002</v>
      </c>
      <c r="Z752" s="346">
        <v>8</v>
      </c>
      <c r="AA752" s="346" t="s">
        <v>1853</v>
      </c>
      <c r="AB752" s="346" t="s">
        <v>1854</v>
      </c>
      <c r="AC752" s="346" t="s">
        <v>1841</v>
      </c>
      <c r="AD752" s="346">
        <v>-173095.20000000007</v>
      </c>
      <c r="AE752" s="347">
        <v>-0.18718300473928939</v>
      </c>
      <c r="AF752" s="347">
        <v>1.4505000057891512E-3</v>
      </c>
      <c r="AG752" s="346">
        <v>638495</v>
      </c>
      <c r="AH752" s="346">
        <v>772109</v>
      </c>
      <c r="AI752" s="346">
        <v>890788</v>
      </c>
      <c r="AJ752" s="346">
        <v>655334</v>
      </c>
      <c r="AK752" s="346">
        <v>801487</v>
      </c>
      <c r="AL752" s="346">
        <v>-43734.066977408656</v>
      </c>
      <c r="AM752" s="346">
        <v>2646.3415701850899</v>
      </c>
      <c r="AN752" s="346">
        <v>39934.733014040496</v>
      </c>
      <c r="AO752" s="346">
        <v>-9115.8923782979546</v>
      </c>
      <c r="AP752" s="346">
        <v>15720.172749737889</v>
      </c>
      <c r="AQ752" s="347">
        <v>0.15899241188857324</v>
      </c>
      <c r="AR752" s="348" t="str">
        <f t="shared" si="59"/>
        <v>DhakaSavar</v>
      </c>
      <c r="AS752" s="347">
        <v>4.0000000000000001E-3</v>
      </c>
      <c r="AT752" s="347" t="s">
        <v>1846</v>
      </c>
      <c r="AU752" s="347" t="s">
        <v>1843</v>
      </c>
      <c r="AV752" s="349" t="s">
        <v>1041</v>
      </c>
    </row>
    <row r="753" spans="1:48" ht="14.4">
      <c r="A753" s="343">
        <v>680</v>
      </c>
      <c r="B753" s="343" t="s">
        <v>1775</v>
      </c>
      <c r="C753" s="343" t="s">
        <v>2382</v>
      </c>
      <c r="D753" s="343" t="str">
        <f t="shared" si="55"/>
        <v>2001 - 2500 SFTDhakaNarayanganjNon-PNPWithin the MahallaMAঅন্যান্যSquare ⬜ shapeGround floor</v>
      </c>
      <c r="E753" s="343" t="str">
        <f>CONCATENATE('Outlet Data'!K753,L753,'Outlet Data'!N753,M753)</f>
        <v>DhakaNarayanganjWithin the MahallaNon-PNP</v>
      </c>
      <c r="F753" s="343" t="str">
        <f t="shared" si="56"/>
        <v>Narayanganjঅন্যান্যNon-PNP</v>
      </c>
      <c r="G753" s="343" t="str">
        <f t="shared" si="57"/>
        <v>NarayanganjNon-PNP</v>
      </c>
      <c r="H753" s="344">
        <v>45991</v>
      </c>
      <c r="I753" s="343">
        <v>2440</v>
      </c>
      <c r="J753" s="343" t="str">
        <f t="shared" si="58"/>
        <v>2001 - 2500 SFT</v>
      </c>
      <c r="K753" s="345" t="s">
        <v>52</v>
      </c>
      <c r="L753" s="343" t="s">
        <v>103</v>
      </c>
      <c r="M753" s="345" t="s">
        <v>1537</v>
      </c>
      <c r="N753" s="343" t="s">
        <v>1016</v>
      </c>
      <c r="O753" s="343" t="s">
        <v>25</v>
      </c>
      <c r="P753" s="343" t="s">
        <v>46</v>
      </c>
      <c r="Q753" s="343" t="s">
        <v>1926</v>
      </c>
      <c r="R753" s="343" t="s">
        <v>52</v>
      </c>
      <c r="S753" s="346">
        <v>1363304.8</v>
      </c>
      <c r="T753" s="346">
        <v>558.73147540983609</v>
      </c>
      <c r="U753" s="346">
        <v>1305338</v>
      </c>
      <c r="V753" s="346">
        <v>1407693</v>
      </c>
      <c r="W753" s="346">
        <v>2113867</v>
      </c>
      <c r="X753" s="346">
        <v>1510996.4</v>
      </c>
      <c r="Y753" s="346">
        <v>2869175</v>
      </c>
      <c r="Z753" s="346">
        <v>158</v>
      </c>
      <c r="AA753" s="346" t="s">
        <v>1839</v>
      </c>
      <c r="AB753" s="346" t="s">
        <v>1840</v>
      </c>
      <c r="AC753" s="346" t="s">
        <v>1841</v>
      </c>
      <c r="AD753" s="346">
        <v>-750562.2</v>
      </c>
      <c r="AE753" s="347">
        <v>-0.35506595258831319</v>
      </c>
      <c r="AF753" s="347">
        <v>1.4173125696884932E-2</v>
      </c>
      <c r="AG753" s="346">
        <v>1407693</v>
      </c>
      <c r="AH753" s="346">
        <v>1400830</v>
      </c>
      <c r="AI753" s="346">
        <v>1571332</v>
      </c>
      <c r="AJ753" s="346">
        <v>1131331</v>
      </c>
      <c r="AK753" s="346">
        <v>1305338</v>
      </c>
      <c r="AL753" s="346">
        <v>46666.300154157565</v>
      </c>
      <c r="AM753" s="346">
        <v>52296.784411514003</v>
      </c>
      <c r="AN753" s="346">
        <v>96935.901452489517</v>
      </c>
      <c r="AO753" s="346">
        <v>-160343.30645931675</v>
      </c>
      <c r="AP753" s="346">
        <v>61055.771908988536</v>
      </c>
      <c r="AQ753" s="347">
        <v>0.16349427356419893</v>
      </c>
      <c r="AR753" s="348" t="str">
        <f t="shared" si="59"/>
        <v>DhakaNarayanganj</v>
      </c>
      <c r="AS753" s="347">
        <v>4.0000000000000001E-3</v>
      </c>
      <c r="AT753" s="347" t="s">
        <v>1846</v>
      </c>
      <c r="AU753" s="347" t="s">
        <v>1843</v>
      </c>
      <c r="AV753" s="349" t="s">
        <v>1041</v>
      </c>
    </row>
    <row r="754" spans="1:48" ht="14.4">
      <c r="A754" s="343">
        <v>794</v>
      </c>
      <c r="B754" s="343" t="s">
        <v>1709</v>
      </c>
      <c r="C754" s="343" t="s">
        <v>2383</v>
      </c>
      <c r="D754" s="343" t="str">
        <f t="shared" si="55"/>
        <v>1501 - 2000 SFTKhulnaKhulnaNon-PNPHigh StreetMBবিভাগীয় শহরI shapeGround floor</v>
      </c>
      <c r="E754" s="343" t="str">
        <f>CONCATENATE('Outlet Data'!K754,L754,'Outlet Data'!N754,M754)</f>
        <v>KhulnaKhulnaHigh StreetNon-PNP</v>
      </c>
      <c r="F754" s="343" t="str">
        <f t="shared" si="56"/>
        <v>Khulnaবিভাগীয় শহরNon-PNP</v>
      </c>
      <c r="G754" s="343" t="str">
        <f t="shared" si="57"/>
        <v>KhulnaNon-PNP</v>
      </c>
      <c r="H754" s="344">
        <v>45991</v>
      </c>
      <c r="I754" s="343">
        <v>1770</v>
      </c>
      <c r="J754" s="343" t="str">
        <f t="shared" si="58"/>
        <v>1501 - 2000 SFT</v>
      </c>
      <c r="K754" s="345" t="s">
        <v>159</v>
      </c>
      <c r="L754" s="343" t="s">
        <v>159</v>
      </c>
      <c r="M754" s="345" t="s">
        <v>1537</v>
      </c>
      <c r="N754" s="343" t="s">
        <v>1018</v>
      </c>
      <c r="O754" s="343" t="s">
        <v>25</v>
      </c>
      <c r="P754" s="343" t="s">
        <v>27</v>
      </c>
      <c r="Q754" s="343" t="s">
        <v>1838</v>
      </c>
      <c r="R754" s="343" t="s">
        <v>1863</v>
      </c>
      <c r="S754" s="346">
        <v>1167964.6000000001</v>
      </c>
      <c r="T754" s="346">
        <v>659.86700564971761</v>
      </c>
      <c r="U754" s="346">
        <v>1014978</v>
      </c>
      <c r="V754" s="346">
        <v>1328280</v>
      </c>
      <c r="W754" s="346">
        <v>1784220.4</v>
      </c>
      <c r="X754" s="346">
        <v>1167808</v>
      </c>
      <c r="Y754" s="346">
        <v>2364199</v>
      </c>
      <c r="Z754" s="346">
        <v>13</v>
      </c>
      <c r="AA754" s="346" t="s">
        <v>1853</v>
      </c>
      <c r="AB754" s="346" t="s">
        <v>1854</v>
      </c>
      <c r="AC754" s="346" t="s">
        <v>1845</v>
      </c>
      <c r="AD754" s="346">
        <v>-616255.79999999981</v>
      </c>
      <c r="AE754" s="347">
        <v>-0.34539219482077432</v>
      </c>
      <c r="AF754" s="347">
        <v>3.5350457929435537E-2</v>
      </c>
      <c r="AG754" s="346">
        <v>1113941</v>
      </c>
      <c r="AH754" s="346">
        <v>977210</v>
      </c>
      <c r="AI754" s="346">
        <v>1328280</v>
      </c>
      <c r="AJ754" s="346">
        <v>1014978</v>
      </c>
      <c r="AK754" s="346">
        <v>1405414</v>
      </c>
      <c r="AL754" s="346">
        <v>26659.688959034131</v>
      </c>
      <c r="AM754" s="346">
        <v>8010.6627662946412</v>
      </c>
      <c r="AN754" s="346">
        <v>57610.837910812726</v>
      </c>
      <c r="AO754" s="346">
        <v>46099.688362471061</v>
      </c>
      <c r="AP754" s="346">
        <v>68059.539278237498</v>
      </c>
      <c r="AQ754" s="347">
        <v>0.15593291341768875</v>
      </c>
      <c r="AR754" s="348" t="str">
        <f t="shared" si="59"/>
        <v>KhulnaKhulna</v>
      </c>
      <c r="AS754" s="347">
        <v>4.0000000000000001E-3</v>
      </c>
      <c r="AT754" s="347" t="s">
        <v>1856</v>
      </c>
      <c r="AU754" s="347" t="s">
        <v>1843</v>
      </c>
      <c r="AV754" s="349" t="s">
        <v>1041</v>
      </c>
    </row>
    <row r="755" spans="1:48" ht="14.4">
      <c r="A755" s="343">
        <v>809</v>
      </c>
      <c r="B755" s="343" t="s">
        <v>1771</v>
      </c>
      <c r="C755" s="343" t="s">
        <v>2384</v>
      </c>
      <c r="D755" s="343" t="str">
        <f t="shared" si="55"/>
        <v>1001 - 1500 SFTDhakaDhakaNon-PNPWithin the MahallaMCবিভাগীয় শহরL shapeGround floor</v>
      </c>
      <c r="E755" s="343" t="str">
        <f>CONCATENATE('Outlet Data'!K755,L755,'Outlet Data'!N755,M755)</f>
        <v>DhakaDhakaWithin the MahallaNon-PNP</v>
      </c>
      <c r="F755" s="343" t="str">
        <f t="shared" si="56"/>
        <v>Dhakaবিভাগীয় শহরNon-PNP</v>
      </c>
      <c r="G755" s="343" t="str">
        <f t="shared" si="57"/>
        <v>DhakaNon-PNP</v>
      </c>
      <c r="H755" s="344">
        <v>45991</v>
      </c>
      <c r="I755" s="343">
        <v>1137</v>
      </c>
      <c r="J755" s="343" t="str">
        <f t="shared" si="58"/>
        <v>1001 - 1500 SFT</v>
      </c>
      <c r="K755" s="345" t="s">
        <v>52</v>
      </c>
      <c r="L755" s="343" t="s">
        <v>52</v>
      </c>
      <c r="M755" s="345" t="s">
        <v>1537</v>
      </c>
      <c r="N755" s="343" t="s">
        <v>1016</v>
      </c>
      <c r="O755" s="343" t="s">
        <v>25</v>
      </c>
      <c r="P755" s="343" t="s">
        <v>118</v>
      </c>
      <c r="Q755" s="343" t="s">
        <v>1838</v>
      </c>
      <c r="R755" s="343" t="s">
        <v>52</v>
      </c>
      <c r="S755" s="346">
        <v>1219524</v>
      </c>
      <c r="T755" s="346">
        <v>1072.5804749340368</v>
      </c>
      <c r="U755" s="346">
        <v>1073737</v>
      </c>
      <c r="V755" s="346">
        <v>1364363</v>
      </c>
      <c r="W755" s="346">
        <v>1796385.8</v>
      </c>
      <c r="X755" s="346">
        <v>1234693.5</v>
      </c>
      <c r="Y755" s="346">
        <v>2351918.2999999998</v>
      </c>
      <c r="Z755" s="346">
        <v>14</v>
      </c>
      <c r="AA755" s="346" t="s">
        <v>1857</v>
      </c>
      <c r="AB755" s="346" t="s">
        <v>1858</v>
      </c>
      <c r="AC755" s="346" t="s">
        <v>1841</v>
      </c>
      <c r="AD755" s="346">
        <v>-576861.80000000005</v>
      </c>
      <c r="AE755" s="347">
        <v>-0.32112355820225258</v>
      </c>
      <c r="AF755" s="347">
        <v>-1.3899407738967369E-3</v>
      </c>
      <c r="AG755" s="346">
        <v>893919</v>
      </c>
      <c r="AH755" s="346">
        <v>1073737</v>
      </c>
      <c r="AI755" s="346">
        <v>1364363</v>
      </c>
      <c r="AJ755" s="346">
        <v>1259998</v>
      </c>
      <c r="AK755" s="346">
        <v>1505603</v>
      </c>
      <c r="AL755" s="346">
        <v>-61227.332032185019</v>
      </c>
      <c r="AM755" s="346">
        <v>-52854.569744217617</v>
      </c>
      <c r="AN755" s="346">
        <v>31630.239847617981</v>
      </c>
      <c r="AO755" s="346">
        <v>18158.336052255443</v>
      </c>
      <c r="AP755" s="346">
        <v>55817.995214800991</v>
      </c>
      <c r="AQ755" s="347">
        <v>0.15273121484398136</v>
      </c>
      <c r="AR755" s="348" t="str">
        <f t="shared" si="59"/>
        <v>DhakaDhaka</v>
      </c>
      <c r="AS755" s="347">
        <v>4.0000000000000001E-3</v>
      </c>
      <c r="AT755" s="347" t="s">
        <v>1842</v>
      </c>
      <c r="AU755" s="347" t="s">
        <v>1843</v>
      </c>
      <c r="AV755" s="349" t="s">
        <v>1041</v>
      </c>
    </row>
    <row r="756" spans="1:48" ht="14.4">
      <c r="A756" s="343">
        <v>688</v>
      </c>
      <c r="B756" s="343" t="s">
        <v>1734</v>
      </c>
      <c r="C756" s="343" t="s">
        <v>2385</v>
      </c>
      <c r="D756" s="343" t="str">
        <f t="shared" si="55"/>
        <v>1001 - 1500 SFTDhakaDhakaNon-PNPWithin the MahallaHCবিভাগীয় শহরSquare ⬜ shapeSlightly upper than Ground floor</v>
      </c>
      <c r="E756" s="343" t="str">
        <f>CONCATENATE('Outlet Data'!K756,L756,'Outlet Data'!N756,M756)</f>
        <v>DhakaDhakaWithin the MahallaNon-PNP</v>
      </c>
      <c r="F756" s="343" t="str">
        <f t="shared" si="56"/>
        <v>Dhakaবিভাগীয় শহরNon-PNP</v>
      </c>
      <c r="G756" s="343" t="str">
        <f t="shared" si="57"/>
        <v>DhakaNon-PNP</v>
      </c>
      <c r="H756" s="344">
        <v>45991</v>
      </c>
      <c r="I756" s="343">
        <v>1458</v>
      </c>
      <c r="J756" s="343" t="str">
        <f t="shared" si="58"/>
        <v>1001 - 1500 SFT</v>
      </c>
      <c r="K756" s="345" t="s">
        <v>52</v>
      </c>
      <c r="L756" s="343" t="s">
        <v>52</v>
      </c>
      <c r="M756" s="345" t="s">
        <v>1537</v>
      </c>
      <c r="N756" s="343" t="s">
        <v>1016</v>
      </c>
      <c r="O756" s="343" t="s">
        <v>45</v>
      </c>
      <c r="P756" s="343" t="s">
        <v>118</v>
      </c>
      <c r="Q756" s="343" t="s">
        <v>1838</v>
      </c>
      <c r="R756" s="343" t="s">
        <v>52</v>
      </c>
      <c r="S756" s="346">
        <v>1446940.2</v>
      </c>
      <c r="T756" s="346">
        <v>992.41440329218108</v>
      </c>
      <c r="U756" s="346">
        <v>1437606</v>
      </c>
      <c r="V756" s="346">
        <v>1514178</v>
      </c>
      <c r="W756" s="346">
        <v>1550134.6</v>
      </c>
      <c r="X756" s="346">
        <v>1405480.8</v>
      </c>
      <c r="Y756" s="346">
        <v>1801238</v>
      </c>
      <c r="Z756" s="346">
        <v>6</v>
      </c>
      <c r="AA756" s="346" t="s">
        <v>1857</v>
      </c>
      <c r="AB756" s="346" t="s">
        <v>1858</v>
      </c>
      <c r="AC756" s="346" t="s">
        <v>1845</v>
      </c>
      <c r="AD756" s="346">
        <v>-103194.40000000014</v>
      </c>
      <c r="AE756" s="347">
        <v>-6.6571251296500433E-2</v>
      </c>
      <c r="AF756" s="347">
        <v>2.8321968545214647E-2</v>
      </c>
      <c r="AG756" s="346">
        <v>1437606</v>
      </c>
      <c r="AH756" s="346">
        <v>1514178</v>
      </c>
      <c r="AI756" s="346">
        <v>1522140</v>
      </c>
      <c r="AJ756" s="346">
        <v>1255136</v>
      </c>
      <c r="AK756" s="346">
        <v>1505641</v>
      </c>
      <c r="AL756" s="346">
        <v>17733.266922027717</v>
      </c>
      <c r="AM756" s="346">
        <v>34170.883521204756</v>
      </c>
      <c r="AN756" s="346">
        <v>55872.618340276647</v>
      </c>
      <c r="AO756" s="346">
        <v>28422.606575375423</v>
      </c>
      <c r="AP756" s="346">
        <v>68701.598797148385</v>
      </c>
      <c r="AQ756" s="347">
        <v>0.16422271221058993</v>
      </c>
      <c r="AR756" s="348" t="str">
        <f t="shared" si="59"/>
        <v>DhakaDhaka</v>
      </c>
      <c r="AS756" s="347">
        <v>4.0000000000000001E-3</v>
      </c>
      <c r="AT756" s="347" t="s">
        <v>1846</v>
      </c>
      <c r="AU756" s="347" t="s">
        <v>1851</v>
      </c>
      <c r="AV756" s="349" t="s">
        <v>1041</v>
      </c>
    </row>
    <row r="757" spans="1:48" ht="14.4">
      <c r="A757" s="343">
        <v>685</v>
      </c>
      <c r="B757" s="343" t="s">
        <v>1706</v>
      </c>
      <c r="C757" s="343" t="s">
        <v>2386</v>
      </c>
      <c r="D757" s="343" t="str">
        <f t="shared" si="55"/>
        <v>3501 - 4000 SFTRajshahiChapainawabganjNon-PNPCommercial HubLCথানা সদরSquare ⬜ shapeGround floor</v>
      </c>
      <c r="E757" s="343" t="str">
        <f>CONCATENATE('Outlet Data'!K757,L757,'Outlet Data'!N757,M757)</f>
        <v>RajshahiChapainawabganjCommercial HubNon-PNP</v>
      </c>
      <c r="F757" s="343" t="str">
        <f t="shared" si="56"/>
        <v>Chapainawabganjথানা সদরNon-PNP</v>
      </c>
      <c r="G757" s="343" t="str">
        <f t="shared" si="57"/>
        <v>ChapainawabganjNon-PNP</v>
      </c>
      <c r="H757" s="344">
        <v>45991</v>
      </c>
      <c r="I757" s="343">
        <v>4000</v>
      </c>
      <c r="J757" s="343" t="str">
        <f t="shared" si="58"/>
        <v>3501 - 4000 SFT</v>
      </c>
      <c r="K757" s="345" t="s">
        <v>107</v>
      </c>
      <c r="L757" s="343" t="s">
        <v>236</v>
      </c>
      <c r="M757" s="345" t="s">
        <v>1537</v>
      </c>
      <c r="N757" s="343" t="s">
        <v>1014</v>
      </c>
      <c r="O757" s="343" t="s">
        <v>127</v>
      </c>
      <c r="P757" s="343" t="s">
        <v>118</v>
      </c>
      <c r="Q757" s="343" t="s">
        <v>1869</v>
      </c>
      <c r="R757" s="343" t="s">
        <v>1863</v>
      </c>
      <c r="S757" s="346">
        <v>588023.4</v>
      </c>
      <c r="T757" s="346">
        <v>147.00585000000001</v>
      </c>
      <c r="U757" s="346">
        <v>535448</v>
      </c>
      <c r="V757" s="346">
        <v>603040</v>
      </c>
      <c r="W757" s="346">
        <v>658654.30000000005</v>
      </c>
      <c r="X757" s="346">
        <v>409501.5</v>
      </c>
      <c r="Y757" s="346">
        <v>877803.35</v>
      </c>
      <c r="Z757" s="346">
        <v>6</v>
      </c>
      <c r="AA757" s="346" t="s">
        <v>1864</v>
      </c>
      <c r="AB757" s="346" t="s">
        <v>1865</v>
      </c>
      <c r="AC757" s="346" t="s">
        <v>1845</v>
      </c>
      <c r="AD757" s="346">
        <v>-70630.900000000023</v>
      </c>
      <c r="AE757" s="347">
        <v>-0.10723516114599119</v>
      </c>
      <c r="AF757" s="347">
        <v>1.0306429855468314E-3</v>
      </c>
      <c r="AG757" s="346">
        <v>535448</v>
      </c>
      <c r="AH757" s="346">
        <v>594210</v>
      </c>
      <c r="AI757" s="346">
        <v>700255</v>
      </c>
      <c r="AJ757" s="346">
        <v>507164</v>
      </c>
      <c r="AK757" s="346">
        <v>603040</v>
      </c>
      <c r="AL757" s="346">
        <v>-17792.046232992143</v>
      </c>
      <c r="AM757" s="346">
        <v>-19134.082437569581</v>
      </c>
      <c r="AN757" s="346">
        <v>27557.372933680468</v>
      </c>
      <c r="AO757" s="346">
        <v>1271.6251588767191</v>
      </c>
      <c r="AP757" s="346">
        <v>11127.34154074153</v>
      </c>
      <c r="AQ757" s="347">
        <v>0.1459560016739698</v>
      </c>
      <c r="AR757" s="348" t="str">
        <f t="shared" si="59"/>
        <v>RajshahiChapainawabganj</v>
      </c>
      <c r="AS757" s="347">
        <v>4.0000000000000001E-3</v>
      </c>
      <c r="AT757" s="347" t="s">
        <v>1846</v>
      </c>
      <c r="AU757" s="347" t="s">
        <v>1843</v>
      </c>
      <c r="AV757" s="349" t="s">
        <v>1041</v>
      </c>
    </row>
    <row r="758" spans="1:48" ht="14.4">
      <c r="A758" s="343">
        <v>825</v>
      </c>
      <c r="B758" s="343" t="s">
        <v>1772</v>
      </c>
      <c r="C758" s="343" t="s">
        <v>2387</v>
      </c>
      <c r="D758" s="343" t="str">
        <f t="shared" si="55"/>
        <v>1501 - 2000 SFTBarishalBarishalNon-PNPHigh Street W Residential BlockLCবিভাগীয় শহরOthersGround floor</v>
      </c>
      <c r="E758" s="343" t="str">
        <f>CONCATENATE('Outlet Data'!K758,L758,'Outlet Data'!N758,M758)</f>
        <v>BarishalBarishalHigh Street W Residential BlockNon-PNP</v>
      </c>
      <c r="F758" s="343" t="str">
        <f t="shared" si="56"/>
        <v>Barishalবিভাগীয় শহরNon-PNP</v>
      </c>
      <c r="G758" s="343" t="str">
        <f t="shared" si="57"/>
        <v>BarishalNon-PNP</v>
      </c>
      <c r="H758" s="344">
        <v>45991</v>
      </c>
      <c r="I758" s="343">
        <v>1751</v>
      </c>
      <c r="J758" s="343" t="str">
        <f t="shared" si="58"/>
        <v>1501 - 2000 SFT</v>
      </c>
      <c r="K758" s="345" t="s">
        <v>189</v>
      </c>
      <c r="L758" s="343" t="s">
        <v>189</v>
      </c>
      <c r="M758" s="345" t="s">
        <v>1537</v>
      </c>
      <c r="N758" s="343" t="s">
        <v>1015</v>
      </c>
      <c r="O758" s="343" t="s">
        <v>127</v>
      </c>
      <c r="P758" s="343" t="s">
        <v>118</v>
      </c>
      <c r="Q758" s="343" t="s">
        <v>1838</v>
      </c>
      <c r="R758" s="343" t="s">
        <v>1863</v>
      </c>
      <c r="S758" s="346">
        <v>1037442.4</v>
      </c>
      <c r="T758" s="346">
        <v>592.48566533409485</v>
      </c>
      <c r="U758" s="346">
        <v>966315</v>
      </c>
      <c r="V758" s="346">
        <v>1087183</v>
      </c>
      <c r="W758" s="346">
        <v>1037442.4</v>
      </c>
      <c r="X758" s="346">
        <v>860368.3</v>
      </c>
      <c r="Y758" s="346">
        <v>1296276.8999999999</v>
      </c>
      <c r="Z758" s="346">
        <v>7</v>
      </c>
      <c r="AA758" s="346" t="s">
        <v>1853</v>
      </c>
      <c r="AB758" s="346" t="s">
        <v>1854</v>
      </c>
      <c r="AC758" s="346" t="s">
        <v>1845</v>
      </c>
      <c r="AD758" s="346">
        <v>0</v>
      </c>
      <c r="AE758" s="347">
        <v>0</v>
      </c>
      <c r="AF758" s="347">
        <v>3.4007647695060886E-2</v>
      </c>
      <c r="AG758" s="346">
        <v>1097177</v>
      </c>
      <c r="AH758" s="346">
        <v>966315</v>
      </c>
      <c r="AI758" s="346">
        <v>1087183</v>
      </c>
      <c r="AJ758" s="346">
        <v>955468</v>
      </c>
      <c r="AK758" s="346">
        <v>1081069</v>
      </c>
      <c r="AL758" s="346">
        <v>-17422.870702522807</v>
      </c>
      <c r="AM758" s="346">
        <v>55352.938992130323</v>
      </c>
      <c r="AN758" s="346">
        <v>62227.984023008816</v>
      </c>
      <c r="AO758" s="346">
        <v>31040.074245684111</v>
      </c>
      <c r="AP758" s="346">
        <v>45206.751657291752</v>
      </c>
      <c r="AQ758" s="347">
        <v>0.15566979796986727</v>
      </c>
      <c r="AR758" s="348" t="str">
        <f t="shared" si="59"/>
        <v>BarishalBarishal</v>
      </c>
      <c r="AS758" s="347">
        <v>4.0000000000000001E-3</v>
      </c>
      <c r="AT758" s="347" t="s">
        <v>1850</v>
      </c>
      <c r="AU758" s="347" t="s">
        <v>1843</v>
      </c>
      <c r="AV758" s="349" t="s">
        <v>1041</v>
      </c>
    </row>
    <row r="759" spans="1:48" ht="14.4">
      <c r="A759" s="343">
        <v>819</v>
      </c>
      <c r="B759" s="343" t="s">
        <v>1746</v>
      </c>
      <c r="C759" s="343" t="s">
        <v>2388</v>
      </c>
      <c r="D759" s="343" t="str">
        <f t="shared" si="55"/>
        <v>Below 1000 SFTBarishalBholaNon-PNPCommercial HubMCঅন্যান্যI shapeGround floor</v>
      </c>
      <c r="E759" s="343" t="str">
        <f>CONCATENATE('Outlet Data'!K759,L759,'Outlet Data'!N759,M759)</f>
        <v>BarishalBholaCommercial HubNon-PNP</v>
      </c>
      <c r="F759" s="343" t="str">
        <f t="shared" si="56"/>
        <v>Bholaঅন্যান্যNon-PNP</v>
      </c>
      <c r="G759" s="343" t="str">
        <f t="shared" si="57"/>
        <v>BholaNon-PNP</v>
      </c>
      <c r="H759" s="344">
        <v>45991</v>
      </c>
      <c r="I759" s="343">
        <v>985</v>
      </c>
      <c r="J759" s="343" t="str">
        <f t="shared" si="58"/>
        <v>Below 1000 SFT</v>
      </c>
      <c r="K759" s="345" t="s">
        <v>189</v>
      </c>
      <c r="L759" s="343" t="s">
        <v>1139</v>
      </c>
      <c r="M759" s="345" t="s">
        <v>1537</v>
      </c>
      <c r="N759" s="343" t="s">
        <v>1014</v>
      </c>
      <c r="O759" s="343" t="s">
        <v>25</v>
      </c>
      <c r="P759" s="343" t="s">
        <v>118</v>
      </c>
      <c r="Q759" s="343" t="s">
        <v>1926</v>
      </c>
      <c r="R759" s="343" t="s">
        <v>1863</v>
      </c>
      <c r="S759" s="346">
        <v>598017.19999999995</v>
      </c>
      <c r="T759" s="346">
        <v>607.12406091370553</v>
      </c>
      <c r="U759" s="346">
        <v>570925</v>
      </c>
      <c r="V759" s="346">
        <v>719605</v>
      </c>
      <c r="W759" s="346">
        <v>634079.6</v>
      </c>
      <c r="X759" s="346">
        <v>549525</v>
      </c>
      <c r="Y759" s="346">
        <v>1087039.5999999999</v>
      </c>
      <c r="Z759" s="346">
        <v>10</v>
      </c>
      <c r="AA759" s="346" t="s">
        <v>1864</v>
      </c>
      <c r="AB759" s="346" t="s">
        <v>1865</v>
      </c>
      <c r="AC759" s="346" t="s">
        <v>1845</v>
      </c>
      <c r="AD759" s="346">
        <v>-36062.400000000023</v>
      </c>
      <c r="AE759" s="347">
        <v>-5.6873616498622659E-2</v>
      </c>
      <c r="AF759" s="347">
        <v>-3.052250788268469E-2</v>
      </c>
      <c r="AG759" s="346">
        <v>570925</v>
      </c>
      <c r="AH759" s="346">
        <v>719605</v>
      </c>
      <c r="AI759" s="346">
        <v>765828</v>
      </c>
      <c r="AJ759" s="346">
        <v>343128</v>
      </c>
      <c r="AK759" s="346">
        <v>590600</v>
      </c>
      <c r="AL759" s="346">
        <v>-59114.210844827714</v>
      </c>
      <c r="AM759" s="346">
        <v>-18700.308176506398</v>
      </c>
      <c r="AN759" s="346">
        <v>17349.285257600131</v>
      </c>
      <c r="AO759" s="346">
        <v>-35007.221204999878</v>
      </c>
      <c r="AP759" s="346">
        <v>4207.5314638287382</v>
      </c>
      <c r="AQ759" s="347">
        <v>0.13948242974126149</v>
      </c>
      <c r="AR759" s="348" t="str">
        <f t="shared" si="59"/>
        <v>BarishalBhola</v>
      </c>
      <c r="AS759" s="347">
        <v>4.0000000000000001E-3</v>
      </c>
      <c r="AT759" s="347" t="s">
        <v>1856</v>
      </c>
      <c r="AU759" s="347" t="s">
        <v>1843</v>
      </c>
      <c r="AV759" s="349" t="s">
        <v>1041</v>
      </c>
    </row>
    <row r="760" spans="1:48" ht="14.4">
      <c r="A760" s="343">
        <v>785</v>
      </c>
      <c r="B760" s="343" t="s">
        <v>1769</v>
      </c>
      <c r="C760" s="343" t="s">
        <v>2389</v>
      </c>
      <c r="D760" s="343" t="str">
        <f t="shared" si="55"/>
        <v>1001 - 1500 SFTKhulnaKhulnaNon-PNPHigh StreetMBথানা সদরOthersGround floor</v>
      </c>
      <c r="E760" s="343" t="str">
        <f>CONCATENATE('Outlet Data'!K760,L760,'Outlet Data'!N760,M760)</f>
        <v>KhulnaKhulnaHigh StreetNon-PNP</v>
      </c>
      <c r="F760" s="343" t="str">
        <f t="shared" si="56"/>
        <v>Khulnaথানা সদরNon-PNP</v>
      </c>
      <c r="G760" s="343" t="str">
        <f t="shared" si="57"/>
        <v>KhulnaNon-PNP</v>
      </c>
      <c r="H760" s="344">
        <v>45991</v>
      </c>
      <c r="I760" s="343">
        <v>1118</v>
      </c>
      <c r="J760" s="343" t="str">
        <f t="shared" si="58"/>
        <v>1001 - 1500 SFT</v>
      </c>
      <c r="K760" s="345" t="s">
        <v>159</v>
      </c>
      <c r="L760" s="343" t="s">
        <v>159</v>
      </c>
      <c r="M760" s="345" t="s">
        <v>1537</v>
      </c>
      <c r="N760" s="343" t="s">
        <v>1018</v>
      </c>
      <c r="O760" s="343" t="s">
        <v>25</v>
      </c>
      <c r="P760" s="343" t="s">
        <v>27</v>
      </c>
      <c r="Q760" s="343" t="s">
        <v>1869</v>
      </c>
      <c r="R760" s="343" t="s">
        <v>1863</v>
      </c>
      <c r="S760" s="346">
        <v>819191.8</v>
      </c>
      <c r="T760" s="346">
        <v>732.72969588550984</v>
      </c>
      <c r="U760" s="346">
        <v>717121</v>
      </c>
      <c r="V760" s="346">
        <v>857907</v>
      </c>
      <c r="W760" s="346">
        <v>774190.52500000002</v>
      </c>
      <c r="X760" s="346">
        <v>651933.8125</v>
      </c>
      <c r="Y760" s="346">
        <v>1290955.3</v>
      </c>
      <c r="Z760" s="346">
        <v>6</v>
      </c>
      <c r="AA760" s="346" t="s">
        <v>1853</v>
      </c>
      <c r="AB760" s="346" t="s">
        <v>1854</v>
      </c>
      <c r="AC760" s="346" t="s">
        <v>1845</v>
      </c>
      <c r="AD760" s="346">
        <v>45001.275000000023</v>
      </c>
      <c r="AE760" s="347">
        <v>5.812687387255222E-2</v>
      </c>
      <c r="AF760" s="347">
        <v>-8.5562954059324233E-3</v>
      </c>
      <c r="AG760" s="346">
        <v>717121</v>
      </c>
      <c r="AH760" s="346">
        <v>849852</v>
      </c>
      <c r="AI760" s="346">
        <v>1019173</v>
      </c>
      <c r="AJ760" s="346">
        <v>651906</v>
      </c>
      <c r="AK760" s="346">
        <v>857907</v>
      </c>
      <c r="AL760" s="346">
        <v>-15723.852320502789</v>
      </c>
      <c r="AM760" s="346">
        <v>-8011.2800586076046</v>
      </c>
      <c r="AN760" s="346">
        <v>13021.975968100334</v>
      </c>
      <c r="AO760" s="346">
        <v>-31115.693992293469</v>
      </c>
      <c r="AP760" s="346">
        <v>6782.6152287159639</v>
      </c>
      <c r="AQ760" s="347">
        <v>0.15441894507972256</v>
      </c>
      <c r="AR760" s="348" t="str">
        <f t="shared" si="59"/>
        <v>KhulnaKhulna</v>
      </c>
      <c r="AS760" s="347">
        <v>4.0000000000000001E-3</v>
      </c>
      <c r="AT760" s="347" t="s">
        <v>1850</v>
      </c>
      <c r="AU760" s="347" t="s">
        <v>1843</v>
      </c>
      <c r="AV760" s="349" t="s">
        <v>1041</v>
      </c>
    </row>
    <row r="761" spans="1:48" ht="14.4">
      <c r="A761" s="343">
        <v>808</v>
      </c>
      <c r="B761" s="343" t="s">
        <v>1762</v>
      </c>
      <c r="C761" s="343" t="s">
        <v>2390</v>
      </c>
      <c r="D761" s="343" t="str">
        <f t="shared" si="55"/>
        <v>Below 1000 SFTKhulnaKhulnaNon-PNPHigh Street W Residential BlockHBবিভাগীয় শহরL shapeGround floor</v>
      </c>
      <c r="E761" s="343" t="str">
        <f>CONCATENATE('Outlet Data'!K761,L761,'Outlet Data'!N761,M761)</f>
        <v>KhulnaKhulnaHigh Street W Residential BlockNon-PNP</v>
      </c>
      <c r="F761" s="343" t="str">
        <f t="shared" si="56"/>
        <v>Khulnaবিভাগীয় শহরNon-PNP</v>
      </c>
      <c r="G761" s="343" t="str">
        <f t="shared" si="57"/>
        <v>KhulnaNon-PNP</v>
      </c>
      <c r="H761" s="344">
        <v>45991</v>
      </c>
      <c r="I761" s="343">
        <v>660</v>
      </c>
      <c r="J761" s="343" t="str">
        <f t="shared" si="58"/>
        <v>Below 1000 SFT</v>
      </c>
      <c r="K761" s="345" t="s">
        <v>159</v>
      </c>
      <c r="L761" s="343" t="s">
        <v>159</v>
      </c>
      <c r="M761" s="345" t="s">
        <v>1537</v>
      </c>
      <c r="N761" s="343" t="s">
        <v>1015</v>
      </c>
      <c r="O761" s="343" t="s">
        <v>45</v>
      </c>
      <c r="P761" s="343" t="s">
        <v>27</v>
      </c>
      <c r="Q761" s="343" t="s">
        <v>1838</v>
      </c>
      <c r="R761" s="343" t="s">
        <v>1863</v>
      </c>
      <c r="S761" s="346">
        <v>496784</v>
      </c>
      <c r="T761" s="346">
        <v>752.70303030303035</v>
      </c>
      <c r="U761" s="346">
        <v>470607</v>
      </c>
      <c r="V761" s="346">
        <v>538478</v>
      </c>
      <c r="W761" s="346">
        <v>496784</v>
      </c>
      <c r="X761" s="346">
        <v>494034.8</v>
      </c>
      <c r="Y761" s="346">
        <v>677115</v>
      </c>
      <c r="Z761" s="346">
        <v>5</v>
      </c>
      <c r="AA761" s="346" t="s">
        <v>1848</v>
      </c>
      <c r="AB761" s="346" t="s">
        <v>1849</v>
      </c>
      <c r="AC761" s="346" t="s">
        <v>1845</v>
      </c>
      <c r="AD761" s="346">
        <v>0</v>
      </c>
      <c r="AE761" s="347">
        <v>0</v>
      </c>
      <c r="AF761" s="347">
        <v>-3.7750113965844788E-2</v>
      </c>
      <c r="AG761" s="346">
        <v>470607</v>
      </c>
      <c r="AH761" s="346">
        <v>475456</v>
      </c>
      <c r="AI761" s="346">
        <v>570501</v>
      </c>
      <c r="AJ761" s="346">
        <v>428878</v>
      </c>
      <c r="AK761" s="346">
        <v>538478</v>
      </c>
      <c r="AL761" s="346">
        <v>-15120.909758983573</v>
      </c>
      <c r="AM761" s="346">
        <v>-28458.955899356792</v>
      </c>
      <c r="AN761" s="346">
        <v>2370.0832575870445</v>
      </c>
      <c r="AO761" s="346">
        <v>-27617.462556992672</v>
      </c>
      <c r="AP761" s="346">
        <v>-24941.018124295209</v>
      </c>
      <c r="AQ761" s="347">
        <v>0.15605727913113956</v>
      </c>
      <c r="AR761" s="348" t="str">
        <f t="shared" si="59"/>
        <v>KhulnaKhulna</v>
      </c>
      <c r="AS761" s="347">
        <v>4.0000000000000001E-3</v>
      </c>
      <c r="AT761" s="347" t="s">
        <v>1842</v>
      </c>
      <c r="AU761" s="347" t="s">
        <v>1843</v>
      </c>
      <c r="AV761" s="349" t="s">
        <v>1041</v>
      </c>
    </row>
    <row r="762" spans="1:48" ht="14.4">
      <c r="A762" s="343">
        <v>667</v>
      </c>
      <c r="B762" s="343" t="s">
        <v>1759</v>
      </c>
      <c r="C762" s="343" t="s">
        <v>2391</v>
      </c>
      <c r="D762" s="343" t="str">
        <f t="shared" si="55"/>
        <v>1501 - 2000 SFTDhakaDhakaNon-PNPHigh Street W Residential BlockHAবিভাগীয় শহরSquare ⬜ shapeSlightly upper than Ground floor</v>
      </c>
      <c r="E762" s="343" t="str">
        <f>CONCATENATE('Outlet Data'!K762,L762,'Outlet Data'!N762,M762)</f>
        <v>DhakaDhakaHigh Street W Residential BlockNon-PNP</v>
      </c>
      <c r="F762" s="343" t="str">
        <f t="shared" si="56"/>
        <v>Dhakaবিভাগীয় শহরNon-PNP</v>
      </c>
      <c r="G762" s="343" t="str">
        <f t="shared" si="57"/>
        <v>DhakaNon-PNP</v>
      </c>
      <c r="H762" s="344">
        <v>45991</v>
      </c>
      <c r="I762" s="343">
        <v>2000</v>
      </c>
      <c r="J762" s="343" t="str">
        <f t="shared" si="58"/>
        <v>1501 - 2000 SFT</v>
      </c>
      <c r="K762" s="345" t="s">
        <v>52</v>
      </c>
      <c r="L762" s="343" t="s">
        <v>52</v>
      </c>
      <c r="M762" s="345" t="s">
        <v>1537</v>
      </c>
      <c r="N762" s="343" t="s">
        <v>1015</v>
      </c>
      <c r="O762" s="343" t="s">
        <v>45</v>
      </c>
      <c r="P762" s="343" t="s">
        <v>46</v>
      </c>
      <c r="Q762" s="343" t="s">
        <v>1838</v>
      </c>
      <c r="R762" s="343" t="s">
        <v>52</v>
      </c>
      <c r="S762" s="346">
        <v>1905991.6</v>
      </c>
      <c r="T762" s="346">
        <v>952.99580000000003</v>
      </c>
      <c r="U762" s="346">
        <v>1799860</v>
      </c>
      <c r="V762" s="346">
        <v>1934867</v>
      </c>
      <c r="W762" s="346">
        <v>1706528.1</v>
      </c>
      <c r="X762" s="346">
        <v>1000078.55</v>
      </c>
      <c r="Y762" s="346">
        <v>2987134.0999999996</v>
      </c>
      <c r="Z762" s="346">
        <v>10</v>
      </c>
      <c r="AA762" s="346" t="s">
        <v>1864</v>
      </c>
      <c r="AB762" s="346" t="s">
        <v>1865</v>
      </c>
      <c r="AC762" s="346" t="s">
        <v>1845</v>
      </c>
      <c r="AD762" s="346">
        <v>199463.5</v>
      </c>
      <c r="AE762" s="347">
        <v>0.11688263439670288</v>
      </c>
      <c r="AF762" s="347">
        <v>5.4293105964582249E-2</v>
      </c>
      <c r="AG762" s="346">
        <v>2200514</v>
      </c>
      <c r="AH762" s="346">
        <v>1673188</v>
      </c>
      <c r="AI762" s="346">
        <v>1799860</v>
      </c>
      <c r="AJ762" s="346">
        <v>1934867</v>
      </c>
      <c r="AK762" s="346">
        <v>1921529</v>
      </c>
      <c r="AL762" s="346">
        <v>118128.8527379497</v>
      </c>
      <c r="AM762" s="346">
        <v>83269.478798348078</v>
      </c>
      <c r="AN762" s="346">
        <v>104570.21239358449</v>
      </c>
      <c r="AO762" s="346">
        <v>121870.65509026847</v>
      </c>
      <c r="AP762" s="346">
        <v>89571.820511867641</v>
      </c>
      <c r="AQ762" s="347">
        <v>0.16737226176203387</v>
      </c>
      <c r="AR762" s="348" t="str">
        <f t="shared" si="59"/>
        <v>DhakaDhaka</v>
      </c>
      <c r="AS762" s="347">
        <v>4.0000000000000001E-3</v>
      </c>
      <c r="AT762" s="347" t="s">
        <v>1846</v>
      </c>
      <c r="AU762" s="347" t="s">
        <v>1851</v>
      </c>
      <c r="AV762" s="349" t="s">
        <v>1041</v>
      </c>
    </row>
    <row r="763" spans="1:48" ht="14.4">
      <c r="A763" s="343">
        <v>671</v>
      </c>
      <c r="B763" s="343" t="s">
        <v>1760</v>
      </c>
      <c r="C763" s="343" t="s">
        <v>2392</v>
      </c>
      <c r="D763" s="343" t="str">
        <f t="shared" si="55"/>
        <v>1001 - 1500 SFTDhakaDhakaNon-PNPHigh Street W Residential BlockHBবিভাগীয় শহরOthersGround floor</v>
      </c>
      <c r="E763" s="343" t="str">
        <f>CONCATENATE('Outlet Data'!K763,L763,'Outlet Data'!N763,M763)</f>
        <v>DhakaDhakaHigh Street W Residential BlockNon-PNP</v>
      </c>
      <c r="F763" s="343" t="str">
        <f t="shared" si="56"/>
        <v>Dhakaবিভাগীয় শহরNon-PNP</v>
      </c>
      <c r="G763" s="343" t="str">
        <f t="shared" si="57"/>
        <v>DhakaNon-PNP</v>
      </c>
      <c r="H763" s="344">
        <v>45998</v>
      </c>
      <c r="I763" s="343">
        <v>1250</v>
      </c>
      <c r="J763" s="343" t="str">
        <f t="shared" si="58"/>
        <v>1001 - 1500 SFT</v>
      </c>
      <c r="K763" s="345" t="s">
        <v>52</v>
      </c>
      <c r="L763" s="343" t="s">
        <v>52</v>
      </c>
      <c r="M763" s="345" t="s">
        <v>1537</v>
      </c>
      <c r="N763" s="343" t="s">
        <v>1015</v>
      </c>
      <c r="O763" s="343" t="s">
        <v>45</v>
      </c>
      <c r="P763" s="343" t="s">
        <v>27</v>
      </c>
      <c r="Q763" s="343" t="s">
        <v>1838</v>
      </c>
      <c r="R763" s="343" t="s">
        <v>52</v>
      </c>
      <c r="S763" s="346">
        <v>1270704.3999999999</v>
      </c>
      <c r="T763" s="346">
        <v>1016.5635199999999</v>
      </c>
      <c r="U763" s="346">
        <v>1166087</v>
      </c>
      <c r="V763" s="346">
        <v>1413271</v>
      </c>
      <c r="W763" s="346">
        <v>2400604</v>
      </c>
      <c r="X763" s="346">
        <v>1727011.05</v>
      </c>
      <c r="Y763" s="346">
        <v>2506160.15</v>
      </c>
      <c r="Z763" s="346">
        <v>6</v>
      </c>
      <c r="AA763" s="346" t="s">
        <v>1857</v>
      </c>
      <c r="AB763" s="346" t="s">
        <v>1858</v>
      </c>
      <c r="AC763" s="346" t="s">
        <v>1841</v>
      </c>
      <c r="AD763" s="346">
        <v>-1129899.6000000001</v>
      </c>
      <c r="AE763" s="347">
        <v>-0.47067304728310044</v>
      </c>
      <c r="AF763" s="347">
        <v>3.7458952962541842E-2</v>
      </c>
      <c r="AG763" s="346">
        <v>1166087</v>
      </c>
      <c r="AH763" s="346">
        <v>1150155</v>
      </c>
      <c r="AI763" s="346">
        <v>1456412</v>
      </c>
      <c r="AJ763" s="346">
        <v>1167597</v>
      </c>
      <c r="AK763" s="346">
        <v>1413271</v>
      </c>
      <c r="AL763" s="346">
        <v>-29867.639744499524</v>
      </c>
      <c r="AM763" s="346">
        <v>47619.613180315122</v>
      </c>
      <c r="AN763" s="346">
        <v>68558.34690970424</v>
      </c>
      <c r="AO763" s="346">
        <v>53812.058873231843</v>
      </c>
      <c r="AP763" s="346">
        <v>97873.902525723097</v>
      </c>
      <c r="AQ763" s="347">
        <v>0.16512205574876793</v>
      </c>
      <c r="AR763" s="348" t="str">
        <f t="shared" si="59"/>
        <v>DhakaDhaka</v>
      </c>
      <c r="AS763" s="347">
        <v>4.0000000000000001E-3</v>
      </c>
      <c r="AT763" s="347" t="s">
        <v>1850</v>
      </c>
      <c r="AU763" s="347" t="s">
        <v>1843</v>
      </c>
      <c r="AV763" s="349" t="s">
        <v>1041</v>
      </c>
    </row>
    <row r="764" spans="1:48" ht="14.4">
      <c r="A764" s="343">
        <v>869</v>
      </c>
      <c r="B764" s="343" t="s">
        <v>1778</v>
      </c>
      <c r="C764" s="343" t="s">
        <v>2393</v>
      </c>
      <c r="D764" s="343" t="str">
        <f t="shared" si="55"/>
        <v>1001 - 1500 SFTBarishalPatuakhaliNon-PNPCommercial HubMCঅন্যান্যI shapeGround floor</v>
      </c>
      <c r="E764" s="343" t="str">
        <f>CONCATENATE('Outlet Data'!K764,L764,'Outlet Data'!N764,M764)</f>
        <v>BarishalPatuakhaliCommercial HubNon-PNP</v>
      </c>
      <c r="F764" s="343" t="str">
        <f t="shared" si="56"/>
        <v>Patuakhaliঅন্যান্যNon-PNP</v>
      </c>
      <c r="G764" s="343" t="str">
        <f t="shared" si="57"/>
        <v>PatuakhaliNon-PNP</v>
      </c>
      <c r="H764" s="344">
        <v>46013</v>
      </c>
      <c r="I764" s="343">
        <v>1421</v>
      </c>
      <c r="J764" s="343" t="str">
        <f t="shared" si="58"/>
        <v>1001 - 1500 SFT</v>
      </c>
      <c r="K764" s="345" t="s">
        <v>189</v>
      </c>
      <c r="L764" s="343" t="s">
        <v>211</v>
      </c>
      <c r="M764" s="345" t="s">
        <v>1537</v>
      </c>
      <c r="N764" s="343" t="s">
        <v>1014</v>
      </c>
      <c r="O764" s="343" t="s">
        <v>25</v>
      </c>
      <c r="P764" s="343" t="s">
        <v>118</v>
      </c>
      <c r="Q764" s="343" t="s">
        <v>1926</v>
      </c>
      <c r="R764" s="343" t="s">
        <v>1863</v>
      </c>
      <c r="S764" s="346">
        <v>712218.6</v>
      </c>
      <c r="T764" s="346">
        <v>501.20942997888807</v>
      </c>
      <c r="U764" s="346">
        <v>636611</v>
      </c>
      <c r="V764" s="346">
        <v>784658</v>
      </c>
      <c r="W764" s="346">
        <v>991635.3</v>
      </c>
      <c r="X764" s="346">
        <v>730648.8</v>
      </c>
      <c r="Y764" s="346">
        <v>1113971.8500000001</v>
      </c>
      <c r="Z764" s="346">
        <v>10</v>
      </c>
      <c r="AA764" s="346" t="s">
        <v>1853</v>
      </c>
      <c r="AB764" s="346" t="s">
        <v>1854</v>
      </c>
      <c r="AC764" s="346" t="s">
        <v>1841</v>
      </c>
      <c r="AD764" s="346">
        <v>-279416.70000000007</v>
      </c>
      <c r="AE764" s="347">
        <v>-0.28177365206744864</v>
      </c>
      <c r="AF764" s="347">
        <v>-8.0026105480663339E-3</v>
      </c>
      <c r="AG764" s="346">
        <v>674153</v>
      </c>
      <c r="AH764" s="346">
        <v>636611</v>
      </c>
      <c r="AI764" s="346">
        <v>900221</v>
      </c>
      <c r="AJ764" s="346">
        <v>565450</v>
      </c>
      <c r="AK764" s="346">
        <v>784658</v>
      </c>
      <c r="AL764" s="346">
        <v>-72926.344533438009</v>
      </c>
      <c r="AM764" s="346">
        <v>-4696.2320908234979</v>
      </c>
      <c r="AN764" s="346">
        <v>38978.579750438163</v>
      </c>
      <c r="AO764" s="346">
        <v>-9894.6370819288859</v>
      </c>
      <c r="AP764" s="346">
        <v>20040.593551307044</v>
      </c>
      <c r="AQ764" s="347">
        <v>0.16530433545032691</v>
      </c>
      <c r="AR764" s="348" t="str">
        <f t="shared" si="59"/>
        <v>BarishalPatuakhali</v>
      </c>
      <c r="AS764" s="347">
        <v>4.0000000000000001E-3</v>
      </c>
      <c r="AT764" s="347" t="s">
        <v>1856</v>
      </c>
      <c r="AU764" s="347" t="s">
        <v>1843</v>
      </c>
      <c r="AV764" s="349" t="s">
        <v>1041</v>
      </c>
    </row>
    <row r="765" spans="1:48" ht="14.4">
      <c r="A765" s="343">
        <v>865</v>
      </c>
      <c r="B765" s="343" t="s">
        <v>1761</v>
      </c>
      <c r="C765" s="343" t="s">
        <v>2394</v>
      </c>
      <c r="D765" s="343" t="str">
        <f t="shared" si="55"/>
        <v>2001 - 2500 SFTDhakaDhakaNon-PNPWithin the MahallaMBবিভাগীয় শহরSquare ⬜ shapeGround floor</v>
      </c>
      <c r="E765" s="343" t="str">
        <f>CONCATENATE('Outlet Data'!K765,L765,'Outlet Data'!N765,M765)</f>
        <v>DhakaDhakaWithin the MahallaNon-PNP</v>
      </c>
      <c r="F765" s="343" t="str">
        <f t="shared" si="56"/>
        <v>Dhakaবিভাগীয় শহরNon-PNP</v>
      </c>
      <c r="G765" s="343" t="str">
        <f t="shared" si="57"/>
        <v>DhakaNon-PNP</v>
      </c>
      <c r="H765" s="344">
        <v>46019</v>
      </c>
      <c r="I765" s="343">
        <v>2322</v>
      </c>
      <c r="J765" s="343" t="str">
        <f t="shared" si="58"/>
        <v>2001 - 2500 SFT</v>
      </c>
      <c r="K765" s="345" t="s">
        <v>52</v>
      </c>
      <c r="L765" s="343" t="s">
        <v>52</v>
      </c>
      <c r="M765" s="345" t="s">
        <v>1537</v>
      </c>
      <c r="N765" s="343" t="s">
        <v>1016</v>
      </c>
      <c r="O765" s="343" t="s">
        <v>25</v>
      </c>
      <c r="P765" s="343" t="s">
        <v>27</v>
      </c>
      <c r="Q765" s="343" t="s">
        <v>1838</v>
      </c>
      <c r="R765" s="343" t="s">
        <v>52</v>
      </c>
      <c r="S765" s="346">
        <v>3002413.8</v>
      </c>
      <c r="T765" s="346">
        <v>1293.0291989664081</v>
      </c>
      <c r="U765" s="346">
        <v>2712171</v>
      </c>
      <c r="V765" s="346">
        <v>3182981</v>
      </c>
      <c r="W765" s="346">
        <v>1836897.4</v>
      </c>
      <c r="X765" s="346">
        <v>1451480</v>
      </c>
      <c r="Y765" s="346">
        <v>2788880.2</v>
      </c>
      <c r="Z765" s="346">
        <v>9</v>
      </c>
      <c r="AA765" s="346" t="s">
        <v>1857</v>
      </c>
      <c r="AB765" s="346" t="s">
        <v>1858</v>
      </c>
      <c r="AC765" s="346" t="s">
        <v>1855</v>
      </c>
      <c r="AD765" s="346">
        <v>1165516.3999999999</v>
      </c>
      <c r="AE765" s="347">
        <v>0.63450272181777811</v>
      </c>
      <c r="AF765" s="347">
        <v>5.4200958875895273E-2</v>
      </c>
      <c r="AG765" s="346">
        <v>3182981</v>
      </c>
      <c r="AH765" s="346">
        <v>2655748</v>
      </c>
      <c r="AI765" s="346">
        <v>3173131</v>
      </c>
      <c r="AJ765" s="346">
        <v>2712171</v>
      </c>
      <c r="AK765" s="346">
        <v>3288038</v>
      </c>
      <c r="AL765" s="346">
        <v>131277.96839843929</v>
      </c>
      <c r="AM765" s="346">
        <v>149031.63882837124</v>
      </c>
      <c r="AN765" s="346">
        <v>183874.72819187283</v>
      </c>
      <c r="AO765" s="346">
        <v>123979.27405674261</v>
      </c>
      <c r="AP765" s="346">
        <v>225504.9250356761</v>
      </c>
      <c r="AQ765" s="347">
        <v>0.16826759050997442</v>
      </c>
      <c r="AR765" s="348" t="str">
        <f t="shared" si="59"/>
        <v>DhakaDhaka</v>
      </c>
      <c r="AS765" s="347">
        <v>4.0000000000000001E-3</v>
      </c>
      <c r="AT765" s="347" t="s">
        <v>1846</v>
      </c>
      <c r="AU765" s="347" t="s">
        <v>1843</v>
      </c>
      <c r="AV765" s="349" t="s">
        <v>1041</v>
      </c>
    </row>
    <row r="766" spans="1:48" ht="14.4">
      <c r="A766" s="343">
        <v>866</v>
      </c>
      <c r="B766" s="343" t="s">
        <v>1770</v>
      </c>
      <c r="C766" s="343" t="s">
        <v>2395</v>
      </c>
      <c r="D766" s="343" t="str">
        <f t="shared" si="55"/>
        <v>1501 - 2000 SFTDhakaGazipurNon-PNPIndustrialMBথানা সদরSquare ⬜ shapeSlightly upper than Ground floor</v>
      </c>
      <c r="E766" s="343" t="str">
        <f>CONCATENATE('Outlet Data'!K766,L766,'Outlet Data'!N766,M766)</f>
        <v>DhakaGazipurIndustrialNon-PNP</v>
      </c>
      <c r="F766" s="343" t="str">
        <f t="shared" si="56"/>
        <v>Gazipurথানা সদরNon-PNP</v>
      </c>
      <c r="G766" s="343" t="str">
        <f t="shared" si="57"/>
        <v>GazipurNon-PNP</v>
      </c>
      <c r="H766" s="344">
        <v>46021</v>
      </c>
      <c r="I766" s="343">
        <v>1600</v>
      </c>
      <c r="J766" s="343" t="str">
        <f t="shared" si="58"/>
        <v>1501 - 2000 SFT</v>
      </c>
      <c r="K766" s="345" t="s">
        <v>52</v>
      </c>
      <c r="L766" s="343" t="s">
        <v>79</v>
      </c>
      <c r="M766" s="345" t="s">
        <v>1537</v>
      </c>
      <c r="N766" s="343" t="s">
        <v>1017</v>
      </c>
      <c r="O766" s="343" t="s">
        <v>25</v>
      </c>
      <c r="P766" s="343" t="s">
        <v>27</v>
      </c>
      <c r="Q766" s="343" t="s">
        <v>1869</v>
      </c>
      <c r="R766" s="343" t="s">
        <v>52</v>
      </c>
      <c r="S766" s="346">
        <v>1847461.8</v>
      </c>
      <c r="T766" s="346">
        <v>1154.6636250000001</v>
      </c>
      <c r="U766" s="346">
        <v>1698501</v>
      </c>
      <c r="V766" s="346">
        <v>1955421</v>
      </c>
      <c r="W766" s="346">
        <v>2241169.2000000002</v>
      </c>
      <c r="X766" s="346">
        <v>1560783.7999999998</v>
      </c>
      <c r="Y766" s="346">
        <v>3069073.6</v>
      </c>
      <c r="Z766" s="346">
        <v>59</v>
      </c>
      <c r="AA766" s="346" t="s">
        <v>1853</v>
      </c>
      <c r="AB766" s="346" t="s">
        <v>1854</v>
      </c>
      <c r="AC766" s="346" t="s">
        <v>1845</v>
      </c>
      <c r="AD766" s="346">
        <v>-393707.40000000014</v>
      </c>
      <c r="AE766" s="347">
        <v>-0.17567053839576241</v>
      </c>
      <c r="AF766" s="347">
        <v>5.0348060667347018E-2</v>
      </c>
      <c r="AG766" s="346">
        <v>1756847</v>
      </c>
      <c r="AH766" s="346">
        <v>1698501</v>
      </c>
      <c r="AI766" s="346">
        <v>1955421</v>
      </c>
      <c r="AJ766" s="346">
        <v>1437474</v>
      </c>
      <c r="AK766" s="346">
        <v>2389066</v>
      </c>
      <c r="AL766" s="346">
        <v>57153.721474734077</v>
      </c>
      <c r="AM766" s="346">
        <v>65022.449182393437</v>
      </c>
      <c r="AN766" s="346">
        <v>133225.71283489169</v>
      </c>
      <c r="AO766" s="346">
        <v>49349.451508532249</v>
      </c>
      <c r="AP766" s="346">
        <v>160329.25893447921</v>
      </c>
      <c r="AQ766" s="347">
        <v>0.17553841480138632</v>
      </c>
      <c r="AR766" s="348" t="str">
        <f t="shared" si="59"/>
        <v>DhakaGazipur</v>
      </c>
      <c r="AS766" s="347">
        <v>4.0000000000000001E-3</v>
      </c>
      <c r="AT766" s="347" t="s">
        <v>1846</v>
      </c>
      <c r="AU766" s="347" t="s">
        <v>1851</v>
      </c>
      <c r="AV766" s="349" t="s">
        <v>1041</v>
      </c>
    </row>
    <row r="767" spans="1:48" ht="14.4">
      <c r="A767" s="343">
        <v>877</v>
      </c>
      <c r="B767" s="343" t="s">
        <v>1785</v>
      </c>
      <c r="C767" s="343" t="s">
        <v>2396</v>
      </c>
      <c r="D767" s="343" t="str">
        <f t="shared" si="55"/>
        <v>1001 - 1500 SFTDhakaFaridpurNon-PNPHigh Street W Residential BlockMCথানা সদরSquare ⬜ shapeGround floor</v>
      </c>
      <c r="E767" s="343" t="str">
        <f>CONCATENATE('Outlet Data'!K767,L767,'Outlet Data'!N767,M767)</f>
        <v>DhakaFaridpurHigh Street W Residential BlockNon-PNP</v>
      </c>
      <c r="F767" s="343" t="str">
        <f t="shared" si="56"/>
        <v>Faridpurথানা সদরNon-PNP</v>
      </c>
      <c r="G767" s="343" t="str">
        <f t="shared" si="57"/>
        <v>FaridpurNon-PNP</v>
      </c>
      <c r="H767" s="344">
        <v>46021</v>
      </c>
      <c r="I767" s="343">
        <v>1050</v>
      </c>
      <c r="J767" s="343" t="str">
        <f t="shared" si="58"/>
        <v>1001 - 1500 SFT</v>
      </c>
      <c r="K767" s="345" t="s">
        <v>52</v>
      </c>
      <c r="L767" s="343" t="s">
        <v>206</v>
      </c>
      <c r="M767" s="345" t="s">
        <v>1537</v>
      </c>
      <c r="N767" s="343" t="s">
        <v>1015</v>
      </c>
      <c r="O767" s="343" t="s">
        <v>25</v>
      </c>
      <c r="P767" s="343" t="s">
        <v>118</v>
      </c>
      <c r="Q767" s="343" t="s">
        <v>1869</v>
      </c>
      <c r="R767" s="343" t="s">
        <v>52</v>
      </c>
      <c r="S767" s="346">
        <v>620397.19999999995</v>
      </c>
      <c r="T767" s="346">
        <v>590.85447619047613</v>
      </c>
      <c r="U767" s="346">
        <v>570940</v>
      </c>
      <c r="V767" s="346">
        <v>597788</v>
      </c>
      <c r="W767" s="346">
        <v>1709419.6</v>
      </c>
      <c r="X767" s="346">
        <v>1385972.4</v>
      </c>
      <c r="Y767" s="346">
        <v>1894672.5</v>
      </c>
      <c r="Z767" s="346">
        <v>7</v>
      </c>
      <c r="AA767" s="346" t="s">
        <v>1857</v>
      </c>
      <c r="AB767" s="346" t="s">
        <v>1858</v>
      </c>
      <c r="AC767" s="346" t="s">
        <v>1841</v>
      </c>
      <c r="AD767" s="346">
        <v>-1089022.4000000001</v>
      </c>
      <c r="AE767" s="347">
        <v>-0.63707143641034658</v>
      </c>
      <c r="AF767" s="347">
        <v>-2.3354756733299623E-2</v>
      </c>
      <c r="AG767" s="346">
        <v>570940</v>
      </c>
      <c r="AH767" s="346">
        <v>798197</v>
      </c>
      <c r="AI767" s="346">
        <v>597788</v>
      </c>
      <c r="AJ767" s="346">
        <v>546595</v>
      </c>
      <c r="AK767" s="346">
        <v>588466</v>
      </c>
      <c r="AL767" s="346">
        <v>-9075.3861822381732</v>
      </c>
      <c r="AM767" s="346">
        <v>-38135.428906704532</v>
      </c>
      <c r="AN767" s="346">
        <v>1017.0344600127719</v>
      </c>
      <c r="AO767" s="346">
        <v>-13946.054609456158</v>
      </c>
      <c r="AP767" s="346">
        <v>-12306.293181715067</v>
      </c>
      <c r="AQ767" s="347">
        <v>0.16644792235954833</v>
      </c>
      <c r="AR767" s="348" t="str">
        <f t="shared" si="59"/>
        <v>DhakaFaridpur</v>
      </c>
      <c r="AS767" s="347">
        <v>3.0910696685039688E-18</v>
      </c>
      <c r="AT767" s="347" t="s">
        <v>1846</v>
      </c>
      <c r="AU767" s="347" t="s">
        <v>1843</v>
      </c>
      <c r="AV767" s="349" t="s">
        <v>1041</v>
      </c>
    </row>
    <row r="768" spans="1:48" ht="14.4">
      <c r="A768" s="343">
        <v>875</v>
      </c>
      <c r="B768" s="343" t="s">
        <v>1783</v>
      </c>
      <c r="C768" s="343" t="s">
        <v>2397</v>
      </c>
      <c r="D768" s="343" t="str">
        <f t="shared" si="55"/>
        <v>2501 - 3000 SFTKhulnaKhulnaPNPHigh Street W Residential BlockMAবিভাগীয় শহরTriangle 🔽 ShapeGround floor</v>
      </c>
      <c r="E768" s="343" t="str">
        <f>CONCATENATE('Outlet Data'!K768,L768,'Outlet Data'!N768,M768)</f>
        <v>KhulnaKhulnaHigh Street W Residential BlockPNP</v>
      </c>
      <c r="F768" s="343" t="str">
        <f t="shared" si="56"/>
        <v>Khulnaবিভাগীয় শহরPNP</v>
      </c>
      <c r="G768" s="343" t="str">
        <f t="shared" si="57"/>
        <v>KhulnaPNP</v>
      </c>
      <c r="H768" s="344">
        <v>46021</v>
      </c>
      <c r="I768" s="343">
        <v>2800</v>
      </c>
      <c r="J768" s="343" t="str">
        <f t="shared" si="58"/>
        <v>2501 - 3000 SFT</v>
      </c>
      <c r="K768" s="345" t="s">
        <v>159</v>
      </c>
      <c r="L768" s="343" t="s">
        <v>159</v>
      </c>
      <c r="M768" s="345" t="s">
        <v>1492</v>
      </c>
      <c r="N768" s="343" t="s">
        <v>1015</v>
      </c>
      <c r="O768" s="343" t="s">
        <v>25</v>
      </c>
      <c r="P768" s="343" t="s">
        <v>46</v>
      </c>
      <c r="Q768" s="343" t="s">
        <v>1838</v>
      </c>
      <c r="R768" s="343" t="s">
        <v>1863</v>
      </c>
      <c r="S768" s="346">
        <v>3978301.2</v>
      </c>
      <c r="T768" s="346">
        <v>1420.8218571428572</v>
      </c>
      <c r="U768" s="346">
        <v>3759356</v>
      </c>
      <c r="V768" s="346">
        <v>4167520</v>
      </c>
      <c r="W768" s="346">
        <v>3627509.1</v>
      </c>
      <c r="X768" s="346">
        <v>1818884.25</v>
      </c>
      <c r="Y768" s="346">
        <v>6001045.3500000006</v>
      </c>
      <c r="Z768" s="346">
        <v>6</v>
      </c>
      <c r="AA768" s="346" t="s">
        <v>1839</v>
      </c>
      <c r="AB768" s="346" t="s">
        <v>1840</v>
      </c>
      <c r="AC768" s="346" t="s">
        <v>1845</v>
      </c>
      <c r="AD768" s="346">
        <v>350792.10000000009</v>
      </c>
      <c r="AE768" s="347">
        <v>9.6703299793238218E-2</v>
      </c>
      <c r="AF768" s="347">
        <v>1.8155688606438708E-2</v>
      </c>
      <c r="AG768" s="346">
        <v>4051700</v>
      </c>
      <c r="AH768" s="346">
        <v>3759356</v>
      </c>
      <c r="AI768" s="346">
        <v>4454539</v>
      </c>
      <c r="AJ768" s="346">
        <v>3458391</v>
      </c>
      <c r="AK768" s="346">
        <v>4167520</v>
      </c>
      <c r="AL768" s="346">
        <v>-17395.334696094273</v>
      </c>
      <c r="AM768" s="346">
        <v>22916.705890791374</v>
      </c>
      <c r="AN768" s="346">
        <v>116936.79680248816</v>
      </c>
      <c r="AO768" s="346">
        <v>66161.050895091612</v>
      </c>
      <c r="AP768" s="346">
        <v>172524.76995683031</v>
      </c>
      <c r="AQ768" s="347">
        <v>0.14745040342504148</v>
      </c>
      <c r="AR768" s="348" t="str">
        <f t="shared" si="59"/>
        <v>KhulnaKhulna</v>
      </c>
      <c r="AS768" s="347">
        <v>4.0000000000000001E-3</v>
      </c>
      <c r="AT768" s="347" t="s">
        <v>1883</v>
      </c>
      <c r="AU768" s="347" t="s">
        <v>1843</v>
      </c>
      <c r="AV768" s="349" t="s">
        <v>1041</v>
      </c>
    </row>
    <row r="769" spans="1:48" ht="14.4">
      <c r="A769" s="343">
        <v>871</v>
      </c>
      <c r="B769" s="343" t="s">
        <v>1780</v>
      </c>
      <c r="C769" s="343" t="s">
        <v>2398</v>
      </c>
      <c r="D769" s="343" t="str">
        <f t="shared" si="55"/>
        <v>2501 - 3000 SFTDhakaDhakaNon-PNPWithin the MahallaMBবিভাগীয় শহরSquare ⬜ shapeGround floor</v>
      </c>
      <c r="E769" s="343" t="str">
        <f>CONCATENATE('Outlet Data'!K769,L769,'Outlet Data'!N769,M769)</f>
        <v>DhakaDhakaWithin the MahallaNon-PNP</v>
      </c>
      <c r="F769" s="343" t="str">
        <f t="shared" si="56"/>
        <v>Dhakaবিভাগীয় শহরNon-PNP</v>
      </c>
      <c r="G769" s="343" t="str">
        <f t="shared" si="57"/>
        <v>DhakaNon-PNP</v>
      </c>
      <c r="H769" s="344">
        <v>46022</v>
      </c>
      <c r="I769" s="343">
        <v>2650</v>
      </c>
      <c r="J769" s="343" t="str">
        <f t="shared" si="58"/>
        <v>2501 - 3000 SFT</v>
      </c>
      <c r="K769" s="345" t="s">
        <v>52</v>
      </c>
      <c r="L769" s="343" t="s">
        <v>52</v>
      </c>
      <c r="M769" s="345" t="s">
        <v>1537</v>
      </c>
      <c r="N769" s="343" t="s">
        <v>1016</v>
      </c>
      <c r="O769" s="343" t="s">
        <v>25</v>
      </c>
      <c r="P769" s="343" t="s">
        <v>27</v>
      </c>
      <c r="Q769" s="343" t="s">
        <v>1838</v>
      </c>
      <c r="R769" s="343" t="s">
        <v>52</v>
      </c>
      <c r="S769" s="346">
        <v>2118699.6</v>
      </c>
      <c r="T769" s="346">
        <v>799.5092830188679</v>
      </c>
      <c r="U769" s="346">
        <v>2040180</v>
      </c>
      <c r="V769" s="346">
        <v>2283423</v>
      </c>
      <c r="W769" s="346">
        <v>2331907.2999999998</v>
      </c>
      <c r="X769" s="346">
        <v>2236201.2000000002</v>
      </c>
      <c r="Y769" s="346">
        <v>3080601.7</v>
      </c>
      <c r="Z769" s="346">
        <v>8</v>
      </c>
      <c r="AA769" s="346" t="s">
        <v>1853</v>
      </c>
      <c r="AB769" s="346" t="s">
        <v>1854</v>
      </c>
      <c r="AC769" s="346" t="s">
        <v>1841</v>
      </c>
      <c r="AD769" s="346">
        <v>-213207.69999999972</v>
      </c>
      <c r="AE769" s="347">
        <v>-9.1430607039996725E-2</v>
      </c>
      <c r="AF769" s="347">
        <v>5.3576339388765097E-2</v>
      </c>
      <c r="AG769" s="346">
        <v>2362203</v>
      </c>
      <c r="AH769" s="346">
        <v>2040180</v>
      </c>
      <c r="AI769" s="346">
        <v>2044382</v>
      </c>
      <c r="AJ769" s="346">
        <v>1863310</v>
      </c>
      <c r="AK769" s="346">
        <v>2283423</v>
      </c>
      <c r="AL769" s="346">
        <v>96399.45707722212</v>
      </c>
      <c r="AM769" s="346">
        <v>73999.27984921576</v>
      </c>
      <c r="AN769" s="346">
        <v>121665.06520735961</v>
      </c>
      <c r="AO769" s="346">
        <v>115352.82428988954</v>
      </c>
      <c r="AP769" s="346">
        <v>160144.21773851733</v>
      </c>
      <c r="AQ769" s="347">
        <v>0.17636675423019824</v>
      </c>
      <c r="AR769" s="348" t="str">
        <f t="shared" si="59"/>
        <v>DhakaDhaka</v>
      </c>
      <c r="AS769" s="347">
        <v>4.0000000000000001E-3</v>
      </c>
      <c r="AT769" s="347" t="s">
        <v>1846</v>
      </c>
      <c r="AU769" s="347" t="s">
        <v>1843</v>
      </c>
      <c r="AV769" s="349" t="s">
        <v>1041</v>
      </c>
    </row>
    <row r="770" spans="1:48" ht="14.4">
      <c r="A770" s="343">
        <v>889</v>
      </c>
      <c r="B770" s="343" t="s">
        <v>1796</v>
      </c>
      <c r="C770" s="343" t="s">
        <v>2399</v>
      </c>
      <c r="D770" s="343" t="str">
        <f t="shared" si="55"/>
        <v>1501 - 2000 SFTDhakaDhakaNon-PNPWithin the MahallaMBবিভাগীয় শহরSquare ⬜ shapeGround floor</v>
      </c>
      <c r="E770" s="343" t="str">
        <f>CONCATENATE('Outlet Data'!K770,L770,'Outlet Data'!N770,M770)</f>
        <v>DhakaDhakaWithin the MahallaNon-PNP</v>
      </c>
      <c r="F770" s="343" t="str">
        <f t="shared" si="56"/>
        <v>Dhakaবিভাগীয় শহরNon-PNP</v>
      </c>
      <c r="G770" s="343" t="str">
        <f t="shared" si="57"/>
        <v>DhakaNon-PNP</v>
      </c>
      <c r="H770" s="344">
        <v>46022</v>
      </c>
      <c r="I770" s="343">
        <v>1962</v>
      </c>
      <c r="J770" s="343" t="str">
        <f t="shared" si="58"/>
        <v>1501 - 2000 SFT</v>
      </c>
      <c r="K770" s="345" t="s">
        <v>52</v>
      </c>
      <c r="L770" s="343" t="s">
        <v>52</v>
      </c>
      <c r="M770" s="345" t="s">
        <v>1537</v>
      </c>
      <c r="N770" s="343" t="s">
        <v>1016</v>
      </c>
      <c r="O770" s="343" t="s">
        <v>25</v>
      </c>
      <c r="P770" s="343" t="s">
        <v>27</v>
      </c>
      <c r="Q770" s="343" t="s">
        <v>1838</v>
      </c>
      <c r="R770" s="343" t="s">
        <v>52</v>
      </c>
      <c r="S770" s="346">
        <v>1391749.4</v>
      </c>
      <c r="T770" s="346">
        <v>709.35239551478082</v>
      </c>
      <c r="U770" s="346">
        <v>1250859</v>
      </c>
      <c r="V770" s="346">
        <v>1485825</v>
      </c>
      <c r="W770" s="346">
        <v>1836897.4</v>
      </c>
      <c r="X770" s="346">
        <v>1451480</v>
      </c>
      <c r="Y770" s="346">
        <v>2788880.2</v>
      </c>
      <c r="Z770" s="346">
        <v>9</v>
      </c>
      <c r="AA770" s="346" t="s">
        <v>1857</v>
      </c>
      <c r="AB770" s="346" t="s">
        <v>1858</v>
      </c>
      <c r="AC770" s="346" t="s">
        <v>1841</v>
      </c>
      <c r="AD770" s="346">
        <v>-445148</v>
      </c>
      <c r="AE770" s="347">
        <v>-0.24233688827693911</v>
      </c>
      <c r="AF770" s="347">
        <v>1.1419657302278004E-2</v>
      </c>
      <c r="AG770" s="346">
        <v>1465453</v>
      </c>
      <c r="AH770" s="346">
        <v>1181834</v>
      </c>
      <c r="AI770" s="346">
        <v>1485825</v>
      </c>
      <c r="AJ770" s="346">
        <v>1250859</v>
      </c>
      <c r="AK770" s="346">
        <v>1574776</v>
      </c>
      <c r="AL770" s="346">
        <v>-104531.74716896482</v>
      </c>
      <c r="AM770" s="346">
        <v>13149.647868144588</v>
      </c>
      <c r="AN770" s="346">
        <v>77247.044302394439</v>
      </c>
      <c r="AO770" s="346">
        <v>43113.5359150515</v>
      </c>
      <c r="AP770" s="346">
        <v>50488.025076629448</v>
      </c>
      <c r="AQ770" s="347">
        <v>0.17158506708205012</v>
      </c>
      <c r="AR770" s="348" t="str">
        <f t="shared" si="59"/>
        <v>DhakaDhaka</v>
      </c>
      <c r="AS770" s="347">
        <v>4.0000000000000001E-3</v>
      </c>
      <c r="AT770" s="347" t="s">
        <v>1846</v>
      </c>
      <c r="AU770" s="347" t="s">
        <v>1843</v>
      </c>
      <c r="AV770" s="349" t="s">
        <v>1041</v>
      </c>
    </row>
    <row r="771" spans="1:48" ht="14.4">
      <c r="A771" s="343">
        <v>899</v>
      </c>
      <c r="B771" s="343" t="s">
        <v>2400</v>
      </c>
      <c r="C771" s="343" t="s">
        <v>2401</v>
      </c>
      <c r="D771" s="343" t="str">
        <f t="shared" ref="D771:D834" si="60">CONCATENATE(J771,K771,L771,M771,,N771,O771,P771,Q771,AT771,AU771)</f>
        <v>2001 - 2500 SFTDhakaDhakaNon-PNPCommercial HubHBবিভাগীয় শহরL shapeGround floor</v>
      </c>
      <c r="E771" s="343" t="str">
        <f>CONCATENATE('Outlet Data'!K771,L771,'Outlet Data'!N771,M771)</f>
        <v>DhakaDhakaCommercial HubNon-PNP</v>
      </c>
      <c r="F771" s="343" t="str">
        <f t="shared" ref="F771:F834" si="61">CONCATENATE(L771,Q771,M771)</f>
        <v>Dhakaবিভাগীয় শহরNon-PNP</v>
      </c>
      <c r="G771" s="343" t="str">
        <f t="shared" ref="G771:G834" si="62">CONCATENATE(L771,M771)</f>
        <v>DhakaNon-PNP</v>
      </c>
      <c r="H771" s="344">
        <v>46022</v>
      </c>
      <c r="I771" s="343">
        <v>2300</v>
      </c>
      <c r="J771" s="343" t="str">
        <f t="shared" ref="J771:J834" si="63">IF(I771="","",IF(I771&lt;=1000,"Below 1000 SFT",IF(I771&gt;10000,"More Then 10000 SFT",(INT((I771-1001)/500)*500+1001)&amp;" - "&amp;(INT((I771-1001)/500)*500+1500)&amp;" SFT")))</f>
        <v>2001 - 2500 SFT</v>
      </c>
      <c r="K771" s="345" t="s">
        <v>52</v>
      </c>
      <c r="L771" s="343" t="s">
        <v>52</v>
      </c>
      <c r="M771" s="345" t="s">
        <v>1537</v>
      </c>
      <c r="N771" s="343" t="s">
        <v>1014</v>
      </c>
      <c r="O771" s="343" t="s">
        <v>45</v>
      </c>
      <c r="P771" s="343" t="s">
        <v>27</v>
      </c>
      <c r="Q771" s="343" t="s">
        <v>1838</v>
      </c>
      <c r="R771" s="343" t="s">
        <v>52</v>
      </c>
      <c r="S771" s="346">
        <v>2349036.4</v>
      </c>
      <c r="T771" s="346">
        <v>1021.3201739130434</v>
      </c>
      <c r="U771" s="346">
        <v>2192145</v>
      </c>
      <c r="V771" s="346">
        <v>2635996</v>
      </c>
      <c r="W771" s="346">
        <v>2744328.4</v>
      </c>
      <c r="X771" s="346">
        <v>2349036.4</v>
      </c>
      <c r="Y771" s="346">
        <v>3490451.4</v>
      </c>
      <c r="Z771" s="346">
        <v>17</v>
      </c>
      <c r="AA771" s="346" t="s">
        <v>1853</v>
      </c>
      <c r="AB771" s="346" t="s">
        <v>1854</v>
      </c>
      <c r="AC771" s="346" t="s">
        <v>1845</v>
      </c>
      <c r="AD771" s="346">
        <v>-395292</v>
      </c>
      <c r="AE771" s="347">
        <v>-0.14403961275188493</v>
      </c>
      <c r="AF771" s="347">
        <v>1.3215149132064804E-2</v>
      </c>
      <c r="AG771" s="346">
        <v>1729943</v>
      </c>
      <c r="AH771" s="346">
        <v>2685289</v>
      </c>
      <c r="AI771" s="346">
        <v>2635996</v>
      </c>
      <c r="AJ771" s="346">
        <v>2192145</v>
      </c>
      <c r="AK771" s="346">
        <v>2501809</v>
      </c>
      <c r="AL771" s="346">
        <v>-15082.864284744137</v>
      </c>
      <c r="AM771" s="346">
        <v>45014.601058869273</v>
      </c>
      <c r="AN771" s="346">
        <v>28628.149166943855</v>
      </c>
      <c r="AO771" s="346">
        <v>30973.518336010224</v>
      </c>
      <c r="AP771" s="346">
        <v>65680.92743616394</v>
      </c>
      <c r="AQ771" s="347">
        <v>0.15072707472725774</v>
      </c>
      <c r="AR771" s="348" t="str">
        <f t="shared" ref="AR771:AR834" si="64">K771&amp;L771</f>
        <v>DhakaDhaka</v>
      </c>
      <c r="AS771" s="347">
        <v>4.4253478183186642E-3</v>
      </c>
      <c r="AT771" s="347" t="s">
        <v>1842</v>
      </c>
      <c r="AU771" s="347" t="s">
        <v>1843</v>
      </c>
      <c r="AV771" s="349" t="s">
        <v>1041</v>
      </c>
    </row>
    <row r="772" spans="1:48" ht="14.4">
      <c r="A772" s="343">
        <v>883</v>
      </c>
      <c r="B772" s="343" t="s">
        <v>1789</v>
      </c>
      <c r="C772" s="343" t="s">
        <v>2402</v>
      </c>
      <c r="D772" s="343" t="str">
        <f t="shared" si="60"/>
        <v>1001 - 1500 SFTDhakaDhakaNon-PNPHigh Street W Residential BlockMBবিভাগীয় শহরL shapeGround floor</v>
      </c>
      <c r="E772" s="343" t="str">
        <f>CONCATENATE('Outlet Data'!K772,L772,'Outlet Data'!N772,M772)</f>
        <v>DhakaDhakaHigh Street W Residential BlockNon-PNP</v>
      </c>
      <c r="F772" s="343" t="str">
        <f t="shared" si="61"/>
        <v>Dhakaবিভাগীয় শহরNon-PNP</v>
      </c>
      <c r="G772" s="343" t="str">
        <f t="shared" si="62"/>
        <v>DhakaNon-PNP</v>
      </c>
      <c r="H772" s="344">
        <v>46022</v>
      </c>
      <c r="I772" s="343">
        <v>1285</v>
      </c>
      <c r="J772" s="343" t="str">
        <f t="shared" si="63"/>
        <v>1001 - 1500 SFT</v>
      </c>
      <c r="K772" s="345" t="s">
        <v>52</v>
      </c>
      <c r="L772" s="343" t="s">
        <v>52</v>
      </c>
      <c r="M772" s="345" t="s">
        <v>1537</v>
      </c>
      <c r="N772" s="343" t="s">
        <v>1015</v>
      </c>
      <c r="O772" s="343" t="s">
        <v>25</v>
      </c>
      <c r="P772" s="343" t="s">
        <v>27</v>
      </c>
      <c r="Q772" s="343" t="s">
        <v>1838</v>
      </c>
      <c r="R772" s="343" t="s">
        <v>52</v>
      </c>
      <c r="S772" s="346">
        <v>1197372.8</v>
      </c>
      <c r="T772" s="346">
        <v>931.80762645914399</v>
      </c>
      <c r="U772" s="346">
        <v>1150552</v>
      </c>
      <c r="V772" s="346">
        <v>1220653</v>
      </c>
      <c r="W772" s="346">
        <v>2064131.5</v>
      </c>
      <c r="X772" s="346">
        <v>1639243.4000000001</v>
      </c>
      <c r="Y772" s="346">
        <v>2189105.5499999998</v>
      </c>
      <c r="Z772" s="346">
        <v>8</v>
      </c>
      <c r="AA772" s="346" t="s">
        <v>1857</v>
      </c>
      <c r="AB772" s="346" t="s">
        <v>1858</v>
      </c>
      <c r="AC772" s="346" t="s">
        <v>1841</v>
      </c>
      <c r="AD772" s="346">
        <v>-866758.7</v>
      </c>
      <c r="AE772" s="347">
        <v>-0.41991447734797904</v>
      </c>
      <c r="AF772" s="347">
        <v>2.3740604368398897E-2</v>
      </c>
      <c r="AG772" s="346">
        <v>1150552</v>
      </c>
      <c r="AH772" s="346">
        <v>1220653</v>
      </c>
      <c r="AI772" s="346">
        <v>1289150</v>
      </c>
      <c r="AJ772" s="346">
        <v>1142243</v>
      </c>
      <c r="AK772" s="346">
        <v>1184266</v>
      </c>
      <c r="AL772" s="346">
        <v>18226.739141286147</v>
      </c>
      <c r="AM772" s="346">
        <v>26687.927437262755</v>
      </c>
      <c r="AN772" s="346">
        <v>34247.551354851079</v>
      </c>
      <c r="AO772" s="346">
        <v>23665.739736600983</v>
      </c>
      <c r="AP772" s="346">
        <v>39303.811961409141</v>
      </c>
      <c r="AQ772" s="347">
        <v>0.16661748327599299</v>
      </c>
      <c r="AR772" s="348" t="str">
        <f t="shared" si="64"/>
        <v>DhakaDhaka</v>
      </c>
      <c r="AS772" s="347">
        <v>4.0000000000000001E-3</v>
      </c>
      <c r="AT772" s="347" t="s">
        <v>1842</v>
      </c>
      <c r="AU772" s="347" t="s">
        <v>1843</v>
      </c>
      <c r="AV772" s="349" t="s">
        <v>1041</v>
      </c>
    </row>
    <row r="773" spans="1:48" ht="14.4">
      <c r="A773" s="343">
        <v>879</v>
      </c>
      <c r="B773" s="343" t="s">
        <v>1786</v>
      </c>
      <c r="C773" s="343" t="s">
        <v>2403</v>
      </c>
      <c r="D773" s="343" t="str">
        <f t="shared" si="60"/>
        <v>Below 1000 SFTChattogramChattogramNon-PNPHigh Street W Residential BlockMBবিভাগীয় শহরSquare ⬜ shapeGround floor</v>
      </c>
      <c r="E773" s="343" t="str">
        <f>CONCATENATE('Outlet Data'!K773,L773,'Outlet Data'!N773,M773)</f>
        <v>ChattogramChattogramHigh Street W Residential BlockNon-PNP</v>
      </c>
      <c r="F773" s="343" t="str">
        <f t="shared" si="61"/>
        <v>Chattogramবিভাগীয় শহরNon-PNP</v>
      </c>
      <c r="G773" s="343" t="str">
        <f t="shared" si="62"/>
        <v>ChattogramNon-PNP</v>
      </c>
      <c r="H773" s="344">
        <v>46022</v>
      </c>
      <c r="I773" s="343">
        <v>892</v>
      </c>
      <c r="J773" s="343" t="str">
        <f t="shared" si="63"/>
        <v>Below 1000 SFT</v>
      </c>
      <c r="K773" s="345" t="s">
        <v>195</v>
      </c>
      <c r="L773" s="343" t="s">
        <v>195</v>
      </c>
      <c r="M773" s="345" t="s">
        <v>1537</v>
      </c>
      <c r="N773" s="343" t="s">
        <v>1015</v>
      </c>
      <c r="O773" s="343" t="s">
        <v>25</v>
      </c>
      <c r="P773" s="343" t="s">
        <v>27</v>
      </c>
      <c r="Q773" s="343" t="s">
        <v>1838</v>
      </c>
      <c r="R773" s="343" t="s">
        <v>1863</v>
      </c>
      <c r="S773" s="346">
        <v>1039476.4</v>
      </c>
      <c r="T773" s="346">
        <v>1165.3322869955157</v>
      </c>
      <c r="U773" s="346">
        <v>982547</v>
      </c>
      <c r="V773" s="346">
        <v>1142828</v>
      </c>
      <c r="W773" s="346">
        <v>1039476.4</v>
      </c>
      <c r="X773" s="346">
        <v>672568</v>
      </c>
      <c r="Y773" s="346">
        <v>1386312.2</v>
      </c>
      <c r="Z773" s="346">
        <v>5</v>
      </c>
      <c r="AA773" s="346" t="s">
        <v>1853</v>
      </c>
      <c r="AB773" s="346" t="s">
        <v>1854</v>
      </c>
      <c r="AC773" s="346" t="s">
        <v>1845</v>
      </c>
      <c r="AD773" s="346">
        <v>0</v>
      </c>
      <c r="AE773" s="347">
        <v>0</v>
      </c>
      <c r="AF773" s="347">
        <v>4.4063534216835482E-2</v>
      </c>
      <c r="AG773" s="346">
        <v>1159942</v>
      </c>
      <c r="AH773" s="346">
        <v>982547</v>
      </c>
      <c r="AI773" s="346">
        <v>905951</v>
      </c>
      <c r="AJ773" s="346">
        <v>1006114</v>
      </c>
      <c r="AK773" s="346">
        <v>1142828</v>
      </c>
      <c r="AL773" s="346">
        <v>49688.981850401964</v>
      </c>
      <c r="AM773" s="346">
        <v>36748.002645401808</v>
      </c>
      <c r="AN773" s="346">
        <v>40676.686339621723</v>
      </c>
      <c r="AO773" s="346">
        <v>38201.648043544177</v>
      </c>
      <c r="AP773" s="346">
        <v>63699.700715995161</v>
      </c>
      <c r="AQ773" s="347">
        <v>0.18272464699864455</v>
      </c>
      <c r="AR773" s="348" t="str">
        <f t="shared" si="64"/>
        <v>ChattogramChattogram</v>
      </c>
      <c r="AS773" s="347">
        <v>4.0000000000000001E-3</v>
      </c>
      <c r="AT773" s="347" t="s">
        <v>1846</v>
      </c>
      <c r="AU773" s="347" t="s">
        <v>1843</v>
      </c>
      <c r="AV773" s="349" t="s">
        <v>1041</v>
      </c>
    </row>
    <row r="774" spans="1:48" ht="14.4">
      <c r="A774" s="343">
        <v>870</v>
      </c>
      <c r="B774" s="343" t="s">
        <v>1779</v>
      </c>
      <c r="C774" s="343" t="s">
        <v>2404</v>
      </c>
      <c r="D774" s="343" t="str">
        <f t="shared" si="60"/>
        <v>1501 - 2000 SFTSylhetSylhetNon-PNPHigh Street W Residential BlockMBবিভাগীয় শহরL shapeGround floor</v>
      </c>
      <c r="E774" s="343" t="str">
        <f>CONCATENATE('Outlet Data'!K774,L774,'Outlet Data'!N774,M774)</f>
        <v>SylhetSylhetHigh Street W Residential BlockNon-PNP</v>
      </c>
      <c r="F774" s="343" t="str">
        <f t="shared" si="61"/>
        <v>Sylhetবিভাগীয় শহরNon-PNP</v>
      </c>
      <c r="G774" s="343" t="str">
        <f t="shared" si="62"/>
        <v>SylhetNon-PNP</v>
      </c>
      <c r="H774" s="344">
        <v>46022</v>
      </c>
      <c r="I774" s="343">
        <v>1600</v>
      </c>
      <c r="J774" s="343" t="str">
        <f t="shared" si="63"/>
        <v>1501 - 2000 SFT</v>
      </c>
      <c r="K774" s="345" t="s">
        <v>131</v>
      </c>
      <c r="L774" s="343" t="s">
        <v>131</v>
      </c>
      <c r="M774" s="345" t="s">
        <v>1537</v>
      </c>
      <c r="N774" s="343" t="s">
        <v>1015</v>
      </c>
      <c r="O774" s="343" t="s">
        <v>25</v>
      </c>
      <c r="P774" s="343" t="s">
        <v>27</v>
      </c>
      <c r="Q774" s="343" t="s">
        <v>1838</v>
      </c>
      <c r="R774" s="343" t="s">
        <v>1863</v>
      </c>
      <c r="S774" s="346">
        <v>1659596.8</v>
      </c>
      <c r="T774" s="346">
        <v>1037.248</v>
      </c>
      <c r="U774" s="346">
        <v>1643899</v>
      </c>
      <c r="V774" s="346">
        <v>1755698</v>
      </c>
      <c r="W774" s="346">
        <v>1446177.2</v>
      </c>
      <c r="X774" s="346">
        <v>1203978.3999999999</v>
      </c>
      <c r="Y774" s="346">
        <v>1659596.8</v>
      </c>
      <c r="Z774" s="346">
        <v>9</v>
      </c>
      <c r="AA774" s="346" t="s">
        <v>1853</v>
      </c>
      <c r="AB774" s="346" t="s">
        <v>1854</v>
      </c>
      <c r="AC774" s="346" t="s">
        <v>1845</v>
      </c>
      <c r="AD774" s="346">
        <v>213419.60000000009</v>
      </c>
      <c r="AE774" s="347">
        <v>0.14757499979947131</v>
      </c>
      <c r="AF774" s="347">
        <v>5.8824136526631841E-2</v>
      </c>
      <c r="AG774" s="346">
        <v>1643899</v>
      </c>
      <c r="AH774" s="346">
        <v>1715830</v>
      </c>
      <c r="AI774" s="346">
        <v>1755698</v>
      </c>
      <c r="AJ774" s="346">
        <v>1334890</v>
      </c>
      <c r="AK774" s="346">
        <v>1847667</v>
      </c>
      <c r="AL774" s="346">
        <v>71333.372698818101</v>
      </c>
      <c r="AM774" s="346">
        <v>86428.381710919231</v>
      </c>
      <c r="AN774" s="346">
        <v>136752.8479172512</v>
      </c>
      <c r="AO774" s="346">
        <v>75207.099227907514</v>
      </c>
      <c r="AP774" s="346">
        <v>118400.04215691061</v>
      </c>
      <c r="AQ774" s="347">
        <v>0.17064054968936157</v>
      </c>
      <c r="AR774" s="348" t="str">
        <f t="shared" si="64"/>
        <v>SylhetSylhet</v>
      </c>
      <c r="AS774" s="347">
        <v>4.0000000000000001E-3</v>
      </c>
      <c r="AT774" s="347" t="s">
        <v>1842</v>
      </c>
      <c r="AU774" s="347" t="s">
        <v>1843</v>
      </c>
      <c r="AV774" s="349" t="s">
        <v>1041</v>
      </c>
    </row>
    <row r="775" spans="1:48" ht="14.4">
      <c r="A775" s="343">
        <v>888</v>
      </c>
      <c r="B775" s="343" t="s">
        <v>1795</v>
      </c>
      <c r="C775" s="343" t="s">
        <v>336</v>
      </c>
      <c r="D775" s="343" t="str">
        <f t="shared" si="60"/>
        <v xml:space="preserve">2001 - 2500 SFTRangpurKurigramNon-PNPHigh Street W Residential BlockMCজেলা শহরSquare ⬜ shapeGround floor </v>
      </c>
      <c r="E775" s="343" t="str">
        <f>CONCATENATE('Outlet Data'!K775,L775,'Outlet Data'!N775,M775)</f>
        <v>RangpurKurigramHigh Street W Residential BlockNon-PNP</v>
      </c>
      <c r="F775" s="343" t="str">
        <f t="shared" si="61"/>
        <v>Kurigramজেলা শহরNon-PNP</v>
      </c>
      <c r="G775" s="343" t="str">
        <f t="shared" si="62"/>
        <v>KurigramNon-PNP</v>
      </c>
      <c r="H775" s="344">
        <v>46022</v>
      </c>
      <c r="I775" s="343">
        <v>2010</v>
      </c>
      <c r="J775" s="343" t="str">
        <f t="shared" si="63"/>
        <v>2001 - 2500 SFT</v>
      </c>
      <c r="K775" s="345" t="s">
        <v>389</v>
      </c>
      <c r="L775" s="343" t="s">
        <v>336</v>
      </c>
      <c r="M775" s="345" t="s">
        <v>1537</v>
      </c>
      <c r="N775" s="343" t="s">
        <v>1015</v>
      </c>
      <c r="O775" s="343" t="s">
        <v>25</v>
      </c>
      <c r="P775" s="343" t="s">
        <v>118</v>
      </c>
      <c r="Q775" s="343" t="s">
        <v>1861</v>
      </c>
      <c r="R775" s="343" t="s">
        <v>1863</v>
      </c>
      <c r="S775" s="346">
        <v>2600579.7999999998</v>
      </c>
      <c r="T775" s="346">
        <v>1293.8207960199004</v>
      </c>
      <c r="U775" s="346">
        <v>2372509</v>
      </c>
      <c r="V775" s="346">
        <v>3002962</v>
      </c>
      <c r="W775" s="346">
        <v>1739100.6</v>
      </c>
      <c r="X775" s="346">
        <v>985635.15</v>
      </c>
      <c r="Y775" s="346">
        <v>2574781.0499999998</v>
      </c>
      <c r="Z775" s="346">
        <v>10</v>
      </c>
      <c r="AA775" s="346" t="s">
        <v>1853</v>
      </c>
      <c r="AB775" s="346" t="s">
        <v>1854</v>
      </c>
      <c r="AC775" s="346" t="s">
        <v>1855</v>
      </c>
      <c r="AD775" s="346">
        <v>861479.19999999972</v>
      </c>
      <c r="AE775" s="347">
        <v>0.4953590378842947</v>
      </c>
      <c r="AF775" s="347">
        <v>6.2561518424742585E-2</v>
      </c>
      <c r="AG775" s="346">
        <v>2480736</v>
      </c>
      <c r="AH775" s="346">
        <v>2372509</v>
      </c>
      <c r="AI775" s="346">
        <v>3102082</v>
      </c>
      <c r="AJ775" s="346">
        <v>2044610</v>
      </c>
      <c r="AK775" s="346">
        <v>3002962</v>
      </c>
      <c r="AL775" s="346">
        <v>178562.46721569326</v>
      </c>
      <c r="AM775" s="346">
        <v>124055.90316056664</v>
      </c>
      <c r="AN775" s="346">
        <v>228723.54548975884</v>
      </c>
      <c r="AO775" s="346">
        <v>90878.587157121103</v>
      </c>
      <c r="AP775" s="346">
        <v>191260.60234042705</v>
      </c>
      <c r="AQ775" s="347">
        <v>0.16239722302940515</v>
      </c>
      <c r="AR775" s="348" t="str">
        <f t="shared" si="64"/>
        <v>RangpurKurigram</v>
      </c>
      <c r="AS775" s="347">
        <v>4.0000000000000001E-3</v>
      </c>
      <c r="AT775" s="347" t="s">
        <v>1846</v>
      </c>
      <c r="AU775" s="347" t="s">
        <v>1930</v>
      </c>
      <c r="AV775" s="349" t="s">
        <v>1041</v>
      </c>
    </row>
    <row r="776" spans="1:48" ht="14.4">
      <c r="A776" s="343">
        <v>873</v>
      </c>
      <c r="B776" s="343" t="s">
        <v>1782</v>
      </c>
      <c r="C776" s="343" t="s">
        <v>2405</v>
      </c>
      <c r="D776" s="343" t="str">
        <f t="shared" si="60"/>
        <v>1001 - 1500 SFTDhakaGazipurNon-PNPIndustrialMCথানা সদরI shapeSlightly upper than Ground floor</v>
      </c>
      <c r="E776" s="343" t="str">
        <f>CONCATENATE('Outlet Data'!K776,L776,'Outlet Data'!N776,M776)</f>
        <v>DhakaGazipurIndustrialNon-PNP</v>
      </c>
      <c r="F776" s="343" t="str">
        <f t="shared" si="61"/>
        <v>Gazipurথানা সদরNon-PNP</v>
      </c>
      <c r="G776" s="343" t="str">
        <f t="shared" si="62"/>
        <v>GazipurNon-PNP</v>
      </c>
      <c r="H776" s="344">
        <v>46022</v>
      </c>
      <c r="I776" s="343">
        <v>1371</v>
      </c>
      <c r="J776" s="343" t="str">
        <f t="shared" si="63"/>
        <v>1001 - 1500 SFT</v>
      </c>
      <c r="K776" s="345" t="s">
        <v>52</v>
      </c>
      <c r="L776" s="343" t="s">
        <v>79</v>
      </c>
      <c r="M776" s="345" t="s">
        <v>1537</v>
      </c>
      <c r="N776" s="343" t="s">
        <v>1017</v>
      </c>
      <c r="O776" s="343" t="s">
        <v>25</v>
      </c>
      <c r="P776" s="343" t="s">
        <v>118</v>
      </c>
      <c r="Q776" s="343" t="s">
        <v>1869</v>
      </c>
      <c r="R776" s="343" t="s">
        <v>52</v>
      </c>
      <c r="S776" s="346">
        <v>690571</v>
      </c>
      <c r="T776" s="346">
        <v>503.69876002917579</v>
      </c>
      <c r="U776" s="346">
        <v>664208</v>
      </c>
      <c r="V776" s="346">
        <v>688309</v>
      </c>
      <c r="W776" s="346">
        <v>1435127.2999999998</v>
      </c>
      <c r="X776" s="346">
        <v>920723.95</v>
      </c>
      <c r="Y776" s="346">
        <v>2028621.2</v>
      </c>
      <c r="Z776" s="346">
        <v>50</v>
      </c>
      <c r="AA776" s="346" t="s">
        <v>1853</v>
      </c>
      <c r="AB776" s="346" t="s">
        <v>1854</v>
      </c>
      <c r="AC776" s="346" t="s">
        <v>1841</v>
      </c>
      <c r="AD776" s="346">
        <v>-744556.29999999981</v>
      </c>
      <c r="AE776" s="347">
        <v>-0.51880854053852921</v>
      </c>
      <c r="AF776" s="347">
        <v>-4.0858827608310992E-2</v>
      </c>
      <c r="AG776" s="346">
        <v>664208</v>
      </c>
      <c r="AH776" s="346">
        <v>688309</v>
      </c>
      <c r="AI776" s="346">
        <v>855289</v>
      </c>
      <c r="AJ776" s="346">
        <v>558178</v>
      </c>
      <c r="AK776" s="346">
        <v>686871</v>
      </c>
      <c r="AL776" s="346">
        <v>-70192.832422375039</v>
      </c>
      <c r="AM776" s="346">
        <v>-38385.643547580723</v>
      </c>
      <c r="AN776" s="346">
        <v>2757.8311637333827</v>
      </c>
      <c r="AO776" s="346">
        <v>-24313.50688101894</v>
      </c>
      <c r="AP776" s="346">
        <v>-10945.455514253335</v>
      </c>
      <c r="AQ776" s="347">
        <v>0.1459313251270804</v>
      </c>
      <c r="AR776" s="348" t="str">
        <f t="shared" si="64"/>
        <v>DhakaGazipur</v>
      </c>
      <c r="AS776" s="347">
        <v>4.0000000000000001E-3</v>
      </c>
      <c r="AT776" s="347" t="s">
        <v>1856</v>
      </c>
      <c r="AU776" s="347" t="s">
        <v>1851</v>
      </c>
      <c r="AV776" s="349" t="s">
        <v>1041</v>
      </c>
    </row>
    <row r="777" spans="1:48" ht="14.4">
      <c r="A777" s="343">
        <v>876</v>
      </c>
      <c r="B777" s="343" t="s">
        <v>1784</v>
      </c>
      <c r="C777" s="343" t="s">
        <v>2406</v>
      </c>
      <c r="D777" s="343" t="str">
        <f t="shared" si="60"/>
        <v>1001 - 1500 SFTChattogramCumillaNon-PNPHigh Street W Residential BlockMBথানা সদরOthersGround floor</v>
      </c>
      <c r="E777" s="343" t="str">
        <f>CONCATENATE('Outlet Data'!K777,L777,'Outlet Data'!N777,M777)</f>
        <v>ChattogramCumillaHigh Street W Residential BlockNon-PNP</v>
      </c>
      <c r="F777" s="343" t="str">
        <f t="shared" si="61"/>
        <v>Cumillaথানা সদরNon-PNP</v>
      </c>
      <c r="G777" s="343" t="str">
        <f t="shared" si="62"/>
        <v>CumillaNon-PNP</v>
      </c>
      <c r="H777" s="344">
        <v>46022</v>
      </c>
      <c r="I777" s="343">
        <v>1430</v>
      </c>
      <c r="J777" s="343" t="str">
        <f t="shared" si="63"/>
        <v>1001 - 1500 SFT</v>
      </c>
      <c r="K777" s="345" t="s">
        <v>195</v>
      </c>
      <c r="L777" s="343" t="s">
        <v>162</v>
      </c>
      <c r="M777" s="345" t="s">
        <v>1537</v>
      </c>
      <c r="N777" s="343" t="s">
        <v>1015</v>
      </c>
      <c r="O777" s="343" t="s">
        <v>25</v>
      </c>
      <c r="P777" s="343" t="s">
        <v>27</v>
      </c>
      <c r="Q777" s="343" t="s">
        <v>1869</v>
      </c>
      <c r="R777" s="343" t="s">
        <v>1863</v>
      </c>
      <c r="S777" s="346">
        <v>849781.8</v>
      </c>
      <c r="T777" s="346">
        <v>594.25300699300703</v>
      </c>
      <c r="U777" s="346">
        <v>784793</v>
      </c>
      <c r="V777" s="346">
        <v>918231</v>
      </c>
      <c r="W777" s="346">
        <v>964161</v>
      </c>
      <c r="X777" s="346">
        <v>906176.7</v>
      </c>
      <c r="Y777" s="346">
        <v>1822505.6</v>
      </c>
      <c r="Z777" s="346">
        <v>7</v>
      </c>
      <c r="AA777" s="346" t="s">
        <v>1853</v>
      </c>
      <c r="AB777" s="346" t="s">
        <v>1854</v>
      </c>
      <c r="AC777" s="346" t="s">
        <v>1841</v>
      </c>
      <c r="AD777" s="346">
        <v>-114379.19999999995</v>
      </c>
      <c r="AE777" s="347">
        <v>-0.11863080958470629</v>
      </c>
      <c r="AF777" s="347">
        <v>1.9013925687251677E-2</v>
      </c>
      <c r="AG777" s="346">
        <v>784793</v>
      </c>
      <c r="AH777" s="346">
        <v>811973</v>
      </c>
      <c r="AI777" s="346">
        <v>918231</v>
      </c>
      <c r="AJ777" s="346">
        <v>742518</v>
      </c>
      <c r="AK777" s="346">
        <v>991394</v>
      </c>
      <c r="AL777" s="346">
        <v>3010.0238187556388</v>
      </c>
      <c r="AM777" s="346">
        <v>-12232.515004914283</v>
      </c>
      <c r="AN777" s="346">
        <v>24543.795336443232</v>
      </c>
      <c r="AO777" s="346">
        <v>14738.740149635647</v>
      </c>
      <c r="AP777" s="346">
        <v>50728.395677974593</v>
      </c>
      <c r="AQ777" s="347">
        <v>0.16924934877401188</v>
      </c>
      <c r="AR777" s="348" t="str">
        <f t="shared" si="64"/>
        <v>ChattogramCumilla</v>
      </c>
      <c r="AS777" s="347">
        <v>4.0000000000000001E-3</v>
      </c>
      <c r="AT777" s="347" t="s">
        <v>1850</v>
      </c>
      <c r="AU777" s="347" t="s">
        <v>1843</v>
      </c>
      <c r="AV777" s="349" t="s">
        <v>1041</v>
      </c>
    </row>
    <row r="778" spans="1:48" ht="14.4">
      <c r="A778" s="343">
        <v>882</v>
      </c>
      <c r="B778" s="343" t="s">
        <v>1788</v>
      </c>
      <c r="C778" s="343" t="s">
        <v>2407</v>
      </c>
      <c r="D778" s="343" t="str">
        <f t="shared" si="60"/>
        <v>2501 - 3000 SFTDhakaShariatpurNon-PNPCommercial HubMBজেলা শহরSquare ⬜ shapeGround floor</v>
      </c>
      <c r="E778" s="343" t="str">
        <f>CONCATENATE('Outlet Data'!K778,L778,'Outlet Data'!N778,M778)</f>
        <v>DhakaShariatpurCommercial HubNon-PNP</v>
      </c>
      <c r="F778" s="343" t="str">
        <f t="shared" si="61"/>
        <v>Shariatpurজেলা শহরNon-PNP</v>
      </c>
      <c r="G778" s="343" t="str">
        <f t="shared" si="62"/>
        <v>ShariatpurNon-PNP</v>
      </c>
      <c r="H778" s="344">
        <v>46022</v>
      </c>
      <c r="I778" s="343">
        <v>2800</v>
      </c>
      <c r="J778" s="343" t="str">
        <f t="shared" si="63"/>
        <v>2501 - 3000 SFT</v>
      </c>
      <c r="K778" s="345" t="s">
        <v>52</v>
      </c>
      <c r="L778" s="343" t="s">
        <v>173</v>
      </c>
      <c r="M778" s="345" t="s">
        <v>1537</v>
      </c>
      <c r="N778" s="343" t="s">
        <v>1014</v>
      </c>
      <c r="O778" s="343" t="s">
        <v>25</v>
      </c>
      <c r="P778" s="343" t="s">
        <v>27</v>
      </c>
      <c r="Q778" s="343" t="s">
        <v>1861</v>
      </c>
      <c r="R778" s="343" t="s">
        <v>52</v>
      </c>
      <c r="S778" s="346">
        <v>545719</v>
      </c>
      <c r="T778" s="346">
        <v>194.89964285714285</v>
      </c>
      <c r="U778" s="346">
        <v>514539</v>
      </c>
      <c r="V778" s="346">
        <v>580755</v>
      </c>
      <c r="W778" s="346">
        <v>2331907.2999999998</v>
      </c>
      <c r="X778" s="346">
        <v>2236201.2000000002</v>
      </c>
      <c r="Y778" s="346">
        <v>3080601.7</v>
      </c>
      <c r="Z778" s="346">
        <v>8</v>
      </c>
      <c r="AA778" s="346" t="s">
        <v>1853</v>
      </c>
      <c r="AB778" s="346" t="s">
        <v>1854</v>
      </c>
      <c r="AC778" s="346" t="s">
        <v>1841</v>
      </c>
      <c r="AD778" s="346">
        <v>-1786188.2999999998</v>
      </c>
      <c r="AE778" s="347">
        <v>-0.76597740399028724</v>
      </c>
      <c r="AF778" s="347">
        <v>-4.6518399136009567E-2</v>
      </c>
      <c r="AG778" s="346">
        <v>514539</v>
      </c>
      <c r="AH778" s="346">
        <v>572898</v>
      </c>
      <c r="AI778" s="346">
        <v>657978</v>
      </c>
      <c r="AJ778" s="346">
        <v>402425</v>
      </c>
      <c r="AK778" s="346">
        <v>580755</v>
      </c>
      <c r="AL778" s="346">
        <v>-21878.421239424424</v>
      </c>
      <c r="AM778" s="346">
        <v>-21335.424312310031</v>
      </c>
      <c r="AN778" s="346">
        <v>-29201.544559157279</v>
      </c>
      <c r="AO778" s="346">
        <v>-35411.950283979852</v>
      </c>
      <c r="AP778" s="346">
        <v>-19102.530895648437</v>
      </c>
      <c r="AQ778" s="347">
        <v>0.14767200885404599</v>
      </c>
      <c r="AR778" s="348" t="str">
        <f t="shared" si="64"/>
        <v>DhakaShariatpur</v>
      </c>
      <c r="AS778" s="347">
        <v>4.0000000000000001E-3</v>
      </c>
      <c r="AT778" s="347" t="s">
        <v>1846</v>
      </c>
      <c r="AU778" s="347" t="s">
        <v>1843</v>
      </c>
      <c r="AV778" s="349" t="s">
        <v>1041</v>
      </c>
    </row>
    <row r="779" spans="1:48" ht="14.4">
      <c r="A779" s="343">
        <v>886</v>
      </c>
      <c r="B779" s="343" t="s">
        <v>1793</v>
      </c>
      <c r="C779" s="343" t="s">
        <v>2408</v>
      </c>
      <c r="D779" s="343" t="str">
        <f t="shared" si="60"/>
        <v>1501 - 2000 SFTMymensinghJamalpurNon-PNPCommercial HubHBজেলা শহরSquare ⬜ shapeBasement floor</v>
      </c>
      <c r="E779" s="343" t="str">
        <f>CONCATENATE('Outlet Data'!K779,L779,'Outlet Data'!N779,M779)</f>
        <v>MymensinghJamalpurCommercial HubNon-PNP</v>
      </c>
      <c r="F779" s="343" t="str">
        <f t="shared" si="61"/>
        <v>Jamalpurজেলা শহরNon-PNP</v>
      </c>
      <c r="G779" s="343" t="str">
        <f t="shared" si="62"/>
        <v>JamalpurNon-PNP</v>
      </c>
      <c r="H779" s="344">
        <v>46022</v>
      </c>
      <c r="I779" s="343">
        <v>1639</v>
      </c>
      <c r="J779" s="343" t="str">
        <f t="shared" si="63"/>
        <v>1501 - 2000 SFT</v>
      </c>
      <c r="K779" s="345" t="s">
        <v>18</v>
      </c>
      <c r="L779" s="343" t="s">
        <v>153</v>
      </c>
      <c r="M779" s="345" t="s">
        <v>1537</v>
      </c>
      <c r="N779" s="343" t="s">
        <v>1014</v>
      </c>
      <c r="O779" s="343" t="s">
        <v>45</v>
      </c>
      <c r="P779" s="343" t="s">
        <v>27</v>
      </c>
      <c r="Q779" s="343" t="s">
        <v>1861</v>
      </c>
      <c r="R779" s="343" t="s">
        <v>1863</v>
      </c>
      <c r="S779" s="346">
        <v>1578591.8</v>
      </c>
      <c r="T779" s="346">
        <v>963.14325808419767</v>
      </c>
      <c r="U779" s="346">
        <v>1570182</v>
      </c>
      <c r="V779" s="346">
        <v>1648528</v>
      </c>
      <c r="W779" s="346">
        <v>3267165</v>
      </c>
      <c r="X779" s="346">
        <v>2196583.4</v>
      </c>
      <c r="Y779" s="346">
        <v>3839285.1</v>
      </c>
      <c r="Z779" s="346">
        <v>11</v>
      </c>
      <c r="AA779" s="346" t="s">
        <v>1848</v>
      </c>
      <c r="AB779" s="346" t="s">
        <v>1849</v>
      </c>
      <c r="AC779" s="346" t="s">
        <v>1841</v>
      </c>
      <c r="AD779" s="346">
        <v>-1688573.2</v>
      </c>
      <c r="AE779" s="347">
        <v>-0.51683132012004296</v>
      </c>
      <c r="AF779" s="347">
        <v>4.4583866500414869E-2</v>
      </c>
      <c r="AG779" s="346">
        <v>1570182</v>
      </c>
      <c r="AH779" s="346">
        <v>1648528</v>
      </c>
      <c r="AI779" s="346">
        <v>1614104</v>
      </c>
      <c r="AJ779" s="346">
        <v>1403928</v>
      </c>
      <c r="AK779" s="346">
        <v>1656217</v>
      </c>
      <c r="AL779" s="346">
        <v>68139.02132869765</v>
      </c>
      <c r="AM779" s="346">
        <v>79128.829794683959</v>
      </c>
      <c r="AN779" s="346">
        <v>71252.971587825334</v>
      </c>
      <c r="AO779" s="346">
        <v>53371.671089106007</v>
      </c>
      <c r="AP779" s="346">
        <v>80006.136548935145</v>
      </c>
      <c r="AQ779" s="347">
        <v>0.1635389649229364</v>
      </c>
      <c r="AR779" s="348" t="str">
        <f t="shared" si="64"/>
        <v>MymensinghJamalpur</v>
      </c>
      <c r="AS779" s="347">
        <v>4.0000000000000001E-3</v>
      </c>
      <c r="AT779" s="347" t="s">
        <v>1846</v>
      </c>
      <c r="AU779" s="347" t="s">
        <v>1896</v>
      </c>
      <c r="AV779" s="349" t="s">
        <v>1041</v>
      </c>
    </row>
    <row r="780" spans="1:48" ht="14.4">
      <c r="A780" s="343">
        <v>692</v>
      </c>
      <c r="B780" s="343" t="s">
        <v>1707</v>
      </c>
      <c r="C780" s="343" t="s">
        <v>2409</v>
      </c>
      <c r="D780" s="343" t="str">
        <f t="shared" si="60"/>
        <v>2501 - 3000 SFTChattogramCumillaNon-PNPCommercial HubMBথানা সদরI shapeGround floor</v>
      </c>
      <c r="E780" s="343" t="str">
        <f>CONCATENATE('Outlet Data'!K780,L780,'Outlet Data'!N780,M780)</f>
        <v>ChattogramCumillaCommercial HubNon-PNP</v>
      </c>
      <c r="F780" s="343" t="str">
        <f t="shared" si="61"/>
        <v>Cumillaথানা সদরNon-PNP</v>
      </c>
      <c r="G780" s="343" t="str">
        <f t="shared" si="62"/>
        <v>CumillaNon-PNP</v>
      </c>
      <c r="H780" s="344">
        <v>46022</v>
      </c>
      <c r="I780" s="343">
        <v>2519</v>
      </c>
      <c r="J780" s="343" t="str">
        <f t="shared" si="63"/>
        <v>2501 - 3000 SFT</v>
      </c>
      <c r="K780" s="345" t="s">
        <v>195</v>
      </c>
      <c r="L780" s="343" t="s">
        <v>162</v>
      </c>
      <c r="M780" s="345" t="s">
        <v>1537</v>
      </c>
      <c r="N780" s="343" t="s">
        <v>1014</v>
      </c>
      <c r="O780" s="343" t="s">
        <v>25</v>
      </c>
      <c r="P780" s="343" t="s">
        <v>27</v>
      </c>
      <c r="Q780" s="343" t="s">
        <v>1869</v>
      </c>
      <c r="R780" s="343" t="s">
        <v>1863</v>
      </c>
      <c r="S780" s="346">
        <v>2131578.2000000002</v>
      </c>
      <c r="T780" s="346">
        <v>846.20015879317202</v>
      </c>
      <c r="U780" s="346">
        <v>1938753</v>
      </c>
      <c r="V780" s="346">
        <v>2361264</v>
      </c>
      <c r="W780" s="346">
        <v>2362499.7000000002</v>
      </c>
      <c r="X780" s="346">
        <v>2124690.0499999998</v>
      </c>
      <c r="Y780" s="346">
        <v>3717922.6</v>
      </c>
      <c r="Z780" s="346">
        <v>6</v>
      </c>
      <c r="AA780" s="346" t="s">
        <v>1853</v>
      </c>
      <c r="AB780" s="346" t="s">
        <v>1854</v>
      </c>
      <c r="AC780" s="346" t="s">
        <v>1845</v>
      </c>
      <c r="AD780" s="346">
        <v>-230921.5</v>
      </c>
      <c r="AE780" s="347">
        <v>-9.7744562676558178E-2</v>
      </c>
      <c r="AF780" s="347">
        <v>5.5093101992345177E-2</v>
      </c>
      <c r="AG780" s="346">
        <v>2060276</v>
      </c>
      <c r="AH780" s="346">
        <v>1938753</v>
      </c>
      <c r="AI780" s="346">
        <v>2780680</v>
      </c>
      <c r="AJ780" s="346">
        <v>1516918</v>
      </c>
      <c r="AK780" s="346">
        <v>2361264</v>
      </c>
      <c r="AL780" s="346">
        <v>115729.04982760752</v>
      </c>
      <c r="AM780" s="346">
        <v>115849.56129843806</v>
      </c>
      <c r="AN780" s="346">
        <v>283706.70816773392</v>
      </c>
      <c r="AO780" s="346">
        <v>102075.2839903511</v>
      </c>
      <c r="AP780" s="346">
        <v>-30184.327397832763</v>
      </c>
      <c r="AQ780" s="347">
        <v>0.17681203059574011</v>
      </c>
      <c r="AR780" s="348" t="str">
        <f t="shared" si="64"/>
        <v>ChattogramCumilla</v>
      </c>
      <c r="AS780" s="347">
        <v>7.5171253754408141E-2</v>
      </c>
      <c r="AT780" s="347" t="s">
        <v>1856</v>
      </c>
      <c r="AU780" s="347" t="s">
        <v>1843</v>
      </c>
      <c r="AV780" s="349" t="s">
        <v>1041</v>
      </c>
    </row>
    <row r="781" spans="1:48" ht="14.4">
      <c r="A781" s="343">
        <v>881</v>
      </c>
      <c r="B781" s="343" t="s">
        <v>1787</v>
      </c>
      <c r="C781" s="343" t="s">
        <v>2410</v>
      </c>
      <c r="D781" s="343" t="str">
        <f t="shared" si="60"/>
        <v>1001 - 1500 SFTDhakaDhakaNon-PNPWithin the MahallaMCবিভাগীয় শহরSquare ⬜ shapeSlightly upper than Ground floor</v>
      </c>
      <c r="E781" s="343" t="str">
        <f>CONCATENATE('Outlet Data'!K781,L781,'Outlet Data'!N781,M781)</f>
        <v>DhakaDhakaWithin the MahallaNon-PNP</v>
      </c>
      <c r="F781" s="343" t="str">
        <f t="shared" si="61"/>
        <v>Dhakaবিভাগীয় শহরNon-PNP</v>
      </c>
      <c r="G781" s="343" t="str">
        <f t="shared" si="62"/>
        <v>DhakaNon-PNP</v>
      </c>
      <c r="H781" s="344">
        <v>46022</v>
      </c>
      <c r="I781" s="343">
        <v>1017</v>
      </c>
      <c r="J781" s="343" t="str">
        <f t="shared" si="63"/>
        <v>1001 - 1500 SFT</v>
      </c>
      <c r="K781" s="345" t="s">
        <v>52</v>
      </c>
      <c r="L781" s="343" t="s">
        <v>52</v>
      </c>
      <c r="M781" s="345" t="s">
        <v>1537</v>
      </c>
      <c r="N781" s="343" t="s">
        <v>1016</v>
      </c>
      <c r="O781" s="343" t="s">
        <v>25</v>
      </c>
      <c r="P781" s="343" t="s">
        <v>118</v>
      </c>
      <c r="Q781" s="343" t="s">
        <v>1838</v>
      </c>
      <c r="R781" s="343" t="s">
        <v>52</v>
      </c>
      <c r="S781" s="346">
        <v>904228.4</v>
      </c>
      <c r="T781" s="346">
        <v>889.11347099311706</v>
      </c>
      <c r="U781" s="346">
        <v>836267</v>
      </c>
      <c r="V781" s="346">
        <v>877757</v>
      </c>
      <c r="W781" s="346">
        <v>1796385.8</v>
      </c>
      <c r="X781" s="346">
        <v>1234693.5</v>
      </c>
      <c r="Y781" s="346">
        <v>2351918.2999999998</v>
      </c>
      <c r="Z781" s="346">
        <v>14</v>
      </c>
      <c r="AA781" s="346" t="s">
        <v>1857</v>
      </c>
      <c r="AB781" s="346" t="s">
        <v>1858</v>
      </c>
      <c r="AC781" s="346" t="s">
        <v>1841</v>
      </c>
      <c r="AD781" s="346">
        <v>-892157.4</v>
      </c>
      <c r="AE781" s="347">
        <v>-0.49664019833601447</v>
      </c>
      <c r="AF781" s="347">
        <v>-5.345570923185463E-2</v>
      </c>
      <c r="AG781" s="346">
        <v>845982</v>
      </c>
      <c r="AH781" s="346">
        <v>835006</v>
      </c>
      <c r="AI781" s="346">
        <v>1126130</v>
      </c>
      <c r="AJ781" s="346">
        <v>877757</v>
      </c>
      <c r="AK781" s="346">
        <v>836267</v>
      </c>
      <c r="AL781" s="346">
        <v>-34108.429609593528</v>
      </c>
      <c r="AM781" s="346">
        <v>-43790.399437663407</v>
      </c>
      <c r="AN781" s="346">
        <v>-16246.604752130836</v>
      </c>
      <c r="AO781" s="346">
        <v>-47804.603906924109</v>
      </c>
      <c r="AP781" s="346">
        <v>-99730.814441613853</v>
      </c>
      <c r="AQ781" s="347">
        <v>0.16462722431052082</v>
      </c>
      <c r="AR781" s="348" t="str">
        <f t="shared" si="64"/>
        <v>DhakaDhaka</v>
      </c>
      <c r="AS781" s="347">
        <v>4.0000000000000001E-3</v>
      </c>
      <c r="AT781" s="347" t="s">
        <v>1846</v>
      </c>
      <c r="AU781" s="347" t="s">
        <v>1851</v>
      </c>
      <c r="AV781" s="349" t="s">
        <v>1041</v>
      </c>
    </row>
    <row r="782" spans="1:48" ht="14.4">
      <c r="A782" s="343">
        <v>884</v>
      </c>
      <c r="B782" s="343" t="s">
        <v>1791</v>
      </c>
      <c r="C782" s="343" t="s">
        <v>2411</v>
      </c>
      <c r="D782" s="343" t="str">
        <f t="shared" si="60"/>
        <v>Below 1000 SFTDhakaDhakaNon-PNPWithin the MahallaMCবিভাগীয় শহরSquare ⬜ shapeSlightly upper than Ground floor</v>
      </c>
      <c r="E782" s="343" t="str">
        <f>CONCATENATE('Outlet Data'!K782,L782,'Outlet Data'!N782,M782)</f>
        <v>DhakaDhakaWithin the MahallaNon-PNP</v>
      </c>
      <c r="F782" s="343" t="str">
        <f t="shared" si="61"/>
        <v>Dhakaবিভাগীয় শহরNon-PNP</v>
      </c>
      <c r="G782" s="343" t="str">
        <f t="shared" si="62"/>
        <v>DhakaNon-PNP</v>
      </c>
      <c r="H782" s="344">
        <v>46022</v>
      </c>
      <c r="I782" s="343">
        <v>534</v>
      </c>
      <c r="J782" s="343" t="str">
        <f t="shared" si="63"/>
        <v>Below 1000 SFT</v>
      </c>
      <c r="K782" s="345" t="s">
        <v>52</v>
      </c>
      <c r="L782" s="343" t="s">
        <v>52</v>
      </c>
      <c r="M782" s="345" t="s">
        <v>1537</v>
      </c>
      <c r="N782" s="343" t="s">
        <v>1016</v>
      </c>
      <c r="O782" s="343" t="s">
        <v>25</v>
      </c>
      <c r="P782" s="343" t="s">
        <v>118</v>
      </c>
      <c r="Q782" s="343" t="s">
        <v>1838</v>
      </c>
      <c r="R782" s="343" t="s">
        <v>52</v>
      </c>
      <c r="S782" s="346">
        <v>551865</v>
      </c>
      <c r="T782" s="346">
        <v>1033.4550561797753</v>
      </c>
      <c r="U782" s="346">
        <v>488319</v>
      </c>
      <c r="V782" s="346">
        <v>599910</v>
      </c>
      <c r="W782" s="346">
        <v>686124.6</v>
      </c>
      <c r="X782" s="346">
        <v>581434.25</v>
      </c>
      <c r="Y782" s="346">
        <v>1087039.5999999999</v>
      </c>
      <c r="Z782" s="346">
        <v>6</v>
      </c>
      <c r="AA782" s="346" t="s">
        <v>1853</v>
      </c>
      <c r="AB782" s="346" t="s">
        <v>1854</v>
      </c>
      <c r="AC782" s="346" t="s">
        <v>1841</v>
      </c>
      <c r="AD782" s="346">
        <v>-134259.59999999998</v>
      </c>
      <c r="AE782" s="347">
        <v>-0.19567816108036351</v>
      </c>
      <c r="AF782" s="347">
        <v>-0.10484816682049994</v>
      </c>
      <c r="AG782" s="346">
        <v>611031</v>
      </c>
      <c r="AH782" s="346">
        <v>484764</v>
      </c>
      <c r="AI782" s="346">
        <v>599910</v>
      </c>
      <c r="AJ782" s="346">
        <v>488319</v>
      </c>
      <c r="AK782" s="346">
        <v>575301</v>
      </c>
      <c r="AL782" s="346">
        <v>-55440.723633096874</v>
      </c>
      <c r="AM782" s="346">
        <v>-40775.200609170482</v>
      </c>
      <c r="AN782" s="346">
        <v>-60005.751322903903</v>
      </c>
      <c r="AO782" s="346">
        <v>-29569.009284470245</v>
      </c>
      <c r="AP782" s="346">
        <v>-103519.48306233449</v>
      </c>
      <c r="AQ782" s="347">
        <v>0.15475627871833744</v>
      </c>
      <c r="AR782" s="348" t="str">
        <f t="shared" si="64"/>
        <v>DhakaDhaka</v>
      </c>
      <c r="AS782" s="347">
        <v>4.0000000000000001E-3</v>
      </c>
      <c r="AT782" s="347" t="s">
        <v>1846</v>
      </c>
      <c r="AU782" s="347" t="s">
        <v>1851</v>
      </c>
      <c r="AV782" s="349" t="s">
        <v>1041</v>
      </c>
    </row>
    <row r="783" spans="1:48" ht="14.4">
      <c r="A783" s="343">
        <v>872</v>
      </c>
      <c r="B783" s="343" t="s">
        <v>1781</v>
      </c>
      <c r="C783" s="343" t="s">
        <v>2412</v>
      </c>
      <c r="D783" s="343" t="str">
        <f t="shared" si="60"/>
        <v>1001 - 1500 SFTDhakaMadaripurNon-PNPCommercial HubMBথানা সদরSquare ⬜ shapeGround floor</v>
      </c>
      <c r="E783" s="343" t="str">
        <f>CONCATENATE('Outlet Data'!K783,L783,'Outlet Data'!N783,M783)</f>
        <v>DhakaMadaripurCommercial HubNon-PNP</v>
      </c>
      <c r="F783" s="343" t="str">
        <f t="shared" si="61"/>
        <v>Madaripurথানা সদরNon-PNP</v>
      </c>
      <c r="G783" s="343" t="str">
        <f t="shared" si="62"/>
        <v>MadaripurNon-PNP</v>
      </c>
      <c r="H783" s="344">
        <v>46022</v>
      </c>
      <c r="I783" s="343">
        <v>1100</v>
      </c>
      <c r="J783" s="343" t="str">
        <f t="shared" si="63"/>
        <v>1001 - 1500 SFT</v>
      </c>
      <c r="K783" s="345" t="s">
        <v>52</v>
      </c>
      <c r="L783" s="343" t="s">
        <v>165</v>
      </c>
      <c r="M783" s="345" t="s">
        <v>1537</v>
      </c>
      <c r="N783" s="343" t="s">
        <v>1014</v>
      </c>
      <c r="O783" s="343" t="s">
        <v>25</v>
      </c>
      <c r="P783" s="343" t="s">
        <v>27</v>
      </c>
      <c r="Q783" s="343" t="s">
        <v>1869</v>
      </c>
      <c r="R783" s="343" t="s">
        <v>52</v>
      </c>
      <c r="S783" s="346">
        <v>1925948.6</v>
      </c>
      <c r="T783" s="346">
        <v>1750.8623636363636</v>
      </c>
      <c r="U783" s="346">
        <v>1717545</v>
      </c>
      <c r="V783" s="346">
        <v>2136651</v>
      </c>
      <c r="W783" s="346">
        <v>1142102.7</v>
      </c>
      <c r="X783" s="346">
        <v>947847.7</v>
      </c>
      <c r="Y783" s="346">
        <v>1344050.35</v>
      </c>
      <c r="Z783" s="346">
        <v>8</v>
      </c>
      <c r="AA783" s="346" t="s">
        <v>1857</v>
      </c>
      <c r="AB783" s="346" t="s">
        <v>1858</v>
      </c>
      <c r="AC783" s="346" t="s">
        <v>1855</v>
      </c>
      <c r="AD783" s="346">
        <v>783845.90000000014</v>
      </c>
      <c r="AE783" s="347">
        <v>0.6863182268985093</v>
      </c>
      <c r="AF783" s="347">
        <v>9.463425023159644E-2</v>
      </c>
      <c r="AG783" s="346">
        <v>2136651</v>
      </c>
      <c r="AH783" s="346">
        <v>1717545</v>
      </c>
      <c r="AI783" s="346">
        <v>2384549</v>
      </c>
      <c r="AJ783" s="346">
        <v>1487082</v>
      </c>
      <c r="AK783" s="346">
        <v>1903916</v>
      </c>
      <c r="AL783" s="346">
        <v>294452.24539797753</v>
      </c>
      <c r="AM783" s="346">
        <v>111522.6067480662</v>
      </c>
      <c r="AN783" s="346">
        <v>238416.51187102171</v>
      </c>
      <c r="AO783" s="346">
        <v>102439.97259993549</v>
      </c>
      <c r="AP783" s="346">
        <v>164472.17211096338</v>
      </c>
      <c r="AQ783" s="347">
        <v>0.19124201869745541</v>
      </c>
      <c r="AR783" s="348" t="str">
        <f t="shared" si="64"/>
        <v>DhakaMadaripur</v>
      </c>
      <c r="AS783" s="347">
        <v>4.0000000000000001E-3</v>
      </c>
      <c r="AT783" s="347" t="s">
        <v>1846</v>
      </c>
      <c r="AU783" s="347" t="s">
        <v>1843</v>
      </c>
      <c r="AV783" s="349" t="s">
        <v>1041</v>
      </c>
    </row>
    <row r="784" spans="1:48" ht="14.4">
      <c r="A784" s="343">
        <v>885</v>
      </c>
      <c r="B784" s="343" t="s">
        <v>1792</v>
      </c>
      <c r="C784" s="343" t="s">
        <v>2413</v>
      </c>
      <c r="D784" s="343" t="str">
        <f t="shared" si="60"/>
        <v>1001 - 1500 SFTRajshahiRajshahiNon-PNPCommercial HubHBবিভাগীয় শহরOthersGround floor</v>
      </c>
      <c r="E784" s="343" t="str">
        <f>CONCATENATE('Outlet Data'!K784,L784,'Outlet Data'!N784,M784)</f>
        <v>RajshahiRajshahiCommercial HubNon-PNP</v>
      </c>
      <c r="F784" s="343" t="str">
        <f t="shared" si="61"/>
        <v>Rajshahiবিভাগীয় শহরNon-PNP</v>
      </c>
      <c r="G784" s="343" t="str">
        <f t="shared" si="62"/>
        <v>RajshahiNon-PNP</v>
      </c>
      <c r="H784" s="344">
        <v>46022</v>
      </c>
      <c r="I784" s="343">
        <v>1300</v>
      </c>
      <c r="J784" s="343" t="str">
        <f t="shared" si="63"/>
        <v>1001 - 1500 SFT</v>
      </c>
      <c r="K784" s="345" t="s">
        <v>107</v>
      </c>
      <c r="L784" s="343" t="s">
        <v>107</v>
      </c>
      <c r="M784" s="345" t="s">
        <v>1537</v>
      </c>
      <c r="N784" s="343" t="s">
        <v>1014</v>
      </c>
      <c r="O784" s="343" t="s">
        <v>45</v>
      </c>
      <c r="P784" s="343" t="s">
        <v>27</v>
      </c>
      <c r="Q784" s="343" t="s">
        <v>1838</v>
      </c>
      <c r="R784" s="343" t="s">
        <v>1863</v>
      </c>
      <c r="S784" s="346">
        <v>1464305.8</v>
      </c>
      <c r="T784" s="346">
        <v>1126.389076923077</v>
      </c>
      <c r="U784" s="346">
        <v>1355777</v>
      </c>
      <c r="V784" s="346">
        <v>1590431</v>
      </c>
      <c r="W784" s="346">
        <v>1464305.8</v>
      </c>
      <c r="X784" s="346">
        <v>1354598.3999999999</v>
      </c>
      <c r="Y784" s="346">
        <v>2534240.4</v>
      </c>
      <c r="Z784" s="346">
        <v>5</v>
      </c>
      <c r="AA784" s="346" t="s">
        <v>1848</v>
      </c>
      <c r="AB784" s="346" t="s">
        <v>1849</v>
      </c>
      <c r="AC784" s="346" t="s">
        <v>1845</v>
      </c>
      <c r="AD784" s="346">
        <v>0</v>
      </c>
      <c r="AE784" s="347">
        <v>0</v>
      </c>
      <c r="AF784" s="347">
        <v>5.5908427976758379E-2</v>
      </c>
      <c r="AG784" s="346">
        <v>1323791</v>
      </c>
      <c r="AH784" s="346">
        <v>1355777</v>
      </c>
      <c r="AI784" s="346">
        <v>1590431</v>
      </c>
      <c r="AJ784" s="346">
        <v>1431278</v>
      </c>
      <c r="AK784" s="346">
        <v>1620252</v>
      </c>
      <c r="AL784" s="346">
        <v>62455.887507262261</v>
      </c>
      <c r="AM784" s="346">
        <v>59796.653592228482</v>
      </c>
      <c r="AN784" s="346">
        <v>95959.483808940829</v>
      </c>
      <c r="AO784" s="346">
        <v>80082.431045510137</v>
      </c>
      <c r="AP784" s="346">
        <v>111040.72082230606</v>
      </c>
      <c r="AQ784" s="347">
        <v>0.17040310087313826</v>
      </c>
      <c r="AR784" s="348" t="str">
        <f t="shared" si="64"/>
        <v>RajshahiRajshahi</v>
      </c>
      <c r="AS784" s="347">
        <v>4.0000000000000001E-3</v>
      </c>
      <c r="AT784" s="347" t="s">
        <v>1850</v>
      </c>
      <c r="AU784" s="347" t="s">
        <v>1843</v>
      </c>
      <c r="AV784" s="349" t="s">
        <v>1041</v>
      </c>
    </row>
    <row r="785" spans="1:48" ht="14.4">
      <c r="A785" s="343">
        <v>887</v>
      </c>
      <c r="B785" s="343" t="s">
        <v>1794</v>
      </c>
      <c r="C785" s="343" t="s">
        <v>2414</v>
      </c>
      <c r="D785" s="343" t="str">
        <f t="shared" si="60"/>
        <v>Below 1000 SFTDhakaDhakaNon-PNPHigh Street W Residential BlockMCজেলা শহরSquare ⬜ shapeGround floor</v>
      </c>
      <c r="E785" s="343" t="str">
        <f>CONCATENATE('Outlet Data'!K785,L785,'Outlet Data'!N785,M785)</f>
        <v>DhakaDhakaHigh Street W Residential BlockNon-PNP</v>
      </c>
      <c r="F785" s="343" t="str">
        <f t="shared" si="61"/>
        <v>Dhakaজেলা শহরNon-PNP</v>
      </c>
      <c r="G785" s="343" t="str">
        <f t="shared" si="62"/>
        <v>DhakaNon-PNP</v>
      </c>
      <c r="H785" s="344">
        <v>46022</v>
      </c>
      <c r="I785" s="343">
        <v>700</v>
      </c>
      <c r="J785" s="343" t="str">
        <f t="shared" si="63"/>
        <v>Below 1000 SFT</v>
      </c>
      <c r="K785" s="345" t="s">
        <v>52</v>
      </c>
      <c r="L785" s="343" t="s">
        <v>52</v>
      </c>
      <c r="M785" s="345" t="s">
        <v>1537</v>
      </c>
      <c r="N785" s="343" t="s">
        <v>1015</v>
      </c>
      <c r="O785" s="343" t="s">
        <v>25</v>
      </c>
      <c r="P785" s="343" t="s">
        <v>118</v>
      </c>
      <c r="Q785" s="343" t="s">
        <v>1861</v>
      </c>
      <c r="R785" s="343" t="s">
        <v>52</v>
      </c>
      <c r="S785" s="346">
        <v>479755</v>
      </c>
      <c r="T785" s="346">
        <v>685.36428571428576</v>
      </c>
      <c r="U785" s="346">
        <v>418783</v>
      </c>
      <c r="V785" s="346">
        <v>530616</v>
      </c>
      <c r="W785" s="346">
        <v>686124.6</v>
      </c>
      <c r="X785" s="346">
        <v>581434.25</v>
      </c>
      <c r="Y785" s="346">
        <v>1087039.5999999999</v>
      </c>
      <c r="Z785" s="346">
        <v>6</v>
      </c>
      <c r="AA785" s="346" t="s">
        <v>1853</v>
      </c>
      <c r="AB785" s="346" t="s">
        <v>1854</v>
      </c>
      <c r="AC785" s="346" t="s">
        <v>1841</v>
      </c>
      <c r="AD785" s="346">
        <v>-206369.59999999998</v>
      </c>
      <c r="AE785" s="347">
        <v>-0.30077569001315507</v>
      </c>
      <c r="AF785" s="347">
        <v>-1.3463577539116617E-2</v>
      </c>
      <c r="AG785" s="346">
        <v>392848</v>
      </c>
      <c r="AH785" s="346">
        <v>418793</v>
      </c>
      <c r="AI785" s="346">
        <v>637735</v>
      </c>
      <c r="AJ785" s="346">
        <v>418783</v>
      </c>
      <c r="AK785" s="346">
        <v>530616</v>
      </c>
      <c r="AL785" s="346">
        <v>13687.872918131317</v>
      </c>
      <c r="AM785" s="346">
        <v>-11432.229547395938</v>
      </c>
      <c r="AN785" s="346">
        <v>5263.0946359997033</v>
      </c>
      <c r="AO785" s="346">
        <v>-28598.039901455617</v>
      </c>
      <c r="AP785" s="346">
        <v>-11216.791316673931</v>
      </c>
      <c r="AQ785" s="347">
        <v>0.1659082198787242</v>
      </c>
      <c r="AR785" s="348" t="str">
        <f t="shared" si="64"/>
        <v>DhakaDhaka</v>
      </c>
      <c r="AS785" s="347">
        <v>4.0000000000000001E-3</v>
      </c>
      <c r="AT785" s="347" t="s">
        <v>1846</v>
      </c>
      <c r="AU785" s="347" t="s">
        <v>1843</v>
      </c>
      <c r="AV785" s="349" t="s">
        <v>1041</v>
      </c>
    </row>
    <row r="786" spans="1:48" ht="14.4">
      <c r="A786" s="343">
        <v>898</v>
      </c>
      <c r="B786" s="343" t="s">
        <v>2415</v>
      </c>
      <c r="C786" s="343" t="s">
        <v>2416</v>
      </c>
      <c r="D786" s="343" t="str">
        <f t="shared" si="60"/>
        <v>1001 - 1500 SFTBarishalPatuakhaliNon-PNPHigh Street W Residential BlockMBজেলা শহরL shapeGround floor</v>
      </c>
      <c r="E786" s="343" t="str">
        <f>CONCATENATE('Outlet Data'!K786,L786,'Outlet Data'!N786,M786)</f>
        <v>BarishalPatuakhaliHigh Street W Residential BlockNon-PNP</v>
      </c>
      <c r="F786" s="343" t="str">
        <f t="shared" si="61"/>
        <v>Patuakhaliজেলা শহরNon-PNP</v>
      </c>
      <c r="G786" s="343" t="str">
        <f t="shared" si="62"/>
        <v>PatuakhaliNon-PNP</v>
      </c>
      <c r="H786" s="344">
        <v>46024</v>
      </c>
      <c r="I786" s="343">
        <v>1337</v>
      </c>
      <c r="J786" s="343" t="str">
        <f t="shared" si="63"/>
        <v>1001 - 1500 SFT</v>
      </c>
      <c r="K786" s="345" t="s">
        <v>189</v>
      </c>
      <c r="L786" s="343" t="s">
        <v>211</v>
      </c>
      <c r="M786" s="345" t="s">
        <v>1537</v>
      </c>
      <c r="N786" s="343" t="s">
        <v>1015</v>
      </c>
      <c r="O786" s="343" t="s">
        <v>25</v>
      </c>
      <c r="P786" s="343" t="s">
        <v>27</v>
      </c>
      <c r="Q786" s="343" t="s">
        <v>1861</v>
      </c>
      <c r="R786" s="343" t="s">
        <v>1863</v>
      </c>
      <c r="S786" s="346">
        <v>692596.8</v>
      </c>
      <c r="T786" s="346">
        <v>518.02303664921465</v>
      </c>
      <c r="U786" s="346">
        <v>585627</v>
      </c>
      <c r="V786" s="346">
        <v>752021</v>
      </c>
      <c r="W786" s="346">
        <v>949666.7</v>
      </c>
      <c r="X786" s="346">
        <v>686228.35000000009</v>
      </c>
      <c r="Y786" s="346">
        <v>1376057.85</v>
      </c>
      <c r="Z786" s="346">
        <v>32</v>
      </c>
      <c r="AA786" s="346" t="s">
        <v>1848</v>
      </c>
      <c r="AB786" s="346" t="s">
        <v>1849</v>
      </c>
      <c r="AC786" s="346" t="s">
        <v>1845</v>
      </c>
      <c r="AD786" s="346">
        <v>-257069.89999999991</v>
      </c>
      <c r="AE786" s="347">
        <v>-0.27069486589347602</v>
      </c>
      <c r="AF786" s="347">
        <v>-2.5193908533585874E-2</v>
      </c>
      <c r="AG786" s="346">
        <v>557946</v>
      </c>
      <c r="AH786" s="346">
        <v>752021</v>
      </c>
      <c r="AI786" s="346">
        <v>909377</v>
      </c>
      <c r="AJ786" s="346">
        <v>585627</v>
      </c>
      <c r="AK786" s="346">
        <v>658013</v>
      </c>
      <c r="AL786" s="346">
        <v>-60693.383730046582</v>
      </c>
      <c r="AM786" s="346">
        <v>-2622.1220026028168</v>
      </c>
      <c r="AN786" s="346">
        <v>6201.6704650454922</v>
      </c>
      <c r="AO786" s="346">
        <v>-22277.144574677819</v>
      </c>
      <c r="AP786" s="346">
        <v>-7855.1223069896369</v>
      </c>
      <c r="AQ786" s="347">
        <v>0.15117502597545593</v>
      </c>
      <c r="AR786" s="348" t="str">
        <f t="shared" si="64"/>
        <v>BarishalPatuakhali</v>
      </c>
      <c r="AS786" s="347">
        <v>4.0000000000000001E-3</v>
      </c>
      <c r="AT786" s="347" t="s">
        <v>1842</v>
      </c>
      <c r="AU786" s="347" t="s">
        <v>1843</v>
      </c>
      <c r="AV786" s="349" t="s">
        <v>1041</v>
      </c>
    </row>
    <row r="787" spans="1:48" ht="14.4">
      <c r="A787" s="343">
        <v>893</v>
      </c>
      <c r="B787" s="343" t="s">
        <v>2417</v>
      </c>
      <c r="C787" s="343" t="s">
        <v>2418</v>
      </c>
      <c r="D787" s="343" t="str">
        <f t="shared" si="60"/>
        <v>1001 - 1500 SFTDhakaGazipurNon-PNPCommercial HubMBজেলা শহরSquare ⬜ shapeGround floor</v>
      </c>
      <c r="E787" s="343" t="str">
        <f>CONCATENATE('Outlet Data'!K787,L787,'Outlet Data'!N787,M787)</f>
        <v>DhakaGazipurCommercial HubNon-PNP</v>
      </c>
      <c r="F787" s="343" t="str">
        <f t="shared" si="61"/>
        <v>Gazipurজেলা শহরNon-PNP</v>
      </c>
      <c r="G787" s="343" t="str">
        <f t="shared" si="62"/>
        <v>GazipurNon-PNP</v>
      </c>
      <c r="H787" s="344">
        <v>46028</v>
      </c>
      <c r="I787" s="343">
        <v>1125</v>
      </c>
      <c r="J787" s="343" t="str">
        <f t="shared" si="63"/>
        <v>1001 - 1500 SFT</v>
      </c>
      <c r="K787" s="345" t="s">
        <v>52</v>
      </c>
      <c r="L787" s="343" t="s">
        <v>79</v>
      </c>
      <c r="M787" s="345" t="s">
        <v>1537</v>
      </c>
      <c r="N787" s="343" t="s">
        <v>1014</v>
      </c>
      <c r="O787" s="343" t="s">
        <v>25</v>
      </c>
      <c r="P787" s="343" t="s">
        <v>27</v>
      </c>
      <c r="Q787" s="343" t="s">
        <v>1861</v>
      </c>
      <c r="R787" s="343" t="s">
        <v>52</v>
      </c>
      <c r="S787" s="346">
        <v>838120.6</v>
      </c>
      <c r="T787" s="346">
        <v>744.99608888888883</v>
      </c>
      <c r="U787" s="346">
        <v>771022</v>
      </c>
      <c r="V787" s="346">
        <v>844019</v>
      </c>
      <c r="W787" s="346">
        <v>1445730</v>
      </c>
      <c r="X787" s="346">
        <v>953500.60000000009</v>
      </c>
      <c r="Y787" s="346">
        <v>1792550.9</v>
      </c>
      <c r="Z787" s="346">
        <v>55</v>
      </c>
      <c r="AA787" s="346" t="s">
        <v>1853</v>
      </c>
      <c r="AB787" s="346" t="s">
        <v>1854</v>
      </c>
      <c r="AC787" s="346" t="s">
        <v>1841</v>
      </c>
      <c r="AD787" s="346">
        <v>-607609.4</v>
      </c>
      <c r="AE787" s="347">
        <v>-0.42027861357238216</v>
      </c>
      <c r="AF787" s="347">
        <v>-3.9177964563684988E-3</v>
      </c>
      <c r="AG787" s="346">
        <v>771022</v>
      </c>
      <c r="AH787" s="346">
        <v>844019</v>
      </c>
      <c r="AI787" s="346">
        <v>1058456</v>
      </c>
      <c r="AJ787" s="346">
        <v>703131</v>
      </c>
      <c r="AK787" s="346">
        <v>813975</v>
      </c>
      <c r="AL787" s="346">
        <v>-12438.841239924601</v>
      </c>
      <c r="AM787" s="346">
        <v>4552.8998740984243</v>
      </c>
      <c r="AN787" s="346">
        <v>15689.639981695975</v>
      </c>
      <c r="AO787" s="346">
        <v>-17525.596406932629</v>
      </c>
      <c r="AP787" s="346">
        <v>-6696.0317923843686</v>
      </c>
      <c r="AQ787" s="347">
        <v>0.16197880916255455</v>
      </c>
      <c r="AR787" s="348" t="str">
        <f t="shared" si="64"/>
        <v>DhakaGazipur</v>
      </c>
      <c r="AS787" s="347">
        <v>4.0000000000000001E-3</v>
      </c>
      <c r="AT787" s="347" t="s">
        <v>1846</v>
      </c>
      <c r="AU787" s="347" t="s">
        <v>1843</v>
      </c>
      <c r="AV787" s="349" t="s">
        <v>1041</v>
      </c>
    </row>
    <row r="788" spans="1:48" ht="14.4">
      <c r="A788" s="343">
        <v>897</v>
      </c>
      <c r="B788" s="343" t="s">
        <v>2419</v>
      </c>
      <c r="C788" s="343" t="s">
        <v>2420</v>
      </c>
      <c r="D788" s="343" t="str">
        <f t="shared" si="60"/>
        <v>1501 - 2000 SFTRangpurGaibandhaNon-PNPCommercial HubHAজেলা শহরSquare ⬜ shapeGround floor</v>
      </c>
      <c r="E788" s="343" t="str">
        <f>CONCATENATE('Outlet Data'!K788,L788,'Outlet Data'!N788,M788)</f>
        <v>RangpurGaibandhaCommercial HubNon-PNP</v>
      </c>
      <c r="F788" s="343" t="str">
        <f t="shared" si="61"/>
        <v>Gaibandhaজেলা শহরNon-PNP</v>
      </c>
      <c r="G788" s="343" t="str">
        <f t="shared" si="62"/>
        <v>GaibandhaNon-PNP</v>
      </c>
      <c r="H788" s="344">
        <v>46028</v>
      </c>
      <c r="I788" s="343">
        <v>1526</v>
      </c>
      <c r="J788" s="343" t="str">
        <f t="shared" si="63"/>
        <v>1501 - 2000 SFT</v>
      </c>
      <c r="K788" s="345" t="s">
        <v>389</v>
      </c>
      <c r="L788" s="343" t="s">
        <v>576</v>
      </c>
      <c r="M788" s="345" t="s">
        <v>1537</v>
      </c>
      <c r="N788" s="343" t="s">
        <v>1014</v>
      </c>
      <c r="O788" s="343" t="s">
        <v>45</v>
      </c>
      <c r="P788" s="343" t="s">
        <v>46</v>
      </c>
      <c r="Q788" s="343" t="s">
        <v>1861</v>
      </c>
      <c r="R788" s="343" t="s">
        <v>1863</v>
      </c>
      <c r="S788" s="346">
        <v>697775.8</v>
      </c>
      <c r="T788" s="346">
        <v>457.25806028833557</v>
      </c>
      <c r="U788" s="346">
        <v>645335</v>
      </c>
      <c r="V788" s="346">
        <v>777237</v>
      </c>
      <c r="W788" s="346">
        <v>1208115.2</v>
      </c>
      <c r="X788" s="346">
        <v>814254.4</v>
      </c>
      <c r="Y788" s="346">
        <v>2529809.5</v>
      </c>
      <c r="Z788" s="346">
        <v>7</v>
      </c>
      <c r="AA788" s="346" t="s">
        <v>1848</v>
      </c>
      <c r="AB788" s="346" t="s">
        <v>1849</v>
      </c>
      <c r="AC788" s="346" t="s">
        <v>1841</v>
      </c>
      <c r="AD788" s="346">
        <v>-510339.39999999991</v>
      </c>
      <c r="AE788" s="347">
        <v>-0.42242610638455669</v>
      </c>
      <c r="AF788" s="347">
        <v>-8.7264014539363294E-3</v>
      </c>
      <c r="AG788" s="346">
        <v>586064</v>
      </c>
      <c r="AH788" s="346">
        <v>661070</v>
      </c>
      <c r="AI788" s="346">
        <v>819173</v>
      </c>
      <c r="AJ788" s="346">
        <v>645335</v>
      </c>
      <c r="AK788" s="346">
        <v>777237</v>
      </c>
      <c r="AL788" s="346">
        <v>-58866.11686879897</v>
      </c>
      <c r="AM788" s="346">
        <v>-22896.551603516928</v>
      </c>
      <c r="AN788" s="346">
        <v>7553.3905775347957</v>
      </c>
      <c r="AO788" s="346">
        <v>27344.707333869912</v>
      </c>
      <c r="AP788" s="346">
        <v>16419.211782703263</v>
      </c>
      <c r="AQ788" s="347">
        <v>0.16053100846929597</v>
      </c>
      <c r="AR788" s="348" t="str">
        <f t="shared" si="64"/>
        <v>RangpurGaibandha</v>
      </c>
      <c r="AS788" s="347">
        <v>7.6897994470816033E-3</v>
      </c>
      <c r="AT788" s="347" t="s">
        <v>1846</v>
      </c>
      <c r="AU788" s="347" t="s">
        <v>1843</v>
      </c>
      <c r="AV788" s="349" t="s">
        <v>1041</v>
      </c>
    </row>
    <row r="789" spans="1:48" ht="14.4">
      <c r="A789" s="343">
        <v>880</v>
      </c>
      <c r="B789" s="343" t="s">
        <v>2421</v>
      </c>
      <c r="C789" s="343" t="s">
        <v>2422</v>
      </c>
      <c r="D789" s="343" t="str">
        <f t="shared" si="60"/>
        <v>1501 - 2000 SFTChattogramNoakhaliNon-PNPWithin the MahallaHAজেলা শহরSquare ⬜ shapeGround floor</v>
      </c>
      <c r="E789" s="343" t="str">
        <f>CONCATENATE('Outlet Data'!K789,L789,'Outlet Data'!N789,M789)</f>
        <v>ChattogramNoakhaliWithin the MahallaNon-PNP</v>
      </c>
      <c r="F789" s="343" t="str">
        <f t="shared" si="61"/>
        <v>Noakhaliজেলা শহরNon-PNP</v>
      </c>
      <c r="G789" s="343" t="str">
        <f t="shared" si="62"/>
        <v>NoakhaliNon-PNP</v>
      </c>
      <c r="H789" s="344">
        <v>46029</v>
      </c>
      <c r="I789" s="343">
        <v>1507</v>
      </c>
      <c r="J789" s="343" t="str">
        <f t="shared" si="63"/>
        <v>1501 - 2000 SFT</v>
      </c>
      <c r="K789" s="345" t="s">
        <v>195</v>
      </c>
      <c r="L789" s="343" t="s">
        <v>401</v>
      </c>
      <c r="M789" s="345" t="s">
        <v>1537</v>
      </c>
      <c r="N789" s="343" t="s">
        <v>1016</v>
      </c>
      <c r="O789" s="343" t="s">
        <v>45</v>
      </c>
      <c r="P789" s="343" t="s">
        <v>46</v>
      </c>
      <c r="Q789" s="343" t="s">
        <v>1861</v>
      </c>
      <c r="R789" s="343" t="s">
        <v>1863</v>
      </c>
      <c r="S789" s="346">
        <v>1507064.6</v>
      </c>
      <c r="T789" s="346">
        <v>1000.0428666224287</v>
      </c>
      <c r="U789" s="346">
        <v>1383760</v>
      </c>
      <c r="V789" s="346">
        <v>1668746</v>
      </c>
      <c r="W789" s="346">
        <v>1208115.2</v>
      </c>
      <c r="X789" s="346">
        <v>814254.4</v>
      </c>
      <c r="Y789" s="346">
        <v>2529809.5</v>
      </c>
      <c r="Z789" s="346">
        <v>7</v>
      </c>
      <c r="AA789" s="346" t="s">
        <v>1848</v>
      </c>
      <c r="AB789" s="346" t="s">
        <v>1849</v>
      </c>
      <c r="AC789" s="346" t="s">
        <v>1845</v>
      </c>
      <c r="AD789" s="346">
        <v>298949.40000000014</v>
      </c>
      <c r="AE789" s="347">
        <v>0.24745107089125296</v>
      </c>
      <c r="AF789" s="347">
        <v>3.1501999280039182E-2</v>
      </c>
      <c r="AG789" s="346">
        <v>1601162</v>
      </c>
      <c r="AH789" s="346">
        <v>1684912</v>
      </c>
      <c r="AI789" s="346">
        <v>1668746</v>
      </c>
      <c r="AJ789" s="346">
        <v>1196743</v>
      </c>
      <c r="AK789" s="346">
        <v>1383760</v>
      </c>
      <c r="AL789" s="346">
        <v>41185.653517645667</v>
      </c>
      <c r="AM789" s="346">
        <v>71194.907213920436</v>
      </c>
      <c r="AN789" s="346">
        <v>85616.39100117507</v>
      </c>
      <c r="AO789" s="346">
        <v>19490.483128199499</v>
      </c>
      <c r="AP789" s="346">
        <v>19890.304859922035</v>
      </c>
      <c r="AQ789" s="347">
        <v>0.1602761550229703</v>
      </c>
      <c r="AR789" s="348" t="str">
        <f t="shared" si="64"/>
        <v>ChattogramNoakhali</v>
      </c>
      <c r="AS789" s="347">
        <v>4.0000000000000001E-3</v>
      </c>
      <c r="AT789" s="347" t="s">
        <v>1846</v>
      </c>
      <c r="AU789" s="347" t="s">
        <v>1843</v>
      </c>
      <c r="AV789" s="349" t="s">
        <v>1041</v>
      </c>
    </row>
    <row r="790" spans="1:48" ht="14.4">
      <c r="A790" s="343">
        <v>902</v>
      </c>
      <c r="B790" s="343" t="s">
        <v>2423</v>
      </c>
      <c r="C790" s="343" t="s">
        <v>2424</v>
      </c>
      <c r="D790" s="343" t="str">
        <f t="shared" si="60"/>
        <v>1501 - 2000 SFTChattogramNoakhaliNon-PNPCommercial HubMBঅন্যান্যTriangle 🔽 ShapeGround floor</v>
      </c>
      <c r="E790" s="343" t="str">
        <f>CONCATENATE('Outlet Data'!K790,L790,'Outlet Data'!N790,M790)</f>
        <v>ChattogramNoakhaliCommercial HubNon-PNP</v>
      </c>
      <c r="F790" s="343" t="str">
        <f t="shared" si="61"/>
        <v>Noakhaliঅন্যান্যNon-PNP</v>
      </c>
      <c r="G790" s="343" t="str">
        <f t="shared" si="62"/>
        <v>NoakhaliNon-PNP</v>
      </c>
      <c r="H790" s="344">
        <v>46031</v>
      </c>
      <c r="I790" s="343">
        <v>1800</v>
      </c>
      <c r="J790" s="343" t="str">
        <f t="shared" si="63"/>
        <v>1501 - 2000 SFT</v>
      </c>
      <c r="K790" s="345" t="s">
        <v>195</v>
      </c>
      <c r="L790" s="343" t="s">
        <v>401</v>
      </c>
      <c r="M790" s="345" t="s">
        <v>1537</v>
      </c>
      <c r="N790" s="343" t="s">
        <v>1014</v>
      </c>
      <c r="O790" s="343" t="s">
        <v>25</v>
      </c>
      <c r="P790" s="343" t="s">
        <v>27</v>
      </c>
      <c r="Q790" s="343" t="s">
        <v>1926</v>
      </c>
      <c r="R790" s="343" t="s">
        <v>1863</v>
      </c>
      <c r="S790" s="346">
        <v>1011463.2</v>
      </c>
      <c r="T790" s="346">
        <v>561.92399999999998</v>
      </c>
      <c r="U790" s="346">
        <v>803886</v>
      </c>
      <c r="V790" s="346">
        <v>1208945</v>
      </c>
      <c r="W790" s="346">
        <v>1730070.3</v>
      </c>
      <c r="X790" s="346">
        <v>1191184.5375000001</v>
      </c>
      <c r="Y790" s="346">
        <v>3396251.9</v>
      </c>
      <c r="Z790" s="346">
        <v>16</v>
      </c>
      <c r="AA790" s="346" t="s">
        <v>1853</v>
      </c>
      <c r="AB790" s="346" t="s">
        <v>1854</v>
      </c>
      <c r="AC790" s="346" t="s">
        <v>1841</v>
      </c>
      <c r="AD790" s="346">
        <v>-718607.10000000009</v>
      </c>
      <c r="AE790" s="347">
        <v>-0.41536294796806816</v>
      </c>
      <c r="AF790" s="347">
        <v>1.4078390792179579E-2</v>
      </c>
      <c r="AG790" s="346">
        <v>1208945</v>
      </c>
      <c r="AH790" s="346">
        <v>1090229</v>
      </c>
      <c r="AI790" s="346">
        <v>1360043</v>
      </c>
      <c r="AJ790" s="346">
        <v>594213</v>
      </c>
      <c r="AK790" s="346">
        <v>803886</v>
      </c>
      <c r="AL790" s="346">
        <v>28772.095202224678</v>
      </c>
      <c r="AM790" s="346">
        <v>22522.716667420114</v>
      </c>
      <c r="AN790" s="346">
        <v>56549.825486570422</v>
      </c>
      <c r="AO790" s="346">
        <v>-17174.055199035953</v>
      </c>
      <c r="AP790" s="346">
        <v>-19471.711149636802</v>
      </c>
      <c r="AQ790" s="347">
        <v>0.15805652102724352</v>
      </c>
      <c r="AR790" s="348" t="str">
        <f t="shared" si="64"/>
        <v>ChattogramNoakhali</v>
      </c>
      <c r="AS790" s="347">
        <v>4.0000000000000001E-3</v>
      </c>
      <c r="AT790" s="347" t="s">
        <v>1883</v>
      </c>
      <c r="AU790" s="347" t="s">
        <v>1843</v>
      </c>
      <c r="AV790" s="349" t="s">
        <v>1041</v>
      </c>
    </row>
    <row r="791" spans="1:48" ht="14.4">
      <c r="A791" s="343">
        <v>894</v>
      </c>
      <c r="B791" s="343" t="s">
        <v>2425</v>
      </c>
      <c r="C791" s="343" t="s">
        <v>2426</v>
      </c>
      <c r="D791" s="343" t="str">
        <f t="shared" si="60"/>
        <v>1501 - 2000 SFTDhakaGazipurNon-PNPCommercial HubMBথানা সদরSquare ⬜ shapeGround floor</v>
      </c>
      <c r="E791" s="343" t="str">
        <f>CONCATENATE('Outlet Data'!K791,L791,'Outlet Data'!N791,M791)</f>
        <v>DhakaGazipurCommercial HubNon-PNP</v>
      </c>
      <c r="F791" s="343" t="str">
        <f t="shared" si="61"/>
        <v>Gazipurথানা সদরNon-PNP</v>
      </c>
      <c r="G791" s="343" t="str">
        <f t="shared" si="62"/>
        <v>GazipurNon-PNP</v>
      </c>
      <c r="H791" s="344">
        <v>46034</v>
      </c>
      <c r="I791" s="343">
        <v>1600</v>
      </c>
      <c r="J791" s="343" t="str">
        <f t="shared" si="63"/>
        <v>1501 - 2000 SFT</v>
      </c>
      <c r="K791" s="345" t="s">
        <v>52</v>
      </c>
      <c r="L791" s="343" t="s">
        <v>79</v>
      </c>
      <c r="M791" s="345" t="s">
        <v>1537</v>
      </c>
      <c r="N791" s="343" t="s">
        <v>1014</v>
      </c>
      <c r="O791" s="343" t="s">
        <v>25</v>
      </c>
      <c r="P791" s="343" t="s">
        <v>27</v>
      </c>
      <c r="Q791" s="343" t="s">
        <v>1869</v>
      </c>
      <c r="R791" s="343" t="s">
        <v>52</v>
      </c>
      <c r="S791" s="346">
        <v>927797.4</v>
      </c>
      <c r="T791" s="346">
        <v>579.87337500000001</v>
      </c>
      <c r="U791" s="346">
        <v>724927</v>
      </c>
      <c r="V791" s="346">
        <v>1106033</v>
      </c>
      <c r="W791" s="346">
        <v>2241169.2000000002</v>
      </c>
      <c r="X791" s="346">
        <v>1161639.8</v>
      </c>
      <c r="Y791" s="346">
        <v>2544561.7999999998</v>
      </c>
      <c r="Z791" s="346">
        <v>9</v>
      </c>
      <c r="AA791" s="346" t="s">
        <v>1857</v>
      </c>
      <c r="AB791" s="346" t="s">
        <v>1858</v>
      </c>
      <c r="AC791" s="346" t="s">
        <v>1841</v>
      </c>
      <c r="AD791" s="346">
        <v>-1313371.8000000003</v>
      </c>
      <c r="AE791" s="347">
        <v>-0.58602081449272103</v>
      </c>
      <c r="AF791" s="347">
        <v>2.9062428644279333E-5</v>
      </c>
      <c r="AG791" s="346">
        <v>672893</v>
      </c>
      <c r="AH791" s="346">
        <v>1106033</v>
      </c>
      <c r="AI791" s="346">
        <v>1158273</v>
      </c>
      <c r="AJ791" s="346">
        <v>724927</v>
      </c>
      <c r="AK791" s="346">
        <v>976861</v>
      </c>
      <c r="AL791" s="346">
        <v>-78332.716590593016</v>
      </c>
      <c r="AM791" s="346">
        <v>20155.48413227647</v>
      </c>
      <c r="AN791" s="346">
        <v>36833.700281933212</v>
      </c>
      <c r="AO791" s="346">
        <v>-6418.0792469350854</v>
      </c>
      <c r="AP791" s="346">
        <v>27896.431651987659</v>
      </c>
      <c r="AQ791" s="347">
        <v>0.18035756173719383</v>
      </c>
      <c r="AR791" s="348" t="str">
        <f t="shared" si="64"/>
        <v>DhakaGazipur</v>
      </c>
      <c r="AS791" s="347">
        <v>4.0000000000000001E-3</v>
      </c>
      <c r="AT791" s="347" t="s">
        <v>1846</v>
      </c>
      <c r="AU791" s="347" t="s">
        <v>1843</v>
      </c>
      <c r="AV791" s="349" t="s">
        <v>1041</v>
      </c>
    </row>
    <row r="792" spans="1:48" ht="14.4">
      <c r="A792" s="343">
        <v>904</v>
      </c>
      <c r="B792" s="343" t="s">
        <v>2427</v>
      </c>
      <c r="C792" s="343" t="s">
        <v>2428</v>
      </c>
      <c r="D792" s="343" t="str">
        <f t="shared" si="60"/>
        <v>1001 - 1500 SFTDhakaDhakaNon-PNPWithin the MahallaMBবিভাগীয় শহরSquare ⬜ shapeGround floor</v>
      </c>
      <c r="E792" s="343" t="str">
        <f>CONCATENATE('Outlet Data'!K792,L792,'Outlet Data'!N792,M792)</f>
        <v>DhakaDhakaWithin the MahallaNon-PNP</v>
      </c>
      <c r="F792" s="343" t="str">
        <f t="shared" si="61"/>
        <v>Dhakaবিভাগীয় শহরNon-PNP</v>
      </c>
      <c r="G792" s="343" t="str">
        <f t="shared" si="62"/>
        <v>DhakaNon-PNP</v>
      </c>
      <c r="H792" s="344">
        <v>46040</v>
      </c>
      <c r="I792" s="343">
        <v>1170</v>
      </c>
      <c r="J792" s="343" t="str">
        <f t="shared" si="63"/>
        <v>1001 - 1500 SFT</v>
      </c>
      <c r="K792" s="345" t="s">
        <v>52</v>
      </c>
      <c r="L792" s="343" t="s">
        <v>52</v>
      </c>
      <c r="M792" s="345" t="s">
        <v>1537</v>
      </c>
      <c r="N792" s="343" t="s">
        <v>1016</v>
      </c>
      <c r="O792" s="343" t="s">
        <v>25</v>
      </c>
      <c r="P792" s="343" t="s">
        <v>27</v>
      </c>
      <c r="Q792" s="343" t="s">
        <v>1838</v>
      </c>
      <c r="R792" s="343" t="s">
        <v>52</v>
      </c>
      <c r="S792" s="346">
        <v>1292026.2</v>
      </c>
      <c r="T792" s="346">
        <v>1104.2958974358974</v>
      </c>
      <c r="U792" s="346">
        <v>1249744</v>
      </c>
      <c r="V792" s="346">
        <v>1576256</v>
      </c>
      <c r="W792" s="346">
        <v>1579145.8</v>
      </c>
      <c r="X792" s="346">
        <v>1485518.1</v>
      </c>
      <c r="Y792" s="346">
        <v>1712055.4</v>
      </c>
      <c r="Z792" s="346">
        <v>11</v>
      </c>
      <c r="AA792" s="346" t="s">
        <v>1857</v>
      </c>
      <c r="AB792" s="346" t="s">
        <v>1858</v>
      </c>
      <c r="AC792" s="346" t="s">
        <v>1841</v>
      </c>
      <c r="AD792" s="346">
        <v>-287119.60000000009</v>
      </c>
      <c r="AE792" s="347">
        <v>-0.18181956346272776</v>
      </c>
      <c r="AF792" s="347">
        <v>1.761439101070341E-2</v>
      </c>
      <c r="AG792" s="346">
        <v>369441</v>
      </c>
      <c r="AH792" s="346">
        <v>1249744</v>
      </c>
      <c r="AI792" s="346">
        <v>1409976</v>
      </c>
      <c r="AJ792" s="346">
        <v>1576256</v>
      </c>
      <c r="AK792" s="346">
        <v>1854714</v>
      </c>
      <c r="AL792" s="346">
        <v>-36384.730878569258</v>
      </c>
      <c r="AM792" s="346">
        <v>22473.942071235186</v>
      </c>
      <c r="AN792" s="346">
        <v>42535.554661350267</v>
      </c>
      <c r="AO792" s="346">
        <v>32119.938243791985</v>
      </c>
      <c r="AP792" s="346">
        <v>53046.569316558249</v>
      </c>
      <c r="AQ792" s="347">
        <v>0.16779309340522797</v>
      </c>
      <c r="AR792" s="348" t="str">
        <f t="shared" si="64"/>
        <v>DhakaDhaka</v>
      </c>
      <c r="AS792" s="347">
        <v>4.0000000000000001E-3</v>
      </c>
      <c r="AT792" s="347" t="s">
        <v>1846</v>
      </c>
      <c r="AU792" s="347" t="s">
        <v>1843</v>
      </c>
      <c r="AV792" s="349" t="s">
        <v>1041</v>
      </c>
    </row>
    <row r="793" spans="1:48" ht="14.4">
      <c r="A793" s="343">
        <v>907</v>
      </c>
      <c r="B793" s="343" t="s">
        <v>2429</v>
      </c>
      <c r="C793" s="343" t="s">
        <v>2430</v>
      </c>
      <c r="D793" s="343" t="str">
        <f t="shared" si="60"/>
        <v>1001 - 1500 SFTDhakaDhakaNon-PNPWithin the MahallaHBবিভাগীয় শহরSquare ⬜ shapeGround floor</v>
      </c>
      <c r="E793" s="343" t="str">
        <f>CONCATENATE('Outlet Data'!K793,L793,'Outlet Data'!N793,M793)</f>
        <v>DhakaDhakaWithin the MahallaNon-PNP</v>
      </c>
      <c r="F793" s="343" t="str">
        <f t="shared" si="61"/>
        <v>Dhakaবিভাগীয় শহরNon-PNP</v>
      </c>
      <c r="G793" s="343" t="str">
        <f t="shared" si="62"/>
        <v>DhakaNon-PNP</v>
      </c>
      <c r="H793" s="344">
        <v>46052</v>
      </c>
      <c r="I793" s="343">
        <v>1200</v>
      </c>
      <c r="J793" s="343" t="str">
        <f t="shared" si="63"/>
        <v>1001 - 1500 SFT</v>
      </c>
      <c r="K793" s="345" t="s">
        <v>52</v>
      </c>
      <c r="L793" s="343" t="s">
        <v>52</v>
      </c>
      <c r="M793" s="345" t="s">
        <v>1537</v>
      </c>
      <c r="N793" s="343" t="s">
        <v>1016</v>
      </c>
      <c r="O793" s="343" t="s">
        <v>45</v>
      </c>
      <c r="P793" s="343" t="s">
        <v>27</v>
      </c>
      <c r="Q793" s="343" t="s">
        <v>1838</v>
      </c>
      <c r="R793" s="343" t="s">
        <v>52</v>
      </c>
      <c r="S793" s="346">
        <v>848636.4</v>
      </c>
      <c r="T793" s="346">
        <v>707.197</v>
      </c>
      <c r="U793" s="346">
        <v>945595</v>
      </c>
      <c r="V793" s="346">
        <v>1059581</v>
      </c>
      <c r="W793" s="346">
        <v>2565540</v>
      </c>
      <c r="X793" s="346">
        <v>1298934</v>
      </c>
      <c r="Y793" s="346">
        <v>2738536.6</v>
      </c>
      <c r="Z793" s="346">
        <v>5</v>
      </c>
      <c r="AA793" s="346" t="s">
        <v>1857</v>
      </c>
      <c r="AB793" s="346" t="s">
        <v>1858</v>
      </c>
      <c r="AC793" s="346" t="s">
        <v>1841</v>
      </c>
      <c r="AD793" s="346">
        <v>-1716903.6</v>
      </c>
      <c r="AE793" s="347">
        <v>-0.66921724081479916</v>
      </c>
      <c r="AF793" s="347">
        <v>1.4987945423759912E-2</v>
      </c>
      <c r="AG793" s="346">
        <v>98611</v>
      </c>
      <c r="AH793" s="346">
        <v>959394</v>
      </c>
      <c r="AI793" s="346">
        <v>1059581</v>
      </c>
      <c r="AJ793" s="346">
        <v>945595</v>
      </c>
      <c r="AK793" s="346">
        <v>1180001</v>
      </c>
      <c r="AL793" s="346">
        <v>1307.9202647755046</v>
      </c>
      <c r="AM793" s="346">
        <v>-30008.757746011455</v>
      </c>
      <c r="AN793" s="346">
        <v>30049.492246049776</v>
      </c>
      <c r="AO793" s="346">
        <v>20948.341087993176</v>
      </c>
      <c r="AP793" s="346">
        <v>41299.584386273433</v>
      </c>
      <c r="AQ793" s="347">
        <v>0.1705911038419424</v>
      </c>
      <c r="AR793" s="348" t="str">
        <f t="shared" si="64"/>
        <v>DhakaDhaka</v>
      </c>
      <c r="AS793" s="347">
        <v>4.0000000000000001E-3</v>
      </c>
      <c r="AT793" s="347" t="s">
        <v>1846</v>
      </c>
      <c r="AU793" s="347" t="s">
        <v>1843</v>
      </c>
      <c r="AV793" s="349" t="s">
        <v>1041</v>
      </c>
    </row>
    <row r="794" spans="1:48" ht="14.4">
      <c r="A794" s="343">
        <v>906</v>
      </c>
      <c r="B794" s="343" t="s">
        <v>2431</v>
      </c>
      <c r="C794" s="343" t="s">
        <v>2432</v>
      </c>
      <c r="D794" s="343" t="str">
        <f t="shared" si="60"/>
        <v>5001 - 5500 SFTRangpurDinajpurPNPCommercial HubHAজেলা শহরL shapeGround floor</v>
      </c>
      <c r="E794" s="343" t="str">
        <f>CONCATENATE('Outlet Data'!K794,L794,'Outlet Data'!N794,M794)</f>
        <v>RangpurDinajpurCommercial HubPNP</v>
      </c>
      <c r="F794" s="343" t="str">
        <f t="shared" si="61"/>
        <v>Dinajpurজেলা শহরPNP</v>
      </c>
      <c r="G794" s="343" t="str">
        <f t="shared" si="62"/>
        <v>DinajpurPNP</v>
      </c>
      <c r="H794" s="344">
        <v>46053</v>
      </c>
      <c r="I794" s="343">
        <v>5243</v>
      </c>
      <c r="J794" s="343" t="str">
        <f t="shared" si="63"/>
        <v>5001 - 5500 SFT</v>
      </c>
      <c r="K794" s="345" t="s">
        <v>389</v>
      </c>
      <c r="L794" s="343" t="s">
        <v>351</v>
      </c>
      <c r="M794" s="345" t="s">
        <v>1492</v>
      </c>
      <c r="N794" s="343" t="s">
        <v>1014</v>
      </c>
      <c r="O794" s="343" t="s">
        <v>45</v>
      </c>
      <c r="P794" s="343" t="s">
        <v>46</v>
      </c>
      <c r="Q794" s="343" t="s">
        <v>1861</v>
      </c>
      <c r="R794" s="343" t="s">
        <v>1863</v>
      </c>
      <c r="S794" s="346">
        <v>4967093</v>
      </c>
      <c r="T794" s="346">
        <v>947.3761205416746</v>
      </c>
      <c r="U794" s="346">
        <v>4978748</v>
      </c>
      <c r="V794" s="346">
        <v>6412175</v>
      </c>
      <c r="W794" s="346">
        <v>13294188.199999999</v>
      </c>
      <c r="X794" s="346">
        <v>12187237.199999999</v>
      </c>
      <c r="Y794" s="346">
        <v>19964503</v>
      </c>
      <c r="Z794" s="346">
        <v>5</v>
      </c>
      <c r="AA794" s="346" t="s">
        <v>1848</v>
      </c>
      <c r="AB794" s="346" t="s">
        <v>1849</v>
      </c>
      <c r="AC794" s="346" t="s">
        <v>1841</v>
      </c>
      <c r="AD794" s="346">
        <v>-8327095.1999999993</v>
      </c>
      <c r="AE794" s="347">
        <v>-0.62637109349783393</v>
      </c>
      <c r="AF794" s="347">
        <v>2.567228116188313E-2</v>
      </c>
      <c r="AG794" s="346">
        <v>154741</v>
      </c>
      <c r="AH794" s="346">
        <v>6412175</v>
      </c>
      <c r="AI794" s="346">
        <v>7113083</v>
      </c>
      <c r="AJ794" s="346">
        <v>4978748</v>
      </c>
      <c r="AK794" s="346">
        <v>6176718</v>
      </c>
      <c r="AL794" s="346">
        <v>-61679.447778033951</v>
      </c>
      <c r="AM794" s="346">
        <v>39429.425131645286</v>
      </c>
      <c r="AN794" s="346">
        <v>219364.76746599725</v>
      </c>
      <c r="AO794" s="346">
        <v>116295.06476044818</v>
      </c>
      <c r="AP794" s="346">
        <v>324173.23068605096</v>
      </c>
      <c r="AQ794" s="347">
        <v>0.14712197322718104</v>
      </c>
      <c r="AR794" s="348" t="str">
        <f t="shared" si="64"/>
        <v>RangpurDinajpur</v>
      </c>
      <c r="AS794" s="347">
        <v>4.0000000000000001E-3</v>
      </c>
      <c r="AT794" s="347" t="s">
        <v>1842</v>
      </c>
      <c r="AU794" s="347" t="s">
        <v>1843</v>
      </c>
      <c r="AV794" s="349" t="s">
        <v>1041</v>
      </c>
    </row>
    <row r="795" spans="1:48" ht="14.4">
      <c r="A795" s="343">
        <v>919</v>
      </c>
      <c r="B795" s="343" t="s">
        <v>2433</v>
      </c>
      <c r="C795" s="343" t="s">
        <v>2434</v>
      </c>
      <c r="D795" s="343" t="str">
        <f t="shared" si="60"/>
        <v>2001 - 2500 SFTChattogramNoakhaliNon-PNPCommercial HubMBঅন্যান্যI shapeGround floor</v>
      </c>
      <c r="E795" s="343" t="str">
        <f>CONCATENATE('Outlet Data'!K795,L795,'Outlet Data'!N795,M795)</f>
        <v>ChattogramNoakhaliCommercial HubNon-PNP</v>
      </c>
      <c r="F795" s="343" t="str">
        <f t="shared" si="61"/>
        <v>Noakhaliঅন্যান্যNon-PNP</v>
      </c>
      <c r="G795" s="343" t="str">
        <f t="shared" si="62"/>
        <v>NoakhaliNon-PNP</v>
      </c>
      <c r="H795" s="344">
        <v>46053</v>
      </c>
      <c r="I795" s="343">
        <v>2190</v>
      </c>
      <c r="J795" s="343" t="str">
        <f t="shared" si="63"/>
        <v>2001 - 2500 SFT</v>
      </c>
      <c r="K795" s="345" t="s">
        <v>195</v>
      </c>
      <c r="L795" s="343" t="s">
        <v>401</v>
      </c>
      <c r="M795" s="345" t="s">
        <v>1537</v>
      </c>
      <c r="N795" s="343" t="s">
        <v>1014</v>
      </c>
      <c r="O795" s="343" t="s">
        <v>25</v>
      </c>
      <c r="P795" s="343" t="s">
        <v>27</v>
      </c>
      <c r="Q795" s="343" t="s">
        <v>1926</v>
      </c>
      <c r="R795" s="343" t="s">
        <v>1863</v>
      </c>
      <c r="S795" s="346">
        <v>1261875.3999999999</v>
      </c>
      <c r="T795" s="346">
        <v>576.1988127853881</v>
      </c>
      <c r="U795" s="346">
        <v>901049</v>
      </c>
      <c r="V795" s="346">
        <v>1843981</v>
      </c>
      <c r="W795" s="346">
        <v>1730070.3</v>
      </c>
      <c r="X795" s="346">
        <v>1191184.5375000001</v>
      </c>
      <c r="Y795" s="346">
        <v>3396251.9</v>
      </c>
      <c r="Z795" s="346">
        <v>16</v>
      </c>
      <c r="AA795" s="346" t="s">
        <v>1853</v>
      </c>
      <c r="AB795" s="346" t="s">
        <v>1854</v>
      </c>
      <c r="AC795" s="346" t="s">
        <v>1845</v>
      </c>
      <c r="AD795" s="346">
        <v>-468194.90000000014</v>
      </c>
      <c r="AE795" s="347">
        <v>-0.27062189322595742</v>
      </c>
      <c r="AF795" s="347">
        <v>6.0569371279718051E-2</v>
      </c>
      <c r="AG795" s="346">
        <v>15719</v>
      </c>
      <c r="AH795" s="346">
        <v>1908426</v>
      </c>
      <c r="AI795" s="346">
        <v>1843981</v>
      </c>
      <c r="AJ795" s="346">
        <v>901049</v>
      </c>
      <c r="AK795" s="346">
        <v>1640202</v>
      </c>
      <c r="AL795" s="346">
        <v>2179.9848826380057</v>
      </c>
      <c r="AM795" s="346">
        <v>138531.94787013845</v>
      </c>
      <c r="AN795" s="346">
        <v>156444.63127268484</v>
      </c>
      <c r="AO795" s="346">
        <v>-3534.5974401038839</v>
      </c>
      <c r="AP795" s="346">
        <v>88533.031471356167</v>
      </c>
      <c r="AQ795" s="347">
        <v>0.18641793888766919</v>
      </c>
      <c r="AR795" s="348" t="str">
        <f t="shared" si="64"/>
        <v>ChattogramNoakhali</v>
      </c>
      <c r="AS795" s="347">
        <v>4.0000000000000001E-3</v>
      </c>
      <c r="AT795" s="347" t="s">
        <v>1856</v>
      </c>
      <c r="AU795" s="347" t="s">
        <v>1843</v>
      </c>
      <c r="AV795" s="349" t="s">
        <v>1041</v>
      </c>
    </row>
    <row r="796" spans="1:48" ht="14.4">
      <c r="A796" s="343">
        <v>874</v>
      </c>
      <c r="B796" s="343" t="s">
        <v>2435</v>
      </c>
      <c r="C796" s="343" t="s">
        <v>2436</v>
      </c>
      <c r="D796" s="343" t="str">
        <f t="shared" si="60"/>
        <v>2001 - 2500 SFTChattogramNoakhaliNon-PNPHigh StreetMAথানা সদরI shapeGround floor</v>
      </c>
      <c r="E796" s="343" t="str">
        <f>CONCATENATE('Outlet Data'!K796,L796,'Outlet Data'!N796,M796)</f>
        <v>ChattogramNoakhaliHigh StreetNon-PNP</v>
      </c>
      <c r="F796" s="343" t="str">
        <f t="shared" si="61"/>
        <v>Noakhaliথানা সদরNon-PNP</v>
      </c>
      <c r="G796" s="343" t="str">
        <f t="shared" si="62"/>
        <v>NoakhaliNon-PNP</v>
      </c>
      <c r="H796" s="344">
        <v>46053</v>
      </c>
      <c r="I796" s="343">
        <v>2131</v>
      </c>
      <c r="J796" s="343" t="str">
        <f t="shared" si="63"/>
        <v>2001 - 2500 SFT</v>
      </c>
      <c r="K796" s="345" t="s">
        <v>195</v>
      </c>
      <c r="L796" s="343" t="s">
        <v>401</v>
      </c>
      <c r="M796" s="345" t="s">
        <v>1537</v>
      </c>
      <c r="N796" s="343" t="s">
        <v>1018</v>
      </c>
      <c r="O796" s="343" t="s">
        <v>25</v>
      </c>
      <c r="P796" s="343" t="s">
        <v>46</v>
      </c>
      <c r="Q796" s="343" t="s">
        <v>1869</v>
      </c>
      <c r="R796" s="343" t="s">
        <v>1863</v>
      </c>
      <c r="S796" s="346">
        <v>730784.2</v>
      </c>
      <c r="T796" s="346">
        <v>342.93017362740494</v>
      </c>
      <c r="U796" s="346">
        <v>796873</v>
      </c>
      <c r="V796" s="346">
        <v>895040</v>
      </c>
      <c r="W796" s="346">
        <v>1473186.2</v>
      </c>
      <c r="X796" s="346">
        <v>1010101.5</v>
      </c>
      <c r="Y796" s="346">
        <v>1994445.35</v>
      </c>
      <c r="Z796" s="346">
        <v>176</v>
      </c>
      <c r="AA796" s="346" t="s">
        <v>1839</v>
      </c>
      <c r="AB796" s="346" t="s">
        <v>1840</v>
      </c>
      <c r="AC796" s="346" t="s">
        <v>1841</v>
      </c>
      <c r="AD796" s="346">
        <v>-742402</v>
      </c>
      <c r="AE796" s="347">
        <v>-0.50394308608103988</v>
      </c>
      <c r="AF796" s="347">
        <v>1.3244454312130911E-2</v>
      </c>
      <c r="AG796" s="346">
        <v>3993</v>
      </c>
      <c r="AH796" s="346">
        <v>895040</v>
      </c>
      <c r="AI796" s="346">
        <v>1082143</v>
      </c>
      <c r="AJ796" s="346">
        <v>796873</v>
      </c>
      <c r="AK796" s="346">
        <v>875872</v>
      </c>
      <c r="AL796" s="346">
        <v>-56851.964076863413</v>
      </c>
      <c r="AM796" s="346">
        <v>-6105.2999918246351</v>
      </c>
      <c r="AN796" s="346">
        <v>43979.747774850344</v>
      </c>
      <c r="AO796" s="346">
        <v>20799.178578783001</v>
      </c>
      <c r="AP796" s="346">
        <v>46572.527459690391</v>
      </c>
      <c r="AQ796" s="347">
        <v>0.14169856718863758</v>
      </c>
      <c r="AR796" s="348" t="str">
        <f t="shared" si="64"/>
        <v>ChattogramNoakhali</v>
      </c>
      <c r="AS796" s="347">
        <v>-4.1535507552378806E-18</v>
      </c>
      <c r="AT796" s="347" t="s">
        <v>1856</v>
      </c>
      <c r="AU796" s="347" t="s">
        <v>1843</v>
      </c>
      <c r="AV796" s="349" t="s">
        <v>1041</v>
      </c>
    </row>
    <row r="797" spans="1:48" ht="14.4">
      <c r="A797" s="343">
        <v>920</v>
      </c>
      <c r="B797" s="343" t="s">
        <v>2437</v>
      </c>
      <c r="C797" s="343" t="s">
        <v>2438</v>
      </c>
      <c r="D797" s="343" t="str">
        <f t="shared" si="60"/>
        <v>1001 - 1500 SFTRangpurThakurgaonNon-PNPCommercial HubMBথানা সদরL shapeGround floor</v>
      </c>
      <c r="E797" s="343" t="str">
        <f>CONCATENATE('Outlet Data'!K797,L797,'Outlet Data'!N797,M797)</f>
        <v>RangpurThakurgaonCommercial HubNon-PNP</v>
      </c>
      <c r="F797" s="343" t="str">
        <f t="shared" si="61"/>
        <v>Thakurgaonথানা সদরNon-PNP</v>
      </c>
      <c r="G797" s="343" t="str">
        <f t="shared" si="62"/>
        <v>ThakurgaonNon-PNP</v>
      </c>
      <c r="H797" s="344">
        <v>46053</v>
      </c>
      <c r="I797" s="343">
        <v>1361</v>
      </c>
      <c r="J797" s="343" t="str">
        <f t="shared" si="63"/>
        <v>1001 - 1500 SFT</v>
      </c>
      <c r="K797" s="345" t="s">
        <v>389</v>
      </c>
      <c r="L797" s="343" t="s">
        <v>325</v>
      </c>
      <c r="M797" s="345" t="s">
        <v>1537</v>
      </c>
      <c r="N797" s="343" t="s">
        <v>1014</v>
      </c>
      <c r="O797" s="343" t="s">
        <v>25</v>
      </c>
      <c r="P797" s="343" t="s">
        <v>27</v>
      </c>
      <c r="Q797" s="343" t="s">
        <v>1869</v>
      </c>
      <c r="R797" s="343" t="s">
        <v>1863</v>
      </c>
      <c r="S797" s="346">
        <v>667123</v>
      </c>
      <c r="T797" s="346">
        <v>490.17119764878765</v>
      </c>
      <c r="U797" s="346">
        <v>625232</v>
      </c>
      <c r="V797" s="346">
        <v>992156</v>
      </c>
      <c r="W797" s="346">
        <v>843340</v>
      </c>
      <c r="X797" s="346">
        <v>568975.30000000005</v>
      </c>
      <c r="Y797" s="346">
        <v>1144384.5</v>
      </c>
      <c r="Z797" s="346">
        <v>7</v>
      </c>
      <c r="AA797" s="346" t="s">
        <v>1853</v>
      </c>
      <c r="AB797" s="346" t="s">
        <v>1854</v>
      </c>
      <c r="AC797" s="346" t="s">
        <v>1845</v>
      </c>
      <c r="AD797" s="346">
        <v>-176217</v>
      </c>
      <c r="AE797" s="347">
        <v>-0.20895131263784472</v>
      </c>
      <c r="AF797" s="347">
        <v>5.8120175951908741E-3</v>
      </c>
      <c r="AG797" s="346">
        <v>9250</v>
      </c>
      <c r="AH797" s="346">
        <v>625232</v>
      </c>
      <c r="AI797" s="346">
        <v>1051449</v>
      </c>
      <c r="AJ797" s="346">
        <v>657528</v>
      </c>
      <c r="AK797" s="346">
        <v>992156</v>
      </c>
      <c r="AL797" s="346">
        <v>746.6284186154752</v>
      </c>
      <c r="AM797" s="346">
        <v>-11286.172621746344</v>
      </c>
      <c r="AN797" s="346">
        <v>32564.407638290722</v>
      </c>
      <c r="AO797" s="346">
        <v>-23703.862777956092</v>
      </c>
      <c r="AP797" s="346">
        <v>21065.65241357885</v>
      </c>
      <c r="AQ797" s="347">
        <v>0.15313250043917673</v>
      </c>
      <c r="AR797" s="348" t="str">
        <f t="shared" si="64"/>
        <v>RangpurThakurgaon</v>
      </c>
      <c r="AS797" s="347">
        <v>4.0000000000000001E-3</v>
      </c>
      <c r="AT797" s="347" t="s">
        <v>1842</v>
      </c>
      <c r="AU797" s="347" t="s">
        <v>1843</v>
      </c>
      <c r="AV797" s="349" t="s">
        <v>1041</v>
      </c>
    </row>
    <row r="798" spans="1:48" ht="14.4">
      <c r="A798" s="343">
        <v>918</v>
      </c>
      <c r="B798" s="343" t="s">
        <v>2439</v>
      </c>
      <c r="C798" s="343" t="s">
        <v>2440</v>
      </c>
      <c r="D798" s="343" t="str">
        <f t="shared" si="60"/>
        <v xml:space="preserve">1001 - 1500 SFTRangpurRangpurNon-PNPCommercial HubMBথানা সদরSquare ⬜ shapeGround floor </v>
      </c>
      <c r="E798" s="343" t="str">
        <f>CONCATENATE('Outlet Data'!K798,L798,'Outlet Data'!N798,M798)</f>
        <v>RangpurRangpurCommercial HubNon-PNP</v>
      </c>
      <c r="F798" s="343" t="str">
        <f t="shared" si="61"/>
        <v>Rangpurথানা সদরNon-PNP</v>
      </c>
      <c r="G798" s="343" t="str">
        <f t="shared" si="62"/>
        <v>RangpurNon-PNP</v>
      </c>
      <c r="H798" s="344">
        <v>46053</v>
      </c>
      <c r="I798" s="343">
        <v>1200</v>
      </c>
      <c r="J798" s="343" t="str">
        <f t="shared" si="63"/>
        <v>1001 - 1500 SFT</v>
      </c>
      <c r="K798" s="345" t="s">
        <v>389</v>
      </c>
      <c r="L798" s="343" t="s">
        <v>389</v>
      </c>
      <c r="M798" s="345" t="s">
        <v>1537</v>
      </c>
      <c r="N798" s="343" t="s">
        <v>1014</v>
      </c>
      <c r="O798" s="343" t="s">
        <v>25</v>
      </c>
      <c r="P798" s="343" t="s">
        <v>27</v>
      </c>
      <c r="Q798" s="343" t="s">
        <v>1869</v>
      </c>
      <c r="R798" s="343" t="s">
        <v>1863</v>
      </c>
      <c r="S798" s="346">
        <v>470827.6</v>
      </c>
      <c r="T798" s="346">
        <v>392.35633333333334</v>
      </c>
      <c r="U798" s="346">
        <v>444545</v>
      </c>
      <c r="V798" s="346">
        <v>706853</v>
      </c>
      <c r="W798" s="346">
        <v>843340</v>
      </c>
      <c r="X798" s="346">
        <v>568975.30000000005</v>
      </c>
      <c r="Y798" s="346">
        <v>1144384.5</v>
      </c>
      <c r="Z798" s="346">
        <v>7</v>
      </c>
      <c r="AA798" s="346" t="s">
        <v>1853</v>
      </c>
      <c r="AB798" s="346" t="s">
        <v>1854</v>
      </c>
      <c r="AC798" s="346" t="s">
        <v>1841</v>
      </c>
      <c r="AD798" s="346">
        <v>-372512.4</v>
      </c>
      <c r="AE798" s="347">
        <v>-0.44171081651528454</v>
      </c>
      <c r="AF798" s="347">
        <v>-4.154401165689868E-2</v>
      </c>
      <c r="AG798" s="346">
        <v>6328</v>
      </c>
      <c r="AH798" s="346">
        <v>444545</v>
      </c>
      <c r="AI798" s="346">
        <v>706853</v>
      </c>
      <c r="AJ798" s="346">
        <v>473670</v>
      </c>
      <c r="AK798" s="346">
        <v>722742</v>
      </c>
      <c r="AL798" s="346">
        <v>716.67982546246685</v>
      </c>
      <c r="AM798" s="346">
        <v>-11023.201055272861</v>
      </c>
      <c r="AN798" s="346">
        <v>-43621.853747199159</v>
      </c>
      <c r="AO798" s="346">
        <v>-40068.411926330184</v>
      </c>
      <c r="AP798" s="346">
        <v>-3803.5496106084029</v>
      </c>
      <c r="AQ798" s="347">
        <v>0.14794598408164697</v>
      </c>
      <c r="AR798" s="348" t="str">
        <f t="shared" si="64"/>
        <v>RangpurRangpur</v>
      </c>
      <c r="AS798" s="347">
        <v>4.0000000000000001E-3</v>
      </c>
      <c r="AT798" s="347" t="s">
        <v>1846</v>
      </c>
      <c r="AU798" s="347" t="s">
        <v>1930</v>
      </c>
      <c r="AV798" s="349" t="s">
        <v>1041</v>
      </c>
    </row>
    <row r="799" spans="1:48" ht="14.4">
      <c r="A799" s="343">
        <v>903</v>
      </c>
      <c r="B799" s="343" t="s">
        <v>2441</v>
      </c>
      <c r="C799" s="343" t="s">
        <v>2442</v>
      </c>
      <c r="D799" s="343" t="str">
        <f t="shared" si="60"/>
        <v>1001 - 1500 SFTDhakaDhakaNon-PNPWithin the MahallaLCবিভাগীয় শহরL shapeGround floor</v>
      </c>
      <c r="E799" s="343" t="str">
        <f>CONCATENATE('Outlet Data'!K799,L799,'Outlet Data'!N799,M799)</f>
        <v>DhakaDhakaWithin the MahallaNon-PNP</v>
      </c>
      <c r="F799" s="343" t="str">
        <f t="shared" si="61"/>
        <v>Dhakaবিভাগীয় শহরNon-PNP</v>
      </c>
      <c r="G799" s="343" t="str">
        <f t="shared" si="62"/>
        <v>DhakaNon-PNP</v>
      </c>
      <c r="H799" s="344">
        <v>46053</v>
      </c>
      <c r="I799" s="343">
        <v>1200</v>
      </c>
      <c r="J799" s="343" t="str">
        <f t="shared" si="63"/>
        <v>1001 - 1500 SFT</v>
      </c>
      <c r="K799" s="345" t="s">
        <v>52</v>
      </c>
      <c r="L799" s="343" t="s">
        <v>52</v>
      </c>
      <c r="M799" s="345" t="s">
        <v>1537</v>
      </c>
      <c r="N799" s="343" t="s">
        <v>1016</v>
      </c>
      <c r="O799" s="343" t="s">
        <v>127</v>
      </c>
      <c r="P799" s="343" t="s">
        <v>118</v>
      </c>
      <c r="Q799" s="343" t="s">
        <v>1838</v>
      </c>
      <c r="R799" s="343" t="s">
        <v>52</v>
      </c>
      <c r="S799" s="346">
        <v>835655.6</v>
      </c>
      <c r="T799" s="346">
        <v>696.37966666666659</v>
      </c>
      <c r="U799" s="346">
        <v>908793</v>
      </c>
      <c r="V799" s="346">
        <v>1048446</v>
      </c>
      <c r="W799" s="346">
        <v>1126199.5</v>
      </c>
      <c r="X799" s="346">
        <v>866075.60000000009</v>
      </c>
      <c r="Y799" s="346">
        <v>1499334.35</v>
      </c>
      <c r="Z799" s="346">
        <v>28</v>
      </c>
      <c r="AA799" s="346" t="s">
        <v>1853</v>
      </c>
      <c r="AB799" s="346" t="s">
        <v>1854</v>
      </c>
      <c r="AC799" s="346" t="s">
        <v>1841</v>
      </c>
      <c r="AD799" s="346">
        <v>-290543.90000000002</v>
      </c>
      <c r="AE799" s="347">
        <v>-0.25798617385285649</v>
      </c>
      <c r="AF799" s="347">
        <v>-1.7561371088826792E-2</v>
      </c>
      <c r="AG799" s="346">
        <v>56325</v>
      </c>
      <c r="AH799" s="346">
        <v>1010274</v>
      </c>
      <c r="AI799" s="346">
        <v>1048446</v>
      </c>
      <c r="AJ799" s="346">
        <v>908793</v>
      </c>
      <c r="AK799" s="346">
        <v>1154440</v>
      </c>
      <c r="AL799" s="346">
        <v>-37838.243635848055</v>
      </c>
      <c r="AM799" s="346">
        <v>-45353.715665637661</v>
      </c>
      <c r="AN799" s="346">
        <v>-16537.422435662884</v>
      </c>
      <c r="AO799" s="346">
        <v>6514.6435184352449</v>
      </c>
      <c r="AP799" s="346">
        <v>19838.447748432314</v>
      </c>
      <c r="AQ799" s="347">
        <v>0.14950255080346481</v>
      </c>
      <c r="AR799" s="348" t="str">
        <f t="shared" si="64"/>
        <v>DhakaDhaka</v>
      </c>
      <c r="AS799" s="347">
        <v>4.0000000000000001E-3</v>
      </c>
      <c r="AT799" s="347" t="s">
        <v>1842</v>
      </c>
      <c r="AU799" s="347" t="s">
        <v>1843</v>
      </c>
      <c r="AV799" s="349" t="s">
        <v>1041</v>
      </c>
    </row>
    <row r="800" spans="1:48" ht="14.4">
      <c r="A800" s="343">
        <v>891</v>
      </c>
      <c r="B800" s="343" t="s">
        <v>2443</v>
      </c>
      <c r="C800" s="343" t="s">
        <v>2444</v>
      </c>
      <c r="D800" s="343" t="str">
        <f t="shared" si="60"/>
        <v>1001 - 1500 SFTSylhetSunamganjNon-PNPCommercial HubMBঅন্যান্যI shapeSlightly upper than Ground floor</v>
      </c>
      <c r="E800" s="343" t="str">
        <f>CONCATENATE('Outlet Data'!K800,L800,'Outlet Data'!N800,M800)</f>
        <v>SylhetSunamganjCommercial HubNon-PNP</v>
      </c>
      <c r="F800" s="343" t="str">
        <f t="shared" si="61"/>
        <v>Sunamganjঅন্যান্যNon-PNP</v>
      </c>
      <c r="G800" s="343" t="str">
        <f t="shared" si="62"/>
        <v>SunamganjNon-PNP</v>
      </c>
      <c r="H800" s="344">
        <v>46053</v>
      </c>
      <c r="I800" s="343">
        <v>1194</v>
      </c>
      <c r="J800" s="343" t="str">
        <f t="shared" si="63"/>
        <v>1001 - 1500 SFT</v>
      </c>
      <c r="K800" s="345" t="s">
        <v>131</v>
      </c>
      <c r="L800" s="343" t="s">
        <v>230</v>
      </c>
      <c r="M800" s="345" t="s">
        <v>1537</v>
      </c>
      <c r="N800" s="343" t="s">
        <v>1014</v>
      </c>
      <c r="O800" s="343" t="s">
        <v>25</v>
      </c>
      <c r="P800" s="343" t="s">
        <v>27</v>
      </c>
      <c r="Q800" s="343" t="s">
        <v>1926</v>
      </c>
      <c r="R800" s="343" t="s">
        <v>1863</v>
      </c>
      <c r="S800" s="346">
        <v>1008485.4</v>
      </c>
      <c r="T800" s="346">
        <v>844.62763819095483</v>
      </c>
      <c r="U800" s="346">
        <v>979394</v>
      </c>
      <c r="V800" s="346">
        <v>1306832</v>
      </c>
      <c r="W800" s="346">
        <v>1297677.3999999999</v>
      </c>
      <c r="X800" s="346">
        <v>1199379.6000000001</v>
      </c>
      <c r="Y800" s="346">
        <v>1783108</v>
      </c>
      <c r="Z800" s="346">
        <v>5</v>
      </c>
      <c r="AA800" s="346" t="s">
        <v>1853</v>
      </c>
      <c r="AB800" s="346" t="s">
        <v>1854</v>
      </c>
      <c r="AC800" s="346" t="s">
        <v>1841</v>
      </c>
      <c r="AD800" s="346">
        <v>-289191.99999999988</v>
      </c>
      <c r="AE800" s="347">
        <v>-0.22285353817520437</v>
      </c>
      <c r="AF800" s="347">
        <v>2.441188658985128E-2</v>
      </c>
      <c r="AG800" s="346">
        <v>5928</v>
      </c>
      <c r="AH800" s="346">
        <v>1161482</v>
      </c>
      <c r="AI800" s="346">
        <v>1588791</v>
      </c>
      <c r="AJ800" s="346">
        <v>979394</v>
      </c>
      <c r="AK800" s="346">
        <v>1306832</v>
      </c>
      <c r="AL800" s="346">
        <v>689.68038002617061</v>
      </c>
      <c r="AM800" s="346">
        <v>12417.585909569432</v>
      </c>
      <c r="AN800" s="346">
        <v>89525.677767960442</v>
      </c>
      <c r="AO800" s="346">
        <v>6749.0186344934045</v>
      </c>
      <c r="AP800" s="346">
        <v>13713.193369554589</v>
      </c>
      <c r="AQ800" s="347">
        <v>0.16720593824028904</v>
      </c>
      <c r="AR800" s="348" t="str">
        <f t="shared" si="64"/>
        <v>SylhetSunamganj</v>
      </c>
      <c r="AS800" s="347">
        <v>4.0000000000000001E-3</v>
      </c>
      <c r="AT800" s="347" t="s">
        <v>1856</v>
      </c>
      <c r="AU800" s="347" t="s">
        <v>1851</v>
      </c>
      <c r="AV800" s="349" t="s">
        <v>1041</v>
      </c>
    </row>
    <row r="801" spans="1:48" ht="14.4">
      <c r="A801" s="343">
        <v>910</v>
      </c>
      <c r="B801" s="343" t="s">
        <v>2445</v>
      </c>
      <c r="C801" s="343" t="s">
        <v>2446</v>
      </c>
      <c r="D801" s="343" t="str">
        <f t="shared" si="60"/>
        <v>1501 - 2000 SFTDhakaNarayanganjNon-PNPCommercial HubHBঅন্যান্যSquare ⬜ shapeGround floor</v>
      </c>
      <c r="E801" s="343" t="str">
        <f>CONCATENATE('Outlet Data'!K801,L801,'Outlet Data'!N801,M801)</f>
        <v>DhakaNarayanganjCommercial HubNon-PNP</v>
      </c>
      <c r="F801" s="343" t="str">
        <f t="shared" si="61"/>
        <v>Narayanganjঅন্যান্যNon-PNP</v>
      </c>
      <c r="G801" s="343" t="str">
        <f t="shared" si="62"/>
        <v>NarayanganjNon-PNP</v>
      </c>
      <c r="H801" s="344">
        <v>46053</v>
      </c>
      <c r="I801" s="343">
        <v>1997</v>
      </c>
      <c r="J801" s="343" t="str">
        <f t="shared" si="63"/>
        <v>1501 - 2000 SFT</v>
      </c>
      <c r="K801" s="345" t="s">
        <v>52</v>
      </c>
      <c r="L801" s="343" t="s">
        <v>103</v>
      </c>
      <c r="M801" s="345" t="s">
        <v>1537</v>
      </c>
      <c r="N801" s="343" t="s">
        <v>1014</v>
      </c>
      <c r="O801" s="343" t="s">
        <v>45</v>
      </c>
      <c r="P801" s="343" t="s">
        <v>27</v>
      </c>
      <c r="Q801" s="343" t="s">
        <v>1926</v>
      </c>
      <c r="R801" s="343" t="s">
        <v>52</v>
      </c>
      <c r="S801" s="346">
        <v>1554884.8</v>
      </c>
      <c r="T801" s="346">
        <v>778.61031547320988</v>
      </c>
      <c r="U801" s="346">
        <v>1658819</v>
      </c>
      <c r="V801" s="346">
        <v>2042763</v>
      </c>
      <c r="W801" s="346">
        <v>2744328.4</v>
      </c>
      <c r="X801" s="346">
        <v>2349036.4</v>
      </c>
      <c r="Y801" s="346">
        <v>3490451.4</v>
      </c>
      <c r="Z801" s="346">
        <v>17</v>
      </c>
      <c r="AA801" s="346" t="s">
        <v>1853</v>
      </c>
      <c r="AB801" s="346" t="s">
        <v>1854</v>
      </c>
      <c r="AC801" s="346" t="s">
        <v>1841</v>
      </c>
      <c r="AD801" s="346">
        <v>-1189443.5999999999</v>
      </c>
      <c r="AE801" s="347">
        <v>-0.43341882844633317</v>
      </c>
      <c r="AF801" s="347">
        <v>7.6262429706879367E-2</v>
      </c>
      <c r="AG801" s="346">
        <v>23124</v>
      </c>
      <c r="AH801" s="346">
        <v>2042763</v>
      </c>
      <c r="AI801" s="346">
        <v>2094430</v>
      </c>
      <c r="AJ801" s="346">
        <v>1658819</v>
      </c>
      <c r="AK801" s="346">
        <v>1955288</v>
      </c>
      <c r="AL801" s="346">
        <v>3607.4856535307304</v>
      </c>
      <c r="AM801" s="346">
        <v>141091.08748459036</v>
      </c>
      <c r="AN801" s="346">
        <v>176916.49071678863</v>
      </c>
      <c r="AO801" s="346">
        <v>102457.20801648687</v>
      </c>
      <c r="AP801" s="346">
        <v>168824.19194007936</v>
      </c>
      <c r="AQ801" s="347">
        <v>0.21038626068549107</v>
      </c>
      <c r="AR801" s="348" t="str">
        <f t="shared" si="64"/>
        <v>DhakaNarayanganj</v>
      </c>
      <c r="AS801" s="347">
        <v>4.0000000000000001E-3</v>
      </c>
      <c r="AT801" s="347" t="s">
        <v>1846</v>
      </c>
      <c r="AU801" s="347" t="s">
        <v>1843</v>
      </c>
      <c r="AV801" s="349" t="s">
        <v>1041</v>
      </c>
    </row>
    <row r="802" spans="1:48" ht="14.4">
      <c r="A802" s="343">
        <v>905</v>
      </c>
      <c r="B802" s="343" t="s">
        <v>2447</v>
      </c>
      <c r="C802" s="343" t="s">
        <v>2448</v>
      </c>
      <c r="D802" s="343" t="str">
        <f t="shared" si="60"/>
        <v>2001 - 2500 SFTSylhetSunamganjNon-PNPHigh Street W Residential BlockMBজেলা শহরOthersSlightly upper than Ground floor</v>
      </c>
      <c r="E802" s="343" t="str">
        <f>CONCATENATE('Outlet Data'!K802,L802,'Outlet Data'!N802,M802)</f>
        <v>SylhetSunamganjHigh Street W Residential BlockNon-PNP</v>
      </c>
      <c r="F802" s="343" t="str">
        <f t="shared" si="61"/>
        <v>Sunamganjজেলা শহরNon-PNP</v>
      </c>
      <c r="G802" s="343" t="str">
        <f t="shared" si="62"/>
        <v>SunamganjNon-PNP</v>
      </c>
      <c r="H802" s="344">
        <v>46053</v>
      </c>
      <c r="I802" s="343">
        <v>2343</v>
      </c>
      <c r="J802" s="343" t="str">
        <f t="shared" si="63"/>
        <v>2001 - 2500 SFT</v>
      </c>
      <c r="K802" s="345" t="s">
        <v>131</v>
      </c>
      <c r="L802" s="343" t="s">
        <v>230</v>
      </c>
      <c r="M802" s="345" t="s">
        <v>1537</v>
      </c>
      <c r="N802" s="343" t="s">
        <v>1015</v>
      </c>
      <c r="O802" s="343" t="s">
        <v>25</v>
      </c>
      <c r="P802" s="343" t="s">
        <v>27</v>
      </c>
      <c r="Q802" s="343" t="s">
        <v>1861</v>
      </c>
      <c r="R802" s="343" t="s">
        <v>1863</v>
      </c>
      <c r="S802" s="346">
        <v>1200772.6000000001</v>
      </c>
      <c r="T802" s="346">
        <v>512.49364063166888</v>
      </c>
      <c r="U802" s="346">
        <v>798953</v>
      </c>
      <c r="V802" s="346">
        <v>1744264</v>
      </c>
      <c r="W802" s="346">
        <v>1446177.2</v>
      </c>
      <c r="X802" s="346">
        <v>1203978.3999999999</v>
      </c>
      <c r="Y802" s="346">
        <v>1659596.8</v>
      </c>
      <c r="Z802" s="346">
        <v>9</v>
      </c>
      <c r="AA802" s="346" t="s">
        <v>1853</v>
      </c>
      <c r="AB802" s="346" t="s">
        <v>1854</v>
      </c>
      <c r="AC802" s="346" t="s">
        <v>1841</v>
      </c>
      <c r="AD802" s="346">
        <v>-245404.59999999986</v>
      </c>
      <c r="AE802" s="347">
        <v>-0.1696919298686218</v>
      </c>
      <c r="AF802" s="347">
        <v>4.1736367139563101E-2</v>
      </c>
      <c r="AG802" s="346">
        <v>3039</v>
      </c>
      <c r="AH802" s="346">
        <v>798953</v>
      </c>
      <c r="AI802" s="346">
        <v>2055873</v>
      </c>
      <c r="AJ802" s="346">
        <v>1401734</v>
      </c>
      <c r="AK802" s="346">
        <v>1744264</v>
      </c>
      <c r="AL802" s="346">
        <v>384.09439434950616</v>
      </c>
      <c r="AM802" s="346">
        <v>14130.633612996797</v>
      </c>
      <c r="AN802" s="346">
        <v>71364.448979376059</v>
      </c>
      <c r="AO802" s="346">
        <v>55561.270012852998</v>
      </c>
      <c r="AP802" s="346">
        <v>109138.98342406339</v>
      </c>
      <c r="AQ802" s="347">
        <v>0.16103275328351604</v>
      </c>
      <c r="AR802" s="348" t="str">
        <f t="shared" si="64"/>
        <v>SylhetSunamganj</v>
      </c>
      <c r="AS802" s="347">
        <v>4.0000000000000001E-3</v>
      </c>
      <c r="AT802" s="347" t="s">
        <v>1850</v>
      </c>
      <c r="AU802" s="347" t="s">
        <v>1851</v>
      </c>
      <c r="AV802" s="349" t="s">
        <v>1041</v>
      </c>
    </row>
    <row r="803" spans="1:48" ht="14.4">
      <c r="A803" s="343">
        <v>868</v>
      </c>
      <c r="B803" s="343" t="s">
        <v>2449</v>
      </c>
      <c r="C803" s="343" t="s">
        <v>2450</v>
      </c>
      <c r="D803" s="343" t="str">
        <f t="shared" si="60"/>
        <v>1001 - 1500 SFTDhakaDhakaNon-PNPCommercial HubMBজেলা শহরTriangle 🔽 ShapeGround floor</v>
      </c>
      <c r="E803" s="343" t="str">
        <f>CONCATENATE('Outlet Data'!K803,L803,'Outlet Data'!N803,M803)</f>
        <v>DhakaDhakaCommercial HubNon-PNP</v>
      </c>
      <c r="F803" s="343" t="str">
        <f t="shared" si="61"/>
        <v>Dhakaজেলা শহরNon-PNP</v>
      </c>
      <c r="G803" s="343" t="str">
        <f t="shared" si="62"/>
        <v>DhakaNon-PNP</v>
      </c>
      <c r="H803" s="344">
        <v>46053</v>
      </c>
      <c r="I803" s="343">
        <v>1200</v>
      </c>
      <c r="J803" s="343" t="str">
        <f t="shared" si="63"/>
        <v>1001 - 1500 SFT</v>
      </c>
      <c r="K803" s="345" t="s">
        <v>52</v>
      </c>
      <c r="L803" s="343" t="s">
        <v>52</v>
      </c>
      <c r="M803" s="345" t="s">
        <v>1537</v>
      </c>
      <c r="N803" s="343" t="s">
        <v>1014</v>
      </c>
      <c r="O803" s="343" t="s">
        <v>25</v>
      </c>
      <c r="P803" s="343" t="s">
        <v>27</v>
      </c>
      <c r="Q803" s="343" t="s">
        <v>1861</v>
      </c>
      <c r="R803" s="343" t="s">
        <v>52</v>
      </c>
      <c r="S803" s="346">
        <v>865732.4</v>
      </c>
      <c r="T803" s="346">
        <v>721.44366666666667</v>
      </c>
      <c r="U803" s="346">
        <v>341633</v>
      </c>
      <c r="V803" s="346">
        <v>1498589</v>
      </c>
      <c r="W803" s="346">
        <v>1445730</v>
      </c>
      <c r="X803" s="346">
        <v>953500.60000000009</v>
      </c>
      <c r="Y803" s="346">
        <v>1792550.9</v>
      </c>
      <c r="Z803" s="346">
        <v>55</v>
      </c>
      <c r="AA803" s="346" t="s">
        <v>1853</v>
      </c>
      <c r="AB803" s="346" t="s">
        <v>1854</v>
      </c>
      <c r="AC803" s="346" t="s">
        <v>1841</v>
      </c>
      <c r="AD803" s="346">
        <v>-579997.6</v>
      </c>
      <c r="AE803" s="347">
        <v>-0.40117975002247996</v>
      </c>
      <c r="AF803" s="347">
        <v>1.7651786780712355E-2</v>
      </c>
      <c r="AG803" s="346">
        <v>0</v>
      </c>
      <c r="AH803" s="346">
        <v>341633</v>
      </c>
      <c r="AI803" s="346">
        <v>1498589</v>
      </c>
      <c r="AJ803" s="346">
        <v>932864</v>
      </c>
      <c r="AK803" s="346">
        <v>1555576</v>
      </c>
      <c r="AL803" s="346">
        <v>-40096.79</v>
      </c>
      <c r="AM803" s="346">
        <v>-57033.102980801239</v>
      </c>
      <c r="AN803" s="346">
        <v>92923.975114310335</v>
      </c>
      <c r="AO803" s="346">
        <v>-11027.847105992842</v>
      </c>
      <c r="AP803" s="346">
        <v>91642.383642255649</v>
      </c>
      <c r="AQ803" s="347">
        <v>0.11675441196844234</v>
      </c>
      <c r="AR803" s="348" t="str">
        <f t="shared" si="64"/>
        <v>DhakaDhaka</v>
      </c>
      <c r="AS803" s="347">
        <v>4.0000000000000001E-3</v>
      </c>
      <c r="AT803" s="347" t="s">
        <v>1883</v>
      </c>
      <c r="AU803" s="347" t="s">
        <v>1843</v>
      </c>
      <c r="AV803" s="349" t="s">
        <v>1041</v>
      </c>
    </row>
    <row r="804" spans="1:48" ht="14.4">
      <c r="A804" s="343">
        <v>912</v>
      </c>
      <c r="B804" s="343" t="s">
        <v>2451</v>
      </c>
      <c r="C804" s="343" t="s">
        <v>2452</v>
      </c>
      <c r="D804" s="343" t="str">
        <f t="shared" si="60"/>
        <v>1001 - 1500 SFTChattogramCox's BazarNon-PNPHigh Street W Residential BlockMBঅন্যান্যSquare ⬜ shapeGround floor</v>
      </c>
      <c r="E804" s="343" t="str">
        <f>CONCATENATE('Outlet Data'!K804,L804,'Outlet Data'!N804,M804)</f>
        <v>ChattogramCox's BazarHigh Street W Residential BlockNon-PNP</v>
      </c>
      <c r="F804" s="343" t="str">
        <f t="shared" si="61"/>
        <v>Cox's Bazarঅন্যান্যNon-PNP</v>
      </c>
      <c r="G804" s="343" t="str">
        <f t="shared" si="62"/>
        <v>Cox's BazarNon-PNP</v>
      </c>
      <c r="H804" s="344">
        <v>46053</v>
      </c>
      <c r="I804" s="343">
        <v>1135</v>
      </c>
      <c r="J804" s="343" t="str">
        <f t="shared" si="63"/>
        <v>1001 - 1500 SFT</v>
      </c>
      <c r="K804" s="345" t="s">
        <v>195</v>
      </c>
      <c r="L804" s="343" t="s">
        <v>283</v>
      </c>
      <c r="M804" s="345" t="s">
        <v>1537</v>
      </c>
      <c r="N804" s="343" t="s">
        <v>1015</v>
      </c>
      <c r="O804" s="343" t="s">
        <v>25</v>
      </c>
      <c r="P804" s="343" t="s">
        <v>27</v>
      </c>
      <c r="Q804" s="343" t="s">
        <v>1926</v>
      </c>
      <c r="R804" s="343" t="s">
        <v>1863</v>
      </c>
      <c r="S804" s="346">
        <v>815634.6</v>
      </c>
      <c r="T804" s="346">
        <v>718.62079295154183</v>
      </c>
      <c r="U804" s="346">
        <v>796527</v>
      </c>
      <c r="V804" s="346">
        <v>1016580</v>
      </c>
      <c r="W804" s="346">
        <v>964161</v>
      </c>
      <c r="X804" s="346">
        <v>906176.7</v>
      </c>
      <c r="Y804" s="346">
        <v>1822505.6</v>
      </c>
      <c r="Z804" s="346">
        <v>7</v>
      </c>
      <c r="AA804" s="346" t="s">
        <v>1853</v>
      </c>
      <c r="AB804" s="346" t="s">
        <v>1854</v>
      </c>
      <c r="AC804" s="346" t="s">
        <v>1841</v>
      </c>
      <c r="AD804" s="346">
        <v>-148526.40000000002</v>
      </c>
      <c r="AE804" s="347">
        <v>-0.15404730122873667</v>
      </c>
      <c r="AF804" s="347">
        <v>3.1749909388964756E-2</v>
      </c>
      <c r="AG804" s="346">
        <v>105720</v>
      </c>
      <c r="AH804" s="346">
        <v>1016580</v>
      </c>
      <c r="AI804" s="346">
        <v>893467</v>
      </c>
      <c r="AJ804" s="346">
        <v>796527</v>
      </c>
      <c r="AK804" s="346">
        <v>1265879</v>
      </c>
      <c r="AL804" s="346">
        <v>11499.312619342536</v>
      </c>
      <c r="AM804" s="346">
        <v>21859.572613701108</v>
      </c>
      <c r="AN804" s="346">
        <v>49286.383094279474</v>
      </c>
      <c r="AO804" s="346">
        <v>-25342.465207028989</v>
      </c>
      <c r="AP804" s="346">
        <v>72178.820102228434</v>
      </c>
      <c r="AQ804" s="347">
        <v>0.17902941697529642</v>
      </c>
      <c r="AR804" s="348" t="str">
        <f t="shared" si="64"/>
        <v>ChattogramCox's Bazar</v>
      </c>
      <c r="AS804" s="347">
        <v>4.0000000000000001E-3</v>
      </c>
      <c r="AT804" s="347" t="s">
        <v>1846</v>
      </c>
      <c r="AU804" s="347" t="s">
        <v>1843</v>
      </c>
      <c r="AV804" s="349" t="s">
        <v>1041</v>
      </c>
    </row>
    <row r="805" spans="1:48" ht="14.4">
      <c r="A805" s="343">
        <v>900</v>
      </c>
      <c r="B805" s="343" t="s">
        <v>2453</v>
      </c>
      <c r="C805" s="343" t="s">
        <v>2454</v>
      </c>
      <c r="D805" s="343" t="str">
        <f t="shared" si="60"/>
        <v>1001 - 1500 SFTBarishalBarishalNon-PNPCommercial HubHBবিভাগীয় শহরL shapeGround floor</v>
      </c>
      <c r="E805" s="343" t="str">
        <f>CONCATENATE('Outlet Data'!K805,L805,'Outlet Data'!N805,M805)</f>
        <v>BarishalBarishalCommercial HubNon-PNP</v>
      </c>
      <c r="F805" s="343" t="str">
        <f t="shared" si="61"/>
        <v>Barishalবিভাগীয় শহরNon-PNP</v>
      </c>
      <c r="G805" s="343" t="str">
        <f t="shared" si="62"/>
        <v>BarishalNon-PNP</v>
      </c>
      <c r="H805" s="344">
        <v>46053</v>
      </c>
      <c r="I805" s="343">
        <v>1111</v>
      </c>
      <c r="J805" s="343" t="str">
        <f t="shared" si="63"/>
        <v>1001 - 1500 SFT</v>
      </c>
      <c r="K805" s="345" t="s">
        <v>189</v>
      </c>
      <c r="L805" s="343" t="s">
        <v>189</v>
      </c>
      <c r="M805" s="345" t="s">
        <v>1537</v>
      </c>
      <c r="N805" s="343" t="s">
        <v>1014</v>
      </c>
      <c r="O805" s="343" t="s">
        <v>45</v>
      </c>
      <c r="P805" s="343" t="s">
        <v>27</v>
      </c>
      <c r="Q805" s="343" t="s">
        <v>1838</v>
      </c>
      <c r="R805" s="343" t="s">
        <v>1863</v>
      </c>
      <c r="S805" s="346">
        <v>795396.2</v>
      </c>
      <c r="T805" s="346">
        <v>715.92817281728173</v>
      </c>
      <c r="U805" s="346">
        <v>870864</v>
      </c>
      <c r="V805" s="346">
        <v>1002064</v>
      </c>
      <c r="W805" s="346">
        <v>1464305.8</v>
      </c>
      <c r="X805" s="346">
        <v>1354598.3999999999</v>
      </c>
      <c r="Y805" s="346">
        <v>2534240.4</v>
      </c>
      <c r="Z805" s="346">
        <v>5</v>
      </c>
      <c r="AA805" s="346" t="s">
        <v>1848</v>
      </c>
      <c r="AB805" s="346" t="s">
        <v>1849</v>
      </c>
      <c r="AC805" s="346" t="s">
        <v>1841</v>
      </c>
      <c r="AD805" s="346">
        <v>-668909.60000000009</v>
      </c>
      <c r="AE805" s="347">
        <v>-0.45681004609829456</v>
      </c>
      <c r="AF805" s="347">
        <v>1.5594328493135107E-2</v>
      </c>
      <c r="AG805" s="346">
        <v>67601</v>
      </c>
      <c r="AH805" s="346">
        <v>986721</v>
      </c>
      <c r="AI805" s="346">
        <v>1002064</v>
      </c>
      <c r="AJ805" s="346">
        <v>870864</v>
      </c>
      <c r="AK805" s="346">
        <v>1049731</v>
      </c>
      <c r="AL805" s="346">
        <v>-8651.6764970830118</v>
      </c>
      <c r="AM805" s="346">
        <v>-35557.401432734157</v>
      </c>
      <c r="AN805" s="346">
        <v>36474.788883059751</v>
      </c>
      <c r="AO805" s="346">
        <v>35083.673585121054</v>
      </c>
      <c r="AP805" s="346">
        <v>34668.963586593309</v>
      </c>
      <c r="AQ805" s="347">
        <v>0.16225110595516642</v>
      </c>
      <c r="AR805" s="348" t="str">
        <f t="shared" si="64"/>
        <v>BarishalBarishal</v>
      </c>
      <c r="AS805" s="347">
        <v>4.0000000000000001E-3</v>
      </c>
      <c r="AT805" s="347" t="s">
        <v>1842</v>
      </c>
      <c r="AU805" s="347" t="s">
        <v>1843</v>
      </c>
      <c r="AV805" s="349" t="s">
        <v>1041</v>
      </c>
    </row>
    <row r="806" spans="1:48" ht="14.4">
      <c r="A806" s="343">
        <v>917</v>
      </c>
      <c r="B806" s="343" t="s">
        <v>2455</v>
      </c>
      <c r="C806" s="343" t="s">
        <v>2456</v>
      </c>
      <c r="D806" s="343" t="str">
        <f t="shared" si="60"/>
        <v>Below 1000 SFTDhakaDhakaNon-PNPWithin the MahallaMCবিভাগীয় শহরSquare ⬜ shapeGround floor</v>
      </c>
      <c r="E806" s="343" t="str">
        <f>CONCATENATE('Outlet Data'!K806,L806,'Outlet Data'!N806,M806)</f>
        <v>DhakaDhakaWithin the MahallaNon-PNP</v>
      </c>
      <c r="F806" s="343" t="str">
        <f t="shared" si="61"/>
        <v>Dhakaবিভাগীয় শহরNon-PNP</v>
      </c>
      <c r="G806" s="343" t="str">
        <f t="shared" si="62"/>
        <v>DhakaNon-PNP</v>
      </c>
      <c r="H806" s="344">
        <v>46053</v>
      </c>
      <c r="I806" s="343">
        <v>1000</v>
      </c>
      <c r="J806" s="343" t="str">
        <f t="shared" si="63"/>
        <v>Below 1000 SFT</v>
      </c>
      <c r="K806" s="345" t="s">
        <v>52</v>
      </c>
      <c r="L806" s="343" t="s">
        <v>52</v>
      </c>
      <c r="M806" s="345" t="s">
        <v>1537</v>
      </c>
      <c r="N806" s="343" t="s">
        <v>1016</v>
      </c>
      <c r="O806" s="343" t="s">
        <v>25</v>
      </c>
      <c r="P806" s="343" t="s">
        <v>118</v>
      </c>
      <c r="Q806" s="343" t="s">
        <v>1838</v>
      </c>
      <c r="R806" s="343" t="s">
        <v>52</v>
      </c>
      <c r="S806" s="346">
        <v>670142</v>
      </c>
      <c r="T806" s="346">
        <v>670.14200000000005</v>
      </c>
      <c r="U806" s="346">
        <v>742987</v>
      </c>
      <c r="V806" s="346">
        <v>846252</v>
      </c>
      <c r="W806" s="346">
        <v>686124.6</v>
      </c>
      <c r="X806" s="346">
        <v>581434.25</v>
      </c>
      <c r="Y806" s="346">
        <v>1087039.5999999999</v>
      </c>
      <c r="Z806" s="346">
        <v>6</v>
      </c>
      <c r="AA806" s="346" t="s">
        <v>1853</v>
      </c>
      <c r="AB806" s="346" t="s">
        <v>1854</v>
      </c>
      <c r="AC806" s="346" t="s">
        <v>1845</v>
      </c>
      <c r="AD806" s="346">
        <v>-15982.599999999977</v>
      </c>
      <c r="AE806" s="347">
        <v>-2.3294019774250829E-2</v>
      </c>
      <c r="AF806" s="347">
        <v>2.051135475768184E-2</v>
      </c>
      <c r="AG806" s="346">
        <v>25065</v>
      </c>
      <c r="AH806" s="346">
        <v>778697</v>
      </c>
      <c r="AI806" s="346">
        <v>846252</v>
      </c>
      <c r="AJ806" s="346">
        <v>742987</v>
      </c>
      <c r="AK806" s="346">
        <v>957709</v>
      </c>
      <c r="AL806" s="346">
        <v>1318.6167474159001</v>
      </c>
      <c r="AM806" s="346">
        <v>4059.2834030646191</v>
      </c>
      <c r="AN806" s="346">
        <v>37837.611480265216</v>
      </c>
      <c r="AO806" s="346">
        <v>-5390.4898595952254</v>
      </c>
      <c r="AP806" s="346">
        <v>30902.579728961602</v>
      </c>
      <c r="AQ806" s="347">
        <v>0.15240495105572496</v>
      </c>
      <c r="AR806" s="348" t="str">
        <f t="shared" si="64"/>
        <v>DhakaDhaka</v>
      </c>
      <c r="AS806" s="347">
        <v>4.0000000000000001E-3</v>
      </c>
      <c r="AT806" s="347" t="s">
        <v>1846</v>
      </c>
      <c r="AU806" s="347" t="s">
        <v>1843</v>
      </c>
      <c r="AV806" s="349" t="s">
        <v>1041</v>
      </c>
    </row>
    <row r="807" spans="1:48" ht="14.4">
      <c r="A807" s="343">
        <v>924</v>
      </c>
      <c r="B807" s="343" t="s">
        <v>2457</v>
      </c>
      <c r="C807" s="343" t="s">
        <v>2458</v>
      </c>
      <c r="D807" s="343" t="str">
        <f t="shared" si="60"/>
        <v>1001 - 1500 SFTBarishalBarishalNon-PNPCommercial HubMCবিভাগীয় শহরL shapeGround floor</v>
      </c>
      <c r="E807" s="343" t="str">
        <f>CONCATENATE('Outlet Data'!K807,L807,'Outlet Data'!N807,M807)</f>
        <v>BarishalBarishalCommercial HubNon-PNP</v>
      </c>
      <c r="F807" s="343" t="str">
        <f t="shared" si="61"/>
        <v>Barishalবিভাগীয় শহরNon-PNP</v>
      </c>
      <c r="G807" s="343" t="str">
        <f t="shared" si="62"/>
        <v>BarishalNon-PNP</v>
      </c>
      <c r="H807" s="344">
        <v>46053</v>
      </c>
      <c r="I807" s="343">
        <v>1109</v>
      </c>
      <c r="J807" s="343" t="str">
        <f t="shared" si="63"/>
        <v>1001 - 1500 SFT</v>
      </c>
      <c r="K807" s="345" t="s">
        <v>189</v>
      </c>
      <c r="L807" s="343" t="s">
        <v>189</v>
      </c>
      <c r="M807" s="345" t="s">
        <v>1537</v>
      </c>
      <c r="N807" s="343" t="s">
        <v>1014</v>
      </c>
      <c r="O807" s="343" t="s">
        <v>25</v>
      </c>
      <c r="P807" s="343" t="s">
        <v>118</v>
      </c>
      <c r="Q807" s="343" t="s">
        <v>1838</v>
      </c>
      <c r="R807" s="343" t="s">
        <v>1863</v>
      </c>
      <c r="S807" s="346">
        <v>483960.4</v>
      </c>
      <c r="T807" s="346">
        <v>436.39350766456266</v>
      </c>
      <c r="U807" s="346">
        <v>484512</v>
      </c>
      <c r="V807" s="346">
        <v>705656</v>
      </c>
      <c r="W807" s="346">
        <v>991635.3</v>
      </c>
      <c r="X807" s="346">
        <v>730648.8</v>
      </c>
      <c r="Y807" s="346">
        <v>1113971.8500000001</v>
      </c>
      <c r="Z807" s="346">
        <v>10</v>
      </c>
      <c r="AA807" s="346" t="s">
        <v>1853</v>
      </c>
      <c r="AB807" s="346" t="s">
        <v>1854</v>
      </c>
      <c r="AC807" s="346" t="s">
        <v>1841</v>
      </c>
      <c r="AD807" s="346">
        <v>-507674.9</v>
      </c>
      <c r="AE807" s="347">
        <v>-0.51195726896773441</v>
      </c>
      <c r="AF807" s="347">
        <v>-6.3169355399064764E-2</v>
      </c>
      <c r="AG807" s="346">
        <v>1879</v>
      </c>
      <c r="AH807" s="346">
        <v>484512</v>
      </c>
      <c r="AI807" s="346">
        <v>705656</v>
      </c>
      <c r="AJ807" s="346">
        <v>485559</v>
      </c>
      <c r="AK807" s="346">
        <v>742196</v>
      </c>
      <c r="AL807" s="346">
        <v>127.42249139010272</v>
      </c>
      <c r="AM807" s="346">
        <v>-145641.92160625328</v>
      </c>
      <c r="AN807" s="346">
        <v>-1547.4357531161804</v>
      </c>
      <c r="AO807" s="346">
        <v>3462.0223188833188</v>
      </c>
      <c r="AP807" s="346">
        <v>-9257.4199842716916</v>
      </c>
      <c r="AQ807" s="347">
        <v>0.14551410315629362</v>
      </c>
      <c r="AR807" s="348" t="str">
        <f t="shared" si="64"/>
        <v>BarishalBarishal</v>
      </c>
      <c r="AS807" s="347">
        <v>4.0000000000000001E-3</v>
      </c>
      <c r="AT807" s="347" t="s">
        <v>1842</v>
      </c>
      <c r="AU807" s="347" t="s">
        <v>1843</v>
      </c>
      <c r="AV807" s="349" t="s">
        <v>1041</v>
      </c>
    </row>
    <row r="808" spans="1:48" ht="14.4">
      <c r="A808" s="343">
        <v>652</v>
      </c>
      <c r="B808" s="343" t="s">
        <v>1241</v>
      </c>
      <c r="C808" s="343" t="s">
        <v>2459</v>
      </c>
      <c r="D808" s="343" t="str">
        <f t="shared" si="60"/>
        <v>1501 - 2000 SFTDhakaTangailNon-PNPHigh Street W Residential BlockLCঅন্যান্যSquare ⬜ shapeGround floor</v>
      </c>
      <c r="E808" s="343" t="str">
        <f>CONCATENATE('Outlet Data'!K808,L808,'Outlet Data'!N808,M808)</f>
        <v>DhakaTangailHigh Street W Residential BlockNon-PNP</v>
      </c>
      <c r="F808" s="343" t="str">
        <f t="shared" si="61"/>
        <v>Tangailঅন্যান্যNon-PNP</v>
      </c>
      <c r="G808" s="343" t="str">
        <f t="shared" si="62"/>
        <v>TangailNon-PNP</v>
      </c>
      <c r="H808" s="344">
        <v>45716</v>
      </c>
      <c r="I808" s="343">
        <v>1870</v>
      </c>
      <c r="J808" s="343" t="str">
        <f t="shared" si="63"/>
        <v>1501 - 2000 SFT</v>
      </c>
      <c r="K808" s="345" t="s">
        <v>52</v>
      </c>
      <c r="L808" s="343" t="s">
        <v>362</v>
      </c>
      <c r="M808" s="345" t="s">
        <v>1537</v>
      </c>
      <c r="N808" s="343" t="s">
        <v>1015</v>
      </c>
      <c r="O808" s="343" t="s">
        <v>127</v>
      </c>
      <c r="P808" s="343" t="s">
        <v>118</v>
      </c>
      <c r="Q808" s="343" t="s">
        <v>1926</v>
      </c>
      <c r="R808" s="343" t="s">
        <v>52</v>
      </c>
      <c r="S808" s="346">
        <v>854578.2</v>
      </c>
      <c r="T808" s="346">
        <v>456.99368983957214</v>
      </c>
      <c r="U808" s="346">
        <v>731345</v>
      </c>
      <c r="V808" s="346">
        <v>1092009</v>
      </c>
      <c r="W808" s="346">
        <v>1644116.6</v>
      </c>
      <c r="X808" s="346">
        <v>1198480.7</v>
      </c>
      <c r="Y808" s="346">
        <v>2079119.7</v>
      </c>
      <c r="Z808" s="346">
        <v>23</v>
      </c>
      <c r="AA808" s="346" t="s">
        <v>1853</v>
      </c>
      <c r="AB808" s="346" t="s">
        <v>1854</v>
      </c>
      <c r="AC808" s="346" t="s">
        <v>1841</v>
      </c>
      <c r="AD808" s="346">
        <v>-789538.40000000014</v>
      </c>
      <c r="AE808" s="347">
        <v>-0.48022044178618484</v>
      </c>
      <c r="AF808" s="347">
        <v>3.5955845738451557E-2</v>
      </c>
      <c r="AG808" s="346">
        <v>731345</v>
      </c>
      <c r="AH808" s="346">
        <v>736740</v>
      </c>
      <c r="AI808" s="346">
        <v>1092009</v>
      </c>
      <c r="AJ808" s="346">
        <v>585290</v>
      </c>
      <c r="AK808" s="346">
        <v>1127507</v>
      </c>
      <c r="AL808" s="346">
        <v>15420.154292734253</v>
      </c>
      <c r="AM808" s="346">
        <v>6514.1786135822331</v>
      </c>
      <c r="AN808" s="346">
        <v>61435.664151772129</v>
      </c>
      <c r="AO808" s="346">
        <v>-560.44244185427669</v>
      </c>
      <c r="AP808" s="346">
        <v>70825.855036983674</v>
      </c>
      <c r="AQ808" s="347">
        <v>0.15318969700962615</v>
      </c>
      <c r="AR808" s="348" t="str">
        <f t="shared" si="64"/>
        <v>DhakaTangail</v>
      </c>
      <c r="AS808" s="347">
        <v>-3.2265687105195028E-18</v>
      </c>
      <c r="AT808" s="347" t="s">
        <v>1846</v>
      </c>
      <c r="AU808" s="347" t="s">
        <v>1843</v>
      </c>
      <c r="AV808" s="349" t="s">
        <v>1041</v>
      </c>
    </row>
    <row r="809" spans="1:48" ht="14.4">
      <c r="A809" s="343">
        <v>925</v>
      </c>
      <c r="B809" s="343" t="s">
        <v>2460</v>
      </c>
      <c r="C809" s="343" t="s">
        <v>2461</v>
      </c>
      <c r="D809" s="343" t="str">
        <f t="shared" si="60"/>
        <v>1001 - 1500 SFTRangpurRangpurNon-PNPWithin the MahallaMBবিভাগীয় শহরSquare ⬜ shapeGround floor</v>
      </c>
      <c r="E809" s="343" t="str">
        <f>CONCATENATE('Outlet Data'!K809,L809,'Outlet Data'!N809,M809)</f>
        <v>RangpurRangpurWithin the MahallaNon-PNP</v>
      </c>
      <c r="F809" s="343" t="str">
        <f t="shared" si="61"/>
        <v>Rangpurবিভাগীয় শহরNon-PNP</v>
      </c>
      <c r="G809" s="343" t="str">
        <f t="shared" si="62"/>
        <v>RangpurNon-PNP</v>
      </c>
      <c r="H809" s="344">
        <v>46053</v>
      </c>
      <c r="I809" s="343">
        <v>1200</v>
      </c>
      <c r="J809" s="343" t="str">
        <f t="shared" si="63"/>
        <v>1001 - 1500 SFT</v>
      </c>
      <c r="K809" s="345" t="s">
        <v>389</v>
      </c>
      <c r="L809" s="343" t="s">
        <v>389</v>
      </c>
      <c r="M809" s="345" t="s">
        <v>1537</v>
      </c>
      <c r="N809" s="343" t="s">
        <v>1016</v>
      </c>
      <c r="O809" s="343" t="s">
        <v>25</v>
      </c>
      <c r="P809" s="343" t="s">
        <v>27</v>
      </c>
      <c r="Q809" s="343" t="s">
        <v>1838</v>
      </c>
      <c r="R809" s="343" t="s">
        <v>1863</v>
      </c>
      <c r="S809" s="346">
        <v>843340</v>
      </c>
      <c r="T809" s="346">
        <v>702.7833333333333</v>
      </c>
      <c r="U809" s="346">
        <v>821143</v>
      </c>
      <c r="V809" s="346">
        <v>1180735</v>
      </c>
      <c r="W809" s="346">
        <v>843340</v>
      </c>
      <c r="X809" s="346">
        <v>568975.30000000005</v>
      </c>
      <c r="Y809" s="346">
        <v>1144384.5</v>
      </c>
      <c r="Z809" s="346">
        <v>7</v>
      </c>
      <c r="AA809" s="346" t="s">
        <v>1853</v>
      </c>
      <c r="AB809" s="346" t="s">
        <v>1854</v>
      </c>
      <c r="AC809" s="346" t="s">
        <v>1845</v>
      </c>
      <c r="AD809" s="346">
        <v>0</v>
      </c>
      <c r="AE809" s="347">
        <v>0</v>
      </c>
      <c r="AF809" s="347">
        <v>8.1371601418799601E-3</v>
      </c>
      <c r="AG809" s="346">
        <v>1962</v>
      </c>
      <c r="AH809" s="346">
        <v>821143</v>
      </c>
      <c r="AI809" s="346">
        <v>1180735</v>
      </c>
      <c r="AJ809" s="346">
        <v>959011</v>
      </c>
      <c r="AK809" s="346">
        <v>1253849</v>
      </c>
      <c r="AL809" s="346">
        <v>282.57098268533957</v>
      </c>
      <c r="AM809" s="346">
        <v>-1334.0978476584423</v>
      </c>
      <c r="AN809" s="346">
        <v>-10171.62153251667</v>
      </c>
      <c r="AO809" s="346">
        <v>12131.640172820626</v>
      </c>
      <c r="AP809" s="346">
        <v>33403.471394934371</v>
      </c>
      <c r="AQ809" s="347">
        <v>0.18142180859407822</v>
      </c>
      <c r="AR809" s="348" t="str">
        <f t="shared" si="64"/>
        <v>RangpurRangpur</v>
      </c>
      <c r="AS809" s="347">
        <v>4.0000000000000001E-3</v>
      </c>
      <c r="AT809" s="347" t="s">
        <v>1846</v>
      </c>
      <c r="AU809" s="347" t="s">
        <v>1843</v>
      </c>
      <c r="AV809" s="349" t="s">
        <v>1041</v>
      </c>
    </row>
    <row r="810" spans="1:48" ht="14.4">
      <c r="A810" s="343">
        <v>921</v>
      </c>
      <c r="B810" s="343" t="s">
        <v>2462</v>
      </c>
      <c r="C810" s="343" t="s">
        <v>2463</v>
      </c>
      <c r="D810" s="343" t="str">
        <f t="shared" si="60"/>
        <v>1001 - 1500 SFTDhakaDhakaNon-PNPHigh Street W Residential BlockMCবিভাগীয় শহরL shapeSlightly upper than Ground floor</v>
      </c>
      <c r="E810" s="343" t="str">
        <f>CONCATENATE('Outlet Data'!K810,L810,'Outlet Data'!N810,M810)</f>
        <v>DhakaDhakaHigh Street W Residential BlockNon-PNP</v>
      </c>
      <c r="F810" s="343" t="str">
        <f t="shared" si="61"/>
        <v>Dhakaবিভাগীয় শহরNon-PNP</v>
      </c>
      <c r="G810" s="343" t="str">
        <f t="shared" si="62"/>
        <v>DhakaNon-PNP</v>
      </c>
      <c r="H810" s="344">
        <v>46053</v>
      </c>
      <c r="I810" s="343">
        <v>1064</v>
      </c>
      <c r="J810" s="343" t="str">
        <f t="shared" si="63"/>
        <v>1001 - 1500 SFT</v>
      </c>
      <c r="K810" s="345" t="s">
        <v>52</v>
      </c>
      <c r="L810" s="343" t="s">
        <v>52</v>
      </c>
      <c r="M810" s="345" t="s">
        <v>1537</v>
      </c>
      <c r="N810" s="343" t="s">
        <v>1015</v>
      </c>
      <c r="O810" s="343" t="s">
        <v>25</v>
      </c>
      <c r="P810" s="343" t="s">
        <v>118</v>
      </c>
      <c r="Q810" s="343" t="s">
        <v>1838</v>
      </c>
      <c r="R810" s="343" t="s">
        <v>52</v>
      </c>
      <c r="S810" s="346">
        <v>414062.2</v>
      </c>
      <c r="T810" s="346">
        <v>389.1562030075188</v>
      </c>
      <c r="U810" s="346">
        <v>403316</v>
      </c>
      <c r="V810" s="346">
        <v>507990</v>
      </c>
      <c r="W810" s="346">
        <v>1731294.7000000002</v>
      </c>
      <c r="X810" s="346">
        <v>1463061.45</v>
      </c>
      <c r="Y810" s="346">
        <v>2152470.2000000002</v>
      </c>
      <c r="Z810" s="346">
        <v>6</v>
      </c>
      <c r="AA810" s="346" t="s">
        <v>1857</v>
      </c>
      <c r="AB810" s="346" t="s">
        <v>1858</v>
      </c>
      <c r="AC810" s="346" t="s">
        <v>1841</v>
      </c>
      <c r="AD810" s="346">
        <v>-1317232.5000000002</v>
      </c>
      <c r="AE810" s="347">
        <v>-0.76083667327116522</v>
      </c>
      <c r="AF810" s="347">
        <v>-8.3035803645203243E-2</v>
      </c>
      <c r="AG810" s="346">
        <v>6535</v>
      </c>
      <c r="AH810" s="346">
        <v>507990</v>
      </c>
      <c r="AI810" s="346">
        <v>680943</v>
      </c>
      <c r="AJ810" s="346">
        <v>403316</v>
      </c>
      <c r="AK810" s="346">
        <v>471527</v>
      </c>
      <c r="AL810" s="346">
        <v>-43.009860396593922</v>
      </c>
      <c r="AM810" s="346">
        <v>-51718.450472460812</v>
      </c>
      <c r="AN810" s="346">
        <v>-6403.1981538847904</v>
      </c>
      <c r="AO810" s="346">
        <v>-71949.144769939492</v>
      </c>
      <c r="AP810" s="346">
        <v>-41796.134423822688</v>
      </c>
      <c r="AQ810" s="347">
        <v>0.15194810540027429</v>
      </c>
      <c r="AR810" s="348" t="str">
        <f t="shared" si="64"/>
        <v>DhakaDhaka</v>
      </c>
      <c r="AS810" s="347">
        <v>-1.9288284695742304E-18</v>
      </c>
      <c r="AT810" s="347" t="s">
        <v>1842</v>
      </c>
      <c r="AU810" s="347" t="s">
        <v>1851</v>
      </c>
      <c r="AV810" s="349" t="s">
        <v>1041</v>
      </c>
    </row>
    <row r="811" spans="1:48" ht="14.4">
      <c r="A811" s="343">
        <v>895</v>
      </c>
      <c r="B811" s="343" t="s">
        <v>2464</v>
      </c>
      <c r="C811" s="343" t="s">
        <v>2465</v>
      </c>
      <c r="D811" s="343" t="str">
        <f t="shared" si="60"/>
        <v>1501 - 2000 SFTDhakaNarayanganjNon-PNPWithin the MahallaMBঅন্যান্যL shapeGround floor</v>
      </c>
      <c r="E811" s="343" t="str">
        <f>CONCATENATE('Outlet Data'!K811,L811,'Outlet Data'!N811,M811)</f>
        <v>DhakaNarayanganjWithin the MahallaNon-PNP</v>
      </c>
      <c r="F811" s="343" t="str">
        <f t="shared" si="61"/>
        <v>Narayanganjঅন্যান্যNon-PNP</v>
      </c>
      <c r="G811" s="343" t="str">
        <f t="shared" si="62"/>
        <v>NarayanganjNon-PNP</v>
      </c>
      <c r="H811" s="344">
        <v>46053</v>
      </c>
      <c r="I811" s="343">
        <v>1782</v>
      </c>
      <c r="J811" s="343" t="str">
        <f t="shared" si="63"/>
        <v>1501 - 2000 SFT</v>
      </c>
      <c r="K811" s="345" t="s">
        <v>52</v>
      </c>
      <c r="L811" s="343" t="s">
        <v>103</v>
      </c>
      <c r="M811" s="345" t="s">
        <v>1537</v>
      </c>
      <c r="N811" s="343" t="s">
        <v>1016</v>
      </c>
      <c r="O811" s="343" t="s">
        <v>25</v>
      </c>
      <c r="P811" s="343" t="s">
        <v>27</v>
      </c>
      <c r="Q811" s="343" t="s">
        <v>1926</v>
      </c>
      <c r="R811" s="343" t="s">
        <v>52</v>
      </c>
      <c r="S811" s="346">
        <v>1667518.4</v>
      </c>
      <c r="T811" s="346">
        <v>935.75667789001113</v>
      </c>
      <c r="U811" s="346">
        <v>1764430</v>
      </c>
      <c r="V811" s="346">
        <v>2246371</v>
      </c>
      <c r="W811" s="346">
        <v>2241169.2000000002</v>
      </c>
      <c r="X811" s="346">
        <v>1560783.7999999998</v>
      </c>
      <c r="Y811" s="346">
        <v>3069073.6</v>
      </c>
      <c r="Z811" s="346">
        <v>59</v>
      </c>
      <c r="AA811" s="346" t="s">
        <v>1853</v>
      </c>
      <c r="AB811" s="346" t="s">
        <v>1854</v>
      </c>
      <c r="AC811" s="346" t="s">
        <v>1845</v>
      </c>
      <c r="AD811" s="346">
        <v>-573650.80000000028</v>
      </c>
      <c r="AE811" s="347">
        <v>-0.25596050490074562</v>
      </c>
      <c r="AF811" s="347">
        <v>6.8437194903248968E-2</v>
      </c>
      <c r="AG811" s="346">
        <v>76889</v>
      </c>
      <c r="AH811" s="346">
        <v>1896908</v>
      </c>
      <c r="AI811" s="346">
        <v>2246371</v>
      </c>
      <c r="AJ811" s="346">
        <v>1764430</v>
      </c>
      <c r="AK811" s="346">
        <v>2352994</v>
      </c>
      <c r="AL811" s="346">
        <v>8529.6239339781605</v>
      </c>
      <c r="AM811" s="346">
        <v>99563.024305043451</v>
      </c>
      <c r="AN811" s="346">
        <v>183431.1800241007</v>
      </c>
      <c r="AO811" s="346">
        <v>97600.340233876574</v>
      </c>
      <c r="AP811" s="346">
        <v>181477.24023077049</v>
      </c>
      <c r="AQ811" s="347">
        <v>0.17493827654053695</v>
      </c>
      <c r="AR811" s="348" t="str">
        <f t="shared" si="64"/>
        <v>DhakaNarayanganj</v>
      </c>
      <c r="AS811" s="347">
        <v>4.0000000000000001E-3</v>
      </c>
      <c r="AT811" s="347" t="s">
        <v>1842</v>
      </c>
      <c r="AU811" s="347" t="s">
        <v>1843</v>
      </c>
      <c r="AV811" s="349" t="s">
        <v>1041</v>
      </c>
    </row>
    <row r="812" spans="1:48" ht="14.4">
      <c r="A812" s="343">
        <v>915</v>
      </c>
      <c r="B812" s="343" t="s">
        <v>2466</v>
      </c>
      <c r="C812" s="343" t="s">
        <v>2467</v>
      </c>
      <c r="D812" s="343" t="str">
        <f t="shared" si="60"/>
        <v>Below 1000 SFTBarishalBargunaNon-PNPCommercial HubMCঅন্যান্যI shapeGround floor</v>
      </c>
      <c r="E812" s="343" t="str">
        <f>CONCATENATE('Outlet Data'!K812,L812,'Outlet Data'!N812,M812)</f>
        <v>BarishalBargunaCommercial HubNon-PNP</v>
      </c>
      <c r="F812" s="343" t="str">
        <f t="shared" si="61"/>
        <v>Bargunaঅন্যান্যNon-PNP</v>
      </c>
      <c r="G812" s="343" t="str">
        <f t="shared" si="62"/>
        <v>BargunaNon-PNP</v>
      </c>
      <c r="H812" s="344">
        <v>46053</v>
      </c>
      <c r="I812" s="343">
        <v>865</v>
      </c>
      <c r="J812" s="343" t="str">
        <f t="shared" si="63"/>
        <v>Below 1000 SFT</v>
      </c>
      <c r="K812" s="345" t="s">
        <v>189</v>
      </c>
      <c r="L812" s="343" t="s">
        <v>1565</v>
      </c>
      <c r="M812" s="345" t="s">
        <v>1537</v>
      </c>
      <c r="N812" s="343" t="s">
        <v>1014</v>
      </c>
      <c r="O812" s="343" t="s">
        <v>25</v>
      </c>
      <c r="P812" s="343" t="s">
        <v>118</v>
      </c>
      <c r="Q812" s="343" t="s">
        <v>1926</v>
      </c>
      <c r="R812" s="343" t="s">
        <v>1863</v>
      </c>
      <c r="S812" s="346">
        <v>465115</v>
      </c>
      <c r="T812" s="346">
        <v>537.70520231213868</v>
      </c>
      <c r="U812" s="346">
        <v>464478</v>
      </c>
      <c r="V812" s="346">
        <v>619969</v>
      </c>
      <c r="W812" s="346">
        <v>634079.6</v>
      </c>
      <c r="X812" s="346">
        <v>549525</v>
      </c>
      <c r="Y812" s="346">
        <v>1087039.5999999999</v>
      </c>
      <c r="Z812" s="346">
        <v>10</v>
      </c>
      <c r="AA812" s="346" t="s">
        <v>1864</v>
      </c>
      <c r="AB812" s="346" t="s">
        <v>1865</v>
      </c>
      <c r="AC812" s="346" t="s">
        <v>1841</v>
      </c>
      <c r="AD812" s="346">
        <v>-168964.59999999998</v>
      </c>
      <c r="AE812" s="347">
        <v>-0.26647222209955967</v>
      </c>
      <c r="AF812" s="347">
        <v>-5.2437881485237516E-2</v>
      </c>
      <c r="AG812" s="346">
        <v>19893</v>
      </c>
      <c r="AH812" s="346">
        <v>464478</v>
      </c>
      <c r="AI812" s="346">
        <v>700351</v>
      </c>
      <c r="AJ812" s="346">
        <v>520884</v>
      </c>
      <c r="AK812" s="346">
        <v>619969</v>
      </c>
      <c r="AL812" s="346">
        <v>2237.2083963346718</v>
      </c>
      <c r="AM812" s="346">
        <v>-55807.480403033944</v>
      </c>
      <c r="AN812" s="346">
        <v>1233.3594999831112</v>
      </c>
      <c r="AO812" s="346">
        <v>-20429.533466014007</v>
      </c>
      <c r="AP812" s="346">
        <v>-49181.780262301065</v>
      </c>
      <c r="AQ812" s="347">
        <v>0.17058405256477105</v>
      </c>
      <c r="AR812" s="348" t="str">
        <f t="shared" si="64"/>
        <v>BarishalBarguna</v>
      </c>
      <c r="AS812" s="347">
        <v>4.0000000000000001E-3</v>
      </c>
      <c r="AT812" s="347" t="s">
        <v>1856</v>
      </c>
      <c r="AU812" s="347" t="s">
        <v>1843</v>
      </c>
      <c r="AV812" s="349" t="s">
        <v>1041</v>
      </c>
    </row>
    <row r="813" spans="1:48" ht="14.4">
      <c r="A813" s="343">
        <v>911</v>
      </c>
      <c r="B813" s="343" t="s">
        <v>2468</v>
      </c>
      <c r="C813" s="343" t="s">
        <v>2469</v>
      </c>
      <c r="D813" s="343" t="str">
        <f t="shared" si="60"/>
        <v>1001 - 1500 SFTDhakaGazipurNon-PNPHigh StreetMBজেলা শহরSquare ⬜ shapeGround floor</v>
      </c>
      <c r="E813" s="343" t="str">
        <f>CONCATENATE('Outlet Data'!K813,L813,'Outlet Data'!N813,M813)</f>
        <v>DhakaGazipurHigh StreetNon-PNP</v>
      </c>
      <c r="F813" s="343" t="str">
        <f t="shared" si="61"/>
        <v>Gazipurজেলা শহরNon-PNP</v>
      </c>
      <c r="G813" s="343" t="str">
        <f t="shared" si="62"/>
        <v>GazipurNon-PNP</v>
      </c>
      <c r="H813" s="344">
        <v>46053</v>
      </c>
      <c r="I813" s="343">
        <v>1354</v>
      </c>
      <c r="J813" s="343" t="str">
        <f t="shared" si="63"/>
        <v>1001 - 1500 SFT</v>
      </c>
      <c r="K813" s="345" t="s">
        <v>52</v>
      </c>
      <c r="L813" s="343" t="s">
        <v>79</v>
      </c>
      <c r="M813" s="345" t="s">
        <v>1537</v>
      </c>
      <c r="N813" s="343" t="s">
        <v>1018</v>
      </c>
      <c r="O813" s="343" t="s">
        <v>25</v>
      </c>
      <c r="P813" s="343" t="s">
        <v>27</v>
      </c>
      <c r="Q813" s="343" t="s">
        <v>1861</v>
      </c>
      <c r="R813" s="343" t="s">
        <v>52</v>
      </c>
      <c r="S813" s="346">
        <v>1072392.2</v>
      </c>
      <c r="T813" s="346">
        <v>792.01787296898078</v>
      </c>
      <c r="U813" s="346">
        <v>969834</v>
      </c>
      <c r="V813" s="346">
        <v>1296892</v>
      </c>
      <c r="W813" s="346">
        <v>1445730</v>
      </c>
      <c r="X813" s="346">
        <v>953500.60000000009</v>
      </c>
      <c r="Y813" s="346">
        <v>1792550.9</v>
      </c>
      <c r="Z813" s="346">
        <v>55</v>
      </c>
      <c r="AA813" s="346" t="s">
        <v>1853</v>
      </c>
      <c r="AB813" s="346" t="s">
        <v>1854</v>
      </c>
      <c r="AC813" s="346" t="s">
        <v>1845</v>
      </c>
      <c r="AD813" s="346">
        <v>-373337.80000000005</v>
      </c>
      <c r="AE813" s="347">
        <v>-0.25823480179563274</v>
      </c>
      <c r="AF813" s="347">
        <v>3.5350148515004322E-2</v>
      </c>
      <c r="AG813" s="346">
        <v>6606</v>
      </c>
      <c r="AH813" s="346">
        <v>969834</v>
      </c>
      <c r="AI813" s="346">
        <v>1296892</v>
      </c>
      <c r="AJ813" s="346">
        <v>1271265</v>
      </c>
      <c r="AK813" s="346">
        <v>1817364</v>
      </c>
      <c r="AL813" s="346">
        <v>853.25545901810858</v>
      </c>
      <c r="AM813" s="346">
        <v>11274.324828025274</v>
      </c>
      <c r="AN813" s="346">
        <v>41669.214847431402</v>
      </c>
      <c r="AO813" s="346">
        <v>41859.416857260308</v>
      </c>
      <c r="AP813" s="346">
        <v>93889.905689926003</v>
      </c>
      <c r="AQ813" s="347">
        <v>0.18350733339460493</v>
      </c>
      <c r="AR813" s="348" t="str">
        <f t="shared" si="64"/>
        <v>DhakaGazipur</v>
      </c>
      <c r="AS813" s="347">
        <v>4.0000000000000001E-3</v>
      </c>
      <c r="AT813" s="347" t="s">
        <v>1846</v>
      </c>
      <c r="AU813" s="347" t="s">
        <v>1843</v>
      </c>
      <c r="AV813" s="349" t="s">
        <v>1041</v>
      </c>
    </row>
    <row r="814" spans="1:48" ht="14.4">
      <c r="A814" s="343">
        <v>909</v>
      </c>
      <c r="B814" s="343" t="s">
        <v>2470</v>
      </c>
      <c r="C814" s="343" t="s">
        <v>2471</v>
      </c>
      <c r="D814" s="343" t="str">
        <f t="shared" si="60"/>
        <v>1001 - 1500 SFTDhakaDhakaNon-PNPHigh Street W Residential BlockMBথানা সদরSquare ⬜ shapeGround floor</v>
      </c>
      <c r="E814" s="343" t="str">
        <f>CONCATENATE('Outlet Data'!K814,L814,'Outlet Data'!N814,M814)</f>
        <v>DhakaDhakaHigh Street W Residential BlockNon-PNP</v>
      </c>
      <c r="F814" s="343" t="str">
        <f t="shared" si="61"/>
        <v>Dhakaথানা সদরNon-PNP</v>
      </c>
      <c r="G814" s="343" t="str">
        <f t="shared" si="62"/>
        <v>DhakaNon-PNP</v>
      </c>
      <c r="H814" s="344">
        <v>46053</v>
      </c>
      <c r="I814" s="343">
        <v>1200</v>
      </c>
      <c r="J814" s="343" t="str">
        <f t="shared" si="63"/>
        <v>1001 - 1500 SFT</v>
      </c>
      <c r="K814" s="345" t="s">
        <v>52</v>
      </c>
      <c r="L814" s="343" t="s">
        <v>52</v>
      </c>
      <c r="M814" s="345" t="s">
        <v>1537</v>
      </c>
      <c r="N814" s="343" t="s">
        <v>1015</v>
      </c>
      <c r="O814" s="343" t="s">
        <v>25</v>
      </c>
      <c r="P814" s="343" t="s">
        <v>27</v>
      </c>
      <c r="Q814" s="343" t="s">
        <v>1869</v>
      </c>
      <c r="R814" s="343" t="s">
        <v>52</v>
      </c>
      <c r="S814" s="346">
        <v>818579.8</v>
      </c>
      <c r="T814" s="346">
        <v>682.14983333333339</v>
      </c>
      <c r="U814" s="346">
        <v>818807</v>
      </c>
      <c r="V814" s="346">
        <v>1100175</v>
      </c>
      <c r="W814" s="346">
        <v>1096480.2</v>
      </c>
      <c r="X814" s="346">
        <v>805383.78750000009</v>
      </c>
      <c r="Y814" s="346">
        <v>1965543.3499999999</v>
      </c>
      <c r="Z814" s="346">
        <v>8</v>
      </c>
      <c r="AA814" s="346" t="s">
        <v>1857</v>
      </c>
      <c r="AB814" s="346" t="s">
        <v>1858</v>
      </c>
      <c r="AC814" s="346" t="s">
        <v>1845</v>
      </c>
      <c r="AD814" s="346">
        <v>-277900.39999999991</v>
      </c>
      <c r="AE814" s="347">
        <v>-0.25344771387572695</v>
      </c>
      <c r="AF814" s="347">
        <v>1.3509441707485029E-2</v>
      </c>
      <c r="AG814" s="346">
        <v>8125</v>
      </c>
      <c r="AH814" s="346">
        <v>818807</v>
      </c>
      <c r="AI814" s="346">
        <v>1100175</v>
      </c>
      <c r="AJ814" s="346">
        <v>1014097</v>
      </c>
      <c r="AK814" s="346">
        <v>1151695</v>
      </c>
      <c r="AL814" s="346">
        <v>639.68933443702008</v>
      </c>
      <c r="AM814" s="346">
        <v>-23745.620073990052</v>
      </c>
      <c r="AN814" s="346">
        <v>17341.702781896165</v>
      </c>
      <c r="AO814" s="346">
        <v>13284.908891340921</v>
      </c>
      <c r="AP814" s="346">
        <v>47772.099521439726</v>
      </c>
      <c r="AQ814" s="347">
        <v>0.17661670318717693</v>
      </c>
      <c r="AR814" s="348" t="str">
        <f t="shared" si="64"/>
        <v>DhakaDhaka</v>
      </c>
      <c r="AS814" s="347">
        <v>4.0000000000000001E-3</v>
      </c>
      <c r="AT814" s="347" t="s">
        <v>1846</v>
      </c>
      <c r="AU814" s="347" t="s">
        <v>1843</v>
      </c>
      <c r="AV814" s="349" t="s">
        <v>1041</v>
      </c>
    </row>
    <row r="815" spans="1:48" ht="14.4">
      <c r="A815" s="343">
        <v>923</v>
      </c>
      <c r="B815" s="343" t="s">
        <v>2472</v>
      </c>
      <c r="C815" s="343" t="s">
        <v>2473</v>
      </c>
      <c r="D815" s="343" t="str">
        <f t="shared" si="60"/>
        <v>Below 1000 SFTRajshahiRajshahiNon-PNPHigh Street W Residential BlockHBবিভাগীয় শহরL shapeGround floor</v>
      </c>
      <c r="E815" s="343" t="str">
        <f>CONCATENATE('Outlet Data'!K815,L815,'Outlet Data'!N815,M815)</f>
        <v>RajshahiRajshahiHigh Street W Residential BlockNon-PNP</v>
      </c>
      <c r="F815" s="343" t="str">
        <f t="shared" si="61"/>
        <v>Rajshahiবিভাগীয় শহরNon-PNP</v>
      </c>
      <c r="G815" s="343" t="str">
        <f t="shared" si="62"/>
        <v>RajshahiNon-PNP</v>
      </c>
      <c r="H815" s="344">
        <v>46053</v>
      </c>
      <c r="I815" s="343">
        <v>820</v>
      </c>
      <c r="J815" s="343" t="str">
        <f t="shared" si="63"/>
        <v>Below 1000 SFT</v>
      </c>
      <c r="K815" s="345" t="s">
        <v>107</v>
      </c>
      <c r="L815" s="343" t="s">
        <v>107</v>
      </c>
      <c r="M815" s="345" t="s">
        <v>1537</v>
      </c>
      <c r="N815" s="343" t="s">
        <v>1015</v>
      </c>
      <c r="O815" s="343" t="s">
        <v>45</v>
      </c>
      <c r="P815" s="343" t="s">
        <v>27</v>
      </c>
      <c r="Q815" s="343" t="s">
        <v>1838</v>
      </c>
      <c r="R815" s="343" t="s">
        <v>1863</v>
      </c>
      <c r="S815" s="346">
        <v>494034.8</v>
      </c>
      <c r="T815" s="346">
        <v>602.48146341463416</v>
      </c>
      <c r="U815" s="346">
        <v>562733</v>
      </c>
      <c r="V815" s="346">
        <v>616456</v>
      </c>
      <c r="W815" s="346">
        <v>496784</v>
      </c>
      <c r="X815" s="346">
        <v>494034.8</v>
      </c>
      <c r="Y815" s="346">
        <v>677115</v>
      </c>
      <c r="Z815" s="346">
        <v>5</v>
      </c>
      <c r="AA815" s="346" t="s">
        <v>1848</v>
      </c>
      <c r="AB815" s="346" t="s">
        <v>1849</v>
      </c>
      <c r="AC815" s="346" t="s">
        <v>1845</v>
      </c>
      <c r="AD815" s="346">
        <v>-2749.2000000000116</v>
      </c>
      <c r="AE815" s="347">
        <v>-5.5339946536120399E-3</v>
      </c>
      <c r="AF815" s="347">
        <v>-2.7285148667217693E-2</v>
      </c>
      <c r="AG815" s="346">
        <v>5090</v>
      </c>
      <c r="AH815" s="346">
        <v>616456</v>
      </c>
      <c r="AI815" s="346">
        <v>673419</v>
      </c>
      <c r="AJ815" s="346">
        <v>562733</v>
      </c>
      <c r="AK815" s="346">
        <v>612476</v>
      </c>
      <c r="AL815" s="346">
        <v>593.96306193869327</v>
      </c>
      <c r="AM815" s="346">
        <v>-27840.748945018888</v>
      </c>
      <c r="AN815" s="346">
        <v>7004.2781951905927</v>
      </c>
      <c r="AO815" s="346">
        <v>-21638.700977210057</v>
      </c>
      <c r="AP815" s="346">
        <v>-25517.85615879613</v>
      </c>
      <c r="AQ815" s="347">
        <v>0.16224619439385887</v>
      </c>
      <c r="AR815" s="348" t="str">
        <f t="shared" si="64"/>
        <v>RajshahiRajshahi</v>
      </c>
      <c r="AS815" s="347">
        <v>6.0032183683214807E-2</v>
      </c>
      <c r="AT815" s="347" t="s">
        <v>1842</v>
      </c>
      <c r="AU815" s="347" t="s">
        <v>1843</v>
      </c>
      <c r="AV815" s="349" t="s">
        <v>1041</v>
      </c>
    </row>
    <row r="816" spans="1:48" ht="14.4">
      <c r="A816" s="343">
        <v>916</v>
      </c>
      <c r="B816" s="343" t="s">
        <v>2474</v>
      </c>
      <c r="C816" s="343" t="s">
        <v>2475</v>
      </c>
      <c r="D816" s="343" t="str">
        <f t="shared" si="60"/>
        <v>1001 - 1500 SFTDhakaShariatpurNon-PNPCommercial HubLCথানা সদরL shapeGround floor</v>
      </c>
      <c r="E816" s="343" t="str">
        <f>CONCATENATE('Outlet Data'!K816,L816,'Outlet Data'!N816,M816)</f>
        <v>DhakaShariatpurCommercial HubNon-PNP</v>
      </c>
      <c r="F816" s="343" t="str">
        <f t="shared" si="61"/>
        <v>Shariatpurথানা সদরNon-PNP</v>
      </c>
      <c r="G816" s="343" t="str">
        <f t="shared" si="62"/>
        <v>ShariatpurNon-PNP</v>
      </c>
      <c r="H816" s="344">
        <v>46053</v>
      </c>
      <c r="I816" s="343">
        <v>1213</v>
      </c>
      <c r="J816" s="343" t="str">
        <f t="shared" si="63"/>
        <v>1001 - 1500 SFT</v>
      </c>
      <c r="K816" s="345" t="s">
        <v>52</v>
      </c>
      <c r="L816" s="343" t="s">
        <v>173</v>
      </c>
      <c r="M816" s="345" t="s">
        <v>1537</v>
      </c>
      <c r="N816" s="343" t="s">
        <v>1014</v>
      </c>
      <c r="O816" s="343" t="s">
        <v>127</v>
      </c>
      <c r="P816" s="343" t="s">
        <v>118</v>
      </c>
      <c r="Q816" s="343" t="s">
        <v>1869</v>
      </c>
      <c r="R816" s="343" t="s">
        <v>52</v>
      </c>
      <c r="S816" s="346">
        <v>676193.2</v>
      </c>
      <c r="T816" s="346">
        <v>557.45523495465784</v>
      </c>
      <c r="U816" s="346">
        <v>604154</v>
      </c>
      <c r="V816" s="346">
        <v>874830</v>
      </c>
      <c r="W816" s="346">
        <v>1126199.5</v>
      </c>
      <c r="X816" s="346">
        <v>866075.60000000009</v>
      </c>
      <c r="Y816" s="346">
        <v>1499334.35</v>
      </c>
      <c r="Z816" s="346">
        <v>28</v>
      </c>
      <c r="AA816" s="346" t="s">
        <v>1853</v>
      </c>
      <c r="AB816" s="346" t="s">
        <v>1854</v>
      </c>
      <c r="AC816" s="346" t="s">
        <v>1841</v>
      </c>
      <c r="AD816" s="346">
        <v>-450006.30000000005</v>
      </c>
      <c r="AE816" s="347">
        <v>-0.39957955939422818</v>
      </c>
      <c r="AF816" s="347">
        <v>-2.7865073901434893E-2</v>
      </c>
      <c r="AG816" s="346">
        <v>9261</v>
      </c>
      <c r="AH816" s="346">
        <v>748373</v>
      </c>
      <c r="AI816" s="346">
        <v>1144348</v>
      </c>
      <c r="AJ816" s="346">
        <v>604154</v>
      </c>
      <c r="AK816" s="346">
        <v>874830</v>
      </c>
      <c r="AL816" s="346">
        <v>-4385.6540252586037</v>
      </c>
      <c r="AM816" s="346">
        <v>-14981.205894222803</v>
      </c>
      <c r="AN816" s="346">
        <v>63193.060942971177</v>
      </c>
      <c r="AO816" s="346">
        <v>-12649.525844349453</v>
      </c>
      <c r="AP816" s="346">
        <v>-125387.54262737904</v>
      </c>
      <c r="AQ816" s="347">
        <v>0.18646268641383165</v>
      </c>
      <c r="AR816" s="348" t="str">
        <f t="shared" si="64"/>
        <v>DhakaShariatpur</v>
      </c>
      <c r="AS816" s="347">
        <v>0.11432367034865046</v>
      </c>
      <c r="AT816" s="347" t="s">
        <v>1842</v>
      </c>
      <c r="AU816" s="347" t="s">
        <v>1843</v>
      </c>
      <c r="AV816" s="349" t="s">
        <v>1041</v>
      </c>
    </row>
    <row r="817" spans="1:48" ht="14.4">
      <c r="A817" s="343">
        <v>908</v>
      </c>
      <c r="B817" s="343" t="s">
        <v>2476</v>
      </c>
      <c r="C817" s="343" t="s">
        <v>2477</v>
      </c>
      <c r="D817" s="343" t="str">
        <f t="shared" si="60"/>
        <v>Below 1000 SFTRajshahiRajshahiNon-PNPHigh Street W Residential BlockMBবিভাগীয় শহরSquare ⬜ shapeGround floor</v>
      </c>
      <c r="E817" s="343" t="str">
        <f>CONCATENATE('Outlet Data'!K817,L817,'Outlet Data'!N817,M817)</f>
        <v>RajshahiRajshahiHigh Street W Residential BlockNon-PNP</v>
      </c>
      <c r="F817" s="343" t="str">
        <f t="shared" si="61"/>
        <v>Rajshahiবিভাগীয় শহরNon-PNP</v>
      </c>
      <c r="G817" s="343" t="str">
        <f t="shared" si="62"/>
        <v>RajshahiNon-PNP</v>
      </c>
      <c r="H817" s="344">
        <v>46053</v>
      </c>
      <c r="I817" s="343">
        <v>738</v>
      </c>
      <c r="J817" s="343" t="str">
        <f t="shared" si="63"/>
        <v>Below 1000 SFT</v>
      </c>
      <c r="K817" s="345" t="s">
        <v>107</v>
      </c>
      <c r="L817" s="343" t="s">
        <v>107</v>
      </c>
      <c r="M817" s="345" t="s">
        <v>1537</v>
      </c>
      <c r="N817" s="343" t="s">
        <v>1015</v>
      </c>
      <c r="O817" s="343" t="s">
        <v>25</v>
      </c>
      <c r="P817" s="343" t="s">
        <v>27</v>
      </c>
      <c r="Q817" s="343" t="s">
        <v>1838</v>
      </c>
      <c r="R817" s="343" t="s">
        <v>1863</v>
      </c>
      <c r="S817" s="346">
        <v>585042.80000000005</v>
      </c>
      <c r="T817" s="346">
        <v>792.74092140921414</v>
      </c>
      <c r="U817" s="346">
        <v>615577</v>
      </c>
      <c r="V817" s="346">
        <v>736766</v>
      </c>
      <c r="W817" s="346">
        <v>974283.3</v>
      </c>
      <c r="X817" s="346">
        <v>538513.69999999995</v>
      </c>
      <c r="Y817" s="346">
        <v>1231812.75</v>
      </c>
      <c r="Z817" s="346">
        <v>18</v>
      </c>
      <c r="AA817" s="346" t="s">
        <v>1848</v>
      </c>
      <c r="AB817" s="346" t="s">
        <v>1849</v>
      </c>
      <c r="AC817" s="346" t="s">
        <v>1845</v>
      </c>
      <c r="AD817" s="346">
        <v>-389240.5</v>
      </c>
      <c r="AE817" s="347">
        <v>-0.39951469967718833</v>
      </c>
      <c r="AF817" s="347">
        <v>8.3924516138270313E-3</v>
      </c>
      <c r="AG817" s="346">
        <v>18617</v>
      </c>
      <c r="AH817" s="346">
        <v>827733</v>
      </c>
      <c r="AI817" s="346">
        <v>736766</v>
      </c>
      <c r="AJ817" s="346">
        <v>615577</v>
      </c>
      <c r="AK817" s="346">
        <v>726521</v>
      </c>
      <c r="AL817" s="346">
        <v>1935.6035839282492</v>
      </c>
      <c r="AM817" s="346">
        <v>-689.53639281034702</v>
      </c>
      <c r="AN817" s="346">
        <v>16457.648462263664</v>
      </c>
      <c r="AO817" s="346">
        <v>-11201.677675073006</v>
      </c>
      <c r="AP817" s="346">
        <v>18047.678976780866</v>
      </c>
      <c r="AQ817" s="347">
        <v>0.15480880919270482</v>
      </c>
      <c r="AR817" s="348" t="str">
        <f t="shared" si="64"/>
        <v>RajshahiRajshahi</v>
      </c>
      <c r="AS817" s="347">
        <v>4.0000000000000001E-3</v>
      </c>
      <c r="AT817" s="347" t="s">
        <v>1846</v>
      </c>
      <c r="AU817" s="347" t="s">
        <v>1843</v>
      </c>
      <c r="AV817" s="349" t="s">
        <v>1041</v>
      </c>
    </row>
    <row r="818" spans="1:48" ht="14.4">
      <c r="A818" s="343">
        <v>926</v>
      </c>
      <c r="B818" s="343" t="s">
        <v>2478</v>
      </c>
      <c r="C818" s="343" t="s">
        <v>2479</v>
      </c>
      <c r="D818" s="343" t="str">
        <f t="shared" si="60"/>
        <v>2501 - 3000 SFTChattogramNoakhaliNon-PNPCommercial HubHAঅন্যান্যSquare ⬜ shapeGround floor</v>
      </c>
      <c r="E818" s="343" t="str">
        <f>CONCATENATE('Outlet Data'!K818,L818,'Outlet Data'!N818,M818)</f>
        <v>ChattogramNoakhaliCommercial HubNon-PNP</v>
      </c>
      <c r="F818" s="343" t="str">
        <f t="shared" si="61"/>
        <v>Noakhaliঅন্যান্যNon-PNP</v>
      </c>
      <c r="G818" s="343" t="str">
        <f t="shared" si="62"/>
        <v>NoakhaliNon-PNP</v>
      </c>
      <c r="H818" s="344">
        <v>46054</v>
      </c>
      <c r="I818" s="343">
        <v>2800</v>
      </c>
      <c r="J818" s="343" t="str">
        <f t="shared" si="63"/>
        <v>2501 - 3000 SFT</v>
      </c>
      <c r="K818" s="345" t="s">
        <v>195</v>
      </c>
      <c r="L818" s="343" t="s">
        <v>401</v>
      </c>
      <c r="M818" s="345" t="s">
        <v>1537</v>
      </c>
      <c r="N818" s="343" t="s">
        <v>1014</v>
      </c>
      <c r="O818" s="343" t="s">
        <v>45</v>
      </c>
      <c r="P818" s="343" t="s">
        <v>46</v>
      </c>
      <c r="Q818" s="343" t="s">
        <v>1926</v>
      </c>
      <c r="R818" s="343" t="s">
        <v>1863</v>
      </c>
      <c r="S818" s="346">
        <v>736606.4</v>
      </c>
      <c r="T818" s="346">
        <v>263.07371428571429</v>
      </c>
      <c r="U818" s="346">
        <v>632302</v>
      </c>
      <c r="V818" s="346">
        <v>1118822</v>
      </c>
      <c r="W818" s="346">
        <v>2544594.2000000002</v>
      </c>
      <c r="X818" s="346">
        <v>1771797</v>
      </c>
      <c r="Y818" s="346">
        <v>3631620.4</v>
      </c>
      <c r="Z818" s="346">
        <v>41</v>
      </c>
      <c r="AA818" s="346" t="s">
        <v>1839</v>
      </c>
      <c r="AB818" s="346" t="s">
        <v>1840</v>
      </c>
      <c r="AC818" s="346" t="s">
        <v>1841</v>
      </c>
      <c r="AD818" s="346">
        <v>-1807987.8000000003</v>
      </c>
      <c r="AE818" s="347">
        <v>-0.71052107247591778</v>
      </c>
      <c r="AF818" s="347">
        <v>3.2733236495368981E-2</v>
      </c>
      <c r="AG818" s="346">
        <v>6302</v>
      </c>
      <c r="AH818" s="346">
        <v>1286776</v>
      </c>
      <c r="AI818" s="346">
        <v>1118822</v>
      </c>
      <c r="AJ818" s="346">
        <v>632302</v>
      </c>
      <c r="AK818" s="346">
        <v>638830</v>
      </c>
      <c r="AL818" s="346">
        <v>891.2150377430296</v>
      </c>
      <c r="AM818" s="346">
        <v>78348.332574732805</v>
      </c>
      <c r="AN818" s="346">
        <v>47654.56344983165</v>
      </c>
      <c r="AO818" s="346">
        <v>-8779.8759416280664</v>
      </c>
      <c r="AP818" s="346">
        <v>2443.3223553323915</v>
      </c>
      <c r="AQ818" s="347">
        <v>0.19786998669539682</v>
      </c>
      <c r="AR818" s="348" t="str">
        <f t="shared" si="64"/>
        <v>ChattogramNoakhali</v>
      </c>
      <c r="AS818" s="347">
        <v>4.0000000000000001E-3</v>
      </c>
      <c r="AT818" s="347" t="s">
        <v>1846</v>
      </c>
      <c r="AU818" s="347" t="s">
        <v>1843</v>
      </c>
      <c r="AV818" s="349" t="s">
        <v>1041</v>
      </c>
    </row>
    <row r="819" spans="1:48" ht="14.4">
      <c r="A819" s="343">
        <v>913</v>
      </c>
      <c r="B819" s="343" t="s">
        <v>2480</v>
      </c>
      <c r="C819" s="343" t="s">
        <v>2481</v>
      </c>
      <c r="D819" s="343" t="str">
        <f t="shared" si="60"/>
        <v>1501 - 2000 SFTChattogramCumillaNon-PNPHigh Street W Residential BlockMBজেলা শহরSquare ⬜ shapeGround floor</v>
      </c>
      <c r="E819" s="343" t="str">
        <f>CONCATENATE('Outlet Data'!K819,L819,'Outlet Data'!N819,M819)</f>
        <v>ChattogramCumillaHigh Street W Residential BlockNon-PNP</v>
      </c>
      <c r="F819" s="343" t="str">
        <f t="shared" si="61"/>
        <v>Cumillaজেলা শহরNon-PNP</v>
      </c>
      <c r="G819" s="343" t="str">
        <f t="shared" si="62"/>
        <v>CumillaNon-PNP</v>
      </c>
      <c r="H819" s="344">
        <v>46055</v>
      </c>
      <c r="I819" s="343">
        <v>1994</v>
      </c>
      <c r="J819" s="343" t="str">
        <f t="shared" si="63"/>
        <v>1501 - 2000 SFT</v>
      </c>
      <c r="K819" s="345" t="s">
        <v>195</v>
      </c>
      <c r="L819" s="343" t="s">
        <v>162</v>
      </c>
      <c r="M819" s="345" t="s">
        <v>1537</v>
      </c>
      <c r="N819" s="343" t="s">
        <v>1015</v>
      </c>
      <c r="O819" s="343" t="s">
        <v>25</v>
      </c>
      <c r="P819" s="343" t="s">
        <v>27</v>
      </c>
      <c r="Q819" s="343" t="s">
        <v>1861</v>
      </c>
      <c r="R819" s="343" t="s">
        <v>1863</v>
      </c>
      <c r="S819" s="346">
        <v>1201979.8</v>
      </c>
      <c r="T819" s="346">
        <v>602.79829488465396</v>
      </c>
      <c r="U819" s="346">
        <v>1291129</v>
      </c>
      <c r="V819" s="346">
        <v>1612453</v>
      </c>
      <c r="W819" s="346">
        <v>1730070.3</v>
      </c>
      <c r="X819" s="346">
        <v>1191184.5375000001</v>
      </c>
      <c r="Y819" s="346">
        <v>3396251.9</v>
      </c>
      <c r="Z819" s="346">
        <v>16</v>
      </c>
      <c r="AA819" s="346" t="s">
        <v>1853</v>
      </c>
      <c r="AB819" s="346" t="s">
        <v>1854</v>
      </c>
      <c r="AC819" s="346" t="s">
        <v>1845</v>
      </c>
      <c r="AD819" s="346">
        <v>-528090.5</v>
      </c>
      <c r="AE819" s="347">
        <v>-0.30524222050398764</v>
      </c>
      <c r="AF819" s="347">
        <v>3.6384132014587164E-2</v>
      </c>
      <c r="AG819" s="346">
        <v>62785</v>
      </c>
      <c r="AH819" s="346">
        <v>1395998</v>
      </c>
      <c r="AI819" s="346">
        <v>1612453</v>
      </c>
      <c r="AJ819" s="346">
        <v>1291129</v>
      </c>
      <c r="AK819" s="346">
        <v>1647534</v>
      </c>
      <c r="AL819" s="346">
        <v>5232.1602416406558</v>
      </c>
      <c r="AM819" s="346">
        <v>20923.18958650998</v>
      </c>
      <c r="AN819" s="346">
        <v>92258.291055865149</v>
      </c>
      <c r="AO819" s="346">
        <v>6073.8449726443505</v>
      </c>
      <c r="AP819" s="346">
        <v>94177.472753675218</v>
      </c>
      <c r="AQ819" s="347">
        <v>0.15992264735316267</v>
      </c>
      <c r="AR819" s="348" t="str">
        <f t="shared" si="64"/>
        <v>ChattogramCumilla</v>
      </c>
      <c r="AS819" s="347">
        <v>4.0000000000000001E-3</v>
      </c>
      <c r="AT819" s="347" t="s">
        <v>1846</v>
      </c>
      <c r="AU819" s="347" t="s">
        <v>1843</v>
      </c>
      <c r="AV819" s="349" t="s">
        <v>1041</v>
      </c>
    </row>
    <row r="820" spans="1:48" ht="14.4">
      <c r="A820" s="343">
        <v>922</v>
      </c>
      <c r="B820" s="343" t="s">
        <v>2482</v>
      </c>
      <c r="C820" s="343" t="s">
        <v>2483</v>
      </c>
      <c r="D820" s="343" t="str">
        <f t="shared" si="60"/>
        <v>2501 - 3000 SFTChattogramCumillaNon-PNPHigh Street W Residential BlockMBথানা সদরI shapeGround floor</v>
      </c>
      <c r="E820" s="343" t="str">
        <f>CONCATENATE('Outlet Data'!K820,L820,'Outlet Data'!N820,M820)</f>
        <v>ChattogramCumillaHigh Street W Residential BlockNon-PNP</v>
      </c>
      <c r="F820" s="343" t="str">
        <f t="shared" si="61"/>
        <v>Cumillaথানা সদরNon-PNP</v>
      </c>
      <c r="G820" s="343" t="str">
        <f t="shared" si="62"/>
        <v>CumillaNon-PNP</v>
      </c>
      <c r="H820" s="344">
        <v>46056</v>
      </c>
      <c r="I820" s="343">
        <v>3000</v>
      </c>
      <c r="J820" s="343" t="str">
        <f t="shared" si="63"/>
        <v>2501 - 3000 SFT</v>
      </c>
      <c r="K820" s="345" t="s">
        <v>195</v>
      </c>
      <c r="L820" s="343" t="s">
        <v>162</v>
      </c>
      <c r="M820" s="345" t="s">
        <v>1537</v>
      </c>
      <c r="N820" s="343" t="s">
        <v>1015</v>
      </c>
      <c r="O820" s="343" t="s">
        <v>25</v>
      </c>
      <c r="P820" s="343" t="s">
        <v>27</v>
      </c>
      <c r="Q820" s="343" t="s">
        <v>1869</v>
      </c>
      <c r="R820" s="343" t="s">
        <v>1863</v>
      </c>
      <c r="S820" s="346">
        <v>1577742.8</v>
      </c>
      <c r="T820" s="346">
        <v>525.91426666666666</v>
      </c>
      <c r="U820" s="346">
        <v>1485933</v>
      </c>
      <c r="V820" s="346">
        <v>2132850</v>
      </c>
      <c r="W820" s="346">
        <v>2362499.7000000002</v>
      </c>
      <c r="X820" s="346">
        <v>2124690.0499999998</v>
      </c>
      <c r="Y820" s="346">
        <v>3717922.6</v>
      </c>
      <c r="Z820" s="346">
        <v>6</v>
      </c>
      <c r="AA820" s="346" t="s">
        <v>1853</v>
      </c>
      <c r="AB820" s="346" t="s">
        <v>1854</v>
      </c>
      <c r="AC820" s="346" t="s">
        <v>1841</v>
      </c>
      <c r="AD820" s="346">
        <v>-784756.90000000014</v>
      </c>
      <c r="AE820" s="347">
        <v>-0.33217227498483914</v>
      </c>
      <c r="AF820" s="347">
        <v>6.0765651265318327E-2</v>
      </c>
      <c r="AG820" s="346">
        <v>19005</v>
      </c>
      <c r="AH820" s="346">
        <v>2087170</v>
      </c>
      <c r="AI820" s="346">
        <v>2163756</v>
      </c>
      <c r="AJ820" s="346">
        <v>1485933</v>
      </c>
      <c r="AK820" s="346">
        <v>2132850</v>
      </c>
      <c r="AL820" s="346">
        <v>2478.9265395275952</v>
      </c>
      <c r="AM820" s="346">
        <v>144526.91192857292</v>
      </c>
      <c r="AN820" s="346">
        <v>183097.01616813557</v>
      </c>
      <c r="AO820" s="346">
        <v>-1313.9652871286962</v>
      </c>
      <c r="AP820" s="346">
        <v>150573.95450672705</v>
      </c>
      <c r="AQ820" s="347">
        <v>0.1831388675838895</v>
      </c>
      <c r="AR820" s="348" t="str">
        <f t="shared" si="64"/>
        <v>ChattogramCumilla</v>
      </c>
      <c r="AS820" s="347">
        <v>4.0000000000000001E-3</v>
      </c>
      <c r="AT820" s="347" t="s">
        <v>1856</v>
      </c>
      <c r="AU820" s="347" t="s">
        <v>1843</v>
      </c>
      <c r="AV820" s="349" t="s">
        <v>1041</v>
      </c>
    </row>
    <row r="821" spans="1:48" ht="14.4">
      <c r="A821" s="343">
        <v>931</v>
      </c>
      <c r="B821" s="343" t="s">
        <v>2484</v>
      </c>
      <c r="C821" s="343" t="s">
        <v>2485</v>
      </c>
      <c r="D821" s="343" t="str">
        <f t="shared" si="60"/>
        <v>1001 - 1500 SFTDhakaGazipurNon-PNPHigh Street W Residential BlockMBথানা সদরSquare ⬜ shapeGround floor</v>
      </c>
      <c r="E821" s="343" t="str">
        <f>CONCATENATE('Outlet Data'!K821,L821,'Outlet Data'!N821,M821)</f>
        <v>DhakaGazipurHigh Street W Residential BlockNon-PNP</v>
      </c>
      <c r="F821" s="343" t="str">
        <f t="shared" si="61"/>
        <v>Gazipurথানা সদরNon-PNP</v>
      </c>
      <c r="G821" s="343" t="str">
        <f t="shared" si="62"/>
        <v>GazipurNon-PNP</v>
      </c>
      <c r="H821" s="344">
        <v>46057</v>
      </c>
      <c r="I821" s="343">
        <v>1025</v>
      </c>
      <c r="J821" s="343" t="str">
        <f t="shared" si="63"/>
        <v>1001 - 1500 SFT</v>
      </c>
      <c r="K821" s="345" t="s">
        <v>52</v>
      </c>
      <c r="L821" s="343" t="s">
        <v>79</v>
      </c>
      <c r="M821" s="345" t="s">
        <v>1537</v>
      </c>
      <c r="N821" s="343" t="s">
        <v>1015</v>
      </c>
      <c r="O821" s="343" t="s">
        <v>25</v>
      </c>
      <c r="P821" s="343" t="s">
        <v>27</v>
      </c>
      <c r="Q821" s="343" t="s">
        <v>1869</v>
      </c>
      <c r="R821" s="343" t="s">
        <v>52</v>
      </c>
      <c r="S821" s="346">
        <v>765795.75</v>
      </c>
      <c r="T821" s="346">
        <v>747.11780487804879</v>
      </c>
      <c r="U821" s="346">
        <v>743408.75</v>
      </c>
      <c r="V821" s="346">
        <v>875346.5</v>
      </c>
      <c r="W821" s="346">
        <v>1096480.2</v>
      </c>
      <c r="X821" s="346">
        <v>805383.78750000009</v>
      </c>
      <c r="Y821" s="346">
        <v>1965543.3499999999</v>
      </c>
      <c r="Z821" s="346">
        <v>8</v>
      </c>
      <c r="AA821" s="346" t="s">
        <v>1857</v>
      </c>
      <c r="AB821" s="346" t="s">
        <v>1858</v>
      </c>
      <c r="AC821" s="346" t="s">
        <v>1841</v>
      </c>
      <c r="AD821" s="346">
        <v>-330684.44999999995</v>
      </c>
      <c r="AE821" s="347">
        <v>-0.30158725164394207</v>
      </c>
      <c r="AF821" s="347">
        <v>5.118644473607401E-3</v>
      </c>
      <c r="AG821" s="346"/>
      <c r="AH821" s="346">
        <v>435674</v>
      </c>
      <c r="AI821" s="346">
        <v>921590</v>
      </c>
      <c r="AJ821" s="346">
        <v>845987</v>
      </c>
      <c r="AK821" s="346">
        <v>859932</v>
      </c>
      <c r="AL821" s="346"/>
      <c r="AM821" s="346">
        <v>-16579.096283983599</v>
      </c>
      <c r="AN821" s="346">
        <v>4274.9436851614446</v>
      </c>
      <c r="AO821" s="346">
        <v>14539.325439949607</v>
      </c>
      <c r="AP821" s="346">
        <v>13444.171893470688</v>
      </c>
      <c r="AQ821" s="347">
        <v>0.1087754335221786</v>
      </c>
      <c r="AR821" s="348" t="str">
        <f t="shared" si="64"/>
        <v>DhakaGazipur</v>
      </c>
      <c r="AS821" s="347">
        <v>0</v>
      </c>
      <c r="AT821" s="347" t="s">
        <v>1846</v>
      </c>
      <c r="AU821" s="347" t="s">
        <v>1843</v>
      </c>
      <c r="AV821" s="349" t="s">
        <v>1041</v>
      </c>
    </row>
    <row r="822" spans="1:48" ht="14.4">
      <c r="A822" s="343">
        <v>937</v>
      </c>
      <c r="B822" s="343" t="s">
        <v>2486</v>
      </c>
      <c r="C822" s="343" t="s">
        <v>2487</v>
      </c>
      <c r="D822" s="343" t="str">
        <f t="shared" si="60"/>
        <v>1501 - 2000 SFTChattogramCumillaNon-PNPHigh Street W Residential BlockMBঅন্যান্যL shapeGround floor</v>
      </c>
      <c r="E822" s="343" t="str">
        <f>CONCATENATE('Outlet Data'!K822,L822,'Outlet Data'!N822,M822)</f>
        <v>ChattogramCumillaHigh Street W Residential BlockNon-PNP</v>
      </c>
      <c r="F822" s="343" t="str">
        <f t="shared" si="61"/>
        <v>Cumillaঅন্যান্যNon-PNP</v>
      </c>
      <c r="G822" s="343" t="str">
        <f t="shared" si="62"/>
        <v>CumillaNon-PNP</v>
      </c>
      <c r="H822" s="344">
        <v>46062</v>
      </c>
      <c r="I822" s="343">
        <v>1650</v>
      </c>
      <c r="J822" s="343" t="str">
        <f t="shared" si="63"/>
        <v>1501 - 2000 SFT</v>
      </c>
      <c r="K822" s="345" t="s">
        <v>195</v>
      </c>
      <c r="L822" s="343" t="s">
        <v>162</v>
      </c>
      <c r="M822" s="345" t="s">
        <v>1537</v>
      </c>
      <c r="N822" s="343" t="s">
        <v>1015</v>
      </c>
      <c r="O822" s="343" t="s">
        <v>25</v>
      </c>
      <c r="P822" s="343" t="s">
        <v>27</v>
      </c>
      <c r="Q822" s="343" t="s">
        <v>1926</v>
      </c>
      <c r="R822" s="343" t="s">
        <v>1863</v>
      </c>
      <c r="S822" s="346">
        <v>784455.25</v>
      </c>
      <c r="T822" s="346">
        <v>475.42742424242425</v>
      </c>
      <c r="U822" s="346">
        <v>643886.75</v>
      </c>
      <c r="V822" s="346">
        <v>927409</v>
      </c>
      <c r="W822" s="346">
        <v>1730070.3</v>
      </c>
      <c r="X822" s="346">
        <v>1191184.5375000001</v>
      </c>
      <c r="Y822" s="346">
        <v>3396251.9</v>
      </c>
      <c r="Z822" s="346">
        <v>16</v>
      </c>
      <c r="AA822" s="346" t="s">
        <v>1853</v>
      </c>
      <c r="AB822" s="346" t="s">
        <v>1854</v>
      </c>
      <c r="AC822" s="346" t="s">
        <v>1841</v>
      </c>
      <c r="AD822" s="346">
        <v>-945615.05</v>
      </c>
      <c r="AE822" s="347">
        <v>-0.54657608422039261</v>
      </c>
      <c r="AF822" s="347">
        <v>1.6977994055397298E-2</v>
      </c>
      <c r="AG822" s="346"/>
      <c r="AH822" s="346">
        <v>579731</v>
      </c>
      <c r="AI822" s="346">
        <v>984409</v>
      </c>
      <c r="AJ822" s="346">
        <v>665272</v>
      </c>
      <c r="AK822" s="346">
        <v>908409</v>
      </c>
      <c r="AL822" s="346"/>
      <c r="AM822" s="346">
        <v>-19149.306648210957</v>
      </c>
      <c r="AN822" s="346">
        <v>59972.674618299148</v>
      </c>
      <c r="AO822" s="346">
        <v>-19744.258465804858</v>
      </c>
      <c r="AP822" s="346">
        <v>32194.796780617471</v>
      </c>
      <c r="AQ822" s="347">
        <v>0.11823341795453506</v>
      </c>
      <c r="AR822" s="348" t="str">
        <f t="shared" si="64"/>
        <v>ChattogramCumilla</v>
      </c>
      <c r="AS822" s="347">
        <v>1.5116684494820072E-2</v>
      </c>
      <c r="AT822" s="347" t="s">
        <v>1842</v>
      </c>
      <c r="AU822" s="347" t="s">
        <v>1843</v>
      </c>
      <c r="AV822" s="349" t="s">
        <v>1041</v>
      </c>
    </row>
    <row r="823" spans="1:48" ht="14.4">
      <c r="A823" s="343">
        <v>936</v>
      </c>
      <c r="B823" s="343" t="s">
        <v>2488</v>
      </c>
      <c r="C823" s="343" t="s">
        <v>2489</v>
      </c>
      <c r="D823" s="343" t="str">
        <f t="shared" si="60"/>
        <v>1501 - 2000 SFTChattogramCumillaNon-PNPHigh Street W Residential BlockLBঅন্যান্যI shapeGround floor</v>
      </c>
      <c r="E823" s="343" t="str">
        <f>CONCATENATE('Outlet Data'!K823,L823,'Outlet Data'!N823,M823)</f>
        <v>ChattogramCumillaHigh Street W Residential BlockNon-PNP</v>
      </c>
      <c r="F823" s="343" t="str">
        <f t="shared" si="61"/>
        <v>Cumillaঅন্যান্যNon-PNP</v>
      </c>
      <c r="G823" s="343" t="str">
        <f t="shared" si="62"/>
        <v>CumillaNon-PNP</v>
      </c>
      <c r="H823" s="344">
        <v>46063</v>
      </c>
      <c r="I823" s="343">
        <v>1630</v>
      </c>
      <c r="J823" s="343" t="str">
        <f t="shared" si="63"/>
        <v>1501 - 2000 SFT</v>
      </c>
      <c r="K823" s="345" t="s">
        <v>195</v>
      </c>
      <c r="L823" s="343" t="s">
        <v>162</v>
      </c>
      <c r="M823" s="345" t="s">
        <v>1537</v>
      </c>
      <c r="N823" s="343" t="s">
        <v>1015</v>
      </c>
      <c r="O823" s="343" t="s">
        <v>127</v>
      </c>
      <c r="P823" s="343" t="s">
        <v>27</v>
      </c>
      <c r="Q823" s="343" t="s">
        <v>1926</v>
      </c>
      <c r="R823" s="343" t="s">
        <v>1863</v>
      </c>
      <c r="S823" s="346">
        <v>852352.5</v>
      </c>
      <c r="T823" s="346">
        <v>522.91564417177915</v>
      </c>
      <c r="U823" s="346">
        <v>642557</v>
      </c>
      <c r="V823" s="346">
        <v>999514.5</v>
      </c>
      <c r="W823" s="346">
        <v>1348528.2</v>
      </c>
      <c r="X823" s="346">
        <v>907985.2</v>
      </c>
      <c r="Y823" s="346">
        <v>1744457</v>
      </c>
      <c r="Z823" s="346">
        <v>13</v>
      </c>
      <c r="AA823" s="346" t="s">
        <v>1848</v>
      </c>
      <c r="AB823" s="346" t="s">
        <v>1849</v>
      </c>
      <c r="AC823" s="346" t="s">
        <v>1841</v>
      </c>
      <c r="AD823" s="346">
        <v>-496175.69999999995</v>
      </c>
      <c r="AE823" s="347">
        <v>-0.36793869049234562</v>
      </c>
      <c r="AF823" s="347">
        <v>-9.2360102721795144E-3</v>
      </c>
      <c r="AG823" s="346"/>
      <c r="AH823" s="346">
        <v>585911</v>
      </c>
      <c r="AI823" s="346">
        <v>1244061</v>
      </c>
      <c r="AJ823" s="346">
        <v>661439</v>
      </c>
      <c r="AK823" s="346">
        <v>917999</v>
      </c>
      <c r="AL823" s="346"/>
      <c r="AM823" s="346">
        <v>-45379.860691735114</v>
      </c>
      <c r="AN823" s="346">
        <v>33207.983478391281</v>
      </c>
      <c r="AO823" s="346">
        <v>-3218.8754171186883</v>
      </c>
      <c r="AP823" s="346">
        <v>-16098.593151609035</v>
      </c>
      <c r="AQ823" s="347">
        <v>0.11526278796731328</v>
      </c>
      <c r="AR823" s="348" t="str">
        <f t="shared" si="64"/>
        <v>ChattogramCumilla</v>
      </c>
      <c r="AS823" s="347">
        <v>4.0000000000000001E-3</v>
      </c>
      <c r="AT823" s="347" t="s">
        <v>1856</v>
      </c>
      <c r="AU823" s="347" t="s">
        <v>1843</v>
      </c>
      <c r="AV823" s="349" t="s">
        <v>1041</v>
      </c>
    </row>
    <row r="824" spans="1:48" ht="14.4">
      <c r="A824" s="343">
        <v>939</v>
      </c>
      <c r="B824" s="343" t="s">
        <v>2490</v>
      </c>
      <c r="C824" s="343" t="s">
        <v>2491</v>
      </c>
      <c r="D824" s="343" t="str">
        <f t="shared" si="60"/>
        <v>Below 1000 SFTChattogramCumillaNon-PNPHigh Street W Residential BlockMBথানা সদরI shapeGround floor</v>
      </c>
      <c r="E824" s="343" t="str">
        <f>CONCATENATE('Outlet Data'!K824,L824,'Outlet Data'!N824,M824)</f>
        <v>ChattogramCumillaHigh Street W Residential BlockNon-PNP</v>
      </c>
      <c r="F824" s="343" t="str">
        <f t="shared" si="61"/>
        <v>Cumillaথানা সদরNon-PNP</v>
      </c>
      <c r="G824" s="343" t="str">
        <f t="shared" si="62"/>
        <v>CumillaNon-PNP</v>
      </c>
      <c r="H824" s="344">
        <v>46078</v>
      </c>
      <c r="I824" s="343">
        <v>1000</v>
      </c>
      <c r="J824" s="343" t="str">
        <f t="shared" si="63"/>
        <v>Below 1000 SFT</v>
      </c>
      <c r="K824" s="345" t="s">
        <v>195</v>
      </c>
      <c r="L824" s="343" t="s">
        <v>162</v>
      </c>
      <c r="M824" s="345" t="s">
        <v>1537</v>
      </c>
      <c r="N824" s="343" t="s">
        <v>1015</v>
      </c>
      <c r="O824" s="343" t="s">
        <v>25</v>
      </c>
      <c r="P824" s="343" t="s">
        <v>27</v>
      </c>
      <c r="Q824" s="343" t="s">
        <v>1869</v>
      </c>
      <c r="R824" s="343" t="s">
        <v>1863</v>
      </c>
      <c r="S824" s="346">
        <v>1805093.5</v>
      </c>
      <c r="T824" s="346">
        <v>1805.0934999999999</v>
      </c>
      <c r="U824" s="346">
        <v>1323805</v>
      </c>
      <c r="V824" s="346">
        <v>2402301</v>
      </c>
      <c r="W824" s="346">
        <v>1039476.4</v>
      </c>
      <c r="X824" s="346">
        <v>672568</v>
      </c>
      <c r="Y824" s="346">
        <v>1386312.2</v>
      </c>
      <c r="Z824" s="346">
        <v>5</v>
      </c>
      <c r="AA824" s="346" t="s">
        <v>1853</v>
      </c>
      <c r="AB824" s="346" t="s">
        <v>1854</v>
      </c>
      <c r="AC824" s="346" t="s">
        <v>1855</v>
      </c>
      <c r="AD824" s="346">
        <v>765617.1</v>
      </c>
      <c r="AE824" s="347">
        <v>0.73654110858120481</v>
      </c>
      <c r="AF824" s="347">
        <v>7.9822237799583085E-2</v>
      </c>
      <c r="AG824" s="346"/>
      <c r="AH824" s="346">
        <v>297223</v>
      </c>
      <c r="AI824" s="346">
        <v>3081126</v>
      </c>
      <c r="AJ824" s="346">
        <v>1665999</v>
      </c>
      <c r="AK824" s="346">
        <v>2176026</v>
      </c>
      <c r="AL824" s="346"/>
      <c r="AM824" s="346">
        <v>40925.003171180477</v>
      </c>
      <c r="AN824" s="346">
        <v>255439.18834095181</v>
      </c>
      <c r="AO824" s="346">
        <v>96459.318740383198</v>
      </c>
      <c r="AP824" s="346">
        <v>183522.90017741144</v>
      </c>
      <c r="AQ824" s="347">
        <v>0.12194731406502531</v>
      </c>
      <c r="AR824" s="348" t="str">
        <f t="shared" si="64"/>
        <v>ChattogramCumilla</v>
      </c>
      <c r="AS824" s="347">
        <v>4.0000000000000001E-3</v>
      </c>
      <c r="AT824" s="347" t="s">
        <v>1856</v>
      </c>
      <c r="AU824" s="347" t="s">
        <v>1843</v>
      </c>
      <c r="AV824" s="349" t="s">
        <v>1041</v>
      </c>
    </row>
    <row r="825" spans="1:48" ht="14.4">
      <c r="A825" s="343">
        <v>940</v>
      </c>
      <c r="B825" s="343" t="s">
        <v>2492</v>
      </c>
      <c r="C825" s="343" t="s">
        <v>2493</v>
      </c>
      <c r="D825" s="343" t="str">
        <f t="shared" si="60"/>
        <v>1001 - 1500 SFTDhakaManikganjNon-PNPHigh Street W Residential BlockMBজেলা শহরSquare ⬜ shapeGround floor</v>
      </c>
      <c r="E825" s="343" t="str">
        <f>CONCATENATE('Outlet Data'!K825,L825,'Outlet Data'!N825,M825)</f>
        <v>DhakaManikganjHigh Street W Residential BlockNon-PNP</v>
      </c>
      <c r="F825" s="343" t="str">
        <f t="shared" si="61"/>
        <v>Manikganjজেলা শহরNon-PNP</v>
      </c>
      <c r="G825" s="343" t="str">
        <f t="shared" si="62"/>
        <v>ManikganjNon-PNP</v>
      </c>
      <c r="H825" s="344">
        <v>46080</v>
      </c>
      <c r="I825" s="343">
        <v>1168</v>
      </c>
      <c r="J825" s="343" t="str">
        <f t="shared" si="63"/>
        <v>1001 - 1500 SFT</v>
      </c>
      <c r="K825" s="345" t="s">
        <v>52</v>
      </c>
      <c r="L825" s="343" t="s">
        <v>542</v>
      </c>
      <c r="M825" s="345" t="s">
        <v>1537</v>
      </c>
      <c r="N825" s="343" t="s">
        <v>1015</v>
      </c>
      <c r="O825" s="343" t="s">
        <v>25</v>
      </c>
      <c r="P825" s="343" t="s">
        <v>27</v>
      </c>
      <c r="Q825" s="343" t="s">
        <v>1861</v>
      </c>
      <c r="R825" s="343" t="s">
        <v>52</v>
      </c>
      <c r="S825" s="346">
        <v>431277.5</v>
      </c>
      <c r="T825" s="346">
        <v>369.24443493150687</v>
      </c>
      <c r="U825" s="346">
        <v>371642.75</v>
      </c>
      <c r="V825" s="346">
        <v>591045.75</v>
      </c>
      <c r="W825" s="346">
        <v>1445730</v>
      </c>
      <c r="X825" s="346">
        <v>953500.60000000009</v>
      </c>
      <c r="Y825" s="346">
        <v>1792550.9</v>
      </c>
      <c r="Z825" s="346">
        <v>55</v>
      </c>
      <c r="AA825" s="346" t="s">
        <v>1853</v>
      </c>
      <c r="AB825" s="346" t="s">
        <v>1854</v>
      </c>
      <c r="AC825" s="346" t="s">
        <v>1841</v>
      </c>
      <c r="AD825" s="346">
        <v>-1014452.5</v>
      </c>
      <c r="AE825" s="347">
        <v>-0.70168876622882559</v>
      </c>
      <c r="AF825" s="347">
        <v>-3.86118486859547E-2</v>
      </c>
      <c r="AG825" s="346"/>
      <c r="AH825" s="346">
        <v>9899</v>
      </c>
      <c r="AI825" s="346">
        <v>570598</v>
      </c>
      <c r="AJ825" s="346">
        <v>492224</v>
      </c>
      <c r="AK825" s="346">
        <v>652389</v>
      </c>
      <c r="AL825" s="346"/>
      <c r="AM825" s="346">
        <v>1314.3535749091816</v>
      </c>
      <c r="AN825" s="346">
        <v>-56532.761834592442</v>
      </c>
      <c r="AO825" s="346">
        <v>-3087.601121601474</v>
      </c>
      <c r="AP825" s="346">
        <v>-8303.6769053425814</v>
      </c>
      <c r="AQ825" s="347">
        <v>0.12036541597196831</v>
      </c>
      <c r="AR825" s="348" t="str">
        <f t="shared" si="64"/>
        <v>DhakaManikganj</v>
      </c>
      <c r="AS825" s="347">
        <v>4.0000000000000001E-3</v>
      </c>
      <c r="AT825" s="347" t="s">
        <v>1846</v>
      </c>
      <c r="AU825" s="347" t="s">
        <v>1843</v>
      </c>
      <c r="AV825" s="349" t="s">
        <v>1041</v>
      </c>
    </row>
    <row r="826" spans="1:48" ht="14.4">
      <c r="A826" s="343">
        <v>896</v>
      </c>
      <c r="B826" s="343" t="s">
        <v>2494</v>
      </c>
      <c r="C826" s="343" t="s">
        <v>2495</v>
      </c>
      <c r="D826" s="343" t="str">
        <f t="shared" si="60"/>
        <v>1501 - 2000 SFTRajshahiBoguraNon-PNPCommercial HubMBথানা সদরI shapeGround floor</v>
      </c>
      <c r="E826" s="343" t="str">
        <f>CONCATENATE('Outlet Data'!K826,L826,'Outlet Data'!N826,M826)</f>
        <v>RajshahiBoguraCommercial HubNon-PNP</v>
      </c>
      <c r="F826" s="343" t="str">
        <f t="shared" si="61"/>
        <v>Boguraথানা সদরNon-PNP</v>
      </c>
      <c r="G826" s="343" t="str">
        <f t="shared" si="62"/>
        <v>BoguraNon-PNP</v>
      </c>
      <c r="H826" s="344">
        <v>46081</v>
      </c>
      <c r="I826" s="343">
        <v>1800</v>
      </c>
      <c r="J826" s="343" t="str">
        <f t="shared" si="63"/>
        <v>1501 - 2000 SFT</v>
      </c>
      <c r="K826" s="345" t="s">
        <v>107</v>
      </c>
      <c r="L826" s="343" t="s">
        <v>150</v>
      </c>
      <c r="M826" s="345" t="s">
        <v>1537</v>
      </c>
      <c r="N826" s="343" t="s">
        <v>1014</v>
      </c>
      <c r="O826" s="343" t="s">
        <v>25</v>
      </c>
      <c r="P826" s="343" t="s">
        <v>27</v>
      </c>
      <c r="Q826" s="343" t="s">
        <v>1869</v>
      </c>
      <c r="R826" s="343" t="s">
        <v>1863</v>
      </c>
      <c r="S826" s="346">
        <v>354467.2</v>
      </c>
      <c r="T826" s="346">
        <v>196.92622222222224</v>
      </c>
      <c r="U826" s="346">
        <v>81253</v>
      </c>
      <c r="V826" s="346">
        <v>505585</v>
      </c>
      <c r="W826" s="346">
        <v>1626061.4</v>
      </c>
      <c r="X826" s="346">
        <v>1156354.2</v>
      </c>
      <c r="Y826" s="346">
        <v>1862342.6</v>
      </c>
      <c r="Z826" s="346">
        <v>5</v>
      </c>
      <c r="AA826" s="346" t="s">
        <v>1853</v>
      </c>
      <c r="AB826" s="346" t="s">
        <v>1854</v>
      </c>
      <c r="AC826" s="346" t="s">
        <v>1841</v>
      </c>
      <c r="AD826" s="346">
        <v>-1271594.2</v>
      </c>
      <c r="AE826" s="347">
        <v>-0.78200872365582264</v>
      </c>
      <c r="AF826" s="347">
        <v>-9.325384040907031E-2</v>
      </c>
      <c r="AG826" s="346">
        <v>0</v>
      </c>
      <c r="AH826" s="346">
        <v>81253</v>
      </c>
      <c r="AI826" s="346">
        <v>735296</v>
      </c>
      <c r="AJ826" s="346">
        <v>450202</v>
      </c>
      <c r="AK826" s="346">
        <v>505585</v>
      </c>
      <c r="AL826" s="346">
        <v>-26419.360000000001</v>
      </c>
      <c r="AM826" s="346">
        <v>-79670.703724299412</v>
      </c>
      <c r="AN826" s="346">
        <v>10744.444851201639</v>
      </c>
      <c r="AO826" s="346">
        <v>-65739.289311694141</v>
      </c>
      <c r="AP826" s="346">
        <v>-4192.2303104581079</v>
      </c>
      <c r="AQ826" s="347">
        <v>0.11943650666633231</v>
      </c>
      <c r="AR826" s="348" t="str">
        <f t="shared" si="64"/>
        <v>RajshahiBogura</v>
      </c>
      <c r="AS826" s="347">
        <v>4.0000000000000001E-3</v>
      </c>
      <c r="AT826" s="347" t="s">
        <v>1856</v>
      </c>
      <c r="AU826" s="347" t="s">
        <v>1843</v>
      </c>
      <c r="AV826" s="349" t="s">
        <v>1041</v>
      </c>
    </row>
    <row r="827" spans="1:48" ht="14.4">
      <c r="A827" s="343">
        <v>901</v>
      </c>
      <c r="B827" s="343" t="s">
        <v>2496</v>
      </c>
      <c r="C827" s="343" t="s">
        <v>2497</v>
      </c>
      <c r="D827" s="343" t="str">
        <f t="shared" si="60"/>
        <v>2501 - 3000 SFTRangpurRangpurPNPCommercial HubMBবিভাগীয় শহরSquare ⬜ shapeGround floor</v>
      </c>
      <c r="E827" s="343" t="str">
        <f>CONCATENATE('Outlet Data'!K827,L827,'Outlet Data'!N827,M827)</f>
        <v>RangpurRangpurCommercial HubPNP</v>
      </c>
      <c r="F827" s="343" t="str">
        <f t="shared" si="61"/>
        <v>Rangpurবিভাগীয় শহরPNP</v>
      </c>
      <c r="G827" s="343" t="str">
        <f t="shared" si="62"/>
        <v>RangpurPNP</v>
      </c>
      <c r="H827" s="344">
        <v>46081</v>
      </c>
      <c r="I827" s="343">
        <v>2750</v>
      </c>
      <c r="J827" s="343" t="str">
        <f t="shared" si="63"/>
        <v>2501 - 3000 SFT</v>
      </c>
      <c r="K827" s="345" t="s">
        <v>389</v>
      </c>
      <c r="L827" s="343" t="s">
        <v>389</v>
      </c>
      <c r="M827" s="345" t="s">
        <v>1492</v>
      </c>
      <c r="N827" s="343" t="s">
        <v>1014</v>
      </c>
      <c r="O827" s="343" t="s">
        <v>25</v>
      </c>
      <c r="P827" s="343" t="s">
        <v>27</v>
      </c>
      <c r="Q827" s="343" t="s">
        <v>1838</v>
      </c>
      <c r="R827" s="343" t="s">
        <v>1863</v>
      </c>
      <c r="S827" s="346">
        <v>1131382.8</v>
      </c>
      <c r="T827" s="346">
        <v>411.41192727272727</v>
      </c>
      <c r="U827" s="346">
        <v>3886</v>
      </c>
      <c r="V827" s="346">
        <v>1800581</v>
      </c>
      <c r="W827" s="346">
        <v>5357420.8</v>
      </c>
      <c r="X827" s="346">
        <v>4351776.4000000004</v>
      </c>
      <c r="Y827" s="346">
        <v>9094796.8000000007</v>
      </c>
      <c r="Z827" s="346">
        <v>13</v>
      </c>
      <c r="AA827" s="346" t="s">
        <v>1864</v>
      </c>
      <c r="AB827" s="346" t="s">
        <v>1865</v>
      </c>
      <c r="AC827" s="346" t="s">
        <v>1841</v>
      </c>
      <c r="AD827" s="346">
        <v>-4226038</v>
      </c>
      <c r="AE827" s="347">
        <v>-0.78881950060745654</v>
      </c>
      <c r="AF827" s="347">
        <v>2.7391009666435599E-2</v>
      </c>
      <c r="AG827" s="346">
        <v>0</v>
      </c>
      <c r="AH827" s="346">
        <v>3886</v>
      </c>
      <c r="AI827" s="346">
        <v>1682370</v>
      </c>
      <c r="AJ827" s="346">
        <v>1800581</v>
      </c>
      <c r="AK827" s="346">
        <v>2170077</v>
      </c>
      <c r="AL827" s="346">
        <v>-23467.73</v>
      </c>
      <c r="AM827" s="346">
        <v>-111430.17015566911</v>
      </c>
      <c r="AN827" s="346">
        <v>39268.797555354715</v>
      </c>
      <c r="AO827" s="346">
        <v>112761.5343058905</v>
      </c>
      <c r="AP827" s="346">
        <v>137816.15435061877</v>
      </c>
      <c r="AQ827" s="347">
        <v>0.13781569704446645</v>
      </c>
      <c r="AR827" s="348" t="str">
        <f t="shared" si="64"/>
        <v>RangpurRangpur</v>
      </c>
      <c r="AS827" s="347">
        <v>4.0000000000000001E-3</v>
      </c>
      <c r="AT827" s="347" t="s">
        <v>1846</v>
      </c>
      <c r="AU827" s="347" t="s">
        <v>1843</v>
      </c>
      <c r="AV827" s="349" t="s">
        <v>1041</v>
      </c>
    </row>
    <row r="828" spans="1:48" ht="14.4">
      <c r="A828" s="343">
        <v>930</v>
      </c>
      <c r="B828" s="343" t="s">
        <v>2498</v>
      </c>
      <c r="C828" s="343" t="s">
        <v>2499</v>
      </c>
      <c r="D828" s="343" t="str">
        <f t="shared" si="60"/>
        <v>1001 - 1500 SFTRangpurGaibandhaNon-PNPHigh StreetMAথানা সদরL shapeSlightly upper than Ground floor</v>
      </c>
      <c r="E828" s="343" t="str">
        <f>CONCATENATE('Outlet Data'!K828,L828,'Outlet Data'!N828,M828)</f>
        <v>RangpurGaibandhaHigh StreetNon-PNP</v>
      </c>
      <c r="F828" s="343" t="str">
        <f t="shared" si="61"/>
        <v>Gaibandhaথানা সদরNon-PNP</v>
      </c>
      <c r="G828" s="343" t="str">
        <f t="shared" si="62"/>
        <v>GaibandhaNon-PNP</v>
      </c>
      <c r="H828" s="344">
        <v>46081</v>
      </c>
      <c r="I828" s="343">
        <v>1500</v>
      </c>
      <c r="J828" s="343" t="str">
        <f t="shared" si="63"/>
        <v>1001 - 1500 SFT</v>
      </c>
      <c r="K828" s="345" t="s">
        <v>389</v>
      </c>
      <c r="L828" s="343" t="s">
        <v>576</v>
      </c>
      <c r="M828" s="345" t="s">
        <v>1537</v>
      </c>
      <c r="N828" s="343" t="s">
        <v>1018</v>
      </c>
      <c r="O828" s="343" t="s">
        <v>25</v>
      </c>
      <c r="P828" s="343" t="s">
        <v>46</v>
      </c>
      <c r="Q828" s="343" t="s">
        <v>1869</v>
      </c>
      <c r="R828" s="343" t="s">
        <v>1863</v>
      </c>
      <c r="S828" s="346">
        <v>948607.75</v>
      </c>
      <c r="T828" s="346">
        <v>632.40516666666667</v>
      </c>
      <c r="U828" s="346">
        <v>765094.25</v>
      </c>
      <c r="V828" s="346">
        <v>1294793</v>
      </c>
      <c r="W828" s="346">
        <v>1079839.5</v>
      </c>
      <c r="X828" s="346">
        <v>843126.25</v>
      </c>
      <c r="Y828" s="346">
        <v>1494620.3</v>
      </c>
      <c r="Z828" s="346">
        <v>148</v>
      </c>
      <c r="AA828" s="346" t="s">
        <v>1839</v>
      </c>
      <c r="AB828" s="346" t="s">
        <v>1840</v>
      </c>
      <c r="AC828" s="346" t="s">
        <v>1845</v>
      </c>
      <c r="AD828" s="346">
        <v>-131231.75</v>
      </c>
      <c r="AE828" s="347">
        <v>-0.12152894018046201</v>
      </c>
      <c r="AF828" s="347">
        <v>1.4727495125014889E-2</v>
      </c>
      <c r="AG828" s="346"/>
      <c r="AH828" s="346">
        <v>2180</v>
      </c>
      <c r="AI828" s="346">
        <v>1203160</v>
      </c>
      <c r="AJ828" s="346">
        <v>1019399</v>
      </c>
      <c r="AK828" s="346">
        <v>1569692</v>
      </c>
      <c r="AL828" s="346"/>
      <c r="AM828" s="346">
        <v>107.0447116772669</v>
      </c>
      <c r="AN828" s="346">
        <v>-22094.090308639337</v>
      </c>
      <c r="AO828" s="346">
        <v>-9621.1174871313269</v>
      </c>
      <c r="AP828" s="346">
        <v>87490.627138798765</v>
      </c>
      <c r="AQ828" s="347">
        <v>7.9666721933022974E-2</v>
      </c>
      <c r="AR828" s="348" t="str">
        <f t="shared" si="64"/>
        <v>RangpurGaibandha</v>
      </c>
      <c r="AS828" s="347">
        <v>4.0000000000000001E-3</v>
      </c>
      <c r="AT828" s="347" t="s">
        <v>1842</v>
      </c>
      <c r="AU828" s="347" t="s">
        <v>1851</v>
      </c>
      <c r="AV828" s="349" t="s">
        <v>1041</v>
      </c>
    </row>
    <row r="829" spans="1:48" ht="14.4">
      <c r="A829" s="343">
        <v>932</v>
      </c>
      <c r="B829" s="343" t="s">
        <v>2500</v>
      </c>
      <c r="C829" s="343" t="s">
        <v>2501</v>
      </c>
      <c r="D829" s="343" t="str">
        <f t="shared" si="60"/>
        <v>1001 - 1500 SFTRajshahiRajshahiNon-PNPCommercial HubMBবিভাগীয় শহরSquare ⬜ shapeSlightly upper than Ground floor</v>
      </c>
      <c r="E829" s="343" t="str">
        <f>CONCATENATE('Outlet Data'!K829,L829,'Outlet Data'!N829,M829)</f>
        <v>RajshahiRajshahiCommercial HubNon-PNP</v>
      </c>
      <c r="F829" s="343" t="str">
        <f t="shared" si="61"/>
        <v>Rajshahiবিভাগীয় শহরNon-PNP</v>
      </c>
      <c r="G829" s="343" t="str">
        <f t="shared" si="62"/>
        <v>RajshahiNon-PNP</v>
      </c>
      <c r="H829" s="344">
        <v>46081</v>
      </c>
      <c r="I829" s="343">
        <v>1360</v>
      </c>
      <c r="J829" s="343" t="str">
        <f t="shared" si="63"/>
        <v>1001 - 1500 SFT</v>
      </c>
      <c r="K829" s="345" t="s">
        <v>107</v>
      </c>
      <c r="L829" s="343" t="s">
        <v>107</v>
      </c>
      <c r="M829" s="345" t="s">
        <v>1537</v>
      </c>
      <c r="N829" s="343" t="s">
        <v>1014</v>
      </c>
      <c r="O829" s="343" t="s">
        <v>25</v>
      </c>
      <c r="P829" s="343" t="s">
        <v>27</v>
      </c>
      <c r="Q829" s="343" t="s">
        <v>1838</v>
      </c>
      <c r="R829" s="343" t="s">
        <v>1863</v>
      </c>
      <c r="S829" s="346">
        <v>556364</v>
      </c>
      <c r="T829" s="346">
        <v>409.09117647058821</v>
      </c>
      <c r="U829" s="346">
        <v>465116.75</v>
      </c>
      <c r="V829" s="346">
        <v>795821.25</v>
      </c>
      <c r="W829" s="346">
        <v>949666.7</v>
      </c>
      <c r="X829" s="346">
        <v>686228.35000000009</v>
      </c>
      <c r="Y829" s="346">
        <v>1376057.85</v>
      </c>
      <c r="Z829" s="346">
        <v>32</v>
      </c>
      <c r="AA829" s="346" t="s">
        <v>1848</v>
      </c>
      <c r="AB829" s="346" t="s">
        <v>1849</v>
      </c>
      <c r="AC829" s="346" t="s">
        <v>1841</v>
      </c>
      <c r="AD829" s="346">
        <v>-393302.69999999995</v>
      </c>
      <c r="AE829" s="347">
        <v>-0.41414814271154288</v>
      </c>
      <c r="AF829" s="347">
        <v>-2.3426091035231231E-2</v>
      </c>
      <c r="AG829" s="346"/>
      <c r="AH829" s="346">
        <v>1163</v>
      </c>
      <c r="AI829" s="346">
        <v>619768</v>
      </c>
      <c r="AJ829" s="346">
        <v>789380</v>
      </c>
      <c r="AK829" s="346">
        <v>815145</v>
      </c>
      <c r="AL829" s="346"/>
      <c r="AM829" s="346">
        <v>-5057.1119676254175</v>
      </c>
      <c r="AN829" s="346">
        <v>-57843.264689269825</v>
      </c>
      <c r="AO829" s="346">
        <v>7611.0427744956687</v>
      </c>
      <c r="AP829" s="346">
        <v>3155.5990314980154</v>
      </c>
      <c r="AQ829" s="347">
        <v>0.13368907567847152</v>
      </c>
      <c r="AR829" s="348" t="str">
        <f t="shared" si="64"/>
        <v>RajshahiRajshahi</v>
      </c>
      <c r="AS829" s="347">
        <v>4.0000000000000001E-3</v>
      </c>
      <c r="AT829" s="347" t="s">
        <v>1846</v>
      </c>
      <c r="AU829" s="347" t="s">
        <v>1851</v>
      </c>
      <c r="AV829" s="349" t="s">
        <v>1041</v>
      </c>
    </row>
    <row r="830" spans="1:48" ht="14.4">
      <c r="A830" s="343">
        <v>938</v>
      </c>
      <c r="B830" s="343" t="s">
        <v>2502</v>
      </c>
      <c r="C830" s="343" t="s">
        <v>2503</v>
      </c>
      <c r="D830" s="343" t="str">
        <f t="shared" si="60"/>
        <v>2001 - 2500 SFTMymensinghNetrokonaNon-PNPCommercial HubMBজেলা শহরL shapeGround floor</v>
      </c>
      <c r="E830" s="343" t="str">
        <f>CONCATENATE('Outlet Data'!K830,L830,'Outlet Data'!N830,M830)</f>
        <v>MymensinghNetrokonaCommercial HubNon-PNP</v>
      </c>
      <c r="F830" s="343" t="str">
        <f t="shared" si="61"/>
        <v>Netrokonaজেলা শহরNon-PNP</v>
      </c>
      <c r="G830" s="343" t="str">
        <f t="shared" si="62"/>
        <v>NetrokonaNon-PNP</v>
      </c>
      <c r="H830" s="344">
        <v>46081</v>
      </c>
      <c r="I830" s="343">
        <v>2370</v>
      </c>
      <c r="J830" s="343" t="str">
        <f t="shared" si="63"/>
        <v>2001 - 2500 SFT</v>
      </c>
      <c r="K830" s="345" t="s">
        <v>18</v>
      </c>
      <c r="L830" s="343" t="s">
        <v>300</v>
      </c>
      <c r="M830" s="345" t="s">
        <v>1537</v>
      </c>
      <c r="N830" s="343" t="s">
        <v>1014</v>
      </c>
      <c r="O830" s="343" t="s">
        <v>25</v>
      </c>
      <c r="P830" s="343" t="s">
        <v>27</v>
      </c>
      <c r="Q830" s="343" t="s">
        <v>1861</v>
      </c>
      <c r="R830" s="343" t="s">
        <v>1863</v>
      </c>
      <c r="S830" s="346">
        <v>679014.25</v>
      </c>
      <c r="T830" s="346">
        <v>286.50390295358648</v>
      </c>
      <c r="U830" s="346">
        <v>583883.25</v>
      </c>
      <c r="V830" s="346">
        <v>906528.5</v>
      </c>
      <c r="W830" s="346">
        <v>1599551.6</v>
      </c>
      <c r="X830" s="346">
        <v>1167925.4500000002</v>
      </c>
      <c r="Y830" s="346">
        <v>2319376.65</v>
      </c>
      <c r="Z830" s="346">
        <v>60</v>
      </c>
      <c r="AA830" s="346" t="s">
        <v>1848</v>
      </c>
      <c r="AB830" s="346" t="s">
        <v>1849</v>
      </c>
      <c r="AC830" s="346" t="s">
        <v>1841</v>
      </c>
      <c r="AD830" s="346">
        <v>-920537.35000000009</v>
      </c>
      <c r="AE830" s="347">
        <v>-0.57549712681979126</v>
      </c>
      <c r="AF830" s="347">
        <v>-3.1142090767468152E-2</v>
      </c>
      <c r="AG830" s="346"/>
      <c r="AH830" s="346">
        <v>60717</v>
      </c>
      <c r="AI830" s="346">
        <v>1032545</v>
      </c>
      <c r="AJ830" s="346">
        <v>758272</v>
      </c>
      <c r="AK830" s="346">
        <v>864523</v>
      </c>
      <c r="AL830" s="346"/>
      <c r="AM830" s="346">
        <v>-14605.64478010892</v>
      </c>
      <c r="AN830" s="346">
        <v>-72989.856545928807</v>
      </c>
      <c r="AO830" s="346">
        <v>-18744.85508487132</v>
      </c>
      <c r="AP830" s="346">
        <v>21756.662787291803</v>
      </c>
      <c r="AQ830" s="347">
        <v>0.11441282266437021</v>
      </c>
      <c r="AR830" s="348" t="str">
        <f t="shared" si="64"/>
        <v>MymensinghNetrokona</v>
      </c>
      <c r="AS830" s="347">
        <v>4.0000000000000001E-3</v>
      </c>
      <c r="AT830" s="347" t="s">
        <v>1842</v>
      </c>
      <c r="AU830" s="347" t="s">
        <v>1843</v>
      </c>
      <c r="AV830" s="349" t="s">
        <v>1041</v>
      </c>
    </row>
    <row r="831" spans="1:48" ht="14.4">
      <c r="A831" s="343">
        <v>941</v>
      </c>
      <c r="B831" s="343" t="s">
        <v>2504</v>
      </c>
      <c r="C831" s="343" t="s">
        <v>2505</v>
      </c>
      <c r="D831" s="343" t="str">
        <f t="shared" si="60"/>
        <v>Below 1000 SFTBarishalPatuakhaliNon-PNPCommercial HubLBজেলা শহরSquare ⬜ shapeGround floor</v>
      </c>
      <c r="E831" s="343" t="str">
        <f>CONCATENATE('Outlet Data'!K831,L831,'Outlet Data'!N831,M831)</f>
        <v>BarishalPatuakhaliCommercial HubNon-PNP</v>
      </c>
      <c r="F831" s="343" t="str">
        <f t="shared" si="61"/>
        <v>Patuakhaliজেলা শহরNon-PNP</v>
      </c>
      <c r="G831" s="343" t="str">
        <f t="shared" si="62"/>
        <v>PatuakhaliNon-PNP</v>
      </c>
      <c r="H831" s="344">
        <v>46081</v>
      </c>
      <c r="I831" s="343">
        <v>1000</v>
      </c>
      <c r="J831" s="343" t="str">
        <f t="shared" si="63"/>
        <v>Below 1000 SFT</v>
      </c>
      <c r="K831" s="345" t="s">
        <v>189</v>
      </c>
      <c r="L831" s="343" t="s">
        <v>211</v>
      </c>
      <c r="M831" s="345" t="s">
        <v>1537</v>
      </c>
      <c r="N831" s="343" t="s">
        <v>1014</v>
      </c>
      <c r="O831" s="343" t="s">
        <v>127</v>
      </c>
      <c r="P831" s="343" t="s">
        <v>27</v>
      </c>
      <c r="Q831" s="343" t="s">
        <v>1861</v>
      </c>
      <c r="R831" s="343" t="s">
        <v>1863</v>
      </c>
      <c r="S831" s="346">
        <v>266423.5</v>
      </c>
      <c r="T831" s="346">
        <v>266.42349999999999</v>
      </c>
      <c r="U831" s="346">
        <v>200594.5</v>
      </c>
      <c r="V831" s="346">
        <v>382857.5</v>
      </c>
      <c r="W831" s="346">
        <v>672715.6</v>
      </c>
      <c r="X831" s="346">
        <v>494034.8</v>
      </c>
      <c r="Y831" s="346">
        <v>1190597.3999999999</v>
      </c>
      <c r="Z831" s="346">
        <v>33</v>
      </c>
      <c r="AA831" s="346" t="s">
        <v>1839</v>
      </c>
      <c r="AB831" s="346" t="s">
        <v>1840</v>
      </c>
      <c r="AC831" s="346" t="s">
        <v>1841</v>
      </c>
      <c r="AD831" s="346">
        <v>-406292.1</v>
      </c>
      <c r="AE831" s="347">
        <v>-0.60395819570707143</v>
      </c>
      <c r="AF831" s="347">
        <v>-0.22883736366399932</v>
      </c>
      <c r="AG831" s="346"/>
      <c r="AH831" s="346">
        <v>6265</v>
      </c>
      <c r="AI831" s="346">
        <v>425372</v>
      </c>
      <c r="AJ831" s="346">
        <v>265371</v>
      </c>
      <c r="AK831" s="346">
        <v>368686</v>
      </c>
      <c r="AL831" s="346"/>
      <c r="AM831" s="346">
        <v>722.78578280419174</v>
      </c>
      <c r="AN831" s="346">
        <v>-85045.383394674005</v>
      </c>
      <c r="AO831" s="346">
        <v>-76115.464468328253</v>
      </c>
      <c r="AP831" s="346">
        <v>-83432.543352344044</v>
      </c>
      <c r="AQ831" s="347">
        <v>0.1082841676562671</v>
      </c>
      <c r="AR831" s="348" t="str">
        <f t="shared" si="64"/>
        <v>BarishalPatuakhali</v>
      </c>
      <c r="AS831" s="347">
        <v>4.0000000000000001E-3</v>
      </c>
      <c r="AT831" s="347" t="s">
        <v>1846</v>
      </c>
      <c r="AU831" s="347" t="s">
        <v>1843</v>
      </c>
      <c r="AV831" s="349" t="s">
        <v>1041</v>
      </c>
    </row>
    <row r="832" spans="1:48" ht="14.4">
      <c r="A832" s="343">
        <v>942</v>
      </c>
      <c r="B832" s="343" t="s">
        <v>2506</v>
      </c>
      <c r="C832" s="343" t="s">
        <v>2507</v>
      </c>
      <c r="D832" s="343" t="str">
        <f t="shared" si="60"/>
        <v>Below 1000 SFTDhakaDhakaNon-PNPCommercial HubMBবিভাগীয় শহরSquare ⬜ shapeGround floor</v>
      </c>
      <c r="E832" s="343" t="str">
        <f>CONCATENATE('Outlet Data'!K832,L832,'Outlet Data'!N832,M832)</f>
        <v>DhakaDhakaCommercial HubNon-PNP</v>
      </c>
      <c r="F832" s="343" t="str">
        <f t="shared" si="61"/>
        <v>Dhakaবিভাগীয় শহরNon-PNP</v>
      </c>
      <c r="G832" s="343" t="str">
        <f t="shared" si="62"/>
        <v>DhakaNon-PNP</v>
      </c>
      <c r="H832" s="344">
        <v>46081</v>
      </c>
      <c r="I832" s="343">
        <v>1000</v>
      </c>
      <c r="J832" s="343" t="str">
        <f t="shared" si="63"/>
        <v>Below 1000 SFT</v>
      </c>
      <c r="K832" s="345" t="s">
        <v>52</v>
      </c>
      <c r="L832" s="343" t="s">
        <v>52</v>
      </c>
      <c r="M832" s="345" t="s">
        <v>1537</v>
      </c>
      <c r="N832" s="343" t="s">
        <v>1014</v>
      </c>
      <c r="O832" s="343" t="s">
        <v>25</v>
      </c>
      <c r="P832" s="343" t="s">
        <v>27</v>
      </c>
      <c r="Q832" s="343" t="s">
        <v>1838</v>
      </c>
      <c r="R832" s="343" t="s">
        <v>52</v>
      </c>
      <c r="S832" s="346">
        <v>1100252</v>
      </c>
      <c r="T832" s="346">
        <v>1100.252</v>
      </c>
      <c r="U832" s="346">
        <v>945053</v>
      </c>
      <c r="V832" s="346">
        <v>1532617.5</v>
      </c>
      <c r="W832" s="346">
        <v>1100252</v>
      </c>
      <c r="X832" s="346">
        <v>723334</v>
      </c>
      <c r="Y832" s="346">
        <v>1342015</v>
      </c>
      <c r="Z832" s="346">
        <v>13</v>
      </c>
      <c r="AA832" s="346" t="s">
        <v>1853</v>
      </c>
      <c r="AB832" s="346" t="s">
        <v>1854</v>
      </c>
      <c r="AC832" s="346" t="s">
        <v>1845</v>
      </c>
      <c r="AD832" s="346">
        <v>0</v>
      </c>
      <c r="AE832" s="347">
        <v>0</v>
      </c>
      <c r="AF832" s="347">
        <v>2.4289543860137135E-2</v>
      </c>
      <c r="AG832" s="346"/>
      <c r="AH832" s="346">
        <v>84842</v>
      </c>
      <c r="AI832" s="346">
        <v>1523047</v>
      </c>
      <c r="AJ832" s="346">
        <v>1231790</v>
      </c>
      <c r="AK832" s="346">
        <v>1561329</v>
      </c>
      <c r="AL832" s="346"/>
      <c r="AM832" s="346">
        <v>-16182.893909553892</v>
      </c>
      <c r="AN832" s="346">
        <v>19734.982434274221</v>
      </c>
      <c r="AO832" s="346">
        <v>46539.686522799486</v>
      </c>
      <c r="AP832" s="346">
        <v>56806.701797294605</v>
      </c>
      <c r="AQ832" s="347">
        <v>0.11186141005303309</v>
      </c>
      <c r="AR832" s="348" t="str">
        <f t="shared" si="64"/>
        <v>DhakaDhaka</v>
      </c>
      <c r="AS832" s="347">
        <v>4.0000000000000001E-3</v>
      </c>
      <c r="AT832" s="347" t="s">
        <v>1846</v>
      </c>
      <c r="AU832" s="347" t="s">
        <v>1843</v>
      </c>
      <c r="AV832" s="349" t="s">
        <v>1041</v>
      </c>
    </row>
    <row r="833" spans="1:48" ht="14.4">
      <c r="A833" s="343">
        <v>943</v>
      </c>
      <c r="B833" s="343" t="s">
        <v>2508</v>
      </c>
      <c r="C833" s="343" t="s">
        <v>2509</v>
      </c>
      <c r="D833" s="343" t="str">
        <f t="shared" si="60"/>
        <v>1001 - 1500 SFTMymensinghKishoreganjNon-PNPCommercial HubLCথানা সদরL shapeGround floor</v>
      </c>
      <c r="E833" s="343" t="str">
        <f>CONCATENATE('Outlet Data'!K833,L833,'Outlet Data'!N833,M833)</f>
        <v>MymensinghKishoreganjCommercial HubNon-PNP</v>
      </c>
      <c r="F833" s="343" t="str">
        <f t="shared" si="61"/>
        <v>Kishoreganjথানা সদরNon-PNP</v>
      </c>
      <c r="G833" s="343" t="str">
        <f t="shared" si="62"/>
        <v>KishoreganjNon-PNP</v>
      </c>
      <c r="H833" s="344">
        <v>46081</v>
      </c>
      <c r="I833" s="343">
        <v>1382</v>
      </c>
      <c r="J833" s="343" t="str">
        <f t="shared" si="63"/>
        <v>1001 - 1500 SFT</v>
      </c>
      <c r="K833" s="345" t="s">
        <v>18</v>
      </c>
      <c r="L833" s="343" t="s">
        <v>48</v>
      </c>
      <c r="M833" s="345" t="s">
        <v>1537</v>
      </c>
      <c r="N833" s="343" t="s">
        <v>1014</v>
      </c>
      <c r="O833" s="343" t="s">
        <v>127</v>
      </c>
      <c r="P833" s="343" t="s">
        <v>118</v>
      </c>
      <c r="Q833" s="343" t="s">
        <v>1869</v>
      </c>
      <c r="R833" s="343" t="s">
        <v>1863</v>
      </c>
      <c r="S833" s="346">
        <v>862916</v>
      </c>
      <c r="T833" s="346">
        <v>624.3965267727931</v>
      </c>
      <c r="U833" s="346">
        <v>689323.25</v>
      </c>
      <c r="V833" s="346">
        <v>1228710.75</v>
      </c>
      <c r="W833" s="346">
        <v>1079839.5</v>
      </c>
      <c r="X833" s="346">
        <v>868062.35</v>
      </c>
      <c r="Y833" s="346">
        <v>1495543</v>
      </c>
      <c r="Z833" s="346">
        <v>58</v>
      </c>
      <c r="AA833" s="346" t="s">
        <v>1848</v>
      </c>
      <c r="AB833" s="346" t="s">
        <v>1849</v>
      </c>
      <c r="AC833" s="346" t="s">
        <v>1841</v>
      </c>
      <c r="AD833" s="346">
        <v>-216923.5</v>
      </c>
      <c r="AE833" s="347">
        <v>-0.20088494632767184</v>
      </c>
      <c r="AF833" s="347">
        <v>2.8781790362186577E-2</v>
      </c>
      <c r="AG833" s="346"/>
      <c r="AH833" s="346">
        <v>22832</v>
      </c>
      <c r="AI833" s="346">
        <v>1198749</v>
      </c>
      <c r="AJ833" s="346">
        <v>911487</v>
      </c>
      <c r="AK833" s="346">
        <v>1318596</v>
      </c>
      <c r="AL833" s="346"/>
      <c r="AM833" s="346">
        <v>3336.5320510882775</v>
      </c>
      <c r="AN833" s="346">
        <v>39429.708431124891</v>
      </c>
      <c r="AO833" s="346">
        <v>27661.321887673868</v>
      </c>
      <c r="AP833" s="346">
        <v>28917.507278819336</v>
      </c>
      <c r="AQ833" s="347">
        <v>0.13249057485040314</v>
      </c>
      <c r="AR833" s="348" t="str">
        <f t="shared" si="64"/>
        <v>MymensinghKishoreganj</v>
      </c>
      <c r="AS833" s="347">
        <v>4.0000000000000001E-3</v>
      </c>
      <c r="AT833" s="347" t="s">
        <v>1842</v>
      </c>
      <c r="AU833" s="347" t="s">
        <v>1843</v>
      </c>
      <c r="AV833" s="349" t="s">
        <v>1041</v>
      </c>
    </row>
    <row r="834" spans="1:48" ht="14.4">
      <c r="A834" s="343">
        <v>944</v>
      </c>
      <c r="B834" s="343" t="s">
        <v>2510</v>
      </c>
      <c r="C834" s="343" t="s">
        <v>2511</v>
      </c>
      <c r="D834" s="343" t="str">
        <f t="shared" si="60"/>
        <v>1501 - 2000 SFTDhakaShariatpurNon-PNPHigh StreetLBঅন্যান্যSquare ⬜ shapeGround floor</v>
      </c>
      <c r="E834" s="343" t="str">
        <f>CONCATENATE('Outlet Data'!K834,L834,'Outlet Data'!N834,M834)</f>
        <v>DhakaShariatpurHigh StreetNon-PNP</v>
      </c>
      <c r="F834" s="343" t="str">
        <f t="shared" si="61"/>
        <v>Shariatpurঅন্যান্যNon-PNP</v>
      </c>
      <c r="G834" s="343" t="str">
        <f t="shared" si="62"/>
        <v>ShariatpurNon-PNP</v>
      </c>
      <c r="H834" s="344">
        <v>46081</v>
      </c>
      <c r="I834" s="343">
        <v>1602</v>
      </c>
      <c r="J834" s="343" t="str">
        <f t="shared" si="63"/>
        <v>1501 - 2000 SFT</v>
      </c>
      <c r="K834" s="345" t="s">
        <v>52</v>
      </c>
      <c r="L834" s="343" t="s">
        <v>173</v>
      </c>
      <c r="M834" s="345" t="s">
        <v>1537</v>
      </c>
      <c r="N834" s="343" t="s">
        <v>1018</v>
      </c>
      <c r="O834" s="343" t="s">
        <v>127</v>
      </c>
      <c r="P834" s="343" t="s">
        <v>27</v>
      </c>
      <c r="Q834" s="343" t="s">
        <v>1926</v>
      </c>
      <c r="R834" s="343" t="s">
        <v>52</v>
      </c>
      <c r="S834" s="346">
        <v>595163.5</v>
      </c>
      <c r="T834" s="346">
        <v>371.51279650436953</v>
      </c>
      <c r="U834" s="346">
        <v>406370.25</v>
      </c>
      <c r="V834" s="346">
        <v>817139.25</v>
      </c>
      <c r="W834" s="346">
        <v>1452852.8</v>
      </c>
      <c r="X834" s="346">
        <v>1260741</v>
      </c>
      <c r="Y834" s="346">
        <v>1614909.2999999998</v>
      </c>
      <c r="Z834" s="346">
        <v>7</v>
      </c>
      <c r="AA834" s="346" t="s">
        <v>1853</v>
      </c>
      <c r="AB834" s="346" t="s">
        <v>1854</v>
      </c>
      <c r="AC834" s="346" t="s">
        <v>1841</v>
      </c>
      <c r="AD834" s="346">
        <v>-857689.3</v>
      </c>
      <c r="AE834" s="347">
        <v>-0.59034838216232233</v>
      </c>
      <c r="AF834" s="347">
        <v>-3.6387202880460372E-2</v>
      </c>
      <c r="AG834" s="346"/>
      <c r="AH834" s="346">
        <v>2541</v>
      </c>
      <c r="AI834" s="346">
        <v>1121421</v>
      </c>
      <c r="AJ834" s="346">
        <v>540980</v>
      </c>
      <c r="AK834" s="346">
        <v>715712</v>
      </c>
      <c r="AL834" s="346"/>
      <c r="AM834" s="346">
        <v>333.78649029755695</v>
      </c>
      <c r="AN834" s="346">
        <v>9251.250738069386</v>
      </c>
      <c r="AO834" s="346">
        <v>-20972.603547549297</v>
      </c>
      <c r="AP834" s="346">
        <v>-75237.773766997154</v>
      </c>
      <c r="AQ834" s="347">
        <v>0.12113778311587416</v>
      </c>
      <c r="AR834" s="348" t="str">
        <f t="shared" si="64"/>
        <v>DhakaShariatpur</v>
      </c>
      <c r="AS834" s="347">
        <v>9.6796628415477485E-3</v>
      </c>
      <c r="AT834" s="347" t="s">
        <v>1846</v>
      </c>
      <c r="AU834" s="347" t="s">
        <v>1843</v>
      </c>
      <c r="AV834" s="349" t="s">
        <v>1041</v>
      </c>
    </row>
    <row r="835" spans="1:48" ht="14.4">
      <c r="A835" s="343">
        <v>945</v>
      </c>
      <c r="B835" s="343" t="s">
        <v>2512</v>
      </c>
      <c r="C835" s="343" t="s">
        <v>2513</v>
      </c>
      <c r="D835" s="343" t="str">
        <f t="shared" ref="D835:D898" si="65">CONCATENATE(J835,K835,L835,M835,,N835,O835,P835,Q835,AT835,AU835)</f>
        <v>1501 - 2000 SFTChattogramNoakhaliNon-PNPCommercial HubMBথানা সদরI shapeGround floor</v>
      </c>
      <c r="E835" s="343" t="str">
        <f>CONCATENATE('Outlet Data'!K835,L835,'Outlet Data'!N835,M835)</f>
        <v>ChattogramNoakhaliCommercial HubNon-PNP</v>
      </c>
      <c r="F835" s="343" t="str">
        <f t="shared" ref="F835:F898" si="66">CONCATENATE(L835,Q835,M835)</f>
        <v>Noakhaliথানা সদরNon-PNP</v>
      </c>
      <c r="G835" s="343" t="str">
        <f t="shared" ref="G835:G898" si="67">CONCATENATE(L835,M835)</f>
        <v>NoakhaliNon-PNP</v>
      </c>
      <c r="H835" s="344">
        <v>46081</v>
      </c>
      <c r="I835" s="343">
        <v>2000</v>
      </c>
      <c r="J835" s="343" t="str">
        <f t="shared" ref="J835:J898" si="68">IF(I835="","",IF(I835&lt;=1000,"Below 1000 SFT",IF(I835&gt;10000,"More Then 10000 SFT",(INT((I835-1001)/500)*500+1001)&amp;" - "&amp;(INT((I835-1001)/500)*500+1500)&amp;" SFT")))</f>
        <v>1501 - 2000 SFT</v>
      </c>
      <c r="K835" s="345" t="s">
        <v>195</v>
      </c>
      <c r="L835" s="343" t="s">
        <v>401</v>
      </c>
      <c r="M835" s="345" t="s">
        <v>1537</v>
      </c>
      <c r="N835" s="343" t="s">
        <v>1014</v>
      </c>
      <c r="O835" s="343" t="s">
        <v>25</v>
      </c>
      <c r="P835" s="343" t="s">
        <v>27</v>
      </c>
      <c r="Q835" s="343" t="s">
        <v>1869</v>
      </c>
      <c r="R835" s="343" t="s">
        <v>1863</v>
      </c>
      <c r="S835" s="346">
        <v>1158798.75</v>
      </c>
      <c r="T835" s="346">
        <v>579.39937499999996</v>
      </c>
      <c r="U835" s="346">
        <v>705182.25</v>
      </c>
      <c r="V835" s="346">
        <v>1578786.5</v>
      </c>
      <c r="W835" s="346">
        <v>1730070.3</v>
      </c>
      <c r="X835" s="346">
        <v>1191184.5375000001</v>
      </c>
      <c r="Y835" s="346">
        <v>3396251.9</v>
      </c>
      <c r="Z835" s="346">
        <v>16</v>
      </c>
      <c r="AA835" s="346" t="s">
        <v>1853</v>
      </c>
      <c r="AB835" s="346" t="s">
        <v>1854</v>
      </c>
      <c r="AC835" s="346" t="s">
        <v>1841</v>
      </c>
      <c r="AD835" s="346">
        <v>-571271.55000000005</v>
      </c>
      <c r="AE835" s="347">
        <v>-0.33020135077748003</v>
      </c>
      <c r="AF835" s="347">
        <v>6.1439914941218574E-2</v>
      </c>
      <c r="AG835" s="346"/>
      <c r="AH835" s="346">
        <v>106821</v>
      </c>
      <c r="AI835" s="346">
        <v>2278034</v>
      </c>
      <c r="AJ835" s="346">
        <v>904636</v>
      </c>
      <c r="AK835" s="346">
        <v>1345704</v>
      </c>
      <c r="AL835" s="346"/>
      <c r="AM835" s="346">
        <v>13557.743747683468</v>
      </c>
      <c r="AN835" s="346">
        <v>189946.11686795187</v>
      </c>
      <c r="AO835" s="346">
        <v>35008.686840304377</v>
      </c>
      <c r="AP835" s="346">
        <v>46273.439080021897</v>
      </c>
      <c r="AQ835" s="347">
        <v>0.11909000220602177</v>
      </c>
      <c r="AR835" s="348" t="str">
        <f t="shared" ref="AR835:AR898" si="69">K835&amp;L835</f>
        <v>ChattogramNoakhali</v>
      </c>
      <c r="AS835" s="347">
        <v>4.0000000000000001E-3</v>
      </c>
      <c r="AT835" s="347" t="s">
        <v>1856</v>
      </c>
      <c r="AU835" s="347" t="s">
        <v>1843</v>
      </c>
      <c r="AV835" s="349" t="s">
        <v>1041</v>
      </c>
    </row>
    <row r="836" spans="1:48" ht="14.4">
      <c r="A836" s="343">
        <v>946</v>
      </c>
      <c r="B836" s="343" t="s">
        <v>2514</v>
      </c>
      <c r="C836" s="343" t="s">
        <v>2515</v>
      </c>
      <c r="D836" s="343" t="str">
        <f t="shared" si="65"/>
        <v>1001 - 1500 SFTRangpurPanchagarhNon-PNPHigh StreetMCথানা সদরI shapeGround floor</v>
      </c>
      <c r="E836" s="343" t="str">
        <f>CONCATENATE('Outlet Data'!K836,L836,'Outlet Data'!N836,M836)</f>
        <v>RangpurPanchagarhHigh StreetNon-PNP</v>
      </c>
      <c r="F836" s="343" t="str">
        <f t="shared" si="66"/>
        <v>Panchagarhথানা সদরNon-PNP</v>
      </c>
      <c r="G836" s="343" t="str">
        <f t="shared" si="67"/>
        <v>PanchagarhNon-PNP</v>
      </c>
      <c r="H836" s="344">
        <v>46081</v>
      </c>
      <c r="I836" s="343">
        <v>1078</v>
      </c>
      <c r="J836" s="343" t="str">
        <f t="shared" si="68"/>
        <v>1001 - 1500 SFT</v>
      </c>
      <c r="K836" s="345" t="s">
        <v>389</v>
      </c>
      <c r="L836" s="343" t="s">
        <v>1566</v>
      </c>
      <c r="M836" s="345" t="s">
        <v>1537</v>
      </c>
      <c r="N836" s="343" t="s">
        <v>1018</v>
      </c>
      <c r="O836" s="343" t="s">
        <v>25</v>
      </c>
      <c r="P836" s="343" t="s">
        <v>118</v>
      </c>
      <c r="Q836" s="343" t="s">
        <v>1869</v>
      </c>
      <c r="R836" s="343" t="s">
        <v>1863</v>
      </c>
      <c r="S836" s="346">
        <v>587904.25</v>
      </c>
      <c r="T836" s="346">
        <v>545.36572356215208</v>
      </c>
      <c r="U836" s="346">
        <v>461253.5</v>
      </c>
      <c r="V836" s="346">
        <v>819844.25</v>
      </c>
      <c r="W836" s="346">
        <v>977323.5</v>
      </c>
      <c r="X836" s="346">
        <v>732609.0625</v>
      </c>
      <c r="Y836" s="346">
        <v>1092969.7</v>
      </c>
      <c r="Z836" s="346">
        <v>8</v>
      </c>
      <c r="AA836" s="346" t="s">
        <v>1853</v>
      </c>
      <c r="AB836" s="346" t="s">
        <v>1854</v>
      </c>
      <c r="AC836" s="346" t="s">
        <v>1841</v>
      </c>
      <c r="AD836" s="346">
        <v>-389419.25</v>
      </c>
      <c r="AE836" s="347">
        <v>-0.39845481051054232</v>
      </c>
      <c r="AF836" s="347">
        <v>6.7268103287852236E-3</v>
      </c>
      <c r="AG836" s="346"/>
      <c r="AH836" s="346">
        <v>1550</v>
      </c>
      <c r="AI836" s="346">
        <v>771899</v>
      </c>
      <c r="AJ836" s="346">
        <v>614488</v>
      </c>
      <c r="AK836" s="346">
        <v>963680</v>
      </c>
      <c r="AL836" s="346"/>
      <c r="AM836" s="346">
        <v>255.13024763150466</v>
      </c>
      <c r="AN836" s="346">
        <v>27134.583259710431</v>
      </c>
      <c r="AO836" s="346">
        <v>-46323.825414574996</v>
      </c>
      <c r="AP836" s="346">
        <v>34752.993432179981</v>
      </c>
      <c r="AQ836" s="347">
        <v>0.12584680333583406</v>
      </c>
      <c r="AR836" s="348" t="str">
        <f t="shared" si="69"/>
        <v>RangpurPanchagarh</v>
      </c>
      <c r="AS836" s="347">
        <v>4.0000000000000001E-3</v>
      </c>
      <c r="AT836" s="347" t="s">
        <v>1856</v>
      </c>
      <c r="AU836" s="347" t="s">
        <v>1843</v>
      </c>
      <c r="AV836" s="349" t="s">
        <v>1041</v>
      </c>
    </row>
    <row r="837" spans="1:48" ht="14.4">
      <c r="A837" s="343">
        <v>947</v>
      </c>
      <c r="B837" s="343" t="s">
        <v>2516</v>
      </c>
      <c r="C837" s="343" t="s">
        <v>2517</v>
      </c>
      <c r="D837" s="343" t="str">
        <f t="shared" si="65"/>
        <v>4001 - 4500 SFTDhakaDhakaPNPCommercial HubHAবিভাগীয় শহরSquare ⬜ shapeSlightly upper than Ground floor</v>
      </c>
      <c r="E837" s="343" t="str">
        <f>CONCATENATE('Outlet Data'!K837,L837,'Outlet Data'!N837,M837)</f>
        <v>DhakaDhakaCommercial HubPNP</v>
      </c>
      <c r="F837" s="343" t="str">
        <f t="shared" si="66"/>
        <v>Dhakaবিভাগীয় শহরPNP</v>
      </c>
      <c r="G837" s="343" t="str">
        <f t="shared" si="67"/>
        <v>DhakaPNP</v>
      </c>
      <c r="H837" s="344">
        <v>46081</v>
      </c>
      <c r="I837" s="343">
        <v>4236</v>
      </c>
      <c r="J837" s="343" t="str">
        <f t="shared" si="68"/>
        <v>4001 - 4500 SFT</v>
      </c>
      <c r="K837" s="345" t="s">
        <v>52</v>
      </c>
      <c r="L837" s="343" t="s">
        <v>52</v>
      </c>
      <c r="M837" s="345" t="s">
        <v>1492</v>
      </c>
      <c r="N837" s="343" t="s">
        <v>1014</v>
      </c>
      <c r="O837" s="343" t="s">
        <v>45</v>
      </c>
      <c r="P837" s="343" t="s">
        <v>46</v>
      </c>
      <c r="Q837" s="343" t="s">
        <v>1838</v>
      </c>
      <c r="R837" s="343" t="s">
        <v>52</v>
      </c>
      <c r="S837" s="346">
        <v>3269113.25</v>
      </c>
      <c r="T837" s="346">
        <v>771.7453375826251</v>
      </c>
      <c r="U837" s="346">
        <v>2628885.5</v>
      </c>
      <c r="V837" s="346">
        <v>4561844.75</v>
      </c>
      <c r="W837" s="346">
        <v>13530057.199999999</v>
      </c>
      <c r="X837" s="346">
        <v>11573068.6</v>
      </c>
      <c r="Y837" s="346">
        <v>21008993.850000001</v>
      </c>
      <c r="Z837" s="346">
        <v>6</v>
      </c>
      <c r="AA837" s="346" t="s">
        <v>1848</v>
      </c>
      <c r="AB837" s="346" t="s">
        <v>1849</v>
      </c>
      <c r="AC837" s="346" t="s">
        <v>1841</v>
      </c>
      <c r="AD837" s="346">
        <v>-10260943.949999999</v>
      </c>
      <c r="AE837" s="347">
        <v>-0.7583814168945272</v>
      </c>
      <c r="AF837" s="347">
        <v>-4.4053453190664234E-2</v>
      </c>
      <c r="AG837" s="346"/>
      <c r="AH837" s="346">
        <v>140</v>
      </c>
      <c r="AI837" s="346">
        <v>3505134</v>
      </c>
      <c r="AJ837" s="346">
        <v>4338100</v>
      </c>
      <c r="AK837" s="346">
        <v>5233079</v>
      </c>
      <c r="AL837" s="346"/>
      <c r="AM837" s="346">
        <v>17003.429574397345</v>
      </c>
      <c r="AN837" s="346">
        <v>-227128.83748758549</v>
      </c>
      <c r="AO837" s="346">
        <v>-110832.41531163559</v>
      </c>
      <c r="AP837" s="346">
        <v>-255105.08691059717</v>
      </c>
      <c r="AQ837" s="347">
        <v>7.1863894785971841E-2</v>
      </c>
      <c r="AR837" s="348" t="str">
        <f t="shared" si="69"/>
        <v>DhakaDhaka</v>
      </c>
      <c r="AS837" s="347">
        <v>3.7150401277138187E-2</v>
      </c>
      <c r="AT837" s="347" t="s">
        <v>1846</v>
      </c>
      <c r="AU837" s="347" t="s">
        <v>1851</v>
      </c>
      <c r="AV837" s="349" t="s">
        <v>1041</v>
      </c>
    </row>
    <row r="838" spans="1:48" ht="14.4">
      <c r="A838" s="343">
        <v>948</v>
      </c>
      <c r="B838" s="343" t="s">
        <v>2518</v>
      </c>
      <c r="C838" s="343" t="s">
        <v>2519</v>
      </c>
      <c r="D838" s="343" t="str">
        <f t="shared" si="65"/>
        <v>1001 - 1500 SFTKhulnaBagerhatNon-PNPHigh StreetMBথানা সদরSquare ⬜ shapeGround floor</v>
      </c>
      <c r="E838" s="343" t="str">
        <f>CONCATENATE('Outlet Data'!K838,L838,'Outlet Data'!N838,M838)</f>
        <v>KhulnaBagerhatHigh StreetNon-PNP</v>
      </c>
      <c r="F838" s="343" t="str">
        <f t="shared" si="66"/>
        <v>Bagerhatথানা সদরNon-PNP</v>
      </c>
      <c r="G838" s="343" t="str">
        <f t="shared" si="67"/>
        <v>BagerhatNon-PNP</v>
      </c>
      <c r="H838" s="344">
        <v>46081</v>
      </c>
      <c r="I838" s="343">
        <v>1350</v>
      </c>
      <c r="J838" s="343" t="str">
        <f t="shared" si="68"/>
        <v>1001 - 1500 SFT</v>
      </c>
      <c r="K838" s="345" t="s">
        <v>159</v>
      </c>
      <c r="L838" s="343" t="s">
        <v>1163</v>
      </c>
      <c r="M838" s="345" t="s">
        <v>1537</v>
      </c>
      <c r="N838" s="343" t="s">
        <v>1018</v>
      </c>
      <c r="O838" s="343" t="s">
        <v>25</v>
      </c>
      <c r="P838" s="343" t="s">
        <v>27</v>
      </c>
      <c r="Q838" s="343" t="s">
        <v>1869</v>
      </c>
      <c r="R838" s="343" t="s">
        <v>1863</v>
      </c>
      <c r="S838" s="346">
        <v>729189.25</v>
      </c>
      <c r="T838" s="346">
        <v>540.14018518518515</v>
      </c>
      <c r="U838" s="346">
        <v>647910.25</v>
      </c>
      <c r="V838" s="346">
        <v>997635</v>
      </c>
      <c r="W838" s="346">
        <v>774190.52500000002</v>
      </c>
      <c r="X838" s="346">
        <v>651933.8125</v>
      </c>
      <c r="Y838" s="346">
        <v>1290955.3</v>
      </c>
      <c r="Z838" s="346">
        <v>6</v>
      </c>
      <c r="AA838" s="346" t="s">
        <v>1853</v>
      </c>
      <c r="AB838" s="346" t="s">
        <v>1854</v>
      </c>
      <c r="AC838" s="346" t="s">
        <v>1845</v>
      </c>
      <c r="AD838" s="346">
        <v>-45001.275000000023</v>
      </c>
      <c r="AE838" s="347">
        <v>-5.812687387255222E-2</v>
      </c>
      <c r="AF838" s="347">
        <v>-2.1240363703475349E-3</v>
      </c>
      <c r="AG838" s="346"/>
      <c r="AH838" s="346">
        <v>6964</v>
      </c>
      <c r="AI838" s="346">
        <v>971153</v>
      </c>
      <c r="AJ838" s="346">
        <v>861559</v>
      </c>
      <c r="AK838" s="346">
        <v>1077081</v>
      </c>
      <c r="AL838" s="346"/>
      <c r="AM838" s="346">
        <v>876.99611588130847</v>
      </c>
      <c r="AN838" s="346">
        <v>-13350.4047975133</v>
      </c>
      <c r="AO838" s="346">
        <v>7849.5259040118835</v>
      </c>
      <c r="AP838" s="346">
        <v>-1571.4151738456567</v>
      </c>
      <c r="AQ838" s="347">
        <v>0.1288812289251364</v>
      </c>
      <c r="AR838" s="348" t="str">
        <f t="shared" si="69"/>
        <v>KhulnaBagerhat</v>
      </c>
      <c r="AS838" s="347">
        <v>4.0000000000000001E-3</v>
      </c>
      <c r="AT838" s="347" t="s">
        <v>1846</v>
      </c>
      <c r="AU838" s="347" t="s">
        <v>1843</v>
      </c>
      <c r="AV838" s="349" t="s">
        <v>1041</v>
      </c>
    </row>
    <row r="839" spans="1:48" ht="14.4">
      <c r="A839" s="343">
        <v>949</v>
      </c>
      <c r="B839" s="343" t="s">
        <v>2520</v>
      </c>
      <c r="C839" s="343" t="s">
        <v>2521</v>
      </c>
      <c r="D839" s="343" t="str">
        <f t="shared" si="65"/>
        <v>1501 - 2000 SFTRajshahiNaogaonNon-PNPCommercial HubLBথানা সদরI shapeGround floor</v>
      </c>
      <c r="E839" s="343" t="str">
        <f>CONCATENATE('Outlet Data'!K839,L839,'Outlet Data'!N839,M839)</f>
        <v>RajshahiNaogaonCommercial HubNon-PNP</v>
      </c>
      <c r="F839" s="343" t="str">
        <f t="shared" si="66"/>
        <v>Naogaonথানা সদরNon-PNP</v>
      </c>
      <c r="G839" s="343" t="str">
        <f t="shared" si="67"/>
        <v>NaogaonNon-PNP</v>
      </c>
      <c r="H839" s="344">
        <v>46081</v>
      </c>
      <c r="I839" s="343">
        <v>1644</v>
      </c>
      <c r="J839" s="343" t="str">
        <f t="shared" si="68"/>
        <v>1501 - 2000 SFT</v>
      </c>
      <c r="K839" s="345" t="s">
        <v>107</v>
      </c>
      <c r="L839" s="343" t="s">
        <v>1563</v>
      </c>
      <c r="M839" s="345" t="s">
        <v>1537</v>
      </c>
      <c r="N839" s="343" t="s">
        <v>1014</v>
      </c>
      <c r="O839" s="343" t="s">
        <v>127</v>
      </c>
      <c r="P839" s="343" t="s">
        <v>27</v>
      </c>
      <c r="Q839" s="343" t="s">
        <v>1869</v>
      </c>
      <c r="R839" s="343" t="s">
        <v>1863</v>
      </c>
      <c r="S839" s="346">
        <v>413751.5</v>
      </c>
      <c r="T839" s="346">
        <v>251.67366180048663</v>
      </c>
      <c r="U839" s="346">
        <v>289048.5</v>
      </c>
      <c r="V839" s="346">
        <v>605784</v>
      </c>
      <c r="W839" s="346">
        <v>1139127.3999999999</v>
      </c>
      <c r="X839" s="346">
        <v>1058350.3999999999</v>
      </c>
      <c r="Y839" s="346">
        <v>1409869</v>
      </c>
      <c r="Z839" s="346">
        <v>5</v>
      </c>
      <c r="AA839" s="346" t="s">
        <v>1853</v>
      </c>
      <c r="AB839" s="346" t="s">
        <v>1854</v>
      </c>
      <c r="AC839" s="346" t="s">
        <v>1841</v>
      </c>
      <c r="AD839" s="346">
        <v>-725375.89999999991</v>
      </c>
      <c r="AE839" s="347">
        <v>-0.63678206669420812</v>
      </c>
      <c r="AF839" s="347">
        <v>-3.666150476326218E-2</v>
      </c>
      <c r="AG839" s="346"/>
      <c r="AH839" s="346">
        <v>2241</v>
      </c>
      <c r="AI839" s="346">
        <v>577511</v>
      </c>
      <c r="AJ839" s="346">
        <v>384651</v>
      </c>
      <c r="AK839" s="346">
        <v>690603</v>
      </c>
      <c r="AL839" s="346"/>
      <c r="AM839" s="346">
        <v>-22816.294113878812</v>
      </c>
      <c r="AN839" s="346">
        <v>-89.032521012457437</v>
      </c>
      <c r="AO839" s="346">
        <v>-56611.430535495572</v>
      </c>
      <c r="AP839" s="346">
        <v>18841.746818159358</v>
      </c>
      <c r="AQ839" s="347">
        <v>9.6791624307996219E-2</v>
      </c>
      <c r="AR839" s="348" t="str">
        <f t="shared" si="69"/>
        <v>RajshahiNaogaon</v>
      </c>
      <c r="AS839" s="347">
        <v>4.0000000000000001E-3</v>
      </c>
      <c r="AT839" s="347" t="s">
        <v>1856</v>
      </c>
      <c r="AU839" s="347" t="s">
        <v>1843</v>
      </c>
      <c r="AV839" s="349" t="s">
        <v>1041</v>
      </c>
    </row>
    <row r="840" spans="1:48" ht="14.4">
      <c r="A840" s="343">
        <v>950</v>
      </c>
      <c r="B840" s="343" t="s">
        <v>2522</v>
      </c>
      <c r="C840" s="343" t="s">
        <v>2523</v>
      </c>
      <c r="D840" s="343" t="str">
        <f t="shared" si="65"/>
        <v>1001 - 1500 SFTDhakaDhakaNon-PNPWithin the MahallaMBঅন্যান্যSquare ⬜ shapeSlightly upper than Ground floor</v>
      </c>
      <c r="E840" s="343" t="str">
        <f>CONCATENATE('Outlet Data'!K840,L840,'Outlet Data'!N840,M840)</f>
        <v>DhakaDhakaWithin the MahallaNon-PNP</v>
      </c>
      <c r="F840" s="343" t="str">
        <f t="shared" si="66"/>
        <v>Dhakaঅন্যান্যNon-PNP</v>
      </c>
      <c r="G840" s="343" t="str">
        <f t="shared" si="67"/>
        <v>DhakaNon-PNP</v>
      </c>
      <c r="H840" s="344">
        <v>46081</v>
      </c>
      <c r="I840" s="343">
        <v>1155</v>
      </c>
      <c r="J840" s="343" t="str">
        <f t="shared" si="68"/>
        <v>1001 - 1500 SFT</v>
      </c>
      <c r="K840" s="345" t="s">
        <v>52</v>
      </c>
      <c r="L840" s="343" t="s">
        <v>52</v>
      </c>
      <c r="M840" s="345" t="s">
        <v>1537</v>
      </c>
      <c r="N840" s="343" t="s">
        <v>1016</v>
      </c>
      <c r="O840" s="343" t="s">
        <v>25</v>
      </c>
      <c r="P840" s="343" t="s">
        <v>27</v>
      </c>
      <c r="Q840" s="343" t="s">
        <v>1926</v>
      </c>
      <c r="R840" s="343" t="s">
        <v>52</v>
      </c>
      <c r="S840" s="346">
        <v>740904.5</v>
      </c>
      <c r="T840" s="346">
        <v>641.4757575757576</v>
      </c>
      <c r="U840" s="346">
        <v>666355.25</v>
      </c>
      <c r="V840" s="346">
        <v>975043.75</v>
      </c>
      <c r="W840" s="346">
        <v>1445730</v>
      </c>
      <c r="X840" s="346">
        <v>953500.60000000009</v>
      </c>
      <c r="Y840" s="346">
        <v>1792550.9</v>
      </c>
      <c r="Z840" s="346">
        <v>55</v>
      </c>
      <c r="AA840" s="346" t="s">
        <v>1853</v>
      </c>
      <c r="AB840" s="346" t="s">
        <v>1854</v>
      </c>
      <c r="AC840" s="346" t="s">
        <v>1841</v>
      </c>
      <c r="AD840" s="346">
        <v>-704825.5</v>
      </c>
      <c r="AE840" s="347">
        <v>-0.48752222060827399</v>
      </c>
      <c r="AF840" s="347">
        <v>2.8989445087697664E-2</v>
      </c>
      <c r="AG840" s="346"/>
      <c r="AH840" s="346">
        <v>3311</v>
      </c>
      <c r="AI840" s="346">
        <v>913619</v>
      </c>
      <c r="AJ840" s="346">
        <v>887370</v>
      </c>
      <c r="AK840" s="346">
        <v>1159318</v>
      </c>
      <c r="AL840" s="346"/>
      <c r="AM840" s="346">
        <v>-169.45047367850179</v>
      </c>
      <c r="AN840" s="346">
        <v>6288.4962932962226</v>
      </c>
      <c r="AO840" s="346">
        <v>29488.155996875459</v>
      </c>
      <c r="AP840" s="346">
        <v>50306.439455419197</v>
      </c>
      <c r="AQ840" s="347">
        <v>0.12483106959144924</v>
      </c>
      <c r="AR840" s="348" t="str">
        <f t="shared" si="69"/>
        <v>DhakaDhaka</v>
      </c>
      <c r="AS840" s="347">
        <v>4.0000000000000001E-3</v>
      </c>
      <c r="AT840" s="347" t="s">
        <v>1846</v>
      </c>
      <c r="AU840" s="347" t="s">
        <v>1851</v>
      </c>
      <c r="AV840" s="349" t="s">
        <v>1041</v>
      </c>
    </row>
    <row r="841" spans="1:48" ht="14.4">
      <c r="A841" s="343">
        <v>951</v>
      </c>
      <c r="B841" s="343" t="s">
        <v>2524</v>
      </c>
      <c r="C841" s="343" t="s">
        <v>2525</v>
      </c>
      <c r="D841" s="343" t="str">
        <f t="shared" si="65"/>
        <v>1501 - 2000 SFTChattogramNoakhaliNon-PNPCommercial HubHAথানা সদরL shapeGround floor</v>
      </c>
      <c r="E841" s="343" t="str">
        <f>CONCATENATE('Outlet Data'!K841,L841,'Outlet Data'!N841,M841)</f>
        <v>ChattogramNoakhaliCommercial HubNon-PNP</v>
      </c>
      <c r="F841" s="343" t="str">
        <f t="shared" si="66"/>
        <v>Noakhaliথানা সদরNon-PNP</v>
      </c>
      <c r="G841" s="343" t="str">
        <f t="shared" si="67"/>
        <v>NoakhaliNon-PNP</v>
      </c>
      <c r="H841" s="344">
        <v>46081</v>
      </c>
      <c r="I841" s="343">
        <v>1800</v>
      </c>
      <c r="J841" s="343" t="str">
        <f t="shared" si="68"/>
        <v>1501 - 2000 SFT</v>
      </c>
      <c r="K841" s="345" t="s">
        <v>195</v>
      </c>
      <c r="L841" s="343" t="s">
        <v>401</v>
      </c>
      <c r="M841" s="345" t="s">
        <v>1537</v>
      </c>
      <c r="N841" s="343" t="s">
        <v>1014</v>
      </c>
      <c r="O841" s="343" t="s">
        <v>45</v>
      </c>
      <c r="P841" s="343" t="s">
        <v>46</v>
      </c>
      <c r="Q841" s="343" t="s">
        <v>1869</v>
      </c>
      <c r="R841" s="343" t="s">
        <v>1863</v>
      </c>
      <c r="S841" s="346">
        <v>930733</v>
      </c>
      <c r="T841" s="346">
        <v>517.07388888888886</v>
      </c>
      <c r="U841" s="346">
        <v>746078</v>
      </c>
      <c r="V841" s="346">
        <v>1257053.5</v>
      </c>
      <c r="W841" s="346">
        <v>1208115.2</v>
      </c>
      <c r="X841" s="346">
        <v>814254.4</v>
      </c>
      <c r="Y841" s="346">
        <v>2529809.5</v>
      </c>
      <c r="Z841" s="346">
        <v>7</v>
      </c>
      <c r="AA841" s="346" t="s">
        <v>1848</v>
      </c>
      <c r="AB841" s="346" t="s">
        <v>1849</v>
      </c>
      <c r="AC841" s="346" t="s">
        <v>1845</v>
      </c>
      <c r="AD841" s="346">
        <v>-277382.19999999995</v>
      </c>
      <c r="AE841" s="347">
        <v>-0.22959913094380402</v>
      </c>
      <c r="AF841" s="347">
        <v>4.9684956866399489E-2</v>
      </c>
      <c r="AG841" s="346"/>
      <c r="AH841" s="346">
        <v>1700</v>
      </c>
      <c r="AI841" s="346">
        <v>1576435</v>
      </c>
      <c r="AJ841" s="346">
        <v>994204</v>
      </c>
      <c r="AK841" s="346">
        <v>1150593</v>
      </c>
      <c r="AL841" s="346"/>
      <c r="AM841" s="346">
        <v>186.50668850211829</v>
      </c>
      <c r="AN841" s="346">
        <v>79682.798170532216</v>
      </c>
      <c r="AO841" s="346">
        <v>62411.953305398638</v>
      </c>
      <c r="AP841" s="346">
        <v>42692.457672105404</v>
      </c>
      <c r="AQ841" s="347">
        <v>0.11449039732255735</v>
      </c>
      <c r="AR841" s="348" t="str">
        <f t="shared" si="69"/>
        <v>ChattogramNoakhali</v>
      </c>
      <c r="AS841" s="347">
        <v>1.9930514479285583E-2</v>
      </c>
      <c r="AT841" s="347" t="s">
        <v>1842</v>
      </c>
      <c r="AU841" s="347" t="s">
        <v>1843</v>
      </c>
      <c r="AV841" s="349" t="s">
        <v>1041</v>
      </c>
    </row>
    <row r="842" spans="1:48" ht="14.4">
      <c r="A842" s="343">
        <v>952</v>
      </c>
      <c r="B842" s="343" t="s">
        <v>2526</v>
      </c>
      <c r="C842" s="343" t="s">
        <v>2527</v>
      </c>
      <c r="D842" s="343" t="str">
        <f t="shared" si="65"/>
        <v>Below 1000 SFTDhakaDhakaNon-PNPCommercial HubMBবিভাগীয় শহরOthersGround floor</v>
      </c>
      <c r="E842" s="343" t="str">
        <f>CONCATENATE('Outlet Data'!K842,L842,'Outlet Data'!N842,M842)</f>
        <v>DhakaDhakaCommercial HubNon-PNP</v>
      </c>
      <c r="F842" s="343" t="str">
        <f t="shared" si="66"/>
        <v>Dhakaবিভাগীয় শহরNon-PNP</v>
      </c>
      <c r="G842" s="343" t="str">
        <f t="shared" si="67"/>
        <v>DhakaNon-PNP</v>
      </c>
      <c r="H842" s="344">
        <v>46081</v>
      </c>
      <c r="I842" s="343">
        <v>600</v>
      </c>
      <c r="J842" s="343" t="str">
        <f t="shared" si="68"/>
        <v>Below 1000 SFT</v>
      </c>
      <c r="K842" s="345" t="s">
        <v>52</v>
      </c>
      <c r="L842" s="343" t="s">
        <v>52</v>
      </c>
      <c r="M842" s="345" t="s">
        <v>1537</v>
      </c>
      <c r="N842" s="343" t="s">
        <v>1014</v>
      </c>
      <c r="O842" s="343" t="s">
        <v>25</v>
      </c>
      <c r="P842" s="343" t="s">
        <v>27</v>
      </c>
      <c r="Q842" s="343" t="s">
        <v>1838</v>
      </c>
      <c r="R842" s="343" t="s">
        <v>52</v>
      </c>
      <c r="S842" s="346">
        <v>598025.5</v>
      </c>
      <c r="T842" s="346">
        <v>996.70916666666665</v>
      </c>
      <c r="U842" s="346">
        <v>515970.25</v>
      </c>
      <c r="V842" s="346">
        <v>826393.75</v>
      </c>
      <c r="W842" s="346">
        <v>1100252</v>
      </c>
      <c r="X842" s="346">
        <v>723334</v>
      </c>
      <c r="Y842" s="346">
        <v>1342015</v>
      </c>
      <c r="Z842" s="346">
        <v>13</v>
      </c>
      <c r="AA842" s="346" t="s">
        <v>1853</v>
      </c>
      <c r="AB842" s="346" t="s">
        <v>1854</v>
      </c>
      <c r="AC842" s="346" t="s">
        <v>1841</v>
      </c>
      <c r="AD842" s="346">
        <v>-502226.5</v>
      </c>
      <c r="AE842" s="347">
        <v>-0.45646497347880299</v>
      </c>
      <c r="AF842" s="347">
        <v>-2.7544918793019207E-2</v>
      </c>
      <c r="AG842" s="346"/>
      <c r="AH842" s="346">
        <v>3259</v>
      </c>
      <c r="AI842" s="346">
        <v>686874</v>
      </c>
      <c r="AJ842" s="346">
        <v>801803</v>
      </c>
      <c r="AK842" s="346">
        <v>900166</v>
      </c>
      <c r="AL842" s="346"/>
      <c r="AM842" s="346">
        <v>350.79080952715526</v>
      </c>
      <c r="AN842" s="346">
        <v>-33387.746043096864</v>
      </c>
      <c r="AO842" s="346">
        <v>-34624.3414052843</v>
      </c>
      <c r="AP842" s="346">
        <v>1771.041304235172</v>
      </c>
      <c r="AQ842" s="347">
        <v>0.11233756436268834</v>
      </c>
      <c r="AR842" s="348" t="str">
        <f t="shared" si="69"/>
        <v>DhakaDhaka</v>
      </c>
      <c r="AS842" s="347">
        <v>4.0000000000000001E-3</v>
      </c>
      <c r="AT842" s="347" t="s">
        <v>1850</v>
      </c>
      <c r="AU842" s="347" t="s">
        <v>1843</v>
      </c>
      <c r="AV842" s="349" t="s">
        <v>1041</v>
      </c>
    </row>
    <row r="843" spans="1:48" ht="14.4">
      <c r="A843" s="343">
        <v>957</v>
      </c>
      <c r="B843" s="343" t="s">
        <v>2528</v>
      </c>
      <c r="C843" s="343" t="s">
        <v>2529</v>
      </c>
      <c r="D843" s="343" t="str">
        <f t="shared" si="65"/>
        <v>1501 - 2000 SFTDhakaGazipurNon-PNPWithin the MahallaMCথানা সদরSquare ⬜ shapeGround floor</v>
      </c>
      <c r="E843" s="343" t="str">
        <f>CONCATENATE('Outlet Data'!K843,L843,'Outlet Data'!N843,M843)</f>
        <v>DhakaGazipurWithin the MahallaNon-PNP</v>
      </c>
      <c r="F843" s="343" t="str">
        <f t="shared" si="66"/>
        <v>Gazipurথানা সদরNon-PNP</v>
      </c>
      <c r="G843" s="343" t="str">
        <f t="shared" si="67"/>
        <v>GazipurNon-PNP</v>
      </c>
      <c r="H843" s="344">
        <v>46097</v>
      </c>
      <c r="I843" s="343">
        <v>1784</v>
      </c>
      <c r="J843" s="343" t="str">
        <f t="shared" si="68"/>
        <v>1501 - 2000 SFT</v>
      </c>
      <c r="K843" s="345" t="s">
        <v>52</v>
      </c>
      <c r="L843" s="343" t="s">
        <v>79</v>
      </c>
      <c r="M843" s="345" t="s">
        <v>1537</v>
      </c>
      <c r="N843" s="343" t="s">
        <v>1016</v>
      </c>
      <c r="O843" s="343" t="s">
        <v>25</v>
      </c>
      <c r="P843" s="343" t="s">
        <v>118</v>
      </c>
      <c r="Q843" s="343" t="s">
        <v>1869</v>
      </c>
      <c r="R843" s="343" t="s">
        <v>52</v>
      </c>
      <c r="S843" s="346">
        <v>828048.66666666663</v>
      </c>
      <c r="T843" s="346">
        <v>464.15284005979072</v>
      </c>
      <c r="U843" s="346">
        <v>697120</v>
      </c>
      <c r="V843" s="346">
        <v>1004975.5</v>
      </c>
      <c r="W843" s="346">
        <v>1992692.2</v>
      </c>
      <c r="X843" s="346">
        <v>1544437.2</v>
      </c>
      <c r="Y843" s="346">
        <v>2689592.2</v>
      </c>
      <c r="Z843" s="346">
        <v>37</v>
      </c>
      <c r="AA843" s="346" t="s">
        <v>1853</v>
      </c>
      <c r="AB843" s="346" t="s">
        <v>1854</v>
      </c>
      <c r="AC843" s="346" t="s">
        <v>1841</v>
      </c>
      <c r="AD843" s="346">
        <v>-1164643.5333333332</v>
      </c>
      <c r="AE843" s="347">
        <v>-0.58445731525086186</v>
      </c>
      <c r="AF843" s="347">
        <v>-2.2956206051371357E-3</v>
      </c>
      <c r="AG843" s="346"/>
      <c r="AH843" s="346"/>
      <c r="AI843" s="346">
        <v>474195</v>
      </c>
      <c r="AJ843" s="346">
        <v>920045</v>
      </c>
      <c r="AK843" s="346">
        <v>1089906</v>
      </c>
      <c r="AL843" s="346"/>
      <c r="AM843" s="346"/>
      <c r="AN843" s="346">
        <v>16339.579747202879</v>
      </c>
      <c r="AO843" s="346">
        <v>-3911.9297838695638</v>
      </c>
      <c r="AP843" s="346">
        <v>-18130.306707102311</v>
      </c>
      <c r="AQ843" s="347">
        <v>5.2244554748502758E-2</v>
      </c>
      <c r="AR843" s="348" t="str">
        <f t="shared" si="69"/>
        <v>DhakaGazipur</v>
      </c>
      <c r="AS843" s="347">
        <v>4.0000000000000001E-3</v>
      </c>
      <c r="AT843" s="347" t="s">
        <v>1846</v>
      </c>
      <c r="AU843" s="347" t="s">
        <v>1843</v>
      </c>
      <c r="AV843" s="349" t="s">
        <v>1041</v>
      </c>
    </row>
    <row r="844" spans="1:48" ht="14.4">
      <c r="A844" s="343">
        <v>964</v>
      </c>
      <c r="B844" s="343" t="s">
        <v>2530</v>
      </c>
      <c r="C844" s="343" t="s">
        <v>2531</v>
      </c>
      <c r="D844" s="343" t="str">
        <f t="shared" si="65"/>
        <v>Below 1000 SFTDhakaGazipurNon-PNPHigh Street W Residential BlockMBথানা সদরSquare ⬜ shapeGround floor</v>
      </c>
      <c r="E844" s="343" t="str">
        <f>CONCATENATE('Outlet Data'!K844,L844,'Outlet Data'!N844,M844)</f>
        <v>DhakaGazipurHigh Street W Residential BlockNon-PNP</v>
      </c>
      <c r="F844" s="343" t="str">
        <f t="shared" si="66"/>
        <v>Gazipurথানা সদরNon-PNP</v>
      </c>
      <c r="G844" s="343" t="str">
        <f t="shared" si="67"/>
        <v>GazipurNon-PNP</v>
      </c>
      <c r="H844" s="344">
        <v>46097</v>
      </c>
      <c r="I844" s="343">
        <v>700</v>
      </c>
      <c r="J844" s="343" t="str">
        <f t="shared" si="68"/>
        <v>Below 1000 SFT</v>
      </c>
      <c r="K844" s="345" t="s">
        <v>52</v>
      </c>
      <c r="L844" s="343" t="s">
        <v>79</v>
      </c>
      <c r="M844" s="345" t="s">
        <v>1537</v>
      </c>
      <c r="N844" s="343" t="s">
        <v>1015</v>
      </c>
      <c r="O844" s="343" t="s">
        <v>25</v>
      </c>
      <c r="P844" s="343" t="s">
        <v>27</v>
      </c>
      <c r="Q844" s="343" t="s">
        <v>1869</v>
      </c>
      <c r="R844" s="343" t="s">
        <v>52</v>
      </c>
      <c r="S844" s="346">
        <v>663562</v>
      </c>
      <c r="T844" s="346">
        <v>947.9457142857143</v>
      </c>
      <c r="U844" s="346">
        <v>584792.5</v>
      </c>
      <c r="V844" s="346">
        <v>804764</v>
      </c>
      <c r="W844" s="346">
        <v>1100252</v>
      </c>
      <c r="X844" s="346">
        <v>723334</v>
      </c>
      <c r="Y844" s="346">
        <v>1342015</v>
      </c>
      <c r="Z844" s="346">
        <v>13</v>
      </c>
      <c r="AA844" s="346" t="s">
        <v>1853</v>
      </c>
      <c r="AB844" s="346" t="s">
        <v>1854</v>
      </c>
      <c r="AC844" s="346" t="s">
        <v>1841</v>
      </c>
      <c r="AD844" s="346">
        <v>-436690</v>
      </c>
      <c r="AE844" s="347">
        <v>-0.39689998291300543</v>
      </c>
      <c r="AF844" s="347">
        <v>-6.8540555215658846E-3</v>
      </c>
      <c r="AG844" s="346"/>
      <c r="AH844" s="346"/>
      <c r="AI844" s="346">
        <v>381158</v>
      </c>
      <c r="AJ844" s="346">
        <v>788427</v>
      </c>
      <c r="AK844" s="346">
        <v>821101</v>
      </c>
      <c r="AL844" s="346"/>
      <c r="AM844" s="346"/>
      <c r="AN844" s="346">
        <v>-3771.2930727783387</v>
      </c>
      <c r="AO844" s="346">
        <v>20212.17591585443</v>
      </c>
      <c r="AP844" s="346">
        <v>-30085.155213079997</v>
      </c>
      <c r="AQ844" s="347">
        <v>5.520855073715137E-2</v>
      </c>
      <c r="AR844" s="348" t="str">
        <f t="shared" si="69"/>
        <v>DhakaGazipur</v>
      </c>
      <c r="AS844" s="347">
        <v>4.0000000000000001E-3</v>
      </c>
      <c r="AT844" s="347" t="s">
        <v>1846</v>
      </c>
      <c r="AU844" s="347" t="s">
        <v>1843</v>
      </c>
      <c r="AV844" s="349" t="s">
        <v>1041</v>
      </c>
    </row>
    <row r="845" spans="1:48" ht="14.4">
      <c r="A845" s="343">
        <v>958</v>
      </c>
      <c r="B845" s="343" t="s">
        <v>2532</v>
      </c>
      <c r="C845" s="343" t="s">
        <v>2533</v>
      </c>
      <c r="D845" s="343" t="str">
        <f t="shared" si="65"/>
        <v>Below 1000 SFTDhakaDhakaNon-PNPWithin the MahallaMBবিভাগীয় শহরTriangle 🔽 ShapeGround floor</v>
      </c>
      <c r="E845" s="343" t="str">
        <f>CONCATENATE('Outlet Data'!K845,L845,'Outlet Data'!N845,M845)</f>
        <v>DhakaDhakaWithin the MahallaNon-PNP</v>
      </c>
      <c r="F845" s="343" t="str">
        <f t="shared" si="66"/>
        <v>Dhakaবিভাগীয় শহরNon-PNP</v>
      </c>
      <c r="G845" s="343" t="str">
        <f t="shared" si="67"/>
        <v>DhakaNon-PNP</v>
      </c>
      <c r="H845" s="344">
        <v>46098</v>
      </c>
      <c r="I845" s="343">
        <v>965</v>
      </c>
      <c r="J845" s="343" t="str">
        <f t="shared" si="68"/>
        <v>Below 1000 SFT</v>
      </c>
      <c r="K845" s="345" t="s">
        <v>52</v>
      </c>
      <c r="L845" s="343" t="s">
        <v>52</v>
      </c>
      <c r="M845" s="345" t="s">
        <v>1537</v>
      </c>
      <c r="N845" s="343" t="s">
        <v>1016</v>
      </c>
      <c r="O845" s="343" t="s">
        <v>25</v>
      </c>
      <c r="P845" s="343" t="s">
        <v>27</v>
      </c>
      <c r="Q845" s="343" t="s">
        <v>1838</v>
      </c>
      <c r="R845" s="343" t="s">
        <v>52</v>
      </c>
      <c r="S845" s="346">
        <v>723334</v>
      </c>
      <c r="T845" s="346">
        <v>749.56891191709849</v>
      </c>
      <c r="U845" s="346">
        <v>576615.5</v>
      </c>
      <c r="V845" s="346">
        <v>909025.5</v>
      </c>
      <c r="W845" s="346">
        <v>1100252</v>
      </c>
      <c r="X845" s="346">
        <v>723334</v>
      </c>
      <c r="Y845" s="346">
        <v>1342015</v>
      </c>
      <c r="Z845" s="346">
        <v>13</v>
      </c>
      <c r="AA845" s="346" t="s">
        <v>1853</v>
      </c>
      <c r="AB845" s="346" t="s">
        <v>1854</v>
      </c>
      <c r="AC845" s="346" t="s">
        <v>1845</v>
      </c>
      <c r="AD845" s="346">
        <v>-376918</v>
      </c>
      <c r="AE845" s="347">
        <v>-0.34257424662713631</v>
      </c>
      <c r="AF845" s="347">
        <v>-4.1049895790961168E-2</v>
      </c>
      <c r="AG845" s="346"/>
      <c r="AH845" s="346"/>
      <c r="AI845" s="346">
        <v>351951</v>
      </c>
      <c r="AJ845" s="346">
        <v>801280</v>
      </c>
      <c r="AK845" s="346">
        <v>1016771</v>
      </c>
      <c r="AL845" s="346"/>
      <c r="AM845" s="346"/>
      <c r="AN845" s="346">
        <v>-30172.958688379891</v>
      </c>
      <c r="AO845" s="346">
        <v>-34640.007868743938</v>
      </c>
      <c r="AP845" s="346">
        <v>-24265.389409053489</v>
      </c>
      <c r="AQ845" s="347">
        <v>5.3960163281556763E-2</v>
      </c>
      <c r="AR845" s="348" t="str">
        <f t="shared" si="69"/>
        <v>DhakaDhaka</v>
      </c>
      <c r="AS845" s="347">
        <v>4.0000000000000001E-3</v>
      </c>
      <c r="AT845" s="347" t="s">
        <v>1883</v>
      </c>
      <c r="AU845" s="347" t="s">
        <v>1843</v>
      </c>
      <c r="AV845" s="349" t="s">
        <v>1041</v>
      </c>
    </row>
    <row r="846" spans="1:48" ht="14.4">
      <c r="A846" s="343">
        <v>954</v>
      </c>
      <c r="B846" s="343" t="s">
        <v>2534</v>
      </c>
      <c r="C846" s="343" t="s">
        <v>2535</v>
      </c>
      <c r="D846" s="343" t="str">
        <f t="shared" si="65"/>
        <v>1001 - 1500 SFTDhakaDhakaNon-PNPHigh Street W Residential BlockLBথানা সদরSquare ⬜ shapeGround floor</v>
      </c>
      <c r="E846" s="343" t="str">
        <f>CONCATENATE('Outlet Data'!K846,L846,'Outlet Data'!N846,M846)</f>
        <v>DhakaDhakaHigh Street W Residential BlockNon-PNP</v>
      </c>
      <c r="F846" s="343" t="str">
        <f t="shared" si="66"/>
        <v>Dhakaথানা সদরNon-PNP</v>
      </c>
      <c r="G846" s="343" t="str">
        <f t="shared" si="67"/>
        <v>DhakaNon-PNP</v>
      </c>
      <c r="H846" s="344">
        <v>46098</v>
      </c>
      <c r="I846" s="343">
        <v>1440</v>
      </c>
      <c r="J846" s="343" t="str">
        <f t="shared" si="68"/>
        <v>1001 - 1500 SFT</v>
      </c>
      <c r="K846" s="345" t="s">
        <v>52</v>
      </c>
      <c r="L846" s="343" t="s">
        <v>52</v>
      </c>
      <c r="M846" s="345" t="s">
        <v>1537</v>
      </c>
      <c r="N846" s="343" t="s">
        <v>1015</v>
      </c>
      <c r="O846" s="343" t="s">
        <v>127</v>
      </c>
      <c r="P846" s="343" t="s">
        <v>27</v>
      </c>
      <c r="Q846" s="343" t="s">
        <v>1869</v>
      </c>
      <c r="R846" s="343" t="s">
        <v>52</v>
      </c>
      <c r="S846" s="346">
        <v>1084169.6666666667</v>
      </c>
      <c r="T846" s="346">
        <v>752.89560185185189</v>
      </c>
      <c r="U846" s="346">
        <v>886928</v>
      </c>
      <c r="V846" s="346">
        <v>1372785</v>
      </c>
      <c r="W846" s="346">
        <v>924737.8</v>
      </c>
      <c r="X846" s="346">
        <v>766540.9</v>
      </c>
      <c r="Y846" s="346">
        <v>1143521.4500000002</v>
      </c>
      <c r="Z846" s="346">
        <v>8</v>
      </c>
      <c r="AA846" s="346" t="s">
        <v>1853</v>
      </c>
      <c r="AB846" s="346" t="s">
        <v>1854</v>
      </c>
      <c r="AC846" s="346" t="s">
        <v>1845</v>
      </c>
      <c r="AD846" s="346">
        <v>159431.8666666667</v>
      </c>
      <c r="AE846" s="347">
        <v>0.17240764535273323</v>
      </c>
      <c r="AF846" s="347">
        <v>4.2023339626657462E-2</v>
      </c>
      <c r="AG846" s="346"/>
      <c r="AH846" s="346"/>
      <c r="AI846" s="346">
        <v>506939</v>
      </c>
      <c r="AJ846" s="346">
        <v>1266917</v>
      </c>
      <c r="AK846" s="346">
        <v>1478653</v>
      </c>
      <c r="AL846" s="346"/>
      <c r="AM846" s="346"/>
      <c r="AN846" s="346">
        <v>2137.5051497533423</v>
      </c>
      <c r="AO846" s="346">
        <v>60205.85669514726</v>
      </c>
      <c r="AP846" s="346">
        <v>74337.928500859474</v>
      </c>
      <c r="AQ846" s="347">
        <v>5.4551015615384148E-2</v>
      </c>
      <c r="AR846" s="348" t="str">
        <f t="shared" si="69"/>
        <v>DhakaDhaka</v>
      </c>
      <c r="AS846" s="347">
        <v>4.0000000000000001E-3</v>
      </c>
      <c r="AT846" s="347" t="s">
        <v>1846</v>
      </c>
      <c r="AU846" s="347" t="s">
        <v>1843</v>
      </c>
      <c r="AV846" s="349" t="s">
        <v>1041</v>
      </c>
    </row>
    <row r="847" spans="1:48" ht="14.4">
      <c r="A847" s="343">
        <v>956</v>
      </c>
      <c r="B847" s="343" t="s">
        <v>2536</v>
      </c>
      <c r="C847" s="343" t="s">
        <v>2537</v>
      </c>
      <c r="D847" s="343" t="str">
        <f t="shared" si="65"/>
        <v>Below 1000 SFTDhakaDhakaNon-PNPWithin the MahallaMBবিভাগীয় শহরSquare ⬜ shapeGround floor</v>
      </c>
      <c r="E847" s="343" t="str">
        <f>CONCATENATE('Outlet Data'!K847,L847,'Outlet Data'!N847,M847)</f>
        <v>DhakaDhakaWithin the MahallaNon-PNP</v>
      </c>
      <c r="F847" s="343" t="str">
        <f t="shared" si="66"/>
        <v>Dhakaবিভাগীয় শহরNon-PNP</v>
      </c>
      <c r="G847" s="343" t="str">
        <f t="shared" si="67"/>
        <v>DhakaNon-PNP</v>
      </c>
      <c r="H847" s="344">
        <v>46099</v>
      </c>
      <c r="I847" s="343">
        <v>990</v>
      </c>
      <c r="J847" s="343" t="str">
        <f t="shared" si="68"/>
        <v>Below 1000 SFT</v>
      </c>
      <c r="K847" s="345" t="s">
        <v>52</v>
      </c>
      <c r="L847" s="343" t="s">
        <v>52</v>
      </c>
      <c r="M847" s="345" t="s">
        <v>1537</v>
      </c>
      <c r="N847" s="343" t="s">
        <v>1016</v>
      </c>
      <c r="O847" s="343" t="s">
        <v>25</v>
      </c>
      <c r="P847" s="343" t="s">
        <v>27</v>
      </c>
      <c r="Q847" s="343" t="s">
        <v>1838</v>
      </c>
      <c r="R847" s="343" t="s">
        <v>52</v>
      </c>
      <c r="S847" s="346">
        <v>860064.33333333337</v>
      </c>
      <c r="T847" s="346">
        <v>868.75185185185194</v>
      </c>
      <c r="U847" s="346">
        <v>771061.5</v>
      </c>
      <c r="V847" s="346">
        <v>1012798</v>
      </c>
      <c r="W847" s="346">
        <v>1100252</v>
      </c>
      <c r="X847" s="346">
        <v>723334</v>
      </c>
      <c r="Y847" s="346">
        <v>1342015</v>
      </c>
      <c r="Z847" s="346">
        <v>13</v>
      </c>
      <c r="AA847" s="346" t="s">
        <v>1853</v>
      </c>
      <c r="AB847" s="346" t="s">
        <v>1854</v>
      </c>
      <c r="AC847" s="346" t="s">
        <v>1845</v>
      </c>
      <c r="AD847" s="346">
        <v>-240187.66666666663</v>
      </c>
      <c r="AE847" s="347">
        <v>-0.21830241314414023</v>
      </c>
      <c r="AF847" s="347">
        <v>-2.6794091182405368E-2</v>
      </c>
      <c r="AG847" s="346"/>
      <c r="AH847" s="346"/>
      <c r="AI847" s="346">
        <v>554597</v>
      </c>
      <c r="AJ847" s="346">
        <v>987526</v>
      </c>
      <c r="AK847" s="346">
        <v>1038070</v>
      </c>
      <c r="AL847" s="346"/>
      <c r="AM847" s="346"/>
      <c r="AN847" s="346">
        <v>-10435.177408602482</v>
      </c>
      <c r="AO847" s="346">
        <v>-27611.289117736451</v>
      </c>
      <c r="AP847" s="346">
        <v>-31087.459983865119</v>
      </c>
      <c r="AQ847" s="347">
        <v>5.140070513663883E-2</v>
      </c>
      <c r="AR847" s="348" t="str">
        <f t="shared" si="69"/>
        <v>DhakaDhaka</v>
      </c>
      <c r="AS847" s="347">
        <v>4.0000000000000001E-3</v>
      </c>
      <c r="AT847" s="347" t="s">
        <v>1846</v>
      </c>
      <c r="AU847" s="347" t="s">
        <v>1843</v>
      </c>
      <c r="AV847" s="349" t="s">
        <v>1041</v>
      </c>
    </row>
    <row r="848" spans="1:48" ht="14.4">
      <c r="A848" s="343">
        <v>963</v>
      </c>
      <c r="B848" s="343" t="s">
        <v>2538</v>
      </c>
      <c r="C848" s="343" t="s">
        <v>2539</v>
      </c>
      <c r="D848" s="343" t="str">
        <f t="shared" si="65"/>
        <v>1001 - 1500 SFTRajshahiRajshahiNon-PNPCommercial HubMBঅন্যান্যI shapeGround floor</v>
      </c>
      <c r="E848" s="343" t="str">
        <f>CONCATENATE('Outlet Data'!K848,L848,'Outlet Data'!N848,M848)</f>
        <v>RajshahiRajshahiCommercial HubNon-PNP</v>
      </c>
      <c r="F848" s="343" t="str">
        <f t="shared" si="66"/>
        <v>Rajshahiঅন্যান্যNon-PNP</v>
      </c>
      <c r="G848" s="343" t="str">
        <f t="shared" si="67"/>
        <v>RajshahiNon-PNP</v>
      </c>
      <c r="H848" s="344">
        <v>46100</v>
      </c>
      <c r="I848" s="343">
        <v>1500</v>
      </c>
      <c r="J848" s="343" t="str">
        <f t="shared" si="68"/>
        <v>1001 - 1500 SFT</v>
      </c>
      <c r="K848" s="345" t="s">
        <v>107</v>
      </c>
      <c r="L848" s="343" t="s">
        <v>107</v>
      </c>
      <c r="M848" s="345" t="s">
        <v>1537</v>
      </c>
      <c r="N848" s="343" t="s">
        <v>1014</v>
      </c>
      <c r="O848" s="343" t="s">
        <v>25</v>
      </c>
      <c r="P848" s="343" t="s">
        <v>27</v>
      </c>
      <c r="Q848" s="343" t="s">
        <v>1926</v>
      </c>
      <c r="R848" s="343" t="s">
        <v>1863</v>
      </c>
      <c r="S848" s="346">
        <v>282005.33333333331</v>
      </c>
      <c r="T848" s="346">
        <v>188.00355555555555</v>
      </c>
      <c r="U848" s="346">
        <v>239411.5</v>
      </c>
      <c r="V848" s="346">
        <v>341394</v>
      </c>
      <c r="W848" s="346">
        <v>949666.7</v>
      </c>
      <c r="X848" s="346">
        <v>686228.35000000009</v>
      </c>
      <c r="Y848" s="346">
        <v>1376057.85</v>
      </c>
      <c r="Z848" s="346">
        <v>32</v>
      </c>
      <c r="AA848" s="346" t="s">
        <v>1848</v>
      </c>
      <c r="AB848" s="346" t="s">
        <v>1849</v>
      </c>
      <c r="AC848" s="346" t="s">
        <v>1841</v>
      </c>
      <c r="AD848" s="346">
        <v>-667661.3666666667</v>
      </c>
      <c r="AE848" s="347">
        <v>-0.7030480974711093</v>
      </c>
      <c r="AF848" s="347">
        <v>-0.15018276557972704</v>
      </c>
      <c r="AG848" s="346"/>
      <c r="AH848" s="346"/>
      <c r="AI848" s="346">
        <v>163228</v>
      </c>
      <c r="AJ848" s="346">
        <v>315595</v>
      </c>
      <c r="AK848" s="346">
        <v>367193</v>
      </c>
      <c r="AL848" s="346"/>
      <c r="AM848" s="346"/>
      <c r="AN848" s="346">
        <v>2988.6584612277657</v>
      </c>
      <c r="AO848" s="346">
        <v>-66222.88574435137</v>
      </c>
      <c r="AP848" s="346">
        <v>-63822.79532157474</v>
      </c>
      <c r="AQ848" s="347">
        <v>5.8098587830469318E-2</v>
      </c>
      <c r="AR848" s="348" t="str">
        <f t="shared" si="69"/>
        <v>RajshahiRajshahi</v>
      </c>
      <c r="AS848" s="347">
        <v>4.0000000000000001E-3</v>
      </c>
      <c r="AT848" s="347" t="s">
        <v>1856</v>
      </c>
      <c r="AU848" s="347" t="s">
        <v>1843</v>
      </c>
      <c r="AV848" s="349" t="s">
        <v>1041</v>
      </c>
    </row>
    <row r="849" spans="1:48" ht="14.4">
      <c r="A849" s="343">
        <v>959</v>
      </c>
      <c r="B849" s="343" t="s">
        <v>2540</v>
      </c>
      <c r="C849" s="343" t="s">
        <v>2541</v>
      </c>
      <c r="D849" s="343" t="str">
        <f t="shared" si="65"/>
        <v>2001 - 2500 SFTDhakaNarsingdiNon-PNPCommercial HubLCথানা সদরL shapeBasement floor</v>
      </c>
      <c r="E849" s="343" t="str">
        <f>CONCATENATE('Outlet Data'!K849,L849,'Outlet Data'!N849,M849)</f>
        <v>DhakaNarsingdiCommercial HubNon-PNP</v>
      </c>
      <c r="F849" s="343" t="str">
        <f t="shared" si="66"/>
        <v>Narsingdiথানা সদরNon-PNP</v>
      </c>
      <c r="G849" s="343" t="str">
        <f t="shared" si="67"/>
        <v>NarsingdiNon-PNP</v>
      </c>
      <c r="H849" s="344">
        <v>46100</v>
      </c>
      <c r="I849" s="343">
        <v>2326</v>
      </c>
      <c r="J849" s="343" t="str">
        <f t="shared" si="68"/>
        <v>2001 - 2500 SFT</v>
      </c>
      <c r="K849" s="345" t="s">
        <v>52</v>
      </c>
      <c r="L849" s="343" t="s">
        <v>98</v>
      </c>
      <c r="M849" s="345" t="s">
        <v>1537</v>
      </c>
      <c r="N849" s="343" t="s">
        <v>1014</v>
      </c>
      <c r="O849" s="343" t="s">
        <v>127</v>
      </c>
      <c r="P849" s="343" t="s">
        <v>118</v>
      </c>
      <c r="Q849" s="343" t="s">
        <v>1869</v>
      </c>
      <c r="R849" s="343" t="s">
        <v>52</v>
      </c>
      <c r="S849" s="346">
        <v>969955</v>
      </c>
      <c r="T849" s="346">
        <v>417.00558899398106</v>
      </c>
      <c r="U849" s="346">
        <v>756188.5</v>
      </c>
      <c r="V849" s="346">
        <v>1236672.5</v>
      </c>
      <c r="W849" s="346">
        <v>1527330.2</v>
      </c>
      <c r="X849" s="346">
        <v>1154607.1000000001</v>
      </c>
      <c r="Y849" s="346">
        <v>1987166.7</v>
      </c>
      <c r="Z849" s="346">
        <v>7</v>
      </c>
      <c r="AA849" s="346" t="s">
        <v>1857</v>
      </c>
      <c r="AB849" s="346" t="s">
        <v>1858</v>
      </c>
      <c r="AC849" s="346" t="s">
        <v>1841</v>
      </c>
      <c r="AD849" s="346">
        <v>-557375.19999999995</v>
      </c>
      <c r="AE849" s="347">
        <v>-0.36493431479322547</v>
      </c>
      <c r="AF849" s="347">
        <v>6.9254510156938976E-3</v>
      </c>
      <c r="AG849" s="346"/>
      <c r="AH849" s="346"/>
      <c r="AI849" s="346">
        <v>436520</v>
      </c>
      <c r="AJ849" s="346">
        <v>1075857</v>
      </c>
      <c r="AK849" s="346">
        <v>1397488</v>
      </c>
      <c r="AL849" s="346"/>
      <c r="AM849" s="346"/>
      <c r="AN849" s="346">
        <v>-2826.4439058018179</v>
      </c>
      <c r="AO849" s="346">
        <v>3906.122415336984</v>
      </c>
      <c r="AP849" s="346">
        <v>19072.449010246957</v>
      </c>
      <c r="AQ849" s="347">
        <v>5.4713546444904892E-2</v>
      </c>
      <c r="AR849" s="348" t="str">
        <f t="shared" si="69"/>
        <v>DhakaNarsingdi</v>
      </c>
      <c r="AS849" s="347">
        <v>4.0000000000000001E-3</v>
      </c>
      <c r="AT849" s="347" t="s">
        <v>1842</v>
      </c>
      <c r="AU849" s="347" t="s">
        <v>1896</v>
      </c>
      <c r="AV849" s="349" t="s">
        <v>1041</v>
      </c>
    </row>
    <row r="850" spans="1:48" ht="14.4">
      <c r="A850" s="343">
        <v>962</v>
      </c>
      <c r="B850" s="343" t="s">
        <v>2542</v>
      </c>
      <c r="C850" s="343" t="s">
        <v>2543</v>
      </c>
      <c r="D850" s="343" t="str">
        <f t="shared" si="65"/>
        <v>2001 - 2500 SFTDhakaDhakaNon-PNPWithin the MahallaMBবিভাগীয় শহরSquare ⬜ shapeGround floor</v>
      </c>
      <c r="E850" s="343" t="str">
        <f>CONCATENATE('Outlet Data'!K850,L850,'Outlet Data'!N850,M850)</f>
        <v>DhakaDhakaWithin the MahallaNon-PNP</v>
      </c>
      <c r="F850" s="343" t="str">
        <f t="shared" si="66"/>
        <v>Dhakaবিভাগীয় শহরNon-PNP</v>
      </c>
      <c r="G850" s="343" t="str">
        <f t="shared" si="67"/>
        <v>DhakaNon-PNP</v>
      </c>
      <c r="H850" s="344">
        <v>46100</v>
      </c>
      <c r="I850" s="343">
        <v>2268</v>
      </c>
      <c r="J850" s="343" t="str">
        <f t="shared" si="68"/>
        <v>2001 - 2500 SFT</v>
      </c>
      <c r="K850" s="345" t="s">
        <v>52</v>
      </c>
      <c r="L850" s="343" t="s">
        <v>52</v>
      </c>
      <c r="M850" s="345" t="s">
        <v>1537</v>
      </c>
      <c r="N850" s="343" t="s">
        <v>1016</v>
      </c>
      <c r="O850" s="343" t="s">
        <v>25</v>
      </c>
      <c r="P850" s="343" t="s">
        <v>27</v>
      </c>
      <c r="Q850" s="343" t="s">
        <v>1838</v>
      </c>
      <c r="R850" s="343" t="s">
        <v>52</v>
      </c>
      <c r="S850" s="346">
        <v>1451480</v>
      </c>
      <c r="T850" s="346">
        <v>639.9823633156966</v>
      </c>
      <c r="U850" s="346">
        <v>1127106</v>
      </c>
      <c r="V850" s="346">
        <v>1905559.5</v>
      </c>
      <c r="W850" s="346">
        <v>1836897.4</v>
      </c>
      <c r="X850" s="346">
        <v>1451480</v>
      </c>
      <c r="Y850" s="346">
        <v>2788880.2</v>
      </c>
      <c r="Z850" s="346">
        <v>9</v>
      </c>
      <c r="AA850" s="346" t="s">
        <v>1857</v>
      </c>
      <c r="AB850" s="346" t="s">
        <v>1858</v>
      </c>
      <c r="AC850" s="346" t="s">
        <v>1845</v>
      </c>
      <c r="AD850" s="346">
        <v>-385417.39999999991</v>
      </c>
      <c r="AE850" s="347">
        <v>-0.20981977545398012</v>
      </c>
      <c r="AF850" s="347">
        <v>1.1213831211781072E-2</v>
      </c>
      <c r="AG850" s="346"/>
      <c r="AH850" s="346"/>
      <c r="AI850" s="346">
        <v>543321</v>
      </c>
      <c r="AJ850" s="346">
        <v>1710891</v>
      </c>
      <c r="AK850" s="346">
        <v>2100228</v>
      </c>
      <c r="AL850" s="346"/>
      <c r="AM850" s="346"/>
      <c r="AN850" s="346">
        <v>8688.5521806826873</v>
      </c>
      <c r="AO850" s="346">
        <v>858.64447049115552</v>
      </c>
      <c r="AP850" s="346">
        <v>39282.75853065413</v>
      </c>
      <c r="AQ850" s="347">
        <v>4.9461731004150834E-2</v>
      </c>
      <c r="AR850" s="348" t="str">
        <f t="shared" si="69"/>
        <v>DhakaDhaka</v>
      </c>
      <c r="AS850" s="347">
        <v>4.0000000000000001E-3</v>
      </c>
      <c r="AT850" s="347" t="s">
        <v>1846</v>
      </c>
      <c r="AU850" s="347" t="s">
        <v>1843</v>
      </c>
      <c r="AV850" s="349" t="s">
        <v>1041</v>
      </c>
    </row>
    <row r="851" spans="1:48" ht="14.4">
      <c r="A851" s="343">
        <v>965</v>
      </c>
      <c r="B851" s="343" t="s">
        <v>2544</v>
      </c>
      <c r="C851" s="343" t="s">
        <v>2545</v>
      </c>
      <c r="D851" s="343" t="str">
        <f t="shared" si="65"/>
        <v>Below 1000 SFTRajshahiChapainawabganjNon-PNPWithin the MahallaHBজেলা শহরSquare ⬜ shapeGround floor</v>
      </c>
      <c r="E851" s="343" t="str">
        <f>CONCATENATE('Outlet Data'!K851,L851,'Outlet Data'!N851,M851)</f>
        <v>RajshahiChapainawabganjWithin the MahallaNon-PNP</v>
      </c>
      <c r="F851" s="343" t="str">
        <f t="shared" si="66"/>
        <v>Chapainawabganjজেলা শহরNon-PNP</v>
      </c>
      <c r="G851" s="343" t="str">
        <f t="shared" si="67"/>
        <v>ChapainawabganjNon-PNP</v>
      </c>
      <c r="H851" s="344">
        <v>46106</v>
      </c>
      <c r="I851" s="343">
        <v>886</v>
      </c>
      <c r="J851" s="343" t="str">
        <f t="shared" si="68"/>
        <v>Below 1000 SFT</v>
      </c>
      <c r="K851" s="345" t="s">
        <v>107</v>
      </c>
      <c r="L851" s="343" t="s">
        <v>236</v>
      </c>
      <c r="M851" s="345" t="s">
        <v>1537</v>
      </c>
      <c r="N851" s="343" t="s">
        <v>1016</v>
      </c>
      <c r="O851" s="343" t="s">
        <v>45</v>
      </c>
      <c r="P851" s="343" t="s">
        <v>27</v>
      </c>
      <c r="Q851" s="343" t="s">
        <v>1861</v>
      </c>
      <c r="R851" s="343" t="s">
        <v>1863</v>
      </c>
      <c r="S851" s="346">
        <v>226273.66666666666</v>
      </c>
      <c r="T851" s="346">
        <v>255.38788562829194</v>
      </c>
      <c r="U851" s="346">
        <v>154345.5</v>
      </c>
      <c r="V851" s="346">
        <v>319766</v>
      </c>
      <c r="W851" s="346">
        <v>496784</v>
      </c>
      <c r="X851" s="346">
        <v>494034.8</v>
      </c>
      <c r="Y851" s="346">
        <v>677115</v>
      </c>
      <c r="Z851" s="346">
        <v>5</v>
      </c>
      <c r="AA851" s="346" t="s">
        <v>1848</v>
      </c>
      <c r="AB851" s="346" t="s">
        <v>1849</v>
      </c>
      <c r="AC851" s="346" t="s">
        <v>1841</v>
      </c>
      <c r="AD851" s="346">
        <v>-270510.33333333337</v>
      </c>
      <c r="AE851" s="347">
        <v>-0.54452303885256637</v>
      </c>
      <c r="AF851" s="347">
        <v>-0.21000221586927686</v>
      </c>
      <c r="AG851" s="346"/>
      <c r="AH851" s="346"/>
      <c r="AI851" s="346">
        <v>39289</v>
      </c>
      <c r="AJ851" s="346">
        <v>269402</v>
      </c>
      <c r="AK851" s="346">
        <v>370130</v>
      </c>
      <c r="AL851" s="346"/>
      <c r="AM851" s="346"/>
      <c r="AN851" s="346">
        <v>-13646.708093156962</v>
      </c>
      <c r="AO851" s="346">
        <v>-52077.301191135732</v>
      </c>
      <c r="AP851" s="346">
        <v>-76829.904894305699</v>
      </c>
      <c r="AQ851" s="347">
        <v>4.8525349511274955E-2</v>
      </c>
      <c r="AR851" s="348" t="str">
        <f t="shared" si="69"/>
        <v>RajshahiChapainawabganj</v>
      </c>
      <c r="AS851" s="347">
        <v>4.0000000000000001E-3</v>
      </c>
      <c r="AT851" s="347" t="s">
        <v>1846</v>
      </c>
      <c r="AU851" s="347" t="s">
        <v>1843</v>
      </c>
      <c r="AV851" s="349" t="s">
        <v>1041</v>
      </c>
    </row>
    <row r="852" spans="1:48" ht="14.4">
      <c r="A852" s="343">
        <v>709</v>
      </c>
      <c r="B852" s="343" t="s">
        <v>2546</v>
      </c>
      <c r="C852" s="343" t="s">
        <v>2547</v>
      </c>
      <c r="D852" s="343" t="str">
        <f t="shared" si="65"/>
        <v xml:space="preserve">1001 - 1500 SFTRangpurLalmonirhatNon-PNPHigh StreetMBথানা সদরI Shape Ground floor </v>
      </c>
      <c r="E852" s="343" t="str">
        <f>CONCATENATE('Outlet Data'!K852,L852,'Outlet Data'!N852,M852)</f>
        <v>RangpurLalmonirhatHigh StreetNon-PNP</v>
      </c>
      <c r="F852" s="343" t="str">
        <f t="shared" si="66"/>
        <v>Lalmonirhatথানা সদরNon-PNP</v>
      </c>
      <c r="G852" s="343" t="str">
        <f t="shared" si="67"/>
        <v>LalmonirhatNon-PNP</v>
      </c>
      <c r="H852" s="344">
        <v>46112</v>
      </c>
      <c r="I852" s="343">
        <v>1071</v>
      </c>
      <c r="J852" s="343" t="str">
        <f t="shared" si="68"/>
        <v>1001 - 1500 SFT</v>
      </c>
      <c r="K852" s="345" t="s">
        <v>389</v>
      </c>
      <c r="L852" s="343" t="s">
        <v>323</v>
      </c>
      <c r="M852" s="345" t="s">
        <v>1537</v>
      </c>
      <c r="N852" s="343" t="s">
        <v>1018</v>
      </c>
      <c r="O852" s="343" t="s">
        <v>25</v>
      </c>
      <c r="P852" s="343" t="s">
        <v>27</v>
      </c>
      <c r="Q852" s="343" t="s">
        <v>1869</v>
      </c>
      <c r="R852" s="343" t="s">
        <v>1863</v>
      </c>
      <c r="S852" s="346">
        <v>354645.6</v>
      </c>
      <c r="T852" s="346">
        <v>331.13501400560222</v>
      </c>
      <c r="U852" s="346">
        <v>0</v>
      </c>
      <c r="V852" s="346">
        <v>744801</v>
      </c>
      <c r="W852" s="346">
        <v>843340</v>
      </c>
      <c r="X852" s="346">
        <v>568975.30000000005</v>
      </c>
      <c r="Y852" s="346">
        <v>1144384.5</v>
      </c>
      <c r="Z852" s="346">
        <v>7</v>
      </c>
      <c r="AA852" s="346" t="s">
        <v>1853</v>
      </c>
      <c r="AB852" s="346" t="s">
        <v>1854</v>
      </c>
      <c r="AC852" s="346" t="s">
        <v>1841</v>
      </c>
      <c r="AD852" s="346">
        <v>-488694.4</v>
      </c>
      <c r="AE852" s="347">
        <v>-0.57947494486209594</v>
      </c>
      <c r="AF852" s="347">
        <v>-2.3276686137916849E-2</v>
      </c>
      <c r="AG852" s="346">
        <v>0</v>
      </c>
      <c r="AH852" s="346">
        <v>0</v>
      </c>
      <c r="AI852" s="346">
        <v>10136</v>
      </c>
      <c r="AJ852" s="346">
        <v>744801</v>
      </c>
      <c r="AK852" s="346">
        <v>1018291</v>
      </c>
      <c r="AL852" s="346">
        <v>-1606.3333333333333</v>
      </c>
      <c r="AM852" s="346">
        <v>-1606.3333333333333</v>
      </c>
      <c r="AN852" s="346">
        <v>-1532.4911909859982</v>
      </c>
      <c r="AO852" s="346">
        <v>-17252.929945266427</v>
      </c>
      <c r="AP852" s="346">
        <v>-19276.783804046921</v>
      </c>
      <c r="AQ852" s="347">
        <v>5.0937229218292246E-2</v>
      </c>
      <c r="AR852" s="348" t="str">
        <f t="shared" si="69"/>
        <v>RangpurLalmonirhat</v>
      </c>
      <c r="AS852" s="347">
        <v>4.0000000000000001E-3</v>
      </c>
      <c r="AT852" s="347" t="s">
        <v>2095</v>
      </c>
      <c r="AU852" s="347" t="s">
        <v>1930</v>
      </c>
      <c r="AV852" s="349" t="s">
        <v>1041</v>
      </c>
    </row>
    <row r="853" spans="1:48" ht="14.4">
      <c r="A853" s="343">
        <v>960</v>
      </c>
      <c r="B853" s="343" t="s">
        <v>2548</v>
      </c>
      <c r="C853" s="343" t="s">
        <v>2549</v>
      </c>
      <c r="D853" s="343" t="str">
        <f t="shared" si="65"/>
        <v>1001 - 1500 SFTDhakaDhakaNon-PNPHigh Street W Residential BlockMCঅন্যান্যSquare ⬜ shapeGround floor</v>
      </c>
      <c r="E853" s="343" t="str">
        <f>CONCATENATE('Outlet Data'!K853,L853,'Outlet Data'!N853,M853)</f>
        <v>DhakaDhakaHigh Street W Residential BlockNon-PNP</v>
      </c>
      <c r="F853" s="343" t="str">
        <f t="shared" si="66"/>
        <v>Dhakaঅন্যান্যNon-PNP</v>
      </c>
      <c r="G853" s="343" t="str">
        <f t="shared" si="67"/>
        <v>DhakaNon-PNP</v>
      </c>
      <c r="H853" s="344">
        <v>46112</v>
      </c>
      <c r="I853" s="343">
        <v>1212</v>
      </c>
      <c r="J853" s="343" t="str">
        <f t="shared" si="68"/>
        <v>1001 - 1500 SFT</v>
      </c>
      <c r="K853" s="345" t="s">
        <v>52</v>
      </c>
      <c r="L853" s="343" t="s">
        <v>52</v>
      </c>
      <c r="M853" s="345" t="s">
        <v>1537</v>
      </c>
      <c r="N853" s="343" t="s">
        <v>1015</v>
      </c>
      <c r="O853" s="343" t="s">
        <v>25</v>
      </c>
      <c r="P853" s="343" t="s">
        <v>118</v>
      </c>
      <c r="Q853" s="343" t="s">
        <v>1926</v>
      </c>
      <c r="R853" s="343" t="s">
        <v>52</v>
      </c>
      <c r="S853" s="346">
        <v>907851.66666666663</v>
      </c>
      <c r="T853" s="346">
        <v>749.05253025302522</v>
      </c>
      <c r="U853" s="346">
        <v>525409.5</v>
      </c>
      <c r="V853" s="346">
        <v>1361541.5</v>
      </c>
      <c r="W853" s="346">
        <v>1435127.2999999998</v>
      </c>
      <c r="X853" s="346">
        <v>920723.95</v>
      </c>
      <c r="Y853" s="346">
        <v>2028621.2</v>
      </c>
      <c r="Z853" s="346">
        <v>50</v>
      </c>
      <c r="AA853" s="346" t="s">
        <v>1853</v>
      </c>
      <c r="AB853" s="346" t="s">
        <v>1854</v>
      </c>
      <c r="AC853" s="346" t="s">
        <v>1841</v>
      </c>
      <c r="AD853" s="346">
        <v>-527275.63333333319</v>
      </c>
      <c r="AE853" s="347">
        <v>-0.36740687277939266</v>
      </c>
      <c r="AF853" s="347">
        <v>3.7884740436470339E-2</v>
      </c>
      <c r="AG853" s="346"/>
      <c r="AH853" s="346"/>
      <c r="AI853" s="346">
        <v>472</v>
      </c>
      <c r="AJ853" s="346">
        <v>1050347</v>
      </c>
      <c r="AK853" s="346">
        <v>1672736</v>
      </c>
      <c r="AL853" s="346"/>
      <c r="AM853" s="346"/>
      <c r="AN853" s="346">
        <v>-389.8092600422832</v>
      </c>
      <c r="AO853" s="346">
        <v>49526.307520111499</v>
      </c>
      <c r="AP853" s="346">
        <v>54044.675979381747</v>
      </c>
      <c r="AQ853" s="347">
        <v>5.5014705792844919E-2</v>
      </c>
      <c r="AR853" s="348" t="str">
        <f t="shared" si="69"/>
        <v>DhakaDhaka</v>
      </c>
      <c r="AS853" s="347">
        <v>4.0000000000000001E-3</v>
      </c>
      <c r="AT853" s="347" t="s">
        <v>1846</v>
      </c>
      <c r="AU853" s="347" t="s">
        <v>1843</v>
      </c>
      <c r="AV853" s="349" t="s">
        <v>1041</v>
      </c>
    </row>
    <row r="854" spans="1:48" ht="14.4">
      <c r="A854" s="343">
        <v>968</v>
      </c>
      <c r="B854" s="343" t="s">
        <v>2550</v>
      </c>
      <c r="C854" s="343" t="s">
        <v>2551</v>
      </c>
      <c r="D854" s="343" t="str">
        <f t="shared" si="65"/>
        <v>1001 - 1500 SFTDhakaNarsingdiNon-PNPCommercial HubLCজেলা শহরSquare ⬜ shapeGround floor</v>
      </c>
      <c r="E854" s="343" t="str">
        <f>CONCATENATE('Outlet Data'!K854,L854,'Outlet Data'!N854,M854)</f>
        <v>DhakaNarsingdiCommercial HubNon-PNP</v>
      </c>
      <c r="F854" s="343" t="str">
        <f t="shared" si="66"/>
        <v>Narsingdiজেলা শহরNon-PNP</v>
      </c>
      <c r="G854" s="343" t="str">
        <f t="shared" si="67"/>
        <v>NarsingdiNon-PNP</v>
      </c>
      <c r="H854" s="344">
        <v>46112</v>
      </c>
      <c r="I854" s="343">
        <v>1038</v>
      </c>
      <c r="J854" s="343" t="str">
        <f t="shared" si="68"/>
        <v>1001 - 1500 SFT</v>
      </c>
      <c r="K854" s="345" t="s">
        <v>52</v>
      </c>
      <c r="L854" s="343" t="s">
        <v>98</v>
      </c>
      <c r="M854" s="345" t="s">
        <v>1537</v>
      </c>
      <c r="N854" s="343" t="s">
        <v>1014</v>
      </c>
      <c r="O854" s="343" t="s">
        <v>127</v>
      </c>
      <c r="P854" s="343" t="s">
        <v>118</v>
      </c>
      <c r="Q854" s="343" t="s">
        <v>1861</v>
      </c>
      <c r="R854" s="343" t="s">
        <v>52</v>
      </c>
      <c r="S854" s="346">
        <v>672189</v>
      </c>
      <c r="T854" s="346">
        <v>647.58092485549128</v>
      </c>
      <c r="U854" s="346">
        <v>449295</v>
      </c>
      <c r="V854" s="346">
        <v>1007871.5</v>
      </c>
      <c r="W854" s="346">
        <v>1126199.5</v>
      </c>
      <c r="X854" s="346">
        <v>866075.60000000009</v>
      </c>
      <c r="Y854" s="346">
        <v>1499334.35</v>
      </c>
      <c r="Z854" s="346">
        <v>28</v>
      </c>
      <c r="AA854" s="346" t="s">
        <v>1853</v>
      </c>
      <c r="AB854" s="346" t="s">
        <v>1854</v>
      </c>
      <c r="AC854" s="346" t="s">
        <v>1841</v>
      </c>
      <c r="AD854" s="346">
        <v>-454010.5</v>
      </c>
      <c r="AE854" s="347">
        <v>-0.40313505733220445</v>
      </c>
      <c r="AF854" s="347">
        <v>1.7785779097811722E-2</v>
      </c>
      <c r="AG854" s="346"/>
      <c r="AH854" s="346"/>
      <c r="AI854" s="346">
        <v>824</v>
      </c>
      <c r="AJ854" s="346">
        <v>897766</v>
      </c>
      <c r="AK854" s="346">
        <v>1117977</v>
      </c>
      <c r="AL854" s="346"/>
      <c r="AM854" s="346"/>
      <c r="AN854" s="346">
        <v>-88.50355662650604</v>
      </c>
      <c r="AO854" s="346">
        <v>3249.1056348704442</v>
      </c>
      <c r="AP854" s="346">
        <v>32705.613119692949</v>
      </c>
      <c r="AQ854" s="347">
        <v>5.7143851090332244E-2</v>
      </c>
      <c r="AR854" s="348" t="str">
        <f t="shared" si="69"/>
        <v>DhakaNarsingdi</v>
      </c>
      <c r="AS854" s="347">
        <v>8.1351825822260054E-19</v>
      </c>
      <c r="AT854" s="347" t="s">
        <v>1846</v>
      </c>
      <c r="AU854" s="347" t="s">
        <v>1843</v>
      </c>
      <c r="AV854" s="349" t="s">
        <v>1041</v>
      </c>
    </row>
    <row r="855" spans="1:48" ht="14.4">
      <c r="A855" s="343">
        <v>966</v>
      </c>
      <c r="B855" s="343" t="s">
        <v>2552</v>
      </c>
      <c r="C855" s="343" t="s">
        <v>2553</v>
      </c>
      <c r="D855" s="343" t="str">
        <f t="shared" si="65"/>
        <v>1001 - 1500 SFTBarishalBarishalNon-PNPHigh StreetMBজেলা শহরI shapeGround floor</v>
      </c>
      <c r="E855" s="343" t="str">
        <f>CONCATENATE('Outlet Data'!K855,L855,'Outlet Data'!N855,M855)</f>
        <v>BarishalBarishalHigh StreetNon-PNP</v>
      </c>
      <c r="F855" s="343" t="str">
        <f t="shared" si="66"/>
        <v>Barishalজেলা শহরNon-PNP</v>
      </c>
      <c r="G855" s="343" t="str">
        <f t="shared" si="67"/>
        <v>BarishalNon-PNP</v>
      </c>
      <c r="H855" s="344">
        <v>46112</v>
      </c>
      <c r="I855" s="343">
        <v>1284</v>
      </c>
      <c r="J855" s="343" t="str">
        <f t="shared" si="68"/>
        <v>1001 - 1500 SFT</v>
      </c>
      <c r="K855" s="345" t="s">
        <v>189</v>
      </c>
      <c r="L855" s="343" t="s">
        <v>189</v>
      </c>
      <c r="M855" s="345" t="s">
        <v>1537</v>
      </c>
      <c r="N855" s="343" t="s">
        <v>1018</v>
      </c>
      <c r="O855" s="343" t="s">
        <v>25</v>
      </c>
      <c r="P855" s="343" t="s">
        <v>27</v>
      </c>
      <c r="Q855" s="343" t="s">
        <v>1861</v>
      </c>
      <c r="R855" s="343" t="s">
        <v>1863</v>
      </c>
      <c r="S855" s="346">
        <v>701522</v>
      </c>
      <c r="T855" s="346">
        <v>546.3566978193146</v>
      </c>
      <c r="U855" s="346">
        <v>521741.5</v>
      </c>
      <c r="V855" s="346">
        <v>1021065.5</v>
      </c>
      <c r="W855" s="346">
        <v>949666.7</v>
      </c>
      <c r="X855" s="346">
        <v>686228.35000000009</v>
      </c>
      <c r="Y855" s="346">
        <v>1376057.85</v>
      </c>
      <c r="Z855" s="346">
        <v>32</v>
      </c>
      <c r="AA855" s="346" t="s">
        <v>1848</v>
      </c>
      <c r="AB855" s="346" t="s">
        <v>1849</v>
      </c>
      <c r="AC855" s="346" t="s">
        <v>1845</v>
      </c>
      <c r="AD855" s="346">
        <v>-248144.69999999995</v>
      </c>
      <c r="AE855" s="347">
        <v>-0.26129662122510977</v>
      </c>
      <c r="AF855" s="347">
        <v>4.3326436705793027E-4</v>
      </c>
      <c r="AG855" s="346"/>
      <c r="AH855" s="346"/>
      <c r="AI855" s="346">
        <v>62435</v>
      </c>
      <c r="AJ855" s="346">
        <v>981048</v>
      </c>
      <c r="AK855" s="346">
        <v>1061083</v>
      </c>
      <c r="AL855" s="346"/>
      <c r="AM855" s="346"/>
      <c r="AN855" s="346">
        <v>7011.7591393971179</v>
      </c>
      <c r="AO855" s="346">
        <v>1128.8947858642496</v>
      </c>
      <c r="AP855" s="346">
        <v>-7228.8204693397274</v>
      </c>
      <c r="AQ855" s="347">
        <v>5.2929071154052966E-2</v>
      </c>
      <c r="AR855" s="348" t="str">
        <f t="shared" si="69"/>
        <v>BarishalBarishal</v>
      </c>
      <c r="AS855" s="347">
        <v>4.0000000000000001E-3</v>
      </c>
      <c r="AT855" s="347" t="s">
        <v>1856</v>
      </c>
      <c r="AU855" s="347" t="s">
        <v>1843</v>
      </c>
      <c r="AV855" s="349" t="s">
        <v>1041</v>
      </c>
    </row>
    <row r="856" spans="1:48" ht="14.4">
      <c r="A856" s="343">
        <v>955</v>
      </c>
      <c r="B856" s="343" t="s">
        <v>2554</v>
      </c>
      <c r="C856" s="343" t="s">
        <v>2555</v>
      </c>
      <c r="D856" s="343" t="str">
        <f t="shared" si="65"/>
        <v>1001 - 1500 SFTDhakaDhakaNon-PNPWithin the MahallaLBথানা সদরI shapeGround floor</v>
      </c>
      <c r="E856" s="343" t="str">
        <f>CONCATENATE('Outlet Data'!K856,L856,'Outlet Data'!N856,M856)</f>
        <v>DhakaDhakaWithin the MahallaNon-PNP</v>
      </c>
      <c r="F856" s="343" t="str">
        <f t="shared" si="66"/>
        <v>Dhakaথানা সদরNon-PNP</v>
      </c>
      <c r="G856" s="343" t="str">
        <f t="shared" si="67"/>
        <v>DhakaNon-PNP</v>
      </c>
      <c r="H856" s="344">
        <v>46112</v>
      </c>
      <c r="I856" s="343">
        <v>1288</v>
      </c>
      <c r="J856" s="343" t="str">
        <f t="shared" si="68"/>
        <v>1001 - 1500 SFT</v>
      </c>
      <c r="K856" s="345" t="s">
        <v>52</v>
      </c>
      <c r="L856" s="343" t="s">
        <v>52</v>
      </c>
      <c r="M856" s="345" t="s">
        <v>1537</v>
      </c>
      <c r="N856" s="343" t="s">
        <v>1016</v>
      </c>
      <c r="O856" s="343" t="s">
        <v>127</v>
      </c>
      <c r="P856" s="343" t="s">
        <v>27</v>
      </c>
      <c r="Q856" s="343" t="s">
        <v>1869</v>
      </c>
      <c r="R856" s="343" t="s">
        <v>52</v>
      </c>
      <c r="S856" s="346">
        <v>714190</v>
      </c>
      <c r="T856" s="346">
        <v>554.49534161490681</v>
      </c>
      <c r="U856" s="346">
        <v>528109</v>
      </c>
      <c r="V856" s="346">
        <v>1070885</v>
      </c>
      <c r="W856" s="346">
        <v>924737.8</v>
      </c>
      <c r="X856" s="346">
        <v>766540.9</v>
      </c>
      <c r="Y856" s="346">
        <v>1143521.4500000002</v>
      </c>
      <c r="Z856" s="346">
        <v>8</v>
      </c>
      <c r="AA856" s="346" t="s">
        <v>1853</v>
      </c>
      <c r="AB856" s="346" t="s">
        <v>1854</v>
      </c>
      <c r="AC856" s="346" t="s">
        <v>1841</v>
      </c>
      <c r="AD856" s="346">
        <v>-210547.80000000005</v>
      </c>
      <c r="AE856" s="347">
        <v>-0.22768378236512021</v>
      </c>
      <c r="AF856" s="347">
        <v>-1.0534117608299396E-2</v>
      </c>
      <c r="AG856" s="346"/>
      <c r="AH856" s="346"/>
      <c r="AI856" s="346">
        <v>800</v>
      </c>
      <c r="AJ856" s="346">
        <v>1055418</v>
      </c>
      <c r="AK856" s="346">
        <v>1086352</v>
      </c>
      <c r="AL856" s="346"/>
      <c r="AM856" s="346"/>
      <c r="AN856" s="346">
        <v>75.495111355238151</v>
      </c>
      <c r="AO856" s="346">
        <v>-14567.999855850183</v>
      </c>
      <c r="AP856" s="346">
        <v>-8077.5796195190924</v>
      </c>
      <c r="AQ856" s="347">
        <v>5.0748956119705653E-2</v>
      </c>
      <c r="AR856" s="348" t="str">
        <f t="shared" si="69"/>
        <v>DhakaDhaka</v>
      </c>
      <c r="AS856" s="347">
        <v>4.0000000000000001E-3</v>
      </c>
      <c r="AT856" s="347" t="s">
        <v>1856</v>
      </c>
      <c r="AU856" s="347" t="s">
        <v>1843</v>
      </c>
      <c r="AV856" s="349" t="s">
        <v>1041</v>
      </c>
    </row>
    <row r="857" spans="1:48" ht="14.4">
      <c r="A857" s="343">
        <v>974</v>
      </c>
      <c r="B857" s="343" t="s">
        <v>2556</v>
      </c>
      <c r="C857" s="343" t="s">
        <v>2557</v>
      </c>
      <c r="D857" s="343" t="str">
        <f t="shared" si="65"/>
        <v>Below 1000 SFTDhakaDhakaNon-PNPHigh Street W Residential BlockMBঅন্যান্যL shapeGround floor</v>
      </c>
      <c r="E857" s="343" t="str">
        <f>CONCATENATE('Outlet Data'!K857,L857,'Outlet Data'!N857,M857)</f>
        <v>DhakaDhakaHigh Street W Residential BlockNon-PNP</v>
      </c>
      <c r="F857" s="343" t="str">
        <f t="shared" si="66"/>
        <v>Dhakaঅন্যান্যNon-PNP</v>
      </c>
      <c r="G857" s="343" t="str">
        <f t="shared" si="67"/>
        <v>DhakaNon-PNP</v>
      </c>
      <c r="H857" s="344">
        <v>46112</v>
      </c>
      <c r="I857" s="343">
        <v>200</v>
      </c>
      <c r="J857" s="343" t="str">
        <f t="shared" si="68"/>
        <v>Below 1000 SFT</v>
      </c>
      <c r="K857" s="345" t="s">
        <v>52</v>
      </c>
      <c r="L857" s="343" t="s">
        <v>52</v>
      </c>
      <c r="M857" s="345" t="s">
        <v>1537</v>
      </c>
      <c r="N857" s="343" t="s">
        <v>1015</v>
      </c>
      <c r="O857" s="343" t="s">
        <v>25</v>
      </c>
      <c r="P857" s="343" t="s">
        <v>27</v>
      </c>
      <c r="Q857" s="343" t="s">
        <v>1926</v>
      </c>
      <c r="R857" s="343" t="s">
        <v>52</v>
      </c>
      <c r="S857" s="346">
        <v>786813.5</v>
      </c>
      <c r="T857" s="346">
        <v>3934.0675000000001</v>
      </c>
      <c r="U857" s="346">
        <v>412113.25</v>
      </c>
      <c r="V857" s="346">
        <v>1161513.75</v>
      </c>
      <c r="W857" s="346">
        <v>1100252</v>
      </c>
      <c r="X857" s="346">
        <v>723334</v>
      </c>
      <c r="Y857" s="346">
        <v>1342015</v>
      </c>
      <c r="Z857" s="346">
        <v>13</v>
      </c>
      <c r="AA857" s="346" t="s">
        <v>1853</v>
      </c>
      <c r="AB857" s="346" t="s">
        <v>1854</v>
      </c>
      <c r="AC857" s="346" t="s">
        <v>1845</v>
      </c>
      <c r="AD857" s="346">
        <v>-313438.5</v>
      </c>
      <c r="AE857" s="347">
        <v>-0.28487882775945872</v>
      </c>
      <c r="AF857" s="347">
        <v>-7.101079751160832E-3</v>
      </c>
      <c r="AG857" s="346"/>
      <c r="AH857" s="346"/>
      <c r="AI857" s="346"/>
      <c r="AJ857" s="346">
        <v>37413</v>
      </c>
      <c r="AK857" s="346">
        <v>1536214</v>
      </c>
      <c r="AL857" s="346"/>
      <c r="AM857" s="346"/>
      <c r="AN857" s="346"/>
      <c r="AO857" s="346">
        <v>-17029.507360435593</v>
      </c>
      <c r="AP857" s="346">
        <v>5855.0565348556265</v>
      </c>
      <c r="AQ857" s="347">
        <v>0.20183260435537495</v>
      </c>
      <c r="AR857" s="348" t="str">
        <f t="shared" si="69"/>
        <v>DhakaDhaka</v>
      </c>
      <c r="AS857" s="347">
        <v>4.0000000000000001E-3</v>
      </c>
      <c r="AT857" s="347" t="s">
        <v>1842</v>
      </c>
      <c r="AU857" s="347" t="s">
        <v>1843</v>
      </c>
      <c r="AV857" s="349" t="s">
        <v>1041</v>
      </c>
    </row>
    <row r="858" spans="1:48" ht="14.4">
      <c r="A858" s="343">
        <v>967</v>
      </c>
      <c r="B858" s="343" t="s">
        <v>2558</v>
      </c>
      <c r="C858" s="343" t="s">
        <v>2559</v>
      </c>
      <c r="D858" s="343" t="str">
        <f t="shared" si="65"/>
        <v>1501 - 2000 SFTKhulnaSatkhiraNon-PNPHigh Street W Residential BlockMBজেলা শহরSquare ⬜ shapeGround floor</v>
      </c>
      <c r="E858" s="343" t="str">
        <f>CONCATENATE('Outlet Data'!K858,L858,'Outlet Data'!N858,M858)</f>
        <v>KhulnaSatkhiraHigh Street W Residential BlockNon-PNP</v>
      </c>
      <c r="F858" s="343" t="str">
        <f t="shared" si="66"/>
        <v>Satkhiraজেলা শহরNon-PNP</v>
      </c>
      <c r="G858" s="343" t="str">
        <f t="shared" si="67"/>
        <v>SatkhiraNon-PNP</v>
      </c>
      <c r="H858" s="344">
        <v>46112</v>
      </c>
      <c r="I858" s="343">
        <v>2000</v>
      </c>
      <c r="J858" s="343" t="str">
        <f t="shared" si="68"/>
        <v>1501 - 2000 SFT</v>
      </c>
      <c r="K858" s="345" t="s">
        <v>159</v>
      </c>
      <c r="L858" s="343" t="s">
        <v>217</v>
      </c>
      <c r="M858" s="345" t="s">
        <v>1537</v>
      </c>
      <c r="N858" s="343" t="s">
        <v>1015</v>
      </c>
      <c r="O858" s="343" t="s">
        <v>25</v>
      </c>
      <c r="P858" s="343" t="s">
        <v>27</v>
      </c>
      <c r="Q858" s="343" t="s">
        <v>1861</v>
      </c>
      <c r="R858" s="343" t="s">
        <v>1863</v>
      </c>
      <c r="S858" s="346">
        <v>1136249.6666666667</v>
      </c>
      <c r="T858" s="346">
        <v>568.12483333333341</v>
      </c>
      <c r="U858" s="346">
        <v>666763.5</v>
      </c>
      <c r="V858" s="346">
        <v>1703894.5</v>
      </c>
      <c r="W858" s="346">
        <v>1784220.4</v>
      </c>
      <c r="X858" s="346">
        <v>1167808</v>
      </c>
      <c r="Y858" s="346">
        <v>2364199</v>
      </c>
      <c r="Z858" s="346">
        <v>13</v>
      </c>
      <c r="AA858" s="346" t="s">
        <v>1853</v>
      </c>
      <c r="AB858" s="346" t="s">
        <v>1854</v>
      </c>
      <c r="AC858" s="346" t="s">
        <v>1841</v>
      </c>
      <c r="AD858" s="346">
        <v>-647970.73333333316</v>
      </c>
      <c r="AE858" s="347">
        <v>-0.36316742782076317</v>
      </c>
      <c r="AF858" s="347">
        <v>2.481731234508313E-2</v>
      </c>
      <c r="AG858" s="346"/>
      <c r="AH858" s="346"/>
      <c r="AI858" s="346">
        <v>960</v>
      </c>
      <c r="AJ858" s="346">
        <v>1332567</v>
      </c>
      <c r="AK858" s="346">
        <v>2075222</v>
      </c>
      <c r="AL858" s="346"/>
      <c r="AM858" s="346"/>
      <c r="AN858" s="346">
        <v>56.903599999999969</v>
      </c>
      <c r="AO858" s="346">
        <v>6115.0707698088954</v>
      </c>
      <c r="AP858" s="346">
        <v>78424.014269180887</v>
      </c>
      <c r="AQ858" s="347">
        <v>5.7201395834984688E-2</v>
      </c>
      <c r="AR858" s="348" t="str">
        <f t="shared" si="69"/>
        <v>KhulnaSatkhira</v>
      </c>
      <c r="AS858" s="347">
        <v>4.0000000000000001E-3</v>
      </c>
      <c r="AT858" s="347" t="s">
        <v>1846</v>
      </c>
      <c r="AU858" s="347" t="s">
        <v>1843</v>
      </c>
      <c r="AV858" s="349" t="s">
        <v>1041</v>
      </c>
    </row>
    <row r="859" spans="1:48" ht="14.4">
      <c r="A859" s="343">
        <v>928</v>
      </c>
      <c r="B859" s="343" t="s">
        <v>2560</v>
      </c>
      <c r="C859" s="343" t="s">
        <v>2561</v>
      </c>
      <c r="D859" s="343" t="str">
        <f t="shared" si="65"/>
        <v>More Then 10000 SFTDhakaDhakaPNPHigh Street W Residential BlockHBবিভাগীয় শহরSquare ⬜ shapeGround floor</v>
      </c>
      <c r="E859" s="343" t="str">
        <f>CONCATENATE('Outlet Data'!K859,L859,'Outlet Data'!N859,M859)</f>
        <v>DhakaDhakaHigh Street W Residential BlockPNP</v>
      </c>
      <c r="F859" s="343" t="str">
        <f t="shared" si="66"/>
        <v>Dhakaবিভাগীয় শহরPNP</v>
      </c>
      <c r="G859" s="343" t="str">
        <f t="shared" si="67"/>
        <v>DhakaPNP</v>
      </c>
      <c r="H859" s="344">
        <v>46124</v>
      </c>
      <c r="I859" s="343">
        <v>12600</v>
      </c>
      <c r="J859" s="343" t="str">
        <f t="shared" si="68"/>
        <v>More Then 10000 SFT</v>
      </c>
      <c r="K859" s="345" t="s">
        <v>52</v>
      </c>
      <c r="L859" s="343" t="s">
        <v>52</v>
      </c>
      <c r="M859" s="345" t="s">
        <v>1492</v>
      </c>
      <c r="N859" s="343" t="s">
        <v>1015</v>
      </c>
      <c r="O859" s="343" t="s">
        <v>45</v>
      </c>
      <c r="P859" s="343" t="s">
        <v>27</v>
      </c>
      <c r="Q859" s="343" t="s">
        <v>1838</v>
      </c>
      <c r="R859" s="343" t="s">
        <v>52</v>
      </c>
      <c r="S859" s="346">
        <v>9499673.75</v>
      </c>
      <c r="T859" s="346">
        <v>753.94236111111115</v>
      </c>
      <c r="U859" s="346">
        <v>0</v>
      </c>
      <c r="V859" s="346">
        <v>16890264.75</v>
      </c>
      <c r="W859" s="346">
        <v>13473965.199999999</v>
      </c>
      <c r="X859" s="346">
        <v>12343333.800000001</v>
      </c>
      <c r="Y859" s="346">
        <v>23910325.800000001</v>
      </c>
      <c r="Z859" s="346">
        <v>5</v>
      </c>
      <c r="AA859" s="346" t="s">
        <v>1853</v>
      </c>
      <c r="AB859" s="346" t="s">
        <v>1854</v>
      </c>
      <c r="AC859" s="346" t="s">
        <v>1841</v>
      </c>
      <c r="AD859" s="346">
        <v>-3974291.4499999993</v>
      </c>
      <c r="AE859" s="347">
        <v>-0.29496079223954053</v>
      </c>
      <c r="AF859" s="347">
        <v>1.8573496607079337E-2</v>
      </c>
      <c r="AG859" s="346"/>
      <c r="AH859" s="346">
        <v>0</v>
      </c>
      <c r="AI859" s="346">
        <v>0</v>
      </c>
      <c r="AJ859" s="346">
        <v>14781182</v>
      </c>
      <c r="AK859" s="346">
        <v>23217513</v>
      </c>
      <c r="AL859" s="346"/>
      <c r="AM859" s="346">
        <v>-27547.84</v>
      </c>
      <c r="AN859" s="346">
        <v>-273336.44</v>
      </c>
      <c r="AO859" s="346">
        <v>537176.06640797434</v>
      </c>
      <c r="AP859" s="346">
        <v>469476.84624796826</v>
      </c>
      <c r="AQ859" s="347">
        <v>5.7585803776991323E-2</v>
      </c>
      <c r="AR859" s="348" t="str">
        <f t="shared" si="69"/>
        <v>DhakaDhaka</v>
      </c>
      <c r="AS859" s="347">
        <v>4.0000000000000001E-3</v>
      </c>
      <c r="AT859" s="347" t="s">
        <v>1846</v>
      </c>
      <c r="AU859" s="347" t="s">
        <v>1843</v>
      </c>
      <c r="AV859" s="349" t="s">
        <v>1555</v>
      </c>
    </row>
    <row r="860" spans="1:48" ht="14.4">
      <c r="A860" s="343">
        <v>971</v>
      </c>
      <c r="B860" s="343" t="s">
        <v>2562</v>
      </c>
      <c r="C860" s="343" t="s">
        <v>2563</v>
      </c>
      <c r="D860" s="343" t="str">
        <f t="shared" si="65"/>
        <v>Below 1000 SFTDhakaDhakaNon-PNPWithin the MahallaMBবিভাগীয় শহরSquare ⬜ shapeGround floor</v>
      </c>
      <c r="E860" s="343" t="str">
        <f>CONCATENATE('Outlet Data'!K860,L860,'Outlet Data'!N860,M860)</f>
        <v>DhakaDhakaWithin the MahallaNon-PNP</v>
      </c>
      <c r="F860" s="343" t="str">
        <f t="shared" si="66"/>
        <v>Dhakaবিভাগীয় শহরNon-PNP</v>
      </c>
      <c r="G860" s="343" t="str">
        <f t="shared" si="67"/>
        <v>DhakaNon-PNP</v>
      </c>
      <c r="H860" s="344">
        <v>46124</v>
      </c>
      <c r="I860" s="343">
        <v>1000</v>
      </c>
      <c r="J860" s="343" t="str">
        <f t="shared" si="68"/>
        <v>Below 1000 SFT</v>
      </c>
      <c r="K860" s="345" t="s">
        <v>52</v>
      </c>
      <c r="L860" s="343" t="s">
        <v>52</v>
      </c>
      <c r="M860" s="345" t="s">
        <v>1537</v>
      </c>
      <c r="N860" s="343" t="s">
        <v>1016</v>
      </c>
      <c r="O860" s="343" t="s">
        <v>25</v>
      </c>
      <c r="P860" s="343" t="s">
        <v>27</v>
      </c>
      <c r="Q860" s="343" t="s">
        <v>1838</v>
      </c>
      <c r="R860" s="343" t="s">
        <v>52</v>
      </c>
      <c r="S860" s="346">
        <v>1342015</v>
      </c>
      <c r="T860" s="346">
        <v>1342.0150000000001</v>
      </c>
      <c r="U860" s="346">
        <v>1197212.5</v>
      </c>
      <c r="V860" s="346">
        <v>1486817.5</v>
      </c>
      <c r="W860" s="346">
        <v>1100252</v>
      </c>
      <c r="X860" s="346">
        <v>723334</v>
      </c>
      <c r="Y860" s="346">
        <v>1342015</v>
      </c>
      <c r="Z860" s="346">
        <v>13</v>
      </c>
      <c r="AA860" s="346" t="s">
        <v>1853</v>
      </c>
      <c r="AB860" s="346" t="s">
        <v>1854</v>
      </c>
      <c r="AC860" s="346" t="s">
        <v>1845</v>
      </c>
      <c r="AD860" s="346">
        <v>241763</v>
      </c>
      <c r="AE860" s="347">
        <v>0.21973420634545549</v>
      </c>
      <c r="AF860" s="347">
        <v>2.7805341018113324E-2</v>
      </c>
      <c r="AG860" s="346"/>
      <c r="AH860" s="346"/>
      <c r="AI860" s="346"/>
      <c r="AJ860" s="346">
        <v>1052410</v>
      </c>
      <c r="AK860" s="346">
        <v>1631620</v>
      </c>
      <c r="AL860" s="346"/>
      <c r="AM860" s="346"/>
      <c r="AN860" s="346"/>
      <c r="AO860" s="346">
        <v>17685.957377019513</v>
      </c>
      <c r="AP860" s="346">
        <v>56944.412075827189</v>
      </c>
      <c r="AQ860" s="347">
        <v>0.16452801815995749</v>
      </c>
      <c r="AR860" s="348" t="str">
        <f t="shared" si="69"/>
        <v>DhakaDhaka</v>
      </c>
      <c r="AS860" s="347">
        <v>4.0000000000000001E-3</v>
      </c>
      <c r="AT860" s="347" t="s">
        <v>1846</v>
      </c>
      <c r="AU860" s="347" t="s">
        <v>1843</v>
      </c>
      <c r="AV860" s="349" t="s">
        <v>1041</v>
      </c>
    </row>
    <row r="861" spans="1:48" ht="14.4">
      <c r="A861" s="343">
        <v>927</v>
      </c>
      <c r="B861" s="343" t="s">
        <v>2564</v>
      </c>
      <c r="C861" s="343" t="s">
        <v>2565</v>
      </c>
      <c r="D861" s="343" t="str">
        <f t="shared" si="65"/>
        <v>More Then 10000 SFTDhakaDhakaPNPGated CommunityHAবিভাগীয় শহরSquare ⬜ shapeGround floor</v>
      </c>
      <c r="E861" s="343" t="str">
        <f>CONCATENATE('Outlet Data'!K861,L861,'Outlet Data'!N861,M861)</f>
        <v>DhakaDhakaGated CommunityPNP</v>
      </c>
      <c r="F861" s="343" t="str">
        <f t="shared" si="66"/>
        <v>Dhakaবিভাগীয় শহরPNP</v>
      </c>
      <c r="G861" s="343" t="str">
        <f t="shared" si="67"/>
        <v>DhakaPNP</v>
      </c>
      <c r="H861" s="344">
        <v>46128</v>
      </c>
      <c r="I861" s="343">
        <v>10200</v>
      </c>
      <c r="J861" s="343" t="str">
        <f t="shared" si="68"/>
        <v>More Then 10000 SFT</v>
      </c>
      <c r="K861" s="345" t="s">
        <v>52</v>
      </c>
      <c r="L861" s="343" t="s">
        <v>52</v>
      </c>
      <c r="M861" s="345" t="s">
        <v>1492</v>
      </c>
      <c r="N861" s="343" t="s">
        <v>1019</v>
      </c>
      <c r="O861" s="343" t="s">
        <v>45</v>
      </c>
      <c r="P861" s="343" t="s">
        <v>46</v>
      </c>
      <c r="Q861" s="343" t="s">
        <v>1838</v>
      </c>
      <c r="R861" s="343" t="s">
        <v>52</v>
      </c>
      <c r="S861" s="346">
        <v>5850206.75</v>
      </c>
      <c r="T861" s="346">
        <v>573.549681372549</v>
      </c>
      <c r="U861" s="346">
        <v>0</v>
      </c>
      <c r="V861" s="346">
        <v>9979370.75</v>
      </c>
      <c r="W861" s="346">
        <v>31078402.199999999</v>
      </c>
      <c r="X861" s="346">
        <v>22227387.200000003</v>
      </c>
      <c r="Y861" s="346">
        <v>47171802.299999997</v>
      </c>
      <c r="Z861" s="346">
        <v>11</v>
      </c>
      <c r="AA861" s="346" t="s">
        <v>1848</v>
      </c>
      <c r="AB861" s="346" t="s">
        <v>1849</v>
      </c>
      <c r="AC861" s="346" t="s">
        <v>1841</v>
      </c>
      <c r="AD861" s="346">
        <v>-25228195.449999999</v>
      </c>
      <c r="AE861" s="347">
        <v>-0.81175973229408815</v>
      </c>
      <c r="AF861" s="347">
        <v>-9.2858958994537246E-4</v>
      </c>
      <c r="AG861" s="346"/>
      <c r="AH861" s="346">
        <v>0</v>
      </c>
      <c r="AI861" s="346">
        <v>0</v>
      </c>
      <c r="AJ861" s="346">
        <v>8258328</v>
      </c>
      <c r="AK861" s="346">
        <v>15142499</v>
      </c>
      <c r="AL861" s="346"/>
      <c r="AM861" s="346">
        <v>-217161.33</v>
      </c>
      <c r="AN861" s="346">
        <v>-453410.3</v>
      </c>
      <c r="AO861" s="346">
        <v>79541.862928752089</v>
      </c>
      <c r="AP861" s="346">
        <v>569300.00272293529</v>
      </c>
      <c r="AQ861" s="347">
        <v>5.503114866449605E-2</v>
      </c>
      <c r="AR861" s="348" t="str">
        <f t="shared" si="69"/>
        <v>DhakaDhaka</v>
      </c>
      <c r="AS861" s="347">
        <v>4.0000000000000001E-3</v>
      </c>
      <c r="AT861" s="347" t="s">
        <v>1846</v>
      </c>
      <c r="AU861" s="347" t="s">
        <v>1843</v>
      </c>
      <c r="AV861" s="349" t="s">
        <v>1555</v>
      </c>
    </row>
    <row r="862" spans="1:48" ht="14.4">
      <c r="A862" s="343">
        <v>975</v>
      </c>
      <c r="B862" s="343" t="s">
        <v>2566</v>
      </c>
      <c r="C862" s="343" t="s">
        <v>2567</v>
      </c>
      <c r="D862" s="343" t="str">
        <f t="shared" si="65"/>
        <v>2501 - 3000 SFTChattogramChattogramNon-PNPHigh Street W Residential BlockHAবিভাগীয় শহরOthersGround floor</v>
      </c>
      <c r="E862" s="343" t="str">
        <f>CONCATENATE('Outlet Data'!K862,L862,'Outlet Data'!N862,M862)</f>
        <v>ChattogramChattogramHigh Street W Residential BlockNon-PNP</v>
      </c>
      <c r="F862" s="343" t="str">
        <f t="shared" si="66"/>
        <v>Chattogramবিভাগীয় শহরNon-PNP</v>
      </c>
      <c r="G862" s="343" t="str">
        <f t="shared" si="67"/>
        <v>ChattogramNon-PNP</v>
      </c>
      <c r="H862" s="344">
        <v>46132</v>
      </c>
      <c r="I862" s="343">
        <v>2665</v>
      </c>
      <c r="J862" s="343" t="str">
        <f t="shared" si="68"/>
        <v>2501 - 3000 SFT</v>
      </c>
      <c r="K862" s="345" t="s">
        <v>195</v>
      </c>
      <c r="L862" s="343" t="s">
        <v>195</v>
      </c>
      <c r="M862" s="345" t="s">
        <v>1537</v>
      </c>
      <c r="N862" s="343" t="s">
        <v>1015</v>
      </c>
      <c r="O862" s="343" t="s">
        <v>45</v>
      </c>
      <c r="P862" s="343" t="s">
        <v>46</v>
      </c>
      <c r="Q862" s="343" t="s">
        <v>1838</v>
      </c>
      <c r="R862" s="343" t="s">
        <v>1863</v>
      </c>
      <c r="S862" s="346">
        <v>2782461.5</v>
      </c>
      <c r="T862" s="346">
        <v>1044.0756097560975</v>
      </c>
      <c r="U862" s="346">
        <v>2288021.25</v>
      </c>
      <c r="V862" s="346">
        <v>3276901.75</v>
      </c>
      <c r="W862" s="346">
        <v>2544594.2000000002</v>
      </c>
      <c r="X862" s="346">
        <v>1771797</v>
      </c>
      <c r="Y862" s="346">
        <v>3631620.4</v>
      </c>
      <c r="Z862" s="346">
        <v>41</v>
      </c>
      <c r="AA862" s="346" t="s">
        <v>1839</v>
      </c>
      <c r="AB862" s="346" t="s">
        <v>1840</v>
      </c>
      <c r="AC862" s="346" t="s">
        <v>1845</v>
      </c>
      <c r="AD862" s="346">
        <v>237867.29999999981</v>
      </c>
      <c r="AE862" s="347">
        <v>9.3479463248010042E-2</v>
      </c>
      <c r="AF862" s="347">
        <v>6.9393370028676862E-2</v>
      </c>
      <c r="AG862" s="346"/>
      <c r="AH862" s="346"/>
      <c r="AI862" s="346"/>
      <c r="AJ862" s="346">
        <v>1793581</v>
      </c>
      <c r="AK862" s="346">
        <v>3771342</v>
      </c>
      <c r="AL862" s="346"/>
      <c r="AM862" s="346"/>
      <c r="AN862" s="346"/>
      <c r="AO862" s="346">
        <v>100421.81318098237</v>
      </c>
      <c r="AP862" s="346">
        <v>285746.94773911219</v>
      </c>
      <c r="AQ862" s="347">
        <v>0.17790147173498463</v>
      </c>
      <c r="AR862" s="348" t="str">
        <f t="shared" si="69"/>
        <v>ChattogramChattogram</v>
      </c>
      <c r="AS862" s="347">
        <v>4.0000000000000001E-3</v>
      </c>
      <c r="AT862" s="347" t="s">
        <v>1850</v>
      </c>
      <c r="AU862" s="347" t="s">
        <v>1843</v>
      </c>
      <c r="AV862" s="349" t="s">
        <v>1041</v>
      </c>
    </row>
    <row r="863" spans="1:48" ht="14.4">
      <c r="A863" s="343">
        <v>977</v>
      </c>
      <c r="B863" s="343" t="s">
        <v>2568</v>
      </c>
      <c r="C863" s="343" t="s">
        <v>2569</v>
      </c>
      <c r="D863" s="343" t="str">
        <f t="shared" si="65"/>
        <v>1001 - 1500 SFTDhakaGazipurNon-PNPWithin the MahallaMCজেলা শহরI shapeGround floor</v>
      </c>
      <c r="E863" s="343" t="str">
        <f>CONCATENATE('Outlet Data'!K863,L863,'Outlet Data'!N863,M863)</f>
        <v>DhakaGazipurWithin the MahallaNon-PNP</v>
      </c>
      <c r="F863" s="343" t="str">
        <f t="shared" si="66"/>
        <v>Gazipurজেলা শহরNon-PNP</v>
      </c>
      <c r="G863" s="343" t="str">
        <f t="shared" si="67"/>
        <v>GazipurNon-PNP</v>
      </c>
      <c r="H863" s="344">
        <v>46136</v>
      </c>
      <c r="I863" s="343">
        <v>1163</v>
      </c>
      <c r="J863" s="343" t="str">
        <f t="shared" si="68"/>
        <v>1001 - 1500 SFT</v>
      </c>
      <c r="K863" s="345" t="s">
        <v>52</v>
      </c>
      <c r="L863" s="343" t="s">
        <v>79</v>
      </c>
      <c r="M863" s="345" t="s">
        <v>1537</v>
      </c>
      <c r="N863" s="343" t="s">
        <v>1016</v>
      </c>
      <c r="O863" s="343" t="s">
        <v>25</v>
      </c>
      <c r="P863" s="343" t="s">
        <v>118</v>
      </c>
      <c r="Q863" s="343" t="s">
        <v>1861</v>
      </c>
      <c r="R863" s="343" t="s">
        <v>52</v>
      </c>
      <c r="S863" s="346">
        <v>870117.5</v>
      </c>
      <c r="T863" s="346">
        <v>748.16638005159075</v>
      </c>
      <c r="U863" s="346">
        <v>605472.25</v>
      </c>
      <c r="V863" s="346">
        <v>1134762.75</v>
      </c>
      <c r="W863" s="346">
        <v>1435127.2999999998</v>
      </c>
      <c r="X863" s="346">
        <v>920723.95</v>
      </c>
      <c r="Y863" s="346">
        <v>2028621.2</v>
      </c>
      <c r="Z863" s="346">
        <v>50</v>
      </c>
      <c r="AA863" s="346" t="s">
        <v>1853</v>
      </c>
      <c r="AB863" s="346" t="s">
        <v>1854</v>
      </c>
      <c r="AC863" s="346" t="s">
        <v>1841</v>
      </c>
      <c r="AD863" s="346">
        <v>-565009.79999999981</v>
      </c>
      <c r="AE863" s="347">
        <v>-0.39370012681105004</v>
      </c>
      <c r="AF863" s="347">
        <v>2.6956180687829203E-2</v>
      </c>
      <c r="AG863" s="346"/>
      <c r="AH863" s="346"/>
      <c r="AI863" s="346"/>
      <c r="AJ863" s="346">
        <v>340827</v>
      </c>
      <c r="AK863" s="346">
        <v>1399408</v>
      </c>
      <c r="AL863" s="346"/>
      <c r="AM863" s="346"/>
      <c r="AN863" s="346"/>
      <c r="AO863" s="346">
        <v>12665.320792963219</v>
      </c>
      <c r="AP863" s="346">
        <v>34244.768306321232</v>
      </c>
      <c r="AQ863" s="347">
        <v>0.17111205931133219</v>
      </c>
      <c r="AR863" s="348" t="str">
        <f t="shared" si="69"/>
        <v>DhakaGazipur</v>
      </c>
      <c r="AS863" s="347">
        <v>4.0000000000000001E-3</v>
      </c>
      <c r="AT863" s="347" t="s">
        <v>1856</v>
      </c>
      <c r="AU863" s="347" t="s">
        <v>1843</v>
      </c>
      <c r="AV863" s="349" t="s">
        <v>1041</v>
      </c>
    </row>
    <row r="864" spans="1:48" ht="14.4">
      <c r="A864" s="343">
        <v>985</v>
      </c>
      <c r="B864" s="343" t="s">
        <v>2570</v>
      </c>
      <c r="C864" s="343" t="s">
        <v>2571</v>
      </c>
      <c r="D864" s="343" t="str">
        <f t="shared" si="65"/>
        <v>1501 - 2000 SFTChattogramKhagrachhariNon-PNPHigh Street W Residential BlockHAজেলা শহরSquare ⬜ shapeSlightly upper than Ground floor</v>
      </c>
      <c r="E864" s="343" t="str">
        <f>CONCATENATE('Outlet Data'!K864,L864,'Outlet Data'!N864,M864)</f>
        <v>ChattogramKhagrachhariHigh Street W Residential BlockNon-PNP</v>
      </c>
      <c r="F864" s="343" t="str">
        <f t="shared" si="66"/>
        <v>Khagrachhariজেলা শহরNon-PNP</v>
      </c>
      <c r="G864" s="343" t="str">
        <f t="shared" si="67"/>
        <v>KhagrachhariNon-PNP</v>
      </c>
      <c r="H864" s="344">
        <v>46138</v>
      </c>
      <c r="I864" s="343">
        <v>1667</v>
      </c>
      <c r="J864" s="343" t="str">
        <f t="shared" si="68"/>
        <v>1501 - 2000 SFT</v>
      </c>
      <c r="K864" s="345" t="s">
        <v>195</v>
      </c>
      <c r="L864" s="343" t="s">
        <v>1571</v>
      </c>
      <c r="M864" s="345" t="s">
        <v>1537</v>
      </c>
      <c r="N864" s="343" t="s">
        <v>1015</v>
      </c>
      <c r="O864" s="343" t="s">
        <v>45</v>
      </c>
      <c r="P864" s="343" t="s">
        <v>46</v>
      </c>
      <c r="Q864" s="343" t="s">
        <v>1861</v>
      </c>
      <c r="R864" s="343" t="s">
        <v>1863</v>
      </c>
      <c r="S864" s="346">
        <v>473972.5</v>
      </c>
      <c r="T864" s="346">
        <v>284.32663467306537</v>
      </c>
      <c r="U864" s="346">
        <v>303269.75</v>
      </c>
      <c r="V864" s="346">
        <v>644675.25</v>
      </c>
      <c r="W864" s="346">
        <v>1208115.2</v>
      </c>
      <c r="X864" s="346">
        <v>814254.4</v>
      </c>
      <c r="Y864" s="346">
        <v>2529809.5</v>
      </c>
      <c r="Z864" s="346">
        <v>7</v>
      </c>
      <c r="AA864" s="346" t="s">
        <v>1848</v>
      </c>
      <c r="AB864" s="346" t="s">
        <v>1849</v>
      </c>
      <c r="AC864" s="346" t="s">
        <v>1841</v>
      </c>
      <c r="AD864" s="346">
        <v>-734142.7</v>
      </c>
      <c r="AE864" s="347">
        <v>-0.60767607261294287</v>
      </c>
      <c r="AF864" s="347">
        <v>-4.5000854541922361E-2</v>
      </c>
      <c r="AG864" s="346"/>
      <c r="AH864" s="346"/>
      <c r="AI864" s="346"/>
      <c r="AJ864" s="346">
        <v>132567</v>
      </c>
      <c r="AK864" s="346">
        <v>815378</v>
      </c>
      <c r="AL864" s="346"/>
      <c r="AM864" s="346"/>
      <c r="AN864" s="346"/>
      <c r="AO864" s="346">
        <v>-245.4299277880782</v>
      </c>
      <c r="AP864" s="346">
        <v>-42412.905130954518</v>
      </c>
      <c r="AQ864" s="347">
        <v>0.19811610785484293</v>
      </c>
      <c r="AR864" s="348" t="str">
        <f t="shared" si="69"/>
        <v>ChattogramKhagrachhari</v>
      </c>
      <c r="AS864" s="347">
        <v>4.0000000000000001E-3</v>
      </c>
      <c r="AT864" s="347" t="s">
        <v>1846</v>
      </c>
      <c r="AU864" s="347" t="s">
        <v>1851</v>
      </c>
      <c r="AV864" s="349" t="s">
        <v>1041</v>
      </c>
    </row>
    <row r="865" spans="1:48" ht="14.4">
      <c r="A865" s="343">
        <v>983</v>
      </c>
      <c r="B865" s="343" t="s">
        <v>2572</v>
      </c>
      <c r="C865" s="343" t="s">
        <v>2573</v>
      </c>
      <c r="D865" s="343" t="str">
        <f t="shared" si="65"/>
        <v>1001 - 1500 SFTDhakaManikganjNon-PNPHigh Street W Residential BlockMCঅন্যান্যSquare ⬜ shapeSlightly upper than Ground floor</v>
      </c>
      <c r="E865" s="343" t="str">
        <f>CONCATENATE('Outlet Data'!K865,L865,'Outlet Data'!N865,M865)</f>
        <v>DhakaManikganjHigh Street W Residential BlockNon-PNP</v>
      </c>
      <c r="F865" s="343" t="str">
        <f t="shared" si="66"/>
        <v>Manikganjঅন্যান্যNon-PNP</v>
      </c>
      <c r="G865" s="343" t="str">
        <f t="shared" si="67"/>
        <v>ManikganjNon-PNP</v>
      </c>
      <c r="H865" s="344">
        <v>46138</v>
      </c>
      <c r="I865" s="343">
        <v>1104</v>
      </c>
      <c r="J865" s="343" t="str">
        <f t="shared" si="68"/>
        <v>1001 - 1500 SFT</v>
      </c>
      <c r="K865" s="345" t="s">
        <v>52</v>
      </c>
      <c r="L865" s="343" t="s">
        <v>542</v>
      </c>
      <c r="M865" s="345" t="s">
        <v>1537</v>
      </c>
      <c r="N865" s="343" t="s">
        <v>1015</v>
      </c>
      <c r="O865" s="343" t="s">
        <v>25</v>
      </c>
      <c r="P865" s="343" t="s">
        <v>118</v>
      </c>
      <c r="Q865" s="343" t="s">
        <v>1926</v>
      </c>
      <c r="R865" s="343" t="s">
        <v>52</v>
      </c>
      <c r="S865" s="346">
        <v>406698.5</v>
      </c>
      <c r="T865" s="346">
        <v>368.38632246376812</v>
      </c>
      <c r="U865" s="346">
        <v>250535.25</v>
      </c>
      <c r="V865" s="346">
        <v>562861.75</v>
      </c>
      <c r="W865" s="346">
        <v>1435127.2999999998</v>
      </c>
      <c r="X865" s="346">
        <v>920723.95</v>
      </c>
      <c r="Y865" s="346">
        <v>2028621.2</v>
      </c>
      <c r="Z865" s="346">
        <v>50</v>
      </c>
      <c r="AA865" s="346" t="s">
        <v>1853</v>
      </c>
      <c r="AB865" s="346" t="s">
        <v>1854</v>
      </c>
      <c r="AC865" s="346" t="s">
        <v>1841</v>
      </c>
      <c r="AD865" s="346">
        <v>-1028428.7999999998</v>
      </c>
      <c r="AE865" s="347">
        <v>-0.71661155076626293</v>
      </c>
      <c r="AF865" s="347">
        <v>-3.4191300711840011E-2</v>
      </c>
      <c r="AG865" s="346"/>
      <c r="AH865" s="346"/>
      <c r="AI865" s="346"/>
      <c r="AJ865" s="346">
        <v>94372</v>
      </c>
      <c r="AK865" s="346">
        <v>719025</v>
      </c>
      <c r="AL865" s="346"/>
      <c r="AM865" s="346"/>
      <c r="AN865" s="346"/>
      <c r="AO865" s="346">
        <v>-32655.902213156576</v>
      </c>
      <c r="AP865" s="346">
        <v>4844.8007880480436</v>
      </c>
      <c r="AQ865" s="347">
        <v>0.19285102855386455</v>
      </c>
      <c r="AR865" s="348" t="str">
        <f t="shared" si="69"/>
        <v>DhakaManikganj</v>
      </c>
      <c r="AS865" s="347">
        <v>4.0000000000000001E-3</v>
      </c>
      <c r="AT865" s="347" t="s">
        <v>1846</v>
      </c>
      <c r="AU865" s="347" t="s">
        <v>1851</v>
      </c>
      <c r="AV865" s="349" t="s">
        <v>1041</v>
      </c>
    </row>
    <row r="866" spans="1:48" ht="14.4">
      <c r="A866" s="343">
        <v>972</v>
      </c>
      <c r="B866" s="343" t="s">
        <v>2574</v>
      </c>
      <c r="C866" s="343" t="s">
        <v>2575</v>
      </c>
      <c r="D866" s="343" t="str">
        <f t="shared" si="65"/>
        <v>Below 1000 SFTChattogramCumillaNon-PNPHigh Street W Residential BlockMBজেলা শহরSquare ⬜ shapeGround floor</v>
      </c>
      <c r="E866" s="343" t="str">
        <f>CONCATENATE('Outlet Data'!K866,L866,'Outlet Data'!N866,M866)</f>
        <v>ChattogramCumillaHigh Street W Residential BlockNon-PNP</v>
      </c>
      <c r="F866" s="343" t="str">
        <f t="shared" si="66"/>
        <v>Cumillaজেলা শহরNon-PNP</v>
      </c>
      <c r="G866" s="343" t="str">
        <f t="shared" si="67"/>
        <v>CumillaNon-PNP</v>
      </c>
      <c r="H866" s="344">
        <v>46139</v>
      </c>
      <c r="I866" s="343">
        <v>979</v>
      </c>
      <c r="J866" s="343" t="str">
        <f t="shared" si="68"/>
        <v>Below 1000 SFT</v>
      </c>
      <c r="K866" s="345" t="s">
        <v>195</v>
      </c>
      <c r="L866" s="343" t="s">
        <v>162</v>
      </c>
      <c r="M866" s="345" t="s">
        <v>1537</v>
      </c>
      <c r="N866" s="343" t="s">
        <v>1015</v>
      </c>
      <c r="O866" s="343" t="s">
        <v>25</v>
      </c>
      <c r="P866" s="343" t="s">
        <v>27</v>
      </c>
      <c r="Q866" s="343" t="s">
        <v>1861</v>
      </c>
      <c r="R866" s="343" t="s">
        <v>1863</v>
      </c>
      <c r="S866" s="346">
        <v>450464.5</v>
      </c>
      <c r="T866" s="346">
        <v>460.12717058222677</v>
      </c>
      <c r="U866" s="346">
        <v>267405.75</v>
      </c>
      <c r="V866" s="346">
        <v>633523.25</v>
      </c>
      <c r="W866" s="346">
        <v>1039476.4</v>
      </c>
      <c r="X866" s="346">
        <v>672568</v>
      </c>
      <c r="Y866" s="346">
        <v>1386312.2</v>
      </c>
      <c r="Z866" s="346">
        <v>5</v>
      </c>
      <c r="AA866" s="346" t="s">
        <v>1853</v>
      </c>
      <c r="AB866" s="346" t="s">
        <v>1854</v>
      </c>
      <c r="AC866" s="346" t="s">
        <v>1841</v>
      </c>
      <c r="AD866" s="346">
        <v>-589011.9</v>
      </c>
      <c r="AE866" s="347">
        <v>-0.56664287904949062</v>
      </c>
      <c r="AF866" s="347">
        <v>-6.5140623599599561E-3</v>
      </c>
      <c r="AG866" s="346"/>
      <c r="AH866" s="346"/>
      <c r="AI866" s="346"/>
      <c r="AJ866" s="346">
        <v>84347</v>
      </c>
      <c r="AK866" s="346">
        <v>816582</v>
      </c>
      <c r="AL866" s="346"/>
      <c r="AM866" s="346"/>
      <c r="AN866" s="346"/>
      <c r="AO866" s="346">
        <v>-4571.8360116644544</v>
      </c>
      <c r="AP866" s="346">
        <v>-1296.8716762319091</v>
      </c>
      <c r="AQ866" s="347">
        <v>0.18610292859959754</v>
      </c>
      <c r="AR866" s="348" t="str">
        <f t="shared" si="69"/>
        <v>ChattogramCumilla</v>
      </c>
      <c r="AS866" s="347">
        <v>4.0000000000000001E-3</v>
      </c>
      <c r="AT866" s="347" t="s">
        <v>1846</v>
      </c>
      <c r="AU866" s="347" t="s">
        <v>1843</v>
      </c>
      <c r="AV866" s="349" t="s">
        <v>1041</v>
      </c>
    </row>
    <row r="867" spans="1:48" ht="14.4">
      <c r="A867" s="343">
        <v>981</v>
      </c>
      <c r="B867" s="343" t="s">
        <v>2576</v>
      </c>
      <c r="C867" s="343" t="s">
        <v>2577</v>
      </c>
      <c r="D867" s="343" t="str">
        <f t="shared" si="65"/>
        <v>1001 - 1500 SFTDhakaDhakaNon-PNPWithin the MahallaMBজেলা শহরL shapeGround floor</v>
      </c>
      <c r="E867" s="343" t="str">
        <f>CONCATENATE('Outlet Data'!K867,L867,'Outlet Data'!N867,M867)</f>
        <v>DhakaDhakaWithin the MahallaNon-PNP</v>
      </c>
      <c r="F867" s="343" t="str">
        <f t="shared" si="66"/>
        <v>Dhakaজেলা শহরNon-PNP</v>
      </c>
      <c r="G867" s="343" t="str">
        <f t="shared" si="67"/>
        <v>DhakaNon-PNP</v>
      </c>
      <c r="H867" s="344">
        <v>46140</v>
      </c>
      <c r="I867" s="343">
        <v>1300</v>
      </c>
      <c r="J867" s="343" t="str">
        <f t="shared" si="68"/>
        <v>1001 - 1500 SFT</v>
      </c>
      <c r="K867" s="345" t="s">
        <v>52</v>
      </c>
      <c r="L867" s="343" t="s">
        <v>52</v>
      </c>
      <c r="M867" s="345" t="s">
        <v>1537</v>
      </c>
      <c r="N867" s="343" t="s">
        <v>1016</v>
      </c>
      <c r="O867" s="343" t="s">
        <v>25</v>
      </c>
      <c r="P867" s="343" t="s">
        <v>27</v>
      </c>
      <c r="Q867" s="343" t="s">
        <v>1861</v>
      </c>
      <c r="R867" s="343" t="s">
        <v>52</v>
      </c>
      <c r="S867" s="346">
        <v>828435.5</v>
      </c>
      <c r="T867" s="346">
        <v>637.25807692307694</v>
      </c>
      <c r="U867" s="346">
        <v>489791.75</v>
      </c>
      <c r="V867" s="346">
        <v>1167079.25</v>
      </c>
      <c r="W867" s="346">
        <v>1445730</v>
      </c>
      <c r="X867" s="346">
        <v>953500.60000000009</v>
      </c>
      <c r="Y867" s="346">
        <v>1792550.9</v>
      </c>
      <c r="Z867" s="346">
        <v>55</v>
      </c>
      <c r="AA867" s="346" t="s">
        <v>1853</v>
      </c>
      <c r="AB867" s="346" t="s">
        <v>1854</v>
      </c>
      <c r="AC867" s="346" t="s">
        <v>1841</v>
      </c>
      <c r="AD867" s="346">
        <v>-617294.5</v>
      </c>
      <c r="AE867" s="347">
        <v>-0.42697772059789862</v>
      </c>
      <c r="AF867" s="347">
        <v>4.5120511422656363E-2</v>
      </c>
      <c r="AG867" s="346"/>
      <c r="AH867" s="346"/>
      <c r="AI867" s="346"/>
      <c r="AJ867" s="346">
        <v>151148</v>
      </c>
      <c r="AK867" s="346">
        <v>1505723</v>
      </c>
      <c r="AL867" s="346"/>
      <c r="AM867" s="346"/>
      <c r="AN867" s="346"/>
      <c r="AO867" s="346">
        <v>15359.78500282622</v>
      </c>
      <c r="AP867" s="346">
        <v>59399.081878541852</v>
      </c>
      <c r="AQ867" s="347">
        <v>0.18136613914222127</v>
      </c>
      <c r="AR867" s="348" t="str">
        <f t="shared" si="69"/>
        <v>DhakaDhaka</v>
      </c>
      <c r="AS867" s="347">
        <v>4.0000000000000001E-3</v>
      </c>
      <c r="AT867" s="347" t="s">
        <v>1842</v>
      </c>
      <c r="AU867" s="347" t="s">
        <v>1843</v>
      </c>
      <c r="AV867" s="349" t="s">
        <v>1041</v>
      </c>
    </row>
    <row r="868" spans="1:48" ht="14.4">
      <c r="A868" s="343">
        <v>892</v>
      </c>
      <c r="B868" s="343" t="s">
        <v>2578</v>
      </c>
      <c r="C868" s="343" t="s">
        <v>2579</v>
      </c>
      <c r="D868" s="343" t="str">
        <f t="shared" si="65"/>
        <v>2501 - 3000 SFTDhakaNarsingdiNon-PNPHigh Street W Residential BlockLCজেলা শহরSquare ⬜ shapeGround floor</v>
      </c>
      <c r="E868" s="343" t="str">
        <f>CONCATENATE('Outlet Data'!K868,L868,'Outlet Data'!N868,M868)</f>
        <v>DhakaNarsingdiHigh Street W Residential BlockNon-PNP</v>
      </c>
      <c r="F868" s="343" t="str">
        <f t="shared" si="66"/>
        <v>Narsingdiজেলা শহরNon-PNP</v>
      </c>
      <c r="G868" s="343" t="str">
        <f t="shared" si="67"/>
        <v>NarsingdiNon-PNP</v>
      </c>
      <c r="H868" s="344">
        <v>46141</v>
      </c>
      <c r="I868" s="343">
        <v>3000</v>
      </c>
      <c r="J868" s="343" t="str">
        <f t="shared" si="68"/>
        <v>2501 - 3000 SFT</v>
      </c>
      <c r="K868" s="345" t="s">
        <v>52</v>
      </c>
      <c r="L868" s="343" t="s">
        <v>98</v>
      </c>
      <c r="M868" s="345" t="s">
        <v>1537</v>
      </c>
      <c r="N868" s="343" t="s">
        <v>1015</v>
      </c>
      <c r="O868" s="343" t="s">
        <v>127</v>
      </c>
      <c r="P868" s="343" t="s">
        <v>118</v>
      </c>
      <c r="Q868" s="343" t="s">
        <v>1861</v>
      </c>
      <c r="R868" s="343" t="s">
        <v>52</v>
      </c>
      <c r="S868" s="346">
        <v>243485.6</v>
      </c>
      <c r="T868" s="346">
        <v>81.161866666666668</v>
      </c>
      <c r="U868" s="346">
        <v>0</v>
      </c>
      <c r="V868" s="346">
        <v>48073</v>
      </c>
      <c r="W868" s="346">
        <v>658654.30000000005</v>
      </c>
      <c r="X868" s="346">
        <v>409501.5</v>
      </c>
      <c r="Y868" s="346">
        <v>877803.35</v>
      </c>
      <c r="Z868" s="346">
        <v>6</v>
      </c>
      <c r="AA868" s="346" t="s">
        <v>1864</v>
      </c>
      <c r="AB868" s="346" t="s">
        <v>1865</v>
      </c>
      <c r="AC868" s="346" t="s">
        <v>1841</v>
      </c>
      <c r="AD868" s="346">
        <v>-415168.70000000007</v>
      </c>
      <c r="AE868" s="347">
        <v>-0.63032868683921139</v>
      </c>
      <c r="AF868" s="347">
        <v>-0.22970524292439234</v>
      </c>
      <c r="AG868" s="346">
        <v>0</v>
      </c>
      <c r="AH868" s="346">
        <v>0</v>
      </c>
      <c r="AI868" s="346">
        <v>0</v>
      </c>
      <c r="AJ868" s="346">
        <v>48073</v>
      </c>
      <c r="AK868" s="346">
        <v>1169355</v>
      </c>
      <c r="AL868" s="346">
        <v>-17467.75</v>
      </c>
      <c r="AM868" s="346">
        <v>-46564.52</v>
      </c>
      <c r="AN868" s="346">
        <v>-91428.58</v>
      </c>
      <c r="AO868" s="346">
        <v>-69814.571726820694</v>
      </c>
      <c r="AP868" s="346">
        <v>-54374.172756136453</v>
      </c>
      <c r="AQ868" s="347">
        <v>6.8006654672506134E-2</v>
      </c>
      <c r="AR868" s="348" t="str">
        <f t="shared" si="69"/>
        <v>DhakaNarsingdi</v>
      </c>
      <c r="AS868" s="347">
        <v>4.0000000000000001E-3</v>
      </c>
      <c r="AT868" s="347" t="s">
        <v>1846</v>
      </c>
      <c r="AU868" s="347" t="s">
        <v>1843</v>
      </c>
      <c r="AV868" s="349" t="s">
        <v>1041</v>
      </c>
    </row>
    <row r="869" spans="1:48" ht="14.4">
      <c r="A869" s="343">
        <v>978</v>
      </c>
      <c r="B869" s="343" t="s">
        <v>2580</v>
      </c>
      <c r="C869" s="343" t="s">
        <v>2581</v>
      </c>
      <c r="D869" s="343" t="str">
        <f t="shared" si="65"/>
        <v>1001 - 1500 SFTDhakaGazipurNon-PNPWithin the MahallaMBজেলা শহরL shapeSlightly upper than Ground floor</v>
      </c>
      <c r="E869" s="343" t="str">
        <f>CONCATENATE('Outlet Data'!K869,L869,'Outlet Data'!N869,M869)</f>
        <v>DhakaGazipurWithin the MahallaNon-PNP</v>
      </c>
      <c r="F869" s="343" t="str">
        <f t="shared" si="66"/>
        <v>Gazipurজেলা শহরNon-PNP</v>
      </c>
      <c r="G869" s="343" t="str">
        <f t="shared" si="67"/>
        <v>GazipurNon-PNP</v>
      </c>
      <c r="H869" s="344">
        <v>46141</v>
      </c>
      <c r="I869" s="343">
        <v>1258</v>
      </c>
      <c r="J869" s="343" t="str">
        <f t="shared" si="68"/>
        <v>1001 - 1500 SFT</v>
      </c>
      <c r="K869" s="345" t="s">
        <v>52</v>
      </c>
      <c r="L869" s="343" t="s">
        <v>79</v>
      </c>
      <c r="M869" s="345" t="s">
        <v>1537</v>
      </c>
      <c r="N869" s="343" t="s">
        <v>1016</v>
      </c>
      <c r="O869" s="343" t="s">
        <v>25</v>
      </c>
      <c r="P869" s="343" t="s">
        <v>27</v>
      </c>
      <c r="Q869" s="343" t="s">
        <v>1861</v>
      </c>
      <c r="R869" s="343" t="s">
        <v>52</v>
      </c>
      <c r="S869" s="346">
        <v>631622.5</v>
      </c>
      <c r="T869" s="346">
        <v>502.08465818759936</v>
      </c>
      <c r="U869" s="346">
        <v>346395.75</v>
      </c>
      <c r="V869" s="346">
        <v>916849.25</v>
      </c>
      <c r="W869" s="346">
        <v>1445730</v>
      </c>
      <c r="X869" s="346">
        <v>953500.60000000009</v>
      </c>
      <c r="Y869" s="346">
        <v>1792550.9</v>
      </c>
      <c r="Z869" s="346">
        <v>55</v>
      </c>
      <c r="AA869" s="346" t="s">
        <v>1853</v>
      </c>
      <c r="AB869" s="346" t="s">
        <v>1854</v>
      </c>
      <c r="AC869" s="346" t="s">
        <v>1841</v>
      </c>
      <c r="AD869" s="346">
        <v>-814107.5</v>
      </c>
      <c r="AE869" s="347">
        <v>-0.56311171518886649</v>
      </c>
      <c r="AF869" s="347">
        <v>-1.5017914327999026E-2</v>
      </c>
      <c r="AG869" s="346"/>
      <c r="AH869" s="346"/>
      <c r="AI869" s="346"/>
      <c r="AJ869" s="346">
        <v>61169</v>
      </c>
      <c r="AK869" s="346">
        <v>1202076</v>
      </c>
      <c r="AL869" s="346"/>
      <c r="AM869" s="346"/>
      <c r="AN869" s="346"/>
      <c r="AO869" s="346">
        <v>-19005.221478766223</v>
      </c>
      <c r="AP869" s="346">
        <v>33.91629349309369</v>
      </c>
      <c r="AQ869" s="347">
        <v>0.19225234684501058</v>
      </c>
      <c r="AR869" s="348" t="str">
        <f t="shared" si="69"/>
        <v>DhakaGazipur</v>
      </c>
      <c r="AS869" s="347">
        <v>4.0000000000000001E-3</v>
      </c>
      <c r="AT869" s="347" t="s">
        <v>1842</v>
      </c>
      <c r="AU869" s="347" t="s">
        <v>1851</v>
      </c>
      <c r="AV869" s="349" t="s">
        <v>1041</v>
      </c>
    </row>
    <row r="870" spans="1:48" ht="14.4">
      <c r="A870" s="343">
        <v>993</v>
      </c>
      <c r="B870" s="343" t="s">
        <v>2582</v>
      </c>
      <c r="C870" s="343" t="s">
        <v>2583</v>
      </c>
      <c r="D870" s="343" t="str">
        <f t="shared" si="65"/>
        <v>Below 1000 SFTChattogramChandpurNon-PNPCommercial HubHBঅন্যান্যSquare ⬜ shapeGround floor</v>
      </c>
      <c r="E870" s="343" t="str">
        <f>CONCATENATE('Outlet Data'!K870,L870,'Outlet Data'!N870,M870)</f>
        <v>ChattogramChandpurCommercial HubNon-PNP</v>
      </c>
      <c r="F870" s="343" t="str">
        <f t="shared" si="66"/>
        <v>Chandpurঅন্যান্যNon-PNP</v>
      </c>
      <c r="G870" s="343" t="str">
        <f t="shared" si="67"/>
        <v>ChandpurNon-PNP</v>
      </c>
      <c r="H870" s="344">
        <v>46141</v>
      </c>
      <c r="I870" s="343">
        <v>972</v>
      </c>
      <c r="J870" s="343" t="str">
        <f t="shared" si="68"/>
        <v>Below 1000 SFT</v>
      </c>
      <c r="K870" s="345" t="s">
        <v>195</v>
      </c>
      <c r="L870" s="343" t="s">
        <v>186</v>
      </c>
      <c r="M870" s="345" t="s">
        <v>1537</v>
      </c>
      <c r="N870" s="343" t="s">
        <v>1014</v>
      </c>
      <c r="O870" s="343" t="s">
        <v>45</v>
      </c>
      <c r="P870" s="343" t="s">
        <v>27</v>
      </c>
      <c r="Q870" s="343" t="s">
        <v>1926</v>
      </c>
      <c r="R870" s="343" t="s">
        <v>1863</v>
      </c>
      <c r="S870" s="346">
        <v>677115</v>
      </c>
      <c r="T870" s="346">
        <v>696.62037037037032</v>
      </c>
      <c r="U870" s="346">
        <v>348979.5</v>
      </c>
      <c r="V870" s="346">
        <v>1005250.5</v>
      </c>
      <c r="W870" s="346">
        <v>496784</v>
      </c>
      <c r="X870" s="346">
        <v>494034.8</v>
      </c>
      <c r="Y870" s="346">
        <v>677115</v>
      </c>
      <c r="Z870" s="346">
        <v>5</v>
      </c>
      <c r="AA870" s="346" t="s">
        <v>1848</v>
      </c>
      <c r="AB870" s="346" t="s">
        <v>1849</v>
      </c>
      <c r="AC870" s="346" t="s">
        <v>1845</v>
      </c>
      <c r="AD870" s="346">
        <v>180331</v>
      </c>
      <c r="AE870" s="347">
        <v>0.36299679538793517</v>
      </c>
      <c r="AF870" s="347">
        <v>1.1993569103519734E-2</v>
      </c>
      <c r="AG870" s="346"/>
      <c r="AH870" s="346"/>
      <c r="AI870" s="346"/>
      <c r="AJ870" s="346">
        <v>20844</v>
      </c>
      <c r="AK870" s="346">
        <v>1333386</v>
      </c>
      <c r="AL870" s="346"/>
      <c r="AM870" s="346"/>
      <c r="AN870" s="346"/>
      <c r="AO870" s="346">
        <v>-2217.1783050451359</v>
      </c>
      <c r="AP870" s="346">
        <v>18459.229392104666</v>
      </c>
      <c r="AQ870" s="347">
        <v>0.19039511741970633</v>
      </c>
      <c r="AR870" s="348" t="str">
        <f t="shared" si="69"/>
        <v>ChattogramChandpur</v>
      </c>
      <c r="AS870" s="347">
        <v>4.0000000000000001E-3</v>
      </c>
      <c r="AT870" s="347" t="s">
        <v>1846</v>
      </c>
      <c r="AU870" s="347" t="s">
        <v>1843</v>
      </c>
      <c r="AV870" s="349" t="s">
        <v>1041</v>
      </c>
    </row>
    <row r="871" spans="1:48" ht="14.4">
      <c r="A871" s="343">
        <v>992</v>
      </c>
      <c r="B871" s="343" t="s">
        <v>2584</v>
      </c>
      <c r="C871" s="343" t="s">
        <v>2585</v>
      </c>
      <c r="D871" s="343" t="str">
        <f t="shared" si="65"/>
        <v>Below 1000 SFTKhulnaKushtiaNon-PNPHigh StreetMBঅন্যান্যSquare ⬜ shapeGround floor</v>
      </c>
      <c r="E871" s="343" t="str">
        <f>CONCATENATE('Outlet Data'!K871,L871,'Outlet Data'!N871,M871)</f>
        <v>KhulnaKushtiaHigh StreetNon-PNP</v>
      </c>
      <c r="F871" s="343" t="str">
        <f t="shared" si="66"/>
        <v>Kushtiaঅন্যান্যNon-PNP</v>
      </c>
      <c r="G871" s="343" t="str">
        <f t="shared" si="67"/>
        <v>KushtiaNon-PNP</v>
      </c>
      <c r="H871" s="344">
        <v>46142</v>
      </c>
      <c r="I871" s="343">
        <v>950</v>
      </c>
      <c r="J871" s="343" t="str">
        <f t="shared" si="68"/>
        <v>Below 1000 SFT</v>
      </c>
      <c r="K871" s="345" t="s">
        <v>159</v>
      </c>
      <c r="L871" s="343" t="s">
        <v>512</v>
      </c>
      <c r="M871" s="345" t="s">
        <v>1537</v>
      </c>
      <c r="N871" s="343" t="s">
        <v>1018</v>
      </c>
      <c r="O871" s="343" t="s">
        <v>25</v>
      </c>
      <c r="P871" s="343" t="s">
        <v>27</v>
      </c>
      <c r="Q871" s="343" t="s">
        <v>1926</v>
      </c>
      <c r="R871" s="343" t="s">
        <v>1863</v>
      </c>
      <c r="S871" s="346">
        <v>523004</v>
      </c>
      <c r="T871" s="346">
        <v>550.53052631578953</v>
      </c>
      <c r="U871" s="346">
        <v>264005</v>
      </c>
      <c r="V871" s="346">
        <v>782003</v>
      </c>
      <c r="W871" s="346">
        <v>974283.3</v>
      </c>
      <c r="X871" s="346">
        <v>538513.69999999995</v>
      </c>
      <c r="Y871" s="346">
        <v>1231812.75</v>
      </c>
      <c r="Z871" s="346">
        <v>18</v>
      </c>
      <c r="AA871" s="346" t="s">
        <v>1848</v>
      </c>
      <c r="AB871" s="346" t="s">
        <v>1849</v>
      </c>
      <c r="AC871" s="346" t="s">
        <v>1841</v>
      </c>
      <c r="AD871" s="346">
        <v>-451279.30000000005</v>
      </c>
      <c r="AE871" s="347">
        <v>-0.46319104515083043</v>
      </c>
      <c r="AF871" s="347">
        <v>-2.5166960717984563E-2</v>
      </c>
      <c r="AG871" s="346"/>
      <c r="AH871" s="346"/>
      <c r="AI871" s="346"/>
      <c r="AJ871" s="346">
        <v>5006</v>
      </c>
      <c r="AK871" s="346">
        <v>1041002</v>
      </c>
      <c r="AL871" s="346"/>
      <c r="AM871" s="346"/>
      <c r="AN871" s="346"/>
      <c r="AO871" s="346">
        <v>-4146.4577171835626</v>
      </c>
      <c r="AP871" s="346">
        <v>-22178.384529514035</v>
      </c>
      <c r="AQ871" s="347">
        <v>0.22346178029282313</v>
      </c>
      <c r="AR871" s="348" t="str">
        <f t="shared" si="69"/>
        <v>KhulnaKushtia</v>
      </c>
      <c r="AS871" s="347">
        <v>4.0000000000000001E-3</v>
      </c>
      <c r="AT871" s="347" t="s">
        <v>1846</v>
      </c>
      <c r="AU871" s="347" t="s">
        <v>1843</v>
      </c>
      <c r="AV871" s="349" t="s">
        <v>1041</v>
      </c>
    </row>
    <row r="872" spans="1:48" ht="14.4">
      <c r="A872" s="343">
        <v>1005</v>
      </c>
      <c r="B872" s="343" t="s">
        <v>2586</v>
      </c>
      <c r="C872" s="343" t="s">
        <v>2587</v>
      </c>
      <c r="D872" s="343" t="str">
        <f t="shared" si="65"/>
        <v>Below 1000 SFTDhakaDhakaNon-PNPHigh Street W Residential BlockHBবিভাগীয় শহরSquare ⬜ shapeGround floor</v>
      </c>
      <c r="E872" s="343" t="str">
        <f>CONCATENATE('Outlet Data'!K872,L872,'Outlet Data'!N872,M872)</f>
        <v>DhakaDhakaHigh Street W Residential BlockNon-PNP</v>
      </c>
      <c r="F872" s="343" t="str">
        <f t="shared" si="66"/>
        <v>Dhakaবিভাগীয় শহরNon-PNP</v>
      </c>
      <c r="G872" s="343" t="str">
        <f t="shared" si="67"/>
        <v>DhakaNon-PNP</v>
      </c>
      <c r="H872" s="344">
        <v>46142</v>
      </c>
      <c r="I872" s="343">
        <v>900</v>
      </c>
      <c r="J872" s="343" t="str">
        <f t="shared" si="68"/>
        <v>Below 1000 SFT</v>
      </c>
      <c r="K872" s="345" t="s">
        <v>52</v>
      </c>
      <c r="L872" s="343" t="s">
        <v>52</v>
      </c>
      <c r="M872" s="345" t="s">
        <v>1537</v>
      </c>
      <c r="N872" s="343" t="s">
        <v>1015</v>
      </c>
      <c r="O872" s="343" t="s">
        <v>45</v>
      </c>
      <c r="P872" s="343" t="s">
        <v>27</v>
      </c>
      <c r="Q872" s="343" t="s">
        <v>1838</v>
      </c>
      <c r="R872" s="343" t="s">
        <v>52</v>
      </c>
      <c r="S872" s="346">
        <v>402266</v>
      </c>
      <c r="T872" s="346">
        <v>446.96222222222224</v>
      </c>
      <c r="U872" s="346">
        <v>203843.5</v>
      </c>
      <c r="V872" s="346">
        <v>600688.5</v>
      </c>
      <c r="W872" s="346">
        <v>1346407.6</v>
      </c>
      <c r="X872" s="346">
        <v>627753</v>
      </c>
      <c r="Y872" s="346">
        <v>2031422.6</v>
      </c>
      <c r="Z872" s="346">
        <v>5</v>
      </c>
      <c r="AA872" s="346" t="s">
        <v>1853</v>
      </c>
      <c r="AB872" s="346" t="s">
        <v>1854</v>
      </c>
      <c r="AC872" s="346" t="s">
        <v>1841</v>
      </c>
      <c r="AD872" s="346">
        <v>-944141.60000000009</v>
      </c>
      <c r="AE872" s="347">
        <v>-0.70123014754224511</v>
      </c>
      <c r="AF872" s="347">
        <v>-1.9821043046599929E-2</v>
      </c>
      <c r="AG872" s="346"/>
      <c r="AH872" s="346"/>
      <c r="AI872" s="346"/>
      <c r="AJ872" s="346">
        <v>5421</v>
      </c>
      <c r="AK872" s="346">
        <v>799111</v>
      </c>
      <c r="AL872" s="346"/>
      <c r="AM872" s="346"/>
      <c r="AN872" s="346"/>
      <c r="AO872" s="346">
        <v>256.35961849618116</v>
      </c>
      <c r="AP872" s="346">
        <v>-16203.023022863315</v>
      </c>
      <c r="AQ872" s="347">
        <v>0.16167855746316562</v>
      </c>
      <c r="AR872" s="348" t="str">
        <f t="shared" si="69"/>
        <v>DhakaDhaka</v>
      </c>
      <c r="AS872" s="347">
        <v>4.0000000000000001E-3</v>
      </c>
      <c r="AT872" s="347" t="s">
        <v>1846</v>
      </c>
      <c r="AU872" s="347" t="s">
        <v>1843</v>
      </c>
      <c r="AV872" s="349" t="s">
        <v>1041</v>
      </c>
    </row>
    <row r="873" spans="1:48" ht="14.4">
      <c r="A873" s="343">
        <v>1001</v>
      </c>
      <c r="B873" s="343" t="s">
        <v>2588</v>
      </c>
      <c r="C873" s="343" t="s">
        <v>2589</v>
      </c>
      <c r="D873" s="343" t="str">
        <f t="shared" si="65"/>
        <v>1001 - 1500 SFTDhakaDhakaNon-PNPWithin the MahallaMCবিভাগীয় শহরSquare ⬜ shapeSlightly upper than Ground floor</v>
      </c>
      <c r="E873" s="343" t="str">
        <f>CONCATENATE('Outlet Data'!K873,L873,'Outlet Data'!N873,M873)</f>
        <v>DhakaDhakaWithin the MahallaNon-PNP</v>
      </c>
      <c r="F873" s="343" t="str">
        <f t="shared" si="66"/>
        <v>Dhakaবিভাগীয় শহরNon-PNP</v>
      </c>
      <c r="G873" s="343" t="str">
        <f t="shared" si="67"/>
        <v>DhakaNon-PNP</v>
      </c>
      <c r="H873" s="344">
        <v>46142</v>
      </c>
      <c r="I873" s="343">
        <v>1185</v>
      </c>
      <c r="J873" s="343" t="str">
        <f t="shared" si="68"/>
        <v>1001 - 1500 SFT</v>
      </c>
      <c r="K873" s="345" t="s">
        <v>52</v>
      </c>
      <c r="L873" s="343" t="s">
        <v>52</v>
      </c>
      <c r="M873" s="345" t="s">
        <v>1537</v>
      </c>
      <c r="N873" s="343" t="s">
        <v>1016</v>
      </c>
      <c r="O873" s="343" t="s">
        <v>25</v>
      </c>
      <c r="P873" s="343" t="s">
        <v>118</v>
      </c>
      <c r="Q873" s="343" t="s">
        <v>1838</v>
      </c>
      <c r="R873" s="343" t="s">
        <v>52</v>
      </c>
      <c r="S873" s="346">
        <v>355054.5</v>
      </c>
      <c r="T873" s="346">
        <v>299.62405063291141</v>
      </c>
      <c r="U873" s="346">
        <v>178981.75</v>
      </c>
      <c r="V873" s="346">
        <v>531127.25</v>
      </c>
      <c r="W873" s="346">
        <v>1796385.8</v>
      </c>
      <c r="X873" s="346">
        <v>1234693.5</v>
      </c>
      <c r="Y873" s="346">
        <v>2351918.2999999998</v>
      </c>
      <c r="Z873" s="346">
        <v>14</v>
      </c>
      <c r="AA873" s="346" t="s">
        <v>1857</v>
      </c>
      <c r="AB873" s="346" t="s">
        <v>1858</v>
      </c>
      <c r="AC873" s="346" t="s">
        <v>1841</v>
      </c>
      <c r="AD873" s="346">
        <v>-1441331.3</v>
      </c>
      <c r="AE873" s="347">
        <v>-0.80235064205027673</v>
      </c>
      <c r="AF873" s="347">
        <v>-3.607639902913188E-2</v>
      </c>
      <c r="AG873" s="346"/>
      <c r="AH873" s="346"/>
      <c r="AI873" s="346"/>
      <c r="AJ873" s="346">
        <v>2909</v>
      </c>
      <c r="AK873" s="346">
        <v>707200</v>
      </c>
      <c r="AL873" s="346"/>
      <c r="AM873" s="346"/>
      <c r="AN873" s="346"/>
      <c r="AO873" s="346">
        <v>-142.85024408862088</v>
      </c>
      <c r="AP873" s="346">
        <v>-25475.325394089188</v>
      </c>
      <c r="AQ873" s="347">
        <v>3.7401134992626997E-2</v>
      </c>
      <c r="AR873" s="348" t="str">
        <f t="shared" si="69"/>
        <v>DhakaDhaka</v>
      </c>
      <c r="AS873" s="347">
        <v>4.0000000000000001E-3</v>
      </c>
      <c r="AT873" s="347" t="s">
        <v>1846</v>
      </c>
      <c r="AU873" s="347" t="s">
        <v>1851</v>
      </c>
      <c r="AV873" s="349" t="s">
        <v>1041</v>
      </c>
    </row>
    <row r="874" spans="1:48" ht="14.4">
      <c r="A874" s="343">
        <v>1002</v>
      </c>
      <c r="B874" s="343" t="s">
        <v>2590</v>
      </c>
      <c r="C874" s="343" t="s">
        <v>2591</v>
      </c>
      <c r="D874" s="343" t="str">
        <f t="shared" si="65"/>
        <v>1501 - 2000 SFTSylhetSylhetNon-PNPHigh Street W Residential BlockMBজেলা শহরOthersGround floor</v>
      </c>
      <c r="E874" s="343" t="str">
        <f>CONCATENATE('Outlet Data'!K874,L874,'Outlet Data'!N874,M874)</f>
        <v>SylhetSylhetHigh Street W Residential BlockNon-PNP</v>
      </c>
      <c r="F874" s="343" t="str">
        <f t="shared" si="66"/>
        <v>Sylhetজেলা শহরNon-PNP</v>
      </c>
      <c r="G874" s="343" t="str">
        <f t="shared" si="67"/>
        <v>SylhetNon-PNP</v>
      </c>
      <c r="H874" s="344">
        <v>46142</v>
      </c>
      <c r="I874" s="343">
        <v>1800</v>
      </c>
      <c r="J874" s="343" t="str">
        <f t="shared" si="68"/>
        <v>1501 - 2000 SFT</v>
      </c>
      <c r="K874" s="345" t="s">
        <v>131</v>
      </c>
      <c r="L874" s="343" t="s">
        <v>131</v>
      </c>
      <c r="M874" s="345" t="s">
        <v>1537</v>
      </c>
      <c r="N874" s="343" t="s">
        <v>1015</v>
      </c>
      <c r="O874" s="343" t="s">
        <v>25</v>
      </c>
      <c r="P874" s="343" t="s">
        <v>27</v>
      </c>
      <c r="Q874" s="343" t="s">
        <v>1861</v>
      </c>
      <c r="R874" s="343" t="s">
        <v>1863</v>
      </c>
      <c r="S874" s="346">
        <v>404122.5</v>
      </c>
      <c r="T874" s="346">
        <v>224.51249999999999</v>
      </c>
      <c r="U874" s="346">
        <v>202464.25</v>
      </c>
      <c r="V874" s="346">
        <v>605780.75</v>
      </c>
      <c r="W874" s="346">
        <v>1446177.2</v>
      </c>
      <c r="X874" s="346">
        <v>1203978.3999999999</v>
      </c>
      <c r="Y874" s="346">
        <v>1659596.8</v>
      </c>
      <c r="Z874" s="346">
        <v>9</v>
      </c>
      <c r="AA874" s="346" t="s">
        <v>1853</v>
      </c>
      <c r="AB874" s="346" t="s">
        <v>1854</v>
      </c>
      <c r="AC874" s="346" t="s">
        <v>1841</v>
      </c>
      <c r="AD874" s="346">
        <v>-1042054.7</v>
      </c>
      <c r="AE874" s="347">
        <v>-0.72055810311488799</v>
      </c>
      <c r="AF874" s="347">
        <v>-2.5767310523838356E-2</v>
      </c>
      <c r="AG874" s="346"/>
      <c r="AH874" s="346"/>
      <c r="AI874" s="346"/>
      <c r="AJ874" s="346">
        <v>806</v>
      </c>
      <c r="AK874" s="346">
        <v>807439</v>
      </c>
      <c r="AL874" s="346"/>
      <c r="AM874" s="346"/>
      <c r="AN874" s="346"/>
      <c r="AO874" s="346">
        <v>-9186.8056169671818</v>
      </c>
      <c r="AP874" s="346">
        <v>-11639.494277372549</v>
      </c>
      <c r="AQ874" s="347">
        <v>4.6342735127619335E-2</v>
      </c>
      <c r="AR874" s="348" t="str">
        <f t="shared" si="69"/>
        <v>SylhetSylhet</v>
      </c>
      <c r="AS874" s="347">
        <v>4.0000000000000001E-3</v>
      </c>
      <c r="AT874" s="347" t="s">
        <v>1850</v>
      </c>
      <c r="AU874" s="347" t="s">
        <v>1843</v>
      </c>
      <c r="AV874" s="349" t="s">
        <v>1041</v>
      </c>
    </row>
    <row r="875" spans="1:48" ht="14.4">
      <c r="A875" s="343">
        <v>991</v>
      </c>
      <c r="B875" s="343" t="s">
        <v>2592</v>
      </c>
      <c r="C875" s="343" t="s">
        <v>2593</v>
      </c>
      <c r="D875" s="343" t="str">
        <f t="shared" si="65"/>
        <v>1001 - 1500 SFTKhulnaMaguraNon-PNPHigh Street W Residential BlockMBজেলা শহরSquare ⬜ shapeGround floor</v>
      </c>
      <c r="E875" s="343" t="str">
        <f>CONCATENATE('Outlet Data'!K875,L875,'Outlet Data'!N875,M875)</f>
        <v>KhulnaMaguraHigh Street W Residential BlockNon-PNP</v>
      </c>
      <c r="F875" s="343" t="str">
        <f t="shared" si="66"/>
        <v>Maguraজেলা শহরNon-PNP</v>
      </c>
      <c r="G875" s="343" t="str">
        <f t="shared" si="67"/>
        <v>MaguraNon-PNP</v>
      </c>
      <c r="H875" s="344">
        <v>46142</v>
      </c>
      <c r="I875" s="343">
        <v>1160</v>
      </c>
      <c r="J875" s="343" t="str">
        <f t="shared" si="68"/>
        <v>1001 - 1500 SFT</v>
      </c>
      <c r="K875" s="345" t="s">
        <v>159</v>
      </c>
      <c r="L875" s="343" t="s">
        <v>601</v>
      </c>
      <c r="M875" s="345" t="s">
        <v>1537</v>
      </c>
      <c r="N875" s="343" t="s">
        <v>1015</v>
      </c>
      <c r="O875" s="343" t="s">
        <v>25</v>
      </c>
      <c r="P875" s="343" t="s">
        <v>27</v>
      </c>
      <c r="Q875" s="343" t="s">
        <v>1861</v>
      </c>
      <c r="R875" s="343" t="s">
        <v>1863</v>
      </c>
      <c r="S875" s="346">
        <v>626182</v>
      </c>
      <c r="T875" s="346">
        <v>539.81206896551726</v>
      </c>
      <c r="U875" s="346">
        <v>348993.5</v>
      </c>
      <c r="V875" s="346">
        <v>903370.5</v>
      </c>
      <c r="W875" s="346">
        <v>774190.52500000002</v>
      </c>
      <c r="X875" s="346">
        <v>651933.8125</v>
      </c>
      <c r="Y875" s="346">
        <v>1290955.3</v>
      </c>
      <c r="Z875" s="346">
        <v>6</v>
      </c>
      <c r="AA875" s="346" t="s">
        <v>1853</v>
      </c>
      <c r="AB875" s="346" t="s">
        <v>1854</v>
      </c>
      <c r="AC875" s="346" t="s">
        <v>1841</v>
      </c>
      <c r="AD875" s="346">
        <v>-148008.52500000002</v>
      </c>
      <c r="AE875" s="347">
        <v>-0.19117842471657742</v>
      </c>
      <c r="AF875" s="347">
        <v>-2.2604102409410458E-2</v>
      </c>
      <c r="AG875" s="346"/>
      <c r="AH875" s="346"/>
      <c r="AI875" s="346"/>
      <c r="AJ875" s="346">
        <v>71805</v>
      </c>
      <c r="AK875" s="346">
        <v>1180559</v>
      </c>
      <c r="AL875" s="346"/>
      <c r="AM875" s="346"/>
      <c r="AN875" s="346"/>
      <c r="AO875" s="346">
        <v>1327.4721568548321</v>
      </c>
      <c r="AP875" s="346">
        <v>-29636.036266713752</v>
      </c>
      <c r="AQ875" s="347">
        <v>0.16174468087476318</v>
      </c>
      <c r="AR875" s="348" t="str">
        <f t="shared" si="69"/>
        <v>KhulnaMagura</v>
      </c>
      <c r="AS875" s="347">
        <v>4.0000000000000001E-3</v>
      </c>
      <c r="AT875" s="347" t="s">
        <v>1846</v>
      </c>
      <c r="AU875" s="347" t="s">
        <v>1843</v>
      </c>
      <c r="AV875" s="349" t="s">
        <v>1041</v>
      </c>
    </row>
    <row r="876" spans="1:48" ht="14.4">
      <c r="A876" s="343">
        <v>982</v>
      </c>
      <c r="B876" s="343" t="s">
        <v>2594</v>
      </c>
      <c r="C876" s="343" t="s">
        <v>2595</v>
      </c>
      <c r="D876" s="343" t="str">
        <f t="shared" si="65"/>
        <v>1501 - 2000 SFTDhakaGopalganjNon-PNPCommercial HubMBথানা সদরI shapeGround floor</v>
      </c>
      <c r="E876" s="343" t="str">
        <f>CONCATENATE('Outlet Data'!K876,L876,'Outlet Data'!N876,M876)</f>
        <v>DhakaGopalganjCommercial HubNon-PNP</v>
      </c>
      <c r="F876" s="343" t="str">
        <f t="shared" si="66"/>
        <v>Gopalganjথানা সদরNon-PNP</v>
      </c>
      <c r="G876" s="343" t="str">
        <f t="shared" si="67"/>
        <v>GopalganjNon-PNP</v>
      </c>
      <c r="H876" s="344">
        <v>46142</v>
      </c>
      <c r="I876" s="343">
        <v>1750</v>
      </c>
      <c r="J876" s="343" t="str">
        <f t="shared" si="68"/>
        <v>1501 - 2000 SFT</v>
      </c>
      <c r="K876" s="345" t="s">
        <v>52</v>
      </c>
      <c r="L876" s="343" t="s">
        <v>522</v>
      </c>
      <c r="M876" s="345" t="s">
        <v>1537</v>
      </c>
      <c r="N876" s="343" t="s">
        <v>1014</v>
      </c>
      <c r="O876" s="343" t="s">
        <v>25</v>
      </c>
      <c r="P876" s="343" t="s">
        <v>27</v>
      </c>
      <c r="Q876" s="343" t="s">
        <v>1869</v>
      </c>
      <c r="R876" s="343" t="s">
        <v>52</v>
      </c>
      <c r="S876" s="346">
        <v>949848.5</v>
      </c>
      <c r="T876" s="346">
        <v>542.77057142857143</v>
      </c>
      <c r="U876" s="346">
        <v>475581.25</v>
      </c>
      <c r="V876" s="346">
        <v>1424115.75</v>
      </c>
      <c r="W876" s="346">
        <v>2241169.2000000002</v>
      </c>
      <c r="X876" s="346">
        <v>1161639.8</v>
      </c>
      <c r="Y876" s="346">
        <v>2544561.7999999998</v>
      </c>
      <c r="Z876" s="346">
        <v>9</v>
      </c>
      <c r="AA876" s="346" t="s">
        <v>1857</v>
      </c>
      <c r="AB876" s="346" t="s">
        <v>1858</v>
      </c>
      <c r="AC876" s="346" t="s">
        <v>1841</v>
      </c>
      <c r="AD876" s="346">
        <v>-1291320.7000000002</v>
      </c>
      <c r="AE876" s="347">
        <v>-0.57618170908291977</v>
      </c>
      <c r="AF876" s="347">
        <v>4.7979271909127881E-2</v>
      </c>
      <c r="AG876" s="346"/>
      <c r="AH876" s="346"/>
      <c r="AI876" s="346"/>
      <c r="AJ876" s="346">
        <v>1314</v>
      </c>
      <c r="AK876" s="346">
        <v>1898383</v>
      </c>
      <c r="AL876" s="346"/>
      <c r="AM876" s="346"/>
      <c r="AN876" s="346"/>
      <c r="AO876" s="346">
        <v>-3952.6015391222354</v>
      </c>
      <c r="AP876" s="346">
        <v>95098.680447076738</v>
      </c>
      <c r="AQ876" s="347">
        <v>0.17502853229856194</v>
      </c>
      <c r="AR876" s="348" t="str">
        <f t="shared" si="69"/>
        <v>DhakaGopalganj</v>
      </c>
      <c r="AS876" s="347">
        <v>4.0000000000000001E-3</v>
      </c>
      <c r="AT876" s="347" t="s">
        <v>1856</v>
      </c>
      <c r="AU876" s="347" t="s">
        <v>1843</v>
      </c>
      <c r="AV876" s="349" t="s">
        <v>1041</v>
      </c>
    </row>
    <row r="877" spans="1:48" ht="14.4">
      <c r="A877" s="343">
        <v>996</v>
      </c>
      <c r="B877" s="343" t="s">
        <v>2596</v>
      </c>
      <c r="C877" s="343" t="s">
        <v>2597</v>
      </c>
      <c r="D877" s="343" t="str">
        <f t="shared" si="65"/>
        <v>1001 - 1500 SFTDhakaDhakaNon-PNPCommercial HubMBবিভাগীয় শহরSquare ⬜ shapeGround floor</v>
      </c>
      <c r="E877" s="343" t="str">
        <f>CONCATENATE('Outlet Data'!K877,L877,'Outlet Data'!N877,M877)</f>
        <v>DhakaDhakaCommercial HubNon-PNP</v>
      </c>
      <c r="F877" s="343" t="str">
        <f t="shared" si="66"/>
        <v>Dhakaবিভাগীয় শহরNon-PNP</v>
      </c>
      <c r="G877" s="343" t="str">
        <f t="shared" si="67"/>
        <v>DhakaNon-PNP</v>
      </c>
      <c r="H877" s="344">
        <v>46142</v>
      </c>
      <c r="I877" s="343">
        <v>1500</v>
      </c>
      <c r="J877" s="343" t="str">
        <f t="shared" si="68"/>
        <v>1001 - 1500 SFT</v>
      </c>
      <c r="K877" s="345" t="s">
        <v>52</v>
      </c>
      <c r="L877" s="343" t="s">
        <v>52</v>
      </c>
      <c r="M877" s="345" t="s">
        <v>1537</v>
      </c>
      <c r="N877" s="343" t="s">
        <v>1014</v>
      </c>
      <c r="O877" s="343" t="s">
        <v>25</v>
      </c>
      <c r="P877" s="343" t="s">
        <v>27</v>
      </c>
      <c r="Q877" s="343" t="s">
        <v>1838</v>
      </c>
      <c r="R877" s="343" t="s">
        <v>52</v>
      </c>
      <c r="S877" s="346">
        <v>1134671</v>
      </c>
      <c r="T877" s="346">
        <v>756.44733333333329</v>
      </c>
      <c r="U877" s="346">
        <v>567695.5</v>
      </c>
      <c r="V877" s="346">
        <v>1701646.5</v>
      </c>
      <c r="W877" s="346">
        <v>1445730</v>
      </c>
      <c r="X877" s="346">
        <v>953500.60000000009</v>
      </c>
      <c r="Y877" s="346">
        <v>1792550.9</v>
      </c>
      <c r="Z877" s="346">
        <v>55</v>
      </c>
      <c r="AA877" s="346" t="s">
        <v>1853</v>
      </c>
      <c r="AB877" s="346" t="s">
        <v>1854</v>
      </c>
      <c r="AC877" s="346" t="s">
        <v>1845</v>
      </c>
      <c r="AD877" s="346">
        <v>-311059</v>
      </c>
      <c r="AE877" s="347">
        <v>-0.21515704868820595</v>
      </c>
      <c r="AF877" s="347">
        <v>4.8024447736072541E-2</v>
      </c>
      <c r="AG877" s="346"/>
      <c r="AH877" s="346"/>
      <c r="AI877" s="346"/>
      <c r="AJ877" s="346">
        <v>720</v>
      </c>
      <c r="AK877" s="346">
        <v>2268622</v>
      </c>
      <c r="AL877" s="346"/>
      <c r="AM877" s="346"/>
      <c r="AN877" s="346"/>
      <c r="AO877" s="346">
        <v>124.48344224912466</v>
      </c>
      <c r="AP877" s="346">
        <v>108859.41283202521</v>
      </c>
      <c r="AQ877" s="347">
        <v>0.26779166666666659</v>
      </c>
      <c r="AR877" s="348" t="str">
        <f t="shared" si="69"/>
        <v>DhakaDhaka</v>
      </c>
      <c r="AS877" s="347">
        <v>4.0000000000000001E-3</v>
      </c>
      <c r="AT877" s="347" t="s">
        <v>1846</v>
      </c>
      <c r="AU877" s="347" t="s">
        <v>1843</v>
      </c>
      <c r="AV877" s="349" t="s">
        <v>1041</v>
      </c>
    </row>
    <row r="878" spans="1:48" ht="14.4">
      <c r="A878" s="343">
        <v>976</v>
      </c>
      <c r="B878" s="343" t="s">
        <v>2598</v>
      </c>
      <c r="C878" s="343" t="s">
        <v>2599</v>
      </c>
      <c r="D878" s="343" t="str">
        <f t="shared" si="65"/>
        <v>1501 - 2000 SFTKhulnaBagerhatNon-PNPCommercial HubMBঅন্যান্যL shapeGround floor</v>
      </c>
      <c r="E878" s="343" t="str">
        <f>CONCATENATE('Outlet Data'!K878,L878,'Outlet Data'!N878,M878)</f>
        <v>KhulnaBagerhatCommercial HubNon-PNP</v>
      </c>
      <c r="F878" s="343" t="str">
        <f t="shared" si="66"/>
        <v>Bagerhatঅন্যান্যNon-PNP</v>
      </c>
      <c r="G878" s="343" t="str">
        <f t="shared" si="67"/>
        <v>BagerhatNon-PNP</v>
      </c>
      <c r="H878" s="344">
        <v>46142</v>
      </c>
      <c r="I878" s="343">
        <v>1700</v>
      </c>
      <c r="J878" s="343" t="str">
        <f t="shared" si="68"/>
        <v>1501 - 2000 SFT</v>
      </c>
      <c r="K878" s="345" t="s">
        <v>159</v>
      </c>
      <c r="L878" s="343" t="s">
        <v>1163</v>
      </c>
      <c r="M878" s="345" t="s">
        <v>1537</v>
      </c>
      <c r="N878" s="343" t="s">
        <v>1014</v>
      </c>
      <c r="O878" s="343" t="s">
        <v>25</v>
      </c>
      <c r="P878" s="343" t="s">
        <v>27</v>
      </c>
      <c r="Q878" s="343" t="s">
        <v>1926</v>
      </c>
      <c r="R878" s="343" t="s">
        <v>1863</v>
      </c>
      <c r="S878" s="346">
        <v>596058</v>
      </c>
      <c r="T878" s="346">
        <v>350.62235294117647</v>
      </c>
      <c r="U878" s="346">
        <v>443084</v>
      </c>
      <c r="V878" s="346">
        <v>749032</v>
      </c>
      <c r="W878" s="346">
        <v>1784220.4</v>
      </c>
      <c r="X878" s="346">
        <v>1167808</v>
      </c>
      <c r="Y878" s="346">
        <v>2364199</v>
      </c>
      <c r="Z878" s="346">
        <v>13</v>
      </c>
      <c r="AA878" s="346" t="s">
        <v>1853</v>
      </c>
      <c r="AB878" s="346" t="s">
        <v>1854</v>
      </c>
      <c r="AC878" s="346" t="s">
        <v>1841</v>
      </c>
      <c r="AD878" s="346">
        <v>-1188162.3999999999</v>
      </c>
      <c r="AE878" s="347">
        <v>-0.66592804341885115</v>
      </c>
      <c r="AF878" s="347">
        <v>-1.6885141497632681E-2</v>
      </c>
      <c r="AG878" s="346"/>
      <c r="AH878" s="346"/>
      <c r="AI878" s="346"/>
      <c r="AJ878" s="346">
        <v>290110</v>
      </c>
      <c r="AK878" s="346">
        <v>902006</v>
      </c>
      <c r="AL878" s="346"/>
      <c r="AM878" s="346"/>
      <c r="AN878" s="346"/>
      <c r="AO878" s="346">
        <v>-65271.312648432824</v>
      </c>
      <c r="AP878" s="346">
        <v>45142.265306840942</v>
      </c>
      <c r="AQ878" s="347">
        <v>0.18156691799222047</v>
      </c>
      <c r="AR878" s="348" t="str">
        <f t="shared" si="69"/>
        <v>KhulnaBagerhat</v>
      </c>
      <c r="AS878" s="347">
        <v>4.0000000000000001E-3</v>
      </c>
      <c r="AT878" s="347" t="s">
        <v>1842</v>
      </c>
      <c r="AU878" s="347" t="s">
        <v>1843</v>
      </c>
      <c r="AV878" s="349" t="s">
        <v>1041</v>
      </c>
    </row>
    <row r="879" spans="1:48" ht="14.4">
      <c r="A879" s="343">
        <v>999</v>
      </c>
      <c r="B879" s="343" t="s">
        <v>2600</v>
      </c>
      <c r="C879" s="343" t="s">
        <v>2601</v>
      </c>
      <c r="D879" s="343" t="str">
        <f t="shared" si="65"/>
        <v>1001 - 1500 SFTChattogramCumillaNon-PNPHigh Street W Residential BlockLCঅন্যান্যSquare ⬜ shapeGround floor</v>
      </c>
      <c r="E879" s="343" t="str">
        <f>CONCATENATE('Outlet Data'!K879,L879,'Outlet Data'!N879,M879)</f>
        <v>ChattogramCumillaHigh Street W Residential BlockNon-PNP</v>
      </c>
      <c r="F879" s="343" t="str">
        <f t="shared" si="66"/>
        <v>Cumillaঅন্যান্যNon-PNP</v>
      </c>
      <c r="G879" s="343" t="str">
        <f t="shared" si="67"/>
        <v>CumillaNon-PNP</v>
      </c>
      <c r="H879" s="344">
        <v>46142</v>
      </c>
      <c r="I879" s="343">
        <v>1481</v>
      </c>
      <c r="J879" s="343" t="str">
        <f t="shared" si="68"/>
        <v>1001 - 1500 SFT</v>
      </c>
      <c r="K879" s="345" t="s">
        <v>195</v>
      </c>
      <c r="L879" s="343" t="s">
        <v>162</v>
      </c>
      <c r="M879" s="345" t="s">
        <v>1537</v>
      </c>
      <c r="N879" s="343" t="s">
        <v>1015</v>
      </c>
      <c r="O879" s="343" t="s">
        <v>127</v>
      </c>
      <c r="P879" s="343" t="s">
        <v>118</v>
      </c>
      <c r="Q879" s="343" t="s">
        <v>1926</v>
      </c>
      <c r="R879" s="343" t="s">
        <v>1863</v>
      </c>
      <c r="S879" s="346">
        <v>648874</v>
      </c>
      <c r="T879" s="346">
        <v>438.13234301147872</v>
      </c>
      <c r="U879" s="346">
        <v>329526.5</v>
      </c>
      <c r="V879" s="346">
        <v>968221.5</v>
      </c>
      <c r="W879" s="346">
        <v>1267205</v>
      </c>
      <c r="X879" s="346">
        <v>882086.6</v>
      </c>
      <c r="Y879" s="346">
        <v>1558045</v>
      </c>
      <c r="Z879" s="346">
        <v>13</v>
      </c>
      <c r="AA879" s="346" t="s">
        <v>1853</v>
      </c>
      <c r="AB879" s="346" t="s">
        <v>1854</v>
      </c>
      <c r="AC879" s="346" t="s">
        <v>1841</v>
      </c>
      <c r="AD879" s="346">
        <v>-618331</v>
      </c>
      <c r="AE879" s="347">
        <v>-0.48794867444493983</v>
      </c>
      <c r="AF879" s="347">
        <v>2.4366650809639106E-2</v>
      </c>
      <c r="AG879" s="346"/>
      <c r="AH879" s="346"/>
      <c r="AI879" s="346"/>
      <c r="AJ879" s="346">
        <v>10179</v>
      </c>
      <c r="AK879" s="346">
        <v>1287569</v>
      </c>
      <c r="AL879" s="346"/>
      <c r="AM879" s="346"/>
      <c r="AN879" s="346"/>
      <c r="AO879" s="346">
        <v>-5122.9132971714735</v>
      </c>
      <c r="AP879" s="346">
        <v>36744.685652079002</v>
      </c>
      <c r="AQ879" s="347">
        <v>0.18239043754254738</v>
      </c>
      <c r="AR879" s="348" t="str">
        <f t="shared" si="69"/>
        <v>ChattogramCumilla</v>
      </c>
      <c r="AS879" s="347">
        <v>4.0000000000000001E-3</v>
      </c>
      <c r="AT879" s="347" t="s">
        <v>1846</v>
      </c>
      <c r="AU879" s="347" t="s">
        <v>1843</v>
      </c>
      <c r="AV879" s="349" t="s">
        <v>1041</v>
      </c>
    </row>
    <row r="880" spans="1:48" ht="14.4">
      <c r="A880" s="343">
        <v>257</v>
      </c>
      <c r="B880" s="343" t="s">
        <v>1271</v>
      </c>
      <c r="C880" s="343" t="s">
        <v>2602</v>
      </c>
      <c r="D880" s="343" t="str">
        <f t="shared" si="65"/>
        <v>2001 - 2500 SFTDhakaTangailNon-PNPIndustrialMBঅন্যান্যI shapeGround floor</v>
      </c>
      <c r="E880" s="343" t="str">
        <f>CONCATENATE('Outlet Data'!K880,L880,'Outlet Data'!N880,M880)</f>
        <v>DhakaTangailIndustrialNon-PNP</v>
      </c>
      <c r="F880" s="343" t="str">
        <f t="shared" si="66"/>
        <v>Tangailঅন্যান্যNon-PNP</v>
      </c>
      <c r="G880" s="343" t="str">
        <f t="shared" si="67"/>
        <v>TangailNon-PNP</v>
      </c>
      <c r="H880" s="344">
        <v>45588</v>
      </c>
      <c r="I880" s="343">
        <v>2275</v>
      </c>
      <c r="J880" s="343" t="str">
        <f t="shared" si="68"/>
        <v>2001 - 2500 SFT</v>
      </c>
      <c r="K880" s="345" t="s">
        <v>52</v>
      </c>
      <c r="L880" s="343" t="s">
        <v>362</v>
      </c>
      <c r="M880" s="345" t="s">
        <v>1537</v>
      </c>
      <c r="N880" s="343" t="s">
        <v>1017</v>
      </c>
      <c r="O880" s="343" t="s">
        <v>25</v>
      </c>
      <c r="P880" s="343" t="s">
        <v>27</v>
      </c>
      <c r="Q880" s="343" t="s">
        <v>1926</v>
      </c>
      <c r="R880" s="343" t="s">
        <v>52</v>
      </c>
      <c r="S880" s="346">
        <v>2334438.2000000002</v>
      </c>
      <c r="T880" s="346">
        <v>1026.1266813186814</v>
      </c>
      <c r="U880" s="346">
        <v>2274625</v>
      </c>
      <c r="V880" s="346">
        <v>2464295</v>
      </c>
      <c r="W880" s="346">
        <v>2241169.2000000002</v>
      </c>
      <c r="X880" s="346">
        <v>1560783.7999999998</v>
      </c>
      <c r="Y880" s="346">
        <v>3069073.6</v>
      </c>
      <c r="Z880" s="346">
        <v>59</v>
      </c>
      <c r="AA880" s="346" t="s">
        <v>1853</v>
      </c>
      <c r="AB880" s="346" t="s">
        <v>1854</v>
      </c>
      <c r="AC880" s="346" t="s">
        <v>1845</v>
      </c>
      <c r="AD880" s="346">
        <v>93269</v>
      </c>
      <c r="AE880" s="347">
        <v>4.1616224245808908E-2</v>
      </c>
      <c r="AF880" s="347">
        <v>5.6902917131259979E-2</v>
      </c>
      <c r="AG880" s="346">
        <v>2417223</v>
      </c>
      <c r="AH880" s="346">
        <v>2274625</v>
      </c>
      <c r="AI880" s="346">
        <v>2665605</v>
      </c>
      <c r="AJ880" s="346">
        <v>1850443</v>
      </c>
      <c r="AK880" s="346">
        <v>2464295</v>
      </c>
      <c r="AL880" s="346">
        <v>138593.70153432945</v>
      </c>
      <c r="AM880" s="346">
        <v>128062.43805344205</v>
      </c>
      <c r="AN880" s="346">
        <v>164123.5329670455</v>
      </c>
      <c r="AO880" s="346">
        <v>83183.187354985508</v>
      </c>
      <c r="AP880" s="346">
        <v>150218.85730343609</v>
      </c>
      <c r="AQ880" s="347">
        <v>0.15848670772001955</v>
      </c>
      <c r="AR880" s="348" t="str">
        <f t="shared" si="69"/>
        <v>DhakaTangail</v>
      </c>
      <c r="AS880" s="347">
        <v>4.0000000000000001E-3</v>
      </c>
      <c r="AT880" s="347" t="s">
        <v>1856</v>
      </c>
      <c r="AU880" s="347" t="s">
        <v>1843</v>
      </c>
      <c r="AV880" s="349" t="s">
        <v>1041</v>
      </c>
    </row>
    <row r="881" spans="1:48" ht="14.4">
      <c r="A881" s="343">
        <v>1006</v>
      </c>
      <c r="B881" s="343" t="s">
        <v>2603</v>
      </c>
      <c r="C881" s="343" t="s">
        <v>2604</v>
      </c>
      <c r="D881" s="343" t="str">
        <f t="shared" si="65"/>
        <v>1001 - 1500 SFTRajshahiPabnaNon-PNPHigh StreetMBথানা সদরL shapeGround floor</v>
      </c>
      <c r="E881" s="343" t="str">
        <f>CONCATENATE('Outlet Data'!K881,L881,'Outlet Data'!N881,M881)</f>
        <v>RajshahiPabnaHigh StreetNon-PNP</v>
      </c>
      <c r="F881" s="343" t="str">
        <f t="shared" si="66"/>
        <v>Pabnaথানা সদরNon-PNP</v>
      </c>
      <c r="G881" s="343" t="str">
        <f t="shared" si="67"/>
        <v>PabnaNon-PNP</v>
      </c>
      <c r="H881" s="344">
        <v>46142</v>
      </c>
      <c r="I881" s="343">
        <v>1092</v>
      </c>
      <c r="J881" s="343" t="str">
        <f t="shared" si="68"/>
        <v>1001 - 1500 SFT</v>
      </c>
      <c r="K881" s="345" t="s">
        <v>107</v>
      </c>
      <c r="L881" s="343" t="s">
        <v>226</v>
      </c>
      <c r="M881" s="345" t="s">
        <v>1537</v>
      </c>
      <c r="N881" s="343" t="s">
        <v>1018</v>
      </c>
      <c r="O881" s="343" t="s">
        <v>25</v>
      </c>
      <c r="P881" s="343" t="s">
        <v>27</v>
      </c>
      <c r="Q881" s="343" t="s">
        <v>1869</v>
      </c>
      <c r="R881" s="343" t="s">
        <v>1863</v>
      </c>
      <c r="S881" s="346">
        <v>355555.5</v>
      </c>
      <c r="T881" s="346">
        <v>325.60027472527474</v>
      </c>
      <c r="U881" s="346">
        <v>178245.25</v>
      </c>
      <c r="V881" s="346">
        <v>532865.75</v>
      </c>
      <c r="W881" s="346">
        <v>949666.7</v>
      </c>
      <c r="X881" s="346">
        <v>686228.35000000009</v>
      </c>
      <c r="Y881" s="346">
        <v>1376057.85</v>
      </c>
      <c r="Z881" s="346">
        <v>32</v>
      </c>
      <c r="AA881" s="346" t="s">
        <v>1848</v>
      </c>
      <c r="AB881" s="346" t="s">
        <v>1849</v>
      </c>
      <c r="AC881" s="346" t="s">
        <v>1841</v>
      </c>
      <c r="AD881" s="346">
        <v>-594111.19999999995</v>
      </c>
      <c r="AE881" s="347">
        <v>-0.62559969724114783</v>
      </c>
      <c r="AF881" s="347">
        <v>-4.2591006383322583E-2</v>
      </c>
      <c r="AG881" s="346"/>
      <c r="AH881" s="346"/>
      <c r="AI881" s="346"/>
      <c r="AJ881" s="346">
        <v>935</v>
      </c>
      <c r="AK881" s="346">
        <v>710176</v>
      </c>
      <c r="AL881" s="346"/>
      <c r="AM881" s="346"/>
      <c r="AN881" s="346"/>
      <c r="AO881" s="346">
        <v>28.771662369291036</v>
      </c>
      <c r="AP881" s="346">
        <v>-30315.704802620196</v>
      </c>
      <c r="AQ881" s="347">
        <v>5.9298932041948541E-2</v>
      </c>
      <c r="AR881" s="348" t="str">
        <f t="shared" si="69"/>
        <v>RajshahiPabna</v>
      </c>
      <c r="AS881" s="347">
        <v>4.0000000000000001E-3</v>
      </c>
      <c r="AT881" s="347" t="s">
        <v>1842</v>
      </c>
      <c r="AU881" s="347" t="s">
        <v>1843</v>
      </c>
      <c r="AV881" s="349" t="s">
        <v>1041</v>
      </c>
    </row>
    <row r="882" spans="1:48" ht="14.4">
      <c r="A882" s="343">
        <v>997</v>
      </c>
      <c r="B882" s="343" t="s">
        <v>2605</v>
      </c>
      <c r="C882" s="343" t="s">
        <v>2606</v>
      </c>
      <c r="D882" s="343" t="str">
        <f t="shared" si="65"/>
        <v>1001 - 1500 SFTChattogramChattogramNon-PNPHigh Street W Residential BlockHAথানা সদরSquare ⬜ shapeBasement floor</v>
      </c>
      <c r="E882" s="343" t="str">
        <f>CONCATENATE('Outlet Data'!K882,L882,'Outlet Data'!N882,M882)</f>
        <v>ChattogramChattogramHigh Street W Residential BlockNon-PNP</v>
      </c>
      <c r="F882" s="343" t="str">
        <f t="shared" si="66"/>
        <v>Chattogramথানা সদরNon-PNP</v>
      </c>
      <c r="G882" s="343" t="str">
        <f t="shared" si="67"/>
        <v>ChattogramNon-PNP</v>
      </c>
      <c r="H882" s="344">
        <v>46142</v>
      </c>
      <c r="I882" s="343">
        <v>1307</v>
      </c>
      <c r="J882" s="343" t="str">
        <f t="shared" si="68"/>
        <v>1001 - 1500 SFT</v>
      </c>
      <c r="K882" s="345" t="s">
        <v>195</v>
      </c>
      <c r="L882" s="343" t="s">
        <v>195</v>
      </c>
      <c r="M882" s="345" t="s">
        <v>1537</v>
      </c>
      <c r="N882" s="343" t="s">
        <v>1015</v>
      </c>
      <c r="O882" s="343" t="s">
        <v>45</v>
      </c>
      <c r="P882" s="343" t="s">
        <v>46</v>
      </c>
      <c r="Q882" s="343" t="s">
        <v>1869</v>
      </c>
      <c r="R882" s="343" t="s">
        <v>1863</v>
      </c>
      <c r="S882" s="346">
        <v>954372.5</v>
      </c>
      <c r="T882" s="346">
        <v>730.20084162203523</v>
      </c>
      <c r="U882" s="346">
        <v>477196.25</v>
      </c>
      <c r="V882" s="346">
        <v>1431548.75</v>
      </c>
      <c r="W882" s="346">
        <v>1079839.5</v>
      </c>
      <c r="X882" s="346">
        <v>843126.25</v>
      </c>
      <c r="Y882" s="346">
        <v>1494620.3</v>
      </c>
      <c r="Z882" s="346">
        <v>148</v>
      </c>
      <c r="AA882" s="346" t="s">
        <v>1839</v>
      </c>
      <c r="AB882" s="346" t="s">
        <v>1840</v>
      </c>
      <c r="AC882" s="346" t="s">
        <v>1845</v>
      </c>
      <c r="AD882" s="346">
        <v>-125467</v>
      </c>
      <c r="AE882" s="347">
        <v>-0.11619041533487151</v>
      </c>
      <c r="AF882" s="347">
        <v>6.9928741747282405E-2</v>
      </c>
      <c r="AG882" s="346"/>
      <c r="AH882" s="346"/>
      <c r="AI882" s="346"/>
      <c r="AJ882" s="346">
        <v>20</v>
      </c>
      <c r="AK882" s="346">
        <v>1908725</v>
      </c>
      <c r="AL882" s="346"/>
      <c r="AM882" s="346"/>
      <c r="AN882" s="346"/>
      <c r="AO882" s="346">
        <v>-7746.3199619960724</v>
      </c>
      <c r="AP882" s="346">
        <v>141222.45612841262</v>
      </c>
      <c r="AQ882" s="347">
        <v>0.30399999999999999</v>
      </c>
      <c r="AR882" s="348" t="str">
        <f t="shared" si="69"/>
        <v>ChattogramChattogram</v>
      </c>
      <c r="AS882" s="347">
        <v>4.0000000000000001E-3</v>
      </c>
      <c r="AT882" s="347" t="s">
        <v>1846</v>
      </c>
      <c r="AU882" s="347" t="s">
        <v>1896</v>
      </c>
      <c r="AV882" s="349" t="s">
        <v>1041</v>
      </c>
    </row>
    <row r="883" spans="1:48" ht="14.4">
      <c r="A883" s="343">
        <v>1003</v>
      </c>
      <c r="B883" s="343" t="s">
        <v>2607</v>
      </c>
      <c r="C883" s="343" t="s">
        <v>2608</v>
      </c>
      <c r="D883" s="343" t="str">
        <f t="shared" si="65"/>
        <v>Below 1000 SFTBarishalBargunaNon-PNPWithin the MahallaMBজেলা শহরI shapeGround floor</v>
      </c>
      <c r="E883" s="343" t="str">
        <f>CONCATENATE('Outlet Data'!K883,L883,'Outlet Data'!N883,M883)</f>
        <v>BarishalBargunaWithin the MahallaNon-PNP</v>
      </c>
      <c r="F883" s="343" t="str">
        <f t="shared" si="66"/>
        <v>Bargunaজেলা শহরNon-PNP</v>
      </c>
      <c r="G883" s="343" t="str">
        <f t="shared" si="67"/>
        <v>BargunaNon-PNP</v>
      </c>
      <c r="H883" s="344">
        <v>46142</v>
      </c>
      <c r="I883" s="343">
        <v>800</v>
      </c>
      <c r="J883" s="343" t="str">
        <f t="shared" si="68"/>
        <v>Below 1000 SFT</v>
      </c>
      <c r="K883" s="345" t="s">
        <v>189</v>
      </c>
      <c r="L883" s="343" t="s">
        <v>1565</v>
      </c>
      <c r="M883" s="345" t="s">
        <v>1537</v>
      </c>
      <c r="N883" s="343" t="s">
        <v>1016</v>
      </c>
      <c r="O883" s="343" t="s">
        <v>25</v>
      </c>
      <c r="P883" s="343" t="s">
        <v>27</v>
      </c>
      <c r="Q883" s="343" t="s">
        <v>1861</v>
      </c>
      <c r="R883" s="343" t="s">
        <v>1863</v>
      </c>
      <c r="S883" s="346">
        <v>441327</v>
      </c>
      <c r="T883" s="346">
        <v>551.65875000000005</v>
      </c>
      <c r="U883" s="346">
        <v>221126</v>
      </c>
      <c r="V883" s="346">
        <v>661528</v>
      </c>
      <c r="W883" s="346">
        <v>1188929</v>
      </c>
      <c r="X883" s="346">
        <v>909090.2</v>
      </c>
      <c r="Y883" s="346">
        <v>1190597.3999999999</v>
      </c>
      <c r="Z883" s="346">
        <v>5</v>
      </c>
      <c r="AA883" s="346" t="s">
        <v>1853</v>
      </c>
      <c r="AB883" s="346" t="s">
        <v>1854</v>
      </c>
      <c r="AC883" s="346" t="s">
        <v>1841</v>
      </c>
      <c r="AD883" s="346">
        <v>-747602</v>
      </c>
      <c r="AE883" s="347">
        <v>-0.62880289739757378</v>
      </c>
      <c r="AF883" s="347">
        <v>-6.5232270331157069E-2</v>
      </c>
      <c r="AG883" s="346"/>
      <c r="AH883" s="346"/>
      <c r="AI883" s="346"/>
      <c r="AJ883" s="346">
        <v>925</v>
      </c>
      <c r="AK883" s="346">
        <v>881729</v>
      </c>
      <c r="AL883" s="346"/>
      <c r="AM883" s="346"/>
      <c r="AN883" s="346"/>
      <c r="AO883" s="346">
        <v>-5478.000893899306</v>
      </c>
      <c r="AP883" s="346">
        <v>-52099.523442977807</v>
      </c>
      <c r="AQ883" s="347">
        <v>7.3561677889344104E-2</v>
      </c>
      <c r="AR883" s="348" t="str">
        <f t="shared" si="69"/>
        <v>BarishalBarguna</v>
      </c>
      <c r="AS883" s="347">
        <v>4.0000000000000001E-3</v>
      </c>
      <c r="AT883" s="347" t="s">
        <v>1856</v>
      </c>
      <c r="AU883" s="347" t="s">
        <v>1843</v>
      </c>
      <c r="AV883" s="349" t="s">
        <v>1041</v>
      </c>
    </row>
    <row r="884" spans="1:48" ht="14.4">
      <c r="A884" s="343">
        <v>1004</v>
      </c>
      <c r="B884" s="343" t="s">
        <v>2609</v>
      </c>
      <c r="C884" s="343" t="s">
        <v>2610</v>
      </c>
      <c r="D884" s="343" t="str">
        <f t="shared" si="65"/>
        <v>Below 1000 SFTDhakaDhakaNon-PNPHigh StreetMBবিভাগীয় শহরI shapeSlightly upper than Ground floor</v>
      </c>
      <c r="E884" s="343" t="str">
        <f>CONCATENATE('Outlet Data'!K884,L884,'Outlet Data'!N884,M884)</f>
        <v>DhakaDhakaHigh StreetNon-PNP</v>
      </c>
      <c r="F884" s="343" t="str">
        <f t="shared" si="66"/>
        <v>Dhakaবিভাগীয় শহরNon-PNP</v>
      </c>
      <c r="G884" s="343" t="str">
        <f t="shared" si="67"/>
        <v>DhakaNon-PNP</v>
      </c>
      <c r="H884" s="344">
        <v>46142</v>
      </c>
      <c r="I884" s="343">
        <v>662</v>
      </c>
      <c r="J884" s="343" t="str">
        <f t="shared" si="68"/>
        <v>Below 1000 SFT</v>
      </c>
      <c r="K884" s="345" t="s">
        <v>52</v>
      </c>
      <c r="L884" s="343" t="s">
        <v>52</v>
      </c>
      <c r="M884" s="345" t="s">
        <v>1537</v>
      </c>
      <c r="N884" s="343" t="s">
        <v>1018</v>
      </c>
      <c r="O884" s="343" t="s">
        <v>25</v>
      </c>
      <c r="P884" s="343" t="s">
        <v>27</v>
      </c>
      <c r="Q884" s="343" t="s">
        <v>1838</v>
      </c>
      <c r="R884" s="343" t="s">
        <v>52</v>
      </c>
      <c r="S884" s="346">
        <v>236392</v>
      </c>
      <c r="T884" s="346">
        <v>357.08761329305133</v>
      </c>
      <c r="U884" s="346">
        <v>118860.5</v>
      </c>
      <c r="V884" s="346">
        <v>353923.5</v>
      </c>
      <c r="W884" s="346">
        <v>1100252</v>
      </c>
      <c r="X884" s="346">
        <v>723334</v>
      </c>
      <c r="Y884" s="346">
        <v>1342015</v>
      </c>
      <c r="Z884" s="346">
        <v>13</v>
      </c>
      <c r="AA884" s="346" t="s">
        <v>1853</v>
      </c>
      <c r="AB884" s="346" t="s">
        <v>1854</v>
      </c>
      <c r="AC884" s="346" t="s">
        <v>1841</v>
      </c>
      <c r="AD884" s="346">
        <v>-863860</v>
      </c>
      <c r="AE884" s="347">
        <v>-0.7851474025950419</v>
      </c>
      <c r="AF884" s="347">
        <v>-4.6879606900883303E-2</v>
      </c>
      <c r="AG884" s="346"/>
      <c r="AH884" s="346"/>
      <c r="AI884" s="346"/>
      <c r="AJ884" s="346">
        <v>1329</v>
      </c>
      <c r="AK884" s="346">
        <v>471455</v>
      </c>
      <c r="AL884" s="346"/>
      <c r="AM884" s="346"/>
      <c r="AN884" s="346"/>
      <c r="AO884" s="346">
        <v>-367.76940305941127</v>
      </c>
      <c r="AP884" s="346">
        <v>-21796.1586659678</v>
      </c>
      <c r="AQ884" s="347">
        <v>0.31422123594237783</v>
      </c>
      <c r="AR884" s="348" t="str">
        <f t="shared" si="69"/>
        <v>DhakaDhaka</v>
      </c>
      <c r="AS884" s="347">
        <v>4.0000000000000001E-3</v>
      </c>
      <c r="AT884" s="347" t="s">
        <v>1856</v>
      </c>
      <c r="AU884" s="347" t="s">
        <v>1851</v>
      </c>
      <c r="AV884" s="349" t="s">
        <v>1041</v>
      </c>
    </row>
    <row r="885" spans="1:48" ht="14.4">
      <c r="A885" s="343">
        <v>998</v>
      </c>
      <c r="B885" s="343" t="s">
        <v>2611</v>
      </c>
      <c r="C885" s="343" t="s">
        <v>2612</v>
      </c>
      <c r="D885" s="343" t="str">
        <f t="shared" si="65"/>
        <v>2501 - 3000 SFTDhakaGazipurNon-PNPHigh Street W Residential BlockMCথানা সদরSquare ⬜ shapeGround floor</v>
      </c>
      <c r="E885" s="343" t="str">
        <f>CONCATENATE('Outlet Data'!K885,L885,'Outlet Data'!N885,M885)</f>
        <v>DhakaGazipurHigh Street W Residential BlockNon-PNP</v>
      </c>
      <c r="F885" s="343" t="str">
        <f t="shared" si="66"/>
        <v>Gazipurথানা সদরNon-PNP</v>
      </c>
      <c r="G885" s="343" t="str">
        <f t="shared" si="67"/>
        <v>GazipurNon-PNP</v>
      </c>
      <c r="H885" s="344">
        <v>46142</v>
      </c>
      <c r="I885" s="343">
        <v>2550</v>
      </c>
      <c r="J885" s="343" t="str">
        <f t="shared" si="68"/>
        <v>2501 - 3000 SFT</v>
      </c>
      <c r="K885" s="345" t="s">
        <v>52</v>
      </c>
      <c r="L885" s="343" t="s">
        <v>79</v>
      </c>
      <c r="M885" s="345" t="s">
        <v>1537</v>
      </c>
      <c r="N885" s="343" t="s">
        <v>1015</v>
      </c>
      <c r="O885" s="343" t="s">
        <v>25</v>
      </c>
      <c r="P885" s="343" t="s">
        <v>118</v>
      </c>
      <c r="Q885" s="343" t="s">
        <v>1869</v>
      </c>
      <c r="R885" s="343" t="s">
        <v>52</v>
      </c>
      <c r="S885" s="346">
        <v>641787.5</v>
      </c>
      <c r="T885" s="346">
        <v>251.68137254901961</v>
      </c>
      <c r="U885" s="346">
        <v>321980.75</v>
      </c>
      <c r="V885" s="346">
        <v>961594.25</v>
      </c>
      <c r="W885" s="346">
        <v>2779199.7</v>
      </c>
      <c r="X885" s="346">
        <v>2123649.2999999998</v>
      </c>
      <c r="Y885" s="346">
        <v>3029191.15</v>
      </c>
      <c r="Z885" s="346">
        <v>10</v>
      </c>
      <c r="AA885" s="346" t="s">
        <v>1853</v>
      </c>
      <c r="AB885" s="346" t="s">
        <v>1854</v>
      </c>
      <c r="AC885" s="346" t="s">
        <v>1841</v>
      </c>
      <c r="AD885" s="346">
        <v>-2137412.2000000002</v>
      </c>
      <c r="AE885" s="347">
        <v>-0.76907470880915829</v>
      </c>
      <c r="AF885" s="347">
        <v>1.1624613824399435E-2</v>
      </c>
      <c r="AG885" s="346"/>
      <c r="AH885" s="346"/>
      <c r="AI885" s="346"/>
      <c r="AJ885" s="346">
        <v>2174</v>
      </c>
      <c r="AK885" s="346">
        <v>1281401</v>
      </c>
      <c r="AL885" s="346"/>
      <c r="AM885" s="346"/>
      <c r="AN885" s="346"/>
      <c r="AO885" s="346">
        <v>-3958.179587807384</v>
      </c>
      <c r="AP885" s="346">
        <v>18879.24327746089</v>
      </c>
      <c r="AQ885" s="347">
        <v>6.8135608813652937E-2</v>
      </c>
      <c r="AR885" s="348" t="str">
        <f t="shared" si="69"/>
        <v>DhakaGazipur</v>
      </c>
      <c r="AS885" s="347">
        <v>4.0000000000000001E-3</v>
      </c>
      <c r="AT885" s="347" t="s">
        <v>1846</v>
      </c>
      <c r="AU885" s="347" t="s">
        <v>1843</v>
      </c>
      <c r="AV885" s="349" t="s">
        <v>1041</v>
      </c>
    </row>
    <row r="886" spans="1:48" ht="14.4">
      <c r="A886" s="343">
        <v>1000</v>
      </c>
      <c r="B886" s="343" t="s">
        <v>2613</v>
      </c>
      <c r="C886" s="343" t="s">
        <v>2614</v>
      </c>
      <c r="D886" s="343" t="str">
        <f t="shared" si="65"/>
        <v>1001 - 1500 SFTDhakaManikganjNon-PNPCommercial HubLCথানা সদরSquare ⬜ shapeGround floor</v>
      </c>
      <c r="E886" s="343" t="str">
        <f>CONCATENATE('Outlet Data'!K886,L886,'Outlet Data'!N886,M886)</f>
        <v>DhakaManikganjCommercial HubNon-PNP</v>
      </c>
      <c r="F886" s="343" t="str">
        <f t="shared" si="66"/>
        <v>Manikganjথানা সদরNon-PNP</v>
      </c>
      <c r="G886" s="343" t="str">
        <f t="shared" si="67"/>
        <v>ManikganjNon-PNP</v>
      </c>
      <c r="H886" s="344">
        <v>46142</v>
      </c>
      <c r="I886" s="343">
        <v>1100</v>
      </c>
      <c r="J886" s="343" t="str">
        <f t="shared" si="68"/>
        <v>1001 - 1500 SFT</v>
      </c>
      <c r="K886" s="345" t="s">
        <v>52</v>
      </c>
      <c r="L886" s="343" t="s">
        <v>542</v>
      </c>
      <c r="M886" s="345" t="s">
        <v>1537</v>
      </c>
      <c r="N886" s="343" t="s">
        <v>1014</v>
      </c>
      <c r="O886" s="343" t="s">
        <v>127</v>
      </c>
      <c r="P886" s="343" t="s">
        <v>118</v>
      </c>
      <c r="Q886" s="343" t="s">
        <v>1869</v>
      </c>
      <c r="R886" s="343" t="s">
        <v>52</v>
      </c>
      <c r="S886" s="346">
        <v>446530</v>
      </c>
      <c r="T886" s="346">
        <v>405.93636363636364</v>
      </c>
      <c r="U886" s="346">
        <v>224877.5</v>
      </c>
      <c r="V886" s="346">
        <v>668182.5</v>
      </c>
      <c r="W886" s="346">
        <v>1126199.5</v>
      </c>
      <c r="X886" s="346">
        <v>866075.60000000009</v>
      </c>
      <c r="Y886" s="346">
        <v>1499334.35</v>
      </c>
      <c r="Z886" s="346">
        <v>28</v>
      </c>
      <c r="AA886" s="346" t="s">
        <v>1853</v>
      </c>
      <c r="AB886" s="346" t="s">
        <v>1854</v>
      </c>
      <c r="AC886" s="346" t="s">
        <v>1841</v>
      </c>
      <c r="AD886" s="346">
        <v>-679669.5</v>
      </c>
      <c r="AE886" s="347">
        <v>-0.60350719388527518</v>
      </c>
      <c r="AF886" s="347">
        <v>2.3110438849025802E-2</v>
      </c>
      <c r="AG886" s="346"/>
      <c r="AH886" s="346"/>
      <c r="AI886" s="346"/>
      <c r="AJ886" s="346">
        <v>3225</v>
      </c>
      <c r="AK886" s="346">
        <v>889835</v>
      </c>
      <c r="AL886" s="346"/>
      <c r="AM886" s="346"/>
      <c r="AN886" s="346"/>
      <c r="AO886" s="346">
        <v>-2826.9037221891726</v>
      </c>
      <c r="AP886" s="346">
        <v>23465.912240700156</v>
      </c>
      <c r="AQ886" s="347">
        <v>0.26372399765595206</v>
      </c>
      <c r="AR886" s="348" t="str">
        <f t="shared" si="69"/>
        <v>DhakaManikganj</v>
      </c>
      <c r="AS886" s="347">
        <v>4.0000000000000001E-3</v>
      </c>
      <c r="AT886" s="347" t="s">
        <v>1846</v>
      </c>
      <c r="AU886" s="347" t="s">
        <v>1843</v>
      </c>
      <c r="AV886" s="349" t="s">
        <v>1041</v>
      </c>
    </row>
    <row r="887" spans="1:48" ht="14.4">
      <c r="A887" s="343">
        <v>989</v>
      </c>
      <c r="B887" s="343" t="s">
        <v>2615</v>
      </c>
      <c r="C887" s="343" t="s">
        <v>2616</v>
      </c>
      <c r="D887" s="343" t="str">
        <f t="shared" si="65"/>
        <v>Below 1000 SFTDhakaGBUDDhakaNon-PNPCommercial HubMCবিভাগীয় শহরSquare ⬜ shapeGround floor</v>
      </c>
      <c r="E887" s="343" t="str">
        <f>CONCATENATE('Outlet Data'!K887,L887,'Outlet Data'!N887,M887)</f>
        <v>DhakaGBUDDhakaCommercial HubNon-PNP</v>
      </c>
      <c r="F887" s="343" t="str">
        <f t="shared" si="66"/>
        <v>Dhakaবিভাগীয় শহরNon-PNP</v>
      </c>
      <c r="G887" s="343" t="str">
        <f t="shared" si="67"/>
        <v>DhakaNon-PNP</v>
      </c>
      <c r="H887" s="344">
        <v>46142</v>
      </c>
      <c r="I887" s="343">
        <v>750</v>
      </c>
      <c r="J887" s="343" t="str">
        <f t="shared" si="68"/>
        <v>Below 1000 SFT</v>
      </c>
      <c r="K887" s="345" t="s">
        <v>1557</v>
      </c>
      <c r="L887" s="343" t="s">
        <v>52</v>
      </c>
      <c r="M887" s="345" t="s">
        <v>1537</v>
      </c>
      <c r="N887" s="343" t="s">
        <v>1014</v>
      </c>
      <c r="O887" s="343" t="s">
        <v>25</v>
      </c>
      <c r="P887" s="343" t="s">
        <v>118</v>
      </c>
      <c r="Q887" s="343" t="s">
        <v>1838</v>
      </c>
      <c r="R887" s="343" t="s">
        <v>52</v>
      </c>
      <c r="S887" s="346">
        <v>548745</v>
      </c>
      <c r="T887" s="346">
        <v>731.66</v>
      </c>
      <c r="U887" s="346">
        <v>281623.5</v>
      </c>
      <c r="V887" s="346">
        <v>815866.5</v>
      </c>
      <c r="W887" s="346">
        <v>670142</v>
      </c>
      <c r="X887" s="346">
        <v>550305</v>
      </c>
      <c r="Y887" s="346">
        <v>958728.79999999993</v>
      </c>
      <c r="Z887" s="346">
        <v>7</v>
      </c>
      <c r="AA887" s="346" t="s">
        <v>1848</v>
      </c>
      <c r="AB887" s="346" t="s">
        <v>1849</v>
      </c>
      <c r="AC887" s="346" t="s">
        <v>1841</v>
      </c>
      <c r="AD887" s="346">
        <v>-121397</v>
      </c>
      <c r="AE887" s="347">
        <v>-0.18115115900809087</v>
      </c>
      <c r="AF887" s="347">
        <v>-7.3335205591856332E-3</v>
      </c>
      <c r="AG887" s="346"/>
      <c r="AH887" s="346"/>
      <c r="AI887" s="346"/>
      <c r="AJ887" s="346">
        <v>14502</v>
      </c>
      <c r="AK887" s="346">
        <v>1082988</v>
      </c>
      <c r="AL887" s="346"/>
      <c r="AM887" s="346"/>
      <c r="AN887" s="346"/>
      <c r="AO887" s="346">
        <v>105.75197130342895</v>
      </c>
      <c r="AP887" s="346">
        <v>-8154.2174498040695</v>
      </c>
      <c r="AQ887" s="347">
        <v>0.18219635204816523</v>
      </c>
      <c r="AR887" s="348" t="str">
        <f t="shared" si="69"/>
        <v>DhakaGBUDDhaka</v>
      </c>
      <c r="AS887" s="347">
        <v>4.0000000000000001E-3</v>
      </c>
      <c r="AT887" s="347" t="s">
        <v>1846</v>
      </c>
      <c r="AU887" s="347" t="s">
        <v>1843</v>
      </c>
      <c r="AV887" s="349" t="s">
        <v>1041</v>
      </c>
    </row>
    <row r="888" spans="1:48" ht="14.4">
      <c r="A888" s="343">
        <v>984</v>
      </c>
      <c r="B888" s="343" t="s">
        <v>2617</v>
      </c>
      <c r="C888" s="343" t="s">
        <v>2618</v>
      </c>
      <c r="D888" s="343" t="str">
        <f t="shared" si="65"/>
        <v>1501 - 2000 SFTChattogramCumillaNon-PNPHigh Street W Residential BlockMBথানা সদরI shapeGround floor</v>
      </c>
      <c r="E888" s="343" t="str">
        <f>CONCATENATE('Outlet Data'!K888,L888,'Outlet Data'!N888,M888)</f>
        <v>ChattogramCumillaHigh Street W Residential BlockNon-PNP</v>
      </c>
      <c r="F888" s="343" t="str">
        <f t="shared" si="66"/>
        <v>Cumillaথানা সদরNon-PNP</v>
      </c>
      <c r="G888" s="343" t="str">
        <f t="shared" si="67"/>
        <v>CumillaNon-PNP</v>
      </c>
      <c r="H888" s="344">
        <v>46142</v>
      </c>
      <c r="I888" s="343">
        <v>1931</v>
      </c>
      <c r="J888" s="343" t="str">
        <f t="shared" si="68"/>
        <v>1501 - 2000 SFT</v>
      </c>
      <c r="K888" s="345" t="s">
        <v>195</v>
      </c>
      <c r="L888" s="343" t="s">
        <v>162</v>
      </c>
      <c r="M888" s="345" t="s">
        <v>1537</v>
      </c>
      <c r="N888" s="343" t="s">
        <v>1015</v>
      </c>
      <c r="O888" s="343" t="s">
        <v>25</v>
      </c>
      <c r="P888" s="343" t="s">
        <v>27</v>
      </c>
      <c r="Q888" s="343" t="s">
        <v>1869</v>
      </c>
      <c r="R888" s="343" t="s">
        <v>1863</v>
      </c>
      <c r="S888" s="346">
        <v>580751</v>
      </c>
      <c r="T888" s="346">
        <v>300.75142413257379</v>
      </c>
      <c r="U888" s="346">
        <v>292242.5</v>
      </c>
      <c r="V888" s="346">
        <v>869259.5</v>
      </c>
      <c r="W888" s="346">
        <v>1730070.3</v>
      </c>
      <c r="X888" s="346">
        <v>1191184.5375000001</v>
      </c>
      <c r="Y888" s="346">
        <v>3396251.9</v>
      </c>
      <c r="Z888" s="346">
        <v>16</v>
      </c>
      <c r="AA888" s="346" t="s">
        <v>1853</v>
      </c>
      <c r="AB888" s="346" t="s">
        <v>1854</v>
      </c>
      <c r="AC888" s="346" t="s">
        <v>1841</v>
      </c>
      <c r="AD888" s="346">
        <v>-1149319.3</v>
      </c>
      <c r="AE888" s="347">
        <v>-0.66431942100849883</v>
      </c>
      <c r="AF888" s="347">
        <v>-5.6283091251595552E-3</v>
      </c>
      <c r="AG888" s="346"/>
      <c r="AH888" s="346"/>
      <c r="AI888" s="346"/>
      <c r="AJ888" s="346">
        <v>3734</v>
      </c>
      <c r="AK888" s="346">
        <v>1157768</v>
      </c>
      <c r="AL888" s="346"/>
      <c r="AM888" s="346"/>
      <c r="AN888" s="346"/>
      <c r="AO888" s="346">
        <v>-5571.9751189471808</v>
      </c>
      <c r="AP888" s="346">
        <v>-965.3171865438926</v>
      </c>
      <c r="AQ888" s="347">
        <v>0.19482490897408444</v>
      </c>
      <c r="AR888" s="348" t="str">
        <f t="shared" si="69"/>
        <v>ChattogramCumilla</v>
      </c>
      <c r="AS888" s="347">
        <v>4.0000000000000001E-3</v>
      </c>
      <c r="AT888" s="347" t="s">
        <v>1856</v>
      </c>
      <c r="AU888" s="347" t="s">
        <v>1843</v>
      </c>
      <c r="AV888" s="349" t="s">
        <v>1041</v>
      </c>
    </row>
    <row r="889" spans="1:48" ht="14.4">
      <c r="A889" s="343">
        <v>994</v>
      </c>
      <c r="B889" s="343" t="s">
        <v>2619</v>
      </c>
      <c r="C889" s="343" t="s">
        <v>2620</v>
      </c>
      <c r="D889" s="343" t="str">
        <f t="shared" si="65"/>
        <v>1001 - 1500 SFTDhakaGBUDDhakaNon-PNPHigh Street W Residential BlockMCবিভাগীয় শহরL shapeGround floor</v>
      </c>
      <c r="E889" s="343" t="str">
        <f>CONCATENATE('Outlet Data'!K889,L889,'Outlet Data'!N889,M889)</f>
        <v>DhakaGBUDDhakaHigh Street W Residential BlockNon-PNP</v>
      </c>
      <c r="F889" s="343" t="str">
        <f t="shared" si="66"/>
        <v>Dhakaবিভাগীয় শহরNon-PNP</v>
      </c>
      <c r="G889" s="343" t="str">
        <f t="shared" si="67"/>
        <v>DhakaNon-PNP</v>
      </c>
      <c r="H889" s="344">
        <v>46142</v>
      </c>
      <c r="I889" s="343">
        <v>1300</v>
      </c>
      <c r="J889" s="343" t="str">
        <f t="shared" si="68"/>
        <v>1001 - 1500 SFT</v>
      </c>
      <c r="K889" s="345" t="s">
        <v>1557</v>
      </c>
      <c r="L889" s="343" t="s">
        <v>52</v>
      </c>
      <c r="M889" s="345" t="s">
        <v>1537</v>
      </c>
      <c r="N889" s="343" t="s">
        <v>1015</v>
      </c>
      <c r="O889" s="343" t="s">
        <v>25</v>
      </c>
      <c r="P889" s="343" t="s">
        <v>118</v>
      </c>
      <c r="Q889" s="343" t="s">
        <v>1838</v>
      </c>
      <c r="R889" s="343" t="s">
        <v>52</v>
      </c>
      <c r="S889" s="346">
        <v>784264</v>
      </c>
      <c r="T889" s="346">
        <v>603.28</v>
      </c>
      <c r="U889" s="346">
        <v>402025.5</v>
      </c>
      <c r="V889" s="346">
        <v>1166502.5</v>
      </c>
      <c r="W889" s="346">
        <v>1431940.4</v>
      </c>
      <c r="X889" s="346">
        <v>910644.83333333326</v>
      </c>
      <c r="Y889" s="346">
        <v>2001036.6</v>
      </c>
      <c r="Z889" s="346">
        <v>51</v>
      </c>
      <c r="AA889" s="346" t="s">
        <v>1848</v>
      </c>
      <c r="AB889" s="346" t="s">
        <v>1849</v>
      </c>
      <c r="AC889" s="346" t="s">
        <v>1841</v>
      </c>
      <c r="AD889" s="346">
        <v>-647676.39999999991</v>
      </c>
      <c r="AE889" s="347">
        <v>-0.4523068138869466</v>
      </c>
      <c r="AF889" s="347">
        <v>2.8347614472616627E-2</v>
      </c>
      <c r="AG889" s="346"/>
      <c r="AH889" s="346"/>
      <c r="AI889" s="346"/>
      <c r="AJ889" s="346">
        <v>19787</v>
      </c>
      <c r="AK889" s="346">
        <v>1548741</v>
      </c>
      <c r="AL889" s="346"/>
      <c r="AM889" s="346"/>
      <c r="AN889" s="346"/>
      <c r="AO889" s="346">
        <v>1875.5752601862964</v>
      </c>
      <c r="AP889" s="346">
        <v>42588.451773318113</v>
      </c>
      <c r="AQ889" s="347">
        <v>0.18692411722180938</v>
      </c>
      <c r="AR889" s="348" t="str">
        <f t="shared" si="69"/>
        <v>DhakaGBUDDhaka</v>
      </c>
      <c r="AS889" s="347">
        <v>4.0000000000000001E-3</v>
      </c>
      <c r="AT889" s="347" t="s">
        <v>1842</v>
      </c>
      <c r="AU889" s="347" t="s">
        <v>1843</v>
      </c>
      <c r="AV889" s="349" t="s">
        <v>1041</v>
      </c>
    </row>
    <row r="890" spans="1:48" ht="14.4">
      <c r="A890" s="343">
        <v>1010</v>
      </c>
      <c r="B890" s="343" t="s">
        <v>2621</v>
      </c>
      <c r="C890" s="343" t="s">
        <v>2622</v>
      </c>
      <c r="D890" s="343" t="str">
        <f t="shared" si="65"/>
        <v>Below 1000 SFTBarishalBarishalNon-PNPCommercial HubLCঅন্যান্যI shapeGround floor</v>
      </c>
      <c r="E890" s="343" t="str">
        <f>CONCATENATE('Outlet Data'!K890,L890,'Outlet Data'!N890,M890)</f>
        <v>BarishalBarishalCommercial HubNon-PNP</v>
      </c>
      <c r="F890" s="343" t="str">
        <f t="shared" si="66"/>
        <v>Barishalঅন্যান্যNon-PNP</v>
      </c>
      <c r="G890" s="343" t="str">
        <f t="shared" si="67"/>
        <v>BarishalNon-PNP</v>
      </c>
      <c r="H890" s="344">
        <v>46142</v>
      </c>
      <c r="I890" s="343">
        <v>1000</v>
      </c>
      <c r="J890" s="343" t="str">
        <f t="shared" si="68"/>
        <v>Below 1000 SFT</v>
      </c>
      <c r="K890" s="345" t="s">
        <v>189</v>
      </c>
      <c r="L890" s="343" t="s">
        <v>189</v>
      </c>
      <c r="M890" s="345" t="s">
        <v>1537</v>
      </c>
      <c r="N890" s="343" t="s">
        <v>1014</v>
      </c>
      <c r="O890" s="343" t="s">
        <v>127</v>
      </c>
      <c r="P890" s="343" t="s">
        <v>118</v>
      </c>
      <c r="Q890" s="343" t="s">
        <v>1926</v>
      </c>
      <c r="R890" s="343" t="s">
        <v>1863</v>
      </c>
      <c r="S890" s="346">
        <v>230314</v>
      </c>
      <c r="T890" s="346">
        <v>230.31399999999999</v>
      </c>
      <c r="U890" s="346">
        <v>115721.5</v>
      </c>
      <c r="V890" s="346">
        <v>344906.5</v>
      </c>
      <c r="W890" s="346">
        <v>629790.4</v>
      </c>
      <c r="X890" s="346">
        <v>427838</v>
      </c>
      <c r="Y890" s="346">
        <v>744136</v>
      </c>
      <c r="Z890" s="346">
        <v>5</v>
      </c>
      <c r="AA890" s="346" t="s">
        <v>1848</v>
      </c>
      <c r="AB890" s="346" t="s">
        <v>1849</v>
      </c>
      <c r="AC890" s="346" t="s">
        <v>1841</v>
      </c>
      <c r="AD890" s="346">
        <v>-399476.4</v>
      </c>
      <c r="AE890" s="347">
        <v>-0.63430055459721202</v>
      </c>
      <c r="AF890" s="347">
        <v>-0.168233202222141</v>
      </c>
      <c r="AG890" s="346"/>
      <c r="AH890" s="346"/>
      <c r="AI890" s="346"/>
      <c r="AJ890" s="346">
        <v>1129</v>
      </c>
      <c r="AK890" s="346">
        <v>459499</v>
      </c>
      <c r="AL890" s="346"/>
      <c r="AM890" s="346"/>
      <c r="AN890" s="346"/>
      <c r="AO890" s="346">
        <v>-4976.7247953579308</v>
      </c>
      <c r="AP890" s="346">
        <v>-72516.198677822424</v>
      </c>
      <c r="AQ890" s="347">
        <v>0.10588037455967987</v>
      </c>
      <c r="AR890" s="348" t="str">
        <f t="shared" si="69"/>
        <v>BarishalBarishal</v>
      </c>
      <c r="AS890" s="347">
        <v>4.0000000000000001E-3</v>
      </c>
      <c r="AT890" s="347" t="s">
        <v>1856</v>
      </c>
      <c r="AU890" s="347" t="s">
        <v>1843</v>
      </c>
      <c r="AV890" s="349" t="s">
        <v>1041</v>
      </c>
    </row>
    <row r="891" spans="1:48" ht="14.4">
      <c r="A891" s="343">
        <v>973</v>
      </c>
      <c r="B891" s="343" t="s">
        <v>2623</v>
      </c>
      <c r="C891" s="343" t="s">
        <v>2624</v>
      </c>
      <c r="D891" s="343" t="str">
        <f t="shared" si="65"/>
        <v>1501 - 2000 SFTDhakaNarayanganjNon-PNPCommercial HubMBঅন্যান্যI shapeGround floor</v>
      </c>
      <c r="E891" s="343" t="str">
        <f>CONCATENATE('Outlet Data'!K891,L891,'Outlet Data'!N891,M891)</f>
        <v>DhakaNarayanganjCommercial HubNon-PNP</v>
      </c>
      <c r="F891" s="343" t="str">
        <f t="shared" si="66"/>
        <v>Narayanganjঅন্যান্যNon-PNP</v>
      </c>
      <c r="G891" s="343" t="str">
        <f t="shared" si="67"/>
        <v>NarayanganjNon-PNP</v>
      </c>
      <c r="H891" s="344">
        <v>46142</v>
      </c>
      <c r="I891" s="343">
        <v>1573</v>
      </c>
      <c r="J891" s="343" t="str">
        <f t="shared" si="68"/>
        <v>1501 - 2000 SFT</v>
      </c>
      <c r="K891" s="345" t="s">
        <v>52</v>
      </c>
      <c r="L891" s="343" t="s">
        <v>103</v>
      </c>
      <c r="M891" s="345" t="s">
        <v>1537</v>
      </c>
      <c r="N891" s="343" t="s">
        <v>1014</v>
      </c>
      <c r="O891" s="343" t="s">
        <v>25</v>
      </c>
      <c r="P891" s="343" t="s">
        <v>27</v>
      </c>
      <c r="Q891" s="343" t="s">
        <v>1926</v>
      </c>
      <c r="R891" s="343" t="s">
        <v>52</v>
      </c>
      <c r="S891" s="346">
        <v>599958.5</v>
      </c>
      <c r="T891" s="346">
        <v>381.41036236490783</v>
      </c>
      <c r="U891" s="346">
        <v>367719.75</v>
      </c>
      <c r="V891" s="346">
        <v>832197.25</v>
      </c>
      <c r="W891" s="346">
        <v>2241169.2000000002</v>
      </c>
      <c r="X891" s="346">
        <v>1560783.7999999998</v>
      </c>
      <c r="Y891" s="346">
        <v>3069073.6</v>
      </c>
      <c r="Z891" s="346">
        <v>59</v>
      </c>
      <c r="AA891" s="346" t="s">
        <v>1853</v>
      </c>
      <c r="AB891" s="346" t="s">
        <v>1854</v>
      </c>
      <c r="AC891" s="346" t="s">
        <v>1841</v>
      </c>
      <c r="AD891" s="346">
        <v>-1641210.7000000002</v>
      </c>
      <c r="AE891" s="347">
        <v>-0.73230111318681335</v>
      </c>
      <c r="AF891" s="347">
        <v>4.6915095478324807E-3</v>
      </c>
      <c r="AG891" s="346"/>
      <c r="AH891" s="346"/>
      <c r="AI891" s="346"/>
      <c r="AJ891" s="346">
        <v>135481</v>
      </c>
      <c r="AK891" s="346">
        <v>1064436</v>
      </c>
      <c r="AL891" s="346"/>
      <c r="AM891" s="346"/>
      <c r="AN891" s="346"/>
      <c r="AO891" s="346">
        <v>-15413.525479537213</v>
      </c>
      <c r="AP891" s="346">
        <v>21042.94754164372</v>
      </c>
      <c r="AQ891" s="347">
        <v>0.17742716834418959</v>
      </c>
      <c r="AR891" s="348" t="str">
        <f t="shared" si="69"/>
        <v>DhakaNarayanganj</v>
      </c>
      <c r="AS891" s="347">
        <v>4.0000000000000001E-3</v>
      </c>
      <c r="AT891" s="347" t="s">
        <v>1856</v>
      </c>
      <c r="AU891" s="347" t="s">
        <v>1843</v>
      </c>
      <c r="AV891" s="349" t="s">
        <v>1041</v>
      </c>
    </row>
    <row r="892" spans="1:48" ht="14.4">
      <c r="A892" s="343">
        <v>986</v>
      </c>
      <c r="B892" s="343" t="s">
        <v>2625</v>
      </c>
      <c r="C892" s="343" t="s">
        <v>2626</v>
      </c>
      <c r="D892" s="343" t="str">
        <f t="shared" si="65"/>
        <v>1001 - 1500 SFTDhakaGBUDDhakaNon-PNPCommercial HubHAবিভাগীয় শহরSquare ⬜ shapeGround floor</v>
      </c>
      <c r="E892" s="343" t="str">
        <f>CONCATENATE('Outlet Data'!K892,L892,'Outlet Data'!N892,M892)</f>
        <v>DhakaGBUDDhakaCommercial HubNon-PNP</v>
      </c>
      <c r="F892" s="343" t="str">
        <f t="shared" si="66"/>
        <v>Dhakaবিভাগীয় শহরNon-PNP</v>
      </c>
      <c r="G892" s="343" t="str">
        <f t="shared" si="67"/>
        <v>DhakaNon-PNP</v>
      </c>
      <c r="H892" s="344">
        <v>46142</v>
      </c>
      <c r="I892" s="343">
        <v>1200</v>
      </c>
      <c r="J892" s="343" t="str">
        <f t="shared" si="68"/>
        <v>1001 - 1500 SFT</v>
      </c>
      <c r="K892" s="345" t="s">
        <v>1557</v>
      </c>
      <c r="L892" s="343" t="s">
        <v>52</v>
      </c>
      <c r="M892" s="345" t="s">
        <v>1537</v>
      </c>
      <c r="N892" s="343" t="s">
        <v>1014</v>
      </c>
      <c r="O892" s="343" t="s">
        <v>45</v>
      </c>
      <c r="P892" s="343" t="s">
        <v>46</v>
      </c>
      <c r="Q892" s="343" t="s">
        <v>1838</v>
      </c>
      <c r="R892" s="343" t="s">
        <v>52</v>
      </c>
      <c r="S892" s="346">
        <v>936954</v>
      </c>
      <c r="T892" s="346">
        <v>780.79499999999996</v>
      </c>
      <c r="U892" s="346">
        <v>478290.5</v>
      </c>
      <c r="V892" s="346">
        <v>1395617.5</v>
      </c>
      <c r="W892" s="346">
        <v>1431940.4</v>
      </c>
      <c r="X892" s="346">
        <v>961401.4</v>
      </c>
      <c r="Y892" s="346">
        <v>1915093.4</v>
      </c>
      <c r="Z892" s="346">
        <v>173</v>
      </c>
      <c r="AA892" s="346" t="s">
        <v>1839</v>
      </c>
      <c r="AB892" s="346" t="s">
        <v>1840</v>
      </c>
      <c r="AC892" s="346" t="s">
        <v>1841</v>
      </c>
      <c r="AD892" s="346">
        <v>-494986.39999999991</v>
      </c>
      <c r="AE892" s="347">
        <v>-0.34567528089856248</v>
      </c>
      <c r="AF892" s="347">
        <v>1.5928470217693837E-3</v>
      </c>
      <c r="AG892" s="346"/>
      <c r="AH892" s="346"/>
      <c r="AI892" s="346"/>
      <c r="AJ892" s="346">
        <v>19627</v>
      </c>
      <c r="AK892" s="346">
        <v>1854281</v>
      </c>
      <c r="AL892" s="346"/>
      <c r="AM892" s="346"/>
      <c r="AN892" s="346"/>
      <c r="AO892" s="346">
        <v>1370.0073466095464</v>
      </c>
      <c r="AP892" s="346">
        <v>1614.841430260276</v>
      </c>
      <c r="AQ892" s="347">
        <v>0.17604271603756191</v>
      </c>
      <c r="AR892" s="348" t="str">
        <f t="shared" si="69"/>
        <v>DhakaGBUDDhaka</v>
      </c>
      <c r="AS892" s="347">
        <v>4.0000000000000001E-3</v>
      </c>
      <c r="AT892" s="347" t="s">
        <v>1846</v>
      </c>
      <c r="AU892" s="347" t="s">
        <v>1843</v>
      </c>
      <c r="AV892" s="349" t="s">
        <v>1041</v>
      </c>
    </row>
    <row r="893" spans="1:48" ht="14.4">
      <c r="A893" s="343">
        <v>1008</v>
      </c>
      <c r="B893" s="343" t="s">
        <v>2627</v>
      </c>
      <c r="C893" s="343" t="s">
        <v>2628</v>
      </c>
      <c r="D893" s="343" t="str">
        <f t="shared" si="65"/>
        <v>1001 - 1500 SFTDhakaDhakaNon-PNPWithin the MahallaMBবিভাগীয় শহরL shapeGround floor</v>
      </c>
      <c r="E893" s="343" t="str">
        <f>CONCATENATE('Outlet Data'!K893,L893,'Outlet Data'!N893,M893)</f>
        <v>DhakaDhakaWithin the MahallaNon-PNP</v>
      </c>
      <c r="F893" s="343" t="str">
        <f t="shared" si="66"/>
        <v>Dhakaবিভাগীয় শহরNon-PNP</v>
      </c>
      <c r="G893" s="343" t="str">
        <f t="shared" si="67"/>
        <v>DhakaNon-PNP</v>
      </c>
      <c r="H893" s="344">
        <v>46142</v>
      </c>
      <c r="I893" s="343">
        <v>1269</v>
      </c>
      <c r="J893" s="343" t="str">
        <f t="shared" si="68"/>
        <v>1001 - 1500 SFT</v>
      </c>
      <c r="K893" s="345" t="s">
        <v>52</v>
      </c>
      <c r="L893" s="343" t="s">
        <v>52</v>
      </c>
      <c r="M893" s="345" t="s">
        <v>1537</v>
      </c>
      <c r="N893" s="343" t="s">
        <v>1016</v>
      </c>
      <c r="O893" s="343" t="s">
        <v>25</v>
      </c>
      <c r="P893" s="343" t="s">
        <v>27</v>
      </c>
      <c r="Q893" s="343" t="s">
        <v>1838</v>
      </c>
      <c r="R893" s="343" t="s">
        <v>52</v>
      </c>
      <c r="S893" s="346">
        <v>394924</v>
      </c>
      <c r="T893" s="346">
        <v>311.20882584712371</v>
      </c>
      <c r="U893" s="346">
        <v>198930</v>
      </c>
      <c r="V893" s="346">
        <v>590918</v>
      </c>
      <c r="W893" s="346">
        <v>1579145.8</v>
      </c>
      <c r="X893" s="346">
        <v>1485518.1</v>
      </c>
      <c r="Y893" s="346">
        <v>1712055.4</v>
      </c>
      <c r="Z893" s="346">
        <v>11</v>
      </c>
      <c r="AA893" s="346" t="s">
        <v>1857</v>
      </c>
      <c r="AB893" s="346" t="s">
        <v>1858</v>
      </c>
      <c r="AC893" s="346" t="s">
        <v>1841</v>
      </c>
      <c r="AD893" s="346">
        <v>-1184221.8</v>
      </c>
      <c r="AE893" s="347">
        <v>-0.74991289594665678</v>
      </c>
      <c r="AF893" s="347">
        <v>-4.8994345787197455E-2</v>
      </c>
      <c r="AG893" s="346"/>
      <c r="AH893" s="346"/>
      <c r="AI893" s="346"/>
      <c r="AJ893" s="346">
        <v>2936</v>
      </c>
      <c r="AK893" s="346">
        <v>786912</v>
      </c>
      <c r="AL893" s="346"/>
      <c r="AM893" s="346"/>
      <c r="AN893" s="346"/>
      <c r="AO893" s="346">
        <v>243.18496935764648</v>
      </c>
      <c r="AP893" s="346">
        <v>-38941.271000683977</v>
      </c>
      <c r="AQ893" s="347">
        <v>7.1525366019748099E-2</v>
      </c>
      <c r="AR893" s="348" t="str">
        <f t="shared" si="69"/>
        <v>DhakaDhaka</v>
      </c>
      <c r="AS893" s="347">
        <v>4.0000000000000001E-3</v>
      </c>
      <c r="AT893" s="347" t="s">
        <v>1842</v>
      </c>
      <c r="AU893" s="347" t="s">
        <v>1843</v>
      </c>
      <c r="AV893" s="349" t="s">
        <v>1041</v>
      </c>
    </row>
    <row r="894" spans="1:48" ht="14.4">
      <c r="A894" s="343">
        <v>979</v>
      </c>
      <c r="B894" s="343" t="s">
        <v>2629</v>
      </c>
      <c r="C894" s="343" t="s">
        <v>2630</v>
      </c>
      <c r="D894" s="343" t="str">
        <f t="shared" si="65"/>
        <v>Below 1000 SFTRangpurRangpurNon-PNPHigh StreetMBথানা সদরSquare ⬜ shapeSlightly upper than Ground floor</v>
      </c>
      <c r="E894" s="343" t="str">
        <f>CONCATENATE('Outlet Data'!K894,L894,'Outlet Data'!N894,M894)</f>
        <v>RangpurRangpurHigh StreetNon-PNP</v>
      </c>
      <c r="F894" s="343" t="str">
        <f t="shared" si="66"/>
        <v>Rangpurথানা সদরNon-PNP</v>
      </c>
      <c r="G894" s="343" t="str">
        <f t="shared" si="67"/>
        <v>RangpurNon-PNP</v>
      </c>
      <c r="H894" s="344">
        <v>46142</v>
      </c>
      <c r="I894" s="343">
        <v>780</v>
      </c>
      <c r="J894" s="343" t="str">
        <f t="shared" si="68"/>
        <v>Below 1000 SFT</v>
      </c>
      <c r="K894" s="345" t="s">
        <v>389</v>
      </c>
      <c r="L894" s="343" t="s">
        <v>389</v>
      </c>
      <c r="M894" s="345" t="s">
        <v>1537</v>
      </c>
      <c r="N894" s="343" t="s">
        <v>1018</v>
      </c>
      <c r="O894" s="343" t="s">
        <v>25</v>
      </c>
      <c r="P894" s="343" t="s">
        <v>27</v>
      </c>
      <c r="Q894" s="343" t="s">
        <v>1869</v>
      </c>
      <c r="R894" s="343" t="s">
        <v>1863</v>
      </c>
      <c r="S894" s="346">
        <v>495130.5</v>
      </c>
      <c r="T894" s="346">
        <v>634.78269230769229</v>
      </c>
      <c r="U894" s="346">
        <v>249611.25</v>
      </c>
      <c r="V894" s="346">
        <v>740649.75</v>
      </c>
      <c r="W894" s="346">
        <v>974283.3</v>
      </c>
      <c r="X894" s="346">
        <v>538513.69999999995</v>
      </c>
      <c r="Y894" s="346">
        <v>1231812.75</v>
      </c>
      <c r="Z894" s="346">
        <v>18</v>
      </c>
      <c r="AA894" s="346" t="s">
        <v>1848</v>
      </c>
      <c r="AB894" s="346" t="s">
        <v>1849</v>
      </c>
      <c r="AC894" s="346" t="s">
        <v>1841</v>
      </c>
      <c r="AD894" s="346">
        <v>-479152.80000000005</v>
      </c>
      <c r="AE894" s="347">
        <v>-0.49180028026755673</v>
      </c>
      <c r="AF894" s="347">
        <v>9.8532189156927356E-3</v>
      </c>
      <c r="AG894" s="346"/>
      <c r="AH894" s="346"/>
      <c r="AI894" s="346"/>
      <c r="AJ894" s="346">
        <v>4092</v>
      </c>
      <c r="AK894" s="346">
        <v>986169</v>
      </c>
      <c r="AL894" s="346"/>
      <c r="AM894" s="346"/>
      <c r="AN894" s="346"/>
      <c r="AO894" s="346">
        <v>-4380.5303209429103</v>
      </c>
      <c r="AP894" s="346">
        <v>14137.788737615716</v>
      </c>
      <c r="AQ894" s="347">
        <v>0.20327743883816332</v>
      </c>
      <c r="AR894" s="348" t="str">
        <f t="shared" si="69"/>
        <v>RangpurRangpur</v>
      </c>
      <c r="AS894" s="347">
        <v>4.0000000000000001E-3</v>
      </c>
      <c r="AT894" s="347" t="s">
        <v>1846</v>
      </c>
      <c r="AU894" s="347" t="s">
        <v>1851</v>
      </c>
      <c r="AV894" s="349" t="s">
        <v>1041</v>
      </c>
    </row>
    <row r="895" spans="1:48" ht="14.4">
      <c r="A895" s="343">
        <v>987</v>
      </c>
      <c r="B895" s="343" t="s">
        <v>2631</v>
      </c>
      <c r="C895" s="343" t="s">
        <v>2632</v>
      </c>
      <c r="D895" s="343" t="str">
        <f t="shared" si="65"/>
        <v>1501 - 2000 SFTDhakaDhakaNon-PNPHigh Street W Residential BlockMBবিভাগীয় শহরSquare ⬜ shapeGround floor</v>
      </c>
      <c r="E895" s="343" t="str">
        <f>CONCATENATE('Outlet Data'!K895,L895,'Outlet Data'!N895,M895)</f>
        <v>DhakaDhakaHigh Street W Residential BlockNon-PNP</v>
      </c>
      <c r="F895" s="343" t="str">
        <f t="shared" si="66"/>
        <v>Dhakaবিভাগীয় শহরNon-PNP</v>
      </c>
      <c r="G895" s="343" t="str">
        <f t="shared" si="67"/>
        <v>DhakaNon-PNP</v>
      </c>
      <c r="H895" s="344">
        <v>46142</v>
      </c>
      <c r="I895" s="343">
        <v>1900</v>
      </c>
      <c r="J895" s="343" t="str">
        <f t="shared" si="68"/>
        <v>1501 - 2000 SFT</v>
      </c>
      <c r="K895" s="345" t="s">
        <v>52</v>
      </c>
      <c r="L895" s="343" t="s">
        <v>52</v>
      </c>
      <c r="M895" s="345" t="s">
        <v>1537</v>
      </c>
      <c r="N895" s="343" t="s">
        <v>1015</v>
      </c>
      <c r="O895" s="343" t="s">
        <v>25</v>
      </c>
      <c r="P895" s="343" t="s">
        <v>27</v>
      </c>
      <c r="Q895" s="343" t="s">
        <v>1838</v>
      </c>
      <c r="R895" s="343" t="s">
        <v>52</v>
      </c>
      <c r="S895" s="346">
        <v>589299.5</v>
      </c>
      <c r="T895" s="346">
        <v>310.15763157894736</v>
      </c>
      <c r="U895" s="346">
        <v>295550.75</v>
      </c>
      <c r="V895" s="346">
        <v>883048.25</v>
      </c>
      <c r="W895" s="346">
        <v>3119556</v>
      </c>
      <c r="X895" s="346">
        <v>2524488.5</v>
      </c>
      <c r="Y895" s="346">
        <v>3962799.3</v>
      </c>
      <c r="Z895" s="346">
        <v>11</v>
      </c>
      <c r="AA895" s="346" t="s">
        <v>1857</v>
      </c>
      <c r="AB895" s="346" t="s">
        <v>1858</v>
      </c>
      <c r="AC895" s="346" t="s">
        <v>1841</v>
      </c>
      <c r="AD895" s="346">
        <v>-2530256.5</v>
      </c>
      <c r="AE895" s="347">
        <v>-0.81109507250390767</v>
      </c>
      <c r="AF895" s="347">
        <v>-2.1621490630006197E-2</v>
      </c>
      <c r="AG895" s="346"/>
      <c r="AH895" s="346"/>
      <c r="AI895" s="346"/>
      <c r="AJ895" s="346">
        <v>1802</v>
      </c>
      <c r="AK895" s="346">
        <v>1176797</v>
      </c>
      <c r="AL895" s="346"/>
      <c r="AM895" s="346"/>
      <c r="AN895" s="346"/>
      <c r="AO895" s="346">
        <v>-728.32067482989817</v>
      </c>
      <c r="AP895" s="346">
        <v>-24754.746560204774</v>
      </c>
      <c r="AQ895" s="347">
        <v>3.659693444505456E-2</v>
      </c>
      <c r="AR895" s="348" t="str">
        <f t="shared" si="69"/>
        <v>DhakaDhaka</v>
      </c>
      <c r="AS895" s="347">
        <v>4.0000000000000001E-3</v>
      </c>
      <c r="AT895" s="347" t="s">
        <v>1846</v>
      </c>
      <c r="AU895" s="347" t="s">
        <v>1843</v>
      </c>
      <c r="AV895" s="349" t="s">
        <v>1041</v>
      </c>
    </row>
    <row r="896" spans="1:48" ht="14.4">
      <c r="A896" s="343">
        <v>1009</v>
      </c>
      <c r="B896" s="343" t="s">
        <v>2633</v>
      </c>
      <c r="C896" s="343" t="s">
        <v>2634</v>
      </c>
      <c r="D896" s="343" t="str">
        <f t="shared" si="65"/>
        <v>1001 - 1500 SFTRangpurPanchagarhNon-PNPHigh StreetLCজেলা শহরL shapeGround floor</v>
      </c>
      <c r="E896" s="343" t="str">
        <f>CONCATENATE('Outlet Data'!K896,L896,'Outlet Data'!N896,M896)</f>
        <v>RangpurPanchagarhHigh StreetNon-PNP</v>
      </c>
      <c r="F896" s="343" t="str">
        <f t="shared" si="66"/>
        <v>Panchagarhজেলা শহরNon-PNP</v>
      </c>
      <c r="G896" s="343" t="str">
        <f t="shared" si="67"/>
        <v>PanchagarhNon-PNP</v>
      </c>
      <c r="H896" s="344">
        <v>46142</v>
      </c>
      <c r="I896" s="343">
        <v>1400</v>
      </c>
      <c r="J896" s="343" t="str">
        <f t="shared" si="68"/>
        <v>1001 - 1500 SFT</v>
      </c>
      <c r="K896" s="345" t="s">
        <v>389</v>
      </c>
      <c r="L896" s="343" t="s">
        <v>1566</v>
      </c>
      <c r="M896" s="345" t="s">
        <v>1537</v>
      </c>
      <c r="N896" s="343" t="s">
        <v>1018</v>
      </c>
      <c r="O896" s="343" t="s">
        <v>127</v>
      </c>
      <c r="P896" s="343" t="s">
        <v>118</v>
      </c>
      <c r="Q896" s="343" t="s">
        <v>1861</v>
      </c>
      <c r="R896" s="343" t="s">
        <v>1863</v>
      </c>
      <c r="S896" s="346">
        <v>463215</v>
      </c>
      <c r="T896" s="346">
        <v>330.86785714285713</v>
      </c>
      <c r="U896" s="346">
        <v>231633.5</v>
      </c>
      <c r="V896" s="346">
        <v>694796.5</v>
      </c>
      <c r="W896" s="346">
        <v>1024685.6</v>
      </c>
      <c r="X896" s="346">
        <v>753337.3</v>
      </c>
      <c r="Y896" s="346">
        <v>1171640.8</v>
      </c>
      <c r="Z896" s="346">
        <v>11</v>
      </c>
      <c r="AA896" s="346" t="s">
        <v>1853</v>
      </c>
      <c r="AB896" s="346" t="s">
        <v>1854</v>
      </c>
      <c r="AC896" s="346" t="s">
        <v>1841</v>
      </c>
      <c r="AD896" s="346">
        <v>-561470.6</v>
      </c>
      <c r="AE896" s="347">
        <v>-0.54794426700248344</v>
      </c>
      <c r="AF896" s="347">
        <v>-1.9286306448968324E-2</v>
      </c>
      <c r="AG896" s="346"/>
      <c r="AH896" s="346"/>
      <c r="AI896" s="346"/>
      <c r="AJ896" s="346">
        <v>52</v>
      </c>
      <c r="AK896" s="346">
        <v>926378</v>
      </c>
      <c r="AL896" s="346"/>
      <c r="AM896" s="346"/>
      <c r="AN896" s="346"/>
      <c r="AO896" s="346">
        <v>-7111.8164574541315</v>
      </c>
      <c r="AP896" s="346">
        <v>-10755.596426063596</v>
      </c>
      <c r="AQ896" s="347">
        <v>0.19011115369873519</v>
      </c>
      <c r="AR896" s="348" t="str">
        <f t="shared" si="69"/>
        <v>RangpurPanchagarh</v>
      </c>
      <c r="AS896" s="347">
        <v>4.0000000000000001E-3</v>
      </c>
      <c r="AT896" s="347" t="s">
        <v>1842</v>
      </c>
      <c r="AU896" s="347" t="s">
        <v>1843</v>
      </c>
      <c r="AV896" s="349" t="s">
        <v>1041</v>
      </c>
    </row>
    <row r="897" spans="1:48" ht="14.4">
      <c r="A897" s="343">
        <v>980</v>
      </c>
      <c r="B897" s="343" t="s">
        <v>2635</v>
      </c>
      <c r="C897" s="343" t="s">
        <v>2636</v>
      </c>
      <c r="D897" s="343" t="str">
        <f t="shared" si="65"/>
        <v>1501 - 2000 SFTDhakaTangailNon-PNPWithin the MahallaMBথানা সদরI shapeGround floor</v>
      </c>
      <c r="E897" s="343" t="str">
        <f>CONCATENATE('Outlet Data'!K897,L897,'Outlet Data'!N897,M897)</f>
        <v>DhakaTangailWithin the MahallaNon-PNP</v>
      </c>
      <c r="F897" s="343" t="str">
        <f t="shared" si="66"/>
        <v>Tangailথানা সদরNon-PNP</v>
      </c>
      <c r="G897" s="343" t="str">
        <f t="shared" si="67"/>
        <v>TangailNon-PNP</v>
      </c>
      <c r="H897" s="344">
        <v>46142</v>
      </c>
      <c r="I897" s="343">
        <v>1626</v>
      </c>
      <c r="J897" s="343" t="str">
        <f t="shared" si="68"/>
        <v>1501 - 2000 SFT</v>
      </c>
      <c r="K897" s="345" t="s">
        <v>52</v>
      </c>
      <c r="L897" s="343" t="s">
        <v>362</v>
      </c>
      <c r="M897" s="345" t="s">
        <v>1537</v>
      </c>
      <c r="N897" s="343" t="s">
        <v>1016</v>
      </c>
      <c r="O897" s="343" t="s">
        <v>25</v>
      </c>
      <c r="P897" s="343" t="s">
        <v>27</v>
      </c>
      <c r="Q897" s="343" t="s">
        <v>1869</v>
      </c>
      <c r="R897" s="343" t="s">
        <v>52</v>
      </c>
      <c r="S897" s="346">
        <v>593902</v>
      </c>
      <c r="T897" s="346">
        <v>365.25338253382535</v>
      </c>
      <c r="U897" s="346">
        <v>297921</v>
      </c>
      <c r="V897" s="346">
        <v>889883</v>
      </c>
      <c r="W897" s="346">
        <v>2241169.2000000002</v>
      </c>
      <c r="X897" s="346">
        <v>1560783.7999999998</v>
      </c>
      <c r="Y897" s="346">
        <v>3069073.6</v>
      </c>
      <c r="Z897" s="346">
        <v>59</v>
      </c>
      <c r="AA897" s="346" t="s">
        <v>1853</v>
      </c>
      <c r="AB897" s="346" t="s">
        <v>1854</v>
      </c>
      <c r="AC897" s="346" t="s">
        <v>1841</v>
      </c>
      <c r="AD897" s="346">
        <v>-1647267.2000000002</v>
      </c>
      <c r="AE897" s="347">
        <v>-0.73500349728168679</v>
      </c>
      <c r="AF897" s="347">
        <v>4.0160262691315098E-2</v>
      </c>
      <c r="AG897" s="346"/>
      <c r="AH897" s="346"/>
      <c r="AI897" s="346"/>
      <c r="AJ897" s="346">
        <v>1940</v>
      </c>
      <c r="AK897" s="346">
        <v>1185864</v>
      </c>
      <c r="AL897" s="346"/>
      <c r="AM897" s="346"/>
      <c r="AN897" s="346"/>
      <c r="AO897" s="346">
        <v>-2486.8213824809104</v>
      </c>
      <c r="AP897" s="346">
        <v>50189.34204827575</v>
      </c>
      <c r="AQ897" s="347">
        <v>0.19104800680289627</v>
      </c>
      <c r="AR897" s="348" t="str">
        <f t="shared" si="69"/>
        <v>DhakaTangail</v>
      </c>
      <c r="AS897" s="347">
        <v>4.0000000000000001E-3</v>
      </c>
      <c r="AT897" s="347" t="s">
        <v>1856</v>
      </c>
      <c r="AU897" s="347" t="s">
        <v>1843</v>
      </c>
      <c r="AV897" s="349" t="s">
        <v>1041</v>
      </c>
    </row>
    <row r="898" spans="1:48" ht="14.4">
      <c r="A898" s="343">
        <v>995</v>
      </c>
      <c r="B898" s="343" t="s">
        <v>2637</v>
      </c>
      <c r="C898" s="343" t="s">
        <v>2638</v>
      </c>
      <c r="D898" s="343" t="str">
        <f t="shared" si="65"/>
        <v xml:space="preserve">Below 1000 SFTRangpurKurigramNon-PNPCommercial HubMBথানা সদরOthersGround floor </v>
      </c>
      <c r="E898" s="343" t="str">
        <f>CONCATENATE('Outlet Data'!K898,L898,'Outlet Data'!N898,M898)</f>
        <v>RangpurKurigramCommercial HubNon-PNP</v>
      </c>
      <c r="F898" s="343" t="str">
        <f t="shared" si="66"/>
        <v>Kurigramথানা সদরNon-PNP</v>
      </c>
      <c r="G898" s="343" t="str">
        <f t="shared" si="67"/>
        <v>KurigramNon-PNP</v>
      </c>
      <c r="H898" s="344">
        <v>46142</v>
      </c>
      <c r="I898" s="343">
        <v>979</v>
      </c>
      <c r="J898" s="343" t="str">
        <f t="shared" si="68"/>
        <v>Below 1000 SFT</v>
      </c>
      <c r="K898" s="345" t="s">
        <v>389</v>
      </c>
      <c r="L898" s="343" t="s">
        <v>336</v>
      </c>
      <c r="M898" s="345" t="s">
        <v>1537</v>
      </c>
      <c r="N898" s="343" t="s">
        <v>1014</v>
      </c>
      <c r="O898" s="343" t="s">
        <v>25</v>
      </c>
      <c r="P898" s="343" t="s">
        <v>27</v>
      </c>
      <c r="Q898" s="343" t="s">
        <v>1869</v>
      </c>
      <c r="R898" s="343" t="s">
        <v>1863</v>
      </c>
      <c r="S898" s="346">
        <v>415574.5</v>
      </c>
      <c r="T898" s="346">
        <v>424.48876404494382</v>
      </c>
      <c r="U898" s="346">
        <v>208782.75</v>
      </c>
      <c r="V898" s="346">
        <v>622366.25</v>
      </c>
      <c r="W898" s="346">
        <v>974283.3</v>
      </c>
      <c r="X898" s="346">
        <v>538513.69999999995</v>
      </c>
      <c r="Y898" s="346">
        <v>1231812.75</v>
      </c>
      <c r="Z898" s="346">
        <v>18</v>
      </c>
      <c r="AA898" s="346" t="s">
        <v>1848</v>
      </c>
      <c r="AB898" s="346" t="s">
        <v>1849</v>
      </c>
      <c r="AC898" s="346" t="s">
        <v>1841</v>
      </c>
      <c r="AD898" s="346">
        <v>-558708.80000000005</v>
      </c>
      <c r="AE898" s="347">
        <v>-0.57345620108648077</v>
      </c>
      <c r="AF898" s="347">
        <v>3.3954755304286703E-2</v>
      </c>
      <c r="AG898" s="346"/>
      <c r="AH898" s="346"/>
      <c r="AI898" s="346"/>
      <c r="AJ898" s="346">
        <v>1991</v>
      </c>
      <c r="AK898" s="346">
        <v>829158</v>
      </c>
      <c r="AL898" s="346"/>
      <c r="AM898" s="346"/>
      <c r="AN898" s="346"/>
      <c r="AO898" s="346">
        <v>77.086069893192857</v>
      </c>
      <c r="AP898" s="346">
        <v>28144.374846509396</v>
      </c>
      <c r="AQ898" s="347">
        <v>7.2536491767376837E-2</v>
      </c>
      <c r="AR898" s="348" t="str">
        <f t="shared" si="69"/>
        <v>RangpurKurigram</v>
      </c>
      <c r="AS898" s="347">
        <v>4.0000000000000001E-3</v>
      </c>
      <c r="AT898" s="347" t="s">
        <v>1850</v>
      </c>
      <c r="AU898" s="347" t="s">
        <v>1930</v>
      </c>
      <c r="AV898" s="349" t="s">
        <v>1041</v>
      </c>
    </row>
    <row r="899" spans="1:48" ht="14.4">
      <c r="A899" s="343">
        <v>990</v>
      </c>
      <c r="B899" s="343" t="s">
        <v>2639</v>
      </c>
      <c r="C899" s="343" t="s">
        <v>2640</v>
      </c>
      <c r="D899" s="343" t="str">
        <f t="shared" ref="D899:D900" si="70">CONCATENATE(J899,K899,L899,M899,,N899,O899,P899,Q899,AT899,AU899)</f>
        <v>1001 - 1500 SFTKhulnaBagerhatNon-PNPHigh Street W Residential BlockMBথানা সদরSquare ⬜ shapeGround floor</v>
      </c>
      <c r="E899" s="343" t="str">
        <f>CONCATENATE('Outlet Data'!K899,L899,'Outlet Data'!N899,M899)</f>
        <v>KhulnaBagerhatHigh Street W Residential BlockNon-PNP</v>
      </c>
      <c r="F899" s="343" t="str">
        <f t="shared" ref="F899:F900" si="71">CONCATENATE(L899,Q899,M899)</f>
        <v>Bagerhatথানা সদরNon-PNP</v>
      </c>
      <c r="G899" s="343" t="str">
        <f t="shared" ref="G899:G900" si="72">CONCATENATE(L899,M899)</f>
        <v>BagerhatNon-PNP</v>
      </c>
      <c r="H899" s="344">
        <v>46142</v>
      </c>
      <c r="I899" s="343">
        <v>1373</v>
      </c>
      <c r="J899" s="343" t="str">
        <f t="shared" ref="J899:J900" si="73">IF(I899="","",IF(I899&lt;=1000,"Below 1000 SFT",IF(I899&gt;10000,"More Then 10000 SFT",(INT((I899-1001)/500)*500+1001)&amp;" - "&amp;(INT((I899-1001)/500)*500+1500)&amp;" SFT")))</f>
        <v>1001 - 1500 SFT</v>
      </c>
      <c r="K899" s="345" t="s">
        <v>159</v>
      </c>
      <c r="L899" s="343" t="s">
        <v>1163</v>
      </c>
      <c r="M899" s="345" t="s">
        <v>1537</v>
      </c>
      <c r="N899" s="343" t="s">
        <v>1015</v>
      </c>
      <c r="O899" s="343" t="s">
        <v>25</v>
      </c>
      <c r="P899" s="343" t="s">
        <v>27</v>
      </c>
      <c r="Q899" s="343" t="s">
        <v>1869</v>
      </c>
      <c r="R899" s="343" t="s">
        <v>1863</v>
      </c>
      <c r="S899" s="346">
        <v>583091.5</v>
      </c>
      <c r="T899" s="346">
        <v>424.68426802621997</v>
      </c>
      <c r="U899" s="346">
        <v>292220.25</v>
      </c>
      <c r="V899" s="346">
        <v>873962.75</v>
      </c>
      <c r="W899" s="346">
        <v>774190.52500000002</v>
      </c>
      <c r="X899" s="346">
        <v>651933.8125</v>
      </c>
      <c r="Y899" s="346">
        <v>1290955.3</v>
      </c>
      <c r="Z899" s="346">
        <v>6</v>
      </c>
      <c r="AA899" s="346" t="s">
        <v>1853</v>
      </c>
      <c r="AB899" s="346" t="s">
        <v>1854</v>
      </c>
      <c r="AC899" s="346" t="s">
        <v>1841</v>
      </c>
      <c r="AD899" s="346">
        <v>-191099.02500000002</v>
      </c>
      <c r="AE899" s="347">
        <v>-0.24683720457570835</v>
      </c>
      <c r="AF899" s="347">
        <v>4.2746366768558385E-2</v>
      </c>
      <c r="AG899" s="346"/>
      <c r="AH899" s="346"/>
      <c r="AI899" s="346"/>
      <c r="AJ899" s="346">
        <v>1349</v>
      </c>
      <c r="AK899" s="346">
        <v>1164834</v>
      </c>
      <c r="AL899" s="346"/>
      <c r="AM899" s="346"/>
      <c r="AN899" s="346"/>
      <c r="AO899" s="346">
        <v>50.435979540430765</v>
      </c>
      <c r="AP899" s="346">
        <v>49799.650257717294</v>
      </c>
      <c r="AQ899" s="347">
        <v>0.13962544038568514</v>
      </c>
      <c r="AR899" s="348" t="str">
        <f t="shared" ref="AR899:AR900" si="74">K899&amp;L899</f>
        <v>KhulnaBagerhat</v>
      </c>
      <c r="AS899" s="347">
        <v>4.0000000000000001E-3</v>
      </c>
      <c r="AT899" s="347" t="s">
        <v>1846</v>
      </c>
      <c r="AU899" s="347" t="s">
        <v>1843</v>
      </c>
      <c r="AV899" s="349" t="s">
        <v>1041</v>
      </c>
    </row>
    <row r="900" spans="1:48" ht="14.4">
      <c r="A900" s="343">
        <v>1016</v>
      </c>
      <c r="B900" s="343" t="s">
        <v>2641</v>
      </c>
      <c r="C900" s="343" t="s">
        <v>2642</v>
      </c>
      <c r="D900" s="343" t="str">
        <f t="shared" si="70"/>
        <v>Below 1000 SFTDhakaDhakaNon-PNPWithin the MahallaHBবিভাগীয় শহরOthersSlightly upper than Ground floor</v>
      </c>
      <c r="E900" s="343" t="str">
        <f>CONCATENATE('Outlet Data'!K900,L900,'Outlet Data'!N900,M900)</f>
        <v>DhakaDhakaWithin the MahallaNon-PNP</v>
      </c>
      <c r="F900" s="343" t="str">
        <f t="shared" si="71"/>
        <v>Dhakaবিভাগীয় শহরNon-PNP</v>
      </c>
      <c r="G900" s="343" t="str">
        <f t="shared" si="72"/>
        <v>DhakaNon-PNP</v>
      </c>
      <c r="H900" s="344">
        <v>46142</v>
      </c>
      <c r="I900" s="343">
        <v>850</v>
      </c>
      <c r="J900" s="343" t="str">
        <f t="shared" si="73"/>
        <v>Below 1000 SFT</v>
      </c>
      <c r="K900" s="345" t="s">
        <v>52</v>
      </c>
      <c r="L900" s="343" t="s">
        <v>52</v>
      </c>
      <c r="M900" s="345" t="s">
        <v>1537</v>
      </c>
      <c r="N900" s="343" t="s">
        <v>1016</v>
      </c>
      <c r="O900" s="343" t="s">
        <v>45</v>
      </c>
      <c r="P900" s="343" t="s">
        <v>27</v>
      </c>
      <c r="Q900" s="343" t="s">
        <v>1838</v>
      </c>
      <c r="R900" s="343" t="s">
        <v>52</v>
      </c>
      <c r="S900" s="346">
        <v>627753</v>
      </c>
      <c r="T900" s="346">
        <v>738.53294117647056</v>
      </c>
      <c r="U900" s="346">
        <v>627753</v>
      </c>
      <c r="V900" s="346">
        <v>627753</v>
      </c>
      <c r="W900" s="346">
        <v>1346407.6</v>
      </c>
      <c r="X900" s="346">
        <v>627753</v>
      </c>
      <c r="Y900" s="346">
        <v>2031422.6</v>
      </c>
      <c r="Z900" s="346">
        <v>5</v>
      </c>
      <c r="AA900" s="346" t="s">
        <v>1853</v>
      </c>
      <c r="AB900" s="346" t="s">
        <v>1854</v>
      </c>
      <c r="AC900" s="346" t="s">
        <v>1845</v>
      </c>
      <c r="AD900" s="346">
        <v>-718654.60000000009</v>
      </c>
      <c r="AE900" s="347">
        <v>-0.53375708812101186</v>
      </c>
      <c r="AF900" s="347">
        <v>2.5899146059459718E-3</v>
      </c>
      <c r="AG900" s="346"/>
      <c r="AH900" s="346"/>
      <c r="AI900" s="346"/>
      <c r="AJ900" s="346"/>
      <c r="AK900" s="346">
        <v>627753</v>
      </c>
      <c r="AL900" s="346"/>
      <c r="AM900" s="346"/>
      <c r="AN900" s="346"/>
      <c r="AO900" s="346"/>
      <c r="AP900" s="346">
        <v>1625.8266636264016</v>
      </c>
      <c r="AQ900" s="347">
        <v>0.14722111806361549</v>
      </c>
      <c r="AR900" s="348" t="str">
        <f t="shared" si="74"/>
        <v>DhakaDhaka</v>
      </c>
      <c r="AS900" s="347">
        <v>4.0000000000000001E-3</v>
      </c>
      <c r="AT900" s="347" t="s">
        <v>1850</v>
      </c>
      <c r="AU900" s="347" t="s">
        <v>1851</v>
      </c>
      <c r="AV900" s="349" t="s">
        <v>1041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5C7DC-CCDE-4D14-9EEB-60B0F2080734}">
  <dimension ref="B4:G28"/>
  <sheetViews>
    <sheetView workbookViewId="0">
      <selection activeCell="J20" sqref="J20"/>
    </sheetView>
  </sheetViews>
  <sheetFormatPr defaultRowHeight="14.4"/>
  <cols>
    <col min="2" max="2" width="11.21875" bestFit="1" customWidth="1"/>
    <col min="3" max="4" width="20.44140625" bestFit="1" customWidth="1"/>
    <col min="5" max="5" width="23.77734375" bestFit="1" customWidth="1"/>
    <col min="6" max="6" width="7" bestFit="1" customWidth="1"/>
    <col min="7" max="7" width="11.77734375" bestFit="1" customWidth="1"/>
  </cols>
  <sheetData>
    <row r="4" spans="2:7" s="333" customFormat="1">
      <c r="B4" s="321" t="s">
        <v>640</v>
      </c>
      <c r="C4" s="321" t="s">
        <v>1550</v>
      </c>
      <c r="D4" s="321" t="s">
        <v>1549</v>
      </c>
      <c r="E4" s="321" t="s">
        <v>2657</v>
      </c>
      <c r="F4" s="321" t="s">
        <v>691</v>
      </c>
      <c r="G4" s="321" t="s">
        <v>2658</v>
      </c>
    </row>
    <row r="5" spans="2:7">
      <c r="B5" s="273" t="s">
        <v>189</v>
      </c>
      <c r="C5" s="273" t="s">
        <v>1041</v>
      </c>
      <c r="D5" s="273" t="s">
        <v>1537</v>
      </c>
      <c r="E5" s="273" t="str">
        <f>CONCATENATE(B5," ",C5," ",D5)</f>
        <v>Barishal FR Non-PNP</v>
      </c>
      <c r="F5" s="355">
        <v>0.15601992678191531</v>
      </c>
      <c r="G5" s="273">
        <f>COUNTIF('GP% Cal'!AC:AC,'GP%Final'!E5)</f>
        <v>73</v>
      </c>
    </row>
    <row r="6" spans="2:7">
      <c r="B6" s="273" t="s">
        <v>189</v>
      </c>
      <c r="C6" s="273" t="s">
        <v>1555</v>
      </c>
      <c r="D6" s="273" t="s">
        <v>1492</v>
      </c>
      <c r="E6" s="273" t="str">
        <f t="shared" ref="E6:E28" si="0">CONCATENATE(B6," ",C6," ",D6)</f>
        <v>Barishal OWN PNP</v>
      </c>
      <c r="F6" s="355">
        <v>0.15686241014117036</v>
      </c>
      <c r="G6" s="273">
        <f>COUNTIF('GP% Cal'!AC:AC,'GP%Final'!E6)</f>
        <v>1</v>
      </c>
    </row>
    <row r="7" spans="2:7">
      <c r="B7" s="273" t="s">
        <v>195</v>
      </c>
      <c r="C7" s="273" t="s">
        <v>1041</v>
      </c>
      <c r="D7" s="273" t="s">
        <v>1537</v>
      </c>
      <c r="E7" s="273" t="str">
        <f t="shared" si="0"/>
        <v>Chattogram FR Non-PNP</v>
      </c>
      <c r="F7" s="355">
        <v>0.1652883053847348</v>
      </c>
      <c r="G7" s="273">
        <f>COUNTIF('GP% Cal'!AC:AC,'GP%Final'!E7)</f>
        <v>96</v>
      </c>
    </row>
    <row r="8" spans="2:7">
      <c r="B8" s="273" t="s">
        <v>195</v>
      </c>
      <c r="C8" s="273" t="s">
        <v>1041</v>
      </c>
      <c r="D8" s="273" t="s">
        <v>1492</v>
      </c>
      <c r="E8" s="273" t="str">
        <f t="shared" si="0"/>
        <v>Chattogram FR PNP</v>
      </c>
      <c r="F8" s="355">
        <v>0.17487179995671584</v>
      </c>
      <c r="G8" s="273">
        <f>COUNTIF('GP% Cal'!AC:AC,'GP%Final'!E8)</f>
        <v>3</v>
      </c>
    </row>
    <row r="9" spans="2:7">
      <c r="B9" s="273" t="s">
        <v>195</v>
      </c>
      <c r="C9" s="273" t="s">
        <v>1555</v>
      </c>
      <c r="D9" s="273" t="s">
        <v>1537</v>
      </c>
      <c r="E9" s="273" t="str">
        <f t="shared" si="0"/>
        <v>Chattogram OWN Non-PNP</v>
      </c>
      <c r="F9" s="355">
        <v>0.18723578591166171</v>
      </c>
      <c r="G9" s="273">
        <f>COUNTIF('GP% Cal'!AC:AC,'GP%Final'!E9)</f>
        <v>3</v>
      </c>
    </row>
    <row r="10" spans="2:7">
      <c r="B10" s="273" t="s">
        <v>195</v>
      </c>
      <c r="C10" s="273" t="s">
        <v>1555</v>
      </c>
      <c r="D10" s="273" t="s">
        <v>1492</v>
      </c>
      <c r="E10" s="273" t="str">
        <f t="shared" si="0"/>
        <v>Chattogram OWN PNP</v>
      </c>
      <c r="F10" s="355">
        <v>0.16384349743590615</v>
      </c>
      <c r="G10" s="273">
        <f>COUNTIF('GP% Cal'!AC:AC,'GP%Final'!E10)</f>
        <v>8</v>
      </c>
    </row>
    <row r="11" spans="2:7">
      <c r="B11" s="273" t="s">
        <v>52</v>
      </c>
      <c r="C11" s="273" t="s">
        <v>1041</v>
      </c>
      <c r="D11" s="273" t="s">
        <v>1537</v>
      </c>
      <c r="E11" s="273" t="str">
        <f t="shared" si="0"/>
        <v>Dhaka FR Non-PNP</v>
      </c>
      <c r="F11" s="355">
        <v>0.15969475504252637</v>
      </c>
      <c r="G11" s="273">
        <f>COUNTIF('GP% Cal'!AC:AC,'GP%Final'!E11)</f>
        <v>384</v>
      </c>
    </row>
    <row r="12" spans="2:7">
      <c r="B12" s="273" t="s">
        <v>52</v>
      </c>
      <c r="C12" s="273" t="s">
        <v>1041</v>
      </c>
      <c r="D12" s="273" t="s">
        <v>1492</v>
      </c>
      <c r="E12" s="273" t="str">
        <f t="shared" si="0"/>
        <v>Dhaka FR PNP</v>
      </c>
      <c r="F12" s="355">
        <v>0.15766803620083561</v>
      </c>
      <c r="G12" s="273">
        <f>COUNTIF('GP% Cal'!AC:AC,'GP%Final'!E12)</f>
        <v>17</v>
      </c>
    </row>
    <row r="13" spans="2:7">
      <c r="B13" s="273" t="s">
        <v>52</v>
      </c>
      <c r="C13" s="273" t="s">
        <v>1555</v>
      </c>
      <c r="D13" s="273" t="s">
        <v>1537</v>
      </c>
      <c r="E13" s="273" t="str">
        <f t="shared" si="0"/>
        <v>Dhaka OWN Non-PNP</v>
      </c>
      <c r="F13" s="355">
        <v>0.16518961505295704</v>
      </c>
      <c r="G13" s="273">
        <f>COUNTIF('GP% Cal'!AC:AC,'GP%Final'!E13)</f>
        <v>7</v>
      </c>
    </row>
    <row r="14" spans="2:7">
      <c r="B14" s="273" t="s">
        <v>52</v>
      </c>
      <c r="C14" s="273" t="s">
        <v>1555</v>
      </c>
      <c r="D14" s="273" t="s">
        <v>1492</v>
      </c>
      <c r="E14" s="273" t="str">
        <f t="shared" si="0"/>
        <v>Dhaka OWN PNP</v>
      </c>
      <c r="F14" s="355">
        <v>0.1675076152205274</v>
      </c>
      <c r="G14" s="273">
        <f>COUNTIF('GP% Cal'!AC:AC,'GP%Final'!E14)</f>
        <v>37</v>
      </c>
    </row>
    <row r="15" spans="2:7">
      <c r="B15" s="273" t="s">
        <v>1557</v>
      </c>
      <c r="C15" s="273" t="s">
        <v>1041</v>
      </c>
      <c r="D15" s="273" t="s">
        <v>1537</v>
      </c>
      <c r="E15" s="273" t="str">
        <f t="shared" si="0"/>
        <v>DhakaGBUD FR Non-PNP</v>
      </c>
      <c r="F15" s="355">
        <v>0.16786451692043367</v>
      </c>
      <c r="G15" s="273">
        <f>COUNTIF('GP% Cal'!AC:AC,'GP%Final'!E15)</f>
        <v>3</v>
      </c>
    </row>
    <row r="16" spans="2:7">
      <c r="B16" s="273" t="s">
        <v>1557</v>
      </c>
      <c r="C16" s="273" t="s">
        <v>1555</v>
      </c>
      <c r="D16" s="273" t="s">
        <v>1492</v>
      </c>
      <c r="E16" s="273" t="str">
        <f t="shared" si="0"/>
        <v>DhakaGBUD OWN PNP</v>
      </c>
      <c r="F16" s="355">
        <v>0.17304445187903378</v>
      </c>
      <c r="G16" s="273">
        <f>COUNTIF('GP% Cal'!AC:AC,'GP%Final'!E16)</f>
        <v>16</v>
      </c>
    </row>
    <row r="17" spans="2:7">
      <c r="B17" s="273" t="s">
        <v>159</v>
      </c>
      <c r="C17" s="273" t="s">
        <v>1041</v>
      </c>
      <c r="D17" s="273" t="s">
        <v>1537</v>
      </c>
      <c r="E17" s="273" t="str">
        <f t="shared" si="0"/>
        <v>Khulna FR Non-PNP</v>
      </c>
      <c r="F17" s="355">
        <v>0.16189872955754886</v>
      </c>
      <c r="G17" s="273">
        <f>COUNTIF('GP% Cal'!AC:AC,'GP%Final'!E17)</f>
        <v>45</v>
      </c>
    </row>
    <row r="18" spans="2:7">
      <c r="B18" s="273" t="s">
        <v>159</v>
      </c>
      <c r="C18" s="273" t="s">
        <v>1041</v>
      </c>
      <c r="D18" s="273" t="s">
        <v>1492</v>
      </c>
      <c r="E18" s="273" t="str">
        <f t="shared" si="0"/>
        <v>Khulna FR PNP</v>
      </c>
      <c r="F18" s="355">
        <v>0.14902038255368039</v>
      </c>
      <c r="G18" s="273">
        <f>COUNTIF('GP% Cal'!AC:AC,'GP%Final'!E18)</f>
        <v>2</v>
      </c>
    </row>
    <row r="19" spans="2:7">
      <c r="B19" s="273" t="s">
        <v>159</v>
      </c>
      <c r="C19" s="273" t="s">
        <v>1555</v>
      </c>
      <c r="D19" s="273" t="s">
        <v>1537</v>
      </c>
      <c r="E19" s="273" t="str">
        <f t="shared" si="0"/>
        <v>Khulna OWN Non-PNP</v>
      </c>
      <c r="F19" s="355">
        <v>0.15726401257003114</v>
      </c>
      <c r="G19" s="273">
        <f>COUNTIF('GP% Cal'!AC:AC,'GP%Final'!E19)</f>
        <v>1</v>
      </c>
    </row>
    <row r="20" spans="2:7">
      <c r="B20" s="273" t="s">
        <v>159</v>
      </c>
      <c r="C20" s="273" t="s">
        <v>1555</v>
      </c>
      <c r="D20" s="273" t="s">
        <v>1492</v>
      </c>
      <c r="E20" s="273" t="str">
        <f t="shared" si="0"/>
        <v>Khulna OWN PNP</v>
      </c>
      <c r="F20" s="355">
        <v>0.14245785152560209</v>
      </c>
      <c r="G20" s="273">
        <f>COUNTIF('GP% Cal'!AC:AC,'GP%Final'!E20)</f>
        <v>2</v>
      </c>
    </row>
    <row r="21" spans="2:7">
      <c r="B21" s="273" t="s">
        <v>18</v>
      </c>
      <c r="C21" s="273" t="s">
        <v>1041</v>
      </c>
      <c r="D21" s="273" t="s">
        <v>1537</v>
      </c>
      <c r="E21" s="273" t="str">
        <f t="shared" si="0"/>
        <v>Mymensingh FR Non-PNP</v>
      </c>
      <c r="F21" s="355">
        <v>0.15572779254330107</v>
      </c>
      <c r="G21" s="273">
        <f>COUNTIF('GP% Cal'!AC:AC,'GP%Final'!E21)</f>
        <v>30</v>
      </c>
    </row>
    <row r="22" spans="2:7">
      <c r="B22" s="273" t="s">
        <v>107</v>
      </c>
      <c r="C22" s="273" t="s">
        <v>1041</v>
      </c>
      <c r="D22" s="273" t="s">
        <v>1537</v>
      </c>
      <c r="E22" s="273" t="str">
        <f t="shared" si="0"/>
        <v>Rajshahi FR Non-PNP</v>
      </c>
      <c r="F22" s="355">
        <v>0.15744785972112785</v>
      </c>
      <c r="G22" s="273">
        <f>COUNTIF('GP% Cal'!AC:AC,'GP%Final'!E22)</f>
        <v>44</v>
      </c>
    </row>
    <row r="23" spans="2:7">
      <c r="B23" s="273" t="s">
        <v>107</v>
      </c>
      <c r="C23" s="273" t="s">
        <v>1555</v>
      </c>
      <c r="D23" s="273" t="s">
        <v>1537</v>
      </c>
      <c r="E23" s="273" t="str">
        <f t="shared" si="0"/>
        <v>Rajshahi OWN Non-PNP</v>
      </c>
      <c r="F23" s="355">
        <v>0.1779735306579332</v>
      </c>
      <c r="G23" s="273">
        <f>COUNTIF('GP% Cal'!AC:AC,'GP%Final'!E23)</f>
        <v>2</v>
      </c>
    </row>
    <row r="24" spans="2:7">
      <c r="B24" s="273" t="s">
        <v>107</v>
      </c>
      <c r="C24" s="273" t="s">
        <v>1555</v>
      </c>
      <c r="D24" s="273" t="s">
        <v>1492</v>
      </c>
      <c r="E24" s="273" t="str">
        <f t="shared" si="0"/>
        <v>Rajshahi OWN PNP</v>
      </c>
      <c r="F24" s="355">
        <v>0.15853756850791623</v>
      </c>
      <c r="G24" s="273">
        <f>COUNTIF('GP% Cal'!AC:AC,'GP%Final'!E24)</f>
        <v>2</v>
      </c>
    </row>
    <row r="25" spans="2:7">
      <c r="B25" s="273" t="s">
        <v>389</v>
      </c>
      <c r="C25" s="273" t="s">
        <v>1041</v>
      </c>
      <c r="D25" s="273" t="s">
        <v>1537</v>
      </c>
      <c r="E25" s="273" t="str">
        <f t="shared" si="0"/>
        <v>Rangpur FR Non-PNP</v>
      </c>
      <c r="F25" s="355">
        <v>0.15282818453659383</v>
      </c>
      <c r="G25" s="273">
        <f>COUNTIF('GP% Cal'!AC:AC,'GP%Final'!E25)</f>
        <v>71</v>
      </c>
    </row>
    <row r="26" spans="2:7">
      <c r="B26" s="273" t="s">
        <v>389</v>
      </c>
      <c r="C26" s="273" t="s">
        <v>1041</v>
      </c>
      <c r="D26" s="273" t="s">
        <v>1492</v>
      </c>
      <c r="E26" s="273" t="str">
        <f t="shared" si="0"/>
        <v>Rangpur FR PNP</v>
      </c>
      <c r="F26" s="355">
        <v>0.15913809460466941</v>
      </c>
      <c r="G26" s="273">
        <f>COUNTIF('GP% Cal'!AC:AC,'GP%Final'!E26)</f>
        <v>4</v>
      </c>
    </row>
    <row r="27" spans="2:7">
      <c r="B27" s="273" t="s">
        <v>131</v>
      </c>
      <c r="C27" s="273" t="s">
        <v>1041</v>
      </c>
      <c r="D27" s="273" t="s">
        <v>1537</v>
      </c>
      <c r="E27" s="273" t="str">
        <f t="shared" si="0"/>
        <v>Sylhet FR Non-PNP</v>
      </c>
      <c r="F27" s="355">
        <v>0.15249914700152678</v>
      </c>
      <c r="G27" s="273">
        <f>COUNTIF('GP% Cal'!AC:AC,'GP%Final'!E27)</f>
        <v>36</v>
      </c>
    </row>
    <row r="28" spans="2:7">
      <c r="B28" s="273" t="s">
        <v>131</v>
      </c>
      <c r="C28" s="273" t="s">
        <v>1555</v>
      </c>
      <c r="D28" s="273" t="s">
        <v>1492</v>
      </c>
      <c r="E28" s="273" t="str">
        <f t="shared" si="0"/>
        <v>Sylhet OWN PNP</v>
      </c>
      <c r="F28" s="355">
        <v>0.15802484528288849</v>
      </c>
      <c r="G28" s="273">
        <f>COUNTIF('GP% Cal'!AC:AC,'GP%Final'!E28)</f>
        <v>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C3A0D-3A28-469F-94F8-334D7E8FA7CC}">
  <sheetPr filterMode="1">
    <pageSetUpPr fitToPage="1"/>
  </sheetPr>
  <dimension ref="A1:AS897"/>
  <sheetViews>
    <sheetView topLeftCell="B1" workbookViewId="0">
      <pane xSplit="1" ySplit="3" topLeftCell="R4" activePane="bottomRight" state="frozen"/>
      <selection activeCell="AP207" sqref="AP207"/>
      <selection pane="topRight" activeCell="AP207" sqref="AP207"/>
      <selection pane="bottomLeft" activeCell="AP207" sqref="AP207"/>
      <selection pane="bottomRight" activeCell="AP207" sqref="AP207"/>
    </sheetView>
  </sheetViews>
  <sheetFormatPr defaultRowHeight="14.4"/>
  <cols>
    <col min="1" max="1" width="6.77734375" hidden="1" customWidth="1"/>
    <col min="2" max="2" width="6.77734375" bestFit="1" customWidth="1"/>
    <col min="3" max="3" width="12.21875" customWidth="1"/>
    <col min="4" max="4" width="6.5546875" hidden="1" customWidth="1"/>
    <col min="5" max="5" width="11.109375" customWidth="1"/>
    <col min="6" max="6" width="8.33203125" customWidth="1"/>
    <col min="7" max="7" width="5.77734375" style="354" customWidth="1"/>
    <col min="8" max="8" width="14.109375" customWidth="1"/>
    <col min="9" max="10" width="11" customWidth="1"/>
    <col min="11" max="11" width="8.6640625" customWidth="1"/>
    <col min="12" max="16" width="11" customWidth="1"/>
    <col min="17" max="19" width="10" customWidth="1"/>
    <col min="20" max="20" width="10.5546875" customWidth="1"/>
    <col min="21" max="21" width="10" customWidth="1"/>
    <col min="22" max="22" width="8.88671875" style="354" customWidth="1"/>
    <col min="23" max="28" width="8.88671875" customWidth="1"/>
    <col min="29" max="29" width="26.21875" customWidth="1"/>
    <col min="30" max="35" width="12.44140625" bestFit="1" customWidth="1"/>
    <col min="36" max="36" width="14.109375" bestFit="1" customWidth="1"/>
    <col min="37" max="42" width="11.44140625" bestFit="1" customWidth="1"/>
    <col min="43" max="43" width="12.88671875" bestFit="1" customWidth="1"/>
    <col min="45" max="45" width="23.77734375" style="357" bestFit="1" customWidth="1"/>
  </cols>
  <sheetData>
    <row r="1" spans="1:45">
      <c r="V1" s="356">
        <f>SUBTOTAL(101,V4:V8961)</f>
        <v>0.1652883053847348</v>
      </c>
      <c r="W1" s="356">
        <f t="shared" ref="W1:AB1" si="0">SUBTOTAL(101,W4:W8961)</f>
        <v>0.16453103140665515</v>
      </c>
      <c r="X1" s="356">
        <f t="shared" si="0"/>
        <v>0.1615806540040752</v>
      </c>
      <c r="Y1" s="356">
        <f t="shared" si="0"/>
        <v>0.16400910240019559</v>
      </c>
      <c r="Z1" s="356">
        <f t="shared" si="0"/>
        <v>0.17110552654908018</v>
      </c>
      <c r="AA1" s="356">
        <f t="shared" si="0"/>
        <v>0.15490282597748478</v>
      </c>
      <c r="AB1" s="356">
        <f t="shared" si="0"/>
        <v>0.17128774690602566</v>
      </c>
      <c r="AD1" s="478" t="s">
        <v>875</v>
      </c>
      <c r="AE1" s="479"/>
      <c r="AF1" s="479"/>
      <c r="AG1" s="479"/>
      <c r="AH1" s="479"/>
      <c r="AI1" s="479"/>
      <c r="AJ1" s="480"/>
      <c r="AK1" s="481" t="s">
        <v>701</v>
      </c>
      <c r="AL1" s="482"/>
      <c r="AM1" s="482"/>
      <c r="AN1" s="482"/>
      <c r="AO1" s="482"/>
      <c r="AP1" s="482"/>
      <c r="AQ1" s="482"/>
    </row>
    <row r="2" spans="1:45">
      <c r="V2" s="356"/>
      <c r="W2" s="356"/>
      <c r="X2" s="356"/>
      <c r="Y2" s="356"/>
      <c r="Z2" s="356"/>
      <c r="AA2" s="356"/>
      <c r="AB2" s="356"/>
      <c r="AD2" s="358">
        <f>SUBTOTAL(9,AD4:AD8970)</f>
        <v>146267998</v>
      </c>
      <c r="AE2" s="358">
        <f t="shared" ref="AE2:AQ2" si="1">SUBTOTAL(9,AE4:AE8970)</f>
        <v>173723726</v>
      </c>
      <c r="AF2" s="358">
        <f t="shared" si="1"/>
        <v>207197478</v>
      </c>
      <c r="AG2" s="358">
        <f t="shared" si="1"/>
        <v>144604049</v>
      </c>
      <c r="AH2" s="358">
        <f t="shared" si="1"/>
        <v>197725773</v>
      </c>
      <c r="AI2" s="358">
        <f t="shared" si="1"/>
        <v>152049813</v>
      </c>
      <c r="AJ2" s="358">
        <f t="shared" si="1"/>
        <v>1021568837</v>
      </c>
      <c r="AK2" s="359">
        <f t="shared" si="1"/>
        <v>24356889.536499999</v>
      </c>
      <c r="AL2" s="359">
        <f t="shared" si="1"/>
        <v>28159793.969699997</v>
      </c>
      <c r="AM2" s="359">
        <f t="shared" si="1"/>
        <v>34135544.987299994</v>
      </c>
      <c r="AN2" s="359">
        <f t="shared" si="1"/>
        <v>24555934.474900004</v>
      </c>
      <c r="AO2" s="359">
        <f t="shared" si="1"/>
        <v>30872116.521799989</v>
      </c>
      <c r="AP2" s="359">
        <f t="shared" si="1"/>
        <v>26354863.773800004</v>
      </c>
      <c r="AQ2" s="359">
        <f t="shared" si="1"/>
        <v>168435143.26400003</v>
      </c>
      <c r="AR2" s="288">
        <f>SUBTOTAL(9,AQ4:AQ8970)/SUBTOTAL(9,AJ4:AJ8970)</f>
        <v>0.16487889720543622</v>
      </c>
    </row>
    <row r="3" spans="1:45" ht="55.2">
      <c r="A3" s="340" t="s">
        <v>1800</v>
      </c>
      <c r="B3" s="340" t="s">
        <v>1034</v>
      </c>
      <c r="C3" s="340" t="s">
        <v>1035</v>
      </c>
      <c r="D3" s="340" t="s">
        <v>17</v>
      </c>
      <c r="E3" s="342" t="s">
        <v>640</v>
      </c>
      <c r="F3" s="342" t="s">
        <v>1549</v>
      </c>
      <c r="G3" s="342" t="s">
        <v>1550</v>
      </c>
      <c r="H3" s="340" t="s">
        <v>42</v>
      </c>
      <c r="I3" s="340" t="s">
        <v>1808</v>
      </c>
      <c r="J3" s="340" t="s">
        <v>1809</v>
      </c>
      <c r="K3" s="340" t="s">
        <v>1822</v>
      </c>
      <c r="L3" s="340" t="s">
        <v>1823</v>
      </c>
      <c r="M3" s="340" t="s">
        <v>1824</v>
      </c>
      <c r="N3" s="340" t="s">
        <v>1825</v>
      </c>
      <c r="O3" s="340" t="s">
        <v>1826</v>
      </c>
      <c r="P3" s="340" t="s">
        <v>1827</v>
      </c>
      <c r="Q3" s="340" t="s">
        <v>1828</v>
      </c>
      <c r="R3" s="340" t="s">
        <v>1829</v>
      </c>
      <c r="S3" s="340" t="s">
        <v>1830</v>
      </c>
      <c r="T3" s="340" t="s">
        <v>1831</v>
      </c>
      <c r="U3" s="340" t="s">
        <v>1832</v>
      </c>
      <c r="V3" s="342" t="s">
        <v>1833</v>
      </c>
      <c r="W3" s="351">
        <v>46047</v>
      </c>
      <c r="X3" s="351">
        <v>46078</v>
      </c>
      <c r="Y3" s="351">
        <v>46106</v>
      </c>
      <c r="Z3" s="351">
        <v>46137</v>
      </c>
      <c r="AA3" s="351">
        <v>46168</v>
      </c>
      <c r="AB3" s="351">
        <v>46176</v>
      </c>
      <c r="AC3" s="342" t="s">
        <v>2657</v>
      </c>
      <c r="AD3" s="360">
        <v>46047</v>
      </c>
      <c r="AE3" s="360">
        <v>46078</v>
      </c>
      <c r="AF3" s="360">
        <v>46106</v>
      </c>
      <c r="AG3" s="360">
        <v>46137</v>
      </c>
      <c r="AH3" s="360">
        <v>46168</v>
      </c>
      <c r="AI3" s="360">
        <v>46176</v>
      </c>
      <c r="AJ3" s="360" t="s">
        <v>2659</v>
      </c>
      <c r="AK3" s="361">
        <v>46047</v>
      </c>
      <c r="AL3" s="361">
        <v>46078</v>
      </c>
      <c r="AM3" s="361">
        <v>46106</v>
      </c>
      <c r="AN3" s="361">
        <v>46137</v>
      </c>
      <c r="AO3" s="361">
        <v>46168</v>
      </c>
      <c r="AP3" s="361">
        <v>46176</v>
      </c>
      <c r="AQ3" s="361" t="s">
        <v>2660</v>
      </c>
      <c r="AR3" s="342" t="s">
        <v>1833</v>
      </c>
      <c r="AS3" s="362" t="s">
        <v>2657</v>
      </c>
    </row>
    <row r="4" spans="1:45" hidden="1">
      <c r="A4" s="343">
        <v>0</v>
      </c>
      <c r="B4" s="343" t="s">
        <v>784</v>
      </c>
      <c r="C4" s="343" t="s">
        <v>1837</v>
      </c>
      <c r="D4" s="343">
        <v>5100</v>
      </c>
      <c r="E4" s="345" t="s">
        <v>52</v>
      </c>
      <c r="F4" s="345" t="s">
        <v>1492</v>
      </c>
      <c r="G4" s="352" t="s">
        <v>1555</v>
      </c>
      <c r="H4" s="343" t="s">
        <v>52</v>
      </c>
      <c r="I4" s="343" t="s">
        <v>52</v>
      </c>
      <c r="J4" s="346">
        <v>4532111.2</v>
      </c>
      <c r="K4" s="347">
        <v>4.5444951644387672E-2</v>
      </c>
      <c r="L4" s="346">
        <v>4222622</v>
      </c>
      <c r="M4" s="346">
        <v>4265797</v>
      </c>
      <c r="N4" s="346">
        <v>5004180</v>
      </c>
      <c r="O4" s="346">
        <v>4271606</v>
      </c>
      <c r="P4" s="346">
        <v>4896351</v>
      </c>
      <c r="Q4" s="346">
        <v>16641.222037421307</v>
      </c>
      <c r="R4" s="346">
        <v>191061.97757412679</v>
      </c>
      <c r="S4" s="346">
        <v>311253.38656148082</v>
      </c>
      <c r="T4" s="346">
        <v>239239.51812084182</v>
      </c>
      <c r="U4" s="346">
        <v>271611.76736106817</v>
      </c>
      <c r="V4" s="353">
        <f>AVERAGE(W4:AB4)</f>
        <v>0.17241747467155225</v>
      </c>
      <c r="W4" s="288">
        <v>0.1766818829856194</v>
      </c>
      <c r="X4" s="288">
        <v>0.17481140909583001</v>
      </c>
      <c r="Y4" s="288">
        <v>0.16068668397685829</v>
      </c>
      <c r="Z4" s="288">
        <v>0.17376237316946017</v>
      </c>
      <c r="AA4" s="288">
        <v>0.16397908288083424</v>
      </c>
      <c r="AB4" s="288">
        <v>0.18458341592071142</v>
      </c>
      <c r="AC4" s="345" t="str">
        <f>CONCATENATE(E4," ",G4," ",F4)</f>
        <v>Dhaka OWN PNP</v>
      </c>
      <c r="AD4" s="363">
        <v>4222622</v>
      </c>
      <c r="AE4" s="363">
        <v>4265797</v>
      </c>
      <c r="AF4" s="363">
        <v>5004180</v>
      </c>
      <c r="AG4" s="363">
        <v>4271606</v>
      </c>
      <c r="AH4" s="363">
        <v>4896351</v>
      </c>
      <c r="AI4" s="363">
        <v>3894344</v>
      </c>
      <c r="AJ4" s="364">
        <f>SUM(AD4:AI4)</f>
        <v>26554900</v>
      </c>
      <c r="AK4" s="365">
        <v>745292.42999999993</v>
      </c>
      <c r="AL4" s="365">
        <v>742675.43180000002</v>
      </c>
      <c r="AM4" s="365">
        <v>803171.21100000001</v>
      </c>
      <c r="AN4" s="365">
        <v>741977.96219999995</v>
      </c>
      <c r="AO4" s="365">
        <v>802511.92889999994</v>
      </c>
      <c r="AP4" s="365">
        <v>719270.19140000001</v>
      </c>
      <c r="AQ4" s="366">
        <f>SUM(AK4:AP4)</f>
        <v>4554899.1552999998</v>
      </c>
      <c r="AR4" s="288">
        <f>AQ4/AJ4</f>
        <v>0.17152763351773118</v>
      </c>
      <c r="AS4" s="357" t="s">
        <v>1511</v>
      </c>
    </row>
    <row r="5" spans="1:45" hidden="1">
      <c r="A5" s="343">
        <v>102</v>
      </c>
      <c r="B5" s="343" t="s">
        <v>786</v>
      </c>
      <c r="C5" s="343" t="s">
        <v>1844</v>
      </c>
      <c r="D5" s="343">
        <v>2670</v>
      </c>
      <c r="E5" s="345" t="s">
        <v>52</v>
      </c>
      <c r="F5" s="345" t="s">
        <v>1492</v>
      </c>
      <c r="G5" s="352" t="s">
        <v>1555</v>
      </c>
      <c r="H5" s="343" t="s">
        <v>52</v>
      </c>
      <c r="I5" s="343" t="s">
        <v>52</v>
      </c>
      <c r="J5" s="346">
        <v>6512140.7999999998</v>
      </c>
      <c r="K5" s="347">
        <v>7.1120973709228957E-2</v>
      </c>
      <c r="L5" s="346">
        <v>5790385</v>
      </c>
      <c r="M5" s="346">
        <v>6248284</v>
      </c>
      <c r="N5" s="346">
        <v>6664462</v>
      </c>
      <c r="O5" s="346">
        <v>6246545</v>
      </c>
      <c r="P5" s="346">
        <v>7611028</v>
      </c>
      <c r="Q5" s="346">
        <v>311332.16770945257</v>
      </c>
      <c r="R5" s="346">
        <v>390243.97788226465</v>
      </c>
      <c r="S5" s="346">
        <v>458037.26653416466</v>
      </c>
      <c r="T5" s="346">
        <v>479242.03212170617</v>
      </c>
      <c r="U5" s="346">
        <v>676893.52889039775</v>
      </c>
      <c r="V5" s="353">
        <f t="shared" ref="V5:V68" si="2">AVERAGE(W5:AB5)</f>
        <v>0.16772600919640926</v>
      </c>
      <c r="W5" s="288">
        <v>0.17169961973276757</v>
      </c>
      <c r="X5" s="288">
        <v>0.1693349396485731</v>
      </c>
      <c r="Y5" s="288">
        <v>0.1561199610861588</v>
      </c>
      <c r="Z5" s="288">
        <v>0.17382228490796034</v>
      </c>
      <c r="AA5" s="288">
        <v>0.16168522114840286</v>
      </c>
      <c r="AB5" s="288">
        <v>0.17369402865459288</v>
      </c>
      <c r="AC5" s="345" t="str">
        <f t="shared" ref="AC5:AC68" si="3">CONCATENATE(E5," ",G5," ",F5)</f>
        <v>Dhaka OWN PNP</v>
      </c>
      <c r="AD5" s="363">
        <v>5790385</v>
      </c>
      <c r="AE5" s="363">
        <v>6248284</v>
      </c>
      <c r="AF5" s="363">
        <v>6664462</v>
      </c>
      <c r="AG5" s="363">
        <v>6246545</v>
      </c>
      <c r="AH5" s="363">
        <v>7611028</v>
      </c>
      <c r="AI5" s="363">
        <v>6047795</v>
      </c>
      <c r="AJ5" s="364">
        <f t="shared" ref="AJ5:AJ68" si="4">SUM(AD5:AI5)</f>
        <v>38608499</v>
      </c>
      <c r="AK5" s="365">
        <v>998262.37399999995</v>
      </c>
      <c r="AL5" s="365">
        <v>1060921.6068</v>
      </c>
      <c r="AM5" s="365">
        <v>1038989.9376000001</v>
      </c>
      <c r="AN5" s="365">
        <v>1085463.0336</v>
      </c>
      <c r="AO5" s="365">
        <v>1224614.2442999999</v>
      </c>
      <c r="AP5" s="365">
        <v>1049847.0416000001</v>
      </c>
      <c r="AQ5" s="366">
        <f t="shared" ref="AQ5:AQ68" si="5">SUM(AK5:AP5)</f>
        <v>6458098.2379000001</v>
      </c>
      <c r="AR5" s="288">
        <f t="shared" ref="AR5:AR68" si="6">AQ5/AJ5</f>
        <v>0.16727141445980587</v>
      </c>
      <c r="AS5" s="357" t="s">
        <v>1511</v>
      </c>
    </row>
    <row r="6" spans="1:45" hidden="1">
      <c r="A6" s="343">
        <v>37</v>
      </c>
      <c r="B6" s="343" t="s">
        <v>785</v>
      </c>
      <c r="C6" s="343" t="s">
        <v>1847</v>
      </c>
      <c r="D6" s="343">
        <v>4135</v>
      </c>
      <c r="E6" s="345" t="s">
        <v>1557</v>
      </c>
      <c r="F6" s="345" t="s">
        <v>1492</v>
      </c>
      <c r="G6" s="352" t="s">
        <v>1555</v>
      </c>
      <c r="H6" s="343" t="s">
        <v>52</v>
      </c>
      <c r="I6" s="343" t="s">
        <v>52</v>
      </c>
      <c r="J6" s="346">
        <v>11183319.6</v>
      </c>
      <c r="K6" s="347">
        <v>7.8988582236898613E-2</v>
      </c>
      <c r="L6" s="346">
        <v>11047635</v>
      </c>
      <c r="M6" s="346">
        <v>11561194</v>
      </c>
      <c r="N6" s="346">
        <v>11961481</v>
      </c>
      <c r="O6" s="346">
        <v>10685233</v>
      </c>
      <c r="P6" s="346">
        <v>10661055</v>
      </c>
      <c r="Q6" s="346">
        <v>928154.40875004232</v>
      </c>
      <c r="R6" s="346">
        <v>997005.17795026931</v>
      </c>
      <c r="S6" s="346">
        <v>842141.29881496122</v>
      </c>
      <c r="T6" s="346">
        <v>819121.67415056308</v>
      </c>
      <c r="U6" s="346">
        <v>830350.23986476427</v>
      </c>
      <c r="V6" s="353">
        <f t="shared" si="2"/>
        <v>0.16992732873480856</v>
      </c>
      <c r="W6" s="288">
        <v>0.17097279154432099</v>
      </c>
      <c r="X6" s="288">
        <v>0.16477063052061561</v>
      </c>
      <c r="Y6" s="288">
        <v>0.15539150738985949</v>
      </c>
      <c r="Z6" s="288">
        <v>0.16943671170999872</v>
      </c>
      <c r="AA6" s="288">
        <v>0.16752467444003755</v>
      </c>
      <c r="AB6" s="288">
        <v>0.19146765680401903</v>
      </c>
      <c r="AC6" s="345" t="str">
        <f t="shared" si="3"/>
        <v>DhakaGBUD OWN PNP</v>
      </c>
      <c r="AD6" s="363">
        <v>11047635</v>
      </c>
      <c r="AE6" s="363">
        <v>11561194</v>
      </c>
      <c r="AF6" s="363">
        <v>11961481</v>
      </c>
      <c r="AG6" s="363">
        <v>10685233</v>
      </c>
      <c r="AH6" s="363">
        <v>10661055</v>
      </c>
      <c r="AI6" s="363">
        <v>8664777</v>
      </c>
      <c r="AJ6" s="364">
        <f t="shared" si="4"/>
        <v>64581375</v>
      </c>
      <c r="AK6" s="365">
        <v>1883621.7675000001</v>
      </c>
      <c r="AL6" s="365">
        <v>1900474.3572</v>
      </c>
      <c r="AM6" s="365">
        <v>1856130.5408000001</v>
      </c>
      <c r="AN6" s="365">
        <v>1776066.7100000002</v>
      </c>
      <c r="AO6" s="365">
        <v>1785412.233</v>
      </c>
      <c r="AP6" s="365">
        <v>1658414.9669999999</v>
      </c>
      <c r="AQ6" s="366">
        <f t="shared" si="5"/>
        <v>10860120.5755</v>
      </c>
      <c r="AR6" s="288">
        <f t="shared" si="6"/>
        <v>0.16816180478504833</v>
      </c>
      <c r="AS6" s="357" t="s">
        <v>2644</v>
      </c>
    </row>
    <row r="7" spans="1:45" hidden="1">
      <c r="A7" s="343">
        <v>44</v>
      </c>
      <c r="B7" s="343" t="s">
        <v>789</v>
      </c>
      <c r="C7" s="343" t="s">
        <v>1852</v>
      </c>
      <c r="D7" s="343">
        <v>3880</v>
      </c>
      <c r="E7" s="345" t="s">
        <v>52</v>
      </c>
      <c r="F7" s="345" t="s">
        <v>1492</v>
      </c>
      <c r="G7" s="352" t="s">
        <v>1555</v>
      </c>
      <c r="H7" s="343" t="s">
        <v>52</v>
      </c>
      <c r="I7" s="343" t="s">
        <v>52</v>
      </c>
      <c r="J7" s="346">
        <v>12706758.199999999</v>
      </c>
      <c r="K7" s="347">
        <v>8.0608825446837964E-2</v>
      </c>
      <c r="L7" s="346">
        <v>11217517</v>
      </c>
      <c r="M7" s="346">
        <v>12546417</v>
      </c>
      <c r="N7" s="346">
        <v>13004230</v>
      </c>
      <c r="O7" s="346">
        <v>12929492</v>
      </c>
      <c r="P7" s="346">
        <v>13836135</v>
      </c>
      <c r="Q7" s="346">
        <v>763486.03654224845</v>
      </c>
      <c r="R7" s="346">
        <v>945495.01758148707</v>
      </c>
      <c r="S7" s="346">
        <v>1119922.6818160187</v>
      </c>
      <c r="T7" s="346">
        <v>934627.84156627115</v>
      </c>
      <c r="U7" s="346">
        <v>1357852.6911888588</v>
      </c>
      <c r="V7" s="353">
        <f t="shared" si="2"/>
        <v>0.16641153936279837</v>
      </c>
      <c r="W7" s="288">
        <v>0.16628301684091271</v>
      </c>
      <c r="X7" s="288">
        <v>0.16887349955330111</v>
      </c>
      <c r="Y7" s="288">
        <v>0.1553683206852278</v>
      </c>
      <c r="Z7" s="288">
        <v>0.16806423141852053</v>
      </c>
      <c r="AA7" s="288">
        <v>0.16162507206366306</v>
      </c>
      <c r="AB7" s="288">
        <v>0.17825509561516489</v>
      </c>
      <c r="AC7" s="345" t="str">
        <f t="shared" si="3"/>
        <v>Dhaka OWN PNP</v>
      </c>
      <c r="AD7" s="363">
        <v>11217517</v>
      </c>
      <c r="AE7" s="363">
        <v>12546417</v>
      </c>
      <c r="AF7" s="363">
        <v>13004230</v>
      </c>
      <c r="AG7" s="363">
        <v>12929492</v>
      </c>
      <c r="AH7" s="363">
        <v>13836135</v>
      </c>
      <c r="AI7" s="363">
        <v>11795928</v>
      </c>
      <c r="AJ7" s="364">
        <f t="shared" si="4"/>
        <v>75329719</v>
      </c>
      <c r="AK7" s="365">
        <v>1878933.5950000002</v>
      </c>
      <c r="AL7" s="365">
        <v>2129126.7952000001</v>
      </c>
      <c r="AM7" s="365">
        <v>2019556.7637</v>
      </c>
      <c r="AN7" s="365">
        <v>2145683.7864000001</v>
      </c>
      <c r="AO7" s="365">
        <v>2253906.2286</v>
      </c>
      <c r="AP7" s="365">
        <v>2102004.7884</v>
      </c>
      <c r="AQ7" s="366">
        <f t="shared" si="5"/>
        <v>12529211.957300002</v>
      </c>
      <c r="AR7" s="288">
        <f t="shared" si="6"/>
        <v>0.16632495280249224</v>
      </c>
      <c r="AS7" s="357" t="s">
        <v>1511</v>
      </c>
    </row>
    <row r="8" spans="1:45" hidden="1">
      <c r="A8" s="343">
        <v>1</v>
      </c>
      <c r="B8" s="343" t="s">
        <v>788</v>
      </c>
      <c r="C8" s="343" t="s">
        <v>885</v>
      </c>
      <c r="D8" s="343">
        <v>11648</v>
      </c>
      <c r="E8" s="345" t="s">
        <v>1557</v>
      </c>
      <c r="F8" s="345" t="s">
        <v>1492</v>
      </c>
      <c r="G8" s="352" t="s">
        <v>1555</v>
      </c>
      <c r="H8" s="343" t="s">
        <v>52</v>
      </c>
      <c r="I8" s="343" t="s">
        <v>52</v>
      </c>
      <c r="J8" s="346">
        <v>53466145.399999999</v>
      </c>
      <c r="K8" s="347">
        <v>0.12404783547432956</v>
      </c>
      <c r="L8" s="346">
        <v>50454151</v>
      </c>
      <c r="M8" s="346">
        <v>53736528</v>
      </c>
      <c r="N8" s="346">
        <v>54837942</v>
      </c>
      <c r="O8" s="346">
        <v>52080094</v>
      </c>
      <c r="P8" s="346">
        <v>56222012</v>
      </c>
      <c r="Q8" s="346">
        <v>6309925.7106830906</v>
      </c>
      <c r="R8" s="346">
        <v>6419560.1547339018</v>
      </c>
      <c r="S8" s="346">
        <v>6859472.3001688523</v>
      </c>
      <c r="T8" s="346">
        <v>6409962.4477817481</v>
      </c>
      <c r="U8" s="346">
        <v>7162877.4267613161</v>
      </c>
      <c r="V8" s="353">
        <f t="shared" si="2"/>
        <v>0.17593653335043391</v>
      </c>
      <c r="W8" s="288">
        <v>0.17791761220107197</v>
      </c>
      <c r="X8" s="288">
        <v>0.17388412415195931</v>
      </c>
      <c r="Y8" s="288">
        <v>0.16760247004534964</v>
      </c>
      <c r="Z8" s="288">
        <v>0.17697389645049305</v>
      </c>
      <c r="AA8" s="288">
        <v>0.16880865791979982</v>
      </c>
      <c r="AB8" s="288">
        <v>0.19043243933392973</v>
      </c>
      <c r="AC8" s="345" t="str">
        <f t="shared" si="3"/>
        <v>DhakaGBUD OWN PNP</v>
      </c>
      <c r="AD8" s="363">
        <v>50454151</v>
      </c>
      <c r="AE8" s="363">
        <v>53736528</v>
      </c>
      <c r="AF8" s="363">
        <v>54837942</v>
      </c>
      <c r="AG8" s="363">
        <v>52080094</v>
      </c>
      <c r="AH8" s="363">
        <v>56222012</v>
      </c>
      <c r="AI8" s="363">
        <v>46749227</v>
      </c>
      <c r="AJ8" s="364">
        <f t="shared" si="4"/>
        <v>314079954</v>
      </c>
      <c r="AK8" s="365">
        <v>8925339.4888000004</v>
      </c>
      <c r="AL8" s="365">
        <v>9334019.6280000005</v>
      </c>
      <c r="AM8" s="365">
        <v>9183936.3925000001</v>
      </c>
      <c r="AN8" s="365">
        <v>9218176.284</v>
      </c>
      <c r="AO8" s="365">
        <v>9580231.0152000003</v>
      </c>
      <c r="AP8" s="365">
        <v>8888709.6772999987</v>
      </c>
      <c r="AQ8" s="366">
        <f t="shared" si="5"/>
        <v>55130412.485800005</v>
      </c>
      <c r="AR8" s="288">
        <f t="shared" si="6"/>
        <v>0.17552986678608595</v>
      </c>
      <c r="AS8" s="357" t="s">
        <v>2644</v>
      </c>
    </row>
    <row r="9" spans="1:45" hidden="1">
      <c r="A9" s="343">
        <v>15</v>
      </c>
      <c r="B9" s="343" t="s">
        <v>787</v>
      </c>
      <c r="C9" s="343" t="s">
        <v>1859</v>
      </c>
      <c r="D9" s="343">
        <v>5465</v>
      </c>
      <c r="E9" s="345" t="s">
        <v>52</v>
      </c>
      <c r="F9" s="345" t="s">
        <v>1492</v>
      </c>
      <c r="G9" s="352" t="s">
        <v>1555</v>
      </c>
      <c r="H9" s="343" t="s">
        <v>52</v>
      </c>
      <c r="I9" s="343" t="s">
        <v>52</v>
      </c>
      <c r="J9" s="346">
        <v>18175815.199999999</v>
      </c>
      <c r="K9" s="347">
        <v>9.8656154976954624E-2</v>
      </c>
      <c r="L9" s="346">
        <v>16243175</v>
      </c>
      <c r="M9" s="346">
        <v>19183610</v>
      </c>
      <c r="N9" s="346">
        <v>19437700</v>
      </c>
      <c r="O9" s="346">
        <v>17711796</v>
      </c>
      <c r="P9" s="346">
        <v>18302795</v>
      </c>
      <c r="Q9" s="346">
        <v>1752652.5435124752</v>
      </c>
      <c r="R9" s="346">
        <v>1863186.4458485851</v>
      </c>
      <c r="S9" s="346">
        <v>1904056.6780644692</v>
      </c>
      <c r="T9" s="346">
        <v>1624879.4847974041</v>
      </c>
      <c r="U9" s="346">
        <v>1821005.0537955039</v>
      </c>
      <c r="V9" s="353">
        <f t="shared" si="2"/>
        <v>0.1649662900013644</v>
      </c>
      <c r="W9" s="288">
        <v>0.16806046938677746</v>
      </c>
      <c r="X9" s="288">
        <v>0.16227913838909355</v>
      </c>
      <c r="Y9" s="288">
        <v>0.15150333745431513</v>
      </c>
      <c r="Z9" s="288">
        <v>0.1707046143995038</v>
      </c>
      <c r="AA9" s="288">
        <v>0.15870539728250935</v>
      </c>
      <c r="AB9" s="288">
        <v>0.17854478309598723</v>
      </c>
      <c r="AC9" s="345" t="str">
        <f t="shared" si="3"/>
        <v>Dhaka OWN PNP</v>
      </c>
      <c r="AD9" s="363">
        <v>16243175</v>
      </c>
      <c r="AE9" s="363">
        <v>19183610</v>
      </c>
      <c r="AF9" s="363">
        <v>19437700</v>
      </c>
      <c r="AG9" s="363">
        <v>17711796</v>
      </c>
      <c r="AH9" s="363">
        <v>18302795</v>
      </c>
      <c r="AI9" s="363">
        <v>15254560</v>
      </c>
      <c r="AJ9" s="364">
        <f t="shared" si="4"/>
        <v>106133636</v>
      </c>
      <c r="AK9" s="365">
        <v>2738598.9678000002</v>
      </c>
      <c r="AL9" s="365">
        <v>3126928.43</v>
      </c>
      <c r="AM9" s="365">
        <v>2942867.4772000001</v>
      </c>
      <c r="AN9" s="365">
        <v>3023924.5008</v>
      </c>
      <c r="AO9" s="365">
        <v>2943089.9183999998</v>
      </c>
      <c r="AP9" s="365">
        <v>2722868.2739999997</v>
      </c>
      <c r="AQ9" s="366">
        <f t="shared" si="5"/>
        <v>17498277.5682</v>
      </c>
      <c r="AR9" s="288">
        <f t="shared" si="6"/>
        <v>0.16487023556038352</v>
      </c>
      <c r="AS9" s="357" t="s">
        <v>1511</v>
      </c>
    </row>
    <row r="10" spans="1:45" hidden="1">
      <c r="A10" s="343">
        <v>359</v>
      </c>
      <c r="B10" s="343" t="s">
        <v>792</v>
      </c>
      <c r="C10" s="343" t="s">
        <v>1860</v>
      </c>
      <c r="D10" s="343">
        <v>3200</v>
      </c>
      <c r="E10" s="345" t="s">
        <v>52</v>
      </c>
      <c r="F10" s="345" t="s">
        <v>1492</v>
      </c>
      <c r="G10" s="352" t="s">
        <v>1555</v>
      </c>
      <c r="H10" s="343" t="s">
        <v>52</v>
      </c>
      <c r="I10" s="343" t="s">
        <v>52</v>
      </c>
      <c r="J10" s="346">
        <v>9061673.8000000007</v>
      </c>
      <c r="K10" s="347">
        <v>5.0039052119275278E-2</v>
      </c>
      <c r="L10" s="346">
        <v>8684770</v>
      </c>
      <c r="M10" s="346">
        <v>8773290</v>
      </c>
      <c r="N10" s="346">
        <v>9368454</v>
      </c>
      <c r="O10" s="346">
        <v>8919724</v>
      </c>
      <c r="P10" s="346">
        <v>9562131</v>
      </c>
      <c r="Q10" s="346">
        <v>543579.63263952569</v>
      </c>
      <c r="R10" s="346">
        <v>277027.05767017533</v>
      </c>
      <c r="S10" s="346">
        <v>639692.18946260959</v>
      </c>
      <c r="T10" s="346">
        <v>907838.39677026495</v>
      </c>
      <c r="U10" s="346">
        <v>-100949.43871221924</v>
      </c>
      <c r="V10" s="353">
        <f t="shared" si="2"/>
        <v>0.16450045294731439</v>
      </c>
      <c r="W10" s="288">
        <v>0.155606935402133</v>
      </c>
      <c r="X10" s="288">
        <v>0.15774344742564184</v>
      </c>
      <c r="Y10" s="288">
        <v>0.17207112654394557</v>
      </c>
      <c r="Z10" s="288">
        <v>0.17884114038938617</v>
      </c>
      <c r="AA10" s="288">
        <v>0.14857890701189744</v>
      </c>
      <c r="AB10" s="288">
        <v>0.1741611609108823</v>
      </c>
      <c r="AC10" s="345" t="str">
        <f t="shared" si="3"/>
        <v>Dhaka OWN PNP</v>
      </c>
      <c r="AD10" s="363">
        <v>8684770</v>
      </c>
      <c r="AE10" s="363">
        <v>8773290</v>
      </c>
      <c r="AF10" s="363">
        <v>9368454</v>
      </c>
      <c r="AG10" s="363">
        <v>8919724</v>
      </c>
      <c r="AH10" s="363">
        <v>9562131</v>
      </c>
      <c r="AI10" s="363">
        <v>8000170</v>
      </c>
      <c r="AJ10" s="364">
        <f t="shared" si="4"/>
        <v>53308539</v>
      </c>
      <c r="AK10" s="365">
        <v>1351350.5231999999</v>
      </c>
      <c r="AL10" s="365">
        <v>1384425.162</v>
      </c>
      <c r="AM10" s="365">
        <v>1611374.0879999998</v>
      </c>
      <c r="AN10" s="365">
        <v>1594846.6512</v>
      </c>
      <c r="AO10" s="365">
        <v>1454399.8209000002</v>
      </c>
      <c r="AP10" s="365">
        <v>1393593.9029999999</v>
      </c>
      <c r="AQ10" s="366">
        <f t="shared" si="5"/>
        <v>8789990.1482999995</v>
      </c>
      <c r="AR10" s="288">
        <f t="shared" si="6"/>
        <v>0.16488897113274853</v>
      </c>
      <c r="AS10" s="357" t="s">
        <v>1511</v>
      </c>
    </row>
    <row r="11" spans="1:45" hidden="1">
      <c r="A11" s="343">
        <v>21</v>
      </c>
      <c r="B11" s="343" t="s">
        <v>790</v>
      </c>
      <c r="C11" s="343" t="s">
        <v>897</v>
      </c>
      <c r="D11" s="343">
        <v>4440</v>
      </c>
      <c r="E11" s="345" t="s">
        <v>52</v>
      </c>
      <c r="F11" s="345" t="s">
        <v>1492</v>
      </c>
      <c r="G11" s="352" t="s">
        <v>1555</v>
      </c>
      <c r="H11" s="343" t="s">
        <v>103</v>
      </c>
      <c r="I11" s="343" t="s">
        <v>52</v>
      </c>
      <c r="J11" s="346">
        <v>13137813.199999999</v>
      </c>
      <c r="K11" s="347">
        <v>9.9566665373419405E-2</v>
      </c>
      <c r="L11" s="346">
        <v>12627536</v>
      </c>
      <c r="M11" s="346">
        <v>13123400</v>
      </c>
      <c r="N11" s="346">
        <v>13950843</v>
      </c>
      <c r="O11" s="346">
        <v>12425568</v>
      </c>
      <c r="P11" s="346">
        <v>13561719</v>
      </c>
      <c r="Q11" s="346">
        <v>1322133.6829628898</v>
      </c>
      <c r="R11" s="346">
        <v>1109071.3712278432</v>
      </c>
      <c r="S11" s="346">
        <v>1451310.6104847523</v>
      </c>
      <c r="T11" s="346">
        <v>1265576.4508946105</v>
      </c>
      <c r="U11" s="346">
        <v>1392349.1375443663</v>
      </c>
      <c r="V11" s="353">
        <f t="shared" si="2"/>
        <v>0.17546531285926345</v>
      </c>
      <c r="W11" s="288">
        <v>0.17964376685014988</v>
      </c>
      <c r="X11" s="288">
        <v>0.17886995652832899</v>
      </c>
      <c r="Y11" s="288">
        <v>0.16116844083493509</v>
      </c>
      <c r="Z11" s="288">
        <v>0.17832134455088877</v>
      </c>
      <c r="AA11" s="288">
        <v>0.16765319755980779</v>
      </c>
      <c r="AB11" s="288">
        <v>0.18713517083147013</v>
      </c>
      <c r="AC11" s="345" t="str">
        <f t="shared" si="3"/>
        <v>Dhaka OWN PNP</v>
      </c>
      <c r="AD11" s="363">
        <v>12627536</v>
      </c>
      <c r="AE11" s="363">
        <v>13123400</v>
      </c>
      <c r="AF11" s="363">
        <v>13950843</v>
      </c>
      <c r="AG11" s="363">
        <v>12425568</v>
      </c>
      <c r="AH11" s="363">
        <v>13561719</v>
      </c>
      <c r="AI11" s="363">
        <v>10884433</v>
      </c>
      <c r="AJ11" s="364">
        <f t="shared" si="4"/>
        <v>76573499</v>
      </c>
      <c r="AK11" s="365">
        <v>2275481.6268000002</v>
      </c>
      <c r="AL11" s="365">
        <v>2337277.1838000002</v>
      </c>
      <c r="AM11" s="365">
        <v>2242829.9810000001</v>
      </c>
      <c r="AN11" s="365">
        <v>2213027.7778000003</v>
      </c>
      <c r="AO11" s="365">
        <v>2352958.42</v>
      </c>
      <c r="AP11" s="365">
        <v>2034272.8665</v>
      </c>
      <c r="AQ11" s="366">
        <f t="shared" si="5"/>
        <v>13455847.855900001</v>
      </c>
      <c r="AR11" s="288">
        <f t="shared" si="6"/>
        <v>0.17572460487798788</v>
      </c>
      <c r="AS11" s="357" t="s">
        <v>1511</v>
      </c>
    </row>
    <row r="12" spans="1:45" hidden="1">
      <c r="A12" s="343">
        <v>38</v>
      </c>
      <c r="B12" s="343" t="s">
        <v>845</v>
      </c>
      <c r="C12" s="343" t="s">
        <v>1862</v>
      </c>
      <c r="D12" s="343">
        <v>9000</v>
      </c>
      <c r="E12" s="345" t="s">
        <v>131</v>
      </c>
      <c r="F12" s="345" t="s">
        <v>1492</v>
      </c>
      <c r="G12" s="352" t="s">
        <v>1555</v>
      </c>
      <c r="H12" s="343" t="s">
        <v>131</v>
      </c>
      <c r="I12" s="343" t="s">
        <v>1863</v>
      </c>
      <c r="J12" s="346">
        <v>17663356.399999999</v>
      </c>
      <c r="K12" s="347">
        <v>6.5861248953071022E-2</v>
      </c>
      <c r="L12" s="346">
        <v>18237650</v>
      </c>
      <c r="M12" s="346">
        <v>18143843</v>
      </c>
      <c r="N12" s="346">
        <v>19136596</v>
      </c>
      <c r="O12" s="346">
        <v>15579171</v>
      </c>
      <c r="P12" s="346">
        <v>17219522</v>
      </c>
      <c r="Q12" s="346">
        <v>1413108.6749489531</v>
      </c>
      <c r="R12" s="346">
        <v>941408.0412270152</v>
      </c>
      <c r="S12" s="346">
        <v>1452206.4039410236</v>
      </c>
      <c r="T12" s="346">
        <v>783557.15032948367</v>
      </c>
      <c r="U12" s="346">
        <v>1226373.2955896263</v>
      </c>
      <c r="V12" s="353">
        <f t="shared" si="2"/>
        <v>0.15800771653801501</v>
      </c>
      <c r="W12" s="288">
        <v>0.16297204593200831</v>
      </c>
      <c r="X12" s="288">
        <v>0.14714215003399267</v>
      </c>
      <c r="Y12" s="288">
        <v>0.14895651814034538</v>
      </c>
      <c r="Z12" s="288">
        <v>0.15636011346130613</v>
      </c>
      <c r="AA12" s="288">
        <v>0.15531013678797118</v>
      </c>
      <c r="AB12" s="288">
        <v>0.17730533487246636</v>
      </c>
      <c r="AC12" s="345" t="str">
        <f t="shared" si="3"/>
        <v>Sylhet OWN PNP</v>
      </c>
      <c r="AD12" s="363">
        <v>18237650</v>
      </c>
      <c r="AE12" s="363">
        <v>18143843</v>
      </c>
      <c r="AF12" s="363">
        <v>19136596</v>
      </c>
      <c r="AG12" s="363">
        <v>15579171</v>
      </c>
      <c r="AH12" s="363">
        <v>17219522</v>
      </c>
      <c r="AI12" s="363">
        <v>13710362</v>
      </c>
      <c r="AJ12" s="364">
        <f t="shared" si="4"/>
        <v>102027144</v>
      </c>
      <c r="AK12" s="365">
        <v>2976384.3168000001</v>
      </c>
      <c r="AL12" s="365">
        <v>2661701.9147999999</v>
      </c>
      <c r="AM12" s="365">
        <v>2849438.9955000002</v>
      </c>
      <c r="AN12" s="365">
        <v>2448707.8931999998</v>
      </c>
      <c r="AO12" s="365">
        <v>2674191.7665999997</v>
      </c>
      <c r="AP12" s="365">
        <v>2440437.6719999998</v>
      </c>
      <c r="AQ12" s="366">
        <f t="shared" si="5"/>
        <v>16050862.558899999</v>
      </c>
      <c r="AR12" s="288">
        <f t="shared" si="6"/>
        <v>0.15731953213254699</v>
      </c>
      <c r="AS12" s="357" t="s">
        <v>1506</v>
      </c>
    </row>
    <row r="13" spans="1:45" hidden="1">
      <c r="A13" s="343">
        <v>39</v>
      </c>
      <c r="B13" s="343" t="s">
        <v>775</v>
      </c>
      <c r="C13" s="343" t="s">
        <v>1866</v>
      </c>
      <c r="D13" s="343">
        <v>5350</v>
      </c>
      <c r="E13" s="345" t="s">
        <v>195</v>
      </c>
      <c r="F13" s="345" t="s">
        <v>1492</v>
      </c>
      <c r="G13" s="352" t="s">
        <v>1555</v>
      </c>
      <c r="H13" s="343" t="s">
        <v>195</v>
      </c>
      <c r="I13" s="343" t="s">
        <v>1863</v>
      </c>
      <c r="J13" s="346">
        <v>13101039.6</v>
      </c>
      <c r="K13" s="347">
        <v>7.5878470561777864E-2</v>
      </c>
      <c r="L13" s="346">
        <v>12018873</v>
      </c>
      <c r="M13" s="346">
        <v>13237854</v>
      </c>
      <c r="N13" s="346">
        <v>15296393</v>
      </c>
      <c r="O13" s="346">
        <v>11354793</v>
      </c>
      <c r="P13" s="346">
        <v>13597285</v>
      </c>
      <c r="Q13" s="346">
        <v>961343.89311966905</v>
      </c>
      <c r="R13" s="346">
        <v>937581.08740352793</v>
      </c>
      <c r="S13" s="346">
        <v>1275638.9891225351</v>
      </c>
      <c r="T13" s="346">
        <v>627176.01514458423</v>
      </c>
      <c r="U13" s="346">
        <v>1168694.2532961145</v>
      </c>
      <c r="V13" s="353">
        <f t="shared" si="2"/>
        <v>0.1562854943346588</v>
      </c>
      <c r="W13" s="288">
        <v>0.15914384268656726</v>
      </c>
      <c r="X13" s="288">
        <v>0.15239469215385026</v>
      </c>
      <c r="Y13" s="288">
        <v>0.1448387947489764</v>
      </c>
      <c r="Z13" s="288">
        <v>0.15428251274043447</v>
      </c>
      <c r="AA13" s="288">
        <v>0.1510084250108342</v>
      </c>
      <c r="AB13" s="288">
        <v>0.17604469866729022</v>
      </c>
      <c r="AC13" s="345" t="str">
        <f t="shared" si="3"/>
        <v>Chattogram OWN PNP</v>
      </c>
      <c r="AD13" s="363">
        <v>12018873</v>
      </c>
      <c r="AE13" s="363">
        <v>13237854</v>
      </c>
      <c r="AF13" s="363">
        <v>15296393</v>
      </c>
      <c r="AG13" s="363">
        <v>11354793</v>
      </c>
      <c r="AH13" s="363">
        <v>13597285</v>
      </c>
      <c r="AI13" s="363">
        <v>10848098</v>
      </c>
      <c r="AJ13" s="364">
        <f t="shared" si="4"/>
        <v>76353296</v>
      </c>
      <c r="AK13" s="365">
        <v>1920615.9054</v>
      </c>
      <c r="AL13" s="365">
        <v>2022743.9383999999</v>
      </c>
      <c r="AM13" s="365">
        <v>2217976.84</v>
      </c>
      <c r="AN13" s="365">
        <v>1756586.3223999999</v>
      </c>
      <c r="AO13" s="365">
        <v>2096701.1928000001</v>
      </c>
      <c r="AP13" s="365">
        <v>1908162.4964000001</v>
      </c>
      <c r="AQ13" s="366">
        <f t="shared" si="5"/>
        <v>11922786.6954</v>
      </c>
      <c r="AR13" s="288">
        <f t="shared" si="6"/>
        <v>0.15615287512146167</v>
      </c>
      <c r="AS13" s="357" t="s">
        <v>1503</v>
      </c>
    </row>
    <row r="14" spans="1:45" hidden="1">
      <c r="A14" s="343">
        <v>151</v>
      </c>
      <c r="B14" s="343" t="s">
        <v>847</v>
      </c>
      <c r="C14" s="343" t="s">
        <v>912</v>
      </c>
      <c r="D14" s="343">
        <v>4000</v>
      </c>
      <c r="E14" s="345" t="s">
        <v>131</v>
      </c>
      <c r="F14" s="345" t="s">
        <v>1492</v>
      </c>
      <c r="G14" s="352" t="s">
        <v>1555</v>
      </c>
      <c r="H14" s="343" t="s">
        <v>131</v>
      </c>
      <c r="I14" s="343" t="s">
        <v>1863</v>
      </c>
      <c r="J14" s="346">
        <v>6881612.2000000002</v>
      </c>
      <c r="K14" s="347">
        <v>5.116420432611192E-2</v>
      </c>
      <c r="L14" s="346">
        <v>6972837</v>
      </c>
      <c r="M14" s="346">
        <v>7521874</v>
      </c>
      <c r="N14" s="346">
        <v>7244868</v>
      </c>
      <c r="O14" s="346">
        <v>6076453</v>
      </c>
      <c r="P14" s="346">
        <v>6592029</v>
      </c>
      <c r="Q14" s="346">
        <v>406996.19773956481</v>
      </c>
      <c r="R14" s="346">
        <v>389392.77224050881</v>
      </c>
      <c r="S14" s="346">
        <v>324676.97401512647</v>
      </c>
      <c r="T14" s="346">
        <v>277945.54807259305</v>
      </c>
      <c r="U14" s="346">
        <v>361449.57140152995</v>
      </c>
      <c r="V14" s="353">
        <f t="shared" si="2"/>
        <v>0.15227406094755189</v>
      </c>
      <c r="W14" s="288">
        <v>0.15081815291146286</v>
      </c>
      <c r="X14" s="288">
        <v>0.14521890385426786</v>
      </c>
      <c r="Y14" s="288">
        <v>0.14395806332233407</v>
      </c>
      <c r="Z14" s="288">
        <v>0.15640226881515509</v>
      </c>
      <c r="AA14" s="288">
        <v>0.14996394831672483</v>
      </c>
      <c r="AB14" s="288">
        <v>0.16728302846536661</v>
      </c>
      <c r="AC14" s="345" t="str">
        <f t="shared" si="3"/>
        <v>Sylhet OWN PNP</v>
      </c>
      <c r="AD14" s="363">
        <v>6972837</v>
      </c>
      <c r="AE14" s="363">
        <v>7521874</v>
      </c>
      <c r="AF14" s="363">
        <v>7244868</v>
      </c>
      <c r="AG14" s="363">
        <v>6076453</v>
      </c>
      <c r="AH14" s="363">
        <v>6592029</v>
      </c>
      <c r="AI14" s="363">
        <v>5821161</v>
      </c>
      <c r="AJ14" s="364">
        <f t="shared" si="4"/>
        <v>40229222</v>
      </c>
      <c r="AK14" s="365">
        <v>1050806.3851999999</v>
      </c>
      <c r="AL14" s="365">
        <v>1098945.7914</v>
      </c>
      <c r="AM14" s="365">
        <v>1042536.5052</v>
      </c>
      <c r="AN14" s="365">
        <v>933235.97880000004</v>
      </c>
      <c r="AO14" s="365">
        <v>994547.34390000009</v>
      </c>
      <c r="AP14" s="365">
        <v>977364.20109999995</v>
      </c>
      <c r="AQ14" s="366">
        <f t="shared" si="5"/>
        <v>6097436.2056</v>
      </c>
      <c r="AR14" s="288">
        <f t="shared" si="6"/>
        <v>0.15156734091452229</v>
      </c>
      <c r="AS14" s="357" t="s">
        <v>1506</v>
      </c>
    </row>
    <row r="15" spans="1:45" hidden="1">
      <c r="A15" s="343">
        <v>145</v>
      </c>
      <c r="B15" s="343" t="s">
        <v>846</v>
      </c>
      <c r="C15" s="343" t="s">
        <v>1867</v>
      </c>
      <c r="D15" s="343">
        <v>5600</v>
      </c>
      <c r="E15" s="345" t="s">
        <v>131</v>
      </c>
      <c r="F15" s="345" t="s">
        <v>1492</v>
      </c>
      <c r="G15" s="352" t="s">
        <v>1555</v>
      </c>
      <c r="H15" s="343" t="s">
        <v>131</v>
      </c>
      <c r="I15" s="343" t="s">
        <v>1863</v>
      </c>
      <c r="J15" s="346">
        <v>8176873.2000000002</v>
      </c>
      <c r="K15" s="347">
        <v>8.0094466262827207E-2</v>
      </c>
      <c r="L15" s="346">
        <v>7942348</v>
      </c>
      <c r="M15" s="346">
        <v>8730687</v>
      </c>
      <c r="N15" s="346">
        <v>8947506</v>
      </c>
      <c r="O15" s="346">
        <v>7287667</v>
      </c>
      <c r="P15" s="346">
        <v>7976158</v>
      </c>
      <c r="Q15" s="346">
        <v>745209.12438277644</v>
      </c>
      <c r="R15" s="346">
        <v>602522.2747028342</v>
      </c>
      <c r="S15" s="346">
        <v>674511.03185694222</v>
      </c>
      <c r="T15" s="346">
        <v>560555.48458312801</v>
      </c>
      <c r="U15" s="346">
        <v>691813.5577383989</v>
      </c>
      <c r="V15" s="353">
        <f t="shared" si="2"/>
        <v>0.16423323290002115</v>
      </c>
      <c r="W15" s="288">
        <v>0.16545072241178285</v>
      </c>
      <c r="X15" s="288">
        <v>0.15177000573555732</v>
      </c>
      <c r="Y15" s="288">
        <v>0.15649384610759129</v>
      </c>
      <c r="Z15" s="288">
        <v>0.16680801025120201</v>
      </c>
      <c r="AA15" s="288">
        <v>0.16271478510545123</v>
      </c>
      <c r="AB15" s="288">
        <v>0.18216202778854215</v>
      </c>
      <c r="AC15" s="345" t="str">
        <f t="shared" si="3"/>
        <v>Sylhet OWN PNP</v>
      </c>
      <c r="AD15" s="363">
        <v>7942348</v>
      </c>
      <c r="AE15" s="363">
        <v>8730687</v>
      </c>
      <c r="AF15" s="363">
        <v>8947506</v>
      </c>
      <c r="AG15" s="363">
        <v>7287667</v>
      </c>
      <c r="AH15" s="363">
        <v>7976158</v>
      </c>
      <c r="AI15" s="363">
        <v>7046178</v>
      </c>
      <c r="AJ15" s="364">
        <f t="shared" si="4"/>
        <v>47930544</v>
      </c>
      <c r="AK15" s="365">
        <v>1314458.4285000002</v>
      </c>
      <c r="AL15" s="365">
        <v>1326191.3553000002</v>
      </c>
      <c r="AM15" s="365">
        <v>1371698.64</v>
      </c>
      <c r="AN15" s="365">
        <v>1215583.0224000001</v>
      </c>
      <c r="AO15" s="365">
        <v>1315268.1243999999</v>
      </c>
      <c r="AP15" s="365">
        <v>1284518.6139999998</v>
      </c>
      <c r="AQ15" s="366">
        <f t="shared" si="5"/>
        <v>7827718.1846000003</v>
      </c>
      <c r="AR15" s="288">
        <f t="shared" si="6"/>
        <v>0.16331377721479648</v>
      </c>
      <c r="AS15" s="357" t="s">
        <v>1506</v>
      </c>
    </row>
    <row r="16" spans="1:45" hidden="1">
      <c r="A16" s="343">
        <v>69</v>
      </c>
      <c r="B16" s="343" t="s">
        <v>793</v>
      </c>
      <c r="C16" s="343" t="s">
        <v>905</v>
      </c>
      <c r="D16" s="343">
        <v>4000</v>
      </c>
      <c r="E16" s="345" t="s">
        <v>52</v>
      </c>
      <c r="F16" s="345" t="s">
        <v>1492</v>
      </c>
      <c r="G16" s="352" t="s">
        <v>1555</v>
      </c>
      <c r="H16" s="343" t="s">
        <v>52</v>
      </c>
      <c r="I16" s="343" t="s">
        <v>52</v>
      </c>
      <c r="J16" s="346">
        <v>6981411</v>
      </c>
      <c r="K16" s="347">
        <v>8.8223216866416529E-2</v>
      </c>
      <c r="L16" s="346">
        <v>6415366</v>
      </c>
      <c r="M16" s="346">
        <v>6750276</v>
      </c>
      <c r="N16" s="346">
        <v>6927966</v>
      </c>
      <c r="O16" s="346">
        <v>6986029</v>
      </c>
      <c r="P16" s="346">
        <v>7827418</v>
      </c>
      <c r="Q16" s="346">
        <v>462704.67620612122</v>
      </c>
      <c r="R16" s="346">
        <v>558947.12517584767</v>
      </c>
      <c r="S16" s="346">
        <v>662178.79803707148</v>
      </c>
      <c r="T16" s="346">
        <v>592932.09720235784</v>
      </c>
      <c r="U16" s="346">
        <v>802849.98681153124</v>
      </c>
      <c r="V16" s="353">
        <f t="shared" si="2"/>
        <v>0.17674666521404728</v>
      </c>
      <c r="W16" s="288">
        <v>0.17966410967989255</v>
      </c>
      <c r="X16" s="288">
        <v>0.17905735684101784</v>
      </c>
      <c r="Y16" s="288">
        <v>0.16556473679678835</v>
      </c>
      <c r="Z16" s="288">
        <v>0.17666302136765896</v>
      </c>
      <c r="AA16" s="288">
        <v>0.17023126104036831</v>
      </c>
      <c r="AB16" s="288">
        <v>0.18929950555855771</v>
      </c>
      <c r="AC16" s="345" t="str">
        <f t="shared" si="3"/>
        <v>Dhaka OWN PNP</v>
      </c>
      <c r="AD16" s="363">
        <v>6415366</v>
      </c>
      <c r="AE16" s="363">
        <v>6750276</v>
      </c>
      <c r="AF16" s="363">
        <v>6927966</v>
      </c>
      <c r="AG16" s="363">
        <v>6986029</v>
      </c>
      <c r="AH16" s="363">
        <v>7827418</v>
      </c>
      <c r="AI16" s="363">
        <v>6731237</v>
      </c>
      <c r="AJ16" s="364">
        <f t="shared" si="4"/>
        <v>41638292</v>
      </c>
      <c r="AK16" s="365">
        <v>1154124.1635</v>
      </c>
      <c r="AL16" s="365">
        <v>1212349.5696</v>
      </c>
      <c r="AM16" s="365">
        <v>1145885.7418</v>
      </c>
      <c r="AN16" s="365">
        <v>1151828.5294999999</v>
      </c>
      <c r="AO16" s="365">
        <v>1391714.9204000002</v>
      </c>
      <c r="AP16" s="365">
        <v>1274861.0594000001</v>
      </c>
      <c r="AQ16" s="366">
        <f t="shared" si="5"/>
        <v>7330763.9842000008</v>
      </c>
      <c r="AR16" s="288">
        <f t="shared" si="6"/>
        <v>0.17605822986687353</v>
      </c>
      <c r="AS16" s="357" t="s">
        <v>1511</v>
      </c>
    </row>
    <row r="17" spans="1:45" hidden="1">
      <c r="A17" s="343">
        <v>51</v>
      </c>
      <c r="B17" s="343" t="s">
        <v>797</v>
      </c>
      <c r="C17" s="343" t="s">
        <v>1868</v>
      </c>
      <c r="D17" s="343">
        <v>2267</v>
      </c>
      <c r="E17" s="345" t="s">
        <v>52</v>
      </c>
      <c r="F17" s="345" t="s">
        <v>1492</v>
      </c>
      <c r="G17" s="352" t="s">
        <v>1555</v>
      </c>
      <c r="H17" s="343" t="s">
        <v>52</v>
      </c>
      <c r="I17" s="343" t="s">
        <v>52</v>
      </c>
      <c r="J17" s="346">
        <v>7178074.2000000002</v>
      </c>
      <c r="K17" s="347">
        <v>9.1706487104565956E-2</v>
      </c>
      <c r="L17" s="346">
        <v>6548305</v>
      </c>
      <c r="M17" s="346">
        <v>7191917</v>
      </c>
      <c r="N17" s="346">
        <v>8056201</v>
      </c>
      <c r="O17" s="346">
        <v>6699055</v>
      </c>
      <c r="P17" s="346">
        <v>7394893</v>
      </c>
      <c r="Q17" s="346">
        <v>605636.50355753605</v>
      </c>
      <c r="R17" s="346">
        <v>640887.58102185675</v>
      </c>
      <c r="S17" s="346">
        <v>741969.87765363837</v>
      </c>
      <c r="T17" s="346">
        <v>550065.22777236428</v>
      </c>
      <c r="U17" s="346">
        <v>752820.65528419276</v>
      </c>
      <c r="V17" s="353">
        <f t="shared" si="2"/>
        <v>0.15857568227944466</v>
      </c>
      <c r="W17" s="288">
        <v>0.16078323951764908</v>
      </c>
      <c r="X17" s="288">
        <v>0.15367835408386052</v>
      </c>
      <c r="Y17" s="288">
        <v>0.1509678934411692</v>
      </c>
      <c r="Z17" s="288">
        <v>0.15870142635067699</v>
      </c>
      <c r="AA17" s="288">
        <v>0.1515786649854903</v>
      </c>
      <c r="AB17" s="288">
        <v>0.17574451529782187</v>
      </c>
      <c r="AC17" s="345" t="str">
        <f t="shared" si="3"/>
        <v>Dhaka OWN PNP</v>
      </c>
      <c r="AD17" s="363">
        <v>6548305</v>
      </c>
      <c r="AE17" s="363">
        <v>7191917</v>
      </c>
      <c r="AF17" s="363">
        <v>8056201</v>
      </c>
      <c r="AG17" s="363">
        <v>6699055</v>
      </c>
      <c r="AH17" s="363">
        <v>7394893</v>
      </c>
      <c r="AI17" s="363">
        <v>5189128</v>
      </c>
      <c r="AJ17" s="364">
        <f t="shared" si="4"/>
        <v>41079499</v>
      </c>
      <c r="AK17" s="365">
        <v>1049693.7723999999</v>
      </c>
      <c r="AL17" s="365">
        <v>1103958.7989999999</v>
      </c>
      <c r="AM17" s="365">
        <v>1216486.351</v>
      </c>
      <c r="AN17" s="365">
        <v>1031121.6456</v>
      </c>
      <c r="AO17" s="365">
        <v>1116628.9939999999</v>
      </c>
      <c r="AP17" s="365">
        <v>908079.02499999991</v>
      </c>
      <c r="AQ17" s="366">
        <f t="shared" si="5"/>
        <v>6425968.5869999994</v>
      </c>
      <c r="AR17" s="288">
        <f t="shared" si="6"/>
        <v>0.15642762797569656</v>
      </c>
      <c r="AS17" s="357" t="s">
        <v>1511</v>
      </c>
    </row>
    <row r="18" spans="1:45" hidden="1">
      <c r="A18" s="343">
        <v>52</v>
      </c>
      <c r="B18" s="343" t="s">
        <v>799</v>
      </c>
      <c r="C18" s="343" t="s">
        <v>1870</v>
      </c>
      <c r="D18" s="343">
        <v>3204</v>
      </c>
      <c r="E18" s="345" t="s">
        <v>52</v>
      </c>
      <c r="F18" s="345" t="s">
        <v>1492</v>
      </c>
      <c r="G18" s="352" t="s">
        <v>1555</v>
      </c>
      <c r="H18" s="343" t="s">
        <v>52</v>
      </c>
      <c r="I18" s="343" t="s">
        <v>52</v>
      </c>
      <c r="J18" s="346">
        <v>7985832.2000000002</v>
      </c>
      <c r="K18" s="347">
        <v>8.7454400888321002E-2</v>
      </c>
      <c r="L18" s="346">
        <v>7540409</v>
      </c>
      <c r="M18" s="346">
        <v>8257206</v>
      </c>
      <c r="N18" s="346">
        <v>8368495</v>
      </c>
      <c r="O18" s="346">
        <v>7709506</v>
      </c>
      <c r="P18" s="346">
        <v>8053545</v>
      </c>
      <c r="Q18" s="346">
        <v>724544.16671049967</v>
      </c>
      <c r="R18" s="346">
        <v>652755.36477360153</v>
      </c>
      <c r="S18" s="346">
        <v>771892.96763934381</v>
      </c>
      <c r="T18" s="346">
        <v>622529.19709773059</v>
      </c>
      <c r="U18" s="346">
        <v>720259.15700713685</v>
      </c>
      <c r="V18" s="353">
        <f t="shared" si="2"/>
        <v>0.15924138156887038</v>
      </c>
      <c r="W18" s="288">
        <v>0.16666593897584406</v>
      </c>
      <c r="X18" s="288">
        <v>0.15559842269454727</v>
      </c>
      <c r="Y18" s="288">
        <v>0.14851763710361512</v>
      </c>
      <c r="Z18" s="288">
        <v>0.16139976502524564</v>
      </c>
      <c r="AA18" s="288">
        <v>0.15120949728623809</v>
      </c>
      <c r="AB18" s="288">
        <v>0.17205702832773206</v>
      </c>
      <c r="AC18" s="345" t="str">
        <f t="shared" si="3"/>
        <v>Dhaka OWN PNP</v>
      </c>
      <c r="AD18" s="363">
        <v>7540409</v>
      </c>
      <c r="AE18" s="363">
        <v>8257206</v>
      </c>
      <c r="AF18" s="363">
        <v>8368495</v>
      </c>
      <c r="AG18" s="363">
        <v>7709506</v>
      </c>
      <c r="AH18" s="363">
        <v>8053545</v>
      </c>
      <c r="AI18" s="363">
        <v>6333347</v>
      </c>
      <c r="AJ18" s="364">
        <f t="shared" si="4"/>
        <v>46262508</v>
      </c>
      <c r="AK18" s="365">
        <v>1255478.4315000002</v>
      </c>
      <c r="AL18" s="365">
        <v>1293904.4936000002</v>
      </c>
      <c r="AM18" s="365">
        <v>1242721.3589999999</v>
      </c>
      <c r="AN18" s="365">
        <v>1247398.0708000001</v>
      </c>
      <c r="AO18" s="365">
        <v>1241051.1303999999</v>
      </c>
      <c r="AP18" s="365">
        <v>1089304.3799999999</v>
      </c>
      <c r="AQ18" s="366">
        <f t="shared" si="5"/>
        <v>7369857.8653000006</v>
      </c>
      <c r="AR18" s="288">
        <f t="shared" si="6"/>
        <v>0.15930519515500544</v>
      </c>
      <c r="AS18" s="357" t="s">
        <v>1511</v>
      </c>
    </row>
    <row r="19" spans="1:45" hidden="1">
      <c r="A19" s="343">
        <v>34</v>
      </c>
      <c r="B19" s="343" t="s">
        <v>796</v>
      </c>
      <c r="C19" s="343" t="s">
        <v>1871</v>
      </c>
      <c r="D19" s="343">
        <v>3223</v>
      </c>
      <c r="E19" s="345" t="s">
        <v>1557</v>
      </c>
      <c r="F19" s="345" t="s">
        <v>1492</v>
      </c>
      <c r="G19" s="352" t="s">
        <v>1555</v>
      </c>
      <c r="H19" s="343" t="s">
        <v>52</v>
      </c>
      <c r="I19" s="343" t="s">
        <v>52</v>
      </c>
      <c r="J19" s="346">
        <v>11524909.199999999</v>
      </c>
      <c r="K19" s="347">
        <v>0.1022482178825818</v>
      </c>
      <c r="L19" s="346">
        <v>11504794</v>
      </c>
      <c r="M19" s="346">
        <v>11904411</v>
      </c>
      <c r="N19" s="346">
        <v>11859616</v>
      </c>
      <c r="O19" s="346">
        <v>11190016</v>
      </c>
      <c r="P19" s="346">
        <v>11165709</v>
      </c>
      <c r="Q19" s="346">
        <v>1279645.3072640337</v>
      </c>
      <c r="R19" s="346">
        <v>1189997.5012095945</v>
      </c>
      <c r="S19" s="346">
        <v>1102638.974554749</v>
      </c>
      <c r="T19" s="346">
        <v>1165261.8840575721</v>
      </c>
      <c r="U19" s="346">
        <v>1154463.4677069071</v>
      </c>
      <c r="V19" s="353">
        <f t="shared" si="2"/>
        <v>0.16067443883216628</v>
      </c>
      <c r="W19" s="288">
        <v>0.16276721292909108</v>
      </c>
      <c r="X19" s="288">
        <v>0.15623928606974061</v>
      </c>
      <c r="Y19" s="288">
        <v>0.14904906229635748</v>
      </c>
      <c r="Z19" s="288">
        <v>0.16136587310477934</v>
      </c>
      <c r="AA19" s="288">
        <v>0.15654706042473482</v>
      </c>
      <c r="AB19" s="288">
        <v>0.17807813816829424</v>
      </c>
      <c r="AC19" s="345" t="str">
        <f t="shared" si="3"/>
        <v>DhakaGBUD OWN PNP</v>
      </c>
      <c r="AD19" s="363">
        <v>11504794</v>
      </c>
      <c r="AE19" s="363">
        <v>11904411</v>
      </c>
      <c r="AF19" s="363">
        <v>11859616</v>
      </c>
      <c r="AG19" s="363">
        <v>11190016</v>
      </c>
      <c r="AH19" s="363">
        <v>11165709</v>
      </c>
      <c r="AI19" s="363">
        <v>9473908</v>
      </c>
      <c r="AJ19" s="364">
        <f t="shared" si="4"/>
        <v>67098454</v>
      </c>
      <c r="AK19" s="365">
        <v>1871829.8211000001</v>
      </c>
      <c r="AL19" s="365">
        <v>1854602.5362</v>
      </c>
      <c r="AM19" s="365">
        <v>1762517.8520000002</v>
      </c>
      <c r="AN19" s="365">
        <v>1806068.4209999999</v>
      </c>
      <c r="AO19" s="365">
        <v>1751899.7421000001</v>
      </c>
      <c r="AP19" s="365">
        <v>1685301.3153000001</v>
      </c>
      <c r="AQ19" s="366">
        <f t="shared" si="5"/>
        <v>10732219.687700002</v>
      </c>
      <c r="AR19" s="288">
        <f t="shared" si="6"/>
        <v>0.15994734674065667</v>
      </c>
      <c r="AS19" s="357" t="s">
        <v>2644</v>
      </c>
    </row>
    <row r="20" spans="1:45" hidden="1">
      <c r="A20" s="343">
        <v>91</v>
      </c>
      <c r="B20" s="343" t="s">
        <v>795</v>
      </c>
      <c r="C20" s="343" t="s">
        <v>1872</v>
      </c>
      <c r="D20" s="343">
        <v>7000</v>
      </c>
      <c r="E20" s="345" t="s">
        <v>1557</v>
      </c>
      <c r="F20" s="345" t="s">
        <v>1492</v>
      </c>
      <c r="G20" s="352" t="s">
        <v>1555</v>
      </c>
      <c r="H20" s="343" t="s">
        <v>52</v>
      </c>
      <c r="I20" s="343" t="s">
        <v>52</v>
      </c>
      <c r="J20" s="346">
        <v>23444752.199999999</v>
      </c>
      <c r="K20" s="347">
        <v>2.2176233351501248E-2</v>
      </c>
      <c r="L20" s="346">
        <v>22145020</v>
      </c>
      <c r="M20" s="346">
        <v>23020749</v>
      </c>
      <c r="N20" s="346">
        <v>24945590</v>
      </c>
      <c r="O20" s="346">
        <v>22471405</v>
      </c>
      <c r="P20" s="346">
        <v>24640997</v>
      </c>
      <c r="Q20" s="346">
        <v>636679.83995540254</v>
      </c>
      <c r="R20" s="346">
        <v>438146.51258643251</v>
      </c>
      <c r="S20" s="346">
        <v>640872.87006575335</v>
      </c>
      <c r="T20" s="346">
        <v>360927.53946605977</v>
      </c>
      <c r="U20" s="346">
        <v>522954.71620296314</v>
      </c>
      <c r="V20" s="353">
        <f t="shared" si="2"/>
        <v>0.17549123477107742</v>
      </c>
      <c r="W20" s="288">
        <v>0.17591604682168652</v>
      </c>
      <c r="X20" s="288">
        <v>0.17354646499577503</v>
      </c>
      <c r="Y20" s="288">
        <v>0.16221603167425391</v>
      </c>
      <c r="Z20" s="288">
        <v>0.17874038725507216</v>
      </c>
      <c r="AA20" s="288">
        <v>0.17177833927386804</v>
      </c>
      <c r="AB20" s="288">
        <v>0.19075013860580886</v>
      </c>
      <c r="AC20" s="345" t="str">
        <f t="shared" si="3"/>
        <v>DhakaGBUD OWN PNP</v>
      </c>
      <c r="AD20" s="363">
        <v>22145020</v>
      </c>
      <c r="AE20" s="363">
        <v>23020749</v>
      </c>
      <c r="AF20" s="363">
        <v>24945590</v>
      </c>
      <c r="AG20" s="363">
        <v>22471405</v>
      </c>
      <c r="AH20" s="363">
        <v>24640997</v>
      </c>
      <c r="AI20" s="363">
        <v>19062500</v>
      </c>
      <c r="AJ20" s="364">
        <f t="shared" si="4"/>
        <v>136286261</v>
      </c>
      <c r="AK20" s="365">
        <v>3893094.3402000004</v>
      </c>
      <c r="AL20" s="365">
        <v>3980287.5021000002</v>
      </c>
      <c r="AM20" s="365">
        <v>4035702.9720000001</v>
      </c>
      <c r="AN20" s="365">
        <v>4015640.0734999999</v>
      </c>
      <c r="AO20" s="365">
        <v>4326959.2488000002</v>
      </c>
      <c r="AP20" s="365">
        <v>3635105.8556000004</v>
      </c>
      <c r="AQ20" s="366">
        <f t="shared" si="5"/>
        <v>23886789.992200002</v>
      </c>
      <c r="AR20" s="288">
        <f t="shared" si="6"/>
        <v>0.17526924443396391</v>
      </c>
      <c r="AS20" s="357" t="s">
        <v>2644</v>
      </c>
    </row>
    <row r="21" spans="1:45" hidden="1">
      <c r="A21" s="343">
        <v>113</v>
      </c>
      <c r="B21" s="343" t="s">
        <v>798</v>
      </c>
      <c r="C21" s="343" t="s">
        <v>894</v>
      </c>
      <c r="D21" s="343">
        <v>3800</v>
      </c>
      <c r="E21" s="345" t="s">
        <v>1557</v>
      </c>
      <c r="F21" s="345" t="s">
        <v>1492</v>
      </c>
      <c r="G21" s="352" t="s">
        <v>1555</v>
      </c>
      <c r="H21" s="343" t="s">
        <v>52</v>
      </c>
      <c r="I21" s="343" t="s">
        <v>52</v>
      </c>
      <c r="J21" s="346">
        <v>18829121.199999999</v>
      </c>
      <c r="K21" s="347">
        <v>4.1886557294312031E-2</v>
      </c>
      <c r="L21" s="346">
        <v>18181098</v>
      </c>
      <c r="M21" s="346">
        <v>18173982</v>
      </c>
      <c r="N21" s="346">
        <v>20300759</v>
      </c>
      <c r="O21" s="346">
        <v>18315376</v>
      </c>
      <c r="P21" s="346">
        <v>19174391</v>
      </c>
      <c r="Q21" s="346">
        <v>929987.80596070131</v>
      </c>
      <c r="R21" s="346">
        <v>599139.48466845555</v>
      </c>
      <c r="S21" s="346">
        <v>940976.93719069194</v>
      </c>
      <c r="T21" s="346">
        <v>702227.63786581531</v>
      </c>
      <c r="U21" s="346">
        <v>771103.45404106192</v>
      </c>
      <c r="V21" s="353">
        <f t="shared" si="2"/>
        <v>0.17410530614896172</v>
      </c>
      <c r="W21" s="288">
        <v>0.17427644343085055</v>
      </c>
      <c r="X21" s="288">
        <v>0.1672669231645387</v>
      </c>
      <c r="Y21" s="288">
        <v>0.15741433488205084</v>
      </c>
      <c r="Z21" s="288">
        <v>0.17610151544876085</v>
      </c>
      <c r="AA21" s="288">
        <v>0.17475132827486714</v>
      </c>
      <c r="AB21" s="288">
        <v>0.19482129169270215</v>
      </c>
      <c r="AC21" s="345" t="str">
        <f t="shared" si="3"/>
        <v>DhakaGBUD OWN PNP</v>
      </c>
      <c r="AD21" s="363">
        <v>18181098</v>
      </c>
      <c r="AE21" s="363">
        <v>18173982</v>
      </c>
      <c r="AF21" s="363">
        <v>20300759</v>
      </c>
      <c r="AG21" s="363">
        <v>18315376</v>
      </c>
      <c r="AH21" s="363">
        <v>19174391</v>
      </c>
      <c r="AI21" s="363">
        <v>15705371</v>
      </c>
      <c r="AJ21" s="364">
        <f t="shared" si="4"/>
        <v>109850977</v>
      </c>
      <c r="AK21" s="365">
        <v>3181692.3249999997</v>
      </c>
      <c r="AL21" s="365">
        <v>3033237.9295999999</v>
      </c>
      <c r="AM21" s="365">
        <v>3112656.2631999999</v>
      </c>
      <c r="AN21" s="365">
        <v>3225337.7135999999</v>
      </c>
      <c r="AO21" s="365">
        <v>3382731.6976000001</v>
      </c>
      <c r="AP21" s="365">
        <v>3059343.74</v>
      </c>
      <c r="AQ21" s="366">
        <f t="shared" si="5"/>
        <v>18994999.669</v>
      </c>
      <c r="AR21" s="288">
        <f t="shared" si="6"/>
        <v>0.17291607400997444</v>
      </c>
      <c r="AS21" s="357" t="s">
        <v>2644</v>
      </c>
    </row>
    <row r="22" spans="1:45" hidden="1">
      <c r="A22" s="343">
        <v>7</v>
      </c>
      <c r="B22" s="343" t="s">
        <v>794</v>
      </c>
      <c r="C22" s="343" t="s">
        <v>1873</v>
      </c>
      <c r="D22" s="343">
        <v>3613</v>
      </c>
      <c r="E22" s="345" t="s">
        <v>52</v>
      </c>
      <c r="F22" s="345" t="s">
        <v>1492</v>
      </c>
      <c r="G22" s="352" t="s">
        <v>1555</v>
      </c>
      <c r="H22" s="343" t="s">
        <v>52</v>
      </c>
      <c r="I22" s="343" t="s">
        <v>52</v>
      </c>
      <c r="J22" s="346">
        <v>23376654.600000001</v>
      </c>
      <c r="K22" s="347">
        <v>0.13277171914348931</v>
      </c>
      <c r="L22" s="346">
        <v>21451452</v>
      </c>
      <c r="M22" s="346">
        <v>24541247</v>
      </c>
      <c r="N22" s="346">
        <v>25255862</v>
      </c>
      <c r="O22" s="346">
        <v>21694202</v>
      </c>
      <c r="P22" s="346">
        <v>23940510</v>
      </c>
      <c r="Q22" s="346">
        <v>2991210.9506122163</v>
      </c>
      <c r="R22" s="346">
        <v>3222073.5892758295</v>
      </c>
      <c r="S22" s="346">
        <v>3393024.696350791</v>
      </c>
      <c r="T22" s="346">
        <v>2631074.5587663599</v>
      </c>
      <c r="U22" s="346">
        <v>3281409.3003225904</v>
      </c>
      <c r="V22" s="353">
        <f t="shared" si="2"/>
        <v>0.17929117015265661</v>
      </c>
      <c r="W22" s="288">
        <v>0.1813712616703719</v>
      </c>
      <c r="X22" s="288">
        <v>0.17514215117601212</v>
      </c>
      <c r="Y22" s="288">
        <v>0.16435612640042815</v>
      </c>
      <c r="Z22" s="288">
        <v>0.18256724669665117</v>
      </c>
      <c r="AA22" s="288">
        <v>0.17571654726064023</v>
      </c>
      <c r="AB22" s="288">
        <v>0.19659368771183605</v>
      </c>
      <c r="AC22" s="345" t="str">
        <f t="shared" si="3"/>
        <v>Dhaka OWN PNP</v>
      </c>
      <c r="AD22" s="363">
        <v>21451452</v>
      </c>
      <c r="AE22" s="363">
        <v>24541247</v>
      </c>
      <c r="AF22" s="363">
        <v>25255862</v>
      </c>
      <c r="AG22" s="363">
        <v>21694202</v>
      </c>
      <c r="AH22" s="363">
        <v>23940510</v>
      </c>
      <c r="AI22" s="363">
        <v>20087004</v>
      </c>
      <c r="AJ22" s="364">
        <f t="shared" si="4"/>
        <v>136970277</v>
      </c>
      <c r="AK22" s="365">
        <v>3874132.4118000004</v>
      </c>
      <c r="AL22" s="365">
        <v>4314351.3984000003</v>
      </c>
      <c r="AM22" s="365">
        <v>4149538.4552000002</v>
      </c>
      <c r="AN22" s="365">
        <v>3922323.9380000001</v>
      </c>
      <c r="AO22" s="365">
        <v>4182407.4463999998</v>
      </c>
      <c r="AP22" s="365">
        <v>3950968.3255000003</v>
      </c>
      <c r="AQ22" s="366">
        <f t="shared" si="5"/>
        <v>24393721.975300003</v>
      </c>
      <c r="AR22" s="288">
        <f t="shared" si="6"/>
        <v>0.17809500359921154</v>
      </c>
      <c r="AS22" s="357" t="s">
        <v>1511</v>
      </c>
    </row>
    <row r="23" spans="1:45" hidden="1">
      <c r="A23" s="343">
        <v>99</v>
      </c>
      <c r="B23" s="343" t="s">
        <v>800</v>
      </c>
      <c r="C23" s="343" t="s">
        <v>1874</v>
      </c>
      <c r="D23" s="343">
        <v>2800</v>
      </c>
      <c r="E23" s="345" t="s">
        <v>52</v>
      </c>
      <c r="F23" s="345" t="s">
        <v>1537</v>
      </c>
      <c r="G23" s="352" t="s">
        <v>1555</v>
      </c>
      <c r="H23" s="343" t="s">
        <v>52</v>
      </c>
      <c r="I23" s="343" t="s">
        <v>52</v>
      </c>
      <c r="J23" s="346">
        <v>2736306.2</v>
      </c>
      <c r="K23" s="347">
        <v>9.7335909923083636E-2</v>
      </c>
      <c r="L23" s="346">
        <v>2548323</v>
      </c>
      <c r="M23" s="346">
        <v>2521266</v>
      </c>
      <c r="N23" s="346">
        <v>2873719</v>
      </c>
      <c r="O23" s="346">
        <v>2660374</v>
      </c>
      <c r="P23" s="346">
        <v>3077849</v>
      </c>
      <c r="Q23" s="346">
        <v>261266.26258173987</v>
      </c>
      <c r="R23" s="346">
        <v>250778.00272328465</v>
      </c>
      <c r="S23" s="346">
        <v>305809.97362411284</v>
      </c>
      <c r="T23" s="346">
        <v>179236.66014962841</v>
      </c>
      <c r="U23" s="346">
        <v>334613.36994711065</v>
      </c>
      <c r="V23" s="353">
        <f t="shared" si="2"/>
        <v>0.16553503688149537</v>
      </c>
      <c r="W23" s="288">
        <v>0.16705757428462489</v>
      </c>
      <c r="X23" s="288">
        <v>0.16595910516464552</v>
      </c>
      <c r="Y23" s="288">
        <v>0.15973885432293769</v>
      </c>
      <c r="Z23" s="288">
        <v>0.16776774252257792</v>
      </c>
      <c r="AA23" s="288">
        <v>0.15746552367165362</v>
      </c>
      <c r="AB23" s="288">
        <v>0.17522142132253285</v>
      </c>
      <c r="AC23" s="345" t="str">
        <f t="shared" si="3"/>
        <v>Dhaka OWN Non-PNP</v>
      </c>
      <c r="AD23" s="363">
        <v>2548323</v>
      </c>
      <c r="AE23" s="363">
        <v>2521266</v>
      </c>
      <c r="AF23" s="363">
        <v>2873719</v>
      </c>
      <c r="AG23" s="363">
        <v>2660374</v>
      </c>
      <c r="AH23" s="363">
        <v>3077849</v>
      </c>
      <c r="AI23" s="363">
        <v>2411289</v>
      </c>
      <c r="AJ23" s="364">
        <f t="shared" si="4"/>
        <v>16092820</v>
      </c>
      <c r="AK23" s="365">
        <v>425824.94040000002</v>
      </c>
      <c r="AL23" s="365">
        <v>419034.57539999997</v>
      </c>
      <c r="AM23" s="365">
        <v>459219.97659999999</v>
      </c>
      <c r="AN23" s="365">
        <v>446410.92499999999</v>
      </c>
      <c r="AO23" s="365">
        <v>474296.22269999998</v>
      </c>
      <c r="AP23" s="365">
        <v>422443.99199999997</v>
      </c>
      <c r="AQ23" s="366">
        <f t="shared" si="5"/>
        <v>2647230.6321</v>
      </c>
      <c r="AR23" s="288">
        <f t="shared" si="6"/>
        <v>0.16449762267271989</v>
      </c>
      <c r="AS23" s="357" t="s">
        <v>1510</v>
      </c>
    </row>
    <row r="24" spans="1:45" hidden="1">
      <c r="A24" s="343">
        <v>2</v>
      </c>
      <c r="B24" s="343" t="s">
        <v>791</v>
      </c>
      <c r="C24" s="343" t="s">
        <v>1875</v>
      </c>
      <c r="D24" s="343">
        <v>15550</v>
      </c>
      <c r="E24" s="345" t="s">
        <v>1557</v>
      </c>
      <c r="F24" s="345" t="s">
        <v>1492</v>
      </c>
      <c r="G24" s="352" t="s">
        <v>1555</v>
      </c>
      <c r="H24" s="343" t="s">
        <v>52</v>
      </c>
      <c r="I24" s="343" t="s">
        <v>52</v>
      </c>
      <c r="J24" s="346">
        <v>40992221.799999997</v>
      </c>
      <c r="K24" s="347">
        <v>0.14234569407463896</v>
      </c>
      <c r="L24" s="346">
        <v>38299875</v>
      </c>
      <c r="M24" s="346">
        <v>42473456</v>
      </c>
      <c r="N24" s="346">
        <v>42340726</v>
      </c>
      <c r="O24" s="346">
        <v>39966971</v>
      </c>
      <c r="P24" s="346">
        <v>41880081</v>
      </c>
      <c r="Q24" s="346">
        <v>5638200.5475812303</v>
      </c>
      <c r="R24" s="346">
        <v>5682304.5663858624</v>
      </c>
      <c r="S24" s="346">
        <v>5819481.5897593275</v>
      </c>
      <c r="T24" s="346">
        <v>5748948.055945538</v>
      </c>
      <c r="U24" s="346">
        <v>6286396.5592407668</v>
      </c>
      <c r="V24" s="353">
        <f t="shared" si="2"/>
        <v>0.17484983624923855</v>
      </c>
      <c r="W24" s="288">
        <v>0.17651346447961777</v>
      </c>
      <c r="X24" s="288">
        <v>0.16941733175518078</v>
      </c>
      <c r="Y24" s="288">
        <v>0.16156792918716723</v>
      </c>
      <c r="Z24" s="288">
        <v>0.17577639913242707</v>
      </c>
      <c r="AA24" s="288">
        <v>0.17080462256651632</v>
      </c>
      <c r="AB24" s="288">
        <v>0.19501927037452205</v>
      </c>
      <c r="AC24" s="345" t="str">
        <f t="shared" si="3"/>
        <v>DhakaGBUD OWN PNP</v>
      </c>
      <c r="AD24" s="363">
        <v>38299875</v>
      </c>
      <c r="AE24" s="363">
        <v>42473456</v>
      </c>
      <c r="AF24" s="363">
        <v>42340726</v>
      </c>
      <c r="AG24" s="363">
        <v>39966971</v>
      </c>
      <c r="AH24" s="363">
        <v>41880081</v>
      </c>
      <c r="AI24" s="363">
        <v>33344217</v>
      </c>
      <c r="AJ24" s="364">
        <f t="shared" si="4"/>
        <v>238305326</v>
      </c>
      <c r="AK24" s="365">
        <v>6752268.1388000008</v>
      </c>
      <c r="AL24" s="365">
        <v>7190756.2701000003</v>
      </c>
      <c r="AM24" s="365">
        <v>6825234.5980000002</v>
      </c>
      <c r="AN24" s="365">
        <v>7006561.7259999998</v>
      </c>
      <c r="AO24" s="365">
        <v>7107049.5759999994</v>
      </c>
      <c r="AP24" s="365">
        <v>6505816.5011</v>
      </c>
      <c r="AQ24" s="366">
        <f t="shared" si="5"/>
        <v>41387686.810000002</v>
      </c>
      <c r="AR24" s="288">
        <f t="shared" si="6"/>
        <v>0.1736750390966923</v>
      </c>
      <c r="AS24" s="357" t="s">
        <v>2644</v>
      </c>
    </row>
    <row r="25" spans="1:45" hidden="1">
      <c r="A25" s="343">
        <v>17</v>
      </c>
      <c r="B25" s="343" t="s">
        <v>801</v>
      </c>
      <c r="C25" s="343" t="s">
        <v>1876</v>
      </c>
      <c r="D25" s="343">
        <v>4650</v>
      </c>
      <c r="E25" s="345" t="s">
        <v>52</v>
      </c>
      <c r="F25" s="345" t="s">
        <v>1492</v>
      </c>
      <c r="G25" s="352" t="s">
        <v>1555</v>
      </c>
      <c r="H25" s="343" t="s">
        <v>52</v>
      </c>
      <c r="I25" s="343" t="s">
        <v>52</v>
      </c>
      <c r="J25" s="346">
        <v>15950606.4</v>
      </c>
      <c r="K25" s="347">
        <v>0.11798935848928067</v>
      </c>
      <c r="L25" s="346">
        <v>14835239</v>
      </c>
      <c r="M25" s="346">
        <v>15543453</v>
      </c>
      <c r="N25" s="346">
        <v>16218045</v>
      </c>
      <c r="O25" s="346">
        <v>15547060</v>
      </c>
      <c r="P25" s="346">
        <v>17609235</v>
      </c>
      <c r="Q25" s="346">
        <v>1835709.6425271884</v>
      </c>
      <c r="R25" s="346">
        <v>1756721.5297699687</v>
      </c>
      <c r="S25" s="346">
        <v>2039873.6377988942</v>
      </c>
      <c r="T25" s="346">
        <v>1594123.0564479642</v>
      </c>
      <c r="U25" s="346">
        <v>2183581.2167110574</v>
      </c>
      <c r="V25" s="353">
        <f t="shared" si="2"/>
        <v>0.15941909992568393</v>
      </c>
      <c r="W25" s="288">
        <v>0.16148735350326293</v>
      </c>
      <c r="X25" s="288">
        <v>0.16028499524193507</v>
      </c>
      <c r="Y25" s="288">
        <v>0.15414791547909062</v>
      </c>
      <c r="Z25" s="288">
        <v>0.15779925891376917</v>
      </c>
      <c r="AA25" s="288">
        <v>0.15360221193158205</v>
      </c>
      <c r="AB25" s="288">
        <v>0.16919286448446363</v>
      </c>
      <c r="AC25" s="345" t="str">
        <f t="shared" si="3"/>
        <v>Dhaka OWN PNP</v>
      </c>
      <c r="AD25" s="363">
        <v>14835239</v>
      </c>
      <c r="AE25" s="363">
        <v>15543453</v>
      </c>
      <c r="AF25" s="363">
        <v>16218045</v>
      </c>
      <c r="AG25" s="363">
        <v>15547060</v>
      </c>
      <c r="AH25" s="363">
        <v>17609235</v>
      </c>
      <c r="AI25" s="363">
        <v>15073629</v>
      </c>
      <c r="AJ25" s="364">
        <f t="shared" si="4"/>
        <v>94826661</v>
      </c>
      <c r="AK25" s="365">
        <v>2406275.7658000002</v>
      </c>
      <c r="AL25" s="365">
        <v>2490061.0104</v>
      </c>
      <c r="AM25" s="365">
        <v>2499200.5803999999</v>
      </c>
      <c r="AN25" s="365">
        <v>2454880.4582000002</v>
      </c>
      <c r="AO25" s="365">
        <v>2722387.4217999997</v>
      </c>
      <c r="AP25" s="365">
        <v>2560779.3525999999</v>
      </c>
      <c r="AQ25" s="366">
        <f t="shared" si="5"/>
        <v>15133584.589200001</v>
      </c>
      <c r="AR25" s="288">
        <f t="shared" si="6"/>
        <v>0.15959208549165305</v>
      </c>
      <c r="AS25" s="357" t="s">
        <v>1511</v>
      </c>
    </row>
    <row r="26" spans="1:45" hidden="1">
      <c r="A26" s="343">
        <v>90</v>
      </c>
      <c r="B26" s="343" t="s">
        <v>802</v>
      </c>
      <c r="C26" s="343" t="s">
        <v>1877</v>
      </c>
      <c r="D26" s="343">
        <v>4100</v>
      </c>
      <c r="E26" s="345" t="s">
        <v>1557</v>
      </c>
      <c r="F26" s="345" t="s">
        <v>1492</v>
      </c>
      <c r="G26" s="352" t="s">
        <v>1555</v>
      </c>
      <c r="H26" s="343" t="s">
        <v>52</v>
      </c>
      <c r="I26" s="343" t="s">
        <v>52</v>
      </c>
      <c r="J26" s="346">
        <v>9264033.5999999996</v>
      </c>
      <c r="K26" s="347">
        <v>6.1879293741330735E-2</v>
      </c>
      <c r="L26" s="346">
        <v>8587547</v>
      </c>
      <c r="M26" s="346">
        <v>9276239</v>
      </c>
      <c r="N26" s="346">
        <v>9622879</v>
      </c>
      <c r="O26" s="346">
        <v>8919207</v>
      </c>
      <c r="P26" s="346">
        <v>9914296</v>
      </c>
      <c r="Q26" s="346">
        <v>592849.67840327113</v>
      </c>
      <c r="R26" s="346">
        <v>592366.55432935455</v>
      </c>
      <c r="S26" s="346">
        <v>455202.65953848534</v>
      </c>
      <c r="T26" s="346">
        <v>489719.27910799091</v>
      </c>
      <c r="U26" s="346">
        <v>736121.11044068635</v>
      </c>
      <c r="V26" s="353">
        <f t="shared" si="2"/>
        <v>0.15103847540320955</v>
      </c>
      <c r="W26" s="288">
        <v>0.14949913254340558</v>
      </c>
      <c r="X26" s="288">
        <v>0.14485589941099419</v>
      </c>
      <c r="Y26" s="288">
        <v>0.13704654822751269</v>
      </c>
      <c r="Z26" s="288">
        <v>0.15478699556387668</v>
      </c>
      <c r="AA26" s="288">
        <v>0.1484220834452184</v>
      </c>
      <c r="AB26" s="288">
        <v>0.1716201932282497</v>
      </c>
      <c r="AC26" s="345" t="str">
        <f t="shared" si="3"/>
        <v>DhakaGBUD OWN PNP</v>
      </c>
      <c r="AD26" s="363">
        <v>8587547</v>
      </c>
      <c r="AE26" s="363">
        <v>9276239</v>
      </c>
      <c r="AF26" s="363">
        <v>9622879</v>
      </c>
      <c r="AG26" s="363">
        <v>8919207</v>
      </c>
      <c r="AH26" s="363">
        <v>9914296</v>
      </c>
      <c r="AI26" s="363">
        <v>7754052</v>
      </c>
      <c r="AJ26" s="364">
        <f t="shared" si="4"/>
        <v>54074220</v>
      </c>
      <c r="AK26" s="365">
        <v>1288990.9548000002</v>
      </c>
      <c r="AL26" s="365">
        <v>1369172.5812000001</v>
      </c>
      <c r="AM26" s="365">
        <v>1316409.8472</v>
      </c>
      <c r="AN26" s="365">
        <v>1373360.6969999999</v>
      </c>
      <c r="AO26" s="365">
        <v>1460376.0953999998</v>
      </c>
      <c r="AP26" s="365">
        <v>1332720.4610000001</v>
      </c>
      <c r="AQ26" s="366">
        <f t="shared" si="5"/>
        <v>8141030.6365999999</v>
      </c>
      <c r="AR26" s="288">
        <f t="shared" si="6"/>
        <v>0.1505529000066945</v>
      </c>
      <c r="AS26" s="357" t="s">
        <v>2644</v>
      </c>
    </row>
    <row r="27" spans="1:45" hidden="1">
      <c r="A27" s="343">
        <v>35</v>
      </c>
      <c r="B27" s="343" t="s">
        <v>804</v>
      </c>
      <c r="C27" s="343" t="s">
        <v>891</v>
      </c>
      <c r="D27" s="343">
        <v>4990</v>
      </c>
      <c r="E27" s="345" t="s">
        <v>52</v>
      </c>
      <c r="F27" s="345" t="s">
        <v>1492</v>
      </c>
      <c r="G27" s="352" t="s">
        <v>1555</v>
      </c>
      <c r="H27" s="343" t="s">
        <v>52</v>
      </c>
      <c r="I27" s="343" t="s">
        <v>52</v>
      </c>
      <c r="J27" s="346">
        <v>15318650</v>
      </c>
      <c r="K27" s="347">
        <v>8.1421489705122099E-2</v>
      </c>
      <c r="L27" s="346">
        <v>14782808</v>
      </c>
      <c r="M27" s="346">
        <v>15624268</v>
      </c>
      <c r="N27" s="346">
        <v>15866148</v>
      </c>
      <c r="O27" s="346">
        <v>15084071</v>
      </c>
      <c r="P27" s="346">
        <v>15235955</v>
      </c>
      <c r="Q27" s="346">
        <v>1318254.5513567766</v>
      </c>
      <c r="R27" s="346">
        <v>1340350.6323963148</v>
      </c>
      <c r="S27" s="346">
        <v>1293514.132364036</v>
      </c>
      <c r="T27" s="346">
        <v>1100206.4420246179</v>
      </c>
      <c r="U27" s="346">
        <v>1184010.7582150982</v>
      </c>
      <c r="V27" s="353">
        <f t="shared" si="2"/>
        <v>0.16974970588297048</v>
      </c>
      <c r="W27" s="288">
        <v>0.17177435213096134</v>
      </c>
      <c r="X27" s="288">
        <v>0.16716845073793599</v>
      </c>
      <c r="Y27" s="288">
        <v>0.15435208532092382</v>
      </c>
      <c r="Z27" s="288">
        <v>0.17179501657292207</v>
      </c>
      <c r="AA27" s="288">
        <v>0.16421313434913723</v>
      </c>
      <c r="AB27" s="288">
        <v>0.18919519618594241</v>
      </c>
      <c r="AC27" s="345" t="str">
        <f t="shared" si="3"/>
        <v>Dhaka OWN PNP</v>
      </c>
      <c r="AD27" s="363">
        <v>14782808</v>
      </c>
      <c r="AE27" s="363">
        <v>15624268</v>
      </c>
      <c r="AF27" s="363">
        <v>15866148</v>
      </c>
      <c r="AG27" s="363">
        <v>15084071</v>
      </c>
      <c r="AH27" s="363">
        <v>15235955</v>
      </c>
      <c r="AI27" s="363">
        <v>12503444</v>
      </c>
      <c r="AJ27" s="364">
        <f t="shared" si="4"/>
        <v>89096694</v>
      </c>
      <c r="AK27" s="365">
        <v>2527859.8260000004</v>
      </c>
      <c r="AL27" s="365">
        <v>2642063.5496999999</v>
      </c>
      <c r="AM27" s="365">
        <v>2444973.2526999996</v>
      </c>
      <c r="AN27" s="365">
        <v>2592951.2892</v>
      </c>
      <c r="AO27" s="365">
        <v>2469748.3054999998</v>
      </c>
      <c r="AP27" s="365">
        <v>2365550.7612000001</v>
      </c>
      <c r="AQ27" s="366">
        <f t="shared" si="5"/>
        <v>15043146.984299999</v>
      </c>
      <c r="AR27" s="288">
        <f t="shared" si="6"/>
        <v>0.16884068655005313</v>
      </c>
      <c r="AS27" s="357" t="s">
        <v>1511</v>
      </c>
    </row>
    <row r="28" spans="1:45" hidden="1">
      <c r="A28" s="343">
        <v>28</v>
      </c>
      <c r="B28" s="343" t="s">
        <v>803</v>
      </c>
      <c r="C28" s="343" t="s">
        <v>1878</v>
      </c>
      <c r="D28" s="343">
        <v>4200</v>
      </c>
      <c r="E28" s="345" t="s">
        <v>52</v>
      </c>
      <c r="F28" s="345" t="s">
        <v>1492</v>
      </c>
      <c r="G28" s="352" t="s">
        <v>1555</v>
      </c>
      <c r="H28" s="343" t="s">
        <v>52</v>
      </c>
      <c r="I28" s="343" t="s">
        <v>52</v>
      </c>
      <c r="J28" s="346">
        <v>10464651</v>
      </c>
      <c r="K28" s="347">
        <v>9.9928552311448537E-2</v>
      </c>
      <c r="L28" s="346">
        <v>10236215</v>
      </c>
      <c r="M28" s="346">
        <v>11094885</v>
      </c>
      <c r="N28" s="346">
        <v>11055013</v>
      </c>
      <c r="O28" s="346">
        <v>9503460</v>
      </c>
      <c r="P28" s="346">
        <v>10433682</v>
      </c>
      <c r="Q28" s="346">
        <v>1229429.7227872373</v>
      </c>
      <c r="R28" s="346">
        <v>1165354.8404266683</v>
      </c>
      <c r="S28" s="346">
        <v>990532.98122744891</v>
      </c>
      <c r="T28" s="346">
        <v>885207.3419485956</v>
      </c>
      <c r="U28" s="346">
        <v>958062.23798281047</v>
      </c>
      <c r="V28" s="353">
        <f t="shared" si="2"/>
        <v>0.16473884136012326</v>
      </c>
      <c r="W28" s="288">
        <v>0.16369507839634895</v>
      </c>
      <c r="X28" s="288">
        <v>0.1624409948136295</v>
      </c>
      <c r="Y28" s="288">
        <v>0.15641209367365616</v>
      </c>
      <c r="Z28" s="288">
        <v>0.16133601895041924</v>
      </c>
      <c r="AA28" s="288">
        <v>0.15777939668384003</v>
      </c>
      <c r="AB28" s="288">
        <v>0.18676946564284574</v>
      </c>
      <c r="AC28" s="345" t="str">
        <f t="shared" si="3"/>
        <v>Dhaka OWN PNP</v>
      </c>
      <c r="AD28" s="363">
        <v>10236215</v>
      </c>
      <c r="AE28" s="363">
        <v>11094885</v>
      </c>
      <c r="AF28" s="363">
        <v>11055013</v>
      </c>
      <c r="AG28" s="363">
        <v>9503460</v>
      </c>
      <c r="AH28" s="363">
        <v>10433682</v>
      </c>
      <c r="AI28" s="363">
        <v>7811186</v>
      </c>
      <c r="AJ28" s="364">
        <f t="shared" si="4"/>
        <v>60134441</v>
      </c>
      <c r="AK28" s="365">
        <v>1693069.6302</v>
      </c>
      <c r="AL28" s="365">
        <v>1800699.8355</v>
      </c>
      <c r="AM28" s="365">
        <v>1729004.3460000001</v>
      </c>
      <c r="AN28" s="365">
        <v>1519050.0420000001</v>
      </c>
      <c r="AO28" s="365">
        <v>1654781.8066</v>
      </c>
      <c r="AP28" s="365">
        <v>1455864.3384</v>
      </c>
      <c r="AQ28" s="366">
        <f t="shared" si="5"/>
        <v>9852469.9987000022</v>
      </c>
      <c r="AR28" s="288">
        <f t="shared" si="6"/>
        <v>0.16384071814519741</v>
      </c>
      <c r="AS28" s="357" t="s">
        <v>1511</v>
      </c>
    </row>
    <row r="29" spans="1:45" hidden="1">
      <c r="A29" s="343">
        <v>22</v>
      </c>
      <c r="B29" s="343" t="s">
        <v>848</v>
      </c>
      <c r="C29" s="343" t="s">
        <v>892</v>
      </c>
      <c r="D29" s="343">
        <v>7700</v>
      </c>
      <c r="E29" s="345" t="s">
        <v>131</v>
      </c>
      <c r="F29" s="345" t="s">
        <v>1492</v>
      </c>
      <c r="G29" s="352" t="s">
        <v>1555</v>
      </c>
      <c r="H29" s="343" t="s">
        <v>131</v>
      </c>
      <c r="I29" s="343" t="s">
        <v>1863</v>
      </c>
      <c r="J29" s="346">
        <v>16182063.6</v>
      </c>
      <c r="K29" s="347">
        <v>0.11754484963801359</v>
      </c>
      <c r="L29" s="346">
        <v>16173396</v>
      </c>
      <c r="M29" s="346">
        <v>16156028</v>
      </c>
      <c r="N29" s="346">
        <v>18058948</v>
      </c>
      <c r="O29" s="346">
        <v>13626441</v>
      </c>
      <c r="P29" s="346">
        <v>16895505</v>
      </c>
      <c r="Q29" s="346">
        <v>1993190.4266097464</v>
      </c>
      <c r="R29" s="346">
        <v>1546539.1622496969</v>
      </c>
      <c r="S29" s="346">
        <v>2226588.3347660494</v>
      </c>
      <c r="T29" s="346">
        <v>1553398.4425768678</v>
      </c>
      <c r="U29" s="346">
        <v>2190874.797271505</v>
      </c>
      <c r="V29" s="353">
        <f t="shared" si="2"/>
        <v>0.16641186653454107</v>
      </c>
      <c r="W29" s="288">
        <v>0.16876068157589863</v>
      </c>
      <c r="X29" s="288">
        <v>0.15118975642957899</v>
      </c>
      <c r="Y29" s="288">
        <v>0.15856163772804796</v>
      </c>
      <c r="Z29" s="288">
        <v>0.17059737437166325</v>
      </c>
      <c r="AA29" s="288">
        <v>0.16433937220948264</v>
      </c>
      <c r="AB29" s="288">
        <v>0.18502237689257503</v>
      </c>
      <c r="AC29" s="345" t="str">
        <f t="shared" si="3"/>
        <v>Sylhet OWN PNP</v>
      </c>
      <c r="AD29" s="363">
        <v>16173396</v>
      </c>
      <c r="AE29" s="363">
        <v>16156028</v>
      </c>
      <c r="AF29" s="363">
        <v>18058948</v>
      </c>
      <c r="AG29" s="363">
        <v>13626441</v>
      </c>
      <c r="AH29" s="363">
        <v>16895505</v>
      </c>
      <c r="AI29" s="363">
        <v>13020213</v>
      </c>
      <c r="AJ29" s="364">
        <f t="shared" si="4"/>
        <v>93930531</v>
      </c>
      <c r="AK29" s="365">
        <v>2752711.8289999999</v>
      </c>
      <c r="AL29" s="365">
        <v>2441175.8308000001</v>
      </c>
      <c r="AM29" s="365">
        <v>2831643.2031999999</v>
      </c>
      <c r="AN29" s="365">
        <v>2317539.8544000001</v>
      </c>
      <c r="AO29" s="365">
        <v>2780999.9583999999</v>
      </c>
      <c r="AP29" s="365">
        <v>2411334.7431999999</v>
      </c>
      <c r="AQ29" s="366">
        <f t="shared" si="5"/>
        <v>15535405.419</v>
      </c>
      <c r="AR29" s="288">
        <f t="shared" si="6"/>
        <v>0.165392500751433</v>
      </c>
      <c r="AS29" s="357" t="s">
        <v>1506</v>
      </c>
    </row>
    <row r="30" spans="1:45" hidden="1">
      <c r="A30" s="343">
        <v>9</v>
      </c>
      <c r="B30" s="343" t="s">
        <v>805</v>
      </c>
      <c r="C30" s="343" t="s">
        <v>1879</v>
      </c>
      <c r="D30" s="343">
        <v>11411</v>
      </c>
      <c r="E30" s="345" t="s">
        <v>52</v>
      </c>
      <c r="F30" s="345" t="s">
        <v>1492</v>
      </c>
      <c r="G30" s="352" t="s">
        <v>1555</v>
      </c>
      <c r="H30" s="343" t="s">
        <v>52</v>
      </c>
      <c r="I30" s="343" t="s">
        <v>52</v>
      </c>
      <c r="J30" s="346">
        <v>23910325.800000001</v>
      </c>
      <c r="K30" s="347">
        <v>0.10680174916801351</v>
      </c>
      <c r="L30" s="346">
        <v>21478400</v>
      </c>
      <c r="M30" s="346">
        <v>24400735</v>
      </c>
      <c r="N30" s="346">
        <v>27270780</v>
      </c>
      <c r="O30" s="346">
        <v>21048706</v>
      </c>
      <c r="P30" s="346">
        <v>25353008</v>
      </c>
      <c r="Q30" s="346">
        <v>2571624.1107367435</v>
      </c>
      <c r="R30" s="346">
        <v>2483015.1733901724</v>
      </c>
      <c r="S30" s="346">
        <v>3333522.9991763472</v>
      </c>
      <c r="T30" s="346">
        <v>1364722.9576775981</v>
      </c>
      <c r="U30" s="346">
        <v>3015437.8521045484</v>
      </c>
      <c r="V30" s="353">
        <f t="shared" si="2"/>
        <v>0.1662241756288807</v>
      </c>
      <c r="W30" s="288">
        <v>0.17266883608412498</v>
      </c>
      <c r="X30" s="288">
        <v>0.16374463472222708</v>
      </c>
      <c r="Y30" s="288">
        <v>0.15424513746487151</v>
      </c>
      <c r="Z30" s="288">
        <v>0.16672354577881382</v>
      </c>
      <c r="AA30" s="288">
        <v>0.15673127926154032</v>
      </c>
      <c r="AB30" s="288">
        <v>0.18323162046170649</v>
      </c>
      <c r="AC30" s="345" t="str">
        <f t="shared" si="3"/>
        <v>Dhaka OWN PNP</v>
      </c>
      <c r="AD30" s="363">
        <v>21478400</v>
      </c>
      <c r="AE30" s="363">
        <v>24400735</v>
      </c>
      <c r="AF30" s="363">
        <v>27270780</v>
      </c>
      <c r="AG30" s="363">
        <v>21048706</v>
      </c>
      <c r="AH30" s="363">
        <v>25353008</v>
      </c>
      <c r="AI30" s="363">
        <v>17206476</v>
      </c>
      <c r="AJ30" s="364">
        <f t="shared" si="4"/>
        <v>136758105</v>
      </c>
      <c r="AK30" s="365">
        <v>3700727.9754000003</v>
      </c>
      <c r="AL30" s="365">
        <v>4055402.1569999997</v>
      </c>
      <c r="AM30" s="365">
        <v>4207881.5082999999</v>
      </c>
      <c r="AN30" s="365">
        <v>3513029.1982999998</v>
      </c>
      <c r="AO30" s="365">
        <v>3906868.3291999996</v>
      </c>
      <c r="AP30" s="365">
        <v>3153886.7450999999</v>
      </c>
      <c r="AQ30" s="366">
        <f t="shared" si="5"/>
        <v>22537795.9133</v>
      </c>
      <c r="AR30" s="288">
        <f t="shared" si="6"/>
        <v>0.16480044026129201</v>
      </c>
      <c r="AS30" s="357" t="s">
        <v>1511</v>
      </c>
    </row>
    <row r="31" spans="1:45" hidden="1">
      <c r="A31" s="343">
        <v>82</v>
      </c>
      <c r="B31" s="343" t="s">
        <v>806</v>
      </c>
      <c r="C31" s="343" t="s">
        <v>1880</v>
      </c>
      <c r="D31" s="343">
        <v>4982</v>
      </c>
      <c r="E31" s="345" t="s">
        <v>52</v>
      </c>
      <c r="F31" s="345" t="s">
        <v>1537</v>
      </c>
      <c r="G31" s="352" t="s">
        <v>1555</v>
      </c>
      <c r="H31" s="343" t="s">
        <v>52</v>
      </c>
      <c r="I31" s="343" t="s">
        <v>52</v>
      </c>
      <c r="J31" s="346">
        <v>3706264.2</v>
      </c>
      <c r="K31" s="347">
        <v>0.10597808817172048</v>
      </c>
      <c r="L31" s="346">
        <v>3533029</v>
      </c>
      <c r="M31" s="346">
        <v>3545574</v>
      </c>
      <c r="N31" s="346">
        <v>3853602</v>
      </c>
      <c r="O31" s="346">
        <v>3507247</v>
      </c>
      <c r="P31" s="346">
        <v>4091869</v>
      </c>
      <c r="Q31" s="346">
        <v>370297.84492374689</v>
      </c>
      <c r="R31" s="346">
        <v>305831.13294119784</v>
      </c>
      <c r="S31" s="346">
        <v>453355.82318002696</v>
      </c>
      <c r="T31" s="346">
        <v>360699.80356249202</v>
      </c>
      <c r="U31" s="346">
        <v>473729.36626899161</v>
      </c>
      <c r="V31" s="353">
        <f t="shared" si="2"/>
        <v>0.15881328964110719</v>
      </c>
      <c r="W31" s="288">
        <v>0.15473283347437941</v>
      </c>
      <c r="X31" s="288">
        <v>0.15472524308416877</v>
      </c>
      <c r="Y31" s="288">
        <v>0.15689979149619027</v>
      </c>
      <c r="Z31" s="288">
        <v>0.16288589198282577</v>
      </c>
      <c r="AA31" s="288">
        <v>0.15221402622531116</v>
      </c>
      <c r="AB31" s="288">
        <v>0.17142195158376786</v>
      </c>
      <c r="AC31" s="345" t="str">
        <f t="shared" si="3"/>
        <v>Dhaka OWN Non-PNP</v>
      </c>
      <c r="AD31" s="363">
        <v>3533029</v>
      </c>
      <c r="AE31" s="363">
        <v>3545574</v>
      </c>
      <c r="AF31" s="363">
        <v>3853602</v>
      </c>
      <c r="AG31" s="363">
        <v>3507247</v>
      </c>
      <c r="AH31" s="363">
        <v>4091869</v>
      </c>
      <c r="AI31" s="363">
        <v>3251146</v>
      </c>
      <c r="AJ31" s="364">
        <f t="shared" si="4"/>
        <v>21782467</v>
      </c>
      <c r="AK31" s="365">
        <v>545146.37469999993</v>
      </c>
      <c r="AL31" s="365">
        <v>546372.9534</v>
      </c>
      <c r="AM31" s="365">
        <v>604244.63679999998</v>
      </c>
      <c r="AN31" s="365">
        <v>573434.88450000004</v>
      </c>
      <c r="AO31" s="365">
        <v>616644.20620000002</v>
      </c>
      <c r="AP31" s="365">
        <v>559519.473</v>
      </c>
      <c r="AQ31" s="366">
        <f t="shared" si="5"/>
        <v>3445362.5285999998</v>
      </c>
      <c r="AR31" s="288">
        <f t="shared" si="6"/>
        <v>0.1581713645474592</v>
      </c>
      <c r="AS31" s="357" t="s">
        <v>1510</v>
      </c>
    </row>
    <row r="32" spans="1:45" hidden="1">
      <c r="A32" s="343">
        <v>23</v>
      </c>
      <c r="B32" s="343" t="s">
        <v>807</v>
      </c>
      <c r="C32" s="343" t="s">
        <v>900</v>
      </c>
      <c r="D32" s="343">
        <v>5500</v>
      </c>
      <c r="E32" s="345" t="s">
        <v>52</v>
      </c>
      <c r="F32" s="345" t="s">
        <v>1492</v>
      </c>
      <c r="G32" s="352" t="s">
        <v>1555</v>
      </c>
      <c r="H32" s="343" t="s">
        <v>52</v>
      </c>
      <c r="I32" s="343" t="s">
        <v>52</v>
      </c>
      <c r="J32" s="346">
        <v>13770171.4</v>
      </c>
      <c r="K32" s="347">
        <v>0.10371507416993853</v>
      </c>
      <c r="L32" s="346">
        <v>13524951</v>
      </c>
      <c r="M32" s="346">
        <v>13771634</v>
      </c>
      <c r="N32" s="346">
        <v>14437522</v>
      </c>
      <c r="O32" s="346">
        <v>13663605</v>
      </c>
      <c r="P32" s="346">
        <v>13453145</v>
      </c>
      <c r="Q32" s="346">
        <v>1587058.0275915135</v>
      </c>
      <c r="R32" s="346">
        <v>1359555.9005461375</v>
      </c>
      <c r="S32" s="346">
        <v>1523396.1155573106</v>
      </c>
      <c r="T32" s="346">
        <v>1530162.3537519614</v>
      </c>
      <c r="U32" s="346">
        <v>1140699.3429719084</v>
      </c>
      <c r="V32" s="353">
        <f t="shared" si="2"/>
        <v>0.16787801276970007</v>
      </c>
      <c r="W32" s="288">
        <v>0.1671651728576117</v>
      </c>
      <c r="X32" s="288">
        <v>0.16255078385045679</v>
      </c>
      <c r="Y32" s="288">
        <v>0.15387607670032169</v>
      </c>
      <c r="Z32" s="288">
        <v>0.17320805157428332</v>
      </c>
      <c r="AA32" s="288">
        <v>0.16473741785184778</v>
      </c>
      <c r="AB32" s="288">
        <v>0.18573057378367927</v>
      </c>
      <c r="AC32" s="345" t="str">
        <f t="shared" si="3"/>
        <v>Dhaka OWN PNP</v>
      </c>
      <c r="AD32" s="363">
        <v>13524951</v>
      </c>
      <c r="AE32" s="363">
        <v>13771634</v>
      </c>
      <c r="AF32" s="363">
        <v>14437522</v>
      </c>
      <c r="AG32" s="363">
        <v>13663605</v>
      </c>
      <c r="AH32" s="363">
        <v>13453145</v>
      </c>
      <c r="AI32" s="363">
        <v>11591961</v>
      </c>
      <c r="AJ32" s="364">
        <f t="shared" si="4"/>
        <v>80442818</v>
      </c>
      <c r="AK32" s="365">
        <v>2262724.1350000002</v>
      </c>
      <c r="AL32" s="365">
        <v>2254416.4858000004</v>
      </c>
      <c r="AM32" s="365">
        <v>2223378.5419999999</v>
      </c>
      <c r="AN32" s="365">
        <v>2366536.0395999998</v>
      </c>
      <c r="AO32" s="365">
        <v>2217078.4608</v>
      </c>
      <c r="AP32" s="365">
        <v>2153731.1711999997</v>
      </c>
      <c r="AQ32" s="366">
        <f t="shared" si="5"/>
        <v>13477864.8344</v>
      </c>
      <c r="AR32" s="288">
        <f t="shared" si="6"/>
        <v>0.16754590614167694</v>
      </c>
      <c r="AS32" s="357" t="s">
        <v>1511</v>
      </c>
    </row>
    <row r="33" spans="1:45" hidden="1">
      <c r="A33" s="343">
        <v>166</v>
      </c>
      <c r="B33" s="343" t="s">
        <v>808</v>
      </c>
      <c r="C33" s="343" t="s">
        <v>901</v>
      </c>
      <c r="D33" s="343">
        <v>3408</v>
      </c>
      <c r="E33" s="345" t="s">
        <v>52</v>
      </c>
      <c r="F33" s="345" t="s">
        <v>1492</v>
      </c>
      <c r="G33" s="352" t="s">
        <v>1555</v>
      </c>
      <c r="H33" s="343" t="s">
        <v>52</v>
      </c>
      <c r="I33" s="343" t="s">
        <v>52</v>
      </c>
      <c r="J33" s="346">
        <v>11874186.6</v>
      </c>
      <c r="K33" s="347">
        <v>2.3665226317394067E-2</v>
      </c>
      <c r="L33" s="346">
        <v>11027234</v>
      </c>
      <c r="M33" s="346">
        <v>11153365</v>
      </c>
      <c r="N33" s="346">
        <v>12581739</v>
      </c>
      <c r="O33" s="346">
        <v>11771330</v>
      </c>
      <c r="P33" s="346">
        <v>12837265</v>
      </c>
      <c r="Q33" s="346">
        <v>306193.81363524823</v>
      </c>
      <c r="R33" s="346">
        <v>-280950.35618697433</v>
      </c>
      <c r="S33" s="346">
        <v>254366.39476634189</v>
      </c>
      <c r="T33" s="346">
        <v>437735.987259835</v>
      </c>
      <c r="U33" s="346">
        <v>687680.72664538911</v>
      </c>
      <c r="V33" s="353">
        <f t="shared" si="2"/>
        <v>0.15708858039450246</v>
      </c>
      <c r="W33" s="288">
        <v>0.15890094780314457</v>
      </c>
      <c r="X33" s="288">
        <v>0.15646746170415213</v>
      </c>
      <c r="Y33" s="288">
        <v>0.14322130930658183</v>
      </c>
      <c r="Z33" s="288">
        <v>0.16313892144613182</v>
      </c>
      <c r="AA33" s="288">
        <v>0.14734268349410365</v>
      </c>
      <c r="AB33" s="288">
        <v>0.17346015861290082</v>
      </c>
      <c r="AC33" s="345" t="str">
        <f t="shared" si="3"/>
        <v>Dhaka OWN PNP</v>
      </c>
      <c r="AD33" s="363">
        <v>11027234</v>
      </c>
      <c r="AE33" s="363">
        <v>11153365</v>
      </c>
      <c r="AF33" s="363">
        <v>12581739</v>
      </c>
      <c r="AG33" s="363">
        <v>11771330</v>
      </c>
      <c r="AH33" s="363">
        <v>12837265</v>
      </c>
      <c r="AI33" s="363">
        <v>10778426</v>
      </c>
      <c r="AJ33" s="364">
        <f t="shared" si="4"/>
        <v>70149359</v>
      </c>
      <c r="AK33" s="365">
        <v>1748309.9711999998</v>
      </c>
      <c r="AL33" s="365">
        <v>1745501.7790000001</v>
      </c>
      <c r="AM33" s="365">
        <v>1802963.1987000001</v>
      </c>
      <c r="AN33" s="365">
        <v>1919903.7598999999</v>
      </c>
      <c r="AO33" s="365">
        <v>1883457.828</v>
      </c>
      <c r="AP33" s="365">
        <v>1871119.824</v>
      </c>
      <c r="AQ33" s="366">
        <f t="shared" si="5"/>
        <v>10971256.360799998</v>
      </c>
      <c r="AR33" s="288">
        <f t="shared" si="6"/>
        <v>0.15639852619038183</v>
      </c>
      <c r="AS33" s="357" t="s">
        <v>1511</v>
      </c>
    </row>
    <row r="34" spans="1:45" hidden="1">
      <c r="A34" s="343">
        <v>5</v>
      </c>
      <c r="B34" s="343" t="s">
        <v>809</v>
      </c>
      <c r="C34" s="343" t="s">
        <v>1884</v>
      </c>
      <c r="D34" s="343">
        <v>11700</v>
      </c>
      <c r="E34" s="345" t="s">
        <v>1557</v>
      </c>
      <c r="F34" s="345" t="s">
        <v>1492</v>
      </c>
      <c r="G34" s="352" t="s">
        <v>1555</v>
      </c>
      <c r="H34" s="343" t="s">
        <v>52</v>
      </c>
      <c r="I34" s="343" t="s">
        <v>52</v>
      </c>
      <c r="J34" s="346">
        <v>44929500.799999997</v>
      </c>
      <c r="K34" s="347">
        <v>8.4522792470591607E-2</v>
      </c>
      <c r="L34" s="346">
        <v>42223340</v>
      </c>
      <c r="M34" s="346">
        <v>44720414</v>
      </c>
      <c r="N34" s="346">
        <v>49273347</v>
      </c>
      <c r="O34" s="346">
        <v>42503767</v>
      </c>
      <c r="P34" s="346">
        <v>45926636</v>
      </c>
      <c r="Q34" s="346">
        <v>2908925.9086370692</v>
      </c>
      <c r="R34" s="346">
        <v>3932970.0305234613</v>
      </c>
      <c r="S34" s="346">
        <v>4236540.4451477416</v>
      </c>
      <c r="T34" s="346">
        <v>3586056.3880524905</v>
      </c>
      <c r="U34" s="346">
        <v>4323341.5872676363</v>
      </c>
      <c r="V34" s="353">
        <f t="shared" si="2"/>
        <v>0.17458838741918126</v>
      </c>
      <c r="W34" s="288">
        <v>0.17658842007538433</v>
      </c>
      <c r="X34" s="288">
        <v>0.17211158558310699</v>
      </c>
      <c r="Y34" s="288">
        <v>0.15911219906150931</v>
      </c>
      <c r="Z34" s="288">
        <v>0.17677115438112379</v>
      </c>
      <c r="AA34" s="288">
        <v>0.16932844649390574</v>
      </c>
      <c r="AB34" s="288">
        <v>0.19361851892005735</v>
      </c>
      <c r="AC34" s="345" t="str">
        <f t="shared" si="3"/>
        <v>DhakaGBUD OWN PNP</v>
      </c>
      <c r="AD34" s="363">
        <v>42223340</v>
      </c>
      <c r="AE34" s="363">
        <v>44720414</v>
      </c>
      <c r="AF34" s="363">
        <v>49273347</v>
      </c>
      <c r="AG34" s="363">
        <v>42503767</v>
      </c>
      <c r="AH34" s="363">
        <v>45926636</v>
      </c>
      <c r="AI34" s="363">
        <v>37185947</v>
      </c>
      <c r="AJ34" s="364">
        <f t="shared" si="4"/>
        <v>261833451</v>
      </c>
      <c r="AK34" s="365">
        <v>7490420.3386000004</v>
      </c>
      <c r="AL34" s="365">
        <v>7660606.5756000001</v>
      </c>
      <c r="AM34" s="365">
        <v>7824607.8212000001</v>
      </c>
      <c r="AN34" s="365">
        <v>7514666.0056000007</v>
      </c>
      <c r="AO34" s="365">
        <v>7683525.7009000005</v>
      </c>
      <c r="AP34" s="365">
        <v>7195119.2865000004</v>
      </c>
      <c r="AQ34" s="366">
        <f t="shared" si="5"/>
        <v>45368945.728399999</v>
      </c>
      <c r="AR34" s="288">
        <f t="shared" si="6"/>
        <v>0.17327406240541818</v>
      </c>
      <c r="AS34" s="357" t="s">
        <v>2644</v>
      </c>
    </row>
    <row r="35" spans="1:45" hidden="1">
      <c r="A35" s="343">
        <v>36</v>
      </c>
      <c r="B35" s="343" t="s">
        <v>810</v>
      </c>
      <c r="C35" s="343" t="s">
        <v>1885</v>
      </c>
      <c r="D35" s="343">
        <v>4375</v>
      </c>
      <c r="E35" s="345" t="s">
        <v>52</v>
      </c>
      <c r="F35" s="345" t="s">
        <v>1492</v>
      </c>
      <c r="G35" s="352" t="s">
        <v>1555</v>
      </c>
      <c r="H35" s="343" t="s">
        <v>52</v>
      </c>
      <c r="I35" s="343" t="s">
        <v>52</v>
      </c>
      <c r="J35" s="346">
        <v>13405905.4</v>
      </c>
      <c r="K35" s="347">
        <v>7.0310355342978303E-2</v>
      </c>
      <c r="L35" s="346">
        <v>13186626</v>
      </c>
      <c r="M35" s="346">
        <v>13057128</v>
      </c>
      <c r="N35" s="346">
        <v>14178394</v>
      </c>
      <c r="O35" s="346">
        <v>12950713</v>
      </c>
      <c r="P35" s="346">
        <v>13656666</v>
      </c>
      <c r="Q35" s="346">
        <v>987839.96319499565</v>
      </c>
      <c r="R35" s="346">
        <v>845834.12977284333</v>
      </c>
      <c r="S35" s="346">
        <v>772681.43671278749</v>
      </c>
      <c r="T35" s="346">
        <v>868019.73043972207</v>
      </c>
      <c r="U35" s="346">
        <v>1238494.6017214106</v>
      </c>
      <c r="V35" s="353">
        <f t="shared" si="2"/>
        <v>0.16362501049184977</v>
      </c>
      <c r="W35" s="288">
        <v>0.16379727054705318</v>
      </c>
      <c r="X35" s="288">
        <v>0.15909412861808753</v>
      </c>
      <c r="Y35" s="288">
        <v>0.14258863792172219</v>
      </c>
      <c r="Z35" s="288">
        <v>0.16791459438897732</v>
      </c>
      <c r="AA35" s="288">
        <v>0.16486513615310025</v>
      </c>
      <c r="AB35" s="288">
        <v>0.1834902953221581</v>
      </c>
      <c r="AC35" s="345" t="str">
        <f t="shared" si="3"/>
        <v>Dhaka OWN PNP</v>
      </c>
      <c r="AD35" s="363">
        <v>13186626</v>
      </c>
      <c r="AE35" s="363">
        <v>13057128</v>
      </c>
      <c r="AF35" s="363">
        <v>14178394</v>
      </c>
      <c r="AG35" s="363">
        <v>12950713</v>
      </c>
      <c r="AH35" s="363">
        <v>13656666</v>
      </c>
      <c r="AI35" s="363">
        <v>11608177</v>
      </c>
      <c r="AJ35" s="364">
        <f t="shared" si="4"/>
        <v>78637704</v>
      </c>
      <c r="AK35" s="365">
        <v>2191617.2412</v>
      </c>
      <c r="AL35" s="365">
        <v>2086529.3740000001</v>
      </c>
      <c r="AM35" s="365">
        <v>2020421.1449999998</v>
      </c>
      <c r="AN35" s="365">
        <v>2174424.8805999998</v>
      </c>
      <c r="AO35" s="365">
        <v>2241058.8906</v>
      </c>
      <c r="AP35" s="365">
        <v>2133564.0011999998</v>
      </c>
      <c r="AQ35" s="366">
        <f t="shared" si="5"/>
        <v>12847615.532599999</v>
      </c>
      <c r="AR35" s="288">
        <f t="shared" si="6"/>
        <v>0.16337729713726126</v>
      </c>
      <c r="AS35" s="357" t="s">
        <v>1511</v>
      </c>
    </row>
    <row r="36" spans="1:45" hidden="1">
      <c r="A36" s="343">
        <v>55</v>
      </c>
      <c r="B36" s="343" t="s">
        <v>811</v>
      </c>
      <c r="C36" s="343" t="s">
        <v>898</v>
      </c>
      <c r="D36" s="343">
        <v>7925</v>
      </c>
      <c r="E36" s="345" t="s">
        <v>52</v>
      </c>
      <c r="F36" s="345" t="s">
        <v>1492</v>
      </c>
      <c r="G36" s="352" t="s">
        <v>1555</v>
      </c>
      <c r="H36" s="343" t="s">
        <v>52</v>
      </c>
      <c r="I36" s="343" t="s">
        <v>52</v>
      </c>
      <c r="J36" s="346">
        <v>12343333.800000001</v>
      </c>
      <c r="K36" s="347">
        <v>5.7357796707746198E-2</v>
      </c>
      <c r="L36" s="346">
        <v>11402213</v>
      </c>
      <c r="M36" s="346">
        <v>11978010</v>
      </c>
      <c r="N36" s="346">
        <v>13064235</v>
      </c>
      <c r="O36" s="346">
        <v>12071144</v>
      </c>
      <c r="P36" s="346">
        <v>13201067</v>
      </c>
      <c r="Q36" s="346">
        <v>616317.69842061587</v>
      </c>
      <c r="R36" s="346">
        <v>699359.12386656739</v>
      </c>
      <c r="S36" s="346">
        <v>954391.8893957315</v>
      </c>
      <c r="T36" s="346">
        <v>631013.38878176874</v>
      </c>
      <c r="U36" s="346">
        <v>638850.05351657886</v>
      </c>
      <c r="V36" s="353">
        <f t="shared" si="2"/>
        <v>0.16137355151230004</v>
      </c>
      <c r="W36" s="288">
        <v>0.16580374080766438</v>
      </c>
      <c r="X36" s="288">
        <v>0.15978061124564116</v>
      </c>
      <c r="Y36" s="288">
        <v>0.1476382514811688</v>
      </c>
      <c r="Z36" s="288">
        <v>0.16222281323524418</v>
      </c>
      <c r="AA36" s="288">
        <v>0.15459990516689168</v>
      </c>
      <c r="AB36" s="288">
        <v>0.17819598713719004</v>
      </c>
      <c r="AC36" s="345" t="str">
        <f t="shared" si="3"/>
        <v>Dhaka OWN PNP</v>
      </c>
      <c r="AD36" s="363">
        <v>11402213</v>
      </c>
      <c r="AE36" s="363">
        <v>11978010</v>
      </c>
      <c r="AF36" s="363">
        <v>13064235</v>
      </c>
      <c r="AG36" s="363">
        <v>12071144</v>
      </c>
      <c r="AH36" s="363">
        <v>13201067</v>
      </c>
      <c r="AI36" s="363">
        <v>10613407</v>
      </c>
      <c r="AJ36" s="364">
        <f t="shared" si="4"/>
        <v>72330076</v>
      </c>
      <c r="AK36" s="365">
        <v>1876804.2597999999</v>
      </c>
      <c r="AL36" s="365">
        <v>1894921.0238000001</v>
      </c>
      <c r="AM36" s="365">
        <v>1920442.5449999999</v>
      </c>
      <c r="AN36" s="365">
        <v>1962768.0144</v>
      </c>
      <c r="AO36" s="365">
        <v>2042204.7555</v>
      </c>
      <c r="AP36" s="365">
        <v>1871316.5796000001</v>
      </c>
      <c r="AQ36" s="366">
        <f t="shared" si="5"/>
        <v>11568457.178099999</v>
      </c>
      <c r="AR36" s="288">
        <f t="shared" si="6"/>
        <v>0.15993979016557372</v>
      </c>
      <c r="AS36" s="357" t="s">
        <v>1511</v>
      </c>
    </row>
    <row r="37" spans="1:45" hidden="1">
      <c r="A37" s="343">
        <v>20</v>
      </c>
      <c r="B37" s="343" t="s">
        <v>812</v>
      </c>
      <c r="C37" s="343" t="s">
        <v>1886</v>
      </c>
      <c r="D37" s="343">
        <v>5400</v>
      </c>
      <c r="E37" s="345" t="s">
        <v>1557</v>
      </c>
      <c r="F37" s="345" t="s">
        <v>1492</v>
      </c>
      <c r="G37" s="352" t="s">
        <v>1555</v>
      </c>
      <c r="H37" s="343" t="s">
        <v>52</v>
      </c>
      <c r="I37" s="343" t="s">
        <v>52</v>
      </c>
      <c r="J37" s="346">
        <v>23239392.199999999</v>
      </c>
      <c r="K37" s="347">
        <v>7.8013445078813567E-2</v>
      </c>
      <c r="L37" s="346">
        <v>23100770</v>
      </c>
      <c r="M37" s="346">
        <v>22663543</v>
      </c>
      <c r="N37" s="346">
        <v>23795342</v>
      </c>
      <c r="O37" s="346">
        <v>22972929</v>
      </c>
      <c r="P37" s="346">
        <v>23664377</v>
      </c>
      <c r="Q37" s="346">
        <v>1599982.3620628482</v>
      </c>
      <c r="R37" s="346">
        <v>1670981.2423753552</v>
      </c>
      <c r="S37" s="346">
        <v>2018917.1374346418</v>
      </c>
      <c r="T37" s="346">
        <v>1868783.4385733828</v>
      </c>
      <c r="U37" s="346">
        <v>1906261.0548523143</v>
      </c>
      <c r="V37" s="353">
        <f t="shared" si="2"/>
        <v>0.1740574671777928</v>
      </c>
      <c r="W37" s="288">
        <v>0.17344141090215445</v>
      </c>
      <c r="X37" s="288">
        <v>0.17208036174649849</v>
      </c>
      <c r="Y37" s="288">
        <v>0.16288365864262169</v>
      </c>
      <c r="Z37" s="288">
        <v>0.18000293029559128</v>
      </c>
      <c r="AA37" s="288">
        <v>0.17055471059823821</v>
      </c>
      <c r="AB37" s="288">
        <v>0.18538173088165258</v>
      </c>
      <c r="AC37" s="345" t="str">
        <f t="shared" si="3"/>
        <v>DhakaGBUD OWN PNP</v>
      </c>
      <c r="AD37" s="363">
        <v>23100770</v>
      </c>
      <c r="AE37" s="363">
        <v>22663543</v>
      </c>
      <c r="AF37" s="363">
        <v>23795342</v>
      </c>
      <c r="AG37" s="363">
        <v>22972929</v>
      </c>
      <c r="AH37" s="363">
        <v>23664377</v>
      </c>
      <c r="AI37" s="363">
        <v>20299891</v>
      </c>
      <c r="AJ37" s="364">
        <f t="shared" si="4"/>
        <v>136496852</v>
      </c>
      <c r="AK37" s="365">
        <v>3998743.1139000002</v>
      </c>
      <c r="AL37" s="365">
        <v>3875466.0240000002</v>
      </c>
      <c r="AM37" s="365">
        <v>3871502.4688000004</v>
      </c>
      <c r="AN37" s="365">
        <v>4135127.4</v>
      </c>
      <c r="AO37" s="365">
        <v>4053707.9514000001</v>
      </c>
      <c r="AP37" s="365">
        <v>3755238.04</v>
      </c>
      <c r="AQ37" s="366">
        <f t="shared" si="5"/>
        <v>23689784.998100001</v>
      </c>
      <c r="AR37" s="288">
        <f t="shared" si="6"/>
        <v>0.17355554103255072</v>
      </c>
      <c r="AS37" s="357" t="s">
        <v>2644</v>
      </c>
    </row>
    <row r="38" spans="1:45" hidden="1">
      <c r="A38" s="343">
        <v>3</v>
      </c>
      <c r="B38" s="343" t="s">
        <v>813</v>
      </c>
      <c r="C38" s="343" t="s">
        <v>883</v>
      </c>
      <c r="D38" s="343">
        <v>9519</v>
      </c>
      <c r="E38" s="345" t="s">
        <v>1557</v>
      </c>
      <c r="F38" s="345" t="s">
        <v>1492</v>
      </c>
      <c r="G38" s="352" t="s">
        <v>1555</v>
      </c>
      <c r="H38" s="343" t="s">
        <v>52</v>
      </c>
      <c r="I38" s="343" t="s">
        <v>52</v>
      </c>
      <c r="J38" s="346">
        <v>62732667.399999999</v>
      </c>
      <c r="K38" s="347">
        <v>8.8641953445993571E-2</v>
      </c>
      <c r="L38" s="346">
        <v>57926696</v>
      </c>
      <c r="M38" s="346">
        <v>62406731</v>
      </c>
      <c r="N38" s="346">
        <v>68742820</v>
      </c>
      <c r="O38" s="346">
        <v>60904989</v>
      </c>
      <c r="P38" s="346">
        <v>63682101</v>
      </c>
      <c r="Q38" s="346">
        <v>5103186.3398333173</v>
      </c>
      <c r="R38" s="346">
        <v>5402294.0543265808</v>
      </c>
      <c r="S38" s="346">
        <v>6074827.2351571452</v>
      </c>
      <c r="T38" s="346">
        <v>5316428.9800883941</v>
      </c>
      <c r="U38" s="346">
        <v>5906994.3066635523</v>
      </c>
      <c r="V38" s="353">
        <f t="shared" si="2"/>
        <v>0.17836511714757844</v>
      </c>
      <c r="W38" s="288">
        <v>0.17806454783592676</v>
      </c>
      <c r="X38" s="288">
        <v>0.17424276586261095</v>
      </c>
      <c r="Y38" s="288">
        <v>0.16246984170185244</v>
      </c>
      <c r="Z38" s="288">
        <v>0.17841124541878378</v>
      </c>
      <c r="AA38" s="288">
        <v>0.17700707923715228</v>
      </c>
      <c r="AB38" s="288">
        <v>0.19999522282914442</v>
      </c>
      <c r="AC38" s="345" t="str">
        <f t="shared" si="3"/>
        <v>DhakaGBUD OWN PNP</v>
      </c>
      <c r="AD38" s="363">
        <v>57926696</v>
      </c>
      <c r="AE38" s="363">
        <v>62406731</v>
      </c>
      <c r="AF38" s="363">
        <v>68742820</v>
      </c>
      <c r="AG38" s="363">
        <v>60904989</v>
      </c>
      <c r="AH38" s="363">
        <v>63682101</v>
      </c>
      <c r="AI38" s="363">
        <v>51913805</v>
      </c>
      <c r="AJ38" s="364">
        <f t="shared" si="4"/>
        <v>365577142</v>
      </c>
      <c r="AK38" s="365">
        <v>10293573.7015</v>
      </c>
      <c r="AL38" s="365">
        <v>10877493.039000001</v>
      </c>
      <c r="AM38" s="365">
        <v>11149496.942400001</v>
      </c>
      <c r="AN38" s="365">
        <v>10865450.216</v>
      </c>
      <c r="AO38" s="365">
        <v>11303572.9275</v>
      </c>
      <c r="AP38" s="365">
        <v>10350927.1798</v>
      </c>
      <c r="AQ38" s="366">
        <f t="shared" si="5"/>
        <v>64840514.006200001</v>
      </c>
      <c r="AR38" s="288">
        <f t="shared" si="6"/>
        <v>0.17736479269866387</v>
      </c>
      <c r="AS38" s="357" t="s">
        <v>2644</v>
      </c>
    </row>
    <row r="39" spans="1:45" hidden="1">
      <c r="A39" s="343">
        <v>11</v>
      </c>
      <c r="B39" s="343" t="s">
        <v>814</v>
      </c>
      <c r="C39" s="343" t="s">
        <v>1887</v>
      </c>
      <c r="D39" s="343">
        <v>8300</v>
      </c>
      <c r="E39" s="345" t="s">
        <v>52</v>
      </c>
      <c r="F39" s="345" t="s">
        <v>1492</v>
      </c>
      <c r="G39" s="352" t="s">
        <v>1555</v>
      </c>
      <c r="H39" s="343" t="s">
        <v>52</v>
      </c>
      <c r="I39" s="343" t="s">
        <v>52</v>
      </c>
      <c r="J39" s="346">
        <v>20466397</v>
      </c>
      <c r="K39" s="347">
        <v>0.15197343845144398</v>
      </c>
      <c r="L39" s="346">
        <v>18877999</v>
      </c>
      <c r="M39" s="346">
        <v>19751052</v>
      </c>
      <c r="N39" s="346">
        <v>22584569</v>
      </c>
      <c r="O39" s="346">
        <v>18254075</v>
      </c>
      <c r="P39" s="346">
        <v>22864290</v>
      </c>
      <c r="Q39" s="346">
        <v>2812700.5369451358</v>
      </c>
      <c r="R39" s="346">
        <v>2872136.4478913266</v>
      </c>
      <c r="S39" s="346">
        <v>3622401.6880266345</v>
      </c>
      <c r="T39" s="346">
        <v>2767821.1743898233</v>
      </c>
      <c r="U39" s="346">
        <v>3476683.7767586662</v>
      </c>
      <c r="V39" s="353">
        <f t="shared" si="2"/>
        <v>0.18198587112507289</v>
      </c>
      <c r="W39" s="288">
        <v>0.1797196292767855</v>
      </c>
      <c r="X39" s="288">
        <v>0.18226118508699318</v>
      </c>
      <c r="Y39" s="288">
        <v>0.16934122080354841</v>
      </c>
      <c r="Z39" s="288">
        <v>0.18849823460700393</v>
      </c>
      <c r="AA39" s="288">
        <v>0.17513385213538374</v>
      </c>
      <c r="AB39" s="288">
        <v>0.19696110484072238</v>
      </c>
      <c r="AC39" s="345" t="str">
        <f t="shared" si="3"/>
        <v>Dhaka OWN PNP</v>
      </c>
      <c r="AD39" s="363">
        <v>18877999</v>
      </c>
      <c r="AE39" s="363">
        <v>19751052</v>
      </c>
      <c r="AF39" s="363">
        <v>22584569</v>
      </c>
      <c r="AG39" s="363">
        <v>18254075</v>
      </c>
      <c r="AH39" s="363">
        <v>22864290</v>
      </c>
      <c r="AI39" s="363">
        <v>16374861</v>
      </c>
      <c r="AJ39" s="364">
        <f t="shared" si="4"/>
        <v>118706846</v>
      </c>
      <c r="AK39" s="365">
        <v>3420693.7812000001</v>
      </c>
      <c r="AL39" s="365">
        <v>3600616.7796</v>
      </c>
      <c r="AM39" s="365">
        <v>3827682.9000000004</v>
      </c>
      <c r="AN39" s="365">
        <v>3424308.0142000001</v>
      </c>
      <c r="AO39" s="365">
        <v>3978386.6339999996</v>
      </c>
      <c r="AP39" s="365">
        <v>3224196.7416999997</v>
      </c>
      <c r="AQ39" s="366">
        <f t="shared" si="5"/>
        <v>21475884.850699998</v>
      </c>
      <c r="AR39" s="288">
        <f t="shared" si="6"/>
        <v>0.18091530163896358</v>
      </c>
      <c r="AS39" s="357" t="s">
        <v>1511</v>
      </c>
    </row>
    <row r="40" spans="1:45" hidden="1">
      <c r="A40" s="343">
        <v>25</v>
      </c>
      <c r="B40" s="343" t="s">
        <v>815</v>
      </c>
      <c r="C40" s="343" t="s">
        <v>1888</v>
      </c>
      <c r="D40" s="343">
        <v>2350</v>
      </c>
      <c r="E40" s="345" t="s">
        <v>1557</v>
      </c>
      <c r="F40" s="345" t="s">
        <v>1492</v>
      </c>
      <c r="G40" s="352" t="s">
        <v>1555</v>
      </c>
      <c r="H40" s="343" t="s">
        <v>52</v>
      </c>
      <c r="I40" s="343" t="s">
        <v>52</v>
      </c>
      <c r="J40" s="346">
        <v>12743321.199999999</v>
      </c>
      <c r="K40" s="347">
        <v>7.7683824261531559E-2</v>
      </c>
      <c r="L40" s="346">
        <v>12555480</v>
      </c>
      <c r="M40" s="346">
        <v>12933683</v>
      </c>
      <c r="N40" s="346">
        <v>12683204</v>
      </c>
      <c r="O40" s="346">
        <v>12961441</v>
      </c>
      <c r="P40" s="346">
        <v>12582798</v>
      </c>
      <c r="Q40" s="346">
        <v>1102358.3899427527</v>
      </c>
      <c r="R40" s="346">
        <v>1054406.7713228846</v>
      </c>
      <c r="S40" s="346">
        <v>1026558.2946042311</v>
      </c>
      <c r="T40" s="346">
        <v>802149.70964823524</v>
      </c>
      <c r="U40" s="346">
        <v>964276.45752714388</v>
      </c>
      <c r="V40" s="353">
        <f t="shared" si="2"/>
        <v>0.17992686625391915</v>
      </c>
      <c r="W40" s="288">
        <v>0.18308105660435828</v>
      </c>
      <c r="X40" s="288">
        <v>0.17963815554973755</v>
      </c>
      <c r="Y40" s="288">
        <v>0.17062800935088027</v>
      </c>
      <c r="Z40" s="288">
        <v>0.18302334668270676</v>
      </c>
      <c r="AA40" s="288">
        <v>0.17280291772772144</v>
      </c>
      <c r="AB40" s="288">
        <v>0.19038771160811041</v>
      </c>
      <c r="AC40" s="345" t="str">
        <f t="shared" si="3"/>
        <v>DhakaGBUD OWN PNP</v>
      </c>
      <c r="AD40" s="363">
        <v>12555480</v>
      </c>
      <c r="AE40" s="363">
        <v>12933683</v>
      </c>
      <c r="AF40" s="363">
        <v>12683204</v>
      </c>
      <c r="AG40" s="363">
        <v>12961441</v>
      </c>
      <c r="AH40" s="363">
        <v>12582798</v>
      </c>
      <c r="AI40" s="363">
        <v>11227272</v>
      </c>
      <c r="AJ40" s="364">
        <f t="shared" si="4"/>
        <v>74943878</v>
      </c>
      <c r="AK40" s="365">
        <v>2297652.84</v>
      </c>
      <c r="AL40" s="365">
        <v>2322889.4668000001</v>
      </c>
      <c r="AM40" s="365">
        <v>2168828.0550000002</v>
      </c>
      <c r="AN40" s="365">
        <v>2375832.6851999997</v>
      </c>
      <c r="AO40" s="365">
        <v>2204505.8591999998</v>
      </c>
      <c r="AP40" s="365">
        <v>2137657.1664</v>
      </c>
      <c r="AQ40" s="366">
        <f t="shared" si="5"/>
        <v>13507366.0726</v>
      </c>
      <c r="AR40" s="288">
        <f t="shared" si="6"/>
        <v>0.18023308151467687</v>
      </c>
      <c r="AS40" s="357" t="s">
        <v>2644</v>
      </c>
    </row>
    <row r="41" spans="1:45" hidden="1">
      <c r="A41" s="343">
        <v>33</v>
      </c>
      <c r="B41" s="343" t="s">
        <v>816</v>
      </c>
      <c r="C41" s="343" t="s">
        <v>1889</v>
      </c>
      <c r="D41" s="343">
        <v>4300</v>
      </c>
      <c r="E41" s="345" t="s">
        <v>52</v>
      </c>
      <c r="F41" s="345" t="s">
        <v>1492</v>
      </c>
      <c r="G41" s="352" t="s">
        <v>1555</v>
      </c>
      <c r="H41" s="343" t="s">
        <v>52</v>
      </c>
      <c r="I41" s="343" t="s">
        <v>52</v>
      </c>
      <c r="J41" s="346">
        <v>9388563.5999999996</v>
      </c>
      <c r="K41" s="347">
        <v>9.1954103802706272E-2</v>
      </c>
      <c r="L41" s="346">
        <v>9112200</v>
      </c>
      <c r="M41" s="346">
        <v>9334246</v>
      </c>
      <c r="N41" s="346">
        <v>9598642</v>
      </c>
      <c r="O41" s="346">
        <v>9152962</v>
      </c>
      <c r="P41" s="346">
        <v>9744768</v>
      </c>
      <c r="Q41" s="346">
        <v>865532.5894560318</v>
      </c>
      <c r="R41" s="346">
        <v>799765.97293860535</v>
      </c>
      <c r="S41" s="346">
        <v>966036.10331734805</v>
      </c>
      <c r="T41" s="346">
        <v>845239.24922229815</v>
      </c>
      <c r="U41" s="346">
        <v>840010.84422926465</v>
      </c>
      <c r="V41" s="353">
        <f t="shared" si="2"/>
        <v>0.15869127998731544</v>
      </c>
      <c r="W41" s="288">
        <v>0.1630154002397898</v>
      </c>
      <c r="X41" s="288">
        <v>0.15498607635130884</v>
      </c>
      <c r="Y41" s="288">
        <v>0.14912167245967667</v>
      </c>
      <c r="Z41" s="288">
        <v>0.15907095236298704</v>
      </c>
      <c r="AA41" s="288">
        <v>0.15131229054340353</v>
      </c>
      <c r="AB41" s="288">
        <v>0.17464128796672662</v>
      </c>
      <c r="AC41" s="345" t="str">
        <f t="shared" si="3"/>
        <v>Dhaka OWN PNP</v>
      </c>
      <c r="AD41" s="363">
        <v>9112200</v>
      </c>
      <c r="AE41" s="363">
        <v>9334246</v>
      </c>
      <c r="AF41" s="363">
        <v>9598642</v>
      </c>
      <c r="AG41" s="363">
        <v>9152962</v>
      </c>
      <c r="AH41" s="363">
        <v>9744768</v>
      </c>
      <c r="AI41" s="363">
        <v>7412608</v>
      </c>
      <c r="AJ41" s="364">
        <f t="shared" si="4"/>
        <v>54355426</v>
      </c>
      <c r="AK41" s="365">
        <v>1484377.2171</v>
      </c>
      <c r="AL41" s="365">
        <v>1445874.7054000001</v>
      </c>
      <c r="AM41" s="365">
        <v>1429237.7938000001</v>
      </c>
      <c r="AN41" s="365">
        <v>1456236.4132999999</v>
      </c>
      <c r="AO41" s="365">
        <v>1511413.3616999998</v>
      </c>
      <c r="AP41" s="365">
        <v>1293408.3089999999</v>
      </c>
      <c r="AQ41" s="366">
        <f t="shared" si="5"/>
        <v>8620547.8003000002</v>
      </c>
      <c r="AR41" s="288">
        <f t="shared" si="6"/>
        <v>0.15859590172837576</v>
      </c>
      <c r="AS41" s="357" t="s">
        <v>1511</v>
      </c>
    </row>
    <row r="42" spans="1:45" hidden="1">
      <c r="A42" s="343">
        <v>435</v>
      </c>
      <c r="B42" s="343" t="s">
        <v>817</v>
      </c>
      <c r="C42" s="343" t="s">
        <v>1890</v>
      </c>
      <c r="D42" s="343">
        <v>4100</v>
      </c>
      <c r="E42" s="345" t="s">
        <v>52</v>
      </c>
      <c r="F42" s="345" t="s">
        <v>1537</v>
      </c>
      <c r="G42" s="352" t="s">
        <v>1555</v>
      </c>
      <c r="H42" s="343" t="s">
        <v>52</v>
      </c>
      <c r="I42" s="343" t="s">
        <v>52</v>
      </c>
      <c r="J42" s="346">
        <v>2468347</v>
      </c>
      <c r="K42" s="347">
        <v>4.252397887343972E-2</v>
      </c>
      <c r="L42" s="346">
        <v>2398396</v>
      </c>
      <c r="M42" s="346">
        <v>2541293</v>
      </c>
      <c r="N42" s="346">
        <v>2656861</v>
      </c>
      <c r="O42" s="346">
        <v>2352232</v>
      </c>
      <c r="P42" s="346">
        <v>2392953</v>
      </c>
      <c r="Q42" s="346">
        <v>93849.401409671293</v>
      </c>
      <c r="R42" s="346">
        <v>127957.63913939032</v>
      </c>
      <c r="S42" s="346">
        <v>102756.27717688319</v>
      </c>
      <c r="T42" s="346">
        <v>95166.775261568604</v>
      </c>
      <c r="U42" s="346">
        <v>105089.5854140782</v>
      </c>
      <c r="V42" s="353">
        <f t="shared" si="2"/>
        <v>0.15760598822068303</v>
      </c>
      <c r="W42" s="288">
        <v>0.15378259967601721</v>
      </c>
      <c r="X42" s="288">
        <v>0.15053540247176586</v>
      </c>
      <c r="Y42" s="288">
        <v>0.15159329821376774</v>
      </c>
      <c r="Z42" s="288">
        <v>0.16334533226496986</v>
      </c>
      <c r="AA42" s="288">
        <v>0.1567996793778037</v>
      </c>
      <c r="AB42" s="288">
        <v>0.16957961731977389</v>
      </c>
      <c r="AC42" s="345" t="str">
        <f t="shared" si="3"/>
        <v>Dhaka OWN Non-PNP</v>
      </c>
      <c r="AD42" s="363">
        <v>2398396</v>
      </c>
      <c r="AE42" s="363">
        <v>2541293</v>
      </c>
      <c r="AF42" s="363">
        <v>2656861</v>
      </c>
      <c r="AG42" s="363">
        <v>2352232</v>
      </c>
      <c r="AH42" s="363">
        <v>2392953</v>
      </c>
      <c r="AI42" s="363">
        <v>2107053</v>
      </c>
      <c r="AJ42" s="364">
        <f t="shared" si="4"/>
        <v>14448788</v>
      </c>
      <c r="AK42" s="365">
        <v>375348.97399999999</v>
      </c>
      <c r="AL42" s="365">
        <v>382464.59649999999</v>
      </c>
      <c r="AM42" s="365">
        <v>401451.39490000001</v>
      </c>
      <c r="AN42" s="365">
        <v>384118.99570000003</v>
      </c>
      <c r="AO42" s="365">
        <v>369471.63440000004</v>
      </c>
      <c r="AP42" s="365">
        <v>357124.29600000003</v>
      </c>
      <c r="AQ42" s="366">
        <f t="shared" si="5"/>
        <v>2269979.8914999999</v>
      </c>
      <c r="AR42" s="288">
        <f t="shared" si="6"/>
        <v>0.15710521128138913</v>
      </c>
      <c r="AS42" s="357" t="s">
        <v>1510</v>
      </c>
    </row>
    <row r="43" spans="1:45" hidden="1">
      <c r="A43" s="343">
        <v>58</v>
      </c>
      <c r="B43" s="343" t="s">
        <v>849</v>
      </c>
      <c r="C43" s="343" t="s">
        <v>1891</v>
      </c>
      <c r="D43" s="343">
        <v>5000</v>
      </c>
      <c r="E43" s="345" t="s">
        <v>131</v>
      </c>
      <c r="F43" s="345" t="s">
        <v>1492</v>
      </c>
      <c r="G43" s="352" t="s">
        <v>1555</v>
      </c>
      <c r="H43" s="343" t="s">
        <v>131</v>
      </c>
      <c r="I43" s="343" t="s">
        <v>1863</v>
      </c>
      <c r="J43" s="346">
        <v>7642166.5999999996</v>
      </c>
      <c r="K43" s="347">
        <v>9.4778087074813416E-2</v>
      </c>
      <c r="L43" s="346">
        <v>7958281</v>
      </c>
      <c r="M43" s="346">
        <v>8071679</v>
      </c>
      <c r="N43" s="346">
        <v>8459210</v>
      </c>
      <c r="O43" s="346">
        <v>6369865</v>
      </c>
      <c r="P43" s="346">
        <v>7351798</v>
      </c>
      <c r="Q43" s="346">
        <v>843246.18278366234</v>
      </c>
      <c r="R43" s="346">
        <v>706043.39154004457</v>
      </c>
      <c r="S43" s="346">
        <v>821259.9067056916</v>
      </c>
      <c r="T43" s="346">
        <v>524116.23069341294</v>
      </c>
      <c r="U43" s="346">
        <v>726883.94555234222</v>
      </c>
      <c r="V43" s="353">
        <f t="shared" si="2"/>
        <v>0.15341641324618896</v>
      </c>
      <c r="W43" s="288">
        <v>0.15729997685460911</v>
      </c>
      <c r="X43" s="288">
        <v>0.14119455302149955</v>
      </c>
      <c r="Y43" s="288">
        <v>0.14574018355644311</v>
      </c>
      <c r="Z43" s="288">
        <v>0.15171562503173613</v>
      </c>
      <c r="AA43" s="288">
        <v>0.15315530616385964</v>
      </c>
      <c r="AB43" s="288">
        <v>0.17139283484898621</v>
      </c>
      <c r="AC43" s="345" t="str">
        <f t="shared" si="3"/>
        <v>Sylhet OWN PNP</v>
      </c>
      <c r="AD43" s="363">
        <v>7958281</v>
      </c>
      <c r="AE43" s="363">
        <v>8071679</v>
      </c>
      <c r="AF43" s="363">
        <v>8459210</v>
      </c>
      <c r="AG43" s="363">
        <v>6369865</v>
      </c>
      <c r="AH43" s="363">
        <v>7351798</v>
      </c>
      <c r="AI43" s="363">
        <v>5901119</v>
      </c>
      <c r="AJ43" s="364">
        <f t="shared" si="4"/>
        <v>44111952</v>
      </c>
      <c r="AK43" s="365">
        <v>1255020.9137000002</v>
      </c>
      <c r="AL43" s="365">
        <v>1144564.5076000001</v>
      </c>
      <c r="AM43" s="365">
        <v>1233352.6722000001</v>
      </c>
      <c r="AN43" s="365">
        <v>966308.67220000003</v>
      </c>
      <c r="AO43" s="365">
        <v>1127030.7867000001</v>
      </c>
      <c r="AP43" s="365">
        <v>1011444.255</v>
      </c>
      <c r="AQ43" s="366">
        <f t="shared" si="5"/>
        <v>6737721.8074000003</v>
      </c>
      <c r="AR43" s="288">
        <f t="shared" si="6"/>
        <v>0.15274141138437947</v>
      </c>
      <c r="AS43" s="357" t="s">
        <v>1506</v>
      </c>
    </row>
    <row r="44" spans="1:45" hidden="1">
      <c r="A44" s="343">
        <v>32</v>
      </c>
      <c r="B44" s="343" t="s">
        <v>818</v>
      </c>
      <c r="C44" s="343" t="s">
        <v>1892</v>
      </c>
      <c r="D44" s="343">
        <v>4950</v>
      </c>
      <c r="E44" s="345" t="s">
        <v>52</v>
      </c>
      <c r="F44" s="345" t="s">
        <v>1492</v>
      </c>
      <c r="G44" s="352" t="s">
        <v>1555</v>
      </c>
      <c r="H44" s="343" t="s">
        <v>52</v>
      </c>
      <c r="I44" s="343" t="s">
        <v>52</v>
      </c>
      <c r="J44" s="346">
        <v>8866372</v>
      </c>
      <c r="K44" s="347">
        <v>0.12082070836379918</v>
      </c>
      <c r="L44" s="346">
        <v>8533312</v>
      </c>
      <c r="M44" s="346">
        <v>9330718</v>
      </c>
      <c r="N44" s="346">
        <v>9022827</v>
      </c>
      <c r="O44" s="346">
        <v>8692465</v>
      </c>
      <c r="P44" s="346">
        <v>8752538</v>
      </c>
      <c r="Q44" s="346">
        <v>1038782.4047677289</v>
      </c>
      <c r="R44" s="346">
        <v>1122761.8653377693</v>
      </c>
      <c r="S44" s="346">
        <v>1102048.7725710636</v>
      </c>
      <c r="T44" s="346">
        <v>1025564.3684013137</v>
      </c>
      <c r="U44" s="346">
        <v>1067049.3172068985</v>
      </c>
      <c r="V44" s="353">
        <f t="shared" si="2"/>
        <v>0.16717106154288533</v>
      </c>
      <c r="W44" s="288">
        <v>0.16749709163380422</v>
      </c>
      <c r="X44" s="288">
        <v>0.16280354305235703</v>
      </c>
      <c r="Y44" s="288">
        <v>0.16093135137271905</v>
      </c>
      <c r="Z44" s="288">
        <v>0.16829604538288592</v>
      </c>
      <c r="AA44" s="288">
        <v>0.16285546252015246</v>
      </c>
      <c r="AB44" s="288">
        <v>0.18064287529539347</v>
      </c>
      <c r="AC44" s="345" t="str">
        <f t="shared" si="3"/>
        <v>Dhaka OWN PNP</v>
      </c>
      <c r="AD44" s="363">
        <v>8533312</v>
      </c>
      <c r="AE44" s="363">
        <v>9330718</v>
      </c>
      <c r="AF44" s="363">
        <v>9022827</v>
      </c>
      <c r="AG44" s="363">
        <v>8692465</v>
      </c>
      <c r="AH44" s="363">
        <v>8752538</v>
      </c>
      <c r="AI44" s="363">
        <v>7344546</v>
      </c>
      <c r="AJ44" s="364">
        <f t="shared" si="4"/>
        <v>51676406</v>
      </c>
      <c r="AK44" s="365">
        <v>1435302.9101999998</v>
      </c>
      <c r="AL44" s="365">
        <v>1521839.9427</v>
      </c>
      <c r="AM44" s="365">
        <v>1451773.0251999998</v>
      </c>
      <c r="AN44" s="365">
        <v>1464680.5210000002</v>
      </c>
      <c r="AO44" s="365">
        <v>1428414.0384000002</v>
      </c>
      <c r="AP44" s="365">
        <v>1325612.0355</v>
      </c>
      <c r="AQ44" s="366">
        <f t="shared" si="5"/>
        <v>8627622.4729999993</v>
      </c>
      <c r="AR44" s="288">
        <f t="shared" si="6"/>
        <v>0.16695476990021324</v>
      </c>
      <c r="AS44" s="357" t="s">
        <v>1511</v>
      </c>
    </row>
    <row r="45" spans="1:45" hidden="1">
      <c r="A45" s="343">
        <v>27</v>
      </c>
      <c r="B45" s="343" t="s">
        <v>777</v>
      </c>
      <c r="C45" s="343" t="s">
        <v>896</v>
      </c>
      <c r="D45" s="343">
        <v>4903</v>
      </c>
      <c r="E45" s="345" t="s">
        <v>195</v>
      </c>
      <c r="F45" s="345" t="s">
        <v>1492</v>
      </c>
      <c r="G45" s="352" t="s">
        <v>1555</v>
      </c>
      <c r="H45" s="343" t="s">
        <v>162</v>
      </c>
      <c r="I45" s="343" t="s">
        <v>1863</v>
      </c>
      <c r="J45" s="346">
        <v>14133098.199999999</v>
      </c>
      <c r="K45" s="347">
        <v>8.9265232247747864E-2</v>
      </c>
      <c r="L45" s="346">
        <v>13100281</v>
      </c>
      <c r="M45" s="346">
        <v>14647948</v>
      </c>
      <c r="N45" s="346">
        <v>16524541</v>
      </c>
      <c r="O45" s="346">
        <v>12703709</v>
      </c>
      <c r="P45" s="346">
        <v>13689012</v>
      </c>
      <c r="Q45" s="346">
        <v>1315931.7327285495</v>
      </c>
      <c r="R45" s="346">
        <v>1209081.7901012457</v>
      </c>
      <c r="S45" s="346">
        <v>1335035.2902625643</v>
      </c>
      <c r="T45" s="346">
        <v>1140563.0617829985</v>
      </c>
      <c r="U45" s="346">
        <v>1307359.5911407778</v>
      </c>
      <c r="V45" s="353">
        <f t="shared" si="2"/>
        <v>0.14950456840653789</v>
      </c>
      <c r="W45" s="288">
        <v>0.15310835845145815</v>
      </c>
      <c r="X45" s="288">
        <v>0.14142776477705388</v>
      </c>
      <c r="Y45" s="288">
        <v>0.13159376220637983</v>
      </c>
      <c r="Z45" s="288">
        <v>0.15186710183165347</v>
      </c>
      <c r="AA45" s="288">
        <v>0.14406313256895506</v>
      </c>
      <c r="AB45" s="288">
        <v>0.17496729060372684</v>
      </c>
      <c r="AC45" s="345" t="str">
        <f t="shared" si="3"/>
        <v>Chattogram OWN PNP</v>
      </c>
      <c r="AD45" s="363">
        <v>13100281</v>
      </c>
      <c r="AE45" s="363">
        <v>14647948</v>
      </c>
      <c r="AF45" s="363">
        <v>16524541</v>
      </c>
      <c r="AG45" s="363">
        <v>12703709</v>
      </c>
      <c r="AH45" s="363">
        <v>13689012</v>
      </c>
      <c r="AI45" s="363">
        <v>9885472</v>
      </c>
      <c r="AJ45" s="364">
        <f t="shared" si="4"/>
        <v>80550963</v>
      </c>
      <c r="AK45" s="365">
        <v>2012202.8543999998</v>
      </c>
      <c r="AL45" s="365">
        <v>2069755.0524000002</v>
      </c>
      <c r="AM45" s="365">
        <v>2172977.0100000002</v>
      </c>
      <c r="AN45" s="365">
        <v>1934775.0329999998</v>
      </c>
      <c r="AO45" s="365">
        <v>2002702.6019000001</v>
      </c>
      <c r="AP45" s="365">
        <v>1728929.7002999999</v>
      </c>
      <c r="AQ45" s="366">
        <f t="shared" si="5"/>
        <v>11921342.252</v>
      </c>
      <c r="AR45" s="288">
        <f t="shared" si="6"/>
        <v>0.14799751372308237</v>
      </c>
      <c r="AS45" s="357" t="s">
        <v>1503</v>
      </c>
    </row>
    <row r="46" spans="1:45" hidden="1">
      <c r="A46" s="343">
        <v>10</v>
      </c>
      <c r="B46" s="343" t="s">
        <v>776</v>
      </c>
      <c r="C46" s="343" t="s">
        <v>1893</v>
      </c>
      <c r="D46" s="343">
        <v>4343</v>
      </c>
      <c r="E46" s="345" t="s">
        <v>195</v>
      </c>
      <c r="F46" s="345" t="s">
        <v>1492</v>
      </c>
      <c r="G46" s="352" t="s">
        <v>1555</v>
      </c>
      <c r="H46" s="343" t="s">
        <v>195</v>
      </c>
      <c r="I46" s="343" t="s">
        <v>1863</v>
      </c>
      <c r="J46" s="346">
        <v>18819715.600000001</v>
      </c>
      <c r="K46" s="347">
        <v>0.12410270539596772</v>
      </c>
      <c r="L46" s="346">
        <v>18027894</v>
      </c>
      <c r="M46" s="346">
        <v>18023345</v>
      </c>
      <c r="N46" s="346">
        <v>22894310</v>
      </c>
      <c r="O46" s="346">
        <v>15800649</v>
      </c>
      <c r="P46" s="346">
        <v>19352380</v>
      </c>
      <c r="Q46" s="346">
        <v>2416210.6420773631</v>
      </c>
      <c r="R46" s="346">
        <v>1908607.3185414304</v>
      </c>
      <c r="S46" s="346">
        <v>2816215.7326223277</v>
      </c>
      <c r="T46" s="346">
        <v>1803330.8379851733</v>
      </c>
      <c r="U46" s="346">
        <v>2733523.572487195</v>
      </c>
      <c r="V46" s="353">
        <f t="shared" si="2"/>
        <v>0.16300754587659586</v>
      </c>
      <c r="W46" s="288">
        <v>0.16956067222033019</v>
      </c>
      <c r="X46" s="288">
        <v>0.15094035070167364</v>
      </c>
      <c r="Y46" s="288">
        <v>0.14840985582597013</v>
      </c>
      <c r="Z46" s="288">
        <v>0.16418701618873449</v>
      </c>
      <c r="AA46" s="288">
        <v>0.16338247299514605</v>
      </c>
      <c r="AB46" s="288">
        <v>0.18156490732772043</v>
      </c>
      <c r="AC46" s="345" t="str">
        <f t="shared" si="3"/>
        <v>Chattogram OWN PNP</v>
      </c>
      <c r="AD46" s="363">
        <v>18027894</v>
      </c>
      <c r="AE46" s="363">
        <v>18023345</v>
      </c>
      <c r="AF46" s="363">
        <v>22894310</v>
      </c>
      <c r="AG46" s="363">
        <v>15800649</v>
      </c>
      <c r="AH46" s="363">
        <v>19352380</v>
      </c>
      <c r="AI46" s="363">
        <v>13799241</v>
      </c>
      <c r="AJ46" s="364">
        <f t="shared" si="4"/>
        <v>107897819</v>
      </c>
      <c r="AK46" s="365">
        <v>3059333.6117999996</v>
      </c>
      <c r="AL46" s="365">
        <v>2725129.6128000002</v>
      </c>
      <c r="AM46" s="365">
        <v>3408962.6101000002</v>
      </c>
      <c r="AN46" s="365">
        <v>2597626.86</v>
      </c>
      <c r="AO46" s="365">
        <v>3193142.7</v>
      </c>
      <c r="AP46" s="365">
        <v>2505931.6328000003</v>
      </c>
      <c r="AQ46" s="366">
        <f t="shared" si="5"/>
        <v>17490127.0275</v>
      </c>
      <c r="AR46" s="288">
        <f t="shared" si="6"/>
        <v>0.16209898577746043</v>
      </c>
      <c r="AS46" s="357" t="s">
        <v>1503</v>
      </c>
    </row>
    <row r="47" spans="1:45" hidden="1">
      <c r="A47" s="343">
        <v>13</v>
      </c>
      <c r="B47" s="343" t="s">
        <v>820</v>
      </c>
      <c r="C47" s="343" t="s">
        <v>890</v>
      </c>
      <c r="D47" s="343">
        <v>5350</v>
      </c>
      <c r="E47" s="345" t="s">
        <v>52</v>
      </c>
      <c r="F47" s="345" t="s">
        <v>1492</v>
      </c>
      <c r="G47" s="352" t="s">
        <v>1555</v>
      </c>
      <c r="H47" s="343" t="s">
        <v>52</v>
      </c>
      <c r="I47" s="343" t="s">
        <v>52</v>
      </c>
      <c r="J47" s="346">
        <v>14589749.199999999</v>
      </c>
      <c r="K47" s="347">
        <v>0.14392847819918062</v>
      </c>
      <c r="L47" s="346">
        <v>13758227</v>
      </c>
      <c r="M47" s="346">
        <v>14035611</v>
      </c>
      <c r="N47" s="346">
        <v>16260270</v>
      </c>
      <c r="O47" s="346">
        <v>13176777</v>
      </c>
      <c r="P47" s="346">
        <v>15717861</v>
      </c>
      <c r="Q47" s="346">
        <v>2097683.2017163513</v>
      </c>
      <c r="R47" s="346">
        <v>1896651.8153108293</v>
      </c>
      <c r="S47" s="346">
        <v>2567041.5344443871</v>
      </c>
      <c r="T47" s="346">
        <v>1810171.4081570185</v>
      </c>
      <c r="U47" s="346">
        <v>2127854.0386899789</v>
      </c>
      <c r="V47" s="353">
        <f t="shared" si="2"/>
        <v>0.16628528139669746</v>
      </c>
      <c r="W47" s="288">
        <v>0.17041574965560038</v>
      </c>
      <c r="X47" s="288">
        <v>0.16732299989338542</v>
      </c>
      <c r="Y47" s="288">
        <v>0.15569150153622208</v>
      </c>
      <c r="Z47" s="288">
        <v>0.16798966034964946</v>
      </c>
      <c r="AA47" s="288">
        <v>0.15787307825661648</v>
      </c>
      <c r="AB47" s="288">
        <v>0.17841869868871099</v>
      </c>
      <c r="AC47" s="345" t="str">
        <f t="shared" si="3"/>
        <v>Dhaka OWN PNP</v>
      </c>
      <c r="AD47" s="363">
        <v>13758227</v>
      </c>
      <c r="AE47" s="363">
        <v>14035611</v>
      </c>
      <c r="AF47" s="363">
        <v>16260270</v>
      </c>
      <c r="AG47" s="363">
        <v>13176777</v>
      </c>
      <c r="AH47" s="363">
        <v>15717861</v>
      </c>
      <c r="AI47" s="363">
        <v>11721756</v>
      </c>
      <c r="AJ47" s="364">
        <f t="shared" si="4"/>
        <v>84670502</v>
      </c>
      <c r="AK47" s="365">
        <v>2349905.1716</v>
      </c>
      <c r="AL47" s="365">
        <v>2362193.6679000002</v>
      </c>
      <c r="AM47" s="365">
        <v>2531724.0389999999</v>
      </c>
      <c r="AN47" s="365">
        <v>2213698.7039999999</v>
      </c>
      <c r="AO47" s="365">
        <v>2453558.2582</v>
      </c>
      <c r="AP47" s="365">
        <v>2088710.8902</v>
      </c>
      <c r="AQ47" s="366">
        <f t="shared" si="5"/>
        <v>13999790.730900001</v>
      </c>
      <c r="AR47" s="288">
        <f t="shared" si="6"/>
        <v>0.16534436905665212</v>
      </c>
      <c r="AS47" s="357" t="s">
        <v>1511</v>
      </c>
    </row>
    <row r="48" spans="1:45" hidden="1">
      <c r="A48" s="343">
        <v>12</v>
      </c>
      <c r="B48" s="343" t="s">
        <v>821</v>
      </c>
      <c r="C48" s="343" t="s">
        <v>1894</v>
      </c>
      <c r="D48" s="343">
        <v>7000</v>
      </c>
      <c r="E48" s="345" t="s">
        <v>52</v>
      </c>
      <c r="F48" s="345" t="s">
        <v>1492</v>
      </c>
      <c r="G48" s="352" t="s">
        <v>1555</v>
      </c>
      <c r="H48" s="343" t="s">
        <v>52</v>
      </c>
      <c r="I48" s="343" t="s">
        <v>52</v>
      </c>
      <c r="J48" s="346">
        <v>22210953.199999999</v>
      </c>
      <c r="K48" s="347">
        <v>0.12841842063091929</v>
      </c>
      <c r="L48" s="346">
        <v>22024706</v>
      </c>
      <c r="M48" s="346">
        <v>22500764</v>
      </c>
      <c r="N48" s="346">
        <v>24557421</v>
      </c>
      <c r="O48" s="346">
        <v>19643566</v>
      </c>
      <c r="P48" s="346">
        <v>22328309</v>
      </c>
      <c r="Q48" s="346">
        <v>2963706.3404099206</v>
      </c>
      <c r="R48" s="346">
        <v>2658820.0093003707</v>
      </c>
      <c r="S48" s="346">
        <v>3341761.5256123496</v>
      </c>
      <c r="T48" s="346">
        <v>2278004.281612982</v>
      </c>
      <c r="U48" s="346">
        <v>3019185.496320691</v>
      </c>
      <c r="V48" s="353">
        <f t="shared" si="2"/>
        <v>0.17112594658469893</v>
      </c>
      <c r="W48" s="288">
        <v>0.17790155602050287</v>
      </c>
      <c r="X48" s="288">
        <v>0.16969875854446129</v>
      </c>
      <c r="Y48" s="288">
        <v>0.15456906073856669</v>
      </c>
      <c r="Z48" s="288">
        <v>0.17169623787238167</v>
      </c>
      <c r="AA48" s="288">
        <v>0.16646506584132603</v>
      </c>
      <c r="AB48" s="288">
        <v>0.18642500049095509</v>
      </c>
      <c r="AC48" s="345" t="str">
        <f t="shared" si="3"/>
        <v>Dhaka OWN PNP</v>
      </c>
      <c r="AD48" s="363">
        <v>22024706</v>
      </c>
      <c r="AE48" s="363">
        <v>22500764</v>
      </c>
      <c r="AF48" s="363">
        <v>24557421</v>
      </c>
      <c r="AG48" s="363">
        <v>19643566</v>
      </c>
      <c r="AH48" s="363">
        <v>22328309</v>
      </c>
      <c r="AI48" s="363">
        <v>18684654</v>
      </c>
      <c r="AJ48" s="364">
        <f t="shared" si="4"/>
        <v>129739420</v>
      </c>
      <c r="AK48" s="365">
        <v>3909365.9674999998</v>
      </c>
      <c r="AL48" s="365">
        <v>3838630.6795999999</v>
      </c>
      <c r="AM48" s="365">
        <v>3793380.8714999999</v>
      </c>
      <c r="AN48" s="365">
        <v>3372800.2821999998</v>
      </c>
      <c r="AO48" s="365">
        <v>3688636.6468000002</v>
      </c>
      <c r="AP48" s="365">
        <v>3476926.5848999997</v>
      </c>
      <c r="AQ48" s="366">
        <f t="shared" si="5"/>
        <v>22079741.032499999</v>
      </c>
      <c r="AR48" s="288">
        <f t="shared" si="6"/>
        <v>0.17018529166000587</v>
      </c>
      <c r="AS48" s="357" t="s">
        <v>1511</v>
      </c>
    </row>
    <row r="49" spans="1:45" hidden="1">
      <c r="A49" s="343">
        <v>48</v>
      </c>
      <c r="B49" s="343" t="s">
        <v>819</v>
      </c>
      <c r="C49" s="343" t="s">
        <v>1895</v>
      </c>
      <c r="D49" s="343">
        <v>8500</v>
      </c>
      <c r="E49" s="345" t="s">
        <v>52</v>
      </c>
      <c r="F49" s="345" t="s">
        <v>1492</v>
      </c>
      <c r="G49" s="352" t="s">
        <v>1555</v>
      </c>
      <c r="H49" s="343" t="s">
        <v>52</v>
      </c>
      <c r="I49" s="343" t="s">
        <v>52</v>
      </c>
      <c r="J49" s="346">
        <v>12663559.800000001</v>
      </c>
      <c r="K49" s="347">
        <v>6.1971021068889152E-2</v>
      </c>
      <c r="L49" s="346">
        <v>11701826</v>
      </c>
      <c r="M49" s="346">
        <v>12542947</v>
      </c>
      <c r="N49" s="346">
        <v>14149511</v>
      </c>
      <c r="O49" s="346">
        <v>11413554</v>
      </c>
      <c r="P49" s="346">
        <v>13509961</v>
      </c>
      <c r="Q49" s="346">
        <v>736364.97282101726</v>
      </c>
      <c r="R49" s="346">
        <v>663074.64805843914</v>
      </c>
      <c r="S49" s="346">
        <v>999253.01954989461</v>
      </c>
      <c r="T49" s="346">
        <v>488342.16236565448</v>
      </c>
      <c r="U49" s="346">
        <v>1036833.8530696835</v>
      </c>
      <c r="V49" s="353">
        <f t="shared" si="2"/>
        <v>0.14988631318920514</v>
      </c>
      <c r="W49" s="288">
        <v>0.1543980783778639</v>
      </c>
      <c r="X49" s="288">
        <v>0.14867720609469673</v>
      </c>
      <c r="Y49" s="288">
        <v>0.13923205972390915</v>
      </c>
      <c r="Z49" s="288">
        <v>0.15148211867902794</v>
      </c>
      <c r="AA49" s="288">
        <v>0.14066491572450404</v>
      </c>
      <c r="AB49" s="288">
        <v>0.16486350053522916</v>
      </c>
      <c r="AC49" s="345" t="str">
        <f t="shared" si="3"/>
        <v>Dhaka OWN PNP</v>
      </c>
      <c r="AD49" s="363">
        <v>11701826</v>
      </c>
      <c r="AE49" s="363">
        <v>12542947</v>
      </c>
      <c r="AF49" s="363">
        <v>14149511</v>
      </c>
      <c r="AG49" s="363">
        <v>11413554</v>
      </c>
      <c r="AH49" s="363">
        <v>13509961</v>
      </c>
      <c r="AI49" s="363">
        <v>9635760</v>
      </c>
      <c r="AJ49" s="364">
        <f t="shared" si="4"/>
        <v>72953559</v>
      </c>
      <c r="AK49" s="365">
        <v>1806762.0888</v>
      </c>
      <c r="AL49" s="365">
        <v>1876424.5720000002</v>
      </c>
      <c r="AM49" s="365">
        <v>1969611.7919999999</v>
      </c>
      <c r="AN49" s="365">
        <v>1736001.7155000002</v>
      </c>
      <c r="AO49" s="365">
        <v>1906255.4971</v>
      </c>
      <c r="AP49" s="365">
        <v>1589874.6600000001</v>
      </c>
      <c r="AQ49" s="366">
        <f t="shared" si="5"/>
        <v>10884930.3254</v>
      </c>
      <c r="AR49" s="288">
        <f t="shared" si="6"/>
        <v>0.14920355462575857</v>
      </c>
      <c r="AS49" s="357" t="s">
        <v>1511</v>
      </c>
    </row>
    <row r="50" spans="1:45" hidden="1">
      <c r="A50" s="343">
        <v>46</v>
      </c>
      <c r="B50" s="343" t="s">
        <v>824</v>
      </c>
      <c r="C50" s="343" t="s">
        <v>1897</v>
      </c>
      <c r="D50" s="343">
        <v>7246</v>
      </c>
      <c r="E50" s="345" t="s">
        <v>1557</v>
      </c>
      <c r="F50" s="345" t="s">
        <v>1492</v>
      </c>
      <c r="G50" s="352" t="s">
        <v>1555</v>
      </c>
      <c r="H50" s="343" t="s">
        <v>52</v>
      </c>
      <c r="I50" s="343" t="s">
        <v>52</v>
      </c>
      <c r="J50" s="346">
        <v>23925205.800000001</v>
      </c>
      <c r="K50" s="347">
        <v>3.4315765106355589E-2</v>
      </c>
      <c r="L50" s="346">
        <v>23673876</v>
      </c>
      <c r="M50" s="346">
        <v>24306047</v>
      </c>
      <c r="N50" s="346">
        <v>24511588</v>
      </c>
      <c r="O50" s="346">
        <v>23183122</v>
      </c>
      <c r="P50" s="346">
        <v>23951396</v>
      </c>
      <c r="Q50" s="346">
        <v>927564.88783697505</v>
      </c>
      <c r="R50" s="346">
        <v>778507.42600630876</v>
      </c>
      <c r="S50" s="346">
        <v>951245.33287395816</v>
      </c>
      <c r="T50" s="346">
        <v>705330.35316800792</v>
      </c>
      <c r="U50" s="346">
        <v>742410.71188483201</v>
      </c>
      <c r="V50" s="353">
        <f t="shared" si="2"/>
        <v>0.17869425070326114</v>
      </c>
      <c r="W50" s="288">
        <v>0.17939514793267233</v>
      </c>
      <c r="X50" s="288">
        <v>0.17713361684244888</v>
      </c>
      <c r="Y50" s="288">
        <v>0.16392957564861038</v>
      </c>
      <c r="Z50" s="288">
        <v>0.18131159254162241</v>
      </c>
      <c r="AA50" s="288">
        <v>0.17619493348727974</v>
      </c>
      <c r="AB50" s="288">
        <v>0.19420063776693314</v>
      </c>
      <c r="AC50" s="345" t="str">
        <f t="shared" si="3"/>
        <v>DhakaGBUD OWN PNP</v>
      </c>
      <c r="AD50" s="363">
        <v>23673876</v>
      </c>
      <c r="AE50" s="363">
        <v>24306047</v>
      </c>
      <c r="AF50" s="363">
        <v>24511588</v>
      </c>
      <c r="AG50" s="363">
        <v>23183122</v>
      </c>
      <c r="AH50" s="363">
        <v>23951396</v>
      </c>
      <c r="AI50" s="363">
        <v>19180996</v>
      </c>
      <c r="AJ50" s="364">
        <f t="shared" si="4"/>
        <v>138807025</v>
      </c>
      <c r="AK50" s="365">
        <v>4249460.7419999996</v>
      </c>
      <c r="AL50" s="365">
        <v>4311892.7378000002</v>
      </c>
      <c r="AM50" s="365">
        <v>4012547.1193000004</v>
      </c>
      <c r="AN50" s="365">
        <v>4203100.0186000001</v>
      </c>
      <c r="AO50" s="365">
        <v>4289694.6654000003</v>
      </c>
      <c r="AP50" s="365">
        <v>3713239.6751999999</v>
      </c>
      <c r="AQ50" s="366">
        <f t="shared" si="5"/>
        <v>24779934.958300002</v>
      </c>
      <c r="AR50" s="288">
        <f t="shared" si="6"/>
        <v>0.17852075540340989</v>
      </c>
      <c r="AS50" s="357" t="s">
        <v>2644</v>
      </c>
    </row>
    <row r="51" spans="1:45" hidden="1">
      <c r="A51" s="343">
        <v>631</v>
      </c>
      <c r="B51" s="343" t="s">
        <v>825</v>
      </c>
      <c r="C51" s="343" t="s">
        <v>1898</v>
      </c>
      <c r="D51" s="343">
        <v>1050</v>
      </c>
      <c r="E51" s="345" t="s">
        <v>52</v>
      </c>
      <c r="F51" s="345" t="s">
        <v>1537</v>
      </c>
      <c r="G51" s="352" t="s">
        <v>1555</v>
      </c>
      <c r="H51" s="343" t="s">
        <v>52</v>
      </c>
      <c r="I51" s="343" t="s">
        <v>52</v>
      </c>
      <c r="J51" s="346">
        <v>1481774.8</v>
      </c>
      <c r="K51" s="347">
        <v>1.9022901416929666E-2</v>
      </c>
      <c r="L51" s="346">
        <v>1537573</v>
      </c>
      <c r="M51" s="346">
        <v>1457833</v>
      </c>
      <c r="N51" s="346">
        <v>1561101</v>
      </c>
      <c r="O51" s="346">
        <v>1280590</v>
      </c>
      <c r="P51" s="346">
        <v>1571777</v>
      </c>
      <c r="Q51" s="346">
        <v>22418.461861749063</v>
      </c>
      <c r="R51" s="346">
        <v>16156.427147320588</v>
      </c>
      <c r="S51" s="346">
        <v>32038.789286590065</v>
      </c>
      <c r="T51" s="346">
        <v>11959.862986483553</v>
      </c>
      <c r="U51" s="346">
        <v>58364.738430310099</v>
      </c>
      <c r="V51" s="353">
        <f t="shared" si="2"/>
        <v>0.15138855608042479</v>
      </c>
      <c r="W51" s="288">
        <v>0.14650997226127702</v>
      </c>
      <c r="X51" s="288">
        <v>0.15120235058824308</v>
      </c>
      <c r="Y51" s="288">
        <v>0.14281981790518336</v>
      </c>
      <c r="Z51" s="288">
        <v>0.15620656731838573</v>
      </c>
      <c r="AA51" s="288">
        <v>0.14320993064577733</v>
      </c>
      <c r="AB51" s="288">
        <v>0.16838269776368209</v>
      </c>
      <c r="AC51" s="345" t="str">
        <f t="shared" si="3"/>
        <v>Dhaka OWN Non-PNP</v>
      </c>
      <c r="AD51" s="363">
        <v>1537573</v>
      </c>
      <c r="AE51" s="363">
        <v>1457833</v>
      </c>
      <c r="AF51" s="363">
        <v>1561101</v>
      </c>
      <c r="AG51" s="363">
        <v>1280590</v>
      </c>
      <c r="AH51" s="363">
        <v>1571777</v>
      </c>
      <c r="AI51" s="363">
        <v>1129994</v>
      </c>
      <c r="AJ51" s="364">
        <f t="shared" si="4"/>
        <v>8538868</v>
      </c>
      <c r="AK51" s="365">
        <v>230020.77120000002</v>
      </c>
      <c r="AL51" s="365">
        <v>220278.56630000001</v>
      </c>
      <c r="AM51" s="365">
        <v>221718.8407</v>
      </c>
      <c r="AN51" s="365">
        <v>200028.158</v>
      </c>
      <c r="AO51" s="365">
        <v>225392.6784</v>
      </c>
      <c r="AP51" s="365">
        <v>190516.9884</v>
      </c>
      <c r="AQ51" s="366">
        <f t="shared" si="5"/>
        <v>1287956.003</v>
      </c>
      <c r="AR51" s="288">
        <f t="shared" si="6"/>
        <v>0.15083451377864138</v>
      </c>
      <c r="AS51" s="357" t="s">
        <v>1510</v>
      </c>
    </row>
    <row r="52" spans="1:45" hidden="1">
      <c r="A52" s="343">
        <v>57</v>
      </c>
      <c r="B52" s="343" t="s">
        <v>822</v>
      </c>
      <c r="C52" s="343" t="s">
        <v>1899</v>
      </c>
      <c r="D52" s="343">
        <v>3000</v>
      </c>
      <c r="E52" s="345" t="s">
        <v>1557</v>
      </c>
      <c r="F52" s="345" t="s">
        <v>1492</v>
      </c>
      <c r="G52" s="352" t="s">
        <v>1555</v>
      </c>
      <c r="H52" s="343" t="s">
        <v>52</v>
      </c>
      <c r="I52" s="343" t="s">
        <v>52</v>
      </c>
      <c r="J52" s="346">
        <v>7940611.5999999996</v>
      </c>
      <c r="K52" s="347">
        <v>7.4478660053777179E-2</v>
      </c>
      <c r="L52" s="346">
        <v>7486715</v>
      </c>
      <c r="M52" s="346">
        <v>7941495</v>
      </c>
      <c r="N52" s="346">
        <v>8296295</v>
      </c>
      <c r="O52" s="346">
        <v>7600123</v>
      </c>
      <c r="P52" s="346">
        <v>8378430</v>
      </c>
      <c r="Q52" s="346">
        <v>598307.89548208355</v>
      </c>
      <c r="R52" s="346">
        <v>589379.33597309212</v>
      </c>
      <c r="S52" s="346">
        <v>622290.98025151761</v>
      </c>
      <c r="T52" s="346">
        <v>517617.89099020069</v>
      </c>
      <c r="U52" s="346">
        <v>629434.45718050469</v>
      </c>
      <c r="V52" s="353">
        <f t="shared" si="2"/>
        <v>0.16448201734708304</v>
      </c>
      <c r="W52" s="288">
        <v>0.16959749438015559</v>
      </c>
      <c r="X52" s="288">
        <v>0.16218768600150452</v>
      </c>
      <c r="Y52" s="288">
        <v>0.15540595842934801</v>
      </c>
      <c r="Z52" s="288">
        <v>0.16554236115995752</v>
      </c>
      <c r="AA52" s="288">
        <v>0.15990361284972951</v>
      </c>
      <c r="AB52" s="288">
        <v>0.17425499126180316</v>
      </c>
      <c r="AC52" s="345" t="str">
        <f t="shared" si="3"/>
        <v>DhakaGBUD OWN PNP</v>
      </c>
      <c r="AD52" s="363">
        <v>7486715</v>
      </c>
      <c r="AE52" s="363">
        <v>7941495</v>
      </c>
      <c r="AF52" s="363">
        <v>8296295</v>
      </c>
      <c r="AG52" s="363">
        <v>7600123</v>
      </c>
      <c r="AH52" s="363">
        <v>8378430</v>
      </c>
      <c r="AI52" s="363">
        <v>7075579</v>
      </c>
      <c r="AJ52" s="364">
        <f t="shared" si="4"/>
        <v>46778637</v>
      </c>
      <c r="AK52" s="365">
        <v>1269747.0336</v>
      </c>
      <c r="AL52" s="365">
        <v>1290493.1000000001</v>
      </c>
      <c r="AM52" s="365">
        <v>1289150.5368000001</v>
      </c>
      <c r="AN52" s="365">
        <v>1258580.7</v>
      </c>
      <c r="AO52" s="365">
        <v>1363920.1843000001</v>
      </c>
      <c r="AP52" s="365">
        <v>1224770.6078999999</v>
      </c>
      <c r="AQ52" s="366">
        <f t="shared" si="5"/>
        <v>7696662.1626000004</v>
      </c>
      <c r="AR52" s="288">
        <f t="shared" si="6"/>
        <v>0.1645336986325617</v>
      </c>
      <c r="AS52" s="357" t="s">
        <v>2644</v>
      </c>
    </row>
    <row r="53" spans="1:45" hidden="1">
      <c r="A53" s="343">
        <v>59</v>
      </c>
      <c r="B53" s="343" t="s">
        <v>850</v>
      </c>
      <c r="C53" s="343" t="s">
        <v>895</v>
      </c>
      <c r="D53" s="343">
        <v>5624</v>
      </c>
      <c r="E53" s="345" t="s">
        <v>131</v>
      </c>
      <c r="F53" s="345" t="s">
        <v>1492</v>
      </c>
      <c r="G53" s="352" t="s">
        <v>1555</v>
      </c>
      <c r="H53" s="343" t="s">
        <v>131</v>
      </c>
      <c r="I53" s="343" t="s">
        <v>1863</v>
      </c>
      <c r="J53" s="346">
        <v>12187237.199999999</v>
      </c>
      <c r="K53" s="347">
        <v>7.9056778215064738E-2</v>
      </c>
      <c r="L53" s="346">
        <v>12613149</v>
      </c>
      <c r="M53" s="346">
        <v>13000431</v>
      </c>
      <c r="N53" s="346">
        <v>13401923</v>
      </c>
      <c r="O53" s="346">
        <v>10238972</v>
      </c>
      <c r="P53" s="346">
        <v>11681711</v>
      </c>
      <c r="Q53" s="346">
        <v>1091287.9398692742</v>
      </c>
      <c r="R53" s="346">
        <v>919704.97609747434</v>
      </c>
      <c r="S53" s="346">
        <v>1205471.4007761006</v>
      </c>
      <c r="T53" s="346">
        <v>679738.70502554462</v>
      </c>
      <c r="U53" s="346">
        <v>921215.52010553889</v>
      </c>
      <c r="V53" s="353">
        <f t="shared" si="2"/>
        <v>0.16137417709221158</v>
      </c>
      <c r="W53" s="288">
        <v>0.16434275256611602</v>
      </c>
      <c r="X53" s="288">
        <v>0.15324066961202651</v>
      </c>
      <c r="Y53" s="288">
        <v>0.15144440991352703</v>
      </c>
      <c r="Z53" s="288">
        <v>0.16168576593668127</v>
      </c>
      <c r="AA53" s="288">
        <v>0.16053426558571021</v>
      </c>
      <c r="AB53" s="288">
        <v>0.17699719893920857</v>
      </c>
      <c r="AC53" s="345" t="str">
        <f t="shared" si="3"/>
        <v>Sylhet OWN PNP</v>
      </c>
      <c r="AD53" s="363">
        <v>12613149</v>
      </c>
      <c r="AE53" s="363">
        <v>13000431</v>
      </c>
      <c r="AF53" s="363">
        <v>13401923</v>
      </c>
      <c r="AG53" s="363">
        <v>10238972</v>
      </c>
      <c r="AH53" s="363">
        <v>11681711</v>
      </c>
      <c r="AI53" s="363">
        <v>9400205</v>
      </c>
      <c r="AJ53" s="364">
        <f t="shared" si="4"/>
        <v>70336391</v>
      </c>
      <c r="AK53" s="365">
        <v>2092521.2531999999</v>
      </c>
      <c r="AL53" s="365">
        <v>1998166.2447000002</v>
      </c>
      <c r="AM53" s="365">
        <v>2027711.1011999999</v>
      </c>
      <c r="AN53" s="365">
        <v>1655642.0958</v>
      </c>
      <c r="AO53" s="365">
        <v>1877250.9577000001</v>
      </c>
      <c r="AP53" s="365">
        <v>1664772.4093000002</v>
      </c>
      <c r="AQ53" s="366">
        <f t="shared" si="5"/>
        <v>11316064.061899999</v>
      </c>
      <c r="AR53" s="288">
        <f t="shared" si="6"/>
        <v>0.16088491179338443</v>
      </c>
      <c r="AS53" s="357" t="s">
        <v>1506</v>
      </c>
    </row>
    <row r="54" spans="1:45" hidden="1">
      <c r="A54" s="343">
        <v>210</v>
      </c>
      <c r="B54" s="343" t="s">
        <v>120</v>
      </c>
      <c r="C54" s="343" t="s">
        <v>121</v>
      </c>
      <c r="D54" s="343">
        <v>2000</v>
      </c>
      <c r="E54" s="345" t="s">
        <v>52</v>
      </c>
      <c r="F54" s="345" t="s">
        <v>1537</v>
      </c>
      <c r="G54" s="352" t="s">
        <v>1041</v>
      </c>
      <c r="H54" s="343" t="s">
        <v>52</v>
      </c>
      <c r="I54" s="343" t="s">
        <v>52</v>
      </c>
      <c r="J54" s="346">
        <v>3227635</v>
      </c>
      <c r="K54" s="347">
        <v>3.580064494738474E-2</v>
      </c>
      <c r="L54" s="346">
        <v>3413476</v>
      </c>
      <c r="M54" s="346">
        <v>3575272</v>
      </c>
      <c r="N54" s="346">
        <v>3431674</v>
      </c>
      <c r="O54" s="346">
        <v>2823304</v>
      </c>
      <c r="P54" s="346">
        <v>2894449</v>
      </c>
      <c r="Q54" s="346">
        <v>104788.43606579385</v>
      </c>
      <c r="R54" s="346">
        <v>136286.74801278929</v>
      </c>
      <c r="S54" s="346">
        <v>147805.03886785847</v>
      </c>
      <c r="T54" s="346">
        <v>93539.508583688817</v>
      </c>
      <c r="U54" s="346">
        <v>95337.341743630299</v>
      </c>
      <c r="V54" s="353">
        <f t="shared" si="2"/>
        <v>0.15539666564803592</v>
      </c>
      <c r="W54" s="288">
        <v>0.1584440852928842</v>
      </c>
      <c r="X54" s="288">
        <v>0.15152003524924337</v>
      </c>
      <c r="Y54" s="288">
        <v>0.15265254634455327</v>
      </c>
      <c r="Z54" s="288">
        <v>0.15808131490821953</v>
      </c>
      <c r="AA54" s="288">
        <v>0.14612726050759464</v>
      </c>
      <c r="AB54" s="288">
        <v>0.1655547515857205</v>
      </c>
      <c r="AC54" s="345" t="str">
        <f t="shared" si="3"/>
        <v>Dhaka FR Non-PNP</v>
      </c>
      <c r="AD54" s="363">
        <v>3413476</v>
      </c>
      <c r="AE54" s="363">
        <v>3575272</v>
      </c>
      <c r="AF54" s="363">
        <v>3431674</v>
      </c>
      <c r="AG54" s="363">
        <v>2823304</v>
      </c>
      <c r="AH54" s="363">
        <v>2894449</v>
      </c>
      <c r="AI54" s="363">
        <v>2060596</v>
      </c>
      <c r="AJ54" s="364">
        <f t="shared" si="4"/>
        <v>18198771</v>
      </c>
      <c r="AK54" s="365">
        <v>543083.87249999994</v>
      </c>
      <c r="AL54" s="365">
        <v>549161.62559999991</v>
      </c>
      <c r="AM54" s="365">
        <v>523672.99460000003</v>
      </c>
      <c r="AN54" s="365">
        <v>446364.36239999998</v>
      </c>
      <c r="AO54" s="365">
        <v>421721.2193</v>
      </c>
      <c r="AP54" s="365">
        <v>341640.848</v>
      </c>
      <c r="AQ54" s="366">
        <f t="shared" si="5"/>
        <v>2825644.9224000005</v>
      </c>
      <c r="AR54" s="288">
        <f t="shared" si="6"/>
        <v>0.1552657002167894</v>
      </c>
      <c r="AS54" s="357" t="s">
        <v>1497</v>
      </c>
    </row>
    <row r="55" spans="1:45" hidden="1">
      <c r="A55" s="343">
        <v>18</v>
      </c>
      <c r="B55" s="343" t="s">
        <v>823</v>
      </c>
      <c r="C55" s="343" t="s">
        <v>1900</v>
      </c>
      <c r="D55" s="343">
        <v>7500</v>
      </c>
      <c r="E55" s="345" t="s">
        <v>1557</v>
      </c>
      <c r="F55" s="345" t="s">
        <v>1492</v>
      </c>
      <c r="G55" s="352" t="s">
        <v>1555</v>
      </c>
      <c r="H55" s="343" t="s">
        <v>52</v>
      </c>
      <c r="I55" s="343" t="s">
        <v>52</v>
      </c>
      <c r="J55" s="346">
        <v>27706764.800000001</v>
      </c>
      <c r="K55" s="347">
        <v>6.8081261837508858E-2</v>
      </c>
      <c r="L55" s="346">
        <v>27991879</v>
      </c>
      <c r="M55" s="346">
        <v>27406561</v>
      </c>
      <c r="N55" s="346">
        <v>30149399</v>
      </c>
      <c r="O55" s="346">
        <v>25296282</v>
      </c>
      <c r="P55" s="346">
        <v>27689703</v>
      </c>
      <c r="Q55" s="346">
        <v>2362855.3850012328</v>
      </c>
      <c r="R55" s="346">
        <v>1831813.716643814</v>
      </c>
      <c r="S55" s="346">
        <v>2270490.4282440217</v>
      </c>
      <c r="T55" s="346">
        <v>924082.41979323979</v>
      </c>
      <c r="U55" s="346">
        <v>2042315.5954130618</v>
      </c>
      <c r="V55" s="353">
        <f t="shared" si="2"/>
        <v>0.17897125809474199</v>
      </c>
      <c r="W55" s="288">
        <v>0.185884158130702</v>
      </c>
      <c r="X55" s="288">
        <v>0.17849449449542185</v>
      </c>
      <c r="Y55" s="288">
        <v>0.16719271368565741</v>
      </c>
      <c r="Z55" s="288">
        <v>0.17906675996097632</v>
      </c>
      <c r="AA55" s="288">
        <v>0.17182841982778066</v>
      </c>
      <c r="AB55" s="288">
        <v>0.19136100246791363</v>
      </c>
      <c r="AC55" s="345" t="str">
        <f t="shared" si="3"/>
        <v>DhakaGBUD OWN PNP</v>
      </c>
      <c r="AD55" s="363">
        <v>27991879</v>
      </c>
      <c r="AE55" s="363">
        <v>27406561</v>
      </c>
      <c r="AF55" s="363">
        <v>30149399</v>
      </c>
      <c r="AG55" s="363">
        <v>25296282</v>
      </c>
      <c r="AH55" s="363">
        <v>27689703</v>
      </c>
      <c r="AI55" s="363">
        <v>22512655</v>
      </c>
      <c r="AJ55" s="364">
        <f t="shared" si="4"/>
        <v>161046479</v>
      </c>
      <c r="AK55" s="365">
        <v>5184096.176</v>
      </c>
      <c r="AL55" s="365">
        <v>4894811.9731999999</v>
      </c>
      <c r="AM55" s="365">
        <v>5037964.2386999996</v>
      </c>
      <c r="AN55" s="365">
        <v>4530564.2853000006</v>
      </c>
      <c r="AO55" s="365">
        <v>4701711.5694000004</v>
      </c>
      <c r="AP55" s="365">
        <v>4302139.7055000002</v>
      </c>
      <c r="AQ55" s="366">
        <f t="shared" si="5"/>
        <v>28651287.948100001</v>
      </c>
      <c r="AR55" s="288">
        <f t="shared" si="6"/>
        <v>0.17790695037859225</v>
      </c>
      <c r="AS55" s="357" t="s">
        <v>2644</v>
      </c>
    </row>
    <row r="56" spans="1:45" hidden="1">
      <c r="A56" s="343">
        <v>170</v>
      </c>
      <c r="B56" s="343" t="s">
        <v>89</v>
      </c>
      <c r="C56" s="343" t="s">
        <v>90</v>
      </c>
      <c r="D56" s="343">
        <v>1900</v>
      </c>
      <c r="E56" s="345" t="s">
        <v>52</v>
      </c>
      <c r="F56" s="345" t="s">
        <v>1537</v>
      </c>
      <c r="G56" s="352" t="s">
        <v>1041</v>
      </c>
      <c r="H56" s="343" t="s">
        <v>52</v>
      </c>
      <c r="I56" s="343" t="s">
        <v>52</v>
      </c>
      <c r="J56" s="346">
        <v>2744328.4</v>
      </c>
      <c r="K56" s="347">
        <v>7.0277612427186997E-2</v>
      </c>
      <c r="L56" s="346">
        <v>2388883</v>
      </c>
      <c r="M56" s="346">
        <v>2795570</v>
      </c>
      <c r="N56" s="346">
        <v>3166425</v>
      </c>
      <c r="O56" s="346">
        <v>2430129</v>
      </c>
      <c r="P56" s="346">
        <v>2940635</v>
      </c>
      <c r="Q56" s="346">
        <v>89653.391257199168</v>
      </c>
      <c r="R56" s="346">
        <v>193134.64139766141</v>
      </c>
      <c r="S56" s="346">
        <v>291904.08786120889</v>
      </c>
      <c r="T56" s="346">
        <v>148487.10677491006</v>
      </c>
      <c r="U56" s="346">
        <v>241145.01104963152</v>
      </c>
      <c r="V56" s="353">
        <f t="shared" si="2"/>
        <v>0.16273678754332696</v>
      </c>
      <c r="W56" s="288">
        <v>0.1627656276031656</v>
      </c>
      <c r="X56" s="288">
        <v>0.15782189672928584</v>
      </c>
      <c r="Y56" s="288">
        <v>0.15480298441681878</v>
      </c>
      <c r="Z56" s="288">
        <v>0.16587994690120958</v>
      </c>
      <c r="AA56" s="288">
        <v>0.15761668566824905</v>
      </c>
      <c r="AB56" s="288">
        <v>0.17753358394123281</v>
      </c>
      <c r="AC56" s="345" t="str">
        <f t="shared" si="3"/>
        <v>Dhaka FR Non-PNP</v>
      </c>
      <c r="AD56" s="363">
        <v>2388883</v>
      </c>
      <c r="AE56" s="363">
        <v>2795570</v>
      </c>
      <c r="AF56" s="363">
        <v>3166425</v>
      </c>
      <c r="AG56" s="363">
        <v>2430129</v>
      </c>
      <c r="AH56" s="363">
        <v>2940635</v>
      </c>
      <c r="AI56" s="363">
        <v>2041595</v>
      </c>
      <c r="AJ56" s="364">
        <f t="shared" si="4"/>
        <v>15763237</v>
      </c>
      <c r="AK56" s="365">
        <v>393688.08319999999</v>
      </c>
      <c r="AL56" s="365">
        <v>437507.01799999998</v>
      </c>
      <c r="AM56" s="365">
        <v>490162.58999999997</v>
      </c>
      <c r="AN56" s="365">
        <v>370971.85700000002</v>
      </c>
      <c r="AO56" s="365">
        <v>464032.04519999999</v>
      </c>
      <c r="AP56" s="365">
        <v>362379.5625</v>
      </c>
      <c r="AQ56" s="366">
        <f t="shared" si="5"/>
        <v>2518741.1558999997</v>
      </c>
      <c r="AR56" s="288">
        <f t="shared" si="6"/>
        <v>0.15978578231742627</v>
      </c>
      <c r="AS56" s="357" t="s">
        <v>1497</v>
      </c>
    </row>
    <row r="57" spans="1:45" hidden="1">
      <c r="A57" s="343">
        <v>121</v>
      </c>
      <c r="B57" s="343" t="s">
        <v>87</v>
      </c>
      <c r="C57" s="343" t="s">
        <v>88</v>
      </c>
      <c r="D57" s="343">
        <v>1600</v>
      </c>
      <c r="E57" s="345" t="s">
        <v>52</v>
      </c>
      <c r="F57" s="345" t="s">
        <v>1537</v>
      </c>
      <c r="G57" s="352" t="s">
        <v>1041</v>
      </c>
      <c r="H57" s="343" t="s">
        <v>52</v>
      </c>
      <c r="I57" s="343" t="s">
        <v>52</v>
      </c>
      <c r="J57" s="346">
        <v>4642803.2</v>
      </c>
      <c r="K57" s="347">
        <v>5.0037491528211783E-2</v>
      </c>
      <c r="L57" s="346">
        <v>4722844</v>
      </c>
      <c r="M57" s="346">
        <v>5001537</v>
      </c>
      <c r="N57" s="346">
        <v>4869946</v>
      </c>
      <c r="O57" s="346">
        <v>4200364</v>
      </c>
      <c r="P57" s="346">
        <v>4419325</v>
      </c>
      <c r="Q57" s="346">
        <v>235378.12415621977</v>
      </c>
      <c r="R57" s="346">
        <v>176108.84194301825</v>
      </c>
      <c r="S57" s="346">
        <v>252951.23614994099</v>
      </c>
      <c r="T57" s="346">
        <v>213681.4384441704</v>
      </c>
      <c r="U57" s="346">
        <v>283451.48824242363</v>
      </c>
      <c r="V57" s="353">
        <f t="shared" si="2"/>
        <v>0.15172023906378337</v>
      </c>
      <c r="W57" s="288">
        <v>0.15054999985846565</v>
      </c>
      <c r="X57" s="288">
        <v>0.13767488158573316</v>
      </c>
      <c r="Y57" s="288">
        <v>0.14130731642263591</v>
      </c>
      <c r="Z57" s="288">
        <v>0.16030379936852465</v>
      </c>
      <c r="AA57" s="288">
        <v>0.15030653308446892</v>
      </c>
      <c r="AB57" s="288">
        <v>0.17017890406287178</v>
      </c>
      <c r="AC57" s="345" t="str">
        <f t="shared" si="3"/>
        <v>Dhaka FR Non-PNP</v>
      </c>
      <c r="AD57" s="363">
        <v>4722844</v>
      </c>
      <c r="AE57" s="363">
        <v>5001537</v>
      </c>
      <c r="AF57" s="363">
        <v>4869946</v>
      </c>
      <c r="AG57" s="363">
        <v>4200364</v>
      </c>
      <c r="AH57" s="363">
        <v>4419325</v>
      </c>
      <c r="AI57" s="363">
        <v>4060501</v>
      </c>
      <c r="AJ57" s="364">
        <f t="shared" si="4"/>
        <v>27274517</v>
      </c>
      <c r="AK57" s="365">
        <v>709843.30289999989</v>
      </c>
      <c r="AL57" s="365">
        <v>679708.87829999998</v>
      </c>
      <c r="AM57" s="365">
        <v>682880.61800000002</v>
      </c>
      <c r="AN57" s="365">
        <v>673318.66980000003</v>
      </c>
      <c r="AO57" s="365">
        <v>665108.56299999997</v>
      </c>
      <c r="AP57" s="365">
        <v>691074.63359999994</v>
      </c>
      <c r="AQ57" s="366">
        <f t="shared" si="5"/>
        <v>4101934.6655999999</v>
      </c>
      <c r="AR57" s="288">
        <f t="shared" si="6"/>
        <v>0.15039440169004642</v>
      </c>
      <c r="AS57" s="357" t="s">
        <v>1497</v>
      </c>
    </row>
    <row r="58" spans="1:45" hidden="1">
      <c r="A58" s="343">
        <v>844</v>
      </c>
      <c r="B58" s="343" t="s">
        <v>53</v>
      </c>
      <c r="C58" s="343" t="s">
        <v>54</v>
      </c>
      <c r="D58" s="343">
        <v>3150</v>
      </c>
      <c r="E58" s="345" t="s">
        <v>52</v>
      </c>
      <c r="F58" s="345" t="s">
        <v>1492</v>
      </c>
      <c r="G58" s="352" t="s">
        <v>1041</v>
      </c>
      <c r="H58" s="343" t="s">
        <v>52</v>
      </c>
      <c r="I58" s="343" t="s">
        <v>52</v>
      </c>
      <c r="J58" s="346">
        <v>5255395.5999999996</v>
      </c>
      <c r="K58" s="347">
        <v>1.1143759240690129E-2</v>
      </c>
      <c r="L58" s="346">
        <v>5673017</v>
      </c>
      <c r="M58" s="346">
        <v>5677436</v>
      </c>
      <c r="N58" s="346">
        <v>5359287</v>
      </c>
      <c r="O58" s="346">
        <v>5022747</v>
      </c>
      <c r="P58" s="346">
        <v>4544491</v>
      </c>
      <c r="Q58" s="346">
        <v>102253.81099197117</v>
      </c>
      <c r="R58" s="346">
        <v>40278.727724174969</v>
      </c>
      <c r="S58" s="346">
        <v>9980.5704317614436</v>
      </c>
      <c r="T58" s="346">
        <v>79131.064608059591</v>
      </c>
      <c r="U58" s="346">
        <v>61180.142648944049</v>
      </c>
      <c r="V58" s="353">
        <f t="shared" si="2"/>
        <v>0.16045489797751042</v>
      </c>
      <c r="W58" s="288">
        <v>0.15961037141864179</v>
      </c>
      <c r="X58" s="288">
        <v>0.15823754842843979</v>
      </c>
      <c r="Y58" s="288">
        <v>0.1537190371797193</v>
      </c>
      <c r="Z58" s="288">
        <v>0.16447442401957629</v>
      </c>
      <c r="AA58" s="288">
        <v>0.15280420062052169</v>
      </c>
      <c r="AB58" s="288">
        <v>0.17388380619816371</v>
      </c>
      <c r="AC58" s="345" t="str">
        <f t="shared" si="3"/>
        <v>Dhaka FR PNP</v>
      </c>
      <c r="AD58" s="363">
        <v>5673017</v>
      </c>
      <c r="AE58" s="363">
        <v>5677436</v>
      </c>
      <c r="AF58" s="363">
        <v>5359287</v>
      </c>
      <c r="AG58" s="363">
        <v>5022747</v>
      </c>
      <c r="AH58" s="363">
        <v>4544491</v>
      </c>
      <c r="AI58" s="363">
        <v>4400264</v>
      </c>
      <c r="AJ58" s="364">
        <f t="shared" si="4"/>
        <v>30677242</v>
      </c>
      <c r="AK58" s="365">
        <v>906548.11659999995</v>
      </c>
      <c r="AL58" s="365">
        <v>902712.32400000002</v>
      </c>
      <c r="AM58" s="365">
        <v>823186.63679999998</v>
      </c>
      <c r="AN58" s="365">
        <v>826241.88150000002</v>
      </c>
      <c r="AO58" s="365">
        <v>692126.13159999996</v>
      </c>
      <c r="AP58" s="365">
        <v>766937.43</v>
      </c>
      <c r="AQ58" s="366">
        <f t="shared" si="5"/>
        <v>4917752.5204999996</v>
      </c>
      <c r="AR58" s="288">
        <f t="shared" si="6"/>
        <v>0.16030621398429493</v>
      </c>
      <c r="AS58" s="357" t="s">
        <v>1498</v>
      </c>
    </row>
    <row r="59" spans="1:45">
      <c r="A59" s="343">
        <v>245</v>
      </c>
      <c r="B59" s="343" t="s">
        <v>75</v>
      </c>
      <c r="C59" s="343" t="s">
        <v>76</v>
      </c>
      <c r="D59" s="343">
        <v>1500</v>
      </c>
      <c r="E59" s="345" t="s">
        <v>195</v>
      </c>
      <c r="F59" s="345" t="s">
        <v>1537</v>
      </c>
      <c r="G59" s="352" t="s">
        <v>1041</v>
      </c>
      <c r="H59" s="343" t="s">
        <v>76</v>
      </c>
      <c r="I59" s="343" t="s">
        <v>1863</v>
      </c>
      <c r="J59" s="346">
        <v>2276888</v>
      </c>
      <c r="K59" s="347">
        <v>7.7092876974114752E-2</v>
      </c>
      <c r="L59" s="346">
        <v>2202619</v>
      </c>
      <c r="M59" s="346">
        <v>2208011</v>
      </c>
      <c r="N59" s="346">
        <v>2533043</v>
      </c>
      <c r="O59" s="346">
        <v>1910781</v>
      </c>
      <c r="P59" s="346">
        <v>2529986</v>
      </c>
      <c r="Q59" s="346">
        <v>162376.00141983037</v>
      </c>
      <c r="R59" s="346">
        <v>138679.72056322155</v>
      </c>
      <c r="S59" s="346">
        <v>237354.31704439293</v>
      </c>
      <c r="T59" s="346">
        <v>137680.71199614619</v>
      </c>
      <c r="U59" s="346">
        <v>201568.48131559987</v>
      </c>
      <c r="V59" s="353">
        <f t="shared" si="2"/>
        <v>0.17745611022697783</v>
      </c>
      <c r="W59" s="288">
        <v>0.16747224073288219</v>
      </c>
      <c r="X59" s="288">
        <v>0.16657023441483176</v>
      </c>
      <c r="Y59" s="288">
        <v>0.17879290726379168</v>
      </c>
      <c r="Z59" s="288">
        <v>0.1874009988263339</v>
      </c>
      <c r="AA59" s="288">
        <v>0.17233717581550523</v>
      </c>
      <c r="AB59" s="288">
        <v>0.19216310430852224</v>
      </c>
      <c r="AC59" s="345" t="str">
        <f t="shared" si="3"/>
        <v>Chattogram FR Non-PNP</v>
      </c>
      <c r="AD59" s="363">
        <v>2202619</v>
      </c>
      <c r="AE59" s="363">
        <v>2208011</v>
      </c>
      <c r="AF59" s="363">
        <v>2533043</v>
      </c>
      <c r="AG59" s="363">
        <v>1910781</v>
      </c>
      <c r="AH59" s="363">
        <v>2529986</v>
      </c>
      <c r="AI59" s="363">
        <v>2189102</v>
      </c>
      <c r="AJ59" s="364">
        <f t="shared" si="4"/>
        <v>13573542</v>
      </c>
      <c r="AK59" s="365">
        <v>368938.85000000003</v>
      </c>
      <c r="AL59" s="365">
        <v>379998.34889999998</v>
      </c>
      <c r="AM59" s="365">
        <v>449362.00560000003</v>
      </c>
      <c r="AN59" s="365">
        <v>358080.73420000001</v>
      </c>
      <c r="AO59" s="365">
        <v>437181.408</v>
      </c>
      <c r="AP59" s="365">
        <v>420521.69169999997</v>
      </c>
      <c r="AQ59" s="366">
        <f t="shared" si="5"/>
        <v>2414083.0384</v>
      </c>
      <c r="AR59" s="288">
        <f t="shared" si="6"/>
        <v>0.17785210657616118</v>
      </c>
      <c r="AS59" s="357" t="s">
        <v>1494</v>
      </c>
    </row>
    <row r="60" spans="1:45" hidden="1">
      <c r="A60" s="343">
        <v>349</v>
      </c>
      <c r="B60" s="343" t="s">
        <v>434</v>
      </c>
      <c r="C60" s="343" t="s">
        <v>1870</v>
      </c>
      <c r="D60" s="343">
        <v>1300</v>
      </c>
      <c r="E60" s="345" t="s">
        <v>52</v>
      </c>
      <c r="F60" s="345" t="s">
        <v>1537</v>
      </c>
      <c r="G60" s="352" t="s">
        <v>1041</v>
      </c>
      <c r="H60" s="343" t="s">
        <v>52</v>
      </c>
      <c r="I60" s="343" t="s">
        <v>52</v>
      </c>
      <c r="J60" s="346">
        <v>2868193.2</v>
      </c>
      <c r="K60" s="347">
        <v>2.5997017521722111E-2</v>
      </c>
      <c r="L60" s="346">
        <v>2964126</v>
      </c>
      <c r="M60" s="346">
        <v>2666547</v>
      </c>
      <c r="N60" s="346">
        <v>2871994</v>
      </c>
      <c r="O60" s="346">
        <v>2804498</v>
      </c>
      <c r="P60" s="346">
        <v>3033801</v>
      </c>
      <c r="Q60" s="346">
        <v>49537.54183596978</v>
      </c>
      <c r="R60" s="346">
        <v>32663.026511782547</v>
      </c>
      <c r="S60" s="346">
        <v>114688.13225268474</v>
      </c>
      <c r="T60" s="346">
        <v>65495.578284397663</v>
      </c>
      <c r="U60" s="346">
        <v>110438.06549558631</v>
      </c>
      <c r="V60" s="353">
        <f t="shared" si="2"/>
        <v>0.13803855678112278</v>
      </c>
      <c r="W60" s="288">
        <v>0.13959102247080898</v>
      </c>
      <c r="X60" s="288">
        <v>0.1379657209488229</v>
      </c>
      <c r="Y60" s="288">
        <v>0.12619892591467222</v>
      </c>
      <c r="Z60" s="288">
        <v>0.14853834944599056</v>
      </c>
      <c r="AA60" s="288">
        <v>0.13058378857487835</v>
      </c>
      <c r="AB60" s="288">
        <v>0.14535353333156389</v>
      </c>
      <c r="AC60" s="345" t="str">
        <f t="shared" si="3"/>
        <v>Dhaka FR Non-PNP</v>
      </c>
      <c r="AD60" s="363">
        <v>2964126</v>
      </c>
      <c r="AE60" s="363">
        <v>2666547</v>
      </c>
      <c r="AF60" s="363">
        <v>2871994</v>
      </c>
      <c r="AG60" s="363">
        <v>2804498</v>
      </c>
      <c r="AH60" s="363">
        <v>3033801</v>
      </c>
      <c r="AI60" s="363">
        <v>2464346</v>
      </c>
      <c r="AJ60" s="364">
        <f t="shared" si="4"/>
        <v>16805312</v>
      </c>
      <c r="AK60" s="365">
        <v>427426.82500000001</v>
      </c>
      <c r="AL60" s="365">
        <v>373849.88939999999</v>
      </c>
      <c r="AM60" s="365">
        <v>362445.51660000003</v>
      </c>
      <c r="AN60" s="365">
        <v>416467.80449999997</v>
      </c>
      <c r="AO60" s="365">
        <v>397731.31109999999</v>
      </c>
      <c r="AP60" s="365">
        <v>358040.84970000002</v>
      </c>
      <c r="AQ60" s="366">
        <f t="shared" si="5"/>
        <v>2335962.1963</v>
      </c>
      <c r="AR60" s="288">
        <f t="shared" si="6"/>
        <v>0.13900141790286308</v>
      </c>
      <c r="AS60" s="357" t="s">
        <v>1497</v>
      </c>
    </row>
    <row r="61" spans="1:45" hidden="1">
      <c r="A61" s="343">
        <v>409</v>
      </c>
      <c r="B61" s="343" t="s">
        <v>555</v>
      </c>
      <c r="C61" s="343" t="s">
        <v>556</v>
      </c>
      <c r="D61" s="343">
        <v>1400</v>
      </c>
      <c r="E61" s="345" t="s">
        <v>52</v>
      </c>
      <c r="F61" s="345" t="s">
        <v>1537</v>
      </c>
      <c r="G61" s="352" t="s">
        <v>1041</v>
      </c>
      <c r="H61" s="343" t="s">
        <v>52</v>
      </c>
      <c r="I61" s="343" t="s">
        <v>52</v>
      </c>
      <c r="J61" s="346">
        <v>1550320.4</v>
      </c>
      <c r="K61" s="347">
        <v>5.2919518561533936E-2</v>
      </c>
      <c r="L61" s="346">
        <v>1444692</v>
      </c>
      <c r="M61" s="346">
        <v>1486809</v>
      </c>
      <c r="N61" s="346">
        <v>1630527</v>
      </c>
      <c r="O61" s="346">
        <v>1547848</v>
      </c>
      <c r="P61" s="346">
        <v>1641726</v>
      </c>
      <c r="Q61" s="346">
        <v>63876.401587355242</v>
      </c>
      <c r="R61" s="346">
        <v>71256.817824702011</v>
      </c>
      <c r="S61" s="346">
        <v>107319.23306215767</v>
      </c>
      <c r="T61" s="346">
        <v>81726.565507511783</v>
      </c>
      <c r="U61" s="346">
        <v>86032.027938896907</v>
      </c>
      <c r="V61" s="353">
        <f t="shared" si="2"/>
        <v>0.16536581091785615</v>
      </c>
      <c r="W61" s="288">
        <v>0.15875177942711516</v>
      </c>
      <c r="X61" s="288">
        <v>0.16401148638471386</v>
      </c>
      <c r="Y61" s="288">
        <v>0.16059671442479437</v>
      </c>
      <c r="Z61" s="288">
        <v>0.16589866865917047</v>
      </c>
      <c r="AA61" s="288">
        <v>0.1622035891284096</v>
      </c>
      <c r="AB61" s="288">
        <v>0.18073262748293348</v>
      </c>
      <c r="AC61" s="345" t="str">
        <f t="shared" si="3"/>
        <v>Dhaka FR Non-PNP</v>
      </c>
      <c r="AD61" s="363">
        <v>1444692</v>
      </c>
      <c r="AE61" s="363">
        <v>1486809</v>
      </c>
      <c r="AF61" s="363">
        <v>1630527</v>
      </c>
      <c r="AG61" s="363">
        <v>1547848</v>
      </c>
      <c r="AH61" s="363">
        <v>1641726</v>
      </c>
      <c r="AI61" s="363">
        <v>1423084</v>
      </c>
      <c r="AJ61" s="364">
        <f t="shared" si="4"/>
        <v>9174686</v>
      </c>
      <c r="AK61" s="365">
        <v>232450.78189999997</v>
      </c>
      <c r="AL61" s="365">
        <v>244579.75150000001</v>
      </c>
      <c r="AM61" s="365">
        <v>261536.69119999997</v>
      </c>
      <c r="AN61" s="365">
        <v>256633.19839999999</v>
      </c>
      <c r="AO61" s="365">
        <v>266123.46039999998</v>
      </c>
      <c r="AP61" s="365">
        <v>256976.1012</v>
      </c>
      <c r="AQ61" s="366">
        <f t="shared" si="5"/>
        <v>1518299.9845999999</v>
      </c>
      <c r="AR61" s="288">
        <f t="shared" si="6"/>
        <v>0.1654879507156975</v>
      </c>
      <c r="AS61" s="357" t="s">
        <v>1497</v>
      </c>
    </row>
    <row r="62" spans="1:45" hidden="1">
      <c r="A62" s="343">
        <v>154</v>
      </c>
      <c r="B62" s="343" t="s">
        <v>565</v>
      </c>
      <c r="C62" s="343" t="s">
        <v>1901</v>
      </c>
      <c r="D62" s="343">
        <v>1200</v>
      </c>
      <c r="E62" s="345" t="s">
        <v>52</v>
      </c>
      <c r="F62" s="345" t="s">
        <v>1537</v>
      </c>
      <c r="G62" s="352" t="s">
        <v>1041</v>
      </c>
      <c r="H62" s="343" t="s">
        <v>52</v>
      </c>
      <c r="I62" s="343" t="s">
        <v>52</v>
      </c>
      <c r="J62" s="346">
        <v>3081497.8</v>
      </c>
      <c r="K62" s="347">
        <v>5.1215824767804979E-2</v>
      </c>
      <c r="L62" s="346">
        <v>2953321</v>
      </c>
      <c r="M62" s="346">
        <v>3109176</v>
      </c>
      <c r="N62" s="346">
        <v>3097042</v>
      </c>
      <c r="O62" s="346">
        <v>2736473</v>
      </c>
      <c r="P62" s="346">
        <v>3511477</v>
      </c>
      <c r="Q62" s="346">
        <v>162344.65803704667</v>
      </c>
      <c r="R62" s="346">
        <v>156631.48603058682</v>
      </c>
      <c r="S62" s="346">
        <v>160579.57080562878</v>
      </c>
      <c r="T62" s="346">
        <v>124268.58514613396</v>
      </c>
      <c r="U62" s="346">
        <v>185282.95671648643</v>
      </c>
      <c r="V62" s="353">
        <f t="shared" si="2"/>
        <v>0.15424130163075103</v>
      </c>
      <c r="W62" s="288">
        <v>0.15911061574769228</v>
      </c>
      <c r="X62" s="288">
        <v>0.1521782268649409</v>
      </c>
      <c r="Y62" s="288">
        <v>0.14841370724679465</v>
      </c>
      <c r="Z62" s="288">
        <v>0.15851043406262028</v>
      </c>
      <c r="AA62" s="288">
        <v>0.14795795187869254</v>
      </c>
      <c r="AB62" s="288">
        <v>0.15927687398376572</v>
      </c>
      <c r="AC62" s="345" t="str">
        <f t="shared" si="3"/>
        <v>Dhaka FR Non-PNP</v>
      </c>
      <c r="AD62" s="363">
        <v>2953321</v>
      </c>
      <c r="AE62" s="363">
        <v>3109176</v>
      </c>
      <c r="AF62" s="363">
        <v>3097042</v>
      </c>
      <c r="AG62" s="363">
        <v>2736473</v>
      </c>
      <c r="AH62" s="363">
        <v>3511477</v>
      </c>
      <c r="AI62" s="363">
        <v>2876466</v>
      </c>
      <c r="AJ62" s="364">
        <f t="shared" si="4"/>
        <v>18283955</v>
      </c>
      <c r="AK62" s="365">
        <v>468396.3934</v>
      </c>
      <c r="AL62" s="365">
        <v>478502.03250000003</v>
      </c>
      <c r="AM62" s="365">
        <v>459601.18119999999</v>
      </c>
      <c r="AN62" s="365">
        <v>433730.9705</v>
      </c>
      <c r="AO62" s="365">
        <v>516889.12</v>
      </c>
      <c r="AP62" s="365">
        <v>455607.50400000002</v>
      </c>
      <c r="AQ62" s="366">
        <f t="shared" si="5"/>
        <v>2812727.2016000003</v>
      </c>
      <c r="AR62" s="288">
        <f t="shared" si="6"/>
        <v>0.15383581952591768</v>
      </c>
      <c r="AS62" s="357" t="s">
        <v>1497</v>
      </c>
    </row>
    <row r="63" spans="1:45" hidden="1">
      <c r="A63" s="343">
        <v>119</v>
      </c>
      <c r="B63" s="343" t="s">
        <v>528</v>
      </c>
      <c r="C63" s="343" t="s">
        <v>1902</v>
      </c>
      <c r="D63" s="343">
        <v>3227</v>
      </c>
      <c r="E63" s="345" t="s">
        <v>18</v>
      </c>
      <c r="F63" s="345" t="s">
        <v>1537</v>
      </c>
      <c r="G63" s="352" t="s">
        <v>1041</v>
      </c>
      <c r="H63" s="343" t="s">
        <v>18</v>
      </c>
      <c r="I63" s="343" t="s">
        <v>1863</v>
      </c>
      <c r="J63" s="346">
        <v>5733502.7999999998</v>
      </c>
      <c r="K63" s="347">
        <v>7.3114237210624822E-2</v>
      </c>
      <c r="L63" s="346">
        <v>5717455</v>
      </c>
      <c r="M63" s="346">
        <v>5546902</v>
      </c>
      <c r="N63" s="346">
        <v>6372885</v>
      </c>
      <c r="O63" s="346">
        <v>4900217</v>
      </c>
      <c r="P63" s="346">
        <v>6130055</v>
      </c>
      <c r="Q63" s="346">
        <v>408336.13671216508</v>
      </c>
      <c r="R63" s="346">
        <v>341757.4911344602</v>
      </c>
      <c r="S63" s="346">
        <v>612749.03100832633</v>
      </c>
      <c r="T63" s="346">
        <v>247078.25299134036</v>
      </c>
      <c r="U63" s="346">
        <v>486082.50698861585</v>
      </c>
      <c r="V63" s="353">
        <f t="shared" si="2"/>
        <v>0.15355291852927846</v>
      </c>
      <c r="W63" s="288">
        <v>0.15222678614118298</v>
      </c>
      <c r="X63" s="288">
        <v>0.15325450705384919</v>
      </c>
      <c r="Y63" s="288">
        <v>0.14047802714514898</v>
      </c>
      <c r="Z63" s="288">
        <v>0.15860743387220361</v>
      </c>
      <c r="AA63" s="288">
        <v>0.15314010357939623</v>
      </c>
      <c r="AB63" s="288">
        <v>0.16361065338388997</v>
      </c>
      <c r="AC63" s="345" t="str">
        <f t="shared" si="3"/>
        <v>Mymensingh FR Non-PNP</v>
      </c>
      <c r="AD63" s="363">
        <v>5717455</v>
      </c>
      <c r="AE63" s="363">
        <v>5546902</v>
      </c>
      <c r="AF63" s="363">
        <v>6372885</v>
      </c>
      <c r="AG63" s="363">
        <v>4900217</v>
      </c>
      <c r="AH63" s="363">
        <v>6130055</v>
      </c>
      <c r="AI63" s="363">
        <v>4748303</v>
      </c>
      <c r="AJ63" s="364">
        <f t="shared" si="4"/>
        <v>33415817</v>
      </c>
      <c r="AK63" s="365">
        <v>871340.29440000001</v>
      </c>
      <c r="AL63" s="365">
        <v>856996.35899999994</v>
      </c>
      <c r="AM63" s="365">
        <v>894115.7655000001</v>
      </c>
      <c r="AN63" s="365">
        <v>777174.25760000001</v>
      </c>
      <c r="AO63" s="365">
        <v>958127.75280000002</v>
      </c>
      <c r="AP63" s="365">
        <v>776257.9425</v>
      </c>
      <c r="AQ63" s="366">
        <f t="shared" si="5"/>
        <v>5134012.3717999998</v>
      </c>
      <c r="AR63" s="288">
        <f t="shared" si="6"/>
        <v>0.15364018697492868</v>
      </c>
      <c r="AS63" s="357" t="s">
        <v>1515</v>
      </c>
    </row>
    <row r="64" spans="1:45" hidden="1">
      <c r="A64" s="343">
        <v>379</v>
      </c>
      <c r="B64" s="343" t="s">
        <v>492</v>
      </c>
      <c r="C64" s="343" t="s">
        <v>1903</v>
      </c>
      <c r="D64" s="343">
        <v>2371</v>
      </c>
      <c r="E64" s="345" t="s">
        <v>189</v>
      </c>
      <c r="F64" s="345" t="s">
        <v>1537</v>
      </c>
      <c r="G64" s="352" t="s">
        <v>1041</v>
      </c>
      <c r="H64" s="343" t="s">
        <v>189</v>
      </c>
      <c r="I64" s="343" t="s">
        <v>1863</v>
      </c>
      <c r="J64" s="346">
        <v>2048263</v>
      </c>
      <c r="K64" s="347">
        <v>4.3846338690035444E-2</v>
      </c>
      <c r="L64" s="346">
        <v>2074168</v>
      </c>
      <c r="M64" s="346">
        <v>1986375</v>
      </c>
      <c r="N64" s="346">
        <v>2105441</v>
      </c>
      <c r="O64" s="346">
        <v>1866021</v>
      </c>
      <c r="P64" s="346">
        <v>2209310</v>
      </c>
      <c r="Q64" s="346">
        <v>64476.314466393611</v>
      </c>
      <c r="R64" s="346">
        <v>79767.875042713538</v>
      </c>
      <c r="S64" s="346">
        <v>128177.49917032674</v>
      </c>
      <c r="T64" s="346">
        <v>63049.217060821538</v>
      </c>
      <c r="U64" s="346">
        <v>113573.26038108487</v>
      </c>
      <c r="V64" s="353">
        <f t="shared" si="2"/>
        <v>0.1531311470209297</v>
      </c>
      <c r="W64" s="288">
        <v>0.14750873818972965</v>
      </c>
      <c r="X64" s="288">
        <v>0.15731592442140774</v>
      </c>
      <c r="Y64" s="288">
        <v>0.1521796139319504</v>
      </c>
      <c r="Z64" s="288">
        <v>0.15578334991083198</v>
      </c>
      <c r="AA64" s="288">
        <v>0.14319536294773788</v>
      </c>
      <c r="AB64" s="288">
        <v>0.16280389272392046</v>
      </c>
      <c r="AC64" s="345" t="str">
        <f t="shared" si="3"/>
        <v>Barishal FR Non-PNP</v>
      </c>
      <c r="AD64" s="363">
        <v>2074168</v>
      </c>
      <c r="AE64" s="363">
        <v>1986375</v>
      </c>
      <c r="AF64" s="363">
        <v>2105441</v>
      </c>
      <c r="AG64" s="363">
        <v>1866021</v>
      </c>
      <c r="AH64" s="363">
        <v>2209310</v>
      </c>
      <c r="AI64" s="363">
        <v>1619306</v>
      </c>
      <c r="AJ64" s="364">
        <f t="shared" si="4"/>
        <v>11860621</v>
      </c>
      <c r="AK64" s="365">
        <v>307184.13270000002</v>
      </c>
      <c r="AL64" s="365">
        <v>312456.78749999998</v>
      </c>
      <c r="AM64" s="365">
        <v>319185.15880000003</v>
      </c>
      <c r="AN64" s="365">
        <v>260933.33099999998</v>
      </c>
      <c r="AO64" s="365">
        <v>311954.57199999999</v>
      </c>
      <c r="AP64" s="365">
        <v>263292.489</v>
      </c>
      <c r="AQ64" s="366">
        <f t="shared" si="5"/>
        <v>1775006.4710000001</v>
      </c>
      <c r="AR64" s="288">
        <f t="shared" si="6"/>
        <v>0.14965544139720846</v>
      </c>
      <c r="AS64" s="357" t="s">
        <v>1495</v>
      </c>
    </row>
    <row r="65" spans="1:45">
      <c r="A65" s="343">
        <v>61</v>
      </c>
      <c r="B65" s="343" t="s">
        <v>498</v>
      </c>
      <c r="C65" s="343" t="s">
        <v>455</v>
      </c>
      <c r="D65" s="343">
        <v>2400</v>
      </c>
      <c r="E65" s="345" t="s">
        <v>195</v>
      </c>
      <c r="F65" s="345" t="s">
        <v>1537</v>
      </c>
      <c r="G65" s="352" t="s">
        <v>1041</v>
      </c>
      <c r="H65" s="343" t="s">
        <v>455</v>
      </c>
      <c r="I65" s="343" t="s">
        <v>1863</v>
      </c>
      <c r="J65" s="346">
        <v>5243403.8</v>
      </c>
      <c r="K65" s="347">
        <v>9.6974584163705066E-2</v>
      </c>
      <c r="L65" s="346">
        <v>4672599</v>
      </c>
      <c r="M65" s="346">
        <v>5140420</v>
      </c>
      <c r="N65" s="346">
        <v>6693681</v>
      </c>
      <c r="O65" s="346">
        <v>4310923</v>
      </c>
      <c r="P65" s="346">
        <v>5399396</v>
      </c>
      <c r="Q65" s="346">
        <v>439632.78155645682</v>
      </c>
      <c r="R65" s="346">
        <v>468838.2588234822</v>
      </c>
      <c r="S65" s="346">
        <v>743777.25016033719</v>
      </c>
      <c r="T65" s="346">
        <v>355686.18351035146</v>
      </c>
      <c r="U65" s="346">
        <v>534450.04148632707</v>
      </c>
      <c r="V65" s="353">
        <f t="shared" si="2"/>
        <v>0.17171945226877558</v>
      </c>
      <c r="W65" s="288">
        <v>0.16980740643277731</v>
      </c>
      <c r="X65" s="288">
        <v>0.17385604022674578</v>
      </c>
      <c r="Y65" s="288">
        <v>0.17282083665691747</v>
      </c>
      <c r="Z65" s="288">
        <v>0.1757645441101178</v>
      </c>
      <c r="AA65" s="288">
        <v>0.1569636164569474</v>
      </c>
      <c r="AB65" s="288">
        <v>0.18110426972914767</v>
      </c>
      <c r="AC65" s="345" t="str">
        <f t="shared" si="3"/>
        <v>Chattogram FR Non-PNP</v>
      </c>
      <c r="AD65" s="363">
        <v>4672599</v>
      </c>
      <c r="AE65" s="363">
        <v>5140420</v>
      </c>
      <c r="AF65" s="363">
        <v>6693681</v>
      </c>
      <c r="AG65" s="363">
        <v>4310923</v>
      </c>
      <c r="AH65" s="363">
        <v>5399396</v>
      </c>
      <c r="AI65" s="363">
        <v>3948420</v>
      </c>
      <c r="AJ65" s="364">
        <f t="shared" si="4"/>
        <v>30165439</v>
      </c>
      <c r="AK65" s="365">
        <v>802752.33640000003</v>
      </c>
      <c r="AL65" s="365">
        <v>893405.16980000003</v>
      </c>
      <c r="AM65" s="365">
        <v>1154659.7999999998</v>
      </c>
      <c r="AN65" s="365">
        <v>758722.62399999995</v>
      </c>
      <c r="AO65" s="365">
        <v>854724.54509999999</v>
      </c>
      <c r="AP65" s="365">
        <v>715848.18339999998</v>
      </c>
      <c r="AQ65" s="366">
        <f t="shared" si="5"/>
        <v>5180112.6587000005</v>
      </c>
      <c r="AR65" s="288">
        <f t="shared" si="6"/>
        <v>0.17172343020434744</v>
      </c>
      <c r="AS65" s="357" t="s">
        <v>1494</v>
      </c>
    </row>
    <row r="66" spans="1:45" hidden="1">
      <c r="A66" s="343">
        <v>106</v>
      </c>
      <c r="B66" s="343" t="s">
        <v>613</v>
      </c>
      <c r="C66" s="343" t="s">
        <v>153</v>
      </c>
      <c r="D66" s="343">
        <v>1623</v>
      </c>
      <c r="E66" s="345" t="s">
        <v>18</v>
      </c>
      <c r="F66" s="345" t="s">
        <v>1537</v>
      </c>
      <c r="G66" s="352" t="s">
        <v>1041</v>
      </c>
      <c r="H66" s="343" t="s">
        <v>153</v>
      </c>
      <c r="I66" s="343" t="s">
        <v>1863</v>
      </c>
      <c r="J66" s="346">
        <v>4044946</v>
      </c>
      <c r="K66" s="347">
        <v>6.692005542707366E-2</v>
      </c>
      <c r="L66" s="346">
        <v>3713575</v>
      </c>
      <c r="M66" s="346">
        <v>3930503</v>
      </c>
      <c r="N66" s="346">
        <v>4979700</v>
      </c>
      <c r="O66" s="346">
        <v>3227748</v>
      </c>
      <c r="P66" s="346">
        <v>4373204</v>
      </c>
      <c r="Q66" s="346">
        <v>240749.5520450928</v>
      </c>
      <c r="R66" s="346">
        <v>220983.72371155291</v>
      </c>
      <c r="S66" s="346">
        <v>437531.96104919701</v>
      </c>
      <c r="T66" s="346">
        <v>175360.66028793226</v>
      </c>
      <c r="U66" s="346">
        <v>278814.1555038247</v>
      </c>
      <c r="V66" s="353">
        <f t="shared" si="2"/>
        <v>0.16100934084706059</v>
      </c>
      <c r="W66" s="288">
        <v>0.17005917956727162</v>
      </c>
      <c r="X66" s="288">
        <v>0.16419572530024837</v>
      </c>
      <c r="Y66" s="288">
        <v>0.15279626025986168</v>
      </c>
      <c r="Z66" s="288">
        <v>0.16691743593004749</v>
      </c>
      <c r="AA66" s="288">
        <v>0.14509207700833407</v>
      </c>
      <c r="AB66" s="288">
        <v>0.16699536701660037</v>
      </c>
      <c r="AC66" s="345" t="str">
        <f t="shared" si="3"/>
        <v>Mymensingh FR Non-PNP</v>
      </c>
      <c r="AD66" s="363">
        <v>3713575</v>
      </c>
      <c r="AE66" s="363">
        <v>3930503</v>
      </c>
      <c r="AF66" s="363">
        <v>4979700</v>
      </c>
      <c r="AG66" s="363">
        <v>3227748</v>
      </c>
      <c r="AH66" s="363">
        <v>4373204</v>
      </c>
      <c r="AI66" s="363">
        <v>3108145</v>
      </c>
      <c r="AJ66" s="364">
        <f t="shared" si="4"/>
        <v>23332875</v>
      </c>
      <c r="AK66" s="365">
        <v>638734.728</v>
      </c>
      <c r="AL66" s="365">
        <v>652070.44770000002</v>
      </c>
      <c r="AM66" s="365">
        <v>758906.43240000005</v>
      </c>
      <c r="AN66" s="365">
        <v>522276.31109999999</v>
      </c>
      <c r="AO66" s="365">
        <v>643298.30839999998</v>
      </c>
      <c r="AP66" s="365">
        <v>521848.31099999999</v>
      </c>
      <c r="AQ66" s="366">
        <f t="shared" si="5"/>
        <v>3737134.5385999996</v>
      </c>
      <c r="AR66" s="288">
        <f t="shared" si="6"/>
        <v>0.16016605491607869</v>
      </c>
      <c r="AS66" s="357" t="s">
        <v>1515</v>
      </c>
    </row>
    <row r="67" spans="1:45" hidden="1">
      <c r="A67" s="343">
        <v>126</v>
      </c>
      <c r="B67" s="343" t="s">
        <v>91</v>
      </c>
      <c r="C67" s="343" t="s">
        <v>92</v>
      </c>
      <c r="D67" s="343">
        <v>1600</v>
      </c>
      <c r="E67" s="345" t="s">
        <v>52</v>
      </c>
      <c r="F67" s="345" t="s">
        <v>1537</v>
      </c>
      <c r="G67" s="352" t="s">
        <v>1041</v>
      </c>
      <c r="H67" s="343" t="s">
        <v>52</v>
      </c>
      <c r="I67" s="343" t="s">
        <v>52</v>
      </c>
      <c r="J67" s="346">
        <v>4171968</v>
      </c>
      <c r="K67" s="347">
        <v>4.7107997145982725E-2</v>
      </c>
      <c r="L67" s="346">
        <v>4197742</v>
      </c>
      <c r="M67" s="346">
        <v>4229457</v>
      </c>
      <c r="N67" s="346">
        <v>4189647</v>
      </c>
      <c r="O67" s="346">
        <v>3974343</v>
      </c>
      <c r="P67" s="346">
        <v>4268651</v>
      </c>
      <c r="Q67" s="346">
        <v>209020.51920854463</v>
      </c>
      <c r="R67" s="346">
        <v>191205.95775198692</v>
      </c>
      <c r="S67" s="346">
        <v>248326.44320164842</v>
      </c>
      <c r="T67" s="346">
        <v>192912.2757532167</v>
      </c>
      <c r="U67" s="346">
        <v>141200.08727025962</v>
      </c>
      <c r="V67" s="353">
        <f t="shared" si="2"/>
        <v>0.15741123317847144</v>
      </c>
      <c r="W67" s="288">
        <v>0.15080295634361804</v>
      </c>
      <c r="X67" s="288">
        <v>0.15378938168594661</v>
      </c>
      <c r="Y67" s="288">
        <v>0.15101111302813197</v>
      </c>
      <c r="Z67" s="288">
        <v>0.16511764997484618</v>
      </c>
      <c r="AA67" s="288">
        <v>0.15675558570630749</v>
      </c>
      <c r="AB67" s="288">
        <v>0.16699071233197837</v>
      </c>
      <c r="AC67" s="345" t="str">
        <f t="shared" si="3"/>
        <v>Dhaka FR Non-PNP</v>
      </c>
      <c r="AD67" s="363">
        <v>4197742</v>
      </c>
      <c r="AE67" s="363">
        <v>4229457</v>
      </c>
      <c r="AF67" s="363">
        <v>4189647</v>
      </c>
      <c r="AG67" s="363">
        <v>3974343</v>
      </c>
      <c r="AH67" s="363">
        <v>4268651</v>
      </c>
      <c r="AI67" s="363">
        <v>3745639</v>
      </c>
      <c r="AJ67" s="364">
        <f t="shared" si="4"/>
        <v>24605479</v>
      </c>
      <c r="AK67" s="365">
        <v>640155.50249999994</v>
      </c>
      <c r="AL67" s="365">
        <v>650913.27840000007</v>
      </c>
      <c r="AM67" s="365">
        <v>632217.88320000004</v>
      </c>
      <c r="AN67" s="365">
        <v>656164.19440000004</v>
      </c>
      <c r="AO67" s="365">
        <v>669324.47679999995</v>
      </c>
      <c r="AP67" s="365">
        <v>625500.00300000003</v>
      </c>
      <c r="AQ67" s="366">
        <f t="shared" si="5"/>
        <v>3874275.3382999999</v>
      </c>
      <c r="AR67" s="288">
        <f t="shared" si="6"/>
        <v>0.15745579829191703</v>
      </c>
      <c r="AS67" s="357" t="s">
        <v>1497</v>
      </c>
    </row>
    <row r="68" spans="1:45" hidden="1">
      <c r="A68" s="343">
        <v>232</v>
      </c>
      <c r="B68" s="343" t="s">
        <v>561</v>
      </c>
      <c r="C68" s="343" t="s">
        <v>562</v>
      </c>
      <c r="D68" s="343">
        <v>1800</v>
      </c>
      <c r="E68" s="345" t="s">
        <v>52</v>
      </c>
      <c r="F68" s="345" t="s">
        <v>1537</v>
      </c>
      <c r="G68" s="352" t="s">
        <v>1041</v>
      </c>
      <c r="H68" s="343" t="s">
        <v>79</v>
      </c>
      <c r="I68" s="343" t="s">
        <v>52</v>
      </c>
      <c r="J68" s="346">
        <v>3150535</v>
      </c>
      <c r="K68" s="347">
        <v>6.8767696353360191E-2</v>
      </c>
      <c r="L68" s="346">
        <v>2991472</v>
      </c>
      <c r="M68" s="346">
        <v>3211436</v>
      </c>
      <c r="N68" s="346">
        <v>3577048</v>
      </c>
      <c r="O68" s="346">
        <v>2413311</v>
      </c>
      <c r="P68" s="346">
        <v>3559408</v>
      </c>
      <c r="Q68" s="346">
        <v>180565.67859087622</v>
      </c>
      <c r="R68" s="346">
        <v>190304.5027505327</v>
      </c>
      <c r="S68" s="346">
        <v>287779.98792064929</v>
      </c>
      <c r="T68" s="346">
        <v>129444.27238765446</v>
      </c>
      <c r="U68" s="346">
        <v>295180.7295034554</v>
      </c>
      <c r="V68" s="353">
        <f t="shared" si="2"/>
        <v>0.16536558933031584</v>
      </c>
      <c r="W68" s="288">
        <v>0.15899223016840916</v>
      </c>
      <c r="X68" s="288">
        <v>0.15770177477087824</v>
      </c>
      <c r="Y68" s="288">
        <v>0.16030263066911019</v>
      </c>
      <c r="Z68" s="288">
        <v>0.16884476901878073</v>
      </c>
      <c r="AA68" s="288">
        <v>0.16680539073746206</v>
      </c>
      <c r="AB68" s="288">
        <v>0.17954674061725456</v>
      </c>
      <c r="AC68" s="345" t="str">
        <f t="shared" si="3"/>
        <v>Dhaka FR Non-PNP</v>
      </c>
      <c r="AD68" s="363">
        <v>2991472</v>
      </c>
      <c r="AE68" s="363">
        <v>3211436</v>
      </c>
      <c r="AF68" s="363">
        <v>3577048</v>
      </c>
      <c r="AG68" s="363">
        <v>2413311</v>
      </c>
      <c r="AH68" s="363">
        <v>3559408</v>
      </c>
      <c r="AI68" s="363">
        <v>2171467</v>
      </c>
      <c r="AJ68" s="364">
        <f t="shared" si="4"/>
        <v>17924142</v>
      </c>
      <c r="AK68" s="365">
        <v>482225.44760000001</v>
      </c>
      <c r="AL68" s="365">
        <v>509333.43239999999</v>
      </c>
      <c r="AM68" s="365">
        <v>573043.08960000006</v>
      </c>
      <c r="AN68" s="365">
        <v>407366.89679999999</v>
      </c>
      <c r="AO68" s="365">
        <v>583386.97119999991</v>
      </c>
      <c r="AP68" s="365">
        <v>389770.42849999998</v>
      </c>
      <c r="AQ68" s="366">
        <f t="shared" si="5"/>
        <v>2945126.2660999997</v>
      </c>
      <c r="AR68" s="288">
        <f t="shared" si="6"/>
        <v>0.16431058547181782</v>
      </c>
      <c r="AS68" s="357" t="s">
        <v>1497</v>
      </c>
    </row>
    <row r="69" spans="1:45" hidden="1">
      <c r="A69" s="343">
        <v>6</v>
      </c>
      <c r="B69" s="343" t="s">
        <v>778</v>
      </c>
      <c r="C69" s="343" t="s">
        <v>887</v>
      </c>
      <c r="D69" s="343">
        <v>6760</v>
      </c>
      <c r="E69" s="345" t="s">
        <v>195</v>
      </c>
      <c r="F69" s="345" t="s">
        <v>1492</v>
      </c>
      <c r="G69" s="352" t="s">
        <v>1555</v>
      </c>
      <c r="H69" s="343" t="s">
        <v>162</v>
      </c>
      <c r="I69" s="343" t="s">
        <v>1863</v>
      </c>
      <c r="J69" s="346">
        <v>27566887</v>
      </c>
      <c r="K69" s="347">
        <v>0.11369322010535166</v>
      </c>
      <c r="L69" s="346">
        <v>26500641</v>
      </c>
      <c r="M69" s="346">
        <v>28488720</v>
      </c>
      <c r="N69" s="346">
        <v>31114213</v>
      </c>
      <c r="O69" s="346">
        <v>23663525</v>
      </c>
      <c r="P69" s="346">
        <v>28067336</v>
      </c>
      <c r="Q69" s="346">
        <v>3375921.6224295665</v>
      </c>
      <c r="R69" s="346">
        <v>3096140.0865674727</v>
      </c>
      <c r="S69" s="346">
        <v>3584819.0329228905</v>
      </c>
      <c r="T69" s="346">
        <v>2265791.3784486861</v>
      </c>
      <c r="U69" s="346">
        <v>3348168.6361831701</v>
      </c>
      <c r="V69" s="353">
        <f t="shared" ref="V69:V132" si="7">AVERAGE(W69:AB69)</f>
        <v>0.17807218019214377</v>
      </c>
      <c r="W69" s="288">
        <v>0.17923611020886748</v>
      </c>
      <c r="X69" s="288">
        <v>0.17026561571326945</v>
      </c>
      <c r="Y69" s="288">
        <v>0.16021634740419927</v>
      </c>
      <c r="Z69" s="288">
        <v>0.18585929685655744</v>
      </c>
      <c r="AA69" s="288">
        <v>0.17330312867537195</v>
      </c>
      <c r="AB69" s="288">
        <v>0.19955258229459699</v>
      </c>
      <c r="AC69" s="345" t="str">
        <f t="shared" ref="AC69:AC132" si="8">CONCATENATE(E69," ",G69," ",F69)</f>
        <v>Chattogram OWN PNP</v>
      </c>
      <c r="AD69" s="363">
        <v>26500641</v>
      </c>
      <c r="AE69" s="363">
        <v>28488720</v>
      </c>
      <c r="AF69" s="363">
        <v>31114213</v>
      </c>
      <c r="AG69" s="363">
        <v>23663525</v>
      </c>
      <c r="AH69" s="363">
        <v>28067336</v>
      </c>
      <c r="AI69" s="363">
        <v>22532460</v>
      </c>
      <c r="AJ69" s="364">
        <f t="shared" ref="AJ69:AJ132" si="9">SUM(AD69:AI69)</f>
        <v>160366895</v>
      </c>
      <c r="AK69" s="365">
        <v>4754215.1748000002</v>
      </c>
      <c r="AL69" s="365">
        <v>4905757.5839999998</v>
      </c>
      <c r="AM69" s="365">
        <v>4984496.9226000002</v>
      </c>
      <c r="AN69" s="365">
        <v>4399049.1116000004</v>
      </c>
      <c r="AO69" s="365">
        <v>4844421.8484000005</v>
      </c>
      <c r="AP69" s="365">
        <v>4495187.8650000002</v>
      </c>
      <c r="AQ69" s="366">
        <f t="shared" ref="AQ69:AQ132" si="10">SUM(AK69:AP69)</f>
        <v>28383128.506400004</v>
      </c>
      <c r="AR69" s="288">
        <f t="shared" ref="AR69:AR132" si="11">AQ69/AJ69</f>
        <v>0.17698870147981605</v>
      </c>
      <c r="AS69" s="357" t="s">
        <v>1503</v>
      </c>
    </row>
    <row r="70" spans="1:45" hidden="1">
      <c r="A70" s="343">
        <v>248</v>
      </c>
      <c r="B70" s="343" t="s">
        <v>470</v>
      </c>
      <c r="C70" s="343" t="s">
        <v>923</v>
      </c>
      <c r="D70" s="343">
        <v>1900</v>
      </c>
      <c r="E70" s="345" t="s">
        <v>52</v>
      </c>
      <c r="F70" s="345" t="s">
        <v>1537</v>
      </c>
      <c r="G70" s="352" t="s">
        <v>1041</v>
      </c>
      <c r="H70" s="343" t="s">
        <v>362</v>
      </c>
      <c r="I70" s="343" t="s">
        <v>52</v>
      </c>
      <c r="J70" s="346">
        <v>2523167.2000000002</v>
      </c>
      <c r="K70" s="347">
        <v>7.0857679674562843E-2</v>
      </c>
      <c r="L70" s="346">
        <v>2475506</v>
      </c>
      <c r="M70" s="346">
        <v>2448635</v>
      </c>
      <c r="N70" s="346">
        <v>2875420</v>
      </c>
      <c r="O70" s="346">
        <v>2171964</v>
      </c>
      <c r="P70" s="346">
        <v>2644311</v>
      </c>
      <c r="Q70" s="346">
        <v>157082.59608121304</v>
      </c>
      <c r="R70" s="346">
        <v>125613.95852713042</v>
      </c>
      <c r="S70" s="346">
        <v>256349.7956830631</v>
      </c>
      <c r="T70" s="346">
        <v>136448.31178740977</v>
      </c>
      <c r="U70" s="346">
        <v>218434.20403600193</v>
      </c>
      <c r="V70" s="353">
        <f t="shared" si="7"/>
        <v>0.15892708790814344</v>
      </c>
      <c r="W70" s="288">
        <v>0.15617887916996348</v>
      </c>
      <c r="X70" s="288">
        <v>0.14604229037385266</v>
      </c>
      <c r="Y70" s="288">
        <v>0.15659099902006457</v>
      </c>
      <c r="Z70" s="288">
        <v>0.16872438658757014</v>
      </c>
      <c r="AA70" s="288">
        <v>0.15691481262208223</v>
      </c>
      <c r="AB70" s="288">
        <v>0.16911115967532747</v>
      </c>
      <c r="AC70" s="345" t="str">
        <f t="shared" si="8"/>
        <v>Dhaka FR Non-PNP</v>
      </c>
      <c r="AD70" s="363">
        <v>2475506</v>
      </c>
      <c r="AE70" s="363">
        <v>2448635</v>
      </c>
      <c r="AF70" s="363">
        <v>2875420</v>
      </c>
      <c r="AG70" s="363">
        <v>2171964</v>
      </c>
      <c r="AH70" s="363">
        <v>2644311</v>
      </c>
      <c r="AI70" s="363">
        <v>2121095</v>
      </c>
      <c r="AJ70" s="364">
        <f t="shared" si="9"/>
        <v>14736931</v>
      </c>
      <c r="AK70" s="365">
        <v>384198.53120000003</v>
      </c>
      <c r="AL70" s="365">
        <v>358480.01760000002</v>
      </c>
      <c r="AM70" s="365">
        <v>448278.28980000003</v>
      </c>
      <c r="AN70" s="365">
        <v>343299.31180000002</v>
      </c>
      <c r="AO70" s="365">
        <v>428907.40640000004</v>
      </c>
      <c r="AP70" s="365">
        <v>361857.78340000001</v>
      </c>
      <c r="AQ70" s="366">
        <f t="shared" si="10"/>
        <v>2325021.3402</v>
      </c>
      <c r="AR70" s="288">
        <f t="shared" si="11"/>
        <v>0.1577683535466102</v>
      </c>
      <c r="AS70" s="357" t="s">
        <v>1497</v>
      </c>
    </row>
    <row r="71" spans="1:45" hidden="1">
      <c r="A71" s="343">
        <v>246</v>
      </c>
      <c r="B71" s="343" t="s">
        <v>69</v>
      </c>
      <c r="C71" s="343" t="s">
        <v>1904</v>
      </c>
      <c r="D71" s="343">
        <v>1080</v>
      </c>
      <c r="E71" s="345" t="s">
        <v>52</v>
      </c>
      <c r="F71" s="345" t="s">
        <v>1537</v>
      </c>
      <c r="G71" s="352" t="s">
        <v>1041</v>
      </c>
      <c r="H71" s="343" t="s">
        <v>52</v>
      </c>
      <c r="I71" s="343" t="s">
        <v>52</v>
      </c>
      <c r="J71" s="346">
        <v>2738536.6</v>
      </c>
      <c r="K71" s="347">
        <v>5.2067623889887164E-2</v>
      </c>
      <c r="L71" s="346">
        <v>2642804</v>
      </c>
      <c r="M71" s="346">
        <v>2597704</v>
      </c>
      <c r="N71" s="346">
        <v>2824836</v>
      </c>
      <c r="O71" s="346">
        <v>2766030</v>
      </c>
      <c r="P71" s="346">
        <v>2861309</v>
      </c>
      <c r="Q71" s="346">
        <v>109953.99495090486</v>
      </c>
      <c r="R71" s="346">
        <v>53484.030030950089</v>
      </c>
      <c r="S71" s="346">
        <v>173887.91601762327</v>
      </c>
      <c r="T71" s="346">
        <v>178216.60984389711</v>
      </c>
      <c r="U71" s="346">
        <v>197402.91764407657</v>
      </c>
      <c r="V71" s="353">
        <f t="shared" si="7"/>
        <v>0.15842913125532498</v>
      </c>
      <c r="W71" s="288">
        <v>0.15553143366255945</v>
      </c>
      <c r="X71" s="288">
        <v>0.15859826133675012</v>
      </c>
      <c r="Y71" s="288">
        <v>0.15249319441852002</v>
      </c>
      <c r="Z71" s="288">
        <v>0.16419101743798897</v>
      </c>
      <c r="AA71" s="288">
        <v>0.15333637644396669</v>
      </c>
      <c r="AB71" s="288">
        <v>0.16642450423216468</v>
      </c>
      <c r="AC71" s="345" t="str">
        <f t="shared" si="8"/>
        <v>Dhaka FR Non-PNP</v>
      </c>
      <c r="AD71" s="363">
        <v>2642804</v>
      </c>
      <c r="AE71" s="363">
        <v>2597704</v>
      </c>
      <c r="AF71" s="363">
        <v>2824836</v>
      </c>
      <c r="AG71" s="363">
        <v>2766030</v>
      </c>
      <c r="AH71" s="363">
        <v>2861309</v>
      </c>
      <c r="AI71" s="363">
        <v>2572837</v>
      </c>
      <c r="AJ71" s="364">
        <f t="shared" si="9"/>
        <v>16265520</v>
      </c>
      <c r="AK71" s="365">
        <v>413863.10639999999</v>
      </c>
      <c r="AL71" s="365">
        <v>414333.788</v>
      </c>
      <c r="AM71" s="365">
        <v>430787.49</v>
      </c>
      <c r="AN71" s="365">
        <v>454181.96180000005</v>
      </c>
      <c r="AO71" s="365">
        <v>435205.25100000005</v>
      </c>
      <c r="AP71" s="365">
        <v>427065.71</v>
      </c>
      <c r="AQ71" s="366">
        <f t="shared" si="10"/>
        <v>2575437.3072000002</v>
      </c>
      <c r="AR71" s="288">
        <f t="shared" si="11"/>
        <v>0.1583372254437608</v>
      </c>
      <c r="AS71" s="357" t="s">
        <v>1497</v>
      </c>
    </row>
    <row r="72" spans="1:45" hidden="1">
      <c r="A72" s="343">
        <v>619</v>
      </c>
      <c r="B72" s="343" t="s">
        <v>247</v>
      </c>
      <c r="C72" s="343" t="s">
        <v>1905</v>
      </c>
      <c r="D72" s="343">
        <v>870</v>
      </c>
      <c r="E72" s="345" t="s">
        <v>52</v>
      </c>
      <c r="F72" s="345" t="s">
        <v>1537</v>
      </c>
      <c r="G72" s="352" t="s">
        <v>1041</v>
      </c>
      <c r="H72" s="343" t="s">
        <v>52</v>
      </c>
      <c r="I72" s="343" t="s">
        <v>52</v>
      </c>
      <c r="J72" s="346">
        <v>1215350.3999999999</v>
      </c>
      <c r="K72" s="347">
        <v>2.5201919047837286E-2</v>
      </c>
      <c r="L72" s="346">
        <v>1112032</v>
      </c>
      <c r="M72" s="346">
        <v>1217766</v>
      </c>
      <c r="N72" s="346">
        <v>1306418</v>
      </c>
      <c r="O72" s="346">
        <v>1159269</v>
      </c>
      <c r="P72" s="346">
        <v>1281267</v>
      </c>
      <c r="Q72" s="346">
        <v>21269.652879288216</v>
      </c>
      <c r="R72" s="346">
        <v>13214.878020407137</v>
      </c>
      <c r="S72" s="346">
        <v>52221.988401014736</v>
      </c>
      <c r="T72" s="346">
        <v>20703.038061976258</v>
      </c>
      <c r="U72" s="346">
        <v>45736.254615096957</v>
      </c>
      <c r="V72" s="353">
        <f t="shared" si="7"/>
        <v>0.14071721451925615</v>
      </c>
      <c r="W72" s="288">
        <v>0.14397374539378391</v>
      </c>
      <c r="X72" s="288">
        <v>0.12958717490570179</v>
      </c>
      <c r="Y72" s="288">
        <v>0.13849675114284871</v>
      </c>
      <c r="Z72" s="288">
        <v>0.14613677559003044</v>
      </c>
      <c r="AA72" s="288">
        <v>0.13750472541458381</v>
      </c>
      <c r="AB72" s="288">
        <v>0.14860411466858831</v>
      </c>
      <c r="AC72" s="345" t="str">
        <f t="shared" si="8"/>
        <v>Dhaka FR Non-PNP</v>
      </c>
      <c r="AD72" s="363">
        <v>1112032</v>
      </c>
      <c r="AE72" s="363">
        <v>1217766</v>
      </c>
      <c r="AF72" s="363">
        <v>1306418</v>
      </c>
      <c r="AG72" s="363">
        <v>1159269</v>
      </c>
      <c r="AH72" s="363">
        <v>1281267</v>
      </c>
      <c r="AI72" s="363">
        <v>1048313</v>
      </c>
      <c r="AJ72" s="364">
        <f t="shared" si="9"/>
        <v>7125065</v>
      </c>
      <c r="AK72" s="365">
        <v>160244.09940000001</v>
      </c>
      <c r="AL72" s="365">
        <v>157335.23800000001</v>
      </c>
      <c r="AM72" s="365">
        <v>180938.75450000001</v>
      </c>
      <c r="AN72" s="365">
        <v>169369.2009</v>
      </c>
      <c r="AO72" s="365">
        <v>176686.44349999999</v>
      </c>
      <c r="AP72" s="365">
        <v>156183.886</v>
      </c>
      <c r="AQ72" s="366">
        <f t="shared" si="10"/>
        <v>1000757.6222999999</v>
      </c>
      <c r="AR72" s="288">
        <f t="shared" si="11"/>
        <v>0.14045592879503555</v>
      </c>
      <c r="AS72" s="357" t="s">
        <v>1497</v>
      </c>
    </row>
    <row r="73" spans="1:45" hidden="1">
      <c r="A73" s="343">
        <v>87</v>
      </c>
      <c r="B73" s="343" t="s">
        <v>71</v>
      </c>
      <c r="C73" s="343" t="s">
        <v>921</v>
      </c>
      <c r="D73" s="343">
        <v>1450</v>
      </c>
      <c r="E73" s="345" t="s">
        <v>52</v>
      </c>
      <c r="F73" s="345" t="s">
        <v>1537</v>
      </c>
      <c r="G73" s="352" t="s">
        <v>1041</v>
      </c>
      <c r="H73" s="343" t="s">
        <v>52</v>
      </c>
      <c r="I73" s="343" t="s">
        <v>52</v>
      </c>
      <c r="J73" s="346">
        <v>4305027.8</v>
      </c>
      <c r="K73" s="347">
        <v>7.745376973068302E-2</v>
      </c>
      <c r="L73" s="346">
        <v>4186192</v>
      </c>
      <c r="M73" s="346">
        <v>4293569</v>
      </c>
      <c r="N73" s="346">
        <v>4530542</v>
      </c>
      <c r="O73" s="346">
        <v>4083451</v>
      </c>
      <c r="P73" s="346">
        <v>4431385</v>
      </c>
      <c r="Q73" s="346">
        <v>292175.95361731912</v>
      </c>
      <c r="R73" s="346">
        <v>300581.0644788504</v>
      </c>
      <c r="S73" s="346">
        <v>395636.07724552427</v>
      </c>
      <c r="T73" s="346">
        <v>323592.81488686247</v>
      </c>
      <c r="U73" s="346">
        <v>355217.24929838825</v>
      </c>
      <c r="V73" s="353">
        <f t="shared" si="7"/>
        <v>0.16244571511907177</v>
      </c>
      <c r="W73" s="288">
        <v>0.1624999176783597</v>
      </c>
      <c r="X73" s="288">
        <v>0.15987975019895781</v>
      </c>
      <c r="Y73" s="288">
        <v>0.15595895769893373</v>
      </c>
      <c r="Z73" s="288">
        <v>0.16737903604443694</v>
      </c>
      <c r="AA73" s="288">
        <v>0.15526250283509549</v>
      </c>
      <c r="AB73" s="288">
        <v>0.17369412625864686</v>
      </c>
      <c r="AC73" s="345" t="str">
        <f t="shared" si="8"/>
        <v>Dhaka FR Non-PNP</v>
      </c>
      <c r="AD73" s="363">
        <v>4186192</v>
      </c>
      <c r="AE73" s="363">
        <v>4293569</v>
      </c>
      <c r="AF73" s="363">
        <v>4530542</v>
      </c>
      <c r="AG73" s="363">
        <v>4083451</v>
      </c>
      <c r="AH73" s="363">
        <v>4431385</v>
      </c>
      <c r="AI73" s="363">
        <v>3743589</v>
      </c>
      <c r="AJ73" s="364">
        <f t="shared" si="9"/>
        <v>25268728</v>
      </c>
      <c r="AK73" s="365">
        <v>686953.77899999998</v>
      </c>
      <c r="AL73" s="365">
        <v>685253.772</v>
      </c>
      <c r="AM73" s="365">
        <v>706764.39599999995</v>
      </c>
      <c r="AN73" s="365">
        <v>683161.35230000003</v>
      </c>
      <c r="AO73" s="365">
        <v>686421.38160000008</v>
      </c>
      <c r="AP73" s="365">
        <v>652121.35820000002</v>
      </c>
      <c r="AQ73" s="366">
        <f t="shared" si="10"/>
        <v>4100676.0391000002</v>
      </c>
      <c r="AR73" s="288">
        <f t="shared" si="11"/>
        <v>0.16228264592899178</v>
      </c>
      <c r="AS73" s="357" t="s">
        <v>1497</v>
      </c>
    </row>
    <row r="74" spans="1:45" hidden="1">
      <c r="A74" s="343">
        <v>225</v>
      </c>
      <c r="B74" s="343" t="s">
        <v>43</v>
      </c>
      <c r="C74" s="343" t="s">
        <v>1906</v>
      </c>
      <c r="D74" s="343">
        <v>800</v>
      </c>
      <c r="E74" s="345" t="s">
        <v>18</v>
      </c>
      <c r="F74" s="345" t="s">
        <v>1537</v>
      </c>
      <c r="G74" s="352" t="s">
        <v>1041</v>
      </c>
      <c r="H74" s="343" t="s">
        <v>48</v>
      </c>
      <c r="I74" s="343" t="s">
        <v>1863</v>
      </c>
      <c r="J74" s="346">
        <v>3437011.2</v>
      </c>
      <c r="K74" s="347">
        <v>7.6874722591301112E-2</v>
      </c>
      <c r="L74" s="346">
        <v>3404438</v>
      </c>
      <c r="M74" s="346">
        <v>3318503</v>
      </c>
      <c r="N74" s="346">
        <v>3723076</v>
      </c>
      <c r="O74" s="346">
        <v>2934791</v>
      </c>
      <c r="P74" s="346">
        <v>3804248</v>
      </c>
      <c r="Q74" s="346">
        <v>246606.61724864622</v>
      </c>
      <c r="R74" s="346">
        <v>228704.69524235709</v>
      </c>
      <c r="S74" s="346">
        <v>328531.55589341861</v>
      </c>
      <c r="T74" s="346">
        <v>209003.37383963715</v>
      </c>
      <c r="U74" s="346">
        <v>308250.17049191572</v>
      </c>
      <c r="V74" s="353">
        <f t="shared" si="7"/>
        <v>0.16409553766519072</v>
      </c>
      <c r="W74" s="288">
        <v>0.16249906803662628</v>
      </c>
      <c r="X74" s="288">
        <v>0.1597435927407834</v>
      </c>
      <c r="Y74" s="288">
        <v>0.16136188070050406</v>
      </c>
      <c r="Z74" s="288">
        <v>0.17420226438050032</v>
      </c>
      <c r="AA74" s="288">
        <v>0.15512963018763268</v>
      </c>
      <c r="AB74" s="288">
        <v>0.1716367899450976</v>
      </c>
      <c r="AC74" s="345" t="str">
        <f t="shared" si="8"/>
        <v>Mymensingh FR Non-PNP</v>
      </c>
      <c r="AD74" s="363">
        <v>3404438</v>
      </c>
      <c r="AE74" s="363">
        <v>3318503</v>
      </c>
      <c r="AF74" s="363">
        <v>3723076</v>
      </c>
      <c r="AG74" s="363">
        <v>2934791</v>
      </c>
      <c r="AH74" s="363">
        <v>3804248</v>
      </c>
      <c r="AI74" s="363">
        <v>2843325</v>
      </c>
      <c r="AJ74" s="364">
        <f t="shared" si="9"/>
        <v>20028381</v>
      </c>
      <c r="AK74" s="365">
        <v>551859.07559999998</v>
      </c>
      <c r="AL74" s="365">
        <v>531955.71030000004</v>
      </c>
      <c r="AM74" s="365">
        <v>600904.46639999992</v>
      </c>
      <c r="AN74" s="365">
        <v>511240.2438</v>
      </c>
      <c r="AO74" s="365">
        <v>604494.84830000007</v>
      </c>
      <c r="AP74" s="365">
        <v>487604.51250000001</v>
      </c>
      <c r="AQ74" s="366">
        <f t="shared" si="10"/>
        <v>3288058.8569</v>
      </c>
      <c r="AR74" s="288">
        <f t="shared" si="11"/>
        <v>0.16416997743851588</v>
      </c>
      <c r="AS74" s="357" t="s">
        <v>1515</v>
      </c>
    </row>
    <row r="75" spans="1:45" hidden="1">
      <c r="A75" s="343">
        <v>659</v>
      </c>
      <c r="B75" s="343" t="s">
        <v>426</v>
      </c>
      <c r="C75" s="343" t="s">
        <v>1907</v>
      </c>
      <c r="D75" s="343">
        <v>1220</v>
      </c>
      <c r="E75" s="345" t="s">
        <v>52</v>
      </c>
      <c r="F75" s="345" t="s">
        <v>1537</v>
      </c>
      <c r="G75" s="352" t="s">
        <v>1041</v>
      </c>
      <c r="H75" s="343" t="s">
        <v>52</v>
      </c>
      <c r="I75" s="343" t="s">
        <v>52</v>
      </c>
      <c r="J75" s="346">
        <v>1579145.8</v>
      </c>
      <c r="K75" s="347">
        <v>1.4594352487415845E-2</v>
      </c>
      <c r="L75" s="346">
        <v>1551684</v>
      </c>
      <c r="M75" s="346">
        <v>1653014</v>
      </c>
      <c r="N75" s="346">
        <v>1563172</v>
      </c>
      <c r="O75" s="346">
        <v>1550499</v>
      </c>
      <c r="P75" s="346">
        <v>1577360</v>
      </c>
      <c r="Q75" s="346">
        <v>6374.4580227117694</v>
      </c>
      <c r="R75" s="346">
        <v>6142.1234218324826</v>
      </c>
      <c r="S75" s="346">
        <v>38342.93117633494</v>
      </c>
      <c r="T75" s="346">
        <v>28278.842286872125</v>
      </c>
      <c r="U75" s="346">
        <v>36094.697263360111</v>
      </c>
      <c r="V75" s="353">
        <f t="shared" si="7"/>
        <v>0.13868184884080145</v>
      </c>
      <c r="W75" s="288">
        <v>0.13524888556248257</v>
      </c>
      <c r="X75" s="288">
        <v>0.13712261258081698</v>
      </c>
      <c r="Y75" s="288">
        <v>0.13021099927483831</v>
      </c>
      <c r="Z75" s="288">
        <v>0.13775931240617936</v>
      </c>
      <c r="AA75" s="288">
        <v>0.14005028785115742</v>
      </c>
      <c r="AB75" s="288">
        <v>0.15169899536933407</v>
      </c>
      <c r="AC75" s="345" t="str">
        <f t="shared" si="8"/>
        <v>Dhaka FR Non-PNP</v>
      </c>
      <c r="AD75" s="363">
        <v>1551684</v>
      </c>
      <c r="AE75" s="363">
        <v>1653014</v>
      </c>
      <c r="AF75" s="363">
        <v>1563172</v>
      </c>
      <c r="AG75" s="363">
        <v>1550499</v>
      </c>
      <c r="AH75" s="363">
        <v>1577360</v>
      </c>
      <c r="AI75" s="363">
        <v>1501310</v>
      </c>
      <c r="AJ75" s="364">
        <f t="shared" si="9"/>
        <v>9397039</v>
      </c>
      <c r="AK75" s="365">
        <v>213821.91740000001</v>
      </c>
      <c r="AL75" s="365">
        <v>230264.85020000002</v>
      </c>
      <c r="AM75" s="365">
        <v>203681.31159999999</v>
      </c>
      <c r="AN75" s="365">
        <v>213658.4866</v>
      </c>
      <c r="AO75" s="365">
        <v>220988.136</v>
      </c>
      <c r="AP75" s="365">
        <v>227432.25449999998</v>
      </c>
      <c r="AQ75" s="366">
        <f t="shared" si="10"/>
        <v>1309846.9563</v>
      </c>
      <c r="AR75" s="288">
        <f t="shared" si="11"/>
        <v>0.13938932852146299</v>
      </c>
      <c r="AS75" s="357" t="s">
        <v>1497</v>
      </c>
    </row>
    <row r="76" spans="1:45" hidden="1">
      <c r="A76" s="343">
        <v>615</v>
      </c>
      <c r="B76" s="343" t="s">
        <v>57</v>
      </c>
      <c r="C76" s="343" t="s">
        <v>1908</v>
      </c>
      <c r="D76" s="343">
        <v>482</v>
      </c>
      <c r="E76" s="345" t="s">
        <v>52</v>
      </c>
      <c r="F76" s="345" t="s">
        <v>1537</v>
      </c>
      <c r="G76" s="352" t="s">
        <v>1041</v>
      </c>
      <c r="H76" s="343" t="s">
        <v>52</v>
      </c>
      <c r="I76" s="343" t="s">
        <v>52</v>
      </c>
      <c r="J76" s="346">
        <v>1346407.6</v>
      </c>
      <c r="K76" s="347">
        <v>1.686294964603486E-2</v>
      </c>
      <c r="L76" s="346">
        <v>1270982</v>
      </c>
      <c r="M76" s="346">
        <v>1167682</v>
      </c>
      <c r="N76" s="346">
        <v>1438896</v>
      </c>
      <c r="O76" s="346">
        <v>1336860</v>
      </c>
      <c r="P76" s="346">
        <v>1517618</v>
      </c>
      <c r="Q76" s="346">
        <v>24437.003477010003</v>
      </c>
      <c r="R76" s="346">
        <v>14486.056131511257</v>
      </c>
      <c r="S76" s="346">
        <v>-33999.739897031861</v>
      </c>
      <c r="T76" s="346">
        <v>36273.256868525903</v>
      </c>
      <c r="U76" s="346">
        <v>72325.44122917793</v>
      </c>
      <c r="V76" s="353">
        <f t="shared" si="7"/>
        <v>0.14564666092725065</v>
      </c>
      <c r="W76" s="288">
        <v>0.14945066210348784</v>
      </c>
      <c r="X76" s="288">
        <v>0.14582174475133131</v>
      </c>
      <c r="Y76" s="288">
        <v>0.13893500362364611</v>
      </c>
      <c r="Z76" s="288">
        <v>0.14738694123611604</v>
      </c>
      <c r="AA76" s="288">
        <v>0.13777772974913433</v>
      </c>
      <c r="AB76" s="288">
        <v>0.15450788409978822</v>
      </c>
      <c r="AC76" s="345" t="str">
        <f t="shared" si="8"/>
        <v>Dhaka FR Non-PNP</v>
      </c>
      <c r="AD76" s="363">
        <v>1270982</v>
      </c>
      <c r="AE76" s="363">
        <v>1167682</v>
      </c>
      <c r="AF76" s="363">
        <v>1438896</v>
      </c>
      <c r="AG76" s="363">
        <v>1336860</v>
      </c>
      <c r="AH76" s="363">
        <v>1517618</v>
      </c>
      <c r="AI76" s="363">
        <v>1261768</v>
      </c>
      <c r="AJ76" s="364">
        <f t="shared" si="9"/>
        <v>7993806</v>
      </c>
      <c r="AK76" s="365">
        <v>190519.902</v>
      </c>
      <c r="AL76" s="365">
        <v>172349.86320000002</v>
      </c>
      <c r="AM76" s="365">
        <v>199718.4872</v>
      </c>
      <c r="AN76" s="365">
        <v>197053.0166</v>
      </c>
      <c r="AO76" s="365">
        <v>207610.0056</v>
      </c>
      <c r="AP76" s="365">
        <v>195054.95499999999</v>
      </c>
      <c r="AQ76" s="366">
        <f t="shared" si="10"/>
        <v>1162306.2296</v>
      </c>
      <c r="AR76" s="288">
        <f t="shared" si="11"/>
        <v>0.14540085531222549</v>
      </c>
      <c r="AS76" s="357" t="s">
        <v>1497</v>
      </c>
    </row>
    <row r="77" spans="1:45" hidden="1">
      <c r="A77" s="343">
        <v>134</v>
      </c>
      <c r="B77" s="343" t="s">
        <v>73</v>
      </c>
      <c r="C77" s="343" t="s">
        <v>1909</v>
      </c>
      <c r="D77" s="343">
        <v>1300</v>
      </c>
      <c r="E77" s="345" t="s">
        <v>52</v>
      </c>
      <c r="F77" s="345" t="s">
        <v>1537</v>
      </c>
      <c r="G77" s="352" t="s">
        <v>1041</v>
      </c>
      <c r="H77" s="343" t="s">
        <v>52</v>
      </c>
      <c r="I77" s="343" t="s">
        <v>52</v>
      </c>
      <c r="J77" s="346">
        <v>3266324.4</v>
      </c>
      <c r="K77" s="347">
        <v>6.404427874301917E-2</v>
      </c>
      <c r="L77" s="346">
        <v>3075495</v>
      </c>
      <c r="M77" s="346">
        <v>3263910</v>
      </c>
      <c r="N77" s="346">
        <v>3435981</v>
      </c>
      <c r="O77" s="346">
        <v>2986414</v>
      </c>
      <c r="P77" s="346">
        <v>3569822</v>
      </c>
      <c r="Q77" s="346">
        <v>127738.01467653312</v>
      </c>
      <c r="R77" s="346">
        <v>198934.11795284972</v>
      </c>
      <c r="S77" s="346">
        <v>274995.13269818161</v>
      </c>
      <c r="T77" s="346">
        <v>196422.44743984012</v>
      </c>
      <c r="U77" s="346">
        <v>247857.2389262197</v>
      </c>
      <c r="V77" s="353">
        <f t="shared" si="7"/>
        <v>0.16279790179162543</v>
      </c>
      <c r="W77" s="288">
        <v>0.16468821003665646</v>
      </c>
      <c r="X77" s="288">
        <v>0.16591124589076828</v>
      </c>
      <c r="Y77" s="288">
        <v>0.15502231776225497</v>
      </c>
      <c r="Z77" s="288">
        <v>0.16898422744985275</v>
      </c>
      <c r="AA77" s="288">
        <v>0.15297102772974155</v>
      </c>
      <c r="AB77" s="288">
        <v>0.16921038188047854</v>
      </c>
      <c r="AC77" s="345" t="str">
        <f t="shared" si="8"/>
        <v>Dhaka FR Non-PNP</v>
      </c>
      <c r="AD77" s="363">
        <v>3075495</v>
      </c>
      <c r="AE77" s="363">
        <v>3263910</v>
      </c>
      <c r="AF77" s="363">
        <v>3435981</v>
      </c>
      <c r="AG77" s="363">
        <v>2986414</v>
      </c>
      <c r="AH77" s="363">
        <v>3569822</v>
      </c>
      <c r="AI77" s="363">
        <v>2930747</v>
      </c>
      <c r="AJ77" s="364">
        <f t="shared" si="9"/>
        <v>19262369</v>
      </c>
      <c r="AK77" s="365">
        <v>506841.41120000003</v>
      </c>
      <c r="AL77" s="365">
        <v>546378.70140000002</v>
      </c>
      <c r="AM77" s="365">
        <v>532577.21</v>
      </c>
      <c r="AN77" s="365">
        <v>504703.96600000001</v>
      </c>
      <c r="AO77" s="365">
        <v>542970.07830000005</v>
      </c>
      <c r="AP77" s="365">
        <v>496408.06599999999</v>
      </c>
      <c r="AQ77" s="366">
        <f t="shared" si="10"/>
        <v>3129879.4329000004</v>
      </c>
      <c r="AR77" s="288">
        <f t="shared" si="11"/>
        <v>0.16248673425890658</v>
      </c>
      <c r="AS77" s="357" t="s">
        <v>1497</v>
      </c>
    </row>
    <row r="78" spans="1:45" hidden="1">
      <c r="A78" s="343">
        <v>625</v>
      </c>
      <c r="B78" s="343" t="s">
        <v>261</v>
      </c>
      <c r="C78" s="343" t="s">
        <v>262</v>
      </c>
      <c r="D78" s="343">
        <v>1300</v>
      </c>
      <c r="E78" s="345" t="s">
        <v>52</v>
      </c>
      <c r="F78" s="345" t="s">
        <v>1537</v>
      </c>
      <c r="G78" s="352" t="s">
        <v>1041</v>
      </c>
      <c r="H78" s="343" t="s">
        <v>52</v>
      </c>
      <c r="I78" s="343" t="s">
        <v>52</v>
      </c>
      <c r="J78" s="346">
        <v>1384135.2</v>
      </c>
      <c r="K78" s="347">
        <v>2.7809862615301186E-2</v>
      </c>
      <c r="L78" s="346">
        <v>1224535</v>
      </c>
      <c r="M78" s="346">
        <v>1249139</v>
      </c>
      <c r="N78" s="346">
        <v>1523426</v>
      </c>
      <c r="O78" s="346">
        <v>1359242</v>
      </c>
      <c r="P78" s="346">
        <v>1564334</v>
      </c>
      <c r="Q78" s="346">
        <v>15074.999720189371</v>
      </c>
      <c r="R78" s="346">
        <v>19717.922043135943</v>
      </c>
      <c r="S78" s="346">
        <v>56851.592504106055</v>
      </c>
      <c r="T78" s="346">
        <v>36857.994172700448</v>
      </c>
      <c r="U78" s="346">
        <v>63960.540324880305</v>
      </c>
      <c r="V78" s="353">
        <f t="shared" si="7"/>
        <v>0.13618277557454686</v>
      </c>
      <c r="W78" s="288">
        <v>0.13380971766681074</v>
      </c>
      <c r="X78" s="288">
        <v>0.13245026958253303</v>
      </c>
      <c r="Y78" s="288">
        <v>0.13235910101541654</v>
      </c>
      <c r="Z78" s="288">
        <v>0.1460794723202177</v>
      </c>
      <c r="AA78" s="288">
        <v>0.12656161050797601</v>
      </c>
      <c r="AB78" s="288">
        <v>0.14583648235432728</v>
      </c>
      <c r="AC78" s="345" t="str">
        <f t="shared" si="8"/>
        <v>Dhaka FR Non-PNP</v>
      </c>
      <c r="AD78" s="363">
        <v>1224535</v>
      </c>
      <c r="AE78" s="363">
        <v>1249139</v>
      </c>
      <c r="AF78" s="363">
        <v>1523426</v>
      </c>
      <c r="AG78" s="363">
        <v>1359242</v>
      </c>
      <c r="AH78" s="363">
        <v>1564334</v>
      </c>
      <c r="AI78" s="363">
        <v>1348107</v>
      </c>
      <c r="AJ78" s="364">
        <f t="shared" si="9"/>
        <v>8268783</v>
      </c>
      <c r="AK78" s="365">
        <v>163843.05060000002</v>
      </c>
      <c r="AL78" s="365">
        <v>165635.96400000001</v>
      </c>
      <c r="AM78" s="365">
        <v>201701.3376</v>
      </c>
      <c r="AN78" s="365">
        <v>198585.2562</v>
      </c>
      <c r="AO78" s="365">
        <v>201485.96160000001</v>
      </c>
      <c r="AP78" s="365">
        <v>196278.11840000001</v>
      </c>
      <c r="AQ78" s="366">
        <f t="shared" si="10"/>
        <v>1127529.6884000001</v>
      </c>
      <c r="AR78" s="288">
        <f t="shared" si="11"/>
        <v>0.136359811159635</v>
      </c>
      <c r="AS78" s="357" t="s">
        <v>1497</v>
      </c>
    </row>
    <row r="79" spans="1:45" hidden="1">
      <c r="A79" s="343">
        <v>215</v>
      </c>
      <c r="B79" s="343" t="s">
        <v>125</v>
      </c>
      <c r="C79" s="343" t="s">
        <v>126</v>
      </c>
      <c r="D79" s="343">
        <v>1150</v>
      </c>
      <c r="E79" s="345" t="s">
        <v>52</v>
      </c>
      <c r="F79" s="345" t="s">
        <v>1537</v>
      </c>
      <c r="G79" s="352" t="s">
        <v>1041</v>
      </c>
      <c r="H79" s="343" t="s">
        <v>52</v>
      </c>
      <c r="I79" s="343" t="s">
        <v>52</v>
      </c>
      <c r="J79" s="346">
        <v>2657206</v>
      </c>
      <c r="K79" s="347">
        <v>5.9097206528617961E-2</v>
      </c>
      <c r="L79" s="346">
        <v>2882654</v>
      </c>
      <c r="M79" s="346">
        <v>2747523</v>
      </c>
      <c r="N79" s="346">
        <v>2403164</v>
      </c>
      <c r="O79" s="346">
        <v>2606530</v>
      </c>
      <c r="P79" s="346">
        <v>2646159</v>
      </c>
      <c r="Q79" s="346">
        <v>179359.28370492061</v>
      </c>
      <c r="R79" s="346">
        <v>139309.02988582774</v>
      </c>
      <c r="S79" s="346">
        <v>131674.00948159629</v>
      </c>
      <c r="T79" s="346">
        <v>164844.61715643847</v>
      </c>
      <c r="U79" s="346">
        <v>169980.31862663099</v>
      </c>
      <c r="V79" s="353">
        <f t="shared" si="7"/>
        <v>0.17441198629269014</v>
      </c>
      <c r="W79" s="288">
        <v>0.17850742136983125</v>
      </c>
      <c r="X79" s="288">
        <v>0.17158951687676335</v>
      </c>
      <c r="Y79" s="288">
        <v>0.1645606216254388</v>
      </c>
      <c r="Z79" s="288">
        <v>0.17555376847983176</v>
      </c>
      <c r="AA79" s="288">
        <v>0.17086194154560158</v>
      </c>
      <c r="AB79" s="288">
        <v>0.1853986478586741</v>
      </c>
      <c r="AC79" s="345" t="str">
        <f t="shared" si="8"/>
        <v>Dhaka FR Non-PNP</v>
      </c>
      <c r="AD79" s="363">
        <v>2882654</v>
      </c>
      <c r="AE79" s="363">
        <v>2747523</v>
      </c>
      <c r="AF79" s="363">
        <v>2403164</v>
      </c>
      <c r="AG79" s="363">
        <v>2606530</v>
      </c>
      <c r="AH79" s="363">
        <v>2646159</v>
      </c>
      <c r="AI79" s="363">
        <v>2285269</v>
      </c>
      <c r="AJ79" s="364">
        <f t="shared" si="9"/>
        <v>15571299</v>
      </c>
      <c r="AK79" s="365">
        <v>520030.962</v>
      </c>
      <c r="AL79" s="365">
        <v>471749.69909999997</v>
      </c>
      <c r="AM79" s="365">
        <v>393878.5796</v>
      </c>
      <c r="AN79" s="365">
        <v>457706.31680000003</v>
      </c>
      <c r="AO79" s="365">
        <v>451698.9999</v>
      </c>
      <c r="AP79" s="365">
        <v>423432.73599999998</v>
      </c>
      <c r="AQ79" s="366">
        <f t="shared" si="10"/>
        <v>2718497.2934000003</v>
      </c>
      <c r="AR79" s="288">
        <f t="shared" si="11"/>
        <v>0.17458384771880628</v>
      </c>
      <c r="AS79" s="357" t="s">
        <v>1497</v>
      </c>
    </row>
    <row r="80" spans="1:45" hidden="1">
      <c r="A80" s="343">
        <v>202</v>
      </c>
      <c r="B80" s="343" t="s">
        <v>145</v>
      </c>
      <c r="C80" s="343" t="s">
        <v>146</v>
      </c>
      <c r="D80" s="343">
        <v>1180</v>
      </c>
      <c r="E80" s="345" t="s">
        <v>52</v>
      </c>
      <c r="F80" s="345" t="s">
        <v>1537</v>
      </c>
      <c r="G80" s="352" t="s">
        <v>1041</v>
      </c>
      <c r="H80" s="343" t="s">
        <v>52</v>
      </c>
      <c r="I80" s="343" t="s">
        <v>52</v>
      </c>
      <c r="J80" s="346">
        <v>2119399</v>
      </c>
      <c r="K80" s="347">
        <v>6.8371833958885964E-2</v>
      </c>
      <c r="L80" s="346">
        <v>2109584</v>
      </c>
      <c r="M80" s="346">
        <v>1989597</v>
      </c>
      <c r="N80" s="346">
        <v>2277044</v>
      </c>
      <c r="O80" s="346">
        <v>2082659</v>
      </c>
      <c r="P80" s="346">
        <v>2138111</v>
      </c>
      <c r="Q80" s="346">
        <v>142452.59842172032</v>
      </c>
      <c r="R80" s="346">
        <v>123910.64916432719</v>
      </c>
      <c r="S80" s="346">
        <v>186561.57778785645</v>
      </c>
      <c r="T80" s="346">
        <v>124074.42038937472</v>
      </c>
      <c r="U80" s="346">
        <v>147536.73683986621</v>
      </c>
      <c r="V80" s="353">
        <f t="shared" si="7"/>
        <v>0.16537525960125599</v>
      </c>
      <c r="W80" s="288">
        <v>0.16826371964962739</v>
      </c>
      <c r="X80" s="288">
        <v>0.16678062195476639</v>
      </c>
      <c r="Y80" s="288">
        <v>0.15704809402175057</v>
      </c>
      <c r="Z80" s="288">
        <v>0.16405833590891913</v>
      </c>
      <c r="AA80" s="288">
        <v>0.16139854284342633</v>
      </c>
      <c r="AB80" s="288">
        <v>0.17470224322904598</v>
      </c>
      <c r="AC80" s="345" t="str">
        <f t="shared" si="8"/>
        <v>Dhaka FR Non-PNP</v>
      </c>
      <c r="AD80" s="363">
        <v>2109584</v>
      </c>
      <c r="AE80" s="363">
        <v>1989597</v>
      </c>
      <c r="AF80" s="363">
        <v>2277044</v>
      </c>
      <c r="AG80" s="363">
        <v>2082659</v>
      </c>
      <c r="AH80" s="363">
        <v>2138111</v>
      </c>
      <c r="AI80" s="363">
        <v>1765101</v>
      </c>
      <c r="AJ80" s="364">
        <f t="shared" si="9"/>
        <v>12362096</v>
      </c>
      <c r="AK80" s="365">
        <v>356730.6544</v>
      </c>
      <c r="AL80" s="365">
        <v>333058.53779999999</v>
      </c>
      <c r="AM80" s="365">
        <v>357268.20360000001</v>
      </c>
      <c r="AN80" s="365">
        <v>341764.50599999999</v>
      </c>
      <c r="AO80" s="365">
        <v>345946.35979999998</v>
      </c>
      <c r="AP80" s="365">
        <v>308711.61749999999</v>
      </c>
      <c r="AQ80" s="366">
        <f t="shared" si="10"/>
        <v>2043479.8790999998</v>
      </c>
      <c r="AR80" s="288">
        <f t="shared" si="11"/>
        <v>0.16530205550094415</v>
      </c>
      <c r="AS80" s="357" t="s">
        <v>1497</v>
      </c>
    </row>
    <row r="81" spans="1:45" hidden="1">
      <c r="A81" s="343">
        <v>180</v>
      </c>
      <c r="B81" s="343" t="s">
        <v>563</v>
      </c>
      <c r="C81" s="343" t="s">
        <v>1910</v>
      </c>
      <c r="D81" s="343">
        <v>1278</v>
      </c>
      <c r="E81" s="345" t="s">
        <v>52</v>
      </c>
      <c r="F81" s="345" t="s">
        <v>1537</v>
      </c>
      <c r="G81" s="352" t="s">
        <v>1041</v>
      </c>
      <c r="H81" s="343" t="s">
        <v>52</v>
      </c>
      <c r="I81" s="343" t="s">
        <v>52</v>
      </c>
      <c r="J81" s="346">
        <v>3713021.2</v>
      </c>
      <c r="K81" s="347">
        <v>5.6532383372544667E-2</v>
      </c>
      <c r="L81" s="346">
        <v>3493977</v>
      </c>
      <c r="M81" s="346">
        <v>3327782</v>
      </c>
      <c r="N81" s="346">
        <v>3884975</v>
      </c>
      <c r="O81" s="346">
        <v>3633933</v>
      </c>
      <c r="P81" s="346">
        <v>4224439</v>
      </c>
      <c r="Q81" s="346">
        <v>156353.365463075</v>
      </c>
      <c r="R81" s="346">
        <v>138047.14109550533</v>
      </c>
      <c r="S81" s="346">
        <v>256054.68009345914</v>
      </c>
      <c r="T81" s="346">
        <v>203666.74046838004</v>
      </c>
      <c r="U81" s="346">
        <v>295407.76262350974</v>
      </c>
      <c r="V81" s="353">
        <f t="shared" si="7"/>
        <v>0.16121252312169201</v>
      </c>
      <c r="W81" s="288">
        <v>0.1546738763950645</v>
      </c>
      <c r="X81" s="288">
        <v>0.15357794742080599</v>
      </c>
      <c r="Y81" s="288">
        <v>0.15090082458180443</v>
      </c>
      <c r="Z81" s="288">
        <v>0.16566974154934877</v>
      </c>
      <c r="AA81" s="288">
        <v>0.16096170915446076</v>
      </c>
      <c r="AB81" s="288">
        <v>0.18149103962866767</v>
      </c>
      <c r="AC81" s="345" t="str">
        <f t="shared" si="8"/>
        <v>Dhaka FR Non-PNP</v>
      </c>
      <c r="AD81" s="363">
        <v>3493977</v>
      </c>
      <c r="AE81" s="363">
        <v>3327782</v>
      </c>
      <c r="AF81" s="363">
        <v>3884975</v>
      </c>
      <c r="AG81" s="363">
        <v>3633933</v>
      </c>
      <c r="AH81" s="363">
        <v>4224439</v>
      </c>
      <c r="AI81" s="363">
        <v>3424224</v>
      </c>
      <c r="AJ81" s="364">
        <f t="shared" si="9"/>
        <v>21989330</v>
      </c>
      <c r="AK81" s="365">
        <v>554494.30859999999</v>
      </c>
      <c r="AL81" s="365">
        <v>514808.03010000003</v>
      </c>
      <c r="AM81" s="365">
        <v>584688.73749999993</v>
      </c>
      <c r="AN81" s="365">
        <v>605412.90460000001</v>
      </c>
      <c r="AO81" s="365">
        <v>684359.28</v>
      </c>
      <c r="AP81" s="365">
        <v>621486.49199999997</v>
      </c>
      <c r="AQ81" s="366">
        <f t="shared" si="10"/>
        <v>3565249.7528000004</v>
      </c>
      <c r="AR81" s="288">
        <f t="shared" si="11"/>
        <v>0.1621354426351326</v>
      </c>
      <c r="AS81" s="357" t="s">
        <v>1497</v>
      </c>
    </row>
    <row r="82" spans="1:45" hidden="1">
      <c r="A82" s="343">
        <v>471</v>
      </c>
      <c r="B82" s="343" t="s">
        <v>393</v>
      </c>
      <c r="C82" s="343" t="s">
        <v>1911</v>
      </c>
      <c r="D82" s="343">
        <v>1089</v>
      </c>
      <c r="E82" s="345" t="s">
        <v>52</v>
      </c>
      <c r="F82" s="345" t="s">
        <v>1537</v>
      </c>
      <c r="G82" s="352" t="s">
        <v>1041</v>
      </c>
      <c r="H82" s="343" t="s">
        <v>52</v>
      </c>
      <c r="I82" s="343" t="s">
        <v>52</v>
      </c>
      <c r="J82" s="346">
        <v>2008864</v>
      </c>
      <c r="K82" s="347">
        <v>4.314065746210767E-2</v>
      </c>
      <c r="L82" s="346">
        <v>1876465</v>
      </c>
      <c r="M82" s="346">
        <v>1965948</v>
      </c>
      <c r="N82" s="346">
        <v>2094578</v>
      </c>
      <c r="O82" s="346">
        <v>1889535</v>
      </c>
      <c r="P82" s="346">
        <v>2217794</v>
      </c>
      <c r="Q82" s="346">
        <v>48007.049263807363</v>
      </c>
      <c r="R82" s="346">
        <v>47366.969977910048</v>
      </c>
      <c r="S82" s="346">
        <v>112596.1709279404</v>
      </c>
      <c r="T82" s="346">
        <v>86505.034267575713</v>
      </c>
      <c r="U82" s="346">
        <v>138843.34412256384</v>
      </c>
      <c r="V82" s="353">
        <f t="shared" si="7"/>
        <v>0.16375224809066233</v>
      </c>
      <c r="W82" s="288">
        <v>0.15840232637227014</v>
      </c>
      <c r="X82" s="288">
        <v>0.15974766572260399</v>
      </c>
      <c r="Y82" s="288">
        <v>0.15730686842778566</v>
      </c>
      <c r="Z82" s="288">
        <v>0.17320648480688927</v>
      </c>
      <c r="AA82" s="288">
        <v>0.16035596689588125</v>
      </c>
      <c r="AB82" s="288">
        <v>0.17349417631854369</v>
      </c>
      <c r="AC82" s="345" t="str">
        <f t="shared" si="8"/>
        <v>Dhaka FR Non-PNP</v>
      </c>
      <c r="AD82" s="363">
        <v>1876465</v>
      </c>
      <c r="AE82" s="363">
        <v>1965948</v>
      </c>
      <c r="AF82" s="363">
        <v>2094578</v>
      </c>
      <c r="AG82" s="363">
        <v>1889535</v>
      </c>
      <c r="AH82" s="363">
        <v>2217794</v>
      </c>
      <c r="AI82" s="363">
        <v>1855331</v>
      </c>
      <c r="AJ82" s="364">
        <f t="shared" si="9"/>
        <v>11899651</v>
      </c>
      <c r="AK82" s="365">
        <v>301923.0576</v>
      </c>
      <c r="AL82" s="365">
        <v>318876.60340000002</v>
      </c>
      <c r="AM82" s="365">
        <v>329686.5772</v>
      </c>
      <c r="AN82" s="365">
        <v>327267.462</v>
      </c>
      <c r="AO82" s="365">
        <v>358173.89250000002</v>
      </c>
      <c r="AP82" s="365">
        <v>321707.28600000002</v>
      </c>
      <c r="AQ82" s="366">
        <f t="shared" si="10"/>
        <v>1957634.8787000002</v>
      </c>
      <c r="AR82" s="288">
        <f t="shared" si="11"/>
        <v>0.16451195742631444</v>
      </c>
      <c r="AS82" s="357" t="s">
        <v>1497</v>
      </c>
    </row>
    <row r="83" spans="1:45" hidden="1">
      <c r="A83" s="343">
        <v>532</v>
      </c>
      <c r="B83" s="343" t="s">
        <v>137</v>
      </c>
      <c r="C83" s="343" t="s">
        <v>944</v>
      </c>
      <c r="D83" s="343">
        <v>1223</v>
      </c>
      <c r="E83" s="345" t="s">
        <v>52</v>
      </c>
      <c r="F83" s="345" t="s">
        <v>1537</v>
      </c>
      <c r="G83" s="352" t="s">
        <v>1041</v>
      </c>
      <c r="H83" s="343" t="s">
        <v>52</v>
      </c>
      <c r="I83" s="343" t="s">
        <v>52</v>
      </c>
      <c r="J83" s="346">
        <v>1298934</v>
      </c>
      <c r="K83" s="347">
        <v>4.7068141197625014E-2</v>
      </c>
      <c r="L83" s="346">
        <v>1278967</v>
      </c>
      <c r="M83" s="346">
        <v>1243594</v>
      </c>
      <c r="N83" s="346">
        <v>1383338</v>
      </c>
      <c r="O83" s="346">
        <v>1233908</v>
      </c>
      <c r="P83" s="346">
        <v>1354863</v>
      </c>
      <c r="Q83" s="346">
        <v>56707.379353445431</v>
      </c>
      <c r="R83" s="346">
        <v>40350.965870212589</v>
      </c>
      <c r="S83" s="346">
        <v>65806.270706285053</v>
      </c>
      <c r="T83" s="346">
        <v>51003.259159274836</v>
      </c>
      <c r="U83" s="346">
        <v>91824.169502761302</v>
      </c>
      <c r="V83" s="353">
        <f t="shared" si="7"/>
        <v>0.14701836748023869</v>
      </c>
      <c r="W83" s="288">
        <v>0.1520270009037929</v>
      </c>
      <c r="X83" s="288">
        <v>0.15182121445857027</v>
      </c>
      <c r="Y83" s="288">
        <v>0.13574124892863809</v>
      </c>
      <c r="Z83" s="288">
        <v>0.14163229712091946</v>
      </c>
      <c r="AA83" s="288">
        <v>0.14434133857479073</v>
      </c>
      <c r="AB83" s="288">
        <v>0.15654710489472065</v>
      </c>
      <c r="AC83" s="345" t="str">
        <f t="shared" si="8"/>
        <v>Dhaka FR Non-PNP</v>
      </c>
      <c r="AD83" s="363">
        <v>1278967</v>
      </c>
      <c r="AE83" s="363">
        <v>1243594</v>
      </c>
      <c r="AF83" s="363">
        <v>1383338</v>
      </c>
      <c r="AG83" s="363">
        <v>1233908</v>
      </c>
      <c r="AH83" s="363">
        <v>1354863</v>
      </c>
      <c r="AI83" s="363">
        <v>960241</v>
      </c>
      <c r="AJ83" s="364">
        <f t="shared" si="9"/>
        <v>7454911</v>
      </c>
      <c r="AK83" s="365">
        <v>195937.7444</v>
      </c>
      <c r="AL83" s="365">
        <v>188777.5692</v>
      </c>
      <c r="AM83" s="365">
        <v>187718.83089999997</v>
      </c>
      <c r="AN83" s="365">
        <v>174721.37280000001</v>
      </c>
      <c r="AO83" s="365">
        <v>197267.7616</v>
      </c>
      <c r="AP83" s="365">
        <v>150156.51200000002</v>
      </c>
      <c r="AQ83" s="366">
        <f t="shared" si="10"/>
        <v>1094579.7908999999</v>
      </c>
      <c r="AR83" s="288">
        <f t="shared" si="11"/>
        <v>0.14682667451026576</v>
      </c>
      <c r="AS83" s="357" t="s">
        <v>1497</v>
      </c>
    </row>
    <row r="84" spans="1:45" hidden="1">
      <c r="A84" s="343">
        <v>238</v>
      </c>
      <c r="B84" s="343" t="s">
        <v>440</v>
      </c>
      <c r="C84" s="343" t="s">
        <v>1912</v>
      </c>
      <c r="D84" s="343">
        <v>1300</v>
      </c>
      <c r="E84" s="345" t="s">
        <v>52</v>
      </c>
      <c r="F84" s="345" t="s">
        <v>1537</v>
      </c>
      <c r="G84" s="352" t="s">
        <v>1041</v>
      </c>
      <c r="H84" s="343" t="s">
        <v>52</v>
      </c>
      <c r="I84" s="343" t="s">
        <v>52</v>
      </c>
      <c r="J84" s="346">
        <v>2457646.2000000002</v>
      </c>
      <c r="K84" s="347">
        <v>5.4322205759061708E-2</v>
      </c>
      <c r="L84" s="346">
        <v>2322560</v>
      </c>
      <c r="M84" s="346">
        <v>2226424</v>
      </c>
      <c r="N84" s="346">
        <v>2664561</v>
      </c>
      <c r="O84" s="346">
        <v>2422420</v>
      </c>
      <c r="P84" s="346">
        <v>2652266</v>
      </c>
      <c r="Q84" s="346">
        <v>125400.2134345487</v>
      </c>
      <c r="R84" s="346">
        <v>93288.373221750313</v>
      </c>
      <c r="S84" s="346">
        <v>167078.27754442376</v>
      </c>
      <c r="T84" s="346">
        <v>137376.1338650189</v>
      </c>
      <c r="U84" s="346">
        <v>144380.81473113911</v>
      </c>
      <c r="V84" s="353">
        <f t="shared" si="7"/>
        <v>0.16396746131742643</v>
      </c>
      <c r="W84" s="288">
        <v>0.16185005314154524</v>
      </c>
      <c r="X84" s="288">
        <v>0.16382074272831365</v>
      </c>
      <c r="Y84" s="288">
        <v>0.1564958837415075</v>
      </c>
      <c r="Z84" s="288">
        <v>0.17181252435791639</v>
      </c>
      <c r="AA84" s="288">
        <v>0.15543565720278316</v>
      </c>
      <c r="AB84" s="288">
        <v>0.17438990673249258</v>
      </c>
      <c r="AC84" s="345" t="str">
        <f t="shared" si="8"/>
        <v>Dhaka FR Non-PNP</v>
      </c>
      <c r="AD84" s="363">
        <v>2322560</v>
      </c>
      <c r="AE84" s="363">
        <v>2226424</v>
      </c>
      <c r="AF84" s="363">
        <v>2664561</v>
      </c>
      <c r="AG84" s="363">
        <v>2422420</v>
      </c>
      <c r="AH84" s="363">
        <v>2652266</v>
      </c>
      <c r="AI84" s="363">
        <v>2260881</v>
      </c>
      <c r="AJ84" s="364">
        <f t="shared" si="9"/>
        <v>14549112</v>
      </c>
      <c r="AK84" s="365">
        <v>376951.32569999999</v>
      </c>
      <c r="AL84" s="365">
        <v>369363.40979999996</v>
      </c>
      <c r="AM84" s="365">
        <v>415937.97209999996</v>
      </c>
      <c r="AN84" s="365">
        <v>416171.41240000003</v>
      </c>
      <c r="AO84" s="365">
        <v>411366.45659999998</v>
      </c>
      <c r="AP84" s="365">
        <v>393378.32999999996</v>
      </c>
      <c r="AQ84" s="366">
        <f t="shared" si="10"/>
        <v>2383168.9065999999</v>
      </c>
      <c r="AR84" s="288">
        <f t="shared" si="11"/>
        <v>0.1638016743977227</v>
      </c>
      <c r="AS84" s="357" t="s">
        <v>1497</v>
      </c>
    </row>
    <row r="85" spans="1:45" hidden="1">
      <c r="A85" s="343">
        <v>179</v>
      </c>
      <c r="B85" s="343" t="s">
        <v>49</v>
      </c>
      <c r="C85" s="343" t="s">
        <v>1913</v>
      </c>
      <c r="D85" s="343">
        <v>1100</v>
      </c>
      <c r="E85" s="345" t="s">
        <v>52</v>
      </c>
      <c r="F85" s="345" t="s">
        <v>1537</v>
      </c>
      <c r="G85" s="352" t="s">
        <v>1041</v>
      </c>
      <c r="H85" s="343" t="s">
        <v>52</v>
      </c>
      <c r="I85" s="343" t="s">
        <v>52</v>
      </c>
      <c r="J85" s="346">
        <v>3105831.2</v>
      </c>
      <c r="K85" s="347">
        <v>5.5242203269574484E-2</v>
      </c>
      <c r="L85" s="346">
        <v>3375951</v>
      </c>
      <c r="M85" s="346">
        <v>2974192</v>
      </c>
      <c r="N85" s="346">
        <v>3136705</v>
      </c>
      <c r="O85" s="346">
        <v>2913288</v>
      </c>
      <c r="P85" s="346">
        <v>3129020</v>
      </c>
      <c r="Q85" s="346">
        <v>173022.69491538283</v>
      </c>
      <c r="R85" s="346">
        <v>147264.98911916767</v>
      </c>
      <c r="S85" s="346">
        <v>180394.03662317997</v>
      </c>
      <c r="T85" s="346">
        <v>185884.39663652785</v>
      </c>
      <c r="U85" s="346">
        <v>171298.67506267398</v>
      </c>
      <c r="V85" s="353">
        <f t="shared" si="7"/>
        <v>0.15205847665109376</v>
      </c>
      <c r="W85" s="288">
        <v>0.14927679030791871</v>
      </c>
      <c r="X85" s="288">
        <v>0.14288139716133863</v>
      </c>
      <c r="Y85" s="288">
        <v>0.14732305456954542</v>
      </c>
      <c r="Z85" s="288">
        <v>0.15853146713820399</v>
      </c>
      <c r="AA85" s="288">
        <v>0.14683743969043855</v>
      </c>
      <c r="AB85" s="288">
        <v>0.16750071103911737</v>
      </c>
      <c r="AC85" s="345" t="str">
        <f t="shared" si="8"/>
        <v>Dhaka FR Non-PNP</v>
      </c>
      <c r="AD85" s="363">
        <v>3375951</v>
      </c>
      <c r="AE85" s="363">
        <v>2974192</v>
      </c>
      <c r="AF85" s="363">
        <v>3136705</v>
      </c>
      <c r="AG85" s="363">
        <v>2913288</v>
      </c>
      <c r="AH85" s="363">
        <v>3129020</v>
      </c>
      <c r="AI85" s="363">
        <v>2665064</v>
      </c>
      <c r="AJ85" s="364">
        <f t="shared" si="9"/>
        <v>18194220</v>
      </c>
      <c r="AK85" s="365">
        <v>504704.82399999996</v>
      </c>
      <c r="AL85" s="365">
        <v>432447.22600000002</v>
      </c>
      <c r="AM85" s="365">
        <v>461722.97599999997</v>
      </c>
      <c r="AN85" s="365">
        <v>461755.83100000001</v>
      </c>
      <c r="AO85" s="365">
        <v>464659.47</v>
      </c>
      <c r="AP85" s="365">
        <v>443865.38280000002</v>
      </c>
      <c r="AQ85" s="366">
        <f t="shared" si="10"/>
        <v>2769155.7098000003</v>
      </c>
      <c r="AR85" s="288">
        <f t="shared" si="11"/>
        <v>0.15219974859048643</v>
      </c>
      <c r="AS85" s="357" t="s">
        <v>1497</v>
      </c>
    </row>
    <row r="86" spans="1:45" hidden="1">
      <c r="A86" s="343">
        <v>263</v>
      </c>
      <c r="B86" s="343" t="s">
        <v>62</v>
      </c>
      <c r="C86" s="343" t="s">
        <v>63</v>
      </c>
      <c r="D86" s="343">
        <v>900</v>
      </c>
      <c r="E86" s="345" t="s">
        <v>52</v>
      </c>
      <c r="F86" s="345" t="s">
        <v>1537</v>
      </c>
      <c r="G86" s="352" t="s">
        <v>1041</v>
      </c>
      <c r="H86" s="343" t="s">
        <v>52</v>
      </c>
      <c r="I86" s="343" t="s">
        <v>52</v>
      </c>
      <c r="J86" s="346">
        <v>2183273.6</v>
      </c>
      <c r="K86" s="347">
        <v>4.953660803456688E-2</v>
      </c>
      <c r="L86" s="346">
        <v>2092844</v>
      </c>
      <c r="M86" s="346">
        <v>2170651</v>
      </c>
      <c r="N86" s="346">
        <v>2157311</v>
      </c>
      <c r="O86" s="346">
        <v>2103942</v>
      </c>
      <c r="P86" s="346">
        <v>2391620</v>
      </c>
      <c r="Q86" s="346">
        <v>114988.76853286003</v>
      </c>
      <c r="R86" s="346">
        <v>105271.96441811783</v>
      </c>
      <c r="S86" s="346">
        <v>98467.30573998933</v>
      </c>
      <c r="T86" s="346">
        <v>86935.049263128894</v>
      </c>
      <c r="U86" s="346">
        <v>135096.7548229926</v>
      </c>
      <c r="V86" s="353">
        <f t="shared" si="7"/>
        <v>0.15949878912500945</v>
      </c>
      <c r="W86" s="288">
        <v>0.15963958494793634</v>
      </c>
      <c r="X86" s="288">
        <v>0.15583089646983395</v>
      </c>
      <c r="Y86" s="288">
        <v>0.15436959711594581</v>
      </c>
      <c r="Z86" s="288">
        <v>0.16328911553440503</v>
      </c>
      <c r="AA86" s="288">
        <v>0.15416351630416836</v>
      </c>
      <c r="AB86" s="288">
        <v>0.1697000243777671</v>
      </c>
      <c r="AC86" s="345" t="str">
        <f t="shared" si="8"/>
        <v>Dhaka FR Non-PNP</v>
      </c>
      <c r="AD86" s="363">
        <v>2092844</v>
      </c>
      <c r="AE86" s="363">
        <v>2170651</v>
      </c>
      <c r="AF86" s="363">
        <v>2157311</v>
      </c>
      <c r="AG86" s="363">
        <v>2103942</v>
      </c>
      <c r="AH86" s="363">
        <v>2391620</v>
      </c>
      <c r="AI86" s="363">
        <v>2144377</v>
      </c>
      <c r="AJ86" s="364">
        <f t="shared" si="9"/>
        <v>13060745</v>
      </c>
      <c r="AK86" s="365">
        <v>337993.98300000001</v>
      </c>
      <c r="AL86" s="365">
        <v>342094.44</v>
      </c>
      <c r="AM86" s="365">
        <v>332873.08729999996</v>
      </c>
      <c r="AN86" s="365">
        <v>343573.72859999997</v>
      </c>
      <c r="AO86" s="365">
        <v>368548.79609999998</v>
      </c>
      <c r="AP86" s="365">
        <v>364110.63</v>
      </c>
      <c r="AQ86" s="366">
        <f t="shared" si="10"/>
        <v>2089194.665</v>
      </c>
      <c r="AR86" s="288">
        <f t="shared" si="11"/>
        <v>0.15995983881470774</v>
      </c>
      <c r="AS86" s="357" t="s">
        <v>1497</v>
      </c>
    </row>
    <row r="87" spans="1:45" hidden="1">
      <c r="A87" s="343">
        <v>43</v>
      </c>
      <c r="B87" s="343" t="s">
        <v>504</v>
      </c>
      <c r="C87" s="343" t="s">
        <v>505</v>
      </c>
      <c r="D87" s="343">
        <v>2400</v>
      </c>
      <c r="E87" s="345" t="s">
        <v>52</v>
      </c>
      <c r="F87" s="345" t="s">
        <v>1537</v>
      </c>
      <c r="G87" s="352" t="s">
        <v>1041</v>
      </c>
      <c r="H87" s="343" t="s">
        <v>79</v>
      </c>
      <c r="I87" s="343" t="s">
        <v>52</v>
      </c>
      <c r="J87" s="346">
        <v>7643908</v>
      </c>
      <c r="K87" s="347">
        <v>7.9191531777012381E-2</v>
      </c>
      <c r="L87" s="346">
        <v>7662314</v>
      </c>
      <c r="M87" s="346">
        <v>7248587</v>
      </c>
      <c r="N87" s="346">
        <v>8655122</v>
      </c>
      <c r="O87" s="346">
        <v>6543972</v>
      </c>
      <c r="P87" s="346">
        <v>8109545</v>
      </c>
      <c r="Q87" s="346">
        <v>634185.35222882335</v>
      </c>
      <c r="R87" s="346">
        <v>550458.61949165887</v>
      </c>
      <c r="S87" s="346">
        <v>782801.71895990334</v>
      </c>
      <c r="T87" s="346">
        <v>415796.04983956192</v>
      </c>
      <c r="U87" s="346">
        <v>643422.17589284806</v>
      </c>
      <c r="V87" s="353">
        <f t="shared" si="7"/>
        <v>0.17340491532571467</v>
      </c>
      <c r="W87" s="288">
        <v>0.16906641440420592</v>
      </c>
      <c r="X87" s="288">
        <v>0.16955319566780588</v>
      </c>
      <c r="Y87" s="288">
        <v>0.17032852499686385</v>
      </c>
      <c r="Z87" s="288">
        <v>0.17829659710046755</v>
      </c>
      <c r="AA87" s="288">
        <v>0.16886152389786419</v>
      </c>
      <c r="AB87" s="288">
        <v>0.18432323588708072</v>
      </c>
      <c r="AC87" s="345" t="str">
        <f t="shared" si="8"/>
        <v>Dhaka FR Non-PNP</v>
      </c>
      <c r="AD87" s="363">
        <v>7662314</v>
      </c>
      <c r="AE87" s="363">
        <v>7248587</v>
      </c>
      <c r="AF87" s="363">
        <v>8655122</v>
      </c>
      <c r="AG87" s="363">
        <v>6543972</v>
      </c>
      <c r="AH87" s="363">
        <v>8109545</v>
      </c>
      <c r="AI87" s="363">
        <v>6164721</v>
      </c>
      <c r="AJ87" s="364">
        <f t="shared" si="9"/>
        <v>44384261</v>
      </c>
      <c r="AK87" s="365">
        <v>1295697.1283</v>
      </c>
      <c r="AL87" s="365">
        <v>1229360.5248</v>
      </c>
      <c r="AM87" s="365">
        <v>1473966.936</v>
      </c>
      <c r="AN87" s="365">
        <v>1124877.8887</v>
      </c>
      <c r="AO87" s="365">
        <v>1355915.5895999998</v>
      </c>
      <c r="AP87" s="365">
        <v>1135359.2502000001</v>
      </c>
      <c r="AQ87" s="366">
        <f t="shared" si="10"/>
        <v>7615177.3175999988</v>
      </c>
      <c r="AR87" s="288">
        <f t="shared" si="11"/>
        <v>0.17157382247729661</v>
      </c>
      <c r="AS87" s="357" t="s">
        <v>1497</v>
      </c>
    </row>
    <row r="88" spans="1:45" hidden="1">
      <c r="A88" s="343">
        <v>489</v>
      </c>
      <c r="B88" s="343" t="s">
        <v>275</v>
      </c>
      <c r="C88" s="343" t="s">
        <v>276</v>
      </c>
      <c r="D88" s="343">
        <v>1500</v>
      </c>
      <c r="E88" s="345" t="s">
        <v>52</v>
      </c>
      <c r="F88" s="345" t="s">
        <v>1537</v>
      </c>
      <c r="G88" s="352" t="s">
        <v>1041</v>
      </c>
      <c r="H88" s="343" t="s">
        <v>52</v>
      </c>
      <c r="I88" s="343" t="s">
        <v>52</v>
      </c>
      <c r="J88" s="346">
        <v>1725923.2</v>
      </c>
      <c r="K88" s="347">
        <v>2.8882039897672442E-2</v>
      </c>
      <c r="L88" s="346">
        <v>1631991</v>
      </c>
      <c r="M88" s="346">
        <v>1647259</v>
      </c>
      <c r="N88" s="346">
        <v>1791212</v>
      </c>
      <c r="O88" s="346">
        <v>1715517</v>
      </c>
      <c r="P88" s="346">
        <v>1843637</v>
      </c>
      <c r="Q88" s="346">
        <v>24007.739764946513</v>
      </c>
      <c r="R88" s="346">
        <v>33405.308887952531</v>
      </c>
      <c r="S88" s="346">
        <v>48160.370832941786</v>
      </c>
      <c r="T88" s="346">
        <v>30680.996674457274</v>
      </c>
      <c r="U88" s="346">
        <v>112986.49745329435</v>
      </c>
      <c r="V88" s="353">
        <f t="shared" si="7"/>
        <v>0.16274485005971948</v>
      </c>
      <c r="W88" s="288">
        <v>0.1676262130482172</v>
      </c>
      <c r="X88" s="288">
        <v>0.16420829990407881</v>
      </c>
      <c r="Y88" s="288">
        <v>0.15097077325986691</v>
      </c>
      <c r="Z88" s="288">
        <v>0.16627007666221538</v>
      </c>
      <c r="AA88" s="288">
        <v>0.15461319579330593</v>
      </c>
      <c r="AB88" s="288">
        <v>0.17278054169063262</v>
      </c>
      <c r="AC88" s="345" t="str">
        <f t="shared" si="8"/>
        <v>Dhaka FR Non-PNP</v>
      </c>
      <c r="AD88" s="363">
        <v>1631991</v>
      </c>
      <c r="AE88" s="363">
        <v>1647259</v>
      </c>
      <c r="AF88" s="363">
        <v>1791212</v>
      </c>
      <c r="AG88" s="363">
        <v>1715517</v>
      </c>
      <c r="AH88" s="363">
        <v>1843637</v>
      </c>
      <c r="AI88" s="363">
        <v>1647073</v>
      </c>
      <c r="AJ88" s="364">
        <f t="shared" si="9"/>
        <v>10276689</v>
      </c>
      <c r="AK88" s="365">
        <v>276296.07630000002</v>
      </c>
      <c r="AL88" s="365">
        <v>270644.81800000003</v>
      </c>
      <c r="AM88" s="365">
        <v>269398.58559999999</v>
      </c>
      <c r="AN88" s="365">
        <v>285290.47710000002</v>
      </c>
      <c r="AO88" s="365">
        <v>283551.37059999997</v>
      </c>
      <c r="AP88" s="365">
        <v>284427.57419999997</v>
      </c>
      <c r="AQ88" s="366">
        <f t="shared" si="10"/>
        <v>1669608.9017999999</v>
      </c>
      <c r="AR88" s="288">
        <f t="shared" si="11"/>
        <v>0.16246564450865447</v>
      </c>
      <c r="AS88" s="357" t="s">
        <v>1497</v>
      </c>
    </row>
    <row r="89" spans="1:45" hidden="1">
      <c r="A89" s="343">
        <v>123</v>
      </c>
      <c r="B89" s="343" t="s">
        <v>85</v>
      </c>
      <c r="C89" s="343" t="s">
        <v>926</v>
      </c>
      <c r="D89" s="343">
        <v>1600</v>
      </c>
      <c r="E89" s="345" t="s">
        <v>52</v>
      </c>
      <c r="F89" s="345" t="s">
        <v>1537</v>
      </c>
      <c r="G89" s="352" t="s">
        <v>1041</v>
      </c>
      <c r="H89" s="343" t="s">
        <v>79</v>
      </c>
      <c r="I89" s="343" t="s">
        <v>52</v>
      </c>
      <c r="J89" s="346">
        <v>3249661</v>
      </c>
      <c r="K89" s="347">
        <v>7.2521524778161844E-2</v>
      </c>
      <c r="L89" s="346">
        <v>2986035</v>
      </c>
      <c r="M89" s="346">
        <v>3178009</v>
      </c>
      <c r="N89" s="346">
        <v>3544600</v>
      </c>
      <c r="O89" s="346">
        <v>3029452</v>
      </c>
      <c r="P89" s="346">
        <v>3510209</v>
      </c>
      <c r="Q89" s="346">
        <v>187598.0613945339</v>
      </c>
      <c r="R89" s="346">
        <v>183857.78448435001</v>
      </c>
      <c r="S89" s="346">
        <v>278004.36217231804</v>
      </c>
      <c r="T89" s="346">
        <v>213692.92954938777</v>
      </c>
      <c r="U89" s="346">
        <v>315198.71606004128</v>
      </c>
      <c r="V89" s="353">
        <f t="shared" si="7"/>
        <v>0.17296738062685815</v>
      </c>
      <c r="W89" s="288">
        <v>0.17530646842160094</v>
      </c>
      <c r="X89" s="288">
        <v>0.16495701445093572</v>
      </c>
      <c r="Y89" s="288">
        <v>0.16621830818258976</v>
      </c>
      <c r="Z89" s="288">
        <v>0.17563458013214323</v>
      </c>
      <c r="AA89" s="288">
        <v>0.1707652667531237</v>
      </c>
      <c r="AB89" s="288">
        <v>0.18492264582075549</v>
      </c>
      <c r="AC89" s="345" t="str">
        <f t="shared" si="8"/>
        <v>Dhaka FR Non-PNP</v>
      </c>
      <c r="AD89" s="363">
        <v>2986035</v>
      </c>
      <c r="AE89" s="363">
        <v>3178009</v>
      </c>
      <c r="AF89" s="363">
        <v>3544600</v>
      </c>
      <c r="AG89" s="363">
        <v>3029452</v>
      </c>
      <c r="AH89" s="363">
        <v>3510209</v>
      </c>
      <c r="AI89" s="363">
        <v>2749129</v>
      </c>
      <c r="AJ89" s="364">
        <f t="shared" si="9"/>
        <v>18997434</v>
      </c>
      <c r="AK89" s="365">
        <v>528229.41460000002</v>
      </c>
      <c r="AL89" s="365">
        <v>524371.65</v>
      </c>
      <c r="AM89" s="365">
        <v>588758.05999999994</v>
      </c>
      <c r="AN89" s="365">
        <v>531971.77120000008</v>
      </c>
      <c r="AO89" s="365">
        <v>584772.45750000002</v>
      </c>
      <c r="AP89" s="365">
        <v>508295.647</v>
      </c>
      <c r="AQ89" s="366">
        <f t="shared" si="10"/>
        <v>3266399.0003</v>
      </c>
      <c r="AR89" s="288">
        <f t="shared" si="11"/>
        <v>0.17193895766659856</v>
      </c>
      <c r="AS89" s="357" t="s">
        <v>1497</v>
      </c>
    </row>
    <row r="90" spans="1:45" hidden="1">
      <c r="A90" s="343">
        <v>407</v>
      </c>
      <c r="B90" s="343" t="s">
        <v>273</v>
      </c>
      <c r="C90" s="343" t="s">
        <v>1914</v>
      </c>
      <c r="D90" s="343">
        <v>1200</v>
      </c>
      <c r="E90" s="345" t="s">
        <v>52</v>
      </c>
      <c r="F90" s="345" t="s">
        <v>1537</v>
      </c>
      <c r="G90" s="352" t="s">
        <v>1041</v>
      </c>
      <c r="H90" s="343" t="s">
        <v>52</v>
      </c>
      <c r="I90" s="343" t="s">
        <v>52</v>
      </c>
      <c r="J90" s="346">
        <v>2141263.4</v>
      </c>
      <c r="K90" s="347">
        <v>4.9771597620360777E-2</v>
      </c>
      <c r="L90" s="346">
        <v>2032024</v>
      </c>
      <c r="M90" s="346">
        <v>2031186</v>
      </c>
      <c r="N90" s="346">
        <v>2610458</v>
      </c>
      <c r="O90" s="346">
        <v>1897984</v>
      </c>
      <c r="P90" s="346">
        <v>2134665</v>
      </c>
      <c r="Q90" s="346">
        <v>82042.152412203141</v>
      </c>
      <c r="R90" s="346">
        <v>95437.556066501653</v>
      </c>
      <c r="S90" s="346">
        <v>134292.57784431276</v>
      </c>
      <c r="T90" s="346">
        <v>71365.673443741282</v>
      </c>
      <c r="U90" s="346">
        <v>149732.54195326928</v>
      </c>
      <c r="V90" s="353">
        <f t="shared" si="7"/>
        <v>0.14994587128520062</v>
      </c>
      <c r="W90" s="288">
        <v>0.14847668443838913</v>
      </c>
      <c r="X90" s="288">
        <v>0.15254289753671732</v>
      </c>
      <c r="Y90" s="288">
        <v>0.13483932366856868</v>
      </c>
      <c r="Z90" s="288">
        <v>0.15501772884497622</v>
      </c>
      <c r="AA90" s="288">
        <v>0.14680428054553274</v>
      </c>
      <c r="AB90" s="288">
        <v>0.16199431267701969</v>
      </c>
      <c r="AC90" s="345" t="str">
        <f t="shared" si="8"/>
        <v>Dhaka FR Non-PNP</v>
      </c>
      <c r="AD90" s="363">
        <v>2032024</v>
      </c>
      <c r="AE90" s="363">
        <v>2031186</v>
      </c>
      <c r="AF90" s="363">
        <v>2610458</v>
      </c>
      <c r="AG90" s="363">
        <v>1897984</v>
      </c>
      <c r="AH90" s="363">
        <v>2134665</v>
      </c>
      <c r="AI90" s="363">
        <v>1903570</v>
      </c>
      <c r="AJ90" s="364">
        <f t="shared" si="9"/>
        <v>12609887</v>
      </c>
      <c r="AK90" s="365">
        <v>304803.59999999998</v>
      </c>
      <c r="AL90" s="365">
        <v>311177.54200000002</v>
      </c>
      <c r="AM90" s="365">
        <v>351889.60360000003</v>
      </c>
      <c r="AN90" s="365">
        <v>293997.72159999999</v>
      </c>
      <c r="AO90" s="365">
        <v>318918.80160000001</v>
      </c>
      <c r="AP90" s="365">
        <v>309132.62239999999</v>
      </c>
      <c r="AQ90" s="366">
        <f t="shared" si="10"/>
        <v>1889919.8912000002</v>
      </c>
      <c r="AR90" s="288">
        <f t="shared" si="11"/>
        <v>0.14987603704934074</v>
      </c>
      <c r="AS90" s="357" t="s">
        <v>1497</v>
      </c>
    </row>
    <row r="91" spans="1:45" hidden="1">
      <c r="A91" s="343">
        <v>394</v>
      </c>
      <c r="B91" s="343" t="s">
        <v>559</v>
      </c>
      <c r="C91" s="343" t="s">
        <v>1915</v>
      </c>
      <c r="D91" s="343">
        <v>1400</v>
      </c>
      <c r="E91" s="345" t="s">
        <v>52</v>
      </c>
      <c r="F91" s="345" t="s">
        <v>1537</v>
      </c>
      <c r="G91" s="352" t="s">
        <v>1041</v>
      </c>
      <c r="H91" s="343" t="s">
        <v>52</v>
      </c>
      <c r="I91" s="343" t="s">
        <v>52</v>
      </c>
      <c r="J91" s="346">
        <v>2353608.4</v>
      </c>
      <c r="K91" s="347">
        <v>4.2055952919079459E-2</v>
      </c>
      <c r="L91" s="346">
        <v>2238483</v>
      </c>
      <c r="M91" s="346">
        <v>2422255</v>
      </c>
      <c r="N91" s="346">
        <v>2692465</v>
      </c>
      <c r="O91" s="346">
        <v>2158273</v>
      </c>
      <c r="P91" s="346">
        <v>2256566</v>
      </c>
      <c r="Q91" s="346">
        <v>80330.34116781503</v>
      </c>
      <c r="R91" s="346">
        <v>81687.562880040728</v>
      </c>
      <c r="S91" s="346">
        <v>131487.16854537185</v>
      </c>
      <c r="T91" s="346">
        <v>101509.64611523162</v>
      </c>
      <c r="U91" s="346">
        <v>99901.501593290421</v>
      </c>
      <c r="V91" s="353">
        <f t="shared" si="7"/>
        <v>0.13819642637495025</v>
      </c>
      <c r="W91" s="288">
        <v>0.13198841428781691</v>
      </c>
      <c r="X91" s="288">
        <v>0.13550757139361427</v>
      </c>
      <c r="Y91" s="288">
        <v>0.13241294671537487</v>
      </c>
      <c r="Z91" s="288">
        <v>0.15131425538763346</v>
      </c>
      <c r="AA91" s="288">
        <v>0.13994239072827483</v>
      </c>
      <c r="AB91" s="288">
        <v>0.13801297973698726</v>
      </c>
      <c r="AC91" s="345" t="str">
        <f t="shared" si="8"/>
        <v>Dhaka FR Non-PNP</v>
      </c>
      <c r="AD91" s="363">
        <v>2238483</v>
      </c>
      <c r="AE91" s="363">
        <v>2422255</v>
      </c>
      <c r="AF91" s="363">
        <v>2692465</v>
      </c>
      <c r="AG91" s="363">
        <v>2158273</v>
      </c>
      <c r="AH91" s="363">
        <v>2256566</v>
      </c>
      <c r="AI91" s="363">
        <v>2231392</v>
      </c>
      <c r="AJ91" s="364">
        <f t="shared" si="9"/>
        <v>13999434</v>
      </c>
      <c r="AK91" s="365">
        <v>295927.45260000002</v>
      </c>
      <c r="AL91" s="365">
        <v>327973.19159999996</v>
      </c>
      <c r="AM91" s="365">
        <v>356482.36599999998</v>
      </c>
      <c r="AN91" s="365">
        <v>326546.55359999998</v>
      </c>
      <c r="AO91" s="365">
        <v>318175.80599999998</v>
      </c>
      <c r="AP91" s="365">
        <v>308155.2352</v>
      </c>
      <c r="AQ91" s="366">
        <f t="shared" si="10"/>
        <v>1933260.605</v>
      </c>
      <c r="AR91" s="288">
        <f t="shared" si="11"/>
        <v>0.13809562622317445</v>
      </c>
      <c r="AS91" s="357" t="s">
        <v>1497</v>
      </c>
    </row>
    <row r="92" spans="1:45" hidden="1">
      <c r="A92" s="343">
        <v>66</v>
      </c>
      <c r="B92" s="343" t="s">
        <v>93</v>
      </c>
      <c r="C92" s="343" t="s">
        <v>907</v>
      </c>
      <c r="D92" s="343">
        <v>2000</v>
      </c>
      <c r="E92" s="345" t="s">
        <v>52</v>
      </c>
      <c r="F92" s="345" t="s">
        <v>1537</v>
      </c>
      <c r="G92" s="352" t="s">
        <v>1041</v>
      </c>
      <c r="H92" s="343" t="s">
        <v>52</v>
      </c>
      <c r="I92" s="343" t="s">
        <v>52</v>
      </c>
      <c r="J92" s="346">
        <v>5560681.5999999996</v>
      </c>
      <c r="K92" s="347">
        <v>8.3028285979697122E-2</v>
      </c>
      <c r="L92" s="346">
        <v>5337499</v>
      </c>
      <c r="M92" s="346">
        <v>5392625</v>
      </c>
      <c r="N92" s="346">
        <v>5974574</v>
      </c>
      <c r="O92" s="346">
        <v>4811694</v>
      </c>
      <c r="P92" s="346">
        <v>6287016</v>
      </c>
      <c r="Q92" s="346">
        <v>417266.93243936414</v>
      </c>
      <c r="R92" s="346">
        <v>448077.73665561713</v>
      </c>
      <c r="S92" s="346">
        <v>564682.34903028503</v>
      </c>
      <c r="T92" s="346">
        <v>371664.50435382943</v>
      </c>
      <c r="U92" s="346">
        <v>506777.78815510264</v>
      </c>
      <c r="V92" s="353">
        <f t="shared" si="7"/>
        <v>0.16559154378040275</v>
      </c>
      <c r="W92" s="288">
        <v>0.16742041088550955</v>
      </c>
      <c r="X92" s="288">
        <v>0.16994617085567099</v>
      </c>
      <c r="Y92" s="288">
        <v>0.16502328606041897</v>
      </c>
      <c r="Z92" s="288">
        <v>0.17504160977940242</v>
      </c>
      <c r="AA92" s="288">
        <v>0.15310510551305828</v>
      </c>
      <c r="AB92" s="288">
        <v>0.16301267958835641</v>
      </c>
      <c r="AC92" s="345" t="str">
        <f t="shared" si="8"/>
        <v>Dhaka FR Non-PNP</v>
      </c>
      <c r="AD92" s="363">
        <v>5337499</v>
      </c>
      <c r="AE92" s="363">
        <v>5392625</v>
      </c>
      <c r="AF92" s="363">
        <v>5974574</v>
      </c>
      <c r="AG92" s="363">
        <v>4811694</v>
      </c>
      <c r="AH92" s="363">
        <v>6287016</v>
      </c>
      <c r="AI92" s="363">
        <v>4987764</v>
      </c>
      <c r="AJ92" s="364">
        <f t="shared" si="9"/>
        <v>32791172</v>
      </c>
      <c r="AK92" s="365">
        <v>891895.7487</v>
      </c>
      <c r="AL92" s="365">
        <v>911353.62500000012</v>
      </c>
      <c r="AM92" s="365">
        <v>986402.00229999993</v>
      </c>
      <c r="AN92" s="365">
        <v>840122.12160000007</v>
      </c>
      <c r="AO92" s="365">
        <v>979517.09279999998</v>
      </c>
      <c r="AP92" s="365">
        <v>811493.25820000004</v>
      </c>
      <c r="AQ92" s="366">
        <f t="shared" si="10"/>
        <v>5420783.8486000001</v>
      </c>
      <c r="AR92" s="288">
        <f t="shared" si="11"/>
        <v>0.16531229346117912</v>
      </c>
      <c r="AS92" s="357" t="s">
        <v>1497</v>
      </c>
    </row>
    <row r="93" spans="1:45" hidden="1">
      <c r="A93" s="343">
        <v>97</v>
      </c>
      <c r="B93" s="343" t="s">
        <v>518</v>
      </c>
      <c r="C93" s="343" t="s">
        <v>1916</v>
      </c>
      <c r="D93" s="343">
        <v>2600</v>
      </c>
      <c r="E93" s="345" t="s">
        <v>52</v>
      </c>
      <c r="F93" s="345" t="s">
        <v>1492</v>
      </c>
      <c r="G93" s="352" t="s">
        <v>1041</v>
      </c>
      <c r="H93" s="343" t="s">
        <v>103</v>
      </c>
      <c r="I93" s="343" t="s">
        <v>52</v>
      </c>
      <c r="J93" s="346">
        <v>5176707.5999999996</v>
      </c>
      <c r="K93" s="347">
        <v>4.0191097523927112E-2</v>
      </c>
      <c r="L93" s="346">
        <v>5342786</v>
      </c>
      <c r="M93" s="346">
        <v>5120474</v>
      </c>
      <c r="N93" s="346">
        <v>5525307</v>
      </c>
      <c r="O93" s="346">
        <v>4644091</v>
      </c>
      <c r="P93" s="346">
        <v>5250880</v>
      </c>
      <c r="Q93" s="346">
        <v>289732.52448343532</v>
      </c>
      <c r="R93" s="346">
        <v>101887.9688701604</v>
      </c>
      <c r="S93" s="346">
        <v>308253.65999661584</v>
      </c>
      <c r="T93" s="346">
        <v>169296.82840032037</v>
      </c>
      <c r="U93" s="346">
        <v>171116.81827174127</v>
      </c>
      <c r="V93" s="353">
        <f t="shared" si="7"/>
        <v>0.16281977654857757</v>
      </c>
      <c r="W93" s="288">
        <v>0.16668707463807053</v>
      </c>
      <c r="X93" s="288">
        <v>0.16409398663159749</v>
      </c>
      <c r="Y93" s="288">
        <v>0.15319491727427792</v>
      </c>
      <c r="Z93" s="288">
        <v>0.16492794032689345</v>
      </c>
      <c r="AA93" s="288">
        <v>0.15757099893600365</v>
      </c>
      <c r="AB93" s="288">
        <v>0.17044374148462224</v>
      </c>
      <c r="AC93" s="345" t="str">
        <f t="shared" si="8"/>
        <v>Dhaka FR PNP</v>
      </c>
      <c r="AD93" s="363">
        <v>5342786</v>
      </c>
      <c r="AE93" s="363">
        <v>5120474</v>
      </c>
      <c r="AF93" s="363">
        <v>5525307</v>
      </c>
      <c r="AG93" s="363">
        <v>4644091</v>
      </c>
      <c r="AH93" s="363">
        <v>5250880</v>
      </c>
      <c r="AI93" s="363">
        <v>4082679</v>
      </c>
      <c r="AJ93" s="364">
        <f t="shared" si="9"/>
        <v>29966217</v>
      </c>
      <c r="AK93" s="365">
        <v>913081.95649999997</v>
      </c>
      <c r="AL93" s="365">
        <v>836685.61499999999</v>
      </c>
      <c r="AM93" s="365">
        <v>845924.34860000003</v>
      </c>
      <c r="AN93" s="365">
        <v>753443.11250000005</v>
      </c>
      <c r="AO93" s="365">
        <v>828063.93370000005</v>
      </c>
      <c r="AP93" s="365">
        <v>712011.36959999998</v>
      </c>
      <c r="AQ93" s="366">
        <f t="shared" si="10"/>
        <v>4889210.3359000003</v>
      </c>
      <c r="AR93" s="288">
        <f t="shared" si="11"/>
        <v>0.16315740942208354</v>
      </c>
      <c r="AS93" s="357" t="s">
        <v>1498</v>
      </c>
    </row>
    <row r="94" spans="1:45" hidden="1">
      <c r="A94" s="343">
        <v>258</v>
      </c>
      <c r="B94" s="343" t="s">
        <v>553</v>
      </c>
      <c r="C94" s="343" t="s">
        <v>554</v>
      </c>
      <c r="D94" s="343">
        <v>1058</v>
      </c>
      <c r="E94" s="345" t="s">
        <v>52</v>
      </c>
      <c r="F94" s="345" t="s">
        <v>1537</v>
      </c>
      <c r="G94" s="352" t="s">
        <v>1041</v>
      </c>
      <c r="H94" s="343" t="s">
        <v>52</v>
      </c>
      <c r="I94" s="343" t="s">
        <v>52</v>
      </c>
      <c r="J94" s="346">
        <v>1922795.2</v>
      </c>
      <c r="K94" s="347">
        <v>4.6601788794174585E-2</v>
      </c>
      <c r="L94" s="346">
        <v>2103987</v>
      </c>
      <c r="M94" s="346">
        <v>1944567</v>
      </c>
      <c r="N94" s="346">
        <v>2023081</v>
      </c>
      <c r="O94" s="346">
        <v>1797587</v>
      </c>
      <c r="P94" s="346">
        <v>1744754</v>
      </c>
      <c r="Q94" s="346">
        <v>90941.396378944977</v>
      </c>
      <c r="R94" s="346">
        <v>83990.979877053032</v>
      </c>
      <c r="S94" s="346">
        <v>114600.72534174327</v>
      </c>
      <c r="T94" s="346">
        <v>82157.596759269829</v>
      </c>
      <c r="U94" s="346">
        <v>76337.780667252198</v>
      </c>
      <c r="V94" s="353">
        <f t="shared" si="7"/>
        <v>0.14965820949660899</v>
      </c>
      <c r="W94" s="288">
        <v>0.14542309687245916</v>
      </c>
      <c r="X94" s="288">
        <v>0.1430531489546841</v>
      </c>
      <c r="Y94" s="288">
        <v>0.14278656229292641</v>
      </c>
      <c r="Z94" s="288">
        <v>0.15659001516395499</v>
      </c>
      <c r="AA94" s="288">
        <v>0.15129911664106804</v>
      </c>
      <c r="AB94" s="288">
        <v>0.1587973170545611</v>
      </c>
      <c r="AC94" s="345" t="str">
        <f t="shared" si="8"/>
        <v>Dhaka FR Non-PNP</v>
      </c>
      <c r="AD94" s="363">
        <v>2103987</v>
      </c>
      <c r="AE94" s="363">
        <v>1944567</v>
      </c>
      <c r="AF94" s="363">
        <v>2023081</v>
      </c>
      <c r="AG94" s="363">
        <v>1797587</v>
      </c>
      <c r="AH94" s="363">
        <v>1744754</v>
      </c>
      <c r="AI94" s="363">
        <v>1469024</v>
      </c>
      <c r="AJ94" s="364">
        <f t="shared" si="9"/>
        <v>11083000</v>
      </c>
      <c r="AK94" s="365">
        <v>309075.69030000002</v>
      </c>
      <c r="AL94" s="365">
        <v>278073.08100000001</v>
      </c>
      <c r="AM94" s="365">
        <v>286468.2696</v>
      </c>
      <c r="AN94" s="365">
        <v>281322.522</v>
      </c>
      <c r="AO94" s="365">
        <v>263981.12890000001</v>
      </c>
      <c r="AP94" s="365">
        <v>232983.55859999999</v>
      </c>
      <c r="AQ94" s="366">
        <f t="shared" si="10"/>
        <v>1651904.2504000003</v>
      </c>
      <c r="AR94" s="288">
        <f t="shared" si="11"/>
        <v>0.14904847517820088</v>
      </c>
      <c r="AS94" s="357" t="s">
        <v>1497</v>
      </c>
    </row>
    <row r="95" spans="1:45" hidden="1">
      <c r="A95" s="343">
        <v>499</v>
      </c>
      <c r="B95" s="343" t="s">
        <v>411</v>
      </c>
      <c r="C95" s="343" t="s">
        <v>1917</v>
      </c>
      <c r="D95" s="343">
        <v>900</v>
      </c>
      <c r="E95" s="345" t="s">
        <v>52</v>
      </c>
      <c r="F95" s="345" t="s">
        <v>1537</v>
      </c>
      <c r="G95" s="352" t="s">
        <v>1041</v>
      </c>
      <c r="H95" s="343" t="s">
        <v>52</v>
      </c>
      <c r="I95" s="343" t="s">
        <v>52</v>
      </c>
      <c r="J95" s="346">
        <v>1525119.2</v>
      </c>
      <c r="K95" s="347">
        <v>3.99248932409665E-2</v>
      </c>
      <c r="L95" s="346">
        <v>1625243</v>
      </c>
      <c r="M95" s="346">
        <v>1575488</v>
      </c>
      <c r="N95" s="346">
        <v>1744129</v>
      </c>
      <c r="O95" s="346">
        <v>1342679</v>
      </c>
      <c r="P95" s="346">
        <v>1338057</v>
      </c>
      <c r="Q95" s="346">
        <v>71133.778776388557</v>
      </c>
      <c r="R95" s="346">
        <v>44895.695261825138</v>
      </c>
      <c r="S95" s="346">
        <v>81107.07382604928</v>
      </c>
      <c r="T95" s="346">
        <v>58963.03561460966</v>
      </c>
      <c r="U95" s="346">
        <v>48351.522719868546</v>
      </c>
      <c r="V95" s="353">
        <f t="shared" si="7"/>
        <v>0.13674799861150352</v>
      </c>
      <c r="W95" s="288">
        <v>0.13319247384508032</v>
      </c>
      <c r="X95" s="288">
        <v>0.13474990458922495</v>
      </c>
      <c r="Y95" s="288">
        <v>0.13068103235891021</v>
      </c>
      <c r="Z95" s="288">
        <v>0.13857966665553742</v>
      </c>
      <c r="AA95" s="288">
        <v>0.13579417665213389</v>
      </c>
      <c r="AB95" s="288">
        <v>0.14749073756813438</v>
      </c>
      <c r="AC95" s="345" t="str">
        <f t="shared" si="8"/>
        <v>Dhaka FR Non-PNP</v>
      </c>
      <c r="AD95" s="363">
        <v>1625243</v>
      </c>
      <c r="AE95" s="363">
        <v>1575488</v>
      </c>
      <c r="AF95" s="363">
        <v>1744129</v>
      </c>
      <c r="AG95" s="363">
        <v>1342679</v>
      </c>
      <c r="AH95" s="363">
        <v>1338057</v>
      </c>
      <c r="AI95" s="363">
        <v>1217164</v>
      </c>
      <c r="AJ95" s="364">
        <f t="shared" si="9"/>
        <v>8842760</v>
      </c>
      <c r="AK95" s="365">
        <v>216319.97639999999</v>
      </c>
      <c r="AL95" s="365">
        <v>212218.36829999997</v>
      </c>
      <c r="AM95" s="365">
        <v>227957.52960000001</v>
      </c>
      <c r="AN95" s="365">
        <v>186095.58660000001</v>
      </c>
      <c r="AO95" s="365">
        <v>184518.06029999998</v>
      </c>
      <c r="AP95" s="365">
        <v>179026.2898</v>
      </c>
      <c r="AQ95" s="366">
        <f t="shared" si="10"/>
        <v>1206135.811</v>
      </c>
      <c r="AR95" s="288">
        <f t="shared" si="11"/>
        <v>0.1363981167644491</v>
      </c>
      <c r="AS95" s="357" t="s">
        <v>1497</v>
      </c>
    </row>
    <row r="96" spans="1:45" hidden="1">
      <c r="A96" s="343">
        <v>80</v>
      </c>
      <c r="B96" s="343" t="s">
        <v>502</v>
      </c>
      <c r="C96" s="343" t="s">
        <v>503</v>
      </c>
      <c r="D96" s="343">
        <v>2150</v>
      </c>
      <c r="E96" s="345" t="s">
        <v>52</v>
      </c>
      <c r="F96" s="345" t="s">
        <v>1537</v>
      </c>
      <c r="G96" s="352" t="s">
        <v>1041</v>
      </c>
      <c r="H96" s="343" t="s">
        <v>79</v>
      </c>
      <c r="I96" s="343" t="s">
        <v>52</v>
      </c>
      <c r="J96" s="346">
        <v>5530913.5999999996</v>
      </c>
      <c r="K96" s="347">
        <v>6.9151265869226014E-2</v>
      </c>
      <c r="L96" s="346">
        <v>5388300</v>
      </c>
      <c r="M96" s="346">
        <v>5464066</v>
      </c>
      <c r="N96" s="346">
        <v>6535750</v>
      </c>
      <c r="O96" s="346">
        <v>4040382</v>
      </c>
      <c r="P96" s="346">
        <v>6226070</v>
      </c>
      <c r="Q96" s="346">
        <v>407351.52657779888</v>
      </c>
      <c r="R96" s="346">
        <v>171446.98782196222</v>
      </c>
      <c r="S96" s="346">
        <v>581532.55599558132</v>
      </c>
      <c r="T96" s="346">
        <v>266073.7521066101</v>
      </c>
      <c r="U96" s="346">
        <v>485943.56176463736</v>
      </c>
      <c r="V96" s="353">
        <f t="shared" si="7"/>
        <v>0.16726568342775147</v>
      </c>
      <c r="W96" s="288">
        <v>0.16240859504988803</v>
      </c>
      <c r="X96" s="288">
        <v>0.16858287991379101</v>
      </c>
      <c r="Y96" s="288">
        <v>0.16514586217997645</v>
      </c>
      <c r="Z96" s="288">
        <v>0.17855840851444815</v>
      </c>
      <c r="AA96" s="288">
        <v>0.16032382708683723</v>
      </c>
      <c r="AB96" s="288">
        <v>0.16857452782156787</v>
      </c>
      <c r="AC96" s="345" t="str">
        <f t="shared" si="8"/>
        <v>Dhaka FR Non-PNP</v>
      </c>
      <c r="AD96" s="363">
        <v>5388300</v>
      </c>
      <c r="AE96" s="363">
        <v>5464066</v>
      </c>
      <c r="AF96" s="363">
        <v>6535750</v>
      </c>
      <c r="AG96" s="363">
        <v>4040382</v>
      </c>
      <c r="AH96" s="363">
        <v>6226070</v>
      </c>
      <c r="AI96" s="363">
        <v>4691030</v>
      </c>
      <c r="AJ96" s="364">
        <f t="shared" si="9"/>
        <v>32345598</v>
      </c>
      <c r="AK96" s="365">
        <v>869132.79</v>
      </c>
      <c r="AL96" s="365">
        <v>927798.57660000003</v>
      </c>
      <c r="AM96" s="365">
        <v>1075130.875</v>
      </c>
      <c r="AN96" s="365">
        <v>721612.40380000009</v>
      </c>
      <c r="AO96" s="365">
        <v>1027068.7350000001</v>
      </c>
      <c r="AP96" s="365">
        <v>789778.65480000002</v>
      </c>
      <c r="AQ96" s="366">
        <f t="shared" si="10"/>
        <v>5410522.0351999998</v>
      </c>
      <c r="AR96" s="288">
        <f t="shared" si="11"/>
        <v>0.16727228339386396</v>
      </c>
      <c r="AS96" s="357" t="s">
        <v>1497</v>
      </c>
    </row>
    <row r="97" spans="1:45" hidden="1">
      <c r="A97" s="343">
        <v>220</v>
      </c>
      <c r="B97" s="343" t="s">
        <v>597</v>
      </c>
      <c r="C97" s="343" t="s">
        <v>439</v>
      </c>
      <c r="D97" s="343">
        <v>1700</v>
      </c>
      <c r="E97" s="345" t="s">
        <v>52</v>
      </c>
      <c r="F97" s="345" t="s">
        <v>1537</v>
      </c>
      <c r="G97" s="352" t="s">
        <v>1041</v>
      </c>
      <c r="H97" s="343" t="s">
        <v>52</v>
      </c>
      <c r="I97" s="343" t="s">
        <v>52</v>
      </c>
      <c r="J97" s="346">
        <v>2891457.4</v>
      </c>
      <c r="K97" s="347">
        <v>6.0543818398210707E-2</v>
      </c>
      <c r="L97" s="346">
        <v>2789215</v>
      </c>
      <c r="M97" s="346">
        <v>2919175</v>
      </c>
      <c r="N97" s="346">
        <v>3194360</v>
      </c>
      <c r="O97" s="346">
        <v>2483971</v>
      </c>
      <c r="P97" s="346">
        <v>3070566</v>
      </c>
      <c r="Q97" s="346">
        <v>160717.18288840534</v>
      </c>
      <c r="R97" s="346">
        <v>155831.64441684727</v>
      </c>
      <c r="S97" s="346">
        <v>222117.98658331577</v>
      </c>
      <c r="T97" s="346">
        <v>146151.90916769684</v>
      </c>
      <c r="U97" s="346">
        <v>190480.63560254732</v>
      </c>
      <c r="V97" s="353">
        <f t="shared" si="7"/>
        <v>0.14983484991424714</v>
      </c>
      <c r="W97" s="288">
        <v>0.1507391778218406</v>
      </c>
      <c r="X97" s="288">
        <v>0.14816639117760219</v>
      </c>
      <c r="Y97" s="288">
        <v>0.14341235793015319</v>
      </c>
      <c r="Z97" s="288">
        <v>0.15654875429534248</v>
      </c>
      <c r="AA97" s="288">
        <v>0.14316106274650184</v>
      </c>
      <c r="AB97" s="288">
        <v>0.15698135551404271</v>
      </c>
      <c r="AC97" s="345" t="str">
        <f t="shared" si="8"/>
        <v>Dhaka FR Non-PNP</v>
      </c>
      <c r="AD97" s="363">
        <v>2789215</v>
      </c>
      <c r="AE97" s="363">
        <v>2919175</v>
      </c>
      <c r="AF97" s="363">
        <v>3194360</v>
      </c>
      <c r="AG97" s="363">
        <v>2483971</v>
      </c>
      <c r="AH97" s="363">
        <v>3070566</v>
      </c>
      <c r="AI97" s="363">
        <v>2421706</v>
      </c>
      <c r="AJ97" s="364">
        <f t="shared" si="9"/>
        <v>16878993</v>
      </c>
      <c r="AK97" s="365">
        <v>421171.31400000001</v>
      </c>
      <c r="AL97" s="365">
        <v>432330.11370000005</v>
      </c>
      <c r="AM97" s="365">
        <v>458390.51649999997</v>
      </c>
      <c r="AN97" s="365">
        <v>388741.7745</v>
      </c>
      <c r="AO97" s="365">
        <v>442468.99290000001</v>
      </c>
      <c r="AP97" s="365">
        <v>379957.51260000002</v>
      </c>
      <c r="AQ97" s="366">
        <f t="shared" si="10"/>
        <v>2523060.2242000001</v>
      </c>
      <c r="AR97" s="288">
        <f t="shared" si="11"/>
        <v>0.14947930982612528</v>
      </c>
      <c r="AS97" s="357" t="s">
        <v>1497</v>
      </c>
    </row>
    <row r="98" spans="1:45" hidden="1">
      <c r="A98" s="343">
        <v>67</v>
      </c>
      <c r="B98" s="343" t="s">
        <v>77</v>
      </c>
      <c r="C98" s="343" t="s">
        <v>911</v>
      </c>
      <c r="D98" s="343">
        <v>1400</v>
      </c>
      <c r="E98" s="345" t="s">
        <v>52</v>
      </c>
      <c r="F98" s="345" t="s">
        <v>1492</v>
      </c>
      <c r="G98" s="352" t="s">
        <v>1041</v>
      </c>
      <c r="H98" s="343" t="s">
        <v>79</v>
      </c>
      <c r="I98" s="343" t="s">
        <v>52</v>
      </c>
      <c r="J98" s="346">
        <v>6964432.4000000004</v>
      </c>
      <c r="K98" s="347">
        <v>5.4238222710263295E-2</v>
      </c>
      <c r="L98" s="346">
        <v>6608483</v>
      </c>
      <c r="M98" s="346">
        <v>6989857</v>
      </c>
      <c r="N98" s="346">
        <v>7400730</v>
      </c>
      <c r="O98" s="346">
        <v>6473784</v>
      </c>
      <c r="P98" s="346">
        <v>7349308</v>
      </c>
      <c r="Q98" s="346">
        <v>135146.71473036101</v>
      </c>
      <c r="R98" s="346">
        <v>424177.43500323838</v>
      </c>
      <c r="S98" s="346">
        <v>468726.33755219704</v>
      </c>
      <c r="T98" s="346">
        <v>380085.53356411587</v>
      </c>
      <c r="U98" s="346">
        <v>480556.15695895546</v>
      </c>
      <c r="V98" s="353">
        <f t="shared" si="7"/>
        <v>0.15804797527480205</v>
      </c>
      <c r="W98" s="288">
        <v>0.15579015297470683</v>
      </c>
      <c r="X98" s="288">
        <v>0.15524443144127092</v>
      </c>
      <c r="Y98" s="288">
        <v>0.15036477343870058</v>
      </c>
      <c r="Z98" s="288">
        <v>0.16174010526256247</v>
      </c>
      <c r="AA98" s="288">
        <v>0.15204049465197786</v>
      </c>
      <c r="AB98" s="288">
        <v>0.17310789387959369</v>
      </c>
      <c r="AC98" s="345" t="str">
        <f t="shared" si="8"/>
        <v>Dhaka FR PNP</v>
      </c>
      <c r="AD98" s="363">
        <v>6608483</v>
      </c>
      <c r="AE98" s="363">
        <v>6989857</v>
      </c>
      <c r="AF98" s="363">
        <v>7400730</v>
      </c>
      <c r="AG98" s="363">
        <v>6473784</v>
      </c>
      <c r="AH98" s="363">
        <v>7349308</v>
      </c>
      <c r="AI98" s="363">
        <v>5773557</v>
      </c>
      <c r="AJ98" s="364">
        <f t="shared" si="9"/>
        <v>40595719</v>
      </c>
      <c r="AK98" s="365">
        <v>1026957.9474000001</v>
      </c>
      <c r="AL98" s="365">
        <v>1090417.692</v>
      </c>
      <c r="AM98" s="365">
        <v>1113069.7920000001</v>
      </c>
      <c r="AN98" s="365">
        <v>1046163.3328</v>
      </c>
      <c r="AO98" s="365">
        <v>1100771.2624000001</v>
      </c>
      <c r="AP98" s="365">
        <v>998773.11499999987</v>
      </c>
      <c r="AQ98" s="366">
        <f t="shared" si="10"/>
        <v>6376153.1416000007</v>
      </c>
      <c r="AR98" s="288">
        <f t="shared" si="11"/>
        <v>0.15706466836072053</v>
      </c>
      <c r="AS98" s="357" t="s">
        <v>1498</v>
      </c>
    </row>
    <row r="99" spans="1:45" hidden="1">
      <c r="A99" s="343">
        <v>174</v>
      </c>
      <c r="B99" s="343" t="s">
        <v>620</v>
      </c>
      <c r="C99" s="343" t="s">
        <v>1920</v>
      </c>
      <c r="D99" s="343">
        <v>2200</v>
      </c>
      <c r="E99" s="345" t="s">
        <v>52</v>
      </c>
      <c r="F99" s="345" t="s">
        <v>1537</v>
      </c>
      <c r="G99" s="352" t="s">
        <v>1041</v>
      </c>
      <c r="H99" s="343" t="s">
        <v>52</v>
      </c>
      <c r="I99" s="343" t="s">
        <v>52</v>
      </c>
      <c r="J99" s="346">
        <v>3119556</v>
      </c>
      <c r="K99" s="347">
        <v>6.1604649455682677E-2</v>
      </c>
      <c r="L99" s="346">
        <v>2923032</v>
      </c>
      <c r="M99" s="346">
        <v>3075058</v>
      </c>
      <c r="N99" s="346">
        <v>3251284</v>
      </c>
      <c r="O99" s="346">
        <v>2929375</v>
      </c>
      <c r="P99" s="346">
        <v>3419031</v>
      </c>
      <c r="Q99" s="346">
        <v>180845.63169096509</v>
      </c>
      <c r="R99" s="346">
        <v>159115.5694515403</v>
      </c>
      <c r="S99" s="346">
        <v>254316.40553554008</v>
      </c>
      <c r="T99" s="346">
        <v>150328.823203679</v>
      </c>
      <c r="U99" s="346">
        <v>216289.33930513356</v>
      </c>
      <c r="V99" s="353">
        <f t="shared" si="7"/>
        <v>0.16479355401933929</v>
      </c>
      <c r="W99" s="288">
        <v>0.16552555859886392</v>
      </c>
      <c r="X99" s="288">
        <v>0.15986370926381302</v>
      </c>
      <c r="Y99" s="288">
        <v>0.16068295146195088</v>
      </c>
      <c r="Z99" s="288">
        <v>0.16676884410300988</v>
      </c>
      <c r="AA99" s="288">
        <v>0.15946700632371474</v>
      </c>
      <c r="AB99" s="288">
        <v>0.17645325436468318</v>
      </c>
      <c r="AC99" s="345" t="str">
        <f t="shared" si="8"/>
        <v>Dhaka FR Non-PNP</v>
      </c>
      <c r="AD99" s="363">
        <v>2923032</v>
      </c>
      <c r="AE99" s="363">
        <v>3075058</v>
      </c>
      <c r="AF99" s="363">
        <v>3251284</v>
      </c>
      <c r="AG99" s="363">
        <v>2929375</v>
      </c>
      <c r="AH99" s="363">
        <v>3419031</v>
      </c>
      <c r="AI99" s="363">
        <v>2837803</v>
      </c>
      <c r="AJ99" s="364">
        <f t="shared" si="9"/>
        <v>18435583</v>
      </c>
      <c r="AK99" s="365">
        <v>489315.55679999996</v>
      </c>
      <c r="AL99" s="365">
        <v>494161.82060000004</v>
      </c>
      <c r="AM99" s="365">
        <v>522481.33880000003</v>
      </c>
      <c r="AN99" s="365">
        <v>488326.64579999994</v>
      </c>
      <c r="AO99" s="365">
        <v>538839.12799999991</v>
      </c>
      <c r="AP99" s="365">
        <v>500576.63040000002</v>
      </c>
      <c r="AQ99" s="366">
        <f t="shared" si="10"/>
        <v>3033701.1204000004</v>
      </c>
      <c r="AR99" s="288">
        <f t="shared" si="11"/>
        <v>0.16455683123229684</v>
      </c>
      <c r="AS99" s="357" t="s">
        <v>1497</v>
      </c>
    </row>
    <row r="100" spans="1:45" hidden="1">
      <c r="A100" s="343">
        <v>485</v>
      </c>
      <c r="B100" s="343" t="s">
        <v>267</v>
      </c>
      <c r="C100" s="343" t="s">
        <v>941</v>
      </c>
      <c r="D100" s="343">
        <v>1250</v>
      </c>
      <c r="E100" s="345" t="s">
        <v>52</v>
      </c>
      <c r="F100" s="345" t="s">
        <v>1537</v>
      </c>
      <c r="G100" s="352" t="s">
        <v>1041</v>
      </c>
      <c r="H100" s="343" t="s">
        <v>52</v>
      </c>
      <c r="I100" s="343" t="s">
        <v>52</v>
      </c>
      <c r="J100" s="346">
        <v>1391661</v>
      </c>
      <c r="K100" s="347">
        <v>1.288448061401007E-2</v>
      </c>
      <c r="L100" s="346">
        <v>1592866</v>
      </c>
      <c r="M100" s="346">
        <v>1326845</v>
      </c>
      <c r="N100" s="346">
        <v>1470991</v>
      </c>
      <c r="O100" s="346">
        <v>1187090</v>
      </c>
      <c r="P100" s="346">
        <v>1380513</v>
      </c>
      <c r="Q100" s="346">
        <v>58561.203981080209</v>
      </c>
      <c r="R100" s="346">
        <v>-18541.184082086838</v>
      </c>
      <c r="S100" s="346">
        <v>12079.423668362608</v>
      </c>
      <c r="T100" s="346">
        <v>21818.428149172658</v>
      </c>
      <c r="U100" s="346">
        <v>15736.274162340706</v>
      </c>
      <c r="V100" s="353">
        <f t="shared" si="7"/>
        <v>0.14426563054664354</v>
      </c>
      <c r="W100" s="288">
        <v>0.14302788747832348</v>
      </c>
      <c r="X100" s="288">
        <v>0.14342936047909902</v>
      </c>
      <c r="Y100" s="288">
        <v>0.13334792388355343</v>
      </c>
      <c r="Z100" s="288">
        <v>0.15111653095558991</v>
      </c>
      <c r="AA100" s="288">
        <v>0.1373218073068552</v>
      </c>
      <c r="AB100" s="288">
        <v>0.15735027317644018</v>
      </c>
      <c r="AC100" s="345" t="str">
        <f t="shared" si="8"/>
        <v>Dhaka FR Non-PNP</v>
      </c>
      <c r="AD100" s="363">
        <v>1592866</v>
      </c>
      <c r="AE100" s="363">
        <v>1326845</v>
      </c>
      <c r="AF100" s="363">
        <v>1470991</v>
      </c>
      <c r="AG100" s="363">
        <v>1187090</v>
      </c>
      <c r="AH100" s="363">
        <v>1380513</v>
      </c>
      <c r="AI100" s="363">
        <v>1134143</v>
      </c>
      <c r="AJ100" s="364">
        <f t="shared" si="9"/>
        <v>8092448</v>
      </c>
      <c r="AK100" s="365">
        <v>227779.83799999999</v>
      </c>
      <c r="AL100" s="365">
        <v>192127.01120000001</v>
      </c>
      <c r="AM100" s="365">
        <v>178651.954</v>
      </c>
      <c r="AN100" s="365">
        <v>179369.14790000001</v>
      </c>
      <c r="AO100" s="365">
        <v>191891.30700000003</v>
      </c>
      <c r="AP100" s="365">
        <v>178400.3793</v>
      </c>
      <c r="AQ100" s="366">
        <f t="shared" si="10"/>
        <v>1148219.6373999999</v>
      </c>
      <c r="AR100" s="288">
        <f t="shared" si="11"/>
        <v>0.1418877992666743</v>
      </c>
      <c r="AS100" s="357" t="s">
        <v>1497</v>
      </c>
    </row>
    <row r="101" spans="1:45" hidden="1">
      <c r="A101" s="343">
        <v>124</v>
      </c>
      <c r="B101" s="343" t="s">
        <v>569</v>
      </c>
      <c r="C101" s="343" t="s">
        <v>570</v>
      </c>
      <c r="D101" s="343">
        <v>1800</v>
      </c>
      <c r="E101" s="345" t="s">
        <v>52</v>
      </c>
      <c r="F101" s="345" t="s">
        <v>1537</v>
      </c>
      <c r="G101" s="352" t="s">
        <v>1041</v>
      </c>
      <c r="H101" s="343" t="s">
        <v>79</v>
      </c>
      <c r="I101" s="343" t="s">
        <v>52</v>
      </c>
      <c r="J101" s="346">
        <v>3927934.8</v>
      </c>
      <c r="K101" s="347">
        <v>4.0270532749457785E-2</v>
      </c>
      <c r="L101" s="346">
        <v>3085775</v>
      </c>
      <c r="M101" s="346">
        <v>3725191</v>
      </c>
      <c r="N101" s="346">
        <v>4795723</v>
      </c>
      <c r="O101" s="346">
        <v>3690251</v>
      </c>
      <c r="P101" s="346">
        <v>4342734</v>
      </c>
      <c r="Q101" s="346">
        <v>141909.14979286358</v>
      </c>
      <c r="R101" s="346">
        <v>132914.393138599</v>
      </c>
      <c r="S101" s="346">
        <v>226567.25818433519</v>
      </c>
      <c r="T101" s="346">
        <v>129019.53194804408</v>
      </c>
      <c r="U101" s="346">
        <v>160489.80194183264</v>
      </c>
      <c r="V101" s="353">
        <f t="shared" si="7"/>
        <v>0.16914863090343213</v>
      </c>
      <c r="W101" s="288">
        <v>0.16511381259773253</v>
      </c>
      <c r="X101" s="288">
        <v>0.16645572805453862</v>
      </c>
      <c r="Y101" s="288">
        <v>0.16307065686333716</v>
      </c>
      <c r="Z101" s="288">
        <v>0.1784389458939997</v>
      </c>
      <c r="AA101" s="288">
        <v>0.16205615484696786</v>
      </c>
      <c r="AB101" s="288">
        <v>0.17975648716401679</v>
      </c>
      <c r="AC101" s="345" t="str">
        <f t="shared" si="8"/>
        <v>Dhaka FR Non-PNP</v>
      </c>
      <c r="AD101" s="363">
        <v>3085775</v>
      </c>
      <c r="AE101" s="363">
        <v>3725191</v>
      </c>
      <c r="AF101" s="363">
        <v>4795723</v>
      </c>
      <c r="AG101" s="363">
        <v>3690251</v>
      </c>
      <c r="AH101" s="363">
        <v>4342734</v>
      </c>
      <c r="AI101" s="363">
        <v>3462098</v>
      </c>
      <c r="AJ101" s="364">
        <f t="shared" si="9"/>
        <v>23101772</v>
      </c>
      <c r="AK101" s="365">
        <v>520570.24249999999</v>
      </c>
      <c r="AL101" s="365">
        <v>618381.70600000001</v>
      </c>
      <c r="AM101" s="365">
        <v>781703.01199999999</v>
      </c>
      <c r="AN101" s="365">
        <v>638376.36450000003</v>
      </c>
      <c r="AO101" s="365">
        <v>693534.46010000003</v>
      </c>
      <c r="AP101" s="365">
        <v>621775.20000000007</v>
      </c>
      <c r="AQ101" s="366">
        <f t="shared" si="10"/>
        <v>3874340.9851000002</v>
      </c>
      <c r="AR101" s="288">
        <f t="shared" si="11"/>
        <v>0.16770752412845213</v>
      </c>
      <c r="AS101" s="357" t="s">
        <v>1497</v>
      </c>
    </row>
    <row r="102" spans="1:45" hidden="1">
      <c r="A102" s="343">
        <v>19</v>
      </c>
      <c r="B102" s="343" t="s">
        <v>114</v>
      </c>
      <c r="C102" s="343" t="s">
        <v>115</v>
      </c>
      <c r="D102" s="343">
        <v>8000</v>
      </c>
      <c r="E102" s="345" t="s">
        <v>52</v>
      </c>
      <c r="F102" s="345" t="s">
        <v>1492</v>
      </c>
      <c r="G102" s="352" t="s">
        <v>1041</v>
      </c>
      <c r="H102" s="343" t="s">
        <v>52</v>
      </c>
      <c r="I102" s="343" t="s">
        <v>52</v>
      </c>
      <c r="J102" s="346">
        <v>13473965.199999999</v>
      </c>
      <c r="K102" s="347">
        <v>9.645057471809497E-2</v>
      </c>
      <c r="L102" s="346">
        <v>11198729</v>
      </c>
      <c r="M102" s="346">
        <v>12919396</v>
      </c>
      <c r="N102" s="346">
        <v>16631843</v>
      </c>
      <c r="O102" s="346">
        <v>11437586</v>
      </c>
      <c r="P102" s="346">
        <v>15182272</v>
      </c>
      <c r="Q102" s="346">
        <v>853085.82131589297</v>
      </c>
      <c r="R102" s="346">
        <v>1113819.3066183059</v>
      </c>
      <c r="S102" s="346">
        <v>1846042.8264754345</v>
      </c>
      <c r="T102" s="346">
        <v>1092916.5797191579</v>
      </c>
      <c r="U102" s="346">
        <v>1591993.9022292648</v>
      </c>
      <c r="V102" s="353">
        <f t="shared" si="7"/>
        <v>0.18015706776211873</v>
      </c>
      <c r="W102" s="288">
        <v>0.17971659520941588</v>
      </c>
      <c r="X102" s="288">
        <v>0.17771827996278969</v>
      </c>
      <c r="Y102" s="288">
        <v>0.17240384660109126</v>
      </c>
      <c r="Z102" s="288">
        <v>0.18303173669341821</v>
      </c>
      <c r="AA102" s="288">
        <v>0.17369321922822048</v>
      </c>
      <c r="AB102" s="288">
        <v>0.19437872887777691</v>
      </c>
      <c r="AC102" s="345" t="str">
        <f t="shared" si="8"/>
        <v>Dhaka FR PNP</v>
      </c>
      <c r="AD102" s="363">
        <v>11198729</v>
      </c>
      <c r="AE102" s="363">
        <v>12919396</v>
      </c>
      <c r="AF102" s="363">
        <v>16631843</v>
      </c>
      <c r="AG102" s="363">
        <v>11437586</v>
      </c>
      <c r="AH102" s="363">
        <v>15182272</v>
      </c>
      <c r="AI102" s="363">
        <v>10738527</v>
      </c>
      <c r="AJ102" s="364">
        <f t="shared" si="9"/>
        <v>78108353</v>
      </c>
      <c r="AK102" s="365">
        <v>2026969.949</v>
      </c>
      <c r="AL102" s="365">
        <v>2299652.31</v>
      </c>
      <c r="AM102" s="365">
        <v>2867329.7332000001</v>
      </c>
      <c r="AN102" s="365">
        <v>2095365.5719999999</v>
      </c>
      <c r="AO102" s="365">
        <v>2638678.6998000001</v>
      </c>
      <c r="AP102" s="365">
        <v>2087528.2415999998</v>
      </c>
      <c r="AQ102" s="366">
        <f t="shared" si="10"/>
        <v>14015524.5056</v>
      </c>
      <c r="AR102" s="288">
        <f t="shared" si="11"/>
        <v>0.17943694838374072</v>
      </c>
      <c r="AS102" s="357" t="s">
        <v>1498</v>
      </c>
    </row>
    <row r="103" spans="1:45" hidden="1">
      <c r="A103" s="343">
        <v>88</v>
      </c>
      <c r="B103" s="343" t="s">
        <v>474</v>
      </c>
      <c r="C103" s="343" t="s">
        <v>914</v>
      </c>
      <c r="D103" s="343">
        <v>1713</v>
      </c>
      <c r="E103" s="345" t="s">
        <v>195</v>
      </c>
      <c r="F103" s="345" t="s">
        <v>1492</v>
      </c>
      <c r="G103" s="352" t="s">
        <v>1041</v>
      </c>
      <c r="H103" s="343" t="s">
        <v>186</v>
      </c>
      <c r="I103" s="343" t="s">
        <v>1863</v>
      </c>
      <c r="J103" s="346">
        <v>5511115.5999999996</v>
      </c>
      <c r="K103" s="347">
        <v>7.7702040046183599E-2</v>
      </c>
      <c r="L103" s="346">
        <v>4711671</v>
      </c>
      <c r="M103" s="346">
        <v>5420068</v>
      </c>
      <c r="N103" s="346">
        <v>7245262</v>
      </c>
      <c r="O103" s="346">
        <v>4239578</v>
      </c>
      <c r="P103" s="346">
        <v>5938999</v>
      </c>
      <c r="Q103" s="346">
        <v>364429.50689432165</v>
      </c>
      <c r="R103" s="346">
        <v>382828.02892227005</v>
      </c>
      <c r="S103" s="346">
        <v>625280.05647117633</v>
      </c>
      <c r="T103" s="346">
        <v>264358.70579877589</v>
      </c>
      <c r="U103" s="346">
        <v>504228.32716519176</v>
      </c>
      <c r="V103" s="353">
        <f t="shared" si="7"/>
        <v>0.16024643856544213</v>
      </c>
      <c r="W103" s="288">
        <v>0.16364109739634131</v>
      </c>
      <c r="X103" s="288">
        <v>0.15343211432842677</v>
      </c>
      <c r="Y103" s="288">
        <v>0.15847586391151386</v>
      </c>
      <c r="Z103" s="288">
        <v>0.1632689520084564</v>
      </c>
      <c r="AA103" s="288">
        <v>0.15228688830901496</v>
      </c>
      <c r="AB103" s="288">
        <v>0.17037371543889943</v>
      </c>
      <c r="AC103" s="345" t="str">
        <f t="shared" si="8"/>
        <v>Chattogram FR PNP</v>
      </c>
      <c r="AD103" s="363">
        <v>4711671</v>
      </c>
      <c r="AE103" s="363">
        <v>5420068</v>
      </c>
      <c r="AF103" s="363">
        <v>7245262</v>
      </c>
      <c r="AG103" s="363">
        <v>4239578</v>
      </c>
      <c r="AH103" s="363">
        <v>5938999</v>
      </c>
      <c r="AI103" s="363">
        <v>3575772</v>
      </c>
      <c r="AJ103" s="364">
        <f t="shared" si="9"/>
        <v>31131350</v>
      </c>
      <c r="AK103" s="365">
        <v>770358.20850000007</v>
      </c>
      <c r="AL103" s="365">
        <v>831438.43119999999</v>
      </c>
      <c r="AM103" s="365">
        <v>1148373.8685000001</v>
      </c>
      <c r="AN103" s="365">
        <v>698258.16720000003</v>
      </c>
      <c r="AO103" s="365">
        <v>924108.55559999996</v>
      </c>
      <c r="AP103" s="365">
        <v>608462.27679999999</v>
      </c>
      <c r="AQ103" s="366">
        <f t="shared" si="10"/>
        <v>4980999.5077999998</v>
      </c>
      <c r="AR103" s="288">
        <f t="shared" si="11"/>
        <v>0.15999947023820038</v>
      </c>
      <c r="AS103" s="357" t="s">
        <v>1496</v>
      </c>
    </row>
    <row r="104" spans="1:45" hidden="1">
      <c r="A104" s="343">
        <v>89</v>
      </c>
      <c r="B104" s="343" t="s">
        <v>218</v>
      </c>
      <c r="C104" s="343" t="s">
        <v>1921</v>
      </c>
      <c r="D104" s="343">
        <v>2515</v>
      </c>
      <c r="E104" s="345" t="s">
        <v>52</v>
      </c>
      <c r="F104" s="345" t="s">
        <v>1537</v>
      </c>
      <c r="G104" s="352" t="s">
        <v>1041</v>
      </c>
      <c r="H104" s="343" t="s">
        <v>79</v>
      </c>
      <c r="I104" s="343" t="s">
        <v>52</v>
      </c>
      <c r="J104" s="346">
        <v>4364995</v>
      </c>
      <c r="K104" s="347">
        <v>7.8209119420973403E-2</v>
      </c>
      <c r="L104" s="346">
        <v>4198611</v>
      </c>
      <c r="M104" s="346">
        <v>4073543</v>
      </c>
      <c r="N104" s="346">
        <v>4800029</v>
      </c>
      <c r="O104" s="346">
        <v>3940282</v>
      </c>
      <c r="P104" s="346">
        <v>4812510</v>
      </c>
      <c r="Q104" s="346">
        <v>329616.64972596045</v>
      </c>
      <c r="R104" s="346">
        <v>184524.88271591649</v>
      </c>
      <c r="S104" s="346">
        <v>455360.64154889842</v>
      </c>
      <c r="T104" s="346">
        <v>318607.73918466887</v>
      </c>
      <c r="U104" s="346">
        <v>418802.162959315</v>
      </c>
      <c r="V104" s="353">
        <f t="shared" si="7"/>
        <v>0.172839554248718</v>
      </c>
      <c r="W104" s="288">
        <v>0.17093425475983776</v>
      </c>
      <c r="X104" s="288">
        <v>0.167836647871621</v>
      </c>
      <c r="Y104" s="288">
        <v>0.17258633304065157</v>
      </c>
      <c r="Z104" s="288">
        <v>0.17456064592692827</v>
      </c>
      <c r="AA104" s="288">
        <v>0.16550131324780681</v>
      </c>
      <c r="AB104" s="288">
        <v>0.18561813064546268</v>
      </c>
      <c r="AC104" s="345" t="str">
        <f t="shared" si="8"/>
        <v>Dhaka FR Non-PNP</v>
      </c>
      <c r="AD104" s="363">
        <v>4198611</v>
      </c>
      <c r="AE104" s="363">
        <v>4073543</v>
      </c>
      <c r="AF104" s="363">
        <v>4800029</v>
      </c>
      <c r="AG104" s="363">
        <v>3940282</v>
      </c>
      <c r="AH104" s="363">
        <v>4812510</v>
      </c>
      <c r="AI104" s="363">
        <v>3852218</v>
      </c>
      <c r="AJ104" s="364">
        <f t="shared" si="9"/>
        <v>25677193</v>
      </c>
      <c r="AK104" s="365">
        <v>727619.28630000004</v>
      </c>
      <c r="AL104" s="365">
        <v>683540.51540000003</v>
      </c>
      <c r="AM104" s="365">
        <v>827044.82440000004</v>
      </c>
      <c r="AN104" s="365">
        <v>688367.09069999994</v>
      </c>
      <c r="AO104" s="365">
        <v>784920.54409999994</v>
      </c>
      <c r="AP104" s="365">
        <v>714957.36959999998</v>
      </c>
      <c r="AQ104" s="366">
        <f t="shared" si="10"/>
        <v>4426449.6305</v>
      </c>
      <c r="AR104" s="288">
        <f t="shared" si="11"/>
        <v>0.17238837712907326</v>
      </c>
      <c r="AS104" s="357" t="s">
        <v>1497</v>
      </c>
    </row>
    <row r="105" spans="1:45" hidden="1">
      <c r="A105" s="343">
        <v>218</v>
      </c>
      <c r="B105" s="343" t="s">
        <v>279</v>
      </c>
      <c r="C105" s="343" t="s">
        <v>280</v>
      </c>
      <c r="D105" s="343">
        <v>1200</v>
      </c>
      <c r="E105" s="345" t="s">
        <v>52</v>
      </c>
      <c r="F105" s="345" t="s">
        <v>1537</v>
      </c>
      <c r="G105" s="352" t="s">
        <v>1041</v>
      </c>
      <c r="H105" s="343" t="s">
        <v>52</v>
      </c>
      <c r="I105" s="343" t="s">
        <v>52</v>
      </c>
      <c r="J105" s="346">
        <v>2354769.7999999998</v>
      </c>
      <c r="K105" s="347">
        <v>5.674658639598535E-2</v>
      </c>
      <c r="L105" s="346">
        <v>2257085</v>
      </c>
      <c r="M105" s="346">
        <v>2281195</v>
      </c>
      <c r="N105" s="346">
        <v>2597847</v>
      </c>
      <c r="O105" s="346">
        <v>2178591</v>
      </c>
      <c r="P105" s="346">
        <v>2459131</v>
      </c>
      <c r="Q105" s="346">
        <v>115489.53331881738</v>
      </c>
      <c r="R105" s="346">
        <v>118535.54677834047</v>
      </c>
      <c r="S105" s="346">
        <v>186597.13499746379</v>
      </c>
      <c r="T105" s="346">
        <v>100303.84340313956</v>
      </c>
      <c r="U105" s="346">
        <v>147199.6809940245</v>
      </c>
      <c r="V105" s="353">
        <f t="shared" si="7"/>
        <v>0.15473203040268943</v>
      </c>
      <c r="W105" s="288">
        <v>0.15517741023524148</v>
      </c>
      <c r="X105" s="288">
        <v>0.15089423249729361</v>
      </c>
      <c r="Y105" s="288">
        <v>0.14658877724874991</v>
      </c>
      <c r="Z105" s="288">
        <v>0.16011753379525512</v>
      </c>
      <c r="AA105" s="288">
        <v>0.14748314005879598</v>
      </c>
      <c r="AB105" s="288">
        <v>0.16813108858080056</v>
      </c>
      <c r="AC105" s="345" t="str">
        <f t="shared" si="8"/>
        <v>Dhaka FR Non-PNP</v>
      </c>
      <c r="AD105" s="363">
        <v>2257085</v>
      </c>
      <c r="AE105" s="363">
        <v>2281195</v>
      </c>
      <c r="AF105" s="363">
        <v>2597847</v>
      </c>
      <c r="AG105" s="363">
        <v>2178591</v>
      </c>
      <c r="AH105" s="363">
        <v>2459131</v>
      </c>
      <c r="AI105" s="363">
        <v>1988763</v>
      </c>
      <c r="AJ105" s="364">
        <f t="shared" si="9"/>
        <v>13762612</v>
      </c>
      <c r="AK105" s="365">
        <v>351202.58159999998</v>
      </c>
      <c r="AL105" s="365">
        <v>345144.65219999995</v>
      </c>
      <c r="AM105" s="365">
        <v>380844.3702</v>
      </c>
      <c r="AN105" s="365">
        <v>348792.57919999998</v>
      </c>
      <c r="AO105" s="365">
        <v>360754.37099999998</v>
      </c>
      <c r="AP105" s="365">
        <v>334307.69829999999</v>
      </c>
      <c r="AQ105" s="366">
        <f t="shared" si="10"/>
        <v>2121046.2524999999</v>
      </c>
      <c r="AR105" s="288">
        <f t="shared" si="11"/>
        <v>0.15411654797069044</v>
      </c>
      <c r="AS105" s="357" t="s">
        <v>1497</v>
      </c>
    </row>
    <row r="106" spans="1:45" hidden="1">
      <c r="A106" s="343">
        <v>41</v>
      </c>
      <c r="B106" s="343" t="s">
        <v>842</v>
      </c>
      <c r="C106" s="343" t="s">
        <v>150</v>
      </c>
      <c r="D106" s="343">
        <v>5858</v>
      </c>
      <c r="E106" s="345" t="s">
        <v>107</v>
      </c>
      <c r="F106" s="345" t="s">
        <v>1492</v>
      </c>
      <c r="G106" s="352" t="s">
        <v>1555</v>
      </c>
      <c r="H106" s="343" t="s">
        <v>150</v>
      </c>
      <c r="I106" s="343" t="s">
        <v>1863</v>
      </c>
      <c r="J106" s="346">
        <v>13294188.199999999</v>
      </c>
      <c r="K106" s="347">
        <v>5.5622453037309602E-2</v>
      </c>
      <c r="L106" s="346">
        <v>12759761</v>
      </c>
      <c r="M106" s="346">
        <v>12948365</v>
      </c>
      <c r="N106" s="346">
        <v>15439483</v>
      </c>
      <c r="O106" s="346">
        <v>11593990</v>
      </c>
      <c r="P106" s="346">
        <v>13729342</v>
      </c>
      <c r="Q106" s="346">
        <v>705331.11443032487</v>
      </c>
      <c r="R106" s="346">
        <v>630364.21549535356</v>
      </c>
      <c r="S106" s="346">
        <v>975112.00372081995</v>
      </c>
      <c r="T106" s="346">
        <v>314336.39654060174</v>
      </c>
      <c r="U106" s="346">
        <v>1072133.0639311764</v>
      </c>
      <c r="V106" s="353">
        <f t="shared" si="7"/>
        <v>0.15587058144081922</v>
      </c>
      <c r="W106" s="288">
        <v>0.15596877092246847</v>
      </c>
      <c r="X106" s="288">
        <v>0.15428726573175849</v>
      </c>
      <c r="Y106" s="288">
        <v>0.13932445724528139</v>
      </c>
      <c r="Z106" s="288">
        <v>0.16064798494850815</v>
      </c>
      <c r="AA106" s="288">
        <v>0.15005348998960613</v>
      </c>
      <c r="AB106" s="288">
        <v>0.17494151980729269</v>
      </c>
      <c r="AC106" s="345" t="str">
        <f t="shared" si="8"/>
        <v>Rajshahi OWN PNP</v>
      </c>
      <c r="AD106" s="363">
        <v>12759761</v>
      </c>
      <c r="AE106" s="363">
        <v>12948365</v>
      </c>
      <c r="AF106" s="363">
        <v>15439483</v>
      </c>
      <c r="AG106" s="363">
        <v>11593990</v>
      </c>
      <c r="AH106" s="363">
        <v>13729342</v>
      </c>
      <c r="AI106" s="363">
        <v>10545178</v>
      </c>
      <c r="AJ106" s="364">
        <f t="shared" si="9"/>
        <v>77016119</v>
      </c>
      <c r="AK106" s="365">
        <v>1949691.1751999999</v>
      </c>
      <c r="AL106" s="365">
        <v>1997932.8737999999</v>
      </c>
      <c r="AM106" s="365">
        <v>2152263.7908000001</v>
      </c>
      <c r="AN106" s="365">
        <v>1815332.7135999999</v>
      </c>
      <c r="AO106" s="365">
        <v>2058028.3658</v>
      </c>
      <c r="AP106" s="365">
        <v>1849620.7132000001</v>
      </c>
      <c r="AQ106" s="366">
        <f t="shared" si="10"/>
        <v>11822869.632400002</v>
      </c>
      <c r="AR106" s="288">
        <f t="shared" si="11"/>
        <v>0.15351162569487567</v>
      </c>
      <c r="AS106" s="357" t="s">
        <v>1507</v>
      </c>
    </row>
    <row r="107" spans="1:45" hidden="1">
      <c r="A107" s="343">
        <v>122</v>
      </c>
      <c r="B107" s="343" t="s">
        <v>604</v>
      </c>
      <c r="C107" s="343" t="s">
        <v>1922</v>
      </c>
      <c r="D107" s="343">
        <v>1893</v>
      </c>
      <c r="E107" s="345" t="s">
        <v>107</v>
      </c>
      <c r="F107" s="345" t="s">
        <v>1537</v>
      </c>
      <c r="G107" s="352" t="s">
        <v>1041</v>
      </c>
      <c r="H107" s="343" t="s">
        <v>606</v>
      </c>
      <c r="I107" s="343" t="s">
        <v>1863</v>
      </c>
      <c r="J107" s="346">
        <v>3549438.4</v>
      </c>
      <c r="K107" s="347">
        <v>8.4247923507070901E-2</v>
      </c>
      <c r="L107" s="346">
        <v>3141398</v>
      </c>
      <c r="M107" s="346">
        <v>3137029</v>
      </c>
      <c r="N107" s="346">
        <v>4114074</v>
      </c>
      <c r="O107" s="346">
        <v>3262868</v>
      </c>
      <c r="P107" s="346">
        <v>4091823</v>
      </c>
      <c r="Q107" s="346">
        <v>260067.34613895451</v>
      </c>
      <c r="R107" s="346">
        <v>226991.83954596362</v>
      </c>
      <c r="S107" s="346">
        <v>391558.71997691272</v>
      </c>
      <c r="T107" s="346">
        <v>249810.12099604344</v>
      </c>
      <c r="U107" s="346">
        <v>366736.04742342653</v>
      </c>
      <c r="V107" s="353">
        <f t="shared" si="7"/>
        <v>0.17455418269054346</v>
      </c>
      <c r="W107" s="288">
        <v>0.1735499923818391</v>
      </c>
      <c r="X107" s="288">
        <v>0.17210780044900653</v>
      </c>
      <c r="Y107" s="288">
        <v>0.17029044582079375</v>
      </c>
      <c r="Z107" s="288">
        <v>0.18082199530025292</v>
      </c>
      <c r="AA107" s="288">
        <v>0.1670061730084674</v>
      </c>
      <c r="AB107" s="288">
        <v>0.1835486891829011</v>
      </c>
      <c r="AC107" s="345" t="str">
        <f t="shared" si="8"/>
        <v>Rajshahi FR Non-PNP</v>
      </c>
      <c r="AD107" s="363">
        <v>3141398</v>
      </c>
      <c r="AE107" s="363">
        <v>3137029</v>
      </c>
      <c r="AF107" s="363">
        <v>4114074</v>
      </c>
      <c r="AG107" s="363">
        <v>3262868</v>
      </c>
      <c r="AH107" s="363">
        <v>4091823</v>
      </c>
      <c r="AI107" s="363">
        <v>3012394</v>
      </c>
      <c r="AJ107" s="364">
        <f t="shared" si="9"/>
        <v>20759586</v>
      </c>
      <c r="AK107" s="365">
        <v>550058.96490000002</v>
      </c>
      <c r="AL107" s="365">
        <v>539882.86300000001</v>
      </c>
      <c r="AM107" s="365">
        <v>698158.18809999991</v>
      </c>
      <c r="AN107" s="365">
        <v>589926.5344</v>
      </c>
      <c r="AO107" s="365">
        <v>684971.00280000002</v>
      </c>
      <c r="AP107" s="365">
        <v>553376.2267</v>
      </c>
      <c r="AQ107" s="366">
        <f t="shared" si="10"/>
        <v>3616373.7799</v>
      </c>
      <c r="AR107" s="288">
        <f t="shared" si="11"/>
        <v>0.17420259632826973</v>
      </c>
      <c r="AS107" s="357" t="s">
        <v>1499</v>
      </c>
    </row>
    <row r="108" spans="1:45" hidden="1">
      <c r="A108" s="343">
        <v>442</v>
      </c>
      <c r="B108" s="343" t="s">
        <v>428</v>
      </c>
      <c r="C108" s="343" t="s">
        <v>1923</v>
      </c>
      <c r="D108" s="343">
        <v>1350</v>
      </c>
      <c r="E108" s="345" t="s">
        <v>52</v>
      </c>
      <c r="F108" s="345" t="s">
        <v>1537</v>
      </c>
      <c r="G108" s="352" t="s">
        <v>1041</v>
      </c>
      <c r="H108" s="343" t="s">
        <v>52</v>
      </c>
      <c r="I108" s="343" t="s">
        <v>52</v>
      </c>
      <c r="J108" s="346">
        <v>1748378.8</v>
      </c>
      <c r="K108" s="347">
        <v>3.978778704820933E-2</v>
      </c>
      <c r="L108" s="346">
        <v>1504526</v>
      </c>
      <c r="M108" s="346">
        <v>1515364</v>
      </c>
      <c r="N108" s="346">
        <v>1898935</v>
      </c>
      <c r="O108" s="346">
        <v>1773569</v>
      </c>
      <c r="P108" s="346">
        <v>2049500</v>
      </c>
      <c r="Q108" s="346">
        <v>51341.652529211686</v>
      </c>
      <c r="R108" s="346">
        <v>30483.768521622638</v>
      </c>
      <c r="S108" s="346">
        <v>100423.97346276746</v>
      </c>
      <c r="T108" s="346">
        <v>68294.984253149712</v>
      </c>
      <c r="U108" s="346">
        <v>97276.238103267387</v>
      </c>
      <c r="V108" s="353">
        <f t="shared" si="7"/>
        <v>0.14979725987786999</v>
      </c>
      <c r="W108" s="288">
        <v>0.14871068674039242</v>
      </c>
      <c r="X108" s="288">
        <v>0.14758856629792791</v>
      </c>
      <c r="Y108" s="288">
        <v>0.14138131315398417</v>
      </c>
      <c r="Z108" s="288">
        <v>0.15674309434360886</v>
      </c>
      <c r="AA108" s="288">
        <v>0.14676101813591</v>
      </c>
      <c r="AB108" s="288">
        <v>0.15759888059539656</v>
      </c>
      <c r="AC108" s="345" t="str">
        <f t="shared" si="8"/>
        <v>Dhaka FR Non-PNP</v>
      </c>
      <c r="AD108" s="363">
        <v>1504526</v>
      </c>
      <c r="AE108" s="363">
        <v>1515364</v>
      </c>
      <c r="AF108" s="363">
        <v>1898935</v>
      </c>
      <c r="AG108" s="363">
        <v>1773569</v>
      </c>
      <c r="AH108" s="363">
        <v>2049500</v>
      </c>
      <c r="AI108" s="363">
        <v>1867554</v>
      </c>
      <c r="AJ108" s="364">
        <f t="shared" si="9"/>
        <v>10609448</v>
      </c>
      <c r="AK108" s="365">
        <v>228687.8</v>
      </c>
      <c r="AL108" s="365">
        <v>224728.18459999998</v>
      </c>
      <c r="AM108" s="365">
        <v>268509.40899999999</v>
      </c>
      <c r="AN108" s="365">
        <v>277918.10560000001</v>
      </c>
      <c r="AO108" s="365">
        <v>301891.20269999997</v>
      </c>
      <c r="AP108" s="365">
        <v>294326.35279999999</v>
      </c>
      <c r="AQ108" s="366">
        <f t="shared" si="10"/>
        <v>1596061.0547</v>
      </c>
      <c r="AR108" s="288">
        <f t="shared" si="11"/>
        <v>0.15043770936056239</v>
      </c>
      <c r="AS108" s="357" t="s">
        <v>1497</v>
      </c>
    </row>
    <row r="109" spans="1:45" hidden="1">
      <c r="A109" s="343">
        <v>147</v>
      </c>
      <c r="B109" s="343" t="s">
        <v>607</v>
      </c>
      <c r="C109" s="343" t="s">
        <v>1924</v>
      </c>
      <c r="D109" s="343">
        <v>1850</v>
      </c>
      <c r="E109" s="345" t="s">
        <v>52</v>
      </c>
      <c r="F109" s="345" t="s">
        <v>1537</v>
      </c>
      <c r="G109" s="352" t="s">
        <v>1041</v>
      </c>
      <c r="H109" s="343" t="s">
        <v>79</v>
      </c>
      <c r="I109" s="343" t="s">
        <v>52</v>
      </c>
      <c r="J109" s="346">
        <v>2797035</v>
      </c>
      <c r="K109" s="347">
        <v>1.5006316067593438E-2</v>
      </c>
      <c r="L109" s="346">
        <v>2829018</v>
      </c>
      <c r="M109" s="346">
        <v>2557886</v>
      </c>
      <c r="N109" s="346">
        <v>3243857</v>
      </c>
      <c r="O109" s="346">
        <v>2273842</v>
      </c>
      <c r="P109" s="346">
        <v>3080572</v>
      </c>
      <c r="Q109" s="346">
        <v>157839.36834455043</v>
      </c>
      <c r="R109" s="346">
        <v>-430005.37470533192</v>
      </c>
      <c r="S109" s="346">
        <v>238740.08378540439</v>
      </c>
      <c r="T109" s="346">
        <v>8697.3595855635358</v>
      </c>
      <c r="U109" s="346">
        <v>234594.5193004196</v>
      </c>
      <c r="V109" s="353">
        <f t="shared" si="7"/>
        <v>0.16342000877259669</v>
      </c>
      <c r="W109" s="288">
        <v>0.16323392951391236</v>
      </c>
      <c r="X109" s="288">
        <v>0.16312808762825293</v>
      </c>
      <c r="Y109" s="288">
        <v>0.15690501558832345</v>
      </c>
      <c r="Z109" s="288">
        <v>0.16426009943435452</v>
      </c>
      <c r="AA109" s="288">
        <v>0.16091466631354137</v>
      </c>
      <c r="AB109" s="288">
        <v>0.17207825415719555</v>
      </c>
      <c r="AC109" s="345" t="str">
        <f t="shared" si="8"/>
        <v>Dhaka FR Non-PNP</v>
      </c>
      <c r="AD109" s="363">
        <v>2829018</v>
      </c>
      <c r="AE109" s="363">
        <v>2557886</v>
      </c>
      <c r="AF109" s="363">
        <v>3243857</v>
      </c>
      <c r="AG109" s="363">
        <v>2273842</v>
      </c>
      <c r="AH109" s="363">
        <v>3080572</v>
      </c>
      <c r="AI109" s="363">
        <v>2562682</v>
      </c>
      <c r="AJ109" s="364">
        <f t="shared" si="9"/>
        <v>16547857</v>
      </c>
      <c r="AK109" s="365">
        <v>467071.36709999997</v>
      </c>
      <c r="AL109" s="365">
        <v>414121.58149999997</v>
      </c>
      <c r="AM109" s="365">
        <v>508961.47710000002</v>
      </c>
      <c r="AN109" s="365">
        <v>372909.924</v>
      </c>
      <c r="AO109" s="365">
        <v>506446.36559999996</v>
      </c>
      <c r="AP109" s="365">
        <v>441288.32999999996</v>
      </c>
      <c r="AQ109" s="366">
        <f t="shared" si="10"/>
        <v>2710799.0453000003</v>
      </c>
      <c r="AR109" s="288">
        <f t="shared" si="11"/>
        <v>0.16381571615587445</v>
      </c>
      <c r="AS109" s="357" t="s">
        <v>1497</v>
      </c>
    </row>
    <row r="110" spans="1:45">
      <c r="A110" s="343">
        <v>40</v>
      </c>
      <c r="B110" s="343" t="s">
        <v>398</v>
      </c>
      <c r="C110" s="343" t="s">
        <v>904</v>
      </c>
      <c r="D110" s="343">
        <v>4211</v>
      </c>
      <c r="E110" s="345" t="s">
        <v>195</v>
      </c>
      <c r="F110" s="345" t="s">
        <v>1537</v>
      </c>
      <c r="G110" s="352" t="s">
        <v>1041</v>
      </c>
      <c r="H110" s="343" t="s">
        <v>401</v>
      </c>
      <c r="I110" s="343" t="s">
        <v>1863</v>
      </c>
      <c r="J110" s="346">
        <v>7529591.5999999996</v>
      </c>
      <c r="K110" s="347">
        <v>8.6750136929371113E-2</v>
      </c>
      <c r="L110" s="346">
        <v>7024353</v>
      </c>
      <c r="M110" s="346">
        <v>7590812</v>
      </c>
      <c r="N110" s="346">
        <v>9291662</v>
      </c>
      <c r="O110" s="346">
        <v>5835725</v>
      </c>
      <c r="P110" s="346">
        <v>7905406</v>
      </c>
      <c r="Q110" s="346">
        <v>609186.92340540327</v>
      </c>
      <c r="R110" s="346">
        <v>589876.34572049207</v>
      </c>
      <c r="S110" s="346">
        <v>933985.21140996483</v>
      </c>
      <c r="T110" s="346">
        <v>471560.88941726135</v>
      </c>
      <c r="U110" s="346">
        <v>661356.14165809029</v>
      </c>
      <c r="V110" s="353">
        <f t="shared" si="7"/>
        <v>0.16859202058692591</v>
      </c>
      <c r="W110" s="288">
        <v>0.16884091589067343</v>
      </c>
      <c r="X110" s="288">
        <v>0.16663675868256772</v>
      </c>
      <c r="Y110" s="288">
        <v>0.16352739331853908</v>
      </c>
      <c r="Z110" s="288">
        <v>0.17161583440783748</v>
      </c>
      <c r="AA110" s="288">
        <v>0.16101463931581581</v>
      </c>
      <c r="AB110" s="288">
        <v>0.17991658190612189</v>
      </c>
      <c r="AC110" s="345" t="str">
        <f t="shared" si="8"/>
        <v>Chattogram FR Non-PNP</v>
      </c>
      <c r="AD110" s="363">
        <v>7024353</v>
      </c>
      <c r="AE110" s="363">
        <v>7590812</v>
      </c>
      <c r="AF110" s="363">
        <v>9291662</v>
      </c>
      <c r="AG110" s="363">
        <v>5835725</v>
      </c>
      <c r="AH110" s="363">
        <v>7905406</v>
      </c>
      <c r="AI110" s="363">
        <v>5932418</v>
      </c>
      <c r="AJ110" s="364">
        <f t="shared" si="9"/>
        <v>43580376</v>
      </c>
      <c r="AK110" s="365">
        <v>1209593.7588</v>
      </c>
      <c r="AL110" s="365">
        <v>1259315.5448999999</v>
      </c>
      <c r="AM110" s="365">
        <v>1515470.5615000001</v>
      </c>
      <c r="AN110" s="365">
        <v>1001410.2384</v>
      </c>
      <c r="AO110" s="365">
        <v>1294905.5027999999</v>
      </c>
      <c r="AP110" s="365">
        <v>1068406.6897</v>
      </c>
      <c r="AQ110" s="366">
        <f t="shared" si="10"/>
        <v>7349102.2960999999</v>
      </c>
      <c r="AR110" s="288">
        <f t="shared" si="11"/>
        <v>0.16863329256498383</v>
      </c>
      <c r="AS110" s="357" t="s">
        <v>1494</v>
      </c>
    </row>
    <row r="111" spans="1:45" hidden="1">
      <c r="A111" s="343">
        <v>753</v>
      </c>
      <c r="B111" s="343" t="s">
        <v>1570</v>
      </c>
      <c r="C111" s="343" t="s">
        <v>1925</v>
      </c>
      <c r="D111" s="343">
        <v>2144</v>
      </c>
      <c r="E111" s="345" t="s">
        <v>131</v>
      </c>
      <c r="F111" s="345" t="s">
        <v>1537</v>
      </c>
      <c r="G111" s="352" t="s">
        <v>1041</v>
      </c>
      <c r="H111" s="343" t="s">
        <v>131</v>
      </c>
      <c r="I111" s="343" t="s">
        <v>1863</v>
      </c>
      <c r="J111" s="346">
        <v>681808.4</v>
      </c>
      <c r="K111" s="347">
        <v>-4.6340548214916734E-4</v>
      </c>
      <c r="L111" s="346">
        <v>727480</v>
      </c>
      <c r="M111" s="346">
        <v>776805</v>
      </c>
      <c r="N111" s="346">
        <v>741854</v>
      </c>
      <c r="O111" s="346">
        <v>564356</v>
      </c>
      <c r="P111" s="346">
        <v>598547</v>
      </c>
      <c r="Q111" s="346">
        <v>-6922.2466377448</v>
      </c>
      <c r="R111" s="346">
        <v>-5484.0251133207348</v>
      </c>
      <c r="S111" s="346">
        <v>10966.845139607933</v>
      </c>
      <c r="T111" s="346">
        <v>-2119.0686415476375</v>
      </c>
      <c r="U111" s="346">
        <v>1978.7265013284778</v>
      </c>
      <c r="V111" s="353">
        <f t="shared" si="7"/>
        <v>0.13653569978342986</v>
      </c>
      <c r="W111" s="288">
        <v>0.13085290072193137</v>
      </c>
      <c r="X111" s="288">
        <v>0.12304863903518605</v>
      </c>
      <c r="Y111" s="288">
        <v>0.1446402578487436</v>
      </c>
      <c r="Z111" s="288">
        <v>0.1439040930167011</v>
      </c>
      <c r="AA111" s="288">
        <v>0.13448058092816981</v>
      </c>
      <c r="AB111" s="288">
        <v>0.14228772714984711</v>
      </c>
      <c r="AC111" s="345" t="str">
        <f t="shared" si="8"/>
        <v>Sylhet FR Non-PNP</v>
      </c>
      <c r="AD111" s="363">
        <v>727480</v>
      </c>
      <c r="AE111" s="363">
        <v>776805</v>
      </c>
      <c r="AF111" s="363">
        <v>741854</v>
      </c>
      <c r="AG111" s="363">
        <v>564356</v>
      </c>
      <c r="AH111" s="363">
        <v>598547</v>
      </c>
      <c r="AI111" s="363">
        <v>548326</v>
      </c>
      <c r="AJ111" s="364">
        <f t="shared" si="9"/>
        <v>3957368</v>
      </c>
      <c r="AK111" s="365">
        <v>95299.88</v>
      </c>
      <c r="AL111" s="365">
        <v>97256.361600000004</v>
      </c>
      <c r="AM111" s="365">
        <v>107643.1605</v>
      </c>
      <c r="AN111" s="365">
        <v>81255.725200000001</v>
      </c>
      <c r="AO111" s="365">
        <v>80803.710000000006</v>
      </c>
      <c r="AP111" s="365">
        <v>78081.48</v>
      </c>
      <c r="AQ111" s="366">
        <f t="shared" si="10"/>
        <v>540340.3173</v>
      </c>
      <c r="AR111" s="288">
        <f t="shared" si="11"/>
        <v>0.13654032612079545</v>
      </c>
      <c r="AS111" s="357" t="s">
        <v>1500</v>
      </c>
    </row>
    <row r="112" spans="1:45" hidden="1">
      <c r="A112" s="343">
        <v>78</v>
      </c>
      <c r="B112" s="343" t="s">
        <v>204</v>
      </c>
      <c r="C112" s="343" t="s">
        <v>1927</v>
      </c>
      <c r="D112" s="343">
        <v>2500</v>
      </c>
      <c r="E112" s="345" t="s">
        <v>52</v>
      </c>
      <c r="F112" s="345" t="s">
        <v>1537</v>
      </c>
      <c r="G112" s="352" t="s">
        <v>1041</v>
      </c>
      <c r="H112" s="343" t="s">
        <v>206</v>
      </c>
      <c r="I112" s="343" t="s">
        <v>52</v>
      </c>
      <c r="J112" s="346">
        <v>4236647.2</v>
      </c>
      <c r="K112" s="347">
        <v>7.592554127559531E-2</v>
      </c>
      <c r="L112" s="346">
        <v>4026098</v>
      </c>
      <c r="M112" s="346">
        <v>3893786</v>
      </c>
      <c r="N112" s="346">
        <v>4887735</v>
      </c>
      <c r="O112" s="346">
        <v>3730119</v>
      </c>
      <c r="P112" s="346">
        <v>4645498</v>
      </c>
      <c r="Q112" s="346">
        <v>262816.66191474861</v>
      </c>
      <c r="R112" s="346">
        <v>278746.93342893338</v>
      </c>
      <c r="S112" s="346">
        <v>505139.81948795932</v>
      </c>
      <c r="T112" s="346">
        <v>224243.93912166887</v>
      </c>
      <c r="U112" s="346">
        <v>337401.30531536613</v>
      </c>
      <c r="V112" s="353">
        <f t="shared" si="7"/>
        <v>0.15406995822571801</v>
      </c>
      <c r="W112" s="288">
        <v>0.13870323891762201</v>
      </c>
      <c r="X112" s="288">
        <v>0.17208990329599122</v>
      </c>
      <c r="Y112" s="288">
        <v>0.13045770171770021</v>
      </c>
      <c r="Z112" s="288">
        <v>0.14442626705998826</v>
      </c>
      <c r="AA112" s="288">
        <v>0.16382409525204122</v>
      </c>
      <c r="AB112" s="288">
        <v>0.17491854311096511</v>
      </c>
      <c r="AC112" s="345" t="str">
        <f t="shared" si="8"/>
        <v>Dhaka FR Non-PNP</v>
      </c>
      <c r="AD112" s="363">
        <v>4026098</v>
      </c>
      <c r="AE112" s="363">
        <v>3893786</v>
      </c>
      <c r="AF112" s="363">
        <v>4887735</v>
      </c>
      <c r="AG112" s="363">
        <v>3730119</v>
      </c>
      <c r="AH112" s="363">
        <v>4645498</v>
      </c>
      <c r="AI112" s="363">
        <v>4140860</v>
      </c>
      <c r="AJ112" s="364">
        <f t="shared" si="9"/>
        <v>25324096</v>
      </c>
      <c r="AK112" s="365">
        <v>602304.26080000005</v>
      </c>
      <c r="AL112" s="365">
        <v>643253.44720000005</v>
      </c>
      <c r="AM112" s="365">
        <v>588483.17359999998</v>
      </c>
      <c r="AN112" s="365">
        <v>541239.9767</v>
      </c>
      <c r="AO112" s="365">
        <v>782766.41300000006</v>
      </c>
      <c r="AP112" s="365">
        <v>722165.98400000005</v>
      </c>
      <c r="AQ112" s="366">
        <f t="shared" si="10"/>
        <v>3880213.2553000003</v>
      </c>
      <c r="AR112" s="288">
        <f t="shared" si="11"/>
        <v>0.15322218235549259</v>
      </c>
      <c r="AS112" s="357" t="s">
        <v>1497</v>
      </c>
    </row>
    <row r="113" spans="1:45" hidden="1">
      <c r="A113" s="343">
        <v>228</v>
      </c>
      <c r="B113" s="343" t="s">
        <v>241</v>
      </c>
      <c r="C113" s="343" t="s">
        <v>1928</v>
      </c>
      <c r="D113" s="343">
        <v>4000</v>
      </c>
      <c r="E113" s="345" t="s">
        <v>18</v>
      </c>
      <c r="F113" s="345" t="s">
        <v>1537</v>
      </c>
      <c r="G113" s="352" t="s">
        <v>1041</v>
      </c>
      <c r="H113" s="343" t="s">
        <v>18</v>
      </c>
      <c r="I113" s="343" t="s">
        <v>1863</v>
      </c>
      <c r="J113" s="346">
        <v>3603613.2</v>
      </c>
      <c r="K113" s="347">
        <v>4.2532611112084728E-2</v>
      </c>
      <c r="L113" s="346">
        <v>3787674</v>
      </c>
      <c r="M113" s="346">
        <v>3814992</v>
      </c>
      <c r="N113" s="346">
        <v>4067714</v>
      </c>
      <c r="O113" s="346">
        <v>2863164</v>
      </c>
      <c r="P113" s="346">
        <v>3484522</v>
      </c>
      <c r="Q113" s="346">
        <v>144737.73736342433</v>
      </c>
      <c r="R113" s="346">
        <v>137521.79823698453</v>
      </c>
      <c r="S113" s="346">
        <v>220477.864621407</v>
      </c>
      <c r="T113" s="346">
        <v>80250.68617726001</v>
      </c>
      <c r="U113" s="346">
        <v>183367.30777080025</v>
      </c>
      <c r="V113" s="353">
        <f t="shared" si="7"/>
        <v>0.14381362782982379</v>
      </c>
      <c r="W113" s="288">
        <v>0.13833413627655661</v>
      </c>
      <c r="X113" s="288">
        <v>0.13994473626297046</v>
      </c>
      <c r="Y113" s="288">
        <v>0.13686833018167721</v>
      </c>
      <c r="Z113" s="288">
        <v>0.14804709323369272</v>
      </c>
      <c r="AA113" s="288">
        <v>0.14516702351962499</v>
      </c>
      <c r="AB113" s="288">
        <v>0.1545204475044207</v>
      </c>
      <c r="AC113" s="345" t="str">
        <f t="shared" si="8"/>
        <v>Mymensingh FR Non-PNP</v>
      </c>
      <c r="AD113" s="363">
        <v>3787674</v>
      </c>
      <c r="AE113" s="363">
        <v>3814992</v>
      </c>
      <c r="AF113" s="363">
        <v>4067714</v>
      </c>
      <c r="AG113" s="363">
        <v>2863164</v>
      </c>
      <c r="AH113" s="363">
        <v>3484522</v>
      </c>
      <c r="AI113" s="363">
        <v>2690359</v>
      </c>
      <c r="AJ113" s="364">
        <f t="shared" si="9"/>
        <v>20708425</v>
      </c>
      <c r="AK113" s="365">
        <v>532547.24560000002</v>
      </c>
      <c r="AL113" s="365">
        <v>536769.37439999997</v>
      </c>
      <c r="AM113" s="365">
        <v>555649.45920000004</v>
      </c>
      <c r="AN113" s="365">
        <v>397550.10119999998</v>
      </c>
      <c r="AO113" s="365">
        <v>493772.77949999995</v>
      </c>
      <c r="AP113" s="365">
        <v>414848.73180000001</v>
      </c>
      <c r="AQ113" s="366">
        <f t="shared" si="10"/>
        <v>2931137.6917000003</v>
      </c>
      <c r="AR113" s="288">
        <f t="shared" si="11"/>
        <v>0.14154324588663794</v>
      </c>
      <c r="AS113" s="357" t="s">
        <v>1515</v>
      </c>
    </row>
    <row r="114" spans="1:45" hidden="1">
      <c r="A114" s="343">
        <v>156</v>
      </c>
      <c r="B114" s="343" t="s">
        <v>464</v>
      </c>
      <c r="C114" s="343" t="s">
        <v>465</v>
      </c>
      <c r="D114" s="343">
        <v>1900</v>
      </c>
      <c r="E114" s="345" t="s">
        <v>52</v>
      </c>
      <c r="F114" s="345" t="s">
        <v>1537</v>
      </c>
      <c r="G114" s="352" t="s">
        <v>1041</v>
      </c>
      <c r="H114" s="343" t="s">
        <v>52</v>
      </c>
      <c r="I114" s="343" t="s">
        <v>52</v>
      </c>
      <c r="J114" s="346">
        <v>3109687.4</v>
      </c>
      <c r="K114" s="347">
        <v>7.4079752813056704E-2</v>
      </c>
      <c r="L114" s="346">
        <v>2907861</v>
      </c>
      <c r="M114" s="346">
        <v>2861026</v>
      </c>
      <c r="N114" s="346">
        <v>3386003</v>
      </c>
      <c r="O114" s="346">
        <v>2937192</v>
      </c>
      <c r="P114" s="346">
        <v>3456355</v>
      </c>
      <c r="Q114" s="346">
        <v>178727.29720977956</v>
      </c>
      <c r="R114" s="346">
        <v>189303.05872926058</v>
      </c>
      <c r="S114" s="346">
        <v>289113.58444585517</v>
      </c>
      <c r="T114" s="346">
        <v>205989.23633268249</v>
      </c>
      <c r="U114" s="346">
        <v>288691.19287180714</v>
      </c>
      <c r="V114" s="353">
        <f t="shared" si="7"/>
        <v>0.15860449417759367</v>
      </c>
      <c r="W114" s="288">
        <v>0.15234434249496562</v>
      </c>
      <c r="X114" s="288">
        <v>0.1636858059454501</v>
      </c>
      <c r="Y114" s="288">
        <v>0.15139314305533239</v>
      </c>
      <c r="Z114" s="288">
        <v>0.16074419958604877</v>
      </c>
      <c r="AA114" s="288">
        <v>0.15006583576166266</v>
      </c>
      <c r="AB114" s="288">
        <v>0.17339363822210252</v>
      </c>
      <c r="AC114" s="345" t="str">
        <f t="shared" si="8"/>
        <v>Dhaka FR Non-PNP</v>
      </c>
      <c r="AD114" s="363">
        <v>2907861</v>
      </c>
      <c r="AE114" s="363">
        <v>2861026</v>
      </c>
      <c r="AF114" s="363">
        <v>3386003</v>
      </c>
      <c r="AG114" s="363">
        <v>2937192</v>
      </c>
      <c r="AH114" s="363">
        <v>3456355</v>
      </c>
      <c r="AI114" s="363">
        <v>2471484</v>
      </c>
      <c r="AJ114" s="364">
        <f t="shared" si="9"/>
        <v>18019921</v>
      </c>
      <c r="AK114" s="365">
        <v>451590.96859999996</v>
      </c>
      <c r="AL114" s="365">
        <v>468349.79250000004</v>
      </c>
      <c r="AM114" s="365">
        <v>512641.00560000003</v>
      </c>
      <c r="AN114" s="365">
        <v>472007.07580000005</v>
      </c>
      <c r="AO114" s="365">
        <v>535389.38950000005</v>
      </c>
      <c r="AP114" s="365">
        <v>428555.32559999998</v>
      </c>
      <c r="AQ114" s="366">
        <f t="shared" si="10"/>
        <v>2868533.5575999999</v>
      </c>
      <c r="AR114" s="288">
        <f t="shared" si="11"/>
        <v>0.15918679985334008</v>
      </c>
      <c r="AS114" s="357" t="s">
        <v>1497</v>
      </c>
    </row>
    <row r="115" spans="1:45" hidden="1">
      <c r="A115" s="343">
        <v>226</v>
      </c>
      <c r="B115" s="343" t="s">
        <v>377</v>
      </c>
      <c r="C115" s="343" t="s">
        <v>1929</v>
      </c>
      <c r="D115" s="343">
        <v>2800</v>
      </c>
      <c r="E115" s="345" t="s">
        <v>52</v>
      </c>
      <c r="F115" s="345" t="s">
        <v>1537</v>
      </c>
      <c r="G115" s="352" t="s">
        <v>1041</v>
      </c>
      <c r="H115" s="343" t="s">
        <v>362</v>
      </c>
      <c r="I115" s="343" t="s">
        <v>52</v>
      </c>
      <c r="J115" s="346">
        <v>2313840.4</v>
      </c>
      <c r="K115" s="347">
        <v>7.7147966064009491E-2</v>
      </c>
      <c r="L115" s="346">
        <v>1966516</v>
      </c>
      <c r="M115" s="346">
        <v>2069064</v>
      </c>
      <c r="N115" s="346">
        <v>2775602</v>
      </c>
      <c r="O115" s="346">
        <v>1892666</v>
      </c>
      <c r="P115" s="346">
        <v>2865354</v>
      </c>
      <c r="Q115" s="346">
        <v>156014.34078844462</v>
      </c>
      <c r="R115" s="346">
        <v>155245.65389955608</v>
      </c>
      <c r="S115" s="346">
        <v>264043.75375899102</v>
      </c>
      <c r="T115" s="346">
        <v>133354.30868485343</v>
      </c>
      <c r="U115" s="346">
        <v>183882.34615182556</v>
      </c>
      <c r="V115" s="353">
        <f t="shared" si="7"/>
        <v>0.17529961930402557</v>
      </c>
      <c r="W115" s="288">
        <v>0.17590554234196232</v>
      </c>
      <c r="X115" s="288">
        <v>0.17331487697226625</v>
      </c>
      <c r="Y115" s="288">
        <v>0.17261183806935987</v>
      </c>
      <c r="Z115" s="288">
        <v>0.18115728669252881</v>
      </c>
      <c r="AA115" s="288">
        <v>0.16400402811859879</v>
      </c>
      <c r="AB115" s="288">
        <v>0.18480414362943726</v>
      </c>
      <c r="AC115" s="345" t="str">
        <f t="shared" si="8"/>
        <v>Dhaka FR Non-PNP</v>
      </c>
      <c r="AD115" s="363">
        <v>1966516</v>
      </c>
      <c r="AE115" s="363">
        <v>2069064</v>
      </c>
      <c r="AF115" s="363">
        <v>2775602</v>
      </c>
      <c r="AG115" s="363">
        <v>1892666</v>
      </c>
      <c r="AH115" s="363">
        <v>2865354</v>
      </c>
      <c r="AI115" s="363">
        <v>2115814</v>
      </c>
      <c r="AJ115" s="364">
        <f t="shared" si="9"/>
        <v>13685016</v>
      </c>
      <c r="AK115" s="365">
        <v>348270.16070000001</v>
      </c>
      <c r="AL115" s="365">
        <v>357741.16560000001</v>
      </c>
      <c r="AM115" s="365">
        <v>477958.31999999995</v>
      </c>
      <c r="AN115" s="365">
        <v>324606.04720000003</v>
      </c>
      <c r="AO115" s="365">
        <v>468772.07799999998</v>
      </c>
      <c r="AP115" s="365">
        <v>391424.66499999998</v>
      </c>
      <c r="AQ115" s="366">
        <f t="shared" si="10"/>
        <v>2368772.4364999998</v>
      </c>
      <c r="AR115" s="288">
        <f t="shared" si="11"/>
        <v>0.17309241264314196</v>
      </c>
      <c r="AS115" s="357" t="s">
        <v>1497</v>
      </c>
    </row>
    <row r="116" spans="1:45" hidden="1">
      <c r="A116" s="343">
        <v>45</v>
      </c>
      <c r="B116" s="343" t="s">
        <v>510</v>
      </c>
      <c r="C116" s="343" t="s">
        <v>906</v>
      </c>
      <c r="D116" s="343">
        <v>2450</v>
      </c>
      <c r="E116" s="345" t="s">
        <v>159</v>
      </c>
      <c r="F116" s="345" t="s">
        <v>1537</v>
      </c>
      <c r="G116" s="352" t="s">
        <v>1041</v>
      </c>
      <c r="H116" s="343" t="s">
        <v>512</v>
      </c>
      <c r="I116" s="343" t="s">
        <v>1863</v>
      </c>
      <c r="J116" s="346">
        <v>7411799.7999999998</v>
      </c>
      <c r="K116" s="347">
        <v>9.454369502908623E-2</v>
      </c>
      <c r="L116" s="346">
        <v>6952779</v>
      </c>
      <c r="M116" s="346">
        <v>6368273</v>
      </c>
      <c r="N116" s="346">
        <v>8672692</v>
      </c>
      <c r="O116" s="346">
        <v>6285016</v>
      </c>
      <c r="P116" s="346">
        <v>8780239</v>
      </c>
      <c r="Q116" s="346">
        <v>592695.17069960956</v>
      </c>
      <c r="R116" s="346">
        <v>487601.18560262816</v>
      </c>
      <c r="S116" s="346">
        <v>1027919.3580239711</v>
      </c>
      <c r="T116" s="346">
        <v>481349.97480565601</v>
      </c>
      <c r="U116" s="346">
        <v>914129.01040734677</v>
      </c>
      <c r="V116" s="353">
        <f t="shared" si="7"/>
        <v>0.17757339999660227</v>
      </c>
      <c r="W116" s="288">
        <v>0.17693925110483896</v>
      </c>
      <c r="X116" s="288">
        <v>0.17986526861790139</v>
      </c>
      <c r="Y116" s="288">
        <v>0.16418284925973819</v>
      </c>
      <c r="Z116" s="288">
        <v>0.18156494208335136</v>
      </c>
      <c r="AA116" s="288">
        <v>0.17569372228971333</v>
      </c>
      <c r="AB116" s="288">
        <v>0.18719436662407035</v>
      </c>
      <c r="AC116" s="345" t="str">
        <f t="shared" si="8"/>
        <v>Khulna FR Non-PNP</v>
      </c>
      <c r="AD116" s="363">
        <v>6952779</v>
      </c>
      <c r="AE116" s="363">
        <v>6368273</v>
      </c>
      <c r="AF116" s="363">
        <v>8672692</v>
      </c>
      <c r="AG116" s="363">
        <v>6285016</v>
      </c>
      <c r="AH116" s="363">
        <v>8780239</v>
      </c>
      <c r="AI116" s="363">
        <v>7029014</v>
      </c>
      <c r="AJ116" s="364">
        <f t="shared" si="9"/>
        <v>44088013</v>
      </c>
      <c r="AK116" s="365">
        <v>1229946.2513000001</v>
      </c>
      <c r="AL116" s="365">
        <v>1150110.2844</v>
      </c>
      <c r="AM116" s="365">
        <v>1424055.8622000001</v>
      </c>
      <c r="AN116" s="365">
        <v>1141359.0872000002</v>
      </c>
      <c r="AO116" s="365">
        <v>1570784.2204</v>
      </c>
      <c r="AP116" s="365">
        <v>1315831.608</v>
      </c>
      <c r="AQ116" s="366">
        <f t="shared" si="10"/>
        <v>7832087.3135000002</v>
      </c>
      <c r="AR116" s="288">
        <f t="shared" si="11"/>
        <v>0.1776466386339525</v>
      </c>
      <c r="AS116" s="357" t="s">
        <v>1514</v>
      </c>
    </row>
    <row r="117" spans="1:45">
      <c r="A117" s="343">
        <v>68</v>
      </c>
      <c r="B117" s="343" t="s">
        <v>496</v>
      </c>
      <c r="C117" s="343" t="s">
        <v>497</v>
      </c>
      <c r="D117" s="343">
        <v>2250</v>
      </c>
      <c r="E117" s="345" t="s">
        <v>195</v>
      </c>
      <c r="F117" s="345" t="s">
        <v>1537</v>
      </c>
      <c r="G117" s="352" t="s">
        <v>1041</v>
      </c>
      <c r="H117" s="343" t="s">
        <v>195</v>
      </c>
      <c r="I117" s="343" t="s">
        <v>1863</v>
      </c>
      <c r="J117" s="346">
        <v>4456320.8</v>
      </c>
      <c r="K117" s="347">
        <v>8.8384114502813652E-2</v>
      </c>
      <c r="L117" s="346">
        <v>4164840</v>
      </c>
      <c r="M117" s="346">
        <v>4769063</v>
      </c>
      <c r="N117" s="346">
        <v>5292161</v>
      </c>
      <c r="O117" s="346">
        <v>3597812</v>
      </c>
      <c r="P117" s="346">
        <v>4457728</v>
      </c>
      <c r="Q117" s="346">
        <v>369711.88876652962</v>
      </c>
      <c r="R117" s="346">
        <v>347963.74197942577</v>
      </c>
      <c r="S117" s="346">
        <v>523418.38347752276</v>
      </c>
      <c r="T117" s="346">
        <v>298759.27059823892</v>
      </c>
      <c r="U117" s="346">
        <v>429486.55442063371</v>
      </c>
      <c r="V117" s="353">
        <f t="shared" si="7"/>
        <v>0.16531303219444834</v>
      </c>
      <c r="W117" s="288">
        <v>0.16571306051114443</v>
      </c>
      <c r="X117" s="288">
        <v>0.15822199990521144</v>
      </c>
      <c r="Y117" s="288">
        <v>0.16748513814335195</v>
      </c>
      <c r="Z117" s="288">
        <v>0.17270695830145641</v>
      </c>
      <c r="AA117" s="288">
        <v>0.1562360834187155</v>
      </c>
      <c r="AB117" s="288">
        <v>0.17151495288681012</v>
      </c>
      <c r="AC117" s="345" t="str">
        <f t="shared" si="8"/>
        <v>Chattogram FR Non-PNP</v>
      </c>
      <c r="AD117" s="363">
        <v>4164840</v>
      </c>
      <c r="AE117" s="363">
        <v>4769063</v>
      </c>
      <c r="AF117" s="363">
        <v>5292161</v>
      </c>
      <c r="AG117" s="363">
        <v>3597812</v>
      </c>
      <c r="AH117" s="363">
        <v>4457728</v>
      </c>
      <c r="AI117" s="363">
        <v>3166845</v>
      </c>
      <c r="AJ117" s="364">
        <f t="shared" si="9"/>
        <v>25448449</v>
      </c>
      <c r="AK117" s="365">
        <v>697610.70000000007</v>
      </c>
      <c r="AL117" s="365">
        <v>760764.68160000001</v>
      </c>
      <c r="AM117" s="365">
        <v>884542.50719999988</v>
      </c>
      <c r="AN117" s="365">
        <v>620622.74249999993</v>
      </c>
      <c r="AO117" s="365">
        <v>695851.34080000001</v>
      </c>
      <c r="AP117" s="365">
        <v>543101.91250000009</v>
      </c>
      <c r="AQ117" s="366">
        <f t="shared" si="10"/>
        <v>4202493.8845999995</v>
      </c>
      <c r="AR117" s="288">
        <f t="shared" si="11"/>
        <v>0.16513752506488705</v>
      </c>
      <c r="AS117" s="357" t="s">
        <v>1494</v>
      </c>
    </row>
    <row r="118" spans="1:45" hidden="1">
      <c r="A118" s="343">
        <v>24</v>
      </c>
      <c r="B118" s="343" t="s">
        <v>404</v>
      </c>
      <c r="C118" s="343" t="s">
        <v>405</v>
      </c>
      <c r="D118" s="343">
        <v>5000</v>
      </c>
      <c r="E118" s="345" t="s">
        <v>389</v>
      </c>
      <c r="F118" s="345" t="s">
        <v>1492</v>
      </c>
      <c r="G118" s="352" t="s">
        <v>1041</v>
      </c>
      <c r="H118" s="343" t="s">
        <v>389</v>
      </c>
      <c r="I118" s="343" t="s">
        <v>1863</v>
      </c>
      <c r="J118" s="346">
        <v>19964503</v>
      </c>
      <c r="K118" s="347">
        <v>5.8299478831310952E-2</v>
      </c>
      <c r="L118" s="346">
        <v>19275738</v>
      </c>
      <c r="M118" s="346">
        <v>18949874</v>
      </c>
      <c r="N118" s="346">
        <v>21614578</v>
      </c>
      <c r="O118" s="346">
        <v>19276873</v>
      </c>
      <c r="P118" s="346">
        <v>20705452</v>
      </c>
      <c r="Q118" s="346">
        <v>935496.81016561436</v>
      </c>
      <c r="R118" s="346">
        <v>927199.84164250921</v>
      </c>
      <c r="S118" s="346">
        <v>1420638.2296869382</v>
      </c>
      <c r="T118" s="346">
        <v>1185837.8800217295</v>
      </c>
      <c r="U118" s="346">
        <v>1350427.8386139283</v>
      </c>
      <c r="V118" s="353">
        <f t="shared" si="7"/>
        <v>0.15887317357987493</v>
      </c>
      <c r="W118" s="288">
        <v>0.14567551643211163</v>
      </c>
      <c r="X118" s="288">
        <v>0.15433359703470712</v>
      </c>
      <c r="Y118" s="288">
        <v>0.14651992019137508</v>
      </c>
      <c r="Z118" s="288">
        <v>0.16406269425401351</v>
      </c>
      <c r="AA118" s="288">
        <v>0.15853823371975378</v>
      </c>
      <c r="AB118" s="288">
        <v>0.18410907984728853</v>
      </c>
      <c r="AC118" s="345" t="str">
        <f t="shared" si="8"/>
        <v>Rangpur FR PNP</v>
      </c>
      <c r="AD118" s="363">
        <v>19275738</v>
      </c>
      <c r="AE118" s="363">
        <v>18949874</v>
      </c>
      <c r="AF118" s="363">
        <v>21614578</v>
      </c>
      <c r="AG118" s="363">
        <v>19276873</v>
      </c>
      <c r="AH118" s="363">
        <v>20705452</v>
      </c>
      <c r="AI118" s="363">
        <v>16080094</v>
      </c>
      <c r="AJ118" s="364">
        <f t="shared" si="9"/>
        <v>115902609</v>
      </c>
      <c r="AK118" s="365">
        <v>2804620.0244999998</v>
      </c>
      <c r="AL118" s="365">
        <v>2925860.7</v>
      </c>
      <c r="AM118" s="365">
        <v>3164374.5120000001</v>
      </c>
      <c r="AN118" s="365">
        <v>3119580.216</v>
      </c>
      <c r="AO118" s="365">
        <v>3277673.3681999999</v>
      </c>
      <c r="AP118" s="365">
        <v>2969937.5824000002</v>
      </c>
      <c r="AQ118" s="366">
        <f t="shared" si="10"/>
        <v>18262046.403100003</v>
      </c>
      <c r="AR118" s="288">
        <f t="shared" si="11"/>
        <v>0.15756372147843542</v>
      </c>
      <c r="AS118" s="357" t="s">
        <v>1513</v>
      </c>
    </row>
    <row r="119" spans="1:45" hidden="1">
      <c r="A119" s="343">
        <v>118</v>
      </c>
      <c r="B119" s="343" t="s">
        <v>624</v>
      </c>
      <c r="C119" s="343" t="s">
        <v>928</v>
      </c>
      <c r="D119" s="343">
        <v>2500</v>
      </c>
      <c r="E119" s="345" t="s">
        <v>52</v>
      </c>
      <c r="F119" s="345" t="s">
        <v>1537</v>
      </c>
      <c r="G119" s="352" t="s">
        <v>1041</v>
      </c>
      <c r="H119" s="343" t="s">
        <v>79</v>
      </c>
      <c r="I119" s="343" t="s">
        <v>52</v>
      </c>
      <c r="J119" s="346">
        <v>3827695.6</v>
      </c>
      <c r="K119" s="347">
        <v>6.4633795600244667E-2</v>
      </c>
      <c r="L119" s="346">
        <v>3824535</v>
      </c>
      <c r="M119" s="346">
        <v>3569738</v>
      </c>
      <c r="N119" s="346">
        <v>4314508</v>
      </c>
      <c r="O119" s="346">
        <v>3267724</v>
      </c>
      <c r="P119" s="346">
        <v>4161973</v>
      </c>
      <c r="Q119" s="346">
        <v>246159.61828794447</v>
      </c>
      <c r="R119" s="346">
        <v>164888.98217422655</v>
      </c>
      <c r="S119" s="346">
        <v>341291.37483066483</v>
      </c>
      <c r="T119" s="346">
        <v>185791.26588522381</v>
      </c>
      <c r="U119" s="346">
        <v>298861.23397371965</v>
      </c>
      <c r="V119" s="353">
        <f t="shared" si="7"/>
        <v>0.16348638380454969</v>
      </c>
      <c r="W119" s="288">
        <v>0.16190520581982296</v>
      </c>
      <c r="X119" s="288">
        <v>0.1637320104874008</v>
      </c>
      <c r="Y119" s="288">
        <v>0.16095379897186851</v>
      </c>
      <c r="Z119" s="288">
        <v>0.1617307089688082</v>
      </c>
      <c r="AA119" s="288">
        <v>0.16219380147304455</v>
      </c>
      <c r="AB119" s="288">
        <v>0.1704027771063531</v>
      </c>
      <c r="AC119" s="345" t="str">
        <f t="shared" si="8"/>
        <v>Dhaka FR Non-PNP</v>
      </c>
      <c r="AD119" s="363">
        <v>3824535</v>
      </c>
      <c r="AE119" s="363">
        <v>3569738</v>
      </c>
      <c r="AF119" s="363">
        <v>4314508</v>
      </c>
      <c r="AG119" s="363">
        <v>3267724</v>
      </c>
      <c r="AH119" s="363">
        <v>4161973</v>
      </c>
      <c r="AI119" s="363">
        <v>3201939</v>
      </c>
      <c r="AJ119" s="364">
        <f t="shared" si="9"/>
        <v>22340417</v>
      </c>
      <c r="AK119" s="365">
        <v>628371.10050000006</v>
      </c>
      <c r="AL119" s="365">
        <v>584366.43800000008</v>
      </c>
      <c r="AM119" s="365">
        <v>694204.17629999993</v>
      </c>
      <c r="AN119" s="365">
        <v>489219.16480000003</v>
      </c>
      <c r="AO119" s="365">
        <v>688806.36600000004</v>
      </c>
      <c r="AP119" s="365">
        <v>545603.93039999995</v>
      </c>
      <c r="AQ119" s="366">
        <f t="shared" si="10"/>
        <v>3630571.176</v>
      </c>
      <c r="AR119" s="288">
        <f t="shared" si="11"/>
        <v>0.16251134327528444</v>
      </c>
      <c r="AS119" s="357" t="s">
        <v>1497</v>
      </c>
    </row>
    <row r="120" spans="1:45" hidden="1">
      <c r="A120" s="343">
        <v>50</v>
      </c>
      <c r="B120" s="343" t="s">
        <v>540</v>
      </c>
      <c r="C120" s="343" t="s">
        <v>541</v>
      </c>
      <c r="D120" s="343">
        <v>3700</v>
      </c>
      <c r="E120" s="345" t="s">
        <v>52</v>
      </c>
      <c r="F120" s="345" t="s">
        <v>1537</v>
      </c>
      <c r="G120" s="352" t="s">
        <v>1041</v>
      </c>
      <c r="H120" s="343" t="s">
        <v>542</v>
      </c>
      <c r="I120" s="343" t="s">
        <v>52</v>
      </c>
      <c r="J120" s="346">
        <v>5879319</v>
      </c>
      <c r="K120" s="347">
        <v>0.11006470582262982</v>
      </c>
      <c r="L120" s="346">
        <v>5511754</v>
      </c>
      <c r="M120" s="346">
        <v>5686287</v>
      </c>
      <c r="N120" s="346">
        <v>6900169</v>
      </c>
      <c r="O120" s="346">
        <v>5075039</v>
      </c>
      <c r="P120" s="346">
        <v>6223346</v>
      </c>
      <c r="Q120" s="346">
        <v>552689.66892330884</v>
      </c>
      <c r="R120" s="346">
        <v>491700.38818164519</v>
      </c>
      <c r="S120" s="346">
        <v>959172.02839117881</v>
      </c>
      <c r="T120" s="346">
        <v>523801.93997428438</v>
      </c>
      <c r="U120" s="346">
        <v>708163.55539157311</v>
      </c>
      <c r="V120" s="353">
        <f t="shared" si="7"/>
        <v>0.18009259984475304</v>
      </c>
      <c r="W120" s="288">
        <v>0.18230126502217123</v>
      </c>
      <c r="X120" s="288">
        <v>0.17225297328744318</v>
      </c>
      <c r="Y120" s="288">
        <v>0.16168660793207545</v>
      </c>
      <c r="Z120" s="288">
        <v>0.19095890081648748</v>
      </c>
      <c r="AA120" s="288">
        <v>0.17660895521703102</v>
      </c>
      <c r="AB120" s="288">
        <v>0.19674689679331003</v>
      </c>
      <c r="AC120" s="345" t="str">
        <f t="shared" si="8"/>
        <v>Dhaka FR Non-PNP</v>
      </c>
      <c r="AD120" s="363">
        <v>5511754</v>
      </c>
      <c r="AE120" s="363">
        <v>5686287</v>
      </c>
      <c r="AF120" s="363">
        <v>6900169</v>
      </c>
      <c r="AG120" s="363">
        <v>5075039</v>
      </c>
      <c r="AH120" s="363">
        <v>6223346</v>
      </c>
      <c r="AI120" s="363">
        <v>4898777</v>
      </c>
      <c r="AJ120" s="364">
        <f t="shared" si="9"/>
        <v>34295372</v>
      </c>
      <c r="AK120" s="365">
        <v>1009202.1574</v>
      </c>
      <c r="AL120" s="365">
        <v>973492.6767999999</v>
      </c>
      <c r="AM120" s="365">
        <v>1113687.1151999999</v>
      </c>
      <c r="AN120" s="365">
        <v>968824.9450999999</v>
      </c>
      <c r="AO120" s="365">
        <v>1104021.2256</v>
      </c>
      <c r="AP120" s="365">
        <v>962119.99919999996</v>
      </c>
      <c r="AQ120" s="366">
        <f t="shared" si="10"/>
        <v>6131348.1192999985</v>
      </c>
      <c r="AR120" s="288">
        <f t="shared" si="11"/>
        <v>0.1787806272898862</v>
      </c>
      <c r="AS120" s="357" t="s">
        <v>1497</v>
      </c>
    </row>
    <row r="121" spans="1:45">
      <c r="A121" s="343">
        <v>448</v>
      </c>
      <c r="B121" s="343" t="s">
        <v>83</v>
      </c>
      <c r="C121" s="343" t="s">
        <v>1931</v>
      </c>
      <c r="D121" s="343">
        <v>1900</v>
      </c>
      <c r="E121" s="345" t="s">
        <v>195</v>
      </c>
      <c r="F121" s="345" t="s">
        <v>1537</v>
      </c>
      <c r="G121" s="352" t="s">
        <v>1041</v>
      </c>
      <c r="H121" s="343" t="s">
        <v>76</v>
      </c>
      <c r="I121" s="343" t="s">
        <v>1863</v>
      </c>
      <c r="J121" s="346">
        <v>1801939.6</v>
      </c>
      <c r="K121" s="347">
        <v>5.0196813471651176E-2</v>
      </c>
      <c r="L121" s="346">
        <v>2005801</v>
      </c>
      <c r="M121" s="346">
        <v>1827582</v>
      </c>
      <c r="N121" s="346">
        <v>1910230</v>
      </c>
      <c r="O121" s="346">
        <v>1444829</v>
      </c>
      <c r="P121" s="346">
        <v>1821256</v>
      </c>
      <c r="Q121" s="346">
        <v>96052.55567962426</v>
      </c>
      <c r="R121" s="346">
        <v>87774.93789502795</v>
      </c>
      <c r="S121" s="346">
        <v>110622.22852730949</v>
      </c>
      <c r="T121" s="346">
        <v>64826.142310993309</v>
      </c>
      <c r="U121" s="346">
        <v>92982.265528953692</v>
      </c>
      <c r="V121" s="353">
        <f t="shared" si="7"/>
        <v>0.15271497359887934</v>
      </c>
      <c r="W121" s="288">
        <v>0.13962864369518302</v>
      </c>
      <c r="X121" s="288">
        <v>0.15130977307338633</v>
      </c>
      <c r="Y121" s="288">
        <v>0.14736606256111423</v>
      </c>
      <c r="Z121" s="288">
        <v>0.16599185461103649</v>
      </c>
      <c r="AA121" s="288">
        <v>0.14469632636754909</v>
      </c>
      <c r="AB121" s="288">
        <v>0.16729718128500681</v>
      </c>
      <c r="AC121" s="345" t="str">
        <f t="shared" si="8"/>
        <v>Chattogram FR Non-PNP</v>
      </c>
      <c r="AD121" s="363">
        <v>2005801</v>
      </c>
      <c r="AE121" s="363">
        <v>1827582</v>
      </c>
      <c r="AF121" s="363">
        <v>1910230</v>
      </c>
      <c r="AG121" s="363">
        <v>1444829</v>
      </c>
      <c r="AH121" s="363">
        <v>1821256</v>
      </c>
      <c r="AI121" s="363">
        <v>1315814</v>
      </c>
      <c r="AJ121" s="364">
        <f t="shared" si="9"/>
        <v>10325512</v>
      </c>
      <c r="AK121" s="365">
        <v>279809.51850000001</v>
      </c>
      <c r="AL121" s="365">
        <v>279071.61869999999</v>
      </c>
      <c r="AM121" s="365">
        <v>280994.83300000004</v>
      </c>
      <c r="AN121" s="365">
        <v>239697.62879999998</v>
      </c>
      <c r="AO121" s="365">
        <v>257525.73980000001</v>
      </c>
      <c r="AP121" s="365">
        <v>219836.9271</v>
      </c>
      <c r="AQ121" s="366">
        <f t="shared" si="10"/>
        <v>1556936.2659000002</v>
      </c>
      <c r="AR121" s="288">
        <f t="shared" si="11"/>
        <v>0.15078538148035664</v>
      </c>
      <c r="AS121" s="357" t="s">
        <v>1494</v>
      </c>
    </row>
    <row r="122" spans="1:45" hidden="1">
      <c r="A122" s="343">
        <v>95</v>
      </c>
      <c r="B122" s="343" t="s">
        <v>220</v>
      </c>
      <c r="C122" s="343" t="s">
        <v>221</v>
      </c>
      <c r="D122" s="343">
        <v>2600</v>
      </c>
      <c r="E122" s="345" t="s">
        <v>52</v>
      </c>
      <c r="F122" s="345" t="s">
        <v>1537</v>
      </c>
      <c r="G122" s="352" t="s">
        <v>1041</v>
      </c>
      <c r="H122" s="343" t="s">
        <v>79</v>
      </c>
      <c r="I122" s="343" t="s">
        <v>52</v>
      </c>
      <c r="J122" s="346">
        <v>4490453</v>
      </c>
      <c r="K122" s="347">
        <v>7.713816983064449E-2</v>
      </c>
      <c r="L122" s="346">
        <v>4214954</v>
      </c>
      <c r="M122" s="346">
        <v>4444026</v>
      </c>
      <c r="N122" s="346">
        <v>4714074</v>
      </c>
      <c r="O122" s="346">
        <v>4034883</v>
      </c>
      <c r="P122" s="346">
        <v>5044328</v>
      </c>
      <c r="Q122" s="346">
        <v>331627.29511007993</v>
      </c>
      <c r="R122" s="346">
        <v>279858.92581472022</v>
      </c>
      <c r="S122" s="346">
        <v>396324.69464527641</v>
      </c>
      <c r="T122" s="346">
        <v>300415.81918873498</v>
      </c>
      <c r="U122" s="346">
        <v>423699.89589382382</v>
      </c>
      <c r="V122" s="353">
        <f t="shared" si="7"/>
        <v>0.16322408951597236</v>
      </c>
      <c r="W122" s="288">
        <v>0.16417201531748093</v>
      </c>
      <c r="X122" s="288">
        <v>0.15492588057566159</v>
      </c>
      <c r="Y122" s="288">
        <v>0.15592840444701486</v>
      </c>
      <c r="Z122" s="288">
        <v>0.16913301301636474</v>
      </c>
      <c r="AA122" s="288">
        <v>0.15934001367938178</v>
      </c>
      <c r="AB122" s="288">
        <v>0.17584521005993031</v>
      </c>
      <c r="AC122" s="345" t="str">
        <f t="shared" si="8"/>
        <v>Dhaka FR Non-PNP</v>
      </c>
      <c r="AD122" s="363">
        <v>4214954</v>
      </c>
      <c r="AE122" s="363">
        <v>4444026</v>
      </c>
      <c r="AF122" s="363">
        <v>4714074</v>
      </c>
      <c r="AG122" s="363">
        <v>4034883</v>
      </c>
      <c r="AH122" s="363">
        <v>5044328</v>
      </c>
      <c r="AI122" s="363">
        <v>3945562</v>
      </c>
      <c r="AJ122" s="364">
        <f t="shared" si="9"/>
        <v>26397827</v>
      </c>
      <c r="AK122" s="365">
        <v>687459.1605</v>
      </c>
      <c r="AL122" s="365">
        <v>695045.6664000001</v>
      </c>
      <c r="AM122" s="365">
        <v>736338.35880000005</v>
      </c>
      <c r="AN122" s="365">
        <v>682298.71530000004</v>
      </c>
      <c r="AO122" s="365">
        <v>798517.12239999999</v>
      </c>
      <c r="AP122" s="365">
        <v>692412.43499999994</v>
      </c>
      <c r="AQ122" s="366">
        <f t="shared" si="10"/>
        <v>4292071.4583999999</v>
      </c>
      <c r="AR122" s="288">
        <f t="shared" si="11"/>
        <v>0.16259184736683061</v>
      </c>
      <c r="AS122" s="357" t="s">
        <v>1497</v>
      </c>
    </row>
    <row r="123" spans="1:45">
      <c r="A123" s="343">
        <v>120</v>
      </c>
      <c r="B123" s="343" t="s">
        <v>200</v>
      </c>
      <c r="C123" s="343" t="s">
        <v>1932</v>
      </c>
      <c r="D123" s="343">
        <v>2100</v>
      </c>
      <c r="E123" s="345" t="s">
        <v>195</v>
      </c>
      <c r="F123" s="345" t="s">
        <v>1537</v>
      </c>
      <c r="G123" s="352" t="s">
        <v>1041</v>
      </c>
      <c r="H123" s="343" t="s">
        <v>195</v>
      </c>
      <c r="I123" s="343" t="s">
        <v>1863</v>
      </c>
      <c r="J123" s="346">
        <v>3271808</v>
      </c>
      <c r="K123" s="347">
        <v>6.3788272216192668E-2</v>
      </c>
      <c r="L123" s="346">
        <v>2985843</v>
      </c>
      <c r="M123" s="346">
        <v>3493877</v>
      </c>
      <c r="N123" s="346">
        <v>3553834</v>
      </c>
      <c r="O123" s="346">
        <v>2798609</v>
      </c>
      <c r="P123" s="346">
        <v>3526877</v>
      </c>
      <c r="Q123" s="346">
        <v>145177.64670611807</v>
      </c>
      <c r="R123" s="346">
        <v>200402.06662778527</v>
      </c>
      <c r="S123" s="346">
        <v>284015.58924863877</v>
      </c>
      <c r="T123" s="346">
        <v>155761.04727879836</v>
      </c>
      <c r="U123" s="346">
        <v>258158.5468542439</v>
      </c>
      <c r="V123" s="353">
        <f t="shared" si="7"/>
        <v>0.16588252030726189</v>
      </c>
      <c r="W123" s="288">
        <v>0.16805486648806828</v>
      </c>
      <c r="X123" s="288">
        <v>0.16482393095346834</v>
      </c>
      <c r="Y123" s="288">
        <v>0.17392038219134986</v>
      </c>
      <c r="Z123" s="288">
        <v>0.17300135985378415</v>
      </c>
      <c r="AA123" s="288">
        <v>0.15203324262632106</v>
      </c>
      <c r="AB123" s="288">
        <v>0.16346133973057955</v>
      </c>
      <c r="AC123" s="345" t="str">
        <f t="shared" si="8"/>
        <v>Chattogram FR Non-PNP</v>
      </c>
      <c r="AD123" s="363">
        <v>2985843</v>
      </c>
      <c r="AE123" s="363">
        <v>3493877</v>
      </c>
      <c r="AF123" s="363">
        <v>3553834</v>
      </c>
      <c r="AG123" s="363">
        <v>2798609</v>
      </c>
      <c r="AH123" s="363">
        <v>3526877</v>
      </c>
      <c r="AI123" s="363">
        <v>2613220</v>
      </c>
      <c r="AJ123" s="364">
        <f t="shared" si="9"/>
        <v>18972260</v>
      </c>
      <c r="AK123" s="365">
        <v>501024.62320000003</v>
      </c>
      <c r="AL123" s="365">
        <v>575790.92960000003</v>
      </c>
      <c r="AM123" s="365">
        <v>617656.17540000007</v>
      </c>
      <c r="AN123" s="365">
        <v>440412.66899999999</v>
      </c>
      <c r="AO123" s="365">
        <v>530442.15040000004</v>
      </c>
      <c r="AP123" s="365">
        <v>426986.5858</v>
      </c>
      <c r="AQ123" s="366">
        <f t="shared" si="10"/>
        <v>3092313.1334000006</v>
      </c>
      <c r="AR123" s="288">
        <f t="shared" si="11"/>
        <v>0.16299129009406368</v>
      </c>
      <c r="AS123" s="357" t="s">
        <v>1494</v>
      </c>
    </row>
    <row r="124" spans="1:45" hidden="1">
      <c r="A124" s="343">
        <v>344</v>
      </c>
      <c r="B124" s="343" t="s">
        <v>64</v>
      </c>
      <c r="C124" s="343" t="s">
        <v>1933</v>
      </c>
      <c r="D124" s="343">
        <v>1450</v>
      </c>
      <c r="E124" s="345" t="s">
        <v>52</v>
      </c>
      <c r="F124" s="345" t="s">
        <v>1537</v>
      </c>
      <c r="G124" s="352" t="s">
        <v>1041</v>
      </c>
      <c r="H124" s="343" t="s">
        <v>52</v>
      </c>
      <c r="I124" s="343" t="s">
        <v>52</v>
      </c>
      <c r="J124" s="346">
        <v>2223694.2000000002</v>
      </c>
      <c r="K124" s="347">
        <v>3.6492904563711549E-2</v>
      </c>
      <c r="L124" s="346">
        <v>2188806</v>
      </c>
      <c r="M124" s="346">
        <v>2364408</v>
      </c>
      <c r="N124" s="346">
        <v>2295711</v>
      </c>
      <c r="O124" s="346">
        <v>1968679</v>
      </c>
      <c r="P124" s="346">
        <v>2300867</v>
      </c>
      <c r="Q124" s="346">
        <v>63936.205929294927</v>
      </c>
      <c r="R124" s="346">
        <v>108661.33597025549</v>
      </c>
      <c r="S124" s="346">
        <v>141838.84124777099</v>
      </c>
      <c r="T124" s="346">
        <v>-9984.7219704718445</v>
      </c>
      <c r="U124" s="346">
        <v>101293.63992054499</v>
      </c>
      <c r="V124" s="353">
        <f t="shared" si="7"/>
        <v>0.15032241458533371</v>
      </c>
      <c r="W124" s="288">
        <v>0.14459652442248169</v>
      </c>
      <c r="X124" s="288">
        <v>0.14822943452897111</v>
      </c>
      <c r="Y124" s="288">
        <v>0.14498879922787744</v>
      </c>
      <c r="Z124" s="288">
        <v>0.15468900822363224</v>
      </c>
      <c r="AA124" s="288">
        <v>0.14764753404855052</v>
      </c>
      <c r="AB124" s="288">
        <v>0.16178318706048922</v>
      </c>
      <c r="AC124" s="345" t="str">
        <f t="shared" si="8"/>
        <v>Dhaka FR Non-PNP</v>
      </c>
      <c r="AD124" s="363">
        <v>2188806</v>
      </c>
      <c r="AE124" s="363">
        <v>2364408</v>
      </c>
      <c r="AF124" s="363">
        <v>2295711</v>
      </c>
      <c r="AG124" s="363">
        <v>1968679</v>
      </c>
      <c r="AH124" s="363">
        <v>2300867</v>
      </c>
      <c r="AI124" s="363">
        <v>1943056</v>
      </c>
      <c r="AJ124" s="364">
        <f t="shared" si="9"/>
        <v>13061527</v>
      </c>
      <c r="AK124" s="365">
        <v>318690.29920000001</v>
      </c>
      <c r="AL124" s="365">
        <v>352060.35120000003</v>
      </c>
      <c r="AM124" s="365">
        <v>332648.52390000003</v>
      </c>
      <c r="AN124" s="365">
        <v>282095.28570000001</v>
      </c>
      <c r="AO124" s="365">
        <v>348811.89200000005</v>
      </c>
      <c r="AP124" s="365">
        <v>313796.92249999999</v>
      </c>
      <c r="AQ124" s="366">
        <f t="shared" si="10"/>
        <v>1948103.2744999998</v>
      </c>
      <c r="AR124" s="288">
        <f t="shared" si="11"/>
        <v>0.14914820254170894</v>
      </c>
      <c r="AS124" s="357" t="s">
        <v>1497</v>
      </c>
    </row>
    <row r="125" spans="1:45" hidden="1">
      <c r="A125" s="343">
        <v>328</v>
      </c>
      <c r="B125" s="343" t="s">
        <v>245</v>
      </c>
      <c r="C125" s="343" t="s">
        <v>917</v>
      </c>
      <c r="D125" s="343">
        <v>3750</v>
      </c>
      <c r="E125" s="345" t="s">
        <v>189</v>
      </c>
      <c r="F125" s="345" t="s">
        <v>1537</v>
      </c>
      <c r="G125" s="352" t="s">
        <v>1041</v>
      </c>
      <c r="H125" s="343" t="s">
        <v>189</v>
      </c>
      <c r="I125" s="343" t="s">
        <v>1863</v>
      </c>
      <c r="J125" s="346">
        <v>2742508.8</v>
      </c>
      <c r="K125" s="347">
        <v>5.9694442315455579E-2</v>
      </c>
      <c r="L125" s="346">
        <v>2810247</v>
      </c>
      <c r="M125" s="346">
        <v>2720599</v>
      </c>
      <c r="N125" s="346">
        <v>2832517</v>
      </c>
      <c r="O125" s="346">
        <v>2357057</v>
      </c>
      <c r="P125" s="346">
        <v>2992124</v>
      </c>
      <c r="Q125" s="346">
        <v>152908.60147279676</v>
      </c>
      <c r="R125" s="346">
        <v>122171.17767724197</v>
      </c>
      <c r="S125" s="346">
        <v>198104.71798645129</v>
      </c>
      <c r="T125" s="346">
        <v>140961.93138837529</v>
      </c>
      <c r="U125" s="346">
        <v>204416.23828128108</v>
      </c>
      <c r="V125" s="353">
        <f t="shared" si="7"/>
        <v>0.15827070489223125</v>
      </c>
      <c r="W125" s="288">
        <v>0.15540101474196089</v>
      </c>
      <c r="X125" s="288">
        <v>0.15901321530300541</v>
      </c>
      <c r="Y125" s="288">
        <v>0.15625148824041546</v>
      </c>
      <c r="Z125" s="288">
        <v>0.16712143968538551</v>
      </c>
      <c r="AA125" s="288">
        <v>0.14561441420658913</v>
      </c>
      <c r="AB125" s="288">
        <v>0.16622265717603107</v>
      </c>
      <c r="AC125" s="345" t="str">
        <f t="shared" si="8"/>
        <v>Barishal FR Non-PNP</v>
      </c>
      <c r="AD125" s="363">
        <v>2810247</v>
      </c>
      <c r="AE125" s="363">
        <v>2720599</v>
      </c>
      <c r="AF125" s="363">
        <v>2832517</v>
      </c>
      <c r="AG125" s="363">
        <v>2357057</v>
      </c>
      <c r="AH125" s="363">
        <v>2992124</v>
      </c>
      <c r="AI125" s="363">
        <v>2372049</v>
      </c>
      <c r="AJ125" s="364">
        <f t="shared" si="9"/>
        <v>16084593</v>
      </c>
      <c r="AK125" s="365">
        <v>437274.58879999997</v>
      </c>
      <c r="AL125" s="365">
        <v>431759.0613</v>
      </c>
      <c r="AM125" s="365">
        <v>441872.652</v>
      </c>
      <c r="AN125" s="365">
        <v>393863.72340000002</v>
      </c>
      <c r="AO125" s="365">
        <v>431464.13659999997</v>
      </c>
      <c r="AP125" s="365">
        <v>394212.43919999996</v>
      </c>
      <c r="AQ125" s="366">
        <f t="shared" si="10"/>
        <v>2530446.6012999997</v>
      </c>
      <c r="AR125" s="288">
        <f t="shared" si="11"/>
        <v>0.15732114585056642</v>
      </c>
      <c r="AS125" s="357" t="s">
        <v>1495</v>
      </c>
    </row>
    <row r="126" spans="1:45" hidden="1">
      <c r="A126" s="343">
        <v>79</v>
      </c>
      <c r="B126" s="343" t="s">
        <v>55</v>
      </c>
      <c r="C126" s="343" t="s">
        <v>902</v>
      </c>
      <c r="D126" s="343">
        <v>3200</v>
      </c>
      <c r="E126" s="345" t="s">
        <v>52</v>
      </c>
      <c r="F126" s="345" t="s">
        <v>1492</v>
      </c>
      <c r="G126" s="352" t="s">
        <v>1041</v>
      </c>
      <c r="H126" s="343" t="s">
        <v>52</v>
      </c>
      <c r="I126" s="343" t="s">
        <v>52</v>
      </c>
      <c r="J126" s="346">
        <v>9094796.8000000007</v>
      </c>
      <c r="K126" s="347">
        <v>5.3390496172297561E-2</v>
      </c>
      <c r="L126" s="346">
        <v>8886057</v>
      </c>
      <c r="M126" s="346">
        <v>9445455</v>
      </c>
      <c r="N126" s="346">
        <v>9974654</v>
      </c>
      <c r="O126" s="346">
        <v>8440376</v>
      </c>
      <c r="P126" s="346">
        <v>8727442</v>
      </c>
      <c r="Q126" s="346">
        <v>483830.27569680219</v>
      </c>
      <c r="R126" s="346">
        <v>479620.00769644417</v>
      </c>
      <c r="S126" s="346">
        <v>597380.84051500913</v>
      </c>
      <c r="T126" s="346">
        <v>428652.83791471436</v>
      </c>
      <c r="U126" s="346">
        <v>438394.60686815041</v>
      </c>
      <c r="V126" s="353">
        <f t="shared" si="7"/>
        <v>0.16698105992944287</v>
      </c>
      <c r="W126" s="288">
        <v>0.17151176085395778</v>
      </c>
      <c r="X126" s="288">
        <v>0.16295128455382199</v>
      </c>
      <c r="Y126" s="288">
        <v>0.15572447608887902</v>
      </c>
      <c r="Z126" s="288">
        <v>0.1698204787980922</v>
      </c>
      <c r="AA126" s="288">
        <v>0.16035335308109847</v>
      </c>
      <c r="AB126" s="288">
        <v>0.18152500620080775</v>
      </c>
      <c r="AC126" s="345" t="str">
        <f t="shared" si="8"/>
        <v>Dhaka FR PNP</v>
      </c>
      <c r="AD126" s="363">
        <v>8886057</v>
      </c>
      <c r="AE126" s="363">
        <v>9445455</v>
      </c>
      <c r="AF126" s="363">
        <v>9974654</v>
      </c>
      <c r="AG126" s="363">
        <v>8440376</v>
      </c>
      <c r="AH126" s="363">
        <v>8727442</v>
      </c>
      <c r="AI126" s="363">
        <v>7386123</v>
      </c>
      <c r="AJ126" s="364">
        <f t="shared" si="9"/>
        <v>52860107</v>
      </c>
      <c r="AK126" s="365">
        <v>1524847.5527999999</v>
      </c>
      <c r="AL126" s="365">
        <v>1533716.8055999998</v>
      </c>
      <c r="AM126" s="365">
        <v>1559037.9512999998</v>
      </c>
      <c r="AN126" s="365">
        <v>1433176.0146000001</v>
      </c>
      <c r="AO126" s="365">
        <v>1399882.0175999999</v>
      </c>
      <c r="AP126" s="365">
        <v>1339071.4659</v>
      </c>
      <c r="AQ126" s="366">
        <f t="shared" si="10"/>
        <v>8789731.8077999987</v>
      </c>
      <c r="AR126" s="288">
        <f t="shared" si="11"/>
        <v>0.16628289851550998</v>
      </c>
      <c r="AS126" s="357" t="s">
        <v>1498</v>
      </c>
    </row>
    <row r="127" spans="1:45" hidden="1">
      <c r="A127" s="343">
        <v>249</v>
      </c>
      <c r="B127" s="343" t="s">
        <v>557</v>
      </c>
      <c r="C127" s="343" t="s">
        <v>558</v>
      </c>
      <c r="D127" s="343">
        <v>1500</v>
      </c>
      <c r="E127" s="345" t="s">
        <v>52</v>
      </c>
      <c r="F127" s="345" t="s">
        <v>1537</v>
      </c>
      <c r="G127" s="352" t="s">
        <v>1041</v>
      </c>
      <c r="H127" s="343" t="s">
        <v>52</v>
      </c>
      <c r="I127" s="343" t="s">
        <v>52</v>
      </c>
      <c r="J127" s="346">
        <v>2510084.4</v>
      </c>
      <c r="K127" s="347">
        <v>6.09594894082542E-2</v>
      </c>
      <c r="L127" s="346">
        <v>2209234</v>
      </c>
      <c r="M127" s="346">
        <v>2563003</v>
      </c>
      <c r="N127" s="346">
        <v>2800727</v>
      </c>
      <c r="O127" s="346">
        <v>2292664</v>
      </c>
      <c r="P127" s="346">
        <v>2684794</v>
      </c>
      <c r="Q127" s="346">
        <v>112446.84277201997</v>
      </c>
      <c r="R127" s="346">
        <v>152324.98818288685</v>
      </c>
      <c r="S127" s="346">
        <v>205288.00487988867</v>
      </c>
      <c r="T127" s="346">
        <v>135337.05498844275</v>
      </c>
      <c r="U127" s="346">
        <v>159670.42615488224</v>
      </c>
      <c r="V127" s="353">
        <f t="shared" si="7"/>
        <v>0.16558951261050484</v>
      </c>
      <c r="W127" s="288">
        <v>0.16470858947080877</v>
      </c>
      <c r="X127" s="288">
        <v>0.16287044892118147</v>
      </c>
      <c r="Y127" s="288">
        <v>0.16204565341075583</v>
      </c>
      <c r="Z127" s="288">
        <v>0.17566352891193493</v>
      </c>
      <c r="AA127" s="288">
        <v>0.15561720982173588</v>
      </c>
      <c r="AB127" s="288">
        <v>0.17263164512661217</v>
      </c>
      <c r="AC127" s="345" t="str">
        <f t="shared" si="8"/>
        <v>Dhaka FR Non-PNP</v>
      </c>
      <c r="AD127" s="363">
        <v>2209234</v>
      </c>
      <c r="AE127" s="363">
        <v>2563003</v>
      </c>
      <c r="AF127" s="363">
        <v>2800727</v>
      </c>
      <c r="AG127" s="363">
        <v>2292664</v>
      </c>
      <c r="AH127" s="363">
        <v>2684794</v>
      </c>
      <c r="AI127" s="363">
        <v>2160008</v>
      </c>
      <c r="AJ127" s="364">
        <f t="shared" si="9"/>
        <v>14710430</v>
      </c>
      <c r="AK127" s="365">
        <v>370267.61839999998</v>
      </c>
      <c r="AL127" s="365">
        <v>418538.06329999998</v>
      </c>
      <c r="AM127" s="365">
        <v>453997.52249999996</v>
      </c>
      <c r="AN127" s="365">
        <v>402821.06479999999</v>
      </c>
      <c r="AO127" s="365">
        <v>416948.3529</v>
      </c>
      <c r="AP127" s="365">
        <v>372150.77</v>
      </c>
      <c r="AQ127" s="366">
        <f t="shared" si="10"/>
        <v>2434723.3919000002</v>
      </c>
      <c r="AR127" s="288">
        <f t="shared" si="11"/>
        <v>0.16551000833422275</v>
      </c>
      <c r="AS127" s="357" t="s">
        <v>1497</v>
      </c>
    </row>
    <row r="128" spans="1:45" hidden="1">
      <c r="A128" s="343">
        <v>253</v>
      </c>
      <c r="B128" s="343" t="s">
        <v>520</v>
      </c>
      <c r="C128" s="343" t="s">
        <v>521</v>
      </c>
      <c r="D128" s="343">
        <v>2700</v>
      </c>
      <c r="E128" s="345" t="s">
        <v>52</v>
      </c>
      <c r="F128" s="345" t="s">
        <v>1537</v>
      </c>
      <c r="G128" s="352" t="s">
        <v>1041</v>
      </c>
      <c r="H128" s="343" t="s">
        <v>522</v>
      </c>
      <c r="I128" s="343" t="s">
        <v>52</v>
      </c>
      <c r="J128" s="346">
        <v>3992419.2</v>
      </c>
      <c r="K128" s="347">
        <v>6.6305131660243738E-2</v>
      </c>
      <c r="L128" s="346">
        <v>4047995</v>
      </c>
      <c r="M128" s="346">
        <v>3793213</v>
      </c>
      <c r="N128" s="346">
        <v>4648753</v>
      </c>
      <c r="O128" s="346">
        <v>3311144</v>
      </c>
      <c r="P128" s="346">
        <v>4160991</v>
      </c>
      <c r="Q128" s="346">
        <v>219806.75217119977</v>
      </c>
      <c r="R128" s="346">
        <v>222443.81156567769</v>
      </c>
      <c r="S128" s="346">
        <v>308489.59168657195</v>
      </c>
      <c r="T128" s="346">
        <v>230791.77406710532</v>
      </c>
      <c r="U128" s="346">
        <v>342057.47400387027</v>
      </c>
      <c r="V128" s="353">
        <f t="shared" si="7"/>
        <v>0.15704212907952306</v>
      </c>
      <c r="W128" s="288">
        <v>0.14693864330827799</v>
      </c>
      <c r="X128" s="288">
        <v>0.14690278220266387</v>
      </c>
      <c r="Y128" s="288">
        <v>0.14961138901728471</v>
      </c>
      <c r="Z128" s="288">
        <v>0.17257103515513925</v>
      </c>
      <c r="AA128" s="288">
        <v>0.15643455543841073</v>
      </c>
      <c r="AB128" s="288">
        <v>0.16979436935536196</v>
      </c>
      <c r="AC128" s="345" t="str">
        <f t="shared" si="8"/>
        <v>Dhaka FR Non-PNP</v>
      </c>
      <c r="AD128" s="363">
        <v>4047995</v>
      </c>
      <c r="AE128" s="363">
        <v>3793213</v>
      </c>
      <c r="AF128" s="363">
        <v>4648753</v>
      </c>
      <c r="AG128" s="363">
        <v>3311144</v>
      </c>
      <c r="AH128" s="363">
        <v>4160991</v>
      </c>
      <c r="AI128" s="363">
        <v>3502233</v>
      </c>
      <c r="AJ128" s="364">
        <f t="shared" si="9"/>
        <v>23464329</v>
      </c>
      <c r="AK128" s="365">
        <v>596674.31559999997</v>
      </c>
      <c r="AL128" s="365">
        <v>561774.69720000005</v>
      </c>
      <c r="AM128" s="365">
        <v>701961.70299999998</v>
      </c>
      <c r="AN128" s="365">
        <v>572496.45180000004</v>
      </c>
      <c r="AO128" s="365">
        <v>644121.56160000002</v>
      </c>
      <c r="AP128" s="365">
        <v>594297.71529999992</v>
      </c>
      <c r="AQ128" s="366">
        <f t="shared" si="10"/>
        <v>3671326.4445000002</v>
      </c>
      <c r="AR128" s="288">
        <f t="shared" si="11"/>
        <v>0.15646415648621362</v>
      </c>
      <c r="AS128" s="357" t="s">
        <v>1497</v>
      </c>
    </row>
    <row r="129" spans="1:45" hidden="1">
      <c r="A129" s="343">
        <v>65</v>
      </c>
      <c r="B129" s="343" t="s">
        <v>534</v>
      </c>
      <c r="C129" s="343" t="s">
        <v>535</v>
      </c>
      <c r="D129" s="343">
        <v>3500</v>
      </c>
      <c r="E129" s="345" t="s">
        <v>52</v>
      </c>
      <c r="F129" s="345" t="s">
        <v>1537</v>
      </c>
      <c r="G129" s="352" t="s">
        <v>1041</v>
      </c>
      <c r="H129" s="343" t="s">
        <v>98</v>
      </c>
      <c r="I129" s="343" t="s">
        <v>52</v>
      </c>
      <c r="J129" s="346">
        <v>5312683</v>
      </c>
      <c r="K129" s="347">
        <v>9.4972804635796368E-2</v>
      </c>
      <c r="L129" s="346">
        <v>5218672</v>
      </c>
      <c r="M129" s="346">
        <v>5047222</v>
      </c>
      <c r="N129" s="346">
        <v>5991375</v>
      </c>
      <c r="O129" s="346">
        <v>4854458</v>
      </c>
      <c r="P129" s="346">
        <v>5451688</v>
      </c>
      <c r="Q129" s="346">
        <v>476064.74193547748</v>
      </c>
      <c r="R129" s="346">
        <v>403002.59969171276</v>
      </c>
      <c r="S129" s="346">
        <v>616832.67479610699</v>
      </c>
      <c r="T129" s="346">
        <v>476637.95100342319</v>
      </c>
      <c r="U129" s="346">
        <v>550264.055827862</v>
      </c>
      <c r="V129" s="353">
        <f t="shared" si="7"/>
        <v>0.17427019581723988</v>
      </c>
      <c r="W129" s="288">
        <v>0.16933744115975224</v>
      </c>
      <c r="X129" s="288">
        <v>0.1647396721153723</v>
      </c>
      <c r="Y129" s="288">
        <v>0.16535676726126169</v>
      </c>
      <c r="Z129" s="288">
        <v>0.19051441753704051</v>
      </c>
      <c r="AA129" s="288">
        <v>0.16751436871914108</v>
      </c>
      <c r="AB129" s="288">
        <v>0.18815850811087131</v>
      </c>
      <c r="AC129" s="345" t="str">
        <f t="shared" si="8"/>
        <v>Dhaka FR Non-PNP</v>
      </c>
      <c r="AD129" s="363">
        <v>5218672</v>
      </c>
      <c r="AE129" s="363">
        <v>5047222</v>
      </c>
      <c r="AF129" s="363">
        <v>5991375</v>
      </c>
      <c r="AG129" s="363">
        <v>4854458</v>
      </c>
      <c r="AH129" s="363">
        <v>5451688</v>
      </c>
      <c r="AI129" s="363">
        <v>4540985</v>
      </c>
      <c r="AJ129" s="364">
        <f t="shared" si="9"/>
        <v>31104400</v>
      </c>
      <c r="AK129" s="365">
        <v>892393.0830000001</v>
      </c>
      <c r="AL129" s="365">
        <v>829258.57460000005</v>
      </c>
      <c r="AM129" s="365">
        <v>987977.57259999996</v>
      </c>
      <c r="AN129" s="365">
        <v>924774.05850000004</v>
      </c>
      <c r="AO129" s="365">
        <v>938235.5048</v>
      </c>
      <c r="AP129" s="365">
        <v>854581.38300000003</v>
      </c>
      <c r="AQ129" s="366">
        <f t="shared" si="10"/>
        <v>5427220.176500001</v>
      </c>
      <c r="AR129" s="288">
        <f t="shared" si="11"/>
        <v>0.17448400150782528</v>
      </c>
      <c r="AS129" s="357" t="s">
        <v>1497</v>
      </c>
    </row>
    <row r="130" spans="1:45" hidden="1">
      <c r="A130" s="343">
        <v>94</v>
      </c>
      <c r="B130" s="343" t="s">
        <v>212</v>
      </c>
      <c r="C130" s="343" t="s">
        <v>1934</v>
      </c>
      <c r="D130" s="343">
        <v>2200</v>
      </c>
      <c r="E130" s="345" t="s">
        <v>131</v>
      </c>
      <c r="F130" s="345" t="s">
        <v>1537</v>
      </c>
      <c r="G130" s="352" t="s">
        <v>1041</v>
      </c>
      <c r="H130" s="343" t="s">
        <v>136</v>
      </c>
      <c r="I130" s="343" t="s">
        <v>1863</v>
      </c>
      <c r="J130" s="346">
        <v>5315934.5999999996</v>
      </c>
      <c r="K130" s="347">
        <v>7.2962464803085728E-2</v>
      </c>
      <c r="L130" s="346">
        <v>5420712</v>
      </c>
      <c r="M130" s="346">
        <v>5623652</v>
      </c>
      <c r="N130" s="346">
        <v>5423001</v>
      </c>
      <c r="O130" s="346">
        <v>4406762</v>
      </c>
      <c r="P130" s="346">
        <v>5705546</v>
      </c>
      <c r="Q130" s="346">
        <v>428074.34742500377</v>
      </c>
      <c r="R130" s="346">
        <v>283856.6431375189</v>
      </c>
      <c r="S130" s="346">
        <v>446061.10539326433</v>
      </c>
      <c r="T130" s="346">
        <v>305941.22963241313</v>
      </c>
      <c r="U130" s="346">
        <v>475385.13015182794</v>
      </c>
      <c r="V130" s="353">
        <f t="shared" si="7"/>
        <v>0.17290865709516093</v>
      </c>
      <c r="W130" s="288">
        <v>0.17006608447057178</v>
      </c>
      <c r="X130" s="288">
        <v>0.17304561304069291</v>
      </c>
      <c r="Y130" s="288">
        <v>0.17043607120667859</v>
      </c>
      <c r="Z130" s="288">
        <v>0.17728983715338878</v>
      </c>
      <c r="AA130" s="288">
        <v>0.16656560782778476</v>
      </c>
      <c r="AB130" s="288">
        <v>0.18004872887184883</v>
      </c>
      <c r="AC130" s="345" t="str">
        <f t="shared" si="8"/>
        <v>Sylhet FR Non-PNP</v>
      </c>
      <c r="AD130" s="363">
        <v>5420712</v>
      </c>
      <c r="AE130" s="363">
        <v>5623652</v>
      </c>
      <c r="AF130" s="363">
        <v>5423001</v>
      </c>
      <c r="AG130" s="363">
        <v>4406762</v>
      </c>
      <c r="AH130" s="363">
        <v>5705546</v>
      </c>
      <c r="AI130" s="363">
        <v>4471767</v>
      </c>
      <c r="AJ130" s="364">
        <f t="shared" si="9"/>
        <v>31051440</v>
      </c>
      <c r="AK130" s="365">
        <v>924231.22550000006</v>
      </c>
      <c r="AL130" s="365">
        <v>969517.43239999993</v>
      </c>
      <c r="AM130" s="365">
        <v>920825.56980000006</v>
      </c>
      <c r="AN130" s="365">
        <v>769690.8764999999</v>
      </c>
      <c r="AO130" s="365">
        <v>940274.14560000005</v>
      </c>
      <c r="AP130" s="365">
        <v>804464.22700000007</v>
      </c>
      <c r="AQ130" s="366">
        <f t="shared" si="10"/>
        <v>5329003.4768000003</v>
      </c>
      <c r="AR130" s="288">
        <f t="shared" si="11"/>
        <v>0.17161856187023855</v>
      </c>
      <c r="AS130" s="357" t="s">
        <v>1500</v>
      </c>
    </row>
    <row r="131" spans="1:45" hidden="1">
      <c r="A131" s="343">
        <v>101</v>
      </c>
      <c r="B131" s="343" t="s">
        <v>513</v>
      </c>
      <c r="C131" s="343" t="s">
        <v>1935</v>
      </c>
      <c r="D131" s="343">
        <v>2740</v>
      </c>
      <c r="E131" s="345" t="s">
        <v>131</v>
      </c>
      <c r="F131" s="345" t="s">
        <v>1537</v>
      </c>
      <c r="G131" s="352" t="s">
        <v>1041</v>
      </c>
      <c r="H131" s="343" t="s">
        <v>908</v>
      </c>
      <c r="I131" s="343" t="s">
        <v>1863</v>
      </c>
      <c r="J131" s="346">
        <v>5293046.8</v>
      </c>
      <c r="K131" s="347">
        <v>6.0269544325823543E-2</v>
      </c>
      <c r="L131" s="346">
        <v>5324460</v>
      </c>
      <c r="M131" s="346">
        <v>5458626</v>
      </c>
      <c r="N131" s="346">
        <v>5603175</v>
      </c>
      <c r="O131" s="346">
        <v>4422011</v>
      </c>
      <c r="P131" s="346">
        <v>5656962</v>
      </c>
      <c r="Q131" s="346">
        <v>293082.68793376221</v>
      </c>
      <c r="R131" s="346">
        <v>303999.95666674606</v>
      </c>
      <c r="S131" s="346">
        <v>391491.73406153533</v>
      </c>
      <c r="T131" s="346">
        <v>249642.64630213717</v>
      </c>
      <c r="U131" s="346">
        <v>356830.56869211141</v>
      </c>
      <c r="V131" s="353">
        <f t="shared" si="7"/>
        <v>0.16633316620279762</v>
      </c>
      <c r="W131" s="288">
        <v>0.16058865868031158</v>
      </c>
      <c r="X131" s="288">
        <v>0.16217589760949028</v>
      </c>
      <c r="Y131" s="288">
        <v>0.16737355896089259</v>
      </c>
      <c r="Z131" s="288">
        <v>0.17195988447518404</v>
      </c>
      <c r="AA131" s="288">
        <v>0.1629501486847959</v>
      </c>
      <c r="AB131" s="288">
        <v>0.17295084880611136</v>
      </c>
      <c r="AC131" s="345" t="str">
        <f t="shared" si="8"/>
        <v>Sylhet FR Non-PNP</v>
      </c>
      <c r="AD131" s="363">
        <v>5324460</v>
      </c>
      <c r="AE131" s="363">
        <v>5458626</v>
      </c>
      <c r="AF131" s="363">
        <v>5603175</v>
      </c>
      <c r="AG131" s="363">
        <v>4422011</v>
      </c>
      <c r="AH131" s="363">
        <v>5656962</v>
      </c>
      <c r="AI131" s="363">
        <v>4421891</v>
      </c>
      <c r="AJ131" s="364">
        <f t="shared" si="9"/>
        <v>30887125</v>
      </c>
      <c r="AK131" s="365">
        <v>849783.97560000001</v>
      </c>
      <c r="AL131" s="365">
        <v>885935.16209999996</v>
      </c>
      <c r="AM131" s="365">
        <v>938531.64500000002</v>
      </c>
      <c r="AN131" s="365">
        <v>760585.89199999999</v>
      </c>
      <c r="AO131" s="365">
        <v>930004.38839999994</v>
      </c>
      <c r="AP131" s="365">
        <v>764537.00049999997</v>
      </c>
      <c r="AQ131" s="366">
        <f t="shared" si="10"/>
        <v>5129378.0636</v>
      </c>
      <c r="AR131" s="288">
        <f t="shared" si="11"/>
        <v>0.16606848528634505</v>
      </c>
      <c r="AS131" s="357" t="s">
        <v>1500</v>
      </c>
    </row>
    <row r="132" spans="1:45" hidden="1">
      <c r="A132" s="343">
        <v>375</v>
      </c>
      <c r="B132" s="343" t="s">
        <v>609</v>
      </c>
      <c r="C132" s="343" t="s">
        <v>610</v>
      </c>
      <c r="D132" s="343">
        <v>2000</v>
      </c>
      <c r="E132" s="345" t="s">
        <v>52</v>
      </c>
      <c r="F132" s="345" t="s">
        <v>1537</v>
      </c>
      <c r="G132" s="352" t="s">
        <v>1041</v>
      </c>
      <c r="H132" s="343" t="s">
        <v>52</v>
      </c>
      <c r="I132" s="343" t="s">
        <v>52</v>
      </c>
      <c r="J132" s="346">
        <v>1658429</v>
      </c>
      <c r="K132" s="347">
        <v>2.9544866315047786E-2</v>
      </c>
      <c r="L132" s="346">
        <v>1745186</v>
      </c>
      <c r="M132" s="346">
        <v>1606109</v>
      </c>
      <c r="N132" s="346">
        <v>1776703</v>
      </c>
      <c r="O132" s="346">
        <v>1385255</v>
      </c>
      <c r="P132" s="346">
        <v>1778892</v>
      </c>
      <c r="Q132" s="346">
        <v>53870.990530200768</v>
      </c>
      <c r="R132" s="346">
        <v>-22603.495623714</v>
      </c>
      <c r="S132" s="346">
        <v>86652.184067170019</v>
      </c>
      <c r="T132" s="346">
        <v>64792.861676038417</v>
      </c>
      <c r="U132" s="346">
        <v>62277.774840296712</v>
      </c>
      <c r="V132" s="353">
        <f t="shared" si="7"/>
        <v>0.16718373428813679</v>
      </c>
      <c r="W132" s="288">
        <v>0.16212481858137412</v>
      </c>
      <c r="X132" s="288">
        <v>0.16567868248613263</v>
      </c>
      <c r="Y132" s="288">
        <v>0.16225127360916847</v>
      </c>
      <c r="Z132" s="288">
        <v>0.1671915865067661</v>
      </c>
      <c r="AA132" s="288">
        <v>0.16607047668243691</v>
      </c>
      <c r="AB132" s="288">
        <v>0.17978556786294245</v>
      </c>
      <c r="AC132" s="345" t="str">
        <f t="shared" si="8"/>
        <v>Dhaka FR Non-PNP</v>
      </c>
      <c r="AD132" s="363">
        <v>1745186</v>
      </c>
      <c r="AE132" s="363">
        <v>1606109</v>
      </c>
      <c r="AF132" s="363">
        <v>1776703</v>
      </c>
      <c r="AG132" s="363">
        <v>1385255</v>
      </c>
      <c r="AH132" s="363">
        <v>1778892</v>
      </c>
      <c r="AI132" s="363">
        <v>1347337</v>
      </c>
      <c r="AJ132" s="364">
        <f t="shared" si="9"/>
        <v>9639482</v>
      </c>
      <c r="AK132" s="365">
        <v>283243.85009999998</v>
      </c>
      <c r="AL132" s="365">
        <v>265971.31919999997</v>
      </c>
      <c r="AM132" s="365">
        <v>288359.05920000002</v>
      </c>
      <c r="AN132" s="365">
        <v>231614.46879999997</v>
      </c>
      <c r="AO132" s="365">
        <v>294762.07299999997</v>
      </c>
      <c r="AP132" s="365">
        <v>242100.28589999999</v>
      </c>
      <c r="AQ132" s="366">
        <f t="shared" si="10"/>
        <v>1606051.0562</v>
      </c>
      <c r="AR132" s="288">
        <f t="shared" si="11"/>
        <v>0.16661175944931481</v>
      </c>
      <c r="AS132" s="357" t="s">
        <v>1497</v>
      </c>
    </row>
    <row r="133" spans="1:45" hidden="1">
      <c r="A133" s="343">
        <v>775</v>
      </c>
      <c r="B133" s="343" t="s">
        <v>341</v>
      </c>
      <c r="C133" s="343" t="s">
        <v>342</v>
      </c>
      <c r="D133" s="343">
        <v>2500</v>
      </c>
      <c r="E133" s="345" t="s">
        <v>52</v>
      </c>
      <c r="F133" s="345" t="s">
        <v>1537</v>
      </c>
      <c r="G133" s="352" t="s">
        <v>1041</v>
      </c>
      <c r="H133" s="343" t="s">
        <v>79</v>
      </c>
      <c r="I133" s="343" t="s">
        <v>52</v>
      </c>
      <c r="J133" s="346">
        <v>1153018.3999999999</v>
      </c>
      <c r="K133" s="347">
        <v>-1.5780169731441303E-2</v>
      </c>
      <c r="L133" s="346">
        <v>1079037</v>
      </c>
      <c r="M133" s="346">
        <v>1055154</v>
      </c>
      <c r="N133" s="346">
        <v>1387794</v>
      </c>
      <c r="O133" s="346">
        <v>888469</v>
      </c>
      <c r="P133" s="346">
        <v>1354638</v>
      </c>
      <c r="Q133" s="346">
        <v>-255050.52722587698</v>
      </c>
      <c r="R133" s="346">
        <v>20848.227750437916</v>
      </c>
      <c r="S133" s="346">
        <v>69913.375402052421</v>
      </c>
      <c r="T133" s="346">
        <v>14959.390530819655</v>
      </c>
      <c r="U133" s="346">
        <v>58355.403265192581</v>
      </c>
      <c r="V133" s="353">
        <f t="shared" ref="V133:V196" si="12">AVERAGE(W133:AB133)</f>
        <v>0.15811973795600884</v>
      </c>
      <c r="W133" s="288">
        <v>0.16017227475286325</v>
      </c>
      <c r="X133" s="288">
        <v>0.16365203288271035</v>
      </c>
      <c r="Y133" s="288">
        <v>0.14871261007289313</v>
      </c>
      <c r="Z133" s="288">
        <v>0.16201667078158777</v>
      </c>
      <c r="AA133" s="288">
        <v>0.1530006276595019</v>
      </c>
      <c r="AB133" s="288">
        <v>0.16116421158649674</v>
      </c>
      <c r="AC133" s="345" t="str">
        <f t="shared" ref="AC133:AC196" si="13">CONCATENATE(E133," ",G133," ",F133)</f>
        <v>Dhaka FR Non-PNP</v>
      </c>
      <c r="AD133" s="363">
        <v>1079037</v>
      </c>
      <c r="AE133" s="363">
        <v>1055154</v>
      </c>
      <c r="AF133" s="363">
        <v>1387794</v>
      </c>
      <c r="AG133" s="363">
        <v>888469</v>
      </c>
      <c r="AH133" s="363">
        <v>1354638</v>
      </c>
      <c r="AI133" s="363">
        <v>947446</v>
      </c>
      <c r="AJ133" s="364">
        <f t="shared" ref="AJ133:AJ196" si="14">SUM(AD133:AI133)</f>
        <v>6712538</v>
      </c>
      <c r="AK133" s="365">
        <v>172861.7274</v>
      </c>
      <c r="AL133" s="365">
        <v>172412.00019999998</v>
      </c>
      <c r="AM133" s="365">
        <v>206365.1165</v>
      </c>
      <c r="AN133" s="365">
        <v>143932.302</v>
      </c>
      <c r="AO133" s="365">
        <v>206717.60620000001</v>
      </c>
      <c r="AP133" s="365">
        <v>152728.29520000002</v>
      </c>
      <c r="AQ133" s="366">
        <f t="shared" ref="AQ133:AQ196" si="15">SUM(AK133:AP133)</f>
        <v>1055017.0475000001</v>
      </c>
      <c r="AR133" s="288">
        <f t="shared" ref="AR133:AR196" si="16">AQ133/AJ133</f>
        <v>0.15717110986932217</v>
      </c>
      <c r="AS133" s="357" t="s">
        <v>1497</v>
      </c>
    </row>
    <row r="134" spans="1:45" hidden="1">
      <c r="A134" s="343">
        <v>575</v>
      </c>
      <c r="B134" s="343" t="s">
        <v>438</v>
      </c>
      <c r="C134" s="343" t="s">
        <v>439</v>
      </c>
      <c r="D134" s="343">
        <v>1283</v>
      </c>
      <c r="E134" s="345" t="s">
        <v>52</v>
      </c>
      <c r="F134" s="345" t="s">
        <v>1537</v>
      </c>
      <c r="G134" s="352" t="s">
        <v>1041</v>
      </c>
      <c r="H134" s="343" t="s">
        <v>52</v>
      </c>
      <c r="I134" s="343" t="s">
        <v>52</v>
      </c>
      <c r="J134" s="346">
        <v>1678973.8</v>
      </c>
      <c r="K134" s="347">
        <v>2.7729126872993337E-2</v>
      </c>
      <c r="L134" s="346">
        <v>1748497</v>
      </c>
      <c r="M134" s="346">
        <v>1648154</v>
      </c>
      <c r="N134" s="346">
        <v>1839439</v>
      </c>
      <c r="O134" s="346">
        <v>1475347</v>
      </c>
      <c r="P134" s="346">
        <v>1683432</v>
      </c>
      <c r="Q134" s="346">
        <v>43854.425346596923</v>
      </c>
      <c r="R134" s="346">
        <v>34230.003410194186</v>
      </c>
      <c r="S134" s="346">
        <v>49605.363179109874</v>
      </c>
      <c r="T134" s="346">
        <v>24401.571396463289</v>
      </c>
      <c r="U134" s="346">
        <v>80691.024250794435</v>
      </c>
      <c r="V134" s="353">
        <f t="shared" si="12"/>
        <v>0.1402279320206852</v>
      </c>
      <c r="W134" s="288">
        <v>0.13414217883897986</v>
      </c>
      <c r="X134" s="288">
        <v>0.13833032560542885</v>
      </c>
      <c r="Y134" s="288">
        <v>0.13474010123842817</v>
      </c>
      <c r="Z134" s="288">
        <v>0.14216618256523925</v>
      </c>
      <c r="AA134" s="288">
        <v>0.13905184680923871</v>
      </c>
      <c r="AB134" s="288">
        <v>0.15293695706679641</v>
      </c>
      <c r="AC134" s="345" t="str">
        <f t="shared" si="13"/>
        <v>Dhaka FR Non-PNP</v>
      </c>
      <c r="AD134" s="363">
        <v>1748497</v>
      </c>
      <c r="AE134" s="363">
        <v>1648154</v>
      </c>
      <c r="AF134" s="363">
        <v>1839439</v>
      </c>
      <c r="AG134" s="363">
        <v>1475347</v>
      </c>
      <c r="AH134" s="363">
        <v>1683432</v>
      </c>
      <c r="AI134" s="363">
        <v>1356063</v>
      </c>
      <c r="AJ134" s="364">
        <f t="shared" si="14"/>
        <v>9750932</v>
      </c>
      <c r="AK134" s="365">
        <v>238145.15519999998</v>
      </c>
      <c r="AL134" s="365">
        <v>230246.83439999999</v>
      </c>
      <c r="AM134" s="365">
        <v>247772.29859999998</v>
      </c>
      <c r="AN134" s="365">
        <v>209794.20119999998</v>
      </c>
      <c r="AO134" s="365">
        <v>235007.24679999999</v>
      </c>
      <c r="AP134" s="365">
        <v>207053.87040000001</v>
      </c>
      <c r="AQ134" s="366">
        <f t="shared" si="15"/>
        <v>1368019.6066000001</v>
      </c>
      <c r="AR134" s="288">
        <f t="shared" si="16"/>
        <v>0.1402962923544129</v>
      </c>
      <c r="AS134" s="357" t="s">
        <v>1497</v>
      </c>
    </row>
    <row r="135" spans="1:45" hidden="1">
      <c r="A135" s="343">
        <v>71</v>
      </c>
      <c r="B135" s="343" t="s">
        <v>536</v>
      </c>
      <c r="C135" s="343" t="s">
        <v>1936</v>
      </c>
      <c r="D135" s="343">
        <v>4500</v>
      </c>
      <c r="E135" s="345" t="s">
        <v>159</v>
      </c>
      <c r="F135" s="345" t="s">
        <v>1537</v>
      </c>
      <c r="G135" s="352" t="s">
        <v>1041</v>
      </c>
      <c r="H135" s="343" t="s">
        <v>156</v>
      </c>
      <c r="I135" s="343" t="s">
        <v>1863</v>
      </c>
      <c r="J135" s="346">
        <v>5049947.8</v>
      </c>
      <c r="K135" s="347">
        <v>6.4877225992162335E-2</v>
      </c>
      <c r="L135" s="346">
        <v>5118479</v>
      </c>
      <c r="M135" s="346">
        <v>4679806</v>
      </c>
      <c r="N135" s="346">
        <v>5811830</v>
      </c>
      <c r="O135" s="346">
        <v>3776401</v>
      </c>
      <c r="P135" s="346">
        <v>5863223</v>
      </c>
      <c r="Q135" s="346">
        <v>288052.07365827635</v>
      </c>
      <c r="R135" s="346">
        <v>111573.06853258878</v>
      </c>
      <c r="S135" s="346">
        <v>513573.78374318813</v>
      </c>
      <c r="T135" s="346">
        <v>216487.97567390918</v>
      </c>
      <c r="U135" s="346">
        <v>508446.12173815223</v>
      </c>
      <c r="V135" s="353">
        <f t="shared" si="12"/>
        <v>0.16609096609105975</v>
      </c>
      <c r="W135" s="288">
        <v>0.16074245158177047</v>
      </c>
      <c r="X135" s="288">
        <v>0.1689555782868693</v>
      </c>
      <c r="Y135" s="288">
        <v>0.15852838502628191</v>
      </c>
      <c r="Z135" s="288">
        <v>0.17022855065223191</v>
      </c>
      <c r="AA135" s="288">
        <v>0.16135794818417981</v>
      </c>
      <c r="AB135" s="288">
        <v>0.176732882815025</v>
      </c>
      <c r="AC135" s="345" t="str">
        <f t="shared" si="13"/>
        <v>Khulna FR Non-PNP</v>
      </c>
      <c r="AD135" s="363">
        <v>5118479</v>
      </c>
      <c r="AE135" s="363">
        <v>4679806</v>
      </c>
      <c r="AF135" s="363">
        <v>5811830</v>
      </c>
      <c r="AG135" s="363">
        <v>3776401</v>
      </c>
      <c r="AH135" s="363">
        <v>5863223</v>
      </c>
      <c r="AI135" s="363">
        <v>4218336</v>
      </c>
      <c r="AJ135" s="364">
        <f t="shared" si="14"/>
        <v>29468075</v>
      </c>
      <c r="AK135" s="365">
        <v>832776.69600000011</v>
      </c>
      <c r="AL135" s="365">
        <v>790887.04500000004</v>
      </c>
      <c r="AM135" s="365">
        <v>920593.55520000006</v>
      </c>
      <c r="AN135" s="365">
        <v>644253.84</v>
      </c>
      <c r="AO135" s="365">
        <v>925216.43160000001</v>
      </c>
      <c r="AP135" s="365">
        <v>744938.71160000004</v>
      </c>
      <c r="AQ135" s="366">
        <f t="shared" si="15"/>
        <v>4858666.2794000003</v>
      </c>
      <c r="AR135" s="288">
        <f t="shared" si="16"/>
        <v>0.16487898443994053</v>
      </c>
      <c r="AS135" s="357" t="s">
        <v>1514</v>
      </c>
    </row>
    <row r="136" spans="1:45" hidden="1">
      <c r="A136" s="343">
        <v>484</v>
      </c>
      <c r="B136" s="343" t="s">
        <v>139</v>
      </c>
      <c r="C136" s="343" t="s">
        <v>140</v>
      </c>
      <c r="D136" s="343">
        <v>1200</v>
      </c>
      <c r="E136" s="345" t="s">
        <v>52</v>
      </c>
      <c r="F136" s="345" t="s">
        <v>1537</v>
      </c>
      <c r="G136" s="352" t="s">
        <v>1041</v>
      </c>
      <c r="H136" s="343" t="s">
        <v>52</v>
      </c>
      <c r="I136" s="343" t="s">
        <v>52</v>
      </c>
      <c r="J136" s="346">
        <v>1197537</v>
      </c>
      <c r="K136" s="347">
        <v>4.5706327799925242E-2</v>
      </c>
      <c r="L136" s="346">
        <v>1228222</v>
      </c>
      <c r="M136" s="346">
        <v>1038175</v>
      </c>
      <c r="N136" s="346">
        <v>1418559</v>
      </c>
      <c r="O136" s="346">
        <v>892123</v>
      </c>
      <c r="P136" s="346">
        <v>1410606</v>
      </c>
      <c r="Q136" s="346">
        <v>52044.902314594074</v>
      </c>
      <c r="R136" s="346">
        <v>32643.322578861262</v>
      </c>
      <c r="S136" s="346">
        <v>85362.702473959653</v>
      </c>
      <c r="T136" s="346">
        <v>26435.270406714757</v>
      </c>
      <c r="U136" s="346">
        <v>77188.895598565607</v>
      </c>
      <c r="V136" s="353">
        <f t="shared" si="12"/>
        <v>0.14618450842499767</v>
      </c>
      <c r="W136" s="288">
        <v>0.14035460751793483</v>
      </c>
      <c r="X136" s="288">
        <v>0.14404928238702008</v>
      </c>
      <c r="Y136" s="288">
        <v>0.15005868869130626</v>
      </c>
      <c r="Z136" s="288">
        <v>0.15454053207885829</v>
      </c>
      <c r="AA136" s="288">
        <v>0.14032232779095039</v>
      </c>
      <c r="AB136" s="288">
        <v>0.14778161208391608</v>
      </c>
      <c r="AC136" s="345" t="str">
        <f t="shared" si="13"/>
        <v>Dhaka FR Non-PNP</v>
      </c>
      <c r="AD136" s="363">
        <v>1228222</v>
      </c>
      <c r="AE136" s="363">
        <v>1038175</v>
      </c>
      <c r="AF136" s="363">
        <v>1418559</v>
      </c>
      <c r="AG136" s="363">
        <v>892123</v>
      </c>
      <c r="AH136" s="363">
        <v>1410606</v>
      </c>
      <c r="AI136" s="363">
        <v>1116073</v>
      </c>
      <c r="AJ136" s="364">
        <f t="shared" si="14"/>
        <v>7103758</v>
      </c>
      <c r="AK136" s="365">
        <v>175635.889</v>
      </c>
      <c r="AL136" s="365">
        <v>150846.68220000001</v>
      </c>
      <c r="AM136" s="365">
        <v>212925.70590000003</v>
      </c>
      <c r="AN136" s="365">
        <v>137833.158</v>
      </c>
      <c r="AO136" s="365">
        <v>196779.53700000001</v>
      </c>
      <c r="AP136" s="365">
        <v>164837.7787</v>
      </c>
      <c r="AQ136" s="366">
        <f t="shared" si="15"/>
        <v>1038858.7508000002</v>
      </c>
      <c r="AR136" s="288">
        <f t="shared" si="16"/>
        <v>0.14624072931538493</v>
      </c>
      <c r="AS136" s="357" t="s">
        <v>1497</v>
      </c>
    </row>
    <row r="137" spans="1:45" hidden="1">
      <c r="A137" s="343">
        <v>348</v>
      </c>
      <c r="B137" s="343" t="s">
        <v>141</v>
      </c>
      <c r="C137" s="343" t="s">
        <v>142</v>
      </c>
      <c r="D137" s="343">
        <v>1200</v>
      </c>
      <c r="E137" s="345" t="s">
        <v>18</v>
      </c>
      <c r="F137" s="345" t="s">
        <v>1537</v>
      </c>
      <c r="G137" s="352" t="s">
        <v>1041</v>
      </c>
      <c r="H137" s="343" t="s">
        <v>48</v>
      </c>
      <c r="I137" s="343" t="s">
        <v>1863</v>
      </c>
      <c r="J137" s="346">
        <v>1891623.6</v>
      </c>
      <c r="K137" s="347">
        <v>5.9057481425532111E-2</v>
      </c>
      <c r="L137" s="346">
        <v>1925549</v>
      </c>
      <c r="M137" s="346">
        <v>1930653</v>
      </c>
      <c r="N137" s="346">
        <v>2000329</v>
      </c>
      <c r="O137" s="346">
        <v>1552659</v>
      </c>
      <c r="P137" s="346">
        <v>2048928</v>
      </c>
      <c r="Q137" s="346">
        <v>100968.36805566389</v>
      </c>
      <c r="R137" s="346">
        <v>110312.64192013879</v>
      </c>
      <c r="S137" s="346">
        <v>145187.93082865025</v>
      </c>
      <c r="T137" s="346">
        <v>65904.557345828187</v>
      </c>
      <c r="U137" s="346">
        <v>136199.12995520985</v>
      </c>
      <c r="V137" s="353">
        <f t="shared" si="12"/>
        <v>0.16830867634585944</v>
      </c>
      <c r="W137" s="288">
        <v>0.16350715656814496</v>
      </c>
      <c r="X137" s="288">
        <v>0.17302850208410844</v>
      </c>
      <c r="Y137" s="288">
        <v>0.17070152552444179</v>
      </c>
      <c r="Z137" s="288">
        <v>0.17440421214924653</v>
      </c>
      <c r="AA137" s="288">
        <v>0.15871165967100445</v>
      </c>
      <c r="AB137" s="288">
        <v>0.16949900207821064</v>
      </c>
      <c r="AC137" s="345" t="str">
        <f t="shared" si="13"/>
        <v>Mymensingh FR Non-PNP</v>
      </c>
      <c r="AD137" s="363">
        <v>1925549</v>
      </c>
      <c r="AE137" s="363">
        <v>1930653</v>
      </c>
      <c r="AF137" s="363">
        <v>2000329</v>
      </c>
      <c r="AG137" s="363">
        <v>1552659</v>
      </c>
      <c r="AH137" s="363">
        <v>2048928</v>
      </c>
      <c r="AI137" s="363">
        <v>1643380</v>
      </c>
      <c r="AJ137" s="364">
        <f t="shared" si="14"/>
        <v>11101498</v>
      </c>
      <c r="AK137" s="365">
        <v>318101.02520000003</v>
      </c>
      <c r="AL137" s="365">
        <v>335161.18719999999</v>
      </c>
      <c r="AM137" s="365">
        <v>341255.95679999999</v>
      </c>
      <c r="AN137" s="365">
        <v>270783.90399999998</v>
      </c>
      <c r="AO137" s="365">
        <v>320781.90290000004</v>
      </c>
      <c r="AP137" s="365">
        <v>280174.63650000002</v>
      </c>
      <c r="AQ137" s="366">
        <f t="shared" si="15"/>
        <v>1866258.6126000001</v>
      </c>
      <c r="AR137" s="288">
        <f t="shared" si="16"/>
        <v>0.16810871943588154</v>
      </c>
      <c r="AS137" s="357" t="s">
        <v>1515</v>
      </c>
    </row>
    <row r="138" spans="1:45" hidden="1">
      <c r="A138" s="343">
        <v>93</v>
      </c>
      <c r="B138" s="343" t="s">
        <v>543</v>
      </c>
      <c r="C138" s="343" t="s">
        <v>544</v>
      </c>
      <c r="D138" s="343">
        <v>3750</v>
      </c>
      <c r="E138" s="345" t="s">
        <v>52</v>
      </c>
      <c r="F138" s="345" t="s">
        <v>1492</v>
      </c>
      <c r="G138" s="352" t="s">
        <v>1041</v>
      </c>
      <c r="H138" s="343" t="s">
        <v>52</v>
      </c>
      <c r="I138" s="343" t="s">
        <v>52</v>
      </c>
      <c r="J138" s="346">
        <v>9019007.8000000007</v>
      </c>
      <c r="K138" s="347">
        <v>3.1658748662148954E-2</v>
      </c>
      <c r="L138" s="346">
        <v>8724042</v>
      </c>
      <c r="M138" s="346">
        <v>8829584</v>
      </c>
      <c r="N138" s="346">
        <v>9427719</v>
      </c>
      <c r="O138" s="346">
        <v>8960543</v>
      </c>
      <c r="P138" s="346">
        <v>9153151</v>
      </c>
      <c r="Q138" s="346">
        <v>250201.46339492267</v>
      </c>
      <c r="R138" s="346">
        <v>-180840.91673317226</v>
      </c>
      <c r="S138" s="346">
        <v>350350.42859926773</v>
      </c>
      <c r="T138" s="346">
        <v>445354.26772470633</v>
      </c>
      <c r="U138" s="346">
        <v>562587.26262508053</v>
      </c>
      <c r="V138" s="353">
        <f t="shared" si="12"/>
        <v>0.15676529157278965</v>
      </c>
      <c r="W138" s="288">
        <v>0.16009542268667418</v>
      </c>
      <c r="X138" s="288">
        <v>0.15425674519504112</v>
      </c>
      <c r="Y138" s="288">
        <v>0.14066828491316258</v>
      </c>
      <c r="Z138" s="288">
        <v>0.15459683175807087</v>
      </c>
      <c r="AA138" s="288">
        <v>0.1527130865100359</v>
      </c>
      <c r="AB138" s="288">
        <v>0.17826137837375333</v>
      </c>
      <c r="AC138" s="345" t="str">
        <f t="shared" si="13"/>
        <v>Dhaka FR PNP</v>
      </c>
      <c r="AD138" s="363">
        <v>8724042</v>
      </c>
      <c r="AE138" s="363">
        <v>8829584</v>
      </c>
      <c r="AF138" s="363">
        <v>9427719</v>
      </c>
      <c r="AG138" s="363">
        <v>8960543</v>
      </c>
      <c r="AH138" s="363">
        <v>9153151</v>
      </c>
      <c r="AI138" s="363">
        <v>6611364</v>
      </c>
      <c r="AJ138" s="364">
        <f t="shared" si="14"/>
        <v>51706403</v>
      </c>
      <c r="AK138" s="365">
        <v>1400209.0619999999</v>
      </c>
      <c r="AL138" s="365">
        <v>1361522.007</v>
      </c>
      <c r="AM138" s="365">
        <v>1326398.4572999999</v>
      </c>
      <c r="AN138" s="365">
        <v>1387092.0563999999</v>
      </c>
      <c r="AO138" s="365">
        <v>1405923.6863999998</v>
      </c>
      <c r="AP138" s="365">
        <v>1178786.9447999999</v>
      </c>
      <c r="AQ138" s="366">
        <f t="shared" si="15"/>
        <v>8059932.2138999999</v>
      </c>
      <c r="AR138" s="288">
        <f t="shared" si="16"/>
        <v>0.15587880313198349</v>
      </c>
      <c r="AS138" s="357" t="s">
        <v>1498</v>
      </c>
    </row>
    <row r="139" spans="1:45" hidden="1">
      <c r="A139" s="343">
        <v>100</v>
      </c>
      <c r="B139" s="343" t="s">
        <v>324</v>
      </c>
      <c r="C139" s="343" t="s">
        <v>325</v>
      </c>
      <c r="D139" s="343">
        <v>2000</v>
      </c>
      <c r="E139" s="345" t="s">
        <v>389</v>
      </c>
      <c r="F139" s="345" t="s">
        <v>1537</v>
      </c>
      <c r="G139" s="352" t="s">
        <v>1041</v>
      </c>
      <c r="H139" s="343" t="s">
        <v>325</v>
      </c>
      <c r="I139" s="343" t="s">
        <v>1863</v>
      </c>
      <c r="J139" s="346">
        <v>3936742.2</v>
      </c>
      <c r="K139" s="347">
        <v>6.7813838365898646E-2</v>
      </c>
      <c r="L139" s="346">
        <v>3976503</v>
      </c>
      <c r="M139" s="346">
        <v>3660448</v>
      </c>
      <c r="N139" s="346">
        <v>4356605</v>
      </c>
      <c r="O139" s="346">
        <v>3232819</v>
      </c>
      <c r="P139" s="346">
        <v>4457336</v>
      </c>
      <c r="Q139" s="346">
        <v>262045.41832284216</v>
      </c>
      <c r="R139" s="346">
        <v>193992.77512151655</v>
      </c>
      <c r="S139" s="346">
        <v>351857.6922215739</v>
      </c>
      <c r="T139" s="346">
        <v>180367.97588635271</v>
      </c>
      <c r="U139" s="346">
        <v>346564.13464277587</v>
      </c>
      <c r="V139" s="353">
        <f t="shared" si="12"/>
        <v>0.15976095203452037</v>
      </c>
      <c r="W139" s="288">
        <v>0.15570059380761728</v>
      </c>
      <c r="X139" s="288">
        <v>0.15862178464541601</v>
      </c>
      <c r="Y139" s="288">
        <v>0.15971204870712791</v>
      </c>
      <c r="Z139" s="288">
        <v>0.16749007887470829</v>
      </c>
      <c r="AA139" s="288">
        <v>0.15589290950329632</v>
      </c>
      <c r="AB139" s="288">
        <v>0.16114829666895625</v>
      </c>
      <c r="AC139" s="345" t="str">
        <f t="shared" si="13"/>
        <v>Rangpur FR Non-PNP</v>
      </c>
      <c r="AD139" s="363">
        <v>3976503</v>
      </c>
      <c r="AE139" s="363">
        <v>3660448</v>
      </c>
      <c r="AF139" s="363">
        <v>4356605</v>
      </c>
      <c r="AG139" s="363">
        <v>3232819</v>
      </c>
      <c r="AH139" s="363">
        <v>4457336</v>
      </c>
      <c r="AI139" s="363">
        <v>3649132</v>
      </c>
      <c r="AJ139" s="364">
        <f t="shared" si="14"/>
        <v>23332843</v>
      </c>
      <c r="AK139" s="365">
        <v>625106.27159999998</v>
      </c>
      <c r="AL139" s="365">
        <v>586404.09000000008</v>
      </c>
      <c r="AM139" s="365">
        <v>695749.65880000009</v>
      </c>
      <c r="AN139" s="365">
        <v>541497.01500000001</v>
      </c>
      <c r="AO139" s="365">
        <v>713173.76</v>
      </c>
      <c r="AP139" s="365">
        <v>587863.56599999999</v>
      </c>
      <c r="AQ139" s="366">
        <f t="shared" si="15"/>
        <v>3749794.3614000003</v>
      </c>
      <c r="AR139" s="288">
        <f t="shared" si="16"/>
        <v>0.16070884981311537</v>
      </c>
      <c r="AS139" s="357" t="s">
        <v>1501</v>
      </c>
    </row>
    <row r="140" spans="1:45" hidden="1">
      <c r="A140" s="343">
        <v>491</v>
      </c>
      <c r="B140" s="343" t="s">
        <v>271</v>
      </c>
      <c r="C140" s="343" t="s">
        <v>272</v>
      </c>
      <c r="D140" s="343">
        <v>1300</v>
      </c>
      <c r="E140" s="345" t="s">
        <v>52</v>
      </c>
      <c r="F140" s="345" t="s">
        <v>1537</v>
      </c>
      <c r="G140" s="352" t="s">
        <v>1041</v>
      </c>
      <c r="H140" s="343" t="s">
        <v>52</v>
      </c>
      <c r="I140" s="343" t="s">
        <v>52</v>
      </c>
      <c r="J140" s="346">
        <v>1850541</v>
      </c>
      <c r="K140" s="347">
        <v>2.7772605234535834E-2</v>
      </c>
      <c r="L140" s="346">
        <v>1747494</v>
      </c>
      <c r="M140" s="346">
        <v>1758505</v>
      </c>
      <c r="N140" s="346">
        <v>1979927</v>
      </c>
      <c r="O140" s="346">
        <v>1785052</v>
      </c>
      <c r="P140" s="346">
        <v>1981727</v>
      </c>
      <c r="Q140" s="346">
        <v>60586.811149747169</v>
      </c>
      <c r="R140" s="346">
        <v>23520.269837388216</v>
      </c>
      <c r="S140" s="346">
        <v>75966.446426508599</v>
      </c>
      <c r="T140" s="346">
        <v>51220.525728147244</v>
      </c>
      <c r="U140" s="346">
        <v>45677.670174824656</v>
      </c>
      <c r="V140" s="353">
        <f t="shared" si="12"/>
        <v>0.1298565649363129</v>
      </c>
      <c r="W140" s="288">
        <v>0.13479194980137313</v>
      </c>
      <c r="X140" s="288">
        <v>0.13136527368519901</v>
      </c>
      <c r="Y140" s="288">
        <v>0.128759397347571</v>
      </c>
      <c r="Z140" s="288">
        <v>0.13734957172827392</v>
      </c>
      <c r="AA140" s="288">
        <v>0.12051615798587599</v>
      </c>
      <c r="AB140" s="288">
        <v>0.12635703906958429</v>
      </c>
      <c r="AC140" s="345" t="str">
        <f t="shared" si="13"/>
        <v>Dhaka FR Non-PNP</v>
      </c>
      <c r="AD140" s="363">
        <v>1747494</v>
      </c>
      <c r="AE140" s="363">
        <v>1758505</v>
      </c>
      <c r="AF140" s="363">
        <v>1979927</v>
      </c>
      <c r="AG140" s="363">
        <v>1785052</v>
      </c>
      <c r="AH140" s="363">
        <v>1981727</v>
      </c>
      <c r="AI140" s="363">
        <v>1653172</v>
      </c>
      <c r="AJ140" s="364">
        <f t="shared" si="14"/>
        <v>10905877</v>
      </c>
      <c r="AK140" s="365">
        <v>235562.326</v>
      </c>
      <c r="AL140" s="365">
        <v>232650.07920000001</v>
      </c>
      <c r="AM140" s="365">
        <v>255014.4688</v>
      </c>
      <c r="AN140" s="365">
        <v>245087.63960000002</v>
      </c>
      <c r="AO140" s="365">
        <v>236023.56659999999</v>
      </c>
      <c r="AP140" s="365">
        <v>209121.57750000001</v>
      </c>
      <c r="AQ140" s="366">
        <f t="shared" si="15"/>
        <v>1413459.6576999999</v>
      </c>
      <c r="AR140" s="288">
        <f t="shared" si="16"/>
        <v>0.12960531809592202</v>
      </c>
      <c r="AS140" s="357" t="s">
        <v>1497</v>
      </c>
    </row>
    <row r="141" spans="1:45" hidden="1">
      <c r="A141" s="343">
        <v>336</v>
      </c>
      <c r="B141" s="343" t="s">
        <v>436</v>
      </c>
      <c r="C141" s="343" t="s">
        <v>927</v>
      </c>
      <c r="D141" s="343">
        <v>1500</v>
      </c>
      <c r="E141" s="345" t="s">
        <v>52</v>
      </c>
      <c r="F141" s="345" t="s">
        <v>1537</v>
      </c>
      <c r="G141" s="352" t="s">
        <v>1041</v>
      </c>
      <c r="H141" s="343" t="s">
        <v>52</v>
      </c>
      <c r="I141" s="343" t="s">
        <v>52</v>
      </c>
      <c r="J141" s="346">
        <v>1906655.2</v>
      </c>
      <c r="K141" s="347">
        <v>3.4420945703274079E-2</v>
      </c>
      <c r="L141" s="346">
        <v>2146768</v>
      </c>
      <c r="M141" s="346">
        <v>1960472</v>
      </c>
      <c r="N141" s="346">
        <v>2195985</v>
      </c>
      <c r="O141" s="346">
        <v>1469248</v>
      </c>
      <c r="P141" s="346">
        <v>1760803</v>
      </c>
      <c r="Q141" s="346">
        <v>89436.252973049122</v>
      </c>
      <c r="R141" s="346">
        <v>61129.368999478756</v>
      </c>
      <c r="S141" s="346">
        <v>106011.85150651203</v>
      </c>
      <c r="T141" s="346">
        <v>-9463.4196711354307</v>
      </c>
      <c r="U141" s="346">
        <v>81030.321762421401</v>
      </c>
      <c r="V141" s="353">
        <f t="shared" si="12"/>
        <v>0.14086207634239342</v>
      </c>
      <c r="W141" s="288">
        <v>0.13211120328141379</v>
      </c>
      <c r="X141" s="288">
        <v>0.14007610052204525</v>
      </c>
      <c r="Y141" s="288">
        <v>0.13287480417008329</v>
      </c>
      <c r="Z141" s="288">
        <v>0.15264531518206284</v>
      </c>
      <c r="AA141" s="288">
        <v>0.1347050512050092</v>
      </c>
      <c r="AB141" s="288">
        <v>0.1527599836937461</v>
      </c>
      <c r="AC141" s="345" t="str">
        <f t="shared" si="13"/>
        <v>Dhaka FR Non-PNP</v>
      </c>
      <c r="AD141" s="363">
        <v>2146768</v>
      </c>
      <c r="AE141" s="363">
        <v>1960472</v>
      </c>
      <c r="AF141" s="363">
        <v>2195985</v>
      </c>
      <c r="AG141" s="363">
        <v>1469248</v>
      </c>
      <c r="AH141" s="363">
        <v>1760803</v>
      </c>
      <c r="AI141" s="363">
        <v>1446405</v>
      </c>
      <c r="AJ141" s="364">
        <f t="shared" si="14"/>
        <v>10979681</v>
      </c>
      <c r="AK141" s="365">
        <v>301191.55040000001</v>
      </c>
      <c r="AL141" s="365">
        <v>274073.84580000001</v>
      </c>
      <c r="AM141" s="365">
        <v>292504.93560000003</v>
      </c>
      <c r="AN141" s="365">
        <v>175318.1716</v>
      </c>
      <c r="AO141" s="365">
        <v>239820.96</v>
      </c>
      <c r="AP141" s="365">
        <v>220988.06959999999</v>
      </c>
      <c r="AQ141" s="366">
        <f t="shared" si="15"/>
        <v>1503897.5330000001</v>
      </c>
      <c r="AR141" s="288">
        <f t="shared" si="16"/>
        <v>0.13697096782684307</v>
      </c>
      <c r="AS141" s="357" t="s">
        <v>1497</v>
      </c>
    </row>
    <row r="142" spans="1:45" hidden="1">
      <c r="A142" s="343">
        <v>297</v>
      </c>
      <c r="B142" s="343" t="s">
        <v>314</v>
      </c>
      <c r="C142" s="343" t="s">
        <v>315</v>
      </c>
      <c r="D142" s="343">
        <v>1726</v>
      </c>
      <c r="E142" s="345" t="s">
        <v>52</v>
      </c>
      <c r="F142" s="345" t="s">
        <v>1537</v>
      </c>
      <c r="G142" s="352" t="s">
        <v>1041</v>
      </c>
      <c r="H142" s="343" t="s">
        <v>52</v>
      </c>
      <c r="I142" s="343" t="s">
        <v>52</v>
      </c>
      <c r="J142" s="346">
        <v>2401929.6</v>
      </c>
      <c r="K142" s="347">
        <v>5.5726985537267272E-2</v>
      </c>
      <c r="L142" s="346">
        <v>2272127</v>
      </c>
      <c r="M142" s="346">
        <v>2289937</v>
      </c>
      <c r="N142" s="346">
        <v>2723579</v>
      </c>
      <c r="O142" s="346">
        <v>2069133</v>
      </c>
      <c r="P142" s="346">
        <v>2654872</v>
      </c>
      <c r="Q142" s="346">
        <v>110597.32208133052</v>
      </c>
      <c r="R142" s="346">
        <v>104809.39618908713</v>
      </c>
      <c r="S142" s="346">
        <v>191544.9505034227</v>
      </c>
      <c r="T142" s="346">
        <v>91346.09276280523</v>
      </c>
      <c r="U142" s="346">
        <v>170963.71886702522</v>
      </c>
      <c r="V142" s="353">
        <f t="shared" si="12"/>
        <v>0.1635435379281456</v>
      </c>
      <c r="W142" s="288">
        <v>0.15560851765192962</v>
      </c>
      <c r="X142" s="288">
        <v>0.16174151823637253</v>
      </c>
      <c r="Y142" s="288">
        <v>0.16348111367715526</v>
      </c>
      <c r="Z142" s="288">
        <v>0.17100979575659839</v>
      </c>
      <c r="AA142" s="288">
        <v>0.15807493925696869</v>
      </c>
      <c r="AB142" s="288">
        <v>0.17134534298984927</v>
      </c>
      <c r="AC142" s="345" t="str">
        <f t="shared" si="13"/>
        <v>Dhaka FR Non-PNP</v>
      </c>
      <c r="AD142" s="363">
        <v>2272127</v>
      </c>
      <c r="AE142" s="363">
        <v>2289937</v>
      </c>
      <c r="AF142" s="363">
        <v>2723579</v>
      </c>
      <c r="AG142" s="363">
        <v>2069133</v>
      </c>
      <c r="AH142" s="363">
        <v>2654872</v>
      </c>
      <c r="AI142" s="363">
        <v>2107919</v>
      </c>
      <c r="AJ142" s="364">
        <f t="shared" si="14"/>
        <v>14117567</v>
      </c>
      <c r="AK142" s="365">
        <v>361268.19300000003</v>
      </c>
      <c r="AL142" s="365">
        <v>373259.89400000003</v>
      </c>
      <c r="AM142" s="365">
        <v>445849.71860000002</v>
      </c>
      <c r="AN142" s="365">
        <v>353821.57200000004</v>
      </c>
      <c r="AO142" s="365">
        <v>421328.02770000004</v>
      </c>
      <c r="AP142" s="365">
        <v>361290.11780000001</v>
      </c>
      <c r="AQ142" s="366">
        <f t="shared" si="15"/>
        <v>2316817.5231000003</v>
      </c>
      <c r="AR142" s="288">
        <f t="shared" si="16"/>
        <v>0.16410883852012179</v>
      </c>
      <c r="AS142" s="357" t="s">
        <v>1497</v>
      </c>
    </row>
    <row r="143" spans="1:45" hidden="1">
      <c r="A143" s="343">
        <v>74</v>
      </c>
      <c r="B143" s="343" t="s">
        <v>532</v>
      </c>
      <c r="C143" s="343" t="s">
        <v>1937</v>
      </c>
      <c r="D143" s="343">
        <v>3400</v>
      </c>
      <c r="E143" s="345" t="s">
        <v>389</v>
      </c>
      <c r="F143" s="345" t="s">
        <v>1537</v>
      </c>
      <c r="G143" s="352" t="s">
        <v>1041</v>
      </c>
      <c r="H143" s="343" t="s">
        <v>351</v>
      </c>
      <c r="I143" s="343" t="s">
        <v>1863</v>
      </c>
      <c r="J143" s="346">
        <v>5148946.8</v>
      </c>
      <c r="K143" s="347">
        <v>5.7062321884975099E-2</v>
      </c>
      <c r="L143" s="346">
        <v>6090444</v>
      </c>
      <c r="M143" s="346">
        <v>4311310</v>
      </c>
      <c r="N143" s="346">
        <v>6194789</v>
      </c>
      <c r="O143" s="346">
        <v>3732621</v>
      </c>
      <c r="P143" s="346">
        <v>5415570</v>
      </c>
      <c r="Q143" s="346">
        <v>388120.72060859029</v>
      </c>
      <c r="R143" s="346">
        <v>117914.24143360672</v>
      </c>
      <c r="S143" s="346">
        <v>533086.68280148949</v>
      </c>
      <c r="T143" s="346">
        <v>71535.287575040944</v>
      </c>
      <c r="U143" s="346">
        <v>358397.36593233503</v>
      </c>
      <c r="V143" s="353">
        <f t="shared" si="12"/>
        <v>0.17370648652950504</v>
      </c>
      <c r="W143" s="288">
        <v>0.17134211961979917</v>
      </c>
      <c r="X143" s="288">
        <v>0.17377703324081151</v>
      </c>
      <c r="Y143" s="288">
        <v>0.16554378838890951</v>
      </c>
      <c r="Z143" s="288">
        <v>0.18302524042768964</v>
      </c>
      <c r="AA143" s="288">
        <v>0.16320285635981174</v>
      </c>
      <c r="AB143" s="288">
        <v>0.18534788114000877</v>
      </c>
      <c r="AC143" s="345" t="str">
        <f t="shared" si="13"/>
        <v>Rangpur FR Non-PNP</v>
      </c>
      <c r="AD143" s="363">
        <v>6090444</v>
      </c>
      <c r="AE143" s="363">
        <v>4311310</v>
      </c>
      <c r="AF143" s="363">
        <v>6194789</v>
      </c>
      <c r="AG143" s="363">
        <v>3732621</v>
      </c>
      <c r="AH143" s="363">
        <v>5415570</v>
      </c>
      <c r="AI143" s="363">
        <v>4415307</v>
      </c>
      <c r="AJ143" s="364">
        <f t="shared" si="14"/>
        <v>30160041</v>
      </c>
      <c r="AK143" s="365">
        <v>1058518.9934</v>
      </c>
      <c r="AL143" s="365">
        <v>752323.59499999997</v>
      </c>
      <c r="AM143" s="365">
        <v>1025237.745</v>
      </c>
      <c r="AN143" s="365">
        <v>672629.0649</v>
      </c>
      <c r="AO143" s="365">
        <v>869740.70259999996</v>
      </c>
      <c r="AP143" s="365">
        <v>819036.48049999995</v>
      </c>
      <c r="AQ143" s="366">
        <f t="shared" si="15"/>
        <v>5197486.5813999996</v>
      </c>
      <c r="AR143" s="288">
        <f t="shared" si="16"/>
        <v>0.17233022267443202</v>
      </c>
      <c r="AS143" s="357" t="s">
        <v>1501</v>
      </c>
    </row>
    <row r="144" spans="1:45" hidden="1">
      <c r="A144" s="343">
        <v>64</v>
      </c>
      <c r="B144" s="343" t="s">
        <v>632</v>
      </c>
      <c r="C144" s="343" t="s">
        <v>633</v>
      </c>
      <c r="D144" s="343">
        <v>2288</v>
      </c>
      <c r="E144" s="345" t="s">
        <v>52</v>
      </c>
      <c r="F144" s="345" t="s">
        <v>1537</v>
      </c>
      <c r="G144" s="352" t="s">
        <v>1041</v>
      </c>
      <c r="H144" s="343" t="s">
        <v>52</v>
      </c>
      <c r="I144" s="343" t="s">
        <v>52</v>
      </c>
      <c r="J144" s="346">
        <v>6064170.2000000002</v>
      </c>
      <c r="K144" s="347">
        <v>9.0696883479300272E-2</v>
      </c>
      <c r="L144" s="346">
        <v>5234563</v>
      </c>
      <c r="M144" s="346">
        <v>5881434</v>
      </c>
      <c r="N144" s="346">
        <v>6936387</v>
      </c>
      <c r="O144" s="346">
        <v>5349243</v>
      </c>
      <c r="P144" s="346">
        <v>6919224</v>
      </c>
      <c r="Q144" s="346">
        <v>403400.1027750338</v>
      </c>
      <c r="R144" s="346">
        <v>464863.39463684347</v>
      </c>
      <c r="S144" s="346">
        <v>703733.53505610384</v>
      </c>
      <c r="T144" s="346">
        <v>487293.0871851549</v>
      </c>
      <c r="U144" s="346">
        <v>690716.57048708899</v>
      </c>
      <c r="V144" s="353">
        <f t="shared" si="12"/>
        <v>0.17777478842657249</v>
      </c>
      <c r="W144" s="288">
        <v>0.17731882495264767</v>
      </c>
      <c r="X144" s="288">
        <v>0.1745914564834741</v>
      </c>
      <c r="Y144" s="288">
        <v>0.17264032936781518</v>
      </c>
      <c r="Z144" s="288">
        <v>0.18343096236030315</v>
      </c>
      <c r="AA144" s="288">
        <v>0.17011774436536103</v>
      </c>
      <c r="AB144" s="288">
        <v>0.18854941302983386</v>
      </c>
      <c r="AC144" s="345" t="str">
        <f t="shared" si="13"/>
        <v>Dhaka FR Non-PNP</v>
      </c>
      <c r="AD144" s="363">
        <v>5234563</v>
      </c>
      <c r="AE144" s="363">
        <v>5881434</v>
      </c>
      <c r="AF144" s="363">
        <v>6936387</v>
      </c>
      <c r="AG144" s="363">
        <v>5349243</v>
      </c>
      <c r="AH144" s="363">
        <v>6919224</v>
      </c>
      <c r="AI144" s="363">
        <v>4659555</v>
      </c>
      <c r="AJ144" s="364">
        <f t="shared" si="14"/>
        <v>34980406</v>
      </c>
      <c r="AK144" s="365">
        <v>938033.68960000004</v>
      </c>
      <c r="AL144" s="365">
        <v>1026310.2329999999</v>
      </c>
      <c r="AM144" s="365">
        <v>1198608.0192</v>
      </c>
      <c r="AN144" s="365">
        <v>981184.9595</v>
      </c>
      <c r="AO144" s="365">
        <v>1173500.2208</v>
      </c>
      <c r="AP144" s="365">
        <v>878317.25800000003</v>
      </c>
      <c r="AQ144" s="366">
        <f t="shared" si="15"/>
        <v>6195954.3801000006</v>
      </c>
      <c r="AR144" s="288">
        <f t="shared" si="16"/>
        <v>0.17712642843825199</v>
      </c>
      <c r="AS144" s="357" t="s">
        <v>1497</v>
      </c>
    </row>
    <row r="145" spans="1:45" hidden="1">
      <c r="A145" s="343">
        <v>153</v>
      </c>
      <c r="B145" s="343" t="s">
        <v>385</v>
      </c>
      <c r="C145" s="343" t="s">
        <v>329</v>
      </c>
      <c r="D145" s="343">
        <v>2800</v>
      </c>
      <c r="E145" s="345" t="s">
        <v>107</v>
      </c>
      <c r="F145" s="345" t="s">
        <v>1537</v>
      </c>
      <c r="G145" s="352" t="s">
        <v>1041</v>
      </c>
      <c r="H145" s="343" t="s">
        <v>329</v>
      </c>
      <c r="I145" s="343" t="s">
        <v>1863</v>
      </c>
      <c r="J145" s="346">
        <v>2862953.2</v>
      </c>
      <c r="K145" s="347">
        <v>7.8356349107936693E-2</v>
      </c>
      <c r="L145" s="346">
        <v>2843063</v>
      </c>
      <c r="M145" s="346">
        <v>2753540</v>
      </c>
      <c r="N145" s="346">
        <v>3435327</v>
      </c>
      <c r="O145" s="346">
        <v>2249298</v>
      </c>
      <c r="P145" s="346">
        <v>3033538</v>
      </c>
      <c r="Q145" s="346">
        <v>199664.31129052327</v>
      </c>
      <c r="R145" s="346">
        <v>183819.82300512609</v>
      </c>
      <c r="S145" s="346">
        <v>294148.41856293712</v>
      </c>
      <c r="T145" s="346">
        <v>155720.60582500626</v>
      </c>
      <c r="U145" s="346">
        <v>288299.64341082983</v>
      </c>
      <c r="V145" s="353">
        <f t="shared" si="12"/>
        <v>0.16623138143552277</v>
      </c>
      <c r="W145" s="288">
        <v>0.15761505784772853</v>
      </c>
      <c r="X145" s="288">
        <v>0.15786340526955028</v>
      </c>
      <c r="Y145" s="288">
        <v>0.15464133495974686</v>
      </c>
      <c r="Z145" s="288">
        <v>0.17766376361406305</v>
      </c>
      <c r="AA145" s="288">
        <v>0.16882013973274326</v>
      </c>
      <c r="AB145" s="288">
        <v>0.18078458718930471</v>
      </c>
      <c r="AC145" s="345" t="str">
        <f t="shared" si="13"/>
        <v>Rajshahi FR Non-PNP</v>
      </c>
      <c r="AD145" s="363">
        <v>2843063</v>
      </c>
      <c r="AE145" s="363">
        <v>2753540</v>
      </c>
      <c r="AF145" s="363">
        <v>3435327</v>
      </c>
      <c r="AG145" s="363">
        <v>2249298</v>
      </c>
      <c r="AH145" s="363">
        <v>3033538</v>
      </c>
      <c r="AI145" s="363">
        <v>2171521</v>
      </c>
      <c r="AJ145" s="364">
        <f t="shared" si="14"/>
        <v>16486287</v>
      </c>
      <c r="AK145" s="365">
        <v>457448.83669999999</v>
      </c>
      <c r="AL145" s="365">
        <v>441943.49100000004</v>
      </c>
      <c r="AM145" s="365">
        <v>531445.08689999999</v>
      </c>
      <c r="AN145" s="365">
        <v>399700.43229999999</v>
      </c>
      <c r="AO145" s="365">
        <v>518734.99800000002</v>
      </c>
      <c r="AP145" s="365">
        <v>392172.53880000004</v>
      </c>
      <c r="AQ145" s="366">
        <f t="shared" si="15"/>
        <v>2741445.3837000001</v>
      </c>
      <c r="AR145" s="288">
        <f t="shared" si="16"/>
        <v>0.1662864041915563</v>
      </c>
      <c r="AS145" s="357" t="s">
        <v>1499</v>
      </c>
    </row>
    <row r="146" spans="1:45" hidden="1">
      <c r="A146" s="343">
        <v>461</v>
      </c>
      <c r="B146" s="343" t="s">
        <v>347</v>
      </c>
      <c r="C146" s="343" t="s">
        <v>348</v>
      </c>
      <c r="D146" s="343">
        <v>2061</v>
      </c>
      <c r="E146" s="345" t="s">
        <v>52</v>
      </c>
      <c r="F146" s="345" t="s">
        <v>1537</v>
      </c>
      <c r="G146" s="352" t="s">
        <v>1041</v>
      </c>
      <c r="H146" s="343" t="s">
        <v>52</v>
      </c>
      <c r="I146" s="343" t="s">
        <v>52</v>
      </c>
      <c r="J146" s="346">
        <v>2067740.4</v>
      </c>
      <c r="K146" s="347">
        <v>5.4887494600553949E-2</v>
      </c>
      <c r="L146" s="346">
        <v>1681153</v>
      </c>
      <c r="M146" s="346">
        <v>1870426</v>
      </c>
      <c r="N146" s="346">
        <v>2237474</v>
      </c>
      <c r="O146" s="346">
        <v>2018866</v>
      </c>
      <c r="P146" s="346">
        <v>2530783</v>
      </c>
      <c r="Q146" s="346">
        <v>98870.841511490318</v>
      </c>
      <c r="R146" s="346">
        <v>109436.15322916576</v>
      </c>
      <c r="S146" s="346">
        <v>127398.66855643288</v>
      </c>
      <c r="T146" s="346">
        <v>86420.8631565877</v>
      </c>
      <c r="U146" s="346">
        <v>145338.92374805961</v>
      </c>
      <c r="V146" s="353">
        <f t="shared" si="12"/>
        <v>0.1636839710805173</v>
      </c>
      <c r="W146" s="288">
        <v>0.16215380293741569</v>
      </c>
      <c r="X146" s="288">
        <v>0.16655540849969699</v>
      </c>
      <c r="Y146" s="288">
        <v>0.15661666853526743</v>
      </c>
      <c r="Z146" s="288">
        <v>0.16435170983598868</v>
      </c>
      <c r="AA146" s="288">
        <v>0.15805826211912391</v>
      </c>
      <c r="AB146" s="288">
        <v>0.17436797455561115</v>
      </c>
      <c r="AC146" s="345" t="str">
        <f t="shared" si="13"/>
        <v>Dhaka FR Non-PNP</v>
      </c>
      <c r="AD146" s="363">
        <v>1681153</v>
      </c>
      <c r="AE146" s="363">
        <v>1870426</v>
      </c>
      <c r="AF146" s="363">
        <v>2237474</v>
      </c>
      <c r="AG146" s="363">
        <v>2018866</v>
      </c>
      <c r="AH146" s="363">
        <v>2530783</v>
      </c>
      <c r="AI146" s="363">
        <v>1787467</v>
      </c>
      <c r="AJ146" s="364">
        <f t="shared" si="14"/>
        <v>12126169</v>
      </c>
      <c r="AK146" s="365">
        <v>276044.99420000002</v>
      </c>
      <c r="AL146" s="365">
        <v>312361.14199999999</v>
      </c>
      <c r="AM146" s="365">
        <v>350388.58499999996</v>
      </c>
      <c r="AN146" s="365">
        <v>331901.24160000001</v>
      </c>
      <c r="AO146" s="365">
        <v>395814.46120000002</v>
      </c>
      <c r="AP146" s="365">
        <v>311734.24479999999</v>
      </c>
      <c r="AQ146" s="366">
        <f t="shared" si="15"/>
        <v>1978244.6688000001</v>
      </c>
      <c r="AR146" s="288">
        <f t="shared" si="16"/>
        <v>0.16313847092185504</v>
      </c>
      <c r="AS146" s="357" t="s">
        <v>1497</v>
      </c>
    </row>
    <row r="147" spans="1:45" hidden="1">
      <c r="A147" s="343">
        <v>300</v>
      </c>
      <c r="B147" s="343" t="s">
        <v>365</v>
      </c>
      <c r="C147" s="343" t="s">
        <v>366</v>
      </c>
      <c r="D147" s="343">
        <v>2024</v>
      </c>
      <c r="E147" s="345" t="s">
        <v>159</v>
      </c>
      <c r="F147" s="345" t="s">
        <v>1537</v>
      </c>
      <c r="G147" s="352" t="s">
        <v>1041</v>
      </c>
      <c r="H147" s="343" t="s">
        <v>159</v>
      </c>
      <c r="I147" s="343" t="s">
        <v>1863</v>
      </c>
      <c r="J147" s="346">
        <v>2041862.6</v>
      </c>
      <c r="K147" s="347">
        <v>5.774764162336235E-2</v>
      </c>
      <c r="L147" s="346">
        <v>2032912</v>
      </c>
      <c r="M147" s="346">
        <v>1802373</v>
      </c>
      <c r="N147" s="346">
        <v>2196161</v>
      </c>
      <c r="O147" s="346">
        <v>1698720</v>
      </c>
      <c r="P147" s="346">
        <v>2479147</v>
      </c>
      <c r="Q147" s="346">
        <v>104386.86413443118</v>
      </c>
      <c r="R147" s="346">
        <v>69111.490647361788</v>
      </c>
      <c r="S147" s="346">
        <v>157584.58763146843</v>
      </c>
      <c r="T147" s="346">
        <v>82504.994085689425</v>
      </c>
      <c r="U147" s="346">
        <v>175975.81184578344</v>
      </c>
      <c r="V147" s="353">
        <f t="shared" si="12"/>
        <v>0.16367404764481841</v>
      </c>
      <c r="W147" s="288">
        <v>0.15643568373335573</v>
      </c>
      <c r="X147" s="288">
        <v>0.1594294800057445</v>
      </c>
      <c r="Y147" s="288">
        <v>0.16031401022679487</v>
      </c>
      <c r="Z147" s="288">
        <v>0.17308868275791309</v>
      </c>
      <c r="AA147" s="288">
        <v>0.15716458845107317</v>
      </c>
      <c r="AB147" s="288">
        <v>0.1756118406940291</v>
      </c>
      <c r="AC147" s="345" t="str">
        <f t="shared" si="13"/>
        <v>Khulna FR Non-PNP</v>
      </c>
      <c r="AD147" s="363">
        <v>2032912</v>
      </c>
      <c r="AE147" s="363">
        <v>1802373</v>
      </c>
      <c r="AF147" s="363">
        <v>2196161</v>
      </c>
      <c r="AG147" s="363">
        <v>1698720</v>
      </c>
      <c r="AH147" s="363">
        <v>2479147</v>
      </c>
      <c r="AI147" s="363">
        <v>1888932</v>
      </c>
      <c r="AJ147" s="364">
        <f t="shared" si="14"/>
        <v>12098245</v>
      </c>
      <c r="AK147" s="365">
        <v>317947.5932</v>
      </c>
      <c r="AL147" s="365">
        <v>286757.7034</v>
      </c>
      <c r="AM147" s="365">
        <v>351385.92</v>
      </c>
      <c r="AN147" s="365">
        <v>293708.68800000002</v>
      </c>
      <c r="AO147" s="365">
        <v>404348.71259999997</v>
      </c>
      <c r="AP147" s="365">
        <v>331692.9472</v>
      </c>
      <c r="AQ147" s="366">
        <f t="shared" si="15"/>
        <v>1985841.5644</v>
      </c>
      <c r="AR147" s="288">
        <f t="shared" si="16"/>
        <v>0.16414294506351954</v>
      </c>
      <c r="AS147" s="357" t="s">
        <v>1514</v>
      </c>
    </row>
    <row r="148" spans="1:45" hidden="1">
      <c r="A148" s="343">
        <v>77</v>
      </c>
      <c r="B148" s="343" t="s">
        <v>545</v>
      </c>
      <c r="C148" s="343" t="s">
        <v>546</v>
      </c>
      <c r="D148" s="343">
        <v>4400</v>
      </c>
      <c r="E148" s="345" t="s">
        <v>52</v>
      </c>
      <c r="F148" s="345" t="s">
        <v>1492</v>
      </c>
      <c r="G148" s="352" t="s">
        <v>1041</v>
      </c>
      <c r="H148" s="343" t="s">
        <v>52</v>
      </c>
      <c r="I148" s="343" t="s">
        <v>52</v>
      </c>
      <c r="J148" s="346">
        <v>12996720.199999999</v>
      </c>
      <c r="K148" s="347">
        <v>4.1279150359883596E-2</v>
      </c>
      <c r="L148" s="346">
        <v>12222968</v>
      </c>
      <c r="M148" s="346">
        <v>13131492</v>
      </c>
      <c r="N148" s="346">
        <v>13709939</v>
      </c>
      <c r="O148" s="346">
        <v>12819895</v>
      </c>
      <c r="P148" s="346">
        <v>13099307</v>
      </c>
      <c r="Q148" s="346">
        <v>502118.78731815051</v>
      </c>
      <c r="R148" s="346">
        <v>480448.61037011584</v>
      </c>
      <c r="S148" s="346">
        <v>650207.84325674176</v>
      </c>
      <c r="T148" s="346">
        <v>449003.34284081683</v>
      </c>
      <c r="U148" s="346">
        <v>600689.25281985663</v>
      </c>
      <c r="V148" s="353">
        <f t="shared" si="12"/>
        <v>0.1614477396080902</v>
      </c>
      <c r="W148" s="288">
        <v>0.16565628224599804</v>
      </c>
      <c r="X148" s="288">
        <v>0.16010551400667614</v>
      </c>
      <c r="Y148" s="288">
        <v>0.14948822880539431</v>
      </c>
      <c r="Z148" s="288">
        <v>0.16377671781216951</v>
      </c>
      <c r="AA148" s="288">
        <v>0.15621620363549882</v>
      </c>
      <c r="AB148" s="288">
        <v>0.17344349114280427</v>
      </c>
      <c r="AC148" s="345" t="str">
        <f t="shared" si="13"/>
        <v>Dhaka FR PNP</v>
      </c>
      <c r="AD148" s="363">
        <v>12222968</v>
      </c>
      <c r="AE148" s="363">
        <v>13131492</v>
      </c>
      <c r="AF148" s="363">
        <v>13709939</v>
      </c>
      <c r="AG148" s="363">
        <v>12819895</v>
      </c>
      <c r="AH148" s="363">
        <v>13099307</v>
      </c>
      <c r="AI148" s="363">
        <v>10984848</v>
      </c>
      <c r="AJ148" s="364">
        <f t="shared" si="14"/>
        <v>75968449</v>
      </c>
      <c r="AK148" s="365">
        <v>2031457.4477999997</v>
      </c>
      <c r="AL148" s="365">
        <v>2104978.1675999998</v>
      </c>
      <c r="AM148" s="365">
        <v>2049636.03</v>
      </c>
      <c r="AN148" s="365">
        <v>2099898.6372000002</v>
      </c>
      <c r="AO148" s="365">
        <v>2046580.9782</v>
      </c>
      <c r="AP148" s="365">
        <v>1904753.2224000001</v>
      </c>
      <c r="AQ148" s="366">
        <f t="shared" si="15"/>
        <v>12237304.483200001</v>
      </c>
      <c r="AR148" s="288">
        <f t="shared" si="16"/>
        <v>0.16108403744296532</v>
      </c>
      <c r="AS148" s="357" t="s">
        <v>1498</v>
      </c>
    </row>
    <row r="149" spans="1:45" hidden="1">
      <c r="A149" s="343">
        <v>289</v>
      </c>
      <c r="B149" s="343" t="s">
        <v>587</v>
      </c>
      <c r="C149" s="343" t="s">
        <v>588</v>
      </c>
      <c r="D149" s="343">
        <v>1750</v>
      </c>
      <c r="E149" s="345" t="s">
        <v>52</v>
      </c>
      <c r="F149" s="345" t="s">
        <v>1537</v>
      </c>
      <c r="G149" s="352" t="s">
        <v>1041</v>
      </c>
      <c r="H149" s="343" t="s">
        <v>79</v>
      </c>
      <c r="I149" s="343" t="s">
        <v>52</v>
      </c>
      <c r="J149" s="346">
        <v>2095474.6</v>
      </c>
      <c r="K149" s="347">
        <v>5.5729047465293391E-2</v>
      </c>
      <c r="L149" s="346">
        <v>1972446</v>
      </c>
      <c r="M149" s="346">
        <v>2154528</v>
      </c>
      <c r="N149" s="346">
        <v>2262385</v>
      </c>
      <c r="O149" s="346">
        <v>1829679</v>
      </c>
      <c r="P149" s="346">
        <v>2258335</v>
      </c>
      <c r="Q149" s="346">
        <v>99999.222556791152</v>
      </c>
      <c r="R149" s="346">
        <v>95266.390460461378</v>
      </c>
      <c r="S149" s="346">
        <v>152843.24927894556</v>
      </c>
      <c r="T149" s="346">
        <v>99551.100104096171</v>
      </c>
      <c r="U149" s="346">
        <v>136234.0548282892</v>
      </c>
      <c r="V149" s="353">
        <f t="shared" si="12"/>
        <v>0.16987816216695859</v>
      </c>
      <c r="W149" s="288">
        <v>0.16702347042889654</v>
      </c>
      <c r="X149" s="288">
        <v>0.1667097228575348</v>
      </c>
      <c r="Y149" s="288">
        <v>0.16796790159158806</v>
      </c>
      <c r="Z149" s="288">
        <v>0.17523594476780358</v>
      </c>
      <c r="AA149" s="288">
        <v>0.16310000341978262</v>
      </c>
      <c r="AB149" s="288">
        <v>0.17923192993614578</v>
      </c>
      <c r="AC149" s="345" t="str">
        <f t="shared" si="13"/>
        <v>Dhaka FR Non-PNP</v>
      </c>
      <c r="AD149" s="363">
        <v>1972446</v>
      </c>
      <c r="AE149" s="363">
        <v>2154528</v>
      </c>
      <c r="AF149" s="363">
        <v>2262385</v>
      </c>
      <c r="AG149" s="363">
        <v>1829679</v>
      </c>
      <c r="AH149" s="363">
        <v>2258335</v>
      </c>
      <c r="AI149" s="363">
        <v>1897742</v>
      </c>
      <c r="AJ149" s="364">
        <f t="shared" si="14"/>
        <v>12375115</v>
      </c>
      <c r="AK149" s="365">
        <v>334329.93600000005</v>
      </c>
      <c r="AL149" s="365">
        <v>359590.89009999996</v>
      </c>
      <c r="AM149" s="365">
        <v>380306.75040000002</v>
      </c>
      <c r="AN149" s="365">
        <v>320559.76079999999</v>
      </c>
      <c r="AO149" s="365">
        <v>365624.1127</v>
      </c>
      <c r="AP149" s="365">
        <v>340054.75839999999</v>
      </c>
      <c r="AQ149" s="366">
        <f t="shared" si="15"/>
        <v>2100466.2083999999</v>
      </c>
      <c r="AR149" s="288">
        <f t="shared" si="16"/>
        <v>0.16973306578565128</v>
      </c>
      <c r="AS149" s="357" t="s">
        <v>1497</v>
      </c>
    </row>
    <row r="150" spans="1:45" hidden="1">
      <c r="A150" s="343">
        <v>192</v>
      </c>
      <c r="B150" s="343" t="s">
        <v>368</v>
      </c>
      <c r="C150" s="343" t="s">
        <v>369</v>
      </c>
      <c r="D150" s="343">
        <v>2500</v>
      </c>
      <c r="E150" s="345" t="s">
        <v>52</v>
      </c>
      <c r="F150" s="345" t="s">
        <v>1537</v>
      </c>
      <c r="G150" s="352" t="s">
        <v>1041</v>
      </c>
      <c r="H150" s="343" t="s">
        <v>79</v>
      </c>
      <c r="I150" s="343" t="s">
        <v>52</v>
      </c>
      <c r="J150" s="346">
        <v>2824287.8</v>
      </c>
      <c r="K150" s="347">
        <v>5.0686825194862443E-2</v>
      </c>
      <c r="L150" s="346">
        <v>2920242</v>
      </c>
      <c r="M150" s="346">
        <v>2779875</v>
      </c>
      <c r="N150" s="346">
        <v>3264622</v>
      </c>
      <c r="O150" s="346">
        <v>2023357</v>
      </c>
      <c r="P150" s="346">
        <v>3133343</v>
      </c>
      <c r="Q150" s="346">
        <v>190933.10883192555</v>
      </c>
      <c r="R150" s="346">
        <v>160072.45738915127</v>
      </c>
      <c r="S150" s="346">
        <v>254606.25673258927</v>
      </c>
      <c r="T150" s="346">
        <v>-145352.51606921444</v>
      </c>
      <c r="U150" s="346">
        <v>255511.60320846137</v>
      </c>
      <c r="V150" s="353">
        <f t="shared" si="12"/>
        <v>0.16306956005919412</v>
      </c>
      <c r="W150" s="288">
        <v>0.1623576581593319</v>
      </c>
      <c r="X150" s="288">
        <v>0.16019034571981228</v>
      </c>
      <c r="Y150" s="288">
        <v>0.15161418755234182</v>
      </c>
      <c r="Z150" s="288">
        <v>0.17469680145930994</v>
      </c>
      <c r="AA150" s="288">
        <v>0.16105481253109338</v>
      </c>
      <c r="AB150" s="288">
        <v>0.16850355493327548</v>
      </c>
      <c r="AC150" s="345" t="str">
        <f t="shared" si="13"/>
        <v>Dhaka FR Non-PNP</v>
      </c>
      <c r="AD150" s="363">
        <v>2920242</v>
      </c>
      <c r="AE150" s="363">
        <v>2779875</v>
      </c>
      <c r="AF150" s="363">
        <v>3264622</v>
      </c>
      <c r="AG150" s="363">
        <v>2023357</v>
      </c>
      <c r="AH150" s="363">
        <v>3133343</v>
      </c>
      <c r="AI150" s="363">
        <v>2277538</v>
      </c>
      <c r="AJ150" s="364">
        <f t="shared" si="14"/>
        <v>16398977</v>
      </c>
      <c r="AK150" s="365">
        <v>490892.51209999999</v>
      </c>
      <c r="AL150" s="365">
        <v>444779.52000000002</v>
      </c>
      <c r="AM150" s="365">
        <v>492957.77100000001</v>
      </c>
      <c r="AN150" s="365">
        <v>353480.11849999998</v>
      </c>
      <c r="AO150" s="365">
        <v>513868.25200000004</v>
      </c>
      <c r="AP150" s="365">
        <v>383752.17850000004</v>
      </c>
      <c r="AQ150" s="366">
        <f t="shared" si="15"/>
        <v>2679730.3520999998</v>
      </c>
      <c r="AR150" s="288">
        <f t="shared" si="16"/>
        <v>0.16340838529744872</v>
      </c>
      <c r="AS150" s="357" t="s">
        <v>1497</v>
      </c>
    </row>
    <row r="151" spans="1:45" hidden="1">
      <c r="A151" s="343">
        <v>284</v>
      </c>
      <c r="B151" s="343" t="s">
        <v>585</v>
      </c>
      <c r="C151" s="343" t="s">
        <v>586</v>
      </c>
      <c r="D151" s="343">
        <v>1559</v>
      </c>
      <c r="E151" s="345" t="s">
        <v>52</v>
      </c>
      <c r="F151" s="345" t="s">
        <v>1537</v>
      </c>
      <c r="G151" s="352" t="s">
        <v>1041</v>
      </c>
      <c r="H151" s="343" t="s">
        <v>52</v>
      </c>
      <c r="I151" s="343" t="s">
        <v>52</v>
      </c>
      <c r="J151" s="346">
        <v>2507328</v>
      </c>
      <c r="K151" s="347">
        <v>4.4266857076173845E-2</v>
      </c>
      <c r="L151" s="346">
        <v>2431773</v>
      </c>
      <c r="M151" s="346">
        <v>2638273</v>
      </c>
      <c r="N151" s="346">
        <v>2730928</v>
      </c>
      <c r="O151" s="346">
        <v>2189776</v>
      </c>
      <c r="P151" s="346">
        <v>2545890</v>
      </c>
      <c r="Q151" s="346">
        <v>98440.638275318139</v>
      </c>
      <c r="R151" s="346">
        <v>100107.13240449876</v>
      </c>
      <c r="S151" s="346">
        <v>123189.79799471138</v>
      </c>
      <c r="T151" s="346">
        <v>118991.12843255256</v>
      </c>
      <c r="U151" s="346">
        <v>114228.95398836321</v>
      </c>
      <c r="V151" s="353">
        <f t="shared" si="12"/>
        <v>0.14811766760766679</v>
      </c>
      <c r="W151" s="288">
        <v>0.14886979055117003</v>
      </c>
      <c r="X151" s="288">
        <v>0.13101162604450853</v>
      </c>
      <c r="Y151" s="288">
        <v>0.13004039341170082</v>
      </c>
      <c r="Z151" s="288">
        <v>0.15589630753498349</v>
      </c>
      <c r="AA151" s="288">
        <v>0.15068258724489919</v>
      </c>
      <c r="AB151" s="288">
        <v>0.17220530085873861</v>
      </c>
      <c r="AC151" s="345" t="str">
        <f t="shared" si="13"/>
        <v>Dhaka FR Non-PNP</v>
      </c>
      <c r="AD151" s="363">
        <v>2431773</v>
      </c>
      <c r="AE151" s="363">
        <v>2638273</v>
      </c>
      <c r="AF151" s="363">
        <v>2730928</v>
      </c>
      <c r="AG151" s="363">
        <v>2189776</v>
      </c>
      <c r="AH151" s="363">
        <v>2545890</v>
      </c>
      <c r="AI151" s="363">
        <v>1980171</v>
      </c>
      <c r="AJ151" s="364">
        <f t="shared" si="14"/>
        <v>14516811</v>
      </c>
      <c r="AK151" s="365">
        <v>370359.1802</v>
      </c>
      <c r="AL151" s="365">
        <v>350890.30900000001</v>
      </c>
      <c r="AM151" s="365">
        <v>352835.89760000003</v>
      </c>
      <c r="AN151" s="365">
        <v>341354.89840000001</v>
      </c>
      <c r="AO151" s="365">
        <v>381374.32199999999</v>
      </c>
      <c r="AP151" s="365">
        <v>340588.89599999995</v>
      </c>
      <c r="AQ151" s="366">
        <f t="shared" si="15"/>
        <v>2137403.5032000002</v>
      </c>
      <c r="AR151" s="288">
        <f t="shared" si="16"/>
        <v>0.14723643527493746</v>
      </c>
      <c r="AS151" s="357" t="s">
        <v>1497</v>
      </c>
    </row>
    <row r="152" spans="1:45" hidden="1">
      <c r="A152" s="343">
        <v>96</v>
      </c>
      <c r="B152" s="343" t="s">
        <v>108</v>
      </c>
      <c r="C152" s="343" t="s">
        <v>109</v>
      </c>
      <c r="D152" s="343">
        <v>3375</v>
      </c>
      <c r="E152" s="345" t="s">
        <v>52</v>
      </c>
      <c r="F152" s="345" t="s">
        <v>1492</v>
      </c>
      <c r="G152" s="352" t="s">
        <v>1041</v>
      </c>
      <c r="H152" s="343" t="s">
        <v>52</v>
      </c>
      <c r="I152" s="343" t="s">
        <v>52</v>
      </c>
      <c r="J152" s="346">
        <v>5686926.4000000004</v>
      </c>
      <c r="K152" s="347">
        <v>4.683198014677465E-2</v>
      </c>
      <c r="L152" s="346">
        <v>5748692</v>
      </c>
      <c r="M152" s="346">
        <v>5856028</v>
      </c>
      <c r="N152" s="346">
        <v>5897189</v>
      </c>
      <c r="O152" s="346">
        <v>5039305</v>
      </c>
      <c r="P152" s="346">
        <v>5893418</v>
      </c>
      <c r="Q152" s="346">
        <v>281673.65338656015</v>
      </c>
      <c r="R152" s="346">
        <v>226103.96824641142</v>
      </c>
      <c r="S152" s="346">
        <v>320703.52721928433</v>
      </c>
      <c r="T152" s="346">
        <v>190812.57229525677</v>
      </c>
      <c r="U152" s="346">
        <v>312356.40015733067</v>
      </c>
      <c r="V152" s="353">
        <f t="shared" si="12"/>
        <v>0.15847996667941175</v>
      </c>
      <c r="W152" s="288">
        <v>0.16220236790848702</v>
      </c>
      <c r="X152" s="288">
        <v>0.15819880588215984</v>
      </c>
      <c r="Y152" s="288">
        <v>0.14689761720000014</v>
      </c>
      <c r="Z152" s="288">
        <v>0.16370848725579207</v>
      </c>
      <c r="AA152" s="288">
        <v>0.14655029700562411</v>
      </c>
      <c r="AB152" s="288">
        <v>0.17332222482440734</v>
      </c>
      <c r="AC152" s="345" t="str">
        <f t="shared" si="13"/>
        <v>Dhaka FR PNP</v>
      </c>
      <c r="AD152" s="363">
        <v>5748692</v>
      </c>
      <c r="AE152" s="363">
        <v>5856028</v>
      </c>
      <c r="AF152" s="363">
        <v>5897189</v>
      </c>
      <c r="AG152" s="363">
        <v>5039305</v>
      </c>
      <c r="AH152" s="363">
        <v>5893418</v>
      </c>
      <c r="AI152" s="363">
        <v>4822449</v>
      </c>
      <c r="AJ152" s="364">
        <f t="shared" si="14"/>
        <v>33257081</v>
      </c>
      <c r="AK152" s="365">
        <v>932437.51800000004</v>
      </c>
      <c r="AL152" s="365">
        <v>926423.62959999999</v>
      </c>
      <c r="AM152" s="365">
        <v>866297.21100000001</v>
      </c>
      <c r="AN152" s="365">
        <v>824934.06480000005</v>
      </c>
      <c r="AO152" s="365">
        <v>866332.446</v>
      </c>
      <c r="AP152" s="365">
        <v>836661.24249999993</v>
      </c>
      <c r="AQ152" s="366">
        <f t="shared" si="15"/>
        <v>5253086.1118999999</v>
      </c>
      <c r="AR152" s="288">
        <f t="shared" si="16"/>
        <v>0.15795391399203074</v>
      </c>
      <c r="AS152" s="357" t="s">
        <v>1498</v>
      </c>
    </row>
    <row r="153" spans="1:45" hidden="1">
      <c r="A153" s="343">
        <v>139</v>
      </c>
      <c r="B153" s="343" t="s">
        <v>309</v>
      </c>
      <c r="C153" s="343" t="s">
        <v>310</v>
      </c>
      <c r="D153" s="343">
        <v>1704</v>
      </c>
      <c r="E153" s="345" t="s">
        <v>52</v>
      </c>
      <c r="F153" s="345" t="s">
        <v>1537</v>
      </c>
      <c r="G153" s="352" t="s">
        <v>1041</v>
      </c>
      <c r="H153" s="343" t="s">
        <v>79</v>
      </c>
      <c r="I153" s="343" t="s">
        <v>52</v>
      </c>
      <c r="J153" s="346">
        <v>3018591.2</v>
      </c>
      <c r="K153" s="347">
        <v>7.6936876243700991E-2</v>
      </c>
      <c r="L153" s="346">
        <v>2771830</v>
      </c>
      <c r="M153" s="346">
        <v>3165919</v>
      </c>
      <c r="N153" s="346">
        <v>3562568</v>
      </c>
      <c r="O153" s="346">
        <v>2163872</v>
      </c>
      <c r="P153" s="346">
        <v>3428767</v>
      </c>
      <c r="Q153" s="346">
        <v>206677.76145483711</v>
      </c>
      <c r="R153" s="346">
        <v>230761.03693290486</v>
      </c>
      <c r="S153" s="346">
        <v>309951.92098674213</v>
      </c>
      <c r="T153" s="346">
        <v>121668.50156194688</v>
      </c>
      <c r="U153" s="346">
        <v>292145.66698719346</v>
      </c>
      <c r="V153" s="353">
        <f t="shared" si="12"/>
        <v>0.16856696441354549</v>
      </c>
      <c r="W153" s="288">
        <v>0.16713655320298654</v>
      </c>
      <c r="X153" s="288">
        <v>0.16554536153116639</v>
      </c>
      <c r="Y153" s="288">
        <v>0.16108203399714408</v>
      </c>
      <c r="Z153" s="288">
        <v>0.17332869446858584</v>
      </c>
      <c r="AA153" s="288">
        <v>0.15965553402800325</v>
      </c>
      <c r="AB153" s="288">
        <v>0.18465360925338684</v>
      </c>
      <c r="AC153" s="345" t="str">
        <f t="shared" si="13"/>
        <v>Dhaka FR Non-PNP</v>
      </c>
      <c r="AD153" s="363">
        <v>2771830</v>
      </c>
      <c r="AE153" s="363">
        <v>3165919</v>
      </c>
      <c r="AF153" s="363">
        <v>3562568</v>
      </c>
      <c r="AG153" s="363">
        <v>2163872</v>
      </c>
      <c r="AH153" s="363">
        <v>3428767</v>
      </c>
      <c r="AI153" s="363">
        <v>2427030</v>
      </c>
      <c r="AJ153" s="364">
        <f t="shared" si="14"/>
        <v>17519986</v>
      </c>
      <c r="AK153" s="365">
        <v>469548.17139999999</v>
      </c>
      <c r="AL153" s="365">
        <v>523326.41070000001</v>
      </c>
      <c r="AM153" s="365">
        <v>573573.28700000001</v>
      </c>
      <c r="AN153" s="365">
        <v>374998.8443</v>
      </c>
      <c r="AO153" s="365">
        <v>554431.62390000001</v>
      </c>
      <c r="AP153" s="365">
        <v>447031.84860000003</v>
      </c>
      <c r="AQ153" s="366">
        <f t="shared" si="15"/>
        <v>2942910.1858999999</v>
      </c>
      <c r="AR153" s="288">
        <f t="shared" si="16"/>
        <v>0.16797445990539034</v>
      </c>
      <c r="AS153" s="357" t="s">
        <v>1497</v>
      </c>
    </row>
    <row r="154" spans="1:45" hidden="1">
      <c r="A154" s="343">
        <v>168</v>
      </c>
      <c r="B154" s="343" t="s">
        <v>622</v>
      </c>
      <c r="C154" s="343" t="s">
        <v>1938</v>
      </c>
      <c r="D154" s="343">
        <v>2180</v>
      </c>
      <c r="E154" s="345" t="s">
        <v>52</v>
      </c>
      <c r="F154" s="345" t="s">
        <v>1537</v>
      </c>
      <c r="G154" s="352" t="s">
        <v>1041</v>
      </c>
      <c r="H154" s="343" t="s">
        <v>52</v>
      </c>
      <c r="I154" s="343" t="s">
        <v>52</v>
      </c>
      <c r="J154" s="346">
        <v>2686248</v>
      </c>
      <c r="K154" s="347">
        <v>7.5269037171044773E-2</v>
      </c>
      <c r="L154" s="346">
        <v>2468720</v>
      </c>
      <c r="M154" s="346">
        <v>2554436</v>
      </c>
      <c r="N154" s="346">
        <v>2992047</v>
      </c>
      <c r="O154" s="346">
        <v>2538224</v>
      </c>
      <c r="P154" s="346">
        <v>2877813</v>
      </c>
      <c r="Q154" s="346">
        <v>165673.39005220809</v>
      </c>
      <c r="R154" s="346">
        <v>167304.4217686755</v>
      </c>
      <c r="S154" s="346">
        <v>256512.31253310852</v>
      </c>
      <c r="T154" s="346">
        <v>178809.42448523862</v>
      </c>
      <c r="U154" s="346">
        <v>242656.95397399249</v>
      </c>
      <c r="V154" s="353">
        <f t="shared" si="12"/>
        <v>0.16427401910166398</v>
      </c>
      <c r="W154" s="288">
        <v>0.16123673538420175</v>
      </c>
      <c r="X154" s="288">
        <v>0.16128722755580063</v>
      </c>
      <c r="Y154" s="288">
        <v>0.16310729915721756</v>
      </c>
      <c r="Z154" s="288">
        <v>0.16613693456792114</v>
      </c>
      <c r="AA154" s="288">
        <v>0.16077138331936294</v>
      </c>
      <c r="AB154" s="288">
        <v>0.17310453462547984</v>
      </c>
      <c r="AC154" s="345" t="str">
        <f t="shared" si="13"/>
        <v>Dhaka FR Non-PNP</v>
      </c>
      <c r="AD154" s="363">
        <v>2468720</v>
      </c>
      <c r="AE154" s="363">
        <v>2554436</v>
      </c>
      <c r="AF154" s="363">
        <v>2992047</v>
      </c>
      <c r="AG154" s="363">
        <v>2538224</v>
      </c>
      <c r="AH154" s="363">
        <v>2877813</v>
      </c>
      <c r="AI154" s="363">
        <v>2219371</v>
      </c>
      <c r="AJ154" s="364">
        <f t="shared" si="14"/>
        <v>15650611</v>
      </c>
      <c r="AK154" s="365">
        <v>402401.19700000004</v>
      </c>
      <c r="AL154" s="365">
        <v>411264.196</v>
      </c>
      <c r="AM154" s="365">
        <v>488302.07040000003</v>
      </c>
      <c r="AN154" s="365">
        <v>421598.84029999998</v>
      </c>
      <c r="AO154" s="365">
        <v>462464.5491</v>
      </c>
      <c r="AP154" s="365">
        <v>384390.20759999997</v>
      </c>
      <c r="AQ154" s="366">
        <f t="shared" si="15"/>
        <v>2570421.0603999998</v>
      </c>
      <c r="AR154" s="288">
        <f t="shared" si="16"/>
        <v>0.16423774512062181</v>
      </c>
      <c r="AS154" s="357" t="s">
        <v>1497</v>
      </c>
    </row>
    <row r="155" spans="1:45" hidden="1">
      <c r="A155" s="343">
        <v>456</v>
      </c>
      <c r="B155" s="343" t="s">
        <v>95</v>
      </c>
      <c r="C155" s="343" t="s">
        <v>1939</v>
      </c>
      <c r="D155" s="343">
        <v>2039</v>
      </c>
      <c r="E155" s="345" t="s">
        <v>52</v>
      </c>
      <c r="F155" s="345" t="s">
        <v>1537</v>
      </c>
      <c r="G155" s="352" t="s">
        <v>1041</v>
      </c>
      <c r="H155" s="343" t="s">
        <v>98</v>
      </c>
      <c r="I155" s="343" t="s">
        <v>52</v>
      </c>
      <c r="J155" s="346">
        <v>1581124.6</v>
      </c>
      <c r="K155" s="347">
        <v>4.0080330360970154E-2</v>
      </c>
      <c r="L155" s="346">
        <v>1558794</v>
      </c>
      <c r="M155" s="346">
        <v>1467160</v>
      </c>
      <c r="N155" s="346">
        <v>1699330</v>
      </c>
      <c r="O155" s="346">
        <v>1376328</v>
      </c>
      <c r="P155" s="346">
        <v>1804011</v>
      </c>
      <c r="Q155" s="346">
        <v>35039.739806943631</v>
      </c>
      <c r="R155" s="346">
        <v>34534.676765494602</v>
      </c>
      <c r="S155" s="346">
        <v>95706.135499182768</v>
      </c>
      <c r="T155" s="346">
        <v>64680.628876123315</v>
      </c>
      <c r="U155" s="346">
        <v>86898.800601539668</v>
      </c>
      <c r="V155" s="353">
        <f t="shared" si="12"/>
        <v>0.15369960964536289</v>
      </c>
      <c r="W155" s="288">
        <v>0.13813420317666134</v>
      </c>
      <c r="X155" s="288">
        <v>0.14721492964909061</v>
      </c>
      <c r="Y155" s="288">
        <v>0.14594971187246736</v>
      </c>
      <c r="Z155" s="288">
        <v>0.16830487308305059</v>
      </c>
      <c r="AA155" s="288">
        <v>0.15006661437649027</v>
      </c>
      <c r="AB155" s="288">
        <v>0.1725273257144172</v>
      </c>
      <c r="AC155" s="345" t="str">
        <f t="shared" si="13"/>
        <v>Dhaka FR Non-PNP</v>
      </c>
      <c r="AD155" s="363">
        <v>1558794</v>
      </c>
      <c r="AE155" s="363">
        <v>1467160</v>
      </c>
      <c r="AF155" s="363">
        <v>1699330</v>
      </c>
      <c r="AG155" s="363">
        <v>1376328</v>
      </c>
      <c r="AH155" s="363">
        <v>1804011</v>
      </c>
      <c r="AI155" s="363">
        <v>1262427</v>
      </c>
      <c r="AJ155" s="364">
        <f t="shared" si="14"/>
        <v>9168050</v>
      </c>
      <c r="AK155" s="365">
        <v>217763.52179999999</v>
      </c>
      <c r="AL155" s="365">
        <v>215966.0992</v>
      </c>
      <c r="AM155" s="365">
        <v>247082.7274</v>
      </c>
      <c r="AN155" s="365">
        <v>231635.66580000002</v>
      </c>
      <c r="AO155" s="365">
        <v>276013.989</v>
      </c>
      <c r="AP155" s="365">
        <v>217259.90050000002</v>
      </c>
      <c r="AQ155" s="366">
        <f t="shared" si="15"/>
        <v>1405721.9037000001</v>
      </c>
      <c r="AR155" s="288">
        <f t="shared" si="16"/>
        <v>0.15332834176297033</v>
      </c>
      <c r="AS155" s="357" t="s">
        <v>1497</v>
      </c>
    </row>
    <row r="156" spans="1:45" hidden="1">
      <c r="A156" s="343">
        <v>76</v>
      </c>
      <c r="B156" s="343" t="s">
        <v>207</v>
      </c>
      <c r="C156" s="343" t="s">
        <v>208</v>
      </c>
      <c r="D156" s="343">
        <v>2226</v>
      </c>
      <c r="E156" s="345" t="s">
        <v>52</v>
      </c>
      <c r="F156" s="345" t="s">
        <v>1537</v>
      </c>
      <c r="G156" s="352" t="s">
        <v>1041</v>
      </c>
      <c r="H156" s="343" t="s">
        <v>192</v>
      </c>
      <c r="I156" s="343" t="s">
        <v>52</v>
      </c>
      <c r="J156" s="346">
        <v>4433001</v>
      </c>
      <c r="K156" s="347">
        <v>0.10449305514858323</v>
      </c>
      <c r="L156" s="346">
        <v>3973400</v>
      </c>
      <c r="M156" s="346">
        <v>4298887</v>
      </c>
      <c r="N156" s="346">
        <v>4943484</v>
      </c>
      <c r="O156" s="346">
        <v>4055469</v>
      </c>
      <c r="P156" s="346">
        <v>4893765</v>
      </c>
      <c r="Q156" s="346">
        <v>369482.36695926299</v>
      </c>
      <c r="R156" s="346">
        <v>426988.06092052232</v>
      </c>
      <c r="S156" s="346">
        <v>576764.19523563772</v>
      </c>
      <c r="T156" s="346">
        <v>410855.00424788531</v>
      </c>
      <c r="U156" s="346">
        <v>531999.46247031481</v>
      </c>
      <c r="V156" s="353">
        <f t="shared" si="12"/>
        <v>0.19323106639378027</v>
      </c>
      <c r="W156" s="288">
        <v>0.18751656246123521</v>
      </c>
      <c r="X156" s="288">
        <v>0.18550139510980002</v>
      </c>
      <c r="Y156" s="288">
        <v>0.19187544434221807</v>
      </c>
      <c r="Z156" s="288">
        <v>0.20337577198597692</v>
      </c>
      <c r="AA156" s="288">
        <v>0.18767038076207807</v>
      </c>
      <c r="AB156" s="288">
        <v>0.20344684370137325</v>
      </c>
      <c r="AC156" s="345" t="str">
        <f t="shared" si="13"/>
        <v>Dhaka FR Non-PNP</v>
      </c>
      <c r="AD156" s="363">
        <v>3973400</v>
      </c>
      <c r="AE156" s="363">
        <v>4298887</v>
      </c>
      <c r="AF156" s="363">
        <v>4943484</v>
      </c>
      <c r="AG156" s="363">
        <v>4055469</v>
      </c>
      <c r="AH156" s="363">
        <v>4893765</v>
      </c>
      <c r="AI156" s="363">
        <v>4342838</v>
      </c>
      <c r="AJ156" s="364">
        <f t="shared" si="14"/>
        <v>26507843</v>
      </c>
      <c r="AK156" s="365">
        <v>743820.48</v>
      </c>
      <c r="AL156" s="365">
        <v>797443.53850000002</v>
      </c>
      <c r="AM156" s="365">
        <v>945193.94960000005</v>
      </c>
      <c r="AN156" s="365">
        <v>824882.3946</v>
      </c>
      <c r="AO156" s="365">
        <v>927368.27800000005</v>
      </c>
      <c r="AP156" s="365">
        <v>882368.97439999995</v>
      </c>
      <c r="AQ156" s="366">
        <f t="shared" si="15"/>
        <v>5121077.6151000001</v>
      </c>
      <c r="AR156" s="288">
        <f t="shared" si="16"/>
        <v>0.19319103463454193</v>
      </c>
      <c r="AS156" s="357" t="s">
        <v>1497</v>
      </c>
    </row>
    <row r="157" spans="1:45" hidden="1">
      <c r="A157" s="343">
        <v>230</v>
      </c>
      <c r="B157" s="343" t="s">
        <v>356</v>
      </c>
      <c r="C157" s="343" t="s">
        <v>357</v>
      </c>
      <c r="D157" s="343">
        <v>2500</v>
      </c>
      <c r="E157" s="345" t="s">
        <v>131</v>
      </c>
      <c r="F157" s="345" t="s">
        <v>1537</v>
      </c>
      <c r="G157" s="352" t="s">
        <v>1041</v>
      </c>
      <c r="H157" s="343" t="s">
        <v>230</v>
      </c>
      <c r="I157" s="343" t="s">
        <v>1863</v>
      </c>
      <c r="J157" s="346">
        <v>3300479.6</v>
      </c>
      <c r="K157" s="347">
        <v>7.1870054988427606E-2</v>
      </c>
      <c r="L157" s="346">
        <v>2996799</v>
      </c>
      <c r="M157" s="346">
        <v>3404993</v>
      </c>
      <c r="N157" s="346">
        <v>3685809</v>
      </c>
      <c r="O157" s="346">
        <v>2871071</v>
      </c>
      <c r="P157" s="346">
        <v>3543726</v>
      </c>
      <c r="Q157" s="346">
        <v>211526.54093324312</v>
      </c>
      <c r="R157" s="346">
        <v>233387.70582516841</v>
      </c>
      <c r="S157" s="346">
        <v>302542.56978619273</v>
      </c>
      <c r="T157" s="346">
        <v>178265.20885178691</v>
      </c>
      <c r="U157" s="346">
        <v>260306.22630452685</v>
      </c>
      <c r="V157" s="353">
        <f t="shared" si="12"/>
        <v>0.16594868524350678</v>
      </c>
      <c r="W157" s="288">
        <v>0.16889408315373444</v>
      </c>
      <c r="X157" s="288">
        <v>0.15543068329820278</v>
      </c>
      <c r="Y157" s="288">
        <v>0.16520719498372827</v>
      </c>
      <c r="Z157" s="288">
        <v>0.16452456911182808</v>
      </c>
      <c r="AA157" s="288">
        <v>0.16100654971382566</v>
      </c>
      <c r="AB157" s="288">
        <v>0.18062903119972146</v>
      </c>
      <c r="AC157" s="345" t="str">
        <f t="shared" si="13"/>
        <v>Sylhet FR Non-PNP</v>
      </c>
      <c r="AD157" s="363">
        <v>2996799</v>
      </c>
      <c r="AE157" s="363">
        <v>3404993</v>
      </c>
      <c r="AF157" s="363">
        <v>3685809</v>
      </c>
      <c r="AG157" s="363">
        <v>2871071</v>
      </c>
      <c r="AH157" s="363">
        <v>3543726</v>
      </c>
      <c r="AI157" s="363">
        <v>2829615</v>
      </c>
      <c r="AJ157" s="364">
        <f t="shared" si="14"/>
        <v>19332013</v>
      </c>
      <c r="AK157" s="365">
        <v>508856.13060000003</v>
      </c>
      <c r="AL157" s="365">
        <v>529135.75680000009</v>
      </c>
      <c r="AM157" s="365">
        <v>608527.06590000005</v>
      </c>
      <c r="AN157" s="365">
        <v>472291.01500000001</v>
      </c>
      <c r="AO157" s="365">
        <v>569476.92890000006</v>
      </c>
      <c r="AP157" s="365">
        <v>509326.01999999996</v>
      </c>
      <c r="AQ157" s="366">
        <f t="shared" si="15"/>
        <v>3197612.9172000005</v>
      </c>
      <c r="AR157" s="288">
        <f t="shared" si="16"/>
        <v>0.16540506760470317</v>
      </c>
      <c r="AS157" s="357" t="s">
        <v>1500</v>
      </c>
    </row>
    <row r="158" spans="1:45" hidden="1">
      <c r="A158" s="343">
        <v>72</v>
      </c>
      <c r="B158" s="343" t="s">
        <v>402</v>
      </c>
      <c r="C158" s="343" t="s">
        <v>1940</v>
      </c>
      <c r="D158" s="343">
        <v>5800</v>
      </c>
      <c r="E158" s="345" t="s">
        <v>159</v>
      </c>
      <c r="F158" s="345" t="s">
        <v>1492</v>
      </c>
      <c r="G158" s="352" t="s">
        <v>1041</v>
      </c>
      <c r="H158" s="343" t="s">
        <v>159</v>
      </c>
      <c r="I158" s="343" t="s">
        <v>1863</v>
      </c>
      <c r="J158" s="346">
        <v>11538628.4</v>
      </c>
      <c r="K158" s="347">
        <v>4.300580070338119E-2</v>
      </c>
      <c r="L158" s="346">
        <v>11420218</v>
      </c>
      <c r="M158" s="346">
        <v>10507892</v>
      </c>
      <c r="N158" s="346">
        <v>12575068</v>
      </c>
      <c r="O158" s="346">
        <v>11390221</v>
      </c>
      <c r="P158" s="346">
        <v>11799743</v>
      </c>
      <c r="Q158" s="346">
        <v>439666.15824516094</v>
      </c>
      <c r="R158" s="346">
        <v>315566.97313698381</v>
      </c>
      <c r="S158" s="346">
        <v>645283.69128108188</v>
      </c>
      <c r="T158" s="346">
        <v>449466.48138217512</v>
      </c>
      <c r="U158" s="346">
        <v>631156.46275846893</v>
      </c>
      <c r="V158" s="353">
        <f t="shared" si="12"/>
        <v>0.1492493757882434</v>
      </c>
      <c r="W158" s="288">
        <v>0.14191371255279817</v>
      </c>
      <c r="X158" s="288">
        <v>0.14850308082626246</v>
      </c>
      <c r="Y158" s="288">
        <v>0.13499931199265311</v>
      </c>
      <c r="Z158" s="288">
        <v>0.14620589501898715</v>
      </c>
      <c r="AA158" s="288">
        <v>0.15332914708533157</v>
      </c>
      <c r="AB158" s="288">
        <v>0.17054510725342809</v>
      </c>
      <c r="AC158" s="345" t="str">
        <f t="shared" si="13"/>
        <v>Khulna FR PNP</v>
      </c>
      <c r="AD158" s="363">
        <v>11420218</v>
      </c>
      <c r="AE158" s="363">
        <v>10507892</v>
      </c>
      <c r="AF158" s="363">
        <v>12575068</v>
      </c>
      <c r="AG158" s="363">
        <v>11390221</v>
      </c>
      <c r="AH158" s="363">
        <v>11799743</v>
      </c>
      <c r="AI158" s="363">
        <v>9319012</v>
      </c>
      <c r="AJ158" s="364">
        <f t="shared" si="14"/>
        <v>67012154</v>
      </c>
      <c r="AK158" s="365">
        <v>1620528.9342</v>
      </c>
      <c r="AL158" s="365">
        <v>1575062.7077000001</v>
      </c>
      <c r="AM158" s="365">
        <v>1697634.1800000002</v>
      </c>
      <c r="AN158" s="365">
        <v>1665250.3101999999</v>
      </c>
      <c r="AO158" s="365">
        <v>1820700.0362999998</v>
      </c>
      <c r="AP158" s="365">
        <v>1599066.612</v>
      </c>
      <c r="AQ158" s="366">
        <f t="shared" si="15"/>
        <v>9978242.7804000005</v>
      </c>
      <c r="AR158" s="288">
        <f t="shared" si="16"/>
        <v>0.1489019854577425</v>
      </c>
      <c r="AS158" s="357" t="s">
        <v>1512</v>
      </c>
    </row>
    <row r="159" spans="1:45" hidden="1">
      <c r="A159" s="343">
        <v>162</v>
      </c>
      <c r="B159" s="343" t="s">
        <v>224</v>
      </c>
      <c r="C159" s="343" t="s">
        <v>1941</v>
      </c>
      <c r="D159" s="343">
        <v>3000</v>
      </c>
      <c r="E159" s="345" t="s">
        <v>107</v>
      </c>
      <c r="F159" s="345" t="s">
        <v>1537</v>
      </c>
      <c r="G159" s="352" t="s">
        <v>1041</v>
      </c>
      <c r="H159" s="343" t="s">
        <v>226</v>
      </c>
      <c r="I159" s="343" t="s">
        <v>1863</v>
      </c>
      <c r="J159" s="346">
        <v>2802171.2</v>
      </c>
      <c r="K159" s="347">
        <v>5.5360160698078767E-2</v>
      </c>
      <c r="L159" s="346">
        <v>3050913</v>
      </c>
      <c r="M159" s="346">
        <v>2789169</v>
      </c>
      <c r="N159" s="346">
        <v>3090051</v>
      </c>
      <c r="O159" s="346">
        <v>2186845</v>
      </c>
      <c r="P159" s="346">
        <v>2893878</v>
      </c>
      <c r="Q159" s="346">
        <v>143155.53520620335</v>
      </c>
      <c r="R159" s="346">
        <v>142803.13484814495</v>
      </c>
      <c r="S159" s="346">
        <v>246530.27283570846</v>
      </c>
      <c r="T159" s="346">
        <v>68851.33591197955</v>
      </c>
      <c r="U159" s="346">
        <v>174302.96087560483</v>
      </c>
      <c r="V159" s="353">
        <f t="shared" si="12"/>
        <v>0.14794428935091017</v>
      </c>
      <c r="W159" s="288">
        <v>0.13790781519183198</v>
      </c>
      <c r="X159" s="288">
        <v>0.16004039348128288</v>
      </c>
      <c r="Y159" s="288">
        <v>0.14895040146931282</v>
      </c>
      <c r="Z159" s="288">
        <v>0.14899913822732958</v>
      </c>
      <c r="AA159" s="288">
        <v>0.13782344007126276</v>
      </c>
      <c r="AB159" s="288">
        <v>0.15394454766444091</v>
      </c>
      <c r="AC159" s="345" t="str">
        <f t="shared" si="13"/>
        <v>Rajshahi FR Non-PNP</v>
      </c>
      <c r="AD159" s="363">
        <v>3050913</v>
      </c>
      <c r="AE159" s="363">
        <v>2789169</v>
      </c>
      <c r="AF159" s="363">
        <v>3090051</v>
      </c>
      <c r="AG159" s="363">
        <v>2186845</v>
      </c>
      <c r="AH159" s="363">
        <v>2893878</v>
      </c>
      <c r="AI159" s="363">
        <v>2038823</v>
      </c>
      <c r="AJ159" s="364">
        <f t="shared" si="14"/>
        <v>16049679</v>
      </c>
      <c r="AK159" s="365">
        <v>423161.63309999998</v>
      </c>
      <c r="AL159" s="365">
        <v>453518.71679999999</v>
      </c>
      <c r="AM159" s="365">
        <v>460417.59899999999</v>
      </c>
      <c r="AN159" s="365">
        <v>326933.17800000001</v>
      </c>
      <c r="AO159" s="365">
        <v>397329.31210000004</v>
      </c>
      <c r="AP159" s="365">
        <v>316626.26120000001</v>
      </c>
      <c r="AQ159" s="366">
        <f t="shared" si="15"/>
        <v>2377986.7001999998</v>
      </c>
      <c r="AR159" s="288">
        <f t="shared" si="16"/>
        <v>0.1481641284040634</v>
      </c>
      <c r="AS159" s="357" t="s">
        <v>1499</v>
      </c>
    </row>
    <row r="160" spans="1:45" hidden="1">
      <c r="A160" s="343">
        <v>137</v>
      </c>
      <c r="B160" s="343" t="s">
        <v>320</v>
      </c>
      <c r="C160" s="343" t="s">
        <v>321</v>
      </c>
      <c r="D160" s="343">
        <v>1678</v>
      </c>
      <c r="E160" s="345" t="s">
        <v>52</v>
      </c>
      <c r="F160" s="345" t="s">
        <v>1537</v>
      </c>
      <c r="G160" s="352" t="s">
        <v>1041</v>
      </c>
      <c r="H160" s="343" t="s">
        <v>52</v>
      </c>
      <c r="I160" s="343" t="s">
        <v>52</v>
      </c>
      <c r="J160" s="346">
        <v>3753630.6</v>
      </c>
      <c r="K160" s="347">
        <v>7.7194480913673175E-2</v>
      </c>
      <c r="L160" s="346">
        <v>3444385</v>
      </c>
      <c r="M160" s="346">
        <v>3776449</v>
      </c>
      <c r="N160" s="346">
        <v>4097634</v>
      </c>
      <c r="O160" s="346">
        <v>3309483</v>
      </c>
      <c r="P160" s="346">
        <v>4140202</v>
      </c>
      <c r="Q160" s="346">
        <v>240067.18770681805</v>
      </c>
      <c r="R160" s="346">
        <v>256471.57683866157</v>
      </c>
      <c r="S160" s="346">
        <v>370418.95739280904</v>
      </c>
      <c r="T160" s="346">
        <v>220540.10334253981</v>
      </c>
      <c r="U160" s="346">
        <v>361300.00326256955</v>
      </c>
      <c r="V160" s="353">
        <f t="shared" si="12"/>
        <v>0.1634266145020781</v>
      </c>
      <c r="W160" s="288">
        <v>0.15932696653366862</v>
      </c>
      <c r="X160" s="288">
        <v>0.16002675476742401</v>
      </c>
      <c r="Y160" s="288">
        <v>0.16093351517911589</v>
      </c>
      <c r="Z160" s="288">
        <v>0.17057267782032653</v>
      </c>
      <c r="AA160" s="288">
        <v>0.1585647247146495</v>
      </c>
      <c r="AB160" s="288">
        <v>0.17113504799728388</v>
      </c>
      <c r="AC160" s="345" t="str">
        <f t="shared" si="13"/>
        <v>Dhaka FR Non-PNP</v>
      </c>
      <c r="AD160" s="363">
        <v>3444385</v>
      </c>
      <c r="AE160" s="363">
        <v>3776449</v>
      </c>
      <c r="AF160" s="363">
        <v>4097634</v>
      </c>
      <c r="AG160" s="363">
        <v>3309483</v>
      </c>
      <c r="AH160" s="363">
        <v>4140202</v>
      </c>
      <c r="AI160" s="363">
        <v>3211238</v>
      </c>
      <c r="AJ160" s="364">
        <f t="shared" si="14"/>
        <v>21979391</v>
      </c>
      <c r="AK160" s="365">
        <v>560057.00099999993</v>
      </c>
      <c r="AL160" s="365">
        <v>604231.84</v>
      </c>
      <c r="AM160" s="365">
        <v>659224.03359999997</v>
      </c>
      <c r="AN160" s="365">
        <v>527387.04</v>
      </c>
      <c r="AO160" s="365">
        <v>659534.17859999998</v>
      </c>
      <c r="AP160" s="365">
        <v>548795.1054</v>
      </c>
      <c r="AQ160" s="366">
        <f t="shared" si="15"/>
        <v>3559229.1985999998</v>
      </c>
      <c r="AR160" s="288">
        <f t="shared" si="16"/>
        <v>0.16193484153405341</v>
      </c>
      <c r="AS160" s="357" t="s">
        <v>1497</v>
      </c>
    </row>
    <row r="161" spans="1:45" hidden="1">
      <c r="A161" s="343">
        <v>475</v>
      </c>
      <c r="B161" s="343" t="s">
        <v>257</v>
      </c>
      <c r="C161" s="343" t="s">
        <v>258</v>
      </c>
      <c r="D161" s="343">
        <v>1470</v>
      </c>
      <c r="E161" s="345" t="s">
        <v>18</v>
      </c>
      <c r="F161" s="345" t="s">
        <v>1537</v>
      </c>
      <c r="G161" s="352" t="s">
        <v>1041</v>
      </c>
      <c r="H161" s="343" t="s">
        <v>18</v>
      </c>
      <c r="I161" s="343" t="s">
        <v>1863</v>
      </c>
      <c r="J161" s="346">
        <v>1098971</v>
      </c>
      <c r="K161" s="347">
        <v>4.6915166457232954E-2</v>
      </c>
      <c r="L161" s="346">
        <v>1081251</v>
      </c>
      <c r="M161" s="346">
        <v>1042094</v>
      </c>
      <c r="N161" s="346">
        <v>1293115</v>
      </c>
      <c r="O161" s="346">
        <v>801352</v>
      </c>
      <c r="P161" s="346">
        <v>1277043</v>
      </c>
      <c r="Q161" s="346">
        <v>22038.861077993904</v>
      </c>
      <c r="R161" s="346">
        <v>27214.491431071598</v>
      </c>
      <c r="S161" s="346">
        <v>102134.76056983366</v>
      </c>
      <c r="T161" s="346">
        <v>25420.38590422782</v>
      </c>
      <c r="U161" s="346">
        <v>80983.538000231783</v>
      </c>
      <c r="V161" s="353">
        <f t="shared" si="12"/>
        <v>0.16488937285787372</v>
      </c>
      <c r="W161" s="288">
        <v>0.15811562820466854</v>
      </c>
      <c r="X161" s="288">
        <v>0.16181364694434566</v>
      </c>
      <c r="Y161" s="288">
        <v>0.1579421289707405</v>
      </c>
      <c r="Z161" s="288">
        <v>0.16977608680981762</v>
      </c>
      <c r="AA161" s="288">
        <v>0.15677847222413627</v>
      </c>
      <c r="AB161" s="288">
        <v>0.18491027399353377</v>
      </c>
      <c r="AC161" s="345" t="str">
        <f t="shared" si="13"/>
        <v>Mymensingh FR Non-PNP</v>
      </c>
      <c r="AD161" s="363">
        <v>1081251</v>
      </c>
      <c r="AE161" s="363">
        <v>1042094</v>
      </c>
      <c r="AF161" s="363">
        <v>1293115</v>
      </c>
      <c r="AG161" s="363">
        <v>801352</v>
      </c>
      <c r="AH161" s="363">
        <v>1277043</v>
      </c>
      <c r="AI161" s="363">
        <v>747076</v>
      </c>
      <c r="AJ161" s="364">
        <f t="shared" si="14"/>
        <v>6241931</v>
      </c>
      <c r="AK161" s="365">
        <v>172459.375</v>
      </c>
      <c r="AL161" s="365">
        <v>168923.27529999998</v>
      </c>
      <c r="AM161" s="365">
        <v>204182.8585</v>
      </c>
      <c r="AN161" s="365">
        <v>135989.2647</v>
      </c>
      <c r="AO161" s="365">
        <v>195259.7218</v>
      </c>
      <c r="AP161" s="365">
        <v>137950.3983</v>
      </c>
      <c r="AQ161" s="366">
        <f t="shared" si="15"/>
        <v>1014764.8935999998</v>
      </c>
      <c r="AR161" s="288">
        <f t="shared" si="16"/>
        <v>0.16257227027982205</v>
      </c>
      <c r="AS161" s="357" t="s">
        <v>1515</v>
      </c>
    </row>
    <row r="162" spans="1:45" hidden="1">
      <c r="A162" s="343">
        <v>846</v>
      </c>
      <c r="B162" s="343" t="s">
        <v>1650</v>
      </c>
      <c r="C162" s="343" t="s">
        <v>1942</v>
      </c>
      <c r="D162" s="343">
        <v>1097</v>
      </c>
      <c r="E162" s="345" t="s">
        <v>131</v>
      </c>
      <c r="F162" s="345" t="s">
        <v>1537</v>
      </c>
      <c r="G162" s="352" t="s">
        <v>1041</v>
      </c>
      <c r="H162" s="343" t="s">
        <v>131</v>
      </c>
      <c r="I162" s="343" t="s">
        <v>1863</v>
      </c>
      <c r="J162" s="346">
        <v>1783108</v>
      </c>
      <c r="K162" s="347">
        <v>4.8650162002926205E-2</v>
      </c>
      <c r="L162" s="346">
        <v>1560013</v>
      </c>
      <c r="M162" s="346">
        <v>1717655</v>
      </c>
      <c r="N162" s="346">
        <v>1982051</v>
      </c>
      <c r="O162" s="346">
        <v>1537718</v>
      </c>
      <c r="P162" s="346">
        <v>2118103</v>
      </c>
      <c r="Q162" s="346">
        <v>65741.875294320809</v>
      </c>
      <c r="R162" s="346">
        <v>65846.997185335698</v>
      </c>
      <c r="S162" s="346">
        <v>124799.82674717953</v>
      </c>
      <c r="T162" s="346">
        <v>54697.826445057261</v>
      </c>
      <c r="U162" s="346">
        <v>122655.93967167538</v>
      </c>
      <c r="V162" s="353">
        <f t="shared" si="12"/>
        <v>0.15310228898985198</v>
      </c>
      <c r="W162" s="288">
        <v>0.15442040005058288</v>
      </c>
      <c r="X162" s="288">
        <v>0.15079099766270918</v>
      </c>
      <c r="Y162" s="288">
        <v>0.15784955655483787</v>
      </c>
      <c r="Z162" s="288">
        <v>0.15560195884935812</v>
      </c>
      <c r="AA162" s="288">
        <v>0.14536883901116054</v>
      </c>
      <c r="AB162" s="288">
        <v>0.15458198181046337</v>
      </c>
      <c r="AC162" s="345" t="str">
        <f t="shared" si="13"/>
        <v>Sylhet FR Non-PNP</v>
      </c>
      <c r="AD162" s="363">
        <v>1560013</v>
      </c>
      <c r="AE162" s="363">
        <v>1717655</v>
      </c>
      <c r="AF162" s="363">
        <v>1982051</v>
      </c>
      <c r="AG162" s="363">
        <v>1537718</v>
      </c>
      <c r="AH162" s="363">
        <v>2118103</v>
      </c>
      <c r="AI162" s="363">
        <v>1787418</v>
      </c>
      <c r="AJ162" s="364">
        <f t="shared" si="14"/>
        <v>10702958</v>
      </c>
      <c r="AK162" s="365">
        <v>242582.0215</v>
      </c>
      <c r="AL162" s="365">
        <v>257304.71899999998</v>
      </c>
      <c r="AM162" s="365">
        <v>311578.88880000002</v>
      </c>
      <c r="AN162" s="365">
        <v>239268.76519999999</v>
      </c>
      <c r="AO162" s="365">
        <v>309031.08179999999</v>
      </c>
      <c r="AP162" s="365">
        <v>276503.97320000001</v>
      </c>
      <c r="AQ162" s="366">
        <f t="shared" si="15"/>
        <v>1636269.4495000001</v>
      </c>
      <c r="AR162" s="288">
        <f t="shared" si="16"/>
        <v>0.15288011496447992</v>
      </c>
      <c r="AS162" s="357" t="s">
        <v>1500</v>
      </c>
    </row>
    <row r="163" spans="1:45" hidden="1">
      <c r="A163" s="343">
        <v>632</v>
      </c>
      <c r="B163" s="343" t="s">
        <v>1662</v>
      </c>
      <c r="C163" s="343" t="s">
        <v>1943</v>
      </c>
      <c r="D163" s="343">
        <v>1729</v>
      </c>
      <c r="E163" s="345" t="s">
        <v>131</v>
      </c>
      <c r="F163" s="345" t="s">
        <v>1537</v>
      </c>
      <c r="G163" s="352" t="s">
        <v>1041</v>
      </c>
      <c r="H163" s="343" t="s">
        <v>131</v>
      </c>
      <c r="I163" s="343" t="s">
        <v>1863</v>
      </c>
      <c r="J163" s="346">
        <v>1569762.6</v>
      </c>
      <c r="K163" s="347">
        <v>3.3825055606836116E-2</v>
      </c>
      <c r="L163" s="346">
        <v>1437063</v>
      </c>
      <c r="M163" s="346">
        <v>1826558</v>
      </c>
      <c r="N163" s="346">
        <v>1820508</v>
      </c>
      <c r="O163" s="346">
        <v>1247340</v>
      </c>
      <c r="P163" s="346">
        <v>1517344</v>
      </c>
      <c r="Q163" s="346">
        <v>59615.45391140462</v>
      </c>
      <c r="R163" s="346">
        <v>82807.387454901153</v>
      </c>
      <c r="S163" s="346">
        <v>97103.019982019789</v>
      </c>
      <c r="T163" s="346">
        <v>-30965.901232809934</v>
      </c>
      <c r="U163" s="346">
        <v>56926.576057142549</v>
      </c>
      <c r="V163" s="353">
        <f t="shared" si="12"/>
        <v>0.13529961572129176</v>
      </c>
      <c r="W163" s="288">
        <v>0.13251650501085555</v>
      </c>
      <c r="X163" s="288">
        <v>0.13888084011625362</v>
      </c>
      <c r="Y163" s="288">
        <v>0.13321241361963204</v>
      </c>
      <c r="Z163" s="288">
        <v>0.13778612727188916</v>
      </c>
      <c r="AA163" s="288">
        <v>0.12761154871626229</v>
      </c>
      <c r="AB163" s="288">
        <v>0.14179025959285771</v>
      </c>
      <c r="AC163" s="345" t="str">
        <f t="shared" si="13"/>
        <v>Sylhet FR Non-PNP</v>
      </c>
      <c r="AD163" s="363">
        <v>1437063</v>
      </c>
      <c r="AE163" s="363">
        <v>1826558</v>
      </c>
      <c r="AF163" s="363">
        <v>1820508</v>
      </c>
      <c r="AG163" s="363">
        <v>1247340</v>
      </c>
      <c r="AH163" s="363">
        <v>1517344</v>
      </c>
      <c r="AI163" s="363">
        <v>1033794</v>
      </c>
      <c r="AJ163" s="364">
        <f t="shared" si="14"/>
        <v>8882607</v>
      </c>
      <c r="AK163" s="365">
        <v>189548.60969999997</v>
      </c>
      <c r="AL163" s="365">
        <v>252978.28300000002</v>
      </c>
      <c r="AM163" s="365">
        <v>242127.83000000002</v>
      </c>
      <c r="AN163" s="365">
        <v>171758.58029999997</v>
      </c>
      <c r="AO163" s="365">
        <v>195585.51269999999</v>
      </c>
      <c r="AP163" s="365">
        <v>146178.61300000001</v>
      </c>
      <c r="AQ163" s="366">
        <f t="shared" si="15"/>
        <v>1198177.4287</v>
      </c>
      <c r="AR163" s="288">
        <f t="shared" si="16"/>
        <v>0.13489028938238515</v>
      </c>
      <c r="AS163" s="357" t="s">
        <v>1500</v>
      </c>
    </row>
    <row r="164" spans="1:45" hidden="1">
      <c r="A164" s="343">
        <v>239</v>
      </c>
      <c r="B164" s="343" t="s">
        <v>174</v>
      </c>
      <c r="C164" s="343" t="s">
        <v>1944</v>
      </c>
      <c r="D164" s="343">
        <v>2000</v>
      </c>
      <c r="E164" s="345" t="s">
        <v>159</v>
      </c>
      <c r="F164" s="345" t="s">
        <v>1537</v>
      </c>
      <c r="G164" s="352" t="s">
        <v>1041</v>
      </c>
      <c r="H164" s="343" t="s">
        <v>176</v>
      </c>
      <c r="I164" s="343" t="s">
        <v>1863</v>
      </c>
      <c r="J164" s="346">
        <v>2324651.4</v>
      </c>
      <c r="K164" s="347">
        <v>8.0123064712867634E-2</v>
      </c>
      <c r="L164" s="346">
        <v>2339616</v>
      </c>
      <c r="M164" s="346">
        <v>2182574</v>
      </c>
      <c r="N164" s="346">
        <v>2606971</v>
      </c>
      <c r="O164" s="346">
        <v>1753049</v>
      </c>
      <c r="P164" s="346">
        <v>2741047</v>
      </c>
      <c r="Q164" s="346">
        <v>172988.92773210746</v>
      </c>
      <c r="R164" s="346">
        <v>146289.64413299336</v>
      </c>
      <c r="S164" s="346">
        <v>261205.07134653605</v>
      </c>
      <c r="T164" s="346">
        <v>116965.88113129453</v>
      </c>
      <c r="U164" s="346">
        <v>233841.44844236039</v>
      </c>
      <c r="V164" s="353">
        <f t="shared" si="12"/>
        <v>0.1775860270693691</v>
      </c>
      <c r="W164" s="288">
        <v>0.16975846561477378</v>
      </c>
      <c r="X164" s="288">
        <v>0.17603283650454254</v>
      </c>
      <c r="Y164" s="288">
        <v>0.17339598439251083</v>
      </c>
      <c r="Z164" s="288">
        <v>0.18771715275521508</v>
      </c>
      <c r="AA164" s="288">
        <v>0.17153995356780696</v>
      </c>
      <c r="AB164" s="288">
        <v>0.18707176958136557</v>
      </c>
      <c r="AC164" s="345" t="str">
        <f t="shared" si="13"/>
        <v>Khulna FR Non-PNP</v>
      </c>
      <c r="AD164" s="363">
        <v>2339616</v>
      </c>
      <c r="AE164" s="363">
        <v>2182574</v>
      </c>
      <c r="AF164" s="363">
        <v>2606971</v>
      </c>
      <c r="AG164" s="363">
        <v>1753049</v>
      </c>
      <c r="AH164" s="363">
        <v>2741047</v>
      </c>
      <c r="AI164" s="363">
        <v>2085155</v>
      </c>
      <c r="AJ164" s="364">
        <f t="shared" si="14"/>
        <v>13708412</v>
      </c>
      <c r="AK164" s="365">
        <v>398436.94540000003</v>
      </c>
      <c r="AL164" s="365">
        <v>386970.3702</v>
      </c>
      <c r="AM164" s="365">
        <v>452048.598</v>
      </c>
      <c r="AN164" s="365">
        <v>329047.10960000003</v>
      </c>
      <c r="AO164" s="365">
        <v>490373.48720000003</v>
      </c>
      <c r="AP164" s="365">
        <v>389667.4362</v>
      </c>
      <c r="AQ164" s="366">
        <f t="shared" si="15"/>
        <v>2446543.9466000004</v>
      </c>
      <c r="AR164" s="288">
        <f t="shared" si="16"/>
        <v>0.1784702667675877</v>
      </c>
      <c r="AS164" s="357" t="s">
        <v>1514</v>
      </c>
    </row>
    <row r="165" spans="1:45" hidden="1">
      <c r="A165" s="343">
        <v>473</v>
      </c>
      <c r="B165" s="343" t="s">
        <v>615</v>
      </c>
      <c r="C165" s="343" t="s">
        <v>616</v>
      </c>
      <c r="D165" s="343">
        <v>2200</v>
      </c>
      <c r="E165" s="345" t="s">
        <v>52</v>
      </c>
      <c r="F165" s="345" t="s">
        <v>1537</v>
      </c>
      <c r="G165" s="352" t="s">
        <v>1041</v>
      </c>
      <c r="H165" s="343" t="s">
        <v>103</v>
      </c>
      <c r="I165" s="343" t="s">
        <v>52</v>
      </c>
      <c r="J165" s="346">
        <v>1446922.6</v>
      </c>
      <c r="K165" s="347">
        <v>4.5307924811331737E-2</v>
      </c>
      <c r="L165" s="346">
        <v>1298403</v>
      </c>
      <c r="M165" s="346">
        <v>1377024</v>
      </c>
      <c r="N165" s="346">
        <v>1707805</v>
      </c>
      <c r="O165" s="346">
        <v>1407593</v>
      </c>
      <c r="P165" s="346">
        <v>1443788</v>
      </c>
      <c r="Q165" s="346">
        <v>59457.180358409474</v>
      </c>
      <c r="R165" s="346">
        <v>67380.685617309558</v>
      </c>
      <c r="S165" s="346">
        <v>53641.637091667915</v>
      </c>
      <c r="T165" s="346">
        <v>54008.505912843946</v>
      </c>
      <c r="U165" s="346">
        <v>93297.29286285225</v>
      </c>
      <c r="V165" s="353">
        <f t="shared" si="12"/>
        <v>0.15495317467175554</v>
      </c>
      <c r="W165" s="288">
        <v>0.16013058682172679</v>
      </c>
      <c r="X165" s="288">
        <v>0.16049901870593664</v>
      </c>
      <c r="Y165" s="288">
        <v>0.1515889765322109</v>
      </c>
      <c r="Z165" s="288">
        <v>0.14815860984758925</v>
      </c>
      <c r="AA165" s="288">
        <v>0.14915978798476043</v>
      </c>
      <c r="AB165" s="288">
        <v>0.16018206813830921</v>
      </c>
      <c r="AC165" s="345" t="str">
        <f t="shared" si="13"/>
        <v>Dhaka FR Non-PNP</v>
      </c>
      <c r="AD165" s="363">
        <v>1298403</v>
      </c>
      <c r="AE165" s="363">
        <v>1377024</v>
      </c>
      <c r="AF165" s="363">
        <v>1707805</v>
      </c>
      <c r="AG165" s="363">
        <v>1407593</v>
      </c>
      <c r="AH165" s="363">
        <v>1443788</v>
      </c>
      <c r="AI165" s="363">
        <v>1224696</v>
      </c>
      <c r="AJ165" s="364">
        <f t="shared" si="14"/>
        <v>8459309</v>
      </c>
      <c r="AK165" s="365">
        <v>209821.76319999999</v>
      </c>
      <c r="AL165" s="365">
        <v>222940.1856</v>
      </c>
      <c r="AM165" s="365">
        <v>258219.96480000002</v>
      </c>
      <c r="AN165" s="365">
        <v>208604.98619999998</v>
      </c>
      <c r="AO165" s="365">
        <v>214691.42429999998</v>
      </c>
      <c r="AP165" s="365">
        <v>196667.70859999998</v>
      </c>
      <c r="AQ165" s="366">
        <f t="shared" si="15"/>
        <v>1310946.0327000001</v>
      </c>
      <c r="AR165" s="288">
        <f t="shared" si="16"/>
        <v>0.15497081767553356</v>
      </c>
      <c r="AS165" s="357" t="s">
        <v>1497</v>
      </c>
    </row>
    <row r="166" spans="1:45" hidden="1">
      <c r="A166" s="343">
        <v>165</v>
      </c>
      <c r="B166" s="343" t="s">
        <v>358</v>
      </c>
      <c r="C166" s="343" t="s">
        <v>359</v>
      </c>
      <c r="D166" s="343">
        <v>2500</v>
      </c>
      <c r="E166" s="345" t="s">
        <v>18</v>
      </c>
      <c r="F166" s="345" t="s">
        <v>1537</v>
      </c>
      <c r="G166" s="352" t="s">
        <v>1041</v>
      </c>
      <c r="H166" s="343" t="s">
        <v>18</v>
      </c>
      <c r="I166" s="343" t="s">
        <v>1863</v>
      </c>
      <c r="J166" s="346">
        <v>2844439.8</v>
      </c>
      <c r="K166" s="347">
        <v>7.1555559685015757E-2</v>
      </c>
      <c r="L166" s="346">
        <v>2742532</v>
      </c>
      <c r="M166" s="346">
        <v>2700030</v>
      </c>
      <c r="N166" s="346">
        <v>3227076</v>
      </c>
      <c r="O166" s="346">
        <v>2315757</v>
      </c>
      <c r="P166" s="346">
        <v>3236804</v>
      </c>
      <c r="Q166" s="346">
        <v>188664.35072468827</v>
      </c>
      <c r="R166" s="346">
        <v>177759.01530428056</v>
      </c>
      <c r="S166" s="346">
        <v>277429.53190687817</v>
      </c>
      <c r="T166" s="346">
        <v>130422.00036409067</v>
      </c>
      <c r="U166" s="346">
        <v>243402.51109673374</v>
      </c>
      <c r="V166" s="353">
        <f t="shared" si="12"/>
        <v>0.17181925235409889</v>
      </c>
      <c r="W166" s="288">
        <v>0.1740251847110538</v>
      </c>
      <c r="X166" s="288">
        <v>0.16787343710605598</v>
      </c>
      <c r="Y166" s="288">
        <v>0.16270993283584581</v>
      </c>
      <c r="Z166" s="288">
        <v>0.17819960409095656</v>
      </c>
      <c r="AA166" s="288">
        <v>0.16470954900804627</v>
      </c>
      <c r="AB166" s="288">
        <v>0.18339780637263497</v>
      </c>
      <c r="AC166" s="345" t="str">
        <f t="shared" si="13"/>
        <v>Mymensingh FR Non-PNP</v>
      </c>
      <c r="AD166" s="363">
        <v>2742532</v>
      </c>
      <c r="AE166" s="363">
        <v>2700030</v>
      </c>
      <c r="AF166" s="363">
        <v>3227076</v>
      </c>
      <c r="AG166" s="363">
        <v>2315757</v>
      </c>
      <c r="AH166" s="363">
        <v>3236804</v>
      </c>
      <c r="AI166" s="363">
        <v>2414269</v>
      </c>
      <c r="AJ166" s="364">
        <f t="shared" si="14"/>
        <v>16636468</v>
      </c>
      <c r="AK166" s="365">
        <v>476652.06160000002</v>
      </c>
      <c r="AL166" s="365">
        <v>453874.8749</v>
      </c>
      <c r="AM166" s="365">
        <v>525045.10250000004</v>
      </c>
      <c r="AN166" s="365">
        <v>391297.71360000002</v>
      </c>
      <c r="AO166" s="365">
        <v>530512.3395</v>
      </c>
      <c r="AP166" s="365">
        <v>443009.00299999997</v>
      </c>
      <c r="AQ166" s="366">
        <f t="shared" si="15"/>
        <v>2820391.0951</v>
      </c>
      <c r="AR166" s="288">
        <f t="shared" si="16"/>
        <v>0.1695306416662479</v>
      </c>
      <c r="AS166" s="357" t="s">
        <v>1515</v>
      </c>
    </row>
    <row r="167" spans="1:45" hidden="1">
      <c r="A167" s="343">
        <v>198</v>
      </c>
      <c r="B167" s="343" t="s">
        <v>637</v>
      </c>
      <c r="C167" s="343" t="s">
        <v>638</v>
      </c>
      <c r="D167" s="343">
        <v>2800</v>
      </c>
      <c r="E167" s="345" t="s">
        <v>52</v>
      </c>
      <c r="F167" s="345" t="s">
        <v>1537</v>
      </c>
      <c r="G167" s="352" t="s">
        <v>1041</v>
      </c>
      <c r="H167" s="343" t="s">
        <v>79</v>
      </c>
      <c r="I167" s="343" t="s">
        <v>52</v>
      </c>
      <c r="J167" s="346">
        <v>2600709.7999999998</v>
      </c>
      <c r="K167" s="347">
        <v>5.1030043240180512E-2</v>
      </c>
      <c r="L167" s="346">
        <v>2807666</v>
      </c>
      <c r="M167" s="346">
        <v>2657009</v>
      </c>
      <c r="N167" s="346">
        <v>2829310</v>
      </c>
      <c r="O167" s="346">
        <v>2197465</v>
      </c>
      <c r="P167" s="346">
        <v>2512099</v>
      </c>
      <c r="Q167" s="346">
        <v>133604.84876638337</v>
      </c>
      <c r="R167" s="346">
        <v>108142.47679315193</v>
      </c>
      <c r="S167" s="346">
        <v>184591.97205782577</v>
      </c>
      <c r="T167" s="346">
        <v>100205.67608729278</v>
      </c>
      <c r="U167" s="346">
        <v>137026.69404115225</v>
      </c>
      <c r="V167" s="353">
        <f t="shared" si="12"/>
        <v>0.15890914893699618</v>
      </c>
      <c r="W167" s="288">
        <v>0.15852790634709851</v>
      </c>
      <c r="X167" s="288">
        <v>0.15877803398400439</v>
      </c>
      <c r="Y167" s="288">
        <v>0.15304558252422212</v>
      </c>
      <c r="Z167" s="288">
        <v>0.15943042588845757</v>
      </c>
      <c r="AA167" s="288">
        <v>0.15552496472009616</v>
      </c>
      <c r="AB167" s="288">
        <v>0.16814798015809834</v>
      </c>
      <c r="AC167" s="345" t="str">
        <f t="shared" si="13"/>
        <v>Dhaka FR Non-PNP</v>
      </c>
      <c r="AD167" s="363">
        <v>2807666</v>
      </c>
      <c r="AE167" s="363">
        <v>2657009</v>
      </c>
      <c r="AF167" s="363">
        <v>2829310</v>
      </c>
      <c r="AG167" s="363">
        <v>2197465</v>
      </c>
      <c r="AH167" s="363">
        <v>2512099</v>
      </c>
      <c r="AI167" s="363">
        <v>2064798</v>
      </c>
      <c r="AJ167" s="364">
        <f t="shared" si="14"/>
        <v>15068347</v>
      </c>
      <c r="AK167" s="365">
        <v>446418.89400000003</v>
      </c>
      <c r="AL167" s="365">
        <v>426184.08319999999</v>
      </c>
      <c r="AM167" s="365">
        <v>433450.13880000002</v>
      </c>
      <c r="AN167" s="365">
        <v>350275.60219999996</v>
      </c>
      <c r="AO167" s="365">
        <v>387365.66580000002</v>
      </c>
      <c r="AP167" s="365">
        <v>347087.66889999999</v>
      </c>
      <c r="AQ167" s="366">
        <f t="shared" si="15"/>
        <v>2390782.0529</v>
      </c>
      <c r="AR167" s="288">
        <f t="shared" si="16"/>
        <v>0.15866252966566274</v>
      </c>
      <c r="AS167" s="357" t="s">
        <v>1497</v>
      </c>
    </row>
    <row r="168" spans="1:45" hidden="1">
      <c r="A168" s="343">
        <v>136</v>
      </c>
      <c r="B168" s="343" t="s">
        <v>284</v>
      </c>
      <c r="C168" s="343" t="s">
        <v>930</v>
      </c>
      <c r="D168" s="343">
        <v>1500</v>
      </c>
      <c r="E168" s="345" t="s">
        <v>52</v>
      </c>
      <c r="F168" s="345" t="s">
        <v>1537</v>
      </c>
      <c r="G168" s="352" t="s">
        <v>1041</v>
      </c>
      <c r="H168" s="343" t="s">
        <v>103</v>
      </c>
      <c r="I168" s="343" t="s">
        <v>52</v>
      </c>
      <c r="J168" s="346">
        <v>2874475.2</v>
      </c>
      <c r="K168" s="347">
        <v>6.8302189447221412E-2</v>
      </c>
      <c r="L168" s="346">
        <v>2787799</v>
      </c>
      <c r="M168" s="346">
        <v>2683652</v>
      </c>
      <c r="N168" s="346">
        <v>3120247</v>
      </c>
      <c r="O168" s="346">
        <v>2537803</v>
      </c>
      <c r="P168" s="346">
        <v>3242875</v>
      </c>
      <c r="Q168" s="346">
        <v>175515.92049154558</v>
      </c>
      <c r="R168" s="346">
        <v>168472.53929293755</v>
      </c>
      <c r="S168" s="346">
        <v>256944.20472137682</v>
      </c>
      <c r="T168" s="346">
        <v>151233.70353731955</v>
      </c>
      <c r="U168" s="346">
        <v>229498.38031551871</v>
      </c>
      <c r="V168" s="353">
        <f t="shared" si="12"/>
        <v>0.15590693559839344</v>
      </c>
      <c r="W168" s="288">
        <v>0.15635761205648341</v>
      </c>
      <c r="X168" s="288">
        <v>0.15698037537114332</v>
      </c>
      <c r="Y168" s="288">
        <v>0.15298325483816236</v>
      </c>
      <c r="Z168" s="288">
        <v>0.16297219816834119</v>
      </c>
      <c r="AA168" s="288">
        <v>0.14745016019688911</v>
      </c>
      <c r="AB168" s="288">
        <v>0.15869801295934133</v>
      </c>
      <c r="AC168" s="345" t="str">
        <f t="shared" si="13"/>
        <v>Dhaka FR Non-PNP</v>
      </c>
      <c r="AD168" s="363">
        <v>2787799</v>
      </c>
      <c r="AE168" s="363">
        <v>2683652</v>
      </c>
      <c r="AF168" s="363">
        <v>3120247</v>
      </c>
      <c r="AG168" s="363">
        <v>2537803</v>
      </c>
      <c r="AH168" s="363">
        <v>3242875</v>
      </c>
      <c r="AI168" s="363">
        <v>2552563</v>
      </c>
      <c r="AJ168" s="364">
        <f t="shared" si="14"/>
        <v>16924939</v>
      </c>
      <c r="AK168" s="365">
        <v>437405.66310000001</v>
      </c>
      <c r="AL168" s="365">
        <v>419723.48560000001</v>
      </c>
      <c r="AM168" s="365">
        <v>476149.84480000002</v>
      </c>
      <c r="AN168" s="365">
        <v>413662.05200000003</v>
      </c>
      <c r="AO168" s="365">
        <v>467299.96799999999</v>
      </c>
      <c r="AP168" s="365">
        <v>405343.66959999996</v>
      </c>
      <c r="AQ168" s="366">
        <f t="shared" si="15"/>
        <v>2619584.6831</v>
      </c>
      <c r="AR168" s="288">
        <f t="shared" si="16"/>
        <v>0.15477661001318824</v>
      </c>
      <c r="AS168" s="357" t="s">
        <v>1497</v>
      </c>
    </row>
    <row r="169" spans="1:45" hidden="1">
      <c r="A169" s="343">
        <v>662</v>
      </c>
      <c r="B169" s="343" t="s">
        <v>468</v>
      </c>
      <c r="C169" s="343" t="s">
        <v>1945</v>
      </c>
      <c r="D169" s="343">
        <v>1600</v>
      </c>
      <c r="E169" s="345" t="s">
        <v>52</v>
      </c>
      <c r="F169" s="345" t="s">
        <v>1537</v>
      </c>
      <c r="G169" s="352" t="s">
        <v>1041</v>
      </c>
      <c r="H169" s="343" t="s">
        <v>52</v>
      </c>
      <c r="I169" s="343" t="s">
        <v>52</v>
      </c>
      <c r="J169" s="346">
        <v>2671747.6</v>
      </c>
      <c r="K169" s="347">
        <v>4.0296879706755447E-2</v>
      </c>
      <c r="L169" s="346">
        <v>2702479</v>
      </c>
      <c r="M169" s="346">
        <v>2544803</v>
      </c>
      <c r="N169" s="346">
        <v>3135153</v>
      </c>
      <c r="O169" s="346">
        <v>2633340</v>
      </c>
      <c r="P169" s="346">
        <v>2342963</v>
      </c>
      <c r="Q169" s="346">
        <v>81419.600556968478</v>
      </c>
      <c r="R169" s="346">
        <v>48108.832263874763</v>
      </c>
      <c r="S169" s="346">
        <v>148305.2655050527</v>
      </c>
      <c r="T169" s="346">
        <v>127210.66807688249</v>
      </c>
      <c r="U169" s="346">
        <v>133271.09181728447</v>
      </c>
      <c r="V169" s="353">
        <f t="shared" si="12"/>
        <v>0.13545859486855902</v>
      </c>
      <c r="W169" s="288">
        <v>0.13118491831490864</v>
      </c>
      <c r="X169" s="288">
        <v>0.12755510128616526</v>
      </c>
      <c r="Y169" s="288">
        <v>0.12102079358753549</v>
      </c>
      <c r="Z169" s="288">
        <v>0.13510469345685322</v>
      </c>
      <c r="AA169" s="288">
        <v>0.13510445357269785</v>
      </c>
      <c r="AB169" s="288">
        <v>0.16278160899319374</v>
      </c>
      <c r="AC169" s="345" t="str">
        <f t="shared" si="13"/>
        <v>Dhaka FR Non-PNP</v>
      </c>
      <c r="AD169" s="363">
        <v>2702479</v>
      </c>
      <c r="AE169" s="363">
        <v>2544803</v>
      </c>
      <c r="AF169" s="363">
        <v>3135153</v>
      </c>
      <c r="AG169" s="363">
        <v>2633340</v>
      </c>
      <c r="AH169" s="363">
        <v>2342963</v>
      </c>
      <c r="AI169" s="363">
        <v>1846279</v>
      </c>
      <c r="AJ169" s="364">
        <f t="shared" si="14"/>
        <v>15205017</v>
      </c>
      <c r="AK169" s="365">
        <v>353754.37019999995</v>
      </c>
      <c r="AL169" s="365">
        <v>338458.799</v>
      </c>
      <c r="AM169" s="365">
        <v>376531.99540000001</v>
      </c>
      <c r="AN169" s="365">
        <v>355764.09889999998</v>
      </c>
      <c r="AO169" s="365">
        <v>314659.93089999998</v>
      </c>
      <c r="AP169" s="365">
        <v>300717.96119999996</v>
      </c>
      <c r="AQ169" s="366">
        <f t="shared" si="15"/>
        <v>2039887.1555999999</v>
      </c>
      <c r="AR169" s="288">
        <f t="shared" si="16"/>
        <v>0.1341588211049024</v>
      </c>
      <c r="AS169" s="357" t="s">
        <v>1497</v>
      </c>
    </row>
    <row r="170" spans="1:45" hidden="1">
      <c r="A170" s="343">
        <v>186</v>
      </c>
      <c r="B170" s="343" t="s">
        <v>222</v>
      </c>
      <c r="C170" s="343" t="s">
        <v>223</v>
      </c>
      <c r="D170" s="343">
        <v>3000</v>
      </c>
      <c r="E170" s="345" t="s">
        <v>52</v>
      </c>
      <c r="F170" s="345" t="s">
        <v>1537</v>
      </c>
      <c r="G170" s="352" t="s">
        <v>1041</v>
      </c>
      <c r="H170" s="343" t="s">
        <v>52</v>
      </c>
      <c r="I170" s="343" t="s">
        <v>52</v>
      </c>
      <c r="J170" s="346">
        <v>3094646</v>
      </c>
      <c r="K170" s="347">
        <v>4.2546258903734625E-2</v>
      </c>
      <c r="L170" s="346">
        <v>3097992</v>
      </c>
      <c r="M170" s="346">
        <v>2860728</v>
      </c>
      <c r="N170" s="346">
        <v>3085369</v>
      </c>
      <c r="O170" s="346">
        <v>3022235</v>
      </c>
      <c r="P170" s="346">
        <v>3406906</v>
      </c>
      <c r="Q170" s="346">
        <v>138319.05244299723</v>
      </c>
      <c r="R170" s="346">
        <v>96854.529334456078</v>
      </c>
      <c r="S170" s="346">
        <v>220156.07476417453</v>
      </c>
      <c r="T170" s="346">
        <v>47571.247758279671</v>
      </c>
      <c r="U170" s="346">
        <v>155427.14535712614</v>
      </c>
      <c r="V170" s="353">
        <f t="shared" si="12"/>
        <v>0.1578048722098335</v>
      </c>
      <c r="W170" s="288">
        <v>0.15881327429003536</v>
      </c>
      <c r="X170" s="288">
        <v>0.15352222556183184</v>
      </c>
      <c r="Y170" s="288">
        <v>0.15375179669377081</v>
      </c>
      <c r="Z170" s="288">
        <v>0.15723175996356836</v>
      </c>
      <c r="AA170" s="288">
        <v>0.14873103758077064</v>
      </c>
      <c r="AB170" s="288">
        <v>0.17477913916902391</v>
      </c>
      <c r="AC170" s="345" t="str">
        <f t="shared" si="13"/>
        <v>Dhaka FR Non-PNP</v>
      </c>
      <c r="AD170" s="363">
        <v>3097992</v>
      </c>
      <c r="AE170" s="363">
        <v>2860728</v>
      </c>
      <c r="AF170" s="363">
        <v>3085369</v>
      </c>
      <c r="AG170" s="363">
        <v>3022235</v>
      </c>
      <c r="AH170" s="363">
        <v>3406906</v>
      </c>
      <c r="AI170" s="363">
        <v>2502087</v>
      </c>
      <c r="AJ170" s="364">
        <f t="shared" si="14"/>
        <v>17975317</v>
      </c>
      <c r="AK170" s="365">
        <v>491651.64780000004</v>
      </c>
      <c r="AL170" s="365">
        <v>439121.74800000002</v>
      </c>
      <c r="AM170" s="365">
        <v>474529.75219999999</v>
      </c>
      <c r="AN170" s="365">
        <v>475095.49920000002</v>
      </c>
      <c r="AO170" s="365">
        <v>512739.50349999999</v>
      </c>
      <c r="AP170" s="365">
        <v>437098.52649999998</v>
      </c>
      <c r="AQ170" s="366">
        <f t="shared" si="15"/>
        <v>2830236.6772000003</v>
      </c>
      <c r="AR170" s="288">
        <f t="shared" si="16"/>
        <v>0.15745128039744724</v>
      </c>
      <c r="AS170" s="357" t="s">
        <v>1497</v>
      </c>
    </row>
    <row r="171" spans="1:45" hidden="1">
      <c r="A171" s="343">
        <v>175</v>
      </c>
      <c r="B171" s="343" t="s">
        <v>611</v>
      </c>
      <c r="C171" s="343" t="s">
        <v>924</v>
      </c>
      <c r="D171" s="343">
        <v>2000</v>
      </c>
      <c r="E171" s="345" t="s">
        <v>52</v>
      </c>
      <c r="F171" s="345" t="s">
        <v>1537</v>
      </c>
      <c r="G171" s="352" t="s">
        <v>1041</v>
      </c>
      <c r="H171" s="343" t="s">
        <v>52</v>
      </c>
      <c r="I171" s="343" t="s">
        <v>52</v>
      </c>
      <c r="J171" s="346">
        <v>2090138.8</v>
      </c>
      <c r="K171" s="347">
        <v>7.4797532580182485E-2</v>
      </c>
      <c r="L171" s="346">
        <v>1961021</v>
      </c>
      <c r="M171" s="346">
        <v>2134493</v>
      </c>
      <c r="N171" s="346">
        <v>2341911</v>
      </c>
      <c r="O171" s="346">
        <v>1824909</v>
      </c>
      <c r="P171" s="346">
        <v>2188360</v>
      </c>
      <c r="Q171" s="346">
        <v>140582.48071953334</v>
      </c>
      <c r="R171" s="346">
        <v>137327.82165467174</v>
      </c>
      <c r="S171" s="346">
        <v>195121.81837746873</v>
      </c>
      <c r="T171" s="346">
        <v>131779.28893420607</v>
      </c>
      <c r="U171" s="346">
        <v>176874.71526463778</v>
      </c>
      <c r="V171" s="353">
        <f t="shared" si="12"/>
        <v>0.17509069722972739</v>
      </c>
      <c r="W171" s="288">
        <v>0.17910824363796959</v>
      </c>
      <c r="X171" s="288">
        <v>0.16532540233995932</v>
      </c>
      <c r="Y171" s="288">
        <v>0.16818377821374747</v>
      </c>
      <c r="Z171" s="288">
        <v>0.18304886048335306</v>
      </c>
      <c r="AA171" s="288">
        <v>0.17294535493186092</v>
      </c>
      <c r="AB171" s="288">
        <v>0.18193254377147397</v>
      </c>
      <c r="AC171" s="345" t="str">
        <f t="shared" si="13"/>
        <v>Dhaka FR Non-PNP</v>
      </c>
      <c r="AD171" s="363">
        <v>1961021</v>
      </c>
      <c r="AE171" s="363">
        <v>2134493</v>
      </c>
      <c r="AF171" s="363">
        <v>2341911</v>
      </c>
      <c r="AG171" s="363">
        <v>1824909</v>
      </c>
      <c r="AH171" s="363">
        <v>2188360</v>
      </c>
      <c r="AI171" s="363">
        <v>1998837</v>
      </c>
      <c r="AJ171" s="364">
        <f t="shared" si="14"/>
        <v>12449531</v>
      </c>
      <c r="AK171" s="365">
        <v>351218.86110000004</v>
      </c>
      <c r="AL171" s="365">
        <v>353258.59150000004</v>
      </c>
      <c r="AM171" s="365">
        <v>394143.6213</v>
      </c>
      <c r="AN171" s="365">
        <v>333958.16399999999</v>
      </c>
      <c r="AO171" s="365">
        <v>380336.44660000002</v>
      </c>
      <c r="AP171" s="365">
        <v>363388.3848</v>
      </c>
      <c r="AQ171" s="366">
        <f t="shared" si="15"/>
        <v>2176304.0693000001</v>
      </c>
      <c r="AR171" s="288">
        <f t="shared" si="16"/>
        <v>0.17481012491956524</v>
      </c>
      <c r="AS171" s="357" t="s">
        <v>1497</v>
      </c>
    </row>
    <row r="172" spans="1:45" hidden="1">
      <c r="A172" s="343">
        <v>159</v>
      </c>
      <c r="B172" s="343" t="s">
        <v>190</v>
      </c>
      <c r="C172" s="343" t="s">
        <v>1946</v>
      </c>
      <c r="D172" s="343">
        <v>2362</v>
      </c>
      <c r="E172" s="345" t="s">
        <v>52</v>
      </c>
      <c r="F172" s="345" t="s">
        <v>1537</v>
      </c>
      <c r="G172" s="352" t="s">
        <v>1041</v>
      </c>
      <c r="H172" s="343" t="s">
        <v>192</v>
      </c>
      <c r="I172" s="343" t="s">
        <v>52</v>
      </c>
      <c r="J172" s="346">
        <v>2252989.6</v>
      </c>
      <c r="K172" s="347">
        <v>9.3391179288494386E-2</v>
      </c>
      <c r="L172" s="346">
        <v>1877563</v>
      </c>
      <c r="M172" s="346">
        <v>2120854</v>
      </c>
      <c r="N172" s="346">
        <v>2829021</v>
      </c>
      <c r="O172" s="346">
        <v>1898417</v>
      </c>
      <c r="P172" s="346">
        <v>2539093</v>
      </c>
      <c r="Q172" s="346">
        <v>150598.54229211487</v>
      </c>
      <c r="R172" s="346">
        <v>178937.43989730004</v>
      </c>
      <c r="S172" s="346">
        <v>300905.46286355029</v>
      </c>
      <c r="T172" s="346">
        <v>175222.8888173665</v>
      </c>
      <c r="U172" s="346">
        <v>246382.44447323465</v>
      </c>
      <c r="V172" s="353">
        <f t="shared" si="12"/>
        <v>0.18824494506863154</v>
      </c>
      <c r="W172" s="288">
        <v>0.18189237510493758</v>
      </c>
      <c r="X172" s="288">
        <v>0.18190029905134661</v>
      </c>
      <c r="Y172" s="288">
        <v>0.18402188375442832</v>
      </c>
      <c r="Z172" s="288">
        <v>0.20042656082940169</v>
      </c>
      <c r="AA172" s="288">
        <v>0.18194115259124247</v>
      </c>
      <c r="AB172" s="288">
        <v>0.19928739908043266</v>
      </c>
      <c r="AC172" s="345" t="str">
        <f t="shared" si="13"/>
        <v>Dhaka FR Non-PNP</v>
      </c>
      <c r="AD172" s="363">
        <v>1877563</v>
      </c>
      <c r="AE172" s="363">
        <v>2120854</v>
      </c>
      <c r="AF172" s="363">
        <v>2829021</v>
      </c>
      <c r="AG172" s="363">
        <v>1898417</v>
      </c>
      <c r="AH172" s="363">
        <v>2539093</v>
      </c>
      <c r="AI172" s="363">
        <v>2116890</v>
      </c>
      <c r="AJ172" s="364">
        <f t="shared" si="14"/>
        <v>13381838</v>
      </c>
      <c r="AK172" s="365">
        <v>342091.97859999997</v>
      </c>
      <c r="AL172" s="365">
        <v>385995.42800000001</v>
      </c>
      <c r="AM172" s="365">
        <v>518559.18269999995</v>
      </c>
      <c r="AN172" s="365">
        <v>380442.96720000001</v>
      </c>
      <c r="AO172" s="365">
        <v>459321.74280000001</v>
      </c>
      <c r="AP172" s="365">
        <v>421594.44959999999</v>
      </c>
      <c r="AQ172" s="366">
        <f t="shared" si="15"/>
        <v>2508005.7489</v>
      </c>
      <c r="AR172" s="288">
        <f t="shared" si="16"/>
        <v>0.18741863030325132</v>
      </c>
      <c r="AS172" s="357" t="s">
        <v>1497</v>
      </c>
    </row>
    <row r="173" spans="1:45" hidden="1">
      <c r="A173" s="343">
        <v>115</v>
      </c>
      <c r="B173" s="343" t="s">
        <v>628</v>
      </c>
      <c r="C173" s="343" t="s">
        <v>629</v>
      </c>
      <c r="D173" s="343">
        <v>2500</v>
      </c>
      <c r="E173" s="345" t="s">
        <v>52</v>
      </c>
      <c r="F173" s="345" t="s">
        <v>1537</v>
      </c>
      <c r="G173" s="352" t="s">
        <v>1041</v>
      </c>
      <c r="H173" s="343" t="s">
        <v>52</v>
      </c>
      <c r="I173" s="343" t="s">
        <v>52</v>
      </c>
      <c r="J173" s="346">
        <v>3606754.4</v>
      </c>
      <c r="K173" s="347">
        <v>7.1773353141366292E-2</v>
      </c>
      <c r="L173" s="346">
        <v>3494087</v>
      </c>
      <c r="M173" s="346">
        <v>3685967</v>
      </c>
      <c r="N173" s="346">
        <v>4297503</v>
      </c>
      <c r="O173" s="346">
        <v>2691423</v>
      </c>
      <c r="P173" s="346">
        <v>3864792</v>
      </c>
      <c r="Q173" s="346">
        <v>224020.88889132155</v>
      </c>
      <c r="R173" s="346">
        <v>252378.83464291814</v>
      </c>
      <c r="S173" s="346">
        <v>412232.56621264643</v>
      </c>
      <c r="T173" s="346">
        <v>126175.25834876299</v>
      </c>
      <c r="U173" s="346">
        <v>279536.73813123454</v>
      </c>
      <c r="V173" s="353">
        <f t="shared" si="12"/>
        <v>0.16704362300201966</v>
      </c>
      <c r="W173" s="288">
        <v>0.16441307468254046</v>
      </c>
      <c r="X173" s="288">
        <v>0.16354303733388253</v>
      </c>
      <c r="Y173" s="288">
        <v>0.16312635343504112</v>
      </c>
      <c r="Z173" s="288">
        <v>0.16597789352904846</v>
      </c>
      <c r="AA173" s="288">
        <v>0.16826595512549447</v>
      </c>
      <c r="AB173" s="288">
        <v>0.17693542390611086</v>
      </c>
      <c r="AC173" s="345" t="str">
        <f t="shared" si="13"/>
        <v>Dhaka FR Non-PNP</v>
      </c>
      <c r="AD173" s="363">
        <v>3494087</v>
      </c>
      <c r="AE173" s="363">
        <v>3685967</v>
      </c>
      <c r="AF173" s="363">
        <v>4297503</v>
      </c>
      <c r="AG173" s="363">
        <v>2691423</v>
      </c>
      <c r="AH173" s="363">
        <v>3864792</v>
      </c>
      <c r="AI173" s="363">
        <v>2734804</v>
      </c>
      <c r="AJ173" s="364">
        <f t="shared" si="14"/>
        <v>20768576</v>
      </c>
      <c r="AK173" s="365">
        <v>581066.50179999997</v>
      </c>
      <c r="AL173" s="365">
        <v>601549.48800000001</v>
      </c>
      <c r="AM173" s="365">
        <v>700493.478</v>
      </c>
      <c r="AN173" s="365">
        <v>410701.32449999999</v>
      </c>
      <c r="AO173" s="365">
        <v>644260.65969999996</v>
      </c>
      <c r="AP173" s="365">
        <v>481860.13079999998</v>
      </c>
      <c r="AQ173" s="366">
        <f t="shared" si="15"/>
        <v>3419931.5828000004</v>
      </c>
      <c r="AR173" s="288">
        <f t="shared" si="16"/>
        <v>0.16466856383413098</v>
      </c>
      <c r="AS173" s="357" t="s">
        <v>1497</v>
      </c>
    </row>
    <row r="174" spans="1:45" hidden="1">
      <c r="A174" s="343">
        <v>219</v>
      </c>
      <c r="B174" s="343" t="s">
        <v>488</v>
      </c>
      <c r="C174" s="343" t="s">
        <v>489</v>
      </c>
      <c r="D174" s="343">
        <v>2400</v>
      </c>
      <c r="E174" s="345" t="s">
        <v>18</v>
      </c>
      <c r="F174" s="345" t="s">
        <v>1537</v>
      </c>
      <c r="G174" s="352" t="s">
        <v>1041</v>
      </c>
      <c r="H174" s="343" t="s">
        <v>48</v>
      </c>
      <c r="I174" s="343" t="s">
        <v>1863</v>
      </c>
      <c r="J174" s="346">
        <v>3552554.4</v>
      </c>
      <c r="K174" s="347">
        <v>5.2152811852040147E-2</v>
      </c>
      <c r="L174" s="346">
        <v>3369888</v>
      </c>
      <c r="M174" s="346">
        <v>3364598</v>
      </c>
      <c r="N174" s="346">
        <v>3832887</v>
      </c>
      <c r="O174" s="346">
        <v>3090135</v>
      </c>
      <c r="P174" s="346">
        <v>4105264</v>
      </c>
      <c r="Q174" s="346">
        <v>147937.86042256322</v>
      </c>
      <c r="R174" s="346">
        <v>168149.17817770987</v>
      </c>
      <c r="S174" s="346">
        <v>198840.71881912148</v>
      </c>
      <c r="T174" s="346">
        <v>148324.56832693028</v>
      </c>
      <c r="U174" s="346">
        <v>263126.18034036201</v>
      </c>
      <c r="V174" s="353">
        <f t="shared" si="12"/>
        <v>0.15639061921977104</v>
      </c>
      <c r="W174" s="288">
        <v>0.14976705682360664</v>
      </c>
      <c r="X174" s="288">
        <v>0.15839505687351235</v>
      </c>
      <c r="Y174" s="288">
        <v>0.15089388353237107</v>
      </c>
      <c r="Z174" s="288">
        <v>0.16574260668607418</v>
      </c>
      <c r="AA174" s="288">
        <v>0.14809278005057128</v>
      </c>
      <c r="AB174" s="288">
        <v>0.16545233135249071</v>
      </c>
      <c r="AC174" s="345" t="str">
        <f t="shared" si="13"/>
        <v>Mymensingh FR Non-PNP</v>
      </c>
      <c r="AD174" s="363">
        <v>3369888</v>
      </c>
      <c r="AE174" s="363">
        <v>3364598</v>
      </c>
      <c r="AF174" s="363">
        <v>3832887</v>
      </c>
      <c r="AG174" s="363">
        <v>3090135</v>
      </c>
      <c r="AH174" s="363">
        <v>4105264</v>
      </c>
      <c r="AI174" s="363">
        <v>3005625</v>
      </c>
      <c r="AJ174" s="364">
        <f t="shared" si="14"/>
        <v>20768397</v>
      </c>
      <c r="AK174" s="365">
        <v>506494.46699999995</v>
      </c>
      <c r="AL174" s="365">
        <v>531606.326</v>
      </c>
      <c r="AM174" s="365">
        <v>579149.07460000005</v>
      </c>
      <c r="AN174" s="365">
        <v>496886.08100000001</v>
      </c>
      <c r="AO174" s="365">
        <v>607029.78630000004</v>
      </c>
      <c r="AP174" s="365">
        <v>495820.71</v>
      </c>
      <c r="AQ174" s="366">
        <f t="shared" si="15"/>
        <v>3216986.4448999995</v>
      </c>
      <c r="AR174" s="288">
        <f t="shared" si="16"/>
        <v>0.15489815824013761</v>
      </c>
      <c r="AS174" s="357" t="s">
        <v>1515</v>
      </c>
    </row>
    <row r="175" spans="1:45" hidden="1">
      <c r="A175" s="343">
        <v>265</v>
      </c>
      <c r="B175" s="343" t="s">
        <v>179</v>
      </c>
      <c r="C175" s="343" t="s">
        <v>180</v>
      </c>
      <c r="D175" s="343">
        <v>2000</v>
      </c>
      <c r="E175" s="345" t="s">
        <v>52</v>
      </c>
      <c r="F175" s="345" t="s">
        <v>1492</v>
      </c>
      <c r="G175" s="352" t="s">
        <v>1041</v>
      </c>
      <c r="H175" s="343" t="s">
        <v>52</v>
      </c>
      <c r="I175" s="343" t="s">
        <v>52</v>
      </c>
      <c r="J175" s="346">
        <v>5186489.2</v>
      </c>
      <c r="K175" s="347">
        <v>1.1469720551505748E-2</v>
      </c>
      <c r="L175" s="346">
        <v>5019489</v>
      </c>
      <c r="M175" s="346">
        <v>5648123</v>
      </c>
      <c r="N175" s="346">
        <v>5508637</v>
      </c>
      <c r="O175" s="346">
        <v>4895508</v>
      </c>
      <c r="P175" s="346">
        <v>4860689</v>
      </c>
      <c r="Q175" s="346">
        <v>146502.23795986362</v>
      </c>
      <c r="R175" s="346">
        <v>74190.571784441127</v>
      </c>
      <c r="S175" s="346">
        <v>108875.13093759539</v>
      </c>
      <c r="T175" s="346">
        <v>-113244.33318207832</v>
      </c>
      <c r="U175" s="346">
        <v>81114.301337191253</v>
      </c>
      <c r="V175" s="353">
        <f t="shared" si="12"/>
        <v>0.12858438687995913</v>
      </c>
      <c r="W175" s="288">
        <v>0.13048796864747925</v>
      </c>
      <c r="X175" s="288">
        <v>0.11838536797077225</v>
      </c>
      <c r="Y175" s="288">
        <v>0.11350965954614642</v>
      </c>
      <c r="Z175" s="288">
        <v>0.13078704821612691</v>
      </c>
      <c r="AA175" s="288">
        <v>0.1246280259068966</v>
      </c>
      <c r="AB175" s="288">
        <v>0.15370825099233323</v>
      </c>
      <c r="AC175" s="345" t="str">
        <f t="shared" si="13"/>
        <v>Dhaka FR PNP</v>
      </c>
      <c r="AD175" s="363">
        <v>5019489</v>
      </c>
      <c r="AE175" s="363">
        <v>5648123</v>
      </c>
      <c r="AF175" s="363">
        <v>5508637</v>
      </c>
      <c r="AG175" s="363">
        <v>4895508</v>
      </c>
      <c r="AH175" s="363">
        <v>4860689</v>
      </c>
      <c r="AI175" s="363">
        <v>3501400</v>
      </c>
      <c r="AJ175" s="364">
        <f t="shared" si="14"/>
        <v>29433846</v>
      </c>
      <c r="AK175" s="365">
        <v>663752.80060000008</v>
      </c>
      <c r="AL175" s="365">
        <v>676645.01560000004</v>
      </c>
      <c r="AM175" s="365">
        <v>624128.79870000004</v>
      </c>
      <c r="AN175" s="365">
        <v>640332.44640000002</v>
      </c>
      <c r="AO175" s="365">
        <v>607583.75</v>
      </c>
      <c r="AP175" s="365">
        <v>537434.81400000001</v>
      </c>
      <c r="AQ175" s="366">
        <f t="shared" si="15"/>
        <v>3749877.6253000004</v>
      </c>
      <c r="AR175" s="288">
        <f t="shared" si="16"/>
        <v>0.12740019178261652</v>
      </c>
      <c r="AS175" s="357" t="s">
        <v>1498</v>
      </c>
    </row>
    <row r="176" spans="1:45">
      <c r="A176" s="343">
        <v>63</v>
      </c>
      <c r="B176" s="343" t="s">
        <v>506</v>
      </c>
      <c r="C176" s="343" t="s">
        <v>507</v>
      </c>
      <c r="D176" s="343">
        <v>2400</v>
      </c>
      <c r="E176" s="345" t="s">
        <v>195</v>
      </c>
      <c r="F176" s="345" t="s">
        <v>1537</v>
      </c>
      <c r="G176" s="352" t="s">
        <v>1041</v>
      </c>
      <c r="H176" s="343" t="s">
        <v>186</v>
      </c>
      <c r="I176" s="343" t="s">
        <v>1863</v>
      </c>
      <c r="J176" s="346">
        <v>5949455.5999999996</v>
      </c>
      <c r="K176" s="347">
        <v>8.9245249752632538E-2</v>
      </c>
      <c r="L176" s="346">
        <v>5336595</v>
      </c>
      <c r="M176" s="346">
        <v>6246947</v>
      </c>
      <c r="N176" s="346">
        <v>6601142</v>
      </c>
      <c r="O176" s="346">
        <v>5027748</v>
      </c>
      <c r="P176" s="346">
        <v>6534846</v>
      </c>
      <c r="Q176" s="346">
        <v>478845.84116076701</v>
      </c>
      <c r="R176" s="346">
        <v>485032.32075551315</v>
      </c>
      <c r="S176" s="346">
        <v>663802.06005411875</v>
      </c>
      <c r="T176" s="346">
        <v>407735.48041996825</v>
      </c>
      <c r="U176" s="346">
        <v>619387.5521806241</v>
      </c>
      <c r="V176" s="353">
        <f t="shared" si="12"/>
        <v>0.16787411551405637</v>
      </c>
      <c r="W176" s="288">
        <v>0.17060882336207109</v>
      </c>
      <c r="X176" s="288">
        <v>0.16375984214354475</v>
      </c>
      <c r="Y176" s="288">
        <v>0.15783738068271627</v>
      </c>
      <c r="Z176" s="288">
        <v>0.17309027003464131</v>
      </c>
      <c r="AA176" s="288">
        <v>0.16409570161091719</v>
      </c>
      <c r="AB176" s="288">
        <v>0.17785267525044762</v>
      </c>
      <c r="AC176" s="345" t="str">
        <f t="shared" si="13"/>
        <v>Chattogram FR Non-PNP</v>
      </c>
      <c r="AD176" s="363">
        <v>5336595</v>
      </c>
      <c r="AE176" s="363">
        <v>6246947</v>
      </c>
      <c r="AF176" s="363">
        <v>6601142</v>
      </c>
      <c r="AG176" s="363">
        <v>5027748</v>
      </c>
      <c r="AH176" s="363">
        <v>6534846</v>
      </c>
      <c r="AI176" s="363">
        <v>4924625</v>
      </c>
      <c r="AJ176" s="364">
        <f t="shared" si="14"/>
        <v>34671903</v>
      </c>
      <c r="AK176" s="365">
        <v>909889.27700000012</v>
      </c>
      <c r="AL176" s="365">
        <v>1017627.9920999999</v>
      </c>
      <c r="AM176" s="365">
        <v>1039019.5934000001</v>
      </c>
      <c r="AN176" s="365">
        <v>875833.35320000001</v>
      </c>
      <c r="AO176" s="365">
        <v>1057991.4054999999</v>
      </c>
      <c r="AP176" s="365">
        <v>872142.76380000007</v>
      </c>
      <c r="AQ176" s="366">
        <f t="shared" si="15"/>
        <v>5772504.3850000007</v>
      </c>
      <c r="AR176" s="288">
        <f t="shared" si="16"/>
        <v>0.16648940166335838</v>
      </c>
      <c r="AS176" s="357" t="s">
        <v>1494</v>
      </c>
    </row>
    <row r="177" spans="1:45" hidden="1">
      <c r="A177" s="343">
        <v>302</v>
      </c>
      <c r="B177" s="343" t="s">
        <v>451</v>
      </c>
      <c r="C177" s="343" t="s">
        <v>940</v>
      </c>
      <c r="D177" s="343">
        <v>2000</v>
      </c>
      <c r="E177" s="345" t="s">
        <v>52</v>
      </c>
      <c r="F177" s="345" t="s">
        <v>1537</v>
      </c>
      <c r="G177" s="352" t="s">
        <v>1041</v>
      </c>
      <c r="H177" s="343" t="s">
        <v>362</v>
      </c>
      <c r="I177" s="343" t="s">
        <v>52</v>
      </c>
      <c r="J177" s="346">
        <v>1883834.4</v>
      </c>
      <c r="K177" s="347">
        <v>7.4039422679059289E-2</v>
      </c>
      <c r="L177" s="346">
        <v>1668515</v>
      </c>
      <c r="M177" s="346">
        <v>1756757</v>
      </c>
      <c r="N177" s="346">
        <v>2179248</v>
      </c>
      <c r="O177" s="346">
        <v>1608405</v>
      </c>
      <c r="P177" s="346">
        <v>2206247</v>
      </c>
      <c r="Q177" s="346">
        <v>117986.99906714325</v>
      </c>
      <c r="R177" s="346">
        <v>48064.374309189909</v>
      </c>
      <c r="S177" s="346">
        <v>217793.00013320689</v>
      </c>
      <c r="T177" s="346">
        <v>134588.81883022</v>
      </c>
      <c r="U177" s="346">
        <v>178956.86465500027</v>
      </c>
      <c r="V177" s="353">
        <f t="shared" si="12"/>
        <v>0.18182237267822823</v>
      </c>
      <c r="W177" s="288">
        <v>0.17663103466160554</v>
      </c>
      <c r="X177" s="288">
        <v>0.1843222464337656</v>
      </c>
      <c r="Y177" s="288">
        <v>0.1783626419671184</v>
      </c>
      <c r="Z177" s="288">
        <v>0.19132287230285219</v>
      </c>
      <c r="AA177" s="288">
        <v>0.16991407921961041</v>
      </c>
      <c r="AB177" s="288">
        <v>0.19038136148441737</v>
      </c>
      <c r="AC177" s="345" t="str">
        <f t="shared" si="13"/>
        <v>Dhaka FR Non-PNP</v>
      </c>
      <c r="AD177" s="363">
        <v>1668515</v>
      </c>
      <c r="AE177" s="363">
        <v>1756757</v>
      </c>
      <c r="AF177" s="363">
        <v>2179248</v>
      </c>
      <c r="AG177" s="363">
        <v>1608405</v>
      </c>
      <c r="AH177" s="363">
        <v>2206247</v>
      </c>
      <c r="AI177" s="363">
        <v>1763154</v>
      </c>
      <c r="AJ177" s="364">
        <f t="shared" si="14"/>
        <v>11182326</v>
      </c>
      <c r="AK177" s="365">
        <v>304337.136</v>
      </c>
      <c r="AL177" s="365">
        <v>323770.49939999997</v>
      </c>
      <c r="AM177" s="365">
        <v>388560.09669999999</v>
      </c>
      <c r="AN177" s="365">
        <v>306073.91080000001</v>
      </c>
      <c r="AO177" s="365">
        <v>373296.65399999998</v>
      </c>
      <c r="AP177" s="365">
        <v>335524.40019999997</v>
      </c>
      <c r="AQ177" s="366">
        <f t="shared" si="15"/>
        <v>2031562.6971</v>
      </c>
      <c r="AR177" s="288">
        <f t="shared" si="16"/>
        <v>0.18167621808736392</v>
      </c>
      <c r="AS177" s="357" t="s">
        <v>1497</v>
      </c>
    </row>
    <row r="178" spans="1:45" hidden="1">
      <c r="A178" s="343">
        <v>327</v>
      </c>
      <c r="B178" s="343" t="s">
        <v>583</v>
      </c>
      <c r="C178" s="343" t="s">
        <v>1947</v>
      </c>
      <c r="D178" s="343">
        <v>2000</v>
      </c>
      <c r="E178" s="345" t="s">
        <v>159</v>
      </c>
      <c r="F178" s="345" t="s">
        <v>1537</v>
      </c>
      <c r="G178" s="352" t="s">
        <v>1041</v>
      </c>
      <c r="H178" s="343" t="s">
        <v>512</v>
      </c>
      <c r="I178" s="343" t="s">
        <v>1863</v>
      </c>
      <c r="J178" s="346">
        <v>2004629</v>
      </c>
      <c r="K178" s="347">
        <v>6.3139533192617281E-2</v>
      </c>
      <c r="L178" s="346">
        <v>1778327</v>
      </c>
      <c r="M178" s="346">
        <v>1763878</v>
      </c>
      <c r="N178" s="346">
        <v>2455564</v>
      </c>
      <c r="O178" s="346">
        <v>1529038</v>
      </c>
      <c r="P178" s="346">
        <v>2496338</v>
      </c>
      <c r="Q178" s="346">
        <v>90605.367873697309</v>
      </c>
      <c r="R178" s="346">
        <v>86861.518456233927</v>
      </c>
      <c r="S178" s="346">
        <v>198049.94281726092</v>
      </c>
      <c r="T178" s="346">
        <v>64257.363343052682</v>
      </c>
      <c r="U178" s="346">
        <v>193082.50393167115</v>
      </c>
      <c r="V178" s="353">
        <f t="shared" si="12"/>
        <v>0.16501034101004342</v>
      </c>
      <c r="W178" s="288">
        <v>0.15057744314044569</v>
      </c>
      <c r="X178" s="288">
        <v>0.16389470042951562</v>
      </c>
      <c r="Y178" s="288">
        <v>0.1671613733360483</v>
      </c>
      <c r="Z178" s="288">
        <v>0.16315393970933717</v>
      </c>
      <c r="AA178" s="288">
        <v>0.15964621514421726</v>
      </c>
      <c r="AB178" s="288">
        <v>0.1856283743006964</v>
      </c>
      <c r="AC178" s="345" t="str">
        <f t="shared" si="13"/>
        <v>Khulna FR Non-PNP</v>
      </c>
      <c r="AD178" s="363">
        <v>1778327</v>
      </c>
      <c r="AE178" s="363">
        <v>1763878</v>
      </c>
      <c r="AF178" s="363">
        <v>2455564</v>
      </c>
      <c r="AG178" s="363">
        <v>1529038</v>
      </c>
      <c r="AH178" s="363">
        <v>2496338</v>
      </c>
      <c r="AI178" s="363">
        <v>1723471</v>
      </c>
      <c r="AJ178" s="364">
        <f t="shared" si="14"/>
        <v>11746616</v>
      </c>
      <c r="AK178" s="365">
        <v>275285.0196</v>
      </c>
      <c r="AL178" s="365">
        <v>288923.21639999998</v>
      </c>
      <c r="AM178" s="365">
        <v>410324.91149999999</v>
      </c>
      <c r="AN178" s="365">
        <v>249386.09779999999</v>
      </c>
      <c r="AO178" s="365">
        <v>401410.98959999997</v>
      </c>
      <c r="AP178" s="365">
        <v>318991.52969999996</v>
      </c>
      <c r="AQ178" s="366">
        <f t="shared" si="15"/>
        <v>1944321.7645999999</v>
      </c>
      <c r="AR178" s="288">
        <f t="shared" si="16"/>
        <v>0.16552186302846708</v>
      </c>
      <c r="AS178" s="357" t="s">
        <v>1514</v>
      </c>
    </row>
    <row r="179" spans="1:45" hidden="1">
      <c r="A179" s="343">
        <v>194</v>
      </c>
      <c r="B179" s="343" t="s">
        <v>626</v>
      </c>
      <c r="C179" s="343" t="s">
        <v>627</v>
      </c>
      <c r="D179" s="343">
        <v>2400</v>
      </c>
      <c r="E179" s="345" t="s">
        <v>52</v>
      </c>
      <c r="F179" s="345" t="s">
        <v>1537</v>
      </c>
      <c r="G179" s="352" t="s">
        <v>1041</v>
      </c>
      <c r="H179" s="343" t="s">
        <v>52</v>
      </c>
      <c r="I179" s="343" t="s">
        <v>52</v>
      </c>
      <c r="J179" s="346">
        <v>2778961.4</v>
      </c>
      <c r="K179" s="347">
        <v>5.8478701697088187E-2</v>
      </c>
      <c r="L179" s="346">
        <v>2852009</v>
      </c>
      <c r="M179" s="346">
        <v>2752924</v>
      </c>
      <c r="N179" s="346">
        <v>3028205</v>
      </c>
      <c r="O179" s="346">
        <v>2254183</v>
      </c>
      <c r="P179" s="346">
        <v>3007486</v>
      </c>
      <c r="Q179" s="346">
        <v>144359.23023404862</v>
      </c>
      <c r="R179" s="346">
        <v>138018.5022831668</v>
      </c>
      <c r="S179" s="346">
        <v>226727.31137922738</v>
      </c>
      <c r="T179" s="346">
        <v>107531.00913624349</v>
      </c>
      <c r="U179" s="346">
        <v>195914.22065892647</v>
      </c>
      <c r="V179" s="353">
        <f t="shared" si="12"/>
        <v>0.16326117531721279</v>
      </c>
      <c r="W179" s="288">
        <v>0.15205096316532249</v>
      </c>
      <c r="X179" s="288">
        <v>0.15871587021533723</v>
      </c>
      <c r="Y179" s="288">
        <v>0.16457299133897532</v>
      </c>
      <c r="Z179" s="288">
        <v>0.17939416675107536</v>
      </c>
      <c r="AA179" s="288">
        <v>0.15917230163877877</v>
      </c>
      <c r="AB179" s="288">
        <v>0.16566075879378761</v>
      </c>
      <c r="AC179" s="345" t="str">
        <f t="shared" si="13"/>
        <v>Dhaka FR Non-PNP</v>
      </c>
      <c r="AD179" s="363">
        <v>2852009</v>
      </c>
      <c r="AE179" s="363">
        <v>2752924</v>
      </c>
      <c r="AF179" s="363">
        <v>3028205</v>
      </c>
      <c r="AG179" s="363">
        <v>2254183</v>
      </c>
      <c r="AH179" s="363">
        <v>3007486</v>
      </c>
      <c r="AI179" s="363">
        <v>2310706</v>
      </c>
      <c r="AJ179" s="364">
        <f t="shared" si="14"/>
        <v>16205513</v>
      </c>
      <c r="AK179" s="365">
        <v>439209.54</v>
      </c>
      <c r="AL179" s="365">
        <v>436613.90499999997</v>
      </c>
      <c r="AM179" s="365">
        <v>497837.23079999996</v>
      </c>
      <c r="AN179" s="365">
        <v>404400.25079999998</v>
      </c>
      <c r="AO179" s="365">
        <v>484806.74320000003</v>
      </c>
      <c r="AP179" s="365">
        <v>382649.60159999999</v>
      </c>
      <c r="AQ179" s="366">
        <f t="shared" si="15"/>
        <v>2645517.2714</v>
      </c>
      <c r="AR179" s="288">
        <f t="shared" si="16"/>
        <v>0.16324798057303092</v>
      </c>
      <c r="AS179" s="357" t="s">
        <v>1497</v>
      </c>
    </row>
    <row r="180" spans="1:45">
      <c r="A180" s="343">
        <v>70</v>
      </c>
      <c r="B180" s="343" t="s">
        <v>530</v>
      </c>
      <c r="C180" s="343" t="s">
        <v>916</v>
      </c>
      <c r="D180" s="343">
        <v>3500</v>
      </c>
      <c r="E180" s="345" t="s">
        <v>195</v>
      </c>
      <c r="F180" s="345" t="s">
        <v>1537</v>
      </c>
      <c r="G180" s="352" t="s">
        <v>1041</v>
      </c>
      <c r="H180" s="343" t="s">
        <v>162</v>
      </c>
      <c r="I180" s="343" t="s">
        <v>1863</v>
      </c>
      <c r="J180" s="346">
        <v>4861977.4000000004</v>
      </c>
      <c r="K180" s="347">
        <v>9.9964365498784624E-2</v>
      </c>
      <c r="L180" s="346">
        <v>4206774</v>
      </c>
      <c r="M180" s="346">
        <v>5002744</v>
      </c>
      <c r="N180" s="346">
        <v>5609987</v>
      </c>
      <c r="O180" s="346">
        <v>4110377</v>
      </c>
      <c r="P180" s="346">
        <v>5380005</v>
      </c>
      <c r="Q180" s="346">
        <v>433829.76391936955</v>
      </c>
      <c r="R180" s="346">
        <v>470286.51828594506</v>
      </c>
      <c r="S180" s="346">
        <v>629144.17506054579</v>
      </c>
      <c r="T180" s="346">
        <v>369392.70991560246</v>
      </c>
      <c r="U180" s="346">
        <v>527469.26212069055</v>
      </c>
      <c r="V180" s="353">
        <f t="shared" si="12"/>
        <v>0.17411942911570732</v>
      </c>
      <c r="W180" s="288">
        <v>0.17515116615014528</v>
      </c>
      <c r="X180" s="288">
        <v>0.1671570037050483</v>
      </c>
      <c r="Y180" s="288">
        <v>0.17346117551538803</v>
      </c>
      <c r="Z180" s="288">
        <v>0.18548313266107333</v>
      </c>
      <c r="AA180" s="288">
        <v>0.16051488417750612</v>
      </c>
      <c r="AB180" s="288">
        <v>0.18294921248508283</v>
      </c>
      <c r="AC180" s="345" t="str">
        <f t="shared" si="13"/>
        <v>Chattogram FR Non-PNP</v>
      </c>
      <c r="AD180" s="363">
        <v>4206774</v>
      </c>
      <c r="AE180" s="363">
        <v>5002744</v>
      </c>
      <c r="AF180" s="363">
        <v>5609987</v>
      </c>
      <c r="AG180" s="363">
        <v>4110377</v>
      </c>
      <c r="AH180" s="363">
        <v>5380005</v>
      </c>
      <c r="AI180" s="363">
        <v>3983684</v>
      </c>
      <c r="AJ180" s="364">
        <f t="shared" si="14"/>
        <v>28293571</v>
      </c>
      <c r="AK180" s="365">
        <v>738288.83699999994</v>
      </c>
      <c r="AL180" s="365">
        <v>831955.99459999998</v>
      </c>
      <c r="AM180" s="365">
        <v>971088.57660000003</v>
      </c>
      <c r="AN180" s="365">
        <v>764119.45610000007</v>
      </c>
      <c r="AO180" s="365">
        <v>856496.63680000009</v>
      </c>
      <c r="AP180" s="365">
        <v>728590.19760000007</v>
      </c>
      <c r="AQ180" s="366">
        <f t="shared" si="15"/>
        <v>4890539.6986999996</v>
      </c>
      <c r="AR180" s="288">
        <f t="shared" si="16"/>
        <v>0.17284985690565532</v>
      </c>
      <c r="AS180" s="357" t="s">
        <v>1494</v>
      </c>
    </row>
    <row r="181" spans="1:45" hidden="1">
      <c r="A181" s="343">
        <v>54</v>
      </c>
      <c r="B181" s="343" t="s">
        <v>516</v>
      </c>
      <c r="C181" s="343" t="s">
        <v>517</v>
      </c>
      <c r="D181" s="343">
        <v>3000</v>
      </c>
      <c r="E181" s="345" t="s">
        <v>52</v>
      </c>
      <c r="F181" s="345" t="s">
        <v>1537</v>
      </c>
      <c r="G181" s="352" t="s">
        <v>1041</v>
      </c>
      <c r="H181" s="343" t="s">
        <v>103</v>
      </c>
      <c r="I181" s="343" t="s">
        <v>52</v>
      </c>
      <c r="J181" s="346">
        <v>6394241.5999999996</v>
      </c>
      <c r="K181" s="347">
        <v>9.3962531316125489E-2</v>
      </c>
      <c r="L181" s="346">
        <v>5711331</v>
      </c>
      <c r="M181" s="346">
        <v>6329161</v>
      </c>
      <c r="N181" s="346">
        <v>7019600</v>
      </c>
      <c r="O181" s="346">
        <v>5666615</v>
      </c>
      <c r="P181" s="346">
        <v>7244501</v>
      </c>
      <c r="Q181" s="346">
        <v>494209.5616366152</v>
      </c>
      <c r="R181" s="346">
        <v>529716.63755400688</v>
      </c>
      <c r="S181" s="346">
        <v>730074.98926963273</v>
      </c>
      <c r="T181" s="346">
        <v>540420.8928049854</v>
      </c>
      <c r="U181" s="346">
        <v>709673.55164912157</v>
      </c>
      <c r="V181" s="353">
        <f t="shared" si="12"/>
        <v>0.17090582654739181</v>
      </c>
      <c r="W181" s="288">
        <v>0.16833044647965875</v>
      </c>
      <c r="X181" s="288">
        <v>0.1659717932317272</v>
      </c>
      <c r="Y181" s="288">
        <v>0.16607520851323676</v>
      </c>
      <c r="Z181" s="288">
        <v>0.17916341116193324</v>
      </c>
      <c r="AA181" s="288">
        <v>0.1640236207247403</v>
      </c>
      <c r="AB181" s="288">
        <v>0.1818704791730546</v>
      </c>
      <c r="AC181" s="345" t="str">
        <f t="shared" si="13"/>
        <v>Dhaka FR Non-PNP</v>
      </c>
      <c r="AD181" s="363">
        <v>5711331</v>
      </c>
      <c r="AE181" s="363">
        <v>6329161</v>
      </c>
      <c r="AF181" s="363">
        <v>7019600</v>
      </c>
      <c r="AG181" s="363">
        <v>5666615</v>
      </c>
      <c r="AH181" s="363">
        <v>7244501</v>
      </c>
      <c r="AI181" s="363">
        <v>5601710</v>
      </c>
      <c r="AJ181" s="364">
        <f t="shared" si="14"/>
        <v>37572918</v>
      </c>
      <c r="AK181" s="365">
        <v>969783.83400000003</v>
      </c>
      <c r="AL181" s="365">
        <v>1054438.2226</v>
      </c>
      <c r="AM181" s="365">
        <v>1165253.7660000001</v>
      </c>
      <c r="AN181" s="365">
        <v>1015457.0496</v>
      </c>
      <c r="AO181" s="365">
        <v>1200413.8156999999</v>
      </c>
      <c r="AP181" s="365">
        <v>1018376.3339999999</v>
      </c>
      <c r="AQ181" s="366">
        <f t="shared" si="15"/>
        <v>6423723.0219000001</v>
      </c>
      <c r="AR181" s="288">
        <f t="shared" si="16"/>
        <v>0.17096683898493059</v>
      </c>
      <c r="AS181" s="357" t="s">
        <v>1497</v>
      </c>
    </row>
    <row r="182" spans="1:45" hidden="1">
      <c r="A182" s="343">
        <v>42</v>
      </c>
      <c r="B182" s="343" t="s">
        <v>826</v>
      </c>
      <c r="C182" s="343" t="s">
        <v>1948</v>
      </c>
      <c r="D182" s="343">
        <v>7500</v>
      </c>
      <c r="E182" s="345" t="s">
        <v>52</v>
      </c>
      <c r="F182" s="345" t="s">
        <v>1492</v>
      </c>
      <c r="G182" s="352" t="s">
        <v>1555</v>
      </c>
      <c r="H182" s="343" t="s">
        <v>52</v>
      </c>
      <c r="I182" s="343" t="s">
        <v>52</v>
      </c>
      <c r="J182" s="346">
        <v>13568470.4</v>
      </c>
      <c r="K182" s="347">
        <v>6.0528566105913062E-2</v>
      </c>
      <c r="L182" s="346">
        <v>11509277</v>
      </c>
      <c r="M182" s="346">
        <v>13250199</v>
      </c>
      <c r="N182" s="346">
        <v>13987941</v>
      </c>
      <c r="O182" s="346">
        <v>13919994</v>
      </c>
      <c r="P182" s="346">
        <v>15174941</v>
      </c>
      <c r="Q182" s="346">
        <v>496865.30617072526</v>
      </c>
      <c r="R182" s="346">
        <v>791920.51467666915</v>
      </c>
      <c r="S182" s="346">
        <v>786402.11588522932</v>
      </c>
      <c r="T182" s="346">
        <v>891190.70182157634</v>
      </c>
      <c r="U182" s="346">
        <v>1140021.6492584231</v>
      </c>
      <c r="V182" s="353">
        <f t="shared" si="12"/>
        <v>0.15943403251805072</v>
      </c>
      <c r="W182" s="288">
        <v>0.163436708872672</v>
      </c>
      <c r="X182" s="288">
        <v>0.15727595696136762</v>
      </c>
      <c r="Y182" s="288">
        <v>0.1433754827619147</v>
      </c>
      <c r="Z182" s="288">
        <v>0.1637633200414722</v>
      </c>
      <c r="AA182" s="288">
        <v>0.15555864831737867</v>
      </c>
      <c r="AB182" s="288">
        <v>0.17319407815349908</v>
      </c>
      <c r="AC182" s="345" t="str">
        <f t="shared" si="13"/>
        <v>Dhaka OWN PNP</v>
      </c>
      <c r="AD182" s="363">
        <v>11509277</v>
      </c>
      <c r="AE182" s="363">
        <v>13250199</v>
      </c>
      <c r="AF182" s="363">
        <v>13987941</v>
      </c>
      <c r="AG182" s="363">
        <v>13919994</v>
      </c>
      <c r="AH182" s="363">
        <v>15174941</v>
      </c>
      <c r="AI182" s="363">
        <v>11983143</v>
      </c>
      <c r="AJ182" s="364">
        <f t="shared" si="14"/>
        <v>79825495</v>
      </c>
      <c r="AK182" s="365">
        <v>1882918.0444</v>
      </c>
      <c r="AL182" s="365">
        <v>2080233.044</v>
      </c>
      <c r="AM182" s="365">
        <v>2004471.9453000003</v>
      </c>
      <c r="AN182" s="365">
        <v>2282879.0160000003</v>
      </c>
      <c r="AO182" s="365">
        <v>2383983.5452999999</v>
      </c>
      <c r="AP182" s="365">
        <v>2071841.1623</v>
      </c>
      <c r="AQ182" s="366">
        <f t="shared" si="15"/>
        <v>12706326.757300001</v>
      </c>
      <c r="AR182" s="288">
        <f t="shared" si="16"/>
        <v>0.15917629771415762</v>
      </c>
      <c r="AS182" s="357" t="s">
        <v>1511</v>
      </c>
    </row>
    <row r="183" spans="1:45">
      <c r="A183" s="343">
        <v>103</v>
      </c>
      <c r="B183" s="343" t="s">
        <v>526</v>
      </c>
      <c r="C183" s="343" t="s">
        <v>527</v>
      </c>
      <c r="D183" s="343">
        <v>3500</v>
      </c>
      <c r="E183" s="345" t="s">
        <v>195</v>
      </c>
      <c r="F183" s="345" t="s">
        <v>1537</v>
      </c>
      <c r="G183" s="352" t="s">
        <v>1041</v>
      </c>
      <c r="H183" s="343" t="s">
        <v>455</v>
      </c>
      <c r="I183" s="343" t="s">
        <v>1863</v>
      </c>
      <c r="J183" s="346">
        <v>4827046.2</v>
      </c>
      <c r="K183" s="347">
        <v>7.8258812218935006E-2</v>
      </c>
      <c r="L183" s="346">
        <v>4003138</v>
      </c>
      <c r="M183" s="346">
        <v>4661209</v>
      </c>
      <c r="N183" s="346">
        <v>6231121</v>
      </c>
      <c r="O183" s="346">
        <v>3887656</v>
      </c>
      <c r="P183" s="346">
        <v>5352107</v>
      </c>
      <c r="Q183" s="346">
        <v>286150.7558361158</v>
      </c>
      <c r="R183" s="346">
        <v>312739.46068288828</v>
      </c>
      <c r="S183" s="346">
        <v>579927.78581801394</v>
      </c>
      <c r="T183" s="346">
        <v>254605.24267596728</v>
      </c>
      <c r="U183" s="346">
        <v>455371.26567663369</v>
      </c>
      <c r="V183" s="353">
        <f t="shared" si="12"/>
        <v>0.16148610123128895</v>
      </c>
      <c r="W183" s="288">
        <v>0.1600931449277459</v>
      </c>
      <c r="X183" s="288">
        <v>0.15396051132028946</v>
      </c>
      <c r="Y183" s="288">
        <v>0.16520665309718705</v>
      </c>
      <c r="Z183" s="288">
        <v>0.16597238812785092</v>
      </c>
      <c r="AA183" s="288">
        <v>0.14932261833102189</v>
      </c>
      <c r="AB183" s="288">
        <v>0.17436129158363847</v>
      </c>
      <c r="AC183" s="345" t="str">
        <f t="shared" si="13"/>
        <v>Chattogram FR Non-PNP</v>
      </c>
      <c r="AD183" s="363">
        <v>4003138</v>
      </c>
      <c r="AE183" s="363">
        <v>4661209</v>
      </c>
      <c r="AF183" s="363">
        <v>6231121</v>
      </c>
      <c r="AG183" s="363">
        <v>3887656</v>
      </c>
      <c r="AH183" s="363">
        <v>5352107</v>
      </c>
      <c r="AI183" s="363">
        <v>3981407</v>
      </c>
      <c r="AJ183" s="364">
        <f t="shared" si="14"/>
        <v>28116638</v>
      </c>
      <c r="AK183" s="365">
        <v>648108.20409999997</v>
      </c>
      <c r="AL183" s="365">
        <v>715495.58149999997</v>
      </c>
      <c r="AM183" s="365">
        <v>1029381.1892000001</v>
      </c>
      <c r="AN183" s="365">
        <v>647294.72400000005</v>
      </c>
      <c r="AO183" s="365">
        <v>794252.82720000006</v>
      </c>
      <c r="AP183" s="365">
        <v>694353.89280000003</v>
      </c>
      <c r="AQ183" s="366">
        <f t="shared" si="15"/>
        <v>4528886.4188000001</v>
      </c>
      <c r="AR183" s="288">
        <f t="shared" si="16"/>
        <v>0.16107496276048366</v>
      </c>
      <c r="AS183" s="357" t="s">
        <v>1494</v>
      </c>
    </row>
    <row r="184" spans="1:45" hidden="1">
      <c r="A184" s="343">
        <v>53</v>
      </c>
      <c r="B184" s="343" t="s">
        <v>370</v>
      </c>
      <c r="C184" s="343" t="s">
        <v>1949</v>
      </c>
      <c r="D184" s="343">
        <v>2200</v>
      </c>
      <c r="E184" s="345" t="s">
        <v>52</v>
      </c>
      <c r="F184" s="345" t="s">
        <v>1537</v>
      </c>
      <c r="G184" s="352" t="s">
        <v>1041</v>
      </c>
      <c r="H184" s="343" t="s">
        <v>103</v>
      </c>
      <c r="I184" s="343" t="s">
        <v>52</v>
      </c>
      <c r="J184" s="346">
        <v>6129619.2000000002</v>
      </c>
      <c r="K184" s="347">
        <v>9.5925212724669043E-2</v>
      </c>
      <c r="L184" s="346">
        <v>5593184</v>
      </c>
      <c r="M184" s="346">
        <v>5723239</v>
      </c>
      <c r="N184" s="346">
        <v>7288816</v>
      </c>
      <c r="O184" s="346">
        <v>4941130</v>
      </c>
      <c r="P184" s="346">
        <v>7101727</v>
      </c>
      <c r="Q184" s="346">
        <v>463286.56715071236</v>
      </c>
      <c r="R184" s="346">
        <v>457171.16503368597</v>
      </c>
      <c r="S184" s="346">
        <v>858013.32458566222</v>
      </c>
      <c r="T184" s="346">
        <v>418567.23816911399</v>
      </c>
      <c r="U184" s="346">
        <v>742886.83346690401</v>
      </c>
      <c r="V184" s="353">
        <f t="shared" si="12"/>
        <v>0.18063331613552444</v>
      </c>
      <c r="W184" s="288">
        <v>0.18156892231907185</v>
      </c>
      <c r="X184" s="288">
        <v>0.17207205135605075</v>
      </c>
      <c r="Y184" s="288">
        <v>0.17324366178747222</v>
      </c>
      <c r="Z184" s="288">
        <v>0.19104822405289354</v>
      </c>
      <c r="AA184" s="288">
        <v>0.17764235606684978</v>
      </c>
      <c r="AB184" s="288">
        <v>0.18822468123080846</v>
      </c>
      <c r="AC184" s="345" t="str">
        <f t="shared" si="13"/>
        <v>Dhaka FR Non-PNP</v>
      </c>
      <c r="AD184" s="363">
        <v>5593184</v>
      </c>
      <c r="AE184" s="363">
        <v>5723239</v>
      </c>
      <c r="AF184" s="363">
        <v>7288816</v>
      </c>
      <c r="AG184" s="363">
        <v>4941130</v>
      </c>
      <c r="AH184" s="363">
        <v>7101727</v>
      </c>
      <c r="AI184" s="363">
        <v>5460270</v>
      </c>
      <c r="AJ184" s="364">
        <f t="shared" si="14"/>
        <v>36108366</v>
      </c>
      <c r="AK184" s="365">
        <v>1015722.5776000001</v>
      </c>
      <c r="AL184" s="365">
        <v>979818.68799999997</v>
      </c>
      <c r="AM184" s="365">
        <v>1262422.7579999999</v>
      </c>
      <c r="AN184" s="365">
        <v>929196.28969999996</v>
      </c>
      <c r="AO184" s="365">
        <v>1267658.091</v>
      </c>
      <c r="AP184" s="365">
        <v>1024338.0223999999</v>
      </c>
      <c r="AQ184" s="366">
        <f t="shared" si="15"/>
        <v>6479156.4267000007</v>
      </c>
      <c r="AR184" s="288">
        <f t="shared" si="16"/>
        <v>0.17943643383641344</v>
      </c>
      <c r="AS184" s="357" t="s">
        <v>1497</v>
      </c>
    </row>
    <row r="185" spans="1:45" hidden="1">
      <c r="A185" s="343">
        <v>395</v>
      </c>
      <c r="B185" s="343" t="s">
        <v>296</v>
      </c>
      <c r="C185" s="343" t="s">
        <v>1950</v>
      </c>
      <c r="D185" s="343">
        <v>1800</v>
      </c>
      <c r="E185" s="345" t="s">
        <v>189</v>
      </c>
      <c r="F185" s="345" t="s">
        <v>1537</v>
      </c>
      <c r="G185" s="352" t="s">
        <v>1041</v>
      </c>
      <c r="H185" s="343" t="s">
        <v>211</v>
      </c>
      <c r="I185" s="343" t="s">
        <v>1863</v>
      </c>
      <c r="J185" s="346">
        <v>1613038.8</v>
      </c>
      <c r="K185" s="347">
        <v>5.6210193268459489E-2</v>
      </c>
      <c r="L185" s="346">
        <v>1308745</v>
      </c>
      <c r="M185" s="346">
        <v>1550485</v>
      </c>
      <c r="N185" s="346">
        <v>2175015</v>
      </c>
      <c r="O185" s="346">
        <v>1201174</v>
      </c>
      <c r="P185" s="346">
        <v>1829775</v>
      </c>
      <c r="Q185" s="346">
        <v>64393.928240120731</v>
      </c>
      <c r="R185" s="346">
        <v>79848.942563844146</v>
      </c>
      <c r="S185" s="346">
        <v>164943.65942110011</v>
      </c>
      <c r="T185" s="346">
        <v>58674.416380160983</v>
      </c>
      <c r="U185" s="346">
        <v>85485.166882393882</v>
      </c>
      <c r="V185" s="353">
        <f t="shared" si="12"/>
        <v>0.16940592117678174</v>
      </c>
      <c r="W185" s="288">
        <v>0.16159097565554142</v>
      </c>
      <c r="X185" s="288">
        <v>0.16590971941807195</v>
      </c>
      <c r="Y185" s="288">
        <v>0.16386571182584325</v>
      </c>
      <c r="Z185" s="288">
        <v>0.17990193744569644</v>
      </c>
      <c r="AA185" s="288">
        <v>0.16239166194890989</v>
      </c>
      <c r="AB185" s="288">
        <v>0.18277552076662754</v>
      </c>
      <c r="AC185" s="345" t="str">
        <f t="shared" si="13"/>
        <v>Barishal FR Non-PNP</v>
      </c>
      <c r="AD185" s="363">
        <v>1308745</v>
      </c>
      <c r="AE185" s="363">
        <v>1550485</v>
      </c>
      <c r="AF185" s="363">
        <v>2175015</v>
      </c>
      <c r="AG185" s="363">
        <v>1201174</v>
      </c>
      <c r="AH185" s="363">
        <v>1829775</v>
      </c>
      <c r="AI185" s="363">
        <v>1261140</v>
      </c>
      <c r="AJ185" s="364">
        <f t="shared" si="14"/>
        <v>9326334</v>
      </c>
      <c r="AK185" s="365">
        <v>211362.15600000002</v>
      </c>
      <c r="AL185" s="365">
        <v>256915.36449999997</v>
      </c>
      <c r="AM185" s="365">
        <v>356049.62810000003</v>
      </c>
      <c r="AN185" s="365">
        <v>216091.0227</v>
      </c>
      <c r="AO185" s="365">
        <v>292032.08999999997</v>
      </c>
      <c r="AP185" s="365">
        <v>230284.16400000002</v>
      </c>
      <c r="AQ185" s="366">
        <f t="shared" si="15"/>
        <v>1562734.4253</v>
      </c>
      <c r="AR185" s="288">
        <f t="shared" si="16"/>
        <v>0.16756149043128843</v>
      </c>
      <c r="AS185" s="357" t="s">
        <v>1495</v>
      </c>
    </row>
    <row r="186" spans="1:45" hidden="1">
      <c r="A186" s="343">
        <v>242</v>
      </c>
      <c r="B186" s="343" t="s">
        <v>379</v>
      </c>
      <c r="C186" s="343" t="s">
        <v>1951</v>
      </c>
      <c r="D186" s="343">
        <v>3000</v>
      </c>
      <c r="E186" s="345" t="s">
        <v>52</v>
      </c>
      <c r="F186" s="345" t="s">
        <v>1537</v>
      </c>
      <c r="G186" s="352" t="s">
        <v>1041</v>
      </c>
      <c r="H186" s="343" t="s">
        <v>79</v>
      </c>
      <c r="I186" s="343" t="s">
        <v>52</v>
      </c>
      <c r="J186" s="346">
        <v>2290377</v>
      </c>
      <c r="K186" s="347">
        <v>5.6583973353066967E-2</v>
      </c>
      <c r="L186" s="346">
        <v>2188866</v>
      </c>
      <c r="M186" s="346">
        <v>2121932</v>
      </c>
      <c r="N186" s="346">
        <v>2565821</v>
      </c>
      <c r="O186" s="346">
        <v>1985045</v>
      </c>
      <c r="P186" s="346">
        <v>2590221</v>
      </c>
      <c r="Q186" s="346">
        <v>98597.174680318509</v>
      </c>
      <c r="R186" s="346">
        <v>96361.788825827942</v>
      </c>
      <c r="S186" s="346">
        <v>205660.26830381301</v>
      </c>
      <c r="T186" s="346">
        <v>66485.091996983276</v>
      </c>
      <c r="U186" s="346">
        <v>180888.83187544462</v>
      </c>
      <c r="V186" s="353">
        <f t="shared" si="12"/>
        <v>0.16661977212067311</v>
      </c>
      <c r="W186" s="288">
        <v>0.16952126546836702</v>
      </c>
      <c r="X186" s="288">
        <v>0.16795539763099721</v>
      </c>
      <c r="Y186" s="288">
        <v>0.16251469483156675</v>
      </c>
      <c r="Z186" s="288">
        <v>0.16777936976556518</v>
      </c>
      <c r="AA186" s="288">
        <v>0.16189876428902397</v>
      </c>
      <c r="AB186" s="288">
        <v>0.17004914073851846</v>
      </c>
      <c r="AC186" s="345" t="str">
        <f t="shared" si="13"/>
        <v>Dhaka FR Non-PNP</v>
      </c>
      <c r="AD186" s="363">
        <v>2188866</v>
      </c>
      <c r="AE186" s="363">
        <v>2121932</v>
      </c>
      <c r="AF186" s="363">
        <v>2565821</v>
      </c>
      <c r="AG186" s="363">
        <v>1985045</v>
      </c>
      <c r="AH186" s="363">
        <v>2590221</v>
      </c>
      <c r="AI186" s="363">
        <v>1841348</v>
      </c>
      <c r="AJ186" s="364">
        <f t="shared" si="14"/>
        <v>13293233</v>
      </c>
      <c r="AK186" s="365">
        <v>371450.8996</v>
      </c>
      <c r="AL186" s="365">
        <v>356272.38279999996</v>
      </c>
      <c r="AM186" s="365">
        <v>416432.74829999998</v>
      </c>
      <c r="AN186" s="365">
        <v>333090.71880000003</v>
      </c>
      <c r="AO186" s="365">
        <v>425055.4302</v>
      </c>
      <c r="AP186" s="365">
        <v>313210.06290000002</v>
      </c>
      <c r="AQ186" s="366">
        <f t="shared" si="15"/>
        <v>2215512.2426</v>
      </c>
      <c r="AR186" s="288">
        <f t="shared" si="16"/>
        <v>0.16666466634565119</v>
      </c>
      <c r="AS186" s="357" t="s">
        <v>1497</v>
      </c>
    </row>
    <row r="187" spans="1:45" hidden="1">
      <c r="A187" s="343">
        <v>177</v>
      </c>
      <c r="B187" s="343" t="s">
        <v>523</v>
      </c>
      <c r="C187" s="343" t="s">
        <v>524</v>
      </c>
      <c r="D187" s="343">
        <v>3200</v>
      </c>
      <c r="E187" s="345" t="s">
        <v>189</v>
      </c>
      <c r="F187" s="345" t="s">
        <v>1537</v>
      </c>
      <c r="G187" s="352" t="s">
        <v>1041</v>
      </c>
      <c r="H187" s="343" t="s">
        <v>1564</v>
      </c>
      <c r="I187" s="343" t="s">
        <v>1863</v>
      </c>
      <c r="J187" s="346">
        <v>2558765.7999999998</v>
      </c>
      <c r="K187" s="347">
        <v>7.909491744566774E-2</v>
      </c>
      <c r="L187" s="346">
        <v>2387423</v>
      </c>
      <c r="M187" s="346">
        <v>2509486</v>
      </c>
      <c r="N187" s="346">
        <v>3100248</v>
      </c>
      <c r="O187" s="346">
        <v>2027804</v>
      </c>
      <c r="P187" s="346">
        <v>2768868</v>
      </c>
      <c r="Q187" s="346">
        <v>166479.06974598899</v>
      </c>
      <c r="R187" s="346">
        <v>164884.58086478646</v>
      </c>
      <c r="S187" s="346">
        <v>291796.56233384722</v>
      </c>
      <c r="T187" s="346">
        <v>144340.41173639387</v>
      </c>
      <c r="U187" s="346">
        <v>244426.22388797323</v>
      </c>
      <c r="V187" s="353">
        <f t="shared" si="12"/>
        <v>0.16840474509659165</v>
      </c>
      <c r="W187" s="288">
        <v>0.16420384228557816</v>
      </c>
      <c r="X187" s="288">
        <v>0.16882573005437287</v>
      </c>
      <c r="Y187" s="288">
        <v>0.16012937224760682</v>
      </c>
      <c r="Z187" s="288">
        <v>0.17468087843290492</v>
      </c>
      <c r="AA187" s="288">
        <v>0.16351722624375506</v>
      </c>
      <c r="AB187" s="288">
        <v>0.17907142131533196</v>
      </c>
      <c r="AC187" s="345" t="str">
        <f t="shared" si="13"/>
        <v>Barishal FR Non-PNP</v>
      </c>
      <c r="AD187" s="363">
        <v>2387423</v>
      </c>
      <c r="AE187" s="363">
        <v>2509486</v>
      </c>
      <c r="AF187" s="363">
        <v>3100248</v>
      </c>
      <c r="AG187" s="363">
        <v>2027804</v>
      </c>
      <c r="AH187" s="363">
        <v>2768868</v>
      </c>
      <c r="AI187" s="363">
        <v>2055141</v>
      </c>
      <c r="AJ187" s="364">
        <f t="shared" si="14"/>
        <v>14848970</v>
      </c>
      <c r="AK187" s="365">
        <v>392969.82579999999</v>
      </c>
      <c r="AL187" s="365">
        <v>428118.48220000003</v>
      </c>
      <c r="AM187" s="365">
        <v>496659.72960000002</v>
      </c>
      <c r="AN187" s="365">
        <v>354257.35879999999</v>
      </c>
      <c r="AO187" s="365">
        <v>464062.44439999998</v>
      </c>
      <c r="AP187" s="365">
        <v>367097.69160000002</v>
      </c>
      <c r="AQ187" s="366">
        <f t="shared" si="15"/>
        <v>2503165.5323999999</v>
      </c>
      <c r="AR187" s="288">
        <f t="shared" si="16"/>
        <v>0.16857502792449577</v>
      </c>
      <c r="AS187" s="357" t="s">
        <v>1495</v>
      </c>
    </row>
    <row r="188" spans="1:45" hidden="1">
      <c r="A188" s="343">
        <v>163</v>
      </c>
      <c r="B188" s="343" t="s">
        <v>311</v>
      </c>
      <c r="C188" s="343" t="s">
        <v>312</v>
      </c>
      <c r="D188" s="343">
        <v>1800</v>
      </c>
      <c r="E188" s="345" t="s">
        <v>189</v>
      </c>
      <c r="F188" s="345" t="s">
        <v>1537</v>
      </c>
      <c r="G188" s="352" t="s">
        <v>1041</v>
      </c>
      <c r="H188" s="343" t="s">
        <v>313</v>
      </c>
      <c r="I188" s="343" t="s">
        <v>1863</v>
      </c>
      <c r="J188" s="346">
        <v>2566876.7999999998</v>
      </c>
      <c r="K188" s="347">
        <v>6.5938425083847577E-2</v>
      </c>
      <c r="L188" s="346">
        <v>2304295</v>
      </c>
      <c r="M188" s="346">
        <v>2521491</v>
      </c>
      <c r="N188" s="346">
        <v>3181833</v>
      </c>
      <c r="O188" s="346">
        <v>1878627</v>
      </c>
      <c r="P188" s="346">
        <v>2948138</v>
      </c>
      <c r="Q188" s="346">
        <v>144106.2935545615</v>
      </c>
      <c r="R188" s="346">
        <v>146907.00405531051</v>
      </c>
      <c r="S188" s="346">
        <v>245226.82757595862</v>
      </c>
      <c r="T188" s="346">
        <v>93014.928509732883</v>
      </c>
      <c r="U188" s="346">
        <v>217024.01418576849</v>
      </c>
      <c r="V188" s="353">
        <f t="shared" si="12"/>
        <v>0.16641728099044042</v>
      </c>
      <c r="W188" s="288">
        <v>0.16547404040695601</v>
      </c>
      <c r="X188" s="288">
        <v>0.16612855589692668</v>
      </c>
      <c r="Y188" s="288">
        <v>0.1646433440911213</v>
      </c>
      <c r="Z188" s="288">
        <v>0.16932460540610358</v>
      </c>
      <c r="AA188" s="288">
        <v>0.15773921173433267</v>
      </c>
      <c r="AB188" s="288">
        <v>0.17519392840720227</v>
      </c>
      <c r="AC188" s="345" t="str">
        <f t="shared" si="13"/>
        <v>Barishal FR Non-PNP</v>
      </c>
      <c r="AD188" s="363">
        <v>2304295</v>
      </c>
      <c r="AE188" s="363">
        <v>2521491</v>
      </c>
      <c r="AF188" s="363">
        <v>3181833</v>
      </c>
      <c r="AG188" s="363">
        <v>1878627</v>
      </c>
      <c r="AH188" s="363">
        <v>2948138</v>
      </c>
      <c r="AI188" s="363">
        <v>1956912</v>
      </c>
      <c r="AJ188" s="364">
        <f t="shared" si="14"/>
        <v>14791296</v>
      </c>
      <c r="AK188" s="365">
        <v>388043.44640000002</v>
      </c>
      <c r="AL188" s="365">
        <v>421593.12799999997</v>
      </c>
      <c r="AM188" s="365">
        <v>524047.73040000006</v>
      </c>
      <c r="AN188" s="365">
        <v>318051.72039999999</v>
      </c>
      <c r="AO188" s="365">
        <v>467279.87300000002</v>
      </c>
      <c r="AP188" s="365">
        <v>342651.61410000001</v>
      </c>
      <c r="AQ188" s="366">
        <f t="shared" si="15"/>
        <v>2461667.5123000001</v>
      </c>
      <c r="AR188" s="288">
        <f t="shared" si="16"/>
        <v>0.1664267628948809</v>
      </c>
      <c r="AS188" s="357" t="s">
        <v>1495</v>
      </c>
    </row>
    <row r="189" spans="1:45" hidden="1">
      <c r="A189" s="343">
        <v>373</v>
      </c>
      <c r="B189" s="343" t="s">
        <v>589</v>
      </c>
      <c r="C189" s="343" t="s">
        <v>590</v>
      </c>
      <c r="D189" s="343">
        <v>1800</v>
      </c>
      <c r="E189" s="345" t="s">
        <v>52</v>
      </c>
      <c r="F189" s="345" t="s">
        <v>1537</v>
      </c>
      <c r="G189" s="352" t="s">
        <v>1041</v>
      </c>
      <c r="H189" s="343" t="s">
        <v>52</v>
      </c>
      <c r="I189" s="343" t="s">
        <v>52</v>
      </c>
      <c r="J189" s="346">
        <v>1941278.2</v>
      </c>
      <c r="K189" s="347">
        <v>4.9556664074088777E-2</v>
      </c>
      <c r="L189" s="346">
        <v>1925372</v>
      </c>
      <c r="M189" s="346">
        <v>1858573</v>
      </c>
      <c r="N189" s="346">
        <v>2218945</v>
      </c>
      <c r="O189" s="346">
        <v>1610686</v>
      </c>
      <c r="P189" s="346">
        <v>2092815</v>
      </c>
      <c r="Q189" s="346">
        <v>94883.478885255521</v>
      </c>
      <c r="R189" s="346">
        <v>58244.062630242319</v>
      </c>
      <c r="S189" s="346">
        <v>135741.95410014852</v>
      </c>
      <c r="T189" s="346">
        <v>76113.114095377066</v>
      </c>
      <c r="U189" s="346">
        <v>116033.74844773521</v>
      </c>
      <c r="V189" s="353">
        <f t="shared" si="12"/>
        <v>0.15419396744148015</v>
      </c>
      <c r="W189" s="288">
        <v>0.15705294997051858</v>
      </c>
      <c r="X189" s="288">
        <v>0.1510247224815458</v>
      </c>
      <c r="Y189" s="288">
        <v>0.14445177029952755</v>
      </c>
      <c r="Z189" s="288">
        <v>0.15948387531436267</v>
      </c>
      <c r="AA189" s="288">
        <v>0.14590332894423236</v>
      </c>
      <c r="AB189" s="288">
        <v>0.16724715763869383</v>
      </c>
      <c r="AC189" s="345" t="str">
        <f t="shared" si="13"/>
        <v>Dhaka FR Non-PNP</v>
      </c>
      <c r="AD189" s="363">
        <v>1925372</v>
      </c>
      <c r="AE189" s="363">
        <v>1858573</v>
      </c>
      <c r="AF189" s="363">
        <v>2218945</v>
      </c>
      <c r="AG189" s="363">
        <v>1610686</v>
      </c>
      <c r="AH189" s="363">
        <v>2092815</v>
      </c>
      <c r="AI189" s="363">
        <v>1627492</v>
      </c>
      <c r="AJ189" s="364">
        <f t="shared" si="14"/>
        <v>11333883</v>
      </c>
      <c r="AK189" s="365">
        <v>310947.57800000004</v>
      </c>
      <c r="AL189" s="365">
        <v>280644.82500000001</v>
      </c>
      <c r="AM189" s="365">
        <v>320415.80239999999</v>
      </c>
      <c r="AN189" s="365">
        <v>256904.41700000002</v>
      </c>
      <c r="AO189" s="365">
        <v>305341.70850000001</v>
      </c>
      <c r="AP189" s="365">
        <v>272116.66239999997</v>
      </c>
      <c r="AQ189" s="366">
        <f t="shared" si="15"/>
        <v>1746370.9933000002</v>
      </c>
      <c r="AR189" s="288">
        <f t="shared" si="16"/>
        <v>0.15408408515422298</v>
      </c>
      <c r="AS189" s="357" t="s">
        <v>1497</v>
      </c>
    </row>
    <row r="190" spans="1:45" hidden="1">
      <c r="A190" s="343">
        <v>468</v>
      </c>
      <c r="B190" s="343" t="s">
        <v>550</v>
      </c>
      <c r="C190" s="343" t="s">
        <v>552</v>
      </c>
      <c r="D190" s="343">
        <v>1260</v>
      </c>
      <c r="E190" s="345" t="s">
        <v>18</v>
      </c>
      <c r="F190" s="345" t="s">
        <v>1537</v>
      </c>
      <c r="G190" s="352" t="s">
        <v>1041</v>
      </c>
      <c r="H190" s="343" t="s">
        <v>552</v>
      </c>
      <c r="I190" s="343" t="s">
        <v>1863</v>
      </c>
      <c r="J190" s="346">
        <v>1523137.8</v>
      </c>
      <c r="K190" s="347">
        <v>3.7022225804978708E-2</v>
      </c>
      <c r="L190" s="346">
        <v>1515672</v>
      </c>
      <c r="M190" s="346">
        <v>1737686</v>
      </c>
      <c r="N190" s="346">
        <v>1729101</v>
      </c>
      <c r="O190" s="346">
        <v>1108799</v>
      </c>
      <c r="P190" s="346">
        <v>1524431</v>
      </c>
      <c r="Q190" s="346">
        <v>59272.0967232002</v>
      </c>
      <c r="R190" s="346">
        <v>55213.066652678797</v>
      </c>
      <c r="S190" s="346">
        <v>90651.031111336662</v>
      </c>
      <c r="T190" s="346">
        <v>24618.519524041942</v>
      </c>
      <c r="U190" s="346">
        <v>52195.043807234877</v>
      </c>
      <c r="V190" s="353">
        <f t="shared" si="12"/>
        <v>0.14095509527194908</v>
      </c>
      <c r="W190" s="288">
        <v>0.14323775035206965</v>
      </c>
      <c r="X190" s="288">
        <v>0.12966215250780003</v>
      </c>
      <c r="Y190" s="288">
        <v>0.13391427039353473</v>
      </c>
      <c r="Z190" s="288">
        <v>0.1478571662991735</v>
      </c>
      <c r="AA190" s="288">
        <v>0.1218147091765634</v>
      </c>
      <c r="AB190" s="288">
        <v>0.16924452290255312</v>
      </c>
      <c r="AC190" s="345" t="str">
        <f t="shared" si="13"/>
        <v>Mymensingh FR Non-PNP</v>
      </c>
      <c r="AD190" s="363">
        <v>1515672</v>
      </c>
      <c r="AE190" s="363">
        <v>1737686</v>
      </c>
      <c r="AF190" s="363">
        <v>1729101</v>
      </c>
      <c r="AG190" s="363">
        <v>1108799</v>
      </c>
      <c r="AH190" s="363">
        <v>1524431</v>
      </c>
      <c r="AI190" s="363">
        <v>978392</v>
      </c>
      <c r="AJ190" s="364">
        <f t="shared" si="14"/>
        <v>8594081</v>
      </c>
      <c r="AK190" s="365">
        <v>219924.15230000002</v>
      </c>
      <c r="AL190" s="365">
        <v>225030.07800000001</v>
      </c>
      <c r="AM190" s="365">
        <v>231353.84760000001</v>
      </c>
      <c r="AN190" s="365">
        <v>163991.37210000001</v>
      </c>
      <c r="AO190" s="365">
        <v>196194.39840000001</v>
      </c>
      <c r="AP190" s="365">
        <v>165739.6048</v>
      </c>
      <c r="AQ190" s="366">
        <f t="shared" si="15"/>
        <v>1202233.4532000001</v>
      </c>
      <c r="AR190" s="288">
        <f t="shared" si="16"/>
        <v>0.13989086828481137</v>
      </c>
      <c r="AS190" s="357" t="s">
        <v>1515</v>
      </c>
    </row>
    <row r="191" spans="1:45" hidden="1">
      <c r="A191" s="343">
        <v>296</v>
      </c>
      <c r="B191" s="343" t="s">
        <v>456</v>
      </c>
      <c r="C191" s="343" t="s">
        <v>1952</v>
      </c>
      <c r="D191" s="343">
        <v>2000</v>
      </c>
      <c r="E191" s="345" t="s">
        <v>159</v>
      </c>
      <c r="F191" s="345" t="s">
        <v>1537</v>
      </c>
      <c r="G191" s="352" t="s">
        <v>1041</v>
      </c>
      <c r="H191" s="343" t="s">
        <v>156</v>
      </c>
      <c r="I191" s="343" t="s">
        <v>1863</v>
      </c>
      <c r="J191" s="346">
        <v>1784220.4</v>
      </c>
      <c r="K191" s="347">
        <v>4.4634687655289232E-2</v>
      </c>
      <c r="L191" s="346">
        <v>1812584</v>
      </c>
      <c r="M191" s="346">
        <v>1725683</v>
      </c>
      <c r="N191" s="346">
        <v>1905713</v>
      </c>
      <c r="O191" s="346">
        <v>1505578</v>
      </c>
      <c r="P191" s="346">
        <v>1971544</v>
      </c>
      <c r="Q191" s="346">
        <v>76173.472282615374</v>
      </c>
      <c r="R191" s="346">
        <v>60951.910137985949</v>
      </c>
      <c r="S191" s="346">
        <v>96136.697571511322</v>
      </c>
      <c r="T191" s="346">
        <v>54953.750843433605</v>
      </c>
      <c r="U191" s="346">
        <v>109974.77047542977</v>
      </c>
      <c r="V191" s="353">
        <f t="shared" si="12"/>
        <v>0.16211177962533055</v>
      </c>
      <c r="W191" s="288">
        <v>0.15223115843825624</v>
      </c>
      <c r="X191" s="288">
        <v>0.15689520748626917</v>
      </c>
      <c r="Y191" s="288">
        <v>0.15283519050170125</v>
      </c>
      <c r="Z191" s="288">
        <v>0.1730049947165998</v>
      </c>
      <c r="AA191" s="288">
        <v>0.15955520586653021</v>
      </c>
      <c r="AB191" s="288">
        <v>0.1781489207426267</v>
      </c>
      <c r="AC191" s="345" t="str">
        <f t="shared" si="13"/>
        <v>Khulna FR Non-PNP</v>
      </c>
      <c r="AD191" s="363">
        <v>1812584</v>
      </c>
      <c r="AE191" s="363">
        <v>1725683</v>
      </c>
      <c r="AF191" s="363">
        <v>1905713</v>
      </c>
      <c r="AG191" s="363">
        <v>1505578</v>
      </c>
      <c r="AH191" s="363">
        <v>1971544</v>
      </c>
      <c r="AI191" s="363">
        <v>1792068</v>
      </c>
      <c r="AJ191" s="364">
        <f t="shared" si="14"/>
        <v>10713170</v>
      </c>
      <c r="AK191" s="365">
        <v>282038.38159999996</v>
      </c>
      <c r="AL191" s="365">
        <v>270759.66270000004</v>
      </c>
      <c r="AM191" s="365">
        <v>291192.79359999998</v>
      </c>
      <c r="AN191" s="365">
        <v>260615.7249</v>
      </c>
      <c r="AO191" s="365">
        <v>311701.42259999999</v>
      </c>
      <c r="AP191" s="365">
        <v>319346.3394</v>
      </c>
      <c r="AQ191" s="366">
        <f t="shared" si="15"/>
        <v>1735654.3247999998</v>
      </c>
      <c r="AR191" s="288">
        <f t="shared" si="16"/>
        <v>0.16201127442204313</v>
      </c>
      <c r="AS191" s="357" t="s">
        <v>1514</v>
      </c>
    </row>
    <row r="192" spans="1:45" hidden="1">
      <c r="A192" s="343">
        <v>167</v>
      </c>
      <c r="B192" s="343" t="s">
        <v>354</v>
      </c>
      <c r="C192" s="343" t="s">
        <v>1953</v>
      </c>
      <c r="D192" s="343">
        <v>2200</v>
      </c>
      <c r="E192" s="345" t="s">
        <v>189</v>
      </c>
      <c r="F192" s="345" t="s">
        <v>1537</v>
      </c>
      <c r="G192" s="352" t="s">
        <v>1041</v>
      </c>
      <c r="H192" s="343" t="s">
        <v>1565</v>
      </c>
      <c r="I192" s="343" t="s">
        <v>1863</v>
      </c>
      <c r="J192" s="346">
        <v>2344903.7999999998</v>
      </c>
      <c r="K192" s="347">
        <v>7.4852101270235061E-2</v>
      </c>
      <c r="L192" s="346">
        <v>2292884</v>
      </c>
      <c r="M192" s="346">
        <v>2343271</v>
      </c>
      <c r="N192" s="346">
        <v>2766151</v>
      </c>
      <c r="O192" s="346">
        <v>1906488</v>
      </c>
      <c r="P192" s="346">
        <v>2415725</v>
      </c>
      <c r="Q192" s="346">
        <v>152136.97690024471</v>
      </c>
      <c r="R192" s="346">
        <v>148917.32936438418</v>
      </c>
      <c r="S192" s="346">
        <v>245195.62167033757</v>
      </c>
      <c r="T192" s="346">
        <v>153204.44482449506</v>
      </c>
      <c r="U192" s="346">
        <v>178150.51077333355</v>
      </c>
      <c r="V192" s="353">
        <f t="shared" si="12"/>
        <v>0.17346868638025106</v>
      </c>
      <c r="W192" s="288">
        <v>0.17105236418426298</v>
      </c>
      <c r="X192" s="288">
        <v>0.16515063206713662</v>
      </c>
      <c r="Y192" s="288">
        <v>0.16846370973012439</v>
      </c>
      <c r="Z192" s="288">
        <v>0.18441443831049076</v>
      </c>
      <c r="AA192" s="288">
        <v>0.17033367468929772</v>
      </c>
      <c r="AB192" s="288">
        <v>0.18139729930019396</v>
      </c>
      <c r="AC192" s="345" t="str">
        <f t="shared" si="13"/>
        <v>Barishal FR Non-PNP</v>
      </c>
      <c r="AD192" s="363">
        <v>2292884</v>
      </c>
      <c r="AE192" s="363">
        <v>2343271</v>
      </c>
      <c r="AF192" s="363">
        <v>2766151</v>
      </c>
      <c r="AG192" s="363">
        <v>1906488</v>
      </c>
      <c r="AH192" s="363">
        <v>2415725</v>
      </c>
      <c r="AI192" s="363">
        <v>1699050</v>
      </c>
      <c r="AJ192" s="364">
        <f t="shared" si="14"/>
        <v>13423569</v>
      </c>
      <c r="AK192" s="365">
        <v>394376.39199999999</v>
      </c>
      <c r="AL192" s="365">
        <v>389451.64019999997</v>
      </c>
      <c r="AM192" s="365">
        <v>466096.44350000005</v>
      </c>
      <c r="AN192" s="365">
        <v>350984.25670000003</v>
      </c>
      <c r="AO192" s="365">
        <v>333493.08</v>
      </c>
      <c r="AP192" s="365">
        <v>251908.27119999999</v>
      </c>
      <c r="AQ192" s="366">
        <f t="shared" si="15"/>
        <v>2186310.0836</v>
      </c>
      <c r="AR192" s="288">
        <f t="shared" si="16"/>
        <v>0.16287099828667026</v>
      </c>
      <c r="AS192" s="357" t="s">
        <v>1495</v>
      </c>
    </row>
    <row r="193" spans="1:45" hidden="1">
      <c r="A193" s="343">
        <v>329</v>
      </c>
      <c r="B193" s="343" t="s">
        <v>460</v>
      </c>
      <c r="C193" s="343" t="s">
        <v>1954</v>
      </c>
      <c r="D193" s="343">
        <v>1600</v>
      </c>
      <c r="E193" s="345" t="s">
        <v>52</v>
      </c>
      <c r="F193" s="345" t="s">
        <v>1537</v>
      </c>
      <c r="G193" s="352" t="s">
        <v>1041</v>
      </c>
      <c r="H193" s="343" t="s">
        <v>52</v>
      </c>
      <c r="I193" s="343" t="s">
        <v>52</v>
      </c>
      <c r="J193" s="346">
        <v>2344789.2000000002</v>
      </c>
      <c r="K193" s="347">
        <v>5.8663810586935601E-2</v>
      </c>
      <c r="L193" s="346">
        <v>2254303</v>
      </c>
      <c r="M193" s="346">
        <v>2291819</v>
      </c>
      <c r="N193" s="346">
        <v>2378088</v>
      </c>
      <c r="O193" s="346">
        <v>2373578</v>
      </c>
      <c r="P193" s="346">
        <v>2426158</v>
      </c>
      <c r="Q193" s="346">
        <v>120267.89459481701</v>
      </c>
      <c r="R193" s="346">
        <v>86609.900364771602</v>
      </c>
      <c r="S193" s="346">
        <v>149570.51217416703</v>
      </c>
      <c r="T193" s="346">
        <v>184270.1100537079</v>
      </c>
      <c r="U193" s="346">
        <v>147052.93028799776</v>
      </c>
      <c r="V193" s="353">
        <f t="shared" si="12"/>
        <v>0.16045042387216887</v>
      </c>
      <c r="W193" s="288">
        <v>0.16416668496065284</v>
      </c>
      <c r="X193" s="288">
        <v>0.15349117020646233</v>
      </c>
      <c r="Y193" s="288">
        <v>0.15280930887873154</v>
      </c>
      <c r="Z193" s="288">
        <v>0.16369964578940654</v>
      </c>
      <c r="AA193" s="288">
        <v>0.15754704504934991</v>
      </c>
      <c r="AB193" s="288">
        <v>0.17098868834841008</v>
      </c>
      <c r="AC193" s="345" t="str">
        <f t="shared" si="13"/>
        <v>Dhaka FR Non-PNP</v>
      </c>
      <c r="AD193" s="363">
        <v>2254303</v>
      </c>
      <c r="AE193" s="363">
        <v>2291819</v>
      </c>
      <c r="AF193" s="363">
        <v>2378088</v>
      </c>
      <c r="AG193" s="363">
        <v>2373578</v>
      </c>
      <c r="AH193" s="363">
        <v>2426158</v>
      </c>
      <c r="AI193" s="363">
        <v>2183518</v>
      </c>
      <c r="AJ193" s="364">
        <f t="shared" si="14"/>
        <v>13907464</v>
      </c>
      <c r="AK193" s="365">
        <v>373538.33849999995</v>
      </c>
      <c r="AL193" s="365">
        <v>352940.27999999997</v>
      </c>
      <c r="AM193" s="365">
        <v>363609.65520000004</v>
      </c>
      <c r="AN193" s="365">
        <v>388555.04600000003</v>
      </c>
      <c r="AO193" s="365">
        <v>376782.18209999998</v>
      </c>
      <c r="AP193" s="365">
        <v>373152.28859999997</v>
      </c>
      <c r="AQ193" s="366">
        <f t="shared" si="15"/>
        <v>2228577.7903999998</v>
      </c>
      <c r="AR193" s="288">
        <f t="shared" si="16"/>
        <v>0.16024329025047268</v>
      </c>
      <c r="AS193" s="357" t="s">
        <v>1497</v>
      </c>
    </row>
    <row r="194" spans="1:45" hidden="1">
      <c r="A194" s="343">
        <v>276</v>
      </c>
      <c r="B194" s="343" t="s">
        <v>99</v>
      </c>
      <c r="C194" s="343" t="s">
        <v>1955</v>
      </c>
      <c r="D194" s="343">
        <v>2500</v>
      </c>
      <c r="E194" s="345" t="s">
        <v>52</v>
      </c>
      <c r="F194" s="345" t="s">
        <v>1537</v>
      </c>
      <c r="G194" s="352" t="s">
        <v>1041</v>
      </c>
      <c r="H194" s="343" t="s">
        <v>52</v>
      </c>
      <c r="I194" s="343" t="s">
        <v>52</v>
      </c>
      <c r="J194" s="346">
        <v>2338660.4</v>
      </c>
      <c r="K194" s="347">
        <v>7.3086064498082706E-2</v>
      </c>
      <c r="L194" s="346">
        <v>2040928</v>
      </c>
      <c r="M194" s="346">
        <v>2187720</v>
      </c>
      <c r="N194" s="346">
        <v>2726126</v>
      </c>
      <c r="O194" s="346">
        <v>2101812</v>
      </c>
      <c r="P194" s="346">
        <v>2636716</v>
      </c>
      <c r="Q194" s="346">
        <v>130710.3068603524</v>
      </c>
      <c r="R194" s="346">
        <v>144951.75214548764</v>
      </c>
      <c r="S194" s="346">
        <v>236717.31704997359</v>
      </c>
      <c r="T194" s="346">
        <v>144043.83546084334</v>
      </c>
      <c r="U194" s="346">
        <v>198194.21265090245</v>
      </c>
      <c r="V194" s="353">
        <f t="shared" si="12"/>
        <v>0.18052412223987888</v>
      </c>
      <c r="W194" s="288">
        <v>0.18516113440522319</v>
      </c>
      <c r="X194" s="288">
        <v>0.17849148079092361</v>
      </c>
      <c r="Y194" s="288">
        <v>0.17610414763091284</v>
      </c>
      <c r="Z194" s="288">
        <v>0.18232732549483896</v>
      </c>
      <c r="AA194" s="288">
        <v>0.17224285748467871</v>
      </c>
      <c r="AB194" s="288">
        <v>0.18881778763269597</v>
      </c>
      <c r="AC194" s="345" t="str">
        <f t="shared" si="13"/>
        <v>Dhaka FR Non-PNP</v>
      </c>
      <c r="AD194" s="363">
        <v>2040928</v>
      </c>
      <c r="AE194" s="363">
        <v>2187720</v>
      </c>
      <c r="AF194" s="363">
        <v>2726126</v>
      </c>
      <c r="AG194" s="363">
        <v>2101812</v>
      </c>
      <c r="AH194" s="363">
        <v>2636716</v>
      </c>
      <c r="AI194" s="363">
        <v>2004101</v>
      </c>
      <c r="AJ194" s="364">
        <f t="shared" si="14"/>
        <v>13697403</v>
      </c>
      <c r="AK194" s="365">
        <v>379408.70110000001</v>
      </c>
      <c r="AL194" s="365">
        <v>390507.663</v>
      </c>
      <c r="AM194" s="365">
        <v>479442.65599999996</v>
      </c>
      <c r="AN194" s="365">
        <v>382739.96520000004</v>
      </c>
      <c r="AO194" s="365">
        <v>462564.64199999999</v>
      </c>
      <c r="AP194" s="365">
        <v>377973.4486</v>
      </c>
      <c r="AQ194" s="366">
        <f t="shared" si="15"/>
        <v>2472637.0758999996</v>
      </c>
      <c r="AR194" s="288">
        <f t="shared" si="16"/>
        <v>0.18051867758435666</v>
      </c>
      <c r="AS194" s="357" t="s">
        <v>1497</v>
      </c>
    </row>
    <row r="195" spans="1:45" hidden="1">
      <c r="A195" s="343">
        <v>848</v>
      </c>
      <c r="B195" s="343" t="s">
        <v>779</v>
      </c>
      <c r="C195" s="343" t="s">
        <v>1956</v>
      </c>
      <c r="D195" s="343">
        <v>13607</v>
      </c>
      <c r="E195" s="345" t="s">
        <v>195</v>
      </c>
      <c r="F195" s="345" t="s">
        <v>1492</v>
      </c>
      <c r="G195" s="352" t="s">
        <v>1555</v>
      </c>
      <c r="H195" s="343" t="s">
        <v>195</v>
      </c>
      <c r="I195" s="343" t="s">
        <v>1863</v>
      </c>
      <c r="J195" s="346">
        <v>12841573.4</v>
      </c>
      <c r="K195" s="347">
        <v>2.1744278535353375E-3</v>
      </c>
      <c r="L195" s="346">
        <v>11027103</v>
      </c>
      <c r="M195" s="346">
        <v>12817989</v>
      </c>
      <c r="N195" s="346">
        <v>16041510</v>
      </c>
      <c r="O195" s="346">
        <v>11103671</v>
      </c>
      <c r="P195" s="346">
        <v>13217594</v>
      </c>
      <c r="Q195" s="346">
        <v>73808.588891802821</v>
      </c>
      <c r="R195" s="346">
        <v>-104957.49259154079</v>
      </c>
      <c r="S195" s="346">
        <v>579278.702798157</v>
      </c>
      <c r="T195" s="346">
        <v>-524365.77881979011</v>
      </c>
      <c r="U195" s="346">
        <v>115851.35414226353</v>
      </c>
      <c r="V195" s="353">
        <f t="shared" si="12"/>
        <v>0.15859554563176745</v>
      </c>
      <c r="W195" s="288">
        <v>0.16278739871113576</v>
      </c>
      <c r="X195" s="288">
        <v>0.15928711186012978</v>
      </c>
      <c r="Y195" s="288">
        <v>0.14962261923918924</v>
      </c>
      <c r="Z195" s="288">
        <v>0.15727004772041331</v>
      </c>
      <c r="AA195" s="288">
        <v>0.15143743065820078</v>
      </c>
      <c r="AB195" s="288">
        <v>0.17116866560153576</v>
      </c>
      <c r="AC195" s="345" t="str">
        <f t="shared" si="13"/>
        <v>Chattogram OWN PNP</v>
      </c>
      <c r="AD195" s="363">
        <v>11027103</v>
      </c>
      <c r="AE195" s="363">
        <v>12817989</v>
      </c>
      <c r="AF195" s="363">
        <v>16041510</v>
      </c>
      <c r="AG195" s="363">
        <v>11103671</v>
      </c>
      <c r="AH195" s="363">
        <v>13217594</v>
      </c>
      <c r="AI195" s="363">
        <v>10013118</v>
      </c>
      <c r="AJ195" s="364">
        <f t="shared" si="14"/>
        <v>74220985</v>
      </c>
      <c r="AK195" s="365">
        <v>1798520.6624</v>
      </c>
      <c r="AL195" s="365">
        <v>2045751.0443999998</v>
      </c>
      <c r="AM195" s="365">
        <v>2407830.9512</v>
      </c>
      <c r="AN195" s="365">
        <v>1746607.4483</v>
      </c>
      <c r="AO195" s="365">
        <v>1998500.5152</v>
      </c>
      <c r="AP195" s="365">
        <v>1713234.3949</v>
      </c>
      <c r="AQ195" s="366">
        <f t="shared" si="15"/>
        <v>11710445.0164</v>
      </c>
      <c r="AR195" s="288">
        <f t="shared" si="16"/>
        <v>0.15777808683622294</v>
      </c>
      <c r="AS195" s="357" t="s">
        <v>1503</v>
      </c>
    </row>
    <row r="196" spans="1:45" hidden="1">
      <c r="A196" s="343">
        <v>107</v>
      </c>
      <c r="B196" s="343" t="s">
        <v>318</v>
      </c>
      <c r="C196" s="343" t="s">
        <v>1566</v>
      </c>
      <c r="D196" s="343">
        <v>2000</v>
      </c>
      <c r="E196" s="345" t="s">
        <v>389</v>
      </c>
      <c r="F196" s="345" t="s">
        <v>1537</v>
      </c>
      <c r="G196" s="352" t="s">
        <v>1041</v>
      </c>
      <c r="H196" s="343" t="s">
        <v>1566</v>
      </c>
      <c r="I196" s="343" t="s">
        <v>1863</v>
      </c>
      <c r="J196" s="346">
        <v>3526796.4</v>
      </c>
      <c r="K196" s="347">
        <v>8.3324129687064805E-2</v>
      </c>
      <c r="L196" s="346">
        <v>3261117</v>
      </c>
      <c r="M196" s="346">
        <v>3057185</v>
      </c>
      <c r="N196" s="346">
        <v>4232815</v>
      </c>
      <c r="O196" s="346">
        <v>3088986</v>
      </c>
      <c r="P196" s="346">
        <v>3993879</v>
      </c>
      <c r="Q196" s="346">
        <v>263325.57839266985</v>
      </c>
      <c r="R196" s="346">
        <v>216256.34281631705</v>
      </c>
      <c r="S196" s="346">
        <v>406579.02113881096</v>
      </c>
      <c r="T196" s="346">
        <v>241520.43631412863</v>
      </c>
      <c r="U196" s="346">
        <v>341654.82440543995</v>
      </c>
      <c r="V196" s="353">
        <f t="shared" si="12"/>
        <v>0.17018251933166581</v>
      </c>
      <c r="W196" s="288">
        <v>0.17292303636964099</v>
      </c>
      <c r="X196" s="288">
        <v>0.16773062929190841</v>
      </c>
      <c r="Y196" s="288">
        <v>0.16753578312242767</v>
      </c>
      <c r="Z196" s="288">
        <v>0.1768970817745959</v>
      </c>
      <c r="AA196" s="288">
        <v>0.15935423035706783</v>
      </c>
      <c r="AB196" s="288">
        <v>0.17665435507435392</v>
      </c>
      <c r="AC196" s="345" t="str">
        <f t="shared" si="13"/>
        <v>Rangpur FR Non-PNP</v>
      </c>
      <c r="AD196" s="363">
        <v>3261117</v>
      </c>
      <c r="AE196" s="363">
        <v>3057185</v>
      </c>
      <c r="AF196" s="363">
        <v>4232815</v>
      </c>
      <c r="AG196" s="363">
        <v>3088986</v>
      </c>
      <c r="AH196" s="363">
        <v>3993879</v>
      </c>
      <c r="AI196" s="363">
        <v>2824529</v>
      </c>
      <c r="AJ196" s="364">
        <f t="shared" si="14"/>
        <v>20458511</v>
      </c>
      <c r="AK196" s="365">
        <v>566129.91119999997</v>
      </c>
      <c r="AL196" s="365">
        <v>512995.81080000004</v>
      </c>
      <c r="AM196" s="365">
        <v>708997.01500000001</v>
      </c>
      <c r="AN196" s="365">
        <v>545824.00289999996</v>
      </c>
      <c r="AO196" s="365">
        <v>643813.77840000007</v>
      </c>
      <c r="AP196" s="365">
        <v>498514.18949999998</v>
      </c>
      <c r="AQ196" s="366">
        <f t="shared" si="15"/>
        <v>3476274.7078000004</v>
      </c>
      <c r="AR196" s="288">
        <f t="shared" si="16"/>
        <v>0.16991826569392077</v>
      </c>
      <c r="AS196" s="357" t="s">
        <v>1501</v>
      </c>
    </row>
    <row r="197" spans="1:45" hidden="1">
      <c r="A197" s="343">
        <v>56</v>
      </c>
      <c r="B197" s="343" t="s">
        <v>840</v>
      </c>
      <c r="C197" s="343" t="s">
        <v>1957</v>
      </c>
      <c r="D197" s="343">
        <v>4500</v>
      </c>
      <c r="E197" s="345" t="s">
        <v>159</v>
      </c>
      <c r="F197" s="345" t="s">
        <v>1537</v>
      </c>
      <c r="G197" s="352" t="s">
        <v>1555</v>
      </c>
      <c r="H197" s="343" t="s">
        <v>159</v>
      </c>
      <c r="I197" s="343" t="s">
        <v>1863</v>
      </c>
      <c r="J197" s="346">
        <v>7281863.7999999998</v>
      </c>
      <c r="K197" s="347">
        <v>4.8544960143615215E-2</v>
      </c>
      <c r="L197" s="346">
        <v>6838798</v>
      </c>
      <c r="M197" s="346">
        <v>6843994</v>
      </c>
      <c r="N197" s="346">
        <v>8745787</v>
      </c>
      <c r="O197" s="346">
        <v>6148879</v>
      </c>
      <c r="P197" s="346">
        <v>7831861</v>
      </c>
      <c r="Q197" s="346">
        <v>271348.98998886067</v>
      </c>
      <c r="R197" s="346">
        <v>159774.22465450666</v>
      </c>
      <c r="S197" s="346">
        <v>491271.59934548638</v>
      </c>
      <c r="T197" s="346">
        <v>266869.77253681631</v>
      </c>
      <c r="U197" s="346">
        <v>578224.35318550211</v>
      </c>
      <c r="V197" s="353">
        <f t="shared" ref="V197:V260" si="17">AVERAGE(W197:AB197)</f>
        <v>0.15726401257003114</v>
      </c>
      <c r="W197" s="288">
        <v>0.15265606459406109</v>
      </c>
      <c r="X197" s="288">
        <v>0.1513197220762916</v>
      </c>
      <c r="Y197" s="288">
        <v>0.13526348378895164</v>
      </c>
      <c r="Z197" s="288">
        <v>0.16334468071012606</v>
      </c>
      <c r="AA197" s="288">
        <v>0.15440989971344091</v>
      </c>
      <c r="AB197" s="288">
        <v>0.18659022453731558</v>
      </c>
      <c r="AC197" s="345" t="str">
        <f t="shared" ref="AC197:AC260" si="18">CONCATENATE(E197," ",G197," ",F197)</f>
        <v>Khulna OWN Non-PNP</v>
      </c>
      <c r="AD197" s="363">
        <v>6838798</v>
      </c>
      <c r="AE197" s="363">
        <v>6843994</v>
      </c>
      <c r="AF197" s="363">
        <v>8745787</v>
      </c>
      <c r="AG197" s="363">
        <v>6148879</v>
      </c>
      <c r="AH197" s="363">
        <v>7831861</v>
      </c>
      <c r="AI197" s="363">
        <v>5984486</v>
      </c>
      <c r="AJ197" s="364">
        <f t="shared" ref="AJ197:AJ260" si="19">SUM(AD197:AI197)</f>
        <v>42393805</v>
      </c>
      <c r="AK197" s="365">
        <v>1055910.5656000001</v>
      </c>
      <c r="AL197" s="365">
        <v>1049868.5262</v>
      </c>
      <c r="AM197" s="365">
        <v>1162315.0922999999</v>
      </c>
      <c r="AN197" s="365">
        <v>1005341.5530000001</v>
      </c>
      <c r="AO197" s="365">
        <v>1262495.6708</v>
      </c>
      <c r="AP197" s="365">
        <v>1099328.7690000001</v>
      </c>
      <c r="AQ197" s="366">
        <f t="shared" ref="AQ197:AQ260" si="20">SUM(AK197:AP197)</f>
        <v>6635260.1769000003</v>
      </c>
      <c r="AR197" s="288">
        <f t="shared" ref="AR197:AR260" si="21">AQ197/AJ197</f>
        <v>0.15651485345323451</v>
      </c>
      <c r="AS197" s="357" t="s">
        <v>1509</v>
      </c>
    </row>
    <row r="198" spans="1:45" hidden="1">
      <c r="A198" s="343">
        <v>16</v>
      </c>
      <c r="B198" s="343" t="s">
        <v>828</v>
      </c>
      <c r="C198" s="343" t="s">
        <v>899</v>
      </c>
      <c r="D198" s="343">
        <v>4201</v>
      </c>
      <c r="E198" s="345" t="s">
        <v>52</v>
      </c>
      <c r="F198" s="345" t="s">
        <v>1492</v>
      </c>
      <c r="G198" s="352" t="s">
        <v>1555</v>
      </c>
      <c r="H198" s="343" t="s">
        <v>52</v>
      </c>
      <c r="I198" s="343" t="s">
        <v>52</v>
      </c>
      <c r="J198" s="346">
        <v>11868382</v>
      </c>
      <c r="K198" s="347">
        <v>0.14431370639232541</v>
      </c>
      <c r="L198" s="346">
        <v>10994288</v>
      </c>
      <c r="M198" s="346">
        <v>11796532</v>
      </c>
      <c r="N198" s="346">
        <v>13496775</v>
      </c>
      <c r="O198" s="346">
        <v>9980029</v>
      </c>
      <c r="P198" s="346">
        <v>13074286</v>
      </c>
      <c r="Q198" s="346">
        <v>1443389.8367514017</v>
      </c>
      <c r="R198" s="346">
        <v>1565257.8524913853</v>
      </c>
      <c r="S198" s="346">
        <v>2158990.416469275</v>
      </c>
      <c r="T198" s="346">
        <v>1351605.931179875</v>
      </c>
      <c r="U198" s="346">
        <v>2044606.9396078633</v>
      </c>
      <c r="V198" s="353">
        <f t="shared" si="17"/>
        <v>0.18454311113545038</v>
      </c>
      <c r="W198" s="288">
        <v>0.1853014913231954</v>
      </c>
      <c r="X198" s="288">
        <v>0.1797495500822871</v>
      </c>
      <c r="Y198" s="288">
        <v>0.17441261899707963</v>
      </c>
      <c r="Z198" s="288">
        <v>0.18814893349713452</v>
      </c>
      <c r="AA198" s="288">
        <v>0.17931363009545795</v>
      </c>
      <c r="AB198" s="288">
        <v>0.20033244281754764</v>
      </c>
      <c r="AC198" s="345" t="str">
        <f t="shared" si="18"/>
        <v>Dhaka OWN PNP</v>
      </c>
      <c r="AD198" s="363">
        <v>10994288</v>
      </c>
      <c r="AE198" s="363">
        <v>11796532</v>
      </c>
      <c r="AF198" s="363">
        <v>13496775</v>
      </c>
      <c r="AG198" s="363">
        <v>9980029</v>
      </c>
      <c r="AH198" s="363">
        <v>13074286</v>
      </c>
      <c r="AI198" s="363">
        <v>9829236</v>
      </c>
      <c r="AJ198" s="364">
        <f t="shared" si="19"/>
        <v>69171146</v>
      </c>
      <c r="AK198" s="365">
        <v>2031744.2375999999</v>
      </c>
      <c r="AL198" s="365">
        <v>2121016.6333999997</v>
      </c>
      <c r="AM198" s="365">
        <v>2353677.4608</v>
      </c>
      <c r="AN198" s="365">
        <v>1877243.4548999998</v>
      </c>
      <c r="AO198" s="365">
        <v>2358601.3747999999</v>
      </c>
      <c r="AP198" s="365">
        <v>1969774.2852</v>
      </c>
      <c r="AQ198" s="366">
        <f t="shared" si="20"/>
        <v>12712057.446699999</v>
      </c>
      <c r="AR198" s="288">
        <f t="shared" si="21"/>
        <v>0.18377688070543169</v>
      </c>
      <c r="AS198" s="357" t="s">
        <v>1511</v>
      </c>
    </row>
    <row r="199" spans="1:45" hidden="1">
      <c r="A199" s="343">
        <v>338</v>
      </c>
      <c r="B199" s="343" t="s">
        <v>227</v>
      </c>
      <c r="C199" s="343" t="s">
        <v>228</v>
      </c>
      <c r="D199" s="343">
        <v>3500</v>
      </c>
      <c r="E199" s="345" t="s">
        <v>131</v>
      </c>
      <c r="F199" s="345" t="s">
        <v>1537</v>
      </c>
      <c r="G199" s="352" t="s">
        <v>1041</v>
      </c>
      <c r="H199" s="343" t="s">
        <v>230</v>
      </c>
      <c r="I199" s="343" t="s">
        <v>1863</v>
      </c>
      <c r="J199" s="346">
        <v>2404386.2000000002</v>
      </c>
      <c r="K199" s="347">
        <v>5.2707500344719542E-2</v>
      </c>
      <c r="L199" s="346">
        <v>2825386</v>
      </c>
      <c r="M199" s="346">
        <v>2722987</v>
      </c>
      <c r="N199" s="346">
        <v>2263729</v>
      </c>
      <c r="O199" s="346">
        <v>1992711</v>
      </c>
      <c r="P199" s="346">
        <v>2217118</v>
      </c>
      <c r="Q199" s="346">
        <v>155738.72444432584</v>
      </c>
      <c r="R199" s="346">
        <v>155191.9250474851</v>
      </c>
      <c r="S199" s="346">
        <v>147009.87957341364</v>
      </c>
      <c r="T199" s="346">
        <v>76493.202393517131</v>
      </c>
      <c r="U199" s="346">
        <v>99212.200867952895</v>
      </c>
      <c r="V199" s="353">
        <f t="shared" si="17"/>
        <v>0.1502709909381717</v>
      </c>
      <c r="W199" s="288">
        <v>0.14072613925997168</v>
      </c>
      <c r="X199" s="288">
        <v>0.15620781962524277</v>
      </c>
      <c r="Y199" s="288">
        <v>0.16257786849923239</v>
      </c>
      <c r="Z199" s="288">
        <v>0.14575898207641647</v>
      </c>
      <c r="AA199" s="288">
        <v>0.13603394131361563</v>
      </c>
      <c r="AB199" s="288">
        <v>0.16032119485455124</v>
      </c>
      <c r="AC199" s="345" t="str">
        <f t="shared" si="18"/>
        <v>Sylhet FR Non-PNP</v>
      </c>
      <c r="AD199" s="363">
        <v>2825386</v>
      </c>
      <c r="AE199" s="363">
        <v>2722987</v>
      </c>
      <c r="AF199" s="363">
        <v>2263729</v>
      </c>
      <c r="AG199" s="363">
        <v>1992711</v>
      </c>
      <c r="AH199" s="363">
        <v>2217118</v>
      </c>
      <c r="AI199" s="363">
        <v>1847251</v>
      </c>
      <c r="AJ199" s="364">
        <f t="shared" si="19"/>
        <v>13869182</v>
      </c>
      <c r="AK199" s="365">
        <v>399791.97749999998</v>
      </c>
      <c r="AL199" s="365">
        <v>425603.02439999999</v>
      </c>
      <c r="AM199" s="365">
        <v>368082.1728</v>
      </c>
      <c r="AN199" s="365">
        <v>290537.26380000002</v>
      </c>
      <c r="AO199" s="365">
        <v>297537.36980000004</v>
      </c>
      <c r="AP199" s="365">
        <v>296483.946</v>
      </c>
      <c r="AQ199" s="366">
        <f t="shared" si="20"/>
        <v>2078035.7543000001</v>
      </c>
      <c r="AR199" s="288">
        <f t="shared" si="21"/>
        <v>0.14983116915619105</v>
      </c>
      <c r="AS199" s="357" t="s">
        <v>1500</v>
      </c>
    </row>
    <row r="200" spans="1:45" hidden="1">
      <c r="A200" s="343">
        <v>587</v>
      </c>
      <c r="B200" s="343" t="s">
        <v>349</v>
      </c>
      <c r="C200" s="343" t="s">
        <v>1958</v>
      </c>
      <c r="D200" s="343">
        <v>2400</v>
      </c>
      <c r="E200" s="345" t="s">
        <v>389</v>
      </c>
      <c r="F200" s="345" t="s">
        <v>1537</v>
      </c>
      <c r="G200" s="352" t="s">
        <v>1041</v>
      </c>
      <c r="H200" s="343" t="s">
        <v>351</v>
      </c>
      <c r="I200" s="343" t="s">
        <v>1863</v>
      </c>
      <c r="J200" s="346">
        <v>1596569.6000000001</v>
      </c>
      <c r="K200" s="347">
        <v>4.2232002691584405E-2</v>
      </c>
      <c r="L200" s="346">
        <v>1598685</v>
      </c>
      <c r="M200" s="346">
        <v>1504955</v>
      </c>
      <c r="N200" s="346">
        <v>1985037</v>
      </c>
      <c r="O200" s="346">
        <v>1196170</v>
      </c>
      <c r="P200" s="346">
        <v>1698001</v>
      </c>
      <c r="Q200" s="346">
        <v>60941.533612268744</v>
      </c>
      <c r="R200" s="346">
        <v>52394.062594992982</v>
      </c>
      <c r="S200" s="346">
        <v>123061.47880518116</v>
      </c>
      <c r="T200" s="346">
        <v>10469.620156673191</v>
      </c>
      <c r="U200" s="346">
        <v>90264.96305339309</v>
      </c>
      <c r="V200" s="353">
        <f t="shared" si="17"/>
        <v>0.16102645178347832</v>
      </c>
      <c r="W200" s="288">
        <v>0.1637095539627374</v>
      </c>
      <c r="X200" s="288">
        <v>0.1560773422209627</v>
      </c>
      <c r="Y200" s="288">
        <v>0.15051950608488143</v>
      </c>
      <c r="Z200" s="288">
        <v>0.17574241293118642</v>
      </c>
      <c r="AA200" s="288">
        <v>0.15300337153018864</v>
      </c>
      <c r="AB200" s="288">
        <v>0.16710652397091347</v>
      </c>
      <c r="AC200" s="345" t="str">
        <f t="shared" si="18"/>
        <v>Rangpur FR Non-PNP</v>
      </c>
      <c r="AD200" s="363">
        <v>1598685</v>
      </c>
      <c r="AE200" s="363">
        <v>1504955</v>
      </c>
      <c r="AF200" s="363">
        <v>1985037</v>
      </c>
      <c r="AG200" s="363">
        <v>1196170</v>
      </c>
      <c r="AH200" s="363">
        <v>1698001</v>
      </c>
      <c r="AI200" s="363">
        <v>1382915</v>
      </c>
      <c r="AJ200" s="364">
        <f t="shared" si="19"/>
        <v>9365763</v>
      </c>
      <c r="AK200" s="365">
        <v>264102.5968</v>
      </c>
      <c r="AL200" s="365">
        <v>238535.36749999999</v>
      </c>
      <c r="AM200" s="365">
        <v>298152.55739999999</v>
      </c>
      <c r="AN200" s="365">
        <v>210047.45200000002</v>
      </c>
      <c r="AO200" s="365">
        <v>263699.55530000001</v>
      </c>
      <c r="AP200" s="365">
        <v>231223.38799999998</v>
      </c>
      <c r="AQ200" s="366">
        <f t="shared" si="20"/>
        <v>1505760.9170000001</v>
      </c>
      <c r="AR200" s="288">
        <f t="shared" si="21"/>
        <v>0.16077290414032472</v>
      </c>
      <c r="AS200" s="357" t="s">
        <v>1501</v>
      </c>
    </row>
    <row r="201" spans="1:45" hidden="1">
      <c r="A201" s="343">
        <v>386</v>
      </c>
      <c r="B201" s="343" t="s">
        <v>363</v>
      </c>
      <c r="C201" s="343" t="s">
        <v>364</v>
      </c>
      <c r="D201" s="343">
        <v>2400</v>
      </c>
      <c r="E201" s="345" t="s">
        <v>107</v>
      </c>
      <c r="F201" s="345" t="s">
        <v>1537</v>
      </c>
      <c r="G201" s="352" t="s">
        <v>1041</v>
      </c>
      <c r="H201" s="343" t="s">
        <v>150</v>
      </c>
      <c r="I201" s="343" t="s">
        <v>1863</v>
      </c>
      <c r="J201" s="346">
        <v>1941291.8</v>
      </c>
      <c r="K201" s="347">
        <v>6.3373455684272051E-2</v>
      </c>
      <c r="L201" s="346">
        <v>1807241</v>
      </c>
      <c r="M201" s="346">
        <v>1610965</v>
      </c>
      <c r="N201" s="346">
        <v>2348732</v>
      </c>
      <c r="O201" s="346">
        <v>1569247</v>
      </c>
      <c r="P201" s="346">
        <v>2370274</v>
      </c>
      <c r="Q201" s="346">
        <v>100440.56499553408</v>
      </c>
      <c r="R201" s="346">
        <v>73985.081839488761</v>
      </c>
      <c r="S201" s="346">
        <v>198655.71650368359</v>
      </c>
      <c r="T201" s="346">
        <v>53564.71323405992</v>
      </c>
      <c r="U201" s="346">
        <v>188485.77271493734</v>
      </c>
      <c r="V201" s="353">
        <f t="shared" si="17"/>
        <v>0.16841692053264148</v>
      </c>
      <c r="W201" s="288">
        <v>0.17276625672453</v>
      </c>
      <c r="X201" s="288">
        <v>0.16449339949532188</v>
      </c>
      <c r="Y201" s="288">
        <v>0.15750121645885715</v>
      </c>
      <c r="Z201" s="288">
        <v>0.1757362743979333</v>
      </c>
      <c r="AA201" s="288">
        <v>0.16377006544742553</v>
      </c>
      <c r="AB201" s="288">
        <v>0.17623431067178114</v>
      </c>
      <c r="AC201" s="345" t="str">
        <f t="shared" si="18"/>
        <v>Rajshahi FR Non-PNP</v>
      </c>
      <c r="AD201" s="363">
        <v>1807241</v>
      </c>
      <c r="AE201" s="363">
        <v>1610965</v>
      </c>
      <c r="AF201" s="363">
        <v>2348732</v>
      </c>
      <c r="AG201" s="363">
        <v>1569247</v>
      </c>
      <c r="AH201" s="363">
        <v>2370274</v>
      </c>
      <c r="AI201" s="363">
        <v>1995568</v>
      </c>
      <c r="AJ201" s="364">
        <f t="shared" si="19"/>
        <v>11702027</v>
      </c>
      <c r="AK201" s="365">
        <v>313917.76169999997</v>
      </c>
      <c r="AL201" s="365">
        <v>264197.76800000004</v>
      </c>
      <c r="AM201" s="365">
        <v>369925.13250000001</v>
      </c>
      <c r="AN201" s="365">
        <v>275716.87359999999</v>
      </c>
      <c r="AO201" s="365">
        <v>407924.32750000001</v>
      </c>
      <c r="AP201" s="365">
        <v>351818.6384</v>
      </c>
      <c r="AQ201" s="366">
        <f t="shared" si="20"/>
        <v>1983500.5017000004</v>
      </c>
      <c r="AR201" s="288">
        <f t="shared" si="21"/>
        <v>0.16950059179490873</v>
      </c>
      <c r="AS201" s="357" t="s">
        <v>1499</v>
      </c>
    </row>
    <row r="202" spans="1:45">
      <c r="A202" s="343">
        <v>483</v>
      </c>
      <c r="B202" s="343" t="s">
        <v>449</v>
      </c>
      <c r="C202" s="343" t="s">
        <v>1959</v>
      </c>
      <c r="D202" s="343">
        <v>2000</v>
      </c>
      <c r="E202" s="345" t="s">
        <v>195</v>
      </c>
      <c r="F202" s="345" t="s">
        <v>1537</v>
      </c>
      <c r="G202" s="352" t="s">
        <v>1041</v>
      </c>
      <c r="H202" s="343" t="s">
        <v>195</v>
      </c>
      <c r="I202" s="343" t="s">
        <v>1863</v>
      </c>
      <c r="J202" s="346">
        <v>1605103</v>
      </c>
      <c r="K202" s="347">
        <v>4.9801490147002969E-2</v>
      </c>
      <c r="L202" s="346">
        <v>1397382</v>
      </c>
      <c r="M202" s="346">
        <v>1859930</v>
      </c>
      <c r="N202" s="346">
        <v>1972100</v>
      </c>
      <c r="O202" s="346">
        <v>1105203</v>
      </c>
      <c r="P202" s="346">
        <v>1690900</v>
      </c>
      <c r="Q202" s="346">
        <v>51620.678206225479</v>
      </c>
      <c r="R202" s="346">
        <v>88006.872054385283</v>
      </c>
      <c r="S202" s="346">
        <v>170739.73671619955</v>
      </c>
      <c r="T202" s="346">
        <v>39238.007795599988</v>
      </c>
      <c r="U202" s="346">
        <v>50077.311424714251</v>
      </c>
      <c r="V202" s="353">
        <f t="shared" si="17"/>
        <v>0.14699925418488904</v>
      </c>
      <c r="W202" s="288">
        <v>0.14102144812088327</v>
      </c>
      <c r="X202" s="288">
        <v>0.14734775536029035</v>
      </c>
      <c r="Y202" s="288">
        <v>0.16047344058894683</v>
      </c>
      <c r="Z202" s="288">
        <v>0.15378853898668127</v>
      </c>
      <c r="AA202" s="288">
        <v>0.12985151345822385</v>
      </c>
      <c r="AB202" s="288">
        <v>0.14951282859430876</v>
      </c>
      <c r="AC202" s="345" t="str">
        <f t="shared" si="18"/>
        <v>Chattogram FR Non-PNP</v>
      </c>
      <c r="AD202" s="363">
        <v>1397382</v>
      </c>
      <c r="AE202" s="363">
        <v>1859930</v>
      </c>
      <c r="AF202" s="363">
        <v>1972100</v>
      </c>
      <c r="AG202" s="363">
        <v>1105203</v>
      </c>
      <c r="AH202" s="363">
        <v>1690900</v>
      </c>
      <c r="AI202" s="363">
        <v>1212247</v>
      </c>
      <c r="AJ202" s="364">
        <f t="shared" si="19"/>
        <v>9237762</v>
      </c>
      <c r="AK202" s="365">
        <v>198288.50579999998</v>
      </c>
      <c r="AL202" s="365">
        <v>268946.16720000003</v>
      </c>
      <c r="AM202" s="365">
        <v>315141.42019999999</v>
      </c>
      <c r="AN202" s="365">
        <v>169869.70110000001</v>
      </c>
      <c r="AO202" s="365">
        <v>218971.42050000001</v>
      </c>
      <c r="AP202" s="365">
        <v>180708.6036</v>
      </c>
      <c r="AQ202" s="366">
        <f t="shared" si="20"/>
        <v>1351925.8184</v>
      </c>
      <c r="AR202" s="288">
        <f t="shared" si="21"/>
        <v>0.14634776457761089</v>
      </c>
      <c r="AS202" s="357" t="s">
        <v>1494</v>
      </c>
    </row>
    <row r="203" spans="1:45" hidden="1">
      <c r="A203" s="343">
        <v>250</v>
      </c>
      <c r="B203" s="343" t="s">
        <v>289</v>
      </c>
      <c r="C203" s="343" t="s">
        <v>1960</v>
      </c>
      <c r="D203" s="343">
        <v>1700</v>
      </c>
      <c r="E203" s="345" t="s">
        <v>52</v>
      </c>
      <c r="F203" s="345" t="s">
        <v>1537</v>
      </c>
      <c r="G203" s="352" t="s">
        <v>1041</v>
      </c>
      <c r="H203" s="343" t="s">
        <v>79</v>
      </c>
      <c r="I203" s="343" t="s">
        <v>52</v>
      </c>
      <c r="J203" s="346">
        <v>2172409.2000000002</v>
      </c>
      <c r="K203" s="347">
        <v>5.9296390445391096E-2</v>
      </c>
      <c r="L203" s="346">
        <v>2248738</v>
      </c>
      <c r="M203" s="346">
        <v>2335323</v>
      </c>
      <c r="N203" s="346">
        <v>2447749</v>
      </c>
      <c r="O203" s="346">
        <v>1637343</v>
      </c>
      <c r="P203" s="346">
        <v>2192893</v>
      </c>
      <c r="Q203" s="346">
        <v>133034.74881617445</v>
      </c>
      <c r="R203" s="346">
        <v>117398.70298385696</v>
      </c>
      <c r="S203" s="346">
        <v>187418.59650280385</v>
      </c>
      <c r="T203" s="346">
        <v>50134.471036244533</v>
      </c>
      <c r="U203" s="346">
        <v>156093.60131271888</v>
      </c>
      <c r="V203" s="353">
        <f t="shared" si="17"/>
        <v>0.15266036148655823</v>
      </c>
      <c r="W203" s="288">
        <v>0.14886198673447298</v>
      </c>
      <c r="X203" s="288">
        <v>0.14828988085038808</v>
      </c>
      <c r="Y203" s="288">
        <v>0.14816598025463318</v>
      </c>
      <c r="Z203" s="288">
        <v>0.16121095291600449</v>
      </c>
      <c r="AA203" s="288">
        <v>0.15029706861452136</v>
      </c>
      <c r="AB203" s="288">
        <v>0.15913629954932934</v>
      </c>
      <c r="AC203" s="345" t="str">
        <f t="shared" si="18"/>
        <v>Dhaka FR Non-PNP</v>
      </c>
      <c r="AD203" s="363">
        <v>2248738</v>
      </c>
      <c r="AE203" s="363">
        <v>2335323</v>
      </c>
      <c r="AF203" s="363">
        <v>2447749</v>
      </c>
      <c r="AG203" s="363">
        <v>1637343</v>
      </c>
      <c r="AH203" s="363">
        <v>2192893</v>
      </c>
      <c r="AI203" s="363">
        <v>1754189</v>
      </c>
      <c r="AJ203" s="364">
        <f t="shared" si="19"/>
        <v>12616235</v>
      </c>
      <c r="AK203" s="365">
        <v>336186.48050000001</v>
      </c>
      <c r="AL203" s="365">
        <v>347963.27600000001</v>
      </c>
      <c r="AM203" s="365">
        <v>363246.10000000003</v>
      </c>
      <c r="AN203" s="365">
        <v>263940.01400000002</v>
      </c>
      <c r="AO203" s="365">
        <v>328714.51079999999</v>
      </c>
      <c r="AP203" s="365">
        <v>278721.08740000002</v>
      </c>
      <c r="AQ203" s="366">
        <f t="shared" si="20"/>
        <v>1918771.4687000001</v>
      </c>
      <c r="AR203" s="288">
        <f t="shared" si="21"/>
        <v>0.1520874863776713</v>
      </c>
      <c r="AS203" s="357" t="s">
        <v>1497</v>
      </c>
    </row>
    <row r="204" spans="1:45" hidden="1">
      <c r="A204" s="343">
        <v>264</v>
      </c>
      <c r="B204" s="343" t="s">
        <v>395</v>
      </c>
      <c r="C204" s="343" t="s">
        <v>396</v>
      </c>
      <c r="D204" s="343">
        <v>1100</v>
      </c>
      <c r="E204" s="345" t="s">
        <v>52</v>
      </c>
      <c r="F204" s="345" t="s">
        <v>1537</v>
      </c>
      <c r="G204" s="352" t="s">
        <v>1041</v>
      </c>
      <c r="H204" s="343" t="s">
        <v>52</v>
      </c>
      <c r="I204" s="343" t="s">
        <v>52</v>
      </c>
      <c r="J204" s="346">
        <v>2306820.6</v>
      </c>
      <c r="K204" s="347">
        <v>4.8018984442686131E-2</v>
      </c>
      <c r="L204" s="346">
        <v>2458317</v>
      </c>
      <c r="M204" s="346">
        <v>2298942</v>
      </c>
      <c r="N204" s="346">
        <v>2401957</v>
      </c>
      <c r="O204" s="346">
        <v>2262410</v>
      </c>
      <c r="P204" s="346">
        <v>2112477</v>
      </c>
      <c r="Q204" s="346">
        <v>108907.16007716942</v>
      </c>
      <c r="R204" s="346">
        <v>87884.498070092581</v>
      </c>
      <c r="S204" s="346">
        <v>136023.61129829549</v>
      </c>
      <c r="T204" s="346">
        <v>119002.91177944106</v>
      </c>
      <c r="U204" s="346">
        <v>102037.73129234096</v>
      </c>
      <c r="V204" s="353">
        <f t="shared" si="17"/>
        <v>0.15301651035130762</v>
      </c>
      <c r="W204" s="288">
        <v>0.14803106457166623</v>
      </c>
      <c r="X204" s="288">
        <v>0.14803509979231852</v>
      </c>
      <c r="Y204" s="288">
        <v>0.14735334764668589</v>
      </c>
      <c r="Z204" s="288">
        <v>0.15697512513366182</v>
      </c>
      <c r="AA204" s="288">
        <v>0.14982369533036766</v>
      </c>
      <c r="AB204" s="288">
        <v>0.16788072963314565</v>
      </c>
      <c r="AC204" s="345" t="str">
        <f t="shared" si="18"/>
        <v>Dhaka FR Non-PNP</v>
      </c>
      <c r="AD204" s="363">
        <v>2458317</v>
      </c>
      <c r="AE204" s="363">
        <v>2298942</v>
      </c>
      <c r="AF204" s="363">
        <v>2401957</v>
      </c>
      <c r="AG204" s="363">
        <v>2262410</v>
      </c>
      <c r="AH204" s="363">
        <v>2112477</v>
      </c>
      <c r="AI204" s="363">
        <v>2034524</v>
      </c>
      <c r="AJ204" s="364">
        <f t="shared" si="19"/>
        <v>13568627</v>
      </c>
      <c r="AK204" s="365">
        <v>364076.59960000002</v>
      </c>
      <c r="AL204" s="365">
        <v>342542.35800000001</v>
      </c>
      <c r="AM204" s="365">
        <v>354528.70560000004</v>
      </c>
      <c r="AN204" s="365">
        <v>355198.21299999999</v>
      </c>
      <c r="AO204" s="365">
        <v>316448.90479999996</v>
      </c>
      <c r="AP204" s="365">
        <v>341377.85740000004</v>
      </c>
      <c r="AQ204" s="366">
        <f t="shared" si="20"/>
        <v>2074172.6384000001</v>
      </c>
      <c r="AR204" s="288">
        <f t="shared" si="21"/>
        <v>0.15286532958714247</v>
      </c>
      <c r="AS204" s="357" t="s">
        <v>1497</v>
      </c>
    </row>
    <row r="205" spans="1:45" hidden="1">
      <c r="A205" s="343">
        <v>333</v>
      </c>
      <c r="B205" s="343" t="s">
        <v>265</v>
      </c>
      <c r="C205" s="343" t="s">
        <v>1961</v>
      </c>
      <c r="D205" s="343">
        <v>1250</v>
      </c>
      <c r="E205" s="345" t="s">
        <v>18</v>
      </c>
      <c r="F205" s="345" t="s">
        <v>1537</v>
      </c>
      <c r="G205" s="352" t="s">
        <v>1041</v>
      </c>
      <c r="H205" s="343" t="s">
        <v>18</v>
      </c>
      <c r="I205" s="343" t="s">
        <v>1863</v>
      </c>
      <c r="J205" s="346">
        <v>2020115.4</v>
      </c>
      <c r="K205" s="347">
        <v>5.039300118299167E-2</v>
      </c>
      <c r="L205" s="346">
        <v>1967147</v>
      </c>
      <c r="M205" s="346">
        <v>1986012</v>
      </c>
      <c r="N205" s="346">
        <v>2305975</v>
      </c>
      <c r="O205" s="346">
        <v>1525665</v>
      </c>
      <c r="P205" s="346">
        <v>2315778</v>
      </c>
      <c r="Q205" s="346">
        <v>85138.613377843285</v>
      </c>
      <c r="R205" s="346">
        <v>82362.718537651876</v>
      </c>
      <c r="S205" s="346">
        <v>173123.51170255826</v>
      </c>
      <c r="T205" s="346">
        <v>5875.6855309972307</v>
      </c>
      <c r="U205" s="346">
        <v>162497.85956084775</v>
      </c>
      <c r="V205" s="353">
        <f t="shared" si="17"/>
        <v>0.15683989984989566</v>
      </c>
      <c r="W205" s="288">
        <v>0.14645130942530452</v>
      </c>
      <c r="X205" s="288">
        <v>0.15167617466241518</v>
      </c>
      <c r="Y205" s="288">
        <v>0.15189481655441608</v>
      </c>
      <c r="Z205" s="288">
        <v>0.17428810459026325</v>
      </c>
      <c r="AA205" s="288">
        <v>0.1537724809442346</v>
      </c>
      <c r="AB205" s="288">
        <v>0.16295651292274041</v>
      </c>
      <c r="AC205" s="345" t="str">
        <f t="shared" si="18"/>
        <v>Mymensingh FR Non-PNP</v>
      </c>
      <c r="AD205" s="363">
        <v>1967147</v>
      </c>
      <c r="AE205" s="363">
        <v>1986012</v>
      </c>
      <c r="AF205" s="363">
        <v>2305975</v>
      </c>
      <c r="AG205" s="363">
        <v>1525665</v>
      </c>
      <c r="AH205" s="363">
        <v>2315778</v>
      </c>
      <c r="AI205" s="363">
        <v>1619190</v>
      </c>
      <c r="AJ205" s="364">
        <f t="shared" si="19"/>
        <v>11719767</v>
      </c>
      <c r="AK205" s="365">
        <v>289170.609</v>
      </c>
      <c r="AL205" s="365">
        <v>301277.86869999999</v>
      </c>
      <c r="AM205" s="365">
        <v>349585.65840000001</v>
      </c>
      <c r="AN205" s="365">
        <v>266076.15039999998</v>
      </c>
      <c r="AO205" s="365">
        <v>360798.52399999998</v>
      </c>
      <c r="AP205" s="365">
        <v>263762.46719999996</v>
      </c>
      <c r="AQ205" s="366">
        <f t="shared" si="20"/>
        <v>1830671.2777</v>
      </c>
      <c r="AR205" s="288">
        <f t="shared" si="21"/>
        <v>0.15620372637954322</v>
      </c>
      <c r="AS205" s="357" t="s">
        <v>1515</v>
      </c>
    </row>
    <row r="206" spans="1:45" hidden="1">
      <c r="A206" s="343">
        <v>269</v>
      </c>
      <c r="B206" s="343" t="s">
        <v>255</v>
      </c>
      <c r="C206" s="343" t="s">
        <v>1962</v>
      </c>
      <c r="D206" s="343">
        <v>2590</v>
      </c>
      <c r="E206" s="345" t="s">
        <v>52</v>
      </c>
      <c r="F206" s="345" t="s">
        <v>1537</v>
      </c>
      <c r="G206" s="352" t="s">
        <v>1041</v>
      </c>
      <c r="H206" s="343" t="s">
        <v>79</v>
      </c>
      <c r="I206" s="343" t="s">
        <v>52</v>
      </c>
      <c r="J206" s="346">
        <v>2832826.6</v>
      </c>
      <c r="K206" s="347">
        <v>5.7149749180047026E-2</v>
      </c>
      <c r="L206" s="346">
        <v>2692054</v>
      </c>
      <c r="M206" s="346">
        <v>2761301</v>
      </c>
      <c r="N206" s="346">
        <v>3137371</v>
      </c>
      <c r="O206" s="346">
        <v>2481030</v>
      </c>
      <c r="P206" s="346">
        <v>3092377</v>
      </c>
      <c r="Q206" s="346">
        <v>128664.38697548234</v>
      </c>
      <c r="R206" s="346">
        <v>138470.71158354398</v>
      </c>
      <c r="S206" s="346">
        <v>213854.68830959668</v>
      </c>
      <c r="T206" s="346">
        <v>125186.17421082529</v>
      </c>
      <c r="U206" s="346">
        <v>203300.68722337869</v>
      </c>
      <c r="V206" s="353">
        <f t="shared" si="17"/>
        <v>0.16233251546973793</v>
      </c>
      <c r="W206" s="288">
        <v>0.15945572983977668</v>
      </c>
      <c r="X206" s="288">
        <v>0.15716499837667183</v>
      </c>
      <c r="Y206" s="288">
        <v>0.15827453486528806</v>
      </c>
      <c r="Z206" s="288">
        <v>0.17034014262160727</v>
      </c>
      <c r="AA206" s="288">
        <v>0.15967933444543436</v>
      </c>
      <c r="AB206" s="288">
        <v>0.16908035266964933</v>
      </c>
      <c r="AC206" s="345" t="str">
        <f t="shared" si="18"/>
        <v>Dhaka FR Non-PNP</v>
      </c>
      <c r="AD206" s="363">
        <v>2692054</v>
      </c>
      <c r="AE206" s="363">
        <v>2761301</v>
      </c>
      <c r="AF206" s="363">
        <v>3137371</v>
      </c>
      <c r="AG206" s="363">
        <v>2481030</v>
      </c>
      <c r="AH206" s="363">
        <v>3092377</v>
      </c>
      <c r="AI206" s="363">
        <v>2452704</v>
      </c>
      <c r="AJ206" s="364">
        <f t="shared" si="19"/>
        <v>16616837</v>
      </c>
      <c r="AK206" s="365">
        <v>436112.424</v>
      </c>
      <c r="AL206" s="365">
        <v>435732.98219999997</v>
      </c>
      <c r="AM206" s="365">
        <v>496332.09220000001</v>
      </c>
      <c r="AN206" s="365">
        <v>422519.23870000005</v>
      </c>
      <c r="AO206" s="365">
        <v>496017.59159999999</v>
      </c>
      <c r="AP206" s="365">
        <v>414490.58300000004</v>
      </c>
      <c r="AQ206" s="366">
        <f t="shared" si="20"/>
        <v>2701204.9117000001</v>
      </c>
      <c r="AR206" s="288">
        <f t="shared" si="21"/>
        <v>0.16255830828093218</v>
      </c>
      <c r="AS206" s="357" t="s">
        <v>1497</v>
      </c>
    </row>
    <row r="207" spans="1:45">
      <c r="A207" s="343">
        <v>417</v>
      </c>
      <c r="B207" s="343" t="s">
        <v>337</v>
      </c>
      <c r="C207" s="343" t="s">
        <v>939</v>
      </c>
      <c r="D207" s="343">
        <v>2400</v>
      </c>
      <c r="E207" s="345" t="s">
        <v>195</v>
      </c>
      <c r="F207" s="345" t="s">
        <v>1537</v>
      </c>
      <c r="G207" s="352" t="s">
        <v>1041</v>
      </c>
      <c r="H207" s="343" t="s">
        <v>186</v>
      </c>
      <c r="I207" s="343" t="s">
        <v>1863</v>
      </c>
      <c r="J207" s="346">
        <v>1584211</v>
      </c>
      <c r="K207" s="347">
        <v>5.9195374923325488E-2</v>
      </c>
      <c r="L207" s="346">
        <v>1306043</v>
      </c>
      <c r="M207" s="346">
        <v>1855415</v>
      </c>
      <c r="N207" s="346">
        <v>2004775</v>
      </c>
      <c r="O207" s="346">
        <v>1019346</v>
      </c>
      <c r="P207" s="346">
        <v>1735476</v>
      </c>
      <c r="Q207" s="346">
        <v>65173.27520825906</v>
      </c>
      <c r="R207" s="346">
        <v>106854.05425016844</v>
      </c>
      <c r="S207" s="346">
        <v>172233.78449734562</v>
      </c>
      <c r="T207" s="346">
        <v>39056.06309282154</v>
      </c>
      <c r="U207" s="346">
        <v>85572.643464687309</v>
      </c>
      <c r="V207" s="353">
        <f t="shared" si="17"/>
        <v>0.16360808953042943</v>
      </c>
      <c r="W207" s="288">
        <v>0.16703124123704702</v>
      </c>
      <c r="X207" s="288">
        <v>0.1494028702700817</v>
      </c>
      <c r="Y207" s="288">
        <v>0.16248913162639475</v>
      </c>
      <c r="Z207" s="288">
        <v>0.1731531964652949</v>
      </c>
      <c r="AA207" s="288">
        <v>0.15481411614207286</v>
      </c>
      <c r="AB207" s="288">
        <v>0.17475798144168528</v>
      </c>
      <c r="AC207" s="345" t="str">
        <f t="shared" si="18"/>
        <v>Chattogram FR Non-PNP</v>
      </c>
      <c r="AD207" s="363">
        <v>1306043</v>
      </c>
      <c r="AE207" s="363">
        <v>1855415</v>
      </c>
      <c r="AF207" s="363">
        <v>2004775</v>
      </c>
      <c r="AG207" s="363">
        <v>1019346</v>
      </c>
      <c r="AH207" s="363">
        <v>1735476</v>
      </c>
      <c r="AI207" s="363">
        <v>1038586</v>
      </c>
      <c r="AJ207" s="364">
        <f t="shared" si="19"/>
        <v>8959641</v>
      </c>
      <c r="AK207" s="365">
        <v>221504.72320000001</v>
      </c>
      <c r="AL207" s="365">
        <v>276827.91800000001</v>
      </c>
      <c r="AM207" s="365">
        <v>325575.13519999996</v>
      </c>
      <c r="AN207" s="365">
        <v>176551.0736</v>
      </c>
      <c r="AO207" s="365">
        <v>258585.77499999999</v>
      </c>
      <c r="AP207" s="365">
        <v>181214.75999999998</v>
      </c>
      <c r="AQ207" s="366">
        <f t="shared" si="20"/>
        <v>1440259.385</v>
      </c>
      <c r="AR207" s="288">
        <f t="shared" si="21"/>
        <v>0.16074967568455031</v>
      </c>
      <c r="AS207" s="357" t="s">
        <v>1494</v>
      </c>
    </row>
    <row r="208" spans="1:45" hidden="1">
      <c r="A208" s="343">
        <v>112</v>
      </c>
      <c r="B208" s="343" t="s">
        <v>780</v>
      </c>
      <c r="C208" s="343" t="s">
        <v>922</v>
      </c>
      <c r="D208" s="343">
        <v>3400</v>
      </c>
      <c r="E208" s="345" t="s">
        <v>195</v>
      </c>
      <c r="F208" s="345" t="s">
        <v>1537</v>
      </c>
      <c r="G208" s="352" t="s">
        <v>1555</v>
      </c>
      <c r="H208" s="343" t="s">
        <v>162</v>
      </c>
      <c r="I208" s="343" t="s">
        <v>1863</v>
      </c>
      <c r="J208" s="346">
        <v>4092756.4</v>
      </c>
      <c r="K208" s="347">
        <v>9.8405920746560474E-2</v>
      </c>
      <c r="L208" s="346">
        <v>3499432</v>
      </c>
      <c r="M208" s="346">
        <v>4147064</v>
      </c>
      <c r="N208" s="346">
        <v>4901568</v>
      </c>
      <c r="O208" s="346">
        <v>3558641</v>
      </c>
      <c r="P208" s="346">
        <v>4357077</v>
      </c>
      <c r="Q208" s="346">
        <v>287492.54344915261</v>
      </c>
      <c r="R208" s="346">
        <v>410301.17625738261</v>
      </c>
      <c r="S208" s="346">
        <v>577889.65435686463</v>
      </c>
      <c r="T208" s="346">
        <v>255335.51219212473</v>
      </c>
      <c r="U208" s="346">
        <v>482738.42341136595</v>
      </c>
      <c r="V208" s="353">
        <f t="shared" si="17"/>
        <v>0.17164299677149164</v>
      </c>
      <c r="W208" s="288">
        <v>0.17696090731852737</v>
      </c>
      <c r="X208" s="288">
        <v>0.1686743051688703</v>
      </c>
      <c r="Y208" s="288">
        <v>0.16152450383214922</v>
      </c>
      <c r="Z208" s="288">
        <v>0.16944889201515484</v>
      </c>
      <c r="AA208" s="288">
        <v>0.16565292071162888</v>
      </c>
      <c r="AB208" s="288">
        <v>0.18759645158261914</v>
      </c>
      <c r="AC208" s="345" t="str">
        <f t="shared" si="18"/>
        <v>Chattogram OWN Non-PNP</v>
      </c>
      <c r="AD208" s="363">
        <v>3499432</v>
      </c>
      <c r="AE208" s="363">
        <v>4147064</v>
      </c>
      <c r="AF208" s="363">
        <v>4901568</v>
      </c>
      <c r="AG208" s="363">
        <v>3558641</v>
      </c>
      <c r="AH208" s="363">
        <v>4357077</v>
      </c>
      <c r="AI208" s="363">
        <v>3276192</v>
      </c>
      <c r="AJ208" s="364">
        <f t="shared" si="19"/>
        <v>23739974</v>
      </c>
      <c r="AK208" s="365">
        <v>620099.3504</v>
      </c>
      <c r="AL208" s="365">
        <v>702512.64159999997</v>
      </c>
      <c r="AM208" s="365">
        <v>793563.6973</v>
      </c>
      <c r="AN208" s="365">
        <v>589609.79969999997</v>
      </c>
      <c r="AO208" s="365">
        <v>738960.25919999997</v>
      </c>
      <c r="AP208" s="365">
        <v>614609.86719999998</v>
      </c>
      <c r="AQ208" s="366">
        <f t="shared" si="20"/>
        <v>4059355.6154000005</v>
      </c>
      <c r="AR208" s="288">
        <f t="shared" si="21"/>
        <v>0.1709924204382027</v>
      </c>
      <c r="AS208" s="357" t="s">
        <v>1504</v>
      </c>
    </row>
    <row r="209" spans="1:45" hidden="1">
      <c r="A209" s="343">
        <v>762</v>
      </c>
      <c r="B209" s="343" t="s">
        <v>330</v>
      </c>
      <c r="C209" s="343" t="s">
        <v>1963</v>
      </c>
      <c r="D209" s="343">
        <v>2100</v>
      </c>
      <c r="E209" s="345" t="s">
        <v>18</v>
      </c>
      <c r="F209" s="345" t="s">
        <v>1537</v>
      </c>
      <c r="G209" s="352" t="s">
        <v>1041</v>
      </c>
      <c r="H209" s="343" t="s">
        <v>18</v>
      </c>
      <c r="I209" s="343" t="s">
        <v>1863</v>
      </c>
      <c r="J209" s="346">
        <v>711938.6</v>
      </c>
      <c r="K209" s="347">
        <v>1.8886296003761731E-2</v>
      </c>
      <c r="L209" s="346">
        <v>575819</v>
      </c>
      <c r="M209" s="346">
        <v>748651</v>
      </c>
      <c r="N209" s="346">
        <v>863613</v>
      </c>
      <c r="O209" s="346">
        <v>563267</v>
      </c>
      <c r="P209" s="346">
        <v>808343</v>
      </c>
      <c r="Q209" s="346">
        <v>-5765.2815987800423</v>
      </c>
      <c r="R209" s="346">
        <v>27077.411609777235</v>
      </c>
      <c r="S209" s="346">
        <v>31631.919872856379</v>
      </c>
      <c r="T209" s="346">
        <v>-6853.6620107797935</v>
      </c>
      <c r="U209" s="346">
        <v>21139.027807444829</v>
      </c>
      <c r="V209" s="353">
        <f t="shared" si="17"/>
        <v>0.15082312399618228</v>
      </c>
      <c r="W209" s="288">
        <v>0.16103540106411945</v>
      </c>
      <c r="X209" s="288">
        <v>0.15617216293902675</v>
      </c>
      <c r="Y209" s="288">
        <v>0.15444716073843964</v>
      </c>
      <c r="Z209" s="288">
        <v>0.14726056730178999</v>
      </c>
      <c r="AA209" s="288">
        <v>0.14768184524059885</v>
      </c>
      <c r="AB209" s="288">
        <v>0.13834160669311907</v>
      </c>
      <c r="AC209" s="345" t="str">
        <f t="shared" si="18"/>
        <v>Mymensingh FR Non-PNP</v>
      </c>
      <c r="AD209" s="363">
        <v>575819</v>
      </c>
      <c r="AE209" s="363">
        <v>748651</v>
      </c>
      <c r="AF209" s="363">
        <v>863613</v>
      </c>
      <c r="AG209" s="363">
        <v>563267</v>
      </c>
      <c r="AH209" s="363">
        <v>808343</v>
      </c>
      <c r="AI209" s="363">
        <v>636070</v>
      </c>
      <c r="AJ209" s="364">
        <f t="shared" si="19"/>
        <v>4195763</v>
      </c>
      <c r="AK209" s="365">
        <v>92706.858999999997</v>
      </c>
      <c r="AL209" s="365">
        <v>115666.57949999999</v>
      </c>
      <c r="AM209" s="365">
        <v>132305.3584</v>
      </c>
      <c r="AN209" s="365">
        <v>82969.229099999997</v>
      </c>
      <c r="AO209" s="365">
        <v>118341.26880000001</v>
      </c>
      <c r="AP209" s="365">
        <v>88086.277000000002</v>
      </c>
      <c r="AQ209" s="366">
        <f t="shared" si="20"/>
        <v>630075.57179999992</v>
      </c>
      <c r="AR209" s="288">
        <f t="shared" si="21"/>
        <v>0.15016948569306701</v>
      </c>
      <c r="AS209" s="357" t="s">
        <v>1515</v>
      </c>
    </row>
    <row r="210" spans="1:45" hidden="1">
      <c r="A210" s="343">
        <v>267</v>
      </c>
      <c r="B210" s="343" t="s">
        <v>316</v>
      </c>
      <c r="C210" s="343" t="s">
        <v>317</v>
      </c>
      <c r="D210" s="343">
        <v>2000</v>
      </c>
      <c r="E210" s="345" t="s">
        <v>52</v>
      </c>
      <c r="F210" s="345" t="s">
        <v>1537</v>
      </c>
      <c r="G210" s="352" t="s">
        <v>1041</v>
      </c>
      <c r="H210" s="343" t="s">
        <v>52</v>
      </c>
      <c r="I210" s="343" t="s">
        <v>52</v>
      </c>
      <c r="J210" s="346">
        <v>2241169.2000000002</v>
      </c>
      <c r="K210" s="347">
        <v>7.2658449845292725E-2</v>
      </c>
      <c r="L210" s="346">
        <v>1889578</v>
      </c>
      <c r="M210" s="346">
        <v>2273034</v>
      </c>
      <c r="N210" s="346">
        <v>2568178</v>
      </c>
      <c r="O210" s="346">
        <v>1934098</v>
      </c>
      <c r="P210" s="346">
        <v>2540958</v>
      </c>
      <c r="Q210" s="346">
        <v>114524.4222184908</v>
      </c>
      <c r="R210" s="346">
        <v>141794.40758920106</v>
      </c>
      <c r="S210" s="346">
        <v>217006.74802678102</v>
      </c>
      <c r="T210" s="346">
        <v>113028.95004504762</v>
      </c>
      <c r="U210" s="346">
        <v>227844.87168555369</v>
      </c>
      <c r="V210" s="353">
        <f t="shared" si="17"/>
        <v>0.1738784063319849</v>
      </c>
      <c r="W210" s="288">
        <v>0.17394994309277312</v>
      </c>
      <c r="X210" s="288">
        <v>0.17157131093375066</v>
      </c>
      <c r="Y210" s="288">
        <v>0.16982191606021144</v>
      </c>
      <c r="Z210" s="288">
        <v>0.17855571375957552</v>
      </c>
      <c r="AA210" s="288">
        <v>0.16637751219822147</v>
      </c>
      <c r="AB210" s="288">
        <v>0.18299404194737703</v>
      </c>
      <c r="AC210" s="345" t="str">
        <f t="shared" si="18"/>
        <v>Dhaka FR Non-PNP</v>
      </c>
      <c r="AD210" s="363">
        <v>1889578</v>
      </c>
      <c r="AE210" s="363">
        <v>2273034</v>
      </c>
      <c r="AF210" s="363">
        <v>2568178</v>
      </c>
      <c r="AG210" s="363">
        <v>1934098</v>
      </c>
      <c r="AH210" s="363">
        <v>2540958</v>
      </c>
      <c r="AI210" s="363">
        <v>2008714</v>
      </c>
      <c r="AJ210" s="364">
        <f t="shared" si="19"/>
        <v>13214560</v>
      </c>
      <c r="AK210" s="365">
        <v>332943.8198</v>
      </c>
      <c r="AL210" s="365">
        <v>390052.80599999998</v>
      </c>
      <c r="AM210" s="365">
        <v>436076.7942</v>
      </c>
      <c r="AN210" s="365">
        <v>345236.49299999996</v>
      </c>
      <c r="AO210" s="365">
        <v>420114.29850000003</v>
      </c>
      <c r="AP210" s="365">
        <v>367386.47460000002</v>
      </c>
      <c r="AQ210" s="366">
        <f t="shared" si="20"/>
        <v>2291810.6861</v>
      </c>
      <c r="AR210" s="288">
        <f t="shared" si="21"/>
        <v>0.17343072233203377</v>
      </c>
      <c r="AS210" s="357" t="s">
        <v>1497</v>
      </c>
    </row>
    <row r="211" spans="1:45">
      <c r="A211" s="343">
        <v>372</v>
      </c>
      <c r="B211" s="343" t="s">
        <v>184</v>
      </c>
      <c r="C211" s="343" t="s">
        <v>942</v>
      </c>
      <c r="D211" s="343">
        <v>2200</v>
      </c>
      <c r="E211" s="345" t="s">
        <v>195</v>
      </c>
      <c r="F211" s="345" t="s">
        <v>1537</v>
      </c>
      <c r="G211" s="352" t="s">
        <v>1041</v>
      </c>
      <c r="H211" s="343" t="s">
        <v>186</v>
      </c>
      <c r="I211" s="343" t="s">
        <v>1863</v>
      </c>
      <c r="J211" s="346">
        <v>1636952.8</v>
      </c>
      <c r="K211" s="347">
        <v>5.0028187188640529E-2</v>
      </c>
      <c r="L211" s="346">
        <v>1383329</v>
      </c>
      <c r="M211" s="346">
        <v>1713103</v>
      </c>
      <c r="N211" s="346">
        <v>1836713</v>
      </c>
      <c r="O211" s="346">
        <v>1429256</v>
      </c>
      <c r="P211" s="346">
        <v>1822363</v>
      </c>
      <c r="Q211" s="346">
        <v>59730.659455681947</v>
      </c>
      <c r="R211" s="346">
        <v>81200.070746954036</v>
      </c>
      <c r="S211" s="346">
        <v>125708.12713132412</v>
      </c>
      <c r="T211" s="346">
        <v>55465.845749380096</v>
      </c>
      <c r="U211" s="346">
        <v>87364.202403505973</v>
      </c>
      <c r="V211" s="353">
        <f t="shared" si="17"/>
        <v>0.15659328960170213</v>
      </c>
      <c r="W211" s="288">
        <v>0.16108125936654344</v>
      </c>
      <c r="X211" s="288">
        <v>0.15406172366258569</v>
      </c>
      <c r="Y211" s="288">
        <v>0.15771215378746631</v>
      </c>
      <c r="Z211" s="288">
        <v>0.15171619124785501</v>
      </c>
      <c r="AA211" s="288">
        <v>0.1463747418035444</v>
      </c>
      <c r="AB211" s="288">
        <v>0.16861366774221798</v>
      </c>
      <c r="AC211" s="345" t="str">
        <f t="shared" si="18"/>
        <v>Chattogram FR Non-PNP</v>
      </c>
      <c r="AD211" s="363">
        <v>1383329</v>
      </c>
      <c r="AE211" s="363">
        <v>1713103</v>
      </c>
      <c r="AF211" s="363">
        <v>1836713</v>
      </c>
      <c r="AG211" s="363">
        <v>1429256</v>
      </c>
      <c r="AH211" s="363">
        <v>1822363</v>
      </c>
      <c r="AI211" s="363">
        <v>1302283</v>
      </c>
      <c r="AJ211" s="364">
        <f t="shared" si="19"/>
        <v>9487047</v>
      </c>
      <c r="AK211" s="365">
        <v>223545.80479999998</v>
      </c>
      <c r="AL211" s="365">
        <v>263475.08759999997</v>
      </c>
      <c r="AM211" s="365">
        <v>289649.7978</v>
      </c>
      <c r="AN211" s="365">
        <v>202166.15900000001</v>
      </c>
      <c r="AO211" s="365">
        <v>258957.92440000002</v>
      </c>
      <c r="AP211" s="365">
        <v>218783.20800000001</v>
      </c>
      <c r="AQ211" s="366">
        <f t="shared" si="20"/>
        <v>1456577.9816000001</v>
      </c>
      <c r="AR211" s="288">
        <f t="shared" si="21"/>
        <v>0.1535333367274348</v>
      </c>
      <c r="AS211" s="357" t="s">
        <v>1494</v>
      </c>
    </row>
    <row r="212" spans="1:45" hidden="1">
      <c r="A212" s="343">
        <v>108</v>
      </c>
      <c r="B212" s="343" t="s">
        <v>101</v>
      </c>
      <c r="C212" s="343" t="s">
        <v>102</v>
      </c>
      <c r="D212" s="343">
        <v>2300</v>
      </c>
      <c r="E212" s="345" t="s">
        <v>52</v>
      </c>
      <c r="F212" s="345" t="s">
        <v>1537</v>
      </c>
      <c r="G212" s="352" t="s">
        <v>1041</v>
      </c>
      <c r="H212" s="343" t="s">
        <v>103</v>
      </c>
      <c r="I212" s="343" t="s">
        <v>52</v>
      </c>
      <c r="J212" s="346">
        <v>4522066.5999999996</v>
      </c>
      <c r="K212" s="347">
        <v>5.0120781057151877E-2</v>
      </c>
      <c r="L212" s="346">
        <v>4618638</v>
      </c>
      <c r="M212" s="346">
        <v>4191942</v>
      </c>
      <c r="N212" s="346">
        <v>4875861</v>
      </c>
      <c r="O212" s="346">
        <v>3771074</v>
      </c>
      <c r="P212" s="346">
        <v>5152818</v>
      </c>
      <c r="Q212" s="346">
        <v>247381.25506338594</v>
      </c>
      <c r="R212" s="346">
        <v>57147.292306588846</v>
      </c>
      <c r="S212" s="346">
        <v>378238.90628470888</v>
      </c>
      <c r="T212" s="346">
        <v>183445.90421175677</v>
      </c>
      <c r="U212" s="346">
        <v>267034.19205585553</v>
      </c>
      <c r="V212" s="353">
        <f t="shared" si="17"/>
        <v>0.15741881978394032</v>
      </c>
      <c r="W212" s="288">
        <v>0.15243428610844012</v>
      </c>
      <c r="X212" s="288">
        <v>0.15603451922488532</v>
      </c>
      <c r="Y212" s="288">
        <v>0.15040249171913714</v>
      </c>
      <c r="Z212" s="288">
        <v>0.1690769430387849</v>
      </c>
      <c r="AA212" s="288">
        <v>0.14878405581771365</v>
      </c>
      <c r="AB212" s="288">
        <v>0.1677806227946807</v>
      </c>
      <c r="AC212" s="345" t="str">
        <f t="shared" si="18"/>
        <v>Dhaka FR Non-PNP</v>
      </c>
      <c r="AD212" s="363">
        <v>4618638</v>
      </c>
      <c r="AE212" s="363">
        <v>4191942</v>
      </c>
      <c r="AF212" s="363">
        <v>4875861</v>
      </c>
      <c r="AG212" s="363">
        <v>3771074</v>
      </c>
      <c r="AH212" s="363">
        <v>5152818</v>
      </c>
      <c r="AI212" s="363">
        <v>3684961</v>
      </c>
      <c r="AJ212" s="364">
        <f t="shared" si="19"/>
        <v>26295294</v>
      </c>
      <c r="AK212" s="365">
        <v>707113.17160000012</v>
      </c>
      <c r="AL212" s="365">
        <v>667357.00719999999</v>
      </c>
      <c r="AM212" s="365">
        <v>732841.90829999989</v>
      </c>
      <c r="AN212" s="365">
        <v>628243.81169999996</v>
      </c>
      <c r="AO212" s="365">
        <v>767770.03099999996</v>
      </c>
      <c r="AP212" s="365">
        <v>618320.34700000007</v>
      </c>
      <c r="AQ212" s="366">
        <f t="shared" si="20"/>
        <v>4121646.2768000001</v>
      </c>
      <c r="AR212" s="288">
        <f t="shared" si="21"/>
        <v>0.15674463562947805</v>
      </c>
      <c r="AS212" s="357" t="s">
        <v>1497</v>
      </c>
    </row>
    <row r="213" spans="1:45" hidden="1">
      <c r="A213" s="343">
        <v>182</v>
      </c>
      <c r="B213" s="343" t="s">
        <v>209</v>
      </c>
      <c r="C213" s="343" t="s">
        <v>211</v>
      </c>
      <c r="D213" s="343">
        <v>2500</v>
      </c>
      <c r="E213" s="345" t="s">
        <v>189</v>
      </c>
      <c r="F213" s="345" t="s">
        <v>1537</v>
      </c>
      <c r="G213" s="352" t="s">
        <v>1041</v>
      </c>
      <c r="H213" s="343" t="s">
        <v>211</v>
      </c>
      <c r="I213" s="343" t="s">
        <v>1863</v>
      </c>
      <c r="J213" s="346">
        <v>3633624.2</v>
      </c>
      <c r="K213" s="347">
        <v>4.5932869266883142E-2</v>
      </c>
      <c r="L213" s="346">
        <v>3744703</v>
      </c>
      <c r="M213" s="346">
        <v>4059805</v>
      </c>
      <c r="N213" s="346">
        <v>4181434</v>
      </c>
      <c r="O213" s="346">
        <v>2658323</v>
      </c>
      <c r="P213" s="346">
        <v>3523856</v>
      </c>
      <c r="Q213" s="346">
        <v>142785.84644959675</v>
      </c>
      <c r="R213" s="346">
        <v>170679.17873858789</v>
      </c>
      <c r="S213" s="346">
        <v>264095.67423069337</v>
      </c>
      <c r="T213" s="346">
        <v>85898.570333069598</v>
      </c>
      <c r="U213" s="346">
        <v>171054.65696596669</v>
      </c>
      <c r="V213" s="353">
        <f t="shared" si="17"/>
        <v>0.15270528408801362</v>
      </c>
      <c r="W213" s="288">
        <v>0.1310390000030546</v>
      </c>
      <c r="X213" s="288">
        <v>0.13334905526581683</v>
      </c>
      <c r="Y213" s="288">
        <v>0.15020705680933771</v>
      </c>
      <c r="Z213" s="288">
        <v>0.16331397310481727</v>
      </c>
      <c r="AA213" s="288">
        <v>0.16145929657656446</v>
      </c>
      <c r="AB213" s="288">
        <v>0.17686332276849093</v>
      </c>
      <c r="AC213" s="345" t="str">
        <f t="shared" si="18"/>
        <v>Barishal FR Non-PNP</v>
      </c>
      <c r="AD213" s="363">
        <v>3744703</v>
      </c>
      <c r="AE213" s="363">
        <v>4059805</v>
      </c>
      <c r="AF213" s="363">
        <v>4181434</v>
      </c>
      <c r="AG213" s="363">
        <v>2658323</v>
      </c>
      <c r="AH213" s="363">
        <v>3523856</v>
      </c>
      <c r="AI213" s="363">
        <v>2763505</v>
      </c>
      <c r="AJ213" s="364">
        <f t="shared" si="19"/>
        <v>20931626</v>
      </c>
      <c r="AK213" s="365">
        <v>536615.7966</v>
      </c>
      <c r="AL213" s="365">
        <v>540360.04550000001</v>
      </c>
      <c r="AM213" s="365">
        <v>627215.25</v>
      </c>
      <c r="AN213" s="365">
        <v>433838.15040000004</v>
      </c>
      <c r="AO213" s="365">
        <v>570512.28639999998</v>
      </c>
      <c r="AP213" s="365">
        <v>488024.03380000003</v>
      </c>
      <c r="AQ213" s="366">
        <f t="shared" si="20"/>
        <v>3196565.5627000001</v>
      </c>
      <c r="AR213" s="288">
        <f t="shared" si="21"/>
        <v>0.15271463204530791</v>
      </c>
      <c r="AS213" s="357" t="s">
        <v>1495</v>
      </c>
    </row>
    <row r="214" spans="1:45" hidden="1">
      <c r="A214" s="343">
        <v>452</v>
      </c>
      <c r="B214" s="343" t="s">
        <v>1279</v>
      </c>
      <c r="C214" s="343" t="s">
        <v>346</v>
      </c>
      <c r="D214" s="343">
        <v>2500</v>
      </c>
      <c r="E214" s="345" t="s">
        <v>389</v>
      </c>
      <c r="F214" s="345" t="s">
        <v>1537</v>
      </c>
      <c r="G214" s="352" t="s">
        <v>1041</v>
      </c>
      <c r="H214" s="343" t="s">
        <v>336</v>
      </c>
      <c r="I214" s="343" t="s">
        <v>1863</v>
      </c>
      <c r="J214" s="346">
        <v>1876371.6</v>
      </c>
      <c r="K214" s="347">
        <v>5.2025716798677742E-2</v>
      </c>
      <c r="L214" s="346">
        <v>1644906</v>
      </c>
      <c r="M214" s="346">
        <v>1756770</v>
      </c>
      <c r="N214" s="346">
        <v>2330893</v>
      </c>
      <c r="O214" s="346">
        <v>1506542</v>
      </c>
      <c r="P214" s="346">
        <v>2142747</v>
      </c>
      <c r="Q214" s="346">
        <v>77970.660162525252</v>
      </c>
      <c r="R214" s="346">
        <v>73144.480959087814</v>
      </c>
      <c r="S214" s="346">
        <v>161946.8641779524</v>
      </c>
      <c r="T214" s="346">
        <v>33809.98417802903</v>
      </c>
      <c r="U214" s="346">
        <v>141225.89787581464</v>
      </c>
      <c r="V214" s="353">
        <f t="shared" si="17"/>
        <v>0.15811726893905884</v>
      </c>
      <c r="W214" s="288">
        <v>0.16272455117940243</v>
      </c>
      <c r="X214" s="288">
        <v>0.16112789162710045</v>
      </c>
      <c r="Y214" s="288">
        <v>0.15923767352167356</v>
      </c>
      <c r="Z214" s="288">
        <v>0.14927746926672553</v>
      </c>
      <c r="AA214" s="288">
        <v>0.15594242388211024</v>
      </c>
      <c r="AB214" s="288">
        <v>0.1603936041573408</v>
      </c>
      <c r="AC214" s="345" t="str">
        <f t="shared" si="18"/>
        <v>Rangpur FR Non-PNP</v>
      </c>
      <c r="AD214" s="363">
        <v>1644906</v>
      </c>
      <c r="AE214" s="363">
        <v>1756770</v>
      </c>
      <c r="AF214" s="363">
        <v>2330893</v>
      </c>
      <c r="AG214" s="363">
        <v>1506542</v>
      </c>
      <c r="AH214" s="363">
        <v>2142747</v>
      </c>
      <c r="AI214" s="363">
        <v>1556267</v>
      </c>
      <c r="AJ214" s="364">
        <f t="shared" si="19"/>
        <v>10938125</v>
      </c>
      <c r="AK214" s="365">
        <v>267790.53399999999</v>
      </c>
      <c r="AL214" s="365">
        <v>284070.19410000002</v>
      </c>
      <c r="AM214" s="365">
        <v>371311.4142</v>
      </c>
      <c r="AN214" s="365">
        <v>224323.95490000001</v>
      </c>
      <c r="AO214" s="365">
        <v>327197.31420000002</v>
      </c>
      <c r="AP214" s="365">
        <v>250247.73360000001</v>
      </c>
      <c r="AQ214" s="366">
        <f t="shared" si="20"/>
        <v>1724941.145</v>
      </c>
      <c r="AR214" s="288">
        <f t="shared" si="21"/>
        <v>0.1576998932632421</v>
      </c>
      <c r="AS214" s="357" t="s">
        <v>1501</v>
      </c>
    </row>
    <row r="215" spans="1:45" hidden="1">
      <c r="A215" s="343">
        <v>199</v>
      </c>
      <c r="B215" s="343" t="s">
        <v>352</v>
      </c>
      <c r="C215" s="343" t="s">
        <v>353</v>
      </c>
      <c r="D215" s="343">
        <v>2500</v>
      </c>
      <c r="E215" s="345" t="s">
        <v>189</v>
      </c>
      <c r="F215" s="345" t="s">
        <v>1537</v>
      </c>
      <c r="G215" s="352" t="s">
        <v>1041</v>
      </c>
      <c r="H215" s="343" t="s">
        <v>189</v>
      </c>
      <c r="I215" s="343" t="s">
        <v>1863</v>
      </c>
      <c r="J215" s="346">
        <v>3267165</v>
      </c>
      <c r="K215" s="347">
        <v>4.2087445527095486E-2</v>
      </c>
      <c r="L215" s="346">
        <v>3186226</v>
      </c>
      <c r="M215" s="346">
        <v>3108956</v>
      </c>
      <c r="N215" s="346">
        <v>3862595</v>
      </c>
      <c r="O215" s="346">
        <v>2559627</v>
      </c>
      <c r="P215" s="346">
        <v>3618421</v>
      </c>
      <c r="Q215" s="346">
        <v>134498.19239341363</v>
      </c>
      <c r="R215" s="346">
        <v>132656.82863272587</v>
      </c>
      <c r="S215" s="346">
        <v>170413.83605236595</v>
      </c>
      <c r="T215" s="346">
        <v>77165.585268912371</v>
      </c>
      <c r="U215" s="346">
        <v>172798.70248024678</v>
      </c>
      <c r="V215" s="353">
        <f t="shared" si="17"/>
        <v>0.13269969947520274</v>
      </c>
      <c r="W215" s="288">
        <v>0.1300431186958407</v>
      </c>
      <c r="X215" s="288">
        <v>0.12807846487327251</v>
      </c>
      <c r="Y215" s="288">
        <v>0.1156134409981836</v>
      </c>
      <c r="Z215" s="288">
        <v>0.13356606430277881</v>
      </c>
      <c r="AA215" s="288">
        <v>0.12307323106668344</v>
      </c>
      <c r="AB215" s="288">
        <v>0.16582387691445727</v>
      </c>
      <c r="AC215" s="345" t="str">
        <f t="shared" si="18"/>
        <v>Barishal FR Non-PNP</v>
      </c>
      <c r="AD215" s="363">
        <v>3186226</v>
      </c>
      <c r="AE215" s="363">
        <v>3108956</v>
      </c>
      <c r="AF215" s="363">
        <v>3862595</v>
      </c>
      <c r="AG215" s="363">
        <v>2559627</v>
      </c>
      <c r="AH215" s="363">
        <v>3618421</v>
      </c>
      <c r="AI215" s="363">
        <v>2039291</v>
      </c>
      <c r="AJ215" s="364">
        <f t="shared" si="19"/>
        <v>18375116</v>
      </c>
      <c r="AK215" s="365">
        <v>414528.13269999996</v>
      </c>
      <c r="AL215" s="365">
        <v>397324.57679999998</v>
      </c>
      <c r="AM215" s="365">
        <v>445993.89449999999</v>
      </c>
      <c r="AN215" s="365">
        <v>341710.20449999999</v>
      </c>
      <c r="AO215" s="365">
        <v>467499.99320000003</v>
      </c>
      <c r="AP215" s="365">
        <v>338104.83140000002</v>
      </c>
      <c r="AQ215" s="366">
        <f t="shared" si="20"/>
        <v>2405161.6330999997</v>
      </c>
      <c r="AR215" s="288">
        <f t="shared" si="21"/>
        <v>0.13089232378723487</v>
      </c>
      <c r="AS215" s="357" t="s">
        <v>1495</v>
      </c>
    </row>
    <row r="216" spans="1:45" hidden="1">
      <c r="A216" s="343">
        <v>216</v>
      </c>
      <c r="B216" s="343" t="s">
        <v>360</v>
      </c>
      <c r="C216" s="343" t="s">
        <v>935</v>
      </c>
      <c r="D216" s="343">
        <v>2300</v>
      </c>
      <c r="E216" s="345" t="s">
        <v>52</v>
      </c>
      <c r="F216" s="345" t="s">
        <v>1537</v>
      </c>
      <c r="G216" s="352" t="s">
        <v>1041</v>
      </c>
      <c r="H216" s="343" t="s">
        <v>362</v>
      </c>
      <c r="I216" s="343" t="s">
        <v>52</v>
      </c>
      <c r="J216" s="346">
        <v>2544561.7999999998</v>
      </c>
      <c r="K216" s="347">
        <v>7.9607274974732398E-2</v>
      </c>
      <c r="L216" s="346">
        <v>2262638</v>
      </c>
      <c r="M216" s="346">
        <v>2386532</v>
      </c>
      <c r="N216" s="346">
        <v>2992245</v>
      </c>
      <c r="O216" s="346">
        <v>2146124</v>
      </c>
      <c r="P216" s="346">
        <v>2935270</v>
      </c>
      <c r="Q216" s="346">
        <v>164581.6019610865</v>
      </c>
      <c r="R216" s="346">
        <v>161327.86824318033</v>
      </c>
      <c r="S216" s="346">
        <v>279756.00682091288</v>
      </c>
      <c r="T216" s="346">
        <v>153361.5949472331</v>
      </c>
      <c r="U216" s="346">
        <v>253801.08254158718</v>
      </c>
      <c r="V216" s="353">
        <f t="shared" si="17"/>
        <v>0.17552336523260448</v>
      </c>
      <c r="W216" s="288">
        <v>0.17923022481330184</v>
      </c>
      <c r="X216" s="288">
        <v>0.16753193703834396</v>
      </c>
      <c r="Y216" s="288">
        <v>0.17184565980846483</v>
      </c>
      <c r="Z216" s="288">
        <v>0.18303548723080879</v>
      </c>
      <c r="AA216" s="288">
        <v>0.16784045062151201</v>
      </c>
      <c r="AB216" s="288">
        <v>0.18365643188319544</v>
      </c>
      <c r="AC216" s="345" t="str">
        <f t="shared" si="18"/>
        <v>Dhaka FR Non-PNP</v>
      </c>
      <c r="AD216" s="363">
        <v>2262638</v>
      </c>
      <c r="AE216" s="363">
        <v>2386532</v>
      </c>
      <c r="AF216" s="363">
        <v>2992245</v>
      </c>
      <c r="AG216" s="363">
        <v>2146124</v>
      </c>
      <c r="AH216" s="363">
        <v>2935270</v>
      </c>
      <c r="AI216" s="363">
        <v>2017376</v>
      </c>
      <c r="AJ216" s="364">
        <f t="shared" si="19"/>
        <v>14740185</v>
      </c>
      <c r="AK216" s="365">
        <v>408632.06160000002</v>
      </c>
      <c r="AL216" s="365">
        <v>401414.68239999999</v>
      </c>
      <c r="AM216" s="365">
        <v>514067.51920000004</v>
      </c>
      <c r="AN216" s="365">
        <v>392525.89670000004</v>
      </c>
      <c r="AO216" s="365">
        <v>502811.40840000001</v>
      </c>
      <c r="AP216" s="365">
        <v>370184.826</v>
      </c>
      <c r="AQ216" s="366">
        <f t="shared" si="20"/>
        <v>2589636.3942999998</v>
      </c>
      <c r="AR216" s="288">
        <f t="shared" si="21"/>
        <v>0.17568547438855076</v>
      </c>
      <c r="AS216" s="357" t="s">
        <v>1497</v>
      </c>
    </row>
    <row r="217" spans="1:45" hidden="1">
      <c r="A217" s="343">
        <v>185</v>
      </c>
      <c r="B217" s="343" t="s">
        <v>67</v>
      </c>
      <c r="C217" s="343" t="s">
        <v>68</v>
      </c>
      <c r="D217" s="343">
        <v>1500</v>
      </c>
      <c r="E217" s="345" t="s">
        <v>52</v>
      </c>
      <c r="F217" s="345" t="s">
        <v>1537</v>
      </c>
      <c r="G217" s="352" t="s">
        <v>1041</v>
      </c>
      <c r="H217" s="343" t="s">
        <v>52</v>
      </c>
      <c r="I217" s="343" t="s">
        <v>52</v>
      </c>
      <c r="J217" s="346">
        <v>2565540</v>
      </c>
      <c r="K217" s="347">
        <v>5.9443581694000158E-2</v>
      </c>
      <c r="L217" s="346">
        <v>2332684</v>
      </c>
      <c r="M217" s="346">
        <v>2492970</v>
      </c>
      <c r="N217" s="346">
        <v>2716601</v>
      </c>
      <c r="O217" s="346">
        <v>2464579</v>
      </c>
      <c r="P217" s="346">
        <v>2820866</v>
      </c>
      <c r="Q217" s="346">
        <v>139712.60734140727</v>
      </c>
      <c r="R217" s="346">
        <v>131104.66111896362</v>
      </c>
      <c r="S217" s="346">
        <v>182827.2357329895</v>
      </c>
      <c r="T217" s="346">
        <v>139161.13277529745</v>
      </c>
      <c r="U217" s="346">
        <v>169718.79592746805</v>
      </c>
      <c r="V217" s="353">
        <f t="shared" si="17"/>
        <v>0.1612338321328656</v>
      </c>
      <c r="W217" s="288">
        <v>0.15940895577362971</v>
      </c>
      <c r="X217" s="288">
        <v>0.15998491428905473</v>
      </c>
      <c r="Y217" s="288">
        <v>0.15500767542796154</v>
      </c>
      <c r="Z217" s="288">
        <v>0.16638598680051872</v>
      </c>
      <c r="AA217" s="288">
        <v>0.15541403131745091</v>
      </c>
      <c r="AB217" s="288">
        <v>0.17120142918857795</v>
      </c>
      <c r="AC217" s="345" t="str">
        <f t="shared" si="18"/>
        <v>Dhaka FR Non-PNP</v>
      </c>
      <c r="AD217" s="363">
        <v>2332684</v>
      </c>
      <c r="AE217" s="363">
        <v>2492970</v>
      </c>
      <c r="AF217" s="363">
        <v>2716601</v>
      </c>
      <c r="AG217" s="363">
        <v>2464579</v>
      </c>
      <c r="AH217" s="363">
        <v>2820866</v>
      </c>
      <c r="AI217" s="363">
        <v>2462980</v>
      </c>
      <c r="AJ217" s="364">
        <f t="shared" si="19"/>
        <v>15290680</v>
      </c>
      <c r="AK217" s="365">
        <v>372062.93849999999</v>
      </c>
      <c r="AL217" s="365">
        <v>402863.7904</v>
      </c>
      <c r="AM217" s="365">
        <v>418084.89390000002</v>
      </c>
      <c r="AN217" s="365">
        <v>410105.94559999998</v>
      </c>
      <c r="AO217" s="365">
        <v>440264.85140000004</v>
      </c>
      <c r="AP217" s="365">
        <v>421624.51199999999</v>
      </c>
      <c r="AQ217" s="366">
        <f t="shared" si="20"/>
        <v>2465006.9317999999</v>
      </c>
      <c r="AR217" s="288">
        <f t="shared" si="21"/>
        <v>0.16120976515105934</v>
      </c>
      <c r="AS217" s="357" t="s">
        <v>1497</v>
      </c>
    </row>
    <row r="218" spans="1:45" hidden="1">
      <c r="A218" s="343">
        <v>576</v>
      </c>
      <c r="B218" s="343" t="s">
        <v>151</v>
      </c>
      <c r="C218" s="343" t="s">
        <v>152</v>
      </c>
      <c r="D218" s="343">
        <v>1750</v>
      </c>
      <c r="E218" s="345" t="s">
        <v>18</v>
      </c>
      <c r="F218" s="345" t="s">
        <v>1537</v>
      </c>
      <c r="G218" s="352" t="s">
        <v>1041</v>
      </c>
      <c r="H218" s="343" t="s">
        <v>153</v>
      </c>
      <c r="I218" s="343" t="s">
        <v>1863</v>
      </c>
      <c r="J218" s="346">
        <v>1128077</v>
      </c>
      <c r="K218" s="347">
        <v>2.3108117143895823E-2</v>
      </c>
      <c r="L218" s="346">
        <v>1081606</v>
      </c>
      <c r="M218" s="346">
        <v>1216590</v>
      </c>
      <c r="N218" s="346">
        <v>1442114</v>
      </c>
      <c r="O218" s="346">
        <v>717464</v>
      </c>
      <c r="P218" s="346">
        <v>1182611</v>
      </c>
      <c r="Q218" s="346">
        <v>26918.130157060688</v>
      </c>
      <c r="R218" s="346">
        <v>27205.825048873841</v>
      </c>
      <c r="S218" s="346">
        <v>84490.425316755864</v>
      </c>
      <c r="T218" s="346">
        <v>-3741.6818866603426</v>
      </c>
      <c r="U218" s="346">
        <v>-4534.0213193572126</v>
      </c>
      <c r="V218" s="353">
        <f t="shared" si="17"/>
        <v>0.14690499669505339</v>
      </c>
      <c r="W218" s="288">
        <v>0.142545910978086</v>
      </c>
      <c r="X218" s="288">
        <v>0.13658823217079835</v>
      </c>
      <c r="Y218" s="288">
        <v>0.14796768166409319</v>
      </c>
      <c r="Z218" s="288">
        <v>0.14788296660220568</v>
      </c>
      <c r="AA218" s="288">
        <v>0.14116008190228441</v>
      </c>
      <c r="AB218" s="288">
        <v>0.16528510685285283</v>
      </c>
      <c r="AC218" s="345" t="str">
        <f t="shared" si="18"/>
        <v>Mymensingh FR Non-PNP</v>
      </c>
      <c r="AD218" s="363">
        <v>1081606</v>
      </c>
      <c r="AE218" s="363">
        <v>1216590</v>
      </c>
      <c r="AF218" s="363">
        <v>1442114</v>
      </c>
      <c r="AG218" s="363">
        <v>717464</v>
      </c>
      <c r="AH218" s="363">
        <v>1182611</v>
      </c>
      <c r="AI218" s="363">
        <v>853487</v>
      </c>
      <c r="AJ218" s="364">
        <f t="shared" si="19"/>
        <v>6493872</v>
      </c>
      <c r="AK218" s="365">
        <v>156291.92249999999</v>
      </c>
      <c r="AL218" s="365">
        <v>166794.35190000001</v>
      </c>
      <c r="AM218" s="365">
        <v>213144.44919999997</v>
      </c>
      <c r="AN218" s="365">
        <v>106112.9256</v>
      </c>
      <c r="AO218" s="365">
        <v>167102.93430000002</v>
      </c>
      <c r="AP218" s="365">
        <v>141081.23579999999</v>
      </c>
      <c r="AQ218" s="366">
        <f t="shared" si="20"/>
        <v>950527.81929999997</v>
      </c>
      <c r="AR218" s="288">
        <f t="shared" si="21"/>
        <v>0.14637304512623592</v>
      </c>
      <c r="AS218" s="357" t="s">
        <v>1515</v>
      </c>
    </row>
    <row r="219" spans="1:45" hidden="1">
      <c r="A219" s="343">
        <v>746</v>
      </c>
      <c r="B219" s="343" t="s">
        <v>305</v>
      </c>
      <c r="C219" s="343" t="s">
        <v>306</v>
      </c>
      <c r="D219" s="343">
        <v>2000</v>
      </c>
      <c r="E219" s="345" t="s">
        <v>52</v>
      </c>
      <c r="F219" s="345" t="s">
        <v>1537</v>
      </c>
      <c r="G219" s="352" t="s">
        <v>1041</v>
      </c>
      <c r="H219" s="343" t="s">
        <v>79</v>
      </c>
      <c r="I219" s="343" t="s">
        <v>52</v>
      </c>
      <c r="J219" s="346">
        <v>1770056.6</v>
      </c>
      <c r="K219" s="347">
        <v>4.08483053142722E-2</v>
      </c>
      <c r="L219" s="346">
        <v>1769983</v>
      </c>
      <c r="M219" s="346">
        <v>1842464</v>
      </c>
      <c r="N219" s="346">
        <v>1983138</v>
      </c>
      <c r="O219" s="346">
        <v>1504580</v>
      </c>
      <c r="P219" s="346">
        <v>1750118</v>
      </c>
      <c r="Q219" s="346">
        <v>73998.612184858241</v>
      </c>
      <c r="R219" s="346">
        <v>71159.43762096588</v>
      </c>
      <c r="S219" s="346">
        <v>106384.4114602097</v>
      </c>
      <c r="T219" s="346">
        <v>45047.564964247111</v>
      </c>
      <c r="U219" s="346">
        <v>64929.035871431988</v>
      </c>
      <c r="V219" s="353">
        <f t="shared" si="17"/>
        <v>0.16350005184126215</v>
      </c>
      <c r="W219" s="288">
        <v>0.1632253624040915</v>
      </c>
      <c r="X219" s="288">
        <v>0.15300152689703184</v>
      </c>
      <c r="Y219" s="288">
        <v>0.15776100789958961</v>
      </c>
      <c r="Z219" s="288">
        <v>0.17372521550139994</v>
      </c>
      <c r="AA219" s="288">
        <v>0.16068704517409521</v>
      </c>
      <c r="AB219" s="288">
        <v>0.17260015317136479</v>
      </c>
      <c r="AC219" s="345" t="str">
        <f t="shared" si="18"/>
        <v>Dhaka FR Non-PNP</v>
      </c>
      <c r="AD219" s="363">
        <v>1769983</v>
      </c>
      <c r="AE219" s="363">
        <v>1842464</v>
      </c>
      <c r="AF219" s="363">
        <v>1983138</v>
      </c>
      <c r="AG219" s="363">
        <v>1504580</v>
      </c>
      <c r="AH219" s="363">
        <v>1750118</v>
      </c>
      <c r="AI219" s="363">
        <v>1285480</v>
      </c>
      <c r="AJ219" s="364">
        <f t="shared" si="19"/>
        <v>10135763</v>
      </c>
      <c r="AK219" s="365">
        <v>300012.11850000004</v>
      </c>
      <c r="AL219" s="365">
        <v>282081.08530000004</v>
      </c>
      <c r="AM219" s="365">
        <v>311352.82299999997</v>
      </c>
      <c r="AN219" s="365">
        <v>261345.546</v>
      </c>
      <c r="AO219" s="365">
        <v>280893.77850000001</v>
      </c>
      <c r="AP219" s="365">
        <v>221603.9944</v>
      </c>
      <c r="AQ219" s="366">
        <f t="shared" si="20"/>
        <v>1657289.3456999999</v>
      </c>
      <c r="AR219" s="288">
        <f t="shared" si="21"/>
        <v>0.16350908616351822</v>
      </c>
      <c r="AS219" s="357" t="s">
        <v>1497</v>
      </c>
    </row>
    <row r="220" spans="1:45" hidden="1">
      <c r="A220" s="343">
        <v>146</v>
      </c>
      <c r="B220" s="343" t="s">
        <v>843</v>
      </c>
      <c r="C220" s="343" t="s">
        <v>1562</v>
      </c>
      <c r="D220" s="343">
        <v>3600</v>
      </c>
      <c r="E220" s="345" t="s">
        <v>107</v>
      </c>
      <c r="F220" s="345" t="s">
        <v>1537</v>
      </c>
      <c r="G220" s="352" t="s">
        <v>1555</v>
      </c>
      <c r="H220" s="343" t="s">
        <v>1562</v>
      </c>
      <c r="I220" s="343" t="s">
        <v>1863</v>
      </c>
      <c r="J220" s="346">
        <v>4068413.2</v>
      </c>
      <c r="K220" s="347">
        <v>9.3410172495829863E-2</v>
      </c>
      <c r="L220" s="346">
        <v>3716461</v>
      </c>
      <c r="M220" s="346">
        <v>3698712</v>
      </c>
      <c r="N220" s="346">
        <v>4880182</v>
      </c>
      <c r="O220" s="346">
        <v>3415037</v>
      </c>
      <c r="P220" s="346">
        <v>4631674</v>
      </c>
      <c r="Q220" s="346">
        <v>276775.85200221825</v>
      </c>
      <c r="R220" s="346">
        <v>271468.84045063204</v>
      </c>
      <c r="S220" s="346">
        <v>545398.97804733668</v>
      </c>
      <c r="T220" s="346">
        <v>282111.11694438127</v>
      </c>
      <c r="U220" s="346">
        <v>524401.1065369877</v>
      </c>
      <c r="V220" s="353">
        <f t="shared" si="17"/>
        <v>0.18325923893602256</v>
      </c>
      <c r="W220" s="288">
        <v>0.176026704714635</v>
      </c>
      <c r="X220" s="288">
        <v>0.17998945239148026</v>
      </c>
      <c r="Y220" s="288">
        <v>0.17927741699501268</v>
      </c>
      <c r="Z220" s="288">
        <v>0.18700533041314898</v>
      </c>
      <c r="AA220" s="288">
        <v>0.17555240037780667</v>
      </c>
      <c r="AB220" s="288">
        <v>0.20170412872405183</v>
      </c>
      <c r="AC220" s="345" t="str">
        <f t="shared" si="18"/>
        <v>Rajshahi OWN Non-PNP</v>
      </c>
      <c r="AD220" s="363">
        <v>3716461</v>
      </c>
      <c r="AE220" s="363">
        <v>3698712</v>
      </c>
      <c r="AF220" s="363">
        <v>4880182</v>
      </c>
      <c r="AG220" s="363">
        <v>3415037</v>
      </c>
      <c r="AH220" s="363">
        <v>4631674</v>
      </c>
      <c r="AI220" s="363">
        <v>3650017</v>
      </c>
      <c r="AJ220" s="364">
        <f t="shared" si="19"/>
        <v>23992083</v>
      </c>
      <c r="AK220" s="365">
        <v>659671.82750000001</v>
      </c>
      <c r="AL220" s="365">
        <v>667987.929</v>
      </c>
      <c r="AM220" s="365">
        <v>867695.82620000001</v>
      </c>
      <c r="AN220" s="365">
        <v>636897.91680000001</v>
      </c>
      <c r="AO220" s="365">
        <v>829995.98080000002</v>
      </c>
      <c r="AP220" s="365">
        <v>736183.61979999999</v>
      </c>
      <c r="AQ220" s="366">
        <f t="shared" si="20"/>
        <v>4398433.1000999995</v>
      </c>
      <c r="AR220" s="288">
        <f t="shared" si="21"/>
        <v>0.18332852133347485</v>
      </c>
      <c r="AS220" s="357" t="s">
        <v>1797</v>
      </c>
    </row>
    <row r="221" spans="1:45" hidden="1">
      <c r="A221" s="343">
        <v>621</v>
      </c>
      <c r="B221" s="343" t="s">
        <v>291</v>
      </c>
      <c r="C221" s="343" t="s">
        <v>292</v>
      </c>
      <c r="D221" s="343">
        <v>1700</v>
      </c>
      <c r="E221" s="345" t="s">
        <v>18</v>
      </c>
      <c r="F221" s="345" t="s">
        <v>1537</v>
      </c>
      <c r="G221" s="352" t="s">
        <v>1041</v>
      </c>
      <c r="H221" s="343" t="s">
        <v>18</v>
      </c>
      <c r="I221" s="343" t="s">
        <v>1863</v>
      </c>
      <c r="J221" s="346">
        <v>1550472</v>
      </c>
      <c r="K221" s="347">
        <v>5.4400490971376489E-2</v>
      </c>
      <c r="L221" s="346">
        <v>1331952</v>
      </c>
      <c r="M221" s="346">
        <v>1435142</v>
      </c>
      <c r="N221" s="346">
        <v>1943274</v>
      </c>
      <c r="O221" s="346">
        <v>1193041</v>
      </c>
      <c r="P221" s="346">
        <v>1848951</v>
      </c>
      <c r="Q221" s="346">
        <v>52096.430866285315</v>
      </c>
      <c r="R221" s="346">
        <v>51935.027919585555</v>
      </c>
      <c r="S221" s="346">
        <v>146696.87133822028</v>
      </c>
      <c r="T221" s="346">
        <v>39442.115496318584</v>
      </c>
      <c r="U221" s="346">
        <v>131561.74456645054</v>
      </c>
      <c r="V221" s="353">
        <f t="shared" si="17"/>
        <v>0.15564013085252879</v>
      </c>
      <c r="W221" s="288">
        <v>0.13947312028476691</v>
      </c>
      <c r="X221" s="288">
        <v>0.15308180597537721</v>
      </c>
      <c r="Y221" s="288">
        <v>0.15900072453242586</v>
      </c>
      <c r="Z221" s="288">
        <v>0.16003592718371215</v>
      </c>
      <c r="AA221" s="288">
        <v>0.15285739748078819</v>
      </c>
      <c r="AB221" s="288">
        <v>0.16939180965810233</v>
      </c>
      <c r="AC221" s="345" t="str">
        <f t="shared" si="18"/>
        <v>Mymensingh FR Non-PNP</v>
      </c>
      <c r="AD221" s="363">
        <v>1331952</v>
      </c>
      <c r="AE221" s="363">
        <v>1435142</v>
      </c>
      <c r="AF221" s="363">
        <v>1943274</v>
      </c>
      <c r="AG221" s="363">
        <v>1193041</v>
      </c>
      <c r="AH221" s="363">
        <v>1848951</v>
      </c>
      <c r="AI221" s="363">
        <v>1080592</v>
      </c>
      <c r="AJ221" s="364">
        <f t="shared" si="19"/>
        <v>8832952</v>
      </c>
      <c r="AK221" s="365">
        <v>189803.30249999999</v>
      </c>
      <c r="AL221" s="365">
        <v>221872.95319999999</v>
      </c>
      <c r="AM221" s="365">
        <v>308980.56599999999</v>
      </c>
      <c r="AN221" s="365">
        <v>190886.72</v>
      </c>
      <c r="AO221" s="365">
        <v>292503.89</v>
      </c>
      <c r="AP221" s="365">
        <v>182555.49000000002</v>
      </c>
      <c r="AQ221" s="366">
        <f t="shared" si="20"/>
        <v>1386602.9217000001</v>
      </c>
      <c r="AR221" s="288">
        <f t="shared" si="21"/>
        <v>0.15698069249102678</v>
      </c>
      <c r="AS221" s="357" t="s">
        <v>1515</v>
      </c>
    </row>
    <row r="222" spans="1:45" hidden="1">
      <c r="A222" s="343">
        <v>849</v>
      </c>
      <c r="B222" s="343" t="s">
        <v>166</v>
      </c>
      <c r="C222" s="343" t="s">
        <v>1964</v>
      </c>
      <c r="D222" s="343">
        <v>1650</v>
      </c>
      <c r="E222" s="345" t="s">
        <v>107</v>
      </c>
      <c r="F222" s="345" t="s">
        <v>1537</v>
      </c>
      <c r="G222" s="352" t="s">
        <v>1041</v>
      </c>
      <c r="H222" s="343" t="s">
        <v>150</v>
      </c>
      <c r="I222" s="343" t="s">
        <v>1863</v>
      </c>
      <c r="J222" s="346">
        <v>1058350.3999999999</v>
      </c>
      <c r="K222" s="347">
        <v>3.2044208851244475E-2</v>
      </c>
      <c r="L222" s="346">
        <v>1091909</v>
      </c>
      <c r="M222" s="346">
        <v>1101248</v>
      </c>
      <c r="N222" s="346">
        <v>1102887</v>
      </c>
      <c r="O222" s="346">
        <v>885241</v>
      </c>
      <c r="P222" s="346">
        <v>1110467</v>
      </c>
      <c r="Q222" s="346">
        <v>57617.06948033665</v>
      </c>
      <c r="R222" s="346">
        <v>47302.13855491922</v>
      </c>
      <c r="S222" s="346">
        <v>-6750.7080863460142</v>
      </c>
      <c r="T222" s="346">
        <v>24244.18450193922</v>
      </c>
      <c r="U222" s="346">
        <v>47157.32182614156</v>
      </c>
      <c r="V222" s="353">
        <f t="shared" si="17"/>
        <v>0.15726811978908425</v>
      </c>
      <c r="W222" s="288">
        <v>0.15856215286069891</v>
      </c>
      <c r="X222" s="288">
        <v>0.14256848393608207</v>
      </c>
      <c r="Y222" s="288">
        <v>0.14718558184659522</v>
      </c>
      <c r="Z222" s="288">
        <v>0.17113910655070963</v>
      </c>
      <c r="AA222" s="288">
        <v>0.15683254006196828</v>
      </c>
      <c r="AB222" s="288">
        <v>0.16732085347845138</v>
      </c>
      <c r="AC222" s="345" t="str">
        <f t="shared" si="18"/>
        <v>Rajshahi FR Non-PNP</v>
      </c>
      <c r="AD222" s="363">
        <v>1091909</v>
      </c>
      <c r="AE222" s="363">
        <v>1101248</v>
      </c>
      <c r="AF222" s="363">
        <v>1102887</v>
      </c>
      <c r="AG222" s="363">
        <v>885241</v>
      </c>
      <c r="AH222" s="363">
        <v>1110467</v>
      </c>
      <c r="AI222" s="363">
        <v>926544</v>
      </c>
      <c r="AJ222" s="364">
        <f t="shared" si="19"/>
        <v>6218296</v>
      </c>
      <c r="AK222" s="365">
        <v>176889.09600000002</v>
      </c>
      <c r="AL222" s="365">
        <v>158469.7311</v>
      </c>
      <c r="AM222" s="365">
        <v>161131.9368</v>
      </c>
      <c r="AN222" s="365">
        <v>151464.73509999999</v>
      </c>
      <c r="AO222" s="365">
        <v>180561.77160000001</v>
      </c>
      <c r="AP222" s="365">
        <v>155010.47659999999</v>
      </c>
      <c r="AQ222" s="366">
        <f t="shared" si="20"/>
        <v>983527.7472000001</v>
      </c>
      <c r="AR222" s="288">
        <f t="shared" si="21"/>
        <v>0.15816676259862833</v>
      </c>
      <c r="AS222" s="357" t="s">
        <v>1499</v>
      </c>
    </row>
    <row r="223" spans="1:45" hidden="1">
      <c r="A223" s="343">
        <v>150</v>
      </c>
      <c r="B223" s="343" t="s">
        <v>307</v>
      </c>
      <c r="C223" s="343" t="s">
        <v>1965</v>
      </c>
      <c r="D223" s="343">
        <v>2000</v>
      </c>
      <c r="E223" s="345" t="s">
        <v>52</v>
      </c>
      <c r="F223" s="345" t="s">
        <v>1537</v>
      </c>
      <c r="G223" s="352" t="s">
        <v>1041</v>
      </c>
      <c r="H223" s="343" t="s">
        <v>79</v>
      </c>
      <c r="I223" s="343" t="s">
        <v>52</v>
      </c>
      <c r="J223" s="346">
        <v>3304208.8</v>
      </c>
      <c r="K223" s="347">
        <v>6.4175138174722909E-2</v>
      </c>
      <c r="L223" s="346">
        <v>2846864</v>
      </c>
      <c r="M223" s="346">
        <v>3283384</v>
      </c>
      <c r="N223" s="346">
        <v>4078206</v>
      </c>
      <c r="O223" s="346">
        <v>2612306</v>
      </c>
      <c r="P223" s="346">
        <v>3700284</v>
      </c>
      <c r="Q223" s="346">
        <v>164760.85238726233</v>
      </c>
      <c r="R223" s="346">
        <v>184805.41849215922</v>
      </c>
      <c r="S223" s="346">
        <v>316283.41859129531</v>
      </c>
      <c r="T223" s="346">
        <v>135102.04438592918</v>
      </c>
      <c r="U223" s="346">
        <v>259288.54763403075</v>
      </c>
      <c r="V223" s="353">
        <f t="shared" si="17"/>
        <v>0.16280117186181722</v>
      </c>
      <c r="W223" s="288">
        <v>0.16389667160363075</v>
      </c>
      <c r="X223" s="288">
        <v>0.15707663411710404</v>
      </c>
      <c r="Y223" s="288">
        <v>0.15881882320846896</v>
      </c>
      <c r="Z223" s="288">
        <v>0.16520085525992492</v>
      </c>
      <c r="AA223" s="288">
        <v>0.15595850527148608</v>
      </c>
      <c r="AB223" s="288">
        <v>0.17585554171028878</v>
      </c>
      <c r="AC223" s="345" t="str">
        <f t="shared" si="18"/>
        <v>Dhaka FR Non-PNP</v>
      </c>
      <c r="AD223" s="363">
        <v>2846864</v>
      </c>
      <c r="AE223" s="363">
        <v>3283384</v>
      </c>
      <c r="AF223" s="363">
        <v>4078206</v>
      </c>
      <c r="AG223" s="363">
        <v>2612306</v>
      </c>
      <c r="AH223" s="363">
        <v>3700284</v>
      </c>
      <c r="AI223" s="363">
        <v>2627307</v>
      </c>
      <c r="AJ223" s="364">
        <f t="shared" si="19"/>
        <v>19148351</v>
      </c>
      <c r="AK223" s="365">
        <v>467739.42660000001</v>
      </c>
      <c r="AL223" s="365">
        <v>515819.62639999995</v>
      </c>
      <c r="AM223" s="365">
        <v>644764.36859999993</v>
      </c>
      <c r="AN223" s="365">
        <v>201965.84310000003</v>
      </c>
      <c r="AO223" s="365">
        <v>580204.68799999997</v>
      </c>
      <c r="AP223" s="365">
        <v>461880.39480000001</v>
      </c>
      <c r="AQ223" s="366">
        <f t="shared" si="20"/>
        <v>2872374.3474999997</v>
      </c>
      <c r="AR223" s="288">
        <f t="shared" si="21"/>
        <v>0.15000635550810615</v>
      </c>
      <c r="AS223" s="357" t="s">
        <v>1497</v>
      </c>
    </row>
    <row r="224" spans="1:45" hidden="1">
      <c r="A224" s="343">
        <v>527</v>
      </c>
      <c r="B224" s="343" t="s">
        <v>181</v>
      </c>
      <c r="C224" s="343" t="s">
        <v>1966</v>
      </c>
      <c r="D224" s="343">
        <v>2200</v>
      </c>
      <c r="E224" s="345" t="s">
        <v>131</v>
      </c>
      <c r="F224" s="345" t="s">
        <v>1537</v>
      </c>
      <c r="G224" s="352" t="s">
        <v>1041</v>
      </c>
      <c r="H224" s="343" t="s">
        <v>908</v>
      </c>
      <c r="I224" s="343" t="s">
        <v>1863</v>
      </c>
      <c r="J224" s="346">
        <v>1937797.4</v>
      </c>
      <c r="K224" s="347">
        <v>4.9011774575966685E-2</v>
      </c>
      <c r="L224" s="346">
        <v>1937357</v>
      </c>
      <c r="M224" s="346">
        <v>2393830</v>
      </c>
      <c r="N224" s="346">
        <v>1978127</v>
      </c>
      <c r="O224" s="346">
        <v>1571121</v>
      </c>
      <c r="P224" s="346">
        <v>1808552</v>
      </c>
      <c r="Q224" s="346">
        <v>99783.813571932551</v>
      </c>
      <c r="R224" s="346">
        <v>120153.14199043607</v>
      </c>
      <c r="S224" s="346">
        <v>108948.16135199889</v>
      </c>
      <c r="T224" s="346">
        <v>51306.168219642394</v>
      </c>
      <c r="U224" s="346">
        <v>94683.161579461768</v>
      </c>
      <c r="V224" s="353">
        <f t="shared" si="17"/>
        <v>0.14392449837299517</v>
      </c>
      <c r="W224" s="288">
        <v>0.14628620259974187</v>
      </c>
      <c r="X224" s="288">
        <v>0.13968415031165987</v>
      </c>
      <c r="Y224" s="288">
        <v>0.14064505115037021</v>
      </c>
      <c r="Z224" s="288">
        <v>0.14635917974651957</v>
      </c>
      <c r="AA224" s="288">
        <v>0.14260847934610446</v>
      </c>
      <c r="AB224" s="288">
        <v>0.14796392708357523</v>
      </c>
      <c r="AC224" s="345" t="str">
        <f t="shared" si="18"/>
        <v>Sylhet FR Non-PNP</v>
      </c>
      <c r="AD224" s="363">
        <v>1937357</v>
      </c>
      <c r="AE224" s="363">
        <v>2393830</v>
      </c>
      <c r="AF224" s="363">
        <v>1978127</v>
      </c>
      <c r="AG224" s="363">
        <v>1571121</v>
      </c>
      <c r="AH224" s="363">
        <v>1808552</v>
      </c>
      <c r="AI224" s="363">
        <v>1678069</v>
      </c>
      <c r="AJ224" s="364">
        <f t="shared" si="19"/>
        <v>11367056</v>
      </c>
      <c r="AK224" s="365">
        <v>283629.06479999999</v>
      </c>
      <c r="AL224" s="365">
        <v>335136.34000000003</v>
      </c>
      <c r="AM224" s="365">
        <v>278322.1875</v>
      </c>
      <c r="AN224" s="365">
        <v>230012.40720000002</v>
      </c>
      <c r="AO224" s="365">
        <v>256994.95500000002</v>
      </c>
      <c r="AP224" s="365">
        <v>248014.90319999997</v>
      </c>
      <c r="AQ224" s="366">
        <f t="shared" si="20"/>
        <v>1632109.8577000001</v>
      </c>
      <c r="AR224" s="288">
        <f t="shared" si="21"/>
        <v>0.14358245949522902</v>
      </c>
      <c r="AS224" s="357" t="s">
        <v>1500</v>
      </c>
    </row>
    <row r="225" spans="1:45" hidden="1">
      <c r="A225" s="343">
        <v>128</v>
      </c>
      <c r="B225" s="343" t="s">
        <v>177</v>
      </c>
      <c r="C225" s="343" t="s">
        <v>1967</v>
      </c>
      <c r="D225" s="343">
        <v>1750</v>
      </c>
      <c r="E225" s="345" t="s">
        <v>52</v>
      </c>
      <c r="F225" s="345" t="s">
        <v>1537</v>
      </c>
      <c r="G225" s="352" t="s">
        <v>1041</v>
      </c>
      <c r="H225" s="343" t="s">
        <v>52</v>
      </c>
      <c r="I225" s="343" t="s">
        <v>52</v>
      </c>
      <c r="J225" s="346">
        <v>3490451.4</v>
      </c>
      <c r="K225" s="347">
        <v>7.6740965763202593E-2</v>
      </c>
      <c r="L225" s="346">
        <v>3287467</v>
      </c>
      <c r="M225" s="346">
        <v>3331849</v>
      </c>
      <c r="N225" s="346">
        <v>3563617</v>
      </c>
      <c r="O225" s="346">
        <v>3400441</v>
      </c>
      <c r="P225" s="346">
        <v>3868883</v>
      </c>
      <c r="Q225" s="346">
        <v>233993.87856719404</v>
      </c>
      <c r="R225" s="346">
        <v>227280.83770072821</v>
      </c>
      <c r="S225" s="346">
        <v>293035.25540514785</v>
      </c>
      <c r="T225" s="346">
        <v>268449.06435909722</v>
      </c>
      <c r="U225" s="346">
        <v>316544.02089544537</v>
      </c>
      <c r="V225" s="353">
        <f t="shared" si="17"/>
        <v>0.16984004070170391</v>
      </c>
      <c r="W225" s="288">
        <v>0.1670077106130089</v>
      </c>
      <c r="X225" s="288">
        <v>0.16704679336329575</v>
      </c>
      <c r="Y225" s="288">
        <v>0.16176214642561842</v>
      </c>
      <c r="Z225" s="288">
        <v>0.17883274542058086</v>
      </c>
      <c r="AA225" s="288">
        <v>0.16810018536843663</v>
      </c>
      <c r="AB225" s="288">
        <v>0.17629066301928303</v>
      </c>
      <c r="AC225" s="345" t="str">
        <f t="shared" si="18"/>
        <v>Dhaka FR Non-PNP</v>
      </c>
      <c r="AD225" s="363">
        <v>3287467</v>
      </c>
      <c r="AE225" s="363">
        <v>3331849</v>
      </c>
      <c r="AF225" s="363">
        <v>3563617</v>
      </c>
      <c r="AG225" s="363">
        <v>3400441</v>
      </c>
      <c r="AH225" s="363">
        <v>3868883</v>
      </c>
      <c r="AI225" s="363">
        <v>3578079</v>
      </c>
      <c r="AJ225" s="364">
        <f t="shared" si="19"/>
        <v>21030336</v>
      </c>
      <c r="AK225" s="365">
        <v>548678.40919999999</v>
      </c>
      <c r="AL225" s="365">
        <v>556418.78300000005</v>
      </c>
      <c r="AM225" s="365">
        <v>576236.70720000006</v>
      </c>
      <c r="AN225" s="365">
        <v>607999.02960000001</v>
      </c>
      <c r="AO225" s="365">
        <v>661966.05240000004</v>
      </c>
      <c r="AP225" s="365">
        <v>631519.82400000002</v>
      </c>
      <c r="AQ225" s="366">
        <f t="shared" si="20"/>
        <v>3582818.8054</v>
      </c>
      <c r="AR225" s="288">
        <f t="shared" si="21"/>
        <v>0.17036431588159123</v>
      </c>
      <c r="AS225" s="357" t="s">
        <v>1497</v>
      </c>
    </row>
    <row r="226" spans="1:45">
      <c r="A226" s="343">
        <v>380</v>
      </c>
      <c r="B226" s="343" t="s">
        <v>422</v>
      </c>
      <c r="C226" s="343" t="s">
        <v>423</v>
      </c>
      <c r="D226" s="343">
        <v>1320</v>
      </c>
      <c r="E226" s="345" t="s">
        <v>195</v>
      </c>
      <c r="F226" s="345" t="s">
        <v>1537</v>
      </c>
      <c r="G226" s="352" t="s">
        <v>1041</v>
      </c>
      <c r="H226" s="343" t="s">
        <v>186</v>
      </c>
      <c r="I226" s="343" t="s">
        <v>1863</v>
      </c>
      <c r="J226" s="346">
        <v>1558045</v>
      </c>
      <c r="K226" s="347">
        <v>5.9197652089026755E-2</v>
      </c>
      <c r="L226" s="346">
        <v>1325219</v>
      </c>
      <c r="M226" s="346">
        <v>1658403</v>
      </c>
      <c r="N226" s="346">
        <v>1832573</v>
      </c>
      <c r="O226" s="346">
        <v>1233410</v>
      </c>
      <c r="P226" s="346">
        <v>1740620</v>
      </c>
      <c r="Q226" s="346">
        <v>73053.952867763117</v>
      </c>
      <c r="R226" s="346">
        <v>99190.02021105829</v>
      </c>
      <c r="S226" s="346">
        <v>134575.64920549325</v>
      </c>
      <c r="T226" s="346">
        <v>49663.653864985652</v>
      </c>
      <c r="U226" s="346">
        <v>104679.75309593807</v>
      </c>
      <c r="V226" s="353">
        <f t="shared" si="17"/>
        <v>0.1681372006538914</v>
      </c>
      <c r="W226" s="288">
        <v>0.1662369101827485</v>
      </c>
      <c r="X226" s="288">
        <v>0.16609333125908735</v>
      </c>
      <c r="Y226" s="288">
        <v>0.16306458070576688</v>
      </c>
      <c r="Z226" s="288">
        <v>0.17584405373927844</v>
      </c>
      <c r="AA226" s="288">
        <v>0.1552552066618117</v>
      </c>
      <c r="AB226" s="288">
        <v>0.18232912137465548</v>
      </c>
      <c r="AC226" s="345" t="str">
        <f t="shared" si="18"/>
        <v>Chattogram FR Non-PNP</v>
      </c>
      <c r="AD226" s="363">
        <v>1325219</v>
      </c>
      <c r="AE226" s="363">
        <v>1658403</v>
      </c>
      <c r="AF226" s="363">
        <v>1832573</v>
      </c>
      <c r="AG226" s="363">
        <v>1233410</v>
      </c>
      <c r="AH226" s="363">
        <v>1740620</v>
      </c>
      <c r="AI226" s="363">
        <v>1173531</v>
      </c>
      <c r="AJ226" s="364">
        <f t="shared" si="19"/>
        <v>8963756</v>
      </c>
      <c r="AK226" s="365">
        <v>222371.916</v>
      </c>
      <c r="AL226" s="365">
        <v>275460.73829999997</v>
      </c>
      <c r="AM226" s="365">
        <v>297060.24540000001</v>
      </c>
      <c r="AN226" s="365">
        <v>203159.59039999999</v>
      </c>
      <c r="AO226" s="365">
        <v>268055.326</v>
      </c>
      <c r="AP226" s="365">
        <v>214153.3475</v>
      </c>
      <c r="AQ226" s="366">
        <f t="shared" si="20"/>
        <v>1480261.1635999999</v>
      </c>
      <c r="AR226" s="288">
        <f t="shared" si="21"/>
        <v>0.16513849368501327</v>
      </c>
      <c r="AS226" s="357" t="s">
        <v>1494</v>
      </c>
    </row>
    <row r="227" spans="1:45">
      <c r="A227" s="343">
        <v>109</v>
      </c>
      <c r="B227" s="343" t="s">
        <v>196</v>
      </c>
      <c r="C227" s="343" t="s">
        <v>1968</v>
      </c>
      <c r="D227" s="343">
        <v>2200</v>
      </c>
      <c r="E227" s="345" t="s">
        <v>195</v>
      </c>
      <c r="F227" s="345" t="s">
        <v>1537</v>
      </c>
      <c r="G227" s="352" t="s">
        <v>1041</v>
      </c>
      <c r="H227" s="343" t="s">
        <v>195</v>
      </c>
      <c r="I227" s="343" t="s">
        <v>1863</v>
      </c>
      <c r="J227" s="346">
        <v>3923632.4</v>
      </c>
      <c r="K227" s="347">
        <v>8.7213350308700144E-2</v>
      </c>
      <c r="L227" s="346">
        <v>3297094</v>
      </c>
      <c r="M227" s="346">
        <v>3717200</v>
      </c>
      <c r="N227" s="346">
        <v>5617401</v>
      </c>
      <c r="O227" s="346">
        <v>3018363</v>
      </c>
      <c r="P227" s="346">
        <v>3968104</v>
      </c>
      <c r="Q227" s="346">
        <v>288899.08630785032</v>
      </c>
      <c r="R227" s="346">
        <v>285616.59463012387</v>
      </c>
      <c r="S227" s="346">
        <v>591047.5718282219</v>
      </c>
      <c r="T227" s="346">
        <v>223488.87256252841</v>
      </c>
      <c r="U227" s="346">
        <v>321913.50959010463</v>
      </c>
      <c r="V227" s="353">
        <f t="shared" si="17"/>
        <v>0.17072700329868554</v>
      </c>
      <c r="W227" s="288">
        <v>0.17278542199777969</v>
      </c>
      <c r="X227" s="288">
        <v>0.16771737705587114</v>
      </c>
      <c r="Y227" s="288">
        <v>0.17309563748619328</v>
      </c>
      <c r="Z227" s="288">
        <v>0.17762643086235794</v>
      </c>
      <c r="AA227" s="288">
        <v>0.15695629619469714</v>
      </c>
      <c r="AB227" s="288">
        <v>0.17618085619521401</v>
      </c>
      <c r="AC227" s="345" t="str">
        <f t="shared" si="18"/>
        <v>Chattogram FR Non-PNP</v>
      </c>
      <c r="AD227" s="363">
        <v>3297094</v>
      </c>
      <c r="AE227" s="363">
        <v>3717200</v>
      </c>
      <c r="AF227" s="363">
        <v>5617401</v>
      </c>
      <c r="AG227" s="363">
        <v>3018363</v>
      </c>
      <c r="AH227" s="363">
        <v>3968104</v>
      </c>
      <c r="AI227" s="363">
        <v>3069024</v>
      </c>
      <c r="AJ227" s="364">
        <f t="shared" si="19"/>
        <v>22687186</v>
      </c>
      <c r="AK227" s="365">
        <v>579299.7672</v>
      </c>
      <c r="AL227" s="365">
        <v>623374.94309999992</v>
      </c>
      <c r="AM227" s="365">
        <v>969001.3274999999</v>
      </c>
      <c r="AN227" s="365">
        <v>533344.91879999998</v>
      </c>
      <c r="AO227" s="365">
        <v>627357.24239999999</v>
      </c>
      <c r="AP227" s="365">
        <v>540749.16619999998</v>
      </c>
      <c r="AQ227" s="366">
        <f t="shared" si="20"/>
        <v>3873127.3651999999</v>
      </c>
      <c r="AR227" s="288">
        <f t="shared" si="21"/>
        <v>0.17071872047948122</v>
      </c>
      <c r="AS227" s="357" t="s">
        <v>1494</v>
      </c>
    </row>
    <row r="228" spans="1:45" hidden="1">
      <c r="A228" s="343">
        <v>172</v>
      </c>
      <c r="B228" s="343" t="s">
        <v>381</v>
      </c>
      <c r="C228" s="343" t="s">
        <v>1969</v>
      </c>
      <c r="D228" s="343">
        <v>3000</v>
      </c>
      <c r="E228" s="345" t="s">
        <v>389</v>
      </c>
      <c r="F228" s="345" t="s">
        <v>1537</v>
      </c>
      <c r="G228" s="352" t="s">
        <v>1041</v>
      </c>
      <c r="H228" s="343" t="s">
        <v>351</v>
      </c>
      <c r="I228" s="343" t="s">
        <v>1863</v>
      </c>
      <c r="J228" s="346">
        <v>2367440.4</v>
      </c>
      <c r="K228" s="347">
        <v>6.6811295201898949E-2</v>
      </c>
      <c r="L228" s="346">
        <v>2430849</v>
      </c>
      <c r="M228" s="346">
        <v>2274192</v>
      </c>
      <c r="N228" s="346">
        <v>2519328</v>
      </c>
      <c r="O228" s="346">
        <v>2180668</v>
      </c>
      <c r="P228" s="346">
        <v>2432165</v>
      </c>
      <c r="Q228" s="346">
        <v>157837.13980150106</v>
      </c>
      <c r="R228" s="346">
        <v>125466.40099811216</v>
      </c>
      <c r="S228" s="346">
        <v>185189.27838179091</v>
      </c>
      <c r="T228" s="346">
        <v>147187.87234629667</v>
      </c>
      <c r="U228" s="346">
        <v>175178.10565880773</v>
      </c>
      <c r="V228" s="353">
        <f t="shared" si="17"/>
        <v>0.16196854147283526</v>
      </c>
      <c r="W228" s="288">
        <v>0.15916057455718993</v>
      </c>
      <c r="X228" s="288">
        <v>0.15722989939867918</v>
      </c>
      <c r="Y228" s="288">
        <v>0.15146387020879593</v>
      </c>
      <c r="Z228" s="288">
        <v>0.17591612079878596</v>
      </c>
      <c r="AA228" s="288">
        <v>0.15719712805456487</v>
      </c>
      <c r="AB228" s="288">
        <v>0.1708436558189956</v>
      </c>
      <c r="AC228" s="345" t="str">
        <f t="shared" si="18"/>
        <v>Rangpur FR Non-PNP</v>
      </c>
      <c r="AD228" s="363">
        <v>2430849</v>
      </c>
      <c r="AE228" s="363">
        <v>2274192</v>
      </c>
      <c r="AF228" s="363">
        <v>2519328</v>
      </c>
      <c r="AG228" s="363">
        <v>2180668</v>
      </c>
      <c r="AH228" s="363">
        <v>2432165</v>
      </c>
      <c r="AI228" s="363">
        <v>2008448</v>
      </c>
      <c r="AJ228" s="364">
        <f t="shared" si="19"/>
        <v>13845650</v>
      </c>
      <c r="AK228" s="365">
        <v>390394.34940000001</v>
      </c>
      <c r="AL228" s="365">
        <v>361823.9472</v>
      </c>
      <c r="AM228" s="365">
        <v>377899.05</v>
      </c>
      <c r="AN228" s="365">
        <v>383579.14939999999</v>
      </c>
      <c r="AO228" s="365">
        <v>390605.37779999996</v>
      </c>
      <c r="AP228" s="365">
        <v>343036.08640000003</v>
      </c>
      <c r="AQ228" s="366">
        <f t="shared" si="20"/>
        <v>2247337.9602000001</v>
      </c>
      <c r="AR228" s="288">
        <f t="shared" si="21"/>
        <v>0.16231364798330161</v>
      </c>
      <c r="AS228" s="357" t="s">
        <v>1501</v>
      </c>
    </row>
    <row r="229" spans="1:45" hidden="1">
      <c r="A229" s="343">
        <v>84</v>
      </c>
      <c r="B229" s="343" t="s">
        <v>104</v>
      </c>
      <c r="C229" s="343" t="s">
        <v>105</v>
      </c>
      <c r="D229" s="343">
        <v>3000</v>
      </c>
      <c r="E229" s="345" t="s">
        <v>107</v>
      </c>
      <c r="F229" s="345" t="s">
        <v>1537</v>
      </c>
      <c r="G229" s="352" t="s">
        <v>1041</v>
      </c>
      <c r="H229" s="343" t="s">
        <v>107</v>
      </c>
      <c r="I229" s="343" t="s">
        <v>1863</v>
      </c>
      <c r="J229" s="346">
        <v>4685326</v>
      </c>
      <c r="K229" s="347">
        <v>6.8087789467391399E-2</v>
      </c>
      <c r="L229" s="346">
        <v>4787010</v>
      </c>
      <c r="M229" s="346">
        <v>4408596</v>
      </c>
      <c r="N229" s="346">
        <v>5113998</v>
      </c>
      <c r="O229" s="346">
        <v>3960569</v>
      </c>
      <c r="P229" s="346">
        <v>5156457</v>
      </c>
      <c r="Q229" s="346">
        <v>309038.32122632617</v>
      </c>
      <c r="R229" s="346">
        <v>228094.43230925885</v>
      </c>
      <c r="S229" s="346">
        <v>407731.46152226289</v>
      </c>
      <c r="T229" s="346">
        <v>264438.28001203481</v>
      </c>
      <c r="U229" s="346">
        <v>385764.95630059286</v>
      </c>
      <c r="V229" s="353">
        <f t="shared" si="17"/>
        <v>0.16039304547912078</v>
      </c>
      <c r="W229" s="288">
        <v>0.15754271493495675</v>
      </c>
      <c r="X229" s="288">
        <v>0.15552833778745739</v>
      </c>
      <c r="Y229" s="288">
        <v>0.1556571869690907</v>
      </c>
      <c r="Z229" s="288">
        <v>0.16950538646741692</v>
      </c>
      <c r="AA229" s="288">
        <v>0.14907619373160103</v>
      </c>
      <c r="AB229" s="288">
        <v>0.1750484529842018</v>
      </c>
      <c r="AC229" s="345" t="str">
        <f t="shared" si="18"/>
        <v>Rajshahi FR Non-PNP</v>
      </c>
      <c r="AD229" s="363">
        <v>4787010</v>
      </c>
      <c r="AE229" s="363">
        <v>4408596</v>
      </c>
      <c r="AF229" s="363">
        <v>5113998</v>
      </c>
      <c r="AG229" s="363">
        <v>3960569</v>
      </c>
      <c r="AH229" s="363">
        <v>5156457</v>
      </c>
      <c r="AI229" s="363">
        <v>3920011</v>
      </c>
      <c r="AJ229" s="364">
        <f t="shared" si="19"/>
        <v>27346641</v>
      </c>
      <c r="AK229" s="365">
        <v>765921.76</v>
      </c>
      <c r="AL229" s="365">
        <v>685096.28460000001</v>
      </c>
      <c r="AM229" s="365">
        <v>800851.93019999994</v>
      </c>
      <c r="AN229" s="365">
        <v>671316.27600000007</v>
      </c>
      <c r="AO229" s="365">
        <v>775531.28320000006</v>
      </c>
      <c r="AP229" s="365">
        <v>686779.62</v>
      </c>
      <c r="AQ229" s="366">
        <f t="shared" si="20"/>
        <v>4385497.1540000001</v>
      </c>
      <c r="AR229" s="288">
        <f t="shared" si="21"/>
        <v>0.16036694064181412</v>
      </c>
      <c r="AS229" s="357" t="s">
        <v>1499</v>
      </c>
    </row>
    <row r="230" spans="1:45" hidden="1">
      <c r="A230" s="343">
        <v>588</v>
      </c>
      <c r="B230" s="343" t="s">
        <v>1752</v>
      </c>
      <c r="C230" s="343" t="s">
        <v>1970</v>
      </c>
      <c r="D230" s="343">
        <v>1700</v>
      </c>
      <c r="E230" s="345" t="s">
        <v>131</v>
      </c>
      <c r="F230" s="345" t="s">
        <v>1537</v>
      </c>
      <c r="G230" s="352" t="s">
        <v>1041</v>
      </c>
      <c r="H230" s="343" t="s">
        <v>131</v>
      </c>
      <c r="I230" s="343" t="s">
        <v>1863</v>
      </c>
      <c r="J230" s="346">
        <v>1430461.2</v>
      </c>
      <c r="K230" s="347">
        <v>5.352674001079475E-2</v>
      </c>
      <c r="L230" s="346">
        <v>1457446</v>
      </c>
      <c r="M230" s="346">
        <v>1421778</v>
      </c>
      <c r="N230" s="346">
        <v>1350592</v>
      </c>
      <c r="O230" s="346">
        <v>1259094</v>
      </c>
      <c r="P230" s="346">
        <v>1663396</v>
      </c>
      <c r="Q230" s="346">
        <v>82785.647605330159</v>
      </c>
      <c r="R230" s="346">
        <v>63380.726209156128</v>
      </c>
      <c r="S230" s="346">
        <v>84351.133768203174</v>
      </c>
      <c r="T230" s="346">
        <v>56037.216616999503</v>
      </c>
      <c r="U230" s="346">
        <v>96284.899539958424</v>
      </c>
      <c r="V230" s="353">
        <f t="shared" si="17"/>
        <v>0.16412112910262081</v>
      </c>
      <c r="W230" s="288">
        <v>0.16893987148786077</v>
      </c>
      <c r="X230" s="288">
        <v>0.15900732131977019</v>
      </c>
      <c r="Y230" s="288">
        <v>0.16069133512591652</v>
      </c>
      <c r="Z230" s="288">
        <v>0.17075806472812494</v>
      </c>
      <c r="AA230" s="288">
        <v>0.15412193969019655</v>
      </c>
      <c r="AB230" s="288">
        <v>0.17120824226385586</v>
      </c>
      <c r="AC230" s="345" t="str">
        <f t="shared" si="18"/>
        <v>Sylhet FR Non-PNP</v>
      </c>
      <c r="AD230" s="363">
        <v>1457446</v>
      </c>
      <c r="AE230" s="363">
        <v>1421778</v>
      </c>
      <c r="AF230" s="363">
        <v>1350592</v>
      </c>
      <c r="AG230" s="363">
        <v>1259094</v>
      </c>
      <c r="AH230" s="363">
        <v>1663396</v>
      </c>
      <c r="AI230" s="363">
        <v>1427101</v>
      </c>
      <c r="AJ230" s="364">
        <f t="shared" si="19"/>
        <v>8579407</v>
      </c>
      <c r="AK230" s="365">
        <v>246162.96719999998</v>
      </c>
      <c r="AL230" s="365">
        <v>226062.70199999999</v>
      </c>
      <c r="AM230" s="365">
        <v>216229.77919999999</v>
      </c>
      <c r="AN230" s="365">
        <v>214801.60699999999</v>
      </c>
      <c r="AO230" s="365">
        <v>255059.05710000001</v>
      </c>
      <c r="AP230" s="365">
        <v>244315.06879999998</v>
      </c>
      <c r="AQ230" s="366">
        <f t="shared" si="20"/>
        <v>1402631.1813000001</v>
      </c>
      <c r="AR230" s="288">
        <f t="shared" si="21"/>
        <v>0.1634881270115755</v>
      </c>
      <c r="AS230" s="357" t="s">
        <v>1500</v>
      </c>
    </row>
    <row r="231" spans="1:45" hidden="1">
      <c r="A231" s="343">
        <v>184</v>
      </c>
      <c r="B231" s="343" t="s">
        <v>116</v>
      </c>
      <c r="C231" s="343" t="s">
        <v>933</v>
      </c>
      <c r="D231" s="343">
        <v>1600</v>
      </c>
      <c r="E231" s="345" t="s">
        <v>52</v>
      </c>
      <c r="F231" s="345" t="s">
        <v>1537</v>
      </c>
      <c r="G231" s="352" t="s">
        <v>1041</v>
      </c>
      <c r="H231" s="343" t="s">
        <v>52</v>
      </c>
      <c r="I231" s="343" t="s">
        <v>52</v>
      </c>
      <c r="J231" s="346">
        <v>2574401.6</v>
      </c>
      <c r="K231" s="347">
        <v>6.0318544918044587E-2</v>
      </c>
      <c r="L231" s="346">
        <v>2425893</v>
      </c>
      <c r="M231" s="346">
        <v>2802731</v>
      </c>
      <c r="N231" s="346">
        <v>2788708</v>
      </c>
      <c r="O231" s="346">
        <v>2251269</v>
      </c>
      <c r="P231" s="346">
        <v>2603407</v>
      </c>
      <c r="Q231" s="346">
        <v>129970.29842571798</v>
      </c>
      <c r="R231" s="346">
        <v>149455.12532964192</v>
      </c>
      <c r="S231" s="346">
        <v>193234.0547347457</v>
      </c>
      <c r="T231" s="346">
        <v>150553.72249886085</v>
      </c>
      <c r="U231" s="346">
        <v>153207.59174446273</v>
      </c>
      <c r="V231" s="353">
        <f t="shared" si="17"/>
        <v>0.15222687827390671</v>
      </c>
      <c r="W231" s="288">
        <v>0.14953634836608429</v>
      </c>
      <c r="X231" s="288">
        <v>0.14749233944031076</v>
      </c>
      <c r="Y231" s="288">
        <v>0.14701709632803983</v>
      </c>
      <c r="Z231" s="288">
        <v>0.15896114510253154</v>
      </c>
      <c r="AA231" s="288">
        <v>0.14896598388784432</v>
      </c>
      <c r="AB231" s="288">
        <v>0.16138835651862965</v>
      </c>
      <c r="AC231" s="345" t="str">
        <f t="shared" si="18"/>
        <v>Dhaka FR Non-PNP</v>
      </c>
      <c r="AD231" s="363">
        <v>2425893</v>
      </c>
      <c r="AE231" s="363">
        <v>2802731</v>
      </c>
      <c r="AF231" s="363">
        <v>2788708</v>
      </c>
      <c r="AG231" s="363">
        <v>2251269</v>
      </c>
      <c r="AH231" s="363">
        <v>2603407</v>
      </c>
      <c r="AI231" s="363">
        <v>2264787</v>
      </c>
      <c r="AJ231" s="364">
        <f t="shared" si="19"/>
        <v>15136795</v>
      </c>
      <c r="AK231" s="365">
        <v>362671.00349999999</v>
      </c>
      <c r="AL231" s="365">
        <v>414523.76699999999</v>
      </c>
      <c r="AM231" s="365">
        <v>408545.86849999998</v>
      </c>
      <c r="AN231" s="365">
        <v>357951.61200000002</v>
      </c>
      <c r="AO231" s="365">
        <v>396499.03839999996</v>
      </c>
      <c r="AP231" s="365">
        <v>365066.09360000002</v>
      </c>
      <c r="AQ231" s="366">
        <f t="shared" si="20"/>
        <v>2305257.3829999999</v>
      </c>
      <c r="AR231" s="288">
        <f t="shared" si="21"/>
        <v>0.15229494638726362</v>
      </c>
      <c r="AS231" s="357" t="s">
        <v>1497</v>
      </c>
    </row>
    <row r="232" spans="1:45" hidden="1">
      <c r="A232" s="343">
        <v>196</v>
      </c>
      <c r="B232" s="343" t="s">
        <v>602</v>
      </c>
      <c r="C232" s="343" t="s">
        <v>1971</v>
      </c>
      <c r="D232" s="343">
        <v>1800</v>
      </c>
      <c r="E232" s="345" t="s">
        <v>52</v>
      </c>
      <c r="F232" s="345" t="s">
        <v>1537</v>
      </c>
      <c r="G232" s="352" t="s">
        <v>1041</v>
      </c>
      <c r="H232" s="343" t="s">
        <v>52</v>
      </c>
      <c r="I232" s="343" t="s">
        <v>52</v>
      </c>
      <c r="J232" s="346">
        <v>2541649</v>
      </c>
      <c r="K232" s="347">
        <v>5.6006333714791877E-2</v>
      </c>
      <c r="L232" s="346">
        <v>2517563</v>
      </c>
      <c r="M232" s="346">
        <v>2422398</v>
      </c>
      <c r="N232" s="346">
        <v>2625972</v>
      </c>
      <c r="O232" s="346">
        <v>2401491</v>
      </c>
      <c r="P232" s="346">
        <v>2740821</v>
      </c>
      <c r="Q232" s="346">
        <v>136938.75688801013</v>
      </c>
      <c r="R232" s="346">
        <v>147514.08363413211</v>
      </c>
      <c r="S232" s="346">
        <v>130460.3169833296</v>
      </c>
      <c r="T232" s="346">
        <v>115250.6260520221</v>
      </c>
      <c r="U232" s="346">
        <v>181578.42684184125</v>
      </c>
      <c r="V232" s="353">
        <f t="shared" si="17"/>
        <v>0.15751896727977838</v>
      </c>
      <c r="W232" s="288">
        <v>0.14836388418787622</v>
      </c>
      <c r="X232" s="288">
        <v>0.14794208933996147</v>
      </c>
      <c r="Y232" s="288">
        <v>0.14638541355914578</v>
      </c>
      <c r="Z232" s="288">
        <v>0.16705634868039193</v>
      </c>
      <c r="AA232" s="288">
        <v>0.16157745674178861</v>
      </c>
      <c r="AB232" s="288">
        <v>0.1737886111695062</v>
      </c>
      <c r="AC232" s="345" t="str">
        <f t="shared" si="18"/>
        <v>Dhaka FR Non-PNP</v>
      </c>
      <c r="AD232" s="363">
        <v>2517563</v>
      </c>
      <c r="AE232" s="363">
        <v>2422398</v>
      </c>
      <c r="AF232" s="363">
        <v>2625972</v>
      </c>
      <c r="AG232" s="363">
        <v>2401491</v>
      </c>
      <c r="AH232" s="363">
        <v>2740821</v>
      </c>
      <c r="AI232" s="363">
        <v>2510502</v>
      </c>
      <c r="AJ232" s="364">
        <f t="shared" si="19"/>
        <v>15218747</v>
      </c>
      <c r="AK232" s="365">
        <v>382165.91159999999</v>
      </c>
      <c r="AL232" s="365">
        <v>364570.89899999998</v>
      </c>
      <c r="AM232" s="365">
        <v>380765.94</v>
      </c>
      <c r="AN232" s="365">
        <v>401288.81189999997</v>
      </c>
      <c r="AO232" s="365">
        <v>453606.04100000003</v>
      </c>
      <c r="AP232" s="365">
        <v>436066.72829999996</v>
      </c>
      <c r="AQ232" s="366">
        <f t="shared" si="20"/>
        <v>2418464.3317999998</v>
      </c>
      <c r="AR232" s="288">
        <f t="shared" si="21"/>
        <v>0.15891349871313321</v>
      </c>
      <c r="AS232" s="357" t="s">
        <v>1497</v>
      </c>
    </row>
    <row r="233" spans="1:45" hidden="1">
      <c r="A233" s="343">
        <v>152</v>
      </c>
      <c r="B233" s="343" t="s">
        <v>122</v>
      </c>
      <c r="C233" s="343" t="s">
        <v>920</v>
      </c>
      <c r="D233" s="343">
        <v>2500</v>
      </c>
      <c r="E233" s="345" t="s">
        <v>52</v>
      </c>
      <c r="F233" s="345" t="s">
        <v>1537</v>
      </c>
      <c r="G233" s="352" t="s">
        <v>1041</v>
      </c>
      <c r="H233" s="343" t="s">
        <v>52</v>
      </c>
      <c r="I233" s="343" t="s">
        <v>52</v>
      </c>
      <c r="J233" s="346">
        <v>2899231.6</v>
      </c>
      <c r="K233" s="347">
        <v>5.6381200280387199E-2</v>
      </c>
      <c r="L233" s="346">
        <v>2797088</v>
      </c>
      <c r="M233" s="346">
        <v>2613498</v>
      </c>
      <c r="N233" s="346">
        <v>3085958</v>
      </c>
      <c r="O233" s="346">
        <v>2584103</v>
      </c>
      <c r="P233" s="346">
        <v>3415511</v>
      </c>
      <c r="Q233" s="346">
        <v>166331.60705897468</v>
      </c>
      <c r="R233" s="346">
        <v>144846.74357957317</v>
      </c>
      <c r="S233" s="346">
        <v>233632.70407485776</v>
      </c>
      <c r="T233" s="346">
        <v>183325.76202959917</v>
      </c>
      <c r="U233" s="346">
        <v>89173.970751132467</v>
      </c>
      <c r="V233" s="353">
        <f t="shared" si="17"/>
        <v>0.16035722416028317</v>
      </c>
      <c r="W233" s="288">
        <v>0.15942151868809534</v>
      </c>
      <c r="X233" s="288">
        <v>0.15846380254077799</v>
      </c>
      <c r="Y233" s="288">
        <v>0.15564802097894409</v>
      </c>
      <c r="Z233" s="288">
        <v>0.17118832947334467</v>
      </c>
      <c r="AA233" s="288">
        <v>0.1448358559388758</v>
      </c>
      <c r="AB233" s="288">
        <v>0.17258581734166115</v>
      </c>
      <c r="AC233" s="345" t="str">
        <f t="shared" si="18"/>
        <v>Dhaka FR Non-PNP</v>
      </c>
      <c r="AD233" s="363">
        <v>2797088</v>
      </c>
      <c r="AE233" s="363">
        <v>2613498</v>
      </c>
      <c r="AF233" s="363">
        <v>3085958</v>
      </c>
      <c r="AG233" s="363">
        <v>2584103</v>
      </c>
      <c r="AH233" s="363">
        <v>3415511</v>
      </c>
      <c r="AI233" s="363">
        <v>2552262</v>
      </c>
      <c r="AJ233" s="364">
        <f t="shared" si="19"/>
        <v>17048420</v>
      </c>
      <c r="AK233" s="365">
        <v>450331.00699999998</v>
      </c>
      <c r="AL233" s="365">
        <v>414239.75</v>
      </c>
      <c r="AM233" s="365">
        <v>479249.12209999998</v>
      </c>
      <c r="AN233" s="365">
        <v>438764.02639999997</v>
      </c>
      <c r="AO233" s="365">
        <v>493541.19499999995</v>
      </c>
      <c r="AP233" s="365">
        <v>440250.87749999994</v>
      </c>
      <c r="AQ233" s="366">
        <f t="shared" si="20"/>
        <v>2716375.9779999997</v>
      </c>
      <c r="AR233" s="288">
        <f t="shared" si="21"/>
        <v>0.15933300434879008</v>
      </c>
      <c r="AS233" s="357" t="s">
        <v>1497</v>
      </c>
    </row>
    <row r="234" spans="1:45" hidden="1">
      <c r="A234" s="343">
        <v>542</v>
      </c>
      <c r="B234" s="343" t="s">
        <v>1604</v>
      </c>
      <c r="C234" s="343" t="s">
        <v>1972</v>
      </c>
      <c r="D234" s="343">
        <v>1200</v>
      </c>
      <c r="E234" s="345" t="s">
        <v>52</v>
      </c>
      <c r="F234" s="345" t="s">
        <v>1537</v>
      </c>
      <c r="G234" s="352" t="s">
        <v>1041</v>
      </c>
      <c r="H234" s="343" t="s">
        <v>362</v>
      </c>
      <c r="I234" s="343" t="s">
        <v>52</v>
      </c>
      <c r="J234" s="346">
        <v>975393.4</v>
      </c>
      <c r="K234" s="347">
        <v>5.6815081340201294E-2</v>
      </c>
      <c r="L234" s="346">
        <v>881722</v>
      </c>
      <c r="M234" s="346">
        <v>885297</v>
      </c>
      <c r="N234" s="346">
        <v>1159920</v>
      </c>
      <c r="O234" s="346">
        <v>750026</v>
      </c>
      <c r="P234" s="346">
        <v>1200002</v>
      </c>
      <c r="Q234" s="346">
        <v>47903.007861222635</v>
      </c>
      <c r="R234" s="346">
        <v>39220.555126954714</v>
      </c>
      <c r="S234" s="346">
        <v>86170.472047368617</v>
      </c>
      <c r="T234" s="346">
        <v>24978.741019677487</v>
      </c>
      <c r="U234" s="346">
        <v>78812.50074325403</v>
      </c>
      <c r="V234" s="353">
        <f t="shared" si="17"/>
        <v>0.172643478222925</v>
      </c>
      <c r="W234" s="288">
        <v>0.17186133482391228</v>
      </c>
      <c r="X234" s="288">
        <v>0.16989787206184592</v>
      </c>
      <c r="Y234" s="288">
        <v>0.16095043055603436</v>
      </c>
      <c r="Z234" s="288">
        <v>0.17977338856426872</v>
      </c>
      <c r="AA234" s="288">
        <v>0.16588604260341555</v>
      </c>
      <c r="AB234" s="288">
        <v>0.18749180072807309</v>
      </c>
      <c r="AC234" s="345" t="str">
        <f t="shared" si="18"/>
        <v>Dhaka FR Non-PNP</v>
      </c>
      <c r="AD234" s="363">
        <v>881722</v>
      </c>
      <c r="AE234" s="363">
        <v>885297</v>
      </c>
      <c r="AF234" s="363">
        <v>1159920</v>
      </c>
      <c r="AG234" s="363">
        <v>750026</v>
      </c>
      <c r="AH234" s="363">
        <v>1200002</v>
      </c>
      <c r="AI234" s="363">
        <v>877900</v>
      </c>
      <c r="AJ234" s="364">
        <f t="shared" si="19"/>
        <v>5754867</v>
      </c>
      <c r="AK234" s="365">
        <v>151656.69999999998</v>
      </c>
      <c r="AL234" s="365">
        <v>152625.03039999999</v>
      </c>
      <c r="AM234" s="365">
        <v>186630.96709999998</v>
      </c>
      <c r="AN234" s="365">
        <v>134855.0344</v>
      </c>
      <c r="AO234" s="365">
        <v>197520.4938</v>
      </c>
      <c r="AP234" s="365">
        <v>164606.25</v>
      </c>
      <c r="AQ234" s="366">
        <f t="shared" si="20"/>
        <v>987894.47570000007</v>
      </c>
      <c r="AR234" s="288">
        <f t="shared" si="21"/>
        <v>0.17166243384947039</v>
      </c>
      <c r="AS234" s="357" t="s">
        <v>1497</v>
      </c>
    </row>
    <row r="235" spans="1:45" hidden="1">
      <c r="A235" s="343">
        <v>292</v>
      </c>
      <c r="B235" s="343" t="s">
        <v>343</v>
      </c>
      <c r="C235" s="343" t="s">
        <v>344</v>
      </c>
      <c r="D235" s="343">
        <v>2500</v>
      </c>
      <c r="E235" s="345" t="s">
        <v>52</v>
      </c>
      <c r="F235" s="345" t="s">
        <v>1537</v>
      </c>
      <c r="G235" s="352" t="s">
        <v>1041</v>
      </c>
      <c r="H235" s="343" t="s">
        <v>79</v>
      </c>
      <c r="I235" s="343" t="s">
        <v>52</v>
      </c>
      <c r="J235" s="346">
        <v>2473057.6</v>
      </c>
      <c r="K235" s="347">
        <v>5.8534197830535616E-2</v>
      </c>
      <c r="L235" s="346">
        <v>2199732</v>
      </c>
      <c r="M235" s="346">
        <v>2426338</v>
      </c>
      <c r="N235" s="346">
        <v>2922743</v>
      </c>
      <c r="O235" s="346">
        <v>2181142</v>
      </c>
      <c r="P235" s="346">
        <v>2635333</v>
      </c>
      <c r="Q235" s="346">
        <v>103751.91070521763</v>
      </c>
      <c r="R235" s="346">
        <v>129561.3192697725</v>
      </c>
      <c r="S235" s="346">
        <v>196364.29860720091</v>
      </c>
      <c r="T235" s="346">
        <v>111979.17726093106</v>
      </c>
      <c r="U235" s="346">
        <v>182135.50818042603</v>
      </c>
      <c r="V235" s="353">
        <f t="shared" si="17"/>
        <v>0.15436283084777544</v>
      </c>
      <c r="W235" s="288">
        <v>0.15027737296053006</v>
      </c>
      <c r="X235" s="288">
        <v>0.15578393848301414</v>
      </c>
      <c r="Y235" s="288">
        <v>0.14588163250773131</v>
      </c>
      <c r="Z235" s="288">
        <v>0.15403352102928583</v>
      </c>
      <c r="AA235" s="288">
        <v>0.15677492128676834</v>
      </c>
      <c r="AB235" s="288">
        <v>0.16342559881932306</v>
      </c>
      <c r="AC235" s="345" t="str">
        <f t="shared" si="18"/>
        <v>Dhaka FR Non-PNP</v>
      </c>
      <c r="AD235" s="363">
        <v>2199732</v>
      </c>
      <c r="AE235" s="363">
        <v>2426338</v>
      </c>
      <c r="AF235" s="363">
        <v>2922743</v>
      </c>
      <c r="AG235" s="363">
        <v>2181142</v>
      </c>
      <c r="AH235" s="363">
        <v>2635333</v>
      </c>
      <c r="AI235" s="363">
        <v>2022156</v>
      </c>
      <c r="AJ235" s="364">
        <f t="shared" si="19"/>
        <v>14387444</v>
      </c>
      <c r="AK235" s="365">
        <v>334359.41599999997</v>
      </c>
      <c r="AL235" s="365">
        <v>378586.20799999998</v>
      </c>
      <c r="AM235" s="365">
        <v>425906.00280000002</v>
      </c>
      <c r="AN235" s="365">
        <v>335711.06799999997</v>
      </c>
      <c r="AO235" s="365">
        <v>407686.32449999999</v>
      </c>
      <c r="AP235" s="365">
        <v>330416.53219999996</v>
      </c>
      <c r="AQ235" s="366">
        <f t="shared" si="20"/>
        <v>2212665.5514999996</v>
      </c>
      <c r="AR235" s="288">
        <f t="shared" si="21"/>
        <v>0.15379142754612979</v>
      </c>
      <c r="AS235" s="357" t="s">
        <v>1497</v>
      </c>
    </row>
    <row r="236" spans="1:45" hidden="1">
      <c r="A236" s="343">
        <v>430</v>
      </c>
      <c r="B236" s="343" t="s">
        <v>301</v>
      </c>
      <c r="C236" s="343" t="s">
        <v>1973</v>
      </c>
      <c r="D236" s="343">
        <v>2000</v>
      </c>
      <c r="E236" s="345" t="s">
        <v>389</v>
      </c>
      <c r="F236" s="345" t="s">
        <v>1537</v>
      </c>
      <c r="G236" s="352" t="s">
        <v>1041</v>
      </c>
      <c r="H236" s="343" t="s">
        <v>1566</v>
      </c>
      <c r="I236" s="343" t="s">
        <v>1863</v>
      </c>
      <c r="J236" s="346">
        <v>1687676.2</v>
      </c>
      <c r="K236" s="347">
        <v>5.46911713404786E-2</v>
      </c>
      <c r="L236" s="346">
        <v>1503794</v>
      </c>
      <c r="M236" s="346">
        <v>1481057</v>
      </c>
      <c r="N236" s="346">
        <v>2095771</v>
      </c>
      <c r="O236" s="346">
        <v>1324860</v>
      </c>
      <c r="P236" s="346">
        <v>2032899</v>
      </c>
      <c r="Q236" s="346">
        <v>73321.483240697155</v>
      </c>
      <c r="R236" s="346">
        <v>52634.421761798934</v>
      </c>
      <c r="S236" s="346">
        <v>155042.47724346915</v>
      </c>
      <c r="T236" s="346">
        <v>45598.637669377727</v>
      </c>
      <c r="U236" s="346">
        <v>134907.9211918962</v>
      </c>
      <c r="V236" s="353">
        <f t="shared" si="17"/>
        <v>0.1683704657850664</v>
      </c>
      <c r="W236" s="288">
        <v>0.17257812774439743</v>
      </c>
      <c r="X236" s="288">
        <v>0.16564593082692905</v>
      </c>
      <c r="Y236" s="288">
        <v>0.16185309888501911</v>
      </c>
      <c r="Z236" s="288">
        <v>0.17686243827951689</v>
      </c>
      <c r="AA236" s="288">
        <v>0.15882176510559365</v>
      </c>
      <c r="AB236" s="288">
        <v>0.1744614338689422</v>
      </c>
      <c r="AC236" s="345" t="str">
        <f t="shared" si="18"/>
        <v>Rangpur FR Non-PNP</v>
      </c>
      <c r="AD236" s="363">
        <v>1503794</v>
      </c>
      <c r="AE236" s="363">
        <v>1481057</v>
      </c>
      <c r="AF236" s="363">
        <v>2095771</v>
      </c>
      <c r="AG236" s="363">
        <v>1324860</v>
      </c>
      <c r="AH236" s="363">
        <v>2032899</v>
      </c>
      <c r="AI236" s="363">
        <v>1552108</v>
      </c>
      <c r="AJ236" s="364">
        <f t="shared" si="19"/>
        <v>9990489</v>
      </c>
      <c r="AK236" s="365">
        <v>262111.2942</v>
      </c>
      <c r="AL236" s="365">
        <v>246299.77910000001</v>
      </c>
      <c r="AM236" s="365">
        <v>338257.11659999995</v>
      </c>
      <c r="AN236" s="365">
        <v>233970.27600000001</v>
      </c>
      <c r="AO236" s="365">
        <v>338274.22719999996</v>
      </c>
      <c r="AP236" s="365">
        <v>270527.89260000002</v>
      </c>
      <c r="AQ236" s="366">
        <f t="shared" si="20"/>
        <v>1689440.5856999997</v>
      </c>
      <c r="AR236" s="288">
        <f t="shared" si="21"/>
        <v>0.16910489423490679</v>
      </c>
      <c r="AS236" s="357" t="s">
        <v>1501</v>
      </c>
    </row>
    <row r="237" spans="1:45" hidden="1">
      <c r="A237" s="343">
        <v>374</v>
      </c>
      <c r="B237" s="343" t="s">
        <v>830</v>
      </c>
      <c r="C237" s="343" t="s">
        <v>1974</v>
      </c>
      <c r="D237" s="343">
        <v>3557</v>
      </c>
      <c r="E237" s="345" t="s">
        <v>52</v>
      </c>
      <c r="F237" s="345" t="s">
        <v>1492</v>
      </c>
      <c r="G237" s="352" t="s">
        <v>1555</v>
      </c>
      <c r="H237" s="343" t="s">
        <v>52</v>
      </c>
      <c r="I237" s="343" t="s">
        <v>52</v>
      </c>
      <c r="J237" s="346">
        <v>8640903.1999999993</v>
      </c>
      <c r="K237" s="347">
        <v>2.8175551314067817E-2</v>
      </c>
      <c r="L237" s="346">
        <v>8099485</v>
      </c>
      <c r="M237" s="346">
        <v>8955743</v>
      </c>
      <c r="N237" s="346">
        <v>8835889</v>
      </c>
      <c r="O237" s="346">
        <v>8478282</v>
      </c>
      <c r="P237" s="346">
        <v>8835117</v>
      </c>
      <c r="Q237" s="346">
        <v>270680.3679420813</v>
      </c>
      <c r="R237" s="346">
        <v>337723.48203617241</v>
      </c>
      <c r="S237" s="346">
        <v>69400.173782178899</v>
      </c>
      <c r="T237" s="346">
        <v>247081.55889841751</v>
      </c>
      <c r="U237" s="346">
        <v>292425.47489861376</v>
      </c>
      <c r="V237" s="353">
        <f t="shared" si="17"/>
        <v>0.16039908449008036</v>
      </c>
      <c r="W237" s="288">
        <v>0.15933963446481997</v>
      </c>
      <c r="X237" s="288">
        <v>0.15701885153472989</v>
      </c>
      <c r="Y237" s="288">
        <v>0.14993371412312217</v>
      </c>
      <c r="Z237" s="288">
        <v>0.16335485349883616</v>
      </c>
      <c r="AA237" s="288">
        <v>0.15501849409884427</v>
      </c>
      <c r="AB237" s="288">
        <v>0.17772895922012971</v>
      </c>
      <c r="AC237" s="345" t="str">
        <f t="shared" si="18"/>
        <v>Dhaka OWN PNP</v>
      </c>
      <c r="AD237" s="363">
        <v>8099485</v>
      </c>
      <c r="AE237" s="363">
        <v>8955743</v>
      </c>
      <c r="AF237" s="363">
        <v>8835889</v>
      </c>
      <c r="AG237" s="363">
        <v>8478282</v>
      </c>
      <c r="AH237" s="363">
        <v>8835117</v>
      </c>
      <c r="AI237" s="363">
        <v>7162801</v>
      </c>
      <c r="AJ237" s="364">
        <f t="shared" si="19"/>
        <v>50367317</v>
      </c>
      <c r="AK237" s="365">
        <v>1289438.1712</v>
      </c>
      <c r="AL237" s="365">
        <v>1391722.4622000002</v>
      </c>
      <c r="AM237" s="365">
        <v>1323616.6216</v>
      </c>
      <c r="AN237" s="365">
        <v>1385350.9519999998</v>
      </c>
      <c r="AO237" s="365">
        <v>1379161.9197999998</v>
      </c>
      <c r="AP237" s="365">
        <v>1272791.7098999999</v>
      </c>
      <c r="AQ237" s="366">
        <f t="shared" si="20"/>
        <v>8042081.8366999989</v>
      </c>
      <c r="AR237" s="288">
        <f t="shared" si="21"/>
        <v>0.15966865649603687</v>
      </c>
      <c r="AS237" s="357" t="s">
        <v>1511</v>
      </c>
    </row>
    <row r="238" spans="1:45" hidden="1">
      <c r="A238" s="343">
        <v>523</v>
      </c>
      <c r="B238" s="343" t="s">
        <v>233</v>
      </c>
      <c r="C238" s="343" t="s">
        <v>236</v>
      </c>
      <c r="D238" s="343">
        <v>4000</v>
      </c>
      <c r="E238" s="345" t="s">
        <v>107</v>
      </c>
      <c r="F238" s="345" t="s">
        <v>1537</v>
      </c>
      <c r="G238" s="352" t="s">
        <v>1041</v>
      </c>
      <c r="H238" s="343" t="s">
        <v>236</v>
      </c>
      <c r="I238" s="343" t="s">
        <v>1863</v>
      </c>
      <c r="J238" s="346">
        <v>1478629.6</v>
      </c>
      <c r="K238" s="347">
        <v>2.506187483713259E-2</v>
      </c>
      <c r="L238" s="346">
        <v>1482375</v>
      </c>
      <c r="M238" s="346">
        <v>1405472</v>
      </c>
      <c r="N238" s="346">
        <v>1921836</v>
      </c>
      <c r="O238" s="346">
        <v>1119723</v>
      </c>
      <c r="P238" s="346">
        <v>1463742</v>
      </c>
      <c r="Q238" s="346">
        <v>13449.236962794326</v>
      </c>
      <c r="R238" s="346">
        <v>32492.806642940268</v>
      </c>
      <c r="S238" s="346">
        <v>83276.43214225446</v>
      </c>
      <c r="T238" s="346">
        <v>-3341.4130465323688</v>
      </c>
      <c r="U238" s="346">
        <v>59409.08712694046</v>
      </c>
      <c r="V238" s="353">
        <f t="shared" si="17"/>
        <v>0.14060260918007578</v>
      </c>
      <c r="W238" s="288">
        <v>0.11379585935462164</v>
      </c>
      <c r="X238" s="288">
        <v>0.14574334871155947</v>
      </c>
      <c r="Y238" s="288">
        <v>0.14186558304517177</v>
      </c>
      <c r="Z238" s="288">
        <v>0.13962770737350283</v>
      </c>
      <c r="AA238" s="288">
        <v>0.13538790542231258</v>
      </c>
      <c r="AB238" s="288">
        <v>0.16719525117328624</v>
      </c>
      <c r="AC238" s="345" t="str">
        <f t="shared" si="18"/>
        <v>Rajshahi FR Non-PNP</v>
      </c>
      <c r="AD238" s="363">
        <v>1482375</v>
      </c>
      <c r="AE238" s="363">
        <v>1405472</v>
      </c>
      <c r="AF238" s="363">
        <v>1921836</v>
      </c>
      <c r="AG238" s="363">
        <v>1119723</v>
      </c>
      <c r="AH238" s="363">
        <v>1463742</v>
      </c>
      <c r="AI238" s="363">
        <v>908149</v>
      </c>
      <c r="AJ238" s="364">
        <f t="shared" si="19"/>
        <v>8301297</v>
      </c>
      <c r="AK238" s="365">
        <v>166025.77600000001</v>
      </c>
      <c r="AL238" s="365">
        <v>207307.26749999999</v>
      </c>
      <c r="AM238" s="365">
        <v>272516.20300000004</v>
      </c>
      <c r="AN238" s="365">
        <v>155977.41390000001</v>
      </c>
      <c r="AO238" s="365">
        <v>187101.50039999999</v>
      </c>
      <c r="AP238" s="365">
        <v>151842.3456</v>
      </c>
      <c r="AQ238" s="366">
        <f t="shared" si="20"/>
        <v>1140770.5064000003</v>
      </c>
      <c r="AR238" s="288">
        <f t="shared" si="21"/>
        <v>0.13742075562409106</v>
      </c>
      <c r="AS238" s="357" t="s">
        <v>1499</v>
      </c>
    </row>
    <row r="239" spans="1:45" hidden="1">
      <c r="A239" s="343">
        <v>444</v>
      </c>
      <c r="B239" s="343" t="s">
        <v>634</v>
      </c>
      <c r="C239" s="343" t="s">
        <v>635</v>
      </c>
      <c r="D239" s="343">
        <v>3000</v>
      </c>
      <c r="E239" s="345" t="s">
        <v>107</v>
      </c>
      <c r="F239" s="345" t="s">
        <v>1537</v>
      </c>
      <c r="G239" s="352" t="s">
        <v>1041</v>
      </c>
      <c r="H239" s="343" t="s">
        <v>150</v>
      </c>
      <c r="I239" s="343" t="s">
        <v>1863</v>
      </c>
      <c r="J239" s="346">
        <v>1599550.6</v>
      </c>
      <c r="K239" s="347">
        <v>4.2532790772380959E-2</v>
      </c>
      <c r="L239" s="346">
        <v>1843710</v>
      </c>
      <c r="M239" s="346">
        <v>1616639</v>
      </c>
      <c r="N239" s="346">
        <v>1883222</v>
      </c>
      <c r="O239" s="346">
        <v>1137774</v>
      </c>
      <c r="P239" s="346">
        <v>1516408</v>
      </c>
      <c r="Q239" s="346">
        <v>92283.290469393192</v>
      </c>
      <c r="R239" s="346">
        <v>54126.151194957085</v>
      </c>
      <c r="S239" s="346">
        <v>138945.08048594333</v>
      </c>
      <c r="T239" s="346">
        <v>15498.724038297485</v>
      </c>
      <c r="U239" s="346">
        <v>39313.50880959112</v>
      </c>
      <c r="V239" s="353">
        <f t="shared" si="17"/>
        <v>0.15071177466000901</v>
      </c>
      <c r="W239" s="288">
        <v>0.14773580896351515</v>
      </c>
      <c r="X239" s="288">
        <v>0.1351334201259253</v>
      </c>
      <c r="Y239" s="288">
        <v>0.1440771437344022</v>
      </c>
      <c r="Z239" s="288">
        <v>0.17277943152333436</v>
      </c>
      <c r="AA239" s="288">
        <v>0.14881327912975487</v>
      </c>
      <c r="AB239" s="288">
        <v>0.15573156448312228</v>
      </c>
      <c r="AC239" s="345" t="str">
        <f t="shared" si="18"/>
        <v>Rajshahi FR Non-PNP</v>
      </c>
      <c r="AD239" s="363">
        <v>1843710</v>
      </c>
      <c r="AE239" s="363">
        <v>1616639</v>
      </c>
      <c r="AF239" s="363">
        <v>1883222</v>
      </c>
      <c r="AG239" s="363">
        <v>1137774</v>
      </c>
      <c r="AH239" s="363">
        <v>1516408</v>
      </c>
      <c r="AI239" s="363">
        <v>1313564</v>
      </c>
      <c r="AJ239" s="364">
        <f t="shared" si="19"/>
        <v>9311317</v>
      </c>
      <c r="AK239" s="365">
        <v>274712.641</v>
      </c>
      <c r="AL239" s="365">
        <v>218731.66260000001</v>
      </c>
      <c r="AM239" s="365">
        <v>269865.85590000002</v>
      </c>
      <c r="AN239" s="365">
        <v>196607.17440000002</v>
      </c>
      <c r="AO239" s="365">
        <v>227915.97209999998</v>
      </c>
      <c r="AP239" s="365">
        <v>204653.11539999998</v>
      </c>
      <c r="AQ239" s="366">
        <f t="shared" si="20"/>
        <v>1392486.4214000001</v>
      </c>
      <c r="AR239" s="288">
        <f t="shared" si="21"/>
        <v>0.14954774081904848</v>
      </c>
      <c r="AS239" s="357" t="s">
        <v>1499</v>
      </c>
    </row>
    <row r="240" spans="1:45" hidden="1">
      <c r="A240" s="343">
        <v>384</v>
      </c>
      <c r="B240" s="343" t="s">
        <v>1633</v>
      </c>
      <c r="C240" s="343" t="s">
        <v>1975</v>
      </c>
      <c r="D240" s="343">
        <v>1327</v>
      </c>
      <c r="E240" s="345" t="s">
        <v>52</v>
      </c>
      <c r="F240" s="345" t="s">
        <v>1537</v>
      </c>
      <c r="G240" s="352" t="s">
        <v>1041</v>
      </c>
      <c r="H240" s="343" t="s">
        <v>362</v>
      </c>
      <c r="I240" s="343" t="s">
        <v>52</v>
      </c>
      <c r="J240" s="346">
        <v>1783590.4</v>
      </c>
      <c r="K240" s="347">
        <v>6.2701474009519823E-2</v>
      </c>
      <c r="L240" s="346">
        <v>1539796</v>
      </c>
      <c r="M240" s="346">
        <v>1681424</v>
      </c>
      <c r="N240" s="346">
        <v>2189087</v>
      </c>
      <c r="O240" s="346">
        <v>1327421</v>
      </c>
      <c r="P240" s="346">
        <v>2180224</v>
      </c>
      <c r="Q240" s="346">
        <v>97401.139679169224</v>
      </c>
      <c r="R240" s="346">
        <v>75454.808565342944</v>
      </c>
      <c r="S240" s="346">
        <v>160800.51270375377</v>
      </c>
      <c r="T240" s="346">
        <v>65865.487644265755</v>
      </c>
      <c r="U240" s="346">
        <v>159646.78695361357</v>
      </c>
      <c r="V240" s="353">
        <f t="shared" si="17"/>
        <v>0.15555958576262324</v>
      </c>
      <c r="W240" s="288">
        <v>0.15458302632103621</v>
      </c>
      <c r="X240" s="288">
        <v>0.15042689354014735</v>
      </c>
      <c r="Y240" s="288">
        <v>0.15179794963932799</v>
      </c>
      <c r="Z240" s="288">
        <v>0.15883055573969063</v>
      </c>
      <c r="AA240" s="288">
        <v>0.14885584459470694</v>
      </c>
      <c r="AB240" s="288">
        <v>0.16886324474083039</v>
      </c>
      <c r="AC240" s="345" t="str">
        <f t="shared" si="18"/>
        <v>Dhaka FR Non-PNP</v>
      </c>
      <c r="AD240" s="363">
        <v>1539796</v>
      </c>
      <c r="AE240" s="363">
        <v>1681424</v>
      </c>
      <c r="AF240" s="363">
        <v>2189087</v>
      </c>
      <c r="AG240" s="363">
        <v>1327421</v>
      </c>
      <c r="AH240" s="363">
        <v>2180224</v>
      </c>
      <c r="AI240" s="363">
        <v>1390519</v>
      </c>
      <c r="AJ240" s="364">
        <f t="shared" si="19"/>
        <v>10308471</v>
      </c>
      <c r="AK240" s="365">
        <v>238360.266</v>
      </c>
      <c r="AL240" s="365">
        <v>252381.74240000002</v>
      </c>
      <c r="AM240" s="365">
        <v>332303.55839999998</v>
      </c>
      <c r="AN240" s="365">
        <v>210488.7648</v>
      </c>
      <c r="AO240" s="365">
        <v>323763.41249999998</v>
      </c>
      <c r="AP240" s="365">
        <v>234523.53469999999</v>
      </c>
      <c r="AQ240" s="366">
        <f t="shared" si="20"/>
        <v>1591821.2788</v>
      </c>
      <c r="AR240" s="288">
        <f t="shared" si="21"/>
        <v>0.15441875703972005</v>
      </c>
      <c r="AS240" s="357" t="s">
        <v>1497</v>
      </c>
    </row>
    <row r="241" spans="1:45" hidden="1">
      <c r="A241" s="343">
        <v>528</v>
      </c>
      <c r="B241" s="343" t="s">
        <v>418</v>
      </c>
      <c r="C241" s="343" t="s">
        <v>1976</v>
      </c>
      <c r="D241" s="343">
        <v>1400</v>
      </c>
      <c r="E241" s="345" t="s">
        <v>52</v>
      </c>
      <c r="F241" s="345" t="s">
        <v>1537</v>
      </c>
      <c r="G241" s="352" t="s">
        <v>1041</v>
      </c>
      <c r="H241" s="343" t="s">
        <v>52</v>
      </c>
      <c r="I241" s="343" t="s">
        <v>52</v>
      </c>
      <c r="J241" s="346">
        <v>1449782.4</v>
      </c>
      <c r="K241" s="347">
        <v>4.8396761087495625E-2</v>
      </c>
      <c r="L241" s="346">
        <v>1375290</v>
      </c>
      <c r="M241" s="346">
        <v>1315142</v>
      </c>
      <c r="N241" s="346">
        <v>1776864</v>
      </c>
      <c r="O241" s="346">
        <v>1232027</v>
      </c>
      <c r="P241" s="346">
        <v>1549589</v>
      </c>
      <c r="Q241" s="346">
        <v>64472.67865923309</v>
      </c>
      <c r="R241" s="346">
        <v>42578.039546552551</v>
      </c>
      <c r="S241" s="346">
        <v>108352.05569269191</v>
      </c>
      <c r="T241" s="346">
        <v>48286.951286159077</v>
      </c>
      <c r="U241" s="346">
        <v>87134.137023643416</v>
      </c>
      <c r="V241" s="353">
        <f t="shared" si="17"/>
        <v>0.15082683825095297</v>
      </c>
      <c r="W241" s="288">
        <v>0.14729111385325977</v>
      </c>
      <c r="X241" s="288">
        <v>0.15118526367308979</v>
      </c>
      <c r="Y241" s="288">
        <v>0.14312635489514206</v>
      </c>
      <c r="Z241" s="288">
        <v>0.15545377980377661</v>
      </c>
      <c r="AA241" s="288">
        <v>0.1467415713369894</v>
      </c>
      <c r="AB241" s="288">
        <v>0.16116294594346009</v>
      </c>
      <c r="AC241" s="345" t="str">
        <f t="shared" si="18"/>
        <v>Dhaka FR Non-PNP</v>
      </c>
      <c r="AD241" s="363">
        <v>1375290</v>
      </c>
      <c r="AE241" s="363">
        <v>1315142</v>
      </c>
      <c r="AF241" s="363">
        <v>1776864</v>
      </c>
      <c r="AG241" s="363">
        <v>1232027</v>
      </c>
      <c r="AH241" s="363">
        <v>1549589</v>
      </c>
      <c r="AI241" s="363">
        <v>981572</v>
      </c>
      <c r="AJ241" s="364">
        <f t="shared" si="19"/>
        <v>8230484</v>
      </c>
      <c r="AK241" s="365">
        <v>204918.359</v>
      </c>
      <c r="AL241" s="365">
        <v>198980.9846</v>
      </c>
      <c r="AM241" s="365">
        <v>255335.35679999998</v>
      </c>
      <c r="AN241" s="365">
        <v>191580.04300000001</v>
      </c>
      <c r="AO241" s="365">
        <v>226085.03510000001</v>
      </c>
      <c r="AP241" s="365">
        <v>158229.2452</v>
      </c>
      <c r="AQ241" s="366">
        <f t="shared" si="20"/>
        <v>1235129.0237</v>
      </c>
      <c r="AR241" s="288">
        <f t="shared" si="21"/>
        <v>0.15006760522224452</v>
      </c>
      <c r="AS241" s="357" t="s">
        <v>1497</v>
      </c>
    </row>
    <row r="242" spans="1:45" hidden="1">
      <c r="A242" s="343">
        <v>14</v>
      </c>
      <c r="B242" s="343" t="s">
        <v>827</v>
      </c>
      <c r="C242" s="343" t="s">
        <v>1977</v>
      </c>
      <c r="D242" s="343">
        <v>11946</v>
      </c>
      <c r="E242" s="345" t="s">
        <v>1557</v>
      </c>
      <c r="F242" s="345" t="s">
        <v>1492</v>
      </c>
      <c r="G242" s="352" t="s">
        <v>1555</v>
      </c>
      <c r="H242" s="343" t="s">
        <v>52</v>
      </c>
      <c r="I242" s="343" t="s">
        <v>52</v>
      </c>
      <c r="J242" s="346">
        <v>31078402.199999999</v>
      </c>
      <c r="K242" s="347">
        <v>7.3809304773854417E-2</v>
      </c>
      <c r="L242" s="346">
        <v>30022923</v>
      </c>
      <c r="M242" s="346">
        <v>30708629</v>
      </c>
      <c r="N242" s="346">
        <v>32160066</v>
      </c>
      <c r="O242" s="346">
        <v>30324982</v>
      </c>
      <c r="P242" s="346">
        <v>32175411</v>
      </c>
      <c r="Q242" s="346">
        <v>2409941.0938414857</v>
      </c>
      <c r="R242" s="346">
        <v>2208785.6739183534</v>
      </c>
      <c r="S242" s="346">
        <v>2495497.6781149777</v>
      </c>
      <c r="T242" s="346">
        <v>2089312.0171043221</v>
      </c>
      <c r="U242" s="346">
        <v>2265839.8363419976</v>
      </c>
      <c r="V242" s="353">
        <f t="shared" si="17"/>
        <v>0.18193802142475221</v>
      </c>
      <c r="W242" s="288">
        <v>0.18311546693576181</v>
      </c>
      <c r="X242" s="288">
        <v>0.17581324733526363</v>
      </c>
      <c r="Y242" s="288">
        <v>0.16885168252400862</v>
      </c>
      <c r="Z242" s="288">
        <v>0.18510425833505065</v>
      </c>
      <c r="AA242" s="288">
        <v>0.17960515363123433</v>
      </c>
      <c r="AB242" s="288">
        <v>0.19913831978719426</v>
      </c>
      <c r="AC242" s="345" t="str">
        <f t="shared" si="18"/>
        <v>DhakaGBUD OWN PNP</v>
      </c>
      <c r="AD242" s="363">
        <v>30022923</v>
      </c>
      <c r="AE242" s="363">
        <v>30708629</v>
      </c>
      <c r="AF242" s="363">
        <v>32160066</v>
      </c>
      <c r="AG242" s="363">
        <v>30324982</v>
      </c>
      <c r="AH242" s="363">
        <v>32175411</v>
      </c>
      <c r="AI242" s="363">
        <v>27598342</v>
      </c>
      <c r="AJ242" s="364">
        <f t="shared" si="19"/>
        <v>182990353</v>
      </c>
      <c r="AK242" s="365">
        <v>5494194.909</v>
      </c>
      <c r="AL242" s="365">
        <v>5377080.9379000003</v>
      </c>
      <c r="AM242" s="365">
        <v>5428618.9720000001</v>
      </c>
      <c r="AN242" s="365">
        <v>5613153.7979999995</v>
      </c>
      <c r="AO242" s="365">
        <v>5759398.7479999997</v>
      </c>
      <c r="AP242" s="365">
        <v>5491763.2000000002</v>
      </c>
      <c r="AQ242" s="366">
        <f t="shared" si="20"/>
        <v>33164210.5649</v>
      </c>
      <c r="AR242" s="288">
        <f t="shared" si="21"/>
        <v>0.18123474828697664</v>
      </c>
      <c r="AS242" s="357" t="s">
        <v>2644</v>
      </c>
    </row>
    <row r="243" spans="1:45">
      <c r="A243" s="343">
        <v>393</v>
      </c>
      <c r="B243" s="343" t="s">
        <v>160</v>
      </c>
      <c r="C243" s="343" t="s">
        <v>1978</v>
      </c>
      <c r="D243" s="343">
        <v>1530</v>
      </c>
      <c r="E243" s="345" t="s">
        <v>195</v>
      </c>
      <c r="F243" s="345" t="s">
        <v>1537</v>
      </c>
      <c r="G243" s="352" t="s">
        <v>1041</v>
      </c>
      <c r="H243" s="343" t="s">
        <v>162</v>
      </c>
      <c r="I243" s="343" t="s">
        <v>1863</v>
      </c>
      <c r="J243" s="346">
        <v>1479059.4</v>
      </c>
      <c r="K243" s="347">
        <v>5.4638004619994109E-2</v>
      </c>
      <c r="L243" s="346">
        <v>1262526</v>
      </c>
      <c r="M243" s="346">
        <v>1665037</v>
      </c>
      <c r="N243" s="346">
        <v>1722086</v>
      </c>
      <c r="O243" s="346">
        <v>1140580</v>
      </c>
      <c r="P243" s="346">
        <v>1605068</v>
      </c>
      <c r="Q243" s="346">
        <v>49665.821543271712</v>
      </c>
      <c r="R243" s="346">
        <v>97316.791476076265</v>
      </c>
      <c r="S243" s="346">
        <v>133231.19244608268</v>
      </c>
      <c r="T243" s="346">
        <v>39292.072950012662</v>
      </c>
      <c r="U243" s="346">
        <v>84558.393236785225</v>
      </c>
      <c r="V243" s="353">
        <f t="shared" si="17"/>
        <v>0.1508266344968916</v>
      </c>
      <c r="W243" s="288">
        <v>0.15239424325882969</v>
      </c>
      <c r="X243" s="288">
        <v>0.14011716589435916</v>
      </c>
      <c r="Y243" s="288">
        <v>0.15705060936138093</v>
      </c>
      <c r="Z243" s="288">
        <v>0.1512636031490121</v>
      </c>
      <c r="AA243" s="288">
        <v>0.14082024495623585</v>
      </c>
      <c r="AB243" s="288">
        <v>0.16331394036153174</v>
      </c>
      <c r="AC243" s="345" t="str">
        <f t="shared" si="18"/>
        <v>Chattogram FR Non-PNP</v>
      </c>
      <c r="AD243" s="363">
        <v>1262526</v>
      </c>
      <c r="AE243" s="363">
        <v>1665037</v>
      </c>
      <c r="AF243" s="363">
        <v>1722086</v>
      </c>
      <c r="AG243" s="363">
        <v>1140580</v>
      </c>
      <c r="AH243" s="363">
        <v>1605068</v>
      </c>
      <c r="AI243" s="363">
        <v>1149120</v>
      </c>
      <c r="AJ243" s="364">
        <f t="shared" si="19"/>
        <v>8544417</v>
      </c>
      <c r="AK243" s="365">
        <v>196701.7066</v>
      </c>
      <c r="AL243" s="365">
        <v>234104.4834</v>
      </c>
      <c r="AM243" s="365">
        <v>267956.27039999998</v>
      </c>
      <c r="AN243" s="365">
        <v>172569.30009999999</v>
      </c>
      <c r="AO243" s="365">
        <v>228722.04749999999</v>
      </c>
      <c r="AP243" s="365">
        <v>187763.10339999999</v>
      </c>
      <c r="AQ243" s="366">
        <f t="shared" si="20"/>
        <v>1287816.9113999999</v>
      </c>
      <c r="AR243" s="288">
        <f t="shared" si="21"/>
        <v>0.15072027868021889</v>
      </c>
      <c r="AS243" s="357" t="s">
        <v>1494</v>
      </c>
    </row>
    <row r="244" spans="1:45">
      <c r="A244" s="343">
        <v>515</v>
      </c>
      <c r="B244" s="343" t="s">
        <v>293</v>
      </c>
      <c r="C244" s="343" t="s">
        <v>295</v>
      </c>
      <c r="D244" s="343">
        <v>1600</v>
      </c>
      <c r="E244" s="345" t="s">
        <v>195</v>
      </c>
      <c r="F244" s="345" t="s">
        <v>1537</v>
      </c>
      <c r="G244" s="352" t="s">
        <v>1041</v>
      </c>
      <c r="H244" s="343" t="s">
        <v>295</v>
      </c>
      <c r="I244" s="343" t="s">
        <v>1863</v>
      </c>
      <c r="J244" s="346">
        <v>1597914.2</v>
      </c>
      <c r="K244" s="347">
        <v>3.5209993847480865E-2</v>
      </c>
      <c r="L244" s="346">
        <v>1465840</v>
      </c>
      <c r="M244" s="346">
        <v>1621332</v>
      </c>
      <c r="N244" s="346">
        <v>1780635</v>
      </c>
      <c r="O244" s="346">
        <v>1330130</v>
      </c>
      <c r="P244" s="346">
        <v>1791634</v>
      </c>
      <c r="Q244" s="346">
        <v>19050.375313420664</v>
      </c>
      <c r="R244" s="346">
        <v>40767.430826435477</v>
      </c>
      <c r="S244" s="346">
        <v>84208.131073663913</v>
      </c>
      <c r="T244" s="346">
        <v>33485.129640517524</v>
      </c>
      <c r="U244" s="346">
        <v>103801.67889997398</v>
      </c>
      <c r="V244" s="353">
        <f t="shared" si="17"/>
        <v>0.14364074855795253</v>
      </c>
      <c r="W244" s="288">
        <v>0.13651963402453945</v>
      </c>
      <c r="X244" s="288">
        <v>0.14651342928363417</v>
      </c>
      <c r="Y244" s="288">
        <v>0.14714389730331703</v>
      </c>
      <c r="Z244" s="288">
        <v>0.14565266558534928</v>
      </c>
      <c r="AA244" s="288">
        <v>0.13904183027928074</v>
      </c>
      <c r="AB244" s="288">
        <v>0.14697303487159441</v>
      </c>
      <c r="AC244" s="345" t="str">
        <f t="shared" si="18"/>
        <v>Chattogram FR Non-PNP</v>
      </c>
      <c r="AD244" s="363">
        <v>1465840</v>
      </c>
      <c r="AE244" s="363">
        <v>1621332</v>
      </c>
      <c r="AF244" s="363">
        <v>1780635</v>
      </c>
      <c r="AG244" s="363">
        <v>1330130</v>
      </c>
      <c r="AH244" s="363">
        <v>1791634</v>
      </c>
      <c r="AI244" s="363">
        <v>1672403</v>
      </c>
      <c r="AJ244" s="364">
        <f t="shared" si="19"/>
        <v>9661974</v>
      </c>
      <c r="AK244" s="365">
        <v>200233.60740000001</v>
      </c>
      <c r="AL244" s="365">
        <v>237362.8584</v>
      </c>
      <c r="AM244" s="365">
        <v>261041.09100000001</v>
      </c>
      <c r="AN244" s="365">
        <v>193800.23240000001</v>
      </c>
      <c r="AO244" s="365">
        <v>246886.88960000002</v>
      </c>
      <c r="AP244" s="365">
        <v>242308.88010000001</v>
      </c>
      <c r="AQ244" s="366">
        <f t="shared" si="20"/>
        <v>1381633.5589000001</v>
      </c>
      <c r="AR244" s="288">
        <f t="shared" si="21"/>
        <v>0.14299702720168778</v>
      </c>
      <c r="AS244" s="357" t="s">
        <v>1494</v>
      </c>
    </row>
    <row r="245" spans="1:45" hidden="1">
      <c r="A245" s="343">
        <v>133</v>
      </c>
      <c r="B245" s="343" t="s">
        <v>832</v>
      </c>
      <c r="C245" s="343" t="s">
        <v>1979</v>
      </c>
      <c r="D245" s="343">
        <v>4039</v>
      </c>
      <c r="E245" s="345" t="s">
        <v>52</v>
      </c>
      <c r="F245" s="345" t="s">
        <v>1537</v>
      </c>
      <c r="G245" s="352" t="s">
        <v>1555</v>
      </c>
      <c r="H245" s="343" t="s">
        <v>52</v>
      </c>
      <c r="I245" s="343" t="s">
        <v>52</v>
      </c>
      <c r="J245" s="346">
        <v>3782404.2</v>
      </c>
      <c r="K245" s="347">
        <v>4.883249751527903E-2</v>
      </c>
      <c r="L245" s="346">
        <v>3696404</v>
      </c>
      <c r="M245" s="346">
        <v>3519169</v>
      </c>
      <c r="N245" s="346">
        <v>3862840</v>
      </c>
      <c r="O245" s="346">
        <v>3871893</v>
      </c>
      <c r="P245" s="346">
        <v>3961715</v>
      </c>
      <c r="Q245" s="346">
        <v>158489.50519950024</v>
      </c>
      <c r="R245" s="346">
        <v>109180.29820967873</v>
      </c>
      <c r="S245" s="346">
        <v>222497.59195957857</v>
      </c>
      <c r="T245" s="346">
        <v>187203.09737225133</v>
      </c>
      <c r="U245" s="346">
        <v>246150.72575039603</v>
      </c>
      <c r="V245" s="353">
        <f t="shared" si="17"/>
        <v>0.18343450740252587</v>
      </c>
      <c r="W245" s="288">
        <v>0.18250779633958036</v>
      </c>
      <c r="X245" s="288">
        <v>0.17974879179694905</v>
      </c>
      <c r="Y245" s="288">
        <v>0.17854607865384475</v>
      </c>
      <c r="Z245" s="288">
        <v>0.18702663187079491</v>
      </c>
      <c r="AA245" s="288">
        <v>0.17739267101102951</v>
      </c>
      <c r="AB245" s="288">
        <v>0.19538507474295672</v>
      </c>
      <c r="AC245" s="345" t="str">
        <f t="shared" si="18"/>
        <v>Dhaka OWN Non-PNP</v>
      </c>
      <c r="AD245" s="363">
        <v>3696404</v>
      </c>
      <c r="AE245" s="363">
        <v>3519169</v>
      </c>
      <c r="AF245" s="363">
        <v>3862840</v>
      </c>
      <c r="AG245" s="363">
        <v>3871893</v>
      </c>
      <c r="AH245" s="363">
        <v>3961715</v>
      </c>
      <c r="AI245" s="363">
        <v>3707991</v>
      </c>
      <c r="AJ245" s="364">
        <f t="shared" si="19"/>
        <v>22620012</v>
      </c>
      <c r="AK245" s="365">
        <v>683095.27439999999</v>
      </c>
      <c r="AL245" s="365">
        <v>634857.90720000002</v>
      </c>
      <c r="AM245" s="365">
        <v>689516.76150000002</v>
      </c>
      <c r="AN245" s="365">
        <v>707297.53930000006</v>
      </c>
      <c r="AO245" s="365">
        <v>702015.72080000001</v>
      </c>
      <c r="AP245" s="365">
        <v>723769.9776000001</v>
      </c>
      <c r="AQ245" s="366">
        <f t="shared" si="20"/>
        <v>4140553.1808000002</v>
      </c>
      <c r="AR245" s="288">
        <f t="shared" si="21"/>
        <v>0.18304823095584566</v>
      </c>
      <c r="AS245" s="357" t="s">
        <v>1510</v>
      </c>
    </row>
    <row r="246" spans="1:45" hidden="1">
      <c r="A246" s="343">
        <v>86</v>
      </c>
      <c r="B246" s="343" t="s">
        <v>618</v>
      </c>
      <c r="C246" s="343" t="s">
        <v>1980</v>
      </c>
      <c r="D246" s="343">
        <v>2500</v>
      </c>
      <c r="E246" s="345" t="s">
        <v>52</v>
      </c>
      <c r="F246" s="345" t="s">
        <v>1537</v>
      </c>
      <c r="G246" s="352" t="s">
        <v>1041</v>
      </c>
      <c r="H246" s="343" t="s">
        <v>98</v>
      </c>
      <c r="I246" s="343" t="s">
        <v>52</v>
      </c>
      <c r="J246" s="346">
        <v>3848481.2</v>
      </c>
      <c r="K246" s="347">
        <v>9.3560923067972118E-2</v>
      </c>
      <c r="L246" s="346">
        <v>3811999</v>
      </c>
      <c r="M246" s="346">
        <v>3608967</v>
      </c>
      <c r="N246" s="346">
        <v>4263551</v>
      </c>
      <c r="O246" s="346">
        <v>3528843</v>
      </c>
      <c r="P246" s="346">
        <v>4029046</v>
      </c>
      <c r="Q246" s="346">
        <v>337951.0599035456</v>
      </c>
      <c r="R246" s="346">
        <v>309228.81864747306</v>
      </c>
      <c r="S246" s="346">
        <v>425953.97721112048</v>
      </c>
      <c r="T246" s="346">
        <v>324796.75713874178</v>
      </c>
      <c r="U246" s="346">
        <v>402406.65450780443</v>
      </c>
      <c r="V246" s="353">
        <f t="shared" si="17"/>
        <v>0.1741454057364282</v>
      </c>
      <c r="W246" s="288">
        <v>0.17236357554320578</v>
      </c>
      <c r="X246" s="288">
        <v>0.17026781505692162</v>
      </c>
      <c r="Y246" s="288">
        <v>0.16677410558193581</v>
      </c>
      <c r="Z246" s="288">
        <v>0.18324164393850101</v>
      </c>
      <c r="AA246" s="288">
        <v>0.16843189896850641</v>
      </c>
      <c r="AB246" s="288">
        <v>0.18379339532949843</v>
      </c>
      <c r="AC246" s="345" t="str">
        <f t="shared" si="18"/>
        <v>Dhaka FR Non-PNP</v>
      </c>
      <c r="AD246" s="363">
        <v>3811999</v>
      </c>
      <c r="AE246" s="363">
        <v>3608967</v>
      </c>
      <c r="AF246" s="363">
        <v>4263551</v>
      </c>
      <c r="AG246" s="363">
        <v>3528843</v>
      </c>
      <c r="AH246" s="363">
        <v>4029046</v>
      </c>
      <c r="AI246" s="363">
        <v>3409424</v>
      </c>
      <c r="AJ246" s="364">
        <f t="shared" si="19"/>
        <v>22651830</v>
      </c>
      <c r="AK246" s="365">
        <v>661381.65299999993</v>
      </c>
      <c r="AL246" s="365">
        <v>613885.28670000006</v>
      </c>
      <c r="AM246" s="365">
        <v>709454.72</v>
      </c>
      <c r="AN246" s="365">
        <v>646836.73859999992</v>
      </c>
      <c r="AO246" s="365">
        <v>670433.25439999998</v>
      </c>
      <c r="AP246" s="365">
        <v>626647.35239999997</v>
      </c>
      <c r="AQ246" s="366">
        <f t="shared" si="20"/>
        <v>3928639.0050999997</v>
      </c>
      <c r="AR246" s="288">
        <f t="shared" si="21"/>
        <v>0.1734358330033379</v>
      </c>
      <c r="AS246" s="357" t="s">
        <v>1497</v>
      </c>
    </row>
    <row r="247" spans="1:45">
      <c r="A247" s="343">
        <v>149</v>
      </c>
      <c r="B247" s="343" t="s">
        <v>462</v>
      </c>
      <c r="C247" s="343" t="s">
        <v>1981</v>
      </c>
      <c r="D247" s="343">
        <v>1800</v>
      </c>
      <c r="E247" s="345" t="s">
        <v>195</v>
      </c>
      <c r="F247" s="345" t="s">
        <v>1537</v>
      </c>
      <c r="G247" s="352" t="s">
        <v>1041</v>
      </c>
      <c r="H247" s="343" t="s">
        <v>283</v>
      </c>
      <c r="I247" s="343" t="s">
        <v>1863</v>
      </c>
      <c r="J247" s="346">
        <v>3769583.6</v>
      </c>
      <c r="K247" s="347">
        <v>7.6614195327159185E-2</v>
      </c>
      <c r="L247" s="346">
        <v>3286283</v>
      </c>
      <c r="M247" s="346">
        <v>3898707</v>
      </c>
      <c r="N247" s="346">
        <v>4537200</v>
      </c>
      <c r="O247" s="346">
        <v>2887655</v>
      </c>
      <c r="P247" s="346">
        <v>4238073</v>
      </c>
      <c r="Q247" s="346">
        <v>236403.44650624465</v>
      </c>
      <c r="R247" s="346">
        <v>273313.86696438992</v>
      </c>
      <c r="S247" s="346">
        <v>419258.73197760782</v>
      </c>
      <c r="T247" s="346">
        <v>183859.79516277631</v>
      </c>
      <c r="U247" s="346">
        <v>331182.23055126076</v>
      </c>
      <c r="V247" s="353">
        <f t="shared" si="17"/>
        <v>0.16778854842039226</v>
      </c>
      <c r="W247" s="288">
        <v>0.17100289970230104</v>
      </c>
      <c r="X247" s="288">
        <v>0.16665822891447207</v>
      </c>
      <c r="Y247" s="288">
        <v>0.16547415633261828</v>
      </c>
      <c r="Z247" s="288">
        <v>0.17121805478060176</v>
      </c>
      <c r="AA247" s="288">
        <v>0.15540592441462114</v>
      </c>
      <c r="AB247" s="288">
        <v>0.17697202637773934</v>
      </c>
      <c r="AC247" s="345" t="str">
        <f t="shared" si="18"/>
        <v>Chattogram FR Non-PNP</v>
      </c>
      <c r="AD247" s="363">
        <v>3286283</v>
      </c>
      <c r="AE247" s="363">
        <v>3898707</v>
      </c>
      <c r="AF247" s="363">
        <v>4537200</v>
      </c>
      <c r="AG247" s="363">
        <v>2887655</v>
      </c>
      <c r="AH247" s="363">
        <v>4238073</v>
      </c>
      <c r="AI247" s="363">
        <v>3298830</v>
      </c>
      <c r="AJ247" s="364">
        <f t="shared" si="19"/>
        <v>22146748</v>
      </c>
      <c r="AK247" s="365">
        <v>564583.41940000001</v>
      </c>
      <c r="AL247" s="365">
        <v>646343.34299999999</v>
      </c>
      <c r="AM247" s="365">
        <v>748416.08189999999</v>
      </c>
      <c r="AN247" s="365">
        <v>481133.37959999999</v>
      </c>
      <c r="AO247" s="365">
        <v>645458.51789999998</v>
      </c>
      <c r="AP247" s="365">
        <v>582903.08429999999</v>
      </c>
      <c r="AQ247" s="366">
        <f t="shared" si="20"/>
        <v>3668837.8261000002</v>
      </c>
      <c r="AR247" s="288">
        <f t="shared" si="21"/>
        <v>0.16566034101711005</v>
      </c>
      <c r="AS247" s="357" t="s">
        <v>1494</v>
      </c>
    </row>
    <row r="248" spans="1:45" hidden="1">
      <c r="A248" s="343">
        <v>158</v>
      </c>
      <c r="B248" s="343" t="s">
        <v>829</v>
      </c>
      <c r="C248" s="343" t="s">
        <v>1982</v>
      </c>
      <c r="D248" s="343">
        <v>4220</v>
      </c>
      <c r="E248" s="345" t="s">
        <v>52</v>
      </c>
      <c r="F248" s="345" t="s">
        <v>1492</v>
      </c>
      <c r="G248" s="352" t="s">
        <v>1555</v>
      </c>
      <c r="H248" s="343" t="s">
        <v>52</v>
      </c>
      <c r="I248" s="343" t="s">
        <v>52</v>
      </c>
      <c r="J248" s="346">
        <v>6536641.4000000004</v>
      </c>
      <c r="K248" s="347">
        <v>4.932799925555463E-2</v>
      </c>
      <c r="L248" s="346">
        <v>5738749</v>
      </c>
      <c r="M248" s="346">
        <v>6204252</v>
      </c>
      <c r="N248" s="346">
        <v>7674581</v>
      </c>
      <c r="O248" s="346">
        <v>6152611</v>
      </c>
      <c r="P248" s="346">
        <v>6913014</v>
      </c>
      <c r="Q248" s="346">
        <v>225200.24869836017</v>
      </c>
      <c r="R248" s="346">
        <v>366630.93206458644</v>
      </c>
      <c r="S248" s="346">
        <v>404899.44591211807</v>
      </c>
      <c r="T248" s="346">
        <v>233945.02923533646</v>
      </c>
      <c r="U248" s="346">
        <v>381521.554654737</v>
      </c>
      <c r="V248" s="353">
        <f t="shared" si="17"/>
        <v>0.15982590698319585</v>
      </c>
      <c r="W248" s="288">
        <v>0.15793051981298714</v>
      </c>
      <c r="X248" s="288">
        <v>0.16132988373045831</v>
      </c>
      <c r="Y248" s="288">
        <v>0.14828473852107715</v>
      </c>
      <c r="Z248" s="288">
        <v>0.15732219843332887</v>
      </c>
      <c r="AA248" s="288">
        <v>0.15861137952229301</v>
      </c>
      <c r="AB248" s="288">
        <v>0.17547672187903071</v>
      </c>
      <c r="AC248" s="345" t="str">
        <f t="shared" si="18"/>
        <v>Dhaka OWN PNP</v>
      </c>
      <c r="AD248" s="363">
        <v>5738749</v>
      </c>
      <c r="AE248" s="363">
        <v>6204252</v>
      </c>
      <c r="AF248" s="363">
        <v>7674581</v>
      </c>
      <c r="AG248" s="363">
        <v>6152611</v>
      </c>
      <c r="AH248" s="363">
        <v>6913014</v>
      </c>
      <c r="AI248" s="363">
        <v>5031689</v>
      </c>
      <c r="AJ248" s="364">
        <f t="shared" si="19"/>
        <v>37714896</v>
      </c>
      <c r="AK248" s="365">
        <v>914182.71569999994</v>
      </c>
      <c r="AL248" s="365">
        <v>1006949.6127000001</v>
      </c>
      <c r="AM248" s="365">
        <v>1136605.1499000001</v>
      </c>
      <c r="AN248" s="365">
        <v>941762.103</v>
      </c>
      <c r="AO248" s="365">
        <v>1096404.3376</v>
      </c>
      <c r="AP248" s="365">
        <v>883556.51080000005</v>
      </c>
      <c r="AQ248" s="366">
        <f t="shared" si="20"/>
        <v>5979460.4297000002</v>
      </c>
      <c r="AR248" s="288">
        <f t="shared" si="21"/>
        <v>0.15854373374647515</v>
      </c>
      <c r="AS248" s="357" t="s">
        <v>1511</v>
      </c>
    </row>
    <row r="249" spans="1:45" hidden="1">
      <c r="A249" s="343">
        <v>525</v>
      </c>
      <c r="B249" s="343" t="s">
        <v>303</v>
      </c>
      <c r="C249" s="343" t="s">
        <v>1983</v>
      </c>
      <c r="D249" s="343">
        <v>1900</v>
      </c>
      <c r="E249" s="345" t="s">
        <v>189</v>
      </c>
      <c r="F249" s="345" t="s">
        <v>1537</v>
      </c>
      <c r="G249" s="352" t="s">
        <v>1041</v>
      </c>
      <c r="H249" s="343" t="s">
        <v>211</v>
      </c>
      <c r="I249" s="343" t="s">
        <v>1863</v>
      </c>
      <c r="J249" s="346">
        <v>1338568.6000000001</v>
      </c>
      <c r="K249" s="347">
        <v>5.0189396484977833E-2</v>
      </c>
      <c r="L249" s="346">
        <v>1542776</v>
      </c>
      <c r="M249" s="346">
        <v>1209598</v>
      </c>
      <c r="N249" s="346">
        <v>1599055</v>
      </c>
      <c r="O249" s="346">
        <v>1030380</v>
      </c>
      <c r="P249" s="346">
        <v>1311034</v>
      </c>
      <c r="Q249" s="346">
        <v>105573.28549626761</v>
      </c>
      <c r="R249" s="346">
        <v>44680.127297615894</v>
      </c>
      <c r="S249" s="346">
        <v>74386.449404310435</v>
      </c>
      <c r="T249" s="346">
        <v>40750.56509175236</v>
      </c>
      <c r="U249" s="346">
        <v>70519.323648762278</v>
      </c>
      <c r="V249" s="353">
        <f t="shared" si="17"/>
        <v>0.15669811861659524</v>
      </c>
      <c r="W249" s="288">
        <v>0.15315114947532421</v>
      </c>
      <c r="X249" s="288">
        <v>0.15697035454496086</v>
      </c>
      <c r="Y249" s="288">
        <v>0.14722934382643801</v>
      </c>
      <c r="Z249" s="288">
        <v>0.16514846630839553</v>
      </c>
      <c r="AA249" s="288">
        <v>0.15177887016898198</v>
      </c>
      <c r="AB249" s="288">
        <v>0.16591052737547088</v>
      </c>
      <c r="AC249" s="345" t="str">
        <f t="shared" si="18"/>
        <v>Barishal FR Non-PNP</v>
      </c>
      <c r="AD249" s="363">
        <v>1542776</v>
      </c>
      <c r="AE249" s="363">
        <v>1209598</v>
      </c>
      <c r="AF249" s="363">
        <v>1599055</v>
      </c>
      <c r="AG249" s="363">
        <v>1030380</v>
      </c>
      <c r="AH249" s="363">
        <v>1311034</v>
      </c>
      <c r="AI249" s="363">
        <v>1067552</v>
      </c>
      <c r="AJ249" s="364">
        <f t="shared" si="19"/>
        <v>7760395</v>
      </c>
      <c r="AK249" s="365">
        <v>239747.54580000002</v>
      </c>
      <c r="AL249" s="365">
        <v>190511.5275</v>
      </c>
      <c r="AM249" s="365">
        <v>235220.99050000001</v>
      </c>
      <c r="AN249" s="365">
        <v>170115.9031</v>
      </c>
      <c r="AO249" s="365">
        <v>203865.78700000001</v>
      </c>
      <c r="AP249" s="365">
        <v>177103.5588</v>
      </c>
      <c r="AQ249" s="366">
        <f t="shared" si="20"/>
        <v>1216565.3127000001</v>
      </c>
      <c r="AR249" s="288">
        <f t="shared" si="21"/>
        <v>0.15676590079499822</v>
      </c>
      <c r="AS249" s="357" t="s">
        <v>1495</v>
      </c>
    </row>
    <row r="250" spans="1:45" hidden="1">
      <c r="A250" s="343">
        <v>279</v>
      </c>
      <c r="B250" s="343" t="s">
        <v>547</v>
      </c>
      <c r="C250" s="343" t="s">
        <v>1984</v>
      </c>
      <c r="D250" s="343">
        <v>1450</v>
      </c>
      <c r="E250" s="345" t="s">
        <v>52</v>
      </c>
      <c r="F250" s="345" t="s">
        <v>1537</v>
      </c>
      <c r="G250" s="352" t="s">
        <v>1041</v>
      </c>
      <c r="H250" s="343" t="s">
        <v>52</v>
      </c>
      <c r="I250" s="343" t="s">
        <v>52</v>
      </c>
      <c r="J250" s="346">
        <v>2346848</v>
      </c>
      <c r="K250" s="347">
        <v>5.2752072295136461E-2</v>
      </c>
      <c r="L250" s="346">
        <v>2185896</v>
      </c>
      <c r="M250" s="346">
        <v>2259542</v>
      </c>
      <c r="N250" s="346">
        <v>2577789</v>
      </c>
      <c r="O250" s="346">
        <v>2174941</v>
      </c>
      <c r="P250" s="346">
        <v>2536072</v>
      </c>
      <c r="Q250" s="346">
        <v>95282.451268752455</v>
      </c>
      <c r="R250" s="346">
        <v>93057.052565778722</v>
      </c>
      <c r="S250" s="346">
        <v>123786.30379396578</v>
      </c>
      <c r="T250" s="346">
        <v>136561.98285227647</v>
      </c>
      <c r="U250" s="346">
        <v>170317.68632770859</v>
      </c>
      <c r="V250" s="353">
        <f t="shared" si="17"/>
        <v>0.1485709229070333</v>
      </c>
      <c r="W250" s="288">
        <v>0.15303516348833526</v>
      </c>
      <c r="X250" s="288">
        <v>0.14764778140005269</v>
      </c>
      <c r="Y250" s="288">
        <v>0.14202824958129293</v>
      </c>
      <c r="Z250" s="288">
        <v>0.15394536581966689</v>
      </c>
      <c r="AA250" s="288">
        <v>0.13980014946910035</v>
      </c>
      <c r="AB250" s="288">
        <v>0.15496882768375175</v>
      </c>
      <c r="AC250" s="345" t="str">
        <f t="shared" si="18"/>
        <v>Dhaka FR Non-PNP</v>
      </c>
      <c r="AD250" s="363">
        <v>2185896</v>
      </c>
      <c r="AE250" s="363">
        <v>2259542</v>
      </c>
      <c r="AF250" s="363">
        <v>2577789</v>
      </c>
      <c r="AG250" s="363">
        <v>2174941</v>
      </c>
      <c r="AH250" s="363">
        <v>2536072</v>
      </c>
      <c r="AI250" s="363">
        <v>2106501</v>
      </c>
      <c r="AJ250" s="364">
        <f t="shared" si="19"/>
        <v>13840741</v>
      </c>
      <c r="AK250" s="365">
        <v>334879.4204</v>
      </c>
      <c r="AL250" s="365">
        <v>333734.20569999999</v>
      </c>
      <c r="AM250" s="365">
        <v>365530.48020000005</v>
      </c>
      <c r="AN250" s="365">
        <v>334723.57380000001</v>
      </c>
      <c r="AO250" s="365">
        <v>361644.0098</v>
      </c>
      <c r="AP250" s="365">
        <v>325027.85810000001</v>
      </c>
      <c r="AQ250" s="366">
        <f t="shared" si="20"/>
        <v>2055539.5480000002</v>
      </c>
      <c r="AR250" s="288">
        <f t="shared" si="21"/>
        <v>0.14851369214986396</v>
      </c>
      <c r="AS250" s="357" t="s">
        <v>1497</v>
      </c>
    </row>
    <row r="251" spans="1:45" hidden="1">
      <c r="A251" s="343">
        <v>268</v>
      </c>
      <c r="B251" s="343" t="s">
        <v>171</v>
      </c>
      <c r="C251" s="343" t="s">
        <v>173</v>
      </c>
      <c r="D251" s="343">
        <v>2000</v>
      </c>
      <c r="E251" s="345" t="s">
        <v>52</v>
      </c>
      <c r="F251" s="345" t="s">
        <v>1537</v>
      </c>
      <c r="G251" s="352" t="s">
        <v>1041</v>
      </c>
      <c r="H251" s="343" t="s">
        <v>173</v>
      </c>
      <c r="I251" s="343" t="s">
        <v>52</v>
      </c>
      <c r="J251" s="346">
        <v>2202791.7999999998</v>
      </c>
      <c r="K251" s="347">
        <v>4.3091709135915438E-2</v>
      </c>
      <c r="L251" s="346">
        <v>2368040</v>
      </c>
      <c r="M251" s="346">
        <v>2269529</v>
      </c>
      <c r="N251" s="346">
        <v>2451501</v>
      </c>
      <c r="O251" s="346">
        <v>1707067</v>
      </c>
      <c r="P251" s="346">
        <v>2217822</v>
      </c>
      <c r="Q251" s="346">
        <v>108991.20418950362</v>
      </c>
      <c r="R251" s="346">
        <v>68803.083970392647</v>
      </c>
      <c r="S251" s="346">
        <v>133528.03177075915</v>
      </c>
      <c r="T251" s="346">
        <v>60599.176606171706</v>
      </c>
      <c r="U251" s="346">
        <v>102688.82112607086</v>
      </c>
      <c r="V251" s="353">
        <f t="shared" si="17"/>
        <v>0.13475865011441457</v>
      </c>
      <c r="W251" s="288">
        <v>0.12697391409979861</v>
      </c>
      <c r="X251" s="288">
        <v>0.12616986932790064</v>
      </c>
      <c r="Y251" s="288">
        <v>0.13427476175908595</v>
      </c>
      <c r="Z251" s="288">
        <v>0.13871446016167735</v>
      </c>
      <c r="AA251" s="288">
        <v>0.13162870737978394</v>
      </c>
      <c r="AB251" s="288">
        <v>0.1507901879582409</v>
      </c>
      <c r="AC251" s="345" t="str">
        <f t="shared" si="18"/>
        <v>Dhaka FR Non-PNP</v>
      </c>
      <c r="AD251" s="363">
        <v>2368040</v>
      </c>
      <c r="AE251" s="363">
        <v>2269529</v>
      </c>
      <c r="AF251" s="363">
        <v>2451501</v>
      </c>
      <c r="AG251" s="363">
        <v>1707067</v>
      </c>
      <c r="AH251" s="363">
        <v>2217822</v>
      </c>
      <c r="AI251" s="363">
        <v>1533566</v>
      </c>
      <c r="AJ251" s="364">
        <f t="shared" si="19"/>
        <v>12547525</v>
      </c>
      <c r="AK251" s="365">
        <v>304766.74800000002</v>
      </c>
      <c r="AL251" s="365">
        <v>287322.3714</v>
      </c>
      <c r="AM251" s="365">
        <v>328500.86600000004</v>
      </c>
      <c r="AN251" s="365">
        <v>236770.33159999998</v>
      </c>
      <c r="AO251" s="365">
        <v>287651.25400000002</v>
      </c>
      <c r="AP251" s="365">
        <v>230951.2746</v>
      </c>
      <c r="AQ251" s="366">
        <f t="shared" si="20"/>
        <v>1675962.8456000001</v>
      </c>
      <c r="AR251" s="288">
        <f t="shared" si="21"/>
        <v>0.13356919755888114</v>
      </c>
      <c r="AS251" s="357" t="s">
        <v>1497</v>
      </c>
    </row>
    <row r="252" spans="1:45" hidden="1">
      <c r="A252" s="343">
        <v>487</v>
      </c>
      <c r="B252" s="343" t="s">
        <v>339</v>
      </c>
      <c r="C252" s="343" t="s">
        <v>1985</v>
      </c>
      <c r="D252" s="343">
        <v>2060</v>
      </c>
      <c r="E252" s="345" t="s">
        <v>389</v>
      </c>
      <c r="F252" s="345" t="s">
        <v>1537</v>
      </c>
      <c r="G252" s="352" t="s">
        <v>1041</v>
      </c>
      <c r="H252" s="343" t="s">
        <v>325</v>
      </c>
      <c r="I252" s="343" t="s">
        <v>1863</v>
      </c>
      <c r="J252" s="346">
        <v>1282305.3999999999</v>
      </c>
      <c r="K252" s="347">
        <v>3.0348739689079238E-2</v>
      </c>
      <c r="L252" s="346">
        <v>1362478</v>
      </c>
      <c r="M252" s="346">
        <v>1255629</v>
      </c>
      <c r="N252" s="346">
        <v>1522489</v>
      </c>
      <c r="O252" s="346">
        <v>916724</v>
      </c>
      <c r="P252" s="346">
        <v>1354207</v>
      </c>
      <c r="Q252" s="346">
        <v>56841.554306914768</v>
      </c>
      <c r="R252" s="346">
        <v>23735.20376661286</v>
      </c>
      <c r="S252" s="346">
        <v>54658.199692714203</v>
      </c>
      <c r="T252" s="346">
        <v>8627.5048677843879</v>
      </c>
      <c r="U252" s="346">
        <v>50719.301298476901</v>
      </c>
      <c r="V252" s="353">
        <f t="shared" si="17"/>
        <v>0.13852546298914092</v>
      </c>
      <c r="W252" s="288">
        <v>0.13659199367765062</v>
      </c>
      <c r="X252" s="288">
        <v>0.13455865555139485</v>
      </c>
      <c r="Y252" s="288">
        <v>0.1310076810678151</v>
      </c>
      <c r="Z252" s="288">
        <v>0.15030993719254709</v>
      </c>
      <c r="AA252" s="288">
        <v>0.13163975502768499</v>
      </c>
      <c r="AB252" s="288">
        <v>0.14704475541775286</v>
      </c>
      <c r="AC252" s="345" t="str">
        <f t="shared" si="18"/>
        <v>Rangpur FR Non-PNP</v>
      </c>
      <c r="AD252" s="363">
        <v>1362478</v>
      </c>
      <c r="AE252" s="363">
        <v>1255629</v>
      </c>
      <c r="AF252" s="363">
        <v>1522489</v>
      </c>
      <c r="AG252" s="363">
        <v>916724</v>
      </c>
      <c r="AH252" s="363">
        <v>1354207</v>
      </c>
      <c r="AI252" s="363">
        <v>1073862</v>
      </c>
      <c r="AJ252" s="364">
        <f t="shared" si="19"/>
        <v>7485389</v>
      </c>
      <c r="AK252" s="365">
        <v>188566.8168</v>
      </c>
      <c r="AL252" s="365">
        <v>168630.57180000001</v>
      </c>
      <c r="AM252" s="365">
        <v>198684.55350000001</v>
      </c>
      <c r="AN252" s="365">
        <v>137783.76749999999</v>
      </c>
      <c r="AO252" s="365">
        <v>182953.36569999999</v>
      </c>
      <c r="AP252" s="365">
        <v>157961.5698</v>
      </c>
      <c r="AQ252" s="366">
        <f t="shared" si="20"/>
        <v>1034580.6450999998</v>
      </c>
      <c r="AR252" s="288">
        <f t="shared" si="21"/>
        <v>0.13821334403596125</v>
      </c>
      <c r="AS252" s="357" t="s">
        <v>1501</v>
      </c>
    </row>
    <row r="253" spans="1:45" hidden="1">
      <c r="A253" s="343">
        <v>30</v>
      </c>
      <c r="B253" s="343" t="s">
        <v>831</v>
      </c>
      <c r="C253" s="343" t="s">
        <v>1986</v>
      </c>
      <c r="D253" s="343">
        <v>4835</v>
      </c>
      <c r="E253" s="345" t="s">
        <v>52</v>
      </c>
      <c r="F253" s="345" t="s">
        <v>1492</v>
      </c>
      <c r="G253" s="352" t="s">
        <v>1555</v>
      </c>
      <c r="H253" s="343" t="s">
        <v>52</v>
      </c>
      <c r="I253" s="343" t="s">
        <v>52</v>
      </c>
      <c r="J253" s="346">
        <v>10637048.6</v>
      </c>
      <c r="K253" s="347">
        <v>0.10171037755708261</v>
      </c>
      <c r="L253" s="346">
        <v>10111364</v>
      </c>
      <c r="M253" s="346">
        <v>10218251</v>
      </c>
      <c r="N253" s="346">
        <v>11372540</v>
      </c>
      <c r="O253" s="346">
        <v>10028343</v>
      </c>
      <c r="P253" s="346">
        <v>11454745</v>
      </c>
      <c r="Q253" s="346">
        <v>1026139.3892807167</v>
      </c>
      <c r="R253" s="346">
        <v>933291.76409512921</v>
      </c>
      <c r="S253" s="346">
        <v>1185608.631825686</v>
      </c>
      <c r="T253" s="346">
        <v>960628.63565820269</v>
      </c>
      <c r="U253" s="346">
        <v>1303822.72513545</v>
      </c>
      <c r="V253" s="353">
        <f t="shared" si="17"/>
        <v>0.17742962855975944</v>
      </c>
      <c r="W253" s="288">
        <v>0.18106380883868006</v>
      </c>
      <c r="X253" s="288">
        <v>0.17530943811250277</v>
      </c>
      <c r="Y253" s="288">
        <v>0.1723868261964096</v>
      </c>
      <c r="Z253" s="288">
        <v>0.17195647239668271</v>
      </c>
      <c r="AA253" s="288">
        <v>0.17600004418787646</v>
      </c>
      <c r="AB253" s="288">
        <v>0.18786118162640503</v>
      </c>
      <c r="AC253" s="345" t="str">
        <f t="shared" si="18"/>
        <v>Dhaka OWN PNP</v>
      </c>
      <c r="AD253" s="363">
        <v>10111364</v>
      </c>
      <c r="AE253" s="363">
        <v>10218251</v>
      </c>
      <c r="AF253" s="363">
        <v>11372540</v>
      </c>
      <c r="AG253" s="363">
        <v>10028343</v>
      </c>
      <c r="AH253" s="363">
        <v>11454745</v>
      </c>
      <c r="AI253" s="363">
        <v>10073127</v>
      </c>
      <c r="AJ253" s="364">
        <f t="shared" si="19"/>
        <v>63258370</v>
      </c>
      <c r="AK253" s="365">
        <v>1839257.1115999999</v>
      </c>
      <c r="AL253" s="365">
        <v>1791259.5756000001</v>
      </c>
      <c r="AM253" s="365">
        <v>1960625.8959999999</v>
      </c>
      <c r="AN253" s="365">
        <v>1724875.3399999999</v>
      </c>
      <c r="AO253" s="365">
        <v>2101945.7075</v>
      </c>
      <c r="AP253" s="365">
        <v>1892736.6174000001</v>
      </c>
      <c r="AQ253" s="366">
        <f t="shared" si="20"/>
        <v>11310700.2481</v>
      </c>
      <c r="AR253" s="288">
        <f t="shared" si="21"/>
        <v>0.17880163918387401</v>
      </c>
      <c r="AS253" s="357" t="s">
        <v>1511</v>
      </c>
    </row>
    <row r="254" spans="1:45">
      <c r="A254" s="343">
        <v>301</v>
      </c>
      <c r="B254" s="343" t="s">
        <v>168</v>
      </c>
      <c r="C254" s="343" t="s">
        <v>936</v>
      </c>
      <c r="D254" s="343">
        <v>1612</v>
      </c>
      <c r="E254" s="345" t="s">
        <v>195</v>
      </c>
      <c r="F254" s="345" t="s">
        <v>1537</v>
      </c>
      <c r="G254" s="352" t="s">
        <v>1041</v>
      </c>
      <c r="H254" s="343" t="s">
        <v>170</v>
      </c>
      <c r="I254" s="343" t="s">
        <v>1863</v>
      </c>
      <c r="J254" s="346">
        <v>1968784.2</v>
      </c>
      <c r="K254" s="347">
        <v>6.4214689033874825E-2</v>
      </c>
      <c r="L254" s="346">
        <v>1739783</v>
      </c>
      <c r="M254" s="346">
        <v>1968082</v>
      </c>
      <c r="N254" s="346">
        <v>2413690</v>
      </c>
      <c r="O254" s="346">
        <v>1548425</v>
      </c>
      <c r="P254" s="346">
        <v>2173941</v>
      </c>
      <c r="Q254" s="346">
        <v>102109.65301288627</v>
      </c>
      <c r="R254" s="346">
        <v>114251.94830742624</v>
      </c>
      <c r="S254" s="346">
        <v>206076.69324021769</v>
      </c>
      <c r="T254" s="346">
        <v>54011.528467647848</v>
      </c>
      <c r="U254" s="346">
        <v>155674.50286085205</v>
      </c>
      <c r="V254" s="353">
        <f t="shared" si="17"/>
        <v>0.17444753258998033</v>
      </c>
      <c r="W254" s="288">
        <v>0.1667196422003262</v>
      </c>
      <c r="X254" s="288">
        <v>0.17255102327207553</v>
      </c>
      <c r="Y254" s="288">
        <v>0.17830200225725532</v>
      </c>
      <c r="Z254" s="288">
        <v>0.17787873083424419</v>
      </c>
      <c r="AA254" s="288">
        <v>0.16836085265476247</v>
      </c>
      <c r="AB254" s="288">
        <v>0.18287294432121817</v>
      </c>
      <c r="AC254" s="345" t="str">
        <f t="shared" si="18"/>
        <v>Chattogram FR Non-PNP</v>
      </c>
      <c r="AD254" s="363">
        <v>1739783</v>
      </c>
      <c r="AE254" s="363">
        <v>1968082</v>
      </c>
      <c r="AF254" s="363">
        <v>2413690</v>
      </c>
      <c r="AG254" s="363">
        <v>1548425</v>
      </c>
      <c r="AH254" s="363">
        <v>2173941</v>
      </c>
      <c r="AI254" s="363">
        <v>1604307</v>
      </c>
      <c r="AJ254" s="364">
        <f t="shared" si="19"/>
        <v>11448228</v>
      </c>
      <c r="AK254" s="365">
        <v>293675.20160000003</v>
      </c>
      <c r="AL254" s="365">
        <v>341265.41879999998</v>
      </c>
      <c r="AM254" s="365">
        <v>430602.29600000003</v>
      </c>
      <c r="AN254" s="365">
        <v>265062.81660000002</v>
      </c>
      <c r="AO254" s="365">
        <v>370874.3346</v>
      </c>
      <c r="AP254" s="365">
        <v>293234.96399999998</v>
      </c>
      <c r="AQ254" s="366">
        <f t="shared" si="20"/>
        <v>1994715.0315999999</v>
      </c>
      <c r="AR254" s="288">
        <f t="shared" si="21"/>
        <v>0.1742378848150124</v>
      </c>
      <c r="AS254" s="357" t="s">
        <v>1494</v>
      </c>
    </row>
    <row r="255" spans="1:45" hidden="1">
      <c r="A255" s="343">
        <v>366</v>
      </c>
      <c r="B255" s="343" t="s">
        <v>446</v>
      </c>
      <c r="C255" s="343" t="s">
        <v>1987</v>
      </c>
      <c r="D255" s="343">
        <v>1650</v>
      </c>
      <c r="E255" s="345" t="s">
        <v>107</v>
      </c>
      <c r="F255" s="345" t="s">
        <v>1537</v>
      </c>
      <c r="G255" s="352" t="s">
        <v>1041</v>
      </c>
      <c r="H255" s="343" t="s">
        <v>107</v>
      </c>
      <c r="I255" s="343" t="s">
        <v>1863</v>
      </c>
      <c r="J255" s="346">
        <v>1770064</v>
      </c>
      <c r="K255" s="347">
        <v>4.7429589326609504E-2</v>
      </c>
      <c r="L255" s="346">
        <v>1658877</v>
      </c>
      <c r="M255" s="346">
        <v>1567360</v>
      </c>
      <c r="N255" s="346">
        <v>2070678</v>
      </c>
      <c r="O255" s="346">
        <v>1468749</v>
      </c>
      <c r="P255" s="346">
        <v>2084656</v>
      </c>
      <c r="Q255" s="346">
        <v>76839.360698730656</v>
      </c>
      <c r="R255" s="346">
        <v>49071.973590347916</v>
      </c>
      <c r="S255" s="346">
        <v>121686.25965465981</v>
      </c>
      <c r="T255" s="346">
        <v>49942.015241274756</v>
      </c>
      <c r="U255" s="346">
        <v>122227.43382406543</v>
      </c>
      <c r="V255" s="353">
        <f t="shared" si="17"/>
        <v>0.14621047167337176</v>
      </c>
      <c r="W255" s="288">
        <v>0.15468591994155156</v>
      </c>
      <c r="X255" s="288">
        <v>0.15112868581178709</v>
      </c>
      <c r="Y255" s="288">
        <v>0.14107888381496589</v>
      </c>
      <c r="Z255" s="288">
        <v>0.1548351074662537</v>
      </c>
      <c r="AA255" s="288">
        <v>0.135693463154092</v>
      </c>
      <c r="AB255" s="288">
        <v>0.13984076985158025</v>
      </c>
      <c r="AC255" s="345" t="str">
        <f t="shared" si="18"/>
        <v>Rajshahi FR Non-PNP</v>
      </c>
      <c r="AD255" s="363">
        <v>1658877</v>
      </c>
      <c r="AE255" s="363">
        <v>1567360</v>
      </c>
      <c r="AF255" s="363">
        <v>2070678</v>
      </c>
      <c r="AG255" s="363">
        <v>1468749</v>
      </c>
      <c r="AH255" s="363">
        <v>2084656</v>
      </c>
      <c r="AI255" s="363">
        <v>1609559</v>
      </c>
      <c r="AJ255" s="364">
        <f t="shared" si="19"/>
        <v>10459879</v>
      </c>
      <c r="AK255" s="365">
        <v>257126.09</v>
      </c>
      <c r="AL255" s="365">
        <v>238081.8321</v>
      </c>
      <c r="AM255" s="365">
        <v>292379.73359999998</v>
      </c>
      <c r="AN255" s="365">
        <v>217876.30410000001</v>
      </c>
      <c r="AO255" s="365">
        <v>285389.40639999998</v>
      </c>
      <c r="AP255" s="365">
        <v>224845.1942</v>
      </c>
      <c r="AQ255" s="366">
        <f t="shared" si="20"/>
        <v>1515698.5604000001</v>
      </c>
      <c r="AR255" s="288">
        <f t="shared" si="21"/>
        <v>0.14490593633062104</v>
      </c>
      <c r="AS255" s="357" t="s">
        <v>1499</v>
      </c>
    </row>
    <row r="256" spans="1:45" hidden="1">
      <c r="A256" s="343">
        <v>365</v>
      </c>
      <c r="B256" s="343" t="s">
        <v>413</v>
      </c>
      <c r="C256" s="343" t="s">
        <v>1988</v>
      </c>
      <c r="D256" s="343">
        <v>600</v>
      </c>
      <c r="E256" s="345" t="s">
        <v>52</v>
      </c>
      <c r="F256" s="345" t="s">
        <v>1537</v>
      </c>
      <c r="G256" s="352" t="s">
        <v>1041</v>
      </c>
      <c r="H256" s="343" t="s">
        <v>52</v>
      </c>
      <c r="I256" s="343" t="s">
        <v>52</v>
      </c>
      <c r="J256" s="346">
        <v>1856691.6</v>
      </c>
      <c r="K256" s="347">
        <v>4.5342491705997058E-2</v>
      </c>
      <c r="L256" s="346">
        <v>1663605</v>
      </c>
      <c r="M256" s="346">
        <v>1672308</v>
      </c>
      <c r="N256" s="346">
        <v>1960341</v>
      </c>
      <c r="O256" s="346">
        <v>1887819</v>
      </c>
      <c r="P256" s="346">
        <v>2099385</v>
      </c>
      <c r="Q256" s="346">
        <v>84968.61554609859</v>
      </c>
      <c r="R256" s="346">
        <v>-75234.455821293173</v>
      </c>
      <c r="S256" s="346">
        <v>153637.09143196861</v>
      </c>
      <c r="T256" s="346">
        <v>128348.63121861708</v>
      </c>
      <c r="U256" s="346">
        <v>129215.23499258095</v>
      </c>
      <c r="V256" s="353">
        <f t="shared" si="17"/>
        <v>0.16526597503231236</v>
      </c>
      <c r="W256" s="288">
        <v>0.16624338915836842</v>
      </c>
      <c r="X256" s="288">
        <v>0.16336955534755623</v>
      </c>
      <c r="Y256" s="288">
        <v>0.16125097102510025</v>
      </c>
      <c r="Z256" s="288">
        <v>0.17015041884922705</v>
      </c>
      <c r="AA256" s="288">
        <v>0.15753587246208026</v>
      </c>
      <c r="AB256" s="288">
        <v>0.17304564335154196</v>
      </c>
      <c r="AC256" s="345" t="str">
        <f t="shared" si="18"/>
        <v>Dhaka FR Non-PNP</v>
      </c>
      <c r="AD256" s="363">
        <v>1663605</v>
      </c>
      <c r="AE256" s="363">
        <v>1672308</v>
      </c>
      <c r="AF256" s="363">
        <v>1960341</v>
      </c>
      <c r="AG256" s="363">
        <v>1887819</v>
      </c>
      <c r="AH256" s="363">
        <v>2099385</v>
      </c>
      <c r="AI256" s="363">
        <v>1847384</v>
      </c>
      <c r="AJ256" s="364">
        <f t="shared" si="19"/>
        <v>11130842</v>
      </c>
      <c r="AK256" s="365">
        <v>276657.51150000002</v>
      </c>
      <c r="AL256" s="365">
        <v>273589.4252</v>
      </c>
      <c r="AM256" s="365">
        <v>316007.13040000002</v>
      </c>
      <c r="AN256" s="365">
        <v>321118.18200000003</v>
      </c>
      <c r="AO256" s="365">
        <v>327923.93700000003</v>
      </c>
      <c r="AP256" s="365">
        <v>319409.23560000001</v>
      </c>
      <c r="AQ256" s="366">
        <f t="shared" si="20"/>
        <v>1834705.4217000001</v>
      </c>
      <c r="AR256" s="288">
        <f t="shared" si="21"/>
        <v>0.16483078474207072</v>
      </c>
      <c r="AS256" s="357" t="s">
        <v>1497</v>
      </c>
    </row>
    <row r="257" spans="1:45" hidden="1">
      <c r="A257" s="343">
        <v>214</v>
      </c>
      <c r="B257" s="343" t="s">
        <v>851</v>
      </c>
      <c r="C257" s="343" t="s">
        <v>908</v>
      </c>
      <c r="D257" s="343">
        <v>3786</v>
      </c>
      <c r="E257" s="345" t="s">
        <v>131</v>
      </c>
      <c r="F257" s="345" t="s">
        <v>1492</v>
      </c>
      <c r="G257" s="352" t="s">
        <v>1555</v>
      </c>
      <c r="H257" s="343" t="s">
        <v>908</v>
      </c>
      <c r="I257" s="343" t="s">
        <v>1863</v>
      </c>
      <c r="J257" s="346">
        <v>6675293.4000000004</v>
      </c>
      <c r="K257" s="347">
        <v>3.0172062117820236E-2</v>
      </c>
      <c r="L257" s="346">
        <v>6919820</v>
      </c>
      <c r="M257" s="346">
        <v>7273154</v>
      </c>
      <c r="N257" s="346">
        <v>7043095</v>
      </c>
      <c r="O257" s="346">
        <v>5367831</v>
      </c>
      <c r="P257" s="346">
        <v>6772567</v>
      </c>
      <c r="Q257" s="346">
        <v>235614.38103203545</v>
      </c>
      <c r="R257" s="346">
        <v>234701.07388885692</v>
      </c>
      <c r="S257" s="346">
        <v>261262.23228813685</v>
      </c>
      <c r="T257" s="346">
        <v>43466.009831501404</v>
      </c>
      <c r="U257" s="346">
        <v>231993.13855684665</v>
      </c>
      <c r="V257" s="353">
        <f t="shared" si="17"/>
        <v>0.15045644972168978</v>
      </c>
      <c r="W257" s="288">
        <v>0.15406173401555068</v>
      </c>
      <c r="X257" s="288">
        <v>0.13966283001123117</v>
      </c>
      <c r="Y257" s="288">
        <v>0.14425888725477642</v>
      </c>
      <c r="Z257" s="288">
        <v>0.15652330944847226</v>
      </c>
      <c r="AA257" s="288">
        <v>0.14161877310980178</v>
      </c>
      <c r="AB257" s="288">
        <v>0.16661316449030653</v>
      </c>
      <c r="AC257" s="345" t="str">
        <f t="shared" si="18"/>
        <v>Sylhet OWN PNP</v>
      </c>
      <c r="AD257" s="363">
        <v>6919820</v>
      </c>
      <c r="AE257" s="363">
        <v>7273154</v>
      </c>
      <c r="AF257" s="363">
        <v>7043095</v>
      </c>
      <c r="AG257" s="363">
        <v>5367831</v>
      </c>
      <c r="AH257" s="363">
        <v>6772567</v>
      </c>
      <c r="AI257" s="363">
        <v>5034350</v>
      </c>
      <c r="AJ257" s="364">
        <f t="shared" si="19"/>
        <v>38410817</v>
      </c>
      <c r="AK257" s="365">
        <v>1068419.8992000001</v>
      </c>
      <c r="AL257" s="365">
        <v>1022605.593</v>
      </c>
      <c r="AM257" s="365">
        <v>1013501.6583</v>
      </c>
      <c r="AN257" s="365">
        <v>830813.37149999989</v>
      </c>
      <c r="AO257" s="365">
        <v>986763.15759999992</v>
      </c>
      <c r="AP257" s="365">
        <v>840674.82700000005</v>
      </c>
      <c r="AQ257" s="366">
        <f t="shared" si="20"/>
        <v>5762778.5066</v>
      </c>
      <c r="AR257" s="288">
        <f t="shared" si="21"/>
        <v>0.15003009455904048</v>
      </c>
      <c r="AS257" s="357" t="s">
        <v>1506</v>
      </c>
    </row>
    <row r="258" spans="1:45" hidden="1">
      <c r="A258" s="343">
        <v>593</v>
      </c>
      <c r="B258" s="343" t="s">
        <v>259</v>
      </c>
      <c r="C258" s="343" t="s">
        <v>260</v>
      </c>
      <c r="D258" s="343">
        <v>1400</v>
      </c>
      <c r="E258" s="345" t="s">
        <v>189</v>
      </c>
      <c r="F258" s="345" t="s">
        <v>1537</v>
      </c>
      <c r="G258" s="352" t="s">
        <v>1041</v>
      </c>
      <c r="H258" s="343" t="s">
        <v>1565</v>
      </c>
      <c r="I258" s="343" t="s">
        <v>1863</v>
      </c>
      <c r="J258" s="346">
        <v>1704240.6</v>
      </c>
      <c r="K258" s="347">
        <v>4.1983866716807747E-2</v>
      </c>
      <c r="L258" s="346">
        <v>1168512</v>
      </c>
      <c r="M258" s="346">
        <v>1079012</v>
      </c>
      <c r="N258" s="346">
        <v>3869832</v>
      </c>
      <c r="O258" s="346">
        <v>1104406</v>
      </c>
      <c r="P258" s="346">
        <v>1299441</v>
      </c>
      <c r="Q258" s="346">
        <v>4880.1899775266938</v>
      </c>
      <c r="R258" s="346">
        <v>35180.422098664596</v>
      </c>
      <c r="S258" s="346">
        <v>215256.01139553142</v>
      </c>
      <c r="T258" s="346">
        <v>27588.934208102699</v>
      </c>
      <c r="U258" s="346">
        <v>74847.493339036882</v>
      </c>
      <c r="V258" s="353">
        <f t="shared" si="17"/>
        <v>0.15597125058338507</v>
      </c>
      <c r="W258" s="288">
        <v>0.1551711663073933</v>
      </c>
      <c r="X258" s="288">
        <v>0.16411339450429549</v>
      </c>
      <c r="Y258" s="288">
        <v>0.12168219908377126</v>
      </c>
      <c r="Z258" s="288">
        <v>0.1616588565290735</v>
      </c>
      <c r="AA258" s="288">
        <v>0.14990889608098312</v>
      </c>
      <c r="AB258" s="288">
        <v>0.18329299099479382</v>
      </c>
      <c r="AC258" s="345" t="str">
        <f t="shared" si="18"/>
        <v>Barishal FR Non-PNP</v>
      </c>
      <c r="AD258" s="363">
        <v>1168512</v>
      </c>
      <c r="AE258" s="363">
        <v>1079012</v>
      </c>
      <c r="AF258" s="363">
        <v>3869832</v>
      </c>
      <c r="AG258" s="363">
        <v>1104406</v>
      </c>
      <c r="AH258" s="363">
        <v>1299441</v>
      </c>
      <c r="AI258" s="363">
        <v>906317</v>
      </c>
      <c r="AJ258" s="364">
        <f t="shared" si="19"/>
        <v>9427520</v>
      </c>
      <c r="AK258" s="365">
        <v>183923.63140000001</v>
      </c>
      <c r="AL258" s="365">
        <v>177605.21059999999</v>
      </c>
      <c r="AM258" s="365">
        <v>470958.55440000002</v>
      </c>
      <c r="AN258" s="365">
        <v>178582.77360000001</v>
      </c>
      <c r="AO258" s="365">
        <v>200243.85809999998</v>
      </c>
      <c r="AP258" s="365">
        <v>166127.72279999999</v>
      </c>
      <c r="AQ258" s="366">
        <f t="shared" si="20"/>
        <v>1377441.7508999999</v>
      </c>
      <c r="AR258" s="288">
        <f t="shared" si="21"/>
        <v>0.14610860023632938</v>
      </c>
      <c r="AS258" s="357" t="s">
        <v>1495</v>
      </c>
    </row>
    <row r="259" spans="1:45">
      <c r="A259" s="343">
        <v>110</v>
      </c>
      <c r="B259" s="343" t="s">
        <v>453</v>
      </c>
      <c r="C259" s="343" t="s">
        <v>454</v>
      </c>
      <c r="D259" s="343">
        <v>2000</v>
      </c>
      <c r="E259" s="345" t="s">
        <v>195</v>
      </c>
      <c r="F259" s="345" t="s">
        <v>1537</v>
      </c>
      <c r="G259" s="352" t="s">
        <v>1041</v>
      </c>
      <c r="H259" s="343" t="s">
        <v>455</v>
      </c>
      <c r="I259" s="343" t="s">
        <v>1863</v>
      </c>
      <c r="J259" s="346">
        <v>3827648.2</v>
      </c>
      <c r="K259" s="347">
        <v>8.1118613650204119E-2</v>
      </c>
      <c r="L259" s="346">
        <v>3400420</v>
      </c>
      <c r="M259" s="346">
        <v>4002967</v>
      </c>
      <c r="N259" s="346">
        <v>4981193</v>
      </c>
      <c r="O259" s="346">
        <v>2830468</v>
      </c>
      <c r="P259" s="346">
        <v>3923193</v>
      </c>
      <c r="Q259" s="346">
        <v>285435.93059682898</v>
      </c>
      <c r="R259" s="346">
        <v>306614.01120381389</v>
      </c>
      <c r="S259" s="346">
        <v>449546.24841011327</v>
      </c>
      <c r="T259" s="346">
        <v>196527.4935091607</v>
      </c>
      <c r="U259" s="346">
        <v>314343.89390357939</v>
      </c>
      <c r="V259" s="353">
        <f t="shared" si="17"/>
        <v>0.16359285509760729</v>
      </c>
      <c r="W259" s="288">
        <v>0.16909534990421829</v>
      </c>
      <c r="X259" s="288">
        <v>0.15914873052843562</v>
      </c>
      <c r="Y259" s="288">
        <v>0.15699476921255212</v>
      </c>
      <c r="Z259" s="288">
        <v>0.165734891796747</v>
      </c>
      <c r="AA259" s="288">
        <v>0.15524051106951037</v>
      </c>
      <c r="AB259" s="288">
        <v>0.1753428780741805</v>
      </c>
      <c r="AC259" s="345" t="str">
        <f t="shared" si="18"/>
        <v>Chattogram FR Non-PNP</v>
      </c>
      <c r="AD259" s="363">
        <v>3400420</v>
      </c>
      <c r="AE259" s="363">
        <v>4002967</v>
      </c>
      <c r="AF259" s="363">
        <v>4981193</v>
      </c>
      <c r="AG259" s="363">
        <v>2830468</v>
      </c>
      <c r="AH259" s="363">
        <v>3923193</v>
      </c>
      <c r="AI259" s="363">
        <v>3058669</v>
      </c>
      <c r="AJ259" s="364">
        <f t="shared" si="19"/>
        <v>22196910</v>
      </c>
      <c r="AK259" s="365">
        <v>580111.82259999996</v>
      </c>
      <c r="AL259" s="365">
        <v>636872.20880000002</v>
      </c>
      <c r="AM259" s="365">
        <v>781548.86790000007</v>
      </c>
      <c r="AN259" s="365">
        <v>469008.21619999997</v>
      </c>
      <c r="AO259" s="365">
        <v>608095.06999999995</v>
      </c>
      <c r="AP259" s="365">
        <v>536180.11790000007</v>
      </c>
      <c r="AQ259" s="366">
        <f t="shared" si="20"/>
        <v>3611816.3034000001</v>
      </c>
      <c r="AR259" s="288">
        <f t="shared" si="21"/>
        <v>0.16271707653903178</v>
      </c>
      <c r="AS259" s="357" t="s">
        <v>1494</v>
      </c>
    </row>
    <row r="260" spans="1:45" hidden="1">
      <c r="A260" s="343">
        <v>29</v>
      </c>
      <c r="B260" s="343" t="s">
        <v>781</v>
      </c>
      <c r="C260" s="343" t="s">
        <v>455</v>
      </c>
      <c r="D260" s="343">
        <v>6000</v>
      </c>
      <c r="E260" s="345" t="s">
        <v>195</v>
      </c>
      <c r="F260" s="345" t="s">
        <v>1492</v>
      </c>
      <c r="G260" s="352" t="s">
        <v>1555</v>
      </c>
      <c r="H260" s="343" t="s">
        <v>455</v>
      </c>
      <c r="I260" s="343" t="s">
        <v>1863</v>
      </c>
      <c r="J260" s="346">
        <v>13617719.4</v>
      </c>
      <c r="K260" s="347">
        <v>8.5843415995707162E-2</v>
      </c>
      <c r="L260" s="346">
        <v>11976850</v>
      </c>
      <c r="M260" s="346">
        <v>13900044</v>
      </c>
      <c r="N260" s="346">
        <v>17349283</v>
      </c>
      <c r="O260" s="346">
        <v>10923625</v>
      </c>
      <c r="P260" s="346">
        <v>13938795</v>
      </c>
      <c r="Q260" s="346">
        <v>990485.82786316588</v>
      </c>
      <c r="R260" s="346">
        <v>1145328.05210674</v>
      </c>
      <c r="S260" s="346">
        <v>1378234.9893788567</v>
      </c>
      <c r="T260" s="346">
        <v>891711.48170261201</v>
      </c>
      <c r="U260" s="346">
        <v>1439197.4057836847</v>
      </c>
      <c r="V260" s="353">
        <f t="shared" si="17"/>
        <v>0.16379722463995283</v>
      </c>
      <c r="W260" s="288">
        <v>0.16453233734728406</v>
      </c>
      <c r="X260" s="288">
        <v>0.15599414986986565</v>
      </c>
      <c r="Y260" s="288">
        <v>0.13868507811271799</v>
      </c>
      <c r="Z260" s="288">
        <v>0.16888475438857392</v>
      </c>
      <c r="AA260" s="288">
        <v>0.16245372721377899</v>
      </c>
      <c r="AB260" s="288">
        <v>0.1922333009074963</v>
      </c>
      <c r="AC260" s="345" t="str">
        <f t="shared" si="18"/>
        <v>Chattogram OWN PNP</v>
      </c>
      <c r="AD260" s="363">
        <v>11976850</v>
      </c>
      <c r="AE260" s="363">
        <v>13900044</v>
      </c>
      <c r="AF260" s="363">
        <v>17349283</v>
      </c>
      <c r="AG260" s="363">
        <v>10923625</v>
      </c>
      <c r="AH260" s="363">
        <v>13938795</v>
      </c>
      <c r="AI260" s="363">
        <v>9834910</v>
      </c>
      <c r="AJ260" s="364">
        <f t="shared" si="19"/>
        <v>77923507</v>
      </c>
      <c r="AK260" s="365">
        <v>1966598.7700000003</v>
      </c>
      <c r="AL260" s="365">
        <v>2185086.4452</v>
      </c>
      <c r="AM260" s="365">
        <v>2404610.6238000002</v>
      </c>
      <c r="AN260" s="365">
        <v>1845000.2625</v>
      </c>
      <c r="AO260" s="365">
        <v>2283175.1124</v>
      </c>
      <c r="AP260" s="365">
        <v>1888276.2239999999</v>
      </c>
      <c r="AQ260" s="366">
        <f t="shared" si="20"/>
        <v>12572747.437899999</v>
      </c>
      <c r="AR260" s="288">
        <f t="shared" si="21"/>
        <v>0.16134729970379796</v>
      </c>
      <c r="AS260" s="357" t="s">
        <v>1503</v>
      </c>
    </row>
    <row r="261" spans="1:45" hidden="1">
      <c r="A261" s="343">
        <v>845</v>
      </c>
      <c r="B261" s="343" t="s">
        <v>782</v>
      </c>
      <c r="C261" s="343" t="s">
        <v>1989</v>
      </c>
      <c r="D261" s="343">
        <v>4500</v>
      </c>
      <c r="E261" s="345" t="s">
        <v>195</v>
      </c>
      <c r="F261" s="345" t="s">
        <v>1492</v>
      </c>
      <c r="G261" s="352" t="s">
        <v>1555</v>
      </c>
      <c r="H261" s="343" t="s">
        <v>195</v>
      </c>
      <c r="I261" s="343" t="s">
        <v>1863</v>
      </c>
      <c r="J261" s="346">
        <v>7927365.5999999996</v>
      </c>
      <c r="K261" s="347">
        <v>5.1570830201809635E-3</v>
      </c>
      <c r="L261" s="346">
        <v>7138468</v>
      </c>
      <c r="M261" s="346">
        <v>7933081</v>
      </c>
      <c r="N261" s="346">
        <v>8867168</v>
      </c>
      <c r="O261" s="346">
        <v>7268750</v>
      </c>
      <c r="P261" s="346">
        <v>8429361</v>
      </c>
      <c r="Q261" s="346">
        <v>-73040.741527646082</v>
      </c>
      <c r="R261" s="346">
        <v>35506.128221542807</v>
      </c>
      <c r="S261" s="346">
        <v>152833.7343367599</v>
      </c>
      <c r="T261" s="346">
        <v>-116278.41377440514</v>
      </c>
      <c r="U261" s="346">
        <v>205389.70539638191</v>
      </c>
      <c r="V261" s="353">
        <f t="shared" ref="V261:V324" si="22">AVERAGE(W261:AB261)</f>
        <v>0.16545120726136417</v>
      </c>
      <c r="W261" s="288">
        <v>0.16144476404197156</v>
      </c>
      <c r="X261" s="288">
        <v>0.16262616418781484</v>
      </c>
      <c r="Y261" s="288">
        <v>0.16042690006673582</v>
      </c>
      <c r="Z261" s="288">
        <v>0.16741892293621297</v>
      </c>
      <c r="AA261" s="288">
        <v>0.159528271051145</v>
      </c>
      <c r="AB261" s="288">
        <v>0.18126222128430478</v>
      </c>
      <c r="AC261" s="345" t="str">
        <f t="shared" ref="AC261:AC324" si="23">CONCATENATE(E261," ",G261," ",F261)</f>
        <v>Chattogram OWN PNP</v>
      </c>
      <c r="AD261" s="363">
        <v>7138468</v>
      </c>
      <c r="AE261" s="363">
        <v>7933081</v>
      </c>
      <c r="AF261" s="363">
        <v>8867168</v>
      </c>
      <c r="AG261" s="363">
        <v>7268750</v>
      </c>
      <c r="AH261" s="363">
        <v>8429361</v>
      </c>
      <c r="AI261" s="363">
        <v>6689821</v>
      </c>
      <c r="AJ261" s="364">
        <f t="shared" ref="AJ261:AJ324" si="24">SUM(AD261:AI261)</f>
        <v>46326649</v>
      </c>
      <c r="AK261" s="365">
        <v>1152862.5819999999</v>
      </c>
      <c r="AL261" s="365">
        <v>1289919.1332</v>
      </c>
      <c r="AM261" s="365">
        <v>1423179.9824999999</v>
      </c>
      <c r="AN261" s="365">
        <v>1188632.5863000001</v>
      </c>
      <c r="AO261" s="365">
        <v>1341111.3351</v>
      </c>
      <c r="AP261" s="365">
        <v>1210849.2749999999</v>
      </c>
      <c r="AQ261" s="366">
        <f t="shared" ref="AQ261:AQ324" si="25">SUM(AK261:AP261)</f>
        <v>7606554.8940999992</v>
      </c>
      <c r="AR261" s="288">
        <f t="shared" ref="AR261:AR324" si="26">AQ261/AJ261</f>
        <v>0.16419393714619848</v>
      </c>
      <c r="AS261" s="357" t="s">
        <v>1503</v>
      </c>
    </row>
    <row r="262" spans="1:45" hidden="1">
      <c r="A262" s="343">
        <v>117</v>
      </c>
      <c r="B262" s="343" t="s">
        <v>599</v>
      </c>
      <c r="C262" s="343" t="s">
        <v>600</v>
      </c>
      <c r="D262" s="343">
        <v>2000</v>
      </c>
      <c r="E262" s="345" t="s">
        <v>159</v>
      </c>
      <c r="F262" s="345" t="s">
        <v>1537</v>
      </c>
      <c r="G262" s="352" t="s">
        <v>1041</v>
      </c>
      <c r="H262" s="343" t="s">
        <v>601</v>
      </c>
      <c r="I262" s="343" t="s">
        <v>1863</v>
      </c>
      <c r="J262" s="346">
        <v>3208448.4</v>
      </c>
      <c r="K262" s="347">
        <v>8.5004243495281087E-2</v>
      </c>
      <c r="L262" s="346">
        <v>2985713</v>
      </c>
      <c r="M262" s="346">
        <v>2947754</v>
      </c>
      <c r="N262" s="346">
        <v>3790879</v>
      </c>
      <c r="O262" s="346">
        <v>2667593</v>
      </c>
      <c r="P262" s="346">
        <v>3650303</v>
      </c>
      <c r="Q262" s="346">
        <v>226447.89442627539</v>
      </c>
      <c r="R262" s="346">
        <v>201258.66294833692</v>
      </c>
      <c r="S262" s="346">
        <v>387181.08918320999</v>
      </c>
      <c r="T262" s="346">
        <v>209535.19536739052</v>
      </c>
      <c r="U262" s="346">
        <v>339235.80325301236</v>
      </c>
      <c r="V262" s="353">
        <f t="shared" si="22"/>
        <v>0.17029958290924754</v>
      </c>
      <c r="W262" s="288">
        <v>0.16003358212474339</v>
      </c>
      <c r="X262" s="288">
        <v>0.16547097272012409</v>
      </c>
      <c r="Y262" s="288">
        <v>0.16729463912667417</v>
      </c>
      <c r="Z262" s="288">
        <v>0.18546104628217411</v>
      </c>
      <c r="AA262" s="288">
        <v>0.15938470606644772</v>
      </c>
      <c r="AB262" s="288">
        <v>0.18415255113532189</v>
      </c>
      <c r="AC262" s="345" t="str">
        <f t="shared" si="23"/>
        <v>Khulna FR Non-PNP</v>
      </c>
      <c r="AD262" s="363">
        <v>2985713</v>
      </c>
      <c r="AE262" s="363">
        <v>2947754</v>
      </c>
      <c r="AF262" s="363">
        <v>3790879</v>
      </c>
      <c r="AG262" s="363">
        <v>2667593</v>
      </c>
      <c r="AH262" s="363">
        <v>3650303</v>
      </c>
      <c r="AI262" s="363">
        <v>2503810</v>
      </c>
      <c r="AJ262" s="364">
        <f t="shared" si="24"/>
        <v>18546052</v>
      </c>
      <c r="AK262" s="365">
        <v>480102.48959999997</v>
      </c>
      <c r="AL262" s="365">
        <v>486968.63040000002</v>
      </c>
      <c r="AM262" s="365">
        <v>634214.39130000002</v>
      </c>
      <c r="AN262" s="365">
        <v>494571.55680000002</v>
      </c>
      <c r="AO262" s="365">
        <v>595363.92999999993</v>
      </c>
      <c r="AP262" s="365">
        <v>461201.98619999998</v>
      </c>
      <c r="AQ262" s="366">
        <f t="shared" si="25"/>
        <v>3152422.9842999997</v>
      </c>
      <c r="AR262" s="288">
        <f t="shared" si="26"/>
        <v>0.16997811632901708</v>
      </c>
      <c r="AS262" s="357" t="s">
        <v>1514</v>
      </c>
    </row>
    <row r="263" spans="1:45" hidden="1">
      <c r="A263" s="343">
        <v>60</v>
      </c>
      <c r="B263" s="343" t="s">
        <v>833</v>
      </c>
      <c r="C263" s="343" t="s">
        <v>1990</v>
      </c>
      <c r="D263" s="343">
        <v>4000</v>
      </c>
      <c r="E263" s="345" t="s">
        <v>52</v>
      </c>
      <c r="F263" s="345" t="s">
        <v>1537</v>
      </c>
      <c r="G263" s="352" t="s">
        <v>1555</v>
      </c>
      <c r="H263" s="343" t="s">
        <v>542</v>
      </c>
      <c r="I263" s="343" t="s">
        <v>52</v>
      </c>
      <c r="J263" s="346">
        <v>5379240.2000000002</v>
      </c>
      <c r="K263" s="347">
        <v>7.7844693497201356E-2</v>
      </c>
      <c r="L263" s="346">
        <v>5185288</v>
      </c>
      <c r="M263" s="346">
        <v>5252163</v>
      </c>
      <c r="N263" s="346">
        <v>5880501</v>
      </c>
      <c r="O263" s="346">
        <v>4792243</v>
      </c>
      <c r="P263" s="346">
        <v>5786006</v>
      </c>
      <c r="Q263" s="346">
        <v>486861.29365142493</v>
      </c>
      <c r="R263" s="346">
        <v>359679.71780920541</v>
      </c>
      <c r="S263" s="346">
        <v>350585.91458986397</v>
      </c>
      <c r="T263" s="346">
        <v>382547.98390025017</v>
      </c>
      <c r="U263" s="346">
        <v>514051.61313337612</v>
      </c>
      <c r="V263" s="353">
        <f t="shared" si="22"/>
        <v>0.16779497440179214</v>
      </c>
      <c r="W263" s="288">
        <v>0.16514595232003235</v>
      </c>
      <c r="X263" s="288">
        <v>0.15820546596600979</v>
      </c>
      <c r="Y263" s="288">
        <v>0.15909379703948728</v>
      </c>
      <c r="Z263" s="288">
        <v>0.17828000556370335</v>
      </c>
      <c r="AA263" s="288">
        <v>0.1633191871398397</v>
      </c>
      <c r="AB263" s="288">
        <v>0.18272543838168043</v>
      </c>
      <c r="AC263" s="345" t="str">
        <f t="shared" si="23"/>
        <v>Dhaka OWN Non-PNP</v>
      </c>
      <c r="AD263" s="363">
        <v>5185288</v>
      </c>
      <c r="AE263" s="363">
        <v>5252163</v>
      </c>
      <c r="AF263" s="363">
        <v>5880501</v>
      </c>
      <c r="AG263" s="363">
        <v>4792243</v>
      </c>
      <c r="AH263" s="363">
        <v>5786006</v>
      </c>
      <c r="AI263" s="363">
        <v>4474884</v>
      </c>
      <c r="AJ263" s="364">
        <f t="shared" si="24"/>
        <v>31371085</v>
      </c>
      <c r="AK263" s="365">
        <v>868535.74000000011</v>
      </c>
      <c r="AL263" s="365">
        <v>830366.97029999993</v>
      </c>
      <c r="AM263" s="365">
        <v>931471.5168000001</v>
      </c>
      <c r="AN263" s="365">
        <v>854456.92689999996</v>
      </c>
      <c r="AO263" s="365">
        <v>943697.57860000001</v>
      </c>
      <c r="AP263" s="365">
        <v>815771.17089999991</v>
      </c>
      <c r="AQ263" s="366">
        <f t="shared" si="25"/>
        <v>5244299.9035</v>
      </c>
      <c r="AR263" s="288">
        <f t="shared" si="26"/>
        <v>0.16716986051008437</v>
      </c>
      <c r="AS263" s="357" t="s">
        <v>1510</v>
      </c>
    </row>
    <row r="264" spans="1:45" hidden="1">
      <c r="A264" s="343">
        <v>135</v>
      </c>
      <c r="B264" s="343" t="s">
        <v>483</v>
      </c>
      <c r="C264" s="343" t="s">
        <v>484</v>
      </c>
      <c r="D264" s="343">
        <v>2400</v>
      </c>
      <c r="E264" s="345" t="s">
        <v>52</v>
      </c>
      <c r="F264" s="345" t="s">
        <v>1537</v>
      </c>
      <c r="G264" s="352" t="s">
        <v>1041</v>
      </c>
      <c r="H264" s="343" t="s">
        <v>52</v>
      </c>
      <c r="I264" s="343" t="s">
        <v>52</v>
      </c>
      <c r="J264" s="346">
        <v>3082801.2</v>
      </c>
      <c r="K264" s="347">
        <v>6.4355728555527916E-2</v>
      </c>
      <c r="L264" s="346">
        <v>2863843</v>
      </c>
      <c r="M264" s="346">
        <v>2790743</v>
      </c>
      <c r="N264" s="346">
        <v>3312457</v>
      </c>
      <c r="O264" s="346">
        <v>2791796</v>
      </c>
      <c r="P264" s="346">
        <v>3655167</v>
      </c>
      <c r="Q264" s="346">
        <v>164868.63644879294</v>
      </c>
      <c r="R264" s="346">
        <v>173734.95229478111</v>
      </c>
      <c r="S264" s="346">
        <v>244400.93574686727</v>
      </c>
      <c r="T264" s="346">
        <v>168162.08014291548</v>
      </c>
      <c r="U264" s="346">
        <v>240812.98145592189</v>
      </c>
      <c r="V264" s="353">
        <f t="shared" si="22"/>
        <v>0.16079323513190566</v>
      </c>
      <c r="W264" s="288">
        <v>0.1603068242380872</v>
      </c>
      <c r="X264" s="288">
        <v>0.16223673252775156</v>
      </c>
      <c r="Y264" s="288">
        <v>0.1556780321662348</v>
      </c>
      <c r="Z264" s="288">
        <v>0.16482314983475907</v>
      </c>
      <c r="AA264" s="288">
        <v>0.14857385924688421</v>
      </c>
      <c r="AB264" s="288">
        <v>0.17314081277771698</v>
      </c>
      <c r="AC264" s="345" t="str">
        <f t="shared" si="23"/>
        <v>Dhaka FR Non-PNP</v>
      </c>
      <c r="AD264" s="363">
        <v>2863843</v>
      </c>
      <c r="AE264" s="363">
        <v>2790743</v>
      </c>
      <c r="AF264" s="363">
        <v>3312457</v>
      </c>
      <c r="AG264" s="363">
        <v>2791796</v>
      </c>
      <c r="AH264" s="363">
        <v>3655167</v>
      </c>
      <c r="AI264" s="363">
        <v>2555077</v>
      </c>
      <c r="AJ264" s="364">
        <f t="shared" si="24"/>
        <v>17969083</v>
      </c>
      <c r="AK264" s="365">
        <v>471102.00900000002</v>
      </c>
      <c r="AL264" s="365">
        <v>452658.67680000002</v>
      </c>
      <c r="AM264" s="365">
        <v>515418.46479999996</v>
      </c>
      <c r="AN264" s="365">
        <v>460088.31040000002</v>
      </c>
      <c r="AO264" s="365">
        <v>564357.78480000002</v>
      </c>
      <c r="AP264" s="365">
        <v>442263.40289999999</v>
      </c>
      <c r="AQ264" s="366">
        <f t="shared" si="25"/>
        <v>2905888.6487000003</v>
      </c>
      <c r="AR264" s="288">
        <f t="shared" si="26"/>
        <v>0.16171602349991929</v>
      </c>
      <c r="AS264" s="357" t="s">
        <v>1497</v>
      </c>
    </row>
    <row r="265" spans="1:45" hidden="1">
      <c r="A265" s="343">
        <v>75</v>
      </c>
      <c r="B265" s="343" t="s">
        <v>844</v>
      </c>
      <c r="C265" s="343" t="s">
        <v>1991</v>
      </c>
      <c r="D265" s="343">
        <v>3252</v>
      </c>
      <c r="E265" s="345" t="s">
        <v>107</v>
      </c>
      <c r="F265" s="345" t="s">
        <v>1537</v>
      </c>
      <c r="G265" s="352" t="s">
        <v>1555</v>
      </c>
      <c r="H265" s="343" t="s">
        <v>1563</v>
      </c>
      <c r="I265" s="343" t="s">
        <v>1863</v>
      </c>
      <c r="J265" s="346">
        <v>4654355.5999999996</v>
      </c>
      <c r="K265" s="347">
        <v>8.9142006163596965E-2</v>
      </c>
      <c r="L265" s="346">
        <v>4168897</v>
      </c>
      <c r="M265" s="346">
        <v>4251668</v>
      </c>
      <c r="N265" s="346">
        <v>5540558</v>
      </c>
      <c r="O265" s="346">
        <v>3850322</v>
      </c>
      <c r="P265" s="346">
        <v>5460333</v>
      </c>
      <c r="Q265" s="346">
        <v>307747.37032374053</v>
      </c>
      <c r="R265" s="346">
        <v>232066.23141750984</v>
      </c>
      <c r="S265" s="346">
        <v>618116.9473977692</v>
      </c>
      <c r="T265" s="346">
        <v>268334.05941519234</v>
      </c>
      <c r="U265" s="346">
        <v>648228.36935964809</v>
      </c>
      <c r="V265" s="353">
        <f t="shared" si="22"/>
        <v>0.17268782237984381</v>
      </c>
      <c r="W265" s="288">
        <v>0.17137370417751538</v>
      </c>
      <c r="X265" s="288">
        <v>0.16762164219154552</v>
      </c>
      <c r="Y265" s="288">
        <v>0.16149460803523663</v>
      </c>
      <c r="Z265" s="288">
        <v>0.17915827427774678</v>
      </c>
      <c r="AA265" s="288">
        <v>0.16534644764665171</v>
      </c>
      <c r="AB265" s="288">
        <v>0.19113225795036684</v>
      </c>
      <c r="AC265" s="345" t="str">
        <f t="shared" si="23"/>
        <v>Rajshahi OWN Non-PNP</v>
      </c>
      <c r="AD265" s="363">
        <v>4168897</v>
      </c>
      <c r="AE265" s="363">
        <v>4251668</v>
      </c>
      <c r="AF265" s="363">
        <v>5540558</v>
      </c>
      <c r="AG265" s="363">
        <v>3850322</v>
      </c>
      <c r="AH265" s="363">
        <v>5460333</v>
      </c>
      <c r="AI265" s="363">
        <v>3971913</v>
      </c>
      <c r="AJ265" s="364">
        <f t="shared" si="24"/>
        <v>27243691</v>
      </c>
      <c r="AK265" s="365">
        <v>719968.33919999993</v>
      </c>
      <c r="AL265" s="365">
        <v>712154.5575</v>
      </c>
      <c r="AM265" s="365">
        <v>894246.38399999996</v>
      </c>
      <c r="AN265" s="365">
        <v>689207.63799999992</v>
      </c>
      <c r="AO265" s="365">
        <v>913513.3763</v>
      </c>
      <c r="AP265" s="365">
        <v>759419.24959999998</v>
      </c>
      <c r="AQ265" s="366">
        <f t="shared" si="25"/>
        <v>4688509.5445999997</v>
      </c>
      <c r="AR265" s="288">
        <f t="shared" si="26"/>
        <v>0.17209524012733809</v>
      </c>
      <c r="AS265" s="357" t="s">
        <v>1797</v>
      </c>
    </row>
    <row r="266" spans="1:45" hidden="1">
      <c r="A266" s="343">
        <v>465</v>
      </c>
      <c r="B266" s="343" t="s">
        <v>593</v>
      </c>
      <c r="C266" s="343" t="s">
        <v>1992</v>
      </c>
      <c r="D266" s="343">
        <v>2000</v>
      </c>
      <c r="E266" s="345" t="s">
        <v>52</v>
      </c>
      <c r="F266" s="345" t="s">
        <v>1537</v>
      </c>
      <c r="G266" s="352" t="s">
        <v>1041</v>
      </c>
      <c r="H266" s="343" t="s">
        <v>52</v>
      </c>
      <c r="I266" s="343" t="s">
        <v>52</v>
      </c>
      <c r="J266" s="346">
        <v>2333610.7999999998</v>
      </c>
      <c r="K266" s="347">
        <v>4.5282390706468723E-2</v>
      </c>
      <c r="L266" s="346">
        <v>2177804</v>
      </c>
      <c r="M266" s="346">
        <v>2354804</v>
      </c>
      <c r="N266" s="346">
        <v>2522900</v>
      </c>
      <c r="O266" s="346">
        <v>2072135</v>
      </c>
      <c r="P266" s="346">
        <v>2540411</v>
      </c>
      <c r="Q266" s="346">
        <v>84954.074753234629</v>
      </c>
      <c r="R266" s="346">
        <v>89098.022097587469</v>
      </c>
      <c r="S266" s="346">
        <v>137628.68332610017</v>
      </c>
      <c r="T266" s="346">
        <v>81385.046270791325</v>
      </c>
      <c r="U266" s="346">
        <v>135291.55356446159</v>
      </c>
      <c r="V266" s="353">
        <f t="shared" si="22"/>
        <v>0.1449140788668202</v>
      </c>
      <c r="W266" s="288">
        <v>0.145726049340239</v>
      </c>
      <c r="X266" s="288">
        <v>0.14545836042048504</v>
      </c>
      <c r="Y266" s="288">
        <v>0.1419881659261524</v>
      </c>
      <c r="Z266" s="288">
        <v>0.14869876042371794</v>
      </c>
      <c r="AA266" s="288">
        <v>0.13523355470423756</v>
      </c>
      <c r="AB266" s="288">
        <v>0.15237958238608926</v>
      </c>
      <c r="AC266" s="345" t="str">
        <f t="shared" si="23"/>
        <v>Dhaka FR Non-PNP</v>
      </c>
      <c r="AD266" s="363">
        <v>2177804</v>
      </c>
      <c r="AE266" s="363">
        <v>2354804</v>
      </c>
      <c r="AF266" s="363">
        <v>2522900</v>
      </c>
      <c r="AG266" s="363">
        <v>2072135</v>
      </c>
      <c r="AH266" s="363">
        <v>2540411</v>
      </c>
      <c r="AI266" s="363">
        <v>1957253</v>
      </c>
      <c r="AJ266" s="364">
        <f t="shared" si="24"/>
        <v>13625307</v>
      </c>
      <c r="AK266" s="365">
        <v>317306.18849999999</v>
      </c>
      <c r="AL266" s="365">
        <v>342152.73060000001</v>
      </c>
      <c r="AM266" s="365">
        <v>355981.19</v>
      </c>
      <c r="AN266" s="365">
        <v>284977.245</v>
      </c>
      <c r="AO266" s="365">
        <v>342193.22699999996</v>
      </c>
      <c r="AP266" s="365">
        <v>298085.82439999998</v>
      </c>
      <c r="AQ266" s="366">
        <f t="shared" si="25"/>
        <v>1940696.4055000001</v>
      </c>
      <c r="AR266" s="288">
        <f t="shared" si="26"/>
        <v>0.14243322411010631</v>
      </c>
      <c r="AS266" s="357" t="s">
        <v>1497</v>
      </c>
    </row>
    <row r="267" spans="1:45" hidden="1">
      <c r="A267" s="343">
        <v>312</v>
      </c>
      <c r="B267" s="343" t="s">
        <v>577</v>
      </c>
      <c r="C267" s="343" t="s">
        <v>578</v>
      </c>
      <c r="D267" s="343">
        <v>2000</v>
      </c>
      <c r="E267" s="345" t="s">
        <v>52</v>
      </c>
      <c r="F267" s="345" t="s">
        <v>1537</v>
      </c>
      <c r="G267" s="352" t="s">
        <v>1041</v>
      </c>
      <c r="H267" s="343" t="s">
        <v>79</v>
      </c>
      <c r="I267" s="343" t="s">
        <v>52</v>
      </c>
      <c r="J267" s="346">
        <v>2165500.6</v>
      </c>
      <c r="K267" s="347">
        <v>4.6521612552637669E-2</v>
      </c>
      <c r="L267" s="346">
        <v>1914509</v>
      </c>
      <c r="M267" s="346">
        <v>2364198</v>
      </c>
      <c r="N267" s="346">
        <v>2604039</v>
      </c>
      <c r="O267" s="346">
        <v>1572597</v>
      </c>
      <c r="P267" s="346">
        <v>2372160</v>
      </c>
      <c r="Q267" s="346">
        <v>59676.821898866736</v>
      </c>
      <c r="R267" s="346">
        <v>79229.478593972104</v>
      </c>
      <c r="S267" s="346">
        <v>164114.63676881784</v>
      </c>
      <c r="T267" s="346">
        <v>59248.399664457451</v>
      </c>
      <c r="U267" s="346">
        <v>141443.56255240791</v>
      </c>
      <c r="V267" s="353">
        <f t="shared" si="22"/>
        <v>0.15143542900142948</v>
      </c>
      <c r="W267" s="288">
        <v>0.14970387018818734</v>
      </c>
      <c r="X267" s="288">
        <v>0.14812384384885857</v>
      </c>
      <c r="Y267" s="288">
        <v>0.14290663488034369</v>
      </c>
      <c r="Z267" s="288">
        <v>0.16557623820398151</v>
      </c>
      <c r="AA267" s="288">
        <v>0.14562175712138065</v>
      </c>
      <c r="AB267" s="288">
        <v>0.15668022976582516</v>
      </c>
      <c r="AC267" s="345" t="str">
        <f t="shared" si="23"/>
        <v>Dhaka FR Non-PNP</v>
      </c>
      <c r="AD267" s="363">
        <v>1914509</v>
      </c>
      <c r="AE267" s="363">
        <v>2364198</v>
      </c>
      <c r="AF267" s="363">
        <v>2604039</v>
      </c>
      <c r="AG267" s="363">
        <v>1572597</v>
      </c>
      <c r="AH267" s="363">
        <v>2372160</v>
      </c>
      <c r="AI267" s="363">
        <v>1615470</v>
      </c>
      <c r="AJ267" s="364">
        <f t="shared" si="24"/>
        <v>12442973</v>
      </c>
      <c r="AK267" s="365">
        <v>286601.99729999999</v>
      </c>
      <c r="AL267" s="365">
        <v>349428.16879999998</v>
      </c>
      <c r="AM267" s="365">
        <v>369513.13410000002</v>
      </c>
      <c r="AN267" s="365">
        <v>260421.73199999999</v>
      </c>
      <c r="AO267" s="365">
        <v>358196.462</v>
      </c>
      <c r="AP267" s="365">
        <v>253305.85279999999</v>
      </c>
      <c r="AQ267" s="366">
        <f t="shared" si="25"/>
        <v>1877467.3470000001</v>
      </c>
      <c r="AR267" s="288">
        <f t="shared" si="26"/>
        <v>0.15088575270556323</v>
      </c>
      <c r="AS267" s="357" t="s">
        <v>1497</v>
      </c>
    </row>
    <row r="268" spans="1:45" hidden="1">
      <c r="A268" s="343">
        <v>584</v>
      </c>
      <c r="B268" s="343" t="s">
        <v>485</v>
      </c>
      <c r="C268" s="343" t="s">
        <v>487</v>
      </c>
      <c r="D268" s="343">
        <v>2400</v>
      </c>
      <c r="E268" s="345" t="s">
        <v>52</v>
      </c>
      <c r="F268" s="345" t="s">
        <v>1537</v>
      </c>
      <c r="G268" s="352" t="s">
        <v>1041</v>
      </c>
      <c r="H268" s="343" t="s">
        <v>487</v>
      </c>
      <c r="I268" s="343" t="s">
        <v>52</v>
      </c>
      <c r="J268" s="346">
        <v>1992692.2</v>
      </c>
      <c r="K268" s="347">
        <v>1.7468681958874615E-2</v>
      </c>
      <c r="L268" s="346">
        <v>2228414</v>
      </c>
      <c r="M268" s="346">
        <v>1977995</v>
      </c>
      <c r="N268" s="346">
        <v>2596014</v>
      </c>
      <c r="O268" s="346">
        <v>1325766</v>
      </c>
      <c r="P268" s="346">
        <v>1835272</v>
      </c>
      <c r="Q268" s="346">
        <v>37633.75158362597</v>
      </c>
      <c r="R268" s="346">
        <v>13098.443030297291</v>
      </c>
      <c r="S268" s="346">
        <v>81047.068202394468</v>
      </c>
      <c r="T268" s="346">
        <v>-32101.546667537536</v>
      </c>
      <c r="U268" s="346">
        <v>74370.815269870625</v>
      </c>
      <c r="V268" s="353">
        <f t="shared" si="22"/>
        <v>0.13845272736652794</v>
      </c>
      <c r="W268" s="288">
        <v>0.12037482900847625</v>
      </c>
      <c r="X268" s="288">
        <v>0.12303644809083229</v>
      </c>
      <c r="Y268" s="288">
        <v>0.12560755771851284</v>
      </c>
      <c r="Z268" s="288">
        <v>0.15661898970735452</v>
      </c>
      <c r="AA268" s="288">
        <v>0.13851547690138158</v>
      </c>
      <c r="AB268" s="288">
        <v>0.1665630627726101</v>
      </c>
      <c r="AC268" s="345" t="str">
        <f t="shared" si="23"/>
        <v>Dhaka FR Non-PNP</v>
      </c>
      <c r="AD268" s="363">
        <v>2228414</v>
      </c>
      <c r="AE268" s="363">
        <v>1977995</v>
      </c>
      <c r="AF268" s="363">
        <v>2596014</v>
      </c>
      <c r="AG268" s="363">
        <v>1325766</v>
      </c>
      <c r="AH268" s="363">
        <v>1835272</v>
      </c>
      <c r="AI268" s="363">
        <v>1346301</v>
      </c>
      <c r="AJ268" s="364">
        <f t="shared" si="24"/>
        <v>11309762</v>
      </c>
      <c r="AK268" s="365">
        <v>280780.28999999998</v>
      </c>
      <c r="AL268" s="365">
        <v>244084.82979999998</v>
      </c>
      <c r="AM268" s="365">
        <v>326578.68699999998</v>
      </c>
      <c r="AN268" s="365">
        <v>209205.87479999999</v>
      </c>
      <c r="AO268" s="365">
        <v>257121.74730000002</v>
      </c>
      <c r="AP268" s="365">
        <v>224144.79750000002</v>
      </c>
      <c r="AQ268" s="366">
        <f t="shared" si="25"/>
        <v>1541916.2263999998</v>
      </c>
      <c r="AR268" s="288">
        <f t="shared" si="26"/>
        <v>0.13633498444971695</v>
      </c>
      <c r="AS268" s="357" t="s">
        <v>1497</v>
      </c>
    </row>
    <row r="269" spans="1:45" hidden="1">
      <c r="A269" s="343">
        <v>352</v>
      </c>
      <c r="B269" s="343" t="s">
        <v>581</v>
      </c>
      <c r="C269" s="343" t="s">
        <v>938</v>
      </c>
      <c r="D269" s="343">
        <v>1700</v>
      </c>
      <c r="E269" s="345" t="s">
        <v>52</v>
      </c>
      <c r="F269" s="345" t="s">
        <v>1537</v>
      </c>
      <c r="G269" s="352" t="s">
        <v>1041</v>
      </c>
      <c r="H269" s="343" t="s">
        <v>103</v>
      </c>
      <c r="I269" s="343" t="s">
        <v>52</v>
      </c>
      <c r="J269" s="346">
        <v>2303507.6</v>
      </c>
      <c r="K269" s="347">
        <v>5.7031570554117117E-2</v>
      </c>
      <c r="L269" s="346">
        <v>1933358</v>
      </c>
      <c r="M269" s="346">
        <v>2279697</v>
      </c>
      <c r="N269" s="346">
        <v>2913488</v>
      </c>
      <c r="O269" s="346">
        <v>1911317</v>
      </c>
      <c r="P269" s="346">
        <v>2479678</v>
      </c>
      <c r="Q269" s="346">
        <v>108285.81842470274</v>
      </c>
      <c r="R269" s="346">
        <v>122768.07930851227</v>
      </c>
      <c r="S269" s="346">
        <v>196216.95416331448</v>
      </c>
      <c r="T269" s="346">
        <v>106112.10959819995</v>
      </c>
      <c r="U269" s="346">
        <v>123480.31956199557</v>
      </c>
      <c r="V269" s="353">
        <f t="shared" si="22"/>
        <v>0.15101170074684989</v>
      </c>
      <c r="W269" s="288">
        <v>0.15656992873433029</v>
      </c>
      <c r="X269" s="288">
        <v>0.14749993207573625</v>
      </c>
      <c r="Y269" s="288">
        <v>0.13982363815154233</v>
      </c>
      <c r="Z269" s="288">
        <v>0.15990568531985497</v>
      </c>
      <c r="AA269" s="288">
        <v>0.14357707344585033</v>
      </c>
      <c r="AB269" s="288">
        <v>0.15869394675378509</v>
      </c>
      <c r="AC269" s="345" t="str">
        <f t="shared" si="23"/>
        <v>Dhaka FR Non-PNP</v>
      </c>
      <c r="AD269" s="363">
        <v>1933358</v>
      </c>
      <c r="AE269" s="363">
        <v>2279697</v>
      </c>
      <c r="AF269" s="363">
        <v>2913488</v>
      </c>
      <c r="AG269" s="363">
        <v>1911317</v>
      </c>
      <c r="AH269" s="363">
        <v>2479678</v>
      </c>
      <c r="AI269" s="363">
        <v>1917918</v>
      </c>
      <c r="AJ269" s="364">
        <f t="shared" si="24"/>
        <v>13435456</v>
      </c>
      <c r="AK269" s="365">
        <v>303150.5344</v>
      </c>
      <c r="AL269" s="365">
        <v>338763.42000000004</v>
      </c>
      <c r="AM269" s="365">
        <v>404100.64689999999</v>
      </c>
      <c r="AN269" s="365">
        <v>305619.5883</v>
      </c>
      <c r="AO269" s="365">
        <v>360545.32660000003</v>
      </c>
      <c r="AP269" s="365">
        <v>303001.97200000001</v>
      </c>
      <c r="AQ269" s="366">
        <f t="shared" si="25"/>
        <v>2015181.4882</v>
      </c>
      <c r="AR269" s="288">
        <f t="shared" si="26"/>
        <v>0.14998980966481526</v>
      </c>
      <c r="AS269" s="357" t="s">
        <v>1497</v>
      </c>
    </row>
    <row r="270" spans="1:45">
      <c r="A270" s="343">
        <v>347</v>
      </c>
      <c r="B270" s="343" t="s">
        <v>281</v>
      </c>
      <c r="C270" s="343" t="s">
        <v>1993</v>
      </c>
      <c r="D270" s="343">
        <v>1500</v>
      </c>
      <c r="E270" s="345" t="s">
        <v>195</v>
      </c>
      <c r="F270" s="345" t="s">
        <v>1537</v>
      </c>
      <c r="G270" s="352" t="s">
        <v>1041</v>
      </c>
      <c r="H270" s="343" t="s">
        <v>283</v>
      </c>
      <c r="I270" s="343" t="s">
        <v>1863</v>
      </c>
      <c r="J270" s="346">
        <v>2035829.4</v>
      </c>
      <c r="K270" s="347">
        <v>6.6309608857118105E-2</v>
      </c>
      <c r="L270" s="346">
        <v>1831653</v>
      </c>
      <c r="M270" s="346">
        <v>2328796</v>
      </c>
      <c r="N270" s="346">
        <v>2262515</v>
      </c>
      <c r="O270" s="346">
        <v>1497755</v>
      </c>
      <c r="P270" s="346">
        <v>2258428</v>
      </c>
      <c r="Q270" s="346">
        <v>102395.03694961895</v>
      </c>
      <c r="R270" s="346">
        <v>166750.6134201485</v>
      </c>
      <c r="S270" s="346">
        <v>191903.06713162054</v>
      </c>
      <c r="T270" s="346">
        <v>63771.85955622542</v>
      </c>
      <c r="U270" s="346">
        <v>150154.67901149369</v>
      </c>
      <c r="V270" s="353">
        <f t="shared" si="22"/>
        <v>0.17498950479485975</v>
      </c>
      <c r="W270" s="288">
        <v>0.1766975640911306</v>
      </c>
      <c r="X270" s="288">
        <v>0.17686532802111718</v>
      </c>
      <c r="Y270" s="288">
        <v>0.17524203697473648</v>
      </c>
      <c r="Z270" s="288">
        <v>0.1747254387582699</v>
      </c>
      <c r="AA270" s="288">
        <v>0.16691343950870072</v>
      </c>
      <c r="AB270" s="288">
        <v>0.17949322141520341</v>
      </c>
      <c r="AC270" s="345" t="str">
        <f t="shared" si="23"/>
        <v>Chattogram FR Non-PNP</v>
      </c>
      <c r="AD270" s="363">
        <v>1831653</v>
      </c>
      <c r="AE270" s="363">
        <v>2328796</v>
      </c>
      <c r="AF270" s="363">
        <v>2262515</v>
      </c>
      <c r="AG270" s="363">
        <v>1497755</v>
      </c>
      <c r="AH270" s="363">
        <v>2258428</v>
      </c>
      <c r="AI270" s="363">
        <v>1603265</v>
      </c>
      <c r="AJ270" s="364">
        <f t="shared" si="24"/>
        <v>11782412</v>
      </c>
      <c r="AK270" s="365">
        <v>324019.41570000001</v>
      </c>
      <c r="AL270" s="365">
        <v>411963.83549999999</v>
      </c>
      <c r="AM270" s="365">
        <v>395939.94999999995</v>
      </c>
      <c r="AN270" s="365">
        <v>261657.7985</v>
      </c>
      <c r="AO270" s="365">
        <v>366543.18900000001</v>
      </c>
      <c r="AP270" s="365">
        <v>288415.85989999998</v>
      </c>
      <c r="AQ270" s="366">
        <f t="shared" si="25"/>
        <v>2048540.0486000001</v>
      </c>
      <c r="AR270" s="288">
        <f t="shared" si="26"/>
        <v>0.17386423498007031</v>
      </c>
      <c r="AS270" s="357" t="s">
        <v>1494</v>
      </c>
    </row>
    <row r="271" spans="1:45" hidden="1">
      <c r="A271" s="343">
        <v>451</v>
      </c>
      <c r="B271" s="343" t="s">
        <v>479</v>
      </c>
      <c r="C271" s="343" t="s">
        <v>480</v>
      </c>
      <c r="D271" s="343">
        <v>2085</v>
      </c>
      <c r="E271" s="345" t="s">
        <v>107</v>
      </c>
      <c r="F271" s="345" t="s">
        <v>1537</v>
      </c>
      <c r="G271" s="352" t="s">
        <v>1041</v>
      </c>
      <c r="H271" s="343" t="s">
        <v>226</v>
      </c>
      <c r="I271" s="343" t="s">
        <v>1863</v>
      </c>
      <c r="J271" s="346">
        <v>2141631.7999999998</v>
      </c>
      <c r="K271" s="347">
        <v>4.9714406958805434E-2</v>
      </c>
      <c r="L271" s="346">
        <v>2326129</v>
      </c>
      <c r="M271" s="346">
        <v>2120403</v>
      </c>
      <c r="N271" s="346">
        <v>2347645</v>
      </c>
      <c r="O271" s="346">
        <v>1733932</v>
      </c>
      <c r="P271" s="346">
        <v>2180050</v>
      </c>
      <c r="Q271" s="346">
        <v>115037.86744756077</v>
      </c>
      <c r="R271" s="346">
        <v>82408.864053370256</v>
      </c>
      <c r="S271" s="346">
        <v>119296.18491285737</v>
      </c>
      <c r="T271" s="346">
        <v>69486.425049633835</v>
      </c>
      <c r="U271" s="346">
        <v>146120.43284217274</v>
      </c>
      <c r="V271" s="353">
        <f t="shared" si="22"/>
        <v>0.15367793692941709</v>
      </c>
      <c r="W271" s="288">
        <v>0.1443251457104304</v>
      </c>
      <c r="X271" s="288">
        <v>0.1447930804415814</v>
      </c>
      <c r="Y271" s="288">
        <v>0.15069251941683098</v>
      </c>
      <c r="Z271" s="288">
        <v>0.16469899786724926</v>
      </c>
      <c r="AA271" s="288">
        <v>0.15530615705802689</v>
      </c>
      <c r="AB271" s="288">
        <v>0.16225172108238367</v>
      </c>
      <c r="AC271" s="345" t="str">
        <f t="shared" si="23"/>
        <v>Rajshahi FR Non-PNP</v>
      </c>
      <c r="AD271" s="363">
        <v>2326129</v>
      </c>
      <c r="AE271" s="363">
        <v>2120403</v>
      </c>
      <c r="AF271" s="363">
        <v>2347645</v>
      </c>
      <c r="AG271" s="363">
        <v>1733932</v>
      </c>
      <c r="AH271" s="363">
        <v>2180050</v>
      </c>
      <c r="AI271" s="363">
        <v>1864252</v>
      </c>
      <c r="AJ271" s="364">
        <f t="shared" si="24"/>
        <v>12572411</v>
      </c>
      <c r="AK271" s="365">
        <v>341708.20319999999</v>
      </c>
      <c r="AL271" s="365">
        <v>305549.78409999999</v>
      </c>
      <c r="AM271" s="365">
        <v>354259.63050000003</v>
      </c>
      <c r="AN271" s="365">
        <v>285578.43570000003</v>
      </c>
      <c r="AO271" s="365">
        <v>352296.4032</v>
      </c>
      <c r="AP271" s="365">
        <v>302751.76399999997</v>
      </c>
      <c r="AQ271" s="366">
        <f t="shared" si="25"/>
        <v>1942144.2206999999</v>
      </c>
      <c r="AR271" s="288">
        <f t="shared" si="26"/>
        <v>0.15447667282751096</v>
      </c>
      <c r="AS271" s="357" t="s">
        <v>1499</v>
      </c>
    </row>
    <row r="272" spans="1:45">
      <c r="A272" s="343">
        <v>81</v>
      </c>
      <c r="B272" s="343" t="s">
        <v>458</v>
      </c>
      <c r="C272" s="343" t="s">
        <v>459</v>
      </c>
      <c r="D272" s="343">
        <v>2000</v>
      </c>
      <c r="E272" s="345" t="s">
        <v>195</v>
      </c>
      <c r="F272" s="345" t="s">
        <v>1537</v>
      </c>
      <c r="G272" s="352" t="s">
        <v>1041</v>
      </c>
      <c r="H272" s="343" t="s">
        <v>162</v>
      </c>
      <c r="I272" s="343" t="s">
        <v>1863</v>
      </c>
      <c r="J272" s="346">
        <v>4193453.8</v>
      </c>
      <c r="K272" s="347">
        <v>8.7999899545633836E-2</v>
      </c>
      <c r="L272" s="346">
        <v>3827189</v>
      </c>
      <c r="M272" s="346">
        <v>4501272</v>
      </c>
      <c r="N272" s="346">
        <v>4957377</v>
      </c>
      <c r="O272" s="346">
        <v>3405247</v>
      </c>
      <c r="P272" s="346">
        <v>4276184</v>
      </c>
      <c r="Q272" s="346">
        <v>327766.30034333665</v>
      </c>
      <c r="R272" s="346">
        <v>360151.13343566633</v>
      </c>
      <c r="S272" s="346">
        <v>495973.79447253956</v>
      </c>
      <c r="T272" s="346">
        <v>256780.5872068897</v>
      </c>
      <c r="U272" s="346">
        <v>404445.75028784992</v>
      </c>
      <c r="V272" s="353">
        <f t="shared" si="22"/>
        <v>0.17002216635102063</v>
      </c>
      <c r="W272" s="288">
        <v>0.17215291301184163</v>
      </c>
      <c r="X272" s="288">
        <v>0.16583206937756695</v>
      </c>
      <c r="Y272" s="288">
        <v>0.17030748358844805</v>
      </c>
      <c r="Z272" s="288">
        <v>0.17627437616361111</v>
      </c>
      <c r="AA272" s="288">
        <v>0.1614546537789911</v>
      </c>
      <c r="AB272" s="288">
        <v>0.17411150218566498</v>
      </c>
      <c r="AC272" s="345" t="str">
        <f t="shared" si="23"/>
        <v>Chattogram FR Non-PNP</v>
      </c>
      <c r="AD272" s="363">
        <v>3827189</v>
      </c>
      <c r="AE272" s="363">
        <v>4501272</v>
      </c>
      <c r="AF272" s="363">
        <v>4957377</v>
      </c>
      <c r="AG272" s="363">
        <v>3405247</v>
      </c>
      <c r="AH272" s="363">
        <v>4276184</v>
      </c>
      <c r="AI272" s="363">
        <v>3452281</v>
      </c>
      <c r="AJ272" s="364">
        <f t="shared" si="24"/>
        <v>24419550</v>
      </c>
      <c r="AK272" s="365">
        <v>669758.25</v>
      </c>
      <c r="AL272" s="365">
        <v>744510.05799999996</v>
      </c>
      <c r="AM272" s="365">
        <v>843745.22499999998</v>
      </c>
      <c r="AN272" s="365">
        <v>584834.73399999994</v>
      </c>
      <c r="AO272" s="365">
        <v>714122.728</v>
      </c>
      <c r="AP272" s="365">
        <v>599660.86229999992</v>
      </c>
      <c r="AQ272" s="366">
        <f t="shared" si="25"/>
        <v>4156631.8573000003</v>
      </c>
      <c r="AR272" s="288">
        <f t="shared" si="26"/>
        <v>0.17021738145461321</v>
      </c>
      <c r="AS272" s="357" t="s">
        <v>1494</v>
      </c>
    </row>
    <row r="273" spans="1:45" hidden="1">
      <c r="A273" s="343">
        <v>744</v>
      </c>
      <c r="B273" s="343" t="s">
        <v>332</v>
      </c>
      <c r="C273" s="343" t="s">
        <v>1994</v>
      </c>
      <c r="D273" s="343">
        <v>2300</v>
      </c>
      <c r="E273" s="345" t="s">
        <v>18</v>
      </c>
      <c r="F273" s="345" t="s">
        <v>1537</v>
      </c>
      <c r="G273" s="352" t="s">
        <v>1041</v>
      </c>
      <c r="H273" s="343" t="s">
        <v>48</v>
      </c>
      <c r="I273" s="343" t="s">
        <v>1863</v>
      </c>
      <c r="J273" s="346">
        <v>839541.8</v>
      </c>
      <c r="K273" s="347">
        <v>4.965992527069276E-3</v>
      </c>
      <c r="L273" s="346">
        <v>808796</v>
      </c>
      <c r="M273" s="346">
        <v>856342</v>
      </c>
      <c r="N273" s="346">
        <v>969704</v>
      </c>
      <c r="O273" s="346">
        <v>665645</v>
      </c>
      <c r="P273" s="346">
        <v>897222</v>
      </c>
      <c r="Q273" s="346">
        <v>2689.3290052180237</v>
      </c>
      <c r="R273" s="346">
        <v>-2969.9637344089278</v>
      </c>
      <c r="S273" s="346">
        <v>19868.985882812151</v>
      </c>
      <c r="T273" s="346">
        <v>-3790.8769222552655</v>
      </c>
      <c r="U273" s="346">
        <v>5048.3172934454633</v>
      </c>
      <c r="V273" s="353">
        <f t="shared" si="22"/>
        <v>0.13443039281221456</v>
      </c>
      <c r="W273" s="288">
        <v>0.13318778231946965</v>
      </c>
      <c r="X273" s="288">
        <v>0.13658628225307701</v>
      </c>
      <c r="Y273" s="288">
        <v>0.13264776712984674</v>
      </c>
      <c r="Z273" s="288">
        <v>0.1462313149297674</v>
      </c>
      <c r="AA273" s="288">
        <v>0.10985035404597344</v>
      </c>
      <c r="AB273" s="288">
        <v>0.14807885619515299</v>
      </c>
      <c r="AC273" s="345" t="str">
        <f t="shared" si="23"/>
        <v>Mymensingh FR Non-PNP</v>
      </c>
      <c r="AD273" s="363">
        <v>808796</v>
      </c>
      <c r="AE273" s="363">
        <v>856342</v>
      </c>
      <c r="AF273" s="363">
        <v>969704</v>
      </c>
      <c r="AG273" s="363">
        <v>665645</v>
      </c>
      <c r="AH273" s="363">
        <v>897222</v>
      </c>
      <c r="AI273" s="363">
        <v>660074</v>
      </c>
      <c r="AJ273" s="364">
        <f t="shared" si="24"/>
        <v>4857783</v>
      </c>
      <c r="AK273" s="365">
        <v>108540.1548</v>
      </c>
      <c r="AL273" s="365">
        <v>117062.08809999999</v>
      </c>
      <c r="AM273" s="365">
        <v>128679.72080000001</v>
      </c>
      <c r="AN273" s="365">
        <v>97383.570900000006</v>
      </c>
      <c r="AO273" s="365">
        <v>98514.975599999991</v>
      </c>
      <c r="AP273" s="365">
        <v>97606.4571</v>
      </c>
      <c r="AQ273" s="366">
        <f t="shared" si="25"/>
        <v>647786.96730000002</v>
      </c>
      <c r="AR273" s="288">
        <f t="shared" si="26"/>
        <v>0.13335033024324058</v>
      </c>
      <c r="AS273" s="357" t="s">
        <v>1515</v>
      </c>
    </row>
    <row r="274" spans="1:45" hidden="1">
      <c r="A274" s="343">
        <v>237</v>
      </c>
      <c r="B274" s="343" t="s">
        <v>269</v>
      </c>
      <c r="C274" s="343" t="s">
        <v>948</v>
      </c>
      <c r="D274" s="343">
        <v>1250</v>
      </c>
      <c r="E274" s="345" t="s">
        <v>52</v>
      </c>
      <c r="F274" s="345" t="s">
        <v>1537</v>
      </c>
      <c r="G274" s="352" t="s">
        <v>1041</v>
      </c>
      <c r="H274" s="343" t="s">
        <v>79</v>
      </c>
      <c r="I274" s="343" t="s">
        <v>52</v>
      </c>
      <c r="J274" s="346">
        <v>2030682.2</v>
      </c>
      <c r="K274" s="347">
        <v>5.3260654254181597E-2</v>
      </c>
      <c r="L274" s="346">
        <v>1913106</v>
      </c>
      <c r="M274" s="346">
        <v>1842289</v>
      </c>
      <c r="N274" s="346">
        <v>2347421</v>
      </c>
      <c r="O274" s="346">
        <v>1663917</v>
      </c>
      <c r="P274" s="346">
        <v>2386678</v>
      </c>
      <c r="Q274" s="346">
        <v>110138.22511884259</v>
      </c>
      <c r="R274" s="346">
        <v>16042.795114421286</v>
      </c>
      <c r="S274" s="346">
        <v>167039.68269227026</v>
      </c>
      <c r="T274" s="346">
        <v>76091.976619601162</v>
      </c>
      <c r="U274" s="346">
        <v>171464.63322646893</v>
      </c>
      <c r="V274" s="353">
        <f t="shared" si="22"/>
        <v>0.15514876981681203</v>
      </c>
      <c r="W274" s="288">
        <v>0.14984801696975439</v>
      </c>
      <c r="X274" s="288">
        <v>0.15961951313835951</v>
      </c>
      <c r="Y274" s="288">
        <v>0.14890778580564282</v>
      </c>
      <c r="Z274" s="288">
        <v>0.16505364609114964</v>
      </c>
      <c r="AA274" s="288">
        <v>0.14999219332557165</v>
      </c>
      <c r="AB274" s="288">
        <v>0.15747146357039418</v>
      </c>
      <c r="AC274" s="345" t="str">
        <f t="shared" si="23"/>
        <v>Dhaka FR Non-PNP</v>
      </c>
      <c r="AD274" s="363">
        <v>1913106</v>
      </c>
      <c r="AE274" s="363">
        <v>1842289</v>
      </c>
      <c r="AF274" s="363">
        <v>2347421</v>
      </c>
      <c r="AG274" s="363">
        <v>1663917</v>
      </c>
      <c r="AH274" s="363">
        <v>2386678</v>
      </c>
      <c r="AI274" s="363">
        <v>1692035</v>
      </c>
      <c r="AJ274" s="364">
        <f t="shared" si="24"/>
        <v>11845446</v>
      </c>
      <c r="AK274" s="365">
        <v>295957.49820000003</v>
      </c>
      <c r="AL274" s="365">
        <v>294029.32439999998</v>
      </c>
      <c r="AM274" s="365">
        <v>349296.09599999996</v>
      </c>
      <c r="AN274" s="365">
        <v>274712.53159999999</v>
      </c>
      <c r="AO274" s="365">
        <v>360865.71360000002</v>
      </c>
      <c r="AP274" s="365">
        <v>266326.46640000003</v>
      </c>
      <c r="AQ274" s="366">
        <f t="shared" si="25"/>
        <v>1841187.6301999998</v>
      </c>
      <c r="AR274" s="288">
        <f t="shared" si="26"/>
        <v>0.15543421752123135</v>
      </c>
      <c r="AS274" s="357" t="s">
        <v>1497</v>
      </c>
    </row>
    <row r="275" spans="1:45" hidden="1">
      <c r="A275" s="343">
        <v>277</v>
      </c>
      <c r="B275" s="343" t="s">
        <v>163</v>
      </c>
      <c r="C275" s="343" t="s">
        <v>1995</v>
      </c>
      <c r="D275" s="343">
        <v>1600</v>
      </c>
      <c r="E275" s="345" t="s">
        <v>52</v>
      </c>
      <c r="F275" s="345" t="s">
        <v>1537</v>
      </c>
      <c r="G275" s="352" t="s">
        <v>1041</v>
      </c>
      <c r="H275" s="343" t="s">
        <v>165</v>
      </c>
      <c r="I275" s="343" t="s">
        <v>52</v>
      </c>
      <c r="J275" s="346">
        <v>1644116.6</v>
      </c>
      <c r="K275" s="347">
        <v>6.0112779446152766E-2</v>
      </c>
      <c r="L275" s="346">
        <v>1506858</v>
      </c>
      <c r="M275" s="346">
        <v>1553913</v>
      </c>
      <c r="N275" s="346">
        <v>1963710</v>
      </c>
      <c r="O275" s="346">
        <v>1456831</v>
      </c>
      <c r="P275" s="346">
        <v>1739271</v>
      </c>
      <c r="Q275" s="346">
        <v>77141.323116228683</v>
      </c>
      <c r="R275" s="346">
        <v>79812.05091958979</v>
      </c>
      <c r="S275" s="346">
        <v>141841.21718217127</v>
      </c>
      <c r="T275" s="346">
        <v>78643.826369389019</v>
      </c>
      <c r="U275" s="346">
        <v>116723.67521041411</v>
      </c>
      <c r="V275" s="353">
        <f t="shared" si="22"/>
        <v>0.16318061913458309</v>
      </c>
      <c r="W275" s="288">
        <v>0.15241579892677523</v>
      </c>
      <c r="X275" s="288">
        <v>0.16106651860300103</v>
      </c>
      <c r="Y275" s="288">
        <v>0.15887302527515307</v>
      </c>
      <c r="Z275" s="288">
        <v>0.16994721833045096</v>
      </c>
      <c r="AA275" s="288">
        <v>0.15749594864307145</v>
      </c>
      <c r="AB275" s="288">
        <v>0.17928520502904674</v>
      </c>
      <c r="AC275" s="345" t="str">
        <f t="shared" si="23"/>
        <v>Dhaka FR Non-PNP</v>
      </c>
      <c r="AD275" s="363">
        <v>1506858</v>
      </c>
      <c r="AE275" s="363">
        <v>1553913</v>
      </c>
      <c r="AF275" s="363">
        <v>1963710</v>
      </c>
      <c r="AG275" s="363">
        <v>1456831</v>
      </c>
      <c r="AH275" s="363">
        <v>1739271</v>
      </c>
      <c r="AI275" s="363">
        <v>1325712</v>
      </c>
      <c r="AJ275" s="364">
        <f t="shared" si="24"/>
        <v>9546295</v>
      </c>
      <c r="AK275" s="365">
        <v>233713.67579999997</v>
      </c>
      <c r="AL275" s="365">
        <v>250024.60169999997</v>
      </c>
      <c r="AM275" s="365">
        <v>312818.84369999997</v>
      </c>
      <c r="AN275" s="365">
        <v>247515.58689999999</v>
      </c>
      <c r="AO275" s="365">
        <v>274109.2672</v>
      </c>
      <c r="AP275" s="365">
        <v>237684.02459999998</v>
      </c>
      <c r="AQ275" s="366">
        <f t="shared" si="25"/>
        <v>1555865.9998999999</v>
      </c>
      <c r="AR275" s="288">
        <f t="shared" si="26"/>
        <v>0.16298113560287</v>
      </c>
      <c r="AS275" s="357" t="s">
        <v>1497</v>
      </c>
    </row>
    <row r="276" spans="1:45" hidden="1">
      <c r="A276" s="343">
        <v>634</v>
      </c>
      <c r="B276" s="343" t="s">
        <v>375</v>
      </c>
      <c r="C276" s="343" t="s">
        <v>1996</v>
      </c>
      <c r="D276" s="343">
        <v>1550</v>
      </c>
      <c r="E276" s="345" t="s">
        <v>52</v>
      </c>
      <c r="F276" s="345" t="s">
        <v>1537</v>
      </c>
      <c r="G276" s="352" t="s">
        <v>1041</v>
      </c>
      <c r="H276" s="343" t="s">
        <v>52</v>
      </c>
      <c r="I276" s="343" t="s">
        <v>52</v>
      </c>
      <c r="J276" s="346">
        <v>805298.4</v>
      </c>
      <c r="K276" s="347">
        <v>2.3220298949264112E-2</v>
      </c>
      <c r="L276" s="346">
        <v>753140</v>
      </c>
      <c r="M276" s="346">
        <v>768602</v>
      </c>
      <c r="N276" s="346">
        <v>886611</v>
      </c>
      <c r="O276" s="346">
        <v>676662</v>
      </c>
      <c r="P276" s="346">
        <v>941477</v>
      </c>
      <c r="Q276" s="346">
        <v>13928.108000856155</v>
      </c>
      <c r="R276" s="346">
        <v>17305.705786920793</v>
      </c>
      <c r="S276" s="346">
        <v>38209.775838467089</v>
      </c>
      <c r="T276" s="346">
        <v>-8387.0319261470868</v>
      </c>
      <c r="U276" s="346">
        <v>32439.790256723412</v>
      </c>
      <c r="V276" s="353">
        <f t="shared" si="22"/>
        <v>0.17798407892558912</v>
      </c>
      <c r="W276" s="288">
        <v>0.17747038971772802</v>
      </c>
      <c r="X276" s="288">
        <v>0.19031387122282559</v>
      </c>
      <c r="Y276" s="288">
        <v>0.18135286407937426</v>
      </c>
      <c r="Z276" s="288">
        <v>0.18412027971234299</v>
      </c>
      <c r="AA276" s="288">
        <v>0.15322199123759614</v>
      </c>
      <c r="AB276" s="288">
        <v>0.18142507758366769</v>
      </c>
      <c r="AC276" s="345" t="str">
        <f t="shared" si="23"/>
        <v>Dhaka FR Non-PNP</v>
      </c>
      <c r="AD276" s="363">
        <v>753140</v>
      </c>
      <c r="AE276" s="363">
        <v>768602</v>
      </c>
      <c r="AF276" s="363">
        <v>886611</v>
      </c>
      <c r="AG276" s="363">
        <v>676662</v>
      </c>
      <c r="AH276" s="363">
        <v>941477</v>
      </c>
      <c r="AI276" s="363">
        <v>696537</v>
      </c>
      <c r="AJ276" s="364">
        <f t="shared" si="24"/>
        <v>4723029</v>
      </c>
      <c r="AK276" s="365">
        <v>134887.37400000001</v>
      </c>
      <c r="AL276" s="365">
        <v>147110.03999999998</v>
      </c>
      <c r="AM276" s="365">
        <v>160653.91320000001</v>
      </c>
      <c r="AN276" s="365">
        <v>124573.29010000001</v>
      </c>
      <c r="AO276" s="365">
        <v>141598.29120000001</v>
      </c>
      <c r="AP276" s="365">
        <v>126351.63040000001</v>
      </c>
      <c r="AQ276" s="366">
        <f t="shared" si="25"/>
        <v>835174.53890000004</v>
      </c>
      <c r="AR276" s="288">
        <f t="shared" si="26"/>
        <v>0.17683027965739784</v>
      </c>
      <c r="AS276" s="357" t="s">
        <v>1497</v>
      </c>
    </row>
    <row r="277" spans="1:45" hidden="1">
      <c r="A277" s="343">
        <v>191</v>
      </c>
      <c r="B277" s="343" t="s">
        <v>430</v>
      </c>
      <c r="C277" s="343" t="s">
        <v>431</v>
      </c>
      <c r="D277" s="343">
        <v>1400</v>
      </c>
      <c r="E277" s="345" t="s">
        <v>52</v>
      </c>
      <c r="F277" s="345" t="s">
        <v>1537</v>
      </c>
      <c r="G277" s="352" t="s">
        <v>1041</v>
      </c>
      <c r="H277" s="343" t="s">
        <v>52</v>
      </c>
      <c r="I277" s="343" t="s">
        <v>52</v>
      </c>
      <c r="J277" s="346">
        <v>2852323</v>
      </c>
      <c r="K277" s="347">
        <v>4.8054058214098354E-2</v>
      </c>
      <c r="L277" s="346">
        <v>2556893</v>
      </c>
      <c r="M277" s="346">
        <v>2885416</v>
      </c>
      <c r="N277" s="346">
        <v>2809168</v>
      </c>
      <c r="O277" s="346">
        <v>3124211</v>
      </c>
      <c r="P277" s="346">
        <v>2885927</v>
      </c>
      <c r="Q277" s="346">
        <v>143304.95863371913</v>
      </c>
      <c r="R277" s="346">
        <v>89279.069851539622</v>
      </c>
      <c r="S277" s="346">
        <v>171636.51131729485</v>
      </c>
      <c r="T277" s="346">
        <v>138745.81149989058</v>
      </c>
      <c r="U277" s="346">
        <v>142362.12613461417</v>
      </c>
      <c r="V277" s="353">
        <f t="shared" si="22"/>
        <v>0.14957632584086553</v>
      </c>
      <c r="W277" s="288">
        <v>0.15206431344259017</v>
      </c>
      <c r="X277" s="288">
        <v>0.1499631728671883</v>
      </c>
      <c r="Y277" s="288">
        <v>0.14411786006739208</v>
      </c>
      <c r="Z277" s="288">
        <v>0.15592291859557622</v>
      </c>
      <c r="AA277" s="288">
        <v>0.14094724769949965</v>
      </c>
      <c r="AB277" s="288">
        <v>0.1544424423729468</v>
      </c>
      <c r="AC277" s="345" t="str">
        <f t="shared" si="23"/>
        <v>Dhaka FR Non-PNP</v>
      </c>
      <c r="AD277" s="363">
        <v>2556893</v>
      </c>
      <c r="AE277" s="363">
        <v>2885416</v>
      </c>
      <c r="AF277" s="363">
        <v>2809168</v>
      </c>
      <c r="AG277" s="363">
        <v>3124211</v>
      </c>
      <c r="AH277" s="363">
        <v>2885927</v>
      </c>
      <c r="AI277" s="363">
        <v>3077816</v>
      </c>
      <c r="AJ277" s="364">
        <f t="shared" si="24"/>
        <v>17339431</v>
      </c>
      <c r="AK277" s="365">
        <v>392483.22899999999</v>
      </c>
      <c r="AL277" s="365">
        <v>432509.76780000003</v>
      </c>
      <c r="AM277" s="365">
        <v>400232.64450000005</v>
      </c>
      <c r="AN277" s="365">
        <v>486468.20619999996</v>
      </c>
      <c r="AO277" s="365">
        <v>405184.01039999997</v>
      </c>
      <c r="AP277" s="365">
        <v>476728.13990000001</v>
      </c>
      <c r="AQ277" s="366">
        <f t="shared" si="25"/>
        <v>2593605.9978</v>
      </c>
      <c r="AR277" s="288">
        <f t="shared" si="26"/>
        <v>0.14957849526896241</v>
      </c>
      <c r="AS277" s="357" t="s">
        <v>1497</v>
      </c>
    </row>
    <row r="278" spans="1:45" hidden="1">
      <c r="A278" s="343">
        <v>364</v>
      </c>
      <c r="B278" s="343" t="s">
        <v>424</v>
      </c>
      <c r="C278" s="343" t="s">
        <v>1997</v>
      </c>
      <c r="D278" s="343">
        <v>1260</v>
      </c>
      <c r="E278" s="345" t="s">
        <v>52</v>
      </c>
      <c r="F278" s="345" t="s">
        <v>1537</v>
      </c>
      <c r="G278" s="352" t="s">
        <v>1041</v>
      </c>
      <c r="H278" s="343" t="s">
        <v>52</v>
      </c>
      <c r="I278" s="343" t="s">
        <v>52</v>
      </c>
      <c r="J278" s="346">
        <v>1556424.6</v>
      </c>
      <c r="K278" s="347">
        <v>5.5439429862798859E-2</v>
      </c>
      <c r="L278" s="346">
        <v>1402811</v>
      </c>
      <c r="M278" s="346">
        <v>1474984</v>
      </c>
      <c r="N278" s="346">
        <v>1707795</v>
      </c>
      <c r="O278" s="346">
        <v>1506275</v>
      </c>
      <c r="P278" s="346">
        <v>1690258</v>
      </c>
      <c r="Q278" s="346">
        <v>74375.362524530938</v>
      </c>
      <c r="R278" s="346">
        <v>79119.984618060756</v>
      </c>
      <c r="S278" s="346">
        <v>97708.35214832396</v>
      </c>
      <c r="T278" s="346">
        <v>69380.866226393642</v>
      </c>
      <c r="U278" s="346">
        <v>110851.89672486455</v>
      </c>
      <c r="V278" s="353">
        <f t="shared" si="22"/>
        <v>0.15647103413694544</v>
      </c>
      <c r="W278" s="288">
        <v>0.15925924170296882</v>
      </c>
      <c r="X278" s="288">
        <v>0.15465445424315308</v>
      </c>
      <c r="Y278" s="288">
        <v>0.14566099214809197</v>
      </c>
      <c r="Z278" s="288">
        <v>0.16026399279307513</v>
      </c>
      <c r="AA278" s="288">
        <v>0.1538445245978674</v>
      </c>
      <c r="AB278" s="288">
        <v>0.16514299933651624</v>
      </c>
      <c r="AC278" s="345" t="str">
        <f t="shared" si="23"/>
        <v>Dhaka FR Non-PNP</v>
      </c>
      <c r="AD278" s="363">
        <v>1402811</v>
      </c>
      <c r="AE278" s="363">
        <v>1474984</v>
      </c>
      <c r="AF278" s="363">
        <v>1707795</v>
      </c>
      <c r="AG278" s="363">
        <v>1506275</v>
      </c>
      <c r="AH278" s="363">
        <v>1690258</v>
      </c>
      <c r="AI278" s="363">
        <v>1424059</v>
      </c>
      <c r="AJ278" s="364">
        <f t="shared" si="24"/>
        <v>9206182</v>
      </c>
      <c r="AK278" s="365">
        <v>225993.17429999998</v>
      </c>
      <c r="AL278" s="365">
        <v>229558.68</v>
      </c>
      <c r="AM278" s="365">
        <v>247971.9792</v>
      </c>
      <c r="AN278" s="365">
        <v>241456.0428</v>
      </c>
      <c r="AO278" s="365">
        <v>264018.29960000003</v>
      </c>
      <c r="AP278" s="365">
        <v>234661.02720000001</v>
      </c>
      <c r="AQ278" s="366">
        <f t="shared" si="25"/>
        <v>1443659.2031</v>
      </c>
      <c r="AR278" s="288">
        <f t="shared" si="26"/>
        <v>0.15681410633637266</v>
      </c>
      <c r="AS278" s="357" t="s">
        <v>1497</v>
      </c>
    </row>
    <row r="279" spans="1:45" hidden="1">
      <c r="A279" s="343">
        <v>437</v>
      </c>
      <c r="B279" s="343" t="s">
        <v>841</v>
      </c>
      <c r="C279" s="343" t="s">
        <v>915</v>
      </c>
      <c r="D279" s="343">
        <v>5500</v>
      </c>
      <c r="E279" s="345" t="s">
        <v>159</v>
      </c>
      <c r="F279" s="345" t="s">
        <v>1492</v>
      </c>
      <c r="G279" s="352" t="s">
        <v>1555</v>
      </c>
      <c r="H279" s="343" t="s">
        <v>159</v>
      </c>
      <c r="I279" s="343" t="s">
        <v>1863</v>
      </c>
      <c r="J279" s="346">
        <v>6307025.4000000004</v>
      </c>
      <c r="K279" s="347">
        <v>2.9977555409466746E-3</v>
      </c>
      <c r="L279" s="346">
        <v>6119430</v>
      </c>
      <c r="M279" s="346">
        <v>6031847</v>
      </c>
      <c r="N279" s="346">
        <v>6965804</v>
      </c>
      <c r="O279" s="346">
        <v>5724851</v>
      </c>
      <c r="P279" s="346">
        <v>6693195</v>
      </c>
      <c r="Q279" s="346">
        <v>-16855.389338418376</v>
      </c>
      <c r="R279" s="346">
        <v>-59708.27744387812</v>
      </c>
      <c r="S279" s="346">
        <v>70745.95516263484</v>
      </c>
      <c r="T279" s="346">
        <v>-17938.837723461911</v>
      </c>
      <c r="U279" s="346">
        <v>118291.15104183066</v>
      </c>
      <c r="V279" s="353">
        <f t="shared" si="22"/>
        <v>0.13996040859050973</v>
      </c>
      <c r="W279" s="288">
        <v>0.13981116250004266</v>
      </c>
      <c r="X279" s="288">
        <v>0.12999324985342586</v>
      </c>
      <c r="Y279" s="288">
        <v>0.12180047559509757</v>
      </c>
      <c r="Z279" s="288">
        <v>0.14049311192983543</v>
      </c>
      <c r="AA279" s="288">
        <v>0.13276525522346275</v>
      </c>
      <c r="AB279" s="288">
        <v>0.17489919644119423</v>
      </c>
      <c r="AC279" s="345" t="str">
        <f t="shared" si="23"/>
        <v>Khulna OWN PNP</v>
      </c>
      <c r="AD279" s="363">
        <v>6119430</v>
      </c>
      <c r="AE279" s="363">
        <v>6031847</v>
      </c>
      <c r="AF279" s="363">
        <v>6965804</v>
      </c>
      <c r="AG279" s="363">
        <v>5724851</v>
      </c>
      <c r="AH279" s="363">
        <v>6693195</v>
      </c>
      <c r="AI279" s="363">
        <v>5141808</v>
      </c>
      <c r="AJ279" s="364">
        <f t="shared" si="24"/>
        <v>36676935</v>
      </c>
      <c r="AK279" s="365">
        <v>859779.63400000008</v>
      </c>
      <c r="AL279" s="365">
        <v>797336.00920000009</v>
      </c>
      <c r="AM279" s="365">
        <v>845648.60560000001</v>
      </c>
      <c r="AN279" s="365">
        <v>807776.19390000007</v>
      </c>
      <c r="AO279" s="365">
        <v>925669.00680000009</v>
      </c>
      <c r="AP279" s="365">
        <v>894670.93799999997</v>
      </c>
      <c r="AQ279" s="366">
        <f t="shared" si="25"/>
        <v>5130880.3875000002</v>
      </c>
      <c r="AR279" s="288">
        <f t="shared" si="26"/>
        <v>0.13989392481950849</v>
      </c>
      <c r="AS279" s="357" t="s">
        <v>1508</v>
      </c>
    </row>
    <row r="280" spans="1:45" hidden="1">
      <c r="A280" s="343">
        <v>205</v>
      </c>
      <c r="B280" s="343" t="s">
        <v>481</v>
      </c>
      <c r="C280" s="343" t="s">
        <v>1998</v>
      </c>
      <c r="D280" s="343">
        <v>2250</v>
      </c>
      <c r="E280" s="345" t="s">
        <v>52</v>
      </c>
      <c r="F280" s="345" t="s">
        <v>1537</v>
      </c>
      <c r="G280" s="352" t="s">
        <v>1041</v>
      </c>
      <c r="H280" s="343" t="s">
        <v>206</v>
      </c>
      <c r="I280" s="343" t="s">
        <v>52</v>
      </c>
      <c r="J280" s="346">
        <v>2535052.6</v>
      </c>
      <c r="K280" s="347">
        <v>7.4466557548097737E-2</v>
      </c>
      <c r="L280" s="346">
        <v>2327384</v>
      </c>
      <c r="M280" s="346">
        <v>2340837</v>
      </c>
      <c r="N280" s="346">
        <v>2846627</v>
      </c>
      <c r="O280" s="346">
        <v>2277019</v>
      </c>
      <c r="P280" s="346">
        <v>2883396</v>
      </c>
      <c r="Q280" s="346">
        <v>127695.57125279802</v>
      </c>
      <c r="R280" s="346">
        <v>167033.68656880525</v>
      </c>
      <c r="S280" s="346">
        <v>256992.0607226899</v>
      </c>
      <c r="T280" s="346">
        <v>151587.41202655353</v>
      </c>
      <c r="U280" s="346">
        <v>240574.47105592728</v>
      </c>
      <c r="V280" s="353">
        <f t="shared" si="22"/>
        <v>0.15516849568003285</v>
      </c>
      <c r="W280" s="288">
        <v>0.13851713166402696</v>
      </c>
      <c r="X280" s="288">
        <v>0.15985104401251957</v>
      </c>
      <c r="Y280" s="288">
        <v>0.15536543776150039</v>
      </c>
      <c r="Z280" s="288">
        <v>0.15651616747043401</v>
      </c>
      <c r="AA280" s="288">
        <v>0.15242566861002307</v>
      </c>
      <c r="AB280" s="288">
        <v>0.16833552456169321</v>
      </c>
      <c r="AC280" s="345" t="str">
        <f t="shared" si="23"/>
        <v>Dhaka FR Non-PNP</v>
      </c>
      <c r="AD280" s="363">
        <v>2327384</v>
      </c>
      <c r="AE280" s="363">
        <v>2340837</v>
      </c>
      <c r="AF280" s="363">
        <v>2846627</v>
      </c>
      <c r="AG280" s="363">
        <v>2277019</v>
      </c>
      <c r="AH280" s="363">
        <v>2883396</v>
      </c>
      <c r="AI280" s="363">
        <v>2359621</v>
      </c>
      <c r="AJ280" s="364">
        <f t="shared" si="24"/>
        <v>15034884</v>
      </c>
      <c r="AK280" s="365">
        <v>329790.45449999999</v>
      </c>
      <c r="AL280" s="365">
        <v>373129.25839999999</v>
      </c>
      <c r="AM280" s="365">
        <v>444073.65600000002</v>
      </c>
      <c r="AN280" s="365">
        <v>356353.31699999998</v>
      </c>
      <c r="AO280" s="365">
        <v>449810.08799999999</v>
      </c>
      <c r="AP280" s="365">
        <v>398535.08879999997</v>
      </c>
      <c r="AQ280" s="366">
        <f t="shared" si="25"/>
        <v>2351691.8626999999</v>
      </c>
      <c r="AR280" s="288">
        <f t="shared" si="26"/>
        <v>0.15641569716799944</v>
      </c>
      <c r="AS280" s="357" t="s">
        <v>1497</v>
      </c>
    </row>
    <row r="281" spans="1:45" hidden="1">
      <c r="A281" s="343">
        <v>83</v>
      </c>
      <c r="B281" s="343" t="s">
        <v>630</v>
      </c>
      <c r="C281" s="343" t="s">
        <v>1999</v>
      </c>
      <c r="D281" s="343">
        <v>2200</v>
      </c>
      <c r="E281" s="345" t="s">
        <v>52</v>
      </c>
      <c r="F281" s="345" t="s">
        <v>1537</v>
      </c>
      <c r="G281" s="352" t="s">
        <v>1041</v>
      </c>
      <c r="H281" s="343" t="s">
        <v>52</v>
      </c>
      <c r="I281" s="343" t="s">
        <v>52</v>
      </c>
      <c r="J281" s="346">
        <v>3623070.4</v>
      </c>
      <c r="K281" s="347">
        <v>7.9984914314896696E-2</v>
      </c>
      <c r="L281" s="346">
        <v>3897115</v>
      </c>
      <c r="M281" s="346">
        <v>3965094</v>
      </c>
      <c r="N281" s="346">
        <v>4277062</v>
      </c>
      <c r="O281" s="346">
        <v>3158656</v>
      </c>
      <c r="P281" s="346">
        <v>2817425</v>
      </c>
      <c r="Q281" s="346">
        <v>344975.73319957138</v>
      </c>
      <c r="R281" s="346">
        <v>311083.06191672583</v>
      </c>
      <c r="S281" s="346">
        <v>397555.7120976618</v>
      </c>
      <c r="T281" s="346">
        <v>231509.67238880589</v>
      </c>
      <c r="U281" s="346">
        <v>163830.69790142728</v>
      </c>
      <c r="V281" s="353">
        <f t="shared" si="22"/>
        <v>0.17432522563620759</v>
      </c>
      <c r="W281" s="288">
        <v>0.17610239238727593</v>
      </c>
      <c r="X281" s="288">
        <v>0.17506879773849671</v>
      </c>
      <c r="Y281" s="288">
        <v>0.16784455604110518</v>
      </c>
      <c r="Z281" s="288">
        <v>0.18393794463913196</v>
      </c>
      <c r="AA281" s="288">
        <v>0.16894788283724929</v>
      </c>
      <c r="AB281" s="288">
        <v>0.17404978017398651</v>
      </c>
      <c r="AC281" s="345" t="str">
        <f t="shared" si="23"/>
        <v>Dhaka FR Non-PNP</v>
      </c>
      <c r="AD281" s="363">
        <v>3897115</v>
      </c>
      <c r="AE281" s="363">
        <v>3965094</v>
      </c>
      <c r="AF281" s="363">
        <v>4277062</v>
      </c>
      <c r="AG281" s="363">
        <v>3158656</v>
      </c>
      <c r="AH281" s="363">
        <v>2817425</v>
      </c>
      <c r="AI281" s="363">
        <v>3540225</v>
      </c>
      <c r="AJ281" s="364">
        <f t="shared" si="24"/>
        <v>21655577</v>
      </c>
      <c r="AK281" s="365">
        <v>694465.89300000004</v>
      </c>
      <c r="AL281" s="365">
        <v>691908.90299999993</v>
      </c>
      <c r="AM281" s="365">
        <v>718546.41600000008</v>
      </c>
      <c r="AN281" s="365">
        <v>580876.83840000001</v>
      </c>
      <c r="AO281" s="365">
        <v>442314.56880000001</v>
      </c>
      <c r="AP281" s="365">
        <v>616317.48199999996</v>
      </c>
      <c r="AQ281" s="366">
        <f t="shared" si="25"/>
        <v>3744430.1011999999</v>
      </c>
      <c r="AR281" s="288">
        <f t="shared" si="26"/>
        <v>0.17290835063872922</v>
      </c>
      <c r="AS281" s="357" t="s">
        <v>1497</v>
      </c>
    </row>
    <row r="282" spans="1:45" hidden="1">
      <c r="A282" s="343">
        <v>834</v>
      </c>
      <c r="B282" s="343" t="s">
        <v>783</v>
      </c>
      <c r="C282" s="343" t="s">
        <v>2000</v>
      </c>
      <c r="D282" s="343">
        <v>4000</v>
      </c>
      <c r="E282" s="345" t="s">
        <v>195</v>
      </c>
      <c r="F282" s="345" t="s">
        <v>1537</v>
      </c>
      <c r="G282" s="352" t="s">
        <v>1555</v>
      </c>
      <c r="H282" s="343" t="s">
        <v>283</v>
      </c>
      <c r="I282" s="343" t="s">
        <v>1863</v>
      </c>
      <c r="J282" s="346">
        <v>2593421.2000000002</v>
      </c>
      <c r="K282" s="347">
        <v>-3.1392768731503623E-2</v>
      </c>
      <c r="L282" s="346">
        <v>3118981</v>
      </c>
      <c r="M282" s="346">
        <v>2272743</v>
      </c>
      <c r="N282" s="346">
        <v>2493738</v>
      </c>
      <c r="O282" s="346">
        <v>2415828</v>
      </c>
      <c r="P282" s="346">
        <v>2665816</v>
      </c>
      <c r="Q282" s="346">
        <v>18599.682073315722</v>
      </c>
      <c r="R282" s="346">
        <v>-169989.81532805774</v>
      </c>
      <c r="S282" s="346">
        <v>-36987.804719612934</v>
      </c>
      <c r="T282" s="346">
        <v>-167667.36837320344</v>
      </c>
      <c r="U282" s="346">
        <v>-51028.053427334642</v>
      </c>
      <c r="V282" s="353">
        <f t="shared" si="22"/>
        <v>0.2021981834448183</v>
      </c>
      <c r="W282" s="288">
        <v>0.20218012564062973</v>
      </c>
      <c r="X282" s="288">
        <v>0.19992405850168482</v>
      </c>
      <c r="Y282" s="288">
        <v>0.19735470830107629</v>
      </c>
      <c r="Z282" s="288">
        <v>0.20418512499296029</v>
      </c>
      <c r="AA282" s="288">
        <v>0.19675155419982043</v>
      </c>
      <c r="AB282" s="288">
        <v>0.21279352903273824</v>
      </c>
      <c r="AC282" s="345" t="str">
        <f t="shared" si="23"/>
        <v>Chattogram OWN Non-PNP</v>
      </c>
      <c r="AD282" s="363">
        <v>3118981</v>
      </c>
      <c r="AE282" s="363">
        <v>2272743</v>
      </c>
      <c r="AF282" s="363">
        <v>2493738</v>
      </c>
      <c r="AG282" s="363">
        <v>2415828</v>
      </c>
      <c r="AH282" s="363">
        <v>2665816</v>
      </c>
      <c r="AI282" s="363">
        <v>2537136</v>
      </c>
      <c r="AJ282" s="364">
        <f t="shared" si="24"/>
        <v>15504242</v>
      </c>
      <c r="AK282" s="365">
        <v>631281.75439999998</v>
      </c>
      <c r="AL282" s="365">
        <v>454321.12579999998</v>
      </c>
      <c r="AM282" s="365">
        <v>492264.07860000001</v>
      </c>
      <c r="AN282" s="365">
        <v>495244.94499999995</v>
      </c>
      <c r="AO282" s="365">
        <v>529431.65339999995</v>
      </c>
      <c r="AP282" s="365">
        <v>539873.3872</v>
      </c>
      <c r="AQ282" s="366">
        <f t="shared" si="25"/>
        <v>3142416.9443999995</v>
      </c>
      <c r="AR282" s="288">
        <f t="shared" si="26"/>
        <v>0.20268110781552554</v>
      </c>
      <c r="AS282" s="357" t="s">
        <v>1504</v>
      </c>
    </row>
    <row r="283" spans="1:45" hidden="1">
      <c r="A283" s="343">
        <v>31</v>
      </c>
      <c r="B283" s="343" t="s">
        <v>834</v>
      </c>
      <c r="C283" s="343" t="s">
        <v>2001</v>
      </c>
      <c r="D283" s="343">
        <v>3650</v>
      </c>
      <c r="E283" s="345" t="s">
        <v>52</v>
      </c>
      <c r="F283" s="345" t="s">
        <v>1492</v>
      </c>
      <c r="G283" s="352" t="s">
        <v>1555</v>
      </c>
      <c r="H283" s="343" t="s">
        <v>52</v>
      </c>
      <c r="I283" s="343" t="s">
        <v>52</v>
      </c>
      <c r="J283" s="346">
        <v>11895512.4</v>
      </c>
      <c r="K283" s="347">
        <v>0.11401576516627902</v>
      </c>
      <c r="L283" s="346">
        <v>11194140</v>
      </c>
      <c r="M283" s="346">
        <v>11285206</v>
      </c>
      <c r="N283" s="346">
        <v>12594708</v>
      </c>
      <c r="O283" s="346">
        <v>11657152</v>
      </c>
      <c r="P283" s="346">
        <v>12746356</v>
      </c>
      <c r="Q283" s="346">
        <v>1186898.4118121567</v>
      </c>
      <c r="R283" s="346">
        <v>1192919.3092765482</v>
      </c>
      <c r="S283" s="346">
        <v>1611096.9683623686</v>
      </c>
      <c r="T283" s="346">
        <v>1303100.0984657111</v>
      </c>
      <c r="U283" s="346">
        <v>1487364.9537380163</v>
      </c>
      <c r="V283" s="353">
        <f t="shared" si="22"/>
        <v>0.17212924110910974</v>
      </c>
      <c r="W283" s="288">
        <v>0.17219304002452535</v>
      </c>
      <c r="X283" s="288">
        <v>0.17298630482743549</v>
      </c>
      <c r="Y283" s="288">
        <v>0.15924834594394857</v>
      </c>
      <c r="Z283" s="288">
        <v>0.17603020957038371</v>
      </c>
      <c r="AA283" s="288">
        <v>0.16560582361457388</v>
      </c>
      <c r="AB283" s="288">
        <v>0.18671172267379127</v>
      </c>
      <c r="AC283" s="345" t="str">
        <f t="shared" si="23"/>
        <v>Dhaka OWN PNP</v>
      </c>
      <c r="AD283" s="363">
        <v>11194140</v>
      </c>
      <c r="AE283" s="363">
        <v>11285206</v>
      </c>
      <c r="AF283" s="363">
        <v>12594708</v>
      </c>
      <c r="AG283" s="363">
        <v>11657152</v>
      </c>
      <c r="AH283" s="363">
        <v>12746356</v>
      </c>
      <c r="AI283" s="363">
        <v>10092161</v>
      </c>
      <c r="AJ283" s="364">
        <f t="shared" si="24"/>
        <v>69569723</v>
      </c>
      <c r="AK283" s="365">
        <v>1928750.6666000001</v>
      </c>
      <c r="AL283" s="365">
        <v>1951029.5349999999</v>
      </c>
      <c r="AM283" s="365">
        <v>2005077.9912</v>
      </c>
      <c r="AN283" s="365">
        <v>2051658.7519999999</v>
      </c>
      <c r="AO283" s="365">
        <v>2113345.4931999999</v>
      </c>
      <c r="AP283" s="365">
        <v>1885140.9547999999</v>
      </c>
      <c r="AQ283" s="366">
        <f t="shared" si="25"/>
        <v>11935003.392800001</v>
      </c>
      <c r="AR283" s="288">
        <f t="shared" si="26"/>
        <v>0.17155456250415144</v>
      </c>
      <c r="AS283" s="357" t="s">
        <v>1511</v>
      </c>
    </row>
    <row r="284" spans="1:45" hidden="1">
      <c r="A284" s="343">
        <v>450</v>
      </c>
      <c r="B284" s="343" t="s">
        <v>298</v>
      </c>
      <c r="C284" s="343" t="s">
        <v>299</v>
      </c>
      <c r="D284" s="343">
        <v>2000</v>
      </c>
      <c r="E284" s="345" t="s">
        <v>18</v>
      </c>
      <c r="F284" s="345" t="s">
        <v>1537</v>
      </c>
      <c r="G284" s="352" t="s">
        <v>1041</v>
      </c>
      <c r="H284" s="343" t="s">
        <v>300</v>
      </c>
      <c r="I284" s="343" t="s">
        <v>1863</v>
      </c>
      <c r="J284" s="346">
        <v>1219872.6000000001</v>
      </c>
      <c r="K284" s="347">
        <v>2.7176858445725757E-2</v>
      </c>
      <c r="L284" s="346">
        <v>1277203</v>
      </c>
      <c r="M284" s="346">
        <v>1266688</v>
      </c>
      <c r="N284" s="346">
        <v>1364794</v>
      </c>
      <c r="O284" s="346">
        <v>954052</v>
      </c>
      <c r="P284" s="346">
        <v>1236626</v>
      </c>
      <c r="Q284" s="346">
        <v>31181.289068236074</v>
      </c>
      <c r="R284" s="346">
        <v>-13380.185751007521</v>
      </c>
      <c r="S284" s="346">
        <v>77983.977146490914</v>
      </c>
      <c r="T284" s="346">
        <v>13737.391054302279</v>
      </c>
      <c r="U284" s="346">
        <v>56239.053342075465</v>
      </c>
      <c r="V284" s="353">
        <f t="shared" si="22"/>
        <v>0.14890877547190046</v>
      </c>
      <c r="W284" s="288">
        <v>0.14620046308550719</v>
      </c>
      <c r="X284" s="288">
        <v>0.14860061984859105</v>
      </c>
      <c r="Y284" s="288">
        <v>0.14842293360038961</v>
      </c>
      <c r="Z284" s="288">
        <v>0.14850314318355953</v>
      </c>
      <c r="AA284" s="288">
        <v>0.14954766626424093</v>
      </c>
      <c r="AB284" s="288">
        <v>0.15217782684911443</v>
      </c>
      <c r="AC284" s="345" t="str">
        <f t="shared" si="23"/>
        <v>Mymensingh FR Non-PNP</v>
      </c>
      <c r="AD284" s="363">
        <v>1277203</v>
      </c>
      <c r="AE284" s="363">
        <v>1266688</v>
      </c>
      <c r="AF284" s="363">
        <v>1364794</v>
      </c>
      <c r="AG284" s="363">
        <v>954052</v>
      </c>
      <c r="AH284" s="363">
        <v>1236626</v>
      </c>
      <c r="AI284" s="363">
        <v>970091</v>
      </c>
      <c r="AJ284" s="364">
        <f t="shared" si="24"/>
        <v>7069454</v>
      </c>
      <c r="AK284" s="365">
        <v>186727.37099999998</v>
      </c>
      <c r="AL284" s="365">
        <v>188229.83680000002</v>
      </c>
      <c r="AM284" s="365">
        <v>200897.52960000001</v>
      </c>
      <c r="AN284" s="365">
        <v>141676.72199999998</v>
      </c>
      <c r="AO284" s="365">
        <v>182897.13330000002</v>
      </c>
      <c r="AP284" s="365">
        <v>147725.82180000001</v>
      </c>
      <c r="AQ284" s="366">
        <f t="shared" si="25"/>
        <v>1048154.4145</v>
      </c>
      <c r="AR284" s="288">
        <f t="shared" si="26"/>
        <v>0.14826525704813978</v>
      </c>
      <c r="AS284" s="357" t="s">
        <v>1515</v>
      </c>
    </row>
    <row r="285" spans="1:45" hidden="1">
      <c r="A285" s="343">
        <v>426</v>
      </c>
      <c r="B285" s="343" t="s">
        <v>202</v>
      </c>
      <c r="C285" s="343" t="s">
        <v>2002</v>
      </c>
      <c r="D285" s="343">
        <v>2200</v>
      </c>
      <c r="E285" s="345" t="s">
        <v>159</v>
      </c>
      <c r="F285" s="345" t="s">
        <v>1537</v>
      </c>
      <c r="G285" s="352" t="s">
        <v>1041</v>
      </c>
      <c r="H285" s="343" t="s">
        <v>159</v>
      </c>
      <c r="I285" s="343" t="s">
        <v>1863</v>
      </c>
      <c r="J285" s="346">
        <v>2364199</v>
      </c>
      <c r="K285" s="347">
        <v>5.0121826018565539E-2</v>
      </c>
      <c r="L285" s="346">
        <v>2513110</v>
      </c>
      <c r="M285" s="346">
        <v>2318365</v>
      </c>
      <c r="N285" s="346">
        <v>2606845</v>
      </c>
      <c r="O285" s="346">
        <v>1872315</v>
      </c>
      <c r="P285" s="346">
        <v>2510360</v>
      </c>
      <c r="Q285" s="346">
        <v>129218.35056324635</v>
      </c>
      <c r="R285" s="346">
        <v>87508.52646544273</v>
      </c>
      <c r="S285" s="346">
        <v>130390.99316707952</v>
      </c>
      <c r="T285" s="346">
        <v>86455.05210205575</v>
      </c>
      <c r="U285" s="346">
        <v>158916.93245850888</v>
      </c>
      <c r="V285" s="353">
        <f t="shared" si="22"/>
        <v>0.1487874006120786</v>
      </c>
      <c r="W285" s="288">
        <v>0.14338590213227254</v>
      </c>
      <c r="X285" s="288">
        <v>0.1400803716962922</v>
      </c>
      <c r="Y285" s="288">
        <v>0.12808966835652968</v>
      </c>
      <c r="Z285" s="288">
        <v>0.1602325883866953</v>
      </c>
      <c r="AA285" s="288">
        <v>0.14703087028915671</v>
      </c>
      <c r="AB285" s="288">
        <v>0.1739050028115251</v>
      </c>
      <c r="AC285" s="345" t="str">
        <f t="shared" si="23"/>
        <v>Khulna FR Non-PNP</v>
      </c>
      <c r="AD285" s="363">
        <v>2513110</v>
      </c>
      <c r="AE285" s="363">
        <v>2318365</v>
      </c>
      <c r="AF285" s="363">
        <v>2606845</v>
      </c>
      <c r="AG285" s="363">
        <v>1872315</v>
      </c>
      <c r="AH285" s="363">
        <v>2510360</v>
      </c>
      <c r="AI285" s="363">
        <v>2055179</v>
      </c>
      <c r="AJ285" s="364">
        <f t="shared" si="24"/>
        <v>13876174</v>
      </c>
      <c r="AK285" s="365">
        <v>372191.8872</v>
      </c>
      <c r="AL285" s="365">
        <v>324571.10000000003</v>
      </c>
      <c r="AM285" s="365">
        <v>332112.05300000001</v>
      </c>
      <c r="AN285" s="365">
        <v>299944.70280000003</v>
      </c>
      <c r="AO285" s="365">
        <v>365257.23449999996</v>
      </c>
      <c r="AP285" s="365">
        <v>356963.05349999998</v>
      </c>
      <c r="AQ285" s="366">
        <f t="shared" si="25"/>
        <v>2051040.0310000002</v>
      </c>
      <c r="AR285" s="288">
        <f t="shared" si="26"/>
        <v>0.14781019832988548</v>
      </c>
      <c r="AS285" s="357" t="s">
        <v>1514</v>
      </c>
    </row>
    <row r="286" spans="1:45" hidden="1">
      <c r="A286" s="343">
        <v>761</v>
      </c>
      <c r="B286" s="343" t="s">
        <v>406</v>
      </c>
      <c r="C286" s="343" t="s">
        <v>407</v>
      </c>
      <c r="D286" s="343">
        <v>600</v>
      </c>
      <c r="E286" s="345" t="s">
        <v>52</v>
      </c>
      <c r="F286" s="345" t="s">
        <v>1537</v>
      </c>
      <c r="G286" s="352" t="s">
        <v>1041</v>
      </c>
      <c r="H286" s="343" t="s">
        <v>52</v>
      </c>
      <c r="I286" s="343" t="s">
        <v>52</v>
      </c>
      <c r="J286" s="346">
        <v>625431.19999999995</v>
      </c>
      <c r="K286" s="347">
        <v>6.8423086563293364E-3</v>
      </c>
      <c r="L286" s="346">
        <v>501221</v>
      </c>
      <c r="M286" s="346">
        <v>567455</v>
      </c>
      <c r="N286" s="346">
        <v>755642</v>
      </c>
      <c r="O286" s="346">
        <v>574247</v>
      </c>
      <c r="P286" s="346">
        <v>728591</v>
      </c>
      <c r="Q286" s="346">
        <v>-7456.7333283824992</v>
      </c>
      <c r="R286" s="346">
        <v>-10671.543262831081</v>
      </c>
      <c r="S286" s="346">
        <v>21752.508459932404</v>
      </c>
      <c r="T286" s="346">
        <v>8974.5055654720927</v>
      </c>
      <c r="U286" s="346">
        <v>8798.2291343013057</v>
      </c>
      <c r="V286" s="353">
        <f t="shared" si="22"/>
        <v>0.13850264132653103</v>
      </c>
      <c r="W286" s="288">
        <v>0.12762694726328244</v>
      </c>
      <c r="X286" s="288">
        <v>0.12622685681740795</v>
      </c>
      <c r="Y286" s="288">
        <v>0.12885309275008439</v>
      </c>
      <c r="Z286" s="288">
        <v>0.14353101082274569</v>
      </c>
      <c r="AA286" s="288">
        <v>0.14442938276555492</v>
      </c>
      <c r="AB286" s="288">
        <v>0.16034855754011093</v>
      </c>
      <c r="AC286" s="345" t="str">
        <f t="shared" si="23"/>
        <v>Dhaka FR Non-PNP</v>
      </c>
      <c r="AD286" s="363">
        <v>501221</v>
      </c>
      <c r="AE286" s="363">
        <v>567455</v>
      </c>
      <c r="AF286" s="363">
        <v>755642</v>
      </c>
      <c r="AG286" s="363">
        <v>574247</v>
      </c>
      <c r="AH286" s="363">
        <v>728591</v>
      </c>
      <c r="AI286" s="363">
        <v>529902</v>
      </c>
      <c r="AJ286" s="364">
        <f t="shared" si="24"/>
        <v>3657058</v>
      </c>
      <c r="AK286" s="365">
        <v>63905.55</v>
      </c>
      <c r="AL286" s="365">
        <v>72236.894199999995</v>
      </c>
      <c r="AM286" s="365">
        <v>98158.155599999984</v>
      </c>
      <c r="AN286" s="365">
        <v>82404.300999999992</v>
      </c>
      <c r="AO286" s="365">
        <v>104261.37210000001</v>
      </c>
      <c r="AP286" s="365">
        <v>84886.6158</v>
      </c>
      <c r="AQ286" s="366">
        <f t="shared" si="25"/>
        <v>505852.88870000001</v>
      </c>
      <c r="AR286" s="288">
        <f t="shared" si="26"/>
        <v>0.13832235876488697</v>
      </c>
      <c r="AS286" s="357" t="s">
        <v>1497</v>
      </c>
    </row>
    <row r="287" spans="1:45" hidden="1">
      <c r="A287" s="343">
        <v>572</v>
      </c>
      <c r="B287" s="343" t="s">
        <v>574</v>
      </c>
      <c r="C287" s="343" t="s">
        <v>575</v>
      </c>
      <c r="D287" s="343">
        <v>1900</v>
      </c>
      <c r="E287" s="345" t="s">
        <v>389</v>
      </c>
      <c r="F287" s="345" t="s">
        <v>1537</v>
      </c>
      <c r="G287" s="352" t="s">
        <v>1041</v>
      </c>
      <c r="H287" s="343" t="s">
        <v>576</v>
      </c>
      <c r="I287" s="343" t="s">
        <v>1863</v>
      </c>
      <c r="J287" s="346">
        <v>1005696.2</v>
      </c>
      <c r="K287" s="347">
        <v>2.844460710664792E-2</v>
      </c>
      <c r="L287" s="346">
        <v>875085</v>
      </c>
      <c r="M287" s="346">
        <v>988051</v>
      </c>
      <c r="N287" s="346">
        <v>1279059</v>
      </c>
      <c r="O287" s="346">
        <v>757435</v>
      </c>
      <c r="P287" s="346">
        <v>1128851</v>
      </c>
      <c r="Q287" s="346">
        <v>24851.372005769284</v>
      </c>
      <c r="R287" s="346">
        <v>26664.216612057193</v>
      </c>
      <c r="S287" s="346">
        <v>31001.184157864365</v>
      </c>
      <c r="T287" s="346">
        <v>15372.364320257242</v>
      </c>
      <c r="U287" s="346">
        <v>45144.02929229592</v>
      </c>
      <c r="V287" s="353">
        <f t="shared" si="22"/>
        <v>0.14416160458810806</v>
      </c>
      <c r="W287" s="288">
        <v>0.160690055474914</v>
      </c>
      <c r="X287" s="288">
        <v>0.13191775940048522</v>
      </c>
      <c r="Y287" s="288">
        <v>0.13555765158853184</v>
      </c>
      <c r="Z287" s="288">
        <v>0.16137684061184501</v>
      </c>
      <c r="AA287" s="288">
        <v>0.14302204625046316</v>
      </c>
      <c r="AB287" s="288">
        <v>0.13240527420240922</v>
      </c>
      <c r="AC287" s="345" t="str">
        <f t="shared" si="23"/>
        <v>Rangpur FR Non-PNP</v>
      </c>
      <c r="AD287" s="363">
        <v>875085</v>
      </c>
      <c r="AE287" s="363">
        <v>988051</v>
      </c>
      <c r="AF287" s="363">
        <v>1279059</v>
      </c>
      <c r="AG287" s="363">
        <v>757435</v>
      </c>
      <c r="AH287" s="363">
        <v>1128851</v>
      </c>
      <c r="AI287" s="363">
        <v>724433</v>
      </c>
      <c r="AJ287" s="364">
        <f t="shared" si="24"/>
        <v>5752914</v>
      </c>
      <c r="AK287" s="365">
        <v>141151.21049999999</v>
      </c>
      <c r="AL287" s="365">
        <v>130323.92689999999</v>
      </c>
      <c r="AM287" s="365">
        <v>173440.1292</v>
      </c>
      <c r="AN287" s="365">
        <v>122174.1042</v>
      </c>
      <c r="AO287" s="365">
        <v>165376.818</v>
      </c>
      <c r="AP287" s="365">
        <v>95832.431100000002</v>
      </c>
      <c r="AQ287" s="366">
        <f t="shared" si="25"/>
        <v>828298.61989999993</v>
      </c>
      <c r="AR287" s="288">
        <f t="shared" si="26"/>
        <v>0.14397896785872341</v>
      </c>
      <c r="AS287" s="357" t="s">
        <v>1501</v>
      </c>
    </row>
    <row r="288" spans="1:45" hidden="1">
      <c r="A288" s="343">
        <v>436</v>
      </c>
      <c r="B288" s="343" t="s">
        <v>198</v>
      </c>
      <c r="C288" s="343" t="s">
        <v>2003</v>
      </c>
      <c r="D288" s="343">
        <v>2500</v>
      </c>
      <c r="E288" s="345" t="s">
        <v>52</v>
      </c>
      <c r="F288" s="345" t="s">
        <v>1537</v>
      </c>
      <c r="G288" s="352" t="s">
        <v>1041</v>
      </c>
      <c r="H288" s="343" t="s">
        <v>165</v>
      </c>
      <c r="I288" s="343" t="s">
        <v>52</v>
      </c>
      <c r="J288" s="346">
        <v>2051134.2</v>
      </c>
      <c r="K288" s="347">
        <v>3.5989556006901735E-2</v>
      </c>
      <c r="L288" s="346">
        <v>2161389</v>
      </c>
      <c r="M288" s="346">
        <v>2328159</v>
      </c>
      <c r="N288" s="346">
        <v>2452249</v>
      </c>
      <c r="O288" s="346">
        <v>1517109</v>
      </c>
      <c r="P288" s="346">
        <v>1796765</v>
      </c>
      <c r="Q288" s="346">
        <v>72413.618465372303</v>
      </c>
      <c r="R288" s="346">
        <v>67270.468369569571</v>
      </c>
      <c r="S288" s="346">
        <v>126118.79587528814</v>
      </c>
      <c r="T288" s="346">
        <v>37980.199492548592</v>
      </c>
      <c r="U288" s="346">
        <v>65313.96364007931</v>
      </c>
      <c r="V288" s="353">
        <f t="shared" si="22"/>
        <v>0.1398342629742749</v>
      </c>
      <c r="W288" s="288">
        <v>0.13098768580732015</v>
      </c>
      <c r="X288" s="288">
        <v>0.1251205806377326</v>
      </c>
      <c r="Y288" s="288">
        <v>0.1346204395781988</v>
      </c>
      <c r="Z288" s="288">
        <v>0.14912234234309402</v>
      </c>
      <c r="AA288" s="288">
        <v>0.14033644118208877</v>
      </c>
      <c r="AB288" s="288">
        <v>0.15881808829721508</v>
      </c>
      <c r="AC288" s="345" t="str">
        <f t="shared" si="23"/>
        <v>Dhaka FR Non-PNP</v>
      </c>
      <c r="AD288" s="363">
        <v>2161389</v>
      </c>
      <c r="AE288" s="363">
        <v>2328159</v>
      </c>
      <c r="AF288" s="363">
        <v>2452249</v>
      </c>
      <c r="AG288" s="363">
        <v>1517109</v>
      </c>
      <c r="AH288" s="363">
        <v>1796765</v>
      </c>
      <c r="AI288" s="363">
        <v>1394261</v>
      </c>
      <c r="AJ288" s="364">
        <f t="shared" si="24"/>
        <v>11649932</v>
      </c>
      <c r="AK288" s="365">
        <v>288977.97670000006</v>
      </c>
      <c r="AL288" s="365">
        <v>290787.18400000001</v>
      </c>
      <c r="AM288" s="365">
        <v>328356.14109999995</v>
      </c>
      <c r="AN288" s="365">
        <v>226201.10100000002</v>
      </c>
      <c r="AO288" s="365">
        <v>247594.217</v>
      </c>
      <c r="AP288" s="365">
        <v>220560.5416</v>
      </c>
      <c r="AQ288" s="366">
        <f t="shared" si="25"/>
        <v>1602477.1614000001</v>
      </c>
      <c r="AR288" s="288">
        <f t="shared" si="26"/>
        <v>0.13755249055530969</v>
      </c>
      <c r="AS288" s="357" t="s">
        <v>1497</v>
      </c>
    </row>
    <row r="289" spans="1:45" hidden="1">
      <c r="A289" s="343">
        <v>294</v>
      </c>
      <c r="B289" s="343" t="s">
        <v>591</v>
      </c>
      <c r="C289" s="343" t="s">
        <v>2004</v>
      </c>
      <c r="D289" s="343">
        <v>1850</v>
      </c>
      <c r="E289" s="345" t="s">
        <v>389</v>
      </c>
      <c r="F289" s="345" t="s">
        <v>1537</v>
      </c>
      <c r="G289" s="352" t="s">
        <v>1041</v>
      </c>
      <c r="H289" s="343" t="s">
        <v>389</v>
      </c>
      <c r="I289" s="343" t="s">
        <v>1863</v>
      </c>
      <c r="J289" s="346">
        <v>1841131.4</v>
      </c>
      <c r="K289" s="347">
        <v>3.0653024529632422E-2</v>
      </c>
      <c r="L289" s="346">
        <v>2078796</v>
      </c>
      <c r="M289" s="346">
        <v>1759427</v>
      </c>
      <c r="N289" s="346">
        <v>2059206</v>
      </c>
      <c r="O289" s="346">
        <v>1440078</v>
      </c>
      <c r="P289" s="346">
        <v>1868150</v>
      </c>
      <c r="Q289" s="346">
        <v>83518.408991235046</v>
      </c>
      <c r="R289" s="346">
        <v>-11725.439776127576</v>
      </c>
      <c r="S289" s="346">
        <v>91761.727543004148</v>
      </c>
      <c r="T289" s="346">
        <v>-2827.7317928647972</v>
      </c>
      <c r="U289" s="346">
        <v>121454.26486713561</v>
      </c>
      <c r="V289" s="353">
        <f t="shared" si="22"/>
        <v>0.14207390324487973</v>
      </c>
      <c r="W289" s="288">
        <v>0.12852559633894522</v>
      </c>
      <c r="X289" s="288">
        <v>0.12507651725970373</v>
      </c>
      <c r="Y289" s="288">
        <v>0.13234769778525865</v>
      </c>
      <c r="Z289" s="288">
        <v>0.15941087115167138</v>
      </c>
      <c r="AA289" s="288">
        <v>0.1506076439903587</v>
      </c>
      <c r="AB289" s="288">
        <v>0.15647509294334064</v>
      </c>
      <c r="AC289" s="345" t="str">
        <f t="shared" si="23"/>
        <v>Rangpur FR Non-PNP</v>
      </c>
      <c r="AD289" s="363">
        <v>2078796</v>
      </c>
      <c r="AE289" s="363">
        <v>1759427</v>
      </c>
      <c r="AF289" s="363">
        <v>2059206</v>
      </c>
      <c r="AG289" s="363">
        <v>1440078</v>
      </c>
      <c r="AH289" s="363">
        <v>1868150</v>
      </c>
      <c r="AI289" s="363">
        <v>1512583</v>
      </c>
      <c r="AJ289" s="364">
        <f t="shared" si="24"/>
        <v>10718240</v>
      </c>
      <c r="AK289" s="365">
        <v>270451.35959999997</v>
      </c>
      <c r="AL289" s="365">
        <v>219928.375</v>
      </c>
      <c r="AM289" s="365">
        <v>271609.00759999995</v>
      </c>
      <c r="AN289" s="365">
        <v>229836.44879999998</v>
      </c>
      <c r="AO289" s="365">
        <v>285453.16719999997</v>
      </c>
      <c r="AP289" s="365">
        <v>236563.28920000003</v>
      </c>
      <c r="AQ289" s="366">
        <f t="shared" si="25"/>
        <v>1513841.6473999999</v>
      </c>
      <c r="AR289" s="288">
        <f t="shared" si="26"/>
        <v>0.14123976020316767</v>
      </c>
      <c r="AS289" s="357" t="s">
        <v>1501</v>
      </c>
    </row>
    <row r="290" spans="1:45" hidden="1">
      <c r="A290" s="343">
        <v>229</v>
      </c>
      <c r="B290" s="343" t="s">
        <v>322</v>
      </c>
      <c r="C290" s="343" t="s">
        <v>323</v>
      </c>
      <c r="D290" s="343">
        <v>2000</v>
      </c>
      <c r="E290" s="345" t="s">
        <v>389</v>
      </c>
      <c r="F290" s="345" t="s">
        <v>1537</v>
      </c>
      <c r="G290" s="352" t="s">
        <v>1041</v>
      </c>
      <c r="H290" s="343" t="s">
        <v>323</v>
      </c>
      <c r="I290" s="343" t="s">
        <v>1863</v>
      </c>
      <c r="J290" s="346">
        <v>2497384.7999999998</v>
      </c>
      <c r="K290" s="347">
        <v>6.4557688970634047E-2</v>
      </c>
      <c r="L290" s="346">
        <v>2189709</v>
      </c>
      <c r="M290" s="346">
        <v>2391943</v>
      </c>
      <c r="N290" s="346">
        <v>3016079</v>
      </c>
      <c r="O290" s="346">
        <v>2152735</v>
      </c>
      <c r="P290" s="346">
        <v>2736458</v>
      </c>
      <c r="Q290" s="346">
        <v>120119.04421958694</v>
      </c>
      <c r="R290" s="346">
        <v>139096.90605313337</v>
      </c>
      <c r="S290" s="346">
        <v>232214.29325839685</v>
      </c>
      <c r="T290" s="346">
        <v>126777.50694501417</v>
      </c>
      <c r="U290" s="346">
        <v>187919.20531581418</v>
      </c>
      <c r="V290" s="353">
        <f t="shared" si="22"/>
        <v>0.17015502864245788</v>
      </c>
      <c r="W290" s="288">
        <v>0.17816030105053846</v>
      </c>
      <c r="X290" s="288">
        <v>0.16576879320410634</v>
      </c>
      <c r="Y290" s="288">
        <v>0.15799855336229657</v>
      </c>
      <c r="Z290" s="288">
        <v>0.17220642043522458</v>
      </c>
      <c r="AA290" s="288">
        <v>0.16092655476598366</v>
      </c>
      <c r="AB290" s="288">
        <v>0.18586954903659766</v>
      </c>
      <c r="AC290" s="345" t="str">
        <f t="shared" si="23"/>
        <v>Rangpur FR Non-PNP</v>
      </c>
      <c r="AD290" s="363">
        <v>2189709</v>
      </c>
      <c r="AE290" s="363">
        <v>2391943</v>
      </c>
      <c r="AF290" s="363">
        <v>3016079</v>
      </c>
      <c r="AG290" s="363">
        <v>2152735</v>
      </c>
      <c r="AH290" s="363">
        <v>2736458</v>
      </c>
      <c r="AI290" s="363">
        <v>2309526</v>
      </c>
      <c r="AJ290" s="364">
        <f t="shared" si="24"/>
        <v>14796450</v>
      </c>
      <c r="AK290" s="365">
        <v>389111.467</v>
      </c>
      <c r="AL290" s="365">
        <v>400411.42559999996</v>
      </c>
      <c r="AM290" s="365">
        <v>475635.81599999999</v>
      </c>
      <c r="AN290" s="365">
        <v>361358.65919999999</v>
      </c>
      <c r="AO290" s="365">
        <v>458356.54750000004</v>
      </c>
      <c r="AP290" s="365">
        <v>430726.59899999999</v>
      </c>
      <c r="AQ290" s="366">
        <f t="shared" si="25"/>
        <v>2515600.5143000004</v>
      </c>
      <c r="AR290" s="288">
        <f t="shared" si="26"/>
        <v>0.17001378805727052</v>
      </c>
      <c r="AS290" s="357" t="s">
        <v>1501</v>
      </c>
    </row>
    <row r="291" spans="1:45" hidden="1">
      <c r="A291" s="343">
        <v>389</v>
      </c>
      <c r="B291" s="343" t="s">
        <v>134</v>
      </c>
      <c r="C291" s="343" t="s">
        <v>2005</v>
      </c>
      <c r="D291" s="343">
        <v>1400</v>
      </c>
      <c r="E291" s="345" t="s">
        <v>131</v>
      </c>
      <c r="F291" s="345" t="s">
        <v>1537</v>
      </c>
      <c r="G291" s="352" t="s">
        <v>1041</v>
      </c>
      <c r="H291" s="343" t="s">
        <v>136</v>
      </c>
      <c r="I291" s="343" t="s">
        <v>1863</v>
      </c>
      <c r="J291" s="346">
        <v>1489607.2</v>
      </c>
      <c r="K291" s="347">
        <v>4.8646570043100835E-2</v>
      </c>
      <c r="L291" s="346">
        <v>1515613</v>
      </c>
      <c r="M291" s="346">
        <v>1469795</v>
      </c>
      <c r="N291" s="346">
        <v>1559528</v>
      </c>
      <c r="O291" s="346">
        <v>1163286</v>
      </c>
      <c r="P291" s="346">
        <v>1739814</v>
      </c>
      <c r="Q291" s="346">
        <v>84560.501509469759</v>
      </c>
      <c r="R291" s="346">
        <v>65597.140297588223</v>
      </c>
      <c r="S291" s="346">
        <v>108817.81236856262</v>
      </c>
      <c r="T291" s="346">
        <v>22469.008481350174</v>
      </c>
      <c r="U291" s="346">
        <v>80876.942300565832</v>
      </c>
      <c r="V291" s="353">
        <f t="shared" si="22"/>
        <v>0.14707611916717644</v>
      </c>
      <c r="W291" s="288">
        <v>0.14750560651432409</v>
      </c>
      <c r="X291" s="288">
        <v>0.14518865543279391</v>
      </c>
      <c r="Y291" s="288">
        <v>0.14759376905951599</v>
      </c>
      <c r="Z291" s="288">
        <v>0.15603885664592801</v>
      </c>
      <c r="AA291" s="288">
        <v>0.1396572393353025</v>
      </c>
      <c r="AB291" s="288">
        <v>0.14647258801519417</v>
      </c>
      <c r="AC291" s="345" t="str">
        <f t="shared" si="23"/>
        <v>Sylhet FR Non-PNP</v>
      </c>
      <c r="AD291" s="363">
        <v>1515613</v>
      </c>
      <c r="AE291" s="363">
        <v>1469795</v>
      </c>
      <c r="AF291" s="363">
        <v>1559528</v>
      </c>
      <c r="AG291" s="363">
        <v>1163286</v>
      </c>
      <c r="AH291" s="363">
        <v>1739814</v>
      </c>
      <c r="AI291" s="363">
        <v>1384140</v>
      </c>
      <c r="AJ291" s="364">
        <f t="shared" si="24"/>
        <v>8832176</v>
      </c>
      <c r="AK291" s="365">
        <v>224613.69839999999</v>
      </c>
      <c r="AL291" s="365">
        <v>212532.35700000002</v>
      </c>
      <c r="AM291" s="365">
        <v>229874.27980000002</v>
      </c>
      <c r="AN291" s="365">
        <v>181472.772</v>
      </c>
      <c r="AO291" s="365">
        <v>235570.68019999997</v>
      </c>
      <c r="AP291" s="365">
        <v>202499.97460000002</v>
      </c>
      <c r="AQ291" s="366">
        <f t="shared" si="25"/>
        <v>1286563.7620000001</v>
      </c>
      <c r="AR291" s="288">
        <f t="shared" si="26"/>
        <v>0.14566781300553794</v>
      </c>
      <c r="AS291" s="357" t="s">
        <v>1500</v>
      </c>
    </row>
    <row r="292" spans="1:45" hidden="1">
      <c r="A292" s="343">
        <v>531</v>
      </c>
      <c r="B292" s="343" t="s">
        <v>476</v>
      </c>
      <c r="C292" s="343" t="s">
        <v>2006</v>
      </c>
      <c r="D292" s="343">
        <v>2200</v>
      </c>
      <c r="E292" s="345" t="s">
        <v>159</v>
      </c>
      <c r="F292" s="345" t="s">
        <v>1537</v>
      </c>
      <c r="G292" s="352" t="s">
        <v>1041</v>
      </c>
      <c r="H292" s="343" t="s">
        <v>156</v>
      </c>
      <c r="I292" s="343" t="s">
        <v>1863</v>
      </c>
      <c r="J292" s="346">
        <v>1414944.4</v>
      </c>
      <c r="K292" s="347">
        <v>3.7814280241166051E-2</v>
      </c>
      <c r="L292" s="346">
        <v>1382059</v>
      </c>
      <c r="M292" s="346">
        <v>1258953</v>
      </c>
      <c r="N292" s="346">
        <v>1683747</v>
      </c>
      <c r="O292" s="346">
        <v>1126943</v>
      </c>
      <c r="P292" s="346">
        <v>1623020</v>
      </c>
      <c r="Q292" s="346">
        <v>37236.884461252368</v>
      </c>
      <c r="R292" s="346">
        <v>39242.252559510322</v>
      </c>
      <c r="S292" s="346">
        <v>98234.955458157347</v>
      </c>
      <c r="T292" s="346">
        <v>26615.287720366876</v>
      </c>
      <c r="U292" s="346">
        <v>66196.140137055831</v>
      </c>
      <c r="V292" s="353">
        <f t="shared" si="22"/>
        <v>0.13675569087066786</v>
      </c>
      <c r="W292" s="288">
        <v>0.13669563592643355</v>
      </c>
      <c r="X292" s="288">
        <v>0.14547423247290539</v>
      </c>
      <c r="Y292" s="288">
        <v>0.1336540242728754</v>
      </c>
      <c r="Z292" s="288">
        <v>0.14115486787497117</v>
      </c>
      <c r="AA292" s="288">
        <v>0.12632157952458994</v>
      </c>
      <c r="AB292" s="288">
        <v>0.13723380515223174</v>
      </c>
      <c r="AC292" s="345" t="str">
        <f t="shared" si="23"/>
        <v>Khulna FR Non-PNP</v>
      </c>
      <c r="AD292" s="363">
        <v>1382059</v>
      </c>
      <c r="AE292" s="363">
        <v>1258953</v>
      </c>
      <c r="AF292" s="363">
        <v>1683747</v>
      </c>
      <c r="AG292" s="363">
        <v>1126943</v>
      </c>
      <c r="AH292" s="363">
        <v>1623020</v>
      </c>
      <c r="AI292" s="363">
        <v>1151406</v>
      </c>
      <c r="AJ292" s="364">
        <f t="shared" si="24"/>
        <v>8226128</v>
      </c>
      <c r="AK292" s="365">
        <v>192797.23050000001</v>
      </c>
      <c r="AL292" s="365">
        <v>183177.51599999997</v>
      </c>
      <c r="AM292" s="365">
        <v>224780.22450000001</v>
      </c>
      <c r="AN292" s="365">
        <v>159124.21039999998</v>
      </c>
      <c r="AO292" s="365">
        <v>200118.61260000002</v>
      </c>
      <c r="AP292" s="365">
        <v>157845.0123</v>
      </c>
      <c r="AQ292" s="366">
        <f t="shared" si="25"/>
        <v>1117842.8063000001</v>
      </c>
      <c r="AR292" s="288">
        <f t="shared" si="26"/>
        <v>0.13588930372831545</v>
      </c>
      <c r="AS292" s="357" t="s">
        <v>1514</v>
      </c>
    </row>
    <row r="293" spans="1:45" hidden="1">
      <c r="A293" s="343">
        <v>285</v>
      </c>
      <c r="B293" s="343" t="s">
        <v>774</v>
      </c>
      <c r="C293" s="343" t="s">
        <v>2007</v>
      </c>
      <c r="D293" s="343">
        <v>4879</v>
      </c>
      <c r="E293" s="345" t="s">
        <v>189</v>
      </c>
      <c r="F293" s="345" t="s">
        <v>1492</v>
      </c>
      <c r="G293" s="352" t="s">
        <v>1555</v>
      </c>
      <c r="H293" s="343" t="s">
        <v>189</v>
      </c>
      <c r="I293" s="343" t="s">
        <v>1863</v>
      </c>
      <c r="J293" s="346">
        <v>10332600.800000001</v>
      </c>
      <c r="K293" s="347">
        <v>4.1757443776031883E-2</v>
      </c>
      <c r="L293" s="346">
        <v>9753549</v>
      </c>
      <c r="M293" s="346">
        <v>10250555</v>
      </c>
      <c r="N293" s="346">
        <v>11882787</v>
      </c>
      <c r="O293" s="346">
        <v>8725999</v>
      </c>
      <c r="P293" s="346">
        <v>11050114</v>
      </c>
      <c r="Q293" s="346">
        <v>322605.32214475772</v>
      </c>
      <c r="R293" s="346">
        <v>322099.90609861771</v>
      </c>
      <c r="S293" s="346">
        <v>724792.77655155864</v>
      </c>
      <c r="T293" s="346">
        <v>147683.15098235547</v>
      </c>
      <c r="U293" s="346">
        <v>640133.82905362057</v>
      </c>
      <c r="V293" s="353">
        <f t="shared" si="22"/>
        <v>0.15686241014117036</v>
      </c>
      <c r="W293" s="288">
        <v>0.15386781167115096</v>
      </c>
      <c r="X293" s="288">
        <v>0.15600991377515575</v>
      </c>
      <c r="Y293" s="288">
        <v>0.13816598576106812</v>
      </c>
      <c r="Z293" s="288">
        <v>0.16228566892357904</v>
      </c>
      <c r="AA293" s="288">
        <v>0.1566584644995106</v>
      </c>
      <c r="AB293" s="288">
        <v>0.17418661621655759</v>
      </c>
      <c r="AC293" s="345" t="str">
        <f t="shared" si="23"/>
        <v>Barishal OWN PNP</v>
      </c>
      <c r="AD293" s="363">
        <v>9753549</v>
      </c>
      <c r="AE293" s="363">
        <v>10250555</v>
      </c>
      <c r="AF293" s="363">
        <v>11882787</v>
      </c>
      <c r="AG293" s="363">
        <v>8725999</v>
      </c>
      <c r="AH293" s="363">
        <v>11050114</v>
      </c>
      <c r="AI293" s="363">
        <v>8983302</v>
      </c>
      <c r="AJ293" s="364">
        <f t="shared" si="24"/>
        <v>60646306</v>
      </c>
      <c r="AK293" s="365">
        <v>1501071.1911000002</v>
      </c>
      <c r="AL293" s="365">
        <v>1599086.58</v>
      </c>
      <c r="AM293" s="365">
        <v>1646954.1396000001</v>
      </c>
      <c r="AN293" s="365">
        <v>1416229.6377000001</v>
      </c>
      <c r="AO293" s="365">
        <v>1784593.7339999999</v>
      </c>
      <c r="AP293" s="365">
        <v>1562191.3485999999</v>
      </c>
      <c r="AQ293" s="366">
        <f t="shared" si="25"/>
        <v>9510126.631000001</v>
      </c>
      <c r="AR293" s="288">
        <f t="shared" si="26"/>
        <v>0.15681295792360381</v>
      </c>
      <c r="AS293" s="357" t="s">
        <v>1502</v>
      </c>
    </row>
    <row r="294" spans="1:45" hidden="1">
      <c r="A294" s="343">
        <v>413</v>
      </c>
      <c r="B294" s="343" t="s">
        <v>432</v>
      </c>
      <c r="C294" s="343" t="s">
        <v>2008</v>
      </c>
      <c r="D294" s="343">
        <v>1050</v>
      </c>
      <c r="E294" s="345" t="s">
        <v>131</v>
      </c>
      <c r="F294" s="345" t="s">
        <v>1537</v>
      </c>
      <c r="G294" s="352" t="s">
        <v>1041</v>
      </c>
      <c r="H294" s="343" t="s">
        <v>136</v>
      </c>
      <c r="I294" s="343" t="s">
        <v>1863</v>
      </c>
      <c r="J294" s="346">
        <v>1653290.4</v>
      </c>
      <c r="K294" s="347">
        <v>4.9618964582968862E-2</v>
      </c>
      <c r="L294" s="346">
        <v>1536246</v>
      </c>
      <c r="M294" s="346">
        <v>1725968</v>
      </c>
      <c r="N294" s="346">
        <v>1801627</v>
      </c>
      <c r="O294" s="346">
        <v>1327176</v>
      </c>
      <c r="P294" s="346">
        <v>1875435</v>
      </c>
      <c r="Q294" s="346">
        <v>70163.109254307754</v>
      </c>
      <c r="R294" s="346">
        <v>82259.727085719438</v>
      </c>
      <c r="S294" s="346">
        <v>111043.6386292715</v>
      </c>
      <c r="T294" s="346">
        <v>43524.324101311911</v>
      </c>
      <c r="U294" s="346">
        <v>103181.98994420152</v>
      </c>
      <c r="V294" s="353">
        <f t="shared" si="22"/>
        <v>0.14761570775789537</v>
      </c>
      <c r="W294" s="288">
        <v>0.14019092891218887</v>
      </c>
      <c r="X294" s="288">
        <v>0.14955902858914463</v>
      </c>
      <c r="Y294" s="288">
        <v>0.14748096809660696</v>
      </c>
      <c r="Z294" s="288">
        <v>0.15191507929831685</v>
      </c>
      <c r="AA294" s="288">
        <v>0.14562297408295183</v>
      </c>
      <c r="AB294" s="288">
        <v>0.15092526756816307</v>
      </c>
      <c r="AC294" s="345" t="str">
        <f t="shared" si="23"/>
        <v>Sylhet FR Non-PNP</v>
      </c>
      <c r="AD294" s="363">
        <v>1536246</v>
      </c>
      <c r="AE294" s="363">
        <v>1725968</v>
      </c>
      <c r="AF294" s="363">
        <v>1801627</v>
      </c>
      <c r="AG294" s="363">
        <v>1327176</v>
      </c>
      <c r="AH294" s="363">
        <v>1875435</v>
      </c>
      <c r="AI294" s="363">
        <v>1372101</v>
      </c>
      <c r="AJ294" s="364">
        <f t="shared" si="24"/>
        <v>9638553</v>
      </c>
      <c r="AK294" s="365">
        <v>215381.549</v>
      </c>
      <c r="AL294" s="365">
        <v>260275.97439999998</v>
      </c>
      <c r="AM294" s="365">
        <v>265199.49439999997</v>
      </c>
      <c r="AN294" s="365">
        <v>201597.73060000001</v>
      </c>
      <c r="AO294" s="365">
        <v>264998.96549999999</v>
      </c>
      <c r="AP294" s="365">
        <v>206906.64799999999</v>
      </c>
      <c r="AQ294" s="366">
        <f t="shared" si="25"/>
        <v>1414360.3618999999</v>
      </c>
      <c r="AR294" s="288">
        <f t="shared" si="26"/>
        <v>0.14673990607303813</v>
      </c>
      <c r="AS294" s="357" t="s">
        <v>1500</v>
      </c>
    </row>
    <row r="295" spans="1:45" hidden="1">
      <c r="A295" s="343">
        <v>178</v>
      </c>
      <c r="B295" s="343" t="s">
        <v>383</v>
      </c>
      <c r="C295" s="343" t="s">
        <v>384</v>
      </c>
      <c r="D295" s="343">
        <v>3000</v>
      </c>
      <c r="E295" s="345" t="s">
        <v>52</v>
      </c>
      <c r="F295" s="345" t="s">
        <v>1537</v>
      </c>
      <c r="G295" s="352" t="s">
        <v>1041</v>
      </c>
      <c r="H295" s="343" t="s">
        <v>103</v>
      </c>
      <c r="I295" s="343" t="s">
        <v>52</v>
      </c>
      <c r="J295" s="346">
        <v>3390736.8</v>
      </c>
      <c r="K295" s="347">
        <v>7.3892293555423066E-2</v>
      </c>
      <c r="L295" s="346">
        <v>3128994</v>
      </c>
      <c r="M295" s="346">
        <v>3152529</v>
      </c>
      <c r="N295" s="346">
        <v>3795789</v>
      </c>
      <c r="O295" s="346">
        <v>3057214</v>
      </c>
      <c r="P295" s="346">
        <v>3819158</v>
      </c>
      <c r="Q295" s="346">
        <v>219491.17319800385</v>
      </c>
      <c r="R295" s="346">
        <v>205849.81415994529</v>
      </c>
      <c r="S295" s="346">
        <v>305030.54766187415</v>
      </c>
      <c r="T295" s="346">
        <v>228132.389678412</v>
      </c>
      <c r="U295" s="346">
        <v>294242.67027564382</v>
      </c>
      <c r="V295" s="353">
        <f t="shared" si="22"/>
        <v>0.157366187149554</v>
      </c>
      <c r="W295" s="288">
        <v>0.16158453980460943</v>
      </c>
      <c r="X295" s="288">
        <v>0.15722152925050326</v>
      </c>
      <c r="Y295" s="288">
        <v>0.1513324298583</v>
      </c>
      <c r="Z295" s="288">
        <v>0.1577554782811299</v>
      </c>
      <c r="AA295" s="288">
        <v>0.14955744056935963</v>
      </c>
      <c r="AB295" s="288">
        <v>0.16674570513342193</v>
      </c>
      <c r="AC295" s="345" t="str">
        <f t="shared" si="23"/>
        <v>Dhaka FR Non-PNP</v>
      </c>
      <c r="AD295" s="363">
        <v>3128994</v>
      </c>
      <c r="AE295" s="363">
        <v>3152529</v>
      </c>
      <c r="AF295" s="363">
        <v>3795789</v>
      </c>
      <c r="AG295" s="363">
        <v>3057214</v>
      </c>
      <c r="AH295" s="363">
        <v>3819158</v>
      </c>
      <c r="AI295" s="363">
        <v>2805893</v>
      </c>
      <c r="AJ295" s="364">
        <f t="shared" si="24"/>
        <v>19759577</v>
      </c>
      <c r="AK295" s="365">
        <v>513780.48640000005</v>
      </c>
      <c r="AL295" s="365">
        <v>498729.77140000003</v>
      </c>
      <c r="AM295" s="365">
        <v>573923.44799999997</v>
      </c>
      <c r="AN295" s="365">
        <v>482428.527</v>
      </c>
      <c r="AO295" s="365">
        <v>562943.59440000006</v>
      </c>
      <c r="AP295" s="365">
        <v>468851.85359999997</v>
      </c>
      <c r="AQ295" s="366">
        <f t="shared" si="25"/>
        <v>3100657.6808000002</v>
      </c>
      <c r="AR295" s="288">
        <f t="shared" si="26"/>
        <v>0.15691923368602476</v>
      </c>
      <c r="AS295" s="357" t="s">
        <v>1497</v>
      </c>
    </row>
    <row r="296" spans="1:45" hidden="1">
      <c r="A296" s="343">
        <v>383</v>
      </c>
      <c r="B296" s="343" t="s">
        <v>837</v>
      </c>
      <c r="C296" s="343" t="s">
        <v>977</v>
      </c>
      <c r="D296" s="343">
        <v>1421</v>
      </c>
      <c r="E296" s="345" t="s">
        <v>18</v>
      </c>
      <c r="F296" s="345" t="s">
        <v>1537</v>
      </c>
      <c r="G296" s="352" t="s">
        <v>1041</v>
      </c>
      <c r="H296" s="343" t="s">
        <v>153</v>
      </c>
      <c r="I296" s="343" t="s">
        <v>1863</v>
      </c>
      <c r="J296" s="346">
        <v>1829509.2</v>
      </c>
      <c r="K296" s="347">
        <v>4.8809785190502587E-2</v>
      </c>
      <c r="L296" s="346">
        <v>1696170</v>
      </c>
      <c r="M296" s="346">
        <v>1841338</v>
      </c>
      <c r="N296" s="346">
        <v>2109502</v>
      </c>
      <c r="O296" s="346">
        <v>1572775</v>
      </c>
      <c r="P296" s="346">
        <v>1927761</v>
      </c>
      <c r="Q296" s="346">
        <v>68885.741977118887</v>
      </c>
      <c r="R296" s="346">
        <v>69267.878674710984</v>
      </c>
      <c r="S296" s="346">
        <v>133363.79771901161</v>
      </c>
      <c r="T296" s="346">
        <v>68424.66117415551</v>
      </c>
      <c r="U296" s="346">
        <v>106547.67573524412</v>
      </c>
      <c r="V296" s="353">
        <f t="shared" si="22"/>
        <v>0.15208868184536176</v>
      </c>
      <c r="W296" s="288">
        <v>0.15950564031425196</v>
      </c>
      <c r="X296" s="288">
        <v>0.14751899128015936</v>
      </c>
      <c r="Y296" s="288">
        <v>0.15226308160564092</v>
      </c>
      <c r="Z296" s="288">
        <v>0.16466483340483321</v>
      </c>
      <c r="AA296" s="288">
        <v>0.15373615711514704</v>
      </c>
      <c r="AB296" s="288">
        <v>0.13484338735213816</v>
      </c>
      <c r="AC296" s="345" t="str">
        <f t="shared" si="23"/>
        <v>Mymensingh FR Non-PNP</v>
      </c>
      <c r="AD296" s="363">
        <v>1696170</v>
      </c>
      <c r="AE296" s="363">
        <v>1841338</v>
      </c>
      <c r="AF296" s="363">
        <v>2109502</v>
      </c>
      <c r="AG296" s="363">
        <v>1572775</v>
      </c>
      <c r="AH296" s="363">
        <v>1927761</v>
      </c>
      <c r="AI296" s="363">
        <v>1476232</v>
      </c>
      <c r="AJ296" s="364">
        <f t="shared" si="24"/>
        <v>10623778</v>
      </c>
      <c r="AK296" s="365">
        <v>279528.48639999999</v>
      </c>
      <c r="AL296" s="365">
        <v>271781.48879999999</v>
      </c>
      <c r="AM296" s="365">
        <v>319839.27390000003</v>
      </c>
      <c r="AN296" s="365">
        <v>259193.32</v>
      </c>
      <c r="AO296" s="365">
        <v>296682.4179</v>
      </c>
      <c r="AP296" s="365">
        <v>198848.58509999997</v>
      </c>
      <c r="AQ296" s="366">
        <f t="shared" si="25"/>
        <v>1625873.5721</v>
      </c>
      <c r="AR296" s="288">
        <f t="shared" si="26"/>
        <v>0.15304099653626047</v>
      </c>
      <c r="AS296" s="357" t="s">
        <v>1515</v>
      </c>
    </row>
    <row r="297" spans="1:45" hidden="1">
      <c r="A297" s="343">
        <v>768</v>
      </c>
      <c r="B297" s="343" t="s">
        <v>836</v>
      </c>
      <c r="C297" s="343" t="s">
        <v>1313</v>
      </c>
      <c r="D297" s="343">
        <v>1600</v>
      </c>
      <c r="E297" s="345" t="s">
        <v>18</v>
      </c>
      <c r="F297" s="345" t="s">
        <v>1537</v>
      </c>
      <c r="G297" s="352" t="s">
        <v>1041</v>
      </c>
      <c r="H297" s="343" t="s">
        <v>48</v>
      </c>
      <c r="I297" s="343" t="s">
        <v>1863</v>
      </c>
      <c r="J297" s="346">
        <v>745240.2</v>
      </c>
      <c r="K297" s="347">
        <v>-4.5865227245892367E-3</v>
      </c>
      <c r="L297" s="346">
        <v>701906</v>
      </c>
      <c r="M297" s="346">
        <v>718499</v>
      </c>
      <c r="N297" s="346">
        <v>857733</v>
      </c>
      <c r="O297" s="346">
        <v>511922</v>
      </c>
      <c r="P297" s="346">
        <v>936141</v>
      </c>
      <c r="Q297" s="346">
        <v>421.12221126751683</v>
      </c>
      <c r="R297" s="346">
        <v>2226.2586562861979</v>
      </c>
      <c r="S297" s="346">
        <v>-13082.957224803453</v>
      </c>
      <c r="T297" s="346">
        <v>-37861.561782050398</v>
      </c>
      <c r="U297" s="346">
        <v>31206.832576412999</v>
      </c>
      <c r="V297" s="353">
        <f t="shared" si="22"/>
        <v>0.14731258832914565</v>
      </c>
      <c r="W297" s="288">
        <v>0.13434384278376957</v>
      </c>
      <c r="X297" s="288">
        <v>0.14285368773825063</v>
      </c>
      <c r="Y297" s="288">
        <v>0.14586045069360229</v>
      </c>
      <c r="Z297" s="288">
        <v>0.15458379568360575</v>
      </c>
      <c r="AA297" s="288">
        <v>0.14576936599330023</v>
      </c>
      <c r="AB297" s="288">
        <v>0.16046438708234528</v>
      </c>
      <c r="AC297" s="345" t="str">
        <f t="shared" si="23"/>
        <v>Mymensingh FR Non-PNP</v>
      </c>
      <c r="AD297" s="363">
        <v>701906</v>
      </c>
      <c r="AE297" s="363">
        <v>718499</v>
      </c>
      <c r="AF297" s="363">
        <v>857733</v>
      </c>
      <c r="AG297" s="363">
        <v>511922</v>
      </c>
      <c r="AH297" s="363">
        <v>936141</v>
      </c>
      <c r="AI297" s="363">
        <v>614187</v>
      </c>
      <c r="AJ297" s="364">
        <f t="shared" si="24"/>
        <v>4340388</v>
      </c>
      <c r="AK297" s="365">
        <v>94125.460500000001</v>
      </c>
      <c r="AL297" s="365">
        <v>102386.39249999999</v>
      </c>
      <c r="AM297" s="365">
        <v>125057.47140000001</v>
      </c>
      <c r="AN297" s="365">
        <v>79143.141199999998</v>
      </c>
      <c r="AO297" s="365">
        <v>135833.91400000002</v>
      </c>
      <c r="AP297" s="365">
        <v>98450.328899999993</v>
      </c>
      <c r="AQ297" s="366">
        <f t="shared" si="25"/>
        <v>634996.70850000007</v>
      </c>
      <c r="AR297" s="288">
        <f t="shared" si="26"/>
        <v>0.14629952633266891</v>
      </c>
      <c r="AS297" s="357" t="s">
        <v>1515</v>
      </c>
    </row>
    <row r="298" spans="1:45" hidden="1">
      <c r="A298" s="343">
        <v>353</v>
      </c>
      <c r="B298" s="343" t="s">
        <v>838</v>
      </c>
      <c r="C298" s="343" t="s">
        <v>1004</v>
      </c>
      <c r="D298" s="343">
        <v>2300</v>
      </c>
      <c r="E298" s="345" t="s">
        <v>189</v>
      </c>
      <c r="F298" s="345" t="s">
        <v>1537</v>
      </c>
      <c r="G298" s="352" t="s">
        <v>1041</v>
      </c>
      <c r="H298" s="343" t="s">
        <v>313</v>
      </c>
      <c r="I298" s="343" t="s">
        <v>1863</v>
      </c>
      <c r="J298" s="346">
        <v>1553858.6</v>
      </c>
      <c r="K298" s="347">
        <v>6.7655220055342552E-2</v>
      </c>
      <c r="L298" s="346">
        <v>1442719</v>
      </c>
      <c r="M298" s="346">
        <v>1579865</v>
      </c>
      <c r="N298" s="346">
        <v>1941290</v>
      </c>
      <c r="O298" s="346">
        <v>1140201</v>
      </c>
      <c r="P298" s="346">
        <v>1665218</v>
      </c>
      <c r="Q298" s="346">
        <v>75257.489873585117</v>
      </c>
      <c r="R298" s="346">
        <v>89458.954385748715</v>
      </c>
      <c r="S298" s="346">
        <v>156976.50243048559</v>
      </c>
      <c r="T298" s="346">
        <v>71776.139696830563</v>
      </c>
      <c r="U298" s="346">
        <v>132164.14120278248</v>
      </c>
      <c r="V298" s="353">
        <f t="shared" si="22"/>
        <v>0.1726385363001649</v>
      </c>
      <c r="W298" s="288">
        <v>0.16050488778886329</v>
      </c>
      <c r="X298" s="288">
        <v>0.16881153854483943</v>
      </c>
      <c r="Y298" s="288">
        <v>0.16632879284188959</v>
      </c>
      <c r="Z298" s="288">
        <v>0.18959038689460614</v>
      </c>
      <c r="AA298" s="288">
        <v>0.16879001726458318</v>
      </c>
      <c r="AB298" s="288">
        <v>0.18180559446620773</v>
      </c>
      <c r="AC298" s="345" t="str">
        <f t="shared" si="23"/>
        <v>Barishal FR Non-PNP</v>
      </c>
      <c r="AD298" s="363">
        <v>1442719</v>
      </c>
      <c r="AE298" s="363">
        <v>1579865</v>
      </c>
      <c r="AF298" s="363">
        <v>1941290</v>
      </c>
      <c r="AG298" s="363">
        <v>1140201</v>
      </c>
      <c r="AH298" s="363">
        <v>1665218</v>
      </c>
      <c r="AI298" s="363">
        <v>1215020</v>
      </c>
      <c r="AJ298" s="364">
        <f t="shared" si="24"/>
        <v>8984313</v>
      </c>
      <c r="AK298" s="365">
        <v>233143.3904</v>
      </c>
      <c r="AL298" s="365">
        <v>267313.3272</v>
      </c>
      <c r="AM298" s="365">
        <v>322642.39799999999</v>
      </c>
      <c r="AN298" s="365">
        <v>215840.23859999998</v>
      </c>
      <c r="AO298" s="365">
        <v>281108.53119999997</v>
      </c>
      <c r="AP298" s="365">
        <v>220746.4215</v>
      </c>
      <c r="AQ298" s="366">
        <f t="shared" si="25"/>
        <v>1540794.3069</v>
      </c>
      <c r="AR298" s="288">
        <f t="shared" si="26"/>
        <v>0.17149828895097488</v>
      </c>
      <c r="AS298" s="357" t="s">
        <v>1495</v>
      </c>
    </row>
    <row r="299" spans="1:45" hidden="1">
      <c r="A299" s="343">
        <v>141</v>
      </c>
      <c r="B299" s="343" t="s">
        <v>835</v>
      </c>
      <c r="C299" s="343" t="s">
        <v>313</v>
      </c>
      <c r="D299" s="343">
        <v>3096</v>
      </c>
      <c r="E299" s="345" t="s">
        <v>189</v>
      </c>
      <c r="F299" s="345" t="s">
        <v>1537</v>
      </c>
      <c r="G299" s="352" t="s">
        <v>1041</v>
      </c>
      <c r="H299" s="343" t="s">
        <v>313</v>
      </c>
      <c r="I299" s="343" t="s">
        <v>1863</v>
      </c>
      <c r="J299" s="346">
        <v>3350039</v>
      </c>
      <c r="K299" s="347">
        <v>7.114134556383292E-2</v>
      </c>
      <c r="L299" s="346">
        <v>3549848</v>
      </c>
      <c r="M299" s="346">
        <v>3467052</v>
      </c>
      <c r="N299" s="346">
        <v>3932179</v>
      </c>
      <c r="O299" s="346">
        <v>2509948</v>
      </c>
      <c r="P299" s="346">
        <v>3291168</v>
      </c>
      <c r="Q299" s="346">
        <v>246706.4252491488</v>
      </c>
      <c r="R299" s="346">
        <v>213879.65186225926</v>
      </c>
      <c r="S299" s="346">
        <v>326595.69467724196</v>
      </c>
      <c r="T299" s="346">
        <v>158488.26496405446</v>
      </c>
      <c r="U299" s="346">
        <v>245961.37400388182</v>
      </c>
      <c r="V299" s="353">
        <f t="shared" si="22"/>
        <v>0.17305860972249243</v>
      </c>
      <c r="W299" s="288">
        <v>0.16897693953869233</v>
      </c>
      <c r="X299" s="288">
        <v>0.16804054689809328</v>
      </c>
      <c r="Y299" s="288">
        <v>0.16679160942742211</v>
      </c>
      <c r="Z299" s="288">
        <v>0.17922967689359123</v>
      </c>
      <c r="AA299" s="288">
        <v>0.1677124239160093</v>
      </c>
      <c r="AB299" s="288">
        <v>0.18760046166114641</v>
      </c>
      <c r="AC299" s="345" t="str">
        <f t="shared" si="23"/>
        <v>Barishal FR Non-PNP</v>
      </c>
      <c r="AD299" s="363">
        <v>3549848</v>
      </c>
      <c r="AE299" s="363">
        <v>3467052</v>
      </c>
      <c r="AF299" s="363">
        <v>3932179</v>
      </c>
      <c r="AG299" s="363">
        <v>2509948</v>
      </c>
      <c r="AH299" s="363">
        <v>3291168</v>
      </c>
      <c r="AI299" s="363">
        <v>2662197</v>
      </c>
      <c r="AJ299" s="364">
        <f t="shared" si="24"/>
        <v>19412392</v>
      </c>
      <c r="AK299" s="365">
        <v>610218.87119999994</v>
      </c>
      <c r="AL299" s="365">
        <v>585931.61900000006</v>
      </c>
      <c r="AM299" s="365">
        <v>655494.40599999996</v>
      </c>
      <c r="AN299" s="365">
        <v>449782.32319999998</v>
      </c>
      <c r="AO299" s="365">
        <v>551599.75679999997</v>
      </c>
      <c r="AP299" s="365">
        <v>498806.14060000004</v>
      </c>
      <c r="AQ299" s="366">
        <f t="shared" si="25"/>
        <v>3351833.1168</v>
      </c>
      <c r="AR299" s="288">
        <f t="shared" si="26"/>
        <v>0.17266461118238288</v>
      </c>
      <c r="AS299" s="357" t="s">
        <v>1495</v>
      </c>
    </row>
    <row r="300" spans="1:45">
      <c r="A300" s="343">
        <v>280</v>
      </c>
      <c r="B300" s="343" t="s">
        <v>934</v>
      </c>
      <c r="C300" s="343" t="s">
        <v>2009</v>
      </c>
      <c r="D300" s="343">
        <v>1700</v>
      </c>
      <c r="E300" s="345" t="s">
        <v>195</v>
      </c>
      <c r="F300" s="345" t="s">
        <v>1537</v>
      </c>
      <c r="G300" s="352" t="s">
        <v>1041</v>
      </c>
      <c r="H300" s="343" t="s">
        <v>283</v>
      </c>
      <c r="I300" s="343" t="s">
        <v>1863</v>
      </c>
      <c r="J300" s="346">
        <v>2214058.6</v>
      </c>
      <c r="K300" s="347">
        <v>6.657513730232173E-2</v>
      </c>
      <c r="L300" s="346">
        <v>2071112</v>
      </c>
      <c r="M300" s="346">
        <v>2421942</v>
      </c>
      <c r="N300" s="346">
        <v>2337753</v>
      </c>
      <c r="O300" s="346">
        <v>1888130</v>
      </c>
      <c r="P300" s="346">
        <v>2351356</v>
      </c>
      <c r="Q300" s="346">
        <v>119643.02127955307</v>
      </c>
      <c r="R300" s="346">
        <v>147965.83412183379</v>
      </c>
      <c r="S300" s="346">
        <v>218425.99092135043</v>
      </c>
      <c r="T300" s="346">
        <v>109520.5235469336</v>
      </c>
      <c r="U300" s="346">
        <v>141450.90658226033</v>
      </c>
      <c r="V300" s="353">
        <f t="shared" si="22"/>
        <v>0.17034215211880088</v>
      </c>
      <c r="W300" s="288">
        <v>0.1708048436961436</v>
      </c>
      <c r="X300" s="288">
        <v>0.16251638062740739</v>
      </c>
      <c r="Y300" s="288">
        <v>0.17685706656852754</v>
      </c>
      <c r="Z300" s="288">
        <v>0.17364518343818511</v>
      </c>
      <c r="AA300" s="288">
        <v>0.15668530823832236</v>
      </c>
      <c r="AB300" s="288">
        <v>0.18154413014421916</v>
      </c>
      <c r="AC300" s="345" t="str">
        <f t="shared" si="23"/>
        <v>Chattogram FR Non-PNP</v>
      </c>
      <c r="AD300" s="363">
        <v>2071112</v>
      </c>
      <c r="AE300" s="363">
        <v>2421942</v>
      </c>
      <c r="AF300" s="363">
        <v>2337753</v>
      </c>
      <c r="AG300" s="363">
        <v>1888130</v>
      </c>
      <c r="AH300" s="363">
        <v>2351356</v>
      </c>
      <c r="AI300" s="363">
        <v>1723004</v>
      </c>
      <c r="AJ300" s="364">
        <f t="shared" si="24"/>
        <v>12793297</v>
      </c>
      <c r="AK300" s="365">
        <v>356023.80900000001</v>
      </c>
      <c r="AL300" s="365">
        <v>393323.38079999998</v>
      </c>
      <c r="AM300" s="365">
        <v>413782.28099999996</v>
      </c>
      <c r="AN300" s="365">
        <v>329856.31099999999</v>
      </c>
      <c r="AO300" s="365">
        <v>369868.61339999997</v>
      </c>
      <c r="AP300" s="365">
        <v>312186.21840000001</v>
      </c>
      <c r="AQ300" s="366">
        <f t="shared" si="25"/>
        <v>2175040.6135999998</v>
      </c>
      <c r="AR300" s="288">
        <f t="shared" si="26"/>
        <v>0.1700140795293035</v>
      </c>
      <c r="AS300" s="357" t="s">
        <v>1494</v>
      </c>
    </row>
    <row r="301" spans="1:45" hidden="1">
      <c r="A301" s="343">
        <v>628</v>
      </c>
      <c r="B301" s="343" t="s">
        <v>951</v>
      </c>
      <c r="C301" s="343" t="s">
        <v>952</v>
      </c>
      <c r="D301" s="343">
        <v>1500</v>
      </c>
      <c r="E301" s="345" t="s">
        <v>159</v>
      </c>
      <c r="F301" s="345" t="s">
        <v>1537</v>
      </c>
      <c r="G301" s="352" t="s">
        <v>1041</v>
      </c>
      <c r="H301" s="343" t="s">
        <v>176</v>
      </c>
      <c r="I301" s="343" t="s">
        <v>1863</v>
      </c>
      <c r="J301" s="346">
        <v>1054749.2</v>
      </c>
      <c r="K301" s="347">
        <v>3.6501283144751734E-2</v>
      </c>
      <c r="L301" s="346">
        <v>1016346</v>
      </c>
      <c r="M301" s="346">
        <v>999865</v>
      </c>
      <c r="N301" s="346">
        <v>1274368</v>
      </c>
      <c r="O301" s="346">
        <v>769926</v>
      </c>
      <c r="P301" s="346">
        <v>1213241</v>
      </c>
      <c r="Q301" s="346">
        <v>21082.396200055402</v>
      </c>
      <c r="R301" s="346">
        <v>21555.863528817543</v>
      </c>
      <c r="S301" s="346">
        <v>70464.976983056433</v>
      </c>
      <c r="T301" s="346">
        <v>10998.461568527098</v>
      </c>
      <c r="U301" s="346">
        <v>68396.79769904539</v>
      </c>
      <c r="V301" s="353">
        <f t="shared" si="22"/>
        <v>0.16231985175645666</v>
      </c>
      <c r="W301" s="288">
        <v>0.14901386158844937</v>
      </c>
      <c r="X301" s="288">
        <v>0.14809033318980622</v>
      </c>
      <c r="Y301" s="288">
        <v>0.15948347550284897</v>
      </c>
      <c r="Z301" s="288">
        <v>0.17042784868977237</v>
      </c>
      <c r="AA301" s="288">
        <v>0.16532137020937493</v>
      </c>
      <c r="AB301" s="288">
        <v>0.18158222135848817</v>
      </c>
      <c r="AC301" s="345" t="str">
        <f t="shared" si="23"/>
        <v>Khulna FR Non-PNP</v>
      </c>
      <c r="AD301" s="363">
        <v>1016346</v>
      </c>
      <c r="AE301" s="363">
        <v>999865</v>
      </c>
      <c r="AF301" s="363">
        <v>1274368</v>
      </c>
      <c r="AG301" s="363">
        <v>769926</v>
      </c>
      <c r="AH301" s="363">
        <v>1213241</v>
      </c>
      <c r="AI301" s="363">
        <v>902357</v>
      </c>
      <c r="AJ301" s="364">
        <f t="shared" si="24"/>
        <v>6176103</v>
      </c>
      <c r="AK301" s="365">
        <v>151435.405</v>
      </c>
      <c r="AL301" s="365">
        <v>149180.00719999999</v>
      </c>
      <c r="AM301" s="365">
        <v>202114.76479999998</v>
      </c>
      <c r="AN301" s="365">
        <v>131195.22</v>
      </c>
      <c r="AO301" s="365">
        <v>198607.71540000002</v>
      </c>
      <c r="AP301" s="365">
        <v>163503.4644</v>
      </c>
      <c r="AQ301" s="366">
        <f t="shared" si="25"/>
        <v>996036.57679999992</v>
      </c>
      <c r="AR301" s="288">
        <f t="shared" si="26"/>
        <v>0.16127266284257241</v>
      </c>
      <c r="AS301" s="357" t="s">
        <v>1514</v>
      </c>
    </row>
    <row r="302" spans="1:45" hidden="1">
      <c r="A302" s="343">
        <v>197</v>
      </c>
      <c r="B302" s="343" t="s">
        <v>929</v>
      </c>
      <c r="C302" s="343" t="s">
        <v>2010</v>
      </c>
      <c r="D302" s="343">
        <v>2000</v>
      </c>
      <c r="E302" s="345" t="s">
        <v>131</v>
      </c>
      <c r="F302" s="345" t="s">
        <v>1537</v>
      </c>
      <c r="G302" s="352" t="s">
        <v>1041</v>
      </c>
      <c r="H302" s="343" t="s">
        <v>136</v>
      </c>
      <c r="I302" s="343" t="s">
        <v>1863</v>
      </c>
      <c r="J302" s="346">
        <v>2794052.8</v>
      </c>
      <c r="K302" s="347">
        <v>3.3746216877828319E-2</v>
      </c>
      <c r="L302" s="346">
        <v>3063561</v>
      </c>
      <c r="M302" s="346">
        <v>3122094</v>
      </c>
      <c r="N302" s="346">
        <v>2931738</v>
      </c>
      <c r="O302" s="346">
        <v>2120642</v>
      </c>
      <c r="P302" s="346">
        <v>2732229</v>
      </c>
      <c r="Q302" s="346">
        <v>136042.75846883497</v>
      </c>
      <c r="R302" s="346">
        <v>181319.84507609712</v>
      </c>
      <c r="S302" s="346">
        <v>215403.0606531126</v>
      </c>
      <c r="T302" s="346">
        <v>-251700.53948098677</v>
      </c>
      <c r="U302" s="346">
        <v>190378.43406745943</v>
      </c>
      <c r="V302" s="353">
        <f t="shared" si="22"/>
        <v>0.15659739460270855</v>
      </c>
      <c r="W302" s="288">
        <v>0.15186247038399808</v>
      </c>
      <c r="X302" s="288">
        <v>0.15520930781205039</v>
      </c>
      <c r="Y302" s="288">
        <v>0.15444409947797449</v>
      </c>
      <c r="Z302" s="288">
        <v>0.16368589608134124</v>
      </c>
      <c r="AA302" s="288">
        <v>0.15131766530578483</v>
      </c>
      <c r="AB302" s="288">
        <v>0.16306492855510221</v>
      </c>
      <c r="AC302" s="345" t="str">
        <f t="shared" si="23"/>
        <v>Sylhet FR Non-PNP</v>
      </c>
      <c r="AD302" s="363">
        <v>3063561</v>
      </c>
      <c r="AE302" s="363">
        <v>3122094</v>
      </c>
      <c r="AF302" s="363">
        <v>2931738</v>
      </c>
      <c r="AG302" s="363">
        <v>2120642</v>
      </c>
      <c r="AH302" s="363">
        <v>2732229</v>
      </c>
      <c r="AI302" s="363">
        <v>1951537</v>
      </c>
      <c r="AJ302" s="364">
        <f t="shared" si="24"/>
        <v>15921801</v>
      </c>
      <c r="AK302" s="365">
        <v>473626.37599999999</v>
      </c>
      <c r="AL302" s="365">
        <v>486422.0894</v>
      </c>
      <c r="AM302" s="365">
        <v>453246.69479999994</v>
      </c>
      <c r="AN302" s="365">
        <v>347149.09540000005</v>
      </c>
      <c r="AO302" s="365">
        <v>409834.35</v>
      </c>
      <c r="AP302" s="365">
        <v>317506.60950000002</v>
      </c>
      <c r="AQ302" s="366">
        <f t="shared" si="25"/>
        <v>2487785.2150999997</v>
      </c>
      <c r="AR302" s="288">
        <f t="shared" si="26"/>
        <v>0.15625023922230907</v>
      </c>
      <c r="AS302" s="357" t="s">
        <v>1500</v>
      </c>
    </row>
    <row r="303" spans="1:45" hidden="1">
      <c r="A303" s="343">
        <v>92</v>
      </c>
      <c r="B303" s="343" t="s">
        <v>903</v>
      </c>
      <c r="C303" s="343" t="s">
        <v>2011</v>
      </c>
      <c r="D303" s="343">
        <v>5400</v>
      </c>
      <c r="E303" s="345" t="s">
        <v>195</v>
      </c>
      <c r="F303" s="345" t="s">
        <v>1537</v>
      </c>
      <c r="G303" s="352" t="s">
        <v>1555</v>
      </c>
      <c r="H303" s="343" t="s">
        <v>76</v>
      </c>
      <c r="I303" s="343" t="s">
        <v>1863</v>
      </c>
      <c r="J303" s="346">
        <v>5263640.5999999996</v>
      </c>
      <c r="K303" s="347">
        <v>7.8339976372928541E-2</v>
      </c>
      <c r="L303" s="346">
        <v>5144051</v>
      </c>
      <c r="M303" s="346">
        <v>5001923</v>
      </c>
      <c r="N303" s="346">
        <v>5716231</v>
      </c>
      <c r="O303" s="346">
        <v>4843357</v>
      </c>
      <c r="P303" s="346">
        <v>5612641</v>
      </c>
      <c r="Q303" s="346">
        <v>374433.95445305901</v>
      </c>
      <c r="R303" s="346">
        <v>342865.32973866072</v>
      </c>
      <c r="S303" s="346">
        <v>437440.13752991089</v>
      </c>
      <c r="T303" s="346">
        <v>337795.80328615499</v>
      </c>
      <c r="U303" s="346">
        <v>569232.17619015125</v>
      </c>
      <c r="V303" s="353">
        <f t="shared" si="22"/>
        <v>0.18786617751867518</v>
      </c>
      <c r="W303" s="288">
        <v>0.17939799256753844</v>
      </c>
      <c r="X303" s="288">
        <v>0.17511623414650054</v>
      </c>
      <c r="Y303" s="288">
        <v>0.18373113643398134</v>
      </c>
      <c r="Z303" s="288">
        <v>0.19863972030372651</v>
      </c>
      <c r="AA303" s="288">
        <v>0.18601616083778683</v>
      </c>
      <c r="AB303" s="288">
        <v>0.20429582082251746</v>
      </c>
      <c r="AC303" s="345" t="str">
        <f t="shared" si="23"/>
        <v>Chattogram OWN Non-PNP</v>
      </c>
      <c r="AD303" s="363">
        <v>5144051</v>
      </c>
      <c r="AE303" s="363">
        <v>5001923</v>
      </c>
      <c r="AF303" s="363">
        <v>5716231</v>
      </c>
      <c r="AG303" s="363">
        <v>4843357</v>
      </c>
      <c r="AH303" s="363">
        <v>5612641</v>
      </c>
      <c r="AI303" s="363">
        <v>4723385</v>
      </c>
      <c r="AJ303" s="364">
        <f t="shared" si="24"/>
        <v>31041588</v>
      </c>
      <c r="AK303" s="365">
        <v>963480.75229999993</v>
      </c>
      <c r="AL303" s="365">
        <v>874336.31520000007</v>
      </c>
      <c r="AM303" s="365">
        <v>1047784.5924</v>
      </c>
      <c r="AN303" s="365">
        <v>962859.57039999997</v>
      </c>
      <c r="AO303" s="365">
        <v>1068646.4656</v>
      </c>
      <c r="AP303" s="365">
        <v>964497.86</v>
      </c>
      <c r="AQ303" s="366">
        <f t="shared" si="25"/>
        <v>5881605.5559</v>
      </c>
      <c r="AR303" s="288">
        <f t="shared" si="26"/>
        <v>0.18947502157106139</v>
      </c>
      <c r="AS303" s="357" t="s">
        <v>1504</v>
      </c>
    </row>
    <row r="304" spans="1:45" hidden="1">
      <c r="A304" s="343">
        <v>820</v>
      </c>
      <c r="B304" s="343" t="s">
        <v>918</v>
      </c>
      <c r="C304" s="343" t="s">
        <v>2012</v>
      </c>
      <c r="D304" s="343">
        <v>3900</v>
      </c>
      <c r="E304" s="345" t="s">
        <v>52</v>
      </c>
      <c r="F304" s="345" t="s">
        <v>1492</v>
      </c>
      <c r="G304" s="352" t="s">
        <v>1041</v>
      </c>
      <c r="H304" s="343" t="s">
        <v>52</v>
      </c>
      <c r="I304" s="343" t="s">
        <v>52</v>
      </c>
      <c r="J304" s="346">
        <v>4351776.4000000004</v>
      </c>
      <c r="K304" s="347">
        <v>2.939885720747823E-2</v>
      </c>
      <c r="L304" s="346">
        <v>4129277</v>
      </c>
      <c r="M304" s="346">
        <v>4127147</v>
      </c>
      <c r="N304" s="346">
        <v>4378131</v>
      </c>
      <c r="O304" s="346">
        <v>4142693</v>
      </c>
      <c r="P304" s="346">
        <v>4981634</v>
      </c>
      <c r="Q304" s="346">
        <v>134368.48795502493</v>
      </c>
      <c r="R304" s="346">
        <v>91883.184870312572</v>
      </c>
      <c r="S304" s="346">
        <v>121228.53567295498</v>
      </c>
      <c r="T304" s="346">
        <v>127018.86709342815</v>
      </c>
      <c r="U304" s="346">
        <v>165187.18932064774</v>
      </c>
      <c r="V304" s="353">
        <f t="shared" si="22"/>
        <v>0.15553729598224525</v>
      </c>
      <c r="W304" s="288">
        <v>0.1592616722149065</v>
      </c>
      <c r="X304" s="288">
        <v>0.15548473294143936</v>
      </c>
      <c r="Y304" s="288">
        <v>0.15017500246070076</v>
      </c>
      <c r="Z304" s="288">
        <v>0.16171415421767116</v>
      </c>
      <c r="AA304" s="288">
        <v>0.14484806056087801</v>
      </c>
      <c r="AB304" s="288">
        <v>0.1617401534978756</v>
      </c>
      <c r="AC304" s="345" t="str">
        <f t="shared" si="23"/>
        <v>Dhaka FR PNP</v>
      </c>
      <c r="AD304" s="363">
        <v>4129277</v>
      </c>
      <c r="AE304" s="363">
        <v>4127147</v>
      </c>
      <c r="AF304" s="363">
        <v>4378131</v>
      </c>
      <c r="AG304" s="363">
        <v>4142693</v>
      </c>
      <c r="AH304" s="363">
        <v>4981634</v>
      </c>
      <c r="AI304" s="363">
        <v>3686557</v>
      </c>
      <c r="AJ304" s="364">
        <f t="shared" si="24"/>
        <v>25445439</v>
      </c>
      <c r="AK304" s="365">
        <v>654077.63520000002</v>
      </c>
      <c r="AL304" s="365">
        <v>640945.77379999997</v>
      </c>
      <c r="AM304" s="365">
        <v>657157.31300000008</v>
      </c>
      <c r="AN304" s="365">
        <v>669873.29639999999</v>
      </c>
      <c r="AO304" s="365">
        <v>723831.56550000003</v>
      </c>
      <c r="AP304" s="365">
        <v>594963.17099999997</v>
      </c>
      <c r="AQ304" s="366">
        <f t="shared" si="25"/>
        <v>3940848.7549000001</v>
      </c>
      <c r="AR304" s="288">
        <f t="shared" si="26"/>
        <v>0.15487446512123451</v>
      </c>
      <c r="AS304" s="357" t="s">
        <v>1498</v>
      </c>
    </row>
    <row r="305" spans="1:45" hidden="1">
      <c r="A305" s="343">
        <v>275</v>
      </c>
      <c r="B305" s="343" t="s">
        <v>932</v>
      </c>
      <c r="C305" s="343" t="s">
        <v>2013</v>
      </c>
      <c r="D305" s="343">
        <v>1850</v>
      </c>
      <c r="E305" s="345" t="s">
        <v>52</v>
      </c>
      <c r="F305" s="345" t="s">
        <v>1537</v>
      </c>
      <c r="G305" s="352" t="s">
        <v>1041</v>
      </c>
      <c r="H305" s="343" t="s">
        <v>52</v>
      </c>
      <c r="I305" s="343" t="s">
        <v>52</v>
      </c>
      <c r="J305" s="346">
        <v>2375123.2000000002</v>
      </c>
      <c r="K305" s="347">
        <v>5.1276771533076186E-2</v>
      </c>
      <c r="L305" s="346">
        <v>2149322</v>
      </c>
      <c r="M305" s="346">
        <v>2444399</v>
      </c>
      <c r="N305" s="346">
        <v>2784667</v>
      </c>
      <c r="O305" s="346">
        <v>1939240</v>
      </c>
      <c r="P305" s="346">
        <v>2557988</v>
      </c>
      <c r="Q305" s="346">
        <v>117607.36191580573</v>
      </c>
      <c r="R305" s="346">
        <v>127258.32861442631</v>
      </c>
      <c r="S305" s="346">
        <v>102087.11205282598</v>
      </c>
      <c r="T305" s="346">
        <v>90331.478742161824</v>
      </c>
      <c r="U305" s="346">
        <v>171658.96712132427</v>
      </c>
      <c r="V305" s="353">
        <f t="shared" si="22"/>
        <v>0.15683992019159354</v>
      </c>
      <c r="W305" s="288">
        <v>0.15726293470130254</v>
      </c>
      <c r="X305" s="288">
        <v>0.15917242708006815</v>
      </c>
      <c r="Y305" s="288">
        <v>0.11030005967474878</v>
      </c>
      <c r="Z305" s="288">
        <v>0.16475810317433973</v>
      </c>
      <c r="AA305" s="288">
        <v>0.16554177116078944</v>
      </c>
      <c r="AB305" s="288">
        <v>0.18400422535831276</v>
      </c>
      <c r="AC305" s="345" t="str">
        <f t="shared" si="23"/>
        <v>Dhaka FR Non-PNP</v>
      </c>
      <c r="AD305" s="363">
        <v>2149322</v>
      </c>
      <c r="AE305" s="363">
        <v>2444399</v>
      </c>
      <c r="AF305" s="363">
        <v>2784667</v>
      </c>
      <c r="AG305" s="363">
        <v>1939240</v>
      </c>
      <c r="AH305" s="363">
        <v>2557988</v>
      </c>
      <c r="AI305" s="363">
        <v>2042426</v>
      </c>
      <c r="AJ305" s="364">
        <f t="shared" si="24"/>
        <v>13918042</v>
      </c>
      <c r="AK305" s="365">
        <v>337658.17199999996</v>
      </c>
      <c r="AL305" s="365">
        <v>388903.56269999995</v>
      </c>
      <c r="AM305" s="365">
        <v>128094.59</v>
      </c>
      <c r="AN305" s="365">
        <v>319586.91680000001</v>
      </c>
      <c r="AO305" s="365">
        <v>428718.78879999998</v>
      </c>
      <c r="AP305" s="365">
        <v>376009.33790000004</v>
      </c>
      <c r="AQ305" s="366">
        <f t="shared" si="25"/>
        <v>1978971.3681999999</v>
      </c>
      <c r="AR305" s="288">
        <f t="shared" si="26"/>
        <v>0.1421874835698872</v>
      </c>
      <c r="AS305" s="357" t="s">
        <v>1497</v>
      </c>
    </row>
    <row r="306" spans="1:45" hidden="1">
      <c r="A306" s="343">
        <v>104</v>
      </c>
      <c r="B306" s="343" t="s">
        <v>913</v>
      </c>
      <c r="C306" s="343" t="s">
        <v>2014</v>
      </c>
      <c r="D306" s="343">
        <v>4835</v>
      </c>
      <c r="E306" s="345" t="s">
        <v>107</v>
      </c>
      <c r="F306" s="345" t="s">
        <v>1492</v>
      </c>
      <c r="G306" s="352" t="s">
        <v>1555</v>
      </c>
      <c r="H306" s="343" t="s">
        <v>107</v>
      </c>
      <c r="I306" s="343" t="s">
        <v>1863</v>
      </c>
      <c r="J306" s="346">
        <v>8817827.8000000007</v>
      </c>
      <c r="K306" s="347">
        <v>5.6741464342125215E-2</v>
      </c>
      <c r="L306" s="346">
        <v>8058718</v>
      </c>
      <c r="M306" s="346">
        <v>8496636</v>
      </c>
      <c r="N306" s="346">
        <v>9621172</v>
      </c>
      <c r="O306" s="346">
        <v>8380262</v>
      </c>
      <c r="P306" s="346">
        <v>9532351</v>
      </c>
      <c r="Q306" s="346">
        <v>358312.40912714764</v>
      </c>
      <c r="R306" s="346">
        <v>395540.35968672973</v>
      </c>
      <c r="S306" s="346">
        <v>607546.23262547445</v>
      </c>
      <c r="T306" s="346">
        <v>423317.69794004387</v>
      </c>
      <c r="U306" s="346">
        <v>716965.60906410706</v>
      </c>
      <c r="V306" s="353">
        <f t="shared" si="22"/>
        <v>0.1612045555750132</v>
      </c>
      <c r="W306" s="288">
        <v>0.15960977904019014</v>
      </c>
      <c r="X306" s="288">
        <v>0.15559693997124996</v>
      </c>
      <c r="Y306" s="288">
        <v>0.15251098350171971</v>
      </c>
      <c r="Z306" s="288">
        <v>0.1635065253271083</v>
      </c>
      <c r="AA306" s="288">
        <v>0.16119271896304496</v>
      </c>
      <c r="AB306" s="288">
        <v>0.17481038664676607</v>
      </c>
      <c r="AC306" s="345" t="str">
        <f t="shared" si="23"/>
        <v>Rajshahi OWN PNP</v>
      </c>
      <c r="AD306" s="363">
        <v>8058718</v>
      </c>
      <c r="AE306" s="363">
        <v>8496636</v>
      </c>
      <c r="AF306" s="363">
        <v>9621172</v>
      </c>
      <c r="AG306" s="363">
        <v>8380262</v>
      </c>
      <c r="AH306" s="363">
        <v>9532351</v>
      </c>
      <c r="AI306" s="363">
        <v>7498047</v>
      </c>
      <c r="AJ306" s="364">
        <f t="shared" si="24"/>
        <v>51587186</v>
      </c>
      <c r="AK306" s="365">
        <v>1282947.7464000001</v>
      </c>
      <c r="AL306" s="365">
        <v>1323775.8887999998</v>
      </c>
      <c r="AM306" s="365">
        <v>1466266.4604</v>
      </c>
      <c r="AN306" s="365">
        <v>1316307.3992999999</v>
      </c>
      <c r="AO306" s="365">
        <v>1526129.3950999998</v>
      </c>
      <c r="AP306" s="365">
        <v>1309893.7867000001</v>
      </c>
      <c r="AQ306" s="366">
        <f t="shared" si="25"/>
        <v>8225320.6766999988</v>
      </c>
      <c r="AR306" s="288">
        <f t="shared" si="26"/>
        <v>0.15944503498795221</v>
      </c>
      <c r="AS306" s="357" t="s">
        <v>1507</v>
      </c>
    </row>
    <row r="307" spans="1:45" hidden="1">
      <c r="A307" s="343">
        <v>472</v>
      </c>
      <c r="B307" s="343" t="s">
        <v>937</v>
      </c>
      <c r="C307" s="343" t="s">
        <v>2015</v>
      </c>
      <c r="D307" s="343">
        <v>2100</v>
      </c>
      <c r="E307" s="345" t="s">
        <v>189</v>
      </c>
      <c r="F307" s="345" t="s">
        <v>1537</v>
      </c>
      <c r="G307" s="352" t="s">
        <v>1041</v>
      </c>
      <c r="H307" s="343" t="s">
        <v>1139</v>
      </c>
      <c r="I307" s="343" t="s">
        <v>1863</v>
      </c>
      <c r="J307" s="346">
        <v>1253985.2</v>
      </c>
      <c r="K307" s="347">
        <v>4.0678195650852837E-2</v>
      </c>
      <c r="L307" s="346">
        <v>1214296</v>
      </c>
      <c r="M307" s="346">
        <v>1295395</v>
      </c>
      <c r="N307" s="346">
        <v>1524324</v>
      </c>
      <c r="O307" s="346">
        <v>942316</v>
      </c>
      <c r="P307" s="346">
        <v>1293595</v>
      </c>
      <c r="Q307" s="346">
        <v>51381.330335595499</v>
      </c>
      <c r="R307" s="346">
        <v>26555.619928786997</v>
      </c>
      <c r="S307" s="346">
        <v>88901.622232622933</v>
      </c>
      <c r="T307" s="346">
        <v>21400.633762807644</v>
      </c>
      <c r="U307" s="346">
        <v>66810.070284556074</v>
      </c>
      <c r="V307" s="353">
        <f t="shared" si="22"/>
        <v>0.15776863763512974</v>
      </c>
      <c r="W307" s="288">
        <v>0.1498003768968246</v>
      </c>
      <c r="X307" s="288">
        <v>0.13601738620527901</v>
      </c>
      <c r="Y307" s="288">
        <v>0.15790965668655546</v>
      </c>
      <c r="Z307" s="288">
        <v>0.16617923357050654</v>
      </c>
      <c r="AA307" s="288">
        <v>0.15852499162602596</v>
      </c>
      <c r="AB307" s="288">
        <v>0.17818018082558681</v>
      </c>
      <c r="AC307" s="345" t="str">
        <f t="shared" si="23"/>
        <v>Barishal FR Non-PNP</v>
      </c>
      <c r="AD307" s="363">
        <v>1214296</v>
      </c>
      <c r="AE307" s="363">
        <v>1295395</v>
      </c>
      <c r="AF307" s="363">
        <v>1524324</v>
      </c>
      <c r="AG307" s="363">
        <v>942316</v>
      </c>
      <c r="AH307" s="363">
        <v>1293595</v>
      </c>
      <c r="AI307" s="363">
        <v>981294</v>
      </c>
      <c r="AJ307" s="364">
        <f t="shared" si="24"/>
        <v>7251220</v>
      </c>
      <c r="AK307" s="365">
        <v>181294.54209999999</v>
      </c>
      <c r="AL307" s="365">
        <v>175914.641</v>
      </c>
      <c r="AM307" s="365">
        <v>239623.7328</v>
      </c>
      <c r="AN307" s="365">
        <v>156518.6876</v>
      </c>
      <c r="AO307" s="365">
        <v>203999.7738</v>
      </c>
      <c r="AP307" s="365">
        <v>173787.52160000001</v>
      </c>
      <c r="AQ307" s="366">
        <f t="shared" si="25"/>
        <v>1131138.8988999999</v>
      </c>
      <c r="AR307" s="288">
        <f t="shared" si="26"/>
        <v>0.15599290862778953</v>
      </c>
      <c r="AS307" s="357" t="s">
        <v>1495</v>
      </c>
    </row>
    <row r="308" spans="1:45" hidden="1">
      <c r="A308" s="343">
        <v>193</v>
      </c>
      <c r="B308" s="343" t="s">
        <v>931</v>
      </c>
      <c r="C308" s="343" t="s">
        <v>1315</v>
      </c>
      <c r="D308" s="343">
        <v>2900</v>
      </c>
      <c r="E308" s="345" t="s">
        <v>107</v>
      </c>
      <c r="F308" s="345" t="s">
        <v>1537</v>
      </c>
      <c r="G308" s="352" t="s">
        <v>1041</v>
      </c>
      <c r="H308" s="343" t="s">
        <v>226</v>
      </c>
      <c r="I308" s="343" t="s">
        <v>1863</v>
      </c>
      <c r="J308" s="346">
        <v>3631620.4</v>
      </c>
      <c r="K308" s="347">
        <v>5.0852657028770044E-2</v>
      </c>
      <c r="L308" s="346">
        <v>3682900</v>
      </c>
      <c r="M308" s="346">
        <v>3454090</v>
      </c>
      <c r="N308" s="346">
        <v>3622938</v>
      </c>
      <c r="O308" s="346">
        <v>3327910</v>
      </c>
      <c r="P308" s="346">
        <v>4070264</v>
      </c>
      <c r="Q308" s="346">
        <v>165252.95588368404</v>
      </c>
      <c r="R308" s="346">
        <v>138399.77233120584</v>
      </c>
      <c r="S308" s="346">
        <v>213348.62401353259</v>
      </c>
      <c r="T308" s="346">
        <v>164322.54148580745</v>
      </c>
      <c r="U308" s="346">
        <v>242063.83958519361</v>
      </c>
      <c r="V308" s="353">
        <f t="shared" si="22"/>
        <v>0.1455309984274919</v>
      </c>
      <c r="W308" s="288">
        <v>0.14017939606119156</v>
      </c>
      <c r="X308" s="288">
        <v>0.1400097658932726</v>
      </c>
      <c r="Y308" s="288">
        <v>0.14263658670159432</v>
      </c>
      <c r="Z308" s="288">
        <v>0.1559151915885271</v>
      </c>
      <c r="AA308" s="288">
        <v>0.14484213736613716</v>
      </c>
      <c r="AB308" s="288">
        <v>0.14960291295422865</v>
      </c>
      <c r="AC308" s="345" t="str">
        <f t="shared" si="23"/>
        <v>Rajshahi FR Non-PNP</v>
      </c>
      <c r="AD308" s="363">
        <v>3682900</v>
      </c>
      <c r="AE308" s="363">
        <v>3454090</v>
      </c>
      <c r="AF308" s="363">
        <v>3622938</v>
      </c>
      <c r="AG308" s="363">
        <v>3327910</v>
      </c>
      <c r="AH308" s="363">
        <v>4070264</v>
      </c>
      <c r="AI308" s="363">
        <v>3492636</v>
      </c>
      <c r="AJ308" s="364">
        <f t="shared" si="24"/>
        <v>21650738</v>
      </c>
      <c r="AK308" s="365">
        <v>521866.93</v>
      </c>
      <c r="AL308" s="365">
        <v>483227.05109999998</v>
      </c>
      <c r="AM308" s="365">
        <v>516993.25259999995</v>
      </c>
      <c r="AN308" s="365">
        <v>519486.43879999995</v>
      </c>
      <c r="AO308" s="365">
        <v>591409.50450000004</v>
      </c>
      <c r="AP308" s="365">
        <v>522496.55040000007</v>
      </c>
      <c r="AQ308" s="366">
        <f t="shared" si="25"/>
        <v>3155479.7274000002</v>
      </c>
      <c r="AR308" s="288">
        <f t="shared" si="26"/>
        <v>0.14574467287904921</v>
      </c>
      <c r="AS308" s="357" t="s">
        <v>1499</v>
      </c>
    </row>
    <row r="309" spans="1:45" hidden="1">
      <c r="A309" s="343">
        <v>26</v>
      </c>
      <c r="B309" s="343" t="s">
        <v>909</v>
      </c>
      <c r="C309" s="343" t="s">
        <v>910</v>
      </c>
      <c r="D309" s="343">
        <v>4652</v>
      </c>
      <c r="E309" s="345" t="s">
        <v>52</v>
      </c>
      <c r="F309" s="345" t="s">
        <v>1492</v>
      </c>
      <c r="G309" s="352" t="s">
        <v>1555</v>
      </c>
      <c r="H309" s="343" t="s">
        <v>52</v>
      </c>
      <c r="I309" s="343" t="s">
        <v>52</v>
      </c>
      <c r="J309" s="346">
        <v>12742315.6</v>
      </c>
      <c r="K309" s="347">
        <v>0.100488635710677</v>
      </c>
      <c r="L309" s="346">
        <v>11713466</v>
      </c>
      <c r="M309" s="346">
        <v>12987311</v>
      </c>
      <c r="N309" s="346">
        <v>13942122</v>
      </c>
      <c r="O309" s="346">
        <v>11989208</v>
      </c>
      <c r="P309" s="346">
        <v>13079471</v>
      </c>
      <c r="Q309" s="346">
        <v>1134739.3177853827</v>
      </c>
      <c r="R309" s="346">
        <v>1150785.3365266921</v>
      </c>
      <c r="S309" s="346">
        <v>1422750.6845495766</v>
      </c>
      <c r="T309" s="346">
        <v>1303611.5987050335</v>
      </c>
      <c r="U309" s="346">
        <v>1390402.6146276975</v>
      </c>
      <c r="V309" s="353">
        <f t="shared" si="22"/>
        <v>0.15923516114753677</v>
      </c>
      <c r="W309" s="288">
        <v>0.16186657884890387</v>
      </c>
      <c r="X309" s="288">
        <v>0.15236278112420173</v>
      </c>
      <c r="Y309" s="288">
        <v>0.14547669040090683</v>
      </c>
      <c r="Z309" s="288">
        <v>0.16628823214578137</v>
      </c>
      <c r="AA309" s="288">
        <v>0.15155315482353213</v>
      </c>
      <c r="AB309" s="288">
        <v>0.1778635295418946</v>
      </c>
      <c r="AC309" s="345" t="str">
        <f t="shared" si="23"/>
        <v>Dhaka OWN PNP</v>
      </c>
      <c r="AD309" s="363">
        <v>11713466</v>
      </c>
      <c r="AE309" s="363">
        <v>12987311</v>
      </c>
      <c r="AF309" s="363">
        <v>13942122</v>
      </c>
      <c r="AG309" s="363">
        <v>11989208</v>
      </c>
      <c r="AH309" s="363">
        <v>13079471</v>
      </c>
      <c r="AI309" s="363">
        <v>9827654</v>
      </c>
      <c r="AJ309" s="364">
        <f t="shared" si="24"/>
        <v>73539232</v>
      </c>
      <c r="AK309" s="365">
        <v>1902266.8783999998</v>
      </c>
      <c r="AL309" s="365">
        <v>1998747.3168000001</v>
      </c>
      <c r="AM309" s="365">
        <v>2029748.5936</v>
      </c>
      <c r="AN309" s="365">
        <v>1993805.4567</v>
      </c>
      <c r="AO309" s="365">
        <v>1978923.6597</v>
      </c>
      <c r="AP309" s="365">
        <v>1748126.1666000001</v>
      </c>
      <c r="AQ309" s="366">
        <f t="shared" si="25"/>
        <v>11651618.071800001</v>
      </c>
      <c r="AR309" s="288">
        <f t="shared" si="26"/>
        <v>0.15844084517771415</v>
      </c>
      <c r="AS309" s="357" t="s">
        <v>1511</v>
      </c>
    </row>
    <row r="310" spans="1:45" hidden="1">
      <c r="A310" s="343">
        <v>161</v>
      </c>
      <c r="B310" s="343" t="s">
        <v>925</v>
      </c>
      <c r="C310" s="343" t="s">
        <v>2016</v>
      </c>
      <c r="D310" s="343">
        <v>1700</v>
      </c>
      <c r="E310" s="345" t="s">
        <v>52</v>
      </c>
      <c r="F310" s="345" t="s">
        <v>1537</v>
      </c>
      <c r="G310" s="352" t="s">
        <v>1041</v>
      </c>
      <c r="H310" s="343" t="s">
        <v>52</v>
      </c>
      <c r="I310" s="343" t="s">
        <v>52</v>
      </c>
      <c r="J310" s="346">
        <v>3000495.6</v>
      </c>
      <c r="K310" s="347">
        <v>6.1436547878517406E-2</v>
      </c>
      <c r="L310" s="346">
        <v>2645095</v>
      </c>
      <c r="M310" s="346">
        <v>2978076</v>
      </c>
      <c r="N310" s="346">
        <v>3215285</v>
      </c>
      <c r="O310" s="346">
        <v>2710403</v>
      </c>
      <c r="P310" s="346">
        <v>3453619</v>
      </c>
      <c r="Q310" s="346">
        <v>182035.40845758782</v>
      </c>
      <c r="R310" s="346">
        <v>184475.4316925442</v>
      </c>
      <c r="S310" s="346">
        <v>103699.50701026747</v>
      </c>
      <c r="T310" s="346">
        <v>183328.28332641633</v>
      </c>
      <c r="U310" s="346">
        <v>268161.82745658822</v>
      </c>
      <c r="V310" s="353">
        <f t="shared" si="22"/>
        <v>0.16205681713493311</v>
      </c>
      <c r="W310" s="288">
        <v>0.16315116228667098</v>
      </c>
      <c r="X310" s="288">
        <v>0.16174480755673387</v>
      </c>
      <c r="Y310" s="288">
        <v>0.1536573148157446</v>
      </c>
      <c r="Z310" s="288">
        <v>0.16624023897625304</v>
      </c>
      <c r="AA310" s="288">
        <v>0.15632740691100389</v>
      </c>
      <c r="AB310" s="288">
        <v>0.17121997226319224</v>
      </c>
      <c r="AC310" s="345" t="str">
        <f t="shared" si="23"/>
        <v>Dhaka FR Non-PNP</v>
      </c>
      <c r="AD310" s="363">
        <v>2645095</v>
      </c>
      <c r="AE310" s="363">
        <v>2978076</v>
      </c>
      <c r="AF310" s="363">
        <v>3215285</v>
      </c>
      <c r="AG310" s="363">
        <v>2710403</v>
      </c>
      <c r="AH310" s="363">
        <v>3453619</v>
      </c>
      <c r="AI310" s="363">
        <v>2905869</v>
      </c>
      <c r="AJ310" s="364">
        <f t="shared" si="24"/>
        <v>17908347</v>
      </c>
      <c r="AK310" s="365">
        <v>434060.2536</v>
      </c>
      <c r="AL310" s="365">
        <v>483639.70479999995</v>
      </c>
      <c r="AM310" s="365">
        <v>494189.61190000002</v>
      </c>
      <c r="AN310" s="365">
        <v>451011.22560000001</v>
      </c>
      <c r="AO310" s="365">
        <v>537037.75450000004</v>
      </c>
      <c r="AP310" s="365">
        <v>497484.77279999998</v>
      </c>
      <c r="AQ310" s="366">
        <f t="shared" si="25"/>
        <v>2897423.3232</v>
      </c>
      <c r="AR310" s="288">
        <f t="shared" si="26"/>
        <v>0.1617917791742588</v>
      </c>
      <c r="AS310" s="357" t="s">
        <v>1497</v>
      </c>
    </row>
    <row r="311" spans="1:45" hidden="1">
      <c r="A311" s="343">
        <v>654</v>
      </c>
      <c r="B311" s="343" t="s">
        <v>946</v>
      </c>
      <c r="C311" s="343" t="s">
        <v>2017</v>
      </c>
      <c r="D311" s="343">
        <v>1500</v>
      </c>
      <c r="E311" s="345" t="s">
        <v>389</v>
      </c>
      <c r="F311" s="345" t="s">
        <v>1537</v>
      </c>
      <c r="G311" s="352" t="s">
        <v>1041</v>
      </c>
      <c r="H311" s="343" t="s">
        <v>336</v>
      </c>
      <c r="I311" s="343" t="s">
        <v>1863</v>
      </c>
      <c r="J311" s="346">
        <v>1192901.3999999999</v>
      </c>
      <c r="K311" s="347">
        <v>3.5225162603737981E-2</v>
      </c>
      <c r="L311" s="346">
        <v>991615</v>
      </c>
      <c r="M311" s="346">
        <v>1066609</v>
      </c>
      <c r="N311" s="346">
        <v>1437724</v>
      </c>
      <c r="O311" s="346">
        <v>1008616</v>
      </c>
      <c r="P311" s="346">
        <v>1459943</v>
      </c>
      <c r="Q311" s="346">
        <v>27626.05546839803</v>
      </c>
      <c r="R311" s="346">
        <v>18718.635451869894</v>
      </c>
      <c r="S311" s="346">
        <v>76192.914523483894</v>
      </c>
      <c r="T311" s="346">
        <v>13305.352702912234</v>
      </c>
      <c r="U311" s="346">
        <v>74257.770779469371</v>
      </c>
      <c r="V311" s="353">
        <f t="shared" si="22"/>
        <v>0.16397465600411373</v>
      </c>
      <c r="W311" s="288">
        <v>0.1662378229453772</v>
      </c>
      <c r="X311" s="288">
        <v>0.16421789691632921</v>
      </c>
      <c r="Y311" s="288">
        <v>0.15768207821684885</v>
      </c>
      <c r="Z311" s="288">
        <v>0.16585541234591164</v>
      </c>
      <c r="AA311" s="288">
        <v>0.15538588004066381</v>
      </c>
      <c r="AB311" s="288">
        <v>0.17446884555955169</v>
      </c>
      <c r="AC311" s="345" t="str">
        <f t="shared" si="23"/>
        <v>Rangpur FR Non-PNP</v>
      </c>
      <c r="AD311" s="363">
        <v>991615</v>
      </c>
      <c r="AE311" s="363">
        <v>1066609</v>
      </c>
      <c r="AF311" s="363">
        <v>1437724</v>
      </c>
      <c r="AG311" s="363">
        <v>1008616</v>
      </c>
      <c r="AH311" s="363">
        <v>1459943</v>
      </c>
      <c r="AI311" s="363">
        <v>1055029</v>
      </c>
      <c r="AJ311" s="364">
        <f t="shared" si="24"/>
        <v>7019536</v>
      </c>
      <c r="AK311" s="365">
        <v>164806.08059999999</v>
      </c>
      <c r="AL311" s="365">
        <v>173750.769</v>
      </c>
      <c r="AM311" s="365">
        <v>226728.91710000002</v>
      </c>
      <c r="AN311" s="365">
        <v>166925.617</v>
      </c>
      <c r="AO311" s="365">
        <v>229649.03389999998</v>
      </c>
      <c r="AP311" s="365">
        <v>183996.88320000001</v>
      </c>
      <c r="AQ311" s="366">
        <f t="shared" si="25"/>
        <v>1145857.3008000001</v>
      </c>
      <c r="AR311" s="288">
        <f t="shared" si="26"/>
        <v>0.16323832526822288</v>
      </c>
      <c r="AS311" s="357" t="s">
        <v>1501</v>
      </c>
    </row>
    <row r="312" spans="1:45" hidden="1">
      <c r="A312" s="343">
        <v>311</v>
      </c>
      <c r="B312" s="343" t="s">
        <v>919</v>
      </c>
      <c r="C312" s="343" t="s">
        <v>2018</v>
      </c>
      <c r="D312" s="343">
        <v>5000</v>
      </c>
      <c r="E312" s="345" t="s">
        <v>159</v>
      </c>
      <c r="F312" s="345" t="s">
        <v>1492</v>
      </c>
      <c r="G312" s="352" t="s">
        <v>1555</v>
      </c>
      <c r="H312" s="343" t="s">
        <v>159</v>
      </c>
      <c r="I312" s="343" t="s">
        <v>1863</v>
      </c>
      <c r="J312" s="346">
        <v>5838494</v>
      </c>
      <c r="K312" s="347">
        <v>2.4436827602067435E-2</v>
      </c>
      <c r="L312" s="346">
        <v>5829503</v>
      </c>
      <c r="M312" s="346">
        <v>5491322</v>
      </c>
      <c r="N312" s="346">
        <v>7041479</v>
      </c>
      <c r="O312" s="346">
        <v>4811397</v>
      </c>
      <c r="P312" s="346">
        <v>6018769</v>
      </c>
      <c r="Q312" s="346">
        <v>224635.76113562135</v>
      </c>
      <c r="R312" s="346">
        <v>29132.727486892371</v>
      </c>
      <c r="S312" s="346">
        <v>189902.90405216138</v>
      </c>
      <c r="T312" s="346">
        <v>74882.633511789958</v>
      </c>
      <c r="U312" s="346">
        <v>194817.33048206044</v>
      </c>
      <c r="V312" s="353">
        <f t="shared" si="22"/>
        <v>0.14495529446069441</v>
      </c>
      <c r="W312" s="288">
        <v>0.14539027193003204</v>
      </c>
      <c r="X312" s="288">
        <v>0.14510275685714824</v>
      </c>
      <c r="Y312" s="288">
        <v>0.12549860003790667</v>
      </c>
      <c r="Z312" s="288">
        <v>0.15296091575459134</v>
      </c>
      <c r="AA312" s="288">
        <v>0.13550228659449126</v>
      </c>
      <c r="AB312" s="288">
        <v>0.16527693558999673</v>
      </c>
      <c r="AC312" s="345" t="str">
        <f t="shared" si="23"/>
        <v>Khulna OWN PNP</v>
      </c>
      <c r="AD312" s="363">
        <v>5829503</v>
      </c>
      <c r="AE312" s="363">
        <v>5491322</v>
      </c>
      <c r="AF312" s="363">
        <v>7041479</v>
      </c>
      <c r="AG312" s="363">
        <v>4811397</v>
      </c>
      <c r="AH312" s="363">
        <v>6018769</v>
      </c>
      <c r="AI312" s="363">
        <v>4515947</v>
      </c>
      <c r="AJ312" s="364">
        <f t="shared" si="24"/>
        <v>33708417</v>
      </c>
      <c r="AK312" s="365">
        <v>847609.73620000004</v>
      </c>
      <c r="AL312" s="365">
        <v>797340.09959999996</v>
      </c>
      <c r="AM312" s="365">
        <v>882297.44400000002</v>
      </c>
      <c r="AN312" s="365">
        <v>692840.24049999996</v>
      </c>
      <c r="AO312" s="365">
        <v>876332.62080000003</v>
      </c>
      <c r="AP312" s="365">
        <v>741935.75340000005</v>
      </c>
      <c r="AQ312" s="366">
        <f t="shared" si="25"/>
        <v>4838355.8945000004</v>
      </c>
      <c r="AR312" s="288">
        <f t="shared" si="26"/>
        <v>0.14353554171647989</v>
      </c>
      <c r="AS312" s="357" t="s">
        <v>1508</v>
      </c>
    </row>
    <row r="313" spans="1:45" hidden="1">
      <c r="A313" s="343">
        <v>231</v>
      </c>
      <c r="B313" s="343" t="s">
        <v>947</v>
      </c>
      <c r="C313" s="343" t="s">
        <v>979</v>
      </c>
      <c r="D313" s="343">
        <v>1700</v>
      </c>
      <c r="E313" s="345" t="s">
        <v>389</v>
      </c>
      <c r="F313" s="345" t="s">
        <v>1537</v>
      </c>
      <c r="G313" s="352" t="s">
        <v>1041</v>
      </c>
      <c r="H313" s="343" t="s">
        <v>351</v>
      </c>
      <c r="I313" s="343" t="s">
        <v>1863</v>
      </c>
      <c r="J313" s="346">
        <v>1551849.4</v>
      </c>
      <c r="K313" s="347">
        <v>6.6400463534553061E-2</v>
      </c>
      <c r="L313" s="346">
        <v>1568994</v>
      </c>
      <c r="M313" s="346">
        <v>1424313</v>
      </c>
      <c r="N313" s="346">
        <v>1753008</v>
      </c>
      <c r="O313" s="346">
        <v>1313377</v>
      </c>
      <c r="P313" s="346">
        <v>1699555</v>
      </c>
      <c r="Q313" s="346">
        <v>103654.48970669296</v>
      </c>
      <c r="R313" s="346">
        <v>60818.047840847838</v>
      </c>
      <c r="S313" s="346">
        <v>144756.05851190683</v>
      </c>
      <c r="T313" s="346">
        <v>85260.36616259627</v>
      </c>
      <c r="U313" s="346">
        <v>120728.63525704626</v>
      </c>
      <c r="V313" s="353">
        <f t="shared" si="22"/>
        <v>0.16411100205789528</v>
      </c>
      <c r="W313" s="288">
        <v>0.15866964825748633</v>
      </c>
      <c r="X313" s="288">
        <v>0.15667873378101585</v>
      </c>
      <c r="Y313" s="288">
        <v>0.15537185564391298</v>
      </c>
      <c r="Z313" s="288">
        <v>0.17533002090290795</v>
      </c>
      <c r="AA313" s="288">
        <v>0.15965767083611318</v>
      </c>
      <c r="AB313" s="288">
        <v>0.17895808292593532</v>
      </c>
      <c r="AC313" s="345" t="str">
        <f t="shared" si="23"/>
        <v>Rangpur FR Non-PNP</v>
      </c>
      <c r="AD313" s="363">
        <v>1568994</v>
      </c>
      <c r="AE313" s="363">
        <v>1424313</v>
      </c>
      <c r="AF313" s="363">
        <v>1753008</v>
      </c>
      <c r="AG313" s="363">
        <v>1313377</v>
      </c>
      <c r="AH313" s="363">
        <v>1699555</v>
      </c>
      <c r="AI313" s="363">
        <v>1431297</v>
      </c>
      <c r="AJ313" s="364">
        <f t="shared" si="24"/>
        <v>9190544</v>
      </c>
      <c r="AK313" s="365">
        <v>252294.07439999998</v>
      </c>
      <c r="AL313" s="365">
        <v>224187.18100000001</v>
      </c>
      <c r="AM313" s="365">
        <v>270839.89049999998</v>
      </c>
      <c r="AN313" s="365">
        <v>230234.98810000002</v>
      </c>
      <c r="AO313" s="365">
        <v>281276.35250000004</v>
      </c>
      <c r="AP313" s="365">
        <v>256040.9644</v>
      </c>
      <c r="AQ313" s="366">
        <f t="shared" si="25"/>
        <v>1514873.4509000001</v>
      </c>
      <c r="AR313" s="288">
        <f t="shared" si="26"/>
        <v>0.16482957384241892</v>
      </c>
      <c r="AS313" s="357" t="s">
        <v>1501</v>
      </c>
    </row>
    <row r="314" spans="1:45" hidden="1">
      <c r="A314" s="343">
        <v>342</v>
      </c>
      <c r="B314" s="343" t="s">
        <v>949</v>
      </c>
      <c r="C314" s="343" t="s">
        <v>2019</v>
      </c>
      <c r="D314" s="343">
        <v>1250</v>
      </c>
      <c r="E314" s="345" t="s">
        <v>159</v>
      </c>
      <c r="F314" s="345" t="s">
        <v>1537</v>
      </c>
      <c r="G314" s="352" t="s">
        <v>1041</v>
      </c>
      <c r="H314" s="343" t="s">
        <v>159</v>
      </c>
      <c r="I314" s="343" t="s">
        <v>1863</v>
      </c>
      <c r="J314" s="346">
        <v>1695993</v>
      </c>
      <c r="K314" s="347">
        <v>4.2504146495153362E-2</v>
      </c>
      <c r="L314" s="346">
        <v>1724810</v>
      </c>
      <c r="M314" s="346">
        <v>1649768</v>
      </c>
      <c r="N314" s="346">
        <v>1827719</v>
      </c>
      <c r="O314" s="346">
        <v>1581840</v>
      </c>
      <c r="P314" s="346">
        <v>1695828</v>
      </c>
      <c r="Q314" s="346">
        <v>74519.749765779037</v>
      </c>
      <c r="R314" s="346">
        <v>53776.196240244608</v>
      </c>
      <c r="S314" s="346">
        <v>93795.501481705433</v>
      </c>
      <c r="T314" s="346">
        <v>59165.12089128868</v>
      </c>
      <c r="U314" s="346">
        <v>79177.106254755374</v>
      </c>
      <c r="V314" s="353">
        <f t="shared" si="22"/>
        <v>0.14853566151016592</v>
      </c>
      <c r="W314" s="288">
        <v>0.14093636164776766</v>
      </c>
      <c r="X314" s="288">
        <v>0.14771785032018669</v>
      </c>
      <c r="Y314" s="288">
        <v>0.13721016582278722</v>
      </c>
      <c r="Z314" s="288">
        <v>0.15239575257781898</v>
      </c>
      <c r="AA314" s="288">
        <v>0.14573241075447313</v>
      </c>
      <c r="AB314" s="288">
        <v>0.1672214279379618</v>
      </c>
      <c r="AC314" s="345" t="str">
        <f t="shared" si="23"/>
        <v>Khulna FR Non-PNP</v>
      </c>
      <c r="AD314" s="363">
        <v>1724810</v>
      </c>
      <c r="AE314" s="363">
        <v>1649768</v>
      </c>
      <c r="AF314" s="363">
        <v>1827719</v>
      </c>
      <c r="AG314" s="363">
        <v>1581840</v>
      </c>
      <c r="AH314" s="363">
        <v>1695828</v>
      </c>
      <c r="AI314" s="363">
        <v>1372608</v>
      </c>
      <c r="AJ314" s="364">
        <f t="shared" si="24"/>
        <v>9852573</v>
      </c>
      <c r="AK314" s="365">
        <v>242335.52400000003</v>
      </c>
      <c r="AL314" s="365">
        <v>243340.63249999998</v>
      </c>
      <c r="AM314" s="365">
        <v>250188.58319999999</v>
      </c>
      <c r="AN314" s="365">
        <v>241072.56840000002</v>
      </c>
      <c r="AO314" s="365">
        <v>247421.59700000001</v>
      </c>
      <c r="AP314" s="365">
        <v>229088.2752</v>
      </c>
      <c r="AQ314" s="366">
        <f t="shared" si="25"/>
        <v>1453447.1803000001</v>
      </c>
      <c r="AR314" s="288">
        <f t="shared" si="26"/>
        <v>0.14751955456711666</v>
      </c>
      <c r="AS314" s="357" t="s">
        <v>1514</v>
      </c>
    </row>
    <row r="315" spans="1:45" hidden="1">
      <c r="A315" s="343">
        <v>206</v>
      </c>
      <c r="B315" s="343" t="s">
        <v>945</v>
      </c>
      <c r="C315" s="343" t="s">
        <v>2020</v>
      </c>
      <c r="D315" s="343">
        <v>2000</v>
      </c>
      <c r="E315" s="345" t="s">
        <v>52</v>
      </c>
      <c r="F315" s="345" t="s">
        <v>1537</v>
      </c>
      <c r="G315" s="352" t="s">
        <v>1041</v>
      </c>
      <c r="H315" s="343" t="s">
        <v>192</v>
      </c>
      <c r="I315" s="343" t="s">
        <v>52</v>
      </c>
      <c r="J315" s="346">
        <v>2265004</v>
      </c>
      <c r="K315" s="347">
        <v>8.1358060102380059E-2</v>
      </c>
      <c r="L315" s="346">
        <v>2039493</v>
      </c>
      <c r="M315" s="346">
        <v>2172849</v>
      </c>
      <c r="N315" s="346">
        <v>2529704</v>
      </c>
      <c r="O315" s="346">
        <v>2037251</v>
      </c>
      <c r="P315" s="346">
        <v>2545723</v>
      </c>
      <c r="Q315" s="346">
        <v>160352.16579218372</v>
      </c>
      <c r="R315" s="346">
        <v>158527.70863355102</v>
      </c>
      <c r="S315" s="346">
        <v>222392.56219424005</v>
      </c>
      <c r="T315" s="346">
        <v>156523.39279754215</v>
      </c>
      <c r="U315" s="346">
        <v>223585.82840313925</v>
      </c>
      <c r="V315" s="353">
        <f t="shared" si="22"/>
        <v>0.17915662064891605</v>
      </c>
      <c r="W315" s="288">
        <v>0.17593165481140793</v>
      </c>
      <c r="X315" s="288">
        <v>0.17841520852005799</v>
      </c>
      <c r="Y315" s="288">
        <v>0.17694667727259158</v>
      </c>
      <c r="Z315" s="288">
        <v>0.19059049188704094</v>
      </c>
      <c r="AA315" s="288">
        <v>0.16714703111602783</v>
      </c>
      <c r="AB315" s="288">
        <v>0.1859086602863701</v>
      </c>
      <c r="AC315" s="345" t="str">
        <f t="shared" si="23"/>
        <v>Dhaka FR Non-PNP</v>
      </c>
      <c r="AD315" s="363">
        <v>2039493</v>
      </c>
      <c r="AE315" s="363">
        <v>2172849</v>
      </c>
      <c r="AF315" s="363">
        <v>2529704</v>
      </c>
      <c r="AG315" s="363">
        <v>2037251</v>
      </c>
      <c r="AH315" s="363">
        <v>2545723</v>
      </c>
      <c r="AI315" s="363">
        <v>2166834</v>
      </c>
      <c r="AJ315" s="364">
        <f t="shared" si="24"/>
        <v>13491854</v>
      </c>
      <c r="AK315" s="365">
        <v>360582.00880000001</v>
      </c>
      <c r="AL315" s="365">
        <v>387419.51159999997</v>
      </c>
      <c r="AM315" s="365">
        <v>447504.9914</v>
      </c>
      <c r="AN315" s="365">
        <v>388344.53120000003</v>
      </c>
      <c r="AO315" s="365">
        <v>403518.64919999999</v>
      </c>
      <c r="AP315" s="365">
        <v>403681.17420000001</v>
      </c>
      <c r="AQ315" s="366">
        <f t="shared" si="25"/>
        <v>2391050.8663999997</v>
      </c>
      <c r="AR315" s="288">
        <f t="shared" si="26"/>
        <v>0.17722181594909045</v>
      </c>
      <c r="AS315" s="357" t="s">
        <v>1497</v>
      </c>
    </row>
    <row r="316" spans="1:45" hidden="1">
      <c r="A316" s="343">
        <v>363</v>
      </c>
      <c r="B316" s="343" t="s">
        <v>962</v>
      </c>
      <c r="C316" s="343" t="s">
        <v>992</v>
      </c>
      <c r="D316" s="343">
        <v>2300</v>
      </c>
      <c r="E316" s="345" t="s">
        <v>189</v>
      </c>
      <c r="F316" s="345" t="s">
        <v>1537</v>
      </c>
      <c r="G316" s="352" t="s">
        <v>1041</v>
      </c>
      <c r="H316" s="343" t="s">
        <v>189</v>
      </c>
      <c r="I316" s="343" t="s">
        <v>1863</v>
      </c>
      <c r="J316" s="346">
        <v>1966872.2</v>
      </c>
      <c r="K316" s="347">
        <v>4.9855374097150358E-2</v>
      </c>
      <c r="L316" s="346">
        <v>1960489</v>
      </c>
      <c r="M316" s="346">
        <v>1895716</v>
      </c>
      <c r="N316" s="346">
        <v>2089814</v>
      </c>
      <c r="O316" s="346">
        <v>1699092</v>
      </c>
      <c r="P316" s="346">
        <v>2189250</v>
      </c>
      <c r="Q316" s="346">
        <v>95577.571756690508</v>
      </c>
      <c r="R316" s="346">
        <v>73610.058535407763</v>
      </c>
      <c r="S316" s="346">
        <v>131467.48381574661</v>
      </c>
      <c r="T316" s="346">
        <v>79319.565887356846</v>
      </c>
      <c r="U316" s="346">
        <v>110321.06666622398</v>
      </c>
      <c r="V316" s="353">
        <f t="shared" si="22"/>
        <v>0.1565019943533584</v>
      </c>
      <c r="W316" s="288">
        <v>0.15162617139759019</v>
      </c>
      <c r="X316" s="288">
        <v>0.1566104889782273</v>
      </c>
      <c r="Y316" s="288">
        <v>0.15384131800435974</v>
      </c>
      <c r="Z316" s="288">
        <v>0.16449954918052087</v>
      </c>
      <c r="AA316" s="288">
        <v>0.15049623344718766</v>
      </c>
      <c r="AB316" s="288">
        <v>0.1619382051122647</v>
      </c>
      <c r="AC316" s="345" t="str">
        <f t="shared" si="23"/>
        <v>Barishal FR Non-PNP</v>
      </c>
      <c r="AD316" s="363">
        <v>1960489</v>
      </c>
      <c r="AE316" s="363">
        <v>1895716</v>
      </c>
      <c r="AF316" s="363">
        <v>2089814</v>
      </c>
      <c r="AG316" s="363">
        <v>1699092</v>
      </c>
      <c r="AH316" s="363">
        <v>2189250</v>
      </c>
      <c r="AI316" s="363">
        <v>1752515</v>
      </c>
      <c r="AJ316" s="364">
        <f t="shared" si="24"/>
        <v>11586876</v>
      </c>
      <c r="AK316" s="365">
        <v>300935.06150000001</v>
      </c>
      <c r="AL316" s="365">
        <v>296679.86700000003</v>
      </c>
      <c r="AM316" s="365">
        <v>321413.23939999996</v>
      </c>
      <c r="AN316" s="365">
        <v>279500.79850000003</v>
      </c>
      <c r="AO316" s="365">
        <v>309114.63439999998</v>
      </c>
      <c r="AP316" s="365">
        <v>282802.0134</v>
      </c>
      <c r="AQ316" s="366">
        <f t="shared" si="25"/>
        <v>1790445.6142000002</v>
      </c>
      <c r="AR316" s="288">
        <f t="shared" si="26"/>
        <v>0.15452358463143992</v>
      </c>
      <c r="AS316" s="357" t="s">
        <v>1495</v>
      </c>
    </row>
    <row r="317" spans="1:45" hidden="1">
      <c r="A317" s="343">
        <v>673</v>
      </c>
      <c r="B317" s="343" t="s">
        <v>961</v>
      </c>
      <c r="C317" s="343" t="s">
        <v>1003</v>
      </c>
      <c r="D317" s="343">
        <v>756</v>
      </c>
      <c r="E317" s="345" t="s">
        <v>107</v>
      </c>
      <c r="F317" s="345" t="s">
        <v>1537</v>
      </c>
      <c r="G317" s="352" t="s">
        <v>1041</v>
      </c>
      <c r="H317" s="343" t="s">
        <v>107</v>
      </c>
      <c r="I317" s="343" t="s">
        <v>1863</v>
      </c>
      <c r="J317" s="346">
        <v>938931.8</v>
      </c>
      <c r="K317" s="347">
        <v>-1.4980179483883151E-3</v>
      </c>
      <c r="L317" s="346">
        <v>741374</v>
      </c>
      <c r="M317" s="346">
        <v>853457</v>
      </c>
      <c r="N317" s="346">
        <v>1334802</v>
      </c>
      <c r="O317" s="346">
        <v>770896</v>
      </c>
      <c r="P317" s="346">
        <v>994130</v>
      </c>
      <c r="Q317" s="346">
        <v>-76107.571005668433</v>
      </c>
      <c r="R317" s="346">
        <v>-43624.797629918932</v>
      </c>
      <c r="S317" s="346">
        <v>63181.375589019008</v>
      </c>
      <c r="T317" s="346">
        <v>6438.8503926319536</v>
      </c>
      <c r="U317" s="346">
        <v>43079.459210373665</v>
      </c>
      <c r="V317" s="353">
        <f t="shared" si="22"/>
        <v>0.15498213287828219</v>
      </c>
      <c r="W317" s="288">
        <v>0.15346979480334755</v>
      </c>
      <c r="X317" s="288">
        <v>0.13561203062168023</v>
      </c>
      <c r="Y317" s="288">
        <v>0.13447952963336485</v>
      </c>
      <c r="Z317" s="288">
        <v>0.1609819173702127</v>
      </c>
      <c r="AA317" s="288">
        <v>0.15735018111862584</v>
      </c>
      <c r="AB317" s="288">
        <v>0.18799934372246191</v>
      </c>
      <c r="AC317" s="345" t="str">
        <f t="shared" si="23"/>
        <v>Rajshahi FR Non-PNP</v>
      </c>
      <c r="AD317" s="363">
        <v>741374</v>
      </c>
      <c r="AE317" s="363">
        <v>853457</v>
      </c>
      <c r="AF317" s="363">
        <v>1334802</v>
      </c>
      <c r="AG317" s="363">
        <v>770896</v>
      </c>
      <c r="AH317" s="363">
        <v>994130</v>
      </c>
      <c r="AI317" s="363">
        <v>641681</v>
      </c>
      <c r="AJ317" s="364">
        <f t="shared" si="24"/>
        <v>5336340</v>
      </c>
      <c r="AK317" s="365">
        <v>113578.65000000001</v>
      </c>
      <c r="AL317" s="365">
        <v>116411.8076</v>
      </c>
      <c r="AM317" s="365">
        <v>178730.25559999997</v>
      </c>
      <c r="AN317" s="365">
        <v>124191.3456</v>
      </c>
      <c r="AO317" s="365">
        <v>156475.90460000001</v>
      </c>
      <c r="AP317" s="365">
        <v>120491.9166</v>
      </c>
      <c r="AQ317" s="366">
        <f t="shared" si="25"/>
        <v>809879.88</v>
      </c>
      <c r="AR317" s="288">
        <f t="shared" si="26"/>
        <v>0.15176691889947042</v>
      </c>
      <c r="AS317" s="357" t="s">
        <v>1499</v>
      </c>
    </row>
    <row r="318" spans="1:45" hidden="1">
      <c r="A318" s="343">
        <v>789</v>
      </c>
      <c r="B318" s="343" t="s">
        <v>953</v>
      </c>
      <c r="C318" s="343" t="s">
        <v>2021</v>
      </c>
      <c r="D318" s="343">
        <v>2500</v>
      </c>
      <c r="E318" s="345" t="s">
        <v>18</v>
      </c>
      <c r="F318" s="345" t="s">
        <v>1537</v>
      </c>
      <c r="G318" s="352" t="s">
        <v>1041</v>
      </c>
      <c r="H318" s="343" t="s">
        <v>18</v>
      </c>
      <c r="I318" s="343" t="s">
        <v>1863</v>
      </c>
      <c r="J318" s="346">
        <v>1783649.2</v>
      </c>
      <c r="K318" s="347">
        <v>3.7406383976249451E-2</v>
      </c>
      <c r="L318" s="346">
        <v>1620878</v>
      </c>
      <c r="M318" s="346">
        <v>1682085</v>
      </c>
      <c r="N318" s="346">
        <v>2224344</v>
      </c>
      <c r="O318" s="346">
        <v>1512054</v>
      </c>
      <c r="P318" s="346">
        <v>1878885</v>
      </c>
      <c r="Q318" s="346">
        <v>44120.570729730534</v>
      </c>
      <c r="R318" s="346">
        <v>45041.24684546786</v>
      </c>
      <c r="S318" s="346">
        <v>100589.21498491726</v>
      </c>
      <c r="T318" s="346">
        <v>42843.026460618275</v>
      </c>
      <c r="U318" s="346">
        <v>101005.27524991677</v>
      </c>
      <c r="V318" s="353">
        <f t="shared" si="22"/>
        <v>0.14381751690771871</v>
      </c>
      <c r="W318" s="288">
        <v>0.13891050357051365</v>
      </c>
      <c r="X318" s="288">
        <v>0.14485740676080089</v>
      </c>
      <c r="Y318" s="288">
        <v>0.13062910145130399</v>
      </c>
      <c r="Z318" s="288">
        <v>0.14514697149738942</v>
      </c>
      <c r="AA318" s="288">
        <v>0.14820083328509101</v>
      </c>
      <c r="AB318" s="288">
        <v>0.15516028488121322</v>
      </c>
      <c r="AC318" s="345" t="str">
        <f t="shared" si="23"/>
        <v>Mymensingh FR Non-PNP</v>
      </c>
      <c r="AD318" s="363">
        <v>1620878</v>
      </c>
      <c r="AE318" s="363">
        <v>1682085</v>
      </c>
      <c r="AF318" s="363">
        <v>2224344</v>
      </c>
      <c r="AG318" s="363">
        <v>1512054</v>
      </c>
      <c r="AH318" s="363">
        <v>1878885</v>
      </c>
      <c r="AI318" s="363">
        <v>1552368</v>
      </c>
      <c r="AJ318" s="364">
        <f t="shared" si="24"/>
        <v>10470614</v>
      </c>
      <c r="AK318" s="365">
        <v>239241.44520000002</v>
      </c>
      <c r="AL318" s="365">
        <v>243902.03499999997</v>
      </c>
      <c r="AM318" s="365">
        <v>287163.0686</v>
      </c>
      <c r="AN318" s="365">
        <v>219399.18050000002</v>
      </c>
      <c r="AO318" s="365">
        <v>281269.38390000002</v>
      </c>
      <c r="AP318" s="365">
        <v>244947.41699999999</v>
      </c>
      <c r="AQ318" s="366">
        <f t="shared" si="25"/>
        <v>1515922.5301999999</v>
      </c>
      <c r="AR318" s="288">
        <f t="shared" si="26"/>
        <v>0.14477876179945129</v>
      </c>
      <c r="AS318" s="357" t="s">
        <v>1515</v>
      </c>
    </row>
    <row r="319" spans="1:45">
      <c r="A319" s="343">
        <v>155</v>
      </c>
      <c r="B319" s="343" t="s">
        <v>958</v>
      </c>
      <c r="C319" s="343" t="s">
        <v>1001</v>
      </c>
      <c r="D319" s="343">
        <v>1500</v>
      </c>
      <c r="E319" s="345" t="s">
        <v>195</v>
      </c>
      <c r="F319" s="345" t="s">
        <v>1537</v>
      </c>
      <c r="G319" s="352" t="s">
        <v>1041</v>
      </c>
      <c r="H319" s="343" t="s">
        <v>283</v>
      </c>
      <c r="I319" s="343" t="s">
        <v>1863</v>
      </c>
      <c r="J319" s="346">
        <v>3038332.4</v>
      </c>
      <c r="K319" s="347">
        <v>6.937422653453662E-2</v>
      </c>
      <c r="L319" s="346">
        <v>3378685</v>
      </c>
      <c r="M319" s="346">
        <v>2964670</v>
      </c>
      <c r="N319" s="346">
        <v>3024244</v>
      </c>
      <c r="O319" s="346">
        <v>2621751</v>
      </c>
      <c r="P319" s="346">
        <v>3202312</v>
      </c>
      <c r="Q319" s="346">
        <v>237602.15085006505</v>
      </c>
      <c r="R319" s="346">
        <v>188140.88953299529</v>
      </c>
      <c r="S319" s="346">
        <v>235687.20251568034</v>
      </c>
      <c r="T319" s="346">
        <v>156836.84165762225</v>
      </c>
      <c r="U319" s="346">
        <v>235642.71646774869</v>
      </c>
      <c r="V319" s="353">
        <f t="shared" si="22"/>
        <v>0.16790586298471086</v>
      </c>
      <c r="W319" s="288">
        <v>0.1663224848667155</v>
      </c>
      <c r="X319" s="288">
        <v>0.16792007249959812</v>
      </c>
      <c r="Y319" s="288">
        <v>0.16776625056880803</v>
      </c>
      <c r="Z319" s="288">
        <v>0.16626775248275399</v>
      </c>
      <c r="AA319" s="288">
        <v>0.16079060353021116</v>
      </c>
      <c r="AB319" s="288">
        <v>0.17836801396017854</v>
      </c>
      <c r="AC319" s="345" t="str">
        <f t="shared" si="23"/>
        <v>Chattogram FR Non-PNP</v>
      </c>
      <c r="AD319" s="363">
        <v>3378685</v>
      </c>
      <c r="AE319" s="363">
        <v>2964670</v>
      </c>
      <c r="AF319" s="363">
        <v>3024244</v>
      </c>
      <c r="AG319" s="363">
        <v>2621751</v>
      </c>
      <c r="AH319" s="363">
        <v>3202312</v>
      </c>
      <c r="AI319" s="363">
        <v>2725328</v>
      </c>
      <c r="AJ319" s="364">
        <f t="shared" si="24"/>
        <v>17916990</v>
      </c>
      <c r="AK319" s="365">
        <v>559510.07039999997</v>
      </c>
      <c r="AL319" s="365">
        <v>499250.93319999997</v>
      </c>
      <c r="AM319" s="365">
        <v>506202.70139999996</v>
      </c>
      <c r="AN319" s="365">
        <v>435734.68379999994</v>
      </c>
      <c r="AO319" s="365">
        <v>504364.45500000002</v>
      </c>
      <c r="AP319" s="365">
        <v>485356.16090000002</v>
      </c>
      <c r="AQ319" s="366">
        <f t="shared" si="25"/>
        <v>2990419.0046999999</v>
      </c>
      <c r="AR319" s="288">
        <f t="shared" si="26"/>
        <v>0.16690409520237495</v>
      </c>
      <c r="AS319" s="357" t="s">
        <v>1494</v>
      </c>
    </row>
    <row r="320" spans="1:45" hidden="1">
      <c r="A320" s="343">
        <v>176</v>
      </c>
      <c r="B320" s="343" t="s">
        <v>956</v>
      </c>
      <c r="C320" s="343" t="s">
        <v>2022</v>
      </c>
      <c r="D320" s="343">
        <v>1480</v>
      </c>
      <c r="E320" s="345" t="s">
        <v>52</v>
      </c>
      <c r="F320" s="345" t="s">
        <v>1537</v>
      </c>
      <c r="G320" s="352" t="s">
        <v>1041</v>
      </c>
      <c r="H320" s="343" t="s">
        <v>165</v>
      </c>
      <c r="I320" s="343" t="s">
        <v>52</v>
      </c>
      <c r="J320" s="346">
        <v>2672836.2000000002</v>
      </c>
      <c r="K320" s="347">
        <v>4.9796852689140796E-2</v>
      </c>
      <c r="L320" s="346">
        <v>2936420</v>
      </c>
      <c r="M320" s="346">
        <v>2401968</v>
      </c>
      <c r="N320" s="346">
        <v>3159670</v>
      </c>
      <c r="O320" s="346">
        <v>2073864</v>
      </c>
      <c r="P320" s="346">
        <v>2792259</v>
      </c>
      <c r="Q320" s="346">
        <v>127434.92572980077</v>
      </c>
      <c r="R320" s="346">
        <v>91021.497047614481</v>
      </c>
      <c r="S320" s="346">
        <v>205644.78986414912</v>
      </c>
      <c r="T320" s="346">
        <v>89798.816267704649</v>
      </c>
      <c r="U320" s="346">
        <v>151594.12365874543</v>
      </c>
      <c r="V320" s="353">
        <f t="shared" si="22"/>
        <v>0.15413064160439749</v>
      </c>
      <c r="W320" s="288">
        <v>0.13490546068757131</v>
      </c>
      <c r="X320" s="288">
        <v>0.14738340487109428</v>
      </c>
      <c r="Y320" s="288">
        <v>0.14694603073568524</v>
      </c>
      <c r="Z320" s="288">
        <v>0.17685192514408507</v>
      </c>
      <c r="AA320" s="288">
        <v>0.14578259453146825</v>
      </c>
      <c r="AB320" s="288">
        <v>0.17291443365648071</v>
      </c>
      <c r="AC320" s="345" t="str">
        <f t="shared" si="23"/>
        <v>Dhaka FR Non-PNP</v>
      </c>
      <c r="AD320" s="363">
        <v>2936420</v>
      </c>
      <c r="AE320" s="363">
        <v>2401968</v>
      </c>
      <c r="AF320" s="363">
        <v>3159670</v>
      </c>
      <c r="AG320" s="363">
        <v>2073864</v>
      </c>
      <c r="AH320" s="363">
        <v>2792259</v>
      </c>
      <c r="AI320" s="363">
        <v>2137529</v>
      </c>
      <c r="AJ320" s="364">
        <f t="shared" si="24"/>
        <v>15501710</v>
      </c>
      <c r="AK320" s="365">
        <v>404638.53820000001</v>
      </c>
      <c r="AL320" s="365">
        <v>351167.57539999997</v>
      </c>
      <c r="AM320" s="365">
        <v>460679.59440000006</v>
      </c>
      <c r="AN320" s="365">
        <v>366866.36469999998</v>
      </c>
      <c r="AO320" s="365">
        <v>404319.10320000001</v>
      </c>
      <c r="AP320" s="365">
        <v>369572.02100000001</v>
      </c>
      <c r="AQ320" s="366">
        <f t="shared" si="25"/>
        <v>2357243.1969000003</v>
      </c>
      <c r="AR320" s="288">
        <f t="shared" si="26"/>
        <v>0.15206343022156912</v>
      </c>
      <c r="AS320" s="357" t="s">
        <v>1497</v>
      </c>
    </row>
    <row r="321" spans="1:45" hidden="1">
      <c r="A321" s="343">
        <v>648</v>
      </c>
      <c r="B321" s="343" t="s">
        <v>963</v>
      </c>
      <c r="C321" s="343" t="s">
        <v>964</v>
      </c>
      <c r="D321" s="343">
        <v>371</v>
      </c>
      <c r="E321" s="345" t="s">
        <v>52</v>
      </c>
      <c r="F321" s="345" t="s">
        <v>1537</v>
      </c>
      <c r="G321" s="352" t="s">
        <v>1041</v>
      </c>
      <c r="H321" s="343" t="s">
        <v>52</v>
      </c>
      <c r="I321" s="343" t="s">
        <v>52</v>
      </c>
      <c r="J321" s="346">
        <v>827071.2</v>
      </c>
      <c r="K321" s="347">
        <v>1.4492251041479068E-2</v>
      </c>
      <c r="L321" s="346">
        <v>638602</v>
      </c>
      <c r="M321" s="346">
        <v>734417</v>
      </c>
      <c r="N321" s="346">
        <v>1037610</v>
      </c>
      <c r="O321" s="346">
        <v>820522</v>
      </c>
      <c r="P321" s="346">
        <v>904205</v>
      </c>
      <c r="Q321" s="346">
        <v>-11404.601650902798</v>
      </c>
      <c r="R321" s="346">
        <v>8951.3189648878761</v>
      </c>
      <c r="S321" s="346">
        <v>32594.122982055211</v>
      </c>
      <c r="T321" s="346">
        <v>4818.98010575425</v>
      </c>
      <c r="U321" s="346">
        <v>24970.796896092172</v>
      </c>
      <c r="V321" s="353">
        <f t="shared" si="22"/>
        <v>0.13711960555708555</v>
      </c>
      <c r="W321" s="288">
        <v>0.14221143091776367</v>
      </c>
      <c r="X321" s="288">
        <v>0.13632594877916879</v>
      </c>
      <c r="Y321" s="288">
        <v>0.13544765255483349</v>
      </c>
      <c r="Z321" s="288">
        <v>0.14181181740508861</v>
      </c>
      <c r="AA321" s="288">
        <v>0.12405574625222346</v>
      </c>
      <c r="AB321" s="288">
        <v>0.14286503743343529</v>
      </c>
      <c r="AC321" s="345" t="str">
        <f t="shared" si="23"/>
        <v>Dhaka FR Non-PNP</v>
      </c>
      <c r="AD321" s="363">
        <v>638602</v>
      </c>
      <c r="AE321" s="363">
        <v>734417</v>
      </c>
      <c r="AF321" s="363">
        <v>1037610</v>
      </c>
      <c r="AG321" s="363">
        <v>820522</v>
      </c>
      <c r="AH321" s="363">
        <v>904205</v>
      </c>
      <c r="AI321" s="363">
        <v>849589</v>
      </c>
      <c r="AJ321" s="364">
        <f t="shared" si="24"/>
        <v>4984945</v>
      </c>
      <c r="AK321" s="365">
        <v>90808.92</v>
      </c>
      <c r="AL321" s="365">
        <v>101496.15299999999</v>
      </c>
      <c r="AM321" s="365">
        <v>140388.633</v>
      </c>
      <c r="AN321" s="365">
        <v>116350.01960000001</v>
      </c>
      <c r="AO321" s="365">
        <v>108477.1844</v>
      </c>
      <c r="AP321" s="365">
        <v>121132.996</v>
      </c>
      <c r="AQ321" s="366">
        <f t="shared" si="25"/>
        <v>678653.90600000008</v>
      </c>
      <c r="AR321" s="288">
        <f t="shared" si="26"/>
        <v>0.13614070085026014</v>
      </c>
      <c r="AS321" s="357" t="s">
        <v>1497</v>
      </c>
    </row>
    <row r="322" spans="1:45" hidden="1">
      <c r="A322" s="343">
        <v>538</v>
      </c>
      <c r="B322" s="343" t="s">
        <v>954</v>
      </c>
      <c r="C322" s="343" t="s">
        <v>955</v>
      </c>
      <c r="D322" s="343">
        <v>2000</v>
      </c>
      <c r="E322" s="345" t="s">
        <v>18</v>
      </c>
      <c r="F322" s="345" t="s">
        <v>1537</v>
      </c>
      <c r="G322" s="352" t="s">
        <v>1041</v>
      </c>
      <c r="H322" s="343" t="s">
        <v>48</v>
      </c>
      <c r="I322" s="343" t="s">
        <v>1863</v>
      </c>
      <c r="J322" s="346">
        <v>946646.6</v>
      </c>
      <c r="K322" s="347">
        <v>2.7752627003999737E-2</v>
      </c>
      <c r="L322" s="346">
        <v>966984</v>
      </c>
      <c r="M322" s="346">
        <v>920738</v>
      </c>
      <c r="N322" s="346">
        <v>1020937</v>
      </c>
      <c r="O322" s="346">
        <v>669433</v>
      </c>
      <c r="P322" s="346">
        <v>1155141</v>
      </c>
      <c r="Q322" s="346">
        <v>12650.984352232917</v>
      </c>
      <c r="R322" s="346">
        <v>19732.954429489706</v>
      </c>
      <c r="S322" s="346">
        <v>40980.053699719138</v>
      </c>
      <c r="T322" s="346">
        <v>233.7404739758058</v>
      </c>
      <c r="U322" s="346">
        <v>57761.917016605119</v>
      </c>
      <c r="V322" s="353">
        <f t="shared" si="22"/>
        <v>0.14829116107397791</v>
      </c>
      <c r="W322" s="288">
        <v>0.14166033885940466</v>
      </c>
      <c r="X322" s="288">
        <v>0.15403464015508961</v>
      </c>
      <c r="Y322" s="288">
        <v>0.14951260198473176</v>
      </c>
      <c r="Z322" s="288">
        <v>0.16342642210020067</v>
      </c>
      <c r="AA322" s="288">
        <v>0.12348187753172994</v>
      </c>
      <c r="AB322" s="288">
        <v>0.15763108581271096</v>
      </c>
      <c r="AC322" s="345" t="str">
        <f t="shared" si="23"/>
        <v>Mymensingh FR Non-PNP</v>
      </c>
      <c r="AD322" s="363">
        <v>966984</v>
      </c>
      <c r="AE322" s="363">
        <v>920738</v>
      </c>
      <c r="AF322" s="363">
        <v>1020937</v>
      </c>
      <c r="AG322" s="363">
        <v>669433</v>
      </c>
      <c r="AH322" s="363">
        <v>1155141</v>
      </c>
      <c r="AI322" s="363">
        <v>762732</v>
      </c>
      <c r="AJ322" s="364">
        <f t="shared" si="24"/>
        <v>5495965</v>
      </c>
      <c r="AK322" s="365">
        <v>139729.33249999999</v>
      </c>
      <c r="AL322" s="365">
        <v>141793.49799999999</v>
      </c>
      <c r="AM322" s="365">
        <v>152732.3248</v>
      </c>
      <c r="AN322" s="365">
        <v>109385.18879999999</v>
      </c>
      <c r="AO322" s="365">
        <v>135036.21670000002</v>
      </c>
      <c r="AP322" s="365">
        <v>119977.7436</v>
      </c>
      <c r="AQ322" s="366">
        <f t="shared" si="25"/>
        <v>798654.30440000002</v>
      </c>
      <c r="AR322" s="288">
        <f t="shared" si="26"/>
        <v>0.14531648298342512</v>
      </c>
      <c r="AS322" s="357" t="s">
        <v>1515</v>
      </c>
    </row>
    <row r="323" spans="1:45" hidden="1">
      <c r="A323" s="343">
        <v>308</v>
      </c>
      <c r="B323" s="343" t="s">
        <v>965</v>
      </c>
      <c r="C323" s="343" t="s">
        <v>2023</v>
      </c>
      <c r="D323" s="343">
        <v>1200</v>
      </c>
      <c r="E323" s="345" t="s">
        <v>159</v>
      </c>
      <c r="F323" s="345" t="s">
        <v>1537</v>
      </c>
      <c r="G323" s="352" t="s">
        <v>1041</v>
      </c>
      <c r="H323" s="343" t="s">
        <v>156</v>
      </c>
      <c r="I323" s="343" t="s">
        <v>1863</v>
      </c>
      <c r="J323" s="346">
        <v>1839125.4</v>
      </c>
      <c r="K323" s="347">
        <v>5.9535636393483575E-2</v>
      </c>
      <c r="L323" s="346">
        <v>1692107</v>
      </c>
      <c r="M323" s="346">
        <v>1692085</v>
      </c>
      <c r="N323" s="346">
        <v>2158089</v>
      </c>
      <c r="O323" s="346">
        <v>1467184</v>
      </c>
      <c r="P323" s="346">
        <v>2186162</v>
      </c>
      <c r="Q323" s="346">
        <v>95714.509989899932</v>
      </c>
      <c r="R323" s="346">
        <v>64232.842364916636</v>
      </c>
      <c r="S323" s="346">
        <v>154627.76301923348</v>
      </c>
      <c r="T323" s="346">
        <v>74062.634448222903</v>
      </c>
      <c r="U323" s="346">
        <v>158829.75565982721</v>
      </c>
      <c r="V323" s="353">
        <f t="shared" si="22"/>
        <v>0.1640531108770876</v>
      </c>
      <c r="W323" s="288">
        <v>0.15045911786620095</v>
      </c>
      <c r="X323" s="288">
        <v>0.15655236352082694</v>
      </c>
      <c r="Y323" s="288">
        <v>0.15899156214561139</v>
      </c>
      <c r="Z323" s="288">
        <v>0.18063341650797166</v>
      </c>
      <c r="AA323" s="288">
        <v>0.15807162603086647</v>
      </c>
      <c r="AB323" s="288">
        <v>0.17961057919104814</v>
      </c>
      <c r="AC323" s="345" t="str">
        <f t="shared" si="23"/>
        <v>Khulna FR Non-PNP</v>
      </c>
      <c r="AD323" s="363">
        <v>1692107</v>
      </c>
      <c r="AE323" s="363">
        <v>1692085</v>
      </c>
      <c r="AF323" s="363">
        <v>2158089</v>
      </c>
      <c r="AG323" s="363">
        <v>1467184</v>
      </c>
      <c r="AH323" s="363">
        <v>2186162</v>
      </c>
      <c r="AI323" s="363">
        <v>1696710</v>
      </c>
      <c r="AJ323" s="364">
        <f t="shared" si="24"/>
        <v>10892337</v>
      </c>
      <c r="AK323" s="365">
        <v>256692.63190000001</v>
      </c>
      <c r="AL323" s="365">
        <v>263941.52889999998</v>
      </c>
      <c r="AM323" s="365">
        <v>340978.06199999998</v>
      </c>
      <c r="AN323" s="365">
        <v>264973.24979999999</v>
      </c>
      <c r="AO323" s="365">
        <v>341041.11599999998</v>
      </c>
      <c r="AP323" s="365">
        <v>304559.26549999998</v>
      </c>
      <c r="AQ323" s="366">
        <f t="shared" si="25"/>
        <v>1772185.8540999999</v>
      </c>
      <c r="AR323" s="288">
        <f t="shared" si="26"/>
        <v>0.16270024092166813</v>
      </c>
      <c r="AS323" s="357" t="s">
        <v>1514</v>
      </c>
    </row>
    <row r="324" spans="1:45" hidden="1">
      <c r="A324" s="343">
        <v>415</v>
      </c>
      <c r="B324" s="343" t="s">
        <v>960</v>
      </c>
      <c r="C324" s="343" t="s">
        <v>2024</v>
      </c>
      <c r="D324" s="343">
        <v>1200</v>
      </c>
      <c r="E324" s="345" t="s">
        <v>107</v>
      </c>
      <c r="F324" s="345" t="s">
        <v>1537</v>
      </c>
      <c r="G324" s="352" t="s">
        <v>1041</v>
      </c>
      <c r="H324" s="343" t="s">
        <v>226</v>
      </c>
      <c r="I324" s="343" t="s">
        <v>1863</v>
      </c>
      <c r="J324" s="346">
        <v>1287598.6000000001</v>
      </c>
      <c r="K324" s="347">
        <v>4.5080874835794198E-2</v>
      </c>
      <c r="L324" s="346">
        <v>1326142</v>
      </c>
      <c r="M324" s="346">
        <v>1103315</v>
      </c>
      <c r="N324" s="346">
        <v>1507516</v>
      </c>
      <c r="O324" s="346">
        <v>1109592</v>
      </c>
      <c r="P324" s="346">
        <v>1391428</v>
      </c>
      <c r="Q324" s="346">
        <v>66655.923853822373</v>
      </c>
      <c r="R324" s="346">
        <v>37589.044299275381</v>
      </c>
      <c r="S324" s="346">
        <v>80691.844301078672</v>
      </c>
      <c r="T324" s="346">
        <v>22251.479319107108</v>
      </c>
      <c r="U324" s="346">
        <v>83042.064853435731</v>
      </c>
      <c r="V324" s="353">
        <f t="shared" si="22"/>
        <v>0.14507849286508537</v>
      </c>
      <c r="W324" s="288">
        <v>0.13213945584050668</v>
      </c>
      <c r="X324" s="288">
        <v>0.14038440005772962</v>
      </c>
      <c r="Y324" s="288">
        <v>0.13468309298617742</v>
      </c>
      <c r="Z324" s="288">
        <v>0.15816764237143327</v>
      </c>
      <c r="AA324" s="288">
        <v>0.14155382907353684</v>
      </c>
      <c r="AB324" s="288">
        <v>0.16354253686112835</v>
      </c>
      <c r="AC324" s="345" t="str">
        <f t="shared" si="23"/>
        <v>Rajshahi FR Non-PNP</v>
      </c>
      <c r="AD324" s="363">
        <v>1326142</v>
      </c>
      <c r="AE324" s="363">
        <v>1103315</v>
      </c>
      <c r="AF324" s="363">
        <v>1507516</v>
      </c>
      <c r="AG324" s="363">
        <v>1109592</v>
      </c>
      <c r="AH324" s="363">
        <v>1391428</v>
      </c>
      <c r="AI324" s="363">
        <v>1148571</v>
      </c>
      <c r="AJ324" s="364">
        <f t="shared" si="24"/>
        <v>7586564</v>
      </c>
      <c r="AK324" s="365">
        <v>175979.04340000002</v>
      </c>
      <c r="AL324" s="365">
        <v>156670.72999999998</v>
      </c>
      <c r="AM324" s="365">
        <v>202760.902</v>
      </c>
      <c r="AN324" s="365">
        <v>175537.29620000001</v>
      </c>
      <c r="AO324" s="365">
        <v>199391.77570000003</v>
      </c>
      <c r="AP324" s="365">
        <v>187787.76149999999</v>
      </c>
      <c r="AQ324" s="366">
        <f t="shared" si="25"/>
        <v>1098127.5088</v>
      </c>
      <c r="AR324" s="288">
        <f t="shared" si="26"/>
        <v>0.14474635800871119</v>
      </c>
      <c r="AS324" s="357" t="s">
        <v>1499</v>
      </c>
    </row>
    <row r="325" spans="1:45" hidden="1">
      <c r="A325" s="343">
        <v>326</v>
      </c>
      <c r="B325" s="343" t="s">
        <v>959</v>
      </c>
      <c r="C325" s="343" t="s">
        <v>2025</v>
      </c>
      <c r="D325" s="343">
        <v>1500</v>
      </c>
      <c r="E325" s="345" t="s">
        <v>52</v>
      </c>
      <c r="F325" s="345" t="s">
        <v>1537</v>
      </c>
      <c r="G325" s="352" t="s">
        <v>1041</v>
      </c>
      <c r="H325" s="343" t="s">
        <v>98</v>
      </c>
      <c r="I325" s="343" t="s">
        <v>52</v>
      </c>
      <c r="J325" s="346">
        <v>1816099.4</v>
      </c>
      <c r="K325" s="347">
        <v>6.319970533787983E-2</v>
      </c>
      <c r="L325" s="346">
        <v>1590642</v>
      </c>
      <c r="M325" s="346">
        <v>1806974</v>
      </c>
      <c r="N325" s="346">
        <v>2129601</v>
      </c>
      <c r="O325" s="346">
        <v>1516797</v>
      </c>
      <c r="P325" s="346">
        <v>2036483</v>
      </c>
      <c r="Q325" s="346">
        <v>84861.138076904783</v>
      </c>
      <c r="R325" s="346">
        <v>93410.611481505272</v>
      </c>
      <c r="S325" s="346">
        <v>154973.07230864407</v>
      </c>
      <c r="T325" s="346">
        <v>88062.101570663974</v>
      </c>
      <c r="U325" s="346">
        <v>152577.81128378358</v>
      </c>
      <c r="V325" s="353">
        <f t="shared" ref="V325:V388" si="27">AVERAGE(W325:AB325)</f>
        <v>0.17047573838279639</v>
      </c>
      <c r="W325" s="288">
        <v>0.17498032178638634</v>
      </c>
      <c r="X325" s="288">
        <v>0.16945652625940352</v>
      </c>
      <c r="Y325" s="288">
        <v>0.16365284695997193</v>
      </c>
      <c r="Z325" s="288">
        <v>0.17276623422272963</v>
      </c>
      <c r="AA325" s="288">
        <v>0.16386639784908355</v>
      </c>
      <c r="AB325" s="288">
        <v>0.17813210321920336</v>
      </c>
      <c r="AC325" s="345" t="str">
        <f t="shared" ref="AC325:AC388" si="28">CONCATENATE(E325," ",G325," ",F325)</f>
        <v>Dhaka FR Non-PNP</v>
      </c>
      <c r="AD325" s="363">
        <v>1590642</v>
      </c>
      <c r="AE325" s="363">
        <v>1806974</v>
      </c>
      <c r="AF325" s="363">
        <v>2129601</v>
      </c>
      <c r="AG325" s="363">
        <v>1516797</v>
      </c>
      <c r="AH325" s="363">
        <v>2036483</v>
      </c>
      <c r="AI325" s="363">
        <v>1484645</v>
      </c>
      <c r="AJ325" s="364">
        <f t="shared" ref="AJ325:AJ388" si="29">SUM(AD325:AI325)</f>
        <v>10565142</v>
      </c>
      <c r="AK325" s="365">
        <v>280271.12040000001</v>
      </c>
      <c r="AL325" s="365">
        <v>306282.09299999999</v>
      </c>
      <c r="AM325" s="365">
        <v>348616.0111</v>
      </c>
      <c r="AN325" s="365">
        <v>262102.69440000001</v>
      </c>
      <c r="AO325" s="365">
        <v>338056.17800000001</v>
      </c>
      <c r="AP325" s="365">
        <v>264851.74800000002</v>
      </c>
      <c r="AQ325" s="366">
        <f t="shared" ref="AQ325:AQ388" si="30">SUM(AK325:AP325)</f>
        <v>1800179.8448999999</v>
      </c>
      <c r="AR325" s="288">
        <f t="shared" ref="AR325:AR388" si="31">AQ325/AJ325</f>
        <v>0.17038860858661434</v>
      </c>
      <c r="AS325" s="357" t="s">
        <v>1497</v>
      </c>
    </row>
    <row r="326" spans="1:45" hidden="1">
      <c r="A326" s="343">
        <v>660</v>
      </c>
      <c r="B326" s="343" t="s">
        <v>966</v>
      </c>
      <c r="C326" s="343" t="s">
        <v>2026</v>
      </c>
      <c r="D326" s="343">
        <v>2000</v>
      </c>
      <c r="E326" s="345" t="s">
        <v>107</v>
      </c>
      <c r="F326" s="345" t="s">
        <v>1537</v>
      </c>
      <c r="G326" s="352" t="s">
        <v>1041</v>
      </c>
      <c r="H326" s="343" t="s">
        <v>1563</v>
      </c>
      <c r="I326" s="343" t="s">
        <v>1863</v>
      </c>
      <c r="J326" s="346">
        <v>752087</v>
      </c>
      <c r="K326" s="347">
        <v>1.2717263800688057E-2</v>
      </c>
      <c r="L326" s="346">
        <v>680204</v>
      </c>
      <c r="M326" s="346">
        <v>705658</v>
      </c>
      <c r="N326" s="346">
        <v>847989</v>
      </c>
      <c r="O326" s="346">
        <v>626396</v>
      </c>
      <c r="P326" s="346">
        <v>900188</v>
      </c>
      <c r="Q326" s="346">
        <v>4397.7944734870107</v>
      </c>
      <c r="R326" s="346">
        <v>-4586.608363488238</v>
      </c>
      <c r="S326" s="346">
        <v>28264.741112116812</v>
      </c>
      <c r="T326" s="346">
        <v>-6377.1696514749492</v>
      </c>
      <c r="U326" s="346">
        <v>26123.686329699762</v>
      </c>
      <c r="V326" s="353">
        <f t="shared" si="27"/>
        <v>0.16336226172638843</v>
      </c>
      <c r="W326" s="288">
        <v>0.16313107863821602</v>
      </c>
      <c r="X326" s="288">
        <v>0.15435041528874682</v>
      </c>
      <c r="Y326" s="288">
        <v>0.15716461937472068</v>
      </c>
      <c r="Z326" s="288">
        <v>0.16351744934299986</v>
      </c>
      <c r="AA326" s="288">
        <v>0.15850564988342455</v>
      </c>
      <c r="AB326" s="288">
        <v>0.18350435783022279</v>
      </c>
      <c r="AC326" s="345" t="str">
        <f t="shared" si="28"/>
        <v>Rajshahi FR Non-PNP</v>
      </c>
      <c r="AD326" s="363">
        <v>680204</v>
      </c>
      <c r="AE326" s="363">
        <v>705658</v>
      </c>
      <c r="AF326" s="363">
        <v>847989</v>
      </c>
      <c r="AG326" s="363">
        <v>626396</v>
      </c>
      <c r="AH326" s="363">
        <v>900188</v>
      </c>
      <c r="AI326" s="363">
        <v>630532</v>
      </c>
      <c r="AJ326" s="364">
        <f t="shared" si="29"/>
        <v>4390967</v>
      </c>
      <c r="AK326" s="365">
        <v>113389.84009999999</v>
      </c>
      <c r="AL326" s="365">
        <v>109376.68</v>
      </c>
      <c r="AM326" s="365">
        <v>133049.31720000002</v>
      </c>
      <c r="AN326" s="365">
        <v>101299.12049999999</v>
      </c>
      <c r="AO326" s="365">
        <v>144750.2304</v>
      </c>
      <c r="AP326" s="365">
        <v>115685.37299999999</v>
      </c>
      <c r="AQ326" s="366">
        <f t="shared" si="30"/>
        <v>717550.5612</v>
      </c>
      <c r="AR326" s="288">
        <f t="shared" si="31"/>
        <v>0.16341515688913172</v>
      </c>
      <c r="AS326" s="357" t="s">
        <v>1499</v>
      </c>
    </row>
    <row r="327" spans="1:45" hidden="1">
      <c r="A327" s="343">
        <v>251</v>
      </c>
      <c r="B327" s="343" t="s">
        <v>983</v>
      </c>
      <c r="C327" s="343" t="s">
        <v>2027</v>
      </c>
      <c r="D327" s="343">
        <v>1150</v>
      </c>
      <c r="E327" s="345" t="s">
        <v>189</v>
      </c>
      <c r="F327" s="345" t="s">
        <v>1537</v>
      </c>
      <c r="G327" s="352" t="s">
        <v>1041</v>
      </c>
      <c r="H327" s="343" t="s">
        <v>189</v>
      </c>
      <c r="I327" s="343" t="s">
        <v>1863</v>
      </c>
      <c r="J327" s="346">
        <v>2534240.4</v>
      </c>
      <c r="K327" s="347">
        <v>4.420905098075692E-2</v>
      </c>
      <c r="L327" s="346">
        <v>2546879</v>
      </c>
      <c r="M327" s="346">
        <v>2526192</v>
      </c>
      <c r="N327" s="346">
        <v>2746422</v>
      </c>
      <c r="O327" s="346">
        <v>2133427</v>
      </c>
      <c r="P327" s="346">
        <v>2718282</v>
      </c>
      <c r="Q327" s="346">
        <v>114187.44011416717</v>
      </c>
      <c r="R327" s="346">
        <v>87858.983927356894</v>
      </c>
      <c r="S327" s="346">
        <v>166713.30187450111</v>
      </c>
      <c r="T327" s="346">
        <v>35788.202383188647</v>
      </c>
      <c r="U327" s="346">
        <v>155633.88690625527</v>
      </c>
      <c r="V327" s="353">
        <f t="shared" si="27"/>
        <v>0.15903302613072637</v>
      </c>
      <c r="W327" s="288">
        <v>0.15427015089434326</v>
      </c>
      <c r="X327" s="288">
        <v>0.153980810488176</v>
      </c>
      <c r="Y327" s="288">
        <v>0.15066189486568202</v>
      </c>
      <c r="Z327" s="288">
        <v>0.1698409682715499</v>
      </c>
      <c r="AA327" s="288">
        <v>0.15770232800029865</v>
      </c>
      <c r="AB327" s="288">
        <v>0.16774200426430819</v>
      </c>
      <c r="AC327" s="345" t="str">
        <f t="shared" si="28"/>
        <v>Barishal FR Non-PNP</v>
      </c>
      <c r="AD327" s="363">
        <v>2546879</v>
      </c>
      <c r="AE327" s="363">
        <v>2526192</v>
      </c>
      <c r="AF327" s="363">
        <v>2746422</v>
      </c>
      <c r="AG327" s="363">
        <v>2133427</v>
      </c>
      <c r="AH327" s="363">
        <v>2718282</v>
      </c>
      <c r="AI327" s="363">
        <v>2280304</v>
      </c>
      <c r="AJ327" s="364">
        <f t="shared" si="29"/>
        <v>14951506</v>
      </c>
      <c r="AK327" s="365">
        <v>395275.62080000003</v>
      </c>
      <c r="AL327" s="365">
        <v>389286.18719999999</v>
      </c>
      <c r="AM327" s="365">
        <v>413611.45440000005</v>
      </c>
      <c r="AN327" s="365">
        <v>362256.07440000004</v>
      </c>
      <c r="AO327" s="365">
        <v>429217.04360000003</v>
      </c>
      <c r="AP327" s="365">
        <v>382399.43429999996</v>
      </c>
      <c r="AQ327" s="366">
        <f t="shared" si="30"/>
        <v>2372045.8147</v>
      </c>
      <c r="AR327" s="288">
        <f t="shared" si="31"/>
        <v>0.15864929022534585</v>
      </c>
      <c r="AS327" s="357" t="s">
        <v>1495</v>
      </c>
    </row>
    <row r="328" spans="1:45" hidden="1">
      <c r="A328" s="343">
        <v>618</v>
      </c>
      <c r="B328" s="343" t="s">
        <v>998</v>
      </c>
      <c r="C328" s="343" t="s">
        <v>2028</v>
      </c>
      <c r="D328" s="343">
        <v>1300</v>
      </c>
      <c r="E328" s="345" t="s">
        <v>18</v>
      </c>
      <c r="F328" s="345" t="s">
        <v>1537</v>
      </c>
      <c r="G328" s="352" t="s">
        <v>1041</v>
      </c>
      <c r="H328" s="343" t="s">
        <v>48</v>
      </c>
      <c r="I328" s="343" t="s">
        <v>1863</v>
      </c>
      <c r="J328" s="346">
        <v>1186333</v>
      </c>
      <c r="K328" s="347">
        <v>3.9489326994782616E-2</v>
      </c>
      <c r="L328" s="346">
        <v>1071076</v>
      </c>
      <c r="M328" s="346">
        <v>1093217</v>
      </c>
      <c r="N328" s="346">
        <v>1379109</v>
      </c>
      <c r="O328" s="346">
        <v>1001376</v>
      </c>
      <c r="P328" s="346">
        <v>1386887</v>
      </c>
      <c r="Q328" s="346">
        <v>35754.356579679443</v>
      </c>
      <c r="R328" s="346">
        <v>34487.832614744751</v>
      </c>
      <c r="S328" s="346">
        <v>62350.456431825354</v>
      </c>
      <c r="T328" s="346">
        <v>29395.177630371385</v>
      </c>
      <c r="U328" s="346">
        <v>72249.635551886284</v>
      </c>
      <c r="V328" s="353">
        <f t="shared" si="27"/>
        <v>0.15589805205994969</v>
      </c>
      <c r="W328" s="288">
        <v>0.15459790412118693</v>
      </c>
      <c r="X328" s="288">
        <v>0.15481568169814863</v>
      </c>
      <c r="Y328" s="288">
        <v>0.14070138290992057</v>
      </c>
      <c r="Z328" s="288">
        <v>0.16241336367259943</v>
      </c>
      <c r="AA328" s="288">
        <v>0.15086777061603743</v>
      </c>
      <c r="AB328" s="288">
        <v>0.17199220934180517</v>
      </c>
      <c r="AC328" s="345" t="str">
        <f t="shared" si="28"/>
        <v>Mymensingh FR Non-PNP</v>
      </c>
      <c r="AD328" s="363">
        <v>1071076</v>
      </c>
      <c r="AE328" s="363">
        <v>1093217</v>
      </c>
      <c r="AF328" s="363">
        <v>1379109</v>
      </c>
      <c r="AG328" s="363">
        <v>1001376</v>
      </c>
      <c r="AH328" s="363">
        <v>1386887</v>
      </c>
      <c r="AI328" s="363">
        <v>987590</v>
      </c>
      <c r="AJ328" s="364">
        <f t="shared" si="29"/>
        <v>6919255</v>
      </c>
      <c r="AK328" s="365">
        <v>165159.61079999999</v>
      </c>
      <c r="AL328" s="365">
        <v>169229.99159999998</v>
      </c>
      <c r="AM328" s="365">
        <v>193902.4442</v>
      </c>
      <c r="AN328" s="365">
        <v>162623.29999999999</v>
      </c>
      <c r="AO328" s="365">
        <v>222734.37339999998</v>
      </c>
      <c r="AP328" s="365">
        <v>169173.9957</v>
      </c>
      <c r="AQ328" s="366">
        <f t="shared" si="30"/>
        <v>1082823.7157000001</v>
      </c>
      <c r="AR328" s="288">
        <f t="shared" si="31"/>
        <v>0.1564942635731737</v>
      </c>
      <c r="AS328" s="357" t="s">
        <v>1515</v>
      </c>
    </row>
    <row r="329" spans="1:45" hidden="1">
      <c r="A329" s="343">
        <v>591</v>
      </c>
      <c r="B329" s="343" t="s">
        <v>985</v>
      </c>
      <c r="C329" s="343" t="s">
        <v>986</v>
      </c>
      <c r="D329" s="343">
        <v>1000</v>
      </c>
      <c r="E329" s="345" t="s">
        <v>52</v>
      </c>
      <c r="F329" s="345" t="s">
        <v>1537</v>
      </c>
      <c r="G329" s="352" t="s">
        <v>1041</v>
      </c>
      <c r="H329" s="343" t="s">
        <v>52</v>
      </c>
      <c r="I329" s="343" t="s">
        <v>52</v>
      </c>
      <c r="J329" s="346">
        <v>1461829.6</v>
      </c>
      <c r="K329" s="347">
        <v>3.1400678702075253E-2</v>
      </c>
      <c r="L329" s="346">
        <v>1491053</v>
      </c>
      <c r="M329" s="346">
        <v>1248224</v>
      </c>
      <c r="N329" s="346">
        <v>1554123</v>
      </c>
      <c r="O329" s="346">
        <v>1339704</v>
      </c>
      <c r="P329" s="346">
        <v>1676044</v>
      </c>
      <c r="Q329" s="346">
        <v>45526.898304065719</v>
      </c>
      <c r="R329" s="346">
        <v>282.14266504530679</v>
      </c>
      <c r="S329" s="346">
        <v>68762.547140207927</v>
      </c>
      <c r="T329" s="346">
        <v>45205.399164130067</v>
      </c>
      <c r="U329" s="346">
        <v>69735.220660466934</v>
      </c>
      <c r="V329" s="353">
        <f t="shared" si="27"/>
        <v>0.13423200024256002</v>
      </c>
      <c r="W329" s="288">
        <v>0.12070803537120095</v>
      </c>
      <c r="X329" s="288">
        <v>0.13387493585244614</v>
      </c>
      <c r="Y329" s="288">
        <v>0.13433932293996467</v>
      </c>
      <c r="Z329" s="288">
        <v>0.14243444673520866</v>
      </c>
      <c r="AA329" s="288">
        <v>0.1238209882527336</v>
      </c>
      <c r="AB329" s="288">
        <v>0.15021427230380602</v>
      </c>
      <c r="AC329" s="345" t="str">
        <f t="shared" si="28"/>
        <v>Dhaka FR Non-PNP</v>
      </c>
      <c r="AD329" s="363">
        <v>1491053</v>
      </c>
      <c r="AE329" s="363">
        <v>1248224</v>
      </c>
      <c r="AF329" s="363">
        <v>1554123</v>
      </c>
      <c r="AG329" s="363">
        <v>1339704</v>
      </c>
      <c r="AH329" s="363">
        <v>1676044</v>
      </c>
      <c r="AI329" s="363">
        <v>1268645</v>
      </c>
      <c r="AJ329" s="364">
        <f t="shared" si="29"/>
        <v>8577793</v>
      </c>
      <c r="AK329" s="365">
        <v>180119.20240000001</v>
      </c>
      <c r="AL329" s="365">
        <v>167137.59529999999</v>
      </c>
      <c r="AM329" s="365">
        <v>208718.5846</v>
      </c>
      <c r="AN329" s="365">
        <v>190773.84959999999</v>
      </c>
      <c r="AO329" s="365">
        <v>202298.26939999999</v>
      </c>
      <c r="AP329" s="365">
        <v>190406.353</v>
      </c>
      <c r="AQ329" s="366">
        <f t="shared" si="30"/>
        <v>1139453.8542999998</v>
      </c>
      <c r="AR329" s="288">
        <f t="shared" si="31"/>
        <v>0.13283764883344698</v>
      </c>
      <c r="AS329" s="357" t="s">
        <v>1497</v>
      </c>
    </row>
    <row r="330" spans="1:45" hidden="1">
      <c r="A330" s="343">
        <v>295</v>
      </c>
      <c r="B330" s="343" t="s">
        <v>980</v>
      </c>
      <c r="C330" s="343" t="s">
        <v>981</v>
      </c>
      <c r="D330" s="343">
        <v>2500</v>
      </c>
      <c r="E330" s="345" t="s">
        <v>52</v>
      </c>
      <c r="F330" s="345" t="s">
        <v>1537</v>
      </c>
      <c r="G330" s="352" t="s">
        <v>1041</v>
      </c>
      <c r="H330" s="343" t="s">
        <v>52</v>
      </c>
      <c r="I330" s="343" t="s">
        <v>52</v>
      </c>
      <c r="J330" s="346">
        <v>2258158</v>
      </c>
      <c r="K330" s="347">
        <v>5.1880743444538302E-2</v>
      </c>
      <c r="L330" s="346">
        <v>2145391</v>
      </c>
      <c r="M330" s="346">
        <v>2029700</v>
      </c>
      <c r="N330" s="346">
        <v>2522752</v>
      </c>
      <c r="O330" s="346">
        <v>1947874</v>
      </c>
      <c r="P330" s="346">
        <v>2645073</v>
      </c>
      <c r="Q330" s="346">
        <v>76766.413561446127</v>
      </c>
      <c r="R330" s="346">
        <v>88697.569295113848</v>
      </c>
      <c r="S330" s="346">
        <v>170733.91868662031</v>
      </c>
      <c r="T330" s="346">
        <v>92933.946323191049</v>
      </c>
      <c r="U330" s="346">
        <v>156642.73140978726</v>
      </c>
      <c r="V330" s="353">
        <f t="shared" si="27"/>
        <v>0.15333125663292702</v>
      </c>
      <c r="W330" s="288">
        <v>0.14716330000102931</v>
      </c>
      <c r="X330" s="288">
        <v>0.15716309539482326</v>
      </c>
      <c r="Y330" s="288">
        <v>0.14779632686868666</v>
      </c>
      <c r="Z330" s="288">
        <v>0.16216430440566648</v>
      </c>
      <c r="AA330" s="288">
        <v>0.14385728107499551</v>
      </c>
      <c r="AB330" s="288">
        <v>0.16184323205236079</v>
      </c>
      <c r="AC330" s="345" t="str">
        <f t="shared" si="28"/>
        <v>Dhaka FR Non-PNP</v>
      </c>
      <c r="AD330" s="363">
        <v>2145391</v>
      </c>
      <c r="AE330" s="363">
        <v>2029700</v>
      </c>
      <c r="AF330" s="363">
        <v>2522752</v>
      </c>
      <c r="AG330" s="363">
        <v>1947874</v>
      </c>
      <c r="AH330" s="363">
        <v>2645073</v>
      </c>
      <c r="AI330" s="363">
        <v>1925279</v>
      </c>
      <c r="AJ330" s="364">
        <f t="shared" si="29"/>
        <v>13216069</v>
      </c>
      <c r="AK330" s="365">
        <v>316445.02499999997</v>
      </c>
      <c r="AL330" s="365">
        <v>323940.12</v>
      </c>
      <c r="AM330" s="365">
        <v>371853.49739999999</v>
      </c>
      <c r="AN330" s="365">
        <v>315945.16280000005</v>
      </c>
      <c r="AO330" s="365">
        <v>374013.18079999997</v>
      </c>
      <c r="AP330" s="365">
        <v>311506.74440000003</v>
      </c>
      <c r="AQ330" s="366">
        <f t="shared" si="30"/>
        <v>2013703.7304</v>
      </c>
      <c r="AR330" s="288">
        <f t="shared" si="31"/>
        <v>0.15236782816433539</v>
      </c>
      <c r="AS330" s="357" t="s">
        <v>1497</v>
      </c>
    </row>
    <row r="331" spans="1:45" hidden="1">
      <c r="A331" s="343">
        <v>160</v>
      </c>
      <c r="B331" s="343" t="s">
        <v>973</v>
      </c>
      <c r="C331" s="343" t="s">
        <v>974</v>
      </c>
      <c r="D331" s="343">
        <v>2480</v>
      </c>
      <c r="E331" s="345" t="s">
        <v>189</v>
      </c>
      <c r="F331" s="345" t="s">
        <v>1537</v>
      </c>
      <c r="G331" s="352" t="s">
        <v>1041</v>
      </c>
      <c r="H331" s="343" t="s">
        <v>189</v>
      </c>
      <c r="I331" s="343" t="s">
        <v>1863</v>
      </c>
      <c r="J331" s="346">
        <v>3188253.8</v>
      </c>
      <c r="K331" s="347">
        <v>4.5075227209313777E-2</v>
      </c>
      <c r="L331" s="346">
        <v>3055291</v>
      </c>
      <c r="M331" s="346">
        <v>3217599</v>
      </c>
      <c r="N331" s="346">
        <v>3279619</v>
      </c>
      <c r="O331" s="346">
        <v>2899516</v>
      </c>
      <c r="P331" s="346">
        <v>3489244</v>
      </c>
      <c r="Q331" s="346">
        <v>73317.461130978016</v>
      </c>
      <c r="R331" s="346">
        <v>161107.52663207124</v>
      </c>
      <c r="S331" s="346">
        <v>187316.84729523648</v>
      </c>
      <c r="T331" s="346">
        <v>99645.499506898283</v>
      </c>
      <c r="U331" s="346">
        <v>197168.98761460616</v>
      </c>
      <c r="V331" s="353">
        <f t="shared" si="27"/>
        <v>0.15307984821509235</v>
      </c>
      <c r="W331" s="288">
        <v>0.15026149945379785</v>
      </c>
      <c r="X331" s="288">
        <v>0.1590647436240194</v>
      </c>
      <c r="Y331" s="288">
        <v>0.13758044460489477</v>
      </c>
      <c r="Z331" s="288">
        <v>0.14342568407120765</v>
      </c>
      <c r="AA331" s="288">
        <v>0.15673448275373872</v>
      </c>
      <c r="AB331" s="288">
        <v>0.17141223478289572</v>
      </c>
      <c r="AC331" s="345" t="str">
        <f t="shared" si="28"/>
        <v>Barishal FR Non-PNP</v>
      </c>
      <c r="AD331" s="363">
        <v>3055291</v>
      </c>
      <c r="AE331" s="363">
        <v>3217599</v>
      </c>
      <c r="AF331" s="363">
        <v>3279619</v>
      </c>
      <c r="AG331" s="363">
        <v>2899516</v>
      </c>
      <c r="AH331" s="363">
        <v>3489244</v>
      </c>
      <c r="AI331" s="363">
        <v>2718538</v>
      </c>
      <c r="AJ331" s="364">
        <f t="shared" si="29"/>
        <v>18659807</v>
      </c>
      <c r="AK331" s="365">
        <v>459821.29550000001</v>
      </c>
      <c r="AL331" s="365">
        <v>521250.87599999999</v>
      </c>
      <c r="AM331" s="365">
        <v>447012.06969999999</v>
      </c>
      <c r="AN331" s="365">
        <v>415790.5944</v>
      </c>
      <c r="AO331" s="365">
        <v>546415.45380000002</v>
      </c>
      <c r="AP331" s="365">
        <v>466229.61000000004</v>
      </c>
      <c r="AQ331" s="366">
        <f t="shared" si="30"/>
        <v>2856519.8994</v>
      </c>
      <c r="AR331" s="288">
        <f t="shared" si="31"/>
        <v>0.15308410742940695</v>
      </c>
      <c r="AS331" s="357" t="s">
        <v>1495</v>
      </c>
    </row>
    <row r="332" spans="1:45" hidden="1">
      <c r="A332" s="343">
        <v>73</v>
      </c>
      <c r="B332" s="343" t="s">
        <v>967</v>
      </c>
      <c r="C332" s="343" t="s">
        <v>2029</v>
      </c>
      <c r="D332" s="343">
        <v>2300</v>
      </c>
      <c r="E332" s="345" t="s">
        <v>159</v>
      </c>
      <c r="F332" s="345" t="s">
        <v>1537</v>
      </c>
      <c r="G332" s="352" t="s">
        <v>1041</v>
      </c>
      <c r="H332" s="343" t="s">
        <v>1006</v>
      </c>
      <c r="I332" s="343" t="s">
        <v>1863</v>
      </c>
      <c r="J332" s="346">
        <v>4550557</v>
      </c>
      <c r="K332" s="347">
        <v>8.580102477098886E-2</v>
      </c>
      <c r="L332" s="346">
        <v>4297269</v>
      </c>
      <c r="M332" s="346">
        <v>4124104</v>
      </c>
      <c r="N332" s="346">
        <v>5443238</v>
      </c>
      <c r="O332" s="346">
        <v>3407019</v>
      </c>
      <c r="P332" s="346">
        <v>5481155</v>
      </c>
      <c r="Q332" s="346">
        <v>373185.81747100165</v>
      </c>
      <c r="R332" s="346">
        <v>298824.25234026543</v>
      </c>
      <c r="S332" s="346">
        <v>573428.77005660546</v>
      </c>
      <c r="T332" s="346">
        <v>216313.89096217102</v>
      </c>
      <c r="U332" s="346">
        <v>490459.53856394021</v>
      </c>
      <c r="V332" s="353">
        <f t="shared" si="27"/>
        <v>0.18049031834096482</v>
      </c>
      <c r="W332" s="288">
        <v>0.1754779406653022</v>
      </c>
      <c r="X332" s="288">
        <v>0.17270057267859851</v>
      </c>
      <c r="Y332" s="288">
        <v>0.17623619986472389</v>
      </c>
      <c r="Z332" s="288">
        <v>0.19104643647760663</v>
      </c>
      <c r="AA332" s="288">
        <v>0.1728243572370057</v>
      </c>
      <c r="AB332" s="288">
        <v>0.19465640312255203</v>
      </c>
      <c r="AC332" s="345" t="str">
        <f t="shared" si="28"/>
        <v>Khulna FR Non-PNP</v>
      </c>
      <c r="AD332" s="363">
        <v>4297269</v>
      </c>
      <c r="AE332" s="363">
        <v>4124104</v>
      </c>
      <c r="AF332" s="363">
        <v>5443238</v>
      </c>
      <c r="AG332" s="363">
        <v>3407019</v>
      </c>
      <c r="AH332" s="363">
        <v>5481155</v>
      </c>
      <c r="AI332" s="363">
        <v>4040777</v>
      </c>
      <c r="AJ332" s="364">
        <f t="shared" si="29"/>
        <v>26793562</v>
      </c>
      <c r="AK332" s="365">
        <v>755889.61710000003</v>
      </c>
      <c r="AL332" s="365">
        <v>721718.2</v>
      </c>
      <c r="AM332" s="365">
        <v>959098.53559999994</v>
      </c>
      <c r="AN332" s="365">
        <v>636767.52929999994</v>
      </c>
      <c r="AO332" s="365">
        <v>954817.201</v>
      </c>
      <c r="AP332" s="365">
        <v>786335.20420000004</v>
      </c>
      <c r="AQ332" s="366">
        <f t="shared" si="30"/>
        <v>4814626.2872000001</v>
      </c>
      <c r="AR332" s="288">
        <f t="shared" si="31"/>
        <v>0.17969340124317926</v>
      </c>
      <c r="AS332" s="357" t="s">
        <v>1514</v>
      </c>
    </row>
    <row r="333" spans="1:45" hidden="1">
      <c r="A333" s="343">
        <v>8</v>
      </c>
      <c r="B333" s="343" t="s">
        <v>1558</v>
      </c>
      <c r="C333" s="343" t="s">
        <v>2030</v>
      </c>
      <c r="D333" s="343">
        <v>11641</v>
      </c>
      <c r="E333" s="345" t="s">
        <v>52</v>
      </c>
      <c r="F333" s="345" t="s">
        <v>1492</v>
      </c>
      <c r="G333" s="352" t="s">
        <v>1555</v>
      </c>
      <c r="H333" s="343" t="s">
        <v>52</v>
      </c>
      <c r="I333" s="343" t="s">
        <v>52</v>
      </c>
      <c r="J333" s="346">
        <v>29169168.199999999</v>
      </c>
      <c r="K333" s="347">
        <v>9.9813621144540898E-2</v>
      </c>
      <c r="L333" s="346">
        <v>27289947</v>
      </c>
      <c r="M333" s="346">
        <v>29545258</v>
      </c>
      <c r="N333" s="346">
        <v>30501162</v>
      </c>
      <c r="O333" s="346">
        <v>28109011</v>
      </c>
      <c r="P333" s="346">
        <v>30400463</v>
      </c>
      <c r="Q333" s="346">
        <v>2627747.7489331365</v>
      </c>
      <c r="R333" s="346">
        <v>2540358.1409216737</v>
      </c>
      <c r="S333" s="346">
        <v>3352516.1719553317</v>
      </c>
      <c r="T333" s="346">
        <v>2518642.7235385561</v>
      </c>
      <c r="U333" s="346">
        <v>3518136.7337322519</v>
      </c>
      <c r="V333" s="353">
        <f t="shared" si="27"/>
        <v>0.16788149174034564</v>
      </c>
      <c r="W333" s="288">
        <v>0.16861813355695038</v>
      </c>
      <c r="X333" s="288">
        <v>0.16302774664591599</v>
      </c>
      <c r="Y333" s="288">
        <v>0.15737593792308766</v>
      </c>
      <c r="Z333" s="288">
        <v>0.16878264612505081</v>
      </c>
      <c r="AA333" s="288">
        <v>0.1637845221555824</v>
      </c>
      <c r="AB333" s="288">
        <v>0.18569996403548672</v>
      </c>
      <c r="AC333" s="345" t="str">
        <f t="shared" si="28"/>
        <v>Dhaka OWN PNP</v>
      </c>
      <c r="AD333" s="363">
        <v>27289947</v>
      </c>
      <c r="AE333" s="363">
        <v>29545258</v>
      </c>
      <c r="AF333" s="363">
        <v>30501162</v>
      </c>
      <c r="AG333" s="363">
        <v>28109011</v>
      </c>
      <c r="AH333" s="363">
        <v>30400463</v>
      </c>
      <c r="AI333" s="363">
        <v>24835371</v>
      </c>
      <c r="AJ333" s="364">
        <f t="shared" si="29"/>
        <v>170681212</v>
      </c>
      <c r="AK333" s="365">
        <v>4617459.2015999993</v>
      </c>
      <c r="AL333" s="365">
        <v>4789286.3218</v>
      </c>
      <c r="AM333" s="365">
        <v>4800883.3710000003</v>
      </c>
      <c r="AN333" s="365">
        <v>4750423.0279999999</v>
      </c>
      <c r="AO333" s="365">
        <v>4940075.4000000004</v>
      </c>
      <c r="AP333" s="365">
        <v>4606674.5374999996</v>
      </c>
      <c r="AQ333" s="366">
        <f t="shared" si="30"/>
        <v>28504801.859900005</v>
      </c>
      <c r="AR333" s="288">
        <f t="shared" si="31"/>
        <v>0.16700609004288067</v>
      </c>
      <c r="AS333" s="357" t="s">
        <v>1511</v>
      </c>
    </row>
    <row r="334" spans="1:45" hidden="1">
      <c r="A334" s="343">
        <v>324</v>
      </c>
      <c r="B334" s="343" t="s">
        <v>1280</v>
      </c>
      <c r="C334" s="343" t="s">
        <v>2031</v>
      </c>
      <c r="D334" s="343">
        <v>2500</v>
      </c>
      <c r="E334" s="345" t="s">
        <v>52</v>
      </c>
      <c r="F334" s="345" t="s">
        <v>1537</v>
      </c>
      <c r="G334" s="352" t="s">
        <v>1041</v>
      </c>
      <c r="H334" s="343" t="s">
        <v>52</v>
      </c>
      <c r="I334" s="343" t="s">
        <v>52</v>
      </c>
      <c r="J334" s="346">
        <v>2053461.4</v>
      </c>
      <c r="K334" s="347">
        <v>4.7947821198023953E-2</v>
      </c>
      <c r="L334" s="346">
        <v>2011112</v>
      </c>
      <c r="M334" s="346">
        <v>2049403</v>
      </c>
      <c r="N334" s="346">
        <v>2241920</v>
      </c>
      <c r="O334" s="346">
        <v>1826463</v>
      </c>
      <c r="P334" s="346">
        <v>2138409</v>
      </c>
      <c r="Q334" s="346">
        <v>98448.402813735243</v>
      </c>
      <c r="R334" s="346">
        <v>89879.893286252802</v>
      </c>
      <c r="S334" s="346">
        <v>130111.33929221099</v>
      </c>
      <c r="T334" s="346">
        <v>76454.609732445795</v>
      </c>
      <c r="U334" s="346">
        <v>97400.755096574838</v>
      </c>
      <c r="V334" s="353">
        <f t="shared" si="27"/>
        <v>0.14150707295160689</v>
      </c>
      <c r="W334" s="288">
        <v>0.14965118080118733</v>
      </c>
      <c r="X334" s="288">
        <v>0.14830699040475262</v>
      </c>
      <c r="Y334" s="288">
        <v>0.14114731077385295</v>
      </c>
      <c r="Z334" s="288">
        <v>0.14419991970184706</v>
      </c>
      <c r="AA334" s="288">
        <v>0.12549537009240749</v>
      </c>
      <c r="AB334" s="288">
        <v>0.14024166593559381</v>
      </c>
      <c r="AC334" s="345" t="str">
        <f t="shared" si="28"/>
        <v>Dhaka FR Non-PNP</v>
      </c>
      <c r="AD334" s="363">
        <v>2011112</v>
      </c>
      <c r="AE334" s="363">
        <v>2049403</v>
      </c>
      <c r="AF334" s="363">
        <v>2241920</v>
      </c>
      <c r="AG334" s="363">
        <v>1826463</v>
      </c>
      <c r="AH334" s="363">
        <v>2138409</v>
      </c>
      <c r="AI334" s="363">
        <v>1459843</v>
      </c>
      <c r="AJ334" s="364">
        <f t="shared" si="29"/>
        <v>11727150</v>
      </c>
      <c r="AK334" s="365">
        <v>304482.054</v>
      </c>
      <c r="AL334" s="365">
        <v>303926.61319999996</v>
      </c>
      <c r="AM334" s="365">
        <v>318576.83199999999</v>
      </c>
      <c r="AN334" s="365">
        <v>263558.75520000001</v>
      </c>
      <c r="AO334" s="365">
        <v>270508.9915</v>
      </c>
      <c r="AP334" s="365">
        <v>204494.5833</v>
      </c>
      <c r="AQ334" s="366">
        <f t="shared" si="30"/>
        <v>1665547.8292</v>
      </c>
      <c r="AR334" s="288">
        <f t="shared" si="31"/>
        <v>0.14202494461143586</v>
      </c>
      <c r="AS334" s="357" t="s">
        <v>1497</v>
      </c>
    </row>
    <row r="335" spans="1:45" hidden="1">
      <c r="A335" s="343">
        <v>513</v>
      </c>
      <c r="B335" s="343" t="s">
        <v>996</v>
      </c>
      <c r="C335" s="343" t="s">
        <v>997</v>
      </c>
      <c r="D335" s="343">
        <v>1300</v>
      </c>
      <c r="E335" s="345" t="s">
        <v>18</v>
      </c>
      <c r="F335" s="345" t="s">
        <v>1537</v>
      </c>
      <c r="G335" s="352" t="s">
        <v>1041</v>
      </c>
      <c r="H335" s="343" t="s">
        <v>48</v>
      </c>
      <c r="I335" s="343" t="s">
        <v>1863</v>
      </c>
      <c r="J335" s="346">
        <v>1229036.3999999999</v>
      </c>
      <c r="K335" s="347">
        <v>2.4154850002403978E-2</v>
      </c>
      <c r="L335" s="346">
        <v>1158565</v>
      </c>
      <c r="M335" s="346">
        <v>1154675</v>
      </c>
      <c r="N335" s="346">
        <v>1420624</v>
      </c>
      <c r="O335" s="346">
        <v>1066469</v>
      </c>
      <c r="P335" s="346">
        <v>1344849</v>
      </c>
      <c r="Q335" s="346">
        <v>46926.350358763477</v>
      </c>
      <c r="R335" s="346">
        <v>45885.124754076969</v>
      </c>
      <c r="S335" s="346">
        <v>69809.986512040574</v>
      </c>
      <c r="T335" s="346">
        <v>-43821.493118478335</v>
      </c>
      <c r="U335" s="346">
        <v>29635.980941070186</v>
      </c>
      <c r="V335" s="353">
        <f t="shared" si="27"/>
        <v>0.16104965910586669</v>
      </c>
      <c r="W335" s="288">
        <v>0.15513752514797147</v>
      </c>
      <c r="X335" s="288">
        <v>0.16151921887537715</v>
      </c>
      <c r="Y335" s="288">
        <v>0.15984957042772469</v>
      </c>
      <c r="Z335" s="288">
        <v>0.1680118446951103</v>
      </c>
      <c r="AA335" s="288">
        <v>0.153244068752626</v>
      </c>
      <c r="AB335" s="288">
        <v>0.16853572673639058</v>
      </c>
      <c r="AC335" s="345" t="str">
        <f t="shared" si="28"/>
        <v>Mymensingh FR Non-PNP</v>
      </c>
      <c r="AD335" s="363">
        <v>1158565</v>
      </c>
      <c r="AE335" s="363">
        <v>1154675</v>
      </c>
      <c r="AF335" s="363">
        <v>1420624</v>
      </c>
      <c r="AG335" s="363">
        <v>1066469</v>
      </c>
      <c r="AH335" s="363">
        <v>1344849</v>
      </c>
      <c r="AI335" s="363">
        <v>985920</v>
      </c>
      <c r="AJ335" s="364">
        <f t="shared" si="29"/>
        <v>7131102</v>
      </c>
      <c r="AK335" s="365">
        <v>179925.29979999998</v>
      </c>
      <c r="AL335" s="365">
        <v>186133.61000000002</v>
      </c>
      <c r="AM335" s="365">
        <v>227157.77759999997</v>
      </c>
      <c r="AN335" s="365">
        <v>179166.79200000002</v>
      </c>
      <c r="AO335" s="365">
        <v>205492.92719999998</v>
      </c>
      <c r="AP335" s="365">
        <v>166226.2806</v>
      </c>
      <c r="AQ335" s="366">
        <f t="shared" si="30"/>
        <v>1144102.6871999998</v>
      </c>
      <c r="AR335" s="288">
        <f t="shared" si="31"/>
        <v>0.16043841291289898</v>
      </c>
      <c r="AS335" s="357" t="s">
        <v>1515</v>
      </c>
    </row>
    <row r="336" spans="1:45" hidden="1">
      <c r="A336" s="343">
        <v>558</v>
      </c>
      <c r="B336" s="343" t="s">
        <v>1120</v>
      </c>
      <c r="C336" s="343" t="s">
        <v>1322</v>
      </c>
      <c r="D336" s="343">
        <v>1350</v>
      </c>
      <c r="E336" s="345" t="s">
        <v>107</v>
      </c>
      <c r="F336" s="345" t="s">
        <v>1537</v>
      </c>
      <c r="G336" s="352" t="s">
        <v>1041</v>
      </c>
      <c r="H336" s="343" t="s">
        <v>606</v>
      </c>
      <c r="I336" s="343" t="s">
        <v>1863</v>
      </c>
      <c r="J336" s="346">
        <v>957700.4</v>
      </c>
      <c r="K336" s="347">
        <v>3.8509118297260878E-2</v>
      </c>
      <c r="L336" s="346">
        <v>825536</v>
      </c>
      <c r="M336" s="346">
        <v>865122</v>
      </c>
      <c r="N336" s="346">
        <v>1059367</v>
      </c>
      <c r="O336" s="346">
        <v>800937</v>
      </c>
      <c r="P336" s="346">
        <v>1237540</v>
      </c>
      <c r="Q336" s="346">
        <v>12775.679208081536</v>
      </c>
      <c r="R336" s="346">
        <v>15701.56804595748</v>
      </c>
      <c r="S336" s="346">
        <v>53514.467130866571</v>
      </c>
      <c r="T336" s="346">
        <v>20440.758827162674</v>
      </c>
      <c r="U336" s="346">
        <v>81968.516772602045</v>
      </c>
      <c r="V336" s="353">
        <f t="shared" si="27"/>
        <v>0.1554661433035382</v>
      </c>
      <c r="W336" s="288">
        <v>0.14698132285647988</v>
      </c>
      <c r="X336" s="288">
        <v>0.15014861614917652</v>
      </c>
      <c r="Y336" s="288">
        <v>0.14995689093063311</v>
      </c>
      <c r="Z336" s="288">
        <v>0.15816190074982994</v>
      </c>
      <c r="AA336" s="288">
        <v>0.15100543644110268</v>
      </c>
      <c r="AB336" s="288">
        <v>0.17654269269400699</v>
      </c>
      <c r="AC336" s="345" t="str">
        <f t="shared" si="28"/>
        <v>Rajshahi FR Non-PNP</v>
      </c>
      <c r="AD336" s="363">
        <v>825536</v>
      </c>
      <c r="AE336" s="363">
        <v>865122</v>
      </c>
      <c r="AF336" s="363">
        <v>1059367</v>
      </c>
      <c r="AG336" s="363">
        <v>800937</v>
      </c>
      <c r="AH336" s="363">
        <v>1237540</v>
      </c>
      <c r="AI336" s="363">
        <v>780428</v>
      </c>
      <c r="AJ336" s="364">
        <f t="shared" si="29"/>
        <v>5568930</v>
      </c>
      <c r="AK336" s="365">
        <v>122839.90559999998</v>
      </c>
      <c r="AL336" s="365">
        <v>129768.75</v>
      </c>
      <c r="AM336" s="365">
        <v>158798.81350000002</v>
      </c>
      <c r="AN336" s="365">
        <v>126708.54980000001</v>
      </c>
      <c r="AO336" s="365">
        <v>184021.90059999999</v>
      </c>
      <c r="AP336" s="365">
        <v>137568.4767</v>
      </c>
      <c r="AQ336" s="366">
        <f t="shared" si="30"/>
        <v>859706.39620000008</v>
      </c>
      <c r="AR336" s="288">
        <f t="shared" si="31"/>
        <v>0.15437550771871797</v>
      </c>
      <c r="AS336" s="357" t="s">
        <v>1499</v>
      </c>
    </row>
    <row r="337" spans="1:45" hidden="1">
      <c r="A337" s="343">
        <v>603</v>
      </c>
      <c r="B337" s="343" t="s">
        <v>1162</v>
      </c>
      <c r="C337" s="343" t="s">
        <v>2032</v>
      </c>
      <c r="D337" s="343">
        <v>1500</v>
      </c>
      <c r="E337" s="345" t="s">
        <v>159</v>
      </c>
      <c r="F337" s="345" t="s">
        <v>1537</v>
      </c>
      <c r="G337" s="352" t="s">
        <v>1041</v>
      </c>
      <c r="H337" s="343" t="s">
        <v>1163</v>
      </c>
      <c r="I337" s="343" t="s">
        <v>1863</v>
      </c>
      <c r="J337" s="346">
        <v>1088794.2</v>
      </c>
      <c r="K337" s="347">
        <v>3.4704878212738467E-2</v>
      </c>
      <c r="L337" s="346">
        <v>1196489</v>
      </c>
      <c r="M337" s="346">
        <v>1051648</v>
      </c>
      <c r="N337" s="346">
        <v>1223810</v>
      </c>
      <c r="O337" s="346">
        <v>873855</v>
      </c>
      <c r="P337" s="346">
        <v>1098169</v>
      </c>
      <c r="Q337" s="346">
        <v>24012.818346151937</v>
      </c>
      <c r="R337" s="346">
        <v>15867.110906539077</v>
      </c>
      <c r="S337" s="346">
        <v>68082.569680117158</v>
      </c>
      <c r="T337" s="346">
        <v>28711.260978925886</v>
      </c>
      <c r="U337" s="346">
        <v>52258.590636945999</v>
      </c>
      <c r="V337" s="353">
        <f t="shared" si="27"/>
        <v>0.1478190485382436</v>
      </c>
      <c r="W337" s="288">
        <v>0.12853494462352991</v>
      </c>
      <c r="X337" s="288">
        <v>0.14077195639224055</v>
      </c>
      <c r="Y337" s="288">
        <v>0.14187353941686523</v>
      </c>
      <c r="Z337" s="288">
        <v>0.16270379363591683</v>
      </c>
      <c r="AA337" s="288">
        <v>0.14886075438043062</v>
      </c>
      <c r="AB337" s="288">
        <v>0.16416930278047834</v>
      </c>
      <c r="AC337" s="345" t="str">
        <f t="shared" si="28"/>
        <v>Khulna FR Non-PNP</v>
      </c>
      <c r="AD337" s="363">
        <v>1196489</v>
      </c>
      <c r="AE337" s="363">
        <v>1051648</v>
      </c>
      <c r="AF337" s="363">
        <v>1223810</v>
      </c>
      <c r="AG337" s="363">
        <v>873855</v>
      </c>
      <c r="AH337" s="363">
        <v>1098169</v>
      </c>
      <c r="AI337" s="363">
        <v>828570</v>
      </c>
      <c r="AJ337" s="364">
        <f t="shared" si="29"/>
        <v>6272541</v>
      </c>
      <c r="AK337" s="365">
        <v>154945.32550000001</v>
      </c>
      <c r="AL337" s="365">
        <v>151752.66210000002</v>
      </c>
      <c r="AM337" s="365">
        <v>173536.11620000002</v>
      </c>
      <c r="AN337" s="365">
        <v>142176.20850000001</v>
      </c>
      <c r="AO337" s="365">
        <v>161211.20920000001</v>
      </c>
      <c r="AP337" s="365">
        <v>135968.00880000001</v>
      </c>
      <c r="AQ337" s="366">
        <f t="shared" si="30"/>
        <v>919589.53030000022</v>
      </c>
      <c r="AR337" s="288">
        <f t="shared" si="31"/>
        <v>0.14660558301651599</v>
      </c>
      <c r="AS337" s="357" t="s">
        <v>1514</v>
      </c>
    </row>
    <row r="338" spans="1:45" hidden="1">
      <c r="A338" s="343">
        <v>116</v>
      </c>
      <c r="B338" s="343" t="s">
        <v>1287</v>
      </c>
      <c r="C338" s="343" t="s">
        <v>2033</v>
      </c>
      <c r="D338" s="343">
        <v>2800</v>
      </c>
      <c r="E338" s="345" t="s">
        <v>389</v>
      </c>
      <c r="F338" s="345" t="s">
        <v>1537</v>
      </c>
      <c r="G338" s="352" t="s">
        <v>1041</v>
      </c>
      <c r="H338" s="343" t="s">
        <v>1150</v>
      </c>
      <c r="I338" s="343" t="s">
        <v>1863</v>
      </c>
      <c r="J338" s="346">
        <v>3859019.8</v>
      </c>
      <c r="K338" s="347">
        <v>7.5748043371102011E-2</v>
      </c>
      <c r="L338" s="346">
        <v>3665757</v>
      </c>
      <c r="M338" s="346">
        <v>3739569</v>
      </c>
      <c r="N338" s="346">
        <v>4266433</v>
      </c>
      <c r="O338" s="346">
        <v>3186579</v>
      </c>
      <c r="P338" s="346">
        <v>4436761</v>
      </c>
      <c r="Q338" s="346">
        <v>290902.2706533781</v>
      </c>
      <c r="R338" s="346">
        <v>254428.73032263335</v>
      </c>
      <c r="S338" s="346">
        <v>395236.42391482019</v>
      </c>
      <c r="T338" s="346">
        <v>166909.95064566808</v>
      </c>
      <c r="U338" s="346">
        <v>354088.6203652072</v>
      </c>
      <c r="V338" s="353">
        <f t="shared" si="27"/>
        <v>0.17583742944563233</v>
      </c>
      <c r="W338" s="288">
        <v>0.17490130825445133</v>
      </c>
      <c r="X338" s="288">
        <v>0.17054997929727161</v>
      </c>
      <c r="Y338" s="288">
        <v>0.17370855475716801</v>
      </c>
      <c r="Z338" s="288">
        <v>0.189023760039505</v>
      </c>
      <c r="AA338" s="288">
        <v>0.16920502479419375</v>
      </c>
      <c r="AB338" s="288">
        <v>0.17763594953120423</v>
      </c>
      <c r="AC338" s="345" t="str">
        <f t="shared" si="28"/>
        <v>Rangpur FR Non-PNP</v>
      </c>
      <c r="AD338" s="363">
        <v>3665757</v>
      </c>
      <c r="AE338" s="363">
        <v>3739569</v>
      </c>
      <c r="AF338" s="363">
        <v>4266433</v>
      </c>
      <c r="AG338" s="363">
        <v>3186579</v>
      </c>
      <c r="AH338" s="363">
        <v>4436761</v>
      </c>
      <c r="AI338" s="363">
        <v>3590148</v>
      </c>
      <c r="AJ338" s="364">
        <f t="shared" si="29"/>
        <v>22885247</v>
      </c>
      <c r="AK338" s="365">
        <v>649205.38760000002</v>
      </c>
      <c r="AL338" s="365">
        <v>637970.81260000006</v>
      </c>
      <c r="AM338" s="365">
        <v>740652.4216</v>
      </c>
      <c r="AN338" s="365">
        <v>602263.05299999996</v>
      </c>
      <c r="AO338" s="365">
        <v>737833.18799999997</v>
      </c>
      <c r="AP338" s="365">
        <v>635798.56339999998</v>
      </c>
      <c r="AQ338" s="366">
        <f t="shared" si="30"/>
        <v>4003723.4262000001</v>
      </c>
      <c r="AR338" s="288">
        <f t="shared" si="31"/>
        <v>0.17494779174548564</v>
      </c>
      <c r="AS338" s="357" t="s">
        <v>1501</v>
      </c>
    </row>
    <row r="339" spans="1:45">
      <c r="A339" s="343">
        <v>412</v>
      </c>
      <c r="B339" s="343" t="s">
        <v>1132</v>
      </c>
      <c r="C339" s="343" t="s">
        <v>2034</v>
      </c>
      <c r="D339" s="343">
        <v>1400</v>
      </c>
      <c r="E339" s="345" t="s">
        <v>195</v>
      </c>
      <c r="F339" s="345" t="s">
        <v>1537</v>
      </c>
      <c r="G339" s="352" t="s">
        <v>1041</v>
      </c>
      <c r="H339" s="343" t="s">
        <v>195</v>
      </c>
      <c r="I339" s="343" t="s">
        <v>1863</v>
      </c>
      <c r="J339" s="346">
        <v>1796134.2</v>
      </c>
      <c r="K339" s="347">
        <v>4.1138846584480325E-2</v>
      </c>
      <c r="L339" s="346">
        <v>1863292</v>
      </c>
      <c r="M339" s="346">
        <v>1982938</v>
      </c>
      <c r="N339" s="346">
        <v>1821753</v>
      </c>
      <c r="O339" s="346">
        <v>1497019</v>
      </c>
      <c r="P339" s="346">
        <v>1815669</v>
      </c>
      <c r="Q339" s="346">
        <v>72146.54141178017</v>
      </c>
      <c r="R339" s="346">
        <v>73040.649689992075</v>
      </c>
      <c r="S339" s="346">
        <v>101810.74035728315</v>
      </c>
      <c r="T339" s="346">
        <v>31364.92871612453</v>
      </c>
      <c r="U339" s="346">
        <v>91091.586319511611</v>
      </c>
      <c r="V339" s="353">
        <f t="shared" si="27"/>
        <v>0.150799555983854</v>
      </c>
      <c r="W339" s="288">
        <v>0.14850984904436065</v>
      </c>
      <c r="X339" s="288">
        <v>0.14879605290440442</v>
      </c>
      <c r="Y339" s="288">
        <v>0.15243046773141283</v>
      </c>
      <c r="Z339" s="288">
        <v>0.15563818262784002</v>
      </c>
      <c r="AA339" s="288">
        <v>0.13935909547850939</v>
      </c>
      <c r="AB339" s="288">
        <v>0.16006368811659674</v>
      </c>
      <c r="AC339" s="345" t="str">
        <f t="shared" si="28"/>
        <v>Chattogram FR Non-PNP</v>
      </c>
      <c r="AD339" s="363">
        <v>1863292</v>
      </c>
      <c r="AE339" s="363">
        <v>1982938</v>
      </c>
      <c r="AF339" s="363">
        <v>1821753</v>
      </c>
      <c r="AG339" s="363">
        <v>1497019</v>
      </c>
      <c r="AH339" s="363">
        <v>1815669</v>
      </c>
      <c r="AI339" s="363">
        <v>1525984</v>
      </c>
      <c r="AJ339" s="364">
        <f t="shared" si="29"/>
        <v>10506655</v>
      </c>
      <c r="AK339" s="365">
        <v>282661.09299999999</v>
      </c>
      <c r="AL339" s="365">
        <v>295259.766</v>
      </c>
      <c r="AM339" s="365">
        <v>275266.87830000004</v>
      </c>
      <c r="AN339" s="365">
        <v>207695.6</v>
      </c>
      <c r="AO339" s="365">
        <v>254738.36070000002</v>
      </c>
      <c r="AP339" s="365">
        <v>243962.14829999997</v>
      </c>
      <c r="AQ339" s="366">
        <f t="shared" si="30"/>
        <v>1559583.8463000001</v>
      </c>
      <c r="AR339" s="288">
        <f t="shared" si="31"/>
        <v>0.14843771364911099</v>
      </c>
      <c r="AS339" s="357" t="s">
        <v>1494</v>
      </c>
    </row>
    <row r="340" spans="1:45" hidden="1">
      <c r="A340" s="343">
        <v>577</v>
      </c>
      <c r="B340" s="343" t="s">
        <v>1067</v>
      </c>
      <c r="C340" s="343" t="s">
        <v>1068</v>
      </c>
      <c r="D340" s="343">
        <v>1080</v>
      </c>
      <c r="E340" s="345" t="s">
        <v>159</v>
      </c>
      <c r="F340" s="345" t="s">
        <v>1537</v>
      </c>
      <c r="G340" s="352" t="s">
        <v>1041</v>
      </c>
      <c r="H340" s="343" t="s">
        <v>1068</v>
      </c>
      <c r="I340" s="343" t="s">
        <v>1863</v>
      </c>
      <c r="J340" s="346">
        <v>1448209.8</v>
      </c>
      <c r="K340" s="347">
        <v>6.0197041493447762E-2</v>
      </c>
      <c r="L340" s="346">
        <v>1277489</v>
      </c>
      <c r="M340" s="346">
        <v>1241460</v>
      </c>
      <c r="N340" s="346">
        <v>1671463</v>
      </c>
      <c r="O340" s="346">
        <v>1220254</v>
      </c>
      <c r="P340" s="346">
        <v>1830383</v>
      </c>
      <c r="Q340" s="346">
        <v>62461.715999595966</v>
      </c>
      <c r="R340" s="346">
        <v>56952.748581168533</v>
      </c>
      <c r="S340" s="346">
        <v>112244.10177244633</v>
      </c>
      <c r="T340" s="346">
        <v>67919.724049886165</v>
      </c>
      <c r="U340" s="346">
        <v>136311.43670599148</v>
      </c>
      <c r="V340" s="353">
        <f t="shared" si="27"/>
        <v>0.16757849905708608</v>
      </c>
      <c r="W340" s="288">
        <v>0.16108211478818305</v>
      </c>
      <c r="X340" s="288">
        <v>0.16604970669534666</v>
      </c>
      <c r="Y340" s="288">
        <v>0.16181205300315987</v>
      </c>
      <c r="Z340" s="288">
        <v>0.17296675464059244</v>
      </c>
      <c r="AA340" s="288">
        <v>0.1648833819930875</v>
      </c>
      <c r="AB340" s="288">
        <v>0.17867698322214687</v>
      </c>
      <c r="AC340" s="345" t="str">
        <f t="shared" si="28"/>
        <v>Khulna FR Non-PNP</v>
      </c>
      <c r="AD340" s="363">
        <v>1277489</v>
      </c>
      <c r="AE340" s="363">
        <v>1241460</v>
      </c>
      <c r="AF340" s="363">
        <v>1671463</v>
      </c>
      <c r="AG340" s="363">
        <v>1220254</v>
      </c>
      <c r="AH340" s="363">
        <v>1830383</v>
      </c>
      <c r="AI340" s="363">
        <v>1395475</v>
      </c>
      <c r="AJ340" s="364">
        <f t="shared" si="29"/>
        <v>8636524</v>
      </c>
      <c r="AK340" s="365">
        <v>211296.68059999999</v>
      </c>
      <c r="AL340" s="365">
        <v>206082.36000000002</v>
      </c>
      <c r="AM340" s="365">
        <v>270442.3898</v>
      </c>
      <c r="AN340" s="365">
        <v>211103.76899999997</v>
      </c>
      <c r="AO340" s="365">
        <v>296888.1226</v>
      </c>
      <c r="AP340" s="365">
        <v>249460.68719999999</v>
      </c>
      <c r="AQ340" s="366">
        <f t="shared" si="30"/>
        <v>1445274.0092</v>
      </c>
      <c r="AR340" s="288">
        <f t="shared" si="31"/>
        <v>0.16734440953327981</v>
      </c>
      <c r="AS340" s="357" t="s">
        <v>1514</v>
      </c>
    </row>
    <row r="341" spans="1:45" hidden="1">
      <c r="A341" s="343">
        <v>679</v>
      </c>
      <c r="B341" s="343" t="s">
        <v>1072</v>
      </c>
      <c r="C341" s="343" t="s">
        <v>1331</v>
      </c>
      <c r="D341" s="343">
        <v>1100</v>
      </c>
      <c r="E341" s="345" t="s">
        <v>52</v>
      </c>
      <c r="F341" s="345" t="s">
        <v>1537</v>
      </c>
      <c r="G341" s="352" t="s">
        <v>1041</v>
      </c>
      <c r="H341" s="343" t="s">
        <v>52</v>
      </c>
      <c r="I341" s="343" t="s">
        <v>52</v>
      </c>
      <c r="J341" s="346">
        <v>913438</v>
      </c>
      <c r="K341" s="347">
        <v>-5.4215395873662801E-3</v>
      </c>
      <c r="L341" s="346">
        <v>853369</v>
      </c>
      <c r="M341" s="346">
        <v>964813</v>
      </c>
      <c r="N341" s="346">
        <v>1121042</v>
      </c>
      <c r="O341" s="346">
        <v>755327</v>
      </c>
      <c r="P341" s="346">
        <v>872639</v>
      </c>
      <c r="Q341" s="346">
        <v>-45997.593109549198</v>
      </c>
      <c r="R341" s="346">
        <v>5128.8811402537394</v>
      </c>
      <c r="S341" s="346">
        <v>38176.847999289457</v>
      </c>
      <c r="T341" s="346">
        <v>-19153.48053933926</v>
      </c>
      <c r="U341" s="346">
        <v>-2915.8568786781398</v>
      </c>
      <c r="V341" s="353">
        <f t="shared" si="27"/>
        <v>0.12238778336405333</v>
      </c>
      <c r="W341" s="288">
        <v>0.13050693242546102</v>
      </c>
      <c r="X341" s="288">
        <v>0.12461500773811374</v>
      </c>
      <c r="Y341" s="288">
        <v>0.11937192077955917</v>
      </c>
      <c r="Z341" s="288">
        <v>0.12900071157887774</v>
      </c>
      <c r="AA341" s="288">
        <v>0.11457829657714616</v>
      </c>
      <c r="AB341" s="288">
        <v>0.11625383108516216</v>
      </c>
      <c r="AC341" s="345" t="str">
        <f t="shared" si="28"/>
        <v>Dhaka FR Non-PNP</v>
      </c>
      <c r="AD341" s="363">
        <v>853369</v>
      </c>
      <c r="AE341" s="363">
        <v>964813</v>
      </c>
      <c r="AF341" s="363">
        <v>1121042</v>
      </c>
      <c r="AG341" s="363">
        <v>755327</v>
      </c>
      <c r="AH341" s="363">
        <v>872639</v>
      </c>
      <c r="AI341" s="363">
        <v>886670</v>
      </c>
      <c r="AJ341" s="364">
        <f t="shared" si="29"/>
        <v>5453860</v>
      </c>
      <c r="AK341" s="365">
        <v>112644.576</v>
      </c>
      <c r="AL341" s="365">
        <v>119250.7632</v>
      </c>
      <c r="AM341" s="365">
        <v>133628.2064</v>
      </c>
      <c r="AN341" s="365">
        <v>97437.183000000005</v>
      </c>
      <c r="AO341" s="365">
        <v>103233.1937</v>
      </c>
      <c r="AP341" s="365">
        <v>103115.6505</v>
      </c>
      <c r="AQ341" s="366">
        <f t="shared" si="30"/>
        <v>669309.57279999997</v>
      </c>
      <c r="AR341" s="288">
        <f t="shared" si="31"/>
        <v>0.1227221771002556</v>
      </c>
      <c r="AS341" s="357" t="s">
        <v>1497</v>
      </c>
    </row>
    <row r="342" spans="1:45" hidden="1">
      <c r="A342" s="343">
        <v>271</v>
      </c>
      <c r="B342" s="343" t="s">
        <v>1108</v>
      </c>
      <c r="C342" s="343" t="s">
        <v>1330</v>
      </c>
      <c r="D342" s="343">
        <v>1287</v>
      </c>
      <c r="E342" s="345" t="s">
        <v>52</v>
      </c>
      <c r="F342" s="345" t="s">
        <v>1537</v>
      </c>
      <c r="G342" s="352" t="s">
        <v>1041</v>
      </c>
      <c r="H342" s="343" t="s">
        <v>52</v>
      </c>
      <c r="I342" s="343" t="s">
        <v>52</v>
      </c>
      <c r="J342" s="346">
        <v>2004203.2</v>
      </c>
      <c r="K342" s="347">
        <v>6.485591408230329E-2</v>
      </c>
      <c r="L342" s="346">
        <v>1653626</v>
      </c>
      <c r="M342" s="346">
        <v>1894386</v>
      </c>
      <c r="N342" s="346">
        <v>2230063</v>
      </c>
      <c r="O342" s="346">
        <v>1933110</v>
      </c>
      <c r="P342" s="346">
        <v>2309831</v>
      </c>
      <c r="Q342" s="346">
        <v>120490.36002005893</v>
      </c>
      <c r="R342" s="346">
        <v>160493.80892995093</v>
      </c>
      <c r="S342" s="346">
        <v>115175.75115409889</v>
      </c>
      <c r="T342" s="346">
        <v>89360.001083635376</v>
      </c>
      <c r="U342" s="346">
        <v>164402.23152564245</v>
      </c>
      <c r="V342" s="353">
        <f t="shared" si="27"/>
        <v>0.17219120621789175</v>
      </c>
      <c r="W342" s="288">
        <v>0.1747770811931238</v>
      </c>
      <c r="X342" s="288">
        <v>0.173353916790533</v>
      </c>
      <c r="Y342" s="288">
        <v>0.16691466667690202</v>
      </c>
      <c r="Z342" s="288">
        <v>0.18453569124644895</v>
      </c>
      <c r="AA342" s="288">
        <v>0.16127145719667971</v>
      </c>
      <c r="AB342" s="288">
        <v>0.17229442420366298</v>
      </c>
      <c r="AC342" s="345" t="str">
        <f t="shared" si="28"/>
        <v>Dhaka FR Non-PNP</v>
      </c>
      <c r="AD342" s="363">
        <v>1653626</v>
      </c>
      <c r="AE342" s="363">
        <v>1894386</v>
      </c>
      <c r="AF342" s="363">
        <v>2230063</v>
      </c>
      <c r="AG342" s="363">
        <v>1933110</v>
      </c>
      <c r="AH342" s="363">
        <v>2309831</v>
      </c>
      <c r="AI342" s="363">
        <v>1919121</v>
      </c>
      <c r="AJ342" s="364">
        <f t="shared" si="29"/>
        <v>11940137</v>
      </c>
      <c r="AK342" s="365">
        <v>289384.375</v>
      </c>
      <c r="AL342" s="365">
        <v>332654.7084</v>
      </c>
      <c r="AM342" s="365">
        <v>372197.68160000001</v>
      </c>
      <c r="AN342" s="365">
        <v>356658.97950000002</v>
      </c>
      <c r="AO342" s="365">
        <v>370497.05279999995</v>
      </c>
      <c r="AP342" s="365">
        <v>330273.49589999998</v>
      </c>
      <c r="AQ342" s="366">
        <f t="shared" si="30"/>
        <v>2051666.2932</v>
      </c>
      <c r="AR342" s="288">
        <f t="shared" si="31"/>
        <v>0.17182937626260067</v>
      </c>
      <c r="AS342" s="357" t="s">
        <v>1497</v>
      </c>
    </row>
    <row r="343" spans="1:45" hidden="1">
      <c r="A343" s="343">
        <v>354</v>
      </c>
      <c r="B343" s="343" t="s">
        <v>1291</v>
      </c>
      <c r="C343" s="343" t="s">
        <v>2035</v>
      </c>
      <c r="D343" s="343">
        <v>3000</v>
      </c>
      <c r="E343" s="345" t="s">
        <v>189</v>
      </c>
      <c r="F343" s="345" t="s">
        <v>1537</v>
      </c>
      <c r="G343" s="352" t="s">
        <v>1041</v>
      </c>
      <c r="H343" s="343" t="s">
        <v>1139</v>
      </c>
      <c r="I343" s="343" t="s">
        <v>1863</v>
      </c>
      <c r="J343" s="346">
        <v>2544594.2000000002</v>
      </c>
      <c r="K343" s="347">
        <v>5.2326239582028734E-2</v>
      </c>
      <c r="L343" s="346">
        <v>2351920</v>
      </c>
      <c r="M343" s="346">
        <v>2424006</v>
      </c>
      <c r="N343" s="346">
        <v>3195536</v>
      </c>
      <c r="O343" s="346">
        <v>2057959</v>
      </c>
      <c r="P343" s="346">
        <v>2693550</v>
      </c>
      <c r="Q343" s="346">
        <v>105329.09884996153</v>
      </c>
      <c r="R343" s="346">
        <v>81354.017354157637</v>
      </c>
      <c r="S343" s="346">
        <v>198383.73953218304</v>
      </c>
      <c r="T343" s="346">
        <v>93614.693869531096</v>
      </c>
      <c r="U343" s="346">
        <v>187063.67913537048</v>
      </c>
      <c r="V343" s="353">
        <f t="shared" si="27"/>
        <v>0.16301482763576755</v>
      </c>
      <c r="W343" s="288">
        <v>0.15592309721543152</v>
      </c>
      <c r="X343" s="288">
        <v>0.1567321184470315</v>
      </c>
      <c r="Y343" s="288">
        <v>0.14970700272242793</v>
      </c>
      <c r="Z343" s="288">
        <v>0.17014379414162598</v>
      </c>
      <c r="AA343" s="288">
        <v>0.16410248221639265</v>
      </c>
      <c r="AB343" s="288">
        <v>0.18148047107169557</v>
      </c>
      <c r="AC343" s="345" t="str">
        <f t="shared" si="28"/>
        <v>Barishal FR Non-PNP</v>
      </c>
      <c r="AD343" s="363">
        <v>2351920</v>
      </c>
      <c r="AE343" s="363">
        <v>2424006</v>
      </c>
      <c r="AF343" s="363">
        <v>3195536</v>
      </c>
      <c r="AG343" s="363">
        <v>2057959</v>
      </c>
      <c r="AH343" s="363">
        <v>2693550</v>
      </c>
      <c r="AI343" s="363">
        <v>1851324</v>
      </c>
      <c r="AJ343" s="364">
        <f t="shared" si="29"/>
        <v>14574295</v>
      </c>
      <c r="AK343" s="365">
        <v>370662.74959999998</v>
      </c>
      <c r="AL343" s="365">
        <v>381781.10249999998</v>
      </c>
      <c r="AM343" s="365">
        <v>474857.09540000005</v>
      </c>
      <c r="AN343" s="365">
        <v>351293.772</v>
      </c>
      <c r="AO343" s="365">
        <v>439048.65</v>
      </c>
      <c r="AP343" s="365">
        <v>336015.48749999999</v>
      </c>
      <c r="AQ343" s="366">
        <f t="shared" si="30"/>
        <v>2353658.8569999998</v>
      </c>
      <c r="AR343" s="288">
        <f t="shared" si="31"/>
        <v>0.16149383946187448</v>
      </c>
      <c r="AS343" s="357" t="s">
        <v>1495</v>
      </c>
    </row>
    <row r="344" spans="1:45" hidden="1">
      <c r="A344" s="343">
        <v>611</v>
      </c>
      <c r="B344" s="343" t="s">
        <v>1290</v>
      </c>
      <c r="C344" s="343" t="s">
        <v>2036</v>
      </c>
      <c r="D344" s="343">
        <v>3000</v>
      </c>
      <c r="E344" s="345" t="s">
        <v>159</v>
      </c>
      <c r="F344" s="345" t="s">
        <v>1537</v>
      </c>
      <c r="G344" s="352" t="s">
        <v>1041</v>
      </c>
      <c r="H344" s="343" t="s">
        <v>156</v>
      </c>
      <c r="I344" s="343" t="s">
        <v>1863</v>
      </c>
      <c r="J344" s="346">
        <v>729285.2</v>
      </c>
      <c r="K344" s="347">
        <v>1.9893968827379285E-2</v>
      </c>
      <c r="L344" s="346">
        <v>613493</v>
      </c>
      <c r="M344" s="346">
        <v>751458</v>
      </c>
      <c r="N344" s="346">
        <v>943822</v>
      </c>
      <c r="O344" s="346">
        <v>434018</v>
      </c>
      <c r="P344" s="346">
        <v>903635</v>
      </c>
      <c r="Q344" s="346">
        <v>4206.1010828827857</v>
      </c>
      <c r="R344" s="346">
        <v>-2027.8485124392319</v>
      </c>
      <c r="S344" s="346">
        <v>46249.270696774562</v>
      </c>
      <c r="T344" s="346">
        <v>-18082.849970354771</v>
      </c>
      <c r="U344" s="346">
        <v>42197.21187848199</v>
      </c>
      <c r="V344" s="353">
        <f t="shared" si="27"/>
        <v>0.1605312725825099</v>
      </c>
      <c r="W344" s="288">
        <v>0.16100174598729194</v>
      </c>
      <c r="X344" s="288">
        <v>0.15216716023798033</v>
      </c>
      <c r="Y344" s="288">
        <v>0.15858075914814487</v>
      </c>
      <c r="Z344" s="288">
        <v>0.16742778001555209</v>
      </c>
      <c r="AA344" s="288">
        <v>0.16145940095629277</v>
      </c>
      <c r="AB344" s="288">
        <v>0.16255078914979756</v>
      </c>
      <c r="AC344" s="345" t="str">
        <f t="shared" si="28"/>
        <v>Khulna FR Non-PNP</v>
      </c>
      <c r="AD344" s="363">
        <v>613493</v>
      </c>
      <c r="AE344" s="363">
        <v>751458</v>
      </c>
      <c r="AF344" s="363">
        <v>943822</v>
      </c>
      <c r="AG344" s="363">
        <v>434018</v>
      </c>
      <c r="AH344" s="363">
        <v>903635</v>
      </c>
      <c r="AI344" s="363">
        <v>606434</v>
      </c>
      <c r="AJ344" s="364">
        <f t="shared" si="29"/>
        <v>4252860</v>
      </c>
      <c r="AK344" s="365">
        <v>98772.373000000007</v>
      </c>
      <c r="AL344" s="365">
        <v>114372.0598</v>
      </c>
      <c r="AM344" s="365">
        <v>149690.1692</v>
      </c>
      <c r="AN344" s="365">
        <v>72654.613199999993</v>
      </c>
      <c r="AO344" s="365">
        <v>152172.13399999999</v>
      </c>
      <c r="AP344" s="365">
        <v>98060.377800000002</v>
      </c>
      <c r="AQ344" s="366">
        <f t="shared" si="30"/>
        <v>685721.72699999996</v>
      </c>
      <c r="AR344" s="288">
        <f t="shared" si="31"/>
        <v>0.16123778516104456</v>
      </c>
      <c r="AS344" s="357" t="s">
        <v>1514</v>
      </c>
    </row>
    <row r="345" spans="1:45" hidden="1">
      <c r="A345" s="343">
        <v>131</v>
      </c>
      <c r="B345" s="343" t="s">
        <v>1268</v>
      </c>
      <c r="C345" s="343" t="s">
        <v>1318</v>
      </c>
      <c r="D345" s="343">
        <v>2209</v>
      </c>
      <c r="E345" s="345" t="s">
        <v>389</v>
      </c>
      <c r="F345" s="345" t="s">
        <v>1537</v>
      </c>
      <c r="G345" s="352" t="s">
        <v>1041</v>
      </c>
      <c r="H345" s="343" t="s">
        <v>576</v>
      </c>
      <c r="I345" s="343" t="s">
        <v>1863</v>
      </c>
      <c r="J345" s="346">
        <v>3233065.8</v>
      </c>
      <c r="K345" s="347">
        <v>8.0495527770155076E-2</v>
      </c>
      <c r="L345" s="346">
        <v>3099765</v>
      </c>
      <c r="M345" s="346">
        <v>2923732</v>
      </c>
      <c r="N345" s="346">
        <v>3640056</v>
      </c>
      <c r="O345" s="346">
        <v>2721554</v>
      </c>
      <c r="P345" s="346">
        <v>3780222</v>
      </c>
      <c r="Q345" s="346">
        <v>240084.7728282949</v>
      </c>
      <c r="R345" s="346">
        <v>221777.27473168704</v>
      </c>
      <c r="S345" s="346">
        <v>333670.77216961136</v>
      </c>
      <c r="T345" s="346">
        <v>196466.4576122954</v>
      </c>
      <c r="U345" s="346">
        <v>309237.41209130443</v>
      </c>
      <c r="V345" s="353">
        <f t="shared" si="27"/>
        <v>0.18143228159862909</v>
      </c>
      <c r="W345" s="288">
        <v>0.18384877741390959</v>
      </c>
      <c r="X345" s="288">
        <v>0.17701729610008321</v>
      </c>
      <c r="Y345" s="288">
        <v>0.17414009154296278</v>
      </c>
      <c r="Z345" s="288">
        <v>0.18892589118496986</v>
      </c>
      <c r="AA345" s="288">
        <v>0.17191422284793742</v>
      </c>
      <c r="AB345" s="288">
        <v>0.19274741050191169</v>
      </c>
      <c r="AC345" s="345" t="str">
        <f t="shared" si="28"/>
        <v>Rangpur FR Non-PNP</v>
      </c>
      <c r="AD345" s="363">
        <v>3099765</v>
      </c>
      <c r="AE345" s="363">
        <v>2923732</v>
      </c>
      <c r="AF345" s="363">
        <v>3640056</v>
      </c>
      <c r="AG345" s="363">
        <v>2721554</v>
      </c>
      <c r="AH345" s="363">
        <v>3780222</v>
      </c>
      <c r="AI345" s="363">
        <v>2922551</v>
      </c>
      <c r="AJ345" s="364">
        <f t="shared" si="29"/>
        <v>19087880</v>
      </c>
      <c r="AK345" s="365">
        <v>573766.13130000001</v>
      </c>
      <c r="AL345" s="365">
        <v>517208.3677</v>
      </c>
      <c r="AM345" s="365">
        <v>632277.3798</v>
      </c>
      <c r="AN345" s="365">
        <v>514101.36170000001</v>
      </c>
      <c r="AO345" s="365">
        <v>657002.40980000002</v>
      </c>
      <c r="AP345" s="365">
        <v>562537.55249999999</v>
      </c>
      <c r="AQ345" s="366">
        <f t="shared" si="30"/>
        <v>3456893.2028000001</v>
      </c>
      <c r="AR345" s="288">
        <f t="shared" si="31"/>
        <v>0.18110409342472816</v>
      </c>
      <c r="AS345" s="357" t="s">
        <v>1501</v>
      </c>
    </row>
    <row r="346" spans="1:45" hidden="1">
      <c r="A346" s="343">
        <v>157</v>
      </c>
      <c r="B346" s="343" t="s">
        <v>1285</v>
      </c>
      <c r="C346" s="343" t="s">
        <v>2037</v>
      </c>
      <c r="D346" s="343">
        <v>2700</v>
      </c>
      <c r="E346" s="345" t="s">
        <v>159</v>
      </c>
      <c r="F346" s="345" t="s">
        <v>1537</v>
      </c>
      <c r="G346" s="352" t="s">
        <v>1041</v>
      </c>
      <c r="H346" s="343" t="s">
        <v>156</v>
      </c>
      <c r="I346" s="343" t="s">
        <v>1863</v>
      </c>
      <c r="J346" s="346">
        <v>2488723</v>
      </c>
      <c r="K346" s="347">
        <v>6.3011415640314247E-2</v>
      </c>
      <c r="L346" s="346">
        <v>2501692</v>
      </c>
      <c r="M346" s="346">
        <v>2433832</v>
      </c>
      <c r="N346" s="346">
        <v>2772381</v>
      </c>
      <c r="O346" s="346">
        <v>1872785</v>
      </c>
      <c r="P346" s="346">
        <v>2862925</v>
      </c>
      <c r="Q346" s="346">
        <v>159576.35251820227</v>
      </c>
      <c r="R346" s="346">
        <v>128562.09950143524</v>
      </c>
      <c r="S346" s="346">
        <v>197880.5874420036</v>
      </c>
      <c r="T346" s="346">
        <v>84731.246793582803</v>
      </c>
      <c r="U346" s="346">
        <v>213339.51057782507</v>
      </c>
      <c r="V346" s="353">
        <f t="shared" si="27"/>
        <v>0.15996730893083652</v>
      </c>
      <c r="W346" s="288">
        <v>0.15791393146751753</v>
      </c>
      <c r="X346" s="288">
        <v>0.15527892002451707</v>
      </c>
      <c r="Y346" s="288">
        <v>0.15273306030597975</v>
      </c>
      <c r="Z346" s="288">
        <v>0.16883803694036412</v>
      </c>
      <c r="AA346" s="288">
        <v>0.15230934913815139</v>
      </c>
      <c r="AB346" s="288">
        <v>0.17273055570848925</v>
      </c>
      <c r="AC346" s="345" t="str">
        <f t="shared" si="28"/>
        <v>Khulna FR Non-PNP</v>
      </c>
      <c r="AD346" s="363">
        <v>2501692</v>
      </c>
      <c r="AE346" s="363">
        <v>2433832</v>
      </c>
      <c r="AF346" s="363">
        <v>2772381</v>
      </c>
      <c r="AG346" s="363">
        <v>1872785</v>
      </c>
      <c r="AH346" s="363">
        <v>2862925</v>
      </c>
      <c r="AI346" s="363">
        <v>2261696</v>
      </c>
      <c r="AJ346" s="364">
        <f t="shared" si="29"/>
        <v>14705311</v>
      </c>
      <c r="AK346" s="365">
        <v>402522.40369999997</v>
      </c>
      <c r="AL346" s="365">
        <v>380408.09789999999</v>
      </c>
      <c r="AM346" s="365">
        <v>422788.255</v>
      </c>
      <c r="AN346" s="365">
        <v>316126.10800000001</v>
      </c>
      <c r="AO346" s="365">
        <v>440031.41879999998</v>
      </c>
      <c r="AP346" s="365">
        <v>390344.22039999999</v>
      </c>
      <c r="AQ346" s="366">
        <f t="shared" si="30"/>
        <v>2352220.5038000001</v>
      </c>
      <c r="AR346" s="288">
        <f t="shared" si="31"/>
        <v>0.15995720891588081</v>
      </c>
      <c r="AS346" s="357" t="s">
        <v>1514</v>
      </c>
    </row>
    <row r="347" spans="1:45" hidden="1">
      <c r="A347" s="343">
        <v>477</v>
      </c>
      <c r="B347" s="343" t="s">
        <v>1201</v>
      </c>
      <c r="C347" s="343" t="s">
        <v>1314</v>
      </c>
      <c r="D347" s="343">
        <v>1600</v>
      </c>
      <c r="E347" s="345" t="s">
        <v>189</v>
      </c>
      <c r="F347" s="345" t="s">
        <v>1537</v>
      </c>
      <c r="G347" s="352" t="s">
        <v>1041</v>
      </c>
      <c r="H347" s="343" t="s">
        <v>189</v>
      </c>
      <c r="I347" s="343" t="s">
        <v>1863</v>
      </c>
      <c r="J347" s="346">
        <v>1816765.2</v>
      </c>
      <c r="K347" s="347">
        <v>5.4680598177745926E-2</v>
      </c>
      <c r="L347" s="346">
        <v>1692017</v>
      </c>
      <c r="M347" s="346">
        <v>1662549</v>
      </c>
      <c r="N347" s="346">
        <v>2173412</v>
      </c>
      <c r="O347" s="346">
        <v>1545889</v>
      </c>
      <c r="P347" s="346">
        <v>2009959</v>
      </c>
      <c r="Q347" s="346">
        <v>94985.230661643232</v>
      </c>
      <c r="R347" s="346">
        <v>66089.615011739603</v>
      </c>
      <c r="S347" s="346">
        <v>134398.7474848369</v>
      </c>
      <c r="T347" s="346">
        <v>73467.65885835595</v>
      </c>
      <c r="U347" s="346">
        <v>127767.78740598541</v>
      </c>
      <c r="V347" s="353">
        <f t="shared" si="27"/>
        <v>0.16260325399657857</v>
      </c>
      <c r="W347" s="288">
        <v>0.16599750027834864</v>
      </c>
      <c r="X347" s="288">
        <v>0.16112863020529999</v>
      </c>
      <c r="Y347" s="288">
        <v>0.15840494805252978</v>
      </c>
      <c r="Z347" s="288">
        <v>0.16225275494508229</v>
      </c>
      <c r="AA347" s="288">
        <v>0.15851542349273931</v>
      </c>
      <c r="AB347" s="288">
        <v>0.16932026700547154</v>
      </c>
      <c r="AC347" s="345" t="str">
        <f t="shared" si="28"/>
        <v>Barishal FR Non-PNP</v>
      </c>
      <c r="AD347" s="363">
        <v>1692017</v>
      </c>
      <c r="AE347" s="363">
        <v>1662549</v>
      </c>
      <c r="AF347" s="363">
        <v>2173412</v>
      </c>
      <c r="AG347" s="363">
        <v>1545889</v>
      </c>
      <c r="AH347" s="363">
        <v>2009959</v>
      </c>
      <c r="AI347" s="363">
        <v>1646961</v>
      </c>
      <c r="AJ347" s="364">
        <f t="shared" si="29"/>
        <v>10730787</v>
      </c>
      <c r="AK347" s="365">
        <v>285105.20150000002</v>
      </c>
      <c r="AL347" s="365">
        <v>268168.99239999999</v>
      </c>
      <c r="AM347" s="365">
        <v>344050.96129999997</v>
      </c>
      <c r="AN347" s="365">
        <v>250743.19580000002</v>
      </c>
      <c r="AO347" s="365">
        <v>317372.36820000003</v>
      </c>
      <c r="AP347" s="365">
        <v>278661.402</v>
      </c>
      <c r="AQ347" s="366">
        <f t="shared" si="30"/>
        <v>1744102.1212000002</v>
      </c>
      <c r="AR347" s="288">
        <f t="shared" si="31"/>
        <v>0.16253254502209391</v>
      </c>
      <c r="AS347" s="357" t="s">
        <v>1495</v>
      </c>
    </row>
    <row r="348" spans="1:45">
      <c r="A348" s="343">
        <v>98</v>
      </c>
      <c r="B348" s="343" t="s">
        <v>1277</v>
      </c>
      <c r="C348" s="343" t="s">
        <v>170</v>
      </c>
      <c r="D348" s="343">
        <v>2445</v>
      </c>
      <c r="E348" s="345" t="s">
        <v>195</v>
      </c>
      <c r="F348" s="345" t="s">
        <v>1537</v>
      </c>
      <c r="G348" s="352" t="s">
        <v>1041</v>
      </c>
      <c r="H348" s="343" t="s">
        <v>170</v>
      </c>
      <c r="I348" s="343" t="s">
        <v>1863</v>
      </c>
      <c r="J348" s="346">
        <v>4216324.5999999996</v>
      </c>
      <c r="K348" s="347">
        <v>8.1211652368759477E-2</v>
      </c>
      <c r="L348" s="346">
        <v>3846937</v>
      </c>
      <c r="M348" s="346">
        <v>4389423</v>
      </c>
      <c r="N348" s="346">
        <v>4788085</v>
      </c>
      <c r="O348" s="346">
        <v>3476370</v>
      </c>
      <c r="P348" s="346">
        <v>4580808</v>
      </c>
      <c r="Q348" s="346">
        <v>281592.59036436537</v>
      </c>
      <c r="R348" s="346">
        <v>323870.18674598809</v>
      </c>
      <c r="S348" s="346">
        <v>446489.59807498672</v>
      </c>
      <c r="T348" s="346">
        <v>255356.75225184479</v>
      </c>
      <c r="U348" s="346">
        <v>404764.3110080593</v>
      </c>
      <c r="V348" s="353">
        <f t="shared" si="27"/>
        <v>0.16836641788762388</v>
      </c>
      <c r="W348" s="288">
        <v>0.16424812166703012</v>
      </c>
      <c r="X348" s="288">
        <v>0.16749278883248497</v>
      </c>
      <c r="Y348" s="288">
        <v>0.16849224989987732</v>
      </c>
      <c r="Z348" s="288">
        <v>0.17558834586774905</v>
      </c>
      <c r="AA348" s="288">
        <v>0.1579201677396958</v>
      </c>
      <c r="AB348" s="288">
        <v>0.1764568333189061</v>
      </c>
      <c r="AC348" s="345" t="str">
        <f t="shared" si="28"/>
        <v>Chattogram FR Non-PNP</v>
      </c>
      <c r="AD348" s="363">
        <v>3846937</v>
      </c>
      <c r="AE348" s="363">
        <v>4389423</v>
      </c>
      <c r="AF348" s="363">
        <v>4788085</v>
      </c>
      <c r="AG348" s="363">
        <v>3476370</v>
      </c>
      <c r="AH348" s="363">
        <v>4580808</v>
      </c>
      <c r="AI348" s="363">
        <v>3519569</v>
      </c>
      <c r="AJ348" s="364">
        <f t="shared" si="29"/>
        <v>24601192</v>
      </c>
      <c r="AK348" s="365">
        <v>634360.07620000001</v>
      </c>
      <c r="AL348" s="365">
        <v>733033.64100000006</v>
      </c>
      <c r="AM348" s="365">
        <v>804398.28</v>
      </c>
      <c r="AN348" s="365">
        <v>610450.39639999997</v>
      </c>
      <c r="AO348" s="365">
        <v>724683.82559999998</v>
      </c>
      <c r="AP348" s="365">
        <v>620144.53379999998</v>
      </c>
      <c r="AQ348" s="366">
        <f t="shared" si="30"/>
        <v>4127070.753</v>
      </c>
      <c r="AR348" s="288">
        <f t="shared" si="31"/>
        <v>0.16775897497161926</v>
      </c>
      <c r="AS348" s="357" t="s">
        <v>1494</v>
      </c>
    </row>
    <row r="349" spans="1:45" hidden="1">
      <c r="A349" s="343">
        <v>111</v>
      </c>
      <c r="B349" s="343" t="s">
        <v>1274</v>
      </c>
      <c r="C349" s="343" t="s">
        <v>2038</v>
      </c>
      <c r="D349" s="343">
        <v>2361</v>
      </c>
      <c r="E349" s="345" t="s">
        <v>52</v>
      </c>
      <c r="F349" s="345" t="s">
        <v>1537</v>
      </c>
      <c r="G349" s="352" t="s">
        <v>1041</v>
      </c>
      <c r="H349" s="343" t="s">
        <v>52</v>
      </c>
      <c r="I349" s="343" t="s">
        <v>52</v>
      </c>
      <c r="J349" s="346">
        <v>4237102.5999999996</v>
      </c>
      <c r="K349" s="347">
        <v>5.6319294526134718E-2</v>
      </c>
      <c r="L349" s="346">
        <v>3529250</v>
      </c>
      <c r="M349" s="346">
        <v>4090547</v>
      </c>
      <c r="N349" s="346">
        <v>5030664</v>
      </c>
      <c r="O349" s="346">
        <v>3964764</v>
      </c>
      <c r="P349" s="346">
        <v>4570288</v>
      </c>
      <c r="Q349" s="346">
        <v>228225.28156889684</v>
      </c>
      <c r="R349" s="346">
        <v>172437.5282045179</v>
      </c>
      <c r="S349" s="346">
        <v>241457.63569659879</v>
      </c>
      <c r="T349" s="346">
        <v>250373.26948680298</v>
      </c>
      <c r="U349" s="346">
        <v>300659.43137743929</v>
      </c>
      <c r="V349" s="353">
        <f t="shared" si="27"/>
        <v>0.15687456303136441</v>
      </c>
      <c r="W349" s="288">
        <v>0.16850885204413305</v>
      </c>
      <c r="X349" s="288">
        <v>0.14574586216504032</v>
      </c>
      <c r="Y349" s="288">
        <v>0.13063890196838177</v>
      </c>
      <c r="Z349" s="288">
        <v>0.16516755160860894</v>
      </c>
      <c r="AA349" s="288">
        <v>0.15135947364793154</v>
      </c>
      <c r="AB349" s="288">
        <v>0.17982673675409067</v>
      </c>
      <c r="AC349" s="345" t="str">
        <f t="shared" si="28"/>
        <v>Dhaka FR Non-PNP</v>
      </c>
      <c r="AD349" s="363">
        <v>3529250</v>
      </c>
      <c r="AE349" s="363">
        <v>4090547</v>
      </c>
      <c r="AF349" s="363">
        <v>5030664</v>
      </c>
      <c r="AG349" s="363">
        <v>3964764</v>
      </c>
      <c r="AH349" s="363">
        <v>4570288</v>
      </c>
      <c r="AI349" s="363">
        <v>3858008</v>
      </c>
      <c r="AJ349" s="364">
        <f t="shared" si="29"/>
        <v>25043521</v>
      </c>
      <c r="AK349" s="365">
        <v>593619.6817999999</v>
      </c>
      <c r="AL349" s="365">
        <v>607446.22950000002</v>
      </c>
      <c r="AM349" s="365">
        <v>656501.52150000003</v>
      </c>
      <c r="AN349" s="365">
        <v>654978.8476000001</v>
      </c>
      <c r="AO349" s="365">
        <v>690570.81900000002</v>
      </c>
      <c r="AP349" s="365">
        <v>694022.53760000004</v>
      </c>
      <c r="AQ349" s="366">
        <f t="shared" si="30"/>
        <v>3897139.6370000001</v>
      </c>
      <c r="AR349" s="288">
        <f t="shared" si="31"/>
        <v>0.1556146852113966</v>
      </c>
      <c r="AS349" s="357" t="s">
        <v>1497</v>
      </c>
    </row>
    <row r="350" spans="1:45" hidden="1">
      <c r="A350" s="343">
        <v>138</v>
      </c>
      <c r="B350" s="343" t="s">
        <v>1273</v>
      </c>
      <c r="C350" s="343" t="s">
        <v>2039</v>
      </c>
      <c r="D350" s="343">
        <v>2359</v>
      </c>
      <c r="E350" s="345" t="s">
        <v>52</v>
      </c>
      <c r="F350" s="345" t="s">
        <v>1537</v>
      </c>
      <c r="G350" s="352" t="s">
        <v>1041</v>
      </c>
      <c r="H350" s="343" t="s">
        <v>52</v>
      </c>
      <c r="I350" s="343" t="s">
        <v>52</v>
      </c>
      <c r="J350" s="346">
        <v>3353677.8</v>
      </c>
      <c r="K350" s="347">
        <v>6.4462625684679947E-2</v>
      </c>
      <c r="L350" s="346">
        <v>3189098</v>
      </c>
      <c r="M350" s="346">
        <v>3324246</v>
      </c>
      <c r="N350" s="346">
        <v>3820351</v>
      </c>
      <c r="O350" s="346">
        <v>3054628</v>
      </c>
      <c r="P350" s="346">
        <v>3380066</v>
      </c>
      <c r="Q350" s="346">
        <v>185433.26400864514</v>
      </c>
      <c r="R350" s="346">
        <v>204051.30645282578</v>
      </c>
      <c r="S350" s="346">
        <v>300520.16639709118</v>
      </c>
      <c r="T350" s="346">
        <v>183308.01513483113</v>
      </c>
      <c r="U350" s="346">
        <v>207621.63144871139</v>
      </c>
      <c r="V350" s="353">
        <f t="shared" si="27"/>
        <v>0.15923983263288044</v>
      </c>
      <c r="W350" s="288">
        <v>0.15841011624151446</v>
      </c>
      <c r="X350" s="288">
        <v>0.16078541903942545</v>
      </c>
      <c r="Y350" s="288">
        <v>0.15372012523860157</v>
      </c>
      <c r="Z350" s="288">
        <v>0.16588084298798228</v>
      </c>
      <c r="AA350" s="288">
        <v>0.15496201603873008</v>
      </c>
      <c r="AB350" s="288">
        <v>0.1616804762510288</v>
      </c>
      <c r="AC350" s="345" t="str">
        <f t="shared" si="28"/>
        <v>Dhaka FR Non-PNP</v>
      </c>
      <c r="AD350" s="363">
        <v>3189098</v>
      </c>
      <c r="AE350" s="363">
        <v>3324246</v>
      </c>
      <c r="AF350" s="363">
        <v>3820351</v>
      </c>
      <c r="AG350" s="363">
        <v>3054628</v>
      </c>
      <c r="AH350" s="363">
        <v>3380066</v>
      </c>
      <c r="AI350" s="363">
        <v>2945538</v>
      </c>
      <c r="AJ350" s="364">
        <f t="shared" si="29"/>
        <v>19713927</v>
      </c>
      <c r="AK350" s="365">
        <v>513125.86819999997</v>
      </c>
      <c r="AL350" s="365">
        <v>536200.8798</v>
      </c>
      <c r="AM350" s="365">
        <v>583749.32719999994</v>
      </c>
      <c r="AN350" s="365">
        <v>506762.78519999998</v>
      </c>
      <c r="AO350" s="365">
        <v>520868.17059999995</v>
      </c>
      <c r="AP350" s="365">
        <v>475991.02239999996</v>
      </c>
      <c r="AQ350" s="366">
        <f t="shared" si="30"/>
        <v>3136698.0533999996</v>
      </c>
      <c r="AR350" s="288">
        <f t="shared" si="31"/>
        <v>0.15911076739809371</v>
      </c>
      <c r="AS350" s="357" t="s">
        <v>1497</v>
      </c>
    </row>
    <row r="351" spans="1:45" hidden="1">
      <c r="A351" s="343">
        <v>47</v>
      </c>
      <c r="B351" s="343" t="s">
        <v>1559</v>
      </c>
      <c r="C351" s="343" t="s">
        <v>2040</v>
      </c>
      <c r="D351" s="343">
        <v>4200</v>
      </c>
      <c r="E351" s="345" t="s">
        <v>52</v>
      </c>
      <c r="F351" s="345" t="s">
        <v>1492</v>
      </c>
      <c r="G351" s="352" t="s">
        <v>1555</v>
      </c>
      <c r="H351" s="343" t="s">
        <v>52</v>
      </c>
      <c r="I351" s="343" t="s">
        <v>52</v>
      </c>
      <c r="J351" s="346">
        <v>10547832</v>
      </c>
      <c r="K351" s="347">
        <v>6.8167089305234477E-2</v>
      </c>
      <c r="L351" s="346">
        <v>10009625</v>
      </c>
      <c r="M351" s="346">
        <v>10172429</v>
      </c>
      <c r="N351" s="346">
        <v>10987215</v>
      </c>
      <c r="O351" s="346">
        <v>10286882</v>
      </c>
      <c r="P351" s="346">
        <v>11283009</v>
      </c>
      <c r="Q351" s="346">
        <v>681558.17474997882</v>
      </c>
      <c r="R351" s="346">
        <v>558899.11983422819</v>
      </c>
      <c r="S351" s="346">
        <v>811164.45551723056</v>
      </c>
      <c r="T351" s="346">
        <v>718037.08211793588</v>
      </c>
      <c r="U351" s="346">
        <v>825416.19738367619</v>
      </c>
      <c r="V351" s="353">
        <f t="shared" si="27"/>
        <v>0.16499186883557401</v>
      </c>
      <c r="W351" s="288">
        <v>0.16653069584934493</v>
      </c>
      <c r="X351" s="288">
        <v>0.16304206578549738</v>
      </c>
      <c r="Y351" s="288">
        <v>0.15407028624598987</v>
      </c>
      <c r="Z351" s="288">
        <v>0.17097274962122377</v>
      </c>
      <c r="AA351" s="288">
        <v>0.15769312042344835</v>
      </c>
      <c r="AB351" s="288">
        <v>0.17764229508793974</v>
      </c>
      <c r="AC351" s="345" t="str">
        <f t="shared" si="28"/>
        <v>Dhaka OWN PNP</v>
      </c>
      <c r="AD351" s="363">
        <v>10009625</v>
      </c>
      <c r="AE351" s="363">
        <v>10172429</v>
      </c>
      <c r="AF351" s="363">
        <v>10987215</v>
      </c>
      <c r="AG351" s="363">
        <v>10286882</v>
      </c>
      <c r="AH351" s="363">
        <v>11283009</v>
      </c>
      <c r="AI351" s="363">
        <v>9529330</v>
      </c>
      <c r="AJ351" s="364">
        <f t="shared" si="29"/>
        <v>62268490</v>
      </c>
      <c r="AK351" s="365">
        <v>1664600.6375</v>
      </c>
      <c r="AL351" s="365">
        <v>1654036.7927999999</v>
      </c>
      <c r="AM351" s="365">
        <v>1688734.9455000001</v>
      </c>
      <c r="AN351" s="365">
        <v>1759056.9930000002</v>
      </c>
      <c r="AO351" s="365">
        <v>1798511.4751999998</v>
      </c>
      <c r="AP351" s="365">
        <v>1692400.4832000001</v>
      </c>
      <c r="AQ351" s="366">
        <f t="shared" si="30"/>
        <v>10257341.327200001</v>
      </c>
      <c r="AR351" s="288">
        <f t="shared" si="31"/>
        <v>0.16472763876561003</v>
      </c>
      <c r="AS351" s="357" t="s">
        <v>1511</v>
      </c>
    </row>
    <row r="352" spans="1:45" hidden="1">
      <c r="A352" s="343">
        <v>534</v>
      </c>
      <c r="B352" s="343" t="s">
        <v>1262</v>
      </c>
      <c r="C352" s="343" t="s">
        <v>2041</v>
      </c>
      <c r="D352" s="343">
        <v>2123</v>
      </c>
      <c r="E352" s="345" t="s">
        <v>52</v>
      </c>
      <c r="F352" s="345" t="s">
        <v>1537</v>
      </c>
      <c r="G352" s="352" t="s">
        <v>1041</v>
      </c>
      <c r="H352" s="343" t="s">
        <v>79</v>
      </c>
      <c r="I352" s="343" t="s">
        <v>52</v>
      </c>
      <c r="J352" s="346">
        <v>1186279</v>
      </c>
      <c r="K352" s="347">
        <v>3.3626846830749409E-2</v>
      </c>
      <c r="L352" s="346">
        <v>0</v>
      </c>
      <c r="M352" s="346">
        <v>1356427</v>
      </c>
      <c r="N352" s="346">
        <v>1616725</v>
      </c>
      <c r="O352" s="346">
        <v>1246717</v>
      </c>
      <c r="P352" s="346">
        <v>1711526</v>
      </c>
      <c r="Q352" s="346">
        <v>-62139.166666666672</v>
      </c>
      <c r="R352" s="346">
        <v>19139.639229356952</v>
      </c>
      <c r="S352" s="346">
        <v>66298.803660107456</v>
      </c>
      <c r="T352" s="346">
        <v>67678.068901274382</v>
      </c>
      <c r="U352" s="346">
        <v>108476.76603360078</v>
      </c>
      <c r="V352" s="353">
        <f t="shared" si="27"/>
        <v>0.16589514986734683</v>
      </c>
      <c r="W352" s="288"/>
      <c r="X352" s="288">
        <v>0.15993186769280104</v>
      </c>
      <c r="Y352" s="288">
        <v>0.15753177886693287</v>
      </c>
      <c r="Z352" s="288">
        <v>0.18247583770584375</v>
      </c>
      <c r="AA352" s="288">
        <v>0.15841787104029859</v>
      </c>
      <c r="AB352" s="288">
        <v>0.17111839403085793</v>
      </c>
      <c r="AC352" s="345" t="str">
        <f t="shared" si="28"/>
        <v>Dhaka FR Non-PNP</v>
      </c>
      <c r="AD352" s="363"/>
      <c r="AE352" s="363">
        <v>1356427</v>
      </c>
      <c r="AF352" s="363">
        <v>1616725</v>
      </c>
      <c r="AG352" s="363">
        <v>1246717</v>
      </c>
      <c r="AH352" s="363">
        <v>1711526</v>
      </c>
      <c r="AI352" s="363">
        <v>1371021</v>
      </c>
      <c r="AJ352" s="364">
        <f t="shared" si="29"/>
        <v>7302416</v>
      </c>
      <c r="AK352" s="365"/>
      <c r="AL352" s="365">
        <v>216892.51739999998</v>
      </c>
      <c r="AM352" s="365">
        <v>254310.52789999999</v>
      </c>
      <c r="AN352" s="365">
        <v>227528.4075</v>
      </c>
      <c r="AO352" s="365">
        <v>267511.67009999999</v>
      </c>
      <c r="AP352" s="365">
        <v>234442.71000000002</v>
      </c>
      <c r="AQ352" s="366">
        <f t="shared" si="30"/>
        <v>1200685.8329</v>
      </c>
      <c r="AR352" s="288">
        <f t="shared" si="31"/>
        <v>0.16442309406914096</v>
      </c>
      <c r="AS352" s="357" t="s">
        <v>1497</v>
      </c>
    </row>
    <row r="353" spans="1:45" hidden="1">
      <c r="A353" s="343">
        <v>337</v>
      </c>
      <c r="B353" s="343" t="s">
        <v>1111</v>
      </c>
      <c r="C353" s="343" t="s">
        <v>2042</v>
      </c>
      <c r="D353" s="343">
        <v>1296</v>
      </c>
      <c r="E353" s="345" t="s">
        <v>52</v>
      </c>
      <c r="F353" s="345" t="s">
        <v>1537</v>
      </c>
      <c r="G353" s="352" t="s">
        <v>1041</v>
      </c>
      <c r="H353" s="343" t="s">
        <v>52</v>
      </c>
      <c r="I353" s="343" t="s">
        <v>52</v>
      </c>
      <c r="J353" s="346">
        <v>1786533.6</v>
      </c>
      <c r="K353" s="347">
        <v>3.9916455328491474E-2</v>
      </c>
      <c r="L353" s="346">
        <v>1780523</v>
      </c>
      <c r="M353" s="346">
        <v>1786648</v>
      </c>
      <c r="N353" s="346">
        <v>1910453</v>
      </c>
      <c r="O353" s="346">
        <v>1607790</v>
      </c>
      <c r="P353" s="346">
        <v>1847254</v>
      </c>
      <c r="Q353" s="346">
        <v>64244.622439381608</v>
      </c>
      <c r="R353" s="346">
        <v>60641.022668723948</v>
      </c>
      <c r="S353" s="346">
        <v>96271.228796246985</v>
      </c>
      <c r="T353" s="346">
        <v>51686.704826481931</v>
      </c>
      <c r="U353" s="346">
        <v>83716.864455410861</v>
      </c>
      <c r="V353" s="353">
        <f t="shared" si="27"/>
        <v>0.15888629871389626</v>
      </c>
      <c r="W353" s="288">
        <v>0.15253020115630947</v>
      </c>
      <c r="X353" s="288">
        <v>0.15809345311700121</v>
      </c>
      <c r="Y353" s="288">
        <v>0.1483958884573458</v>
      </c>
      <c r="Z353" s="288">
        <v>0.16921511769253578</v>
      </c>
      <c r="AA353" s="288">
        <v>0.15115078423418493</v>
      </c>
      <c r="AB353" s="288">
        <v>0.17393234762600035</v>
      </c>
      <c r="AC353" s="345" t="str">
        <f t="shared" si="28"/>
        <v>Dhaka FR Non-PNP</v>
      </c>
      <c r="AD353" s="363">
        <v>1780523</v>
      </c>
      <c r="AE353" s="363">
        <v>1786648</v>
      </c>
      <c r="AF353" s="363">
        <v>1910453</v>
      </c>
      <c r="AG353" s="363">
        <v>1607790</v>
      </c>
      <c r="AH353" s="363">
        <v>1847254</v>
      </c>
      <c r="AI353" s="363">
        <v>1574816</v>
      </c>
      <c r="AJ353" s="364">
        <f t="shared" si="29"/>
        <v>10507484</v>
      </c>
      <c r="AK353" s="365">
        <v>273132.22820000001</v>
      </c>
      <c r="AL353" s="365">
        <v>287114.17290000001</v>
      </c>
      <c r="AM353" s="365">
        <v>281982.8628</v>
      </c>
      <c r="AN353" s="365">
        <v>272038.23719999997</v>
      </c>
      <c r="AO353" s="365">
        <v>285585.46839999995</v>
      </c>
      <c r="AP353" s="365">
        <v>273069.10619999998</v>
      </c>
      <c r="AQ353" s="366">
        <f t="shared" si="30"/>
        <v>1672922.0756999999</v>
      </c>
      <c r="AR353" s="288">
        <f t="shared" si="31"/>
        <v>0.15921243141555105</v>
      </c>
      <c r="AS353" s="357" t="s">
        <v>1497</v>
      </c>
    </row>
    <row r="354" spans="1:45">
      <c r="A354" s="343">
        <v>370</v>
      </c>
      <c r="B354" s="343" t="s">
        <v>1062</v>
      </c>
      <c r="C354" s="343" t="s">
        <v>2043</v>
      </c>
      <c r="D354" s="343">
        <v>1060</v>
      </c>
      <c r="E354" s="345" t="s">
        <v>195</v>
      </c>
      <c r="F354" s="345" t="s">
        <v>1537</v>
      </c>
      <c r="G354" s="352" t="s">
        <v>1041</v>
      </c>
      <c r="H354" s="343" t="s">
        <v>195</v>
      </c>
      <c r="I354" s="343" t="s">
        <v>1863</v>
      </c>
      <c r="J354" s="346">
        <v>1881376.2</v>
      </c>
      <c r="K354" s="347">
        <v>4.6964963175870261E-2</v>
      </c>
      <c r="L354" s="346">
        <v>1676046</v>
      </c>
      <c r="M354" s="346">
        <v>2015984</v>
      </c>
      <c r="N354" s="346">
        <v>2231740</v>
      </c>
      <c r="O354" s="346">
        <v>1497350</v>
      </c>
      <c r="P354" s="346">
        <v>1985761</v>
      </c>
      <c r="Q354" s="346">
        <v>73306.442796753865</v>
      </c>
      <c r="R354" s="346">
        <v>71913.454208271753</v>
      </c>
      <c r="S354" s="346">
        <v>117883.8764665536</v>
      </c>
      <c r="T354" s="346">
        <v>56491.869975607318</v>
      </c>
      <c r="U354" s="346">
        <v>122198.17631760702</v>
      </c>
      <c r="V354" s="353">
        <f t="shared" si="27"/>
        <v>0.15227738615894759</v>
      </c>
      <c r="W354" s="288">
        <v>0.15283166137659882</v>
      </c>
      <c r="X354" s="288">
        <v>0.15256676708995306</v>
      </c>
      <c r="Y354" s="288">
        <v>0.15390814922325113</v>
      </c>
      <c r="Z354" s="288">
        <v>0.1501519826212929</v>
      </c>
      <c r="AA354" s="288">
        <v>0.13733152534521714</v>
      </c>
      <c r="AB354" s="288">
        <v>0.1668742312973725</v>
      </c>
      <c r="AC354" s="345" t="str">
        <f t="shared" si="28"/>
        <v>Chattogram FR Non-PNP</v>
      </c>
      <c r="AD354" s="363">
        <v>1676046</v>
      </c>
      <c r="AE354" s="363">
        <v>2015984</v>
      </c>
      <c r="AF354" s="363">
        <v>2231740</v>
      </c>
      <c r="AG354" s="363">
        <v>1497350</v>
      </c>
      <c r="AH354" s="363">
        <v>1985761</v>
      </c>
      <c r="AI354" s="363">
        <v>1527460</v>
      </c>
      <c r="AJ354" s="364">
        <f t="shared" si="29"/>
        <v>10934341</v>
      </c>
      <c r="AK354" s="365">
        <v>258278.68859999996</v>
      </c>
      <c r="AL354" s="365">
        <v>307437.71249999997</v>
      </c>
      <c r="AM354" s="365">
        <v>343241.45819999999</v>
      </c>
      <c r="AN354" s="365">
        <v>224902.1202</v>
      </c>
      <c r="AO354" s="365">
        <v>263247.60100000002</v>
      </c>
      <c r="AP354" s="365">
        <v>254757.64319999999</v>
      </c>
      <c r="AQ354" s="366">
        <f t="shared" si="30"/>
        <v>1651865.2237</v>
      </c>
      <c r="AR354" s="288">
        <f t="shared" si="31"/>
        <v>0.151071310442943</v>
      </c>
      <c r="AS354" s="357" t="s">
        <v>1494</v>
      </c>
    </row>
    <row r="355" spans="1:45" hidden="1">
      <c r="A355" s="343">
        <v>314</v>
      </c>
      <c r="B355" s="343" t="s">
        <v>1252</v>
      </c>
      <c r="C355" s="343" t="s">
        <v>2044</v>
      </c>
      <c r="D355" s="343">
        <v>2000</v>
      </c>
      <c r="E355" s="345" t="s">
        <v>52</v>
      </c>
      <c r="F355" s="345" t="s">
        <v>1537</v>
      </c>
      <c r="G355" s="352" t="s">
        <v>1041</v>
      </c>
      <c r="H355" s="343" t="s">
        <v>192</v>
      </c>
      <c r="I355" s="343" t="s">
        <v>52</v>
      </c>
      <c r="J355" s="346">
        <v>1605693.2</v>
      </c>
      <c r="K355" s="347">
        <v>6.9023898513820972E-2</v>
      </c>
      <c r="L355" s="346">
        <v>1420724</v>
      </c>
      <c r="M355" s="346">
        <v>1456894</v>
      </c>
      <c r="N355" s="346">
        <v>1920879</v>
      </c>
      <c r="O355" s="346">
        <v>1348811</v>
      </c>
      <c r="P355" s="346">
        <v>1881158</v>
      </c>
      <c r="Q355" s="346">
        <v>75222.968449179491</v>
      </c>
      <c r="R355" s="346">
        <v>97881.178361787053</v>
      </c>
      <c r="S355" s="346">
        <v>167254.32912343275</v>
      </c>
      <c r="T355" s="346">
        <v>71564.345135911455</v>
      </c>
      <c r="U355" s="346">
        <v>142233.20133535151</v>
      </c>
      <c r="V355" s="353">
        <f t="shared" si="27"/>
        <v>0.18139317624664505</v>
      </c>
      <c r="W355" s="288">
        <v>0.17821976702981102</v>
      </c>
      <c r="X355" s="288">
        <v>0.17300899450790955</v>
      </c>
      <c r="Y355" s="288">
        <v>0.18012691524021079</v>
      </c>
      <c r="Z355" s="288">
        <v>0.18892860392164923</v>
      </c>
      <c r="AA355" s="288">
        <v>0.17512419863369538</v>
      </c>
      <c r="AB355" s="288">
        <v>0.19295057814659441</v>
      </c>
      <c r="AC355" s="345" t="str">
        <f t="shared" si="28"/>
        <v>Dhaka FR Non-PNP</v>
      </c>
      <c r="AD355" s="363">
        <v>1420724</v>
      </c>
      <c r="AE355" s="363">
        <v>1456894</v>
      </c>
      <c r="AF355" s="363">
        <v>1920879</v>
      </c>
      <c r="AG355" s="363">
        <v>1348811</v>
      </c>
      <c r="AH355" s="363">
        <v>1881158</v>
      </c>
      <c r="AI355" s="363">
        <v>1630912</v>
      </c>
      <c r="AJ355" s="364">
        <f t="shared" si="29"/>
        <v>9659378</v>
      </c>
      <c r="AK355" s="365">
        <v>255446.35499999998</v>
      </c>
      <c r="AL355" s="365">
        <v>252771.10899999997</v>
      </c>
      <c r="AM355" s="365">
        <v>344221.696</v>
      </c>
      <c r="AN355" s="365">
        <v>255179.03759999998</v>
      </c>
      <c r="AO355" s="365">
        <v>329014.70909999998</v>
      </c>
      <c r="AP355" s="365">
        <v>314599.2597</v>
      </c>
      <c r="AQ355" s="366">
        <f t="shared" si="30"/>
        <v>1751232.1663999998</v>
      </c>
      <c r="AR355" s="288">
        <f t="shared" si="31"/>
        <v>0.18129864742843688</v>
      </c>
      <c r="AS355" s="357" t="s">
        <v>1497</v>
      </c>
    </row>
    <row r="356" spans="1:45" hidden="1">
      <c r="A356" s="343">
        <v>322</v>
      </c>
      <c r="B356" s="343" t="s">
        <v>1200</v>
      </c>
      <c r="C356" s="343" t="s">
        <v>2045</v>
      </c>
      <c r="D356" s="343">
        <v>1600</v>
      </c>
      <c r="E356" s="345" t="s">
        <v>52</v>
      </c>
      <c r="F356" s="345" t="s">
        <v>1537</v>
      </c>
      <c r="G356" s="352" t="s">
        <v>1041</v>
      </c>
      <c r="H356" s="343" t="s">
        <v>103</v>
      </c>
      <c r="I356" s="343" t="s">
        <v>52</v>
      </c>
      <c r="J356" s="346">
        <v>1621008.2</v>
      </c>
      <c r="K356" s="347">
        <v>5.9061258500577384E-2</v>
      </c>
      <c r="L356" s="346">
        <v>1652393</v>
      </c>
      <c r="M356" s="346">
        <v>1444080</v>
      </c>
      <c r="N356" s="346">
        <v>1798213</v>
      </c>
      <c r="O356" s="346">
        <v>1388594</v>
      </c>
      <c r="P356" s="346">
        <v>1821761</v>
      </c>
      <c r="Q356" s="346">
        <v>93028.86649213871</v>
      </c>
      <c r="R356" s="346">
        <v>70948.60818969598</v>
      </c>
      <c r="S356" s="346">
        <v>118518.32887267834</v>
      </c>
      <c r="T356" s="346">
        <v>71322.668347611529</v>
      </c>
      <c r="U356" s="346">
        <v>124875.44975665363</v>
      </c>
      <c r="V356" s="353">
        <f t="shared" si="27"/>
        <v>0.16115887608046661</v>
      </c>
      <c r="W356" s="288">
        <v>0.15966955665798307</v>
      </c>
      <c r="X356" s="288">
        <v>0.15891380341773761</v>
      </c>
      <c r="Y356" s="288">
        <v>0.15491975976376851</v>
      </c>
      <c r="Z356" s="288">
        <v>0.1669586079315736</v>
      </c>
      <c r="AA356" s="288">
        <v>0.15601675508461837</v>
      </c>
      <c r="AB356" s="288">
        <v>0.17047477362711849</v>
      </c>
      <c r="AC356" s="345" t="str">
        <f t="shared" si="28"/>
        <v>Dhaka FR Non-PNP</v>
      </c>
      <c r="AD356" s="363">
        <v>1652393</v>
      </c>
      <c r="AE356" s="363">
        <v>1444080</v>
      </c>
      <c r="AF356" s="363">
        <v>1798213</v>
      </c>
      <c r="AG356" s="363">
        <v>1388594</v>
      </c>
      <c r="AH356" s="363">
        <v>1821761</v>
      </c>
      <c r="AI356" s="363">
        <v>1236122</v>
      </c>
      <c r="AJ356" s="364">
        <f t="shared" si="29"/>
        <v>9341163</v>
      </c>
      <c r="AK356" s="365">
        <v>264713.35860000004</v>
      </c>
      <c r="AL356" s="365">
        <v>228453.45600000001</v>
      </c>
      <c r="AM356" s="365">
        <v>276385.18440000003</v>
      </c>
      <c r="AN356" s="365">
        <v>231617.64600000001</v>
      </c>
      <c r="AO356" s="365">
        <v>281826.42670000001</v>
      </c>
      <c r="AP356" s="365">
        <v>210627.5208</v>
      </c>
      <c r="AQ356" s="366">
        <f t="shared" si="30"/>
        <v>1493623.5925</v>
      </c>
      <c r="AR356" s="288">
        <f t="shared" si="31"/>
        <v>0.15989696277647655</v>
      </c>
      <c r="AS356" s="357" t="s">
        <v>1497</v>
      </c>
    </row>
    <row r="357" spans="1:45">
      <c r="A357" s="343">
        <v>62</v>
      </c>
      <c r="B357" s="343" t="s">
        <v>1266</v>
      </c>
      <c r="C357" s="343" t="s">
        <v>2046</v>
      </c>
      <c r="D357" s="343">
        <v>2190</v>
      </c>
      <c r="E357" s="345" t="s">
        <v>195</v>
      </c>
      <c r="F357" s="345" t="s">
        <v>1537</v>
      </c>
      <c r="G357" s="352" t="s">
        <v>1041</v>
      </c>
      <c r="H357" s="343" t="s">
        <v>76</v>
      </c>
      <c r="I357" s="343" t="s">
        <v>1863</v>
      </c>
      <c r="J357" s="346">
        <v>4448561.4000000004</v>
      </c>
      <c r="K357" s="347">
        <v>0.1060394279371402</v>
      </c>
      <c r="L357" s="346">
        <v>4286960</v>
      </c>
      <c r="M357" s="346">
        <v>4431666</v>
      </c>
      <c r="N357" s="346">
        <v>5099394</v>
      </c>
      <c r="O357" s="346">
        <v>3595962</v>
      </c>
      <c r="P357" s="346">
        <v>4828825</v>
      </c>
      <c r="Q357" s="346">
        <v>406899.53932689596</v>
      </c>
      <c r="R357" s="346">
        <v>441991.0388754654</v>
      </c>
      <c r="S357" s="346">
        <v>639987.5890976669</v>
      </c>
      <c r="T357" s="346">
        <v>357221.87619533384</v>
      </c>
      <c r="U357" s="346">
        <v>512514.48650085588</v>
      </c>
      <c r="V357" s="353">
        <f t="shared" si="27"/>
        <v>0.18447522187538179</v>
      </c>
      <c r="W357" s="288">
        <v>0.18027043509040402</v>
      </c>
      <c r="X357" s="288">
        <v>0.18306240198465221</v>
      </c>
      <c r="Y357" s="288">
        <v>0.17962001129072258</v>
      </c>
      <c r="Z357" s="288">
        <v>0.19216147959794802</v>
      </c>
      <c r="AA357" s="288">
        <v>0.17350681007627633</v>
      </c>
      <c r="AB357" s="288">
        <v>0.19823019321228763</v>
      </c>
      <c r="AC357" s="345" t="str">
        <f t="shared" si="28"/>
        <v>Chattogram FR Non-PNP</v>
      </c>
      <c r="AD357" s="363">
        <v>4286960</v>
      </c>
      <c r="AE357" s="363">
        <v>4431666</v>
      </c>
      <c r="AF357" s="363">
        <v>5099394</v>
      </c>
      <c r="AG357" s="363">
        <v>3595962</v>
      </c>
      <c r="AH357" s="363">
        <v>4828825</v>
      </c>
      <c r="AI357" s="363">
        <v>3858035</v>
      </c>
      <c r="AJ357" s="364">
        <f t="shared" si="29"/>
        <v>26100842</v>
      </c>
      <c r="AK357" s="365">
        <v>779798.38780000003</v>
      </c>
      <c r="AL357" s="365">
        <v>812324.01119999995</v>
      </c>
      <c r="AM357" s="365">
        <v>913301.28630000004</v>
      </c>
      <c r="AN357" s="365">
        <v>690424.89600000007</v>
      </c>
      <c r="AO357" s="365">
        <v>862427.96640000003</v>
      </c>
      <c r="AP357" s="365">
        <v>764961.2868</v>
      </c>
      <c r="AQ357" s="366">
        <f t="shared" si="30"/>
        <v>4823237.8344999999</v>
      </c>
      <c r="AR357" s="288">
        <f t="shared" si="31"/>
        <v>0.18479242296091444</v>
      </c>
      <c r="AS357" s="357" t="s">
        <v>1494</v>
      </c>
    </row>
    <row r="358" spans="1:45" hidden="1">
      <c r="A358" s="343">
        <v>459</v>
      </c>
      <c r="B358" s="343" t="s">
        <v>1144</v>
      </c>
      <c r="C358" s="343" t="s">
        <v>2047</v>
      </c>
      <c r="D358" s="343">
        <v>1450</v>
      </c>
      <c r="E358" s="345" t="s">
        <v>189</v>
      </c>
      <c r="F358" s="345" t="s">
        <v>1537</v>
      </c>
      <c r="G358" s="352" t="s">
        <v>1041</v>
      </c>
      <c r="H358" s="343" t="s">
        <v>211</v>
      </c>
      <c r="I358" s="343" t="s">
        <v>1863</v>
      </c>
      <c r="J358" s="346">
        <v>1814193.8</v>
      </c>
      <c r="K358" s="347">
        <v>3.8890045923298033E-2</v>
      </c>
      <c r="L358" s="346">
        <v>1836235</v>
      </c>
      <c r="M358" s="346">
        <v>1811131</v>
      </c>
      <c r="N358" s="346">
        <v>2117484</v>
      </c>
      <c r="O358" s="346">
        <v>1466503</v>
      </c>
      <c r="P358" s="346">
        <v>1839616</v>
      </c>
      <c r="Q358" s="346">
        <v>62457.543852305273</v>
      </c>
      <c r="R358" s="346">
        <v>32624.484025465063</v>
      </c>
      <c r="S358" s="346">
        <v>111512.10194159774</v>
      </c>
      <c r="T358" s="346">
        <v>61011.845003693335</v>
      </c>
      <c r="U358" s="346">
        <v>85164.426155751455</v>
      </c>
      <c r="V358" s="353">
        <f t="shared" si="27"/>
        <v>0.14944522749312525</v>
      </c>
      <c r="W358" s="288">
        <v>0.14106520304721559</v>
      </c>
      <c r="X358" s="288">
        <v>0.13917656984165824</v>
      </c>
      <c r="Y358" s="288">
        <v>0.1390167620697913</v>
      </c>
      <c r="Z358" s="288">
        <v>0.16113338497855939</v>
      </c>
      <c r="AA358" s="288">
        <v>0.14870339068063282</v>
      </c>
      <c r="AB358" s="288">
        <v>0.16757605434089431</v>
      </c>
      <c r="AC358" s="345" t="str">
        <f t="shared" si="28"/>
        <v>Barishal FR Non-PNP</v>
      </c>
      <c r="AD358" s="363">
        <v>1836235</v>
      </c>
      <c r="AE358" s="363">
        <v>1811131</v>
      </c>
      <c r="AF358" s="363">
        <v>2117484</v>
      </c>
      <c r="AG358" s="363">
        <v>1466503</v>
      </c>
      <c r="AH358" s="363">
        <v>1839616</v>
      </c>
      <c r="AI358" s="363">
        <v>1378810</v>
      </c>
      <c r="AJ358" s="364">
        <f t="shared" si="29"/>
        <v>10449779</v>
      </c>
      <c r="AK358" s="365">
        <v>259694.52549999999</v>
      </c>
      <c r="AL358" s="365">
        <v>255608.14719999998</v>
      </c>
      <c r="AM358" s="365">
        <v>293031.96720000001</v>
      </c>
      <c r="AN358" s="365">
        <v>236400.28360000002</v>
      </c>
      <c r="AO358" s="365">
        <v>281645.05650000001</v>
      </c>
      <c r="AP358" s="365">
        <v>230629.2401</v>
      </c>
      <c r="AQ358" s="366">
        <f t="shared" si="30"/>
        <v>1557009.2201</v>
      </c>
      <c r="AR358" s="288">
        <f t="shared" si="31"/>
        <v>0.14899924870181466</v>
      </c>
      <c r="AS358" s="357" t="s">
        <v>1495</v>
      </c>
    </row>
    <row r="359" spans="1:45" hidden="1">
      <c r="A359" s="343">
        <v>356</v>
      </c>
      <c r="B359" s="343" t="s">
        <v>1101</v>
      </c>
      <c r="C359" s="343" t="s">
        <v>2048</v>
      </c>
      <c r="D359" s="343">
        <v>1225</v>
      </c>
      <c r="E359" s="345" t="s">
        <v>18</v>
      </c>
      <c r="F359" s="345" t="s">
        <v>1537</v>
      </c>
      <c r="G359" s="352" t="s">
        <v>1041</v>
      </c>
      <c r="H359" s="343" t="s">
        <v>18</v>
      </c>
      <c r="I359" s="343" t="s">
        <v>1863</v>
      </c>
      <c r="J359" s="346">
        <v>1812568.6</v>
      </c>
      <c r="K359" s="347">
        <v>5.7927050932322317E-2</v>
      </c>
      <c r="L359" s="346">
        <v>1545160</v>
      </c>
      <c r="M359" s="346">
        <v>1712083</v>
      </c>
      <c r="N359" s="346">
        <v>2246287</v>
      </c>
      <c r="O359" s="346">
        <v>1336951</v>
      </c>
      <c r="P359" s="346">
        <v>2222362</v>
      </c>
      <c r="Q359" s="346">
        <v>66589.100811574986</v>
      </c>
      <c r="R359" s="346">
        <v>76759.883536221867</v>
      </c>
      <c r="S359" s="346">
        <v>179096.12425499543</v>
      </c>
      <c r="T359" s="346">
        <v>48098.347242321615</v>
      </c>
      <c r="U359" s="346">
        <v>154440.31220752688</v>
      </c>
      <c r="V359" s="353">
        <f t="shared" si="27"/>
        <v>0.16321081295234272</v>
      </c>
      <c r="W359" s="288">
        <v>0.16822906344440289</v>
      </c>
      <c r="X359" s="288">
        <v>0.16027420977142953</v>
      </c>
      <c r="Y359" s="288">
        <v>0.16428173757200468</v>
      </c>
      <c r="Z359" s="288">
        <v>0.167620333722064</v>
      </c>
      <c r="AA359" s="288">
        <v>0.15462372295607119</v>
      </c>
      <c r="AB359" s="288">
        <v>0.16423581024808398</v>
      </c>
      <c r="AC359" s="345" t="str">
        <f t="shared" si="28"/>
        <v>Mymensingh FR Non-PNP</v>
      </c>
      <c r="AD359" s="363">
        <v>1545160</v>
      </c>
      <c r="AE359" s="363">
        <v>1712083</v>
      </c>
      <c r="AF359" s="363">
        <v>2246287</v>
      </c>
      <c r="AG359" s="363">
        <v>1336951</v>
      </c>
      <c r="AH359" s="363">
        <v>2222362</v>
      </c>
      <c r="AI359" s="363">
        <v>1265842</v>
      </c>
      <c r="AJ359" s="364">
        <f t="shared" si="29"/>
        <v>10328685</v>
      </c>
      <c r="AK359" s="365">
        <v>261286.72510000001</v>
      </c>
      <c r="AL359" s="365">
        <v>275816.73239999998</v>
      </c>
      <c r="AM359" s="365">
        <v>368615.86079999997</v>
      </c>
      <c r="AN359" s="365">
        <v>224073.32279999999</v>
      </c>
      <c r="AO359" s="365">
        <v>341576.57829999999</v>
      </c>
      <c r="AP359" s="365">
        <v>207689.22659999999</v>
      </c>
      <c r="AQ359" s="366">
        <f t="shared" si="30"/>
        <v>1679058.4459999998</v>
      </c>
      <c r="AR359" s="288">
        <f t="shared" si="31"/>
        <v>0.16256265400677819</v>
      </c>
      <c r="AS359" s="357" t="s">
        <v>1515</v>
      </c>
    </row>
    <row r="360" spans="1:45" hidden="1">
      <c r="A360" s="343">
        <v>438</v>
      </c>
      <c r="B360" s="343" t="s">
        <v>1133</v>
      </c>
      <c r="C360" s="343" t="s">
        <v>2049</v>
      </c>
      <c r="D360" s="343">
        <v>1400</v>
      </c>
      <c r="E360" s="345" t="s">
        <v>389</v>
      </c>
      <c r="F360" s="345" t="s">
        <v>1537</v>
      </c>
      <c r="G360" s="352" t="s">
        <v>1041</v>
      </c>
      <c r="H360" s="343" t="s">
        <v>389</v>
      </c>
      <c r="I360" s="343" t="s">
        <v>1863</v>
      </c>
      <c r="J360" s="346">
        <v>1493653.2</v>
      </c>
      <c r="K360" s="347">
        <v>2.832242445532418E-2</v>
      </c>
      <c r="L360" s="346">
        <v>1382393</v>
      </c>
      <c r="M360" s="346">
        <v>1566607</v>
      </c>
      <c r="N360" s="346">
        <v>1715090</v>
      </c>
      <c r="O360" s="346">
        <v>1203826</v>
      </c>
      <c r="P360" s="346">
        <v>1600350</v>
      </c>
      <c r="Q360" s="346">
        <v>32533.51666214611</v>
      </c>
      <c r="R360" s="346">
        <v>37493.44979675283</v>
      </c>
      <c r="S360" s="346">
        <v>70400.980959674111</v>
      </c>
      <c r="T360" s="346">
        <v>28666.284719596006</v>
      </c>
      <c r="U360" s="346">
        <v>42425.167459097021</v>
      </c>
      <c r="V360" s="353">
        <f t="shared" si="27"/>
        <v>0.13184317344110699</v>
      </c>
      <c r="W360" s="288">
        <v>0.12274537311723806</v>
      </c>
      <c r="X360" s="288">
        <v>0.11754910348746227</v>
      </c>
      <c r="Y360" s="288">
        <v>0.12658399656431468</v>
      </c>
      <c r="Z360" s="288">
        <v>0.1532852674129454</v>
      </c>
      <c r="AA360" s="288">
        <v>0.13258013706308003</v>
      </c>
      <c r="AB360" s="288">
        <v>0.13831516300160163</v>
      </c>
      <c r="AC360" s="345" t="str">
        <f t="shared" si="28"/>
        <v>Rangpur FR Non-PNP</v>
      </c>
      <c r="AD360" s="363">
        <v>1382393</v>
      </c>
      <c r="AE360" s="363">
        <v>1566607</v>
      </c>
      <c r="AF360" s="363">
        <v>1715090</v>
      </c>
      <c r="AG360" s="363">
        <v>1203826</v>
      </c>
      <c r="AH360" s="363">
        <v>1600350</v>
      </c>
      <c r="AI360" s="363">
        <v>1367631</v>
      </c>
      <c r="AJ360" s="364">
        <f t="shared" si="29"/>
        <v>8835897</v>
      </c>
      <c r="AK360" s="365">
        <v>180817.00440000001</v>
      </c>
      <c r="AL360" s="365">
        <v>185956.36960000001</v>
      </c>
      <c r="AM360" s="365">
        <v>215929.83100000003</v>
      </c>
      <c r="AN360" s="365">
        <v>184667.0618</v>
      </c>
      <c r="AO360" s="365">
        <v>212366.31230000002</v>
      </c>
      <c r="AP360" s="365">
        <v>188989.32919999998</v>
      </c>
      <c r="AQ360" s="366">
        <f t="shared" si="30"/>
        <v>1168725.9083</v>
      </c>
      <c r="AR360" s="288">
        <f t="shared" si="31"/>
        <v>0.13227020508500723</v>
      </c>
      <c r="AS360" s="357" t="s">
        <v>1501</v>
      </c>
    </row>
    <row r="361" spans="1:45" hidden="1">
      <c r="A361" s="343">
        <v>49</v>
      </c>
      <c r="B361" s="343" t="s">
        <v>1556</v>
      </c>
      <c r="C361" s="343" t="s">
        <v>2050</v>
      </c>
      <c r="D361" s="343">
        <v>6000</v>
      </c>
      <c r="E361" s="345" t="s">
        <v>195</v>
      </c>
      <c r="F361" s="345" t="s">
        <v>1492</v>
      </c>
      <c r="G361" s="352" t="s">
        <v>1555</v>
      </c>
      <c r="H361" s="343" t="s">
        <v>283</v>
      </c>
      <c r="I361" s="343" t="s">
        <v>1863</v>
      </c>
      <c r="J361" s="346">
        <v>12035364.4</v>
      </c>
      <c r="K361" s="347">
        <v>7.8104819969568126E-2</v>
      </c>
      <c r="L361" s="346">
        <v>10811477</v>
      </c>
      <c r="M361" s="346">
        <v>11945277</v>
      </c>
      <c r="N361" s="346">
        <v>13334207</v>
      </c>
      <c r="O361" s="346">
        <v>10687676</v>
      </c>
      <c r="P361" s="346">
        <v>13398185</v>
      </c>
      <c r="Q361" s="346">
        <v>660977.03599979891</v>
      </c>
      <c r="R361" s="346">
        <v>924615.82981327293</v>
      </c>
      <c r="S361" s="346">
        <v>1234592.9003599857</v>
      </c>
      <c r="T361" s="346">
        <v>617655.84139806079</v>
      </c>
      <c r="U361" s="346">
        <v>1262258.2410796287</v>
      </c>
      <c r="V361" s="353">
        <f t="shared" si="27"/>
        <v>0.1760342131442284</v>
      </c>
      <c r="W361" s="288">
        <v>0.16908177255181844</v>
      </c>
      <c r="X361" s="288">
        <v>0.17162638722553025</v>
      </c>
      <c r="Y361" s="288">
        <v>0.17353374674662397</v>
      </c>
      <c r="Z361" s="288">
        <v>0.18174398342326115</v>
      </c>
      <c r="AA361" s="288">
        <v>0.17022372543368697</v>
      </c>
      <c r="AB361" s="288">
        <v>0.18999566348444946</v>
      </c>
      <c r="AC361" s="345" t="str">
        <f t="shared" si="28"/>
        <v>Chattogram OWN PNP</v>
      </c>
      <c r="AD361" s="363">
        <v>10811477</v>
      </c>
      <c r="AE361" s="363">
        <v>11945277</v>
      </c>
      <c r="AF361" s="363">
        <v>13334207</v>
      </c>
      <c r="AG361" s="363">
        <v>10687676</v>
      </c>
      <c r="AH361" s="363">
        <v>13398185</v>
      </c>
      <c r="AI361" s="363">
        <v>10989227</v>
      </c>
      <c r="AJ361" s="364">
        <f t="shared" si="29"/>
        <v>71166049</v>
      </c>
      <c r="AK361" s="365">
        <v>1832545.182</v>
      </c>
      <c r="AL361" s="365">
        <v>2052198.5886000001</v>
      </c>
      <c r="AM361" s="365">
        <v>2312151.1469999999</v>
      </c>
      <c r="AN361" s="365">
        <v>1922521.5441999999</v>
      </c>
      <c r="AO361" s="365">
        <v>2283050.7239999999</v>
      </c>
      <c r="AP361" s="365">
        <v>2089023.3476</v>
      </c>
      <c r="AQ361" s="366">
        <f t="shared" si="30"/>
        <v>12491490.533399999</v>
      </c>
      <c r="AR361" s="288">
        <f t="shared" si="31"/>
        <v>0.17552598056132074</v>
      </c>
      <c r="AS361" s="357" t="s">
        <v>1503</v>
      </c>
    </row>
    <row r="362" spans="1:45" hidden="1">
      <c r="A362" s="343">
        <v>208</v>
      </c>
      <c r="B362" s="343" t="s">
        <v>1260</v>
      </c>
      <c r="C362" s="343" t="s">
        <v>2051</v>
      </c>
      <c r="D362" s="343">
        <v>2110</v>
      </c>
      <c r="E362" s="345" t="s">
        <v>52</v>
      </c>
      <c r="F362" s="345" t="s">
        <v>1537</v>
      </c>
      <c r="G362" s="352" t="s">
        <v>1041</v>
      </c>
      <c r="H362" s="343" t="s">
        <v>52</v>
      </c>
      <c r="I362" s="343" t="s">
        <v>52</v>
      </c>
      <c r="J362" s="346">
        <v>2689592.2</v>
      </c>
      <c r="K362" s="347">
        <v>7.229625984553649E-2</v>
      </c>
      <c r="L362" s="346">
        <v>2464485</v>
      </c>
      <c r="M362" s="346">
        <v>2662857</v>
      </c>
      <c r="N362" s="346">
        <v>3255034</v>
      </c>
      <c r="O362" s="346">
        <v>2222292</v>
      </c>
      <c r="P362" s="346">
        <v>2843293</v>
      </c>
      <c r="Q362" s="346">
        <v>166059.3861436306</v>
      </c>
      <c r="R362" s="346">
        <v>179521.15444646706</v>
      </c>
      <c r="S362" s="346">
        <v>291518.88945212541</v>
      </c>
      <c r="T362" s="346">
        <v>122665.5235901397</v>
      </c>
      <c r="U362" s="346">
        <v>212472.32921627793</v>
      </c>
      <c r="V362" s="353">
        <f t="shared" si="27"/>
        <v>0.16355355007901176</v>
      </c>
      <c r="W362" s="288">
        <v>0.1635990693990314</v>
      </c>
      <c r="X362" s="288">
        <v>0.15754819551942353</v>
      </c>
      <c r="Y362" s="288">
        <v>0.15884577401279279</v>
      </c>
      <c r="Z362" s="288">
        <v>0.1697042421189619</v>
      </c>
      <c r="AA362" s="288">
        <v>0.15928602043002063</v>
      </c>
      <c r="AB362" s="288">
        <v>0.17233799899384056</v>
      </c>
      <c r="AC362" s="345" t="str">
        <f t="shared" si="28"/>
        <v>Dhaka FR Non-PNP</v>
      </c>
      <c r="AD362" s="363">
        <v>2464485</v>
      </c>
      <c r="AE362" s="363">
        <v>2662857</v>
      </c>
      <c r="AF362" s="363">
        <v>3255034</v>
      </c>
      <c r="AG362" s="363">
        <v>2222292</v>
      </c>
      <c r="AH362" s="363">
        <v>2843293</v>
      </c>
      <c r="AI362" s="363">
        <v>2320987</v>
      </c>
      <c r="AJ362" s="364">
        <f t="shared" si="29"/>
        <v>15768948</v>
      </c>
      <c r="AK362" s="365">
        <v>404422.15259999997</v>
      </c>
      <c r="AL362" s="365">
        <v>421796.39040000003</v>
      </c>
      <c r="AM362" s="365">
        <v>516899.08159999998</v>
      </c>
      <c r="AN362" s="365">
        <v>377123.12209999998</v>
      </c>
      <c r="AO362" s="365">
        <v>463172.42969999998</v>
      </c>
      <c r="AP362" s="365">
        <v>399895.3775</v>
      </c>
      <c r="AQ362" s="366">
        <f t="shared" si="30"/>
        <v>2583308.5539000002</v>
      </c>
      <c r="AR362" s="288">
        <f t="shared" si="31"/>
        <v>0.16382250444988469</v>
      </c>
      <c r="AS362" s="357" t="s">
        <v>1497</v>
      </c>
    </row>
    <row r="363" spans="1:45" hidden="1">
      <c r="A363" s="343">
        <v>130</v>
      </c>
      <c r="B363" s="343" t="s">
        <v>1180</v>
      </c>
      <c r="C363" s="343" t="s">
        <v>2052</v>
      </c>
      <c r="D363" s="343">
        <v>1503</v>
      </c>
      <c r="E363" s="345" t="s">
        <v>52</v>
      </c>
      <c r="F363" s="345" t="s">
        <v>1537</v>
      </c>
      <c r="G363" s="352" t="s">
        <v>1041</v>
      </c>
      <c r="H363" s="343" t="s">
        <v>52</v>
      </c>
      <c r="I363" s="343" t="s">
        <v>52</v>
      </c>
      <c r="J363" s="346">
        <v>2884137.4</v>
      </c>
      <c r="K363" s="347">
        <v>6.9903908825108566E-2</v>
      </c>
      <c r="L363" s="346">
        <v>2935937</v>
      </c>
      <c r="M363" s="346">
        <v>3130444</v>
      </c>
      <c r="N363" s="346">
        <v>3453167</v>
      </c>
      <c r="O363" s="346">
        <v>2748406</v>
      </c>
      <c r="P363" s="346">
        <v>2152733</v>
      </c>
      <c r="Q363" s="346">
        <v>199326.16420518339</v>
      </c>
      <c r="R363" s="346">
        <v>213703.57021988073</v>
      </c>
      <c r="S363" s="346">
        <v>301242.6738967108</v>
      </c>
      <c r="T363" s="346">
        <v>184357.25308660214</v>
      </c>
      <c r="U363" s="346">
        <v>109432.72783505131</v>
      </c>
      <c r="V363" s="353">
        <f t="shared" si="27"/>
        <v>0.15672603367048243</v>
      </c>
      <c r="W363" s="288">
        <v>0.15917369570947951</v>
      </c>
      <c r="X363" s="288">
        <v>0.15914340943160279</v>
      </c>
      <c r="Y363" s="288">
        <v>0.15123625743724553</v>
      </c>
      <c r="Z363" s="288">
        <v>0.16310247856527871</v>
      </c>
      <c r="AA363" s="288">
        <v>0.1465854310845531</v>
      </c>
      <c r="AB363" s="288">
        <v>0.16111492979473499</v>
      </c>
      <c r="AC363" s="345" t="str">
        <f t="shared" si="28"/>
        <v>Dhaka FR Non-PNP</v>
      </c>
      <c r="AD363" s="363">
        <v>2935937</v>
      </c>
      <c r="AE363" s="363">
        <v>3130444</v>
      </c>
      <c r="AF363" s="363">
        <v>3453167</v>
      </c>
      <c r="AG363" s="363">
        <v>2748406</v>
      </c>
      <c r="AH363" s="363">
        <v>2152733</v>
      </c>
      <c r="AI363" s="363">
        <v>1940489</v>
      </c>
      <c r="AJ363" s="364">
        <f t="shared" si="29"/>
        <v>16361176</v>
      </c>
      <c r="AK363" s="365">
        <v>472685.85700000002</v>
      </c>
      <c r="AL363" s="365">
        <v>501496.80840000004</v>
      </c>
      <c r="AM363" s="365">
        <v>521083.20209999999</v>
      </c>
      <c r="AN363" s="365">
        <v>448264.6924</v>
      </c>
      <c r="AO363" s="365">
        <v>314083.59879999998</v>
      </c>
      <c r="AP363" s="365">
        <v>312604.23959999997</v>
      </c>
      <c r="AQ363" s="366">
        <f t="shared" si="30"/>
        <v>2570218.3983</v>
      </c>
      <c r="AR363" s="288">
        <f t="shared" si="31"/>
        <v>0.15709252185172998</v>
      </c>
      <c r="AS363" s="357" t="s">
        <v>1497</v>
      </c>
    </row>
    <row r="364" spans="1:45" hidden="1">
      <c r="A364" s="343">
        <v>573</v>
      </c>
      <c r="B364" s="343" t="s">
        <v>1049</v>
      </c>
      <c r="C364" s="343" t="s">
        <v>2053</v>
      </c>
      <c r="D364" s="343">
        <v>1000</v>
      </c>
      <c r="E364" s="345" t="s">
        <v>52</v>
      </c>
      <c r="F364" s="345" t="s">
        <v>1537</v>
      </c>
      <c r="G364" s="352" t="s">
        <v>1041</v>
      </c>
      <c r="H364" s="343" t="s">
        <v>79</v>
      </c>
      <c r="I364" s="343" t="s">
        <v>52</v>
      </c>
      <c r="J364" s="346">
        <v>1763887.4</v>
      </c>
      <c r="K364" s="347">
        <v>4.4525762270441853E-2</v>
      </c>
      <c r="L364" s="346">
        <v>1639125</v>
      </c>
      <c r="M364" s="346">
        <v>1784069</v>
      </c>
      <c r="N364" s="346">
        <v>2153399</v>
      </c>
      <c r="O364" s="346">
        <v>1406054</v>
      </c>
      <c r="P364" s="346">
        <v>1836790</v>
      </c>
      <c r="Q364" s="346">
        <v>71014.930334673292</v>
      </c>
      <c r="R364" s="346">
        <v>72233.206665950274</v>
      </c>
      <c r="S364" s="346">
        <v>98976.982097384927</v>
      </c>
      <c r="T364" s="346">
        <v>42139.150569569203</v>
      </c>
      <c r="U364" s="346">
        <v>108327.88555356121</v>
      </c>
      <c r="V364" s="353">
        <f t="shared" si="27"/>
        <v>0.14792996565796876</v>
      </c>
      <c r="W364" s="288">
        <v>0.14808621018644214</v>
      </c>
      <c r="X364" s="288">
        <v>0.14383040405362871</v>
      </c>
      <c r="Y364" s="288">
        <v>0.14144692794758856</v>
      </c>
      <c r="Z364" s="288">
        <v>0.15484444754578386</v>
      </c>
      <c r="AA364" s="288">
        <v>0.14631934382768433</v>
      </c>
      <c r="AB364" s="288">
        <v>0.1530524603866848</v>
      </c>
      <c r="AC364" s="345" t="str">
        <f t="shared" si="28"/>
        <v>Dhaka FR Non-PNP</v>
      </c>
      <c r="AD364" s="363">
        <v>1639125</v>
      </c>
      <c r="AE364" s="363">
        <v>1784069</v>
      </c>
      <c r="AF364" s="363">
        <v>2153399</v>
      </c>
      <c r="AG364" s="363">
        <v>1406054</v>
      </c>
      <c r="AH364" s="363">
        <v>1836790</v>
      </c>
      <c r="AI364" s="363">
        <v>1379177</v>
      </c>
      <c r="AJ364" s="364">
        <f t="shared" si="29"/>
        <v>10198614</v>
      </c>
      <c r="AK364" s="365">
        <v>244885.57380000001</v>
      </c>
      <c r="AL364" s="365">
        <v>256727.81690000001</v>
      </c>
      <c r="AM364" s="365">
        <v>304275.5613</v>
      </c>
      <c r="AN364" s="365">
        <v>217797.6097</v>
      </c>
      <c r="AO364" s="365">
        <v>267069.41139999998</v>
      </c>
      <c r="AP364" s="365">
        <v>211000.77</v>
      </c>
      <c r="AQ364" s="366">
        <f t="shared" si="30"/>
        <v>1501756.7431000001</v>
      </c>
      <c r="AR364" s="288">
        <f t="shared" si="31"/>
        <v>0.14725106206588465</v>
      </c>
      <c r="AS364" s="357" t="s">
        <v>1497</v>
      </c>
    </row>
    <row r="365" spans="1:45" hidden="1">
      <c r="A365" s="343">
        <v>441</v>
      </c>
      <c r="B365" s="343" t="s">
        <v>1299</v>
      </c>
      <c r="C365" s="343" t="s">
        <v>2054</v>
      </c>
      <c r="D365" s="343">
        <v>3445</v>
      </c>
      <c r="E365" s="345" t="s">
        <v>159</v>
      </c>
      <c r="F365" s="345" t="s">
        <v>1537</v>
      </c>
      <c r="G365" s="352" t="s">
        <v>1041</v>
      </c>
      <c r="H365" s="343" t="s">
        <v>1071</v>
      </c>
      <c r="I365" s="343" t="s">
        <v>1863</v>
      </c>
      <c r="J365" s="346">
        <v>1573129.6</v>
      </c>
      <c r="K365" s="347">
        <v>6.7261086851768792E-2</v>
      </c>
      <c r="L365" s="346">
        <v>1558838</v>
      </c>
      <c r="M365" s="346">
        <v>1388376</v>
      </c>
      <c r="N365" s="346">
        <v>1980290</v>
      </c>
      <c r="O365" s="346">
        <v>1132345</v>
      </c>
      <c r="P365" s="346">
        <v>1805799</v>
      </c>
      <c r="Q365" s="346">
        <v>97998.409985483711</v>
      </c>
      <c r="R365" s="346">
        <v>72618.747767669207</v>
      </c>
      <c r="S365" s="346">
        <v>165069.09141767106</v>
      </c>
      <c r="T365" s="346">
        <v>55537.318193135259</v>
      </c>
      <c r="U365" s="346">
        <v>137828.46590948227</v>
      </c>
      <c r="V365" s="353">
        <f t="shared" si="27"/>
        <v>0.18489253238951817</v>
      </c>
      <c r="W365" s="288">
        <v>0.18122244348123853</v>
      </c>
      <c r="X365" s="288">
        <v>0.1836548497038441</v>
      </c>
      <c r="Y365" s="288">
        <v>0.17769810836057406</v>
      </c>
      <c r="Z365" s="288">
        <v>0.19214793790751306</v>
      </c>
      <c r="AA365" s="288">
        <v>0.17944857528124736</v>
      </c>
      <c r="AB365" s="288">
        <v>0.19518327960269174</v>
      </c>
      <c r="AC365" s="345" t="str">
        <f t="shared" si="28"/>
        <v>Khulna FR Non-PNP</v>
      </c>
      <c r="AD365" s="363">
        <v>1558838</v>
      </c>
      <c r="AE365" s="363">
        <v>1388376</v>
      </c>
      <c r="AF365" s="363">
        <v>1980290</v>
      </c>
      <c r="AG365" s="363">
        <v>1132345</v>
      </c>
      <c r="AH365" s="363">
        <v>1805799</v>
      </c>
      <c r="AI365" s="363">
        <v>1343244</v>
      </c>
      <c r="AJ365" s="364">
        <f t="shared" si="29"/>
        <v>9208892</v>
      </c>
      <c r="AK365" s="365">
        <v>283708.88</v>
      </c>
      <c r="AL365" s="365">
        <v>255044.85490000001</v>
      </c>
      <c r="AM365" s="365">
        <v>351897.533</v>
      </c>
      <c r="AN365" s="365">
        <v>217636.51680000001</v>
      </c>
      <c r="AO365" s="365">
        <v>321973.96169999999</v>
      </c>
      <c r="AP365" s="365">
        <v>261923.80500000002</v>
      </c>
      <c r="AQ365" s="366">
        <f t="shared" si="30"/>
        <v>1692185.5514</v>
      </c>
      <c r="AR365" s="288">
        <f t="shared" si="31"/>
        <v>0.18375560831856863</v>
      </c>
      <c r="AS365" s="357" t="s">
        <v>1514</v>
      </c>
    </row>
    <row r="366" spans="1:45" hidden="1">
      <c r="A366" s="343">
        <v>343</v>
      </c>
      <c r="B366" s="343" t="s">
        <v>1152</v>
      </c>
      <c r="C366" s="343" t="s">
        <v>2055</v>
      </c>
      <c r="D366" s="343">
        <v>1497</v>
      </c>
      <c r="E366" s="345" t="s">
        <v>52</v>
      </c>
      <c r="F366" s="345" t="s">
        <v>1537</v>
      </c>
      <c r="G366" s="352" t="s">
        <v>1041</v>
      </c>
      <c r="H366" s="343" t="s">
        <v>52</v>
      </c>
      <c r="I366" s="343" t="s">
        <v>52</v>
      </c>
      <c r="J366" s="346">
        <v>2548723.7999999998</v>
      </c>
      <c r="K366" s="347">
        <v>3.3145910633196059E-2</v>
      </c>
      <c r="L366" s="346">
        <v>2108591</v>
      </c>
      <c r="M366" s="346">
        <v>2427252</v>
      </c>
      <c r="N366" s="346">
        <v>3465984</v>
      </c>
      <c r="O366" s="346">
        <v>2278162</v>
      </c>
      <c r="P366" s="346">
        <v>2463630</v>
      </c>
      <c r="Q366" s="346">
        <v>80435.776774849626</v>
      </c>
      <c r="R366" s="346">
        <v>98044.823832702124</v>
      </c>
      <c r="S366" s="346">
        <v>109638.44670889166</v>
      </c>
      <c r="T366" s="346">
        <v>58686.805361237202</v>
      </c>
      <c r="U366" s="346">
        <v>75593.003839818703</v>
      </c>
      <c r="V366" s="353">
        <f t="shared" si="27"/>
        <v>0.13982536186596101</v>
      </c>
      <c r="W366" s="288">
        <v>0.15008753855895579</v>
      </c>
      <c r="X366" s="288">
        <v>0.14532486003073142</v>
      </c>
      <c r="Y366" s="288">
        <v>0.1097713807452096</v>
      </c>
      <c r="Z366" s="288">
        <v>0.14129620669370244</v>
      </c>
      <c r="AA366" s="288">
        <v>0.13835052292421859</v>
      </c>
      <c r="AB366" s="288">
        <v>0.15412166224294818</v>
      </c>
      <c r="AC366" s="345" t="str">
        <f t="shared" si="28"/>
        <v>Dhaka FR Non-PNP</v>
      </c>
      <c r="AD366" s="363">
        <v>2108591</v>
      </c>
      <c r="AE366" s="363">
        <v>2427252</v>
      </c>
      <c r="AF366" s="363">
        <v>3465984</v>
      </c>
      <c r="AG366" s="363">
        <v>2278162</v>
      </c>
      <c r="AH366" s="363">
        <v>2463630</v>
      </c>
      <c r="AI366" s="363">
        <v>2003943</v>
      </c>
      <c r="AJ366" s="364">
        <f t="shared" si="29"/>
        <v>14747562</v>
      </c>
      <c r="AK366" s="365">
        <v>326620.9008</v>
      </c>
      <c r="AL366" s="365">
        <v>352679.57030000002</v>
      </c>
      <c r="AM366" s="365">
        <v>376405.86239999998</v>
      </c>
      <c r="AN366" s="365">
        <v>315916.55900000001</v>
      </c>
      <c r="AO366" s="365">
        <v>339981.07800000004</v>
      </c>
      <c r="AP366" s="365">
        <v>308807.77039999998</v>
      </c>
      <c r="AQ366" s="366">
        <f t="shared" si="30"/>
        <v>2020411.7409000001</v>
      </c>
      <c r="AR366" s="288">
        <f t="shared" si="31"/>
        <v>0.13699971160656929</v>
      </c>
      <c r="AS366" s="357" t="s">
        <v>1497</v>
      </c>
    </row>
    <row r="367" spans="1:45" hidden="1">
      <c r="A367" s="343">
        <v>620</v>
      </c>
      <c r="B367" s="343" t="s">
        <v>1294</v>
      </c>
      <c r="C367" s="343" t="s">
        <v>2056</v>
      </c>
      <c r="D367" s="343">
        <v>3026</v>
      </c>
      <c r="E367" s="345" t="s">
        <v>52</v>
      </c>
      <c r="F367" s="345" t="s">
        <v>1537</v>
      </c>
      <c r="G367" s="352" t="s">
        <v>1041</v>
      </c>
      <c r="H367" s="343" t="s">
        <v>52</v>
      </c>
      <c r="I367" s="343" t="s">
        <v>52</v>
      </c>
      <c r="J367" s="346">
        <v>927309.4</v>
      </c>
      <c r="K367" s="347">
        <v>3.7353448467577613E-2</v>
      </c>
      <c r="L367" s="346">
        <v>856822</v>
      </c>
      <c r="M367" s="346">
        <v>783717</v>
      </c>
      <c r="N367" s="346">
        <v>1079814</v>
      </c>
      <c r="O367" s="346">
        <v>722408</v>
      </c>
      <c r="P367" s="346">
        <v>1193786</v>
      </c>
      <c r="Q367" s="346">
        <v>27676.219127858058</v>
      </c>
      <c r="R367" s="346">
        <v>16310.133879260218</v>
      </c>
      <c r="S367" s="346">
        <v>63069.624195629469</v>
      </c>
      <c r="T367" s="346">
        <v>14530.229866469686</v>
      </c>
      <c r="U367" s="346">
        <v>51604.812362784171</v>
      </c>
      <c r="V367" s="353">
        <f t="shared" si="27"/>
        <v>0.16667758922881629</v>
      </c>
      <c r="W367" s="288">
        <v>0.16592692849244844</v>
      </c>
      <c r="X367" s="288">
        <v>0.16869520873880903</v>
      </c>
      <c r="Y367" s="288">
        <v>0.17033473540962946</v>
      </c>
      <c r="Z367" s="288">
        <v>0.15898737913477276</v>
      </c>
      <c r="AA367" s="288">
        <v>0.14383586613327778</v>
      </c>
      <c r="AB367" s="288">
        <v>0.19228541746396041</v>
      </c>
      <c r="AC367" s="345" t="str">
        <f t="shared" si="28"/>
        <v>Dhaka FR Non-PNP</v>
      </c>
      <c r="AD367" s="363">
        <v>856822</v>
      </c>
      <c r="AE367" s="363">
        <v>783717</v>
      </c>
      <c r="AF367" s="363">
        <v>1079814</v>
      </c>
      <c r="AG367" s="363">
        <v>722408</v>
      </c>
      <c r="AH367" s="363">
        <v>1193786</v>
      </c>
      <c r="AI367" s="363">
        <v>736084</v>
      </c>
      <c r="AJ367" s="364">
        <f t="shared" si="29"/>
        <v>5372631</v>
      </c>
      <c r="AK367" s="365">
        <v>141974.90829999998</v>
      </c>
      <c r="AL367" s="365">
        <v>132212.88920000001</v>
      </c>
      <c r="AM367" s="365">
        <v>183892.1539</v>
      </c>
      <c r="AN367" s="365">
        <v>114862.713</v>
      </c>
      <c r="AO367" s="365">
        <v>165100.7421</v>
      </c>
      <c r="AP367" s="365">
        <v>141549.14550000001</v>
      </c>
      <c r="AQ367" s="366">
        <f t="shared" si="30"/>
        <v>879592.55200000003</v>
      </c>
      <c r="AR367" s="288">
        <f t="shared" si="31"/>
        <v>0.16371728339429975</v>
      </c>
      <c r="AS367" s="357" t="s">
        <v>1497</v>
      </c>
    </row>
    <row r="368" spans="1:45" hidden="1">
      <c r="A368" s="343">
        <v>802</v>
      </c>
      <c r="B368" s="343" t="s">
        <v>1198</v>
      </c>
      <c r="C368" s="343" t="s">
        <v>2057</v>
      </c>
      <c r="D368" s="343">
        <v>1600</v>
      </c>
      <c r="E368" s="345" t="s">
        <v>389</v>
      </c>
      <c r="F368" s="345" t="s">
        <v>1537</v>
      </c>
      <c r="G368" s="352" t="s">
        <v>1041</v>
      </c>
      <c r="H368" s="343" t="s">
        <v>325</v>
      </c>
      <c r="I368" s="343" t="s">
        <v>1863</v>
      </c>
      <c r="J368" s="346">
        <v>951786.4</v>
      </c>
      <c r="K368" s="347">
        <v>1.5271724448615897E-2</v>
      </c>
      <c r="L368" s="346">
        <v>759469</v>
      </c>
      <c r="M368" s="346">
        <v>889529</v>
      </c>
      <c r="N368" s="346">
        <v>1176377</v>
      </c>
      <c r="O368" s="346">
        <v>678524</v>
      </c>
      <c r="P368" s="346">
        <v>1255033</v>
      </c>
      <c r="Q368" s="346">
        <v>-67.239267741824733</v>
      </c>
      <c r="R368" s="346">
        <v>19630.755361771109</v>
      </c>
      <c r="S368" s="346">
        <v>54627.743642940943</v>
      </c>
      <c r="T368" s="346">
        <v>-30270.97926069182</v>
      </c>
      <c r="U368" s="346">
        <v>28756.817697422142</v>
      </c>
      <c r="V368" s="353">
        <f t="shared" si="27"/>
        <v>0.12815085750660909</v>
      </c>
      <c r="W368" s="288">
        <v>0.13707948808218512</v>
      </c>
      <c r="X368" s="288">
        <v>0.1227523604113373</v>
      </c>
      <c r="Y368" s="288">
        <v>0.11812886977124044</v>
      </c>
      <c r="Z368" s="288">
        <v>0.13744731726144688</v>
      </c>
      <c r="AA368" s="288">
        <v>0.11989295879802157</v>
      </c>
      <c r="AB368" s="288">
        <v>0.13360415071542328</v>
      </c>
      <c r="AC368" s="345" t="str">
        <f t="shared" si="28"/>
        <v>Rangpur FR Non-PNP</v>
      </c>
      <c r="AD368" s="363">
        <v>759469</v>
      </c>
      <c r="AE368" s="363">
        <v>889529</v>
      </c>
      <c r="AF368" s="363">
        <v>1176377</v>
      </c>
      <c r="AG368" s="363">
        <v>678524</v>
      </c>
      <c r="AH368" s="363">
        <v>1255033</v>
      </c>
      <c r="AI368" s="363">
        <v>773855</v>
      </c>
      <c r="AJ368" s="364">
        <f t="shared" si="29"/>
        <v>5532787</v>
      </c>
      <c r="AK368" s="365">
        <v>103135.89020000001</v>
      </c>
      <c r="AL368" s="365">
        <v>108700.0772</v>
      </c>
      <c r="AM368" s="365">
        <v>138930.1237</v>
      </c>
      <c r="AN368" s="365">
        <v>93364.902400000006</v>
      </c>
      <c r="AO368" s="365">
        <v>152612.0128</v>
      </c>
      <c r="AP368" s="365">
        <v>99360.41399999999</v>
      </c>
      <c r="AQ368" s="366">
        <f t="shared" si="30"/>
        <v>696103.4203</v>
      </c>
      <c r="AR368" s="288">
        <f t="shared" si="31"/>
        <v>0.12581424520770454</v>
      </c>
      <c r="AS368" s="357" t="s">
        <v>1501</v>
      </c>
    </row>
    <row r="369" spans="1:45" hidden="1">
      <c r="A369" s="343">
        <v>649</v>
      </c>
      <c r="B369" s="343" t="s">
        <v>1070</v>
      </c>
      <c r="C369" s="343" t="s">
        <v>1354</v>
      </c>
      <c r="D369" s="343">
        <v>1100</v>
      </c>
      <c r="E369" s="345" t="s">
        <v>159</v>
      </c>
      <c r="F369" s="345" t="s">
        <v>1537</v>
      </c>
      <c r="G369" s="352" t="s">
        <v>1041</v>
      </c>
      <c r="H369" s="343" t="s">
        <v>1071</v>
      </c>
      <c r="I369" s="343" t="s">
        <v>1863</v>
      </c>
      <c r="J369" s="346">
        <v>909294.4</v>
      </c>
      <c r="K369" s="347">
        <v>2.4580855478178138E-2</v>
      </c>
      <c r="L369" s="346">
        <v>777395</v>
      </c>
      <c r="M369" s="346">
        <v>977576</v>
      </c>
      <c r="N369" s="346">
        <v>1107423</v>
      </c>
      <c r="O369" s="346">
        <v>637284</v>
      </c>
      <c r="P369" s="346">
        <v>1046794</v>
      </c>
      <c r="Q369" s="346">
        <v>7626.1442015845387</v>
      </c>
      <c r="R369" s="346">
        <v>18103.963202686835</v>
      </c>
      <c r="S369" s="346">
        <v>56609.530232653808</v>
      </c>
      <c r="T369" s="346">
        <v>-14270.170894025272</v>
      </c>
      <c r="U369" s="346">
        <v>43686.704424683616</v>
      </c>
      <c r="V369" s="353">
        <f t="shared" si="27"/>
        <v>0.15904642170839076</v>
      </c>
      <c r="W369" s="288">
        <v>0.15041769974584049</v>
      </c>
      <c r="X369" s="288">
        <v>0.15195372671734675</v>
      </c>
      <c r="Y369" s="288">
        <v>0.15675790650881866</v>
      </c>
      <c r="Z369" s="288">
        <v>0.16510890790759261</v>
      </c>
      <c r="AA369" s="288">
        <v>0.14684352664450673</v>
      </c>
      <c r="AB369" s="288">
        <v>0.18319676272623917</v>
      </c>
      <c r="AC369" s="345" t="str">
        <f t="shared" si="28"/>
        <v>Khulna FR Non-PNP</v>
      </c>
      <c r="AD369" s="363">
        <v>777395</v>
      </c>
      <c r="AE369" s="363">
        <v>977576</v>
      </c>
      <c r="AF369" s="363">
        <v>1107423</v>
      </c>
      <c r="AG369" s="363">
        <v>637284</v>
      </c>
      <c r="AH369" s="363">
        <v>1046794</v>
      </c>
      <c r="AI369" s="363">
        <v>665025</v>
      </c>
      <c r="AJ369" s="364">
        <f t="shared" si="29"/>
        <v>5211497</v>
      </c>
      <c r="AK369" s="365">
        <v>116920.3584</v>
      </c>
      <c r="AL369" s="365">
        <v>150057.609</v>
      </c>
      <c r="AM369" s="365">
        <v>171982.9472</v>
      </c>
      <c r="AN369" s="365">
        <v>105087.96669999999</v>
      </c>
      <c r="AO369" s="365">
        <v>153250.4952</v>
      </c>
      <c r="AP369" s="365">
        <v>121762.23240000001</v>
      </c>
      <c r="AQ369" s="366">
        <f t="shared" si="30"/>
        <v>819061.60889999999</v>
      </c>
      <c r="AR369" s="288">
        <f t="shared" si="31"/>
        <v>0.15716436350246388</v>
      </c>
      <c r="AS369" s="357" t="s">
        <v>1514</v>
      </c>
    </row>
    <row r="370" spans="1:45" hidden="1">
      <c r="A370" s="343">
        <v>315</v>
      </c>
      <c r="B370" s="343" t="s">
        <v>1210</v>
      </c>
      <c r="C370" s="343" t="s">
        <v>1361</v>
      </c>
      <c r="D370" s="343">
        <v>1660</v>
      </c>
      <c r="E370" s="345" t="s">
        <v>159</v>
      </c>
      <c r="F370" s="345" t="s">
        <v>1537</v>
      </c>
      <c r="G370" s="352" t="s">
        <v>1041</v>
      </c>
      <c r="H370" s="343" t="s">
        <v>512</v>
      </c>
      <c r="I370" s="343" t="s">
        <v>1863</v>
      </c>
      <c r="J370" s="346">
        <v>1744457</v>
      </c>
      <c r="K370" s="347">
        <v>5.8670813108718287E-2</v>
      </c>
      <c r="L370" s="346">
        <v>1890020</v>
      </c>
      <c r="M370" s="346">
        <v>1729207</v>
      </c>
      <c r="N370" s="346">
        <v>1880360</v>
      </c>
      <c r="O370" s="346">
        <v>1660704</v>
      </c>
      <c r="P370" s="346">
        <v>1561994</v>
      </c>
      <c r="Q370" s="346">
        <v>131066.12047967626</v>
      </c>
      <c r="R370" s="346">
        <v>79151.025059038424</v>
      </c>
      <c r="S370" s="346">
        <v>131785.80474087561</v>
      </c>
      <c r="T370" s="346">
        <v>112803.1297756329</v>
      </c>
      <c r="U370" s="346">
        <v>56937.47306075372</v>
      </c>
      <c r="V370" s="353">
        <f t="shared" si="27"/>
        <v>0.16216487303448354</v>
      </c>
      <c r="W370" s="288">
        <v>0.1610603759520626</v>
      </c>
      <c r="X370" s="288">
        <v>0.13945365991667613</v>
      </c>
      <c r="Y370" s="288">
        <v>0.15768483690238613</v>
      </c>
      <c r="Z370" s="288">
        <v>0.16876155614943539</v>
      </c>
      <c r="AA370" s="288">
        <v>0.16600950236967685</v>
      </c>
      <c r="AB370" s="288">
        <v>0.18001930691666437</v>
      </c>
      <c r="AC370" s="345" t="str">
        <f t="shared" si="28"/>
        <v>Khulna FR Non-PNP</v>
      </c>
      <c r="AD370" s="363">
        <v>1890020</v>
      </c>
      <c r="AE370" s="363">
        <v>1729207</v>
      </c>
      <c r="AF370" s="363">
        <v>1880360</v>
      </c>
      <c r="AG370" s="363">
        <v>1660704</v>
      </c>
      <c r="AH370" s="363">
        <v>1561994</v>
      </c>
      <c r="AI370" s="363">
        <v>1538924</v>
      </c>
      <c r="AJ370" s="364">
        <f t="shared" si="29"/>
        <v>10261209</v>
      </c>
      <c r="AK370" s="365">
        <v>307317.41460000002</v>
      </c>
      <c r="AL370" s="365">
        <v>246066.29840000003</v>
      </c>
      <c r="AM370" s="365">
        <v>295028.484</v>
      </c>
      <c r="AN370" s="365">
        <v>280160.59609999997</v>
      </c>
      <c r="AO370" s="365">
        <v>259915.96799999999</v>
      </c>
      <c r="AP370" s="365">
        <v>276824.54310000001</v>
      </c>
      <c r="AQ370" s="366">
        <f t="shared" si="30"/>
        <v>1665313.3041999997</v>
      </c>
      <c r="AR370" s="288">
        <f t="shared" si="31"/>
        <v>0.16229211433077717</v>
      </c>
      <c r="AS370" s="357" t="s">
        <v>1514</v>
      </c>
    </row>
    <row r="371" spans="1:45" hidden="1">
      <c r="A371" s="343">
        <v>4</v>
      </c>
      <c r="B371" s="343" t="s">
        <v>1560</v>
      </c>
      <c r="C371" s="343" t="s">
        <v>2058</v>
      </c>
      <c r="D371" s="343">
        <v>14110</v>
      </c>
      <c r="E371" s="345" t="s">
        <v>1557</v>
      </c>
      <c r="F371" s="345" t="s">
        <v>1492</v>
      </c>
      <c r="G371" s="352" t="s">
        <v>1555</v>
      </c>
      <c r="H371" s="343" t="s">
        <v>52</v>
      </c>
      <c r="I371" s="343" t="s">
        <v>52</v>
      </c>
      <c r="J371" s="346">
        <v>49414103.799999997</v>
      </c>
      <c r="K371" s="347">
        <v>7.4411977258647607E-2</v>
      </c>
      <c r="L371" s="346">
        <v>47426396</v>
      </c>
      <c r="M371" s="346">
        <v>50937189</v>
      </c>
      <c r="N371" s="346">
        <v>51277072</v>
      </c>
      <c r="O371" s="346">
        <v>48739816</v>
      </c>
      <c r="P371" s="346">
        <v>48690046</v>
      </c>
      <c r="Q371" s="346">
        <v>3919326.1851797635</v>
      </c>
      <c r="R371" s="346">
        <v>4013575.6705903811</v>
      </c>
      <c r="S371" s="346">
        <v>3676168.2956579914</v>
      </c>
      <c r="T371" s="346">
        <v>3249036.7353703901</v>
      </c>
      <c r="U371" s="346">
        <v>3526898.9543117322</v>
      </c>
      <c r="V371" s="353">
        <f t="shared" si="27"/>
        <v>0.17566469100633522</v>
      </c>
      <c r="W371" s="288">
        <v>0.1808982643629255</v>
      </c>
      <c r="X371" s="288">
        <v>0.17204387790512254</v>
      </c>
      <c r="Y371" s="288">
        <v>0.15613089488771364</v>
      </c>
      <c r="Z371" s="288">
        <v>0.17700690247229825</v>
      </c>
      <c r="AA371" s="288">
        <v>0.17471970299273032</v>
      </c>
      <c r="AB371" s="288">
        <v>0.19318850341722116</v>
      </c>
      <c r="AC371" s="345" t="str">
        <f t="shared" si="28"/>
        <v>DhakaGBUD OWN PNP</v>
      </c>
      <c r="AD371" s="363">
        <v>47426396</v>
      </c>
      <c r="AE371" s="363">
        <v>50937189</v>
      </c>
      <c r="AF371" s="363">
        <v>51277072</v>
      </c>
      <c r="AG371" s="363">
        <v>48739816</v>
      </c>
      <c r="AH371" s="363">
        <v>48690046</v>
      </c>
      <c r="AI371" s="363">
        <v>41878168</v>
      </c>
      <c r="AJ371" s="364">
        <f t="shared" si="29"/>
        <v>288948687</v>
      </c>
      <c r="AK371" s="365">
        <v>8650574.6304000001</v>
      </c>
      <c r="AL371" s="365">
        <v>8705165.9419</v>
      </c>
      <c r="AM371" s="365">
        <v>7972693.8365000002</v>
      </c>
      <c r="AN371" s="365">
        <v>8626947.6089999992</v>
      </c>
      <c r="AO371" s="365">
        <v>8501281.8570000008</v>
      </c>
      <c r="AP371" s="365">
        <v>8086535.5949999997</v>
      </c>
      <c r="AQ371" s="366">
        <f t="shared" si="30"/>
        <v>50543199.469800003</v>
      </c>
      <c r="AR371" s="288">
        <f t="shared" si="31"/>
        <v>0.17492102142620222</v>
      </c>
      <c r="AS371" s="357" t="s">
        <v>2644</v>
      </c>
    </row>
    <row r="372" spans="1:45" hidden="1">
      <c r="A372" s="343">
        <v>449</v>
      </c>
      <c r="B372" s="343" t="s">
        <v>1082</v>
      </c>
      <c r="C372" s="343" t="s">
        <v>1363</v>
      </c>
      <c r="D372" s="343">
        <v>1160</v>
      </c>
      <c r="E372" s="345" t="s">
        <v>107</v>
      </c>
      <c r="F372" s="345" t="s">
        <v>1537</v>
      </c>
      <c r="G372" s="352" t="s">
        <v>1041</v>
      </c>
      <c r="H372" s="343" t="s">
        <v>226</v>
      </c>
      <c r="I372" s="343" t="s">
        <v>1863</v>
      </c>
      <c r="J372" s="346">
        <v>1080946.3999999999</v>
      </c>
      <c r="K372" s="347">
        <v>5.065987460727335E-2</v>
      </c>
      <c r="L372" s="346">
        <v>1001761</v>
      </c>
      <c r="M372" s="346">
        <v>1064334</v>
      </c>
      <c r="N372" s="346">
        <v>1230130</v>
      </c>
      <c r="O372" s="346">
        <v>868193</v>
      </c>
      <c r="P372" s="346">
        <v>1240314</v>
      </c>
      <c r="Q372" s="346">
        <v>48594.443631976203</v>
      </c>
      <c r="R372" s="346">
        <v>45709.206049705186</v>
      </c>
      <c r="S372" s="346">
        <v>87126.056205768458</v>
      </c>
      <c r="T372" s="346">
        <v>21807.662448355841</v>
      </c>
      <c r="U372" s="346">
        <v>70565.677070111968</v>
      </c>
      <c r="V372" s="353">
        <f t="shared" si="27"/>
        <v>0.1612473658825008</v>
      </c>
      <c r="W372" s="288">
        <v>0.16334826869599417</v>
      </c>
      <c r="X372" s="288">
        <v>0.15847382446569505</v>
      </c>
      <c r="Y372" s="288">
        <v>0.15944215793257779</v>
      </c>
      <c r="Z372" s="288">
        <v>0.16842430079538484</v>
      </c>
      <c r="AA372" s="288">
        <v>0.155609363233666</v>
      </c>
      <c r="AB372" s="288">
        <v>0.16218628017168699</v>
      </c>
      <c r="AC372" s="345" t="str">
        <f t="shared" si="28"/>
        <v>Rajshahi FR Non-PNP</v>
      </c>
      <c r="AD372" s="363">
        <v>1001761</v>
      </c>
      <c r="AE372" s="363">
        <v>1064334</v>
      </c>
      <c r="AF372" s="363">
        <v>1230130</v>
      </c>
      <c r="AG372" s="363">
        <v>868193</v>
      </c>
      <c r="AH372" s="363">
        <v>1240314</v>
      </c>
      <c r="AI372" s="363">
        <v>942999</v>
      </c>
      <c r="AJ372" s="364">
        <f t="shared" si="29"/>
        <v>6347731</v>
      </c>
      <c r="AK372" s="365">
        <v>163487.3952</v>
      </c>
      <c r="AL372" s="365">
        <v>169377.1587</v>
      </c>
      <c r="AM372" s="365">
        <v>195922.84379999997</v>
      </c>
      <c r="AN372" s="365">
        <v>146203.36439999999</v>
      </c>
      <c r="AO372" s="365">
        <v>199318.45980000001</v>
      </c>
      <c r="AP372" s="365">
        <v>152762.274</v>
      </c>
      <c r="AQ372" s="366">
        <f t="shared" si="30"/>
        <v>1027071.4959</v>
      </c>
      <c r="AR372" s="288">
        <f t="shared" si="31"/>
        <v>0.16180135798130071</v>
      </c>
      <c r="AS372" s="357" t="s">
        <v>1499</v>
      </c>
    </row>
    <row r="373" spans="1:45" hidden="1">
      <c r="A373" s="343">
        <v>281</v>
      </c>
      <c r="B373" s="343" t="s">
        <v>1223</v>
      </c>
      <c r="C373" s="343" t="s">
        <v>1371</v>
      </c>
      <c r="D373" s="343">
        <v>1750</v>
      </c>
      <c r="E373" s="345" t="s">
        <v>52</v>
      </c>
      <c r="F373" s="345" t="s">
        <v>1537</v>
      </c>
      <c r="G373" s="352" t="s">
        <v>1041</v>
      </c>
      <c r="H373" s="343" t="s">
        <v>79</v>
      </c>
      <c r="I373" s="343" t="s">
        <v>52</v>
      </c>
      <c r="J373" s="346">
        <v>1934342</v>
      </c>
      <c r="K373" s="347">
        <v>5.4126452370163482E-2</v>
      </c>
      <c r="L373" s="346">
        <v>1833123</v>
      </c>
      <c r="M373" s="346">
        <v>1940724</v>
      </c>
      <c r="N373" s="346">
        <v>2072747</v>
      </c>
      <c r="O373" s="346">
        <v>1772675</v>
      </c>
      <c r="P373" s="346">
        <v>2052441</v>
      </c>
      <c r="Q373" s="346">
        <v>72236.595275829372</v>
      </c>
      <c r="R373" s="346">
        <v>100741.67148049685</v>
      </c>
      <c r="S373" s="346">
        <v>127806.33178981533</v>
      </c>
      <c r="T373" s="346">
        <v>87762.886375479458</v>
      </c>
      <c r="U373" s="346">
        <v>134947.86573141278</v>
      </c>
      <c r="V373" s="353">
        <f t="shared" si="27"/>
        <v>0.16308398063771226</v>
      </c>
      <c r="W373" s="288">
        <v>0.1631244434471682</v>
      </c>
      <c r="X373" s="288">
        <v>0.15506380587863663</v>
      </c>
      <c r="Y373" s="288">
        <v>0.15498193257066351</v>
      </c>
      <c r="Z373" s="288">
        <v>0.17078208368188716</v>
      </c>
      <c r="AA373" s="288">
        <v>0.16124272693511096</v>
      </c>
      <c r="AB373" s="288">
        <v>0.17330889131280705</v>
      </c>
      <c r="AC373" s="345" t="str">
        <f t="shared" si="28"/>
        <v>Dhaka FR Non-PNP</v>
      </c>
      <c r="AD373" s="363">
        <v>1833123</v>
      </c>
      <c r="AE373" s="363">
        <v>1940724</v>
      </c>
      <c r="AF373" s="363">
        <v>2072747</v>
      </c>
      <c r="AG373" s="363">
        <v>1772675</v>
      </c>
      <c r="AH373" s="363">
        <v>2052441</v>
      </c>
      <c r="AI373" s="363">
        <v>1861361</v>
      </c>
      <c r="AJ373" s="364">
        <f t="shared" si="29"/>
        <v>11533071</v>
      </c>
      <c r="AK373" s="365">
        <v>303565.00319999998</v>
      </c>
      <c r="AL373" s="365">
        <v>301782.4265</v>
      </c>
      <c r="AM373" s="365">
        <v>319824.86209999997</v>
      </c>
      <c r="AN373" s="365">
        <v>302418.52559999999</v>
      </c>
      <c r="AO373" s="365">
        <v>334137.39480000001</v>
      </c>
      <c r="AP373" s="365">
        <v>322387.55199999997</v>
      </c>
      <c r="AQ373" s="366">
        <f t="shared" si="30"/>
        <v>1884115.7641999999</v>
      </c>
      <c r="AR373" s="288">
        <f t="shared" si="31"/>
        <v>0.1633663543907776</v>
      </c>
      <c r="AS373" s="357" t="s">
        <v>1497</v>
      </c>
    </row>
    <row r="374" spans="1:45" hidden="1">
      <c r="A374" s="343">
        <v>391</v>
      </c>
      <c r="B374" s="343" t="s">
        <v>1121</v>
      </c>
      <c r="C374" s="343" t="s">
        <v>1359</v>
      </c>
      <c r="D374" s="343">
        <v>1357</v>
      </c>
      <c r="E374" s="345" t="s">
        <v>52</v>
      </c>
      <c r="F374" s="345" t="s">
        <v>1537</v>
      </c>
      <c r="G374" s="352" t="s">
        <v>1041</v>
      </c>
      <c r="H374" s="343" t="s">
        <v>52</v>
      </c>
      <c r="I374" s="343" t="s">
        <v>52</v>
      </c>
      <c r="J374" s="346">
        <v>1521620.2</v>
      </c>
      <c r="K374" s="347">
        <v>3.9527884318110676E-2</v>
      </c>
      <c r="L374" s="346">
        <v>1737001</v>
      </c>
      <c r="M374" s="346">
        <v>1351409</v>
      </c>
      <c r="N374" s="346">
        <v>1771348</v>
      </c>
      <c r="O374" s="346">
        <v>1268286</v>
      </c>
      <c r="P374" s="346">
        <v>1480057</v>
      </c>
      <c r="Q374" s="346">
        <v>69129.153433963686</v>
      </c>
      <c r="R374" s="346">
        <v>21333.032033195166</v>
      </c>
      <c r="S374" s="346">
        <v>101495.47640902054</v>
      </c>
      <c r="T374" s="346">
        <v>35702.324376741104</v>
      </c>
      <c r="U374" s="346">
        <v>73072.149955581583</v>
      </c>
      <c r="V374" s="353">
        <f t="shared" si="27"/>
        <v>0.15671030404996508</v>
      </c>
      <c r="W374" s="288">
        <v>0.15419528616907963</v>
      </c>
      <c r="X374" s="288">
        <v>0.1549232485668422</v>
      </c>
      <c r="Y374" s="288">
        <v>0.14636088540591061</v>
      </c>
      <c r="Z374" s="288">
        <v>0.15882467310988269</v>
      </c>
      <c r="AA374" s="288">
        <v>0.16392243897127753</v>
      </c>
      <c r="AB374" s="288">
        <v>0.16203529207679787</v>
      </c>
      <c r="AC374" s="345" t="str">
        <f t="shared" si="28"/>
        <v>Dhaka FR Non-PNP</v>
      </c>
      <c r="AD374" s="363">
        <v>1737001</v>
      </c>
      <c r="AE374" s="363">
        <v>1351409</v>
      </c>
      <c r="AF374" s="363">
        <v>1771348</v>
      </c>
      <c r="AG374" s="363">
        <v>1268286</v>
      </c>
      <c r="AH374" s="363">
        <v>1480057</v>
      </c>
      <c r="AI374" s="363">
        <v>1259050</v>
      </c>
      <c r="AJ374" s="364">
        <f t="shared" si="29"/>
        <v>8867151</v>
      </c>
      <c r="AK374" s="365">
        <v>270624.59999999998</v>
      </c>
      <c r="AL374" s="365">
        <v>214738.73120000001</v>
      </c>
      <c r="AM374" s="365">
        <v>258439.52730000002</v>
      </c>
      <c r="AN374" s="365">
        <v>201403.8168</v>
      </c>
      <c r="AO374" s="365">
        <v>242137.32519999999</v>
      </c>
      <c r="AP374" s="365">
        <v>203961.07800000001</v>
      </c>
      <c r="AQ374" s="366">
        <f t="shared" si="30"/>
        <v>1391305.0785000001</v>
      </c>
      <c r="AR374" s="288">
        <f t="shared" si="31"/>
        <v>0.15690553578031999</v>
      </c>
      <c r="AS374" s="357" t="s">
        <v>1497</v>
      </c>
    </row>
    <row r="375" spans="1:45" hidden="1">
      <c r="A375" s="343">
        <v>332</v>
      </c>
      <c r="B375" s="343" t="s">
        <v>1234</v>
      </c>
      <c r="C375" s="343" t="s">
        <v>1372</v>
      </c>
      <c r="D375" s="343">
        <v>1812</v>
      </c>
      <c r="E375" s="345" t="s">
        <v>131</v>
      </c>
      <c r="F375" s="345" t="s">
        <v>1537</v>
      </c>
      <c r="G375" s="352" t="s">
        <v>1041</v>
      </c>
      <c r="H375" s="343" t="s">
        <v>908</v>
      </c>
      <c r="I375" s="343" t="s">
        <v>1863</v>
      </c>
      <c r="J375" s="346">
        <v>1728127</v>
      </c>
      <c r="K375" s="347">
        <v>5.745848782461184E-2</v>
      </c>
      <c r="L375" s="346">
        <v>1679564</v>
      </c>
      <c r="M375" s="346">
        <v>1800408</v>
      </c>
      <c r="N375" s="346">
        <v>1855039</v>
      </c>
      <c r="O375" s="346">
        <v>1533604</v>
      </c>
      <c r="P375" s="346">
        <v>1772020</v>
      </c>
      <c r="Q375" s="346">
        <v>106442.2156132918</v>
      </c>
      <c r="R375" s="346">
        <v>70689.574077039259</v>
      </c>
      <c r="S375" s="346">
        <v>132052.50416065933</v>
      </c>
      <c r="T375" s="346">
        <v>85072.756339624786</v>
      </c>
      <c r="U375" s="346">
        <v>102220.77075379973</v>
      </c>
      <c r="V375" s="353">
        <f t="shared" si="27"/>
        <v>0.16976632283796936</v>
      </c>
      <c r="W375" s="288">
        <v>0.16635345923238251</v>
      </c>
      <c r="X375" s="288">
        <v>0.16890903849864977</v>
      </c>
      <c r="Y375" s="288">
        <v>0.17116857826300699</v>
      </c>
      <c r="Z375" s="288">
        <v>0.1757095994662122</v>
      </c>
      <c r="AA375" s="288">
        <v>0.1597904527495474</v>
      </c>
      <c r="AB375" s="288">
        <v>0.17666680881801738</v>
      </c>
      <c r="AC375" s="345" t="str">
        <f t="shared" si="28"/>
        <v>Sylhet FR Non-PNP</v>
      </c>
      <c r="AD375" s="363">
        <v>1679564</v>
      </c>
      <c r="AE375" s="363">
        <v>1800408</v>
      </c>
      <c r="AF375" s="363">
        <v>1855039</v>
      </c>
      <c r="AG375" s="363">
        <v>1533604</v>
      </c>
      <c r="AH375" s="363">
        <v>1772020</v>
      </c>
      <c r="AI375" s="363">
        <v>1558202</v>
      </c>
      <c r="AJ375" s="364">
        <f t="shared" si="29"/>
        <v>10198837</v>
      </c>
      <c r="AK375" s="365">
        <v>281495.09399999998</v>
      </c>
      <c r="AL375" s="365">
        <v>305529.23759999999</v>
      </c>
      <c r="AM375" s="365">
        <v>317397.17290000001</v>
      </c>
      <c r="AN375" s="365">
        <v>269454.04709999997</v>
      </c>
      <c r="AO375" s="365">
        <v>283523.03999999998</v>
      </c>
      <c r="AP375" s="365">
        <v>275645.58</v>
      </c>
      <c r="AQ375" s="366">
        <f t="shared" si="30"/>
        <v>1733044.1716</v>
      </c>
      <c r="AR375" s="288">
        <f t="shared" si="31"/>
        <v>0.16992566619115493</v>
      </c>
      <c r="AS375" s="357" t="s">
        <v>1500</v>
      </c>
    </row>
    <row r="376" spans="1:45" hidden="1">
      <c r="A376" s="343">
        <v>303</v>
      </c>
      <c r="B376" s="343" t="s">
        <v>1076</v>
      </c>
      <c r="C376" s="343" t="s">
        <v>2059</v>
      </c>
      <c r="D376" s="343">
        <v>1126</v>
      </c>
      <c r="E376" s="345" t="s">
        <v>52</v>
      </c>
      <c r="F376" s="345" t="s">
        <v>1537</v>
      </c>
      <c r="G376" s="352" t="s">
        <v>1041</v>
      </c>
      <c r="H376" s="343" t="s">
        <v>52</v>
      </c>
      <c r="I376" s="343" t="s">
        <v>52</v>
      </c>
      <c r="J376" s="346">
        <v>2177576</v>
      </c>
      <c r="K376" s="347">
        <v>6.2288917196151365E-2</v>
      </c>
      <c r="L376" s="346">
        <v>2103777</v>
      </c>
      <c r="M376" s="346">
        <v>2003046</v>
      </c>
      <c r="N376" s="346">
        <v>2320447</v>
      </c>
      <c r="O376" s="346">
        <v>2002334</v>
      </c>
      <c r="P376" s="346">
        <v>2458276</v>
      </c>
      <c r="Q376" s="346">
        <v>126561.99757773578</v>
      </c>
      <c r="R376" s="346">
        <v>116524.08935780791</v>
      </c>
      <c r="S376" s="346">
        <v>139029.59780735732</v>
      </c>
      <c r="T376" s="346">
        <v>124463.28955518611</v>
      </c>
      <c r="U376" s="346">
        <v>171615.28146354528</v>
      </c>
      <c r="V376" s="353">
        <f t="shared" si="27"/>
        <v>0.14716651505719228</v>
      </c>
      <c r="W376" s="288">
        <v>0.14819776279200669</v>
      </c>
      <c r="X376" s="288">
        <v>0.1482574169892493</v>
      </c>
      <c r="Y376" s="288">
        <v>0.14034487856695371</v>
      </c>
      <c r="Z376" s="288">
        <v>0.15106877810090819</v>
      </c>
      <c r="AA376" s="288">
        <v>0.14324601820929422</v>
      </c>
      <c r="AB376" s="288">
        <v>0.1518842356847416</v>
      </c>
      <c r="AC376" s="345" t="str">
        <f t="shared" si="28"/>
        <v>Dhaka FR Non-PNP</v>
      </c>
      <c r="AD376" s="363">
        <v>2103777</v>
      </c>
      <c r="AE376" s="363">
        <v>2003046</v>
      </c>
      <c r="AF376" s="363">
        <v>2320447</v>
      </c>
      <c r="AG376" s="363">
        <v>2002334</v>
      </c>
      <c r="AH376" s="363">
        <v>2458276</v>
      </c>
      <c r="AI376" s="363">
        <v>2048439</v>
      </c>
      <c r="AJ376" s="364">
        <f t="shared" si="29"/>
        <v>12936319</v>
      </c>
      <c r="AK376" s="365">
        <v>311569.66990000004</v>
      </c>
      <c r="AL376" s="365">
        <v>301747.96630000003</v>
      </c>
      <c r="AM376" s="365">
        <v>323934.26160000003</v>
      </c>
      <c r="AN376" s="365">
        <v>302552.81850000005</v>
      </c>
      <c r="AO376" s="365">
        <v>350926.28760000004</v>
      </c>
      <c r="AP376" s="365">
        <v>310946.51279999997</v>
      </c>
      <c r="AQ376" s="366">
        <f t="shared" si="30"/>
        <v>1901677.5167000003</v>
      </c>
      <c r="AR376" s="288">
        <f t="shared" si="31"/>
        <v>0.14700298567931111</v>
      </c>
      <c r="AS376" s="357" t="s">
        <v>1497</v>
      </c>
    </row>
    <row r="377" spans="1:45" hidden="1">
      <c r="A377" s="343">
        <v>396</v>
      </c>
      <c r="B377" s="343" t="s">
        <v>1256</v>
      </c>
      <c r="C377" s="343" t="s">
        <v>2060</v>
      </c>
      <c r="D377" s="343">
        <v>2038</v>
      </c>
      <c r="E377" s="345" t="s">
        <v>52</v>
      </c>
      <c r="F377" s="345" t="s">
        <v>1537</v>
      </c>
      <c r="G377" s="352" t="s">
        <v>1041</v>
      </c>
      <c r="H377" s="343" t="s">
        <v>52</v>
      </c>
      <c r="I377" s="343" t="s">
        <v>52</v>
      </c>
      <c r="J377" s="346">
        <v>1289545.2</v>
      </c>
      <c r="K377" s="347">
        <v>2.3640125132686138E-2</v>
      </c>
      <c r="L377" s="346">
        <v>1327028</v>
      </c>
      <c r="M377" s="346">
        <v>1337280</v>
      </c>
      <c r="N377" s="346">
        <v>1444232</v>
      </c>
      <c r="O377" s="346">
        <v>997853</v>
      </c>
      <c r="P377" s="346">
        <v>1341333</v>
      </c>
      <c r="Q377" s="346">
        <v>55924.514529731416</v>
      </c>
      <c r="R377" s="346">
        <v>-57861.450419434492</v>
      </c>
      <c r="S377" s="346">
        <v>89122.420444034622</v>
      </c>
      <c r="T377" s="346">
        <v>20889.901436926302</v>
      </c>
      <c r="U377" s="346">
        <v>44349.663470016007</v>
      </c>
      <c r="V377" s="353">
        <f t="shared" si="27"/>
        <v>0.1578888296763114</v>
      </c>
      <c r="W377" s="288">
        <v>0.15596202203202961</v>
      </c>
      <c r="X377" s="288">
        <v>0.16045291755306054</v>
      </c>
      <c r="Y377" s="288">
        <v>0.1574692852877265</v>
      </c>
      <c r="Z377" s="288">
        <v>0.16314292665007174</v>
      </c>
      <c r="AA377" s="288">
        <v>0.15226478826678078</v>
      </c>
      <c r="AB377" s="288">
        <v>0.15804103826819918</v>
      </c>
      <c r="AC377" s="345" t="str">
        <f t="shared" si="28"/>
        <v>Dhaka FR Non-PNP</v>
      </c>
      <c r="AD377" s="363">
        <v>1327028</v>
      </c>
      <c r="AE377" s="363">
        <v>1337280</v>
      </c>
      <c r="AF377" s="363">
        <v>1444232</v>
      </c>
      <c r="AG377" s="363">
        <v>997853</v>
      </c>
      <c r="AH377" s="363">
        <v>1341333</v>
      </c>
      <c r="AI377" s="363">
        <v>1015727</v>
      </c>
      <c r="AJ377" s="364">
        <f t="shared" si="29"/>
        <v>7463453</v>
      </c>
      <c r="AK377" s="365">
        <v>207547.17920000001</v>
      </c>
      <c r="AL377" s="365">
        <v>214900.89600000001</v>
      </c>
      <c r="AM377" s="365">
        <v>227322.43160000001</v>
      </c>
      <c r="AN377" s="365">
        <v>162749.82430000001</v>
      </c>
      <c r="AO377" s="365">
        <v>204680.85400000002</v>
      </c>
      <c r="AP377" s="365">
        <v>160479.01999999999</v>
      </c>
      <c r="AQ377" s="366">
        <f t="shared" si="30"/>
        <v>1177680.2051000001</v>
      </c>
      <c r="AR377" s="288">
        <f t="shared" si="31"/>
        <v>0.15779294183268791</v>
      </c>
      <c r="AS377" s="357" t="s">
        <v>1497</v>
      </c>
    </row>
    <row r="378" spans="1:45" hidden="1">
      <c r="A378" s="343">
        <v>666</v>
      </c>
      <c r="B378" s="343" t="s">
        <v>1066</v>
      </c>
      <c r="C378" s="343" t="s">
        <v>1373</v>
      </c>
      <c r="D378" s="343">
        <v>1080</v>
      </c>
      <c r="E378" s="345" t="s">
        <v>18</v>
      </c>
      <c r="F378" s="345" t="s">
        <v>1537</v>
      </c>
      <c r="G378" s="352" t="s">
        <v>1041</v>
      </c>
      <c r="H378" s="343" t="s">
        <v>18</v>
      </c>
      <c r="I378" s="343" t="s">
        <v>1863</v>
      </c>
      <c r="J378" s="346">
        <v>1020462.2</v>
      </c>
      <c r="K378" s="347">
        <v>4.0247502270488962E-2</v>
      </c>
      <c r="L378" s="346">
        <v>892727</v>
      </c>
      <c r="M378" s="346">
        <v>1128177</v>
      </c>
      <c r="N378" s="346">
        <v>1271827</v>
      </c>
      <c r="O378" s="346">
        <v>691630</v>
      </c>
      <c r="P378" s="346">
        <v>1117950</v>
      </c>
      <c r="Q378" s="346">
        <v>13301.756690489041</v>
      </c>
      <c r="R378" s="346">
        <v>29454.37708649956</v>
      </c>
      <c r="S378" s="346">
        <v>87990.319362633629</v>
      </c>
      <c r="T378" s="346">
        <v>10825.097307365606</v>
      </c>
      <c r="U378" s="346">
        <v>63783.723110252962</v>
      </c>
      <c r="V378" s="353">
        <f t="shared" si="27"/>
        <v>0.15286426305937187</v>
      </c>
      <c r="W378" s="288">
        <v>0.15177344686082092</v>
      </c>
      <c r="X378" s="288">
        <v>0.14511723982450786</v>
      </c>
      <c r="Y378" s="288">
        <v>0.15424877128570733</v>
      </c>
      <c r="Z378" s="288">
        <v>0.16327518407582942</v>
      </c>
      <c r="AA378" s="288">
        <v>0.15171309750674994</v>
      </c>
      <c r="AB378" s="288">
        <v>0.15105783880261581</v>
      </c>
      <c r="AC378" s="345" t="str">
        <f t="shared" si="28"/>
        <v>Mymensingh FR Non-PNP</v>
      </c>
      <c r="AD378" s="363">
        <v>892727</v>
      </c>
      <c r="AE378" s="363">
        <v>1128177</v>
      </c>
      <c r="AF378" s="363">
        <v>1271827</v>
      </c>
      <c r="AG378" s="363">
        <v>691630</v>
      </c>
      <c r="AH378" s="363">
        <v>1117950</v>
      </c>
      <c r="AI378" s="363">
        <v>692253</v>
      </c>
      <c r="AJ378" s="364">
        <f t="shared" si="29"/>
        <v>5794564</v>
      </c>
      <c r="AK378" s="365">
        <v>136587.231</v>
      </c>
      <c r="AL378" s="365">
        <v>163585.51999999999</v>
      </c>
      <c r="AM378" s="365">
        <v>196115.87760000001</v>
      </c>
      <c r="AN378" s="365">
        <v>113081.6685</v>
      </c>
      <c r="AO378" s="365">
        <v>170710.965</v>
      </c>
      <c r="AP378" s="365">
        <v>104659.5816</v>
      </c>
      <c r="AQ378" s="366">
        <f t="shared" si="30"/>
        <v>884740.84369999997</v>
      </c>
      <c r="AR378" s="288">
        <f t="shared" si="31"/>
        <v>0.1526846271263895</v>
      </c>
      <c r="AS378" s="357" t="s">
        <v>1515</v>
      </c>
    </row>
    <row r="379" spans="1:45" hidden="1">
      <c r="A379" s="343">
        <v>233</v>
      </c>
      <c r="B379" s="343" t="s">
        <v>1292</v>
      </c>
      <c r="C379" s="343" t="s">
        <v>1338</v>
      </c>
      <c r="D379" s="343">
        <v>3000</v>
      </c>
      <c r="E379" s="345" t="s">
        <v>52</v>
      </c>
      <c r="F379" s="345" t="s">
        <v>1537</v>
      </c>
      <c r="G379" s="352" t="s">
        <v>1041</v>
      </c>
      <c r="H379" s="343" t="s">
        <v>52</v>
      </c>
      <c r="I379" s="343" t="s">
        <v>52</v>
      </c>
      <c r="J379" s="346">
        <v>2822093.2</v>
      </c>
      <c r="K379" s="347">
        <v>7.4277635258619842E-2</v>
      </c>
      <c r="L379" s="346">
        <v>2382385</v>
      </c>
      <c r="M379" s="346">
        <v>2700080</v>
      </c>
      <c r="N379" s="346">
        <v>2841767</v>
      </c>
      <c r="O379" s="346">
        <v>2631818</v>
      </c>
      <c r="P379" s="346">
        <v>3554416</v>
      </c>
      <c r="Q379" s="346">
        <v>143391.32552703988</v>
      </c>
      <c r="R379" s="346">
        <v>196722.58665422886</v>
      </c>
      <c r="S379" s="346">
        <v>249337.15821251</v>
      </c>
      <c r="T379" s="346">
        <v>181388.22913369496</v>
      </c>
      <c r="U379" s="346">
        <v>277252.74734968285</v>
      </c>
      <c r="V379" s="353">
        <f t="shared" si="27"/>
        <v>0.16679681968109372</v>
      </c>
      <c r="W379" s="288">
        <v>0.15973194108083605</v>
      </c>
      <c r="X379" s="288">
        <v>0.17424569485714411</v>
      </c>
      <c r="Y379" s="288">
        <v>0.16965417367306285</v>
      </c>
      <c r="Z379" s="288">
        <v>0.16819325786615694</v>
      </c>
      <c r="AA379" s="288">
        <v>0.1576417556791721</v>
      </c>
      <c r="AB379" s="288">
        <v>0.17131409493019029</v>
      </c>
      <c r="AC379" s="345" t="str">
        <f t="shared" si="28"/>
        <v>Dhaka FR Non-PNP</v>
      </c>
      <c r="AD379" s="363">
        <v>2382385</v>
      </c>
      <c r="AE379" s="363">
        <v>2700080</v>
      </c>
      <c r="AF379" s="363">
        <v>2841767</v>
      </c>
      <c r="AG379" s="363">
        <v>2631818</v>
      </c>
      <c r="AH379" s="363">
        <v>3554416</v>
      </c>
      <c r="AI379" s="363">
        <v>2923178</v>
      </c>
      <c r="AJ379" s="364">
        <f t="shared" si="29"/>
        <v>17033644</v>
      </c>
      <c r="AK379" s="365">
        <v>380466.88450000004</v>
      </c>
      <c r="AL379" s="365">
        <v>471434.14260000002</v>
      </c>
      <c r="AM379" s="365">
        <v>479974.10849999997</v>
      </c>
      <c r="AN379" s="365">
        <v>442671.78759999998</v>
      </c>
      <c r="AO379" s="365">
        <v>559109.63679999998</v>
      </c>
      <c r="AP379" s="365">
        <v>502181.36440000002</v>
      </c>
      <c r="AQ379" s="366">
        <f t="shared" si="30"/>
        <v>2835837.9243999999</v>
      </c>
      <c r="AR379" s="288">
        <f t="shared" si="31"/>
        <v>0.16648451290868824</v>
      </c>
      <c r="AS379" s="357" t="s">
        <v>1497</v>
      </c>
    </row>
    <row r="380" spans="1:45" hidden="1">
      <c r="A380" s="343">
        <v>319</v>
      </c>
      <c r="B380" s="343" t="s">
        <v>1085</v>
      </c>
      <c r="C380" s="343" t="s">
        <v>1375</v>
      </c>
      <c r="D380" s="343">
        <v>1175</v>
      </c>
      <c r="E380" s="345" t="s">
        <v>131</v>
      </c>
      <c r="F380" s="345" t="s">
        <v>1537</v>
      </c>
      <c r="G380" s="352" t="s">
        <v>1041</v>
      </c>
      <c r="H380" s="343" t="s">
        <v>908</v>
      </c>
      <c r="I380" s="343" t="s">
        <v>1863</v>
      </c>
      <c r="J380" s="346">
        <v>1476583.2</v>
      </c>
      <c r="K380" s="347">
        <v>5.1093691280741677E-2</v>
      </c>
      <c r="L380" s="346">
        <v>1523446</v>
      </c>
      <c r="M380" s="346">
        <v>1548989</v>
      </c>
      <c r="N380" s="346">
        <v>1579961</v>
      </c>
      <c r="O380" s="346">
        <v>1252215</v>
      </c>
      <c r="P380" s="346">
        <v>1478305</v>
      </c>
      <c r="Q380" s="346">
        <v>68743.876366845187</v>
      </c>
      <c r="R380" s="346">
        <v>80806.773471006949</v>
      </c>
      <c r="S380" s="346">
        <v>91897.438064215006</v>
      </c>
      <c r="T380" s="346">
        <v>62296.035788988142</v>
      </c>
      <c r="U380" s="346">
        <v>73476.30716459293</v>
      </c>
      <c r="V380" s="353">
        <f t="shared" si="27"/>
        <v>0.14502411139313806</v>
      </c>
      <c r="W380" s="288">
        <v>0.13430460236177982</v>
      </c>
      <c r="X380" s="288">
        <v>0.13518155816991853</v>
      </c>
      <c r="Y380" s="288">
        <v>0.14573368453139912</v>
      </c>
      <c r="Z380" s="288">
        <v>0.1526556423440793</v>
      </c>
      <c r="AA380" s="288">
        <v>0.1428190257409078</v>
      </c>
      <c r="AB380" s="288">
        <v>0.15945015521074382</v>
      </c>
      <c r="AC380" s="345" t="str">
        <f t="shared" si="28"/>
        <v>Sylhet FR Non-PNP</v>
      </c>
      <c r="AD380" s="363">
        <v>1523446</v>
      </c>
      <c r="AE380" s="363">
        <v>1548989</v>
      </c>
      <c r="AF380" s="363">
        <v>1579961</v>
      </c>
      <c r="AG380" s="363">
        <v>1252215</v>
      </c>
      <c r="AH380" s="363">
        <v>1478305</v>
      </c>
      <c r="AI380" s="363">
        <v>1158280</v>
      </c>
      <c r="AJ380" s="364">
        <f t="shared" si="29"/>
        <v>8541196</v>
      </c>
      <c r="AK380" s="365">
        <v>203989.5533</v>
      </c>
      <c r="AL380" s="365">
        <v>209733.11059999999</v>
      </c>
      <c r="AM380" s="365">
        <v>228619.92259999999</v>
      </c>
      <c r="AN380" s="365">
        <v>191088.31420000002</v>
      </c>
      <c r="AO380" s="365">
        <v>209475.81849999999</v>
      </c>
      <c r="AP380" s="365">
        <v>184395.15120000002</v>
      </c>
      <c r="AQ380" s="366">
        <f t="shared" si="30"/>
        <v>1227301.8703999999</v>
      </c>
      <c r="AR380" s="288">
        <f t="shared" si="31"/>
        <v>0.14369203919451093</v>
      </c>
      <c r="AS380" s="357" t="s">
        <v>1500</v>
      </c>
    </row>
    <row r="381" spans="1:45" hidden="1">
      <c r="A381" s="343">
        <v>729</v>
      </c>
      <c r="B381" s="343" t="s">
        <v>1167</v>
      </c>
      <c r="C381" s="343" t="s">
        <v>1362</v>
      </c>
      <c r="D381" s="343">
        <v>1500</v>
      </c>
      <c r="E381" s="345" t="s">
        <v>107</v>
      </c>
      <c r="F381" s="345" t="s">
        <v>1537</v>
      </c>
      <c r="G381" s="352" t="s">
        <v>1041</v>
      </c>
      <c r="H381" s="343" t="s">
        <v>150</v>
      </c>
      <c r="I381" s="343" t="s">
        <v>1863</v>
      </c>
      <c r="J381" s="346">
        <v>1077033.6000000001</v>
      </c>
      <c r="K381" s="347">
        <v>2.0294168976124381E-2</v>
      </c>
      <c r="L381" s="346">
        <v>1105165</v>
      </c>
      <c r="M381" s="346">
        <v>1031632</v>
      </c>
      <c r="N381" s="346">
        <v>1158497</v>
      </c>
      <c r="O381" s="346">
        <v>843432</v>
      </c>
      <c r="P381" s="346">
        <v>1246442</v>
      </c>
      <c r="Q381" s="346">
        <v>27755.976352332364</v>
      </c>
      <c r="R381" s="346">
        <v>21023.626917804009</v>
      </c>
      <c r="S381" s="346">
        <v>50799.5355637334</v>
      </c>
      <c r="T381" s="346">
        <v>-54068.043630956468</v>
      </c>
      <c r="U381" s="346">
        <v>63776.414153904479</v>
      </c>
      <c r="V381" s="353">
        <f t="shared" si="27"/>
        <v>0.15162152155155631</v>
      </c>
      <c r="W381" s="288">
        <v>0.15892722206501012</v>
      </c>
      <c r="X381" s="288">
        <v>0.14328398584121479</v>
      </c>
      <c r="Y381" s="288">
        <v>0.14279852906420878</v>
      </c>
      <c r="Z381" s="288">
        <v>0.16279601423339035</v>
      </c>
      <c r="AA381" s="288">
        <v>0.14112781272161595</v>
      </c>
      <c r="AB381" s="288">
        <v>0.16079556538389783</v>
      </c>
      <c r="AC381" s="345" t="str">
        <f t="shared" si="28"/>
        <v>Rajshahi FR Non-PNP</v>
      </c>
      <c r="AD381" s="363">
        <v>1105165</v>
      </c>
      <c r="AE381" s="363">
        <v>1031632</v>
      </c>
      <c r="AF381" s="363">
        <v>1158497</v>
      </c>
      <c r="AG381" s="363">
        <v>843432</v>
      </c>
      <c r="AH381" s="363">
        <v>1246442</v>
      </c>
      <c r="AI381" s="363">
        <v>962578</v>
      </c>
      <c r="AJ381" s="364">
        <f t="shared" si="29"/>
        <v>6347746</v>
      </c>
      <c r="AK381" s="365">
        <v>177931.726</v>
      </c>
      <c r="AL381" s="365">
        <v>147626.39610000001</v>
      </c>
      <c r="AM381" s="365">
        <v>165549.0784</v>
      </c>
      <c r="AN381" s="365">
        <v>137310.89240000001</v>
      </c>
      <c r="AO381" s="365">
        <v>180111.0135</v>
      </c>
      <c r="AP381" s="365">
        <v>154580.39079999999</v>
      </c>
      <c r="AQ381" s="366">
        <f t="shared" si="30"/>
        <v>963109.4972000001</v>
      </c>
      <c r="AR381" s="288">
        <f t="shared" si="31"/>
        <v>0.15172464323556742</v>
      </c>
      <c r="AS381" s="357" t="s">
        <v>1499</v>
      </c>
    </row>
    <row r="382" spans="1:45" hidden="1">
      <c r="A382" s="343">
        <v>533</v>
      </c>
      <c r="B382" s="343" t="s">
        <v>1244</v>
      </c>
      <c r="C382" s="343" t="s">
        <v>1366</v>
      </c>
      <c r="D382" s="343">
        <v>1881</v>
      </c>
      <c r="E382" s="345" t="s">
        <v>159</v>
      </c>
      <c r="F382" s="345" t="s">
        <v>1537</v>
      </c>
      <c r="G382" s="352" t="s">
        <v>1041</v>
      </c>
      <c r="H382" s="343" t="s">
        <v>1163</v>
      </c>
      <c r="I382" s="343" t="s">
        <v>1863</v>
      </c>
      <c r="J382" s="346">
        <v>1422184</v>
      </c>
      <c r="K382" s="347">
        <v>5.4798072692762635E-2</v>
      </c>
      <c r="L382" s="346">
        <v>1238819</v>
      </c>
      <c r="M382" s="346">
        <v>1409080</v>
      </c>
      <c r="N382" s="346">
        <v>1657252</v>
      </c>
      <c r="O382" s="346">
        <v>1183401</v>
      </c>
      <c r="P382" s="346">
        <v>1622368</v>
      </c>
      <c r="Q382" s="346">
        <v>37913.352226124232</v>
      </c>
      <c r="R382" s="346">
        <v>63995.03086356711</v>
      </c>
      <c r="S382" s="346">
        <v>124047.16265266886</v>
      </c>
      <c r="T382" s="346">
        <v>60213.045827058872</v>
      </c>
      <c r="U382" s="346">
        <v>103496.11950300055</v>
      </c>
      <c r="V382" s="353">
        <f t="shared" si="27"/>
        <v>0.16419432927388641</v>
      </c>
      <c r="W382" s="288">
        <v>0.15287425911284744</v>
      </c>
      <c r="X382" s="288">
        <v>0.16220245382330392</v>
      </c>
      <c r="Y382" s="288">
        <v>0.15978316657962413</v>
      </c>
      <c r="Z382" s="288">
        <v>0.17972921940531364</v>
      </c>
      <c r="AA382" s="288">
        <v>0.15933255129616408</v>
      </c>
      <c r="AB382" s="288">
        <v>0.17124432542606541</v>
      </c>
      <c r="AC382" s="345" t="str">
        <f t="shared" si="28"/>
        <v>Khulna FR Non-PNP</v>
      </c>
      <c r="AD382" s="363">
        <v>1238819</v>
      </c>
      <c r="AE382" s="363">
        <v>1409080</v>
      </c>
      <c r="AF382" s="363">
        <v>1657252</v>
      </c>
      <c r="AG382" s="363">
        <v>1183401</v>
      </c>
      <c r="AH382" s="363">
        <v>1622368</v>
      </c>
      <c r="AI382" s="363">
        <v>1239273</v>
      </c>
      <c r="AJ382" s="364">
        <f t="shared" si="29"/>
        <v>8350193</v>
      </c>
      <c r="AK382" s="365">
        <v>190406.3266</v>
      </c>
      <c r="AL382" s="365">
        <v>228270.79800000001</v>
      </c>
      <c r="AM382" s="365">
        <v>264497.25959999999</v>
      </c>
      <c r="AN382" s="365">
        <v>212656.98</v>
      </c>
      <c r="AO382" s="365">
        <v>251591.87959999999</v>
      </c>
      <c r="AP382" s="365">
        <v>212283.35370000001</v>
      </c>
      <c r="AQ382" s="366">
        <f t="shared" si="30"/>
        <v>1359706.5974999999</v>
      </c>
      <c r="AR382" s="288">
        <f t="shared" si="31"/>
        <v>0.16283534973383249</v>
      </c>
      <c r="AS382" s="357" t="s">
        <v>1514</v>
      </c>
    </row>
    <row r="383" spans="1:45" hidden="1">
      <c r="A383" s="343">
        <v>286</v>
      </c>
      <c r="B383" s="343" t="s">
        <v>1267</v>
      </c>
      <c r="C383" s="343" t="s">
        <v>1353</v>
      </c>
      <c r="D383" s="343">
        <v>2200</v>
      </c>
      <c r="E383" s="345" t="s">
        <v>389</v>
      </c>
      <c r="F383" s="345" t="s">
        <v>1537</v>
      </c>
      <c r="G383" s="352" t="s">
        <v>1041</v>
      </c>
      <c r="H383" s="343" t="s">
        <v>1150</v>
      </c>
      <c r="I383" s="343" t="s">
        <v>1863</v>
      </c>
      <c r="J383" s="346">
        <v>1991050.8</v>
      </c>
      <c r="K383" s="347">
        <v>6.6639630006779693E-2</v>
      </c>
      <c r="L383" s="346">
        <v>1878452</v>
      </c>
      <c r="M383" s="346">
        <v>2000761</v>
      </c>
      <c r="N383" s="346">
        <v>2271724</v>
      </c>
      <c r="O383" s="346">
        <v>1619136</v>
      </c>
      <c r="P383" s="346">
        <v>2185181</v>
      </c>
      <c r="Q383" s="346">
        <v>116770.66204465937</v>
      </c>
      <c r="R383" s="346">
        <v>97033.163508071797</v>
      </c>
      <c r="S383" s="346">
        <v>177010.34952778008</v>
      </c>
      <c r="T383" s="346">
        <v>108238.0527675513</v>
      </c>
      <c r="U383" s="346">
        <v>164362.21533545118</v>
      </c>
      <c r="V383" s="353">
        <f t="shared" si="27"/>
        <v>0.15418588683706644</v>
      </c>
      <c r="W383" s="288">
        <v>0.15234424444920444</v>
      </c>
      <c r="X383" s="288">
        <v>0.14567077801995279</v>
      </c>
      <c r="Y383" s="288">
        <v>0.14555735799846287</v>
      </c>
      <c r="Z383" s="288">
        <v>0.16203359188516003</v>
      </c>
      <c r="AA383" s="288">
        <v>0.15550782147880793</v>
      </c>
      <c r="AB383" s="288">
        <v>0.16400152719081057</v>
      </c>
      <c r="AC383" s="345" t="str">
        <f t="shared" si="28"/>
        <v>Rangpur FR Non-PNP</v>
      </c>
      <c r="AD383" s="363">
        <v>1878452</v>
      </c>
      <c r="AE383" s="363">
        <v>2000761</v>
      </c>
      <c r="AF383" s="363">
        <v>2271724</v>
      </c>
      <c r="AG383" s="363">
        <v>1619136</v>
      </c>
      <c r="AH383" s="363">
        <v>2185181</v>
      </c>
      <c r="AI383" s="363">
        <v>1668157</v>
      </c>
      <c r="AJ383" s="364">
        <f t="shared" si="29"/>
        <v>11623411</v>
      </c>
      <c r="AK383" s="365">
        <v>291347.59499999997</v>
      </c>
      <c r="AL383" s="365">
        <v>291511.02340000001</v>
      </c>
      <c r="AM383" s="365">
        <v>332125.90259999997</v>
      </c>
      <c r="AN383" s="365">
        <v>262462.10769999999</v>
      </c>
      <c r="AO383" s="365">
        <v>334332.99900000001</v>
      </c>
      <c r="AP383" s="365">
        <v>273407.81819999998</v>
      </c>
      <c r="AQ383" s="366">
        <f t="shared" si="30"/>
        <v>1785187.4459000002</v>
      </c>
      <c r="AR383" s="288">
        <f t="shared" si="31"/>
        <v>0.15358550479717187</v>
      </c>
      <c r="AS383" s="357" t="s">
        <v>1501</v>
      </c>
    </row>
    <row r="384" spans="1:45" hidden="1">
      <c r="A384" s="343">
        <v>488</v>
      </c>
      <c r="B384" s="343" t="s">
        <v>1075</v>
      </c>
      <c r="C384" s="343" t="s">
        <v>1374</v>
      </c>
      <c r="D384" s="343">
        <v>1117</v>
      </c>
      <c r="E384" s="345" t="s">
        <v>52</v>
      </c>
      <c r="F384" s="345" t="s">
        <v>1537</v>
      </c>
      <c r="G384" s="352" t="s">
        <v>1041</v>
      </c>
      <c r="H384" s="343" t="s">
        <v>103</v>
      </c>
      <c r="I384" s="343" t="s">
        <v>52</v>
      </c>
      <c r="J384" s="346">
        <v>1071179.8</v>
      </c>
      <c r="K384" s="347">
        <v>4.709084346542336E-2</v>
      </c>
      <c r="L384" s="346">
        <v>996410</v>
      </c>
      <c r="M384" s="346">
        <v>1061701</v>
      </c>
      <c r="N384" s="346">
        <v>1181614</v>
      </c>
      <c r="O384" s="346">
        <v>915891</v>
      </c>
      <c r="P384" s="346">
        <v>1200283</v>
      </c>
      <c r="Q384" s="346">
        <v>64865.180807413184</v>
      </c>
      <c r="R384" s="346">
        <v>13186.295695756009</v>
      </c>
      <c r="S384" s="346">
        <v>68161.432125656662</v>
      </c>
      <c r="T384" s="346">
        <v>32797.416618718446</v>
      </c>
      <c r="U384" s="346">
        <v>73203.476178073237</v>
      </c>
      <c r="V384" s="353">
        <f t="shared" si="27"/>
        <v>0.16047009348770622</v>
      </c>
      <c r="W384" s="288">
        <v>0.15887783087699747</v>
      </c>
      <c r="X384" s="288">
        <v>0.15567452889990688</v>
      </c>
      <c r="Y384" s="288">
        <v>0.15660954712465872</v>
      </c>
      <c r="Z384" s="288">
        <v>0.17028917972412119</v>
      </c>
      <c r="AA384" s="288">
        <v>0.15270085556902671</v>
      </c>
      <c r="AB384" s="288">
        <v>0.16866861873152644</v>
      </c>
      <c r="AC384" s="345" t="str">
        <f t="shared" si="28"/>
        <v>Dhaka FR Non-PNP</v>
      </c>
      <c r="AD384" s="363">
        <v>996410</v>
      </c>
      <c r="AE384" s="363">
        <v>1061701</v>
      </c>
      <c r="AF384" s="363">
        <v>1181614</v>
      </c>
      <c r="AG384" s="363">
        <v>915891</v>
      </c>
      <c r="AH384" s="363">
        <v>1200283</v>
      </c>
      <c r="AI384" s="363">
        <v>926714</v>
      </c>
      <c r="AJ384" s="364">
        <f t="shared" si="29"/>
        <v>6282613</v>
      </c>
      <c r="AK384" s="365">
        <v>161318.4552</v>
      </c>
      <c r="AL384" s="365">
        <v>164563.81</v>
      </c>
      <c r="AM384" s="365">
        <v>184804.27320000003</v>
      </c>
      <c r="AN384" s="365">
        <v>156067.99679999999</v>
      </c>
      <c r="AO384" s="365">
        <v>181242.73300000001</v>
      </c>
      <c r="AP384" s="365">
        <v>156424.5968</v>
      </c>
      <c r="AQ384" s="366">
        <f t="shared" si="30"/>
        <v>1004421.865</v>
      </c>
      <c r="AR384" s="288">
        <f t="shared" si="31"/>
        <v>0.15987326690343651</v>
      </c>
      <c r="AS384" s="357" t="s">
        <v>1497</v>
      </c>
    </row>
    <row r="385" spans="1:45" hidden="1">
      <c r="A385" s="343">
        <v>750</v>
      </c>
      <c r="B385" s="343" t="s">
        <v>1054</v>
      </c>
      <c r="C385" s="343" t="s">
        <v>1369</v>
      </c>
      <c r="D385" s="343">
        <v>1016</v>
      </c>
      <c r="E385" s="345" t="s">
        <v>52</v>
      </c>
      <c r="F385" s="345" t="s">
        <v>1537</v>
      </c>
      <c r="G385" s="352" t="s">
        <v>1041</v>
      </c>
      <c r="H385" s="343" t="s">
        <v>487</v>
      </c>
      <c r="I385" s="343" t="s">
        <v>52</v>
      </c>
      <c r="J385" s="346">
        <v>1333630.6000000001</v>
      </c>
      <c r="K385" s="347">
        <v>2.1453941725108217E-2</v>
      </c>
      <c r="L385" s="346">
        <v>1312214</v>
      </c>
      <c r="M385" s="346">
        <v>1435285</v>
      </c>
      <c r="N385" s="346">
        <v>1542332</v>
      </c>
      <c r="O385" s="346">
        <v>907111</v>
      </c>
      <c r="P385" s="346">
        <v>1471211</v>
      </c>
      <c r="Q385" s="346">
        <v>21113.871201715752</v>
      </c>
      <c r="R385" s="346">
        <v>-2647.5726610510319</v>
      </c>
      <c r="S385" s="346">
        <v>42442.943447230005</v>
      </c>
      <c r="T385" s="346">
        <v>6415.9804554136645</v>
      </c>
      <c r="U385" s="346">
        <v>75732.943432797154</v>
      </c>
      <c r="V385" s="353">
        <f t="shared" si="27"/>
        <v>0.15178228550981004</v>
      </c>
      <c r="W385" s="288">
        <v>0.1414300009587168</v>
      </c>
      <c r="X385" s="288">
        <v>0.12939582848770748</v>
      </c>
      <c r="Y385" s="288">
        <v>0.15138113157161603</v>
      </c>
      <c r="Z385" s="288">
        <v>0.15868836018678689</v>
      </c>
      <c r="AA385" s="288">
        <v>0.15487864893424952</v>
      </c>
      <c r="AB385" s="288">
        <v>0.17491974291978352</v>
      </c>
      <c r="AC385" s="345" t="str">
        <f t="shared" si="28"/>
        <v>Dhaka FR Non-PNP</v>
      </c>
      <c r="AD385" s="363">
        <v>1312214</v>
      </c>
      <c r="AE385" s="363">
        <v>1435285</v>
      </c>
      <c r="AF385" s="363">
        <v>1542332</v>
      </c>
      <c r="AG385" s="363">
        <v>907111</v>
      </c>
      <c r="AH385" s="363">
        <v>1471211</v>
      </c>
      <c r="AI385" s="363">
        <v>886788</v>
      </c>
      <c r="AJ385" s="364">
        <f t="shared" si="29"/>
        <v>7554941</v>
      </c>
      <c r="AK385" s="365">
        <v>193288.97489999997</v>
      </c>
      <c r="AL385" s="365">
        <v>182998.965</v>
      </c>
      <c r="AM385" s="365">
        <v>233509.3676</v>
      </c>
      <c r="AN385" s="365">
        <v>143958.35700000002</v>
      </c>
      <c r="AO385" s="365">
        <v>232156.93799999999</v>
      </c>
      <c r="AP385" s="365">
        <v>155098.8714</v>
      </c>
      <c r="AQ385" s="366">
        <f t="shared" si="30"/>
        <v>1141011.4738999999</v>
      </c>
      <c r="AR385" s="288">
        <f t="shared" si="31"/>
        <v>0.15102850887915603</v>
      </c>
      <c r="AS385" s="357" t="s">
        <v>1497</v>
      </c>
    </row>
    <row r="386" spans="1:45" hidden="1">
      <c r="A386" s="343">
        <v>424</v>
      </c>
      <c r="B386" s="343" t="s">
        <v>1281</v>
      </c>
      <c r="C386" s="343" t="s">
        <v>1358</v>
      </c>
      <c r="D386" s="343">
        <v>2500</v>
      </c>
      <c r="E386" s="345" t="s">
        <v>389</v>
      </c>
      <c r="F386" s="345" t="s">
        <v>1537</v>
      </c>
      <c r="G386" s="352" t="s">
        <v>1041</v>
      </c>
      <c r="H386" s="343" t="s">
        <v>323</v>
      </c>
      <c r="I386" s="343" t="s">
        <v>1863</v>
      </c>
      <c r="J386" s="346">
        <v>2008045.2</v>
      </c>
      <c r="K386" s="347">
        <v>5.2841772168170383E-2</v>
      </c>
      <c r="L386" s="346">
        <v>1573428</v>
      </c>
      <c r="M386" s="346">
        <v>1757320</v>
      </c>
      <c r="N386" s="346">
        <v>2437960</v>
      </c>
      <c r="O386" s="346">
        <v>1661280</v>
      </c>
      <c r="P386" s="346">
        <v>2610238</v>
      </c>
      <c r="Q386" s="346">
        <v>63701.721381270909</v>
      </c>
      <c r="R386" s="346">
        <v>60039.182616536302</v>
      </c>
      <c r="S386" s="346">
        <v>173201.66650023486</v>
      </c>
      <c r="T386" s="346">
        <v>65621.939909548935</v>
      </c>
      <c r="U386" s="346">
        <v>167978.82440134964</v>
      </c>
      <c r="V386" s="353">
        <f t="shared" si="27"/>
        <v>0.1581683724529184</v>
      </c>
      <c r="W386" s="288">
        <v>0.1679783111697509</v>
      </c>
      <c r="X386" s="288">
        <v>0.15027842425047527</v>
      </c>
      <c r="Y386" s="288">
        <v>0.15519635379022725</v>
      </c>
      <c r="Z386" s="288">
        <v>0.16249999962385842</v>
      </c>
      <c r="AA386" s="288">
        <v>0.14390233924821613</v>
      </c>
      <c r="AB386" s="288">
        <v>0.16915480663498253</v>
      </c>
      <c r="AC386" s="345" t="str">
        <f t="shared" si="28"/>
        <v>Rangpur FR Non-PNP</v>
      </c>
      <c r="AD386" s="363">
        <v>1573428</v>
      </c>
      <c r="AE386" s="363">
        <v>1757320</v>
      </c>
      <c r="AF386" s="363">
        <v>2437960</v>
      </c>
      <c r="AG386" s="363">
        <v>1661280</v>
      </c>
      <c r="AH386" s="363">
        <v>2610238</v>
      </c>
      <c r="AI386" s="363">
        <v>1765128</v>
      </c>
      <c r="AJ386" s="364">
        <f t="shared" si="29"/>
        <v>11805354</v>
      </c>
      <c r="AK386" s="365">
        <v>264335.90400000004</v>
      </c>
      <c r="AL386" s="365">
        <v>262895.07200000004</v>
      </c>
      <c r="AM386" s="365">
        <v>378127.59599999996</v>
      </c>
      <c r="AN386" s="365">
        <v>270123.96539999999</v>
      </c>
      <c r="AO386" s="365">
        <v>372219.65360000002</v>
      </c>
      <c r="AP386" s="365">
        <v>298658.64239999995</v>
      </c>
      <c r="AQ386" s="366">
        <f t="shared" si="30"/>
        <v>1846360.8333999999</v>
      </c>
      <c r="AR386" s="288">
        <f t="shared" si="31"/>
        <v>0.15640029374807396</v>
      </c>
      <c r="AS386" s="357" t="s">
        <v>1501</v>
      </c>
    </row>
    <row r="387" spans="1:45" hidden="1">
      <c r="A387" s="343">
        <v>401</v>
      </c>
      <c r="B387" s="343" t="s">
        <v>1204</v>
      </c>
      <c r="C387" s="343" t="s">
        <v>1368</v>
      </c>
      <c r="D387" s="343">
        <v>1627</v>
      </c>
      <c r="E387" s="345" t="s">
        <v>52</v>
      </c>
      <c r="F387" s="345" t="s">
        <v>1537</v>
      </c>
      <c r="G387" s="352" t="s">
        <v>1041</v>
      </c>
      <c r="H387" s="343" t="s">
        <v>542</v>
      </c>
      <c r="I387" s="343" t="s">
        <v>52</v>
      </c>
      <c r="J387" s="346">
        <v>1243943</v>
      </c>
      <c r="K387" s="347">
        <v>6.0065167430456465E-2</v>
      </c>
      <c r="L387" s="346">
        <v>1114786</v>
      </c>
      <c r="M387" s="346">
        <v>1191355</v>
      </c>
      <c r="N387" s="346">
        <v>1441038</v>
      </c>
      <c r="O387" s="346">
        <v>1017328</v>
      </c>
      <c r="P387" s="346">
        <v>1455208</v>
      </c>
      <c r="Q387" s="346">
        <v>62904.8983705836</v>
      </c>
      <c r="R387" s="346">
        <v>59715.500256326806</v>
      </c>
      <c r="S387" s="346">
        <v>106831.82217414322</v>
      </c>
      <c r="T387" s="346">
        <v>44109.0930118736</v>
      </c>
      <c r="U387" s="346">
        <v>100026.90903179432</v>
      </c>
      <c r="V387" s="353">
        <f t="shared" si="27"/>
        <v>0.1627021878680727</v>
      </c>
      <c r="W387" s="288">
        <v>0.15375129821445738</v>
      </c>
      <c r="X387" s="288">
        <v>0.16234049499977229</v>
      </c>
      <c r="Y387" s="288">
        <v>0.16308042921809524</v>
      </c>
      <c r="Z387" s="288">
        <v>0.16845461115743338</v>
      </c>
      <c r="AA387" s="288">
        <v>0.15478199046498406</v>
      </c>
      <c r="AB387" s="288">
        <v>0.17380430315369375</v>
      </c>
      <c r="AC387" s="345" t="str">
        <f t="shared" si="28"/>
        <v>Dhaka FR Non-PNP</v>
      </c>
      <c r="AD387" s="363">
        <v>1114786</v>
      </c>
      <c r="AE387" s="363">
        <v>1191355</v>
      </c>
      <c r="AF387" s="363">
        <v>1441038</v>
      </c>
      <c r="AG387" s="363">
        <v>1017328</v>
      </c>
      <c r="AH387" s="363">
        <v>1455208</v>
      </c>
      <c r="AI387" s="363">
        <v>955532</v>
      </c>
      <c r="AJ387" s="364">
        <f t="shared" si="29"/>
        <v>7175247</v>
      </c>
      <c r="AK387" s="365">
        <v>171230.82239999998</v>
      </c>
      <c r="AL387" s="365">
        <v>193952.7568</v>
      </c>
      <c r="AM387" s="365">
        <v>233880.46739999999</v>
      </c>
      <c r="AN387" s="365">
        <v>171419.76800000001</v>
      </c>
      <c r="AO387" s="365">
        <v>228176.3008</v>
      </c>
      <c r="AP387" s="365">
        <v>165975.90839999999</v>
      </c>
      <c r="AQ387" s="366">
        <f t="shared" si="30"/>
        <v>1164636.0238000001</v>
      </c>
      <c r="AR387" s="288">
        <f t="shared" si="31"/>
        <v>0.16231302194893082</v>
      </c>
      <c r="AS387" s="357" t="s">
        <v>1497</v>
      </c>
    </row>
    <row r="388" spans="1:45" hidden="1">
      <c r="A388" s="343">
        <v>299</v>
      </c>
      <c r="B388" s="343" t="s">
        <v>1135</v>
      </c>
      <c r="C388" s="343" t="s">
        <v>1360</v>
      </c>
      <c r="D388" s="343">
        <v>1400</v>
      </c>
      <c r="E388" s="345" t="s">
        <v>52</v>
      </c>
      <c r="F388" s="345" t="s">
        <v>1537</v>
      </c>
      <c r="G388" s="352" t="s">
        <v>1041</v>
      </c>
      <c r="H388" s="343" t="s">
        <v>79</v>
      </c>
      <c r="I388" s="343" t="s">
        <v>52</v>
      </c>
      <c r="J388" s="346">
        <v>2335149.4</v>
      </c>
      <c r="K388" s="347">
        <v>4.3959869956087479E-2</v>
      </c>
      <c r="L388" s="346">
        <v>2167158</v>
      </c>
      <c r="M388" s="346">
        <v>2362036</v>
      </c>
      <c r="N388" s="346">
        <v>2974287</v>
      </c>
      <c r="O388" s="346">
        <v>1908199</v>
      </c>
      <c r="P388" s="346">
        <v>2264067</v>
      </c>
      <c r="Q388" s="346">
        <v>115532.15670728206</v>
      </c>
      <c r="R388" s="346">
        <v>109465.98938808573</v>
      </c>
      <c r="S388" s="346">
        <v>189184.71447837574</v>
      </c>
      <c r="T388" s="346">
        <v>-60736.351363977592</v>
      </c>
      <c r="U388" s="346">
        <v>159817.81055041251</v>
      </c>
      <c r="V388" s="353">
        <f t="shared" si="27"/>
        <v>0.1558823839662237</v>
      </c>
      <c r="W388" s="288">
        <v>0.15549682214846972</v>
      </c>
      <c r="X388" s="288">
        <v>0.14919976893710085</v>
      </c>
      <c r="Y388" s="288">
        <v>0.14050580258285569</v>
      </c>
      <c r="Z388" s="288">
        <v>0.16093945741680998</v>
      </c>
      <c r="AA388" s="288">
        <v>0.15987249010616242</v>
      </c>
      <c r="AB388" s="288">
        <v>0.16927996260594344</v>
      </c>
      <c r="AC388" s="345" t="str">
        <f t="shared" si="28"/>
        <v>Dhaka FR Non-PNP</v>
      </c>
      <c r="AD388" s="363">
        <v>2167158</v>
      </c>
      <c r="AE388" s="363">
        <v>2362036</v>
      </c>
      <c r="AF388" s="363">
        <v>2974287</v>
      </c>
      <c r="AG388" s="363">
        <v>1908199</v>
      </c>
      <c r="AH388" s="363">
        <v>2264067</v>
      </c>
      <c r="AI388" s="363">
        <v>1918680</v>
      </c>
      <c r="AJ388" s="364">
        <f t="shared" si="29"/>
        <v>13594427</v>
      </c>
      <c r="AK388" s="365">
        <v>342194.24820000003</v>
      </c>
      <c r="AL388" s="365">
        <v>357376.04679999995</v>
      </c>
      <c r="AM388" s="365">
        <v>414615.6078</v>
      </c>
      <c r="AN388" s="365">
        <v>307029.05819999997</v>
      </c>
      <c r="AO388" s="365">
        <v>364062.45600000001</v>
      </c>
      <c r="AP388" s="365">
        <v>324632.70360000001</v>
      </c>
      <c r="AQ388" s="366">
        <f t="shared" si="30"/>
        <v>2109910.1205999996</v>
      </c>
      <c r="AR388" s="288">
        <f t="shared" si="31"/>
        <v>0.1552040494682122</v>
      </c>
      <c r="AS388" s="357" t="s">
        <v>1497</v>
      </c>
    </row>
    <row r="389" spans="1:45" hidden="1">
      <c r="A389" s="343">
        <v>419</v>
      </c>
      <c r="B389" s="343" t="s">
        <v>1175</v>
      </c>
      <c r="C389" s="343" t="s">
        <v>1370</v>
      </c>
      <c r="D389" s="343">
        <v>1500</v>
      </c>
      <c r="E389" s="345" t="s">
        <v>52</v>
      </c>
      <c r="F389" s="345" t="s">
        <v>1537</v>
      </c>
      <c r="G389" s="352" t="s">
        <v>1041</v>
      </c>
      <c r="H389" s="343" t="s">
        <v>79</v>
      </c>
      <c r="I389" s="343" t="s">
        <v>52</v>
      </c>
      <c r="J389" s="346">
        <v>1882689.8</v>
      </c>
      <c r="K389" s="347">
        <v>4.0218994089615351E-2</v>
      </c>
      <c r="L389" s="346">
        <v>1780257</v>
      </c>
      <c r="M389" s="346">
        <v>1819004</v>
      </c>
      <c r="N389" s="346">
        <v>2037985</v>
      </c>
      <c r="O389" s="346">
        <v>1825518</v>
      </c>
      <c r="P389" s="346">
        <v>1950685</v>
      </c>
      <c r="Q389" s="346">
        <v>63210.233149765409</v>
      </c>
      <c r="R389" s="346">
        <v>51847.166552019364</v>
      </c>
      <c r="S389" s="346">
        <v>88972.181014206901</v>
      </c>
      <c r="T389" s="346">
        <v>80416.773606071714</v>
      </c>
      <c r="U389" s="346">
        <v>94153.09537183214</v>
      </c>
      <c r="V389" s="353">
        <f t="shared" ref="V389:V452" si="32">AVERAGE(W389:AB389)</f>
        <v>0.15246609952415852</v>
      </c>
      <c r="W389" s="288">
        <v>0.14975774338959918</v>
      </c>
      <c r="X389" s="288">
        <v>0.14210852067437613</v>
      </c>
      <c r="Y389" s="288">
        <v>0.14199662373166203</v>
      </c>
      <c r="Z389" s="288">
        <v>0.16270225584801157</v>
      </c>
      <c r="AA389" s="288">
        <v>0.15472033409428043</v>
      </c>
      <c r="AB389" s="288">
        <v>0.16351111940702182</v>
      </c>
      <c r="AC389" s="345" t="str">
        <f t="shared" ref="AC389:AC452" si="33">CONCATENATE(E389," ",G389," ",F389)</f>
        <v>Dhaka FR Non-PNP</v>
      </c>
      <c r="AD389" s="363">
        <v>1780257</v>
      </c>
      <c r="AE389" s="363">
        <v>1819004</v>
      </c>
      <c r="AF389" s="363">
        <v>2037985</v>
      </c>
      <c r="AG389" s="363">
        <v>1825518</v>
      </c>
      <c r="AH389" s="363">
        <v>1950685</v>
      </c>
      <c r="AI389" s="363">
        <v>1724805</v>
      </c>
      <c r="AJ389" s="364">
        <f t="shared" ref="AJ389:AJ452" si="34">SUM(AD389:AI389)</f>
        <v>11138254</v>
      </c>
      <c r="AK389" s="365">
        <v>266326.5968</v>
      </c>
      <c r="AL389" s="365">
        <v>260663.41650000002</v>
      </c>
      <c r="AM389" s="365">
        <v>289393.728</v>
      </c>
      <c r="AN389" s="365">
        <v>297011.94130000001</v>
      </c>
      <c r="AO389" s="365">
        <v>307427.95600000001</v>
      </c>
      <c r="AP389" s="365">
        <v>282005.45400000003</v>
      </c>
      <c r="AQ389" s="366">
        <f t="shared" ref="AQ389:AQ452" si="35">SUM(AK389:AP389)</f>
        <v>1702829.0926000001</v>
      </c>
      <c r="AR389" s="288">
        <f t="shared" ref="AR389:AR452" si="36">AQ389/AJ389</f>
        <v>0.15288115108525988</v>
      </c>
      <c r="AS389" s="357" t="s">
        <v>1497</v>
      </c>
    </row>
    <row r="390" spans="1:45" hidden="1">
      <c r="A390" s="343">
        <v>422</v>
      </c>
      <c r="B390" s="343" t="s">
        <v>1173</v>
      </c>
      <c r="C390" s="343" t="s">
        <v>1367</v>
      </c>
      <c r="D390" s="343">
        <v>1500</v>
      </c>
      <c r="E390" s="345" t="s">
        <v>52</v>
      </c>
      <c r="F390" s="345" t="s">
        <v>1537</v>
      </c>
      <c r="G390" s="352" t="s">
        <v>1041</v>
      </c>
      <c r="H390" s="343" t="s">
        <v>79</v>
      </c>
      <c r="I390" s="343" t="s">
        <v>52</v>
      </c>
      <c r="J390" s="346">
        <v>1664165</v>
      </c>
      <c r="K390" s="347">
        <v>3.9646387016985682E-2</v>
      </c>
      <c r="L390" s="346">
        <v>1634613</v>
      </c>
      <c r="M390" s="346">
        <v>1681000</v>
      </c>
      <c r="N390" s="346">
        <v>1906369</v>
      </c>
      <c r="O390" s="346">
        <v>1507325</v>
      </c>
      <c r="P390" s="346">
        <v>1591518</v>
      </c>
      <c r="Q390" s="346">
        <v>62079.084093561338</v>
      </c>
      <c r="R390" s="346">
        <v>49617.168015884672</v>
      </c>
      <c r="S390" s="346">
        <v>95867.518430396856</v>
      </c>
      <c r="T390" s="346">
        <v>54161.549158916343</v>
      </c>
      <c r="U390" s="346">
        <v>68165.328551850631</v>
      </c>
      <c r="V390" s="353">
        <f t="shared" si="32"/>
        <v>0.14257264933368552</v>
      </c>
      <c r="W390" s="288">
        <v>0.14206670256110851</v>
      </c>
      <c r="X390" s="288">
        <v>0.13943468050113464</v>
      </c>
      <c r="Y390" s="288">
        <v>0.13695694311130346</v>
      </c>
      <c r="Z390" s="288">
        <v>0.14414141147318779</v>
      </c>
      <c r="AA390" s="288">
        <v>0.14161927985449907</v>
      </c>
      <c r="AB390" s="288">
        <v>0.15121687850087961</v>
      </c>
      <c r="AC390" s="345" t="str">
        <f t="shared" si="33"/>
        <v>Dhaka FR Non-PNP</v>
      </c>
      <c r="AD390" s="363">
        <v>1634613</v>
      </c>
      <c r="AE390" s="363">
        <v>1681000</v>
      </c>
      <c r="AF390" s="363">
        <v>1906369</v>
      </c>
      <c r="AG390" s="363">
        <v>1507325</v>
      </c>
      <c r="AH390" s="363">
        <v>1591518</v>
      </c>
      <c r="AI390" s="363">
        <v>1489118</v>
      </c>
      <c r="AJ390" s="364">
        <f t="shared" si="34"/>
        <v>9809943</v>
      </c>
      <c r="AK390" s="365">
        <v>236038.11720000001</v>
      </c>
      <c r="AL390" s="365">
        <v>237693.4</v>
      </c>
      <c r="AM390" s="365">
        <v>261172.55300000001</v>
      </c>
      <c r="AN390" s="365">
        <v>217205.5325</v>
      </c>
      <c r="AO390" s="365">
        <v>229337.7438</v>
      </c>
      <c r="AP390" s="365">
        <v>225137.40479999999</v>
      </c>
      <c r="AQ390" s="366">
        <f t="shared" si="35"/>
        <v>1406584.7512999999</v>
      </c>
      <c r="AR390" s="288">
        <f t="shared" si="36"/>
        <v>0.14338358044486088</v>
      </c>
      <c r="AS390" s="357" t="s">
        <v>1497</v>
      </c>
    </row>
    <row r="391" spans="1:45" hidden="1">
      <c r="A391" s="343">
        <v>425</v>
      </c>
      <c r="B391" s="343" t="s">
        <v>1141</v>
      </c>
      <c r="C391" s="343" t="s">
        <v>1381</v>
      </c>
      <c r="D391" s="343">
        <v>1421</v>
      </c>
      <c r="E391" s="345" t="s">
        <v>52</v>
      </c>
      <c r="F391" s="345" t="s">
        <v>1537</v>
      </c>
      <c r="G391" s="352" t="s">
        <v>1041</v>
      </c>
      <c r="H391" s="343" t="s">
        <v>52</v>
      </c>
      <c r="I391" s="343" t="s">
        <v>52</v>
      </c>
      <c r="J391" s="346">
        <v>1622354.4</v>
      </c>
      <c r="K391" s="347">
        <v>4.7797554338067913E-2</v>
      </c>
      <c r="L391" s="346">
        <v>1422073</v>
      </c>
      <c r="M391" s="346">
        <v>1460437</v>
      </c>
      <c r="N391" s="346">
        <v>1820649</v>
      </c>
      <c r="O391" s="346">
        <v>1500345</v>
      </c>
      <c r="P391" s="346">
        <v>1908268</v>
      </c>
      <c r="Q391" s="346">
        <v>75736.061465799372</v>
      </c>
      <c r="R391" s="346">
        <v>54989.872927446675</v>
      </c>
      <c r="S391" s="346">
        <v>119121.06713373659</v>
      </c>
      <c r="T391" s="346">
        <v>54986.910456407786</v>
      </c>
      <c r="U391" s="346">
        <v>82888.950964627322</v>
      </c>
      <c r="V391" s="353">
        <f t="shared" si="32"/>
        <v>0.14893470857176444</v>
      </c>
      <c r="W391" s="288">
        <v>0.15422802694560336</v>
      </c>
      <c r="X391" s="288">
        <v>0.15120038518293877</v>
      </c>
      <c r="Y391" s="288">
        <v>0.1526163303160642</v>
      </c>
      <c r="Z391" s="288">
        <v>0.1450743490410103</v>
      </c>
      <c r="AA391" s="288">
        <v>0.1359360871731698</v>
      </c>
      <c r="AB391" s="288">
        <v>0.15455307277180017</v>
      </c>
      <c r="AC391" s="345" t="str">
        <f t="shared" si="33"/>
        <v>Dhaka FR Non-PNP</v>
      </c>
      <c r="AD391" s="363">
        <v>1422073</v>
      </c>
      <c r="AE391" s="363">
        <v>1460437</v>
      </c>
      <c r="AF391" s="363">
        <v>1820649</v>
      </c>
      <c r="AG391" s="363">
        <v>1500345</v>
      </c>
      <c r="AH391" s="363">
        <v>1908268</v>
      </c>
      <c r="AI391" s="363">
        <v>1288612</v>
      </c>
      <c r="AJ391" s="364">
        <f t="shared" si="34"/>
        <v>9400384</v>
      </c>
      <c r="AK391" s="365">
        <v>219568.22560000001</v>
      </c>
      <c r="AL391" s="365">
        <v>224176.92600000001</v>
      </c>
      <c r="AM391" s="365">
        <v>276556.73499999999</v>
      </c>
      <c r="AN391" s="365">
        <v>218149.87220000001</v>
      </c>
      <c r="AO391" s="365">
        <v>266775.8664</v>
      </c>
      <c r="AP391" s="365">
        <v>198832.52299999999</v>
      </c>
      <c r="AQ391" s="366">
        <f t="shared" si="35"/>
        <v>1404060.1481999999</v>
      </c>
      <c r="AR391" s="288">
        <f t="shared" si="36"/>
        <v>0.14936199927577426</v>
      </c>
      <c r="AS391" s="357" t="s">
        <v>1497</v>
      </c>
    </row>
    <row r="392" spans="1:45" hidden="1">
      <c r="A392" s="343">
        <v>227</v>
      </c>
      <c r="B392" s="343" t="s">
        <v>1253</v>
      </c>
      <c r="C392" s="343" t="s">
        <v>1377</v>
      </c>
      <c r="D392" s="343">
        <v>2000</v>
      </c>
      <c r="E392" s="345" t="s">
        <v>52</v>
      </c>
      <c r="F392" s="345" t="s">
        <v>1537</v>
      </c>
      <c r="G392" s="352" t="s">
        <v>1041</v>
      </c>
      <c r="H392" s="343" t="s">
        <v>52</v>
      </c>
      <c r="I392" s="343" t="s">
        <v>52</v>
      </c>
      <c r="J392" s="346">
        <v>2788880.2</v>
      </c>
      <c r="K392" s="347">
        <v>3.6000090854771433E-2</v>
      </c>
      <c r="L392" s="346">
        <v>2503441</v>
      </c>
      <c r="M392" s="346">
        <v>2951002</v>
      </c>
      <c r="N392" s="346">
        <v>3236986</v>
      </c>
      <c r="O392" s="346">
        <v>2526354</v>
      </c>
      <c r="P392" s="346">
        <v>2726618</v>
      </c>
      <c r="Q392" s="346">
        <v>133650.5914957397</v>
      </c>
      <c r="R392" s="346">
        <v>704.49715177732287</v>
      </c>
      <c r="S392" s="346">
        <v>169940.74562713027</v>
      </c>
      <c r="T392" s="346">
        <v>132004.52299572772</v>
      </c>
      <c r="U392" s="346">
        <v>65699.345644990623</v>
      </c>
      <c r="V392" s="353">
        <f t="shared" si="32"/>
        <v>0.15532641290841276</v>
      </c>
      <c r="W392" s="288">
        <v>0.15531855629791266</v>
      </c>
      <c r="X392" s="288">
        <v>0.14424854672344972</v>
      </c>
      <c r="Y392" s="288">
        <v>0.13425424564729183</v>
      </c>
      <c r="Z392" s="288">
        <v>0.16526978650918583</v>
      </c>
      <c r="AA392" s="288">
        <v>0.15478510685091887</v>
      </c>
      <c r="AB392" s="288">
        <v>0.17808223542171764</v>
      </c>
      <c r="AC392" s="345" t="str">
        <f t="shared" si="33"/>
        <v>Dhaka FR Non-PNP</v>
      </c>
      <c r="AD392" s="363">
        <v>2503441</v>
      </c>
      <c r="AE392" s="363">
        <v>2951002</v>
      </c>
      <c r="AF392" s="363">
        <v>3236986</v>
      </c>
      <c r="AG392" s="363">
        <v>2526354</v>
      </c>
      <c r="AH392" s="363">
        <v>2726618</v>
      </c>
      <c r="AI392" s="363">
        <v>2219278</v>
      </c>
      <c r="AJ392" s="364">
        <f t="shared" si="34"/>
        <v>16163679</v>
      </c>
      <c r="AK392" s="365">
        <v>394542.45919999998</v>
      </c>
      <c r="AL392" s="365">
        <v>438223.64849999995</v>
      </c>
      <c r="AM392" s="365">
        <v>434403.38700000005</v>
      </c>
      <c r="AN392" s="365">
        <v>417606.3162</v>
      </c>
      <c r="AO392" s="365">
        <v>419899.63400000002</v>
      </c>
      <c r="AP392" s="365">
        <v>395031.66199999995</v>
      </c>
      <c r="AQ392" s="366">
        <f t="shared" si="35"/>
        <v>2499707.1069</v>
      </c>
      <c r="AR392" s="288">
        <f t="shared" si="36"/>
        <v>0.15464963804960491</v>
      </c>
      <c r="AS392" s="357" t="s">
        <v>1497</v>
      </c>
    </row>
    <row r="393" spans="1:45">
      <c r="A393" s="343">
        <v>664</v>
      </c>
      <c r="B393" s="343" t="s">
        <v>1091</v>
      </c>
      <c r="C393" s="343" t="s">
        <v>1382</v>
      </c>
      <c r="D393" s="343">
        <v>1196</v>
      </c>
      <c r="E393" s="345" t="s">
        <v>195</v>
      </c>
      <c r="F393" s="345" t="s">
        <v>1537</v>
      </c>
      <c r="G393" s="352" t="s">
        <v>1041</v>
      </c>
      <c r="H393" s="343" t="s">
        <v>195</v>
      </c>
      <c r="I393" s="343" t="s">
        <v>1863</v>
      </c>
      <c r="J393" s="346">
        <v>1528744.2</v>
      </c>
      <c r="K393" s="347">
        <v>4.0419847148899152E-2</v>
      </c>
      <c r="L393" s="346">
        <v>1431079</v>
      </c>
      <c r="M393" s="346">
        <v>1734516</v>
      </c>
      <c r="N393" s="346">
        <v>1849599</v>
      </c>
      <c r="O393" s="346">
        <v>1163466</v>
      </c>
      <c r="P393" s="346">
        <v>1465061</v>
      </c>
      <c r="Q393" s="346">
        <v>33626.744794264087</v>
      </c>
      <c r="R393" s="346">
        <v>60666.024588617438</v>
      </c>
      <c r="S393" s="346">
        <v>101871.30390395588</v>
      </c>
      <c r="T393" s="346">
        <v>37649.88861022747</v>
      </c>
      <c r="U393" s="346">
        <v>75144.072571765661</v>
      </c>
      <c r="V393" s="353">
        <f t="shared" si="32"/>
        <v>0.13906043368859963</v>
      </c>
      <c r="W393" s="288">
        <v>0.13303265701717218</v>
      </c>
      <c r="X393" s="288">
        <v>0.13585891124905022</v>
      </c>
      <c r="Y393" s="288">
        <v>0.12777347718833404</v>
      </c>
      <c r="Z393" s="288">
        <v>0.15109993370535749</v>
      </c>
      <c r="AA393" s="288">
        <v>0.1404932585567307</v>
      </c>
      <c r="AB393" s="288">
        <v>0.14610436441495317</v>
      </c>
      <c r="AC393" s="345" t="str">
        <f t="shared" si="33"/>
        <v>Chattogram FR Non-PNP</v>
      </c>
      <c r="AD393" s="363">
        <v>1431079</v>
      </c>
      <c r="AE393" s="363">
        <v>1734516</v>
      </c>
      <c r="AF393" s="363">
        <v>1849599</v>
      </c>
      <c r="AG393" s="363">
        <v>1163466</v>
      </c>
      <c r="AH393" s="363">
        <v>1465061</v>
      </c>
      <c r="AI393" s="363">
        <v>1133670</v>
      </c>
      <c r="AJ393" s="364">
        <f t="shared" si="34"/>
        <v>8777391</v>
      </c>
      <c r="AK393" s="365">
        <v>198061.47199999998</v>
      </c>
      <c r="AL393" s="365">
        <v>235893.90400000001</v>
      </c>
      <c r="AM393" s="365">
        <v>235638.91260000001</v>
      </c>
      <c r="AN393" s="365">
        <v>175799.71260000003</v>
      </c>
      <c r="AO393" s="365">
        <v>205254.90600000002</v>
      </c>
      <c r="AP393" s="365">
        <v>165363.64360000001</v>
      </c>
      <c r="AQ393" s="366">
        <f t="shared" si="35"/>
        <v>1216012.5508000001</v>
      </c>
      <c r="AR393" s="288">
        <f t="shared" si="36"/>
        <v>0.13853917989981307</v>
      </c>
      <c r="AS393" s="357" t="s">
        <v>1494</v>
      </c>
    </row>
    <row r="394" spans="1:45" hidden="1">
      <c r="A394" s="343">
        <v>287</v>
      </c>
      <c r="B394" s="343" t="s">
        <v>1199</v>
      </c>
      <c r="C394" s="343" t="s">
        <v>1378</v>
      </c>
      <c r="D394" s="343">
        <v>1600</v>
      </c>
      <c r="E394" s="345" t="s">
        <v>52</v>
      </c>
      <c r="F394" s="345" t="s">
        <v>1537</v>
      </c>
      <c r="G394" s="352" t="s">
        <v>1041</v>
      </c>
      <c r="H394" s="343" t="s">
        <v>52</v>
      </c>
      <c r="I394" s="343" t="s">
        <v>52</v>
      </c>
      <c r="J394" s="346">
        <v>2357104.4</v>
      </c>
      <c r="K394" s="347">
        <v>4.3370061847632625E-2</v>
      </c>
      <c r="L394" s="346">
        <v>2190444</v>
      </c>
      <c r="M394" s="346">
        <v>2285967</v>
      </c>
      <c r="N394" s="346">
        <v>2745114</v>
      </c>
      <c r="O394" s="346">
        <v>2287950</v>
      </c>
      <c r="P394" s="346">
        <v>2276047</v>
      </c>
      <c r="Q394" s="346">
        <v>120850.94286440709</v>
      </c>
      <c r="R394" s="346">
        <v>74083.569211608148</v>
      </c>
      <c r="S394" s="346">
        <v>152269.78177610855</v>
      </c>
      <c r="T394" s="346">
        <v>63225.359705552692</v>
      </c>
      <c r="U394" s="346">
        <v>100709.16448895843</v>
      </c>
      <c r="V394" s="353">
        <f t="shared" si="32"/>
        <v>0.14644248878343422</v>
      </c>
      <c r="W394" s="288">
        <v>0.15048493603748711</v>
      </c>
      <c r="X394" s="288">
        <v>0.1439646351240482</v>
      </c>
      <c r="Y394" s="288">
        <v>0.13663281827669543</v>
      </c>
      <c r="Z394" s="288">
        <v>0.15313587942870227</v>
      </c>
      <c r="AA394" s="288">
        <v>0.14254633685092144</v>
      </c>
      <c r="AB394" s="288">
        <v>0.15189032698275068</v>
      </c>
      <c r="AC394" s="345" t="str">
        <f t="shared" si="33"/>
        <v>Dhaka FR Non-PNP</v>
      </c>
      <c r="AD394" s="363">
        <v>2190444</v>
      </c>
      <c r="AE394" s="363">
        <v>2285967</v>
      </c>
      <c r="AF394" s="363">
        <v>2745114</v>
      </c>
      <c r="AG394" s="363">
        <v>2287950</v>
      </c>
      <c r="AH394" s="363">
        <v>2276047</v>
      </c>
      <c r="AI394" s="363">
        <v>1873027</v>
      </c>
      <c r="AJ394" s="364">
        <f t="shared" si="34"/>
        <v>13658549</v>
      </c>
      <c r="AK394" s="365">
        <v>335137.93199999997</v>
      </c>
      <c r="AL394" s="365">
        <v>329179.24799999996</v>
      </c>
      <c r="AM394" s="365">
        <v>374707.788</v>
      </c>
      <c r="AN394" s="365">
        <v>350285.14500000002</v>
      </c>
      <c r="AO394" s="365">
        <v>322288.39679999999</v>
      </c>
      <c r="AP394" s="365">
        <v>284081.46010000003</v>
      </c>
      <c r="AQ394" s="366">
        <f t="shared" si="35"/>
        <v>1995679.9698999999</v>
      </c>
      <c r="AR394" s="288">
        <f t="shared" si="36"/>
        <v>0.14611215070502731</v>
      </c>
      <c r="AS394" s="357" t="s">
        <v>1497</v>
      </c>
    </row>
    <row r="395" spans="1:45" hidden="1">
      <c r="A395" s="343">
        <v>564</v>
      </c>
      <c r="B395" s="343" t="s">
        <v>1212</v>
      </c>
      <c r="C395" s="343" t="s">
        <v>1379</v>
      </c>
      <c r="D395" s="343">
        <v>1694</v>
      </c>
      <c r="E395" s="345" t="s">
        <v>389</v>
      </c>
      <c r="F395" s="345" t="s">
        <v>1537</v>
      </c>
      <c r="G395" s="352" t="s">
        <v>1041</v>
      </c>
      <c r="H395" s="343" t="s">
        <v>325</v>
      </c>
      <c r="I395" s="343" t="s">
        <v>1863</v>
      </c>
      <c r="J395" s="346">
        <v>1127712.2</v>
      </c>
      <c r="K395" s="347">
        <v>3.8842404402596467E-2</v>
      </c>
      <c r="L395" s="346">
        <v>955630</v>
      </c>
      <c r="M395" s="346">
        <v>1081128</v>
      </c>
      <c r="N395" s="346">
        <v>1466323</v>
      </c>
      <c r="O395" s="346">
        <v>890695</v>
      </c>
      <c r="P395" s="346">
        <v>1244785</v>
      </c>
      <c r="Q395" s="346">
        <v>26563.839810414269</v>
      </c>
      <c r="R395" s="346">
        <v>29761.327097156696</v>
      </c>
      <c r="S395" s="346">
        <v>90716.546949170821</v>
      </c>
      <c r="T395" s="346">
        <v>16504.942415357684</v>
      </c>
      <c r="U395" s="346">
        <v>55468.610338609258</v>
      </c>
      <c r="V395" s="353">
        <f t="shared" si="32"/>
        <v>0.16664055097596039</v>
      </c>
      <c r="W395" s="288">
        <v>0.1776671017126229</v>
      </c>
      <c r="X395" s="288">
        <v>0.16196264603867797</v>
      </c>
      <c r="Y395" s="288">
        <v>0.16135893046416858</v>
      </c>
      <c r="Z395" s="288">
        <v>0.16881169172032851</v>
      </c>
      <c r="AA395" s="288">
        <v>0.15509160833569946</v>
      </c>
      <c r="AB395" s="288">
        <v>0.17495132758426485</v>
      </c>
      <c r="AC395" s="345" t="str">
        <f t="shared" si="33"/>
        <v>Rangpur FR Non-PNP</v>
      </c>
      <c r="AD395" s="363">
        <v>955630</v>
      </c>
      <c r="AE395" s="363">
        <v>1081128</v>
      </c>
      <c r="AF395" s="363">
        <v>1466323</v>
      </c>
      <c r="AG395" s="363">
        <v>890695</v>
      </c>
      <c r="AH395" s="363">
        <v>1244785</v>
      </c>
      <c r="AI395" s="363">
        <v>1110046</v>
      </c>
      <c r="AJ395" s="364">
        <f t="shared" si="34"/>
        <v>6748607</v>
      </c>
      <c r="AK395" s="365">
        <v>170675.6966</v>
      </c>
      <c r="AL395" s="365">
        <v>174169.55969999998</v>
      </c>
      <c r="AM395" s="365">
        <v>236371.42880000002</v>
      </c>
      <c r="AN395" s="365">
        <v>150438.21659999999</v>
      </c>
      <c r="AO395" s="365">
        <v>193190.63200000001</v>
      </c>
      <c r="AP395" s="365">
        <v>194245.8</v>
      </c>
      <c r="AQ395" s="366">
        <f t="shared" si="35"/>
        <v>1119091.3337000001</v>
      </c>
      <c r="AR395" s="288">
        <f t="shared" si="36"/>
        <v>0.16582553017237484</v>
      </c>
      <c r="AS395" s="357" t="s">
        <v>1501</v>
      </c>
    </row>
    <row r="396" spans="1:45" hidden="1">
      <c r="A396" s="343">
        <v>557</v>
      </c>
      <c r="B396" s="343" t="s">
        <v>1103</v>
      </c>
      <c r="C396" s="343" t="s">
        <v>1380</v>
      </c>
      <c r="D396" s="343">
        <v>1246</v>
      </c>
      <c r="E396" s="345" t="s">
        <v>52</v>
      </c>
      <c r="F396" s="345" t="s">
        <v>1537</v>
      </c>
      <c r="G396" s="352" t="s">
        <v>1041</v>
      </c>
      <c r="H396" s="343" t="s">
        <v>52</v>
      </c>
      <c r="I396" s="343" t="s">
        <v>52</v>
      </c>
      <c r="J396" s="346">
        <v>1733269.2</v>
      </c>
      <c r="K396" s="347">
        <v>3.3948216727722282E-2</v>
      </c>
      <c r="L396" s="346">
        <v>1640169</v>
      </c>
      <c r="M396" s="346">
        <v>1751183</v>
      </c>
      <c r="N396" s="346">
        <v>1763912</v>
      </c>
      <c r="O396" s="346">
        <v>1662220</v>
      </c>
      <c r="P396" s="346">
        <v>1848862</v>
      </c>
      <c r="Q396" s="346">
        <v>50141.596519639104</v>
      </c>
      <c r="R396" s="346">
        <v>63974.140783627459</v>
      </c>
      <c r="S396" s="346">
        <v>69971.398160709272</v>
      </c>
      <c r="T396" s="346">
        <v>63877.954101531039</v>
      </c>
      <c r="U396" s="346">
        <v>46241.902679922234</v>
      </c>
      <c r="V396" s="353">
        <f t="shared" si="32"/>
        <v>0.15479122076975713</v>
      </c>
      <c r="W396" s="288">
        <v>0.14980171032106421</v>
      </c>
      <c r="X396" s="288">
        <v>0.14976202365516231</v>
      </c>
      <c r="Y396" s="288">
        <v>0.14482137113991883</v>
      </c>
      <c r="Z396" s="288">
        <v>0.16553001786175725</v>
      </c>
      <c r="AA396" s="288">
        <v>0.15473633538586617</v>
      </c>
      <c r="AB396" s="288">
        <v>0.16409586625477396</v>
      </c>
      <c r="AC396" s="345" t="str">
        <f t="shared" si="33"/>
        <v>Dhaka FR Non-PNP</v>
      </c>
      <c r="AD396" s="363">
        <v>1640169</v>
      </c>
      <c r="AE396" s="363">
        <v>1751183</v>
      </c>
      <c r="AF396" s="363">
        <v>1763912</v>
      </c>
      <c r="AG396" s="363">
        <v>1662220</v>
      </c>
      <c r="AH396" s="363">
        <v>1848862</v>
      </c>
      <c r="AI396" s="363">
        <v>1623788</v>
      </c>
      <c r="AJ396" s="364">
        <f t="shared" si="34"/>
        <v>10290134</v>
      </c>
      <c r="AK396" s="365">
        <v>246189.36690000002</v>
      </c>
      <c r="AL396" s="365">
        <v>263728.15980000002</v>
      </c>
      <c r="AM396" s="365">
        <v>255238.06639999998</v>
      </c>
      <c r="AN396" s="365">
        <v>275097.24450000003</v>
      </c>
      <c r="AO396" s="365">
        <v>283430.54459999996</v>
      </c>
      <c r="AP396" s="365">
        <v>266118.69349999999</v>
      </c>
      <c r="AQ396" s="366">
        <f t="shared" si="35"/>
        <v>1589802.0757000002</v>
      </c>
      <c r="AR396" s="288">
        <f t="shared" si="36"/>
        <v>0.15449770388801548</v>
      </c>
      <c r="AS396" s="357" t="s">
        <v>1497</v>
      </c>
    </row>
    <row r="397" spans="1:45" hidden="1">
      <c r="A397" s="343">
        <v>362</v>
      </c>
      <c r="B397" s="343" t="s">
        <v>1216</v>
      </c>
      <c r="C397" s="343" t="s">
        <v>2061</v>
      </c>
      <c r="D397" s="343">
        <v>1712</v>
      </c>
      <c r="E397" s="345" t="s">
        <v>189</v>
      </c>
      <c r="F397" s="345" t="s">
        <v>1537</v>
      </c>
      <c r="G397" s="352" t="s">
        <v>1041</v>
      </c>
      <c r="H397" s="343" t="s">
        <v>1139</v>
      </c>
      <c r="I397" s="343" t="s">
        <v>1863</v>
      </c>
      <c r="J397" s="346">
        <v>2463182.7999999998</v>
      </c>
      <c r="K397" s="347">
        <v>5.3690691207463385E-2</v>
      </c>
      <c r="L397" s="346">
        <v>2182098</v>
      </c>
      <c r="M397" s="346">
        <v>2658329</v>
      </c>
      <c r="N397" s="346">
        <v>2929673</v>
      </c>
      <c r="O397" s="346">
        <v>1980966</v>
      </c>
      <c r="P397" s="346">
        <v>2564848</v>
      </c>
      <c r="Q397" s="346">
        <v>110259.33360693813</v>
      </c>
      <c r="R397" s="346">
        <v>116094.17323476548</v>
      </c>
      <c r="S397" s="346">
        <v>179837.15329837403</v>
      </c>
      <c r="T397" s="346">
        <v>109963.02285918122</v>
      </c>
      <c r="U397" s="346">
        <v>145096.25251241622</v>
      </c>
      <c r="V397" s="353">
        <f t="shared" si="32"/>
        <v>0.15291040775153544</v>
      </c>
      <c r="W397" s="288">
        <v>0.14583532613016606</v>
      </c>
      <c r="X397" s="288">
        <v>0.14623823155191637</v>
      </c>
      <c r="Y397" s="288">
        <v>0.14684039343860353</v>
      </c>
      <c r="Z397" s="288">
        <v>0.16161709999363272</v>
      </c>
      <c r="AA397" s="288">
        <v>0.14705096614630386</v>
      </c>
      <c r="AB397" s="288">
        <v>0.16988042924859012</v>
      </c>
      <c r="AC397" s="345" t="str">
        <f t="shared" si="33"/>
        <v>Barishal FR Non-PNP</v>
      </c>
      <c r="AD397" s="363">
        <v>2182098</v>
      </c>
      <c r="AE397" s="363">
        <v>2658329</v>
      </c>
      <c r="AF397" s="363">
        <v>2929673</v>
      </c>
      <c r="AG397" s="363">
        <v>1980966</v>
      </c>
      <c r="AH397" s="363">
        <v>2564848</v>
      </c>
      <c r="AI397" s="363">
        <v>1826061</v>
      </c>
      <c r="AJ397" s="364">
        <f t="shared" si="34"/>
        <v>14141975</v>
      </c>
      <c r="AK397" s="365">
        <v>329496.647</v>
      </c>
      <c r="AL397" s="365">
        <v>388913.53270000004</v>
      </c>
      <c r="AM397" s="365">
        <v>424802.73</v>
      </c>
      <c r="AN397" s="365">
        <v>320124.2672</v>
      </c>
      <c r="AO397" s="365">
        <v>378571.41720000003</v>
      </c>
      <c r="AP397" s="365">
        <v>309621.76000000001</v>
      </c>
      <c r="AQ397" s="366">
        <f t="shared" si="35"/>
        <v>2151530.3541000001</v>
      </c>
      <c r="AR397" s="288">
        <f t="shared" si="36"/>
        <v>0.15213789828506982</v>
      </c>
      <c r="AS397" s="357" t="s">
        <v>1495</v>
      </c>
    </row>
    <row r="398" spans="1:45" hidden="1">
      <c r="A398" s="343">
        <v>599</v>
      </c>
      <c r="B398" s="343" t="s">
        <v>1194</v>
      </c>
      <c r="C398" s="343" t="s">
        <v>2062</v>
      </c>
      <c r="D398" s="343">
        <v>1573</v>
      </c>
      <c r="E398" s="345" t="s">
        <v>189</v>
      </c>
      <c r="F398" s="345" t="s">
        <v>1537</v>
      </c>
      <c r="G398" s="352" t="s">
        <v>1041</v>
      </c>
      <c r="H398" s="343" t="s">
        <v>1139</v>
      </c>
      <c r="I398" s="343" t="s">
        <v>1863</v>
      </c>
      <c r="J398" s="346">
        <v>1348528.2</v>
      </c>
      <c r="K398" s="347">
        <v>2.2087474851995852E-2</v>
      </c>
      <c r="L398" s="346">
        <v>1047349</v>
      </c>
      <c r="M398" s="346">
        <v>1227716</v>
      </c>
      <c r="N398" s="346">
        <v>1751309</v>
      </c>
      <c r="O398" s="346">
        <v>1036264</v>
      </c>
      <c r="P398" s="346">
        <v>1680003</v>
      </c>
      <c r="Q398" s="346">
        <v>13930.621089390916</v>
      </c>
      <c r="R398" s="346">
        <v>8309.6748346212844</v>
      </c>
      <c r="S398" s="346">
        <v>77354.302072541061</v>
      </c>
      <c r="T398" s="346">
        <v>4905.0624890604522</v>
      </c>
      <c r="U398" s="346">
        <v>44428.253037922434</v>
      </c>
      <c r="V398" s="353">
        <f t="shared" si="32"/>
        <v>0.1553225820003751</v>
      </c>
      <c r="W398" s="288">
        <v>0.14438215156825779</v>
      </c>
      <c r="X398" s="288">
        <v>0.14927239533742787</v>
      </c>
      <c r="Y398" s="288">
        <v>0.14896523013715077</v>
      </c>
      <c r="Z398" s="288">
        <v>0.16083610055234629</v>
      </c>
      <c r="AA398" s="288">
        <v>0.15610274413176528</v>
      </c>
      <c r="AB398" s="288">
        <v>0.17237687027530274</v>
      </c>
      <c r="AC398" s="345" t="str">
        <f t="shared" si="33"/>
        <v>Barishal FR Non-PNP</v>
      </c>
      <c r="AD398" s="363">
        <v>1047349</v>
      </c>
      <c r="AE398" s="363">
        <v>1227716</v>
      </c>
      <c r="AF398" s="363">
        <v>1751309</v>
      </c>
      <c r="AG398" s="363">
        <v>1036264</v>
      </c>
      <c r="AH398" s="363">
        <v>1680003</v>
      </c>
      <c r="AI398" s="363">
        <v>1255215</v>
      </c>
      <c r="AJ398" s="364">
        <f t="shared" si="34"/>
        <v>7997856</v>
      </c>
      <c r="AK398" s="365">
        <v>159930.345</v>
      </c>
      <c r="AL398" s="365">
        <v>183911.55719999998</v>
      </c>
      <c r="AM398" s="365">
        <v>260594.77919999999</v>
      </c>
      <c r="AN398" s="365">
        <v>166734.87759999998</v>
      </c>
      <c r="AO398" s="365">
        <v>261408.62239999999</v>
      </c>
      <c r="AP398" s="365">
        <v>215816.484</v>
      </c>
      <c r="AQ398" s="366">
        <f t="shared" si="35"/>
        <v>1248396.6654000001</v>
      </c>
      <c r="AR398" s="288">
        <f t="shared" si="36"/>
        <v>0.15609141567440074</v>
      </c>
      <c r="AS398" s="357" t="s">
        <v>1495</v>
      </c>
    </row>
    <row r="399" spans="1:45" hidden="1">
      <c r="A399" s="343">
        <v>290</v>
      </c>
      <c r="B399" s="343" t="s">
        <v>1174</v>
      </c>
      <c r="C399" s="343" t="s">
        <v>2063</v>
      </c>
      <c r="D399" s="343">
        <v>1500</v>
      </c>
      <c r="E399" s="345" t="s">
        <v>52</v>
      </c>
      <c r="F399" s="345" t="s">
        <v>1537</v>
      </c>
      <c r="G399" s="352" t="s">
        <v>1041</v>
      </c>
      <c r="H399" s="343" t="s">
        <v>52</v>
      </c>
      <c r="I399" s="343" t="s">
        <v>52</v>
      </c>
      <c r="J399" s="346">
        <v>2275239.2000000002</v>
      </c>
      <c r="K399" s="347">
        <v>5.6315444817215086E-2</v>
      </c>
      <c r="L399" s="346">
        <v>2204934</v>
      </c>
      <c r="M399" s="346">
        <v>2214765</v>
      </c>
      <c r="N399" s="346">
        <v>2470767</v>
      </c>
      <c r="O399" s="346">
        <v>2124647</v>
      </c>
      <c r="P399" s="346">
        <v>2361083</v>
      </c>
      <c r="Q399" s="346">
        <v>85168.350291715877</v>
      </c>
      <c r="R399" s="346">
        <v>122603.14701115648</v>
      </c>
      <c r="S399" s="346">
        <v>151908.20634637232</v>
      </c>
      <c r="T399" s="346">
        <v>115178.23546328506</v>
      </c>
      <c r="U399" s="346">
        <v>165797.59895529336</v>
      </c>
      <c r="V399" s="353">
        <f t="shared" si="32"/>
        <v>0.16072615783436897</v>
      </c>
      <c r="W399" s="288">
        <v>0.1543336068281109</v>
      </c>
      <c r="X399" s="288">
        <v>0.16422205632405165</v>
      </c>
      <c r="Y399" s="288">
        <v>0.15427851868551748</v>
      </c>
      <c r="Z399" s="288">
        <v>0.16435937276916632</v>
      </c>
      <c r="AA399" s="288">
        <v>0.15453920378136335</v>
      </c>
      <c r="AB399" s="288">
        <v>0.17262418861800427</v>
      </c>
      <c r="AC399" s="345" t="str">
        <f t="shared" si="33"/>
        <v>Dhaka FR Non-PNP</v>
      </c>
      <c r="AD399" s="363">
        <v>2204934</v>
      </c>
      <c r="AE399" s="363">
        <v>2214765</v>
      </c>
      <c r="AF399" s="363">
        <v>2470767</v>
      </c>
      <c r="AG399" s="363">
        <v>2124647</v>
      </c>
      <c r="AH399" s="363">
        <v>2361083</v>
      </c>
      <c r="AI399" s="363">
        <v>2037732</v>
      </c>
      <c r="AJ399" s="364">
        <f t="shared" si="34"/>
        <v>13413928</v>
      </c>
      <c r="AK399" s="365">
        <v>340221.4705</v>
      </c>
      <c r="AL399" s="365">
        <v>362335.554</v>
      </c>
      <c r="AM399" s="365">
        <v>381239.5024</v>
      </c>
      <c r="AN399" s="365">
        <v>349291.80239999999</v>
      </c>
      <c r="AO399" s="365">
        <v>365259.6948</v>
      </c>
      <c r="AP399" s="365">
        <v>351712.37060000002</v>
      </c>
      <c r="AQ399" s="366">
        <f t="shared" si="35"/>
        <v>2150060.3947000001</v>
      </c>
      <c r="AR399" s="288">
        <f t="shared" si="36"/>
        <v>0.16028566686059445</v>
      </c>
      <c r="AS399" s="357" t="s">
        <v>1497</v>
      </c>
    </row>
    <row r="400" spans="1:45" hidden="1">
      <c r="A400" s="343">
        <v>306</v>
      </c>
      <c r="B400" s="343" t="s">
        <v>1074</v>
      </c>
      <c r="C400" s="343" t="s">
        <v>2064</v>
      </c>
      <c r="D400" s="343">
        <v>1105</v>
      </c>
      <c r="E400" s="345" t="s">
        <v>189</v>
      </c>
      <c r="F400" s="345" t="s">
        <v>1537</v>
      </c>
      <c r="G400" s="352" t="s">
        <v>1041</v>
      </c>
      <c r="H400" s="343" t="s">
        <v>189</v>
      </c>
      <c r="I400" s="343" t="s">
        <v>1863</v>
      </c>
      <c r="J400" s="346">
        <v>1829744.4</v>
      </c>
      <c r="K400" s="347">
        <v>5.6872456894817389E-2</v>
      </c>
      <c r="L400" s="346">
        <v>1511913</v>
      </c>
      <c r="M400" s="346">
        <v>1687606</v>
      </c>
      <c r="N400" s="346">
        <v>2447840</v>
      </c>
      <c r="O400" s="346">
        <v>1463677</v>
      </c>
      <c r="P400" s="346">
        <v>2037686</v>
      </c>
      <c r="Q400" s="346">
        <v>73059.866064782487</v>
      </c>
      <c r="R400" s="346">
        <v>84482.667040340428</v>
      </c>
      <c r="S400" s="346">
        <v>166209.44502645137</v>
      </c>
      <c r="T400" s="346">
        <v>59020.819543015037</v>
      </c>
      <c r="U400" s="346">
        <v>137537.49991307821</v>
      </c>
      <c r="V400" s="353">
        <f t="shared" si="32"/>
        <v>0.16014767118968593</v>
      </c>
      <c r="W400" s="288">
        <v>0.16033727636087314</v>
      </c>
      <c r="X400" s="288">
        <v>0.15254950416217147</v>
      </c>
      <c r="Y400" s="288">
        <v>0.14734186507975577</v>
      </c>
      <c r="Z400" s="288">
        <v>0.16738510016552868</v>
      </c>
      <c r="AA400" s="288">
        <v>0.15735588325976752</v>
      </c>
      <c r="AB400" s="288">
        <v>0.17591639811001905</v>
      </c>
      <c r="AC400" s="345" t="str">
        <f t="shared" si="33"/>
        <v>Barishal FR Non-PNP</v>
      </c>
      <c r="AD400" s="363">
        <v>1511913</v>
      </c>
      <c r="AE400" s="363">
        <v>1687606</v>
      </c>
      <c r="AF400" s="363">
        <v>2447840</v>
      </c>
      <c r="AG400" s="363">
        <v>1463677</v>
      </c>
      <c r="AH400" s="363">
        <v>2037686</v>
      </c>
      <c r="AI400" s="363">
        <v>1365926</v>
      </c>
      <c r="AJ400" s="364">
        <f t="shared" si="34"/>
        <v>10514648</v>
      </c>
      <c r="AK400" s="365">
        <v>246744.52800000002</v>
      </c>
      <c r="AL400" s="365">
        <v>257528.67560000002</v>
      </c>
      <c r="AM400" s="365">
        <v>358853.34400000004</v>
      </c>
      <c r="AN400" s="365">
        <v>245019.6972</v>
      </c>
      <c r="AO400" s="365">
        <v>318693.93400000001</v>
      </c>
      <c r="AP400" s="365">
        <v>240113.61720000001</v>
      </c>
      <c r="AQ400" s="366">
        <f t="shared" si="35"/>
        <v>1666953.7959999999</v>
      </c>
      <c r="AR400" s="288">
        <f t="shared" si="36"/>
        <v>0.15853633863920122</v>
      </c>
      <c r="AS400" s="357" t="s">
        <v>1495</v>
      </c>
    </row>
    <row r="401" spans="1:45" hidden="1">
      <c r="A401" s="343">
        <v>403</v>
      </c>
      <c r="B401" s="343" t="s">
        <v>1272</v>
      </c>
      <c r="C401" s="343" t="s">
        <v>2065</v>
      </c>
      <c r="D401" s="343">
        <v>2356</v>
      </c>
      <c r="E401" s="345" t="s">
        <v>389</v>
      </c>
      <c r="F401" s="345" t="s">
        <v>1537</v>
      </c>
      <c r="G401" s="352" t="s">
        <v>1041</v>
      </c>
      <c r="H401" s="343" t="s">
        <v>351</v>
      </c>
      <c r="I401" s="343" t="s">
        <v>1863</v>
      </c>
      <c r="J401" s="346">
        <v>1647597.6</v>
      </c>
      <c r="K401" s="347">
        <v>5.211971163319435E-2</v>
      </c>
      <c r="L401" s="346">
        <v>1578103</v>
      </c>
      <c r="M401" s="346">
        <v>1612422</v>
      </c>
      <c r="N401" s="346">
        <v>1812500</v>
      </c>
      <c r="O401" s="346">
        <v>1352021</v>
      </c>
      <c r="P401" s="346">
        <v>1882942</v>
      </c>
      <c r="Q401" s="346">
        <v>84644.972358655359</v>
      </c>
      <c r="R401" s="346">
        <v>51787.539814561344</v>
      </c>
      <c r="S401" s="346">
        <v>119641.04199298949</v>
      </c>
      <c r="T401" s="346">
        <v>59485.742439101567</v>
      </c>
      <c r="U401" s="346">
        <v>113802.26239240769</v>
      </c>
      <c r="V401" s="353">
        <f t="shared" si="32"/>
        <v>0.15718751103169318</v>
      </c>
      <c r="W401" s="288">
        <v>0.16010380528825202</v>
      </c>
      <c r="X401" s="288">
        <v>0.13990116497559871</v>
      </c>
      <c r="Y401" s="288">
        <v>0.15603533074577997</v>
      </c>
      <c r="Z401" s="288">
        <v>0.1689496087374846</v>
      </c>
      <c r="AA401" s="288">
        <v>0.14988174452340003</v>
      </c>
      <c r="AB401" s="288">
        <v>0.1682534119196436</v>
      </c>
      <c r="AC401" s="345" t="str">
        <f t="shared" si="33"/>
        <v>Rangpur FR Non-PNP</v>
      </c>
      <c r="AD401" s="363">
        <v>1578103</v>
      </c>
      <c r="AE401" s="363">
        <v>1612422</v>
      </c>
      <c r="AF401" s="363">
        <v>1812500</v>
      </c>
      <c r="AG401" s="363">
        <v>1352021</v>
      </c>
      <c r="AH401" s="363">
        <v>1882942</v>
      </c>
      <c r="AI401" s="363">
        <v>1445011</v>
      </c>
      <c r="AJ401" s="364">
        <f t="shared" si="34"/>
        <v>9682999</v>
      </c>
      <c r="AK401" s="365">
        <v>253443.18119999999</v>
      </c>
      <c r="AL401" s="365">
        <v>225416.5956</v>
      </c>
      <c r="AM401" s="365">
        <v>280756.40490000002</v>
      </c>
      <c r="AN401" s="365">
        <v>228221.14480000001</v>
      </c>
      <c r="AO401" s="365">
        <v>283382.62050000002</v>
      </c>
      <c r="AP401" s="365">
        <v>242895.0864</v>
      </c>
      <c r="AQ401" s="366">
        <f t="shared" si="35"/>
        <v>1514115.0334000001</v>
      </c>
      <c r="AR401" s="288">
        <f t="shared" si="36"/>
        <v>0.15636839716703471</v>
      </c>
      <c r="AS401" s="357" t="s">
        <v>1501</v>
      </c>
    </row>
    <row r="402" spans="1:45" hidden="1">
      <c r="A402" s="343">
        <v>457</v>
      </c>
      <c r="B402" s="343" t="s">
        <v>1055</v>
      </c>
      <c r="C402" s="343" t="s">
        <v>2066</v>
      </c>
      <c r="D402" s="343">
        <v>1030</v>
      </c>
      <c r="E402" s="345" t="s">
        <v>189</v>
      </c>
      <c r="F402" s="345" t="s">
        <v>1537</v>
      </c>
      <c r="G402" s="352" t="s">
        <v>1041</v>
      </c>
      <c r="H402" s="343" t="s">
        <v>211</v>
      </c>
      <c r="I402" s="343" t="s">
        <v>1863</v>
      </c>
      <c r="J402" s="346">
        <v>1528579.4</v>
      </c>
      <c r="K402" s="347">
        <v>4.8932321435181093E-2</v>
      </c>
      <c r="L402" s="346">
        <v>1261794</v>
      </c>
      <c r="M402" s="346">
        <v>1447251</v>
      </c>
      <c r="N402" s="346">
        <v>2118456</v>
      </c>
      <c r="O402" s="346">
        <v>1168960</v>
      </c>
      <c r="P402" s="346">
        <v>1646436</v>
      </c>
      <c r="Q402" s="346">
        <v>44297.250409519707</v>
      </c>
      <c r="R402" s="346">
        <v>44369.761374545866</v>
      </c>
      <c r="S402" s="346">
        <v>146537.7411879818</v>
      </c>
      <c r="T402" s="346">
        <v>47829.169121559389</v>
      </c>
      <c r="U402" s="346">
        <v>90950.770606374484</v>
      </c>
      <c r="V402" s="353">
        <f t="shared" si="32"/>
        <v>0.15668492051240612</v>
      </c>
      <c r="W402" s="288">
        <v>0.15245648047505406</v>
      </c>
      <c r="X402" s="288">
        <v>0.14479837967708598</v>
      </c>
      <c r="Y402" s="288">
        <v>0.15391465524653336</v>
      </c>
      <c r="Z402" s="288">
        <v>0.16704334712578325</v>
      </c>
      <c r="AA402" s="288">
        <v>0.15050476996610848</v>
      </c>
      <c r="AB402" s="288">
        <v>0.17139189058387155</v>
      </c>
      <c r="AC402" s="345" t="str">
        <f t="shared" si="33"/>
        <v>Barishal FR Non-PNP</v>
      </c>
      <c r="AD402" s="363">
        <v>1261794</v>
      </c>
      <c r="AE402" s="363">
        <v>1447251</v>
      </c>
      <c r="AF402" s="363">
        <v>2118456</v>
      </c>
      <c r="AG402" s="363">
        <v>1168960</v>
      </c>
      <c r="AH402" s="363">
        <v>1646436</v>
      </c>
      <c r="AI402" s="363">
        <v>1149566</v>
      </c>
      <c r="AJ402" s="364">
        <f t="shared" si="34"/>
        <v>8792463</v>
      </c>
      <c r="AK402" s="365">
        <v>194694.6599</v>
      </c>
      <c r="AL402" s="365">
        <v>210140.84519999998</v>
      </c>
      <c r="AM402" s="365">
        <v>319356.31819999998</v>
      </c>
      <c r="AN402" s="365">
        <v>195216.48700000002</v>
      </c>
      <c r="AO402" s="365">
        <v>256020.9535</v>
      </c>
      <c r="AP402" s="365">
        <v>197035.09820000001</v>
      </c>
      <c r="AQ402" s="366">
        <f t="shared" si="35"/>
        <v>1372464.3620000002</v>
      </c>
      <c r="AR402" s="288">
        <f t="shared" si="36"/>
        <v>0.15609555161051006</v>
      </c>
      <c r="AS402" s="357" t="s">
        <v>1495</v>
      </c>
    </row>
    <row r="403" spans="1:45" hidden="1">
      <c r="A403" s="343">
        <v>433</v>
      </c>
      <c r="B403" s="343" t="s">
        <v>1237</v>
      </c>
      <c r="C403" s="343" t="s">
        <v>2067</v>
      </c>
      <c r="D403" s="343">
        <v>1826</v>
      </c>
      <c r="E403" s="345" t="s">
        <v>389</v>
      </c>
      <c r="F403" s="345" t="s">
        <v>1537</v>
      </c>
      <c r="G403" s="352" t="s">
        <v>1041</v>
      </c>
      <c r="H403" s="343" t="s">
        <v>1150</v>
      </c>
      <c r="I403" s="343" t="s">
        <v>1863</v>
      </c>
      <c r="J403" s="346">
        <v>1743847.2</v>
      </c>
      <c r="K403" s="347">
        <v>5.574551000705584E-2</v>
      </c>
      <c r="L403" s="346">
        <v>1480990</v>
      </c>
      <c r="M403" s="346">
        <v>1803142</v>
      </c>
      <c r="N403" s="346">
        <v>2090675</v>
      </c>
      <c r="O403" s="346">
        <v>1382086</v>
      </c>
      <c r="P403" s="346">
        <v>1962343</v>
      </c>
      <c r="Q403" s="346">
        <v>77305.727020492544</v>
      </c>
      <c r="R403" s="346">
        <v>85771.655032420589</v>
      </c>
      <c r="S403" s="346">
        <v>136085.91279958087</v>
      </c>
      <c r="T403" s="346">
        <v>68620.114960229606</v>
      </c>
      <c r="U403" s="346">
        <v>118274.84787915787</v>
      </c>
      <c r="V403" s="353">
        <f t="shared" si="32"/>
        <v>0.14781523757930815</v>
      </c>
      <c r="W403" s="288">
        <v>0.14599298024140103</v>
      </c>
      <c r="X403" s="288">
        <v>0.13610412369779701</v>
      </c>
      <c r="Y403" s="288">
        <v>0.14211183993448334</v>
      </c>
      <c r="Z403" s="288">
        <v>0.17210434788648254</v>
      </c>
      <c r="AA403" s="288">
        <v>0.14087160163330981</v>
      </c>
      <c r="AB403" s="288">
        <v>0.14970653208237519</v>
      </c>
      <c r="AC403" s="345" t="str">
        <f t="shared" si="33"/>
        <v>Rangpur FR Non-PNP</v>
      </c>
      <c r="AD403" s="363">
        <v>1480990</v>
      </c>
      <c r="AE403" s="363">
        <v>1803142</v>
      </c>
      <c r="AF403" s="363">
        <v>2090675</v>
      </c>
      <c r="AG403" s="363">
        <v>1382086</v>
      </c>
      <c r="AH403" s="363">
        <v>1962343</v>
      </c>
      <c r="AI403" s="363">
        <v>1555996</v>
      </c>
      <c r="AJ403" s="364">
        <f t="shared" si="34"/>
        <v>10275232</v>
      </c>
      <c r="AK403" s="365">
        <v>223481.2401</v>
      </c>
      <c r="AL403" s="365">
        <v>245407.4901</v>
      </c>
      <c r="AM403" s="365">
        <v>296039.29680000001</v>
      </c>
      <c r="AN403" s="365">
        <v>237856.8285</v>
      </c>
      <c r="AO403" s="365">
        <v>271195.66439999995</v>
      </c>
      <c r="AP403" s="365">
        <v>232926.16409999999</v>
      </c>
      <c r="AQ403" s="366">
        <f t="shared" si="35"/>
        <v>1506906.6839999999</v>
      </c>
      <c r="AR403" s="288">
        <f t="shared" si="36"/>
        <v>0.14665427349961538</v>
      </c>
      <c r="AS403" s="357" t="s">
        <v>1501</v>
      </c>
    </row>
    <row r="404" spans="1:45" hidden="1">
      <c r="A404" s="343">
        <v>635</v>
      </c>
      <c r="B404" s="343" t="s">
        <v>1197</v>
      </c>
      <c r="C404" s="343" t="s">
        <v>2068</v>
      </c>
      <c r="D404" s="343">
        <v>1594</v>
      </c>
      <c r="E404" s="345" t="s">
        <v>18</v>
      </c>
      <c r="F404" s="345" t="s">
        <v>1537</v>
      </c>
      <c r="G404" s="352" t="s">
        <v>1041</v>
      </c>
      <c r="H404" s="343" t="s">
        <v>153</v>
      </c>
      <c r="I404" s="343" t="s">
        <v>1863</v>
      </c>
      <c r="J404" s="346">
        <v>1325841.3999999999</v>
      </c>
      <c r="K404" s="347">
        <v>2.2177837996892876E-2</v>
      </c>
      <c r="L404" s="346">
        <v>1072365</v>
      </c>
      <c r="M404" s="346">
        <v>1074995</v>
      </c>
      <c r="N404" s="346">
        <v>2323505</v>
      </c>
      <c r="O404" s="346">
        <v>817897</v>
      </c>
      <c r="P404" s="346">
        <v>1340445</v>
      </c>
      <c r="Q404" s="346">
        <v>-1641.0095294127532</v>
      </c>
      <c r="R404" s="346">
        <v>14479.200797548343</v>
      </c>
      <c r="S404" s="346">
        <v>119303.892361743</v>
      </c>
      <c r="T404" s="346">
        <v>-25523.711987058035</v>
      </c>
      <c r="U404" s="346">
        <v>40403.107251047652</v>
      </c>
      <c r="V404" s="353">
        <f t="shared" si="32"/>
        <v>0.13240805139111791</v>
      </c>
      <c r="W404" s="288">
        <v>0.13151983875058335</v>
      </c>
      <c r="X404" s="288">
        <v>0.14910192175299719</v>
      </c>
      <c r="Y404" s="288">
        <v>0.12271381140542256</v>
      </c>
      <c r="Z404" s="288">
        <v>0.12597063338399339</v>
      </c>
      <c r="AA404" s="288">
        <v>0.13345658391136073</v>
      </c>
      <c r="AB404" s="288">
        <v>0.13168551914235022</v>
      </c>
      <c r="AC404" s="345" t="str">
        <f t="shared" si="33"/>
        <v>Mymensingh FR Non-PNP</v>
      </c>
      <c r="AD404" s="363">
        <v>1072365</v>
      </c>
      <c r="AE404" s="363">
        <v>1074995</v>
      </c>
      <c r="AF404" s="363">
        <v>2323505</v>
      </c>
      <c r="AG404" s="363">
        <v>817897</v>
      </c>
      <c r="AH404" s="363">
        <v>1340445</v>
      </c>
      <c r="AI404" s="363">
        <v>841617</v>
      </c>
      <c r="AJ404" s="364">
        <f t="shared" si="34"/>
        <v>7470824</v>
      </c>
      <c r="AK404" s="365">
        <v>146592.15879999998</v>
      </c>
      <c r="AL404" s="365">
        <v>160281.6054</v>
      </c>
      <c r="AM404" s="365">
        <v>285093.81810000003</v>
      </c>
      <c r="AN404" s="365">
        <v>102891.3168</v>
      </c>
      <c r="AO404" s="365">
        <v>181228.43439999997</v>
      </c>
      <c r="AP404" s="365">
        <v>110754.16519999999</v>
      </c>
      <c r="AQ404" s="366">
        <f t="shared" si="35"/>
        <v>986841.49869999988</v>
      </c>
      <c r="AR404" s="288">
        <f t="shared" si="36"/>
        <v>0.1320927248051888</v>
      </c>
      <c r="AS404" s="357" t="s">
        <v>1515</v>
      </c>
    </row>
    <row r="405" spans="1:45">
      <c r="A405" s="343">
        <v>721</v>
      </c>
      <c r="B405" s="343" t="s">
        <v>1063</v>
      </c>
      <c r="C405" s="343" t="s">
        <v>2069</v>
      </c>
      <c r="D405" s="343">
        <v>1060</v>
      </c>
      <c r="E405" s="345" t="s">
        <v>195</v>
      </c>
      <c r="F405" s="345" t="s">
        <v>1537</v>
      </c>
      <c r="G405" s="352" t="s">
        <v>1041</v>
      </c>
      <c r="H405" s="343" t="s">
        <v>195</v>
      </c>
      <c r="I405" s="343" t="s">
        <v>1863</v>
      </c>
      <c r="J405" s="346">
        <v>1857572.4</v>
      </c>
      <c r="K405" s="347">
        <v>5.891184334971148E-2</v>
      </c>
      <c r="L405" s="346">
        <v>1672300</v>
      </c>
      <c r="M405" s="346">
        <v>2048630</v>
      </c>
      <c r="N405" s="346">
        <v>2037850</v>
      </c>
      <c r="O405" s="346">
        <v>1567672</v>
      </c>
      <c r="P405" s="346">
        <v>1961410</v>
      </c>
      <c r="Q405" s="346">
        <v>83583.501388634089</v>
      </c>
      <c r="R405" s="346">
        <v>113095.60484561056</v>
      </c>
      <c r="S405" s="346">
        <v>152742.0300849303</v>
      </c>
      <c r="T405" s="346">
        <v>71728.908119131986</v>
      </c>
      <c r="U405" s="346">
        <v>126015.02675943094</v>
      </c>
      <c r="V405" s="353">
        <f t="shared" si="32"/>
        <v>0.16449709648337271</v>
      </c>
      <c r="W405" s="288">
        <v>0.15868024717822599</v>
      </c>
      <c r="X405" s="288">
        <v>0.16321974816254731</v>
      </c>
      <c r="Y405" s="288">
        <v>0.16441629592404053</v>
      </c>
      <c r="Z405" s="288">
        <v>0.17241499315343986</v>
      </c>
      <c r="AA405" s="288">
        <v>0.15623057772625204</v>
      </c>
      <c r="AB405" s="288">
        <v>0.17202071675573044</v>
      </c>
      <c r="AC405" s="345" t="str">
        <f t="shared" si="33"/>
        <v>Chattogram FR Non-PNP</v>
      </c>
      <c r="AD405" s="363">
        <v>1672300</v>
      </c>
      <c r="AE405" s="363">
        <v>2048630</v>
      </c>
      <c r="AF405" s="363">
        <v>2037850</v>
      </c>
      <c r="AG405" s="363">
        <v>1567672</v>
      </c>
      <c r="AH405" s="363">
        <v>1961410</v>
      </c>
      <c r="AI405" s="363">
        <v>1667500</v>
      </c>
      <c r="AJ405" s="364">
        <f t="shared" si="34"/>
        <v>10955362</v>
      </c>
      <c r="AK405" s="365">
        <v>267568.16000000003</v>
      </c>
      <c r="AL405" s="365">
        <v>335155.86800000002</v>
      </c>
      <c r="AM405" s="365">
        <v>335226.32500000001</v>
      </c>
      <c r="AN405" s="365">
        <v>270109.88560000004</v>
      </c>
      <c r="AO405" s="365">
        <v>310883.48499999999</v>
      </c>
      <c r="AP405" s="365">
        <v>286105.07640000002</v>
      </c>
      <c r="AQ405" s="366">
        <f t="shared" si="35"/>
        <v>1805048.8000000003</v>
      </c>
      <c r="AR405" s="288">
        <f t="shared" si="36"/>
        <v>0.16476395759446383</v>
      </c>
      <c r="AS405" s="357" t="s">
        <v>1494</v>
      </c>
    </row>
    <row r="406" spans="1:45" hidden="1">
      <c r="A406" s="343">
        <v>812</v>
      </c>
      <c r="B406" s="343" t="s">
        <v>1192</v>
      </c>
      <c r="C406" s="343" t="s">
        <v>2070</v>
      </c>
      <c r="D406" s="343">
        <v>1564</v>
      </c>
      <c r="E406" s="345" t="s">
        <v>159</v>
      </c>
      <c r="F406" s="345" t="s">
        <v>1537</v>
      </c>
      <c r="G406" s="352" t="s">
        <v>1041</v>
      </c>
      <c r="H406" s="343" t="s">
        <v>1163</v>
      </c>
      <c r="I406" s="343" t="s">
        <v>1863</v>
      </c>
      <c r="J406" s="346">
        <v>797845.4</v>
      </c>
      <c r="K406" s="347">
        <v>3.3276139934441201E-2</v>
      </c>
      <c r="L406" s="346">
        <v>773004</v>
      </c>
      <c r="M406" s="346">
        <v>844045</v>
      </c>
      <c r="N406" s="346">
        <v>883444</v>
      </c>
      <c r="O406" s="346">
        <v>615233</v>
      </c>
      <c r="P406" s="346">
        <v>873501</v>
      </c>
      <c r="Q406" s="346">
        <v>19020.836792103844</v>
      </c>
      <c r="R406" s="346">
        <v>28481.255543151434</v>
      </c>
      <c r="S406" s="346">
        <v>41090.900821128133</v>
      </c>
      <c r="T406" s="346">
        <v>6161.2499473204225</v>
      </c>
      <c r="U406" s="346">
        <v>37991.83277854725</v>
      </c>
      <c r="V406" s="353">
        <f t="shared" si="32"/>
        <v>0.16031917185386982</v>
      </c>
      <c r="W406" s="288">
        <v>0.15224651973449049</v>
      </c>
      <c r="X406" s="288">
        <v>0.16010422025751134</v>
      </c>
      <c r="Y406" s="288">
        <v>0.15598326507587396</v>
      </c>
      <c r="Z406" s="288">
        <v>0.15989191843126668</v>
      </c>
      <c r="AA406" s="288">
        <v>0.15378246489287792</v>
      </c>
      <c r="AB406" s="288">
        <v>0.17990664273119861</v>
      </c>
      <c r="AC406" s="345" t="str">
        <f t="shared" si="33"/>
        <v>Khulna FR Non-PNP</v>
      </c>
      <c r="AD406" s="363">
        <v>773004</v>
      </c>
      <c r="AE406" s="363">
        <v>844045</v>
      </c>
      <c r="AF406" s="363">
        <v>883444</v>
      </c>
      <c r="AG406" s="363">
        <v>615233</v>
      </c>
      <c r="AH406" s="363">
        <v>873501</v>
      </c>
      <c r="AI406" s="363">
        <v>688809</v>
      </c>
      <c r="AJ406" s="364">
        <f t="shared" si="34"/>
        <v>4678036</v>
      </c>
      <c r="AK406" s="365">
        <v>117419.45950000001</v>
      </c>
      <c r="AL406" s="365">
        <v>135047.20000000001</v>
      </c>
      <c r="AM406" s="365">
        <v>137817.42000000001</v>
      </c>
      <c r="AN406" s="365">
        <v>98375.756699999998</v>
      </c>
      <c r="AO406" s="365">
        <v>133209.05499999999</v>
      </c>
      <c r="AP406" s="365">
        <v>123839.76719999999</v>
      </c>
      <c r="AQ406" s="366">
        <f t="shared" si="35"/>
        <v>745708.65839999996</v>
      </c>
      <c r="AR406" s="288">
        <f t="shared" si="36"/>
        <v>0.15940635309347767</v>
      </c>
      <c r="AS406" s="357" t="s">
        <v>1514</v>
      </c>
    </row>
    <row r="407" spans="1:45" hidden="1">
      <c r="A407" s="343">
        <v>695</v>
      </c>
      <c r="B407" s="343" t="s">
        <v>1104</v>
      </c>
      <c r="C407" s="343" t="s">
        <v>2071</v>
      </c>
      <c r="D407" s="343">
        <v>1250</v>
      </c>
      <c r="E407" s="345" t="s">
        <v>107</v>
      </c>
      <c r="F407" s="345" t="s">
        <v>1537</v>
      </c>
      <c r="G407" s="352" t="s">
        <v>1041</v>
      </c>
      <c r="H407" s="343" t="s">
        <v>236</v>
      </c>
      <c r="I407" s="343" t="s">
        <v>1863</v>
      </c>
      <c r="J407" s="346">
        <v>758161.4</v>
      </c>
      <c r="K407" s="347">
        <v>7.6014956045300916E-3</v>
      </c>
      <c r="L407" s="346">
        <v>678837</v>
      </c>
      <c r="M407" s="346">
        <v>760114</v>
      </c>
      <c r="N407" s="346">
        <v>892172</v>
      </c>
      <c r="O407" s="346">
        <v>551060</v>
      </c>
      <c r="P407" s="346">
        <v>908624</v>
      </c>
      <c r="Q407" s="346">
        <v>-15094.104884147993</v>
      </c>
      <c r="R407" s="346">
        <v>-6569.8186680833751</v>
      </c>
      <c r="S407" s="346">
        <v>32953.605039921385</v>
      </c>
      <c r="T407" s="346">
        <v>-3414.6636202107184</v>
      </c>
      <c r="U407" s="346">
        <v>20940.784880642605</v>
      </c>
      <c r="V407" s="353">
        <f t="shared" si="32"/>
        <v>0.14833287494405931</v>
      </c>
      <c r="W407" s="288">
        <v>0.14895716493485736</v>
      </c>
      <c r="X407" s="288">
        <v>0.14953548766872374</v>
      </c>
      <c r="Y407" s="288">
        <v>0.14940825331830176</v>
      </c>
      <c r="Z407" s="288">
        <v>0.1626984258748137</v>
      </c>
      <c r="AA407" s="288">
        <v>0.13360288610610108</v>
      </c>
      <c r="AB407" s="288">
        <v>0.14579503176155831</v>
      </c>
      <c r="AC407" s="345" t="str">
        <f t="shared" si="33"/>
        <v>Rajshahi FR Non-PNP</v>
      </c>
      <c r="AD407" s="363">
        <v>678837</v>
      </c>
      <c r="AE407" s="363">
        <v>760114</v>
      </c>
      <c r="AF407" s="363">
        <v>892172</v>
      </c>
      <c r="AG407" s="363">
        <v>551060</v>
      </c>
      <c r="AH407" s="363">
        <v>908624</v>
      </c>
      <c r="AI407" s="363">
        <v>629450</v>
      </c>
      <c r="AJ407" s="364">
        <f t="shared" si="34"/>
        <v>4420257</v>
      </c>
      <c r="AK407" s="365">
        <v>101350.66269999999</v>
      </c>
      <c r="AL407" s="365">
        <v>115993.24380000001</v>
      </c>
      <c r="AM407" s="365">
        <v>133825.5</v>
      </c>
      <c r="AN407" s="365">
        <v>89712.405199999994</v>
      </c>
      <c r="AO407" s="365">
        <v>124209.03749999999</v>
      </c>
      <c r="AP407" s="365">
        <v>91707.951000000001</v>
      </c>
      <c r="AQ407" s="366">
        <f t="shared" si="35"/>
        <v>656798.80019999994</v>
      </c>
      <c r="AR407" s="288">
        <f t="shared" si="36"/>
        <v>0.14858837397916003</v>
      </c>
      <c r="AS407" s="357" t="s">
        <v>1499</v>
      </c>
    </row>
    <row r="408" spans="1:45" hidden="1">
      <c r="A408" s="343">
        <v>418</v>
      </c>
      <c r="B408" s="343" t="s">
        <v>1116</v>
      </c>
      <c r="C408" s="343" t="s">
        <v>2072</v>
      </c>
      <c r="D408" s="343">
        <v>1316</v>
      </c>
      <c r="E408" s="345" t="s">
        <v>52</v>
      </c>
      <c r="F408" s="345" t="s">
        <v>1537</v>
      </c>
      <c r="G408" s="352" t="s">
        <v>1041</v>
      </c>
      <c r="H408" s="343" t="s">
        <v>79</v>
      </c>
      <c r="I408" s="343" t="s">
        <v>52</v>
      </c>
      <c r="J408" s="346">
        <v>1222091.6000000001</v>
      </c>
      <c r="K408" s="347">
        <v>5.026201582975786E-2</v>
      </c>
      <c r="L408" s="346">
        <v>1358803</v>
      </c>
      <c r="M408" s="346">
        <v>1172716</v>
      </c>
      <c r="N408" s="346">
        <v>1246448</v>
      </c>
      <c r="O408" s="346">
        <v>1204420</v>
      </c>
      <c r="P408" s="346">
        <v>1128071</v>
      </c>
      <c r="Q408" s="346">
        <v>64945.249676374253</v>
      </c>
      <c r="R408" s="346">
        <v>44593.420516460727</v>
      </c>
      <c r="S408" s="346">
        <v>78613.441764914343</v>
      </c>
      <c r="T408" s="346">
        <v>62157.054352611303</v>
      </c>
      <c r="U408" s="346">
        <v>56814.770412709913</v>
      </c>
      <c r="V408" s="353">
        <f t="shared" si="32"/>
        <v>0.17808874332825964</v>
      </c>
      <c r="W408" s="288">
        <v>0.17618683382960146</v>
      </c>
      <c r="X408" s="288">
        <v>0.172473606205088</v>
      </c>
      <c r="Y408" s="288">
        <v>0.16856311336100588</v>
      </c>
      <c r="Z408" s="288">
        <v>0.18775158501846229</v>
      </c>
      <c r="AA408" s="288">
        <v>0.17453706594994894</v>
      </c>
      <c r="AB408" s="288">
        <v>0.18902025560545119</v>
      </c>
      <c r="AC408" s="345" t="str">
        <f t="shared" si="33"/>
        <v>Dhaka FR Non-PNP</v>
      </c>
      <c r="AD408" s="363">
        <v>1358803</v>
      </c>
      <c r="AE408" s="363">
        <v>1172716</v>
      </c>
      <c r="AF408" s="363">
        <v>1246448</v>
      </c>
      <c r="AG408" s="363">
        <v>1204420</v>
      </c>
      <c r="AH408" s="363">
        <v>1128071</v>
      </c>
      <c r="AI408" s="363">
        <v>1211305</v>
      </c>
      <c r="AJ408" s="364">
        <f t="shared" si="34"/>
        <v>7321763</v>
      </c>
      <c r="AK408" s="365">
        <v>239420.9124</v>
      </c>
      <c r="AL408" s="365">
        <v>203146.07260000001</v>
      </c>
      <c r="AM408" s="365">
        <v>210649.54300000001</v>
      </c>
      <c r="AN408" s="365">
        <v>226069.44630000001</v>
      </c>
      <c r="AO408" s="365">
        <v>199668.56699999998</v>
      </c>
      <c r="AP408" s="365">
        <v>229179.09520000001</v>
      </c>
      <c r="AQ408" s="366">
        <f t="shared" si="35"/>
        <v>1308133.6365</v>
      </c>
      <c r="AR408" s="288">
        <f t="shared" si="36"/>
        <v>0.17866375031532705</v>
      </c>
      <c r="AS408" s="357" t="s">
        <v>1497</v>
      </c>
    </row>
    <row r="409" spans="1:45">
      <c r="A409" s="343">
        <v>142</v>
      </c>
      <c r="B409" s="343" t="s">
        <v>1134</v>
      </c>
      <c r="C409" s="343" t="s">
        <v>2073</v>
      </c>
      <c r="D409" s="343">
        <v>1400</v>
      </c>
      <c r="E409" s="345" t="s">
        <v>195</v>
      </c>
      <c r="F409" s="345" t="s">
        <v>1537</v>
      </c>
      <c r="G409" s="352" t="s">
        <v>1041</v>
      </c>
      <c r="H409" s="343" t="s">
        <v>170</v>
      </c>
      <c r="I409" s="343" t="s">
        <v>1863</v>
      </c>
      <c r="J409" s="346">
        <v>2851175.6</v>
      </c>
      <c r="K409" s="347">
        <v>7.3968382508490055E-2</v>
      </c>
      <c r="L409" s="346">
        <v>2531462</v>
      </c>
      <c r="M409" s="346">
        <v>2817935</v>
      </c>
      <c r="N409" s="346">
        <v>3611755</v>
      </c>
      <c r="O409" s="346">
        <v>2341134</v>
      </c>
      <c r="P409" s="346">
        <v>2953592</v>
      </c>
      <c r="Q409" s="346">
        <v>185424.01892529137</v>
      </c>
      <c r="R409" s="346">
        <v>173890.63077127695</v>
      </c>
      <c r="S409" s="346">
        <v>313319.65685279371</v>
      </c>
      <c r="T409" s="346">
        <v>159867.21978411311</v>
      </c>
      <c r="U409" s="346">
        <v>221982.7105648932</v>
      </c>
      <c r="V409" s="353">
        <f t="shared" si="32"/>
        <v>0.16654390879017447</v>
      </c>
      <c r="W409" s="288">
        <v>0.17210895511063895</v>
      </c>
      <c r="X409" s="288">
        <v>0.16165087962143374</v>
      </c>
      <c r="Y409" s="288">
        <v>0.16033214455832628</v>
      </c>
      <c r="Z409" s="288">
        <v>0.17119523580655602</v>
      </c>
      <c r="AA409" s="288">
        <v>0.15852962445448507</v>
      </c>
      <c r="AB409" s="288">
        <v>0.1754466131896068</v>
      </c>
      <c r="AC409" s="345" t="str">
        <f t="shared" si="33"/>
        <v>Chattogram FR Non-PNP</v>
      </c>
      <c r="AD409" s="363">
        <v>2531462</v>
      </c>
      <c r="AE409" s="363">
        <v>2817935</v>
      </c>
      <c r="AF409" s="363">
        <v>3611755</v>
      </c>
      <c r="AG409" s="363">
        <v>2341134</v>
      </c>
      <c r="AH409" s="363">
        <v>2953592</v>
      </c>
      <c r="AI409" s="363">
        <v>2565025</v>
      </c>
      <c r="AJ409" s="364">
        <f t="shared" si="34"/>
        <v>16820903</v>
      </c>
      <c r="AK409" s="365">
        <v>436857.33140000002</v>
      </c>
      <c r="AL409" s="365">
        <v>458083.06140000001</v>
      </c>
      <c r="AM409" s="365">
        <v>576607.07079999999</v>
      </c>
      <c r="AN409" s="365">
        <v>400802.48319999996</v>
      </c>
      <c r="AO409" s="365">
        <v>470802.40539999993</v>
      </c>
      <c r="AP409" s="365">
        <v>449648.88250000001</v>
      </c>
      <c r="AQ409" s="366">
        <f t="shared" si="35"/>
        <v>2792801.2346999994</v>
      </c>
      <c r="AR409" s="288">
        <f t="shared" si="36"/>
        <v>0.16603158788205363</v>
      </c>
      <c r="AS409" s="357" t="s">
        <v>1494</v>
      </c>
    </row>
    <row r="410" spans="1:45" hidden="1">
      <c r="A410" s="343">
        <v>623</v>
      </c>
      <c r="B410" s="343" t="s">
        <v>1127</v>
      </c>
      <c r="C410" s="343" t="s">
        <v>1391</v>
      </c>
      <c r="D410" s="343">
        <v>1370</v>
      </c>
      <c r="E410" s="345" t="s">
        <v>52</v>
      </c>
      <c r="F410" s="345" t="s">
        <v>1537</v>
      </c>
      <c r="G410" s="352" t="s">
        <v>1041</v>
      </c>
      <c r="H410" s="343" t="s">
        <v>52</v>
      </c>
      <c r="I410" s="343" t="s">
        <v>52</v>
      </c>
      <c r="J410" s="346">
        <v>1407353.2</v>
      </c>
      <c r="K410" s="347">
        <v>2.912115962873936E-2</v>
      </c>
      <c r="L410" s="346">
        <v>1167910</v>
      </c>
      <c r="M410" s="346">
        <v>1331756</v>
      </c>
      <c r="N410" s="346">
        <v>1630627</v>
      </c>
      <c r="O410" s="346">
        <v>1267679</v>
      </c>
      <c r="P410" s="346">
        <v>1638794</v>
      </c>
      <c r="Q410" s="346">
        <v>31881.65020490918</v>
      </c>
      <c r="R410" s="346">
        <v>29395.263631649839</v>
      </c>
      <c r="S410" s="346">
        <v>59242.014653150924</v>
      </c>
      <c r="T410" s="346">
        <v>5526.6106317228114</v>
      </c>
      <c r="U410" s="346">
        <v>78873.246834652993</v>
      </c>
      <c r="V410" s="353">
        <f t="shared" si="32"/>
        <v>0.14710916753569675</v>
      </c>
      <c r="W410" s="288">
        <v>0.15230785883384093</v>
      </c>
      <c r="X410" s="288">
        <v>0.14940496455262198</v>
      </c>
      <c r="Y410" s="288">
        <v>0.13740898847435126</v>
      </c>
      <c r="Z410" s="288">
        <v>0.14612165058632606</v>
      </c>
      <c r="AA410" s="288">
        <v>0.14299994308005817</v>
      </c>
      <c r="AB410" s="288">
        <v>0.15441159968698215</v>
      </c>
      <c r="AC410" s="345" t="str">
        <f t="shared" si="33"/>
        <v>Dhaka FR Non-PNP</v>
      </c>
      <c r="AD410" s="363">
        <v>1167910</v>
      </c>
      <c r="AE410" s="363">
        <v>1331756</v>
      </c>
      <c r="AF410" s="363">
        <v>1630627</v>
      </c>
      <c r="AG410" s="363">
        <v>1267679</v>
      </c>
      <c r="AH410" s="363">
        <v>1638794</v>
      </c>
      <c r="AI410" s="363">
        <v>1188846</v>
      </c>
      <c r="AJ410" s="364">
        <f t="shared" si="34"/>
        <v>8225612</v>
      </c>
      <c r="AK410" s="365">
        <v>178339.70430000001</v>
      </c>
      <c r="AL410" s="365">
        <v>200562.6042</v>
      </c>
      <c r="AM410" s="365">
        <v>222580.31250000003</v>
      </c>
      <c r="AN410" s="365">
        <v>185208.19410000002</v>
      </c>
      <c r="AO410" s="365">
        <v>230742.33600000001</v>
      </c>
      <c r="AP410" s="365">
        <v>183667.2825</v>
      </c>
      <c r="AQ410" s="366">
        <f t="shared" si="35"/>
        <v>1201100.4336000001</v>
      </c>
      <c r="AR410" s="288">
        <f t="shared" si="36"/>
        <v>0.14601958293194478</v>
      </c>
      <c r="AS410" s="357" t="s">
        <v>1497</v>
      </c>
    </row>
    <row r="411" spans="1:45">
      <c r="A411" s="343">
        <v>358</v>
      </c>
      <c r="B411" s="343" t="s">
        <v>1259</v>
      </c>
      <c r="C411" s="343" t="s">
        <v>1356</v>
      </c>
      <c r="D411" s="343">
        <v>2100</v>
      </c>
      <c r="E411" s="345" t="s">
        <v>195</v>
      </c>
      <c r="F411" s="345" t="s">
        <v>1537</v>
      </c>
      <c r="G411" s="352" t="s">
        <v>1041</v>
      </c>
      <c r="H411" s="343" t="s">
        <v>195</v>
      </c>
      <c r="I411" s="343" t="s">
        <v>1863</v>
      </c>
      <c r="J411" s="346">
        <v>1564212.4</v>
      </c>
      <c r="K411" s="347">
        <v>5.6544120741070939E-3</v>
      </c>
      <c r="L411" s="346">
        <v>1544697</v>
      </c>
      <c r="M411" s="346">
        <v>1704054</v>
      </c>
      <c r="N411" s="346">
        <v>1737571</v>
      </c>
      <c r="O411" s="346">
        <v>1189032</v>
      </c>
      <c r="P411" s="346">
        <v>1645708</v>
      </c>
      <c r="Q411" s="346">
        <v>74028.112859879126</v>
      </c>
      <c r="R411" s="346">
        <v>-275235.86917794211</v>
      </c>
      <c r="S411" s="346">
        <v>127752.70865969404</v>
      </c>
      <c r="T411" s="346">
        <v>45914.73163390535</v>
      </c>
      <c r="U411" s="346">
        <v>71763.82342960377</v>
      </c>
      <c r="V411" s="353">
        <f t="shared" si="32"/>
        <v>0.16120441120828102</v>
      </c>
      <c r="W411" s="288">
        <v>0.15583691897980975</v>
      </c>
      <c r="X411" s="288">
        <v>0.15441989491023059</v>
      </c>
      <c r="Y411" s="288">
        <v>0.16161930670897603</v>
      </c>
      <c r="Z411" s="288">
        <v>0.16939211271558036</v>
      </c>
      <c r="AA411" s="288">
        <v>0.1543980316497629</v>
      </c>
      <c r="AB411" s="288">
        <v>0.17156020228532662</v>
      </c>
      <c r="AC411" s="345" t="str">
        <f t="shared" si="33"/>
        <v>Chattogram FR Non-PNP</v>
      </c>
      <c r="AD411" s="363">
        <v>1544697</v>
      </c>
      <c r="AE411" s="363">
        <v>1704054</v>
      </c>
      <c r="AF411" s="363">
        <v>1737571</v>
      </c>
      <c r="AG411" s="363">
        <v>1189032</v>
      </c>
      <c r="AH411" s="363">
        <v>1645708</v>
      </c>
      <c r="AI411" s="363">
        <v>1323534</v>
      </c>
      <c r="AJ411" s="364">
        <f t="shared" si="34"/>
        <v>9144596</v>
      </c>
      <c r="AK411" s="365">
        <v>243598.7169</v>
      </c>
      <c r="AL411" s="365">
        <v>263106.2464</v>
      </c>
      <c r="AM411" s="365">
        <v>280791.47359999997</v>
      </c>
      <c r="AN411" s="365">
        <v>201303.1176</v>
      </c>
      <c r="AO411" s="365">
        <v>254591.0276</v>
      </c>
      <c r="AP411" s="365">
        <v>226982.30800000002</v>
      </c>
      <c r="AQ411" s="366">
        <f t="shared" si="35"/>
        <v>1470372.8901</v>
      </c>
      <c r="AR411" s="288">
        <f t="shared" si="36"/>
        <v>0.16079145432996711</v>
      </c>
      <c r="AS411" s="357" t="s">
        <v>1494</v>
      </c>
    </row>
    <row r="412" spans="1:45" hidden="1">
      <c r="A412" s="343">
        <v>464</v>
      </c>
      <c r="B412" s="343" t="s">
        <v>1118</v>
      </c>
      <c r="C412" s="343" t="s">
        <v>2074</v>
      </c>
      <c r="D412" s="343">
        <v>1340</v>
      </c>
      <c r="E412" s="345" t="s">
        <v>18</v>
      </c>
      <c r="F412" s="345" t="s">
        <v>1537</v>
      </c>
      <c r="G412" s="352" t="s">
        <v>1041</v>
      </c>
      <c r="H412" s="343" t="s">
        <v>48</v>
      </c>
      <c r="I412" s="343" t="s">
        <v>1863</v>
      </c>
      <c r="J412" s="346">
        <v>1366996</v>
      </c>
      <c r="K412" s="347">
        <v>4.2879918591710205E-2</v>
      </c>
      <c r="L412" s="346">
        <v>1318303</v>
      </c>
      <c r="M412" s="346">
        <v>1354364</v>
      </c>
      <c r="N412" s="346">
        <v>1495023</v>
      </c>
      <c r="O412" s="346">
        <v>1188796</v>
      </c>
      <c r="P412" s="346">
        <v>1478494</v>
      </c>
      <c r="Q412" s="346">
        <v>50089.31514871004</v>
      </c>
      <c r="R412" s="346">
        <v>42903.215623637021</v>
      </c>
      <c r="S412" s="346">
        <v>70793.913031850272</v>
      </c>
      <c r="T412" s="346">
        <v>47980.044131252856</v>
      </c>
      <c r="U412" s="346">
        <v>81316.898040517233</v>
      </c>
      <c r="V412" s="353">
        <f t="shared" si="32"/>
        <v>0.16374733599667621</v>
      </c>
      <c r="W412" s="288">
        <v>0.16462028426778083</v>
      </c>
      <c r="X412" s="288">
        <v>0.15869616891275254</v>
      </c>
      <c r="Y412" s="288">
        <v>0.15858293331466944</v>
      </c>
      <c r="Z412" s="288">
        <v>0.16797537362297679</v>
      </c>
      <c r="AA412" s="288">
        <v>0.15410039494129227</v>
      </c>
      <c r="AB412" s="288">
        <v>0.17850886092058546</v>
      </c>
      <c r="AC412" s="345" t="str">
        <f t="shared" si="33"/>
        <v>Mymensingh FR Non-PNP</v>
      </c>
      <c r="AD412" s="363">
        <v>1318303</v>
      </c>
      <c r="AE412" s="363">
        <v>1354364</v>
      </c>
      <c r="AF412" s="363">
        <v>1495023</v>
      </c>
      <c r="AG412" s="363">
        <v>1188796</v>
      </c>
      <c r="AH412" s="363">
        <v>1478494</v>
      </c>
      <c r="AI412" s="363">
        <v>1201471</v>
      </c>
      <c r="AJ412" s="364">
        <f t="shared" si="34"/>
        <v>8036451</v>
      </c>
      <c r="AK412" s="365">
        <v>221474.736</v>
      </c>
      <c r="AL412" s="365">
        <v>219000.6588</v>
      </c>
      <c r="AM412" s="365">
        <v>235166.8033</v>
      </c>
      <c r="AN412" s="365">
        <v>199599.01629999999</v>
      </c>
      <c r="AO412" s="365">
        <v>227540.07270000002</v>
      </c>
      <c r="AP412" s="365">
        <v>214199.81349999999</v>
      </c>
      <c r="AQ412" s="366">
        <f t="shared" si="35"/>
        <v>1316981.1006</v>
      </c>
      <c r="AR412" s="288">
        <f t="shared" si="36"/>
        <v>0.16387595726023838</v>
      </c>
      <c r="AS412" s="357" t="s">
        <v>1515</v>
      </c>
    </row>
    <row r="413" spans="1:45" hidden="1">
      <c r="A413" s="343">
        <v>313</v>
      </c>
      <c r="B413" s="343" t="s">
        <v>1215</v>
      </c>
      <c r="C413" s="343" t="s">
        <v>2075</v>
      </c>
      <c r="D413" s="343">
        <v>1710</v>
      </c>
      <c r="E413" s="345" t="s">
        <v>52</v>
      </c>
      <c r="F413" s="345" t="s">
        <v>1537</v>
      </c>
      <c r="G413" s="352" t="s">
        <v>1041</v>
      </c>
      <c r="H413" s="343" t="s">
        <v>173</v>
      </c>
      <c r="I413" s="343" t="s">
        <v>52</v>
      </c>
      <c r="J413" s="346">
        <v>1452852.8</v>
      </c>
      <c r="K413" s="347">
        <v>4.5054327993588626E-2</v>
      </c>
      <c r="L413" s="346">
        <v>1437308</v>
      </c>
      <c r="M413" s="346">
        <v>1371275</v>
      </c>
      <c r="N413" s="346">
        <v>1578658</v>
      </c>
      <c r="O413" s="346">
        <v>1325622</v>
      </c>
      <c r="P413" s="346">
        <v>1551401</v>
      </c>
      <c r="Q413" s="346">
        <v>75516.861026678933</v>
      </c>
      <c r="R413" s="346">
        <v>44740.601251063752</v>
      </c>
      <c r="S413" s="346">
        <v>76214.372640216752</v>
      </c>
      <c r="T413" s="346">
        <v>57624.456942687742</v>
      </c>
      <c r="U413" s="346">
        <v>73190.241027370939</v>
      </c>
      <c r="V413" s="353">
        <f t="shared" si="32"/>
        <v>0.15748087884488943</v>
      </c>
      <c r="W413" s="288">
        <v>0.15701751936983449</v>
      </c>
      <c r="X413" s="288">
        <v>0.15281905191071851</v>
      </c>
      <c r="Y413" s="288">
        <v>0.15138754091065476</v>
      </c>
      <c r="Z413" s="288">
        <v>0.16400558974569679</v>
      </c>
      <c r="AA413" s="288">
        <v>0.15205903759079942</v>
      </c>
      <c r="AB413" s="288">
        <v>0.16759653354163262</v>
      </c>
      <c r="AC413" s="345" t="str">
        <f t="shared" si="33"/>
        <v>Dhaka FR Non-PNP</v>
      </c>
      <c r="AD413" s="363">
        <v>1437308</v>
      </c>
      <c r="AE413" s="363">
        <v>1371275</v>
      </c>
      <c r="AF413" s="363">
        <v>1578658</v>
      </c>
      <c r="AG413" s="363">
        <v>1325622</v>
      </c>
      <c r="AH413" s="363">
        <v>1551401</v>
      </c>
      <c r="AI413" s="363">
        <v>1360481</v>
      </c>
      <c r="AJ413" s="364">
        <f t="shared" si="34"/>
        <v>8624745</v>
      </c>
      <c r="AK413" s="365">
        <v>229825.70909999998</v>
      </c>
      <c r="AL413" s="365">
        <v>209256.41240000003</v>
      </c>
      <c r="AM413" s="365">
        <v>239008.97260000001</v>
      </c>
      <c r="AN413" s="365">
        <v>217137.04740000001</v>
      </c>
      <c r="AO413" s="365">
        <v>241242.54449999999</v>
      </c>
      <c r="AP413" s="365">
        <v>227709.0306</v>
      </c>
      <c r="AQ413" s="366">
        <f t="shared" si="35"/>
        <v>1364179.7165999999</v>
      </c>
      <c r="AR413" s="288">
        <f t="shared" si="36"/>
        <v>0.15817044058693908</v>
      </c>
      <c r="AS413" s="357" t="s">
        <v>1497</v>
      </c>
    </row>
    <row r="414" spans="1:45" hidden="1">
      <c r="A414" s="343">
        <v>509</v>
      </c>
      <c r="B414" s="343" t="s">
        <v>1226</v>
      </c>
      <c r="C414" s="343" t="s">
        <v>2076</v>
      </c>
      <c r="D414" s="343">
        <v>1764</v>
      </c>
      <c r="E414" s="345" t="s">
        <v>389</v>
      </c>
      <c r="F414" s="345" t="s">
        <v>1537</v>
      </c>
      <c r="G414" s="352" t="s">
        <v>1041</v>
      </c>
      <c r="H414" s="343" t="s">
        <v>1150</v>
      </c>
      <c r="I414" s="343" t="s">
        <v>1863</v>
      </c>
      <c r="J414" s="346">
        <v>1540974.6</v>
      </c>
      <c r="K414" s="347">
        <v>5.2022282728744228E-2</v>
      </c>
      <c r="L414" s="346">
        <v>1160306</v>
      </c>
      <c r="M414" s="346">
        <v>1340401</v>
      </c>
      <c r="N414" s="346">
        <v>1889712</v>
      </c>
      <c r="O414" s="346">
        <v>1328126</v>
      </c>
      <c r="P414" s="346">
        <v>1986328</v>
      </c>
      <c r="Q414" s="346">
        <v>43288.866516826558</v>
      </c>
      <c r="R414" s="346">
        <v>22087.825203251385</v>
      </c>
      <c r="S414" s="346">
        <v>124894.94233687851</v>
      </c>
      <c r="T414" s="346">
        <v>77424.105386336421</v>
      </c>
      <c r="U414" s="346">
        <v>133129.34215177485</v>
      </c>
      <c r="V414" s="353">
        <f t="shared" si="32"/>
        <v>0.15926931986342263</v>
      </c>
      <c r="W414" s="288">
        <v>0.15243232118667027</v>
      </c>
      <c r="X414" s="288">
        <v>0.1529046468346362</v>
      </c>
      <c r="Y414" s="288">
        <v>0.15236450642118826</v>
      </c>
      <c r="Z414" s="288">
        <v>0.17103051785040274</v>
      </c>
      <c r="AA414" s="288">
        <v>0.15295057275568599</v>
      </c>
      <c r="AB414" s="288">
        <v>0.17393335413195227</v>
      </c>
      <c r="AC414" s="345" t="str">
        <f t="shared" si="33"/>
        <v>Rangpur FR Non-PNP</v>
      </c>
      <c r="AD414" s="363">
        <v>1160306</v>
      </c>
      <c r="AE414" s="363">
        <v>1340401</v>
      </c>
      <c r="AF414" s="363">
        <v>1889712</v>
      </c>
      <c r="AG414" s="363">
        <v>1328126</v>
      </c>
      <c r="AH414" s="363">
        <v>1986328</v>
      </c>
      <c r="AI414" s="363">
        <v>1529336</v>
      </c>
      <c r="AJ414" s="364">
        <f t="shared" si="34"/>
        <v>9234209</v>
      </c>
      <c r="AK414" s="365">
        <v>177875.0631</v>
      </c>
      <c r="AL414" s="365">
        <v>205215.54620000001</v>
      </c>
      <c r="AM414" s="365">
        <v>288936.96480000002</v>
      </c>
      <c r="AN414" s="365">
        <v>227109.20400000003</v>
      </c>
      <c r="AO414" s="365">
        <v>304305.75599999999</v>
      </c>
      <c r="AP414" s="365">
        <v>265944.92219999997</v>
      </c>
      <c r="AQ414" s="366">
        <f t="shared" si="35"/>
        <v>1469387.4563</v>
      </c>
      <c r="AR414" s="288">
        <f t="shared" si="36"/>
        <v>0.15912434473813619</v>
      </c>
      <c r="AS414" s="357" t="s">
        <v>1501</v>
      </c>
    </row>
    <row r="415" spans="1:45" hidden="1">
      <c r="A415" s="343">
        <v>398</v>
      </c>
      <c r="B415" s="343" t="s">
        <v>1065</v>
      </c>
      <c r="C415" s="343" t="s">
        <v>2077</v>
      </c>
      <c r="D415" s="343">
        <v>1070</v>
      </c>
      <c r="E415" s="345" t="s">
        <v>52</v>
      </c>
      <c r="F415" s="345" t="s">
        <v>1537</v>
      </c>
      <c r="G415" s="352" t="s">
        <v>1041</v>
      </c>
      <c r="H415" s="343" t="s">
        <v>79</v>
      </c>
      <c r="I415" s="343" t="s">
        <v>52</v>
      </c>
      <c r="J415" s="346">
        <v>1560294.6</v>
      </c>
      <c r="K415" s="347">
        <v>4.8120951346070168E-2</v>
      </c>
      <c r="L415" s="346">
        <v>1473941</v>
      </c>
      <c r="M415" s="346">
        <v>1481202</v>
      </c>
      <c r="N415" s="346">
        <v>1693440</v>
      </c>
      <c r="O415" s="346">
        <v>1439348</v>
      </c>
      <c r="P415" s="346">
        <v>1713542</v>
      </c>
      <c r="Q415" s="346">
        <v>68008.456576439843</v>
      </c>
      <c r="R415" s="346">
        <v>58013.440988679358</v>
      </c>
      <c r="S415" s="346">
        <v>96961.739176839532</v>
      </c>
      <c r="T415" s="346">
        <v>60509.613243357162</v>
      </c>
      <c r="U415" s="346">
        <v>91921.052675364219</v>
      </c>
      <c r="V415" s="353">
        <f t="shared" si="32"/>
        <v>0.16209784604148678</v>
      </c>
      <c r="W415" s="288">
        <v>0.16044826947674179</v>
      </c>
      <c r="X415" s="288">
        <v>0.16257214503285847</v>
      </c>
      <c r="Y415" s="288">
        <v>0.15689708585023099</v>
      </c>
      <c r="Z415" s="288">
        <v>0.16638623218227477</v>
      </c>
      <c r="AA415" s="288">
        <v>0.15777359969157148</v>
      </c>
      <c r="AB415" s="288">
        <v>0.16850974401524318</v>
      </c>
      <c r="AC415" s="345" t="str">
        <f t="shared" si="33"/>
        <v>Dhaka FR Non-PNP</v>
      </c>
      <c r="AD415" s="363">
        <v>1473941</v>
      </c>
      <c r="AE415" s="363">
        <v>1481202</v>
      </c>
      <c r="AF415" s="363">
        <v>1693440</v>
      </c>
      <c r="AG415" s="363">
        <v>1439348</v>
      </c>
      <c r="AH415" s="363">
        <v>1713542</v>
      </c>
      <c r="AI415" s="363">
        <v>1353944</v>
      </c>
      <c r="AJ415" s="364">
        <f t="shared" si="34"/>
        <v>9155417</v>
      </c>
      <c r="AK415" s="365">
        <v>236420.13639999999</v>
      </c>
      <c r="AL415" s="365">
        <v>239362.2432</v>
      </c>
      <c r="AM415" s="365">
        <v>264515.32800000004</v>
      </c>
      <c r="AN415" s="365">
        <v>239507.50719999999</v>
      </c>
      <c r="AO415" s="365">
        <v>272281.66490000003</v>
      </c>
      <c r="AP415" s="365">
        <v>228136.19400000002</v>
      </c>
      <c r="AQ415" s="366">
        <f t="shared" si="35"/>
        <v>1480223.0737000001</v>
      </c>
      <c r="AR415" s="288">
        <f t="shared" si="36"/>
        <v>0.16167729702535669</v>
      </c>
      <c r="AS415" s="357" t="s">
        <v>1497</v>
      </c>
    </row>
    <row r="416" spans="1:45" hidden="1">
      <c r="A416" s="343">
        <v>345</v>
      </c>
      <c r="B416" s="343" t="s">
        <v>1238</v>
      </c>
      <c r="C416" s="343" t="s">
        <v>2078</v>
      </c>
      <c r="D416" s="343">
        <v>1835</v>
      </c>
      <c r="E416" s="345" t="s">
        <v>159</v>
      </c>
      <c r="F416" s="345" t="s">
        <v>1537</v>
      </c>
      <c r="G416" s="352" t="s">
        <v>1041</v>
      </c>
      <c r="H416" s="343" t="s">
        <v>512</v>
      </c>
      <c r="I416" s="343" t="s">
        <v>1863</v>
      </c>
      <c r="J416" s="346">
        <v>1342188.4</v>
      </c>
      <c r="K416" s="347">
        <v>5.0801132084171238E-2</v>
      </c>
      <c r="L416" s="346">
        <v>1270879</v>
      </c>
      <c r="M416" s="346">
        <v>1108180</v>
      </c>
      <c r="N416" s="346">
        <v>1710719</v>
      </c>
      <c r="O416" s="346">
        <v>913655</v>
      </c>
      <c r="P416" s="346">
        <v>1707509</v>
      </c>
      <c r="Q416" s="346">
        <v>37555.860297819454</v>
      </c>
      <c r="R416" s="346">
        <v>11074.816952470486</v>
      </c>
      <c r="S416" s="346">
        <v>131562.40250388821</v>
      </c>
      <c r="T416" s="346">
        <v>35644.968099357473</v>
      </c>
      <c r="U416" s="346">
        <v>125085.4030976767</v>
      </c>
      <c r="V416" s="353">
        <f t="shared" si="32"/>
        <v>0.16740379693426766</v>
      </c>
      <c r="W416" s="288">
        <v>0.16452829463600785</v>
      </c>
      <c r="X416" s="288">
        <v>0.16420913074463322</v>
      </c>
      <c r="Y416" s="288">
        <v>0.15907513481150937</v>
      </c>
      <c r="Z416" s="288">
        <v>0.17188770157263916</v>
      </c>
      <c r="AA416" s="288">
        <v>0.15884021486194475</v>
      </c>
      <c r="AB416" s="288">
        <v>0.18588230497887154</v>
      </c>
      <c r="AC416" s="345" t="str">
        <f t="shared" si="33"/>
        <v>Khulna FR Non-PNP</v>
      </c>
      <c r="AD416" s="363">
        <v>1270879</v>
      </c>
      <c r="AE416" s="363">
        <v>1108180</v>
      </c>
      <c r="AF416" s="363">
        <v>1710719</v>
      </c>
      <c r="AG416" s="363">
        <v>913655</v>
      </c>
      <c r="AH416" s="363">
        <v>1707509</v>
      </c>
      <c r="AI416" s="363">
        <v>1107247</v>
      </c>
      <c r="AJ416" s="364">
        <f t="shared" si="34"/>
        <v>7818189</v>
      </c>
      <c r="AK416" s="365">
        <v>211855.696</v>
      </c>
      <c r="AL416" s="365">
        <v>181963.15600000002</v>
      </c>
      <c r="AM416" s="365">
        <v>272004.16200000001</v>
      </c>
      <c r="AN416" s="365">
        <v>157057.29449999999</v>
      </c>
      <c r="AO416" s="365">
        <v>274225.62419999996</v>
      </c>
      <c r="AP416" s="365">
        <v>205726.12099999998</v>
      </c>
      <c r="AQ416" s="366">
        <f t="shared" si="35"/>
        <v>1302832.0536999998</v>
      </c>
      <c r="AR416" s="288">
        <f t="shared" si="36"/>
        <v>0.16664115611684494</v>
      </c>
      <c r="AS416" s="357" t="s">
        <v>1514</v>
      </c>
    </row>
    <row r="417" spans="1:45">
      <c r="A417" s="343">
        <v>361</v>
      </c>
      <c r="B417" s="343" t="s">
        <v>1113</v>
      </c>
      <c r="C417" s="343" t="s">
        <v>2079</v>
      </c>
      <c r="D417" s="343">
        <v>1300</v>
      </c>
      <c r="E417" s="345" t="s">
        <v>195</v>
      </c>
      <c r="F417" s="345" t="s">
        <v>1537</v>
      </c>
      <c r="G417" s="352" t="s">
        <v>1041</v>
      </c>
      <c r="H417" s="343" t="s">
        <v>162</v>
      </c>
      <c r="I417" s="343" t="s">
        <v>1863</v>
      </c>
      <c r="J417" s="346">
        <v>1591206.8</v>
      </c>
      <c r="K417" s="347">
        <v>6.1112995025877068E-2</v>
      </c>
      <c r="L417" s="346">
        <v>1506680</v>
      </c>
      <c r="M417" s="346">
        <v>1528573</v>
      </c>
      <c r="N417" s="346">
        <v>1760508</v>
      </c>
      <c r="O417" s="346">
        <v>1427305</v>
      </c>
      <c r="P417" s="346">
        <v>1732968</v>
      </c>
      <c r="Q417" s="346">
        <v>70316.760133964388</v>
      </c>
      <c r="R417" s="346">
        <v>90878.735189594823</v>
      </c>
      <c r="S417" s="346">
        <v>134520.66932658077</v>
      </c>
      <c r="T417" s="346">
        <v>60927.746108657477</v>
      </c>
      <c r="U417" s="346">
        <v>129573.15550891141</v>
      </c>
      <c r="V417" s="353">
        <f t="shared" si="32"/>
        <v>0.15324107558346672</v>
      </c>
      <c r="W417" s="288">
        <v>0.15389068938657463</v>
      </c>
      <c r="X417" s="288">
        <v>0.15199313892217334</v>
      </c>
      <c r="Y417" s="288">
        <v>0.15268426086127762</v>
      </c>
      <c r="Z417" s="288">
        <v>0.16060177032292416</v>
      </c>
      <c r="AA417" s="288">
        <v>0.14737213765251159</v>
      </c>
      <c r="AB417" s="288">
        <v>0.15290445635533903</v>
      </c>
      <c r="AC417" s="345" t="str">
        <f t="shared" si="33"/>
        <v>Chattogram FR Non-PNP</v>
      </c>
      <c r="AD417" s="363">
        <v>1506680</v>
      </c>
      <c r="AE417" s="363">
        <v>1528573</v>
      </c>
      <c r="AF417" s="363">
        <v>1760508</v>
      </c>
      <c r="AG417" s="363">
        <v>1427305</v>
      </c>
      <c r="AH417" s="363">
        <v>1732968</v>
      </c>
      <c r="AI417" s="363">
        <v>1479168</v>
      </c>
      <c r="AJ417" s="364">
        <f t="shared" si="34"/>
        <v>9435202</v>
      </c>
      <c r="AK417" s="365">
        <v>235795.42</v>
      </c>
      <c r="AL417" s="365">
        <v>232801.82019999999</v>
      </c>
      <c r="AM417" s="365">
        <v>269005.62239999999</v>
      </c>
      <c r="AN417" s="365">
        <v>229225.02239999999</v>
      </c>
      <c r="AO417" s="365">
        <v>263064.39059999998</v>
      </c>
      <c r="AP417" s="365">
        <v>226460.77390000003</v>
      </c>
      <c r="AQ417" s="366">
        <f t="shared" si="35"/>
        <v>1456353.0495000002</v>
      </c>
      <c r="AR417" s="288">
        <f t="shared" si="36"/>
        <v>0.15435313939224621</v>
      </c>
      <c r="AS417" s="357" t="s">
        <v>1494</v>
      </c>
    </row>
    <row r="418" spans="1:45" hidden="1">
      <c r="A418" s="343">
        <v>518</v>
      </c>
      <c r="B418" s="343" t="s">
        <v>1196</v>
      </c>
      <c r="C418" s="343" t="s">
        <v>2080</v>
      </c>
      <c r="D418" s="343">
        <v>1592</v>
      </c>
      <c r="E418" s="345" t="s">
        <v>52</v>
      </c>
      <c r="F418" s="345" t="s">
        <v>1537</v>
      </c>
      <c r="G418" s="352" t="s">
        <v>1041</v>
      </c>
      <c r="H418" s="343" t="s">
        <v>52</v>
      </c>
      <c r="I418" s="343" t="s">
        <v>52</v>
      </c>
      <c r="J418" s="346">
        <v>1394085.2</v>
      </c>
      <c r="K418" s="347">
        <v>4.4043231279310938E-2</v>
      </c>
      <c r="L418" s="346">
        <v>1255738</v>
      </c>
      <c r="M418" s="346">
        <v>1363524</v>
      </c>
      <c r="N418" s="346">
        <v>1614277</v>
      </c>
      <c r="O418" s="346">
        <v>1294169</v>
      </c>
      <c r="P418" s="346">
        <v>1442718</v>
      </c>
      <c r="Q418" s="346">
        <v>41843.034465629578</v>
      </c>
      <c r="R418" s="346">
        <v>42393.20189953089</v>
      </c>
      <c r="S418" s="346">
        <v>90251.078502241027</v>
      </c>
      <c r="T418" s="346">
        <v>46546.057929551665</v>
      </c>
      <c r="U418" s="346">
        <v>85966.711636369058</v>
      </c>
      <c r="V418" s="353">
        <f t="shared" si="32"/>
        <v>0.15597567463277692</v>
      </c>
      <c r="W418" s="288">
        <v>0.16261461537388955</v>
      </c>
      <c r="X418" s="288">
        <v>0.15627299820796758</v>
      </c>
      <c r="Y418" s="288">
        <v>0.15438163905787983</v>
      </c>
      <c r="Z418" s="288">
        <v>0.15928105849784679</v>
      </c>
      <c r="AA418" s="288">
        <v>0.14639576768643509</v>
      </c>
      <c r="AB418" s="288">
        <v>0.15690796897264281</v>
      </c>
      <c r="AC418" s="345" t="str">
        <f t="shared" si="33"/>
        <v>Dhaka FR Non-PNP</v>
      </c>
      <c r="AD418" s="363">
        <v>1255738</v>
      </c>
      <c r="AE418" s="363">
        <v>1363524</v>
      </c>
      <c r="AF418" s="363">
        <v>1614277</v>
      </c>
      <c r="AG418" s="363">
        <v>1294169</v>
      </c>
      <c r="AH418" s="363">
        <v>1442718</v>
      </c>
      <c r="AI418" s="363">
        <v>1113008</v>
      </c>
      <c r="AJ418" s="364">
        <f t="shared" si="34"/>
        <v>8083434</v>
      </c>
      <c r="AK418" s="365">
        <v>205313.163</v>
      </c>
      <c r="AL418" s="365">
        <v>213664.52420000001</v>
      </c>
      <c r="AM418" s="365">
        <v>249244.52320000003</v>
      </c>
      <c r="AN418" s="365">
        <v>206161.12169999999</v>
      </c>
      <c r="AO418" s="365">
        <v>212223.67070000002</v>
      </c>
      <c r="AP418" s="365">
        <v>174293.92079999999</v>
      </c>
      <c r="AQ418" s="366">
        <f t="shared" si="35"/>
        <v>1260900.9236000001</v>
      </c>
      <c r="AR418" s="288">
        <f t="shared" si="36"/>
        <v>0.15598580053972114</v>
      </c>
      <c r="AS418" s="357" t="s">
        <v>1497</v>
      </c>
    </row>
    <row r="419" spans="1:45" hidden="1">
      <c r="A419" s="343">
        <v>243</v>
      </c>
      <c r="B419" s="343" t="s">
        <v>1250</v>
      </c>
      <c r="C419" s="343" t="s">
        <v>2081</v>
      </c>
      <c r="D419" s="343">
        <v>2000</v>
      </c>
      <c r="E419" s="345" t="s">
        <v>52</v>
      </c>
      <c r="F419" s="345" t="s">
        <v>1537</v>
      </c>
      <c r="G419" s="352" t="s">
        <v>1041</v>
      </c>
      <c r="H419" s="343" t="s">
        <v>79</v>
      </c>
      <c r="I419" s="343" t="s">
        <v>52</v>
      </c>
      <c r="J419" s="346">
        <v>2090499</v>
      </c>
      <c r="K419" s="347">
        <v>6.3104916293716576E-2</v>
      </c>
      <c r="L419" s="346">
        <v>2032477</v>
      </c>
      <c r="M419" s="346">
        <v>2007582</v>
      </c>
      <c r="N419" s="346">
        <v>2322008</v>
      </c>
      <c r="O419" s="346">
        <v>1783434</v>
      </c>
      <c r="P419" s="346">
        <v>2306994</v>
      </c>
      <c r="Q419" s="346">
        <v>113295.39486237039</v>
      </c>
      <c r="R419" s="346">
        <v>110125.64710199251</v>
      </c>
      <c r="S419" s="346">
        <v>154030.54997811199</v>
      </c>
      <c r="T419" s="346">
        <v>117466.16741925944</v>
      </c>
      <c r="U419" s="346">
        <v>164686.06267375668</v>
      </c>
      <c r="V419" s="353">
        <f t="shared" si="32"/>
        <v>0.1631760873772666</v>
      </c>
      <c r="W419" s="288">
        <v>0.15750814915586489</v>
      </c>
      <c r="X419" s="288">
        <v>0.16044549694933924</v>
      </c>
      <c r="Y419" s="288">
        <v>0.16196324317277455</v>
      </c>
      <c r="Z419" s="288">
        <v>0.17244615865167084</v>
      </c>
      <c r="AA419" s="288">
        <v>0.15749751767708492</v>
      </c>
      <c r="AB419" s="288">
        <v>0.16919595865686504</v>
      </c>
      <c r="AC419" s="345" t="str">
        <f t="shared" si="33"/>
        <v>Dhaka FR Non-PNP</v>
      </c>
      <c r="AD419" s="363">
        <v>2032477</v>
      </c>
      <c r="AE419" s="363">
        <v>2007582</v>
      </c>
      <c r="AF419" s="363">
        <v>2322008</v>
      </c>
      <c r="AG419" s="363">
        <v>1783434</v>
      </c>
      <c r="AH419" s="363">
        <v>2306994</v>
      </c>
      <c r="AI419" s="363">
        <v>1846957</v>
      </c>
      <c r="AJ419" s="364">
        <f t="shared" si="34"/>
        <v>12299452</v>
      </c>
      <c r="AK419" s="365">
        <v>319098.73200000002</v>
      </c>
      <c r="AL419" s="365">
        <v>322335.28139999998</v>
      </c>
      <c r="AM419" s="365">
        <v>375236.49280000001</v>
      </c>
      <c r="AN419" s="365">
        <v>306928.9914</v>
      </c>
      <c r="AO419" s="365">
        <v>370041.99799999996</v>
      </c>
      <c r="AP419" s="365">
        <v>311580.63370000001</v>
      </c>
      <c r="AQ419" s="366">
        <f t="shared" si="35"/>
        <v>2005222.1293000001</v>
      </c>
      <c r="AR419" s="288">
        <f t="shared" si="36"/>
        <v>0.16303345297823027</v>
      </c>
      <c r="AS419" s="357" t="s">
        <v>1497</v>
      </c>
    </row>
    <row r="420" spans="1:45" hidden="1">
      <c r="A420" s="343">
        <v>368</v>
      </c>
      <c r="B420" s="343" t="s">
        <v>1052</v>
      </c>
      <c r="C420" s="343" t="s">
        <v>2082</v>
      </c>
      <c r="D420" s="343">
        <v>1010</v>
      </c>
      <c r="E420" s="345" t="s">
        <v>52</v>
      </c>
      <c r="F420" s="345" t="s">
        <v>1537</v>
      </c>
      <c r="G420" s="352" t="s">
        <v>1041</v>
      </c>
      <c r="H420" s="343" t="s">
        <v>52</v>
      </c>
      <c r="I420" s="343" t="s">
        <v>52</v>
      </c>
      <c r="J420" s="346">
        <v>1945867.4</v>
      </c>
      <c r="K420" s="347">
        <v>3.0578746139099455E-2</v>
      </c>
      <c r="L420" s="346">
        <v>1408985</v>
      </c>
      <c r="M420" s="346">
        <v>1625972</v>
      </c>
      <c r="N420" s="346">
        <v>2245566</v>
      </c>
      <c r="O420" s="346">
        <v>2072876</v>
      </c>
      <c r="P420" s="346">
        <v>2375938</v>
      </c>
      <c r="Q420" s="346">
        <v>8779.7670926139108</v>
      </c>
      <c r="R420" s="346">
        <v>28017.808091989165</v>
      </c>
      <c r="S420" s="346">
        <v>80566.438389241579</v>
      </c>
      <c r="T420" s="346">
        <v>70652.558343942277</v>
      </c>
      <c r="U420" s="346">
        <v>109494.35430696048</v>
      </c>
      <c r="V420" s="353">
        <f t="shared" si="32"/>
        <v>0.13525219215415474</v>
      </c>
      <c r="W420" s="288">
        <v>0.13140281241284951</v>
      </c>
      <c r="X420" s="288">
        <v>0.13152817884289011</v>
      </c>
      <c r="Y420" s="288">
        <v>0.12665737348764175</v>
      </c>
      <c r="Z420" s="288">
        <v>0.13680010685905161</v>
      </c>
      <c r="AA420" s="288">
        <v>0.13040722071758085</v>
      </c>
      <c r="AB420" s="288">
        <v>0.15471746060491459</v>
      </c>
      <c r="AC420" s="345" t="str">
        <f t="shared" si="33"/>
        <v>Dhaka FR Non-PNP</v>
      </c>
      <c r="AD420" s="363">
        <v>1408985</v>
      </c>
      <c r="AE420" s="363">
        <v>1625972</v>
      </c>
      <c r="AF420" s="363">
        <v>2245566</v>
      </c>
      <c r="AG420" s="363">
        <v>2072876</v>
      </c>
      <c r="AH420" s="363">
        <v>2375938</v>
      </c>
      <c r="AI420" s="363">
        <v>1795474</v>
      </c>
      <c r="AJ420" s="364">
        <f t="shared" si="34"/>
        <v>11524811</v>
      </c>
      <c r="AK420" s="365">
        <v>191904.02939999997</v>
      </c>
      <c r="AL420" s="365">
        <v>223083.35839999997</v>
      </c>
      <c r="AM420" s="365">
        <v>284288.78219999996</v>
      </c>
      <c r="AN420" s="365">
        <v>267491.158</v>
      </c>
      <c r="AO420" s="365">
        <v>305782.9632</v>
      </c>
      <c r="AP420" s="365">
        <v>276851.451</v>
      </c>
      <c r="AQ420" s="366">
        <f t="shared" si="35"/>
        <v>1549401.7421999997</v>
      </c>
      <c r="AR420" s="288">
        <f t="shared" si="36"/>
        <v>0.134440533749317</v>
      </c>
      <c r="AS420" s="357" t="s">
        <v>1497</v>
      </c>
    </row>
    <row r="421" spans="1:45">
      <c r="A421" s="343">
        <v>767</v>
      </c>
      <c r="B421" s="343" t="s">
        <v>1073</v>
      </c>
      <c r="C421" s="343" t="s">
        <v>2083</v>
      </c>
      <c r="D421" s="343">
        <v>1100</v>
      </c>
      <c r="E421" s="345" t="s">
        <v>195</v>
      </c>
      <c r="F421" s="345" t="s">
        <v>1537</v>
      </c>
      <c r="G421" s="352" t="s">
        <v>1041</v>
      </c>
      <c r="H421" s="343" t="s">
        <v>195</v>
      </c>
      <c r="I421" s="343" t="s">
        <v>1863</v>
      </c>
      <c r="J421" s="346">
        <v>882086.6</v>
      </c>
      <c r="K421" s="347">
        <v>7.6174103981457289E-3</v>
      </c>
      <c r="L421" s="346">
        <v>759075</v>
      </c>
      <c r="M421" s="346">
        <v>945918</v>
      </c>
      <c r="N421" s="346">
        <v>1250351</v>
      </c>
      <c r="O421" s="346">
        <v>609540</v>
      </c>
      <c r="P421" s="346">
        <v>845549</v>
      </c>
      <c r="Q421" s="346">
        <v>-9723.2112873684964</v>
      </c>
      <c r="R421" s="346">
        <v>9714.0890167194302</v>
      </c>
      <c r="S421" s="346">
        <v>68467.867655087932</v>
      </c>
      <c r="T421" s="346">
        <v>-51774.626533467381</v>
      </c>
      <c r="U421" s="346">
        <v>16911.959343553579</v>
      </c>
      <c r="V421" s="353">
        <f t="shared" si="32"/>
        <v>0.14238188944258676</v>
      </c>
      <c r="W421" s="288">
        <v>0.14025731393260638</v>
      </c>
      <c r="X421" s="288">
        <v>0.14753526677317572</v>
      </c>
      <c r="Y421" s="288">
        <v>0.14828953381095436</v>
      </c>
      <c r="Z421" s="288">
        <v>0.13438477196802887</v>
      </c>
      <c r="AA421" s="288">
        <v>0.12576890052769765</v>
      </c>
      <c r="AB421" s="288">
        <v>0.15805554964305765</v>
      </c>
      <c r="AC421" s="345" t="str">
        <f t="shared" si="33"/>
        <v>Chattogram FR Non-PNP</v>
      </c>
      <c r="AD421" s="363">
        <v>759075</v>
      </c>
      <c r="AE421" s="363">
        <v>945918</v>
      </c>
      <c r="AF421" s="363">
        <v>1250351</v>
      </c>
      <c r="AG421" s="363">
        <v>609540</v>
      </c>
      <c r="AH421" s="363">
        <v>845549</v>
      </c>
      <c r="AI421" s="363">
        <v>630652</v>
      </c>
      <c r="AJ421" s="364">
        <f t="shared" si="34"/>
        <v>5041085</v>
      </c>
      <c r="AK421" s="365">
        <v>108243.8098</v>
      </c>
      <c r="AL421" s="365">
        <v>139617.3492</v>
      </c>
      <c r="AM421" s="365">
        <v>185302.31460000001</v>
      </c>
      <c r="AN421" s="365">
        <v>81922.444799999997</v>
      </c>
      <c r="AO421" s="365">
        <v>109695.4341</v>
      </c>
      <c r="AP421" s="365">
        <v>99628.953999999998</v>
      </c>
      <c r="AQ421" s="366">
        <f t="shared" si="35"/>
        <v>724410.30650000006</v>
      </c>
      <c r="AR421" s="288">
        <f t="shared" si="36"/>
        <v>0.14370126798100014</v>
      </c>
      <c r="AS421" s="357" t="s">
        <v>1494</v>
      </c>
    </row>
    <row r="422" spans="1:45" hidden="1">
      <c r="A422" s="343">
        <v>234</v>
      </c>
      <c r="B422" s="343" t="s">
        <v>1275</v>
      </c>
      <c r="C422" s="343" t="s">
        <v>2084</v>
      </c>
      <c r="D422" s="343">
        <v>2365</v>
      </c>
      <c r="E422" s="345" t="s">
        <v>52</v>
      </c>
      <c r="F422" s="345" t="s">
        <v>1537</v>
      </c>
      <c r="G422" s="352" t="s">
        <v>1041</v>
      </c>
      <c r="H422" s="343" t="s">
        <v>165</v>
      </c>
      <c r="I422" s="343" t="s">
        <v>52</v>
      </c>
      <c r="J422" s="346">
        <v>2190299.4</v>
      </c>
      <c r="K422" s="347">
        <v>7.1710176456009564E-2</v>
      </c>
      <c r="L422" s="346">
        <v>2057005</v>
      </c>
      <c r="M422" s="346">
        <v>2261031</v>
      </c>
      <c r="N422" s="346">
        <v>2631657</v>
      </c>
      <c r="O422" s="346">
        <v>1766206</v>
      </c>
      <c r="P422" s="346">
        <v>2235598</v>
      </c>
      <c r="Q422" s="346">
        <v>127498.85193440632</v>
      </c>
      <c r="R422" s="346">
        <v>132222.99575839494</v>
      </c>
      <c r="S422" s="346">
        <v>211998.552407576</v>
      </c>
      <c r="T422" s="346">
        <v>98455.326627136441</v>
      </c>
      <c r="U422" s="346">
        <v>215158.0555999456</v>
      </c>
      <c r="V422" s="353">
        <f t="shared" si="32"/>
        <v>0.17390956896662502</v>
      </c>
      <c r="W422" s="288">
        <v>0.16924127953490295</v>
      </c>
      <c r="X422" s="288">
        <v>0.1679895278799613</v>
      </c>
      <c r="Y422" s="288">
        <v>0.16436023845974959</v>
      </c>
      <c r="Z422" s="288">
        <v>0.18292913014937351</v>
      </c>
      <c r="AA422" s="288">
        <v>0.17261115874698671</v>
      </c>
      <c r="AB422" s="288">
        <v>0.18632607902877607</v>
      </c>
      <c r="AC422" s="345" t="str">
        <f t="shared" si="33"/>
        <v>Dhaka FR Non-PNP</v>
      </c>
      <c r="AD422" s="363">
        <v>2057005</v>
      </c>
      <c r="AE422" s="363">
        <v>2261031</v>
      </c>
      <c r="AF422" s="363">
        <v>2631657</v>
      </c>
      <c r="AG422" s="363">
        <v>1766206</v>
      </c>
      <c r="AH422" s="363">
        <v>2235598</v>
      </c>
      <c r="AI422" s="363">
        <v>2222167</v>
      </c>
      <c r="AJ422" s="364">
        <f t="shared" si="34"/>
        <v>13173664</v>
      </c>
      <c r="AK422" s="365">
        <v>352365.47039999999</v>
      </c>
      <c r="AL422" s="365">
        <v>382566.27599999995</v>
      </c>
      <c r="AM422" s="365">
        <v>432644.57519999996</v>
      </c>
      <c r="AN422" s="365">
        <v>323038.89449999999</v>
      </c>
      <c r="AO422" s="365">
        <v>392123.71380000003</v>
      </c>
      <c r="AP422" s="365">
        <v>414208.01440000004</v>
      </c>
      <c r="AQ422" s="366">
        <f t="shared" si="35"/>
        <v>2296946.9443000001</v>
      </c>
      <c r="AR422" s="288">
        <f t="shared" si="36"/>
        <v>0.17435900477649954</v>
      </c>
      <c r="AS422" s="357" t="s">
        <v>1497</v>
      </c>
    </row>
    <row r="423" spans="1:45" hidden="1">
      <c r="A423" s="343">
        <v>318</v>
      </c>
      <c r="B423" s="343" t="s">
        <v>1203</v>
      </c>
      <c r="C423" s="343" t="s">
        <v>2085</v>
      </c>
      <c r="D423" s="343">
        <v>1620</v>
      </c>
      <c r="E423" s="345" t="s">
        <v>52</v>
      </c>
      <c r="F423" s="345" t="s">
        <v>1537</v>
      </c>
      <c r="G423" s="352" t="s">
        <v>1041</v>
      </c>
      <c r="H423" s="343" t="s">
        <v>79</v>
      </c>
      <c r="I423" s="343" t="s">
        <v>52</v>
      </c>
      <c r="J423" s="346">
        <v>1950631</v>
      </c>
      <c r="K423" s="347">
        <v>5.6936852052705142E-2</v>
      </c>
      <c r="L423" s="346">
        <v>1794040</v>
      </c>
      <c r="M423" s="346">
        <v>1804081</v>
      </c>
      <c r="N423" s="346">
        <v>2355720</v>
      </c>
      <c r="O423" s="346">
        <v>1578761</v>
      </c>
      <c r="P423" s="346">
        <v>2220553</v>
      </c>
      <c r="Q423" s="346">
        <v>85410.689512741956</v>
      </c>
      <c r="R423" s="346">
        <v>78994.263474026229</v>
      </c>
      <c r="S423" s="346">
        <v>165316.16106078401</v>
      </c>
      <c r="T423" s="346">
        <v>77861.089842050045</v>
      </c>
      <c r="U423" s="346">
        <v>147731.73939249921</v>
      </c>
      <c r="V423" s="353">
        <f t="shared" si="32"/>
        <v>0.16341011057648566</v>
      </c>
      <c r="W423" s="288">
        <v>0.15995633404007861</v>
      </c>
      <c r="X423" s="288">
        <v>0.16388973402811022</v>
      </c>
      <c r="Y423" s="288">
        <v>0.15311137885326723</v>
      </c>
      <c r="Z423" s="288">
        <v>0.17629539299632693</v>
      </c>
      <c r="AA423" s="288">
        <v>0.15707053955134867</v>
      </c>
      <c r="AB423" s="288">
        <v>0.17013728398978237</v>
      </c>
      <c r="AC423" s="345" t="str">
        <f t="shared" si="33"/>
        <v>Dhaka FR Non-PNP</v>
      </c>
      <c r="AD423" s="363">
        <v>1794040</v>
      </c>
      <c r="AE423" s="363">
        <v>1804081</v>
      </c>
      <c r="AF423" s="363">
        <v>2355720</v>
      </c>
      <c r="AG423" s="363">
        <v>1578761</v>
      </c>
      <c r="AH423" s="363">
        <v>2220553</v>
      </c>
      <c r="AI423" s="363">
        <v>1624177</v>
      </c>
      <c r="AJ423" s="364">
        <f t="shared" si="34"/>
        <v>11377332</v>
      </c>
      <c r="AK423" s="365">
        <v>289737.13699999999</v>
      </c>
      <c r="AL423" s="365">
        <v>295688.712</v>
      </c>
      <c r="AM423" s="365">
        <v>360896.1508</v>
      </c>
      <c r="AN423" s="365">
        <v>278335.56430000003</v>
      </c>
      <c r="AO423" s="365">
        <v>349958.83759999997</v>
      </c>
      <c r="AP423" s="365">
        <v>276269.10570000001</v>
      </c>
      <c r="AQ423" s="366">
        <f t="shared" si="35"/>
        <v>1850885.5073999998</v>
      </c>
      <c r="AR423" s="288">
        <f t="shared" si="36"/>
        <v>0.16268185787318148</v>
      </c>
      <c r="AS423" s="357" t="s">
        <v>1497</v>
      </c>
    </row>
    <row r="424" spans="1:45" hidden="1">
      <c r="A424" s="343">
        <v>235</v>
      </c>
      <c r="B424" s="343" t="s">
        <v>1089</v>
      </c>
      <c r="C424" s="343" t="s">
        <v>2086</v>
      </c>
      <c r="D424" s="343">
        <v>1182</v>
      </c>
      <c r="E424" s="345" t="s">
        <v>52</v>
      </c>
      <c r="F424" s="345" t="s">
        <v>1537</v>
      </c>
      <c r="G424" s="352" t="s">
        <v>1041</v>
      </c>
      <c r="H424" s="343" t="s">
        <v>52</v>
      </c>
      <c r="I424" s="343" t="s">
        <v>52</v>
      </c>
      <c r="J424" s="346">
        <v>2194565.7999999998</v>
      </c>
      <c r="K424" s="347">
        <v>6.1992779067496021E-2</v>
      </c>
      <c r="L424" s="346">
        <v>2037338</v>
      </c>
      <c r="M424" s="346">
        <v>2240511</v>
      </c>
      <c r="N424" s="346">
        <v>2416974</v>
      </c>
      <c r="O424" s="346">
        <v>1937127</v>
      </c>
      <c r="P424" s="346">
        <v>2340879</v>
      </c>
      <c r="Q424" s="346">
        <v>134000.832131954</v>
      </c>
      <c r="R424" s="346">
        <v>132404.73912331235</v>
      </c>
      <c r="S424" s="346">
        <v>162755.75382415525</v>
      </c>
      <c r="T424" s="346">
        <v>106570.9815430647</v>
      </c>
      <c r="U424" s="346">
        <v>144503.85731992696</v>
      </c>
      <c r="V424" s="353">
        <f t="shared" si="32"/>
        <v>0.15204529202230019</v>
      </c>
      <c r="W424" s="288">
        <v>0.14974265761385228</v>
      </c>
      <c r="X424" s="288">
        <v>0.15107367064443047</v>
      </c>
      <c r="Y424" s="288">
        <v>0.15374782142660365</v>
      </c>
      <c r="Z424" s="288">
        <v>0.16433362415364333</v>
      </c>
      <c r="AA424" s="288">
        <v>0.15223838446629465</v>
      </c>
      <c r="AB424" s="288">
        <v>0.14113559382897664</v>
      </c>
      <c r="AC424" s="345" t="str">
        <f t="shared" si="33"/>
        <v>Dhaka FR Non-PNP</v>
      </c>
      <c r="AD424" s="363">
        <v>2037338</v>
      </c>
      <c r="AE424" s="363">
        <v>2240511</v>
      </c>
      <c r="AF424" s="363">
        <v>2416974</v>
      </c>
      <c r="AG424" s="363">
        <v>1937127</v>
      </c>
      <c r="AH424" s="363">
        <v>2340879</v>
      </c>
      <c r="AI424" s="363">
        <v>2279337</v>
      </c>
      <c r="AJ424" s="364">
        <f t="shared" si="34"/>
        <v>13252166</v>
      </c>
      <c r="AK424" s="365">
        <v>304989.49859999999</v>
      </c>
      <c r="AL424" s="365">
        <v>339437.26500000001</v>
      </c>
      <c r="AM424" s="365">
        <v>368575.72499999998</v>
      </c>
      <c r="AN424" s="365">
        <v>318076.41760000004</v>
      </c>
      <c r="AO424" s="365">
        <v>360729.14569999999</v>
      </c>
      <c r="AP424" s="365">
        <v>321606.97240000003</v>
      </c>
      <c r="AQ424" s="366">
        <f t="shared" si="35"/>
        <v>2013415.0243000002</v>
      </c>
      <c r="AR424" s="288">
        <f t="shared" si="36"/>
        <v>0.15193101446963464</v>
      </c>
      <c r="AS424" s="357" t="s">
        <v>1497</v>
      </c>
    </row>
    <row r="425" spans="1:45" hidden="1">
      <c r="A425" s="343">
        <v>321</v>
      </c>
      <c r="B425" s="343" t="s">
        <v>1217</v>
      </c>
      <c r="C425" s="343" t="s">
        <v>1398</v>
      </c>
      <c r="D425" s="343">
        <v>1715</v>
      </c>
      <c r="E425" s="345" t="s">
        <v>52</v>
      </c>
      <c r="F425" s="345" t="s">
        <v>1537</v>
      </c>
      <c r="G425" s="352" t="s">
        <v>1041</v>
      </c>
      <c r="H425" s="343" t="s">
        <v>206</v>
      </c>
      <c r="I425" s="343" t="s">
        <v>52</v>
      </c>
      <c r="J425" s="346">
        <v>1527330.2</v>
      </c>
      <c r="K425" s="347">
        <v>6.5032692791397062E-2</v>
      </c>
      <c r="L425" s="346">
        <v>1067224</v>
      </c>
      <c r="M425" s="346">
        <v>1512521</v>
      </c>
      <c r="N425" s="346">
        <v>2067863</v>
      </c>
      <c r="O425" s="346">
        <v>1223362</v>
      </c>
      <c r="P425" s="346">
        <v>1765681</v>
      </c>
      <c r="Q425" s="346">
        <v>59002.779424294044</v>
      </c>
      <c r="R425" s="346">
        <v>84104.387827817205</v>
      </c>
      <c r="S425" s="346">
        <v>165842.22400078439</v>
      </c>
      <c r="T425" s="346">
        <v>51521.752572415804</v>
      </c>
      <c r="U425" s="346">
        <v>136160.83461280362</v>
      </c>
      <c r="V425" s="353">
        <f t="shared" si="32"/>
        <v>0.1644440456988415</v>
      </c>
      <c r="W425" s="288">
        <v>0.16461738751989605</v>
      </c>
      <c r="X425" s="288">
        <v>0.16064036503077644</v>
      </c>
      <c r="Y425" s="288">
        <v>0.15743725974160766</v>
      </c>
      <c r="Z425" s="288">
        <v>0.17281066170347678</v>
      </c>
      <c r="AA425" s="288">
        <v>0.1602388360880477</v>
      </c>
      <c r="AB425" s="288">
        <v>0.17091976410924445</v>
      </c>
      <c r="AC425" s="345" t="str">
        <f t="shared" si="33"/>
        <v>Dhaka FR Non-PNP</v>
      </c>
      <c r="AD425" s="363">
        <v>1067224</v>
      </c>
      <c r="AE425" s="363">
        <v>1512521</v>
      </c>
      <c r="AF425" s="363">
        <v>2067863</v>
      </c>
      <c r="AG425" s="363">
        <v>1223362</v>
      </c>
      <c r="AH425" s="363">
        <v>1765681</v>
      </c>
      <c r="AI425" s="363">
        <v>1443975</v>
      </c>
      <c r="AJ425" s="364">
        <f t="shared" si="34"/>
        <v>9080626</v>
      </c>
      <c r="AK425" s="365">
        <v>177372.62879999998</v>
      </c>
      <c r="AL425" s="365">
        <v>245935.75199999998</v>
      </c>
      <c r="AM425" s="365">
        <v>325481.63620000001</v>
      </c>
      <c r="AN425" s="365">
        <v>211397.12640000001</v>
      </c>
      <c r="AO425" s="365">
        <v>278841.98100000003</v>
      </c>
      <c r="AP425" s="365">
        <v>246286.86060000001</v>
      </c>
      <c r="AQ425" s="366">
        <f t="shared" si="35"/>
        <v>1485315.9850000001</v>
      </c>
      <c r="AR425" s="288">
        <f t="shared" si="36"/>
        <v>0.16356977866944417</v>
      </c>
      <c r="AS425" s="357" t="s">
        <v>1497</v>
      </c>
    </row>
    <row r="426" spans="1:45" hidden="1">
      <c r="A426" s="343">
        <v>478</v>
      </c>
      <c r="B426" s="343" t="s">
        <v>1137</v>
      </c>
      <c r="C426" s="343" t="s">
        <v>2087</v>
      </c>
      <c r="D426" s="343">
        <v>1410</v>
      </c>
      <c r="E426" s="345" t="s">
        <v>189</v>
      </c>
      <c r="F426" s="345" t="s">
        <v>1537</v>
      </c>
      <c r="G426" s="352" t="s">
        <v>1041</v>
      </c>
      <c r="H426" s="343" t="s">
        <v>211</v>
      </c>
      <c r="I426" s="343" t="s">
        <v>1863</v>
      </c>
      <c r="J426" s="346">
        <v>1362800.2</v>
      </c>
      <c r="K426" s="347">
        <v>5.876151370458986E-2</v>
      </c>
      <c r="L426" s="346">
        <v>1314099</v>
      </c>
      <c r="M426" s="346">
        <v>1271442</v>
      </c>
      <c r="N426" s="346">
        <v>1666144</v>
      </c>
      <c r="O426" s="346">
        <v>1033837</v>
      </c>
      <c r="P426" s="346">
        <v>1528479</v>
      </c>
      <c r="Q426" s="346">
        <v>69758.015001560445</v>
      </c>
      <c r="R426" s="346">
        <v>56531.190461298276</v>
      </c>
      <c r="S426" s="346">
        <v>122251.65092701555</v>
      </c>
      <c r="T426" s="346">
        <v>43710.264351122576</v>
      </c>
      <c r="U426" s="346">
        <v>108149.89240359221</v>
      </c>
      <c r="V426" s="353">
        <f t="shared" si="32"/>
        <v>0.16144648907860082</v>
      </c>
      <c r="W426" s="288">
        <v>0.14503283193749747</v>
      </c>
      <c r="X426" s="288">
        <v>0.15390747711107053</v>
      </c>
      <c r="Y426" s="288">
        <v>0.16056991026600026</v>
      </c>
      <c r="Z426" s="288">
        <v>0.17716204622978085</v>
      </c>
      <c r="AA426" s="288">
        <v>0.1565514336934434</v>
      </c>
      <c r="AB426" s="288">
        <v>0.17545523523381248</v>
      </c>
      <c r="AC426" s="345" t="str">
        <f t="shared" si="33"/>
        <v>Barishal FR Non-PNP</v>
      </c>
      <c r="AD426" s="363">
        <v>1314099</v>
      </c>
      <c r="AE426" s="363">
        <v>1271442</v>
      </c>
      <c r="AF426" s="363">
        <v>1666144</v>
      </c>
      <c r="AG426" s="363">
        <v>1033837</v>
      </c>
      <c r="AH426" s="363">
        <v>1528479</v>
      </c>
      <c r="AI426" s="363">
        <v>1048083</v>
      </c>
      <c r="AJ426" s="364">
        <f t="shared" si="34"/>
        <v>7862084</v>
      </c>
      <c r="AK426" s="365">
        <v>192909.58640000003</v>
      </c>
      <c r="AL426" s="365">
        <v>195675.2316</v>
      </c>
      <c r="AM426" s="365">
        <v>267582.40519999998</v>
      </c>
      <c r="AN426" s="365">
        <v>183092.35560000001</v>
      </c>
      <c r="AO426" s="365">
        <v>240735.6</v>
      </c>
      <c r="AP426" s="365">
        <v>183829.19779999999</v>
      </c>
      <c r="AQ426" s="366">
        <f t="shared" si="35"/>
        <v>1263824.3766000001</v>
      </c>
      <c r="AR426" s="288">
        <f t="shared" si="36"/>
        <v>0.16074928436277203</v>
      </c>
      <c r="AS426" s="357" t="s">
        <v>1495</v>
      </c>
    </row>
    <row r="427" spans="1:45" hidden="1">
      <c r="A427" s="343">
        <v>445</v>
      </c>
      <c r="B427" s="343" t="s">
        <v>1106</v>
      </c>
      <c r="C427" s="343" t="s">
        <v>2088</v>
      </c>
      <c r="D427" s="343">
        <v>1270</v>
      </c>
      <c r="E427" s="345" t="s">
        <v>52</v>
      </c>
      <c r="F427" s="345" t="s">
        <v>1537</v>
      </c>
      <c r="G427" s="352" t="s">
        <v>1041</v>
      </c>
      <c r="H427" s="343" t="s">
        <v>52</v>
      </c>
      <c r="I427" s="343" t="s">
        <v>52</v>
      </c>
      <c r="J427" s="346">
        <v>2106769.6</v>
      </c>
      <c r="K427" s="347">
        <v>4.8268920638363501E-2</v>
      </c>
      <c r="L427" s="346">
        <v>2094146</v>
      </c>
      <c r="M427" s="346">
        <v>1919281</v>
      </c>
      <c r="N427" s="346">
        <v>2202041</v>
      </c>
      <c r="O427" s="346">
        <v>1954706</v>
      </c>
      <c r="P427" s="346">
        <v>2363674</v>
      </c>
      <c r="Q427" s="346">
        <v>96134.132949488936</v>
      </c>
      <c r="R427" s="346">
        <v>66957.452828753332</v>
      </c>
      <c r="S427" s="346">
        <v>115297.23008294817</v>
      </c>
      <c r="T427" s="346">
        <v>87588.684282947739</v>
      </c>
      <c r="U427" s="346">
        <v>142479.97298444592</v>
      </c>
      <c r="V427" s="353">
        <f t="shared" si="32"/>
        <v>0.1585124887057959</v>
      </c>
      <c r="W427" s="288">
        <v>0.16069916178087185</v>
      </c>
      <c r="X427" s="288">
        <v>0.15797150440431171</v>
      </c>
      <c r="Y427" s="288">
        <v>0.15371191794631978</v>
      </c>
      <c r="Z427" s="288">
        <v>0.16231693547598719</v>
      </c>
      <c r="AA427" s="288">
        <v>0.14924940225725353</v>
      </c>
      <c r="AB427" s="288">
        <v>0.16712601037003152</v>
      </c>
      <c r="AC427" s="345" t="str">
        <f t="shared" si="33"/>
        <v>Dhaka FR Non-PNP</v>
      </c>
      <c r="AD427" s="363">
        <v>2094146</v>
      </c>
      <c r="AE427" s="363">
        <v>1919281</v>
      </c>
      <c r="AF427" s="363">
        <v>2202041</v>
      </c>
      <c r="AG427" s="363">
        <v>1954706</v>
      </c>
      <c r="AH427" s="363">
        <v>2363674</v>
      </c>
      <c r="AI427" s="363">
        <v>1888813</v>
      </c>
      <c r="AJ427" s="364">
        <f t="shared" si="34"/>
        <v>12422661</v>
      </c>
      <c r="AK427" s="365">
        <v>337785.42719999998</v>
      </c>
      <c r="AL427" s="365">
        <v>306125.6385</v>
      </c>
      <c r="AM427" s="365">
        <v>339334.36399999994</v>
      </c>
      <c r="AN427" s="365">
        <v>317248.62150000001</v>
      </c>
      <c r="AO427" s="365">
        <v>348878.28240000003</v>
      </c>
      <c r="AP427" s="365">
        <v>315611.46179999999</v>
      </c>
      <c r="AQ427" s="366">
        <f t="shared" si="35"/>
        <v>1964983.7953999999</v>
      </c>
      <c r="AR427" s="288">
        <f t="shared" si="36"/>
        <v>0.15817736597658102</v>
      </c>
      <c r="AS427" s="357" t="s">
        <v>1497</v>
      </c>
    </row>
    <row r="428" spans="1:45" hidden="1">
      <c r="A428" s="343">
        <v>164</v>
      </c>
      <c r="B428" s="343" t="s">
        <v>1246</v>
      </c>
      <c r="C428" s="343" t="s">
        <v>2089</v>
      </c>
      <c r="D428" s="343">
        <v>1900</v>
      </c>
      <c r="E428" s="345" t="s">
        <v>52</v>
      </c>
      <c r="F428" s="345" t="s">
        <v>1537</v>
      </c>
      <c r="G428" s="352" t="s">
        <v>1041</v>
      </c>
      <c r="H428" s="343" t="s">
        <v>52</v>
      </c>
      <c r="I428" s="343" t="s">
        <v>52</v>
      </c>
      <c r="J428" s="346">
        <v>3008541</v>
      </c>
      <c r="K428" s="347">
        <v>6.6546548086980045E-2</v>
      </c>
      <c r="L428" s="346">
        <v>2775426</v>
      </c>
      <c r="M428" s="346">
        <v>2809682</v>
      </c>
      <c r="N428" s="346">
        <v>3196000</v>
      </c>
      <c r="O428" s="346">
        <v>3203446</v>
      </c>
      <c r="P428" s="346">
        <v>3058151</v>
      </c>
      <c r="Q428" s="346">
        <v>172895.00931317953</v>
      </c>
      <c r="R428" s="346">
        <v>161714.56060821528</v>
      </c>
      <c r="S428" s="346">
        <v>211689.00077907194</v>
      </c>
      <c r="T428" s="346">
        <v>233462.63078592654</v>
      </c>
      <c r="U428" s="346">
        <v>221278.8901543619</v>
      </c>
      <c r="V428" s="353">
        <f t="shared" si="32"/>
        <v>0.15486467537850282</v>
      </c>
      <c r="W428" s="288">
        <v>0.15916073344329915</v>
      </c>
      <c r="X428" s="288">
        <v>0.15592331325216383</v>
      </c>
      <c r="Y428" s="288">
        <v>0.14698165207919631</v>
      </c>
      <c r="Z428" s="288">
        <v>0.15797128502585675</v>
      </c>
      <c r="AA428" s="288">
        <v>0.14982320714565825</v>
      </c>
      <c r="AB428" s="288">
        <v>0.15932786132484267</v>
      </c>
      <c r="AC428" s="345" t="str">
        <f t="shared" si="33"/>
        <v>Dhaka FR Non-PNP</v>
      </c>
      <c r="AD428" s="363">
        <v>2775426</v>
      </c>
      <c r="AE428" s="363">
        <v>2809682</v>
      </c>
      <c r="AF428" s="363">
        <v>3196000</v>
      </c>
      <c r="AG428" s="363">
        <v>3203446</v>
      </c>
      <c r="AH428" s="363">
        <v>3058151</v>
      </c>
      <c r="AI428" s="363">
        <v>2840694</v>
      </c>
      <c r="AJ428" s="364">
        <f t="shared" si="34"/>
        <v>17883399</v>
      </c>
      <c r="AK428" s="365">
        <v>443513.23459999997</v>
      </c>
      <c r="AL428" s="365">
        <v>440277.16940000001</v>
      </c>
      <c r="AM428" s="365">
        <v>468777.6495</v>
      </c>
      <c r="AN428" s="365">
        <v>506144.31</v>
      </c>
      <c r="AO428" s="365">
        <v>456887.90880000003</v>
      </c>
      <c r="AP428" s="365">
        <v>452518.57169999997</v>
      </c>
      <c r="AQ428" s="366">
        <f t="shared" si="35"/>
        <v>2768118.8439999996</v>
      </c>
      <c r="AR428" s="288">
        <f t="shared" si="36"/>
        <v>0.15478706503165307</v>
      </c>
      <c r="AS428" s="357" t="s">
        <v>1497</v>
      </c>
    </row>
    <row r="429" spans="1:45" hidden="1">
      <c r="A429" s="343">
        <v>460</v>
      </c>
      <c r="B429" s="343" t="s">
        <v>1081</v>
      </c>
      <c r="C429" s="343" t="s">
        <v>2090</v>
      </c>
      <c r="D429" s="343">
        <v>1150</v>
      </c>
      <c r="E429" s="345" t="s">
        <v>52</v>
      </c>
      <c r="F429" s="345" t="s">
        <v>1537</v>
      </c>
      <c r="G429" s="352" t="s">
        <v>1041</v>
      </c>
      <c r="H429" s="343" t="s">
        <v>52</v>
      </c>
      <c r="I429" s="343" t="s">
        <v>52</v>
      </c>
      <c r="J429" s="346">
        <v>1256542.8</v>
      </c>
      <c r="K429" s="347">
        <v>4.6288718239164875E-2</v>
      </c>
      <c r="L429" s="346">
        <v>1043729</v>
      </c>
      <c r="M429" s="346">
        <v>1304917</v>
      </c>
      <c r="N429" s="346">
        <v>1479886</v>
      </c>
      <c r="O429" s="346">
        <v>1008026</v>
      </c>
      <c r="P429" s="346">
        <v>1446156</v>
      </c>
      <c r="Q429" s="346">
        <v>31116.533969020558</v>
      </c>
      <c r="R429" s="346">
        <v>53074.155694475892</v>
      </c>
      <c r="S429" s="346">
        <v>91716.302257653471</v>
      </c>
      <c r="T429" s="346">
        <v>31361.082341756352</v>
      </c>
      <c r="U429" s="346">
        <v>83550.703860350244</v>
      </c>
      <c r="V429" s="353">
        <f t="shared" si="32"/>
        <v>0.16447636147617539</v>
      </c>
      <c r="W429" s="288">
        <v>0.16210603500353041</v>
      </c>
      <c r="X429" s="288">
        <v>0.16370785584983014</v>
      </c>
      <c r="Y429" s="288">
        <v>0.15541641083448102</v>
      </c>
      <c r="Z429" s="288">
        <v>0.17184850274674088</v>
      </c>
      <c r="AA429" s="288">
        <v>0.15995808362559269</v>
      </c>
      <c r="AB429" s="288">
        <v>0.17382128079687717</v>
      </c>
      <c r="AC429" s="345" t="str">
        <f t="shared" si="33"/>
        <v>Dhaka FR Non-PNP</v>
      </c>
      <c r="AD429" s="363">
        <v>1043729</v>
      </c>
      <c r="AE429" s="363">
        <v>1304917</v>
      </c>
      <c r="AF429" s="363">
        <v>1479886</v>
      </c>
      <c r="AG429" s="363">
        <v>1008026</v>
      </c>
      <c r="AH429" s="363">
        <v>1446156</v>
      </c>
      <c r="AI429" s="363">
        <v>1041262</v>
      </c>
      <c r="AJ429" s="364">
        <f t="shared" si="34"/>
        <v>7323976</v>
      </c>
      <c r="AK429" s="365">
        <v>171484.6747</v>
      </c>
      <c r="AL429" s="365">
        <v>216485.7303</v>
      </c>
      <c r="AM429" s="365">
        <v>229678.6176</v>
      </c>
      <c r="AN429" s="365">
        <v>173178.86680000002</v>
      </c>
      <c r="AO429" s="365">
        <v>233843.58690000002</v>
      </c>
      <c r="AP429" s="365">
        <v>180753.18799999999</v>
      </c>
      <c r="AQ429" s="366">
        <f t="shared" si="35"/>
        <v>1205424.6643000001</v>
      </c>
      <c r="AR429" s="288">
        <f t="shared" si="36"/>
        <v>0.1645861024530938</v>
      </c>
      <c r="AS429" s="357" t="s">
        <v>1497</v>
      </c>
    </row>
    <row r="430" spans="1:45" hidden="1">
      <c r="A430" s="343">
        <v>392</v>
      </c>
      <c r="B430" s="343" t="s">
        <v>1047</v>
      </c>
      <c r="C430" s="343" t="s">
        <v>2091</v>
      </c>
      <c r="D430" s="343">
        <v>934</v>
      </c>
      <c r="E430" s="345" t="s">
        <v>389</v>
      </c>
      <c r="F430" s="345" t="s">
        <v>1537</v>
      </c>
      <c r="G430" s="352" t="s">
        <v>1041</v>
      </c>
      <c r="H430" s="343" t="s">
        <v>351</v>
      </c>
      <c r="I430" s="343" t="s">
        <v>1863</v>
      </c>
      <c r="J430" s="346">
        <v>1374566.2</v>
      </c>
      <c r="K430" s="347">
        <v>3.9604108098875393E-2</v>
      </c>
      <c r="L430" s="346">
        <v>1448425</v>
      </c>
      <c r="M430" s="346">
        <v>1231718</v>
      </c>
      <c r="N430" s="346">
        <v>1464599</v>
      </c>
      <c r="O430" s="346">
        <v>1261024</v>
      </c>
      <c r="P430" s="346">
        <v>1467065</v>
      </c>
      <c r="Q430" s="346">
        <v>88879.176763004565</v>
      </c>
      <c r="R430" s="346">
        <v>48940.87145610404</v>
      </c>
      <c r="S430" s="346">
        <v>89825.445829845004</v>
      </c>
      <c r="T430" s="346">
        <v>-18587.12378037686</v>
      </c>
      <c r="U430" s="346">
        <v>63133.971600725083</v>
      </c>
      <c r="V430" s="353">
        <f t="shared" si="32"/>
        <v>0.15334091095946256</v>
      </c>
      <c r="W430" s="288">
        <v>0.15875359991165813</v>
      </c>
      <c r="X430" s="288">
        <v>0.14966406207207814</v>
      </c>
      <c r="Y430" s="288">
        <v>0.14889755896109047</v>
      </c>
      <c r="Z430" s="288">
        <v>0.15770050179124959</v>
      </c>
      <c r="AA430" s="288">
        <v>0.14669288175629985</v>
      </c>
      <c r="AB430" s="288">
        <v>0.15833686126439922</v>
      </c>
      <c r="AC430" s="345" t="str">
        <f t="shared" si="33"/>
        <v>Rangpur FR Non-PNP</v>
      </c>
      <c r="AD430" s="363">
        <v>1448425</v>
      </c>
      <c r="AE430" s="363">
        <v>1231718</v>
      </c>
      <c r="AF430" s="363">
        <v>1464599</v>
      </c>
      <c r="AG430" s="363">
        <v>1261024</v>
      </c>
      <c r="AH430" s="363">
        <v>1467065</v>
      </c>
      <c r="AI430" s="363">
        <v>1297127</v>
      </c>
      <c r="AJ430" s="364">
        <f t="shared" si="34"/>
        <v>8169958</v>
      </c>
      <c r="AK430" s="365">
        <v>233920.63750000001</v>
      </c>
      <c r="AL430" s="365">
        <v>184757.85</v>
      </c>
      <c r="AM430" s="365">
        <v>218078.94</v>
      </c>
      <c r="AN430" s="365">
        <v>205181.71249999999</v>
      </c>
      <c r="AO430" s="365">
        <v>218166.356</v>
      </c>
      <c r="AP430" s="365">
        <v>205205.4914</v>
      </c>
      <c r="AQ430" s="366">
        <f t="shared" si="35"/>
        <v>1265310.9874</v>
      </c>
      <c r="AR430" s="288">
        <f t="shared" si="36"/>
        <v>0.15487362204309985</v>
      </c>
      <c r="AS430" s="357" t="s">
        <v>1501</v>
      </c>
    </row>
    <row r="431" spans="1:45" hidden="1">
      <c r="A431" s="343">
        <v>490</v>
      </c>
      <c r="B431" s="343" t="s">
        <v>1282</v>
      </c>
      <c r="C431" s="343" t="s">
        <v>2092</v>
      </c>
      <c r="D431" s="343">
        <v>2550</v>
      </c>
      <c r="E431" s="345" t="s">
        <v>189</v>
      </c>
      <c r="F431" s="345" t="s">
        <v>1537</v>
      </c>
      <c r="G431" s="352" t="s">
        <v>1041</v>
      </c>
      <c r="H431" s="343" t="s">
        <v>1139</v>
      </c>
      <c r="I431" s="343" t="s">
        <v>1863</v>
      </c>
      <c r="J431" s="346">
        <v>1354448.4</v>
      </c>
      <c r="K431" s="347">
        <v>4.3076848247663238E-2</v>
      </c>
      <c r="L431" s="346">
        <v>1169892</v>
      </c>
      <c r="M431" s="346">
        <v>1311505</v>
      </c>
      <c r="N431" s="346">
        <v>1725470</v>
      </c>
      <c r="O431" s="346">
        <v>1169906</v>
      </c>
      <c r="P431" s="346">
        <v>1395469</v>
      </c>
      <c r="Q431" s="346">
        <v>60199.650117507059</v>
      </c>
      <c r="R431" s="346">
        <v>57666.399919025687</v>
      </c>
      <c r="S431" s="346">
        <v>134253.49308875456</v>
      </c>
      <c r="T431" s="346">
        <v>61563.867755128216</v>
      </c>
      <c r="U431" s="346">
        <v>-21956.569949964178</v>
      </c>
      <c r="V431" s="353">
        <f t="shared" si="32"/>
        <v>0.15800700005653603</v>
      </c>
      <c r="W431" s="288">
        <v>0.1463699596035079</v>
      </c>
      <c r="X431" s="288">
        <v>0.14851031130344408</v>
      </c>
      <c r="Y431" s="288">
        <v>0.15492952547179015</v>
      </c>
      <c r="Z431" s="288">
        <v>0.16306865930768705</v>
      </c>
      <c r="AA431" s="288">
        <v>0.15673512254813093</v>
      </c>
      <c r="AB431" s="288">
        <v>0.17842842210465604</v>
      </c>
      <c r="AC431" s="345" t="str">
        <f t="shared" si="33"/>
        <v>Barishal FR Non-PNP</v>
      </c>
      <c r="AD431" s="363">
        <v>1169892</v>
      </c>
      <c r="AE431" s="363">
        <v>1311505</v>
      </c>
      <c r="AF431" s="363">
        <v>1725470</v>
      </c>
      <c r="AG431" s="363">
        <v>1169906</v>
      </c>
      <c r="AH431" s="363">
        <v>1395469</v>
      </c>
      <c r="AI431" s="363">
        <v>1081946</v>
      </c>
      <c r="AJ431" s="364">
        <f t="shared" si="34"/>
        <v>7854188</v>
      </c>
      <c r="AK431" s="365">
        <v>173494.83529999998</v>
      </c>
      <c r="AL431" s="365">
        <v>196070.147</v>
      </c>
      <c r="AM431" s="365">
        <v>267620.7072</v>
      </c>
      <c r="AN431" s="365">
        <v>190694.67800000001</v>
      </c>
      <c r="AO431" s="365">
        <v>218391.05499999999</v>
      </c>
      <c r="AP431" s="365">
        <v>192561.28999999998</v>
      </c>
      <c r="AQ431" s="366">
        <f t="shared" si="35"/>
        <v>1238832.7124999999</v>
      </c>
      <c r="AR431" s="288">
        <f t="shared" si="36"/>
        <v>0.15772893550549083</v>
      </c>
      <c r="AS431" s="357" t="s">
        <v>1495</v>
      </c>
    </row>
    <row r="432" spans="1:45" hidden="1">
      <c r="A432" s="343">
        <v>259</v>
      </c>
      <c r="B432" s="343" t="s">
        <v>1114</v>
      </c>
      <c r="C432" s="343" t="s">
        <v>1411</v>
      </c>
      <c r="D432" s="343">
        <v>1300</v>
      </c>
      <c r="E432" s="345" t="s">
        <v>52</v>
      </c>
      <c r="F432" s="345" t="s">
        <v>1537</v>
      </c>
      <c r="G432" s="352" t="s">
        <v>1041</v>
      </c>
      <c r="H432" s="343" t="s">
        <v>79</v>
      </c>
      <c r="I432" s="343" t="s">
        <v>52</v>
      </c>
      <c r="J432" s="346">
        <v>1798568.2</v>
      </c>
      <c r="K432" s="347">
        <v>6.0472120834374338E-2</v>
      </c>
      <c r="L432" s="346">
        <v>1774279</v>
      </c>
      <c r="M432" s="346">
        <v>1729320</v>
      </c>
      <c r="N432" s="346">
        <v>1994715</v>
      </c>
      <c r="O432" s="346">
        <v>1537835</v>
      </c>
      <c r="P432" s="346">
        <v>1956692</v>
      </c>
      <c r="Q432" s="346">
        <v>120400.82891646901</v>
      </c>
      <c r="R432" s="346">
        <v>88345.464235103747</v>
      </c>
      <c r="S432" s="346">
        <v>146764.64361040859</v>
      </c>
      <c r="T432" s="346">
        <v>79848.229978821008</v>
      </c>
      <c r="U432" s="346">
        <v>108457.00085551338</v>
      </c>
      <c r="V432" s="353">
        <f t="shared" si="32"/>
        <v>0.16241745845048944</v>
      </c>
      <c r="W432" s="288">
        <v>0.1652370391602041</v>
      </c>
      <c r="X432" s="288">
        <v>0.15563006184694686</v>
      </c>
      <c r="Y432" s="288">
        <v>0.15050327971321995</v>
      </c>
      <c r="Z432" s="288">
        <v>0.1660816181983279</v>
      </c>
      <c r="AA432" s="288">
        <v>0.15978844791361255</v>
      </c>
      <c r="AB432" s="288">
        <v>0.17726430387062522</v>
      </c>
      <c r="AC432" s="345" t="str">
        <f t="shared" si="33"/>
        <v>Dhaka FR Non-PNP</v>
      </c>
      <c r="AD432" s="363">
        <v>1774279</v>
      </c>
      <c r="AE432" s="363">
        <v>1729320</v>
      </c>
      <c r="AF432" s="363">
        <v>1994715</v>
      </c>
      <c r="AG432" s="363">
        <v>1537835</v>
      </c>
      <c r="AH432" s="363">
        <v>1956692</v>
      </c>
      <c r="AI432" s="363">
        <v>1614081</v>
      </c>
      <c r="AJ432" s="364">
        <f t="shared" si="34"/>
        <v>10606922</v>
      </c>
      <c r="AK432" s="365">
        <v>293820.60239999997</v>
      </c>
      <c r="AL432" s="365">
        <v>268909.26</v>
      </c>
      <c r="AM432" s="365">
        <v>298808.30699999997</v>
      </c>
      <c r="AN432" s="365">
        <v>255895.74399999998</v>
      </c>
      <c r="AO432" s="365">
        <v>315223.24229999998</v>
      </c>
      <c r="AP432" s="365">
        <v>286165.39140000002</v>
      </c>
      <c r="AQ432" s="366">
        <f t="shared" si="35"/>
        <v>1718822.5471000001</v>
      </c>
      <c r="AR432" s="288">
        <f t="shared" si="36"/>
        <v>0.16204725056901523</v>
      </c>
      <c r="AS432" s="357" t="s">
        <v>1497</v>
      </c>
    </row>
    <row r="433" spans="1:45" hidden="1">
      <c r="A433" s="343">
        <v>522</v>
      </c>
      <c r="B433" s="343" t="s">
        <v>1233</v>
      </c>
      <c r="C433" s="343" t="s">
        <v>2093</v>
      </c>
      <c r="D433" s="343">
        <v>1809</v>
      </c>
      <c r="E433" s="345" t="s">
        <v>52</v>
      </c>
      <c r="F433" s="345" t="s">
        <v>1537</v>
      </c>
      <c r="G433" s="352" t="s">
        <v>1041</v>
      </c>
      <c r="H433" s="343" t="s">
        <v>165</v>
      </c>
      <c r="I433" s="343" t="s">
        <v>52</v>
      </c>
      <c r="J433" s="346">
        <v>1419945.2</v>
      </c>
      <c r="K433" s="347">
        <v>3.7117853221400238E-2</v>
      </c>
      <c r="L433" s="346">
        <v>1561689</v>
      </c>
      <c r="M433" s="346">
        <v>1227218</v>
      </c>
      <c r="N433" s="346">
        <v>1653796</v>
      </c>
      <c r="O433" s="346">
        <v>1209213</v>
      </c>
      <c r="P433" s="346">
        <v>1447810</v>
      </c>
      <c r="Q433" s="346">
        <v>55986.997601279523</v>
      </c>
      <c r="R433" s="346">
        <v>18989.649061085802</v>
      </c>
      <c r="S433" s="346">
        <v>80222.387643318711</v>
      </c>
      <c r="T433" s="346">
        <v>31505.817872799002</v>
      </c>
      <c r="U433" s="346">
        <v>76821.735401675978</v>
      </c>
      <c r="V433" s="353">
        <f t="shared" si="32"/>
        <v>0.14990490064797549</v>
      </c>
      <c r="W433" s="288">
        <v>0.1349388613703234</v>
      </c>
      <c r="X433" s="288">
        <v>0.13874234689537804</v>
      </c>
      <c r="Y433" s="288">
        <v>0.14702978513703349</v>
      </c>
      <c r="Z433" s="288">
        <v>0.15777202602767298</v>
      </c>
      <c r="AA433" s="288">
        <v>0.15270575894838179</v>
      </c>
      <c r="AB433" s="288">
        <v>0.16824062550906341</v>
      </c>
      <c r="AC433" s="345" t="str">
        <f t="shared" si="33"/>
        <v>Dhaka FR Non-PNP</v>
      </c>
      <c r="AD433" s="363">
        <v>1561689</v>
      </c>
      <c r="AE433" s="363">
        <v>1227218</v>
      </c>
      <c r="AF433" s="363">
        <v>1653796</v>
      </c>
      <c r="AG433" s="363">
        <v>1209213</v>
      </c>
      <c r="AH433" s="363">
        <v>1447810</v>
      </c>
      <c r="AI433" s="363">
        <v>1255289</v>
      </c>
      <c r="AJ433" s="364">
        <f t="shared" si="34"/>
        <v>8355015</v>
      </c>
      <c r="AK433" s="365">
        <v>222072.318</v>
      </c>
      <c r="AL433" s="365">
        <v>170706.1629</v>
      </c>
      <c r="AM433" s="365">
        <v>241123.31100000002</v>
      </c>
      <c r="AN433" s="365">
        <v>190934.73270000002</v>
      </c>
      <c r="AO433" s="365">
        <v>225568.79799999998</v>
      </c>
      <c r="AP433" s="365">
        <v>210863.68800000002</v>
      </c>
      <c r="AQ433" s="366">
        <f t="shared" si="35"/>
        <v>1261269.0106000002</v>
      </c>
      <c r="AR433" s="288">
        <f t="shared" si="36"/>
        <v>0.15095951480637679</v>
      </c>
      <c r="AS433" s="357" t="s">
        <v>1497</v>
      </c>
    </row>
    <row r="434" spans="1:45">
      <c r="A434" s="343">
        <v>512</v>
      </c>
      <c r="B434" s="343" t="s">
        <v>1128</v>
      </c>
      <c r="C434" s="343" t="s">
        <v>1978</v>
      </c>
      <c r="D434" s="343">
        <v>1372</v>
      </c>
      <c r="E434" s="345" t="s">
        <v>195</v>
      </c>
      <c r="F434" s="345" t="s">
        <v>1537</v>
      </c>
      <c r="G434" s="352" t="s">
        <v>1041</v>
      </c>
      <c r="H434" s="343" t="s">
        <v>162</v>
      </c>
      <c r="I434" s="343" t="s">
        <v>1863</v>
      </c>
      <c r="J434" s="346">
        <v>1267205</v>
      </c>
      <c r="K434" s="347">
        <v>5.5640352975736218E-2</v>
      </c>
      <c r="L434" s="346">
        <v>1049346</v>
      </c>
      <c r="M434" s="346">
        <v>1416720</v>
      </c>
      <c r="N434" s="346">
        <v>1523425</v>
      </c>
      <c r="O434" s="346">
        <v>1055326</v>
      </c>
      <c r="P434" s="346">
        <v>1291208</v>
      </c>
      <c r="Q434" s="346">
        <v>46080.264627099794</v>
      </c>
      <c r="R434" s="346">
        <v>65769.648791739135</v>
      </c>
      <c r="S434" s="346">
        <v>106751.0201073277</v>
      </c>
      <c r="T434" s="346">
        <v>35602.708858063008</v>
      </c>
      <c r="U434" s="346">
        <v>98335.0250788595</v>
      </c>
      <c r="V434" s="353">
        <f t="shared" si="32"/>
        <v>0.15195413558081433</v>
      </c>
      <c r="W434" s="288">
        <v>0.15607315332413327</v>
      </c>
      <c r="X434" s="288">
        <v>0.14332930634703411</v>
      </c>
      <c r="Y434" s="288">
        <v>0.14781640760447382</v>
      </c>
      <c r="Z434" s="288">
        <v>0.15917158261279135</v>
      </c>
      <c r="AA434" s="288">
        <v>0.14139881350126046</v>
      </c>
      <c r="AB434" s="288">
        <v>0.16393555009519298</v>
      </c>
      <c r="AC434" s="345" t="str">
        <f t="shared" si="33"/>
        <v>Chattogram FR Non-PNP</v>
      </c>
      <c r="AD434" s="363">
        <v>1049346</v>
      </c>
      <c r="AE434" s="363">
        <v>1416720</v>
      </c>
      <c r="AF434" s="363">
        <v>1523425</v>
      </c>
      <c r="AG434" s="363">
        <v>1055326</v>
      </c>
      <c r="AH434" s="363">
        <v>1291208</v>
      </c>
      <c r="AI434" s="363">
        <v>988393</v>
      </c>
      <c r="AJ434" s="364">
        <f t="shared" si="34"/>
        <v>7324418</v>
      </c>
      <c r="AK434" s="365">
        <v>164012.77979999999</v>
      </c>
      <c r="AL434" s="365">
        <v>199757.37899999999</v>
      </c>
      <c r="AM434" s="365">
        <v>224705.1875</v>
      </c>
      <c r="AN434" s="365">
        <v>168007.89920000001</v>
      </c>
      <c r="AO434" s="365">
        <v>182447.83170000001</v>
      </c>
      <c r="AP434" s="365">
        <v>161997.77659999998</v>
      </c>
      <c r="AQ434" s="366">
        <f t="shared" si="35"/>
        <v>1100928.8537999999</v>
      </c>
      <c r="AR434" s="288">
        <f t="shared" si="36"/>
        <v>0.15030939711523836</v>
      </c>
      <c r="AS434" s="357" t="s">
        <v>1494</v>
      </c>
    </row>
    <row r="435" spans="1:45" hidden="1">
      <c r="A435" s="343">
        <v>404</v>
      </c>
      <c r="B435" s="343" t="s">
        <v>1088</v>
      </c>
      <c r="C435" s="343" t="s">
        <v>1417</v>
      </c>
      <c r="D435" s="343">
        <v>1178</v>
      </c>
      <c r="E435" s="345" t="s">
        <v>52</v>
      </c>
      <c r="F435" s="345" t="s">
        <v>1537</v>
      </c>
      <c r="G435" s="352" t="s">
        <v>1041</v>
      </c>
      <c r="H435" s="343" t="s">
        <v>52</v>
      </c>
      <c r="I435" s="343" t="s">
        <v>52</v>
      </c>
      <c r="J435" s="346">
        <v>1767278.2</v>
      </c>
      <c r="K435" s="347">
        <v>5.6983057167777414E-2</v>
      </c>
      <c r="L435" s="346">
        <v>1654370</v>
      </c>
      <c r="M435" s="346">
        <v>1689968</v>
      </c>
      <c r="N435" s="346">
        <v>1801931</v>
      </c>
      <c r="O435" s="346">
        <v>1842744</v>
      </c>
      <c r="P435" s="346">
        <v>1847378</v>
      </c>
      <c r="Q435" s="346">
        <v>113923.5587171136</v>
      </c>
      <c r="R435" s="346">
        <v>88263.258744810475</v>
      </c>
      <c r="S435" s="346">
        <v>108170.17512505804</v>
      </c>
      <c r="T435" s="346">
        <v>98351.148774311121</v>
      </c>
      <c r="U435" s="346">
        <v>94816.432148540509</v>
      </c>
      <c r="V435" s="353">
        <f t="shared" si="32"/>
        <v>0.15600393029065071</v>
      </c>
      <c r="W435" s="288">
        <v>0.16358405105229942</v>
      </c>
      <c r="X435" s="288">
        <v>0.15441072930265912</v>
      </c>
      <c r="Y435" s="288">
        <v>0.1489745836054209</v>
      </c>
      <c r="Z435" s="288">
        <v>0.15125234309444163</v>
      </c>
      <c r="AA435" s="288">
        <v>0.15444755325262627</v>
      </c>
      <c r="AB435" s="288">
        <v>0.16335432143645684</v>
      </c>
      <c r="AC435" s="345" t="str">
        <f t="shared" si="33"/>
        <v>Dhaka FR Non-PNP</v>
      </c>
      <c r="AD435" s="363">
        <v>1654370</v>
      </c>
      <c r="AE435" s="363">
        <v>1689968</v>
      </c>
      <c r="AF435" s="363">
        <v>1801931</v>
      </c>
      <c r="AG435" s="363">
        <v>1842744</v>
      </c>
      <c r="AH435" s="363">
        <v>1847378</v>
      </c>
      <c r="AI435" s="363">
        <v>1819274</v>
      </c>
      <c r="AJ435" s="364">
        <f t="shared" si="34"/>
        <v>10655665</v>
      </c>
      <c r="AK435" s="365">
        <v>271978.0992</v>
      </c>
      <c r="AL435" s="365">
        <v>260593.21980000002</v>
      </c>
      <c r="AM435" s="365">
        <v>267947.1397</v>
      </c>
      <c r="AN435" s="365">
        <v>278807.31849999999</v>
      </c>
      <c r="AO435" s="365">
        <v>282463.94330000004</v>
      </c>
      <c r="AP435" s="365">
        <v>297063.43910000002</v>
      </c>
      <c r="AQ435" s="366">
        <f t="shared" si="35"/>
        <v>1658853.1596000004</v>
      </c>
      <c r="AR435" s="288">
        <f t="shared" si="36"/>
        <v>0.15567805102731744</v>
      </c>
      <c r="AS435" s="357" t="s">
        <v>1497</v>
      </c>
    </row>
    <row r="436" spans="1:45" hidden="1">
      <c r="A436" s="343">
        <v>565</v>
      </c>
      <c r="B436" s="343" t="s">
        <v>1224</v>
      </c>
      <c r="C436" s="343" t="s">
        <v>1427</v>
      </c>
      <c r="D436" s="343">
        <v>1750</v>
      </c>
      <c r="E436" s="345" t="s">
        <v>52</v>
      </c>
      <c r="F436" s="345" t="s">
        <v>1537</v>
      </c>
      <c r="G436" s="352" t="s">
        <v>1041</v>
      </c>
      <c r="H436" s="343" t="s">
        <v>52</v>
      </c>
      <c r="I436" s="343" t="s">
        <v>52</v>
      </c>
      <c r="J436" s="346">
        <v>1646557.6</v>
      </c>
      <c r="K436" s="347">
        <v>4.4454269202559335E-2</v>
      </c>
      <c r="L436" s="346">
        <v>1454053</v>
      </c>
      <c r="M436" s="346">
        <v>1514692</v>
      </c>
      <c r="N436" s="346">
        <v>1831614</v>
      </c>
      <c r="O436" s="346">
        <v>1547304</v>
      </c>
      <c r="P436" s="346">
        <v>1885125</v>
      </c>
      <c r="Q436" s="346">
        <v>44209.74749513244</v>
      </c>
      <c r="R436" s="346">
        <v>40743.526395784138</v>
      </c>
      <c r="S436" s="346">
        <v>90596.618269721163</v>
      </c>
      <c r="T436" s="346">
        <v>65625.486971271021</v>
      </c>
      <c r="U436" s="346">
        <v>124807.19490769133</v>
      </c>
      <c r="V436" s="353">
        <f t="shared" si="32"/>
        <v>0.15653851780908618</v>
      </c>
      <c r="W436" s="288">
        <v>0.14613419295515959</v>
      </c>
      <c r="X436" s="288">
        <v>0.15207429723301277</v>
      </c>
      <c r="Y436" s="288">
        <v>0.14664001389422995</v>
      </c>
      <c r="Z436" s="288">
        <v>0.16992959450665548</v>
      </c>
      <c r="AA436" s="288">
        <v>0.1526279963774427</v>
      </c>
      <c r="AB436" s="288">
        <v>0.17182501188801655</v>
      </c>
      <c r="AC436" s="345" t="str">
        <f t="shared" si="33"/>
        <v>Dhaka FR Non-PNP</v>
      </c>
      <c r="AD436" s="363">
        <v>1454053</v>
      </c>
      <c r="AE436" s="363">
        <v>1514692</v>
      </c>
      <c r="AF436" s="363">
        <v>1831614</v>
      </c>
      <c r="AG436" s="363">
        <v>1547304</v>
      </c>
      <c r="AH436" s="363">
        <v>1885125</v>
      </c>
      <c r="AI436" s="363">
        <v>1444167</v>
      </c>
      <c r="AJ436" s="364">
        <f t="shared" si="34"/>
        <v>9676955</v>
      </c>
      <c r="AK436" s="365">
        <v>215636.20819999999</v>
      </c>
      <c r="AL436" s="365">
        <v>232353.75280000002</v>
      </c>
      <c r="AM436" s="365">
        <v>267599.09760000004</v>
      </c>
      <c r="AN436" s="365">
        <v>264279.5232</v>
      </c>
      <c r="AO436" s="365">
        <v>287293.20240000001</v>
      </c>
      <c r="AP436" s="365">
        <v>248665.92659999998</v>
      </c>
      <c r="AQ436" s="366">
        <f t="shared" si="35"/>
        <v>1515827.7108</v>
      </c>
      <c r="AR436" s="288">
        <f t="shared" si="36"/>
        <v>0.15664304637150839</v>
      </c>
      <c r="AS436" s="357" t="s">
        <v>1497</v>
      </c>
    </row>
    <row r="437" spans="1:45" hidden="1">
      <c r="A437" s="343">
        <v>540</v>
      </c>
      <c r="B437" s="343" t="s">
        <v>1138</v>
      </c>
      <c r="C437" s="343" t="s">
        <v>1423</v>
      </c>
      <c r="D437" s="343">
        <v>1420</v>
      </c>
      <c r="E437" s="345" t="s">
        <v>189</v>
      </c>
      <c r="F437" s="345" t="s">
        <v>1537</v>
      </c>
      <c r="G437" s="352" t="s">
        <v>1041</v>
      </c>
      <c r="H437" s="343" t="s">
        <v>1139</v>
      </c>
      <c r="I437" s="343" t="s">
        <v>1863</v>
      </c>
      <c r="J437" s="346">
        <v>1146829.8</v>
      </c>
      <c r="K437" s="347">
        <v>4.622353101861771E-2</v>
      </c>
      <c r="L437" s="346">
        <v>1073682</v>
      </c>
      <c r="M437" s="346">
        <v>1242270</v>
      </c>
      <c r="N437" s="346">
        <v>1355925</v>
      </c>
      <c r="O437" s="346">
        <v>878972</v>
      </c>
      <c r="P437" s="346">
        <v>1183300</v>
      </c>
      <c r="Q437" s="346">
        <v>37122.224067827337</v>
      </c>
      <c r="R437" s="346">
        <v>45616.092111951439</v>
      </c>
      <c r="S437" s="346">
        <v>81058.421442981053</v>
      </c>
      <c r="T437" s="346">
        <v>35953.454402006522</v>
      </c>
      <c r="U437" s="346">
        <v>65302.422142109368</v>
      </c>
      <c r="V437" s="353">
        <f t="shared" si="32"/>
        <v>0.15925734053394711</v>
      </c>
      <c r="W437" s="288">
        <v>0.14610781897189873</v>
      </c>
      <c r="X437" s="288">
        <v>0.15128289482474641</v>
      </c>
      <c r="Y437" s="288">
        <v>0.15796016120022052</v>
      </c>
      <c r="Z437" s="288">
        <v>0.16957623586118017</v>
      </c>
      <c r="AA437" s="288">
        <v>0.15377483885172968</v>
      </c>
      <c r="AB437" s="288">
        <v>0.17684209349390712</v>
      </c>
      <c r="AC437" s="345" t="str">
        <f t="shared" si="33"/>
        <v>Barishal FR Non-PNP</v>
      </c>
      <c r="AD437" s="363">
        <v>1073682</v>
      </c>
      <c r="AE437" s="363">
        <v>1242270</v>
      </c>
      <c r="AF437" s="363">
        <v>1355925</v>
      </c>
      <c r="AG437" s="363">
        <v>878972</v>
      </c>
      <c r="AH437" s="363">
        <v>1183300</v>
      </c>
      <c r="AI437" s="363">
        <v>899760</v>
      </c>
      <c r="AJ437" s="364">
        <f t="shared" si="34"/>
        <v>6633909</v>
      </c>
      <c r="AK437" s="365">
        <v>156220.58549999999</v>
      </c>
      <c r="AL437" s="365">
        <v>187955.451</v>
      </c>
      <c r="AM437" s="365">
        <v>214100.24170000001</v>
      </c>
      <c r="AN437" s="365">
        <v>149073.31200000001</v>
      </c>
      <c r="AO437" s="365">
        <v>177968.47040000002</v>
      </c>
      <c r="AP437" s="365">
        <v>158649.04440000001</v>
      </c>
      <c r="AQ437" s="366">
        <f t="shared" si="35"/>
        <v>1043967.1050000001</v>
      </c>
      <c r="AR437" s="288">
        <f t="shared" si="36"/>
        <v>0.15736831858863304</v>
      </c>
      <c r="AS437" s="357" t="s">
        <v>1495</v>
      </c>
    </row>
    <row r="438" spans="1:45" hidden="1">
      <c r="A438" s="343">
        <v>114</v>
      </c>
      <c r="B438" s="343" t="s">
        <v>1220</v>
      </c>
      <c r="C438" s="343" t="s">
        <v>1409</v>
      </c>
      <c r="D438" s="343">
        <v>1741</v>
      </c>
      <c r="E438" s="345" t="s">
        <v>52</v>
      </c>
      <c r="F438" s="345" t="s">
        <v>1537</v>
      </c>
      <c r="G438" s="352" t="s">
        <v>1041</v>
      </c>
      <c r="H438" s="343" t="s">
        <v>52</v>
      </c>
      <c r="I438" s="343" t="s">
        <v>52</v>
      </c>
      <c r="J438" s="346">
        <v>3676729.8</v>
      </c>
      <c r="K438" s="347">
        <v>8.9541584979466057E-2</v>
      </c>
      <c r="L438" s="346">
        <v>3212479</v>
      </c>
      <c r="M438" s="346">
        <v>3451947</v>
      </c>
      <c r="N438" s="346">
        <v>4219509</v>
      </c>
      <c r="O438" s="346">
        <v>3173877</v>
      </c>
      <c r="P438" s="346">
        <v>4325837</v>
      </c>
      <c r="Q438" s="346">
        <v>274125.10755255161</v>
      </c>
      <c r="R438" s="346">
        <v>276796.11004913569</v>
      </c>
      <c r="S438" s="346">
        <v>442791.25728706754</v>
      </c>
      <c r="T438" s="346">
        <v>253969.88895515847</v>
      </c>
      <c r="U438" s="346">
        <v>398418.70532226283</v>
      </c>
      <c r="V438" s="353">
        <f t="shared" si="32"/>
        <v>0.17271637035198809</v>
      </c>
      <c r="W438" s="288">
        <v>0.16439475183980215</v>
      </c>
      <c r="X438" s="288">
        <v>0.17013695250178842</v>
      </c>
      <c r="Y438" s="288">
        <v>0.16795972106247606</v>
      </c>
      <c r="Z438" s="288">
        <v>0.17996762705169883</v>
      </c>
      <c r="AA438" s="288">
        <v>0.16476423557240888</v>
      </c>
      <c r="AB438" s="288">
        <v>0.18907493408375425</v>
      </c>
      <c r="AC438" s="345" t="str">
        <f t="shared" si="33"/>
        <v>Dhaka FR Non-PNP</v>
      </c>
      <c r="AD438" s="363">
        <v>3212479</v>
      </c>
      <c r="AE438" s="363">
        <v>3451947</v>
      </c>
      <c r="AF438" s="363">
        <v>4219509</v>
      </c>
      <c r="AG438" s="363">
        <v>3173877</v>
      </c>
      <c r="AH438" s="363">
        <v>4325837</v>
      </c>
      <c r="AI438" s="363">
        <v>3016878</v>
      </c>
      <c r="AJ438" s="364">
        <f t="shared" si="34"/>
        <v>21400527</v>
      </c>
      <c r="AK438" s="365">
        <v>530701.36560000002</v>
      </c>
      <c r="AL438" s="365">
        <v>588211.76879999996</v>
      </c>
      <c r="AM438" s="365">
        <v>706345.30440000002</v>
      </c>
      <c r="AN438" s="365">
        <v>570980.29240000003</v>
      </c>
      <c r="AO438" s="365">
        <v>699591.54119999998</v>
      </c>
      <c r="AP438" s="365">
        <v>570491.6298</v>
      </c>
      <c r="AQ438" s="366">
        <f t="shared" si="35"/>
        <v>3666321.9021999994</v>
      </c>
      <c r="AR438" s="288">
        <f t="shared" si="36"/>
        <v>0.17131923443754443</v>
      </c>
      <c r="AS438" s="357" t="s">
        <v>1497</v>
      </c>
    </row>
    <row r="439" spans="1:45" hidden="1">
      <c r="A439" s="343">
        <v>213</v>
      </c>
      <c r="B439" s="343" t="s">
        <v>1184</v>
      </c>
      <c r="C439" s="343" t="s">
        <v>1422</v>
      </c>
      <c r="D439" s="343">
        <v>1519</v>
      </c>
      <c r="E439" s="345" t="s">
        <v>52</v>
      </c>
      <c r="F439" s="345" t="s">
        <v>1537</v>
      </c>
      <c r="G439" s="352" t="s">
        <v>1041</v>
      </c>
      <c r="H439" s="343" t="s">
        <v>52</v>
      </c>
      <c r="I439" s="343" t="s">
        <v>52</v>
      </c>
      <c r="J439" s="346">
        <v>3286318</v>
      </c>
      <c r="K439" s="347">
        <v>5.9035462014146695E-2</v>
      </c>
      <c r="L439" s="346">
        <v>3037951</v>
      </c>
      <c r="M439" s="346">
        <v>3337213</v>
      </c>
      <c r="N439" s="346">
        <v>3625093</v>
      </c>
      <c r="O439" s="346">
        <v>2897184</v>
      </c>
      <c r="P439" s="346">
        <v>3534149</v>
      </c>
      <c r="Q439" s="346">
        <v>154614.0885709268</v>
      </c>
      <c r="R439" s="346">
        <v>140187.56857312168</v>
      </c>
      <c r="S439" s="346">
        <v>258546.26712157822</v>
      </c>
      <c r="T439" s="346">
        <v>162475.99542570848</v>
      </c>
      <c r="U439" s="346">
        <v>254222.58758569742</v>
      </c>
      <c r="V439" s="353">
        <f t="shared" si="32"/>
        <v>0.15178570746392331</v>
      </c>
      <c r="W439" s="288">
        <v>0.14293081550976722</v>
      </c>
      <c r="X439" s="288">
        <v>0.13435545694107787</v>
      </c>
      <c r="Y439" s="288">
        <v>0.14242063308891711</v>
      </c>
      <c r="Z439" s="288">
        <v>0.16855553273061807</v>
      </c>
      <c r="AA439" s="288">
        <v>0.15238582113197702</v>
      </c>
      <c r="AB439" s="288">
        <v>0.17006598538118245</v>
      </c>
      <c r="AC439" s="345" t="str">
        <f t="shared" si="33"/>
        <v>Dhaka FR Non-PNP</v>
      </c>
      <c r="AD439" s="363">
        <v>3037951</v>
      </c>
      <c r="AE439" s="363">
        <v>3337213</v>
      </c>
      <c r="AF439" s="363">
        <v>3625093</v>
      </c>
      <c r="AG439" s="363">
        <v>2897184</v>
      </c>
      <c r="AH439" s="363">
        <v>3534149</v>
      </c>
      <c r="AI439" s="363">
        <v>2798002</v>
      </c>
      <c r="AJ439" s="364">
        <f t="shared" si="34"/>
        <v>19229592</v>
      </c>
      <c r="AK439" s="365">
        <v>446579.09099999996</v>
      </c>
      <c r="AL439" s="365">
        <v>447853.98460000003</v>
      </c>
      <c r="AM439" s="365">
        <v>515850.73390000005</v>
      </c>
      <c r="AN439" s="365">
        <v>488465.391</v>
      </c>
      <c r="AO439" s="365">
        <v>547085.95559999999</v>
      </c>
      <c r="AP439" s="365">
        <v>475651.50000000006</v>
      </c>
      <c r="AQ439" s="366">
        <f t="shared" si="35"/>
        <v>2921486.6561000003</v>
      </c>
      <c r="AR439" s="288">
        <f t="shared" si="36"/>
        <v>0.15192660645634085</v>
      </c>
      <c r="AS439" s="357" t="s">
        <v>1497</v>
      </c>
    </row>
    <row r="440" spans="1:45" hidden="1">
      <c r="A440" s="343">
        <v>254</v>
      </c>
      <c r="B440" s="343" t="s">
        <v>1130</v>
      </c>
      <c r="C440" s="343" t="s">
        <v>1420</v>
      </c>
      <c r="D440" s="343">
        <v>1390</v>
      </c>
      <c r="E440" s="345" t="s">
        <v>131</v>
      </c>
      <c r="F440" s="345" t="s">
        <v>1537</v>
      </c>
      <c r="G440" s="352" t="s">
        <v>1041</v>
      </c>
      <c r="H440" s="343" t="s">
        <v>908</v>
      </c>
      <c r="I440" s="343" t="s">
        <v>1863</v>
      </c>
      <c r="J440" s="346">
        <v>2897681.4</v>
      </c>
      <c r="K440" s="347">
        <v>5.9360909707209676E-2</v>
      </c>
      <c r="L440" s="346">
        <v>3028233</v>
      </c>
      <c r="M440" s="346">
        <v>3448471</v>
      </c>
      <c r="N440" s="346">
        <v>3023583</v>
      </c>
      <c r="O440" s="346">
        <v>2132843</v>
      </c>
      <c r="P440" s="346">
        <v>2855277</v>
      </c>
      <c r="Q440" s="346">
        <v>170626.45061003865</v>
      </c>
      <c r="R440" s="346">
        <v>205177.47337575804</v>
      </c>
      <c r="S440" s="346">
        <v>201927.50974372739</v>
      </c>
      <c r="T440" s="346">
        <v>101582.22791607573</v>
      </c>
      <c r="U440" s="346">
        <v>180731.35808270483</v>
      </c>
      <c r="V440" s="353">
        <f t="shared" si="32"/>
        <v>0.151980649895778</v>
      </c>
      <c r="W440" s="288">
        <v>0.14367253124732896</v>
      </c>
      <c r="X440" s="288">
        <v>0.14639251229350195</v>
      </c>
      <c r="Y440" s="288">
        <v>0.15013709857169735</v>
      </c>
      <c r="Z440" s="288">
        <v>0.15924203314084695</v>
      </c>
      <c r="AA440" s="288">
        <v>0.15002433220060912</v>
      </c>
      <c r="AB440" s="288">
        <v>0.16241539192068352</v>
      </c>
      <c r="AC440" s="345" t="str">
        <f t="shared" si="33"/>
        <v>Sylhet FR Non-PNP</v>
      </c>
      <c r="AD440" s="363">
        <v>3028233</v>
      </c>
      <c r="AE440" s="363">
        <v>3448471</v>
      </c>
      <c r="AF440" s="363">
        <v>3023583</v>
      </c>
      <c r="AG440" s="363">
        <v>2132843</v>
      </c>
      <c r="AH440" s="363">
        <v>2855277</v>
      </c>
      <c r="AI440" s="363">
        <v>2212307</v>
      </c>
      <c r="AJ440" s="364">
        <f t="shared" si="34"/>
        <v>16700714</v>
      </c>
      <c r="AK440" s="365">
        <v>441516.37140000006</v>
      </c>
      <c r="AL440" s="365">
        <v>505201.00149999995</v>
      </c>
      <c r="AM440" s="365">
        <v>453235.09169999999</v>
      </c>
      <c r="AN440" s="365">
        <v>339548.44640000002</v>
      </c>
      <c r="AO440" s="365">
        <v>426863.76199999999</v>
      </c>
      <c r="AP440" s="365">
        <v>358574.11550000001</v>
      </c>
      <c r="AQ440" s="366">
        <f t="shared" si="35"/>
        <v>2524938.7884999998</v>
      </c>
      <c r="AR440" s="288">
        <f t="shared" si="36"/>
        <v>0.15118747548757494</v>
      </c>
      <c r="AS440" s="357" t="s">
        <v>1500</v>
      </c>
    </row>
    <row r="441" spans="1:45" hidden="1">
      <c r="A441" s="343">
        <v>640</v>
      </c>
      <c r="B441" s="343" t="s">
        <v>1193</v>
      </c>
      <c r="C441" s="343" t="s">
        <v>1426</v>
      </c>
      <c r="D441" s="343">
        <v>1568</v>
      </c>
      <c r="E441" s="345" t="s">
        <v>52</v>
      </c>
      <c r="F441" s="345" t="s">
        <v>1537</v>
      </c>
      <c r="G441" s="352" t="s">
        <v>1041</v>
      </c>
      <c r="H441" s="343" t="s">
        <v>52</v>
      </c>
      <c r="I441" s="343" t="s">
        <v>52</v>
      </c>
      <c r="J441" s="346">
        <v>1324422.3999999999</v>
      </c>
      <c r="K441" s="347">
        <v>2.6223139440733938E-2</v>
      </c>
      <c r="L441" s="346">
        <v>1308519</v>
      </c>
      <c r="M441" s="346">
        <v>1243598</v>
      </c>
      <c r="N441" s="346">
        <v>1501420</v>
      </c>
      <c r="O441" s="346">
        <v>1176547</v>
      </c>
      <c r="P441" s="346">
        <v>1392028</v>
      </c>
      <c r="Q441" s="346">
        <v>31858.835242517001</v>
      </c>
      <c r="R441" s="346">
        <v>-458.58796422832529</v>
      </c>
      <c r="S441" s="346">
        <v>68585.542777420022</v>
      </c>
      <c r="T441" s="346">
        <v>32491.991628038377</v>
      </c>
      <c r="U441" s="346">
        <v>41174.784684410435</v>
      </c>
      <c r="V441" s="353">
        <f t="shared" si="32"/>
        <v>0.14510089736419848</v>
      </c>
      <c r="W441" s="288">
        <v>0.14226911809936957</v>
      </c>
      <c r="X441" s="288">
        <v>0.14860570692867323</v>
      </c>
      <c r="Y441" s="288">
        <v>0.13986859790878436</v>
      </c>
      <c r="Z441" s="288">
        <v>0.1532075756992706</v>
      </c>
      <c r="AA441" s="288">
        <v>0.14025329543245288</v>
      </c>
      <c r="AB441" s="288">
        <v>0.14640109011664018</v>
      </c>
      <c r="AC441" s="345" t="str">
        <f t="shared" si="33"/>
        <v>Dhaka FR Non-PNP</v>
      </c>
      <c r="AD441" s="363">
        <v>1308519</v>
      </c>
      <c r="AE441" s="363">
        <v>1243598</v>
      </c>
      <c r="AF441" s="363">
        <v>1501420</v>
      </c>
      <c r="AG441" s="363">
        <v>1176547</v>
      </c>
      <c r="AH441" s="363">
        <v>1392028</v>
      </c>
      <c r="AI441" s="363">
        <v>1100940</v>
      </c>
      <c r="AJ441" s="364">
        <f t="shared" si="34"/>
        <v>7723052</v>
      </c>
      <c r="AK441" s="365">
        <v>185548.136</v>
      </c>
      <c r="AL441" s="365">
        <v>184923.0226</v>
      </c>
      <c r="AM441" s="365">
        <v>210048.37820000001</v>
      </c>
      <c r="AN441" s="365">
        <v>180247.15359999999</v>
      </c>
      <c r="AO441" s="365">
        <v>197946.5238</v>
      </c>
      <c r="AP441" s="365">
        <v>161487.35999999999</v>
      </c>
      <c r="AQ441" s="366">
        <f t="shared" si="35"/>
        <v>1120200.5741999999</v>
      </c>
      <c r="AR441" s="288">
        <f t="shared" si="36"/>
        <v>0.1450463591595654</v>
      </c>
      <c r="AS441" s="357" t="s">
        <v>1497</v>
      </c>
    </row>
    <row r="442" spans="1:45" hidden="1">
      <c r="A442" s="343">
        <v>606</v>
      </c>
      <c r="B442" s="343" t="s">
        <v>1140</v>
      </c>
      <c r="C442" s="343" t="s">
        <v>1421</v>
      </c>
      <c r="D442" s="343">
        <v>1420</v>
      </c>
      <c r="E442" s="345" t="s">
        <v>52</v>
      </c>
      <c r="F442" s="345" t="s">
        <v>1537</v>
      </c>
      <c r="G442" s="352" t="s">
        <v>1041</v>
      </c>
      <c r="H442" s="343" t="s">
        <v>52</v>
      </c>
      <c r="I442" s="343" t="s">
        <v>52</v>
      </c>
      <c r="J442" s="346">
        <v>1438314.2</v>
      </c>
      <c r="K442" s="347">
        <v>4.3683793735870516E-2</v>
      </c>
      <c r="L442" s="346">
        <v>1415580</v>
      </c>
      <c r="M442" s="346">
        <v>1280781</v>
      </c>
      <c r="N442" s="346">
        <v>1752121</v>
      </c>
      <c r="O442" s="346">
        <v>1167005</v>
      </c>
      <c r="P442" s="346">
        <v>1576084</v>
      </c>
      <c r="Q442" s="346">
        <v>60926.740592104266</v>
      </c>
      <c r="R442" s="346">
        <v>42344.449211289495</v>
      </c>
      <c r="S442" s="346">
        <v>91114.237235688226</v>
      </c>
      <c r="T442" s="346">
        <v>37638.888663588994</v>
      </c>
      <c r="U442" s="346">
        <v>82130.788498197071</v>
      </c>
      <c r="V442" s="353">
        <f t="shared" si="32"/>
        <v>0.14029319005607019</v>
      </c>
      <c r="W442" s="288">
        <v>0.13492731185281001</v>
      </c>
      <c r="X442" s="288">
        <v>0.13245367199240343</v>
      </c>
      <c r="Y442" s="288">
        <v>0.13009940979016171</v>
      </c>
      <c r="Z442" s="288">
        <v>0.15605995254306035</v>
      </c>
      <c r="AA442" s="288">
        <v>0.14084028015480302</v>
      </c>
      <c r="AB442" s="288">
        <v>0.14737851400318266</v>
      </c>
      <c r="AC442" s="345" t="str">
        <f t="shared" si="33"/>
        <v>Dhaka FR Non-PNP</v>
      </c>
      <c r="AD442" s="363">
        <v>1415580</v>
      </c>
      <c r="AE442" s="363">
        <v>1280781</v>
      </c>
      <c r="AF442" s="363">
        <v>1752121</v>
      </c>
      <c r="AG442" s="363">
        <v>1167005</v>
      </c>
      <c r="AH442" s="363">
        <v>1576084</v>
      </c>
      <c r="AI442" s="363">
        <v>1290552</v>
      </c>
      <c r="AJ442" s="364">
        <f t="shared" si="34"/>
        <v>8482123</v>
      </c>
      <c r="AK442" s="365">
        <v>193226.67</v>
      </c>
      <c r="AL442" s="365">
        <v>169447.32630000002</v>
      </c>
      <c r="AM442" s="365">
        <v>226198.69199999998</v>
      </c>
      <c r="AN442" s="365">
        <v>181935.92360000001</v>
      </c>
      <c r="AO442" s="365">
        <v>226483.2708</v>
      </c>
      <c r="AP442" s="365">
        <v>188936.95920000001</v>
      </c>
      <c r="AQ442" s="366">
        <f t="shared" si="35"/>
        <v>1186228.8418999999</v>
      </c>
      <c r="AR442" s="288">
        <f t="shared" si="36"/>
        <v>0.13985046454761382</v>
      </c>
      <c r="AS442" s="357" t="s">
        <v>1497</v>
      </c>
    </row>
    <row r="443" spans="1:45" hidden="1">
      <c r="A443" s="343">
        <v>222</v>
      </c>
      <c r="B443" s="343" t="s">
        <v>1107</v>
      </c>
      <c r="C443" s="343" t="s">
        <v>1424</v>
      </c>
      <c r="D443" s="343">
        <v>1285</v>
      </c>
      <c r="E443" s="345" t="s">
        <v>52</v>
      </c>
      <c r="F443" s="345" t="s">
        <v>1537</v>
      </c>
      <c r="G443" s="352" t="s">
        <v>1041</v>
      </c>
      <c r="H443" s="343" t="s">
        <v>52</v>
      </c>
      <c r="I443" s="343" t="s">
        <v>52</v>
      </c>
      <c r="J443" s="346">
        <v>2494387.4</v>
      </c>
      <c r="K443" s="347">
        <v>4.7453787709422893E-2</v>
      </c>
      <c r="L443" s="346">
        <v>2648536</v>
      </c>
      <c r="M443" s="346">
        <v>2477410</v>
      </c>
      <c r="N443" s="346">
        <v>2532790</v>
      </c>
      <c r="O443" s="346">
        <v>2495709</v>
      </c>
      <c r="P443" s="346">
        <v>2317492</v>
      </c>
      <c r="Q443" s="346">
        <v>113249.0265153863</v>
      </c>
      <c r="R443" s="346">
        <v>98007.574244295363</v>
      </c>
      <c r="S443" s="346">
        <v>147823.76764751616</v>
      </c>
      <c r="T443" s="346">
        <v>120988.81163499446</v>
      </c>
      <c r="U443" s="346">
        <v>111771.47068110429</v>
      </c>
      <c r="V443" s="353">
        <f t="shared" si="32"/>
        <v>0.14911791469134222</v>
      </c>
      <c r="W443" s="288">
        <v>0.14327229033307673</v>
      </c>
      <c r="X443" s="288">
        <v>0.14065369179292933</v>
      </c>
      <c r="Y443" s="288">
        <v>0.14458654309268343</v>
      </c>
      <c r="Z443" s="288">
        <v>0.15162314391033804</v>
      </c>
      <c r="AA443" s="288">
        <v>0.14732399800929338</v>
      </c>
      <c r="AB443" s="288">
        <v>0.16724782100973237</v>
      </c>
      <c r="AC443" s="345" t="str">
        <f t="shared" si="33"/>
        <v>Dhaka FR Non-PNP</v>
      </c>
      <c r="AD443" s="363">
        <v>2648536</v>
      </c>
      <c r="AE443" s="363">
        <v>2477410</v>
      </c>
      <c r="AF443" s="363">
        <v>2532790</v>
      </c>
      <c r="AG443" s="363">
        <v>2495709</v>
      </c>
      <c r="AH443" s="363">
        <v>2317492</v>
      </c>
      <c r="AI443" s="363">
        <v>2186020</v>
      </c>
      <c r="AJ443" s="364">
        <f t="shared" si="34"/>
        <v>14657957</v>
      </c>
      <c r="AK443" s="365">
        <v>386156.40300000005</v>
      </c>
      <c r="AL443" s="365">
        <v>355013.13960000005</v>
      </c>
      <c r="AM443" s="365">
        <v>364975.18310000002</v>
      </c>
      <c r="AN443" s="365">
        <v>378349.63600000006</v>
      </c>
      <c r="AO443" s="365">
        <v>341366.57159999997</v>
      </c>
      <c r="AP443" s="365">
        <v>365498.19679999998</v>
      </c>
      <c r="AQ443" s="366">
        <f t="shared" si="35"/>
        <v>2191359.1301000002</v>
      </c>
      <c r="AR443" s="288">
        <f t="shared" si="36"/>
        <v>0.14949962877500597</v>
      </c>
      <c r="AS443" s="357" t="s">
        <v>1497</v>
      </c>
    </row>
    <row r="444" spans="1:45" hidden="1">
      <c r="A444" s="343">
        <v>447</v>
      </c>
      <c r="B444" s="343" t="s">
        <v>1110</v>
      </c>
      <c r="C444" s="343" t="s">
        <v>1425</v>
      </c>
      <c r="D444" s="343">
        <v>1296</v>
      </c>
      <c r="E444" s="345" t="s">
        <v>52</v>
      </c>
      <c r="F444" s="345" t="s">
        <v>1537</v>
      </c>
      <c r="G444" s="352" t="s">
        <v>1041</v>
      </c>
      <c r="H444" s="343" t="s">
        <v>542</v>
      </c>
      <c r="I444" s="343" t="s">
        <v>52</v>
      </c>
      <c r="J444" s="346">
        <v>1257875.8</v>
      </c>
      <c r="K444" s="347">
        <v>4.8880302231030875E-2</v>
      </c>
      <c r="L444" s="346">
        <v>1134817</v>
      </c>
      <c r="M444" s="346">
        <v>1244727</v>
      </c>
      <c r="N444" s="346">
        <v>1535827</v>
      </c>
      <c r="O444" s="346">
        <v>955127</v>
      </c>
      <c r="P444" s="346">
        <v>1418881</v>
      </c>
      <c r="Q444" s="346">
        <v>56926.753752560355</v>
      </c>
      <c r="R444" s="346">
        <v>49359.691973118606</v>
      </c>
      <c r="S444" s="346">
        <v>106679.98641175128</v>
      </c>
      <c r="T444" s="346">
        <v>30523.600376027898</v>
      </c>
      <c r="U444" s="346">
        <v>63936.713852040615</v>
      </c>
      <c r="V444" s="353">
        <f t="shared" si="32"/>
        <v>0.16794936314473449</v>
      </c>
      <c r="W444" s="288">
        <v>0.15984137040814034</v>
      </c>
      <c r="X444" s="288">
        <v>0.16304926084722701</v>
      </c>
      <c r="Y444" s="288">
        <v>0.16513276323420878</v>
      </c>
      <c r="Z444" s="288">
        <v>0.17974836829573271</v>
      </c>
      <c r="AA444" s="288">
        <v>0.16059652452788334</v>
      </c>
      <c r="AB444" s="288">
        <v>0.17932789155521467</v>
      </c>
      <c r="AC444" s="345" t="str">
        <f t="shared" si="33"/>
        <v>Dhaka FR Non-PNP</v>
      </c>
      <c r="AD444" s="363">
        <v>1134817</v>
      </c>
      <c r="AE444" s="363">
        <v>1244727</v>
      </c>
      <c r="AF444" s="363">
        <v>1535827</v>
      </c>
      <c r="AG444" s="363">
        <v>955127</v>
      </c>
      <c r="AH444" s="363">
        <v>1418881</v>
      </c>
      <c r="AI444" s="363">
        <v>995830</v>
      </c>
      <c r="AJ444" s="364">
        <f t="shared" si="34"/>
        <v>7285209</v>
      </c>
      <c r="AK444" s="365">
        <v>180322.10350000003</v>
      </c>
      <c r="AL444" s="365">
        <v>203014.9737</v>
      </c>
      <c r="AM444" s="365">
        <v>253411.785</v>
      </c>
      <c r="AN444" s="365">
        <v>171731.65479999999</v>
      </c>
      <c r="AO444" s="365">
        <v>227162.8481</v>
      </c>
      <c r="AP444" s="365">
        <v>179249.22</v>
      </c>
      <c r="AQ444" s="366">
        <f t="shared" si="35"/>
        <v>1214892.5851</v>
      </c>
      <c r="AR444" s="288">
        <f t="shared" si="36"/>
        <v>0.16676152806323058</v>
      </c>
      <c r="AS444" s="357" t="s">
        <v>1497</v>
      </c>
    </row>
    <row r="445" spans="1:45" hidden="1">
      <c r="A445" s="343">
        <v>646</v>
      </c>
      <c r="B445" s="343" t="s">
        <v>1147</v>
      </c>
      <c r="C445" s="343" t="s">
        <v>2094</v>
      </c>
      <c r="D445" s="343">
        <v>1475</v>
      </c>
      <c r="E445" s="345" t="s">
        <v>389</v>
      </c>
      <c r="F445" s="345" t="s">
        <v>1537</v>
      </c>
      <c r="G445" s="352" t="s">
        <v>1041</v>
      </c>
      <c r="H445" s="343" t="s">
        <v>323</v>
      </c>
      <c r="I445" s="343" t="s">
        <v>1863</v>
      </c>
      <c r="J445" s="346">
        <v>843810.8</v>
      </c>
      <c r="K445" s="347">
        <v>5.4173452840395404E-4</v>
      </c>
      <c r="L445" s="346">
        <v>876231</v>
      </c>
      <c r="M445" s="346">
        <v>759334</v>
      </c>
      <c r="N445" s="346">
        <v>952583</v>
      </c>
      <c r="O445" s="346">
        <v>673021</v>
      </c>
      <c r="P445" s="346">
        <v>957885</v>
      </c>
      <c r="Q445" s="346">
        <v>-132622.12044039572</v>
      </c>
      <c r="R445" s="346">
        <v>22272.968116282384</v>
      </c>
      <c r="S445" s="346">
        <v>53726.608335458557</v>
      </c>
      <c r="T445" s="346">
        <v>20131.477357353782</v>
      </c>
      <c r="U445" s="346">
        <v>38776.673860301817</v>
      </c>
      <c r="V445" s="353">
        <f t="shared" si="32"/>
        <v>0.15394950756447509</v>
      </c>
      <c r="W445" s="288">
        <v>0.13807254760879842</v>
      </c>
      <c r="X445" s="288">
        <v>0.15788498631973294</v>
      </c>
      <c r="Y445" s="288">
        <v>0.15079653456992498</v>
      </c>
      <c r="Z445" s="288">
        <v>0.17033834319896349</v>
      </c>
      <c r="AA445" s="288">
        <v>0.14456026381139625</v>
      </c>
      <c r="AB445" s="288">
        <v>0.16204436987803461</v>
      </c>
      <c r="AC445" s="345" t="str">
        <f t="shared" si="33"/>
        <v>Rangpur FR Non-PNP</v>
      </c>
      <c r="AD445" s="363">
        <v>876231</v>
      </c>
      <c r="AE445" s="363">
        <v>759334</v>
      </c>
      <c r="AF445" s="363">
        <v>952583</v>
      </c>
      <c r="AG445" s="363">
        <v>673021</v>
      </c>
      <c r="AH445" s="363">
        <v>957885</v>
      </c>
      <c r="AI445" s="363">
        <v>650657</v>
      </c>
      <c r="AJ445" s="364">
        <f t="shared" si="34"/>
        <v>4869711</v>
      </c>
      <c r="AK445" s="365">
        <v>127491.6105</v>
      </c>
      <c r="AL445" s="365">
        <v>119594.79</v>
      </c>
      <c r="AM445" s="365">
        <v>144316.32449999999</v>
      </c>
      <c r="AN445" s="365">
        <v>114615.64660000001</v>
      </c>
      <c r="AO445" s="365">
        <v>137744.0068</v>
      </c>
      <c r="AP445" s="365">
        <v>105458.36959999999</v>
      </c>
      <c r="AQ445" s="366">
        <f t="shared" si="35"/>
        <v>749220.74799999991</v>
      </c>
      <c r="AR445" s="288">
        <f t="shared" si="36"/>
        <v>0.15385322619761213</v>
      </c>
      <c r="AS445" s="357" t="s">
        <v>1501</v>
      </c>
    </row>
    <row r="446" spans="1:45" hidden="1">
      <c r="A446" s="343">
        <v>556</v>
      </c>
      <c r="B446" s="343" t="s">
        <v>1231</v>
      </c>
      <c r="C446" s="343" t="s">
        <v>2096</v>
      </c>
      <c r="D446" s="343">
        <v>1800</v>
      </c>
      <c r="E446" s="345" t="s">
        <v>159</v>
      </c>
      <c r="F446" s="345" t="s">
        <v>1537</v>
      </c>
      <c r="G446" s="352" t="s">
        <v>1041</v>
      </c>
      <c r="H446" s="343" t="s">
        <v>159</v>
      </c>
      <c r="I446" s="343" t="s">
        <v>1863</v>
      </c>
      <c r="J446" s="346">
        <v>782358.4</v>
      </c>
      <c r="K446" s="347">
        <v>1.4383239225254116E-3</v>
      </c>
      <c r="L446" s="346">
        <v>908386</v>
      </c>
      <c r="M446" s="346">
        <v>775928</v>
      </c>
      <c r="N446" s="346">
        <v>943531</v>
      </c>
      <c r="O446" s="346">
        <v>666616</v>
      </c>
      <c r="P446" s="346">
        <v>617331</v>
      </c>
      <c r="Q446" s="346">
        <v>4514.3655674642068</v>
      </c>
      <c r="R446" s="346">
        <v>-3684.3031151779869</v>
      </c>
      <c r="S446" s="346">
        <v>12318.389207927161</v>
      </c>
      <c r="T446" s="346">
        <v>-5949.3431629925035</v>
      </c>
      <c r="U446" s="346">
        <v>-1572.6844836773525</v>
      </c>
      <c r="V446" s="353">
        <f t="shared" si="32"/>
        <v>0.15007020220584003</v>
      </c>
      <c r="W446" s="288">
        <v>0.14997748860450041</v>
      </c>
      <c r="X446" s="288">
        <v>0.15125237206737263</v>
      </c>
      <c r="Y446" s="288">
        <v>0.13469715413066688</v>
      </c>
      <c r="Z446" s="288">
        <v>0.15358981475049954</v>
      </c>
      <c r="AA446" s="288">
        <v>0.14790762266273297</v>
      </c>
      <c r="AB446" s="288">
        <v>0.16299676101926772</v>
      </c>
      <c r="AC446" s="345" t="str">
        <f t="shared" si="33"/>
        <v>Khulna FR Non-PNP</v>
      </c>
      <c r="AD446" s="363">
        <v>908386</v>
      </c>
      <c r="AE446" s="363">
        <v>775928</v>
      </c>
      <c r="AF446" s="363">
        <v>943531</v>
      </c>
      <c r="AG446" s="363">
        <v>666616</v>
      </c>
      <c r="AH446" s="363">
        <v>617331</v>
      </c>
      <c r="AI446" s="363">
        <v>550480</v>
      </c>
      <c r="AJ446" s="364">
        <f t="shared" si="34"/>
        <v>4462272</v>
      </c>
      <c r="AK446" s="365">
        <v>136802.78100000002</v>
      </c>
      <c r="AL446" s="365">
        <v>117388.8284</v>
      </c>
      <c r="AM446" s="365">
        <v>126244.314</v>
      </c>
      <c r="AN446" s="365">
        <v>102458.7255</v>
      </c>
      <c r="AO446" s="365">
        <v>92661.233000000007</v>
      </c>
      <c r="AP446" s="365">
        <v>89397.95199999999</v>
      </c>
      <c r="AQ446" s="366">
        <f t="shared" si="35"/>
        <v>664953.83389999997</v>
      </c>
      <c r="AR446" s="288">
        <f t="shared" si="36"/>
        <v>0.14901687613395148</v>
      </c>
      <c r="AS446" s="357" t="s">
        <v>1514</v>
      </c>
    </row>
    <row r="447" spans="1:45">
      <c r="A447" s="343">
        <v>501</v>
      </c>
      <c r="B447" s="343" t="s">
        <v>1093</v>
      </c>
      <c r="C447" s="343" t="s">
        <v>1429</v>
      </c>
      <c r="D447" s="343">
        <v>1200</v>
      </c>
      <c r="E447" s="345" t="s">
        <v>195</v>
      </c>
      <c r="F447" s="345" t="s">
        <v>1537</v>
      </c>
      <c r="G447" s="352" t="s">
        <v>1041</v>
      </c>
      <c r="H447" s="343" t="s">
        <v>195</v>
      </c>
      <c r="I447" s="343" t="s">
        <v>1863</v>
      </c>
      <c r="J447" s="346">
        <v>1073748.3999999999</v>
      </c>
      <c r="K447" s="347">
        <v>2.1642113699049365E-2</v>
      </c>
      <c r="L447" s="346">
        <v>927432</v>
      </c>
      <c r="M447" s="346">
        <v>1053023</v>
      </c>
      <c r="N447" s="346">
        <v>1293159</v>
      </c>
      <c r="O447" s="346">
        <v>912444</v>
      </c>
      <c r="P447" s="346">
        <v>1182684</v>
      </c>
      <c r="Q447" s="346">
        <v>30760.970291188074</v>
      </c>
      <c r="R447" s="346">
        <v>-26834.089507458732</v>
      </c>
      <c r="S447" s="346">
        <v>69280.763922740618</v>
      </c>
      <c r="T447" s="346">
        <v>33730.944414717087</v>
      </c>
      <c r="U447" s="346">
        <v>9252.3356636746321</v>
      </c>
      <c r="V447" s="353">
        <f t="shared" si="32"/>
        <v>0.16265343095847934</v>
      </c>
      <c r="W447" s="288">
        <v>0.16985975774326134</v>
      </c>
      <c r="X447" s="288">
        <v>0.16095482587293333</v>
      </c>
      <c r="Y447" s="288">
        <v>0.16390613062168527</v>
      </c>
      <c r="Z447" s="288">
        <v>0.1630486821484958</v>
      </c>
      <c r="AA447" s="288">
        <v>0.15207325715371484</v>
      </c>
      <c r="AB447" s="288">
        <v>0.16607793221078557</v>
      </c>
      <c r="AC447" s="345" t="str">
        <f t="shared" si="33"/>
        <v>Chattogram FR Non-PNP</v>
      </c>
      <c r="AD447" s="363">
        <v>927432</v>
      </c>
      <c r="AE447" s="363">
        <v>1053023</v>
      </c>
      <c r="AF447" s="363">
        <v>1293159</v>
      </c>
      <c r="AG447" s="363">
        <v>912444</v>
      </c>
      <c r="AH447" s="363">
        <v>1182684</v>
      </c>
      <c r="AI447" s="363">
        <v>966331</v>
      </c>
      <c r="AJ447" s="364">
        <f t="shared" si="34"/>
        <v>6335073</v>
      </c>
      <c r="AK447" s="365">
        <v>160538.4792</v>
      </c>
      <c r="AL447" s="365">
        <v>169536.864</v>
      </c>
      <c r="AM447" s="365">
        <v>211948.924</v>
      </c>
      <c r="AN447" s="365">
        <v>148728.535</v>
      </c>
      <c r="AO447" s="365">
        <v>178467.01560000001</v>
      </c>
      <c r="AP447" s="365">
        <v>160503.2605</v>
      </c>
      <c r="AQ447" s="366">
        <f t="shared" si="35"/>
        <v>1029723.0783000001</v>
      </c>
      <c r="AR447" s="288">
        <f t="shared" si="36"/>
        <v>0.16254320641609024</v>
      </c>
      <c r="AS447" s="357" t="s">
        <v>1494</v>
      </c>
    </row>
    <row r="448" spans="1:45" hidden="1">
      <c r="A448" s="343">
        <v>148</v>
      </c>
      <c r="B448" s="343" t="s">
        <v>1249</v>
      </c>
      <c r="C448" s="343" t="s">
        <v>2097</v>
      </c>
      <c r="D448" s="343">
        <v>1994</v>
      </c>
      <c r="E448" s="345" t="s">
        <v>52</v>
      </c>
      <c r="F448" s="345" t="s">
        <v>1537</v>
      </c>
      <c r="G448" s="352" t="s">
        <v>1041</v>
      </c>
      <c r="H448" s="343" t="s">
        <v>79</v>
      </c>
      <c r="I448" s="343" t="s">
        <v>52</v>
      </c>
      <c r="J448" s="346">
        <v>2810912.2</v>
      </c>
      <c r="K448" s="347">
        <v>6.7496079287356611E-2</v>
      </c>
      <c r="L448" s="346">
        <v>2689664</v>
      </c>
      <c r="M448" s="346">
        <v>2832107</v>
      </c>
      <c r="N448" s="346">
        <v>3010734</v>
      </c>
      <c r="O448" s="346">
        <v>2534366</v>
      </c>
      <c r="P448" s="346">
        <v>2987690</v>
      </c>
      <c r="Q448" s="346">
        <v>156793.08296093135</v>
      </c>
      <c r="R448" s="346">
        <v>169259.311741382</v>
      </c>
      <c r="S448" s="346">
        <v>241522.14934092487</v>
      </c>
      <c r="T448" s="346">
        <v>153886.74961445446</v>
      </c>
      <c r="U448" s="346">
        <v>227166.4699472973</v>
      </c>
      <c r="V448" s="353">
        <f t="shared" si="32"/>
        <v>0.1653406259772672</v>
      </c>
      <c r="W448" s="288">
        <v>0.15871596503723648</v>
      </c>
      <c r="X448" s="288">
        <v>0.15991199882427476</v>
      </c>
      <c r="Y448" s="288">
        <v>0.15870699467298074</v>
      </c>
      <c r="Z448" s="288">
        <v>0.17415983942268654</v>
      </c>
      <c r="AA448" s="288">
        <v>0.16090100137817667</v>
      </c>
      <c r="AB448" s="288">
        <v>0.179647956528248</v>
      </c>
      <c r="AC448" s="345" t="str">
        <f t="shared" si="33"/>
        <v>Dhaka FR Non-PNP</v>
      </c>
      <c r="AD448" s="363">
        <v>2689664</v>
      </c>
      <c r="AE448" s="363">
        <v>2832107</v>
      </c>
      <c r="AF448" s="363">
        <v>3010734</v>
      </c>
      <c r="AG448" s="363">
        <v>2534366</v>
      </c>
      <c r="AH448" s="363">
        <v>2987690</v>
      </c>
      <c r="AI448" s="363">
        <v>2657618</v>
      </c>
      <c r="AJ448" s="364">
        <f t="shared" si="34"/>
        <v>16712179</v>
      </c>
      <c r="AK448" s="365">
        <v>427656.576</v>
      </c>
      <c r="AL448" s="365">
        <v>454553.01300000004</v>
      </c>
      <c r="AM448" s="365">
        <v>477201.65600000002</v>
      </c>
      <c r="AN448" s="365">
        <v>441486.20879999996</v>
      </c>
      <c r="AO448" s="365">
        <v>475042.71</v>
      </c>
      <c r="AP448" s="365">
        <v>477303.52320000005</v>
      </c>
      <c r="AQ448" s="366">
        <f t="shared" si="35"/>
        <v>2753243.6870000004</v>
      </c>
      <c r="AR448" s="288">
        <f t="shared" si="36"/>
        <v>0.16474474615189319</v>
      </c>
      <c r="AS448" s="357" t="s">
        <v>1497</v>
      </c>
    </row>
    <row r="449" spans="1:45" hidden="1">
      <c r="A449" s="343">
        <v>500</v>
      </c>
      <c r="B449" s="343" t="s">
        <v>1172</v>
      </c>
      <c r="C449" s="343" t="s">
        <v>2098</v>
      </c>
      <c r="D449" s="343">
        <v>1500</v>
      </c>
      <c r="E449" s="345" t="s">
        <v>52</v>
      </c>
      <c r="F449" s="345" t="s">
        <v>1537</v>
      </c>
      <c r="G449" s="352" t="s">
        <v>1041</v>
      </c>
      <c r="H449" s="343" t="s">
        <v>79</v>
      </c>
      <c r="I449" s="343" t="s">
        <v>52</v>
      </c>
      <c r="J449" s="346">
        <v>1327560.8</v>
      </c>
      <c r="K449" s="347">
        <v>3.831510198659787E-2</v>
      </c>
      <c r="L449" s="346">
        <v>1269676</v>
      </c>
      <c r="M449" s="346">
        <v>1302419</v>
      </c>
      <c r="N449" s="346">
        <v>1625631</v>
      </c>
      <c r="O449" s="346">
        <v>1099494</v>
      </c>
      <c r="P449" s="346">
        <v>1340584</v>
      </c>
      <c r="Q449" s="346">
        <v>42299.743717889098</v>
      </c>
      <c r="R449" s="346">
        <v>43230.262889106874</v>
      </c>
      <c r="S449" s="346">
        <v>95074.468833868508</v>
      </c>
      <c r="T449" s="346">
        <v>16790.66516935284</v>
      </c>
      <c r="U449" s="346">
        <v>56932.996616829972</v>
      </c>
      <c r="V449" s="353">
        <f t="shared" si="32"/>
        <v>0.14977795894295307</v>
      </c>
      <c r="W449" s="288">
        <v>0.14928071224073874</v>
      </c>
      <c r="X449" s="288">
        <v>0.14684043758058499</v>
      </c>
      <c r="Y449" s="288">
        <v>0.13985432965431388</v>
      </c>
      <c r="Z449" s="288">
        <v>0.15686484322612801</v>
      </c>
      <c r="AA449" s="288">
        <v>0.14382254401929429</v>
      </c>
      <c r="AB449" s="288">
        <v>0.16200488693665849</v>
      </c>
      <c r="AC449" s="345" t="str">
        <f t="shared" si="33"/>
        <v>Dhaka FR Non-PNP</v>
      </c>
      <c r="AD449" s="363">
        <v>1269676</v>
      </c>
      <c r="AE449" s="363">
        <v>1302419</v>
      </c>
      <c r="AF449" s="363">
        <v>1625631</v>
      </c>
      <c r="AG449" s="363">
        <v>1099494</v>
      </c>
      <c r="AH449" s="363">
        <v>1340584</v>
      </c>
      <c r="AI449" s="363">
        <v>1049497</v>
      </c>
      <c r="AJ449" s="364">
        <f t="shared" si="34"/>
        <v>7687301</v>
      </c>
      <c r="AK449" s="365">
        <v>189435.51</v>
      </c>
      <c r="AL449" s="365">
        <v>191455.446</v>
      </c>
      <c r="AM449" s="365">
        <v>222061.05799999999</v>
      </c>
      <c r="AN449" s="365">
        <v>172400.81599999999</v>
      </c>
      <c r="AO449" s="365">
        <v>193580.3296</v>
      </c>
      <c r="AP449" s="365">
        <v>170120.05960000001</v>
      </c>
      <c r="AQ449" s="366">
        <f t="shared" si="35"/>
        <v>1139053.2191999999</v>
      </c>
      <c r="AR449" s="288">
        <f t="shared" si="36"/>
        <v>0.14817336009088233</v>
      </c>
      <c r="AS449" s="357" t="s">
        <v>1497</v>
      </c>
    </row>
    <row r="450" spans="1:45">
      <c r="A450" s="343">
        <v>341</v>
      </c>
      <c r="B450" s="343" t="s">
        <v>1045</v>
      </c>
      <c r="C450" s="343" t="s">
        <v>2099</v>
      </c>
      <c r="D450" s="343">
        <v>850</v>
      </c>
      <c r="E450" s="345" t="s">
        <v>195</v>
      </c>
      <c r="F450" s="345" t="s">
        <v>1537</v>
      </c>
      <c r="G450" s="352" t="s">
        <v>1041</v>
      </c>
      <c r="H450" s="343" t="s">
        <v>162</v>
      </c>
      <c r="I450" s="343" t="s">
        <v>1863</v>
      </c>
      <c r="J450" s="346">
        <v>1509864.2</v>
      </c>
      <c r="K450" s="347">
        <v>3.0020005556290457E-2</v>
      </c>
      <c r="L450" s="346">
        <v>1429117</v>
      </c>
      <c r="M450" s="346">
        <v>1608930</v>
      </c>
      <c r="N450" s="346">
        <v>1573785</v>
      </c>
      <c r="O450" s="346">
        <v>1301201</v>
      </c>
      <c r="P450" s="346">
        <v>1636288</v>
      </c>
      <c r="Q450" s="346">
        <v>64192.927369748359</v>
      </c>
      <c r="R450" s="346">
        <v>57374.284995200724</v>
      </c>
      <c r="S450" s="346">
        <v>60186.700740443921</v>
      </c>
      <c r="T450" s="346">
        <v>-8492.02834888504</v>
      </c>
      <c r="U450" s="346">
        <v>53368.773609712254</v>
      </c>
      <c r="V450" s="353">
        <f t="shared" si="32"/>
        <v>0.15150881074741862</v>
      </c>
      <c r="W450" s="288">
        <v>0.15347339326136897</v>
      </c>
      <c r="X450" s="288">
        <v>0.15231934527211774</v>
      </c>
      <c r="Y450" s="288">
        <v>0.14287319632734111</v>
      </c>
      <c r="Z450" s="288">
        <v>0.15260536035059247</v>
      </c>
      <c r="AA450" s="288">
        <v>0.14681500482238533</v>
      </c>
      <c r="AB450" s="288">
        <v>0.16096656445070606</v>
      </c>
      <c r="AC450" s="345" t="str">
        <f t="shared" si="33"/>
        <v>Chattogram FR Non-PNP</v>
      </c>
      <c r="AD450" s="363">
        <v>1429117</v>
      </c>
      <c r="AE450" s="363">
        <v>1608930</v>
      </c>
      <c r="AF450" s="363">
        <v>1573785</v>
      </c>
      <c r="AG450" s="363">
        <v>1301201</v>
      </c>
      <c r="AH450" s="363">
        <v>1636288</v>
      </c>
      <c r="AI450" s="363">
        <v>1377254</v>
      </c>
      <c r="AJ450" s="364">
        <f t="shared" si="34"/>
        <v>8926575</v>
      </c>
      <c r="AK450" s="365">
        <v>219512.52479999998</v>
      </c>
      <c r="AL450" s="365">
        <v>247936.26709999997</v>
      </c>
      <c r="AM450" s="365">
        <v>223792.08479999998</v>
      </c>
      <c r="AN450" s="365">
        <v>198563.27260000003</v>
      </c>
      <c r="AO450" s="365">
        <v>241234.75959999999</v>
      </c>
      <c r="AP450" s="365">
        <v>221722.76</v>
      </c>
      <c r="AQ450" s="366">
        <f t="shared" si="35"/>
        <v>1352761.6688999999</v>
      </c>
      <c r="AR450" s="288">
        <f t="shared" si="36"/>
        <v>0.15154319197452551</v>
      </c>
      <c r="AS450" s="357" t="s">
        <v>1494</v>
      </c>
    </row>
    <row r="451" spans="1:45" hidden="1">
      <c r="A451" s="343">
        <v>458</v>
      </c>
      <c r="B451" s="343" t="s">
        <v>1164</v>
      </c>
      <c r="C451" s="343" t="s">
        <v>2100</v>
      </c>
      <c r="D451" s="343">
        <v>1500</v>
      </c>
      <c r="E451" s="345" t="s">
        <v>159</v>
      </c>
      <c r="F451" s="345" t="s">
        <v>1537</v>
      </c>
      <c r="G451" s="352" t="s">
        <v>1041</v>
      </c>
      <c r="H451" s="343" t="s">
        <v>1071</v>
      </c>
      <c r="I451" s="343" t="s">
        <v>1863</v>
      </c>
      <c r="J451" s="346">
        <v>1271329.3999999999</v>
      </c>
      <c r="K451" s="347">
        <v>5.463036484860307E-2</v>
      </c>
      <c r="L451" s="346">
        <v>1040072</v>
      </c>
      <c r="M451" s="346">
        <v>1163454</v>
      </c>
      <c r="N451" s="346">
        <v>1476871</v>
      </c>
      <c r="O451" s="346">
        <v>1002316</v>
      </c>
      <c r="P451" s="346">
        <v>1673934</v>
      </c>
      <c r="Q451" s="346">
        <v>41981.557708814304</v>
      </c>
      <c r="R451" s="346">
        <v>46980.632302252925</v>
      </c>
      <c r="S451" s="346">
        <v>96798.463783066603</v>
      </c>
      <c r="T451" s="346">
        <v>32717.084213399939</v>
      </c>
      <c r="U451" s="346">
        <v>128788.20681624432</v>
      </c>
      <c r="V451" s="353">
        <f t="shared" si="32"/>
        <v>0.17276095855247073</v>
      </c>
      <c r="W451" s="288">
        <v>0.16879413771992538</v>
      </c>
      <c r="X451" s="288">
        <v>0.16800070046270893</v>
      </c>
      <c r="Y451" s="288">
        <v>0.17289684697917693</v>
      </c>
      <c r="Z451" s="288">
        <v>0.18121309588706713</v>
      </c>
      <c r="AA451" s="288">
        <v>0.16366902000798123</v>
      </c>
      <c r="AB451" s="288">
        <v>0.18199195025796469</v>
      </c>
      <c r="AC451" s="345" t="str">
        <f t="shared" si="33"/>
        <v>Khulna FR Non-PNP</v>
      </c>
      <c r="AD451" s="363">
        <v>1040072</v>
      </c>
      <c r="AE451" s="363">
        <v>1163454</v>
      </c>
      <c r="AF451" s="363">
        <v>1476871</v>
      </c>
      <c r="AG451" s="363">
        <v>1002316</v>
      </c>
      <c r="AH451" s="363">
        <v>1673934</v>
      </c>
      <c r="AI451" s="363">
        <v>1100895</v>
      </c>
      <c r="AJ451" s="364">
        <f t="shared" si="34"/>
        <v>7457542</v>
      </c>
      <c r="AK451" s="365">
        <v>176812.24000000002</v>
      </c>
      <c r="AL451" s="365">
        <v>195460.10400000002</v>
      </c>
      <c r="AM451" s="365">
        <v>255351.16879999998</v>
      </c>
      <c r="AN451" s="365">
        <v>181820.30379999999</v>
      </c>
      <c r="AO451" s="365">
        <v>273353.42220000003</v>
      </c>
      <c r="AP451" s="365">
        <v>200115.07739999998</v>
      </c>
      <c r="AQ451" s="366">
        <f t="shared" si="35"/>
        <v>1282912.3162</v>
      </c>
      <c r="AR451" s="288">
        <f t="shared" si="36"/>
        <v>0.17202884223783119</v>
      </c>
      <c r="AS451" s="357" t="s">
        <v>1514</v>
      </c>
    </row>
    <row r="452" spans="1:45" hidden="1">
      <c r="A452" s="343">
        <v>503</v>
      </c>
      <c r="B452" s="343" t="s">
        <v>1160</v>
      </c>
      <c r="C452" s="343" t="s">
        <v>1418</v>
      </c>
      <c r="D452" s="343">
        <v>1500</v>
      </c>
      <c r="E452" s="345" t="s">
        <v>107</v>
      </c>
      <c r="F452" s="345" t="s">
        <v>1537</v>
      </c>
      <c r="G452" s="352" t="s">
        <v>1041</v>
      </c>
      <c r="H452" s="343" t="s">
        <v>329</v>
      </c>
      <c r="I452" s="343" t="s">
        <v>1863</v>
      </c>
      <c r="J452" s="346">
        <v>1078032.3999999999</v>
      </c>
      <c r="K452" s="347">
        <v>5.7572396543746802E-2</v>
      </c>
      <c r="L452" s="346">
        <v>1009628</v>
      </c>
      <c r="M452" s="346">
        <v>1098164</v>
      </c>
      <c r="N452" s="346">
        <v>1238509</v>
      </c>
      <c r="O452" s="346">
        <v>784911</v>
      </c>
      <c r="P452" s="346">
        <v>1258950</v>
      </c>
      <c r="Q452" s="346">
        <v>45010.497244935308</v>
      </c>
      <c r="R452" s="346">
        <v>54874.040542486924</v>
      </c>
      <c r="S452" s="346">
        <v>99826.148802145792</v>
      </c>
      <c r="T452" s="346">
        <v>36923.230236285439</v>
      </c>
      <c r="U452" s="346">
        <v>73690.62727318189</v>
      </c>
      <c r="V452" s="353">
        <f t="shared" si="32"/>
        <v>0.15395812468982559</v>
      </c>
      <c r="W452" s="288">
        <v>0.15004003129606963</v>
      </c>
      <c r="X452" s="288">
        <v>0.14163961637239697</v>
      </c>
      <c r="Y452" s="288">
        <v>0.15214712085220111</v>
      </c>
      <c r="Z452" s="288">
        <v>0.16644756692139664</v>
      </c>
      <c r="AA452" s="288">
        <v>0.14780230959946367</v>
      </c>
      <c r="AB452" s="288">
        <v>0.16567210309742567</v>
      </c>
      <c r="AC452" s="345" t="str">
        <f t="shared" si="33"/>
        <v>Rajshahi FR Non-PNP</v>
      </c>
      <c r="AD452" s="363">
        <v>1009628</v>
      </c>
      <c r="AE452" s="363">
        <v>1098164</v>
      </c>
      <c r="AF452" s="363">
        <v>1238509</v>
      </c>
      <c r="AG452" s="363">
        <v>784911</v>
      </c>
      <c r="AH452" s="363">
        <v>1258950</v>
      </c>
      <c r="AI452" s="363">
        <v>774927</v>
      </c>
      <c r="AJ452" s="364">
        <f t="shared" si="34"/>
        <v>6165089</v>
      </c>
      <c r="AK452" s="365">
        <v>152049.9768</v>
      </c>
      <c r="AL452" s="365">
        <v>155060.61559999999</v>
      </c>
      <c r="AM452" s="365">
        <v>188377.21890000001</v>
      </c>
      <c r="AN452" s="365">
        <v>122080.79379999998</v>
      </c>
      <c r="AO452" s="365">
        <v>186199.00080000001</v>
      </c>
      <c r="AP452" s="365">
        <v>128327.74559999999</v>
      </c>
      <c r="AQ452" s="366">
        <f t="shared" si="35"/>
        <v>932095.35149999999</v>
      </c>
      <c r="AR452" s="288">
        <f t="shared" si="36"/>
        <v>0.15118927747839489</v>
      </c>
      <c r="AS452" s="357" t="s">
        <v>1499</v>
      </c>
    </row>
    <row r="453" spans="1:45" hidden="1">
      <c r="A453" s="343">
        <v>469</v>
      </c>
      <c r="B453" s="343" t="s">
        <v>1156</v>
      </c>
      <c r="C453" s="343" t="s">
        <v>2101</v>
      </c>
      <c r="D453" s="343">
        <v>1500</v>
      </c>
      <c r="E453" s="345" t="s">
        <v>52</v>
      </c>
      <c r="F453" s="345" t="s">
        <v>1537</v>
      </c>
      <c r="G453" s="352" t="s">
        <v>1041</v>
      </c>
      <c r="H453" s="343" t="s">
        <v>52</v>
      </c>
      <c r="I453" s="343" t="s">
        <v>52</v>
      </c>
      <c r="J453" s="346">
        <v>1354807</v>
      </c>
      <c r="K453" s="347">
        <v>4.0668336997220618E-2</v>
      </c>
      <c r="L453" s="346">
        <v>1183947</v>
      </c>
      <c r="M453" s="346">
        <v>1343547</v>
      </c>
      <c r="N453" s="346">
        <v>1625566</v>
      </c>
      <c r="O453" s="346">
        <v>1211090</v>
      </c>
      <c r="P453" s="346">
        <v>1409885</v>
      </c>
      <c r="Q453" s="346">
        <v>25692.310319870536</v>
      </c>
      <c r="R453" s="346">
        <v>49093.698091775848</v>
      </c>
      <c r="S453" s="346">
        <v>75449.114546495461</v>
      </c>
      <c r="T453" s="346">
        <v>51332.437836098659</v>
      </c>
      <c r="U453" s="346">
        <v>73921.17741672686</v>
      </c>
      <c r="V453" s="353">
        <f t="shared" ref="V453:V516" si="37">AVERAGE(W453:AB453)</f>
        <v>0.15081437015244931</v>
      </c>
      <c r="W453" s="288">
        <v>0.1508994129531121</v>
      </c>
      <c r="X453" s="288">
        <v>0.14731429242597371</v>
      </c>
      <c r="Y453" s="288">
        <v>0.1404712953105352</v>
      </c>
      <c r="Z453" s="288">
        <v>0.15924708704467408</v>
      </c>
      <c r="AA453" s="288">
        <v>0.14609814345024802</v>
      </c>
      <c r="AB453" s="288">
        <v>0.16085598973015283</v>
      </c>
      <c r="AC453" s="345" t="str">
        <f t="shared" ref="AC453:AC516" si="38">CONCATENATE(E453," ",G453," ",F453)</f>
        <v>Dhaka FR Non-PNP</v>
      </c>
      <c r="AD453" s="363">
        <v>1183947</v>
      </c>
      <c r="AE453" s="363">
        <v>1343547</v>
      </c>
      <c r="AF453" s="363">
        <v>1625566</v>
      </c>
      <c r="AG453" s="363">
        <v>1211090</v>
      </c>
      <c r="AH453" s="363">
        <v>1409885</v>
      </c>
      <c r="AI453" s="363">
        <v>1271546</v>
      </c>
      <c r="AJ453" s="364">
        <f t="shared" ref="AJ453:AJ516" si="39">SUM(AD453:AI453)</f>
        <v>8045581</v>
      </c>
      <c r="AK453" s="365">
        <v>178302.56880000001</v>
      </c>
      <c r="AL453" s="365">
        <v>197904.32579999999</v>
      </c>
      <c r="AM453" s="365">
        <v>228392.16350000002</v>
      </c>
      <c r="AN453" s="365">
        <v>192805.3688</v>
      </c>
      <c r="AO453" s="365">
        <v>205702.36739999999</v>
      </c>
      <c r="AP453" s="365">
        <v>204279.91160000002</v>
      </c>
      <c r="AQ453" s="366">
        <f t="shared" ref="AQ453:AQ516" si="40">SUM(AK453:AP453)</f>
        <v>1207386.7059000002</v>
      </c>
      <c r="AR453" s="288">
        <f t="shared" ref="AR453:AR516" si="41">AQ453/AJ453</f>
        <v>0.15006830530946119</v>
      </c>
      <c r="AS453" s="357" t="s">
        <v>1497</v>
      </c>
    </row>
    <row r="454" spans="1:45" hidden="1">
      <c r="A454" s="343">
        <v>821</v>
      </c>
      <c r="B454" s="343" t="s">
        <v>1717</v>
      </c>
      <c r="C454" s="343" t="s">
        <v>2102</v>
      </c>
      <c r="D454" s="343">
        <v>1500</v>
      </c>
      <c r="E454" s="345" t="s">
        <v>131</v>
      </c>
      <c r="F454" s="345" t="s">
        <v>1537</v>
      </c>
      <c r="G454" s="352" t="s">
        <v>1041</v>
      </c>
      <c r="H454" s="343" t="s">
        <v>131</v>
      </c>
      <c r="I454" s="343" t="s">
        <v>1863</v>
      </c>
      <c r="J454" s="346">
        <v>1199379.6000000001</v>
      </c>
      <c r="K454" s="347">
        <v>2.308066853011154E-2</v>
      </c>
      <c r="L454" s="346">
        <v>1117799</v>
      </c>
      <c r="M454" s="346">
        <v>1332134</v>
      </c>
      <c r="N454" s="346">
        <v>1421023</v>
      </c>
      <c r="O454" s="346">
        <v>898188</v>
      </c>
      <c r="P454" s="346">
        <v>1227754</v>
      </c>
      <c r="Q454" s="346">
        <v>10514.204422923853</v>
      </c>
      <c r="R454" s="346">
        <v>34305.187422351562</v>
      </c>
      <c r="S454" s="346">
        <v>58370.955322706315</v>
      </c>
      <c r="T454" s="346">
        <v>13.86298679545871</v>
      </c>
      <c r="U454" s="346">
        <v>35208.204792111646</v>
      </c>
      <c r="V454" s="353">
        <f t="shared" si="37"/>
        <v>0.14178591057927001</v>
      </c>
      <c r="W454" s="288">
        <v>0.14189122733603193</v>
      </c>
      <c r="X454" s="288">
        <v>0.1301913231315264</v>
      </c>
      <c r="Y454" s="288">
        <v>0.14364640530217956</v>
      </c>
      <c r="Z454" s="288">
        <v>0.15143062343134958</v>
      </c>
      <c r="AA454" s="288">
        <v>0.13802058228151048</v>
      </c>
      <c r="AB454" s="288">
        <v>0.14553530199302211</v>
      </c>
      <c r="AC454" s="345" t="str">
        <f t="shared" si="38"/>
        <v>Sylhet FR Non-PNP</v>
      </c>
      <c r="AD454" s="363">
        <v>1117799</v>
      </c>
      <c r="AE454" s="363">
        <v>1332134</v>
      </c>
      <c r="AF454" s="363">
        <v>1421023</v>
      </c>
      <c r="AG454" s="363">
        <v>898188</v>
      </c>
      <c r="AH454" s="363">
        <v>1227754</v>
      </c>
      <c r="AI454" s="363">
        <v>1013132</v>
      </c>
      <c r="AJ454" s="364">
        <f t="shared" si="39"/>
        <v>7010030</v>
      </c>
      <c r="AK454" s="365">
        <v>158615.67809999999</v>
      </c>
      <c r="AL454" s="365">
        <v>182635.70850000001</v>
      </c>
      <c r="AM454" s="365">
        <v>204059.04640000002</v>
      </c>
      <c r="AN454" s="365">
        <v>135985.51180000001</v>
      </c>
      <c r="AO454" s="365">
        <v>163536.8328</v>
      </c>
      <c r="AP454" s="365">
        <v>147914.20599999998</v>
      </c>
      <c r="AQ454" s="366">
        <f t="shared" si="40"/>
        <v>992746.98359999992</v>
      </c>
      <c r="AR454" s="288">
        <f t="shared" si="41"/>
        <v>0.14161807918083089</v>
      </c>
      <c r="AS454" s="357" t="s">
        <v>1500</v>
      </c>
    </row>
    <row r="455" spans="1:45">
      <c r="A455" s="343">
        <v>105</v>
      </c>
      <c r="B455" s="343" t="s">
        <v>1261</v>
      </c>
      <c r="C455" s="343" t="s">
        <v>2103</v>
      </c>
      <c r="D455" s="343">
        <v>2111</v>
      </c>
      <c r="E455" s="345" t="s">
        <v>195</v>
      </c>
      <c r="F455" s="345" t="s">
        <v>1537</v>
      </c>
      <c r="G455" s="352" t="s">
        <v>1041</v>
      </c>
      <c r="H455" s="343" t="s">
        <v>401</v>
      </c>
      <c r="I455" s="343" t="s">
        <v>1863</v>
      </c>
      <c r="J455" s="346">
        <v>3423545.2</v>
      </c>
      <c r="K455" s="347">
        <v>7.2326734320502392E-2</v>
      </c>
      <c r="L455" s="346">
        <v>3232439</v>
      </c>
      <c r="M455" s="346">
        <v>3320968</v>
      </c>
      <c r="N455" s="346">
        <v>3908116</v>
      </c>
      <c r="O455" s="346">
        <v>2978758</v>
      </c>
      <c r="P455" s="346">
        <v>3677445</v>
      </c>
      <c r="Q455" s="346">
        <v>210230.0658773249</v>
      </c>
      <c r="R455" s="346">
        <v>236707.80598228634</v>
      </c>
      <c r="S455" s="346">
        <v>326581.45728945185</v>
      </c>
      <c r="T455" s="346">
        <v>197506.54844915372</v>
      </c>
      <c r="U455" s="346">
        <v>267043.34297493933</v>
      </c>
      <c r="V455" s="353">
        <f t="shared" si="37"/>
        <v>0.15852970706131173</v>
      </c>
      <c r="W455" s="288">
        <v>0.15839943074539362</v>
      </c>
      <c r="X455" s="288">
        <v>0.15614846508906127</v>
      </c>
      <c r="Y455" s="288">
        <v>0.16230026187058383</v>
      </c>
      <c r="Z455" s="288">
        <v>0.15926744183130701</v>
      </c>
      <c r="AA455" s="288">
        <v>0.1530568232961789</v>
      </c>
      <c r="AB455" s="288">
        <v>0.16200581953534571</v>
      </c>
      <c r="AC455" s="345" t="str">
        <f t="shared" si="38"/>
        <v>Chattogram FR Non-PNP</v>
      </c>
      <c r="AD455" s="363">
        <v>3232439</v>
      </c>
      <c r="AE455" s="363">
        <v>3320968</v>
      </c>
      <c r="AF455" s="363">
        <v>3908116</v>
      </c>
      <c r="AG455" s="363">
        <v>2978758</v>
      </c>
      <c r="AH455" s="363">
        <v>3677445</v>
      </c>
      <c r="AI455" s="363">
        <v>3175182</v>
      </c>
      <c r="AJ455" s="364">
        <f t="shared" si="39"/>
        <v>20292908</v>
      </c>
      <c r="AK455" s="365">
        <v>524947.93119999999</v>
      </c>
      <c r="AL455" s="365">
        <v>515414.0784</v>
      </c>
      <c r="AM455" s="365">
        <v>636241.12199999997</v>
      </c>
      <c r="AN455" s="365">
        <v>459530.74529999995</v>
      </c>
      <c r="AO455" s="365">
        <v>552351.93859999999</v>
      </c>
      <c r="AP455" s="365">
        <v>515014.19600000005</v>
      </c>
      <c r="AQ455" s="366">
        <f t="shared" si="40"/>
        <v>3203500.0115</v>
      </c>
      <c r="AR455" s="288">
        <f t="shared" si="41"/>
        <v>0.15786303330700557</v>
      </c>
      <c r="AS455" s="357" t="s">
        <v>1494</v>
      </c>
    </row>
    <row r="456" spans="1:45">
      <c r="A456" s="343">
        <v>339</v>
      </c>
      <c r="B456" s="343" t="s">
        <v>1168</v>
      </c>
      <c r="C456" s="343" t="s">
        <v>1442</v>
      </c>
      <c r="D456" s="343">
        <v>1500</v>
      </c>
      <c r="E456" s="345" t="s">
        <v>195</v>
      </c>
      <c r="F456" s="345" t="s">
        <v>1537</v>
      </c>
      <c r="G456" s="352" t="s">
        <v>1041</v>
      </c>
      <c r="H456" s="343" t="s">
        <v>162</v>
      </c>
      <c r="I456" s="343" t="s">
        <v>1863</v>
      </c>
      <c r="J456" s="346">
        <v>1449625.4</v>
      </c>
      <c r="K456" s="347">
        <v>4.2548284270145141E-2</v>
      </c>
      <c r="L456" s="346">
        <v>1507754</v>
      </c>
      <c r="M456" s="346">
        <v>1475013</v>
      </c>
      <c r="N456" s="346">
        <v>1651390</v>
      </c>
      <c r="O456" s="346">
        <v>1261603</v>
      </c>
      <c r="P456" s="346">
        <v>1352367</v>
      </c>
      <c r="Q456" s="346">
        <v>63823.947755886824</v>
      </c>
      <c r="R456" s="346">
        <v>41774.047777508822</v>
      </c>
      <c r="S456" s="346">
        <v>94442.036192453234</v>
      </c>
      <c r="T456" s="346">
        <v>48416.42958483129</v>
      </c>
      <c r="U456" s="346">
        <v>59938.906711434072</v>
      </c>
      <c r="V456" s="353">
        <f t="shared" si="37"/>
        <v>0.15002516572477881</v>
      </c>
      <c r="W456" s="288">
        <v>0.14682134812773115</v>
      </c>
      <c r="X456" s="288">
        <v>0.13742964856586448</v>
      </c>
      <c r="Y456" s="288">
        <v>0.1431201340530584</v>
      </c>
      <c r="Z456" s="288">
        <v>0.15131788992727166</v>
      </c>
      <c r="AA456" s="288">
        <v>0.15761267170100166</v>
      </c>
      <c r="AB456" s="288">
        <v>0.16384930197374548</v>
      </c>
      <c r="AC456" s="345" t="str">
        <f t="shared" si="38"/>
        <v>Chattogram FR Non-PNP</v>
      </c>
      <c r="AD456" s="363">
        <v>1507754</v>
      </c>
      <c r="AE456" s="363">
        <v>1475013</v>
      </c>
      <c r="AF456" s="363">
        <v>1651390</v>
      </c>
      <c r="AG456" s="363">
        <v>1261603</v>
      </c>
      <c r="AH456" s="363">
        <v>1352367</v>
      </c>
      <c r="AI456" s="363">
        <v>1034996</v>
      </c>
      <c r="AJ456" s="364">
        <f t="shared" si="39"/>
        <v>8283123</v>
      </c>
      <c r="AK456" s="365">
        <v>226163.1</v>
      </c>
      <c r="AL456" s="365">
        <v>202961.9264</v>
      </c>
      <c r="AM456" s="365">
        <v>234332.24100000001</v>
      </c>
      <c r="AN456" s="365">
        <v>189745.0912</v>
      </c>
      <c r="AO456" s="365">
        <v>146200.95000000001</v>
      </c>
      <c r="AP456" s="365">
        <v>169739.67200000002</v>
      </c>
      <c r="AQ456" s="366">
        <f t="shared" si="40"/>
        <v>1169142.9806000001</v>
      </c>
      <c r="AR456" s="288">
        <f t="shared" si="41"/>
        <v>0.14114760587280911</v>
      </c>
      <c r="AS456" s="357" t="s">
        <v>1494</v>
      </c>
    </row>
    <row r="457" spans="1:45" hidden="1">
      <c r="A457" s="343">
        <v>530</v>
      </c>
      <c r="B457" s="343" t="s">
        <v>1567</v>
      </c>
      <c r="C457" s="343" t="s">
        <v>2104</v>
      </c>
      <c r="D457" s="343">
        <v>1522</v>
      </c>
      <c r="E457" s="345" t="s">
        <v>52</v>
      </c>
      <c r="F457" s="345" t="s">
        <v>1537</v>
      </c>
      <c r="G457" s="352" t="s">
        <v>1041</v>
      </c>
      <c r="H457" s="343" t="s">
        <v>362</v>
      </c>
      <c r="I457" s="343" t="s">
        <v>52</v>
      </c>
      <c r="J457" s="346">
        <v>1406526</v>
      </c>
      <c r="K457" s="347">
        <v>6.4804823018937752E-2</v>
      </c>
      <c r="L457" s="346">
        <v>1225577</v>
      </c>
      <c r="M457" s="346">
        <v>1300517</v>
      </c>
      <c r="N457" s="346">
        <v>1628154</v>
      </c>
      <c r="O457" s="346">
        <v>1243339</v>
      </c>
      <c r="P457" s="346">
        <v>1635043</v>
      </c>
      <c r="Q457" s="346">
        <v>76054.534357606142</v>
      </c>
      <c r="R457" s="346">
        <v>59048.751065044838</v>
      </c>
      <c r="S457" s="346">
        <v>122565.5424786463</v>
      </c>
      <c r="T457" s="346">
        <v>87020.360403899831</v>
      </c>
      <c r="U457" s="346">
        <v>111059.1542024751</v>
      </c>
      <c r="V457" s="353">
        <f t="shared" si="37"/>
        <v>0.1744378822395963</v>
      </c>
      <c r="W457" s="288">
        <v>0.17685168170240506</v>
      </c>
      <c r="X457" s="288">
        <v>0.1767207334498655</v>
      </c>
      <c r="Y457" s="288">
        <v>0.1624822972498077</v>
      </c>
      <c r="Z457" s="288">
        <v>0.17713184694426831</v>
      </c>
      <c r="AA457" s="288">
        <v>0.16429636381933363</v>
      </c>
      <c r="AB457" s="288">
        <v>0.18914437027189751</v>
      </c>
      <c r="AC457" s="345" t="str">
        <f t="shared" si="38"/>
        <v>Dhaka FR Non-PNP</v>
      </c>
      <c r="AD457" s="363">
        <v>1225577</v>
      </c>
      <c r="AE457" s="363">
        <v>1300517</v>
      </c>
      <c r="AF457" s="363">
        <v>1628154</v>
      </c>
      <c r="AG457" s="363">
        <v>1243339</v>
      </c>
      <c r="AH457" s="363">
        <v>1635043</v>
      </c>
      <c r="AI457" s="363">
        <v>1279016</v>
      </c>
      <c r="AJ457" s="364">
        <f t="shared" si="39"/>
        <v>8311646</v>
      </c>
      <c r="AK457" s="365">
        <v>219010.96729999999</v>
      </c>
      <c r="AL457" s="365">
        <v>229801.35389999999</v>
      </c>
      <c r="AM457" s="365">
        <v>264575.02500000002</v>
      </c>
      <c r="AN457" s="365">
        <v>220195.33689999999</v>
      </c>
      <c r="AO457" s="365">
        <v>276322.43600000005</v>
      </c>
      <c r="AP457" s="365">
        <v>241990.01640000002</v>
      </c>
      <c r="AQ457" s="366">
        <f t="shared" si="40"/>
        <v>1451895.1355000001</v>
      </c>
      <c r="AR457" s="288">
        <f t="shared" si="41"/>
        <v>0.17468202273051572</v>
      </c>
      <c r="AS457" s="357" t="s">
        <v>1497</v>
      </c>
    </row>
    <row r="458" spans="1:45" hidden="1">
      <c r="A458" s="343">
        <v>600</v>
      </c>
      <c r="B458" s="343" t="s">
        <v>1158</v>
      </c>
      <c r="C458" s="343" t="s">
        <v>2105</v>
      </c>
      <c r="D458" s="343">
        <v>1500</v>
      </c>
      <c r="E458" s="345" t="s">
        <v>52</v>
      </c>
      <c r="F458" s="345" t="s">
        <v>1537</v>
      </c>
      <c r="G458" s="352" t="s">
        <v>1041</v>
      </c>
      <c r="H458" s="343" t="s">
        <v>52</v>
      </c>
      <c r="I458" s="343" t="s">
        <v>52</v>
      </c>
      <c r="J458" s="346">
        <v>1151181</v>
      </c>
      <c r="K458" s="347">
        <v>3.1248451813789879E-2</v>
      </c>
      <c r="L458" s="346">
        <v>1105623</v>
      </c>
      <c r="M458" s="346">
        <v>1119937</v>
      </c>
      <c r="N458" s="346">
        <v>1181653</v>
      </c>
      <c r="O458" s="346">
        <v>1095653</v>
      </c>
      <c r="P458" s="346">
        <v>1253039</v>
      </c>
      <c r="Q458" s="346">
        <v>31560.06588720961</v>
      </c>
      <c r="R458" s="346">
        <v>17302.685991067003</v>
      </c>
      <c r="S458" s="346">
        <v>47337.422773250029</v>
      </c>
      <c r="T458" s="346">
        <v>27108.23741537772</v>
      </c>
      <c r="U458" s="346">
        <v>56554.707970347867</v>
      </c>
      <c r="V458" s="353">
        <f t="shared" si="37"/>
        <v>0.14412755845374911</v>
      </c>
      <c r="W458" s="288">
        <v>0.1441026808701906</v>
      </c>
      <c r="X458" s="288">
        <v>0.14384829372107941</v>
      </c>
      <c r="Y458" s="288">
        <v>0.14179046444970717</v>
      </c>
      <c r="Z458" s="288">
        <v>0.14388469845682161</v>
      </c>
      <c r="AA458" s="288">
        <v>0.13584412702690304</v>
      </c>
      <c r="AB458" s="288">
        <v>0.15529508619779273</v>
      </c>
      <c r="AC458" s="345" t="str">
        <f t="shared" si="38"/>
        <v>Dhaka FR Non-PNP</v>
      </c>
      <c r="AD458" s="363">
        <v>1105623</v>
      </c>
      <c r="AE458" s="363">
        <v>1119937</v>
      </c>
      <c r="AF458" s="363">
        <v>1181653</v>
      </c>
      <c r="AG458" s="363">
        <v>1095653</v>
      </c>
      <c r="AH458" s="363">
        <v>1253039</v>
      </c>
      <c r="AI458" s="363">
        <v>1064171</v>
      </c>
      <c r="AJ458" s="364">
        <f t="shared" si="39"/>
        <v>6820076</v>
      </c>
      <c r="AK458" s="365">
        <v>161420.81199999998</v>
      </c>
      <c r="AL458" s="365">
        <v>160598.96580000001</v>
      </c>
      <c r="AM458" s="365">
        <v>167440.23009999999</v>
      </c>
      <c r="AN458" s="365">
        <v>157664.32279999999</v>
      </c>
      <c r="AO458" s="365">
        <v>168533.88</v>
      </c>
      <c r="AP458" s="365">
        <v>165137.9216</v>
      </c>
      <c r="AQ458" s="366">
        <f t="shared" si="40"/>
        <v>980796.13229999994</v>
      </c>
      <c r="AR458" s="288">
        <f t="shared" si="41"/>
        <v>0.14381014702768707</v>
      </c>
      <c r="AS458" s="357" t="s">
        <v>1497</v>
      </c>
    </row>
    <row r="459" spans="1:45">
      <c r="A459" s="343">
        <v>209</v>
      </c>
      <c r="B459" s="343" t="s">
        <v>1169</v>
      </c>
      <c r="C459" s="343" t="s">
        <v>1434</v>
      </c>
      <c r="D459" s="343">
        <v>1500</v>
      </c>
      <c r="E459" s="345" t="s">
        <v>195</v>
      </c>
      <c r="F459" s="345" t="s">
        <v>1537</v>
      </c>
      <c r="G459" s="352" t="s">
        <v>1041</v>
      </c>
      <c r="H459" s="343" t="s">
        <v>186</v>
      </c>
      <c r="I459" s="343" t="s">
        <v>1863</v>
      </c>
      <c r="J459" s="346">
        <v>1942247.4</v>
      </c>
      <c r="K459" s="347">
        <v>7.672303241711996E-2</v>
      </c>
      <c r="L459" s="346">
        <v>1620454</v>
      </c>
      <c r="M459" s="346">
        <v>1861722</v>
      </c>
      <c r="N459" s="346">
        <v>2232914</v>
      </c>
      <c r="O459" s="346">
        <v>1625186</v>
      </c>
      <c r="P459" s="346">
        <v>2370961</v>
      </c>
      <c r="Q459" s="346">
        <v>118033.5637154232</v>
      </c>
      <c r="R459" s="346">
        <v>127380.19189140928</v>
      </c>
      <c r="S459" s="346">
        <v>200221.23616544029</v>
      </c>
      <c r="T459" s="346">
        <v>96958.502326362941</v>
      </c>
      <c r="U459" s="346">
        <v>202482.05706269905</v>
      </c>
      <c r="V459" s="353">
        <f t="shared" si="37"/>
        <v>0.17648859039677292</v>
      </c>
      <c r="W459" s="288">
        <v>0.18041323114603591</v>
      </c>
      <c r="X459" s="288">
        <v>0.17520649306608471</v>
      </c>
      <c r="Y459" s="288">
        <v>0.175620688796786</v>
      </c>
      <c r="Z459" s="288">
        <v>0.18019896825396334</v>
      </c>
      <c r="AA459" s="288">
        <v>0.16585526957629773</v>
      </c>
      <c r="AB459" s="288">
        <v>0.18163689154147009</v>
      </c>
      <c r="AC459" s="345" t="str">
        <f t="shared" si="38"/>
        <v>Chattogram FR Non-PNP</v>
      </c>
      <c r="AD459" s="363">
        <v>1620454</v>
      </c>
      <c r="AE459" s="363">
        <v>1861722</v>
      </c>
      <c r="AF459" s="363">
        <v>2232914</v>
      </c>
      <c r="AG459" s="363">
        <v>1625186</v>
      </c>
      <c r="AH459" s="363">
        <v>2370961</v>
      </c>
      <c r="AI459" s="363">
        <v>1709011</v>
      </c>
      <c r="AJ459" s="364">
        <f t="shared" si="39"/>
        <v>11420248</v>
      </c>
      <c r="AK459" s="365">
        <v>292815.85710000002</v>
      </c>
      <c r="AL459" s="365">
        <v>325987.6973</v>
      </c>
      <c r="AM459" s="365">
        <v>391206.88319999998</v>
      </c>
      <c r="AN459" s="365">
        <v>292858.5172</v>
      </c>
      <c r="AO459" s="365">
        <v>398558.71220000001</v>
      </c>
      <c r="AP459" s="365">
        <v>310698.01799999998</v>
      </c>
      <c r="AQ459" s="366">
        <f t="shared" si="40"/>
        <v>2012125.6849999998</v>
      </c>
      <c r="AR459" s="288">
        <f t="shared" si="41"/>
        <v>0.17618931611642757</v>
      </c>
      <c r="AS459" s="357" t="s">
        <v>1494</v>
      </c>
    </row>
    <row r="460" spans="1:45" hidden="1">
      <c r="A460" s="343">
        <v>610</v>
      </c>
      <c r="B460" s="343" t="s">
        <v>1157</v>
      </c>
      <c r="C460" s="343" t="s">
        <v>2106</v>
      </c>
      <c r="D460" s="343">
        <v>1500</v>
      </c>
      <c r="E460" s="345" t="s">
        <v>389</v>
      </c>
      <c r="F460" s="345" t="s">
        <v>1537</v>
      </c>
      <c r="G460" s="352" t="s">
        <v>1041</v>
      </c>
      <c r="H460" s="343" t="s">
        <v>336</v>
      </c>
      <c r="I460" s="343" t="s">
        <v>1863</v>
      </c>
      <c r="J460" s="346">
        <v>1297560.2</v>
      </c>
      <c r="K460" s="347">
        <v>5.0640804058016416E-2</v>
      </c>
      <c r="L460" s="346">
        <v>1129831</v>
      </c>
      <c r="M460" s="346">
        <v>1247648</v>
      </c>
      <c r="N460" s="346">
        <v>1580260</v>
      </c>
      <c r="O460" s="346">
        <v>1025487</v>
      </c>
      <c r="P460" s="346">
        <v>1504575</v>
      </c>
      <c r="Q460" s="346">
        <v>42749.849594977393</v>
      </c>
      <c r="R460" s="346">
        <v>45157.64905472548</v>
      </c>
      <c r="S460" s="346">
        <v>102045.71402386643</v>
      </c>
      <c r="T460" s="346">
        <v>34324.682627806324</v>
      </c>
      <c r="U460" s="346">
        <v>104269.56390702733</v>
      </c>
      <c r="V460" s="353">
        <f t="shared" si="37"/>
        <v>0.15207379274113794</v>
      </c>
      <c r="W460" s="288">
        <v>0.14639312914880476</v>
      </c>
      <c r="X460" s="288">
        <v>0.14842532239950343</v>
      </c>
      <c r="Y460" s="288">
        <v>0.15170550464697594</v>
      </c>
      <c r="Z460" s="288">
        <v>0.16046260996066666</v>
      </c>
      <c r="AA460" s="288">
        <v>0.14753248503753669</v>
      </c>
      <c r="AB460" s="288">
        <v>0.15792370525334018</v>
      </c>
      <c r="AC460" s="345" t="str">
        <f t="shared" si="38"/>
        <v>Rangpur FR Non-PNP</v>
      </c>
      <c r="AD460" s="363">
        <v>1129831</v>
      </c>
      <c r="AE460" s="363">
        <v>1247648</v>
      </c>
      <c r="AF460" s="363">
        <v>1580260</v>
      </c>
      <c r="AG460" s="363">
        <v>1025487</v>
      </c>
      <c r="AH460" s="363">
        <v>1504575</v>
      </c>
      <c r="AI460" s="363">
        <v>1134959</v>
      </c>
      <c r="AJ460" s="364">
        <f t="shared" si="39"/>
        <v>7622760</v>
      </c>
      <c r="AK460" s="365">
        <v>167892.73800000001</v>
      </c>
      <c r="AL460" s="365">
        <v>184402.22659999999</v>
      </c>
      <c r="AM460" s="365">
        <v>239567.41600000003</v>
      </c>
      <c r="AN460" s="365">
        <v>164487.95439999999</v>
      </c>
      <c r="AO460" s="365">
        <v>222075.27000000002</v>
      </c>
      <c r="AP460" s="365">
        <v>179433.69779999999</v>
      </c>
      <c r="AQ460" s="366">
        <f t="shared" si="40"/>
        <v>1157859.3027999999</v>
      </c>
      <c r="AR460" s="288">
        <f t="shared" si="41"/>
        <v>0.15189502264271734</v>
      </c>
      <c r="AS460" s="357" t="s">
        <v>1501</v>
      </c>
    </row>
    <row r="461" spans="1:45" hidden="1">
      <c r="A461" s="343">
        <v>399</v>
      </c>
      <c r="B461" s="343" t="s">
        <v>1166</v>
      </c>
      <c r="C461" s="343" t="s">
        <v>2107</v>
      </c>
      <c r="D461" s="343">
        <v>1500</v>
      </c>
      <c r="E461" s="345" t="s">
        <v>107</v>
      </c>
      <c r="F461" s="345" t="s">
        <v>1537</v>
      </c>
      <c r="G461" s="352" t="s">
        <v>1041</v>
      </c>
      <c r="H461" s="343" t="s">
        <v>606</v>
      </c>
      <c r="I461" s="343" t="s">
        <v>1863</v>
      </c>
      <c r="J461" s="346">
        <v>1350991.8</v>
      </c>
      <c r="K461" s="347">
        <v>5.5062798945210802E-2</v>
      </c>
      <c r="L461" s="346">
        <v>1242316</v>
      </c>
      <c r="M461" s="346">
        <v>1262282</v>
      </c>
      <c r="N461" s="346">
        <v>1533208</v>
      </c>
      <c r="O461" s="346">
        <v>1191759</v>
      </c>
      <c r="P461" s="346">
        <v>1525394</v>
      </c>
      <c r="Q461" s="346">
        <v>56644.53915636582</v>
      </c>
      <c r="R461" s="346">
        <v>49858.0147333036</v>
      </c>
      <c r="S461" s="346">
        <v>111478.97265906649</v>
      </c>
      <c r="T461" s="346">
        <v>55528.632286049193</v>
      </c>
      <c r="U461" s="346">
        <v>98436.790465357102</v>
      </c>
      <c r="V461" s="353">
        <f t="shared" si="37"/>
        <v>0.17166537724406059</v>
      </c>
      <c r="W461" s="288">
        <v>0.16435807036577507</v>
      </c>
      <c r="X461" s="288">
        <v>0.17053230198262301</v>
      </c>
      <c r="Y461" s="288">
        <v>0.17296251801570159</v>
      </c>
      <c r="Z461" s="288">
        <v>0.17799174680353771</v>
      </c>
      <c r="AA461" s="288">
        <v>0.15927036151187754</v>
      </c>
      <c r="AB461" s="288">
        <v>0.18487726478484853</v>
      </c>
      <c r="AC461" s="345" t="str">
        <f t="shared" si="38"/>
        <v>Rajshahi FR Non-PNP</v>
      </c>
      <c r="AD461" s="363">
        <v>1242316</v>
      </c>
      <c r="AE461" s="363">
        <v>1262282</v>
      </c>
      <c r="AF461" s="363">
        <v>1533208</v>
      </c>
      <c r="AG461" s="363">
        <v>1191759</v>
      </c>
      <c r="AH461" s="363">
        <v>1525394</v>
      </c>
      <c r="AI461" s="363">
        <v>1050858</v>
      </c>
      <c r="AJ461" s="364">
        <f t="shared" si="39"/>
        <v>7805817</v>
      </c>
      <c r="AK461" s="365">
        <v>206969.8456</v>
      </c>
      <c r="AL461" s="365">
        <v>215218.91050000003</v>
      </c>
      <c r="AM461" s="365">
        <v>264478.38</v>
      </c>
      <c r="AN461" s="365">
        <v>212133.28</v>
      </c>
      <c r="AO461" s="365">
        <v>240554.63380000001</v>
      </c>
      <c r="AP461" s="365">
        <v>194193.56879999998</v>
      </c>
      <c r="AQ461" s="366">
        <f t="shared" si="40"/>
        <v>1333548.6187</v>
      </c>
      <c r="AR461" s="288">
        <f t="shared" si="41"/>
        <v>0.17084036414125517</v>
      </c>
      <c r="AS461" s="357" t="s">
        <v>1499</v>
      </c>
    </row>
    <row r="462" spans="1:45" hidden="1">
      <c r="A462" s="343">
        <v>651</v>
      </c>
      <c r="B462" s="343" t="s">
        <v>1222</v>
      </c>
      <c r="C462" s="343" t="s">
        <v>1444</v>
      </c>
      <c r="D462" s="343">
        <v>1750</v>
      </c>
      <c r="E462" s="345" t="s">
        <v>189</v>
      </c>
      <c r="F462" s="345" t="s">
        <v>1537</v>
      </c>
      <c r="G462" s="352" t="s">
        <v>1041</v>
      </c>
      <c r="H462" s="343" t="s">
        <v>189</v>
      </c>
      <c r="I462" s="343" t="s">
        <v>1863</v>
      </c>
      <c r="J462" s="346">
        <v>832592.6</v>
      </c>
      <c r="K462" s="347">
        <v>9.7793717642144177E-3</v>
      </c>
      <c r="L462" s="346">
        <v>823164</v>
      </c>
      <c r="M462" s="346">
        <v>768656</v>
      </c>
      <c r="N462" s="346">
        <v>1075247</v>
      </c>
      <c r="O462" s="346">
        <v>574298</v>
      </c>
      <c r="P462" s="346">
        <v>921598</v>
      </c>
      <c r="Q462" s="346">
        <v>-8168.5381958158105</v>
      </c>
      <c r="R462" s="346">
        <v>-15355.363318022486</v>
      </c>
      <c r="S462" s="346">
        <v>30238.445063351275</v>
      </c>
      <c r="T462" s="346">
        <v>1657.7733166657999</v>
      </c>
      <c r="U462" s="346">
        <v>32338.84595149057</v>
      </c>
      <c r="V462" s="353">
        <f t="shared" si="37"/>
        <v>0.14872872981781779</v>
      </c>
      <c r="W462" s="288">
        <v>0.14087201636629587</v>
      </c>
      <c r="X462" s="288">
        <v>0.1494878044075354</v>
      </c>
      <c r="Y462" s="288">
        <v>0.14524746478661443</v>
      </c>
      <c r="Z462" s="288">
        <v>0.14411280051026995</v>
      </c>
      <c r="AA462" s="288">
        <v>0.14412677170725033</v>
      </c>
      <c r="AB462" s="288">
        <v>0.1685255211289407</v>
      </c>
      <c r="AC462" s="345" t="str">
        <f t="shared" si="38"/>
        <v>Barishal FR Non-PNP</v>
      </c>
      <c r="AD462" s="363">
        <v>823164</v>
      </c>
      <c r="AE462" s="363">
        <v>768656</v>
      </c>
      <c r="AF462" s="363">
        <v>1075247</v>
      </c>
      <c r="AG462" s="363">
        <v>574298</v>
      </c>
      <c r="AH462" s="363">
        <v>921598</v>
      </c>
      <c r="AI462" s="363">
        <v>620193</v>
      </c>
      <c r="AJ462" s="364">
        <f t="shared" si="39"/>
        <v>4783156</v>
      </c>
      <c r="AK462" s="365">
        <v>117794.7684</v>
      </c>
      <c r="AL462" s="365">
        <v>115298.7</v>
      </c>
      <c r="AM462" s="365">
        <v>156018.48480000001</v>
      </c>
      <c r="AN462" s="365">
        <v>82756.4859</v>
      </c>
      <c r="AO462" s="365">
        <v>132802.12770000001</v>
      </c>
      <c r="AP462" s="365">
        <v>104502.52050000001</v>
      </c>
      <c r="AQ462" s="366">
        <f t="shared" si="40"/>
        <v>709173.0872999999</v>
      </c>
      <c r="AR462" s="288">
        <f t="shared" si="41"/>
        <v>0.14826467865568255</v>
      </c>
      <c r="AS462" s="357" t="s">
        <v>1495</v>
      </c>
    </row>
    <row r="463" spans="1:45" hidden="1">
      <c r="A463" s="343">
        <v>571</v>
      </c>
      <c r="B463" s="343" t="s">
        <v>1145</v>
      </c>
      <c r="C463" s="343" t="s">
        <v>2108</v>
      </c>
      <c r="D463" s="343">
        <v>1453</v>
      </c>
      <c r="E463" s="345" t="s">
        <v>52</v>
      </c>
      <c r="F463" s="345" t="s">
        <v>1537</v>
      </c>
      <c r="G463" s="352" t="s">
        <v>1041</v>
      </c>
      <c r="H463" s="343" t="s">
        <v>52</v>
      </c>
      <c r="I463" s="343" t="s">
        <v>52</v>
      </c>
      <c r="J463" s="346">
        <v>1977094</v>
      </c>
      <c r="K463" s="347">
        <v>2.4915064132151658E-2</v>
      </c>
      <c r="L463" s="346">
        <v>1923745</v>
      </c>
      <c r="M463" s="346">
        <v>1825506</v>
      </c>
      <c r="N463" s="346">
        <v>2264113</v>
      </c>
      <c r="O463" s="346">
        <v>1957012</v>
      </c>
      <c r="P463" s="346">
        <v>1915094</v>
      </c>
      <c r="Q463" s="346">
        <v>31162.1958493907</v>
      </c>
      <c r="R463" s="346">
        <v>27560.801533978607</v>
      </c>
      <c r="S463" s="346">
        <v>85522.506277954264</v>
      </c>
      <c r="T463" s="346">
        <v>39330.328732369409</v>
      </c>
      <c r="U463" s="346">
        <v>62721.286632768286</v>
      </c>
      <c r="V463" s="353">
        <f t="shared" si="37"/>
        <v>0.13599929178229195</v>
      </c>
      <c r="W463" s="288">
        <v>0.1305534420292021</v>
      </c>
      <c r="X463" s="288">
        <v>0.13312810581069903</v>
      </c>
      <c r="Y463" s="288">
        <v>0.12794194985629812</v>
      </c>
      <c r="Z463" s="288">
        <v>0.13321206749809902</v>
      </c>
      <c r="AA463" s="288">
        <v>0.13521059469953187</v>
      </c>
      <c r="AB463" s="288">
        <v>0.15594959079992157</v>
      </c>
      <c r="AC463" s="345" t="str">
        <f t="shared" si="38"/>
        <v>Dhaka FR Non-PNP</v>
      </c>
      <c r="AD463" s="363">
        <v>1923745</v>
      </c>
      <c r="AE463" s="363">
        <v>1825506</v>
      </c>
      <c r="AF463" s="363">
        <v>2264113</v>
      </c>
      <c r="AG463" s="363">
        <v>1957012</v>
      </c>
      <c r="AH463" s="363">
        <v>1915094</v>
      </c>
      <c r="AI463" s="363">
        <v>1593197</v>
      </c>
      <c r="AJ463" s="364">
        <f t="shared" si="39"/>
        <v>11478667</v>
      </c>
      <c r="AK463" s="365">
        <v>251818.61319999999</v>
      </c>
      <c r="AL463" s="365">
        <v>248268.68000000002</v>
      </c>
      <c r="AM463" s="365">
        <v>289806.592</v>
      </c>
      <c r="AN463" s="365">
        <v>261261.10200000001</v>
      </c>
      <c r="AO463" s="365">
        <v>258920.57359999997</v>
      </c>
      <c r="AP463" s="365">
        <v>248186.28399999999</v>
      </c>
      <c r="AQ463" s="366">
        <f t="shared" si="40"/>
        <v>1558261.8448000001</v>
      </c>
      <c r="AR463" s="288">
        <f t="shared" si="41"/>
        <v>0.1357528574354496</v>
      </c>
      <c r="AS463" s="357" t="s">
        <v>1497</v>
      </c>
    </row>
    <row r="464" spans="1:45" hidden="1">
      <c r="A464" s="343">
        <v>443</v>
      </c>
      <c r="B464" s="343" t="s">
        <v>1148</v>
      </c>
      <c r="C464" s="343" t="s">
        <v>1436</v>
      </c>
      <c r="D464" s="343">
        <v>1476</v>
      </c>
      <c r="E464" s="345" t="s">
        <v>389</v>
      </c>
      <c r="F464" s="345" t="s">
        <v>1537</v>
      </c>
      <c r="G464" s="352" t="s">
        <v>1041</v>
      </c>
      <c r="H464" s="343" t="s">
        <v>389</v>
      </c>
      <c r="I464" s="343" t="s">
        <v>1863</v>
      </c>
      <c r="J464" s="346">
        <v>1256636.8</v>
      </c>
      <c r="K464" s="347">
        <v>3.2159737448041285E-2</v>
      </c>
      <c r="L464" s="346">
        <v>1245973</v>
      </c>
      <c r="M464" s="346">
        <v>1297778</v>
      </c>
      <c r="N464" s="346">
        <v>1373591</v>
      </c>
      <c r="O464" s="346">
        <v>1119274</v>
      </c>
      <c r="P464" s="346">
        <v>1246568</v>
      </c>
      <c r="Q464" s="346">
        <v>50645.146623764478</v>
      </c>
      <c r="R464" s="346">
        <v>44495.474966202921</v>
      </c>
      <c r="S464" s="346">
        <v>32631.526169572287</v>
      </c>
      <c r="T464" s="346">
        <v>32382.087426972867</v>
      </c>
      <c r="U464" s="346">
        <v>41911.3125912213</v>
      </c>
      <c r="V464" s="353">
        <f t="shared" si="37"/>
        <v>0.15153452864149677</v>
      </c>
      <c r="W464" s="288">
        <v>0.15341555938024889</v>
      </c>
      <c r="X464" s="288">
        <v>0.14602361816773879</v>
      </c>
      <c r="Y464" s="288">
        <v>0.1395538724201682</v>
      </c>
      <c r="Z464" s="288">
        <v>0.16215584935395058</v>
      </c>
      <c r="AA464" s="288">
        <v>0.13839222816596339</v>
      </c>
      <c r="AB464" s="288">
        <v>0.16966604436091073</v>
      </c>
      <c r="AC464" s="345" t="str">
        <f t="shared" si="38"/>
        <v>Rangpur FR Non-PNP</v>
      </c>
      <c r="AD464" s="363">
        <v>1245973</v>
      </c>
      <c r="AE464" s="363">
        <v>1297778</v>
      </c>
      <c r="AF464" s="363">
        <v>1373591</v>
      </c>
      <c r="AG464" s="363">
        <v>1119274</v>
      </c>
      <c r="AH464" s="363">
        <v>1246568</v>
      </c>
      <c r="AI464" s="363">
        <v>1005520</v>
      </c>
      <c r="AJ464" s="364">
        <f t="shared" si="39"/>
        <v>7288704</v>
      </c>
      <c r="AK464" s="365">
        <v>192751.86840000001</v>
      </c>
      <c r="AL464" s="365">
        <v>191422.10749999998</v>
      </c>
      <c r="AM464" s="365">
        <v>191890.80239999999</v>
      </c>
      <c r="AN464" s="365">
        <v>180252.87270000001</v>
      </c>
      <c r="AO464" s="365">
        <v>172899.12029999998</v>
      </c>
      <c r="AP464" s="365">
        <v>170335.08799999999</v>
      </c>
      <c r="AQ464" s="366">
        <f t="shared" si="40"/>
        <v>1099551.8592999997</v>
      </c>
      <c r="AR464" s="288">
        <f t="shared" si="41"/>
        <v>0.15085697804438206</v>
      </c>
      <c r="AS464" s="357" t="s">
        <v>1501</v>
      </c>
    </row>
    <row r="465" spans="1:45" hidden="1">
      <c r="A465" s="343">
        <v>481</v>
      </c>
      <c r="B465" s="343" t="s">
        <v>1079</v>
      </c>
      <c r="C465" s="343" t="s">
        <v>2109</v>
      </c>
      <c r="D465" s="343">
        <v>1142</v>
      </c>
      <c r="E465" s="345" t="s">
        <v>189</v>
      </c>
      <c r="F465" s="345" t="s">
        <v>1537</v>
      </c>
      <c r="G465" s="352" t="s">
        <v>1041</v>
      </c>
      <c r="H465" s="343" t="s">
        <v>189</v>
      </c>
      <c r="I465" s="343" t="s">
        <v>1863</v>
      </c>
      <c r="J465" s="346">
        <v>1499618.4</v>
      </c>
      <c r="K465" s="347">
        <v>3.088470471984971E-2</v>
      </c>
      <c r="L465" s="346">
        <v>1490650</v>
      </c>
      <c r="M465" s="346">
        <v>1406513</v>
      </c>
      <c r="N465" s="346">
        <v>1535903</v>
      </c>
      <c r="O465" s="346">
        <v>1306223</v>
      </c>
      <c r="P465" s="346">
        <v>1758803</v>
      </c>
      <c r="Q465" s="346">
        <v>35501.641462160274</v>
      </c>
      <c r="R465" s="346">
        <v>11622.044559388334</v>
      </c>
      <c r="S465" s="346">
        <v>65273.501351530052</v>
      </c>
      <c r="T465" s="346">
        <v>26552.459194367431</v>
      </c>
      <c r="U465" s="346">
        <v>92626.710814821243</v>
      </c>
      <c r="V465" s="353">
        <f t="shared" si="37"/>
        <v>0.15357531272929967</v>
      </c>
      <c r="W465" s="288">
        <v>0.15218634838674722</v>
      </c>
      <c r="X465" s="288">
        <v>0.14051695109385584</v>
      </c>
      <c r="Y465" s="288">
        <v>0.1502590538306314</v>
      </c>
      <c r="Z465" s="288">
        <v>0.1606063398823655</v>
      </c>
      <c r="AA465" s="288">
        <v>0.15006430977566587</v>
      </c>
      <c r="AB465" s="288">
        <v>0.16781887340653223</v>
      </c>
      <c r="AC465" s="345" t="str">
        <f t="shared" si="38"/>
        <v>Barishal FR Non-PNP</v>
      </c>
      <c r="AD465" s="363">
        <v>1490650</v>
      </c>
      <c r="AE465" s="363">
        <v>1406513</v>
      </c>
      <c r="AF465" s="363">
        <v>1535903</v>
      </c>
      <c r="AG465" s="363">
        <v>1306223</v>
      </c>
      <c r="AH465" s="363">
        <v>1758803</v>
      </c>
      <c r="AI465" s="363">
        <v>1215534</v>
      </c>
      <c r="AJ465" s="364">
        <f t="shared" si="39"/>
        <v>8713626</v>
      </c>
      <c r="AK465" s="365">
        <v>229411.035</v>
      </c>
      <c r="AL465" s="365">
        <v>197896.37909999999</v>
      </c>
      <c r="AM465" s="365">
        <v>229617.19949999999</v>
      </c>
      <c r="AN465" s="365">
        <v>196423.40900000001</v>
      </c>
      <c r="AO465" s="365">
        <v>262237.37820000004</v>
      </c>
      <c r="AP465" s="365">
        <v>203556.05000000002</v>
      </c>
      <c r="AQ465" s="366">
        <f t="shared" si="40"/>
        <v>1319141.4508</v>
      </c>
      <c r="AR465" s="288">
        <f t="shared" si="41"/>
        <v>0.15138834863924616</v>
      </c>
      <c r="AS465" s="357" t="s">
        <v>1495</v>
      </c>
    </row>
    <row r="466" spans="1:45" hidden="1">
      <c r="A466" s="343">
        <v>545</v>
      </c>
      <c r="B466" s="343" t="s">
        <v>1254</v>
      </c>
      <c r="C466" s="343" t="s">
        <v>2110</v>
      </c>
      <c r="D466" s="343">
        <v>2017</v>
      </c>
      <c r="E466" s="345" t="s">
        <v>52</v>
      </c>
      <c r="F466" s="345" t="s">
        <v>1537</v>
      </c>
      <c r="G466" s="352" t="s">
        <v>1041</v>
      </c>
      <c r="H466" s="343" t="s">
        <v>52</v>
      </c>
      <c r="I466" s="343" t="s">
        <v>52</v>
      </c>
      <c r="J466" s="346">
        <v>1262218.3999999999</v>
      </c>
      <c r="K466" s="347">
        <v>4.5771132504312889E-2</v>
      </c>
      <c r="L466" s="346">
        <v>1553885</v>
      </c>
      <c r="M466" s="346">
        <v>1174970</v>
      </c>
      <c r="N466" s="346">
        <v>1433155</v>
      </c>
      <c r="O466" s="346">
        <v>933548</v>
      </c>
      <c r="P466" s="346">
        <v>1215534</v>
      </c>
      <c r="Q466" s="346">
        <v>70214.106215796957</v>
      </c>
      <c r="R466" s="346">
        <v>29076.032425423822</v>
      </c>
      <c r="S466" s="346">
        <v>87843.912817060133</v>
      </c>
      <c r="T466" s="346">
        <v>31181.474988713366</v>
      </c>
      <c r="U466" s="346">
        <v>70550.301731914718</v>
      </c>
      <c r="V466" s="353">
        <f t="shared" si="37"/>
        <v>0.1572851962857954</v>
      </c>
      <c r="W466" s="288">
        <v>0.1397771034193547</v>
      </c>
      <c r="X466" s="288">
        <v>0.15041837422269769</v>
      </c>
      <c r="Y466" s="288">
        <v>0.16551965523780057</v>
      </c>
      <c r="Z466" s="288">
        <v>0.18081575620900436</v>
      </c>
      <c r="AA466" s="288">
        <v>0.15318512168374296</v>
      </c>
      <c r="AB466" s="288">
        <v>0.15399516694217205</v>
      </c>
      <c r="AC466" s="345" t="str">
        <f t="shared" si="38"/>
        <v>Dhaka FR Non-PNP</v>
      </c>
      <c r="AD466" s="363">
        <v>1553885</v>
      </c>
      <c r="AE466" s="363">
        <v>1174970</v>
      </c>
      <c r="AF466" s="363">
        <v>1433155</v>
      </c>
      <c r="AG466" s="363">
        <v>933548</v>
      </c>
      <c r="AH466" s="363">
        <v>1215534</v>
      </c>
      <c r="AI466" s="363">
        <v>1170984</v>
      </c>
      <c r="AJ466" s="364">
        <f t="shared" si="39"/>
        <v>7482076</v>
      </c>
      <c r="AK466" s="365">
        <v>220340.60940000002</v>
      </c>
      <c r="AL466" s="365">
        <v>176715.3376</v>
      </c>
      <c r="AM466" s="365">
        <v>232250.26800000001</v>
      </c>
      <c r="AN466" s="365">
        <v>158364.69</v>
      </c>
      <c r="AO466" s="365">
        <v>190838.995</v>
      </c>
      <c r="AP466" s="365">
        <v>179160.399</v>
      </c>
      <c r="AQ466" s="366">
        <f t="shared" si="40"/>
        <v>1157670.2990000001</v>
      </c>
      <c r="AR466" s="288">
        <f t="shared" si="41"/>
        <v>0.1547258139318553</v>
      </c>
      <c r="AS466" s="357" t="s">
        <v>1497</v>
      </c>
    </row>
    <row r="467" spans="1:45" hidden="1">
      <c r="A467" s="343">
        <v>173</v>
      </c>
      <c r="B467" s="343" t="s">
        <v>1119</v>
      </c>
      <c r="C467" s="343" t="s">
        <v>1439</v>
      </c>
      <c r="D467" s="343">
        <v>1345</v>
      </c>
      <c r="E467" s="345" t="s">
        <v>52</v>
      </c>
      <c r="F467" s="345" t="s">
        <v>1537</v>
      </c>
      <c r="G467" s="352" t="s">
        <v>1041</v>
      </c>
      <c r="H467" s="343" t="s">
        <v>52</v>
      </c>
      <c r="I467" s="343" t="s">
        <v>52</v>
      </c>
      <c r="J467" s="346">
        <v>3047031.8</v>
      </c>
      <c r="K467" s="347">
        <v>6.170892515837987E-2</v>
      </c>
      <c r="L467" s="346">
        <v>2837722</v>
      </c>
      <c r="M467" s="346">
        <v>3063885</v>
      </c>
      <c r="N467" s="346">
        <v>3174530</v>
      </c>
      <c r="O467" s="346">
        <v>2935290</v>
      </c>
      <c r="P467" s="346">
        <v>3223732</v>
      </c>
      <c r="Q467" s="346">
        <v>165400.71994454623</v>
      </c>
      <c r="R467" s="346">
        <v>167078.96723582025</v>
      </c>
      <c r="S467" s="346">
        <v>229165.29177181964</v>
      </c>
      <c r="T467" s="346">
        <v>167082.65490703552</v>
      </c>
      <c r="U467" s="346">
        <v>211417.6526477958</v>
      </c>
      <c r="V467" s="353">
        <f t="shared" si="37"/>
        <v>0.1501002074889162</v>
      </c>
      <c r="W467" s="288">
        <v>0.15197421277042952</v>
      </c>
      <c r="X467" s="288">
        <v>0.15030055558255162</v>
      </c>
      <c r="Y467" s="288">
        <v>0.14521548131255607</v>
      </c>
      <c r="Z467" s="288">
        <v>0.14903336717069721</v>
      </c>
      <c r="AA467" s="288">
        <v>0.14421207000879527</v>
      </c>
      <c r="AB467" s="288">
        <v>0.15986555808846764</v>
      </c>
      <c r="AC467" s="345" t="str">
        <f t="shared" si="38"/>
        <v>Dhaka FR Non-PNP</v>
      </c>
      <c r="AD467" s="363">
        <v>2837722</v>
      </c>
      <c r="AE467" s="363">
        <v>3063885</v>
      </c>
      <c r="AF467" s="363">
        <v>3174530</v>
      </c>
      <c r="AG467" s="363">
        <v>2935290</v>
      </c>
      <c r="AH467" s="363">
        <v>3223732</v>
      </c>
      <c r="AI467" s="363">
        <v>2684836</v>
      </c>
      <c r="AJ467" s="364">
        <f t="shared" si="39"/>
        <v>17919995</v>
      </c>
      <c r="AK467" s="365">
        <v>435874.25279999996</v>
      </c>
      <c r="AL467" s="365">
        <v>459276.3615</v>
      </c>
      <c r="AM467" s="365">
        <v>460941.75599999999</v>
      </c>
      <c r="AN467" s="365">
        <v>437358.20999999996</v>
      </c>
      <c r="AO467" s="365">
        <v>469375.23360000004</v>
      </c>
      <c r="AP467" s="365">
        <v>429277.29389999999</v>
      </c>
      <c r="AQ467" s="366">
        <f t="shared" si="40"/>
        <v>2692103.1077999999</v>
      </c>
      <c r="AR467" s="288">
        <f t="shared" si="41"/>
        <v>0.15022900998577288</v>
      </c>
      <c r="AS467" s="357" t="s">
        <v>1497</v>
      </c>
    </row>
    <row r="468" spans="1:45" hidden="1">
      <c r="A468" s="343">
        <v>626</v>
      </c>
      <c r="B468" s="343" t="s">
        <v>1228</v>
      </c>
      <c r="C468" s="343" t="s">
        <v>2111</v>
      </c>
      <c r="D468" s="343">
        <v>1778</v>
      </c>
      <c r="E468" s="345" t="s">
        <v>189</v>
      </c>
      <c r="F468" s="345" t="s">
        <v>1537</v>
      </c>
      <c r="G468" s="352" t="s">
        <v>1041</v>
      </c>
      <c r="H468" s="343" t="s">
        <v>211</v>
      </c>
      <c r="I468" s="343" t="s">
        <v>1863</v>
      </c>
      <c r="J468" s="346">
        <v>843261.6</v>
      </c>
      <c r="K468" s="347">
        <v>4.6364650410928524E-3</v>
      </c>
      <c r="L468" s="346">
        <v>888585</v>
      </c>
      <c r="M468" s="346">
        <v>956605</v>
      </c>
      <c r="N468" s="346">
        <v>852225</v>
      </c>
      <c r="O468" s="346">
        <v>681334</v>
      </c>
      <c r="P468" s="346">
        <v>837559</v>
      </c>
      <c r="Q468" s="346">
        <v>-31978.656064500072</v>
      </c>
      <c r="R468" s="346">
        <v>24760.576242484938</v>
      </c>
      <c r="S468" s="346">
        <v>35051.780081496603</v>
      </c>
      <c r="T468" s="346">
        <v>-28892.046646173301</v>
      </c>
      <c r="U468" s="346">
        <v>20607.111031171953</v>
      </c>
      <c r="V468" s="353">
        <f t="shared" si="37"/>
        <v>0.15389624395887377</v>
      </c>
      <c r="W468" s="288">
        <v>0.14371225673165716</v>
      </c>
      <c r="X468" s="288">
        <v>0.14915718030223182</v>
      </c>
      <c r="Y468" s="288">
        <v>0.15926310247479381</v>
      </c>
      <c r="Z468" s="288">
        <v>0.15796708765966805</v>
      </c>
      <c r="AA468" s="288">
        <v>0.15081572545142097</v>
      </c>
      <c r="AB468" s="288">
        <v>0.16246211113347089</v>
      </c>
      <c r="AC468" s="345" t="str">
        <f t="shared" si="38"/>
        <v>Barishal FR Non-PNP</v>
      </c>
      <c r="AD468" s="363">
        <v>888585</v>
      </c>
      <c r="AE468" s="363">
        <v>956605</v>
      </c>
      <c r="AF468" s="363">
        <v>852225</v>
      </c>
      <c r="AG468" s="363">
        <v>681334</v>
      </c>
      <c r="AH468" s="363">
        <v>837559</v>
      </c>
      <c r="AI468" s="363">
        <v>695892</v>
      </c>
      <c r="AJ468" s="364">
        <f t="shared" si="39"/>
        <v>4912200</v>
      </c>
      <c r="AK468" s="365">
        <v>129466.6888</v>
      </c>
      <c r="AL468" s="365">
        <v>141769.0092</v>
      </c>
      <c r="AM468" s="365">
        <v>134140.215</v>
      </c>
      <c r="AN468" s="365">
        <v>107650.772</v>
      </c>
      <c r="AO468" s="365">
        <v>126220.1413</v>
      </c>
      <c r="AP468" s="365">
        <v>113082.28750000001</v>
      </c>
      <c r="AQ468" s="366">
        <f t="shared" si="40"/>
        <v>752329.11379999993</v>
      </c>
      <c r="AR468" s="288">
        <f t="shared" si="41"/>
        <v>0.15315522857375513</v>
      </c>
      <c r="AS468" s="357" t="s">
        <v>1495</v>
      </c>
    </row>
    <row r="469" spans="1:45">
      <c r="A469" s="343">
        <v>439</v>
      </c>
      <c r="B469" s="343" t="s">
        <v>1278</v>
      </c>
      <c r="C469" s="343" t="s">
        <v>2112</v>
      </c>
      <c r="D469" s="343">
        <v>2476</v>
      </c>
      <c r="E469" s="345" t="s">
        <v>195</v>
      </c>
      <c r="F469" s="345" t="s">
        <v>1537</v>
      </c>
      <c r="G469" s="352" t="s">
        <v>1041</v>
      </c>
      <c r="H469" s="343" t="s">
        <v>195</v>
      </c>
      <c r="I469" s="343" t="s">
        <v>1863</v>
      </c>
      <c r="J469" s="346">
        <v>1440914.8</v>
      </c>
      <c r="K469" s="347">
        <v>5.4207117885123432E-2</v>
      </c>
      <c r="L469" s="346">
        <v>1149160</v>
      </c>
      <c r="M469" s="346">
        <v>1600053</v>
      </c>
      <c r="N469" s="346">
        <v>1979424</v>
      </c>
      <c r="O469" s="346">
        <v>960601</v>
      </c>
      <c r="P469" s="346">
        <v>1515336</v>
      </c>
      <c r="Q469" s="346">
        <v>44040.837787975499</v>
      </c>
      <c r="R469" s="346">
        <v>66739.786730792839</v>
      </c>
      <c r="S469" s="346">
        <v>156798.43441004516</v>
      </c>
      <c r="T469" s="346">
        <v>18306.243528805993</v>
      </c>
      <c r="U469" s="346">
        <v>104653.88967247578</v>
      </c>
      <c r="V469" s="353">
        <f t="shared" si="37"/>
        <v>0.16419863092507722</v>
      </c>
      <c r="W469" s="288">
        <v>0.16707948296942182</v>
      </c>
      <c r="X469" s="288">
        <v>0.15460785089850482</v>
      </c>
      <c r="Y469" s="288">
        <v>0.16929512980239564</v>
      </c>
      <c r="Z469" s="288">
        <v>0.16408789256678091</v>
      </c>
      <c r="AA469" s="288">
        <v>0.15522989562758241</v>
      </c>
      <c r="AB469" s="288">
        <v>0.17489153368577781</v>
      </c>
      <c r="AC469" s="345" t="str">
        <f t="shared" si="38"/>
        <v>Chattogram FR Non-PNP</v>
      </c>
      <c r="AD469" s="363">
        <v>1149160</v>
      </c>
      <c r="AE469" s="363">
        <v>1600053</v>
      </c>
      <c r="AF469" s="363">
        <v>1979424</v>
      </c>
      <c r="AG469" s="363">
        <v>960601</v>
      </c>
      <c r="AH469" s="363">
        <v>1515336</v>
      </c>
      <c r="AI469" s="363">
        <v>977569</v>
      </c>
      <c r="AJ469" s="364">
        <f t="shared" si="39"/>
        <v>8182143</v>
      </c>
      <c r="AK469" s="365">
        <v>192024.30179999999</v>
      </c>
      <c r="AL469" s="365">
        <v>245608.1355</v>
      </c>
      <c r="AM469" s="365">
        <v>335116.31390000001</v>
      </c>
      <c r="AN469" s="365">
        <v>157634.46</v>
      </c>
      <c r="AO469" s="365">
        <v>238513.72900000002</v>
      </c>
      <c r="AP469" s="365">
        <v>170976.64319999999</v>
      </c>
      <c r="AQ469" s="366">
        <f t="shared" si="40"/>
        <v>1339873.5834000001</v>
      </c>
      <c r="AR469" s="288">
        <f t="shared" si="41"/>
        <v>0.16375582575371758</v>
      </c>
      <c r="AS469" s="357" t="s">
        <v>1494</v>
      </c>
    </row>
    <row r="470" spans="1:45" hidden="1">
      <c r="A470" s="343">
        <v>350</v>
      </c>
      <c r="B470" s="343" t="s">
        <v>1239</v>
      </c>
      <c r="C470" s="343" t="s">
        <v>2113</v>
      </c>
      <c r="D470" s="343">
        <v>1846</v>
      </c>
      <c r="E470" s="345" t="s">
        <v>52</v>
      </c>
      <c r="F470" s="345" t="s">
        <v>1537</v>
      </c>
      <c r="G470" s="352" t="s">
        <v>1041</v>
      </c>
      <c r="H470" s="343" t="s">
        <v>522</v>
      </c>
      <c r="I470" s="343" t="s">
        <v>52</v>
      </c>
      <c r="J470" s="346">
        <v>1704794.6</v>
      </c>
      <c r="K470" s="347">
        <v>5.7885189341048103E-2</v>
      </c>
      <c r="L470" s="346">
        <v>1505068</v>
      </c>
      <c r="M470" s="346">
        <v>1673019</v>
      </c>
      <c r="N470" s="346">
        <v>2179629</v>
      </c>
      <c r="O470" s="346">
        <v>1130880</v>
      </c>
      <c r="P470" s="346">
        <v>2035377</v>
      </c>
      <c r="Q470" s="346">
        <v>71160.387193221133</v>
      </c>
      <c r="R470" s="346">
        <v>67188.689409510698</v>
      </c>
      <c r="S470" s="346">
        <v>161978.79380753136</v>
      </c>
      <c r="T470" s="346">
        <v>53742.417131253984</v>
      </c>
      <c r="U470" s="346">
        <v>139341.50350146467</v>
      </c>
      <c r="V470" s="353">
        <f t="shared" si="37"/>
        <v>0.15867997289285923</v>
      </c>
      <c r="W470" s="288">
        <v>0.14297205433146248</v>
      </c>
      <c r="X470" s="288">
        <v>0.14622206405137542</v>
      </c>
      <c r="Y470" s="288">
        <v>0.15405409619938049</v>
      </c>
      <c r="Z470" s="288">
        <v>0.18422136390159988</v>
      </c>
      <c r="AA470" s="288">
        <v>0.14821503912979128</v>
      </c>
      <c r="AB470" s="288">
        <v>0.17639521974354586</v>
      </c>
      <c r="AC470" s="345" t="str">
        <f t="shared" si="38"/>
        <v>Dhaka FR Non-PNP</v>
      </c>
      <c r="AD470" s="363">
        <v>1505068</v>
      </c>
      <c r="AE470" s="363">
        <v>1673019</v>
      </c>
      <c r="AF470" s="363">
        <v>2179629</v>
      </c>
      <c r="AG470" s="363">
        <v>1130880</v>
      </c>
      <c r="AH470" s="363">
        <v>2035377</v>
      </c>
      <c r="AI470" s="363">
        <v>1225369</v>
      </c>
      <c r="AJ470" s="364">
        <f t="shared" si="39"/>
        <v>9749342</v>
      </c>
      <c r="AK470" s="365">
        <v>215826.7512</v>
      </c>
      <c r="AL470" s="365">
        <v>244595.08539999998</v>
      </c>
      <c r="AM470" s="365">
        <v>335444.74920000002</v>
      </c>
      <c r="AN470" s="365">
        <v>208194.82390000002</v>
      </c>
      <c r="AO470" s="365">
        <v>306120.70079999999</v>
      </c>
      <c r="AP470" s="365">
        <v>216155.26800000001</v>
      </c>
      <c r="AQ470" s="366">
        <f t="shared" si="40"/>
        <v>1526337.3784999999</v>
      </c>
      <c r="AR470" s="288">
        <f t="shared" si="41"/>
        <v>0.1565579890930075</v>
      </c>
      <c r="AS470" s="357" t="s">
        <v>1497</v>
      </c>
    </row>
    <row r="471" spans="1:45" hidden="1">
      <c r="A471" s="343">
        <v>548</v>
      </c>
      <c r="B471" s="343" t="s">
        <v>1235</v>
      </c>
      <c r="C471" s="343" t="s">
        <v>2114</v>
      </c>
      <c r="D471" s="343">
        <v>1820</v>
      </c>
      <c r="E471" s="345" t="s">
        <v>52</v>
      </c>
      <c r="F471" s="345" t="s">
        <v>1537</v>
      </c>
      <c r="G471" s="352" t="s">
        <v>1041</v>
      </c>
      <c r="H471" s="343" t="s">
        <v>52</v>
      </c>
      <c r="I471" s="343" t="s">
        <v>52</v>
      </c>
      <c r="J471" s="346">
        <v>1765344.4</v>
      </c>
      <c r="K471" s="347">
        <v>4.5628790618645658E-2</v>
      </c>
      <c r="L471" s="346">
        <v>1514106</v>
      </c>
      <c r="M471" s="346">
        <v>1720535</v>
      </c>
      <c r="N471" s="346">
        <v>2260666</v>
      </c>
      <c r="O471" s="346">
        <v>1379032</v>
      </c>
      <c r="P471" s="346">
        <v>1952383</v>
      </c>
      <c r="Q471" s="346">
        <v>48156.181513073447</v>
      </c>
      <c r="R471" s="346">
        <v>66630.468212377134</v>
      </c>
      <c r="S471" s="346">
        <v>137309.05369742014</v>
      </c>
      <c r="T471" s="346">
        <v>43056.946286454855</v>
      </c>
      <c r="U471" s="346">
        <v>107600.00027766766</v>
      </c>
      <c r="V471" s="353">
        <f t="shared" si="37"/>
        <v>0.14397441150426932</v>
      </c>
      <c r="W471" s="288">
        <v>0.14303203714075993</v>
      </c>
      <c r="X471" s="288">
        <v>0.14048924587508529</v>
      </c>
      <c r="Y471" s="288">
        <v>0.13474020048581895</v>
      </c>
      <c r="Z471" s="288">
        <v>0.15293763127326487</v>
      </c>
      <c r="AA471" s="288">
        <v>0.14098106136542929</v>
      </c>
      <c r="AB471" s="288">
        <v>0.1516662928852576</v>
      </c>
      <c r="AC471" s="345" t="str">
        <f t="shared" si="38"/>
        <v>Dhaka FR Non-PNP</v>
      </c>
      <c r="AD471" s="363">
        <v>1514106</v>
      </c>
      <c r="AE471" s="363">
        <v>1720535</v>
      </c>
      <c r="AF471" s="363">
        <v>2260666</v>
      </c>
      <c r="AG471" s="363">
        <v>1379032</v>
      </c>
      <c r="AH471" s="363">
        <v>1952383</v>
      </c>
      <c r="AI471" s="363">
        <v>1445208</v>
      </c>
      <c r="AJ471" s="364">
        <f t="shared" si="39"/>
        <v>10271930</v>
      </c>
      <c r="AK471" s="365">
        <v>218182.8187</v>
      </c>
      <c r="AL471" s="365">
        <v>243799.80949999997</v>
      </c>
      <c r="AM471" s="365">
        <v>302929.37800000003</v>
      </c>
      <c r="AN471" s="365">
        <v>210853.99280000001</v>
      </c>
      <c r="AO471" s="365">
        <v>287976.34499999997</v>
      </c>
      <c r="AP471" s="365">
        <v>219089.74280000001</v>
      </c>
      <c r="AQ471" s="366">
        <f t="shared" si="40"/>
        <v>1482832.0868000002</v>
      </c>
      <c r="AR471" s="288">
        <f t="shared" si="41"/>
        <v>0.14435769001541093</v>
      </c>
      <c r="AS471" s="357" t="s">
        <v>1497</v>
      </c>
    </row>
    <row r="472" spans="1:45" hidden="1">
      <c r="A472" s="343">
        <v>274</v>
      </c>
      <c r="B472" s="343" t="s">
        <v>1087</v>
      </c>
      <c r="C472" s="343" t="s">
        <v>2115</v>
      </c>
      <c r="D472" s="343">
        <v>1178</v>
      </c>
      <c r="E472" s="345" t="s">
        <v>52</v>
      </c>
      <c r="F472" s="345" t="s">
        <v>1537</v>
      </c>
      <c r="G472" s="352" t="s">
        <v>1041</v>
      </c>
      <c r="H472" s="343" t="s">
        <v>52</v>
      </c>
      <c r="I472" s="343" t="s">
        <v>52</v>
      </c>
      <c r="J472" s="346">
        <v>1709419.6</v>
      </c>
      <c r="K472" s="347">
        <v>4.6377594622047151E-2</v>
      </c>
      <c r="L472" s="346">
        <v>1584157</v>
      </c>
      <c r="M472" s="346">
        <v>1718538</v>
      </c>
      <c r="N472" s="346">
        <v>2047514</v>
      </c>
      <c r="O472" s="346">
        <v>1487747</v>
      </c>
      <c r="P472" s="346">
        <v>1709142</v>
      </c>
      <c r="Q472" s="346">
        <v>75998.673195997108</v>
      </c>
      <c r="R472" s="346">
        <v>64218.814323708677</v>
      </c>
      <c r="S472" s="346">
        <v>135436.43865172152</v>
      </c>
      <c r="T472" s="346">
        <v>55466.54434236433</v>
      </c>
      <c r="U472" s="346">
        <v>65273.375725118327</v>
      </c>
      <c r="V472" s="353">
        <f t="shared" si="37"/>
        <v>0.15468001802583331</v>
      </c>
      <c r="W472" s="288">
        <v>0.15532492155434821</v>
      </c>
      <c r="X472" s="288">
        <v>0.14006999724834257</v>
      </c>
      <c r="Y472" s="288">
        <v>0.14228779132648911</v>
      </c>
      <c r="Z472" s="288">
        <v>0.16167855712999293</v>
      </c>
      <c r="AA472" s="288">
        <v>0.15884118566995684</v>
      </c>
      <c r="AB472" s="288">
        <v>0.16987765522587017</v>
      </c>
      <c r="AC472" s="345" t="str">
        <f t="shared" si="38"/>
        <v>Dhaka FR Non-PNP</v>
      </c>
      <c r="AD472" s="363">
        <v>1584157</v>
      </c>
      <c r="AE472" s="363">
        <v>1718538</v>
      </c>
      <c r="AF472" s="363">
        <v>2047514</v>
      </c>
      <c r="AG472" s="363">
        <v>1487747</v>
      </c>
      <c r="AH472" s="363">
        <v>1709142</v>
      </c>
      <c r="AI472" s="363">
        <v>1516363</v>
      </c>
      <c r="AJ472" s="364">
        <f t="shared" si="39"/>
        <v>10063461</v>
      </c>
      <c r="AK472" s="365">
        <v>248871.06469999999</v>
      </c>
      <c r="AL472" s="365">
        <v>239907.76519999999</v>
      </c>
      <c r="AM472" s="365">
        <v>290337.4852</v>
      </c>
      <c r="AN472" s="365">
        <v>240568.52820000003</v>
      </c>
      <c r="AO472" s="365">
        <v>271582.5049</v>
      </c>
      <c r="AP472" s="365">
        <v>257469.09840000002</v>
      </c>
      <c r="AQ472" s="366">
        <f t="shared" si="40"/>
        <v>1548736.4466000001</v>
      </c>
      <c r="AR472" s="288">
        <f t="shared" si="41"/>
        <v>0.15389699891518435</v>
      </c>
      <c r="AS472" s="357" t="s">
        <v>1497</v>
      </c>
    </row>
    <row r="473" spans="1:45" hidden="1">
      <c r="A473" s="343">
        <v>554</v>
      </c>
      <c r="B473" s="343" t="s">
        <v>1124</v>
      </c>
      <c r="C473" s="343" t="s">
        <v>1125</v>
      </c>
      <c r="D473" s="343">
        <v>1360</v>
      </c>
      <c r="E473" s="345" t="s">
        <v>389</v>
      </c>
      <c r="F473" s="345" t="s">
        <v>1537</v>
      </c>
      <c r="G473" s="352" t="s">
        <v>1041</v>
      </c>
      <c r="H473" s="343" t="s">
        <v>1566</v>
      </c>
      <c r="I473" s="343" t="s">
        <v>1863</v>
      </c>
      <c r="J473" s="346">
        <v>1190886.8</v>
      </c>
      <c r="K473" s="347">
        <v>3.7246863437896648E-2</v>
      </c>
      <c r="L473" s="346">
        <v>1050058</v>
      </c>
      <c r="M473" s="346">
        <v>1143368</v>
      </c>
      <c r="N473" s="346">
        <v>1408782</v>
      </c>
      <c r="O473" s="346">
        <v>943530</v>
      </c>
      <c r="P473" s="346">
        <v>1408696</v>
      </c>
      <c r="Q473" s="346">
        <v>25845.960424679419</v>
      </c>
      <c r="R473" s="346">
        <v>39372.616915711842</v>
      </c>
      <c r="S473" s="346">
        <v>63610.973393040447</v>
      </c>
      <c r="T473" s="346">
        <v>28102.128229274356</v>
      </c>
      <c r="U473" s="346">
        <v>64852.311085262627</v>
      </c>
      <c r="V473" s="353">
        <f t="shared" si="37"/>
        <v>0.14468922544677734</v>
      </c>
      <c r="W473" s="288">
        <v>0.1420731783784093</v>
      </c>
      <c r="X473" s="288">
        <v>0.14550971841637111</v>
      </c>
      <c r="Y473" s="288">
        <v>0.14052428893037563</v>
      </c>
      <c r="Z473" s="288">
        <v>0.15279179566142703</v>
      </c>
      <c r="AA473" s="288">
        <v>0.13380126801868752</v>
      </c>
      <c r="AB473" s="288">
        <v>0.1534351032753935</v>
      </c>
      <c r="AC473" s="345" t="str">
        <f t="shared" si="38"/>
        <v>Rangpur FR Non-PNP</v>
      </c>
      <c r="AD473" s="363">
        <v>1050058</v>
      </c>
      <c r="AE473" s="363">
        <v>1143368</v>
      </c>
      <c r="AF473" s="363">
        <v>1408782</v>
      </c>
      <c r="AG473" s="363">
        <v>943530</v>
      </c>
      <c r="AH473" s="363">
        <v>1408696</v>
      </c>
      <c r="AI473" s="363">
        <v>1065319</v>
      </c>
      <c r="AJ473" s="364">
        <f t="shared" si="39"/>
        <v>7019753</v>
      </c>
      <c r="AK473" s="365">
        <v>150368.44879999998</v>
      </c>
      <c r="AL473" s="365">
        <v>166245.5618</v>
      </c>
      <c r="AM473" s="365">
        <v>197933.87100000001</v>
      </c>
      <c r="AN473" s="365">
        <v>144171.38399999999</v>
      </c>
      <c r="AO473" s="365">
        <v>191723.38949999999</v>
      </c>
      <c r="AP473" s="365">
        <v>163419.93460000001</v>
      </c>
      <c r="AQ473" s="366">
        <f t="shared" si="40"/>
        <v>1013862.5896999999</v>
      </c>
      <c r="AR473" s="288">
        <f t="shared" si="41"/>
        <v>0.14442995212224702</v>
      </c>
      <c r="AS473" s="357" t="s">
        <v>1501</v>
      </c>
    </row>
    <row r="474" spans="1:45" hidden="1">
      <c r="A474" s="343">
        <v>397</v>
      </c>
      <c r="B474" s="343" t="s">
        <v>1154</v>
      </c>
      <c r="C474" s="343" t="s">
        <v>1155</v>
      </c>
      <c r="D474" s="343">
        <v>1500</v>
      </c>
      <c r="E474" s="345" t="s">
        <v>52</v>
      </c>
      <c r="F474" s="345" t="s">
        <v>1537</v>
      </c>
      <c r="G474" s="352" t="s">
        <v>1041</v>
      </c>
      <c r="H474" s="343" t="s">
        <v>542</v>
      </c>
      <c r="I474" s="343" t="s">
        <v>52</v>
      </c>
      <c r="J474" s="346">
        <v>1302500.6000000001</v>
      </c>
      <c r="K474" s="347">
        <v>5.0683749098808836E-2</v>
      </c>
      <c r="L474" s="346">
        <v>1169652</v>
      </c>
      <c r="M474" s="346">
        <v>1221370</v>
      </c>
      <c r="N474" s="346">
        <v>1644364</v>
      </c>
      <c r="O474" s="346">
        <v>1022329</v>
      </c>
      <c r="P474" s="346">
        <v>1454788</v>
      </c>
      <c r="Q474" s="346">
        <v>51846.611732163903</v>
      </c>
      <c r="R474" s="346">
        <v>36664.821073542465</v>
      </c>
      <c r="S474" s="346">
        <v>112937.0914775244</v>
      </c>
      <c r="T474" s="346">
        <v>41248.002938449703</v>
      </c>
      <c r="U474" s="346">
        <v>87381.540835559397</v>
      </c>
      <c r="V474" s="353">
        <f t="shared" si="37"/>
        <v>0.17100547940774993</v>
      </c>
      <c r="W474" s="288">
        <v>0.1669706661715428</v>
      </c>
      <c r="X474" s="288">
        <v>0.16971137547630966</v>
      </c>
      <c r="Y474" s="288">
        <v>0.16347026396294401</v>
      </c>
      <c r="Z474" s="288">
        <v>0.17994699571038983</v>
      </c>
      <c r="AA474" s="288">
        <v>0.16167327562907441</v>
      </c>
      <c r="AB474" s="288">
        <v>0.18426029949623904</v>
      </c>
      <c r="AC474" s="345" t="str">
        <f t="shared" si="38"/>
        <v>Dhaka FR Non-PNP</v>
      </c>
      <c r="AD474" s="363">
        <v>1169652</v>
      </c>
      <c r="AE474" s="363">
        <v>1221370</v>
      </c>
      <c r="AF474" s="363">
        <v>1644364</v>
      </c>
      <c r="AG474" s="363">
        <v>1022329</v>
      </c>
      <c r="AH474" s="363">
        <v>1454788</v>
      </c>
      <c r="AI474" s="363">
        <v>1014570</v>
      </c>
      <c r="AJ474" s="364">
        <f t="shared" si="39"/>
        <v>7527073</v>
      </c>
      <c r="AK474" s="365">
        <v>195682.61230000001</v>
      </c>
      <c r="AL474" s="365">
        <v>207633.07</v>
      </c>
      <c r="AM474" s="365">
        <v>269511.25959999999</v>
      </c>
      <c r="AN474" s="365">
        <v>183917.16700000002</v>
      </c>
      <c r="AO474" s="365">
        <v>241785.59939999998</v>
      </c>
      <c r="AP474" s="365">
        <v>186579.79080000002</v>
      </c>
      <c r="AQ474" s="366">
        <f t="shared" si="40"/>
        <v>1285109.4991000001</v>
      </c>
      <c r="AR474" s="288">
        <f t="shared" si="41"/>
        <v>0.1707316375302857</v>
      </c>
      <c r="AS474" s="357" t="s">
        <v>1497</v>
      </c>
    </row>
    <row r="475" spans="1:45" hidden="1">
      <c r="A475" s="343">
        <v>608</v>
      </c>
      <c r="B475" s="343" t="s">
        <v>1663</v>
      </c>
      <c r="C475" s="343" t="s">
        <v>2116</v>
      </c>
      <c r="D475" s="343">
        <v>1563</v>
      </c>
      <c r="E475" s="345" t="s">
        <v>52</v>
      </c>
      <c r="F475" s="345" t="s">
        <v>1537</v>
      </c>
      <c r="G475" s="352" t="s">
        <v>1041</v>
      </c>
      <c r="H475" s="343" t="s">
        <v>362</v>
      </c>
      <c r="I475" s="343" t="s">
        <v>52</v>
      </c>
      <c r="J475" s="346">
        <v>931859.6</v>
      </c>
      <c r="K475" s="347">
        <v>2.959083487487419E-2</v>
      </c>
      <c r="L475" s="346">
        <v>903235</v>
      </c>
      <c r="M475" s="346">
        <v>860689</v>
      </c>
      <c r="N475" s="346">
        <v>1071906</v>
      </c>
      <c r="O475" s="346">
        <v>763408</v>
      </c>
      <c r="P475" s="346">
        <v>1060060</v>
      </c>
      <c r="Q475" s="346">
        <v>35622.959959</v>
      </c>
      <c r="R475" s="346">
        <v>19288.023983714374</v>
      </c>
      <c r="S475" s="346">
        <v>57976.207515003422</v>
      </c>
      <c r="T475" s="346">
        <v>-12640.04167044576</v>
      </c>
      <c r="U475" s="346">
        <v>37625.367963559518</v>
      </c>
      <c r="V475" s="353">
        <f t="shared" si="37"/>
        <v>0.15584798536325437</v>
      </c>
      <c r="W475" s="288">
        <v>0.14810888899750707</v>
      </c>
      <c r="X475" s="288">
        <v>0.15531660076674592</v>
      </c>
      <c r="Y475" s="288">
        <v>0.15041291912794366</v>
      </c>
      <c r="Z475" s="288">
        <v>0.16624496417937937</v>
      </c>
      <c r="AA475" s="288">
        <v>0.14651906599452441</v>
      </c>
      <c r="AB475" s="288">
        <v>0.16848547311342582</v>
      </c>
      <c r="AC475" s="345" t="str">
        <f t="shared" si="38"/>
        <v>Dhaka FR Non-PNP</v>
      </c>
      <c r="AD475" s="363">
        <v>903235</v>
      </c>
      <c r="AE475" s="363">
        <v>860689</v>
      </c>
      <c r="AF475" s="363">
        <v>1071906</v>
      </c>
      <c r="AG475" s="363">
        <v>763408</v>
      </c>
      <c r="AH475" s="363">
        <v>1060060</v>
      </c>
      <c r="AI475" s="363">
        <v>807273</v>
      </c>
      <c r="AJ475" s="364">
        <f t="shared" si="39"/>
        <v>5466571</v>
      </c>
      <c r="AK475" s="365">
        <v>136749.77900000001</v>
      </c>
      <c r="AL475" s="365">
        <v>132804.31269999998</v>
      </c>
      <c r="AM475" s="365">
        <v>160893.24070000002</v>
      </c>
      <c r="AN475" s="365">
        <v>126878.07719999999</v>
      </c>
      <c r="AO475" s="365">
        <v>154556.74800000002</v>
      </c>
      <c r="AP475" s="365">
        <v>135771.37639999998</v>
      </c>
      <c r="AQ475" s="366">
        <f t="shared" si="40"/>
        <v>847653.53399999999</v>
      </c>
      <c r="AR475" s="288">
        <f t="shared" si="41"/>
        <v>0.15506128686520307</v>
      </c>
      <c r="AS475" s="357" t="s">
        <v>1497</v>
      </c>
    </row>
    <row r="476" spans="1:45" hidden="1">
      <c r="A476" s="343">
        <v>462</v>
      </c>
      <c r="B476" s="343" t="s">
        <v>1153</v>
      </c>
      <c r="C476" s="343" t="s">
        <v>2117</v>
      </c>
      <c r="D476" s="343">
        <v>1500</v>
      </c>
      <c r="E476" s="345" t="s">
        <v>52</v>
      </c>
      <c r="F476" s="345" t="s">
        <v>1537</v>
      </c>
      <c r="G476" s="352" t="s">
        <v>1041</v>
      </c>
      <c r="H476" s="343" t="s">
        <v>52</v>
      </c>
      <c r="I476" s="343" t="s">
        <v>52</v>
      </c>
      <c r="J476" s="346">
        <v>1482339</v>
      </c>
      <c r="K476" s="347">
        <v>2.8015729926950689E-2</v>
      </c>
      <c r="L476" s="346">
        <v>1446667</v>
      </c>
      <c r="M476" s="346">
        <v>1408459</v>
      </c>
      <c r="N476" s="346">
        <v>1583949</v>
      </c>
      <c r="O476" s="346">
        <v>1443736</v>
      </c>
      <c r="P476" s="346">
        <v>1528884</v>
      </c>
      <c r="Q476" s="346">
        <v>46000.703356054553</v>
      </c>
      <c r="R476" s="346">
        <v>26014.186734373769</v>
      </c>
      <c r="S476" s="346">
        <v>61501.570271103119</v>
      </c>
      <c r="T476" s="346">
        <v>57842.601903347997</v>
      </c>
      <c r="U476" s="346">
        <v>16284.983156051341</v>
      </c>
      <c r="V476" s="353">
        <f t="shared" si="37"/>
        <v>0.14669769887484721</v>
      </c>
      <c r="W476" s="288">
        <v>0.15103276940594987</v>
      </c>
      <c r="X476" s="288">
        <v>0.14576257370525586</v>
      </c>
      <c r="Y476" s="288">
        <v>0.14077475674684736</v>
      </c>
      <c r="Z476" s="288">
        <v>0.15173758766983786</v>
      </c>
      <c r="AA476" s="288">
        <v>0.13632398518997865</v>
      </c>
      <c r="AB476" s="288">
        <v>0.15455452053121363</v>
      </c>
      <c r="AC476" s="345" t="str">
        <f t="shared" si="38"/>
        <v>Dhaka FR Non-PNP</v>
      </c>
      <c r="AD476" s="363">
        <v>1446667</v>
      </c>
      <c r="AE476" s="363">
        <v>1408459</v>
      </c>
      <c r="AF476" s="363">
        <v>1583949</v>
      </c>
      <c r="AG476" s="363">
        <v>1443736</v>
      </c>
      <c r="AH476" s="363">
        <v>1528884</v>
      </c>
      <c r="AI476" s="363">
        <v>1353210</v>
      </c>
      <c r="AJ476" s="364">
        <f t="shared" si="39"/>
        <v>8764905</v>
      </c>
      <c r="AK476" s="365">
        <v>220327.3841</v>
      </c>
      <c r="AL476" s="365">
        <v>206057.55170000001</v>
      </c>
      <c r="AM476" s="365">
        <v>222544.55350000001</v>
      </c>
      <c r="AN476" s="365">
        <v>219014.59950000001</v>
      </c>
      <c r="AO476" s="365">
        <v>206857.7346</v>
      </c>
      <c r="AP476" s="365">
        <v>209199.15439999997</v>
      </c>
      <c r="AQ476" s="366">
        <f t="shared" si="40"/>
        <v>1284000.9778</v>
      </c>
      <c r="AR476" s="288">
        <f t="shared" si="41"/>
        <v>0.14649342780098587</v>
      </c>
      <c r="AS476" s="357" t="s">
        <v>1497</v>
      </c>
    </row>
    <row r="477" spans="1:45" hidden="1">
      <c r="A477" s="343">
        <v>432</v>
      </c>
      <c r="B477" s="343" t="s">
        <v>1061</v>
      </c>
      <c r="C477" s="343" t="s">
        <v>2118</v>
      </c>
      <c r="D477" s="343">
        <v>1053</v>
      </c>
      <c r="E477" s="345" t="s">
        <v>52</v>
      </c>
      <c r="F477" s="345" t="s">
        <v>1537</v>
      </c>
      <c r="G477" s="352" t="s">
        <v>1041</v>
      </c>
      <c r="H477" s="343" t="s">
        <v>52</v>
      </c>
      <c r="I477" s="343" t="s">
        <v>52</v>
      </c>
      <c r="J477" s="346">
        <v>1621562.2</v>
      </c>
      <c r="K477" s="347">
        <v>4.3581613317598862E-2</v>
      </c>
      <c r="L477" s="346">
        <v>1543107</v>
      </c>
      <c r="M477" s="346">
        <v>1604808</v>
      </c>
      <c r="N477" s="346">
        <v>1534358</v>
      </c>
      <c r="O477" s="346">
        <v>1722156</v>
      </c>
      <c r="P477" s="346">
        <v>1703382</v>
      </c>
      <c r="Q477" s="346">
        <v>46287.026747141907</v>
      </c>
      <c r="R477" s="346">
        <v>46711.608781648334</v>
      </c>
      <c r="S477" s="346">
        <v>76318.405553855991</v>
      </c>
      <c r="T477" s="346">
        <v>91383.27911527417</v>
      </c>
      <c r="U477" s="346">
        <v>92651.163656254124</v>
      </c>
      <c r="V477" s="353">
        <f t="shared" si="37"/>
        <v>0.16593181106705432</v>
      </c>
      <c r="W477" s="288">
        <v>0.1681763432282872</v>
      </c>
      <c r="X477" s="288">
        <v>0.16491913079861237</v>
      </c>
      <c r="Y477" s="288">
        <v>0.16075967651967227</v>
      </c>
      <c r="Z477" s="288">
        <v>0.16621926366021292</v>
      </c>
      <c r="AA477" s="288">
        <v>0.15983759876099887</v>
      </c>
      <c r="AB477" s="288">
        <v>0.1756788534345424</v>
      </c>
      <c r="AC477" s="345" t="str">
        <f t="shared" si="38"/>
        <v>Dhaka FR Non-PNP</v>
      </c>
      <c r="AD477" s="363">
        <v>1543107</v>
      </c>
      <c r="AE477" s="363">
        <v>1604808</v>
      </c>
      <c r="AF477" s="363">
        <v>1534358</v>
      </c>
      <c r="AG477" s="363">
        <v>1722156</v>
      </c>
      <c r="AH477" s="363">
        <v>1703382</v>
      </c>
      <c r="AI477" s="363">
        <v>1659471</v>
      </c>
      <c r="AJ477" s="364">
        <f t="shared" si="39"/>
        <v>9767282</v>
      </c>
      <c r="AK477" s="365">
        <v>260785.08300000001</v>
      </c>
      <c r="AL477" s="365">
        <v>264793.65000000002</v>
      </c>
      <c r="AM477" s="365">
        <v>246724.92720000001</v>
      </c>
      <c r="AN477" s="365">
        <v>286222.49339999998</v>
      </c>
      <c r="AO477" s="365">
        <v>278162.44390000001</v>
      </c>
      <c r="AP477" s="365">
        <v>291392.22039999999</v>
      </c>
      <c r="AQ477" s="366">
        <f t="shared" si="40"/>
        <v>1628080.8179000001</v>
      </c>
      <c r="AR477" s="288">
        <f t="shared" si="41"/>
        <v>0.16668719280348412</v>
      </c>
      <c r="AS477" s="357" t="s">
        <v>1497</v>
      </c>
    </row>
    <row r="478" spans="1:45" hidden="1">
      <c r="A478" s="343">
        <v>537</v>
      </c>
      <c r="B478" s="343" t="s">
        <v>1264</v>
      </c>
      <c r="C478" s="343" t="s">
        <v>1265</v>
      </c>
      <c r="D478" s="343">
        <v>2175</v>
      </c>
      <c r="E478" s="345" t="s">
        <v>131</v>
      </c>
      <c r="F478" s="345" t="s">
        <v>1537</v>
      </c>
      <c r="G478" s="352" t="s">
        <v>1041</v>
      </c>
      <c r="H478" s="343" t="s">
        <v>136</v>
      </c>
      <c r="I478" s="343" t="s">
        <v>1863</v>
      </c>
      <c r="J478" s="346">
        <v>1479686.2</v>
      </c>
      <c r="K478" s="347">
        <v>5.6313785047979903E-2</v>
      </c>
      <c r="L478" s="346">
        <v>1235891</v>
      </c>
      <c r="M478" s="346">
        <v>1553626</v>
      </c>
      <c r="N478" s="346">
        <v>1593986</v>
      </c>
      <c r="O478" s="346">
        <v>1214694</v>
      </c>
      <c r="P478" s="346">
        <v>1800234</v>
      </c>
      <c r="Q478" s="346">
        <v>78529.552164299617</v>
      </c>
      <c r="R478" s="346">
        <v>85286.479193740786</v>
      </c>
      <c r="S478" s="346">
        <v>89809.177388769371</v>
      </c>
      <c r="T478" s="346">
        <v>53401.685020895791</v>
      </c>
      <c r="U478" s="346">
        <v>109606.75925860545</v>
      </c>
      <c r="V478" s="353">
        <f t="shared" si="37"/>
        <v>0.15771852013913387</v>
      </c>
      <c r="W478" s="288">
        <v>0.15728105739095138</v>
      </c>
      <c r="X478" s="288">
        <v>0.15534880696848294</v>
      </c>
      <c r="Y478" s="288">
        <v>0.15034105436156789</v>
      </c>
      <c r="Z478" s="288">
        <v>0.16547623880187268</v>
      </c>
      <c r="AA478" s="288">
        <v>0.14804680037859538</v>
      </c>
      <c r="AB478" s="288">
        <v>0.16981716293333293</v>
      </c>
      <c r="AC478" s="345" t="str">
        <f t="shared" si="38"/>
        <v>Sylhet FR Non-PNP</v>
      </c>
      <c r="AD478" s="363">
        <v>1235891</v>
      </c>
      <c r="AE478" s="363">
        <v>1553626</v>
      </c>
      <c r="AF478" s="363">
        <v>1593986</v>
      </c>
      <c r="AG478" s="363">
        <v>1214694</v>
      </c>
      <c r="AH478" s="363">
        <v>1800234</v>
      </c>
      <c r="AI478" s="363">
        <v>1077369</v>
      </c>
      <c r="AJ478" s="364">
        <f t="shared" si="39"/>
        <v>8475800</v>
      </c>
      <c r="AK478" s="365">
        <v>195023.75759999998</v>
      </c>
      <c r="AL478" s="365">
        <v>241072.1165</v>
      </c>
      <c r="AM478" s="365">
        <v>239470.94080000001</v>
      </c>
      <c r="AN478" s="365">
        <v>201068.87039999999</v>
      </c>
      <c r="AO478" s="365">
        <v>258333.72249999997</v>
      </c>
      <c r="AP478" s="365">
        <v>182933.01120000001</v>
      </c>
      <c r="AQ478" s="366">
        <f t="shared" si="40"/>
        <v>1317902.419</v>
      </c>
      <c r="AR478" s="288">
        <f t="shared" si="41"/>
        <v>0.15549003268128081</v>
      </c>
      <c r="AS478" s="357" t="s">
        <v>1500</v>
      </c>
    </row>
    <row r="479" spans="1:45">
      <c r="A479" s="343">
        <v>236</v>
      </c>
      <c r="B479" s="343" t="s">
        <v>1131</v>
      </c>
      <c r="C479" s="343" t="s">
        <v>2119</v>
      </c>
      <c r="D479" s="343">
        <v>1393</v>
      </c>
      <c r="E479" s="345" t="s">
        <v>195</v>
      </c>
      <c r="F479" s="345" t="s">
        <v>1537</v>
      </c>
      <c r="G479" s="352" t="s">
        <v>1041</v>
      </c>
      <c r="H479" s="343" t="s">
        <v>186</v>
      </c>
      <c r="I479" s="343" t="s">
        <v>1863</v>
      </c>
      <c r="J479" s="346">
        <v>1848877</v>
      </c>
      <c r="K479" s="347">
        <v>6.45660183102479E-2</v>
      </c>
      <c r="L479" s="346">
        <v>1660820</v>
      </c>
      <c r="M479" s="346">
        <v>1810395</v>
      </c>
      <c r="N479" s="346">
        <v>2117066</v>
      </c>
      <c r="O479" s="346">
        <v>1617821</v>
      </c>
      <c r="P479" s="346">
        <v>2038283</v>
      </c>
      <c r="Q479" s="346">
        <v>127111.47602416153</v>
      </c>
      <c r="R479" s="346">
        <v>116910.17919255063</v>
      </c>
      <c r="S479" s="346">
        <v>91944.394065022585</v>
      </c>
      <c r="T479" s="346">
        <v>122747.0667462202</v>
      </c>
      <c r="U479" s="346">
        <v>138160.01514902612</v>
      </c>
      <c r="V479" s="353">
        <f t="shared" si="37"/>
        <v>0.16712632918307294</v>
      </c>
      <c r="W479" s="288">
        <v>0.17468149524548202</v>
      </c>
      <c r="X479" s="288">
        <v>0.16722812547180929</v>
      </c>
      <c r="Y479" s="288">
        <v>0.16865601647109296</v>
      </c>
      <c r="Z479" s="288">
        <v>0.16590333755302777</v>
      </c>
      <c r="AA479" s="288">
        <v>0.1603626304258978</v>
      </c>
      <c r="AB479" s="288">
        <v>0.16592636993112791</v>
      </c>
      <c r="AC479" s="345" t="str">
        <f t="shared" si="38"/>
        <v>Chattogram FR Non-PNP</v>
      </c>
      <c r="AD479" s="363">
        <v>1660820</v>
      </c>
      <c r="AE479" s="363">
        <v>1810395</v>
      </c>
      <c r="AF479" s="363">
        <v>2117066</v>
      </c>
      <c r="AG479" s="363">
        <v>1617821</v>
      </c>
      <c r="AH479" s="363">
        <v>2038283</v>
      </c>
      <c r="AI479" s="363">
        <v>1562302</v>
      </c>
      <c r="AJ479" s="364">
        <f t="shared" si="39"/>
        <v>10806687</v>
      </c>
      <c r="AK479" s="365">
        <v>294961.63200000004</v>
      </c>
      <c r="AL479" s="365">
        <v>301973.71919999999</v>
      </c>
      <c r="AM479" s="365">
        <v>356725.45250000001</v>
      </c>
      <c r="AN479" s="365">
        <v>268396.33799999999</v>
      </c>
      <c r="AO479" s="365">
        <v>328978.55339999998</v>
      </c>
      <c r="AP479" s="365">
        <v>259338.978</v>
      </c>
      <c r="AQ479" s="366">
        <f t="shared" si="40"/>
        <v>1810374.6731000002</v>
      </c>
      <c r="AR479" s="288">
        <f t="shared" si="41"/>
        <v>0.16752355954234635</v>
      </c>
      <c r="AS479" s="357" t="s">
        <v>1494</v>
      </c>
    </row>
    <row r="480" spans="1:45">
      <c r="A480" s="343">
        <v>331</v>
      </c>
      <c r="B480" s="343" t="s">
        <v>1146</v>
      </c>
      <c r="C480" s="343" t="s">
        <v>2120</v>
      </c>
      <c r="D480" s="343">
        <v>1475</v>
      </c>
      <c r="E480" s="345" t="s">
        <v>195</v>
      </c>
      <c r="F480" s="345" t="s">
        <v>1537</v>
      </c>
      <c r="G480" s="352" t="s">
        <v>1041</v>
      </c>
      <c r="H480" s="343" t="s">
        <v>186</v>
      </c>
      <c r="I480" s="343" t="s">
        <v>1863</v>
      </c>
      <c r="J480" s="346">
        <v>1100730.3999999999</v>
      </c>
      <c r="K480" s="347">
        <v>3.4843037863695019E-2</v>
      </c>
      <c r="L480" s="346">
        <v>971736</v>
      </c>
      <c r="M480" s="346">
        <v>968165</v>
      </c>
      <c r="N480" s="346">
        <v>1335015</v>
      </c>
      <c r="O480" s="346">
        <v>828495</v>
      </c>
      <c r="P480" s="346">
        <v>1400241</v>
      </c>
      <c r="Q480" s="346">
        <v>35748.22944153662</v>
      </c>
      <c r="R480" s="346">
        <v>32853.563071949</v>
      </c>
      <c r="S480" s="346">
        <v>16539.127541727968</v>
      </c>
      <c r="T480" s="346">
        <v>24618.381620017346</v>
      </c>
      <c r="U480" s="346">
        <v>82004.653349369881</v>
      </c>
      <c r="V480" s="353">
        <f t="shared" si="37"/>
        <v>0.16920356325405472</v>
      </c>
      <c r="W480" s="288">
        <v>0.17438314996069695</v>
      </c>
      <c r="X480" s="288">
        <v>0.16449125504295875</v>
      </c>
      <c r="Y480" s="288">
        <v>0.16915682285342729</v>
      </c>
      <c r="Z480" s="288">
        <v>0.17644697438048118</v>
      </c>
      <c r="AA480" s="288">
        <v>0.15581046369890345</v>
      </c>
      <c r="AB480" s="288">
        <v>0.17493271358786067</v>
      </c>
      <c r="AC480" s="345" t="str">
        <f t="shared" si="38"/>
        <v>Chattogram FR Non-PNP</v>
      </c>
      <c r="AD480" s="363">
        <v>971736</v>
      </c>
      <c r="AE480" s="363">
        <v>968165</v>
      </c>
      <c r="AF480" s="363">
        <v>1335015</v>
      </c>
      <c r="AG480" s="363">
        <v>828495</v>
      </c>
      <c r="AH480" s="363">
        <v>1400241</v>
      </c>
      <c r="AI480" s="363">
        <v>1019405</v>
      </c>
      <c r="AJ480" s="364">
        <f t="shared" si="39"/>
        <v>6523057</v>
      </c>
      <c r="AK480" s="365">
        <v>169373.58480000001</v>
      </c>
      <c r="AL480" s="365">
        <v>159069.34520000001</v>
      </c>
      <c r="AM480" s="365">
        <v>225617.535</v>
      </c>
      <c r="AN480" s="365">
        <v>146146.34160000001</v>
      </c>
      <c r="AO480" s="365">
        <v>177541.0336</v>
      </c>
      <c r="AP480" s="365">
        <v>179207.883</v>
      </c>
      <c r="AQ480" s="366">
        <f t="shared" si="40"/>
        <v>1056955.7232000001</v>
      </c>
      <c r="AR480" s="288">
        <f t="shared" si="41"/>
        <v>0.16203380151361549</v>
      </c>
      <c r="AS480" s="357" t="s">
        <v>1494</v>
      </c>
    </row>
    <row r="481" spans="1:45" hidden="1">
      <c r="A481" s="343">
        <v>519</v>
      </c>
      <c r="B481" s="343" t="s">
        <v>1117</v>
      </c>
      <c r="C481" s="343" t="s">
        <v>2121</v>
      </c>
      <c r="D481" s="343">
        <v>1338</v>
      </c>
      <c r="E481" s="345" t="s">
        <v>52</v>
      </c>
      <c r="F481" s="345" t="s">
        <v>1537</v>
      </c>
      <c r="G481" s="352" t="s">
        <v>1041</v>
      </c>
      <c r="H481" s="343" t="s">
        <v>52</v>
      </c>
      <c r="I481" s="343" t="s">
        <v>52</v>
      </c>
      <c r="J481" s="346">
        <v>1263733.2</v>
      </c>
      <c r="K481" s="347">
        <v>3.9484736755831286E-2</v>
      </c>
      <c r="L481" s="346">
        <v>1216297</v>
      </c>
      <c r="M481" s="346">
        <v>1300107</v>
      </c>
      <c r="N481" s="346">
        <v>1461361</v>
      </c>
      <c r="O481" s="346">
        <v>972224</v>
      </c>
      <c r="P481" s="346">
        <v>1368677</v>
      </c>
      <c r="Q481" s="346">
        <v>63459.125515348802</v>
      </c>
      <c r="R481" s="346">
        <v>49855.81073287336</v>
      </c>
      <c r="S481" s="346">
        <v>71571.048064284638</v>
      </c>
      <c r="T481" s="346">
        <v>4344.3832985613844</v>
      </c>
      <c r="U481" s="346">
        <v>60260.496046953253</v>
      </c>
      <c r="V481" s="353">
        <f t="shared" si="37"/>
        <v>0.15273563762302531</v>
      </c>
      <c r="W481" s="288">
        <v>0.15486507142421618</v>
      </c>
      <c r="X481" s="288">
        <v>0.15306493617284814</v>
      </c>
      <c r="Y481" s="288">
        <v>0.14162630490238984</v>
      </c>
      <c r="Z481" s="288">
        <v>0.15600523607068265</v>
      </c>
      <c r="AA481" s="288">
        <v>0.14954138584791093</v>
      </c>
      <c r="AB481" s="288">
        <v>0.16131089132010407</v>
      </c>
      <c r="AC481" s="345" t="str">
        <f t="shared" si="38"/>
        <v>Dhaka FR Non-PNP</v>
      </c>
      <c r="AD481" s="363">
        <v>1216297</v>
      </c>
      <c r="AE481" s="363">
        <v>1300107</v>
      </c>
      <c r="AF481" s="363">
        <v>1461361</v>
      </c>
      <c r="AG481" s="363">
        <v>972224</v>
      </c>
      <c r="AH481" s="363">
        <v>1368677</v>
      </c>
      <c r="AI481" s="363">
        <v>1040870</v>
      </c>
      <c r="AJ481" s="364">
        <f t="shared" si="39"/>
        <v>7359536</v>
      </c>
      <c r="AK481" s="365">
        <v>190836.84240000002</v>
      </c>
      <c r="AL481" s="365">
        <v>198916.37099999998</v>
      </c>
      <c r="AM481" s="365">
        <v>206928.85920000001</v>
      </c>
      <c r="AN481" s="365">
        <v>150597.18780000001</v>
      </c>
      <c r="AO481" s="365">
        <v>204069.4425</v>
      </c>
      <c r="AP481" s="365">
        <v>167888.9437</v>
      </c>
      <c r="AQ481" s="366">
        <f t="shared" si="40"/>
        <v>1119237.6466000001</v>
      </c>
      <c r="AR481" s="288">
        <f t="shared" si="41"/>
        <v>0.15207992006561286</v>
      </c>
      <c r="AS481" s="357" t="s">
        <v>1497</v>
      </c>
    </row>
    <row r="482" spans="1:45">
      <c r="A482" s="343">
        <v>278</v>
      </c>
      <c r="B482" s="343" t="s">
        <v>1214</v>
      </c>
      <c r="C482" s="343" t="s">
        <v>2122</v>
      </c>
      <c r="D482" s="343">
        <v>1702</v>
      </c>
      <c r="E482" s="345" t="s">
        <v>195</v>
      </c>
      <c r="F482" s="345" t="s">
        <v>1537</v>
      </c>
      <c r="G482" s="352" t="s">
        <v>1041</v>
      </c>
      <c r="H482" s="343" t="s">
        <v>162</v>
      </c>
      <c r="I482" s="343" t="s">
        <v>1863</v>
      </c>
      <c r="J482" s="346">
        <v>2299434.6</v>
      </c>
      <c r="K482" s="347">
        <v>6.4355032302710183E-2</v>
      </c>
      <c r="L482" s="346">
        <v>2258099</v>
      </c>
      <c r="M482" s="346">
        <v>2224940</v>
      </c>
      <c r="N482" s="346">
        <v>2542460</v>
      </c>
      <c r="O482" s="346">
        <v>2140314</v>
      </c>
      <c r="P482" s="346">
        <v>2331360</v>
      </c>
      <c r="Q482" s="346">
        <v>129961.1936330176</v>
      </c>
      <c r="R482" s="346">
        <v>125959.337270369</v>
      </c>
      <c r="S482" s="346">
        <v>180187.55640732864</v>
      </c>
      <c r="T482" s="346">
        <v>140203.38525719621</v>
      </c>
      <c r="U482" s="346">
        <v>163589.46723693592</v>
      </c>
      <c r="V482" s="353">
        <f t="shared" si="37"/>
        <v>0.1506913105239012</v>
      </c>
      <c r="W482" s="288">
        <v>0.15066670202656737</v>
      </c>
      <c r="X482" s="288">
        <v>0.14981310524947283</v>
      </c>
      <c r="Y482" s="288">
        <v>0.14074571426918539</v>
      </c>
      <c r="Z482" s="288">
        <v>0.16066335438063639</v>
      </c>
      <c r="AA482" s="288">
        <v>0.14216879393241774</v>
      </c>
      <c r="AB482" s="288">
        <v>0.16009019328512741</v>
      </c>
      <c r="AC482" s="345" t="str">
        <f t="shared" si="38"/>
        <v>Chattogram FR Non-PNP</v>
      </c>
      <c r="AD482" s="363">
        <v>2258099</v>
      </c>
      <c r="AE482" s="363">
        <v>2224940</v>
      </c>
      <c r="AF482" s="363">
        <v>2542460</v>
      </c>
      <c r="AG482" s="363">
        <v>2140314</v>
      </c>
      <c r="AH482" s="363">
        <v>2331360</v>
      </c>
      <c r="AI482" s="363">
        <v>1883780</v>
      </c>
      <c r="AJ482" s="364">
        <f t="shared" si="39"/>
        <v>13380953</v>
      </c>
      <c r="AK482" s="365">
        <v>344585.75480000005</v>
      </c>
      <c r="AL482" s="365">
        <v>334630.97600000002</v>
      </c>
      <c r="AM482" s="365">
        <v>358486.57799999998</v>
      </c>
      <c r="AN482" s="365">
        <v>343948.2991</v>
      </c>
      <c r="AO482" s="365">
        <v>334550.01649999997</v>
      </c>
      <c r="AP482" s="365">
        <v>301593.17800000001</v>
      </c>
      <c r="AQ482" s="366">
        <f t="shared" si="40"/>
        <v>2017794.8023999999</v>
      </c>
      <c r="AR482" s="288">
        <f t="shared" si="41"/>
        <v>0.15079604587206905</v>
      </c>
      <c r="AS482" s="357" t="s">
        <v>1494</v>
      </c>
    </row>
    <row r="483" spans="1:45" hidden="1">
      <c r="A483" s="343">
        <v>323</v>
      </c>
      <c r="B483" s="343" t="s">
        <v>1057</v>
      </c>
      <c r="C483" s="343" t="s">
        <v>2123</v>
      </c>
      <c r="D483" s="343">
        <v>1034</v>
      </c>
      <c r="E483" s="345" t="s">
        <v>189</v>
      </c>
      <c r="F483" s="345" t="s">
        <v>1537</v>
      </c>
      <c r="G483" s="352" t="s">
        <v>1041</v>
      </c>
      <c r="H483" s="343" t="s">
        <v>1564</v>
      </c>
      <c r="I483" s="343" t="s">
        <v>1863</v>
      </c>
      <c r="J483" s="346">
        <v>1573348.8</v>
      </c>
      <c r="K483" s="347">
        <v>5.0625515358355966E-2</v>
      </c>
      <c r="L483" s="346">
        <v>1468447</v>
      </c>
      <c r="M483" s="346">
        <v>1479963</v>
      </c>
      <c r="N483" s="346">
        <v>1979353</v>
      </c>
      <c r="O483" s="346">
        <v>1232888</v>
      </c>
      <c r="P483" s="346">
        <v>1706093</v>
      </c>
      <c r="Q483" s="346">
        <v>60525.484947830846</v>
      </c>
      <c r="R483" s="346">
        <v>36839.73163674018</v>
      </c>
      <c r="S483" s="346">
        <v>143798.17898889291</v>
      </c>
      <c r="T483" s="346">
        <v>52264.672019902995</v>
      </c>
      <c r="U483" s="346">
        <v>104829.90159888778</v>
      </c>
      <c r="V483" s="353">
        <f t="shared" si="37"/>
        <v>0.16557656723283931</v>
      </c>
      <c r="W483" s="288">
        <v>0.15950093823973174</v>
      </c>
      <c r="X483" s="288">
        <v>0.15613948405759817</v>
      </c>
      <c r="Y483" s="288">
        <v>0.15642718255668067</v>
      </c>
      <c r="Z483" s="288">
        <v>0.17945196481367287</v>
      </c>
      <c r="AA483" s="288">
        <v>0.1640789536146251</v>
      </c>
      <c r="AB483" s="288">
        <v>0.17786088011472728</v>
      </c>
      <c r="AC483" s="345" t="str">
        <f t="shared" si="38"/>
        <v>Barishal FR Non-PNP</v>
      </c>
      <c r="AD483" s="363">
        <v>1468447</v>
      </c>
      <c r="AE483" s="363">
        <v>1479963</v>
      </c>
      <c r="AF483" s="363">
        <v>1979353</v>
      </c>
      <c r="AG483" s="363">
        <v>1232888</v>
      </c>
      <c r="AH483" s="363">
        <v>1706093</v>
      </c>
      <c r="AI483" s="363">
        <v>1297389</v>
      </c>
      <c r="AJ483" s="364">
        <f t="shared" si="39"/>
        <v>9164133</v>
      </c>
      <c r="AK483" s="365">
        <v>233189.2248</v>
      </c>
      <c r="AL483" s="365">
        <v>231021.91209999999</v>
      </c>
      <c r="AM483" s="365">
        <v>309768.90100000001</v>
      </c>
      <c r="AN483" s="365">
        <v>221303.39599999998</v>
      </c>
      <c r="AO483" s="365">
        <v>284576.3124</v>
      </c>
      <c r="AP483" s="365">
        <v>230156.6312</v>
      </c>
      <c r="AQ483" s="366">
        <f t="shared" si="40"/>
        <v>1510016.3774999999</v>
      </c>
      <c r="AR483" s="288">
        <f t="shared" si="41"/>
        <v>0.16477460306392322</v>
      </c>
      <c r="AS483" s="357" t="s">
        <v>1495</v>
      </c>
    </row>
    <row r="484" spans="1:45" hidden="1">
      <c r="A484" s="343">
        <v>144</v>
      </c>
      <c r="B484" s="343" t="s">
        <v>1288</v>
      </c>
      <c r="C484" s="343" t="s">
        <v>2124</v>
      </c>
      <c r="D484" s="343">
        <v>2840</v>
      </c>
      <c r="E484" s="345" t="s">
        <v>52</v>
      </c>
      <c r="F484" s="345" t="s">
        <v>1492</v>
      </c>
      <c r="G484" s="352" t="s">
        <v>1041</v>
      </c>
      <c r="H484" s="343" t="s">
        <v>52</v>
      </c>
      <c r="I484" s="343" t="s">
        <v>52</v>
      </c>
      <c r="J484" s="346">
        <v>10068057.4</v>
      </c>
      <c r="K484" s="347">
        <v>3.1473175681608505E-2</v>
      </c>
      <c r="L484" s="346">
        <v>9550344</v>
      </c>
      <c r="M484" s="346">
        <v>9423628</v>
      </c>
      <c r="N484" s="346">
        <v>10322459</v>
      </c>
      <c r="O484" s="346">
        <v>10683982</v>
      </c>
      <c r="P484" s="346">
        <v>10359874</v>
      </c>
      <c r="Q484" s="346">
        <v>313627.62924143043</v>
      </c>
      <c r="R484" s="346">
        <v>148630.17225293419</v>
      </c>
      <c r="S484" s="346">
        <v>313251.11438729381</v>
      </c>
      <c r="T484" s="346">
        <v>467937.45438845386</v>
      </c>
      <c r="U484" s="346">
        <v>340922.3263434805</v>
      </c>
      <c r="V484" s="353">
        <f t="shared" si="37"/>
        <v>0.17215071811911944</v>
      </c>
      <c r="W484" s="288">
        <v>0.16880123146360687</v>
      </c>
      <c r="X484" s="288">
        <v>0.17150821730421051</v>
      </c>
      <c r="Y484" s="288">
        <v>0.16029288000060274</v>
      </c>
      <c r="Z484" s="288">
        <v>0.17599664640313772</v>
      </c>
      <c r="AA484" s="288">
        <v>0.16716846281720957</v>
      </c>
      <c r="AB484" s="288">
        <v>0.1891368707259492</v>
      </c>
      <c r="AC484" s="345" t="str">
        <f t="shared" si="38"/>
        <v>Dhaka FR PNP</v>
      </c>
      <c r="AD484" s="363">
        <v>9550344</v>
      </c>
      <c r="AE484" s="363">
        <v>9423628</v>
      </c>
      <c r="AF484" s="363">
        <v>10322459</v>
      </c>
      <c r="AG484" s="363">
        <v>10683982</v>
      </c>
      <c r="AH484" s="363">
        <v>10359874</v>
      </c>
      <c r="AI484" s="363">
        <v>9161668</v>
      </c>
      <c r="AJ484" s="364">
        <f t="shared" si="39"/>
        <v>59501955</v>
      </c>
      <c r="AK484" s="365">
        <v>1613052.7637999998</v>
      </c>
      <c r="AL484" s="365">
        <v>1617094.3932</v>
      </c>
      <c r="AM484" s="365">
        <v>1654689.6968</v>
      </c>
      <c r="AN484" s="365">
        <v>1880380.656</v>
      </c>
      <c r="AO484" s="365">
        <v>1709379.0450000002</v>
      </c>
      <c r="AP484" s="365">
        <v>1724150.8258</v>
      </c>
      <c r="AQ484" s="366">
        <f t="shared" si="40"/>
        <v>10198747.3806</v>
      </c>
      <c r="AR484" s="288">
        <f t="shared" si="41"/>
        <v>0.17140188722538613</v>
      </c>
      <c r="AS484" s="357" t="s">
        <v>1498</v>
      </c>
    </row>
    <row r="485" spans="1:45" hidden="1">
      <c r="A485" s="343">
        <v>256</v>
      </c>
      <c r="B485" s="343" t="s">
        <v>1143</v>
      </c>
      <c r="C485" s="343" t="s">
        <v>2125</v>
      </c>
      <c r="D485" s="343">
        <v>1440</v>
      </c>
      <c r="E485" s="345" t="s">
        <v>52</v>
      </c>
      <c r="F485" s="345" t="s">
        <v>1537</v>
      </c>
      <c r="G485" s="352" t="s">
        <v>1041</v>
      </c>
      <c r="H485" s="343" t="s">
        <v>79</v>
      </c>
      <c r="I485" s="343" t="s">
        <v>52</v>
      </c>
      <c r="J485" s="346">
        <v>2376479.6</v>
      </c>
      <c r="K485" s="347">
        <v>6.0775778735357604E-2</v>
      </c>
      <c r="L485" s="346">
        <v>2354455</v>
      </c>
      <c r="M485" s="346">
        <v>2254997</v>
      </c>
      <c r="N485" s="346">
        <v>2706702</v>
      </c>
      <c r="O485" s="346">
        <v>2186921</v>
      </c>
      <c r="P485" s="346">
        <v>2379323</v>
      </c>
      <c r="Q485" s="346">
        <v>136019.62848564016</v>
      </c>
      <c r="R485" s="346">
        <v>115764.64422538987</v>
      </c>
      <c r="S485" s="346">
        <v>179868.34051467001</v>
      </c>
      <c r="T485" s="346">
        <v>127668.45556955523</v>
      </c>
      <c r="U485" s="346">
        <v>162840.92289820057</v>
      </c>
      <c r="V485" s="353">
        <f t="shared" si="37"/>
        <v>0.16078227111084112</v>
      </c>
      <c r="W485" s="288">
        <v>0.15689210338699983</v>
      </c>
      <c r="X485" s="288">
        <v>0.15708877297010898</v>
      </c>
      <c r="Y485" s="288">
        <v>0.1538746054959777</v>
      </c>
      <c r="Z485" s="288">
        <v>0.17125715524691748</v>
      </c>
      <c r="AA485" s="288">
        <v>0.15517279929899944</v>
      </c>
      <c r="AB485" s="288">
        <v>0.17040819026604326</v>
      </c>
      <c r="AC485" s="345" t="str">
        <f t="shared" si="38"/>
        <v>Dhaka FR Non-PNP</v>
      </c>
      <c r="AD485" s="363">
        <v>2354455</v>
      </c>
      <c r="AE485" s="363">
        <v>2254997</v>
      </c>
      <c r="AF485" s="363">
        <v>2706702</v>
      </c>
      <c r="AG485" s="363">
        <v>2186921</v>
      </c>
      <c r="AH485" s="363">
        <v>2379323</v>
      </c>
      <c r="AI485" s="363">
        <v>2100184</v>
      </c>
      <c r="AJ485" s="364">
        <f t="shared" si="39"/>
        <v>13982582</v>
      </c>
      <c r="AK485" s="365">
        <v>370120.326</v>
      </c>
      <c r="AL485" s="365">
        <v>353808.87240000005</v>
      </c>
      <c r="AM485" s="365">
        <v>415208.08680000005</v>
      </c>
      <c r="AN485" s="365">
        <v>374619.5673</v>
      </c>
      <c r="AO485" s="365">
        <v>373553.397</v>
      </c>
      <c r="AP485" s="365">
        <v>357867.77519999997</v>
      </c>
      <c r="AQ485" s="366">
        <f t="shared" si="40"/>
        <v>2245178.0247000004</v>
      </c>
      <c r="AR485" s="288">
        <f t="shared" si="41"/>
        <v>0.16056963046596118</v>
      </c>
      <c r="AS485" s="357" t="s">
        <v>1497</v>
      </c>
    </row>
    <row r="486" spans="1:45" hidden="1">
      <c r="A486" s="343">
        <v>543</v>
      </c>
      <c r="B486" s="343" t="s">
        <v>1213</v>
      </c>
      <c r="C486" s="343" t="s">
        <v>2126</v>
      </c>
      <c r="D486" s="343">
        <v>1700</v>
      </c>
      <c r="E486" s="345" t="s">
        <v>52</v>
      </c>
      <c r="F486" s="345" t="s">
        <v>1537</v>
      </c>
      <c r="G486" s="352" t="s">
        <v>1041</v>
      </c>
      <c r="H486" s="343" t="s">
        <v>522</v>
      </c>
      <c r="I486" s="343" t="s">
        <v>52</v>
      </c>
      <c r="J486" s="346">
        <v>1205657</v>
      </c>
      <c r="K486" s="347">
        <v>2.5131094990473207E-2</v>
      </c>
      <c r="L486" s="346">
        <v>1240834</v>
      </c>
      <c r="M486" s="346">
        <v>1251892</v>
      </c>
      <c r="N486" s="346">
        <v>1536879</v>
      </c>
      <c r="O486" s="346">
        <v>927949</v>
      </c>
      <c r="P486" s="346">
        <v>1070731</v>
      </c>
      <c r="Q486" s="346">
        <v>21697.195438852126</v>
      </c>
      <c r="R486" s="346">
        <v>23157.447649816313</v>
      </c>
      <c r="S486" s="346">
        <v>61416.070488955331</v>
      </c>
      <c r="T486" s="346">
        <v>5043.6127918665297</v>
      </c>
      <c r="U486" s="346">
        <v>40183.076595154474</v>
      </c>
      <c r="V486" s="353">
        <f t="shared" si="37"/>
        <v>0.14309033594966872</v>
      </c>
      <c r="W486" s="288">
        <v>0.11806523418445961</v>
      </c>
      <c r="X486" s="288">
        <v>0.1256278614683233</v>
      </c>
      <c r="Y486" s="288">
        <v>0.13850859069919322</v>
      </c>
      <c r="Z486" s="288">
        <v>0.14880041012905229</v>
      </c>
      <c r="AA486" s="288">
        <v>0.15010562397342458</v>
      </c>
      <c r="AB486" s="288">
        <v>0.17743429524355914</v>
      </c>
      <c r="AC486" s="345" t="str">
        <f t="shared" si="38"/>
        <v>Dhaka FR Non-PNP</v>
      </c>
      <c r="AD486" s="363">
        <v>1240834</v>
      </c>
      <c r="AE486" s="363">
        <v>1251892</v>
      </c>
      <c r="AF486" s="363">
        <v>1536879</v>
      </c>
      <c r="AG486" s="363">
        <v>927949</v>
      </c>
      <c r="AH486" s="363">
        <v>1070731</v>
      </c>
      <c r="AI486" s="363">
        <v>760261</v>
      </c>
      <c r="AJ486" s="364">
        <f t="shared" si="39"/>
        <v>6788546</v>
      </c>
      <c r="AK486" s="365">
        <v>146666.57879999999</v>
      </c>
      <c r="AL486" s="365">
        <v>156111.05710000001</v>
      </c>
      <c r="AM486" s="365">
        <v>208400.79240000001</v>
      </c>
      <c r="AN486" s="365">
        <v>138078.8112</v>
      </c>
      <c r="AO486" s="365">
        <v>161573.76060000001</v>
      </c>
      <c r="AP486" s="365">
        <v>135018.9792</v>
      </c>
      <c r="AQ486" s="366">
        <f t="shared" si="40"/>
        <v>945849.97930000001</v>
      </c>
      <c r="AR486" s="288">
        <f t="shared" si="41"/>
        <v>0.13933027474513687</v>
      </c>
      <c r="AS486" s="357" t="s">
        <v>1497</v>
      </c>
    </row>
    <row r="487" spans="1:45" hidden="1">
      <c r="A487" s="343">
        <v>560</v>
      </c>
      <c r="B487" s="343" t="s">
        <v>1069</v>
      </c>
      <c r="C487" s="343" t="s">
        <v>2127</v>
      </c>
      <c r="D487" s="343">
        <v>1097</v>
      </c>
      <c r="E487" s="345" t="s">
        <v>131</v>
      </c>
      <c r="F487" s="345" t="s">
        <v>1537</v>
      </c>
      <c r="G487" s="352" t="s">
        <v>1041</v>
      </c>
      <c r="H487" s="343" t="s">
        <v>136</v>
      </c>
      <c r="I487" s="343" t="s">
        <v>1863</v>
      </c>
      <c r="J487" s="346">
        <v>1556036</v>
      </c>
      <c r="K487" s="347">
        <v>4.5809734465144983E-2</v>
      </c>
      <c r="L487" s="346">
        <v>1668481</v>
      </c>
      <c r="M487" s="346">
        <v>1631712</v>
      </c>
      <c r="N487" s="346">
        <v>1722149</v>
      </c>
      <c r="O487" s="346">
        <v>1137066</v>
      </c>
      <c r="P487" s="346">
        <v>1620772</v>
      </c>
      <c r="Q487" s="346">
        <v>66218.601864724536</v>
      </c>
      <c r="R487" s="346">
        <v>70986.13883518058</v>
      </c>
      <c r="S487" s="346">
        <v>103444.97153533986</v>
      </c>
      <c r="T487" s="346">
        <v>38203.260579875321</v>
      </c>
      <c r="U487" s="346">
        <v>77555.007075911475</v>
      </c>
      <c r="V487" s="353">
        <f t="shared" si="37"/>
        <v>0.15314405951626306</v>
      </c>
      <c r="W487" s="288">
        <v>0.13886070722892285</v>
      </c>
      <c r="X487" s="288">
        <v>0.15804651579318382</v>
      </c>
      <c r="Y487" s="288">
        <v>0.15191805170999648</v>
      </c>
      <c r="Z487" s="288">
        <v>0.16445846735198638</v>
      </c>
      <c r="AA487" s="288">
        <v>0.14446346469874849</v>
      </c>
      <c r="AB487" s="288">
        <v>0.16111715031474033</v>
      </c>
      <c r="AC487" s="345" t="str">
        <f t="shared" si="38"/>
        <v>Sylhet FR Non-PNP</v>
      </c>
      <c r="AD487" s="363">
        <v>1668481</v>
      </c>
      <c r="AE487" s="363">
        <v>1631712</v>
      </c>
      <c r="AF487" s="363">
        <v>1722149</v>
      </c>
      <c r="AG487" s="363">
        <v>1137066</v>
      </c>
      <c r="AH487" s="363">
        <v>1620772</v>
      </c>
      <c r="AI487" s="363">
        <v>1244366</v>
      </c>
      <c r="AJ487" s="364">
        <f t="shared" si="39"/>
        <v>9024546</v>
      </c>
      <c r="AK487" s="365">
        <v>236757.59580000001</v>
      </c>
      <c r="AL487" s="365">
        <v>258136.99660000001</v>
      </c>
      <c r="AM487" s="365">
        <v>261594.58500000002</v>
      </c>
      <c r="AN487" s="365">
        <v>187047.35700000002</v>
      </c>
      <c r="AO487" s="365">
        <v>234525.85309999998</v>
      </c>
      <c r="AP487" s="365">
        <v>200218.48939999999</v>
      </c>
      <c r="AQ487" s="366">
        <f t="shared" si="40"/>
        <v>1378280.8769</v>
      </c>
      <c r="AR487" s="288">
        <f t="shared" si="41"/>
        <v>0.15272578552982055</v>
      </c>
      <c r="AS487" s="357" t="s">
        <v>1500</v>
      </c>
    </row>
    <row r="488" spans="1:45">
      <c r="A488" s="343">
        <v>260</v>
      </c>
      <c r="B488" s="343" t="s">
        <v>1242</v>
      </c>
      <c r="C488" s="343" t="s">
        <v>2128</v>
      </c>
      <c r="D488" s="343">
        <v>1880</v>
      </c>
      <c r="E488" s="345" t="s">
        <v>195</v>
      </c>
      <c r="F488" s="345" t="s">
        <v>1537</v>
      </c>
      <c r="G488" s="352" t="s">
        <v>1041</v>
      </c>
      <c r="H488" s="343" t="s">
        <v>1243</v>
      </c>
      <c r="I488" s="343" t="s">
        <v>1863</v>
      </c>
      <c r="J488" s="346">
        <v>2445623</v>
      </c>
      <c r="K488" s="347">
        <v>8.344458980004027E-2</v>
      </c>
      <c r="L488" s="346">
        <v>2048430</v>
      </c>
      <c r="M488" s="346">
        <v>2200762</v>
      </c>
      <c r="N488" s="346">
        <v>2716575</v>
      </c>
      <c r="O488" s="346">
        <v>2770055</v>
      </c>
      <c r="P488" s="346">
        <v>2492293</v>
      </c>
      <c r="Q488" s="346">
        <v>138355.34958371054</v>
      </c>
      <c r="R488" s="346">
        <v>149450.43493704044</v>
      </c>
      <c r="S488" s="346">
        <v>247077.72438372701</v>
      </c>
      <c r="T488" s="346">
        <v>249471.31005344493</v>
      </c>
      <c r="U488" s="346">
        <v>236015.22124479647</v>
      </c>
      <c r="V488" s="353">
        <f t="shared" si="37"/>
        <v>0.1795788541253874</v>
      </c>
      <c r="W488" s="288">
        <v>0.17443468720417851</v>
      </c>
      <c r="X488" s="288">
        <v>0.17264132134635396</v>
      </c>
      <c r="Y488" s="288">
        <v>0.17825416270940067</v>
      </c>
      <c r="Z488" s="288">
        <v>0.19087055393306485</v>
      </c>
      <c r="AA488" s="288">
        <v>0.17500737434211713</v>
      </c>
      <c r="AB488" s="288">
        <v>0.18626502521720942</v>
      </c>
      <c r="AC488" s="345" t="str">
        <f t="shared" si="38"/>
        <v>Chattogram FR Non-PNP</v>
      </c>
      <c r="AD488" s="363">
        <v>2048430</v>
      </c>
      <c r="AE488" s="363">
        <v>2200762</v>
      </c>
      <c r="AF488" s="363">
        <v>2716575</v>
      </c>
      <c r="AG488" s="363">
        <v>2770055</v>
      </c>
      <c r="AH488" s="363">
        <v>2492293</v>
      </c>
      <c r="AI488" s="363">
        <v>2236236</v>
      </c>
      <c r="AJ488" s="364">
        <f t="shared" si="39"/>
        <v>14464351</v>
      </c>
      <c r="AK488" s="365">
        <v>360728.3469</v>
      </c>
      <c r="AL488" s="365">
        <v>378751.31229999999</v>
      </c>
      <c r="AM488" s="365">
        <v>484365.67909999995</v>
      </c>
      <c r="AN488" s="365">
        <v>528803.30859999999</v>
      </c>
      <c r="AO488" s="365">
        <v>436649.73359999998</v>
      </c>
      <c r="AP488" s="365">
        <v>416567.9178</v>
      </c>
      <c r="AQ488" s="366">
        <f t="shared" si="40"/>
        <v>2605866.2982999999</v>
      </c>
      <c r="AR488" s="288">
        <f t="shared" si="41"/>
        <v>0.18015784450335864</v>
      </c>
      <c r="AS488" s="357" t="s">
        <v>1494</v>
      </c>
    </row>
    <row r="489" spans="1:45" hidden="1">
      <c r="A489" s="343">
        <v>586</v>
      </c>
      <c r="B489" s="343" t="s">
        <v>1176</v>
      </c>
      <c r="C489" s="343" t="s">
        <v>1177</v>
      </c>
      <c r="D489" s="343">
        <v>1500</v>
      </c>
      <c r="E489" s="345" t="s">
        <v>52</v>
      </c>
      <c r="F489" s="345" t="s">
        <v>1537</v>
      </c>
      <c r="G489" s="352" t="s">
        <v>1041</v>
      </c>
      <c r="H489" s="343" t="s">
        <v>165</v>
      </c>
      <c r="I489" s="343" t="s">
        <v>52</v>
      </c>
      <c r="J489" s="346">
        <v>1089712.3999999999</v>
      </c>
      <c r="K489" s="347">
        <v>2.9529233105827581E-2</v>
      </c>
      <c r="L489" s="346">
        <v>1084946</v>
      </c>
      <c r="M489" s="346">
        <v>1066937</v>
      </c>
      <c r="N489" s="346">
        <v>1306996</v>
      </c>
      <c r="O489" s="346">
        <v>988963</v>
      </c>
      <c r="P489" s="346">
        <v>1000720</v>
      </c>
      <c r="Q489" s="346">
        <v>15135.0341308387</v>
      </c>
      <c r="R489" s="346">
        <v>21244.785807995708</v>
      </c>
      <c r="S489" s="346">
        <v>65434.766189678019</v>
      </c>
      <c r="T489" s="346">
        <v>22210.403102508106</v>
      </c>
      <c r="U489" s="346">
        <v>36866.868158533587</v>
      </c>
      <c r="V489" s="353">
        <f t="shared" si="37"/>
        <v>0.16637318455512481</v>
      </c>
      <c r="W489" s="288">
        <v>0.15477439087368502</v>
      </c>
      <c r="X489" s="288">
        <v>0.16485313825660997</v>
      </c>
      <c r="Y489" s="288">
        <v>0.15916658847933013</v>
      </c>
      <c r="Z489" s="288">
        <v>0.17009316831911186</v>
      </c>
      <c r="AA489" s="288">
        <v>0.16361553025068151</v>
      </c>
      <c r="AB489" s="288">
        <v>0.18573629115133022</v>
      </c>
      <c r="AC489" s="345" t="str">
        <f t="shared" si="38"/>
        <v>Dhaka FR Non-PNP</v>
      </c>
      <c r="AD489" s="363">
        <v>1084946</v>
      </c>
      <c r="AE489" s="363">
        <v>1066937</v>
      </c>
      <c r="AF489" s="363">
        <v>1306996</v>
      </c>
      <c r="AG489" s="363">
        <v>988963</v>
      </c>
      <c r="AH489" s="363">
        <v>1000720</v>
      </c>
      <c r="AI489" s="363">
        <v>973807</v>
      </c>
      <c r="AJ489" s="364">
        <f t="shared" si="39"/>
        <v>6422369</v>
      </c>
      <c r="AK489" s="365">
        <v>169577.21609999999</v>
      </c>
      <c r="AL489" s="365">
        <v>179031.86079999999</v>
      </c>
      <c r="AM489" s="365">
        <v>205851.87</v>
      </c>
      <c r="AN489" s="365">
        <v>168618.19150000002</v>
      </c>
      <c r="AO489" s="365">
        <v>164118.24400000001</v>
      </c>
      <c r="AP489" s="365">
        <v>180341.09280000001</v>
      </c>
      <c r="AQ489" s="366">
        <f t="shared" si="40"/>
        <v>1067538.4752</v>
      </c>
      <c r="AR489" s="288">
        <f t="shared" si="41"/>
        <v>0.16622191518425677</v>
      </c>
      <c r="AS489" s="357" t="s">
        <v>1497</v>
      </c>
    </row>
    <row r="490" spans="1:45" hidden="1">
      <c r="A490" s="343">
        <v>507</v>
      </c>
      <c r="B490" s="343" t="s">
        <v>1149</v>
      </c>
      <c r="C490" s="343" t="s">
        <v>2129</v>
      </c>
      <c r="D490" s="343">
        <v>1477</v>
      </c>
      <c r="E490" s="345" t="s">
        <v>389</v>
      </c>
      <c r="F490" s="345" t="s">
        <v>1537</v>
      </c>
      <c r="G490" s="352" t="s">
        <v>1041</v>
      </c>
      <c r="H490" s="343" t="s">
        <v>1150</v>
      </c>
      <c r="I490" s="343" t="s">
        <v>1863</v>
      </c>
      <c r="J490" s="346">
        <v>1608425.6</v>
      </c>
      <c r="K490" s="347">
        <v>4.6994999633599023E-2</v>
      </c>
      <c r="L490" s="346">
        <v>1401390</v>
      </c>
      <c r="M490" s="346">
        <v>1709580</v>
      </c>
      <c r="N490" s="346">
        <v>1832921</v>
      </c>
      <c r="O490" s="346">
        <v>1232349</v>
      </c>
      <c r="P490" s="346">
        <v>1865888</v>
      </c>
      <c r="Q490" s="346">
        <v>55350.74127195598</v>
      </c>
      <c r="R490" s="346">
        <v>60118.583088372136</v>
      </c>
      <c r="S490" s="346">
        <v>117367.19064256438</v>
      </c>
      <c r="T490" s="346">
        <v>45086.766985179129</v>
      </c>
      <c r="U490" s="346">
        <v>100016.52042528481</v>
      </c>
      <c r="V490" s="353">
        <f t="shared" si="37"/>
        <v>0.16339550893180468</v>
      </c>
      <c r="W490" s="288">
        <v>0.16403270004764078</v>
      </c>
      <c r="X490" s="288">
        <v>0.15058306939355048</v>
      </c>
      <c r="Y490" s="288">
        <v>0.16357087667102324</v>
      </c>
      <c r="Z490" s="288">
        <v>0.17754953185977718</v>
      </c>
      <c r="AA490" s="288">
        <v>0.15465809543667328</v>
      </c>
      <c r="AB490" s="288">
        <v>0.16997878018216311</v>
      </c>
      <c r="AC490" s="345" t="str">
        <f t="shared" si="38"/>
        <v>Rangpur FR Non-PNP</v>
      </c>
      <c r="AD490" s="363">
        <v>1401390</v>
      </c>
      <c r="AE490" s="363">
        <v>1709580</v>
      </c>
      <c r="AF490" s="363">
        <v>1832921</v>
      </c>
      <c r="AG490" s="363">
        <v>1232349</v>
      </c>
      <c r="AH490" s="363">
        <v>1865888</v>
      </c>
      <c r="AI490" s="363">
        <v>1375246</v>
      </c>
      <c r="AJ490" s="364">
        <f t="shared" si="39"/>
        <v>9417374</v>
      </c>
      <c r="AK490" s="365">
        <v>230668.46479999999</v>
      </c>
      <c r="AL490" s="365">
        <v>258146.731</v>
      </c>
      <c r="AM490" s="365">
        <v>298949.57819999999</v>
      </c>
      <c r="AN490" s="365">
        <v>218741.94749999998</v>
      </c>
      <c r="AO490" s="365">
        <v>289585.81760000001</v>
      </c>
      <c r="AP490" s="365">
        <v>233640.87330000001</v>
      </c>
      <c r="AQ490" s="366">
        <f t="shared" si="40"/>
        <v>1529733.4124</v>
      </c>
      <c r="AR490" s="288">
        <f t="shared" si="41"/>
        <v>0.16243736442876752</v>
      </c>
      <c r="AS490" s="357" t="s">
        <v>1501</v>
      </c>
    </row>
    <row r="491" spans="1:45" hidden="1">
      <c r="A491" s="343">
        <v>563</v>
      </c>
      <c r="B491" s="343" t="s">
        <v>1218</v>
      </c>
      <c r="C491" s="343" t="s">
        <v>2130</v>
      </c>
      <c r="D491" s="343">
        <v>1735</v>
      </c>
      <c r="E491" s="345" t="s">
        <v>52</v>
      </c>
      <c r="F491" s="345" t="s">
        <v>1537</v>
      </c>
      <c r="G491" s="352" t="s">
        <v>1041</v>
      </c>
      <c r="H491" s="343" t="s">
        <v>52</v>
      </c>
      <c r="I491" s="343" t="s">
        <v>52</v>
      </c>
      <c r="J491" s="346">
        <v>1608810.4</v>
      </c>
      <c r="K491" s="347">
        <v>4.555385319262488E-2</v>
      </c>
      <c r="L491" s="346">
        <v>1755230</v>
      </c>
      <c r="M491" s="346">
        <v>1428413</v>
      </c>
      <c r="N491" s="346">
        <v>1429732</v>
      </c>
      <c r="O491" s="346">
        <v>1804534</v>
      </c>
      <c r="P491" s="346">
        <v>1626143</v>
      </c>
      <c r="Q491" s="346">
        <v>69266.962991847715</v>
      </c>
      <c r="R491" s="346">
        <v>67516.241511920991</v>
      </c>
      <c r="S491" s="346">
        <v>80679.310768620111</v>
      </c>
      <c r="T491" s="346">
        <v>68759.9763465898</v>
      </c>
      <c r="U491" s="346">
        <v>80215.072262861941</v>
      </c>
      <c r="V491" s="353">
        <f t="shared" si="37"/>
        <v>0.17343425089405232</v>
      </c>
      <c r="W491" s="288">
        <v>0.17032856540568864</v>
      </c>
      <c r="X491" s="288">
        <v>0.17303470309563773</v>
      </c>
      <c r="Y491" s="288">
        <v>0.16139635589796811</v>
      </c>
      <c r="Z491" s="288">
        <v>0.18326198125185711</v>
      </c>
      <c r="AA491" s="288">
        <v>0.16332195300377728</v>
      </c>
      <c r="AB491" s="288">
        <v>0.1892619467093852</v>
      </c>
      <c r="AC491" s="345" t="str">
        <f t="shared" si="38"/>
        <v>Dhaka FR Non-PNP</v>
      </c>
      <c r="AD491" s="363">
        <v>1755230</v>
      </c>
      <c r="AE491" s="363">
        <v>1428413</v>
      </c>
      <c r="AF491" s="363">
        <v>1429732</v>
      </c>
      <c r="AG491" s="363">
        <v>1804534</v>
      </c>
      <c r="AH491" s="363">
        <v>1626143</v>
      </c>
      <c r="AI491" s="363">
        <v>1864428</v>
      </c>
      <c r="AJ491" s="364">
        <f t="shared" si="39"/>
        <v>9908480</v>
      </c>
      <c r="AK491" s="365">
        <v>298389.10000000003</v>
      </c>
      <c r="AL491" s="365">
        <v>248686.52920000002</v>
      </c>
      <c r="AM491" s="365">
        <v>230901.87950000001</v>
      </c>
      <c r="AN491" s="365">
        <v>330410.35850000003</v>
      </c>
      <c r="AO491" s="365">
        <v>271403.09979999997</v>
      </c>
      <c r="AP491" s="365">
        <v>352899.68550000002</v>
      </c>
      <c r="AQ491" s="366">
        <f t="shared" si="40"/>
        <v>1732690.6525000003</v>
      </c>
      <c r="AR491" s="288">
        <f t="shared" si="41"/>
        <v>0.17486947064534625</v>
      </c>
      <c r="AS491" s="357" t="s">
        <v>1497</v>
      </c>
    </row>
    <row r="492" spans="1:45" hidden="1">
      <c r="A492" s="343">
        <v>582</v>
      </c>
      <c r="B492" s="343" t="s">
        <v>1122</v>
      </c>
      <c r="C492" s="343" t="s">
        <v>1123</v>
      </c>
      <c r="D492" s="343">
        <v>1357</v>
      </c>
      <c r="E492" s="345" t="s">
        <v>52</v>
      </c>
      <c r="F492" s="345" t="s">
        <v>1537</v>
      </c>
      <c r="G492" s="352" t="s">
        <v>1041</v>
      </c>
      <c r="H492" s="343" t="s">
        <v>52</v>
      </c>
      <c r="I492" s="343" t="s">
        <v>52</v>
      </c>
      <c r="J492" s="346">
        <v>902933.2</v>
      </c>
      <c r="K492" s="347">
        <v>3.7354882796824487E-2</v>
      </c>
      <c r="L492" s="346">
        <v>819929</v>
      </c>
      <c r="M492" s="346">
        <v>894515</v>
      </c>
      <c r="N492" s="346">
        <v>971111</v>
      </c>
      <c r="O492" s="346">
        <v>755017</v>
      </c>
      <c r="P492" s="346">
        <v>1074094</v>
      </c>
      <c r="Q492" s="346">
        <v>17534.377197109512</v>
      </c>
      <c r="R492" s="346">
        <v>18760.952105072356</v>
      </c>
      <c r="S492" s="346">
        <v>57143.358584469097</v>
      </c>
      <c r="T492" s="346">
        <v>15299.291997101798</v>
      </c>
      <c r="U492" s="346">
        <v>59906.839413055655</v>
      </c>
      <c r="V492" s="353">
        <f t="shared" si="37"/>
        <v>0.16396351635186537</v>
      </c>
      <c r="W492" s="288">
        <v>0.16220482405007328</v>
      </c>
      <c r="X492" s="288">
        <v>0.1558665407730262</v>
      </c>
      <c r="Y492" s="288">
        <v>0.17471504267288143</v>
      </c>
      <c r="Z492" s="288">
        <v>0.16696448722745338</v>
      </c>
      <c r="AA492" s="288">
        <v>0.15694623941906333</v>
      </c>
      <c r="AB492" s="288">
        <v>0.1670839639686946</v>
      </c>
      <c r="AC492" s="345" t="str">
        <f t="shared" si="38"/>
        <v>Dhaka FR Non-PNP</v>
      </c>
      <c r="AD492" s="363">
        <v>819929</v>
      </c>
      <c r="AE492" s="363">
        <v>894515</v>
      </c>
      <c r="AF492" s="363">
        <v>971111</v>
      </c>
      <c r="AG492" s="363">
        <v>755017</v>
      </c>
      <c r="AH492" s="363">
        <v>1074094</v>
      </c>
      <c r="AI492" s="363">
        <v>749562</v>
      </c>
      <c r="AJ492" s="364">
        <f t="shared" si="39"/>
        <v>5264228</v>
      </c>
      <c r="AK492" s="365">
        <v>134714.49900000001</v>
      </c>
      <c r="AL492" s="365">
        <v>139365.2812</v>
      </c>
      <c r="AM492" s="365">
        <v>165671.7072</v>
      </c>
      <c r="AN492" s="365">
        <v>126012.00349999999</v>
      </c>
      <c r="AO492" s="365">
        <v>167988.45800000001</v>
      </c>
      <c r="AP492" s="365">
        <v>125251.81019999999</v>
      </c>
      <c r="AQ492" s="366">
        <f t="shared" si="40"/>
        <v>859003.75910000002</v>
      </c>
      <c r="AR492" s="288">
        <f t="shared" si="41"/>
        <v>0.16317753697218282</v>
      </c>
      <c r="AS492" s="357" t="s">
        <v>1497</v>
      </c>
    </row>
    <row r="493" spans="1:45" hidden="1">
      <c r="A493" s="343">
        <v>455</v>
      </c>
      <c r="B493" s="343" t="s">
        <v>1059</v>
      </c>
      <c r="C493" s="343" t="s">
        <v>2131</v>
      </c>
      <c r="D493" s="343">
        <v>1050</v>
      </c>
      <c r="E493" s="345" t="s">
        <v>52</v>
      </c>
      <c r="F493" s="345" t="s">
        <v>1537</v>
      </c>
      <c r="G493" s="352" t="s">
        <v>1041</v>
      </c>
      <c r="H493" s="343" t="s">
        <v>52</v>
      </c>
      <c r="I493" s="343" t="s">
        <v>52</v>
      </c>
      <c r="J493" s="346">
        <v>1321576.8</v>
      </c>
      <c r="K493" s="347">
        <v>3.2879608715643639E-2</v>
      </c>
      <c r="L493" s="346">
        <v>1277373</v>
      </c>
      <c r="M493" s="346">
        <v>1161128</v>
      </c>
      <c r="N493" s="346">
        <v>1314764</v>
      </c>
      <c r="O493" s="346">
        <v>1348609</v>
      </c>
      <c r="P493" s="346">
        <v>1506010</v>
      </c>
      <c r="Q493" s="346">
        <v>51435.014878055401</v>
      </c>
      <c r="R493" s="346">
        <v>-32908.331634598668</v>
      </c>
      <c r="S493" s="346">
        <v>78792.066834797297</v>
      </c>
      <c r="T493" s="346">
        <v>49811.309098680562</v>
      </c>
      <c r="U493" s="346">
        <v>70134.58118142758</v>
      </c>
      <c r="V493" s="353">
        <f t="shared" si="37"/>
        <v>0.16498577345767509</v>
      </c>
      <c r="W493" s="288">
        <v>0.16568829470957389</v>
      </c>
      <c r="X493" s="288">
        <v>0.16651644731260651</v>
      </c>
      <c r="Y493" s="288">
        <v>0.15727642219319318</v>
      </c>
      <c r="Z493" s="288">
        <v>0.17191573017811962</v>
      </c>
      <c r="AA493" s="288">
        <v>0.15729213093231978</v>
      </c>
      <c r="AB493" s="288">
        <v>0.17122561542023768</v>
      </c>
      <c r="AC493" s="345" t="str">
        <f t="shared" si="38"/>
        <v>Dhaka FR Non-PNP</v>
      </c>
      <c r="AD493" s="363">
        <v>1277373</v>
      </c>
      <c r="AE493" s="363">
        <v>1161128</v>
      </c>
      <c r="AF493" s="363">
        <v>1314764</v>
      </c>
      <c r="AG493" s="363">
        <v>1348609</v>
      </c>
      <c r="AH493" s="363">
        <v>1506010</v>
      </c>
      <c r="AI493" s="363">
        <v>1259727</v>
      </c>
      <c r="AJ493" s="364">
        <f t="shared" si="39"/>
        <v>7867611</v>
      </c>
      <c r="AK493" s="365">
        <v>212682.77100000001</v>
      </c>
      <c r="AL493" s="365">
        <v>193443.59159999999</v>
      </c>
      <c r="AM493" s="365">
        <v>206155.152</v>
      </c>
      <c r="AN493" s="365">
        <v>231825.88709999999</v>
      </c>
      <c r="AO493" s="365">
        <v>237949.42199999999</v>
      </c>
      <c r="AP493" s="365">
        <v>215586.85550000001</v>
      </c>
      <c r="AQ493" s="366">
        <f t="shared" si="40"/>
        <v>1297643.6792000001</v>
      </c>
      <c r="AR493" s="288">
        <f t="shared" si="41"/>
        <v>0.16493490580558701</v>
      </c>
      <c r="AS493" s="357" t="s">
        <v>1497</v>
      </c>
    </row>
    <row r="494" spans="1:45" hidden="1">
      <c r="A494" s="343">
        <v>516</v>
      </c>
      <c r="B494" s="343" t="s">
        <v>1187</v>
      </c>
      <c r="C494" s="343" t="s">
        <v>2132</v>
      </c>
      <c r="D494" s="343">
        <v>1538</v>
      </c>
      <c r="E494" s="345" t="s">
        <v>52</v>
      </c>
      <c r="F494" s="345" t="s">
        <v>1537</v>
      </c>
      <c r="G494" s="352" t="s">
        <v>1041</v>
      </c>
      <c r="H494" s="343" t="s">
        <v>165</v>
      </c>
      <c r="I494" s="343" t="s">
        <v>52</v>
      </c>
      <c r="J494" s="346">
        <v>1102288.3999999999</v>
      </c>
      <c r="K494" s="347">
        <v>3.2553613515639394E-2</v>
      </c>
      <c r="L494" s="346">
        <v>1054347</v>
      </c>
      <c r="M494" s="346">
        <v>1084071</v>
      </c>
      <c r="N494" s="346">
        <v>1387564</v>
      </c>
      <c r="O494" s="346">
        <v>883736</v>
      </c>
      <c r="P494" s="346">
        <v>1101724</v>
      </c>
      <c r="Q494" s="346">
        <v>21173.442476256634</v>
      </c>
      <c r="R494" s="346">
        <v>29206.329143004288</v>
      </c>
      <c r="S494" s="346">
        <v>79705.891866519698</v>
      </c>
      <c r="T494" s="346">
        <v>12409.37366345289</v>
      </c>
      <c r="U494" s="346">
        <v>36922.315632629092</v>
      </c>
      <c r="V494" s="353">
        <f t="shared" si="37"/>
        <v>0.16301130228499297</v>
      </c>
      <c r="W494" s="288">
        <v>0.15568304826242255</v>
      </c>
      <c r="X494" s="288">
        <v>0.16441489882772861</v>
      </c>
      <c r="Y494" s="288">
        <v>0.16268820934804806</v>
      </c>
      <c r="Z494" s="288">
        <v>0.17051656109495064</v>
      </c>
      <c r="AA494" s="288">
        <v>0.15321409712942233</v>
      </c>
      <c r="AB494" s="288">
        <v>0.17155099904738574</v>
      </c>
      <c r="AC494" s="345" t="str">
        <f t="shared" si="38"/>
        <v>Dhaka FR Non-PNP</v>
      </c>
      <c r="AD494" s="363">
        <v>1054347</v>
      </c>
      <c r="AE494" s="363">
        <v>1084071</v>
      </c>
      <c r="AF494" s="363">
        <v>1387564</v>
      </c>
      <c r="AG494" s="363">
        <v>883736</v>
      </c>
      <c r="AH494" s="363">
        <v>1101724</v>
      </c>
      <c r="AI494" s="363">
        <v>906830</v>
      </c>
      <c r="AJ494" s="364">
        <f t="shared" si="39"/>
        <v>6418272</v>
      </c>
      <c r="AK494" s="365">
        <v>163634.49919999999</v>
      </c>
      <c r="AL494" s="365">
        <v>177895.88699999999</v>
      </c>
      <c r="AM494" s="365">
        <v>225063.20520000003</v>
      </c>
      <c r="AN494" s="365">
        <v>150677.15850000002</v>
      </c>
      <c r="AO494" s="365">
        <v>167682.3928</v>
      </c>
      <c r="AP494" s="365">
        <v>154524.1728</v>
      </c>
      <c r="AQ494" s="366">
        <f t="shared" si="40"/>
        <v>1039477.3155</v>
      </c>
      <c r="AR494" s="288">
        <f t="shared" si="41"/>
        <v>0.16195594632013102</v>
      </c>
      <c r="AS494" s="357" t="s">
        <v>1497</v>
      </c>
    </row>
    <row r="495" spans="1:45" hidden="1">
      <c r="A495" s="343">
        <v>385</v>
      </c>
      <c r="B495" s="343" t="s">
        <v>1044</v>
      </c>
      <c r="C495" s="343" t="s">
        <v>230</v>
      </c>
      <c r="D495" s="343">
        <v>802</v>
      </c>
      <c r="E495" s="345" t="s">
        <v>131</v>
      </c>
      <c r="F495" s="345" t="s">
        <v>1537</v>
      </c>
      <c r="G495" s="352" t="s">
        <v>1041</v>
      </c>
      <c r="H495" s="343" t="s">
        <v>230</v>
      </c>
      <c r="I495" s="343" t="s">
        <v>1863</v>
      </c>
      <c r="J495" s="346">
        <v>1962957</v>
      </c>
      <c r="K495" s="347">
        <v>4.7171388644674329E-2</v>
      </c>
      <c r="L495" s="346">
        <v>2060589</v>
      </c>
      <c r="M495" s="346">
        <v>2162963</v>
      </c>
      <c r="N495" s="346">
        <v>2094599</v>
      </c>
      <c r="O495" s="346">
        <v>1578362</v>
      </c>
      <c r="P495" s="346">
        <v>1918272</v>
      </c>
      <c r="Q495" s="346">
        <v>101444.56569249282</v>
      </c>
      <c r="R495" s="346">
        <v>95111.208216659055</v>
      </c>
      <c r="S495" s="346">
        <v>117840.86212388231</v>
      </c>
      <c r="T495" s="346">
        <v>54458.22628454052</v>
      </c>
      <c r="U495" s="346">
        <v>94122.175381345238</v>
      </c>
      <c r="V495" s="353">
        <f t="shared" si="37"/>
        <v>0.14000895146286915</v>
      </c>
      <c r="W495" s="288">
        <v>0.13858016517407606</v>
      </c>
      <c r="X495" s="288">
        <v>0.13731857328056199</v>
      </c>
      <c r="Y495" s="288">
        <v>0.13790842684735996</v>
      </c>
      <c r="Z495" s="288">
        <v>0.14237653480945206</v>
      </c>
      <c r="AA495" s="288">
        <v>0.13953332660018028</v>
      </c>
      <c r="AB495" s="288">
        <v>0.14433668206558459</v>
      </c>
      <c r="AC495" s="345" t="str">
        <f t="shared" si="38"/>
        <v>Sylhet FR Non-PNP</v>
      </c>
      <c r="AD495" s="363">
        <v>2060589</v>
      </c>
      <c r="AE495" s="363">
        <v>2162963</v>
      </c>
      <c r="AF495" s="363">
        <v>2094599</v>
      </c>
      <c r="AG495" s="363">
        <v>1578362</v>
      </c>
      <c r="AH495" s="363">
        <v>1918272</v>
      </c>
      <c r="AI495" s="363">
        <v>1637120</v>
      </c>
      <c r="AJ495" s="364">
        <f t="shared" si="39"/>
        <v>11451905</v>
      </c>
      <c r="AK495" s="365">
        <v>289100.91730000003</v>
      </c>
      <c r="AL495" s="365">
        <v>299570.51400000002</v>
      </c>
      <c r="AM495" s="365">
        <v>289264.12190000003</v>
      </c>
      <c r="AN495" s="365">
        <v>224758.7488</v>
      </c>
      <c r="AO495" s="365">
        <v>263762.53750000003</v>
      </c>
      <c r="AP495" s="365">
        <v>236220.11010000002</v>
      </c>
      <c r="AQ495" s="366">
        <f t="shared" si="40"/>
        <v>1602676.9496000002</v>
      </c>
      <c r="AR495" s="288">
        <f t="shared" si="41"/>
        <v>0.13994850198285788</v>
      </c>
      <c r="AS495" s="357" t="s">
        <v>1500</v>
      </c>
    </row>
    <row r="496" spans="1:45" hidden="1">
      <c r="A496" s="343">
        <v>567</v>
      </c>
      <c r="B496" s="343" t="s">
        <v>1109</v>
      </c>
      <c r="C496" s="343" t="s">
        <v>2133</v>
      </c>
      <c r="D496" s="343">
        <v>1287</v>
      </c>
      <c r="E496" s="345" t="s">
        <v>189</v>
      </c>
      <c r="F496" s="345" t="s">
        <v>1537</v>
      </c>
      <c r="G496" s="352" t="s">
        <v>1041</v>
      </c>
      <c r="H496" s="343" t="s">
        <v>313</v>
      </c>
      <c r="I496" s="343" t="s">
        <v>1863</v>
      </c>
      <c r="J496" s="346">
        <v>858084</v>
      </c>
      <c r="K496" s="347">
        <v>3.8504753093169836E-2</v>
      </c>
      <c r="L496" s="346">
        <v>857501</v>
      </c>
      <c r="M496" s="346">
        <v>837916</v>
      </c>
      <c r="N496" s="346">
        <v>1048882</v>
      </c>
      <c r="O496" s="346">
        <v>666586</v>
      </c>
      <c r="P496" s="346">
        <v>879535</v>
      </c>
      <c r="Q496" s="346">
        <v>23006.607533701666</v>
      </c>
      <c r="R496" s="346">
        <v>17682.78813840021</v>
      </c>
      <c r="S496" s="346">
        <v>66009.447641203267</v>
      </c>
      <c r="T496" s="346">
        <v>17660.315192180322</v>
      </c>
      <c r="U496" s="346">
        <v>40842.404260512267</v>
      </c>
      <c r="V496" s="353">
        <f t="shared" si="37"/>
        <v>0.17377469194021569</v>
      </c>
      <c r="W496" s="288">
        <v>0.1597892985353887</v>
      </c>
      <c r="X496" s="288">
        <v>0.16734828969665519</v>
      </c>
      <c r="Y496" s="288">
        <v>0.17248343168991812</v>
      </c>
      <c r="Z496" s="288">
        <v>0.19030795850382598</v>
      </c>
      <c r="AA496" s="288">
        <v>0.16960622866320862</v>
      </c>
      <c r="AB496" s="288">
        <v>0.18311294455229768</v>
      </c>
      <c r="AC496" s="345" t="str">
        <f t="shared" si="38"/>
        <v>Barishal FR Non-PNP</v>
      </c>
      <c r="AD496" s="363">
        <v>857501</v>
      </c>
      <c r="AE496" s="363">
        <v>837916</v>
      </c>
      <c r="AF496" s="363">
        <v>1048882</v>
      </c>
      <c r="AG496" s="363">
        <v>666586</v>
      </c>
      <c r="AH496" s="363">
        <v>879535</v>
      </c>
      <c r="AI496" s="363">
        <v>693207</v>
      </c>
      <c r="AJ496" s="364">
        <f t="shared" si="39"/>
        <v>4983627</v>
      </c>
      <c r="AK496" s="365">
        <v>137800.41070000001</v>
      </c>
      <c r="AL496" s="365">
        <v>140518.68089999998</v>
      </c>
      <c r="AM496" s="365">
        <v>180931.8</v>
      </c>
      <c r="AN496" s="365">
        <v>126917.78400000001</v>
      </c>
      <c r="AO496" s="365">
        <v>144877.79679999998</v>
      </c>
      <c r="AP496" s="365">
        <v>126856.88099999999</v>
      </c>
      <c r="AQ496" s="366">
        <f t="shared" si="40"/>
        <v>857903.35339999991</v>
      </c>
      <c r="AR496" s="288">
        <f t="shared" si="41"/>
        <v>0.17214437464922633</v>
      </c>
      <c r="AS496" s="357" t="s">
        <v>1495</v>
      </c>
    </row>
    <row r="497" spans="1:45" hidden="1">
      <c r="A497" s="343">
        <v>288</v>
      </c>
      <c r="B497" s="343" t="s">
        <v>1240</v>
      </c>
      <c r="C497" s="343" t="s">
        <v>2134</v>
      </c>
      <c r="D497" s="343">
        <v>1867</v>
      </c>
      <c r="E497" s="345" t="s">
        <v>189</v>
      </c>
      <c r="F497" s="345" t="s">
        <v>1537</v>
      </c>
      <c r="G497" s="352" t="s">
        <v>1041</v>
      </c>
      <c r="H497" s="343" t="s">
        <v>211</v>
      </c>
      <c r="I497" s="343" t="s">
        <v>1863</v>
      </c>
      <c r="J497" s="346">
        <v>2317618.4</v>
      </c>
      <c r="K497" s="347">
        <v>5.1693149834306999E-2</v>
      </c>
      <c r="L497" s="346">
        <v>2435730</v>
      </c>
      <c r="M497" s="346">
        <v>2408524</v>
      </c>
      <c r="N497" s="346">
        <v>2636191</v>
      </c>
      <c r="O497" s="346">
        <v>1770648</v>
      </c>
      <c r="P497" s="346">
        <v>2336999</v>
      </c>
      <c r="Q497" s="346">
        <v>122306.74766790518</v>
      </c>
      <c r="R497" s="346">
        <v>127438.7538817015</v>
      </c>
      <c r="S497" s="346">
        <v>165379.35499107034</v>
      </c>
      <c r="T497" s="346">
        <v>58015.772195720521</v>
      </c>
      <c r="U497" s="346">
        <v>125884.34731333674</v>
      </c>
      <c r="V497" s="353">
        <f t="shared" si="37"/>
        <v>0.15360655302404028</v>
      </c>
      <c r="W497" s="288">
        <v>0.1501491743803991</v>
      </c>
      <c r="X497" s="288">
        <v>0.14814979047478299</v>
      </c>
      <c r="Y497" s="288">
        <v>0.14112167494392019</v>
      </c>
      <c r="Z497" s="288">
        <v>0.16364214379709069</v>
      </c>
      <c r="AA497" s="288">
        <v>0.15378827450421673</v>
      </c>
      <c r="AB497" s="288">
        <v>0.16478826004383193</v>
      </c>
      <c r="AC497" s="345" t="str">
        <f t="shared" si="38"/>
        <v>Barishal FR Non-PNP</v>
      </c>
      <c r="AD497" s="363">
        <v>2435730</v>
      </c>
      <c r="AE497" s="363">
        <v>2408524</v>
      </c>
      <c r="AF497" s="363">
        <v>2636191</v>
      </c>
      <c r="AG497" s="363">
        <v>1770648</v>
      </c>
      <c r="AH497" s="363">
        <v>2336999</v>
      </c>
      <c r="AI497" s="363">
        <v>1886196</v>
      </c>
      <c r="AJ497" s="364">
        <f t="shared" si="39"/>
        <v>13474288</v>
      </c>
      <c r="AK497" s="365">
        <v>369743.81399999995</v>
      </c>
      <c r="AL497" s="365">
        <v>359351.93</v>
      </c>
      <c r="AM497" s="365">
        <v>370121.35680000001</v>
      </c>
      <c r="AN497" s="365">
        <v>289678.1764</v>
      </c>
      <c r="AO497" s="365">
        <v>366675.30000000005</v>
      </c>
      <c r="AP497" s="365">
        <v>310406.30119999999</v>
      </c>
      <c r="AQ497" s="366">
        <f t="shared" si="40"/>
        <v>2065976.8783999998</v>
      </c>
      <c r="AR497" s="288">
        <f t="shared" si="41"/>
        <v>0.15332735046185741</v>
      </c>
      <c r="AS497" s="357" t="s">
        <v>1495</v>
      </c>
    </row>
    <row r="498" spans="1:45" hidden="1">
      <c r="A498" s="343">
        <v>578</v>
      </c>
      <c r="B498" s="343" t="s">
        <v>1112</v>
      </c>
      <c r="C498" s="343" t="s">
        <v>2135</v>
      </c>
      <c r="D498" s="343">
        <v>1297</v>
      </c>
      <c r="E498" s="345" t="s">
        <v>189</v>
      </c>
      <c r="F498" s="345" t="s">
        <v>1537</v>
      </c>
      <c r="G498" s="352" t="s">
        <v>1041</v>
      </c>
      <c r="H498" s="343" t="s">
        <v>211</v>
      </c>
      <c r="I498" s="343" t="s">
        <v>1863</v>
      </c>
      <c r="J498" s="346">
        <v>1142409.8</v>
      </c>
      <c r="K498" s="347">
        <v>2.9675357537699391E-2</v>
      </c>
      <c r="L498" s="346">
        <v>1014991</v>
      </c>
      <c r="M498" s="346">
        <v>1301575</v>
      </c>
      <c r="N498" s="346">
        <v>1384565</v>
      </c>
      <c r="O498" s="346">
        <v>860415</v>
      </c>
      <c r="P498" s="346">
        <v>1150503</v>
      </c>
      <c r="Q498" s="346">
        <v>24320.12320886692</v>
      </c>
      <c r="R498" s="346">
        <v>40470.86001289211</v>
      </c>
      <c r="S498" s="346">
        <v>70636.724444493593</v>
      </c>
      <c r="T498" s="346">
        <v>9915.3534279510204</v>
      </c>
      <c r="U498" s="346">
        <v>24164.035253654642</v>
      </c>
      <c r="V498" s="353">
        <f t="shared" si="37"/>
        <v>0.14641567808938005</v>
      </c>
      <c r="W498" s="288">
        <v>0.1477682080428987</v>
      </c>
      <c r="X498" s="288">
        <v>0.13854885385546176</v>
      </c>
      <c r="Y498" s="288">
        <v>0.13953360390051442</v>
      </c>
      <c r="Z498" s="288">
        <v>0.15661310697007444</v>
      </c>
      <c r="AA498" s="288">
        <v>0.14315413927932716</v>
      </c>
      <c r="AB498" s="288">
        <v>0.15287615648800382</v>
      </c>
      <c r="AC498" s="345" t="str">
        <f t="shared" si="38"/>
        <v>Barishal FR Non-PNP</v>
      </c>
      <c r="AD498" s="363">
        <v>1014991</v>
      </c>
      <c r="AE498" s="363">
        <v>1301575</v>
      </c>
      <c r="AF498" s="363">
        <v>1384565</v>
      </c>
      <c r="AG498" s="363">
        <v>860415</v>
      </c>
      <c r="AH498" s="363">
        <v>1150503</v>
      </c>
      <c r="AI498" s="363">
        <v>885868</v>
      </c>
      <c r="AJ498" s="364">
        <f t="shared" si="39"/>
        <v>6597917</v>
      </c>
      <c r="AK498" s="365">
        <v>150929.01300000001</v>
      </c>
      <c r="AL498" s="365">
        <v>182741.13</v>
      </c>
      <c r="AM498" s="365">
        <v>192593.1306</v>
      </c>
      <c r="AN498" s="365">
        <v>134654.791</v>
      </c>
      <c r="AO498" s="365">
        <v>164981.84340000001</v>
      </c>
      <c r="AP498" s="365">
        <v>135448.91140000001</v>
      </c>
      <c r="AQ498" s="366">
        <f t="shared" si="40"/>
        <v>961348.81940000004</v>
      </c>
      <c r="AR498" s="288">
        <f t="shared" si="41"/>
        <v>0.14570489737897582</v>
      </c>
      <c r="AS498" s="357" t="s">
        <v>1495</v>
      </c>
    </row>
    <row r="499" spans="1:45" hidden="1">
      <c r="A499" s="343">
        <v>330</v>
      </c>
      <c r="B499" s="343" t="s">
        <v>1185</v>
      </c>
      <c r="C499" s="343" t="s">
        <v>2136</v>
      </c>
      <c r="D499" s="343">
        <v>1520</v>
      </c>
      <c r="E499" s="345" t="s">
        <v>107</v>
      </c>
      <c r="F499" s="345" t="s">
        <v>1537</v>
      </c>
      <c r="G499" s="352" t="s">
        <v>1041</v>
      </c>
      <c r="H499" s="343" t="s">
        <v>226</v>
      </c>
      <c r="I499" s="343" t="s">
        <v>1863</v>
      </c>
      <c r="J499" s="346">
        <v>1409869</v>
      </c>
      <c r="K499" s="347">
        <v>5.6069260851971482E-2</v>
      </c>
      <c r="L499" s="346">
        <v>1348965</v>
      </c>
      <c r="M499" s="346">
        <v>1355819</v>
      </c>
      <c r="N499" s="346">
        <v>1573917</v>
      </c>
      <c r="O499" s="346">
        <v>1078509</v>
      </c>
      <c r="P499" s="346">
        <v>1692135</v>
      </c>
      <c r="Q499" s="346">
        <v>67845.466950363247</v>
      </c>
      <c r="R499" s="346">
        <v>7300.8081067198073</v>
      </c>
      <c r="S499" s="346">
        <v>121324.40224937574</v>
      </c>
      <c r="T499" s="346">
        <v>52848.946843225567</v>
      </c>
      <c r="U499" s="346">
        <v>145931.93949085654</v>
      </c>
      <c r="V499" s="353">
        <f t="shared" si="37"/>
        <v>0.16319492398134372</v>
      </c>
      <c r="W499" s="288">
        <v>0.1541554128584664</v>
      </c>
      <c r="X499" s="288">
        <v>0.15558701544619774</v>
      </c>
      <c r="Y499" s="288">
        <v>0.16812426768706423</v>
      </c>
      <c r="Z499" s="288">
        <v>0.17058412783175828</v>
      </c>
      <c r="AA499" s="288">
        <v>0.15691114035784126</v>
      </c>
      <c r="AB499" s="288">
        <v>0.17380757970673447</v>
      </c>
      <c r="AC499" s="345" t="str">
        <f t="shared" si="38"/>
        <v>Rajshahi FR Non-PNP</v>
      </c>
      <c r="AD499" s="363">
        <v>1348965</v>
      </c>
      <c r="AE499" s="363">
        <v>1355819</v>
      </c>
      <c r="AF499" s="363">
        <v>1573917</v>
      </c>
      <c r="AG499" s="363">
        <v>1078509</v>
      </c>
      <c r="AH499" s="363">
        <v>1692135</v>
      </c>
      <c r="AI499" s="363">
        <v>1313730</v>
      </c>
      <c r="AJ499" s="364">
        <f t="shared" si="39"/>
        <v>8363075</v>
      </c>
      <c r="AK499" s="365">
        <v>209763.902</v>
      </c>
      <c r="AL499" s="365">
        <v>210829.85449999999</v>
      </c>
      <c r="AM499" s="365">
        <v>265519.96659999999</v>
      </c>
      <c r="AN499" s="365">
        <v>183993.6354</v>
      </c>
      <c r="AO499" s="365">
        <v>266849.68950000004</v>
      </c>
      <c r="AP499" s="365">
        <v>228309.93680000002</v>
      </c>
      <c r="AQ499" s="366">
        <f t="shared" si="40"/>
        <v>1365266.9848000002</v>
      </c>
      <c r="AR499" s="288">
        <f t="shared" si="41"/>
        <v>0.16324940106360403</v>
      </c>
      <c r="AS499" s="357" t="s">
        <v>1499</v>
      </c>
    </row>
    <row r="500" spans="1:45" hidden="1">
      <c r="A500" s="343">
        <v>212</v>
      </c>
      <c r="B500" s="343" t="s">
        <v>243</v>
      </c>
      <c r="C500" s="343" t="s">
        <v>244</v>
      </c>
      <c r="D500" s="343">
        <v>5400</v>
      </c>
      <c r="E500" s="345" t="s">
        <v>131</v>
      </c>
      <c r="F500" s="345" t="s">
        <v>1537</v>
      </c>
      <c r="G500" s="352" t="s">
        <v>1041</v>
      </c>
      <c r="H500" s="343" t="s">
        <v>131</v>
      </c>
      <c r="I500" s="343" t="s">
        <v>1863</v>
      </c>
      <c r="J500" s="346">
        <v>3090279.4</v>
      </c>
      <c r="K500" s="347">
        <v>6.7989936388061181E-2</v>
      </c>
      <c r="L500" s="346">
        <v>3208869</v>
      </c>
      <c r="M500" s="346">
        <v>3257821</v>
      </c>
      <c r="N500" s="346">
        <v>3446437</v>
      </c>
      <c r="O500" s="346">
        <v>2611050</v>
      </c>
      <c r="P500" s="346">
        <v>2927220</v>
      </c>
      <c r="Q500" s="346">
        <v>213284.45045355154</v>
      </c>
      <c r="R500" s="346">
        <v>197473.70878761</v>
      </c>
      <c r="S500" s="346">
        <v>285628.75334713864</v>
      </c>
      <c r="T500" s="346">
        <v>151601.79151055141</v>
      </c>
      <c r="U500" s="346">
        <v>202550.79503782769</v>
      </c>
      <c r="V500" s="353">
        <f t="shared" si="37"/>
        <v>0.1520109630741798</v>
      </c>
      <c r="W500" s="288">
        <v>0.14986964524906454</v>
      </c>
      <c r="X500" s="288">
        <v>0.14723727014919427</v>
      </c>
      <c r="Y500" s="288">
        <v>0.15872139974089494</v>
      </c>
      <c r="Z500" s="288">
        <v>0.16060800941255973</v>
      </c>
      <c r="AA500" s="288">
        <v>0.14045038313159436</v>
      </c>
      <c r="AB500" s="288">
        <v>0.15517907076177095</v>
      </c>
      <c r="AC500" s="345" t="str">
        <f t="shared" si="38"/>
        <v>Sylhet FR Non-PNP</v>
      </c>
      <c r="AD500" s="363">
        <v>3208869</v>
      </c>
      <c r="AE500" s="363">
        <v>3257821</v>
      </c>
      <c r="AF500" s="363">
        <v>3446437</v>
      </c>
      <c r="AG500" s="363">
        <v>2611050</v>
      </c>
      <c r="AH500" s="363">
        <v>2927220</v>
      </c>
      <c r="AI500" s="363">
        <v>2852597</v>
      </c>
      <c r="AJ500" s="364">
        <f t="shared" si="39"/>
        <v>18303994</v>
      </c>
      <c r="AK500" s="365">
        <v>490635.91720000003</v>
      </c>
      <c r="AL500" s="365">
        <v>476293.72259999998</v>
      </c>
      <c r="AM500" s="365">
        <v>546949.71059999999</v>
      </c>
      <c r="AN500" s="365">
        <v>419334.1482</v>
      </c>
      <c r="AO500" s="365">
        <v>395028.7536</v>
      </c>
      <c r="AP500" s="365">
        <v>443546.80050000001</v>
      </c>
      <c r="AQ500" s="366">
        <f t="shared" si="40"/>
        <v>2771789.0526999999</v>
      </c>
      <c r="AR500" s="288">
        <f t="shared" si="41"/>
        <v>0.1514308326750981</v>
      </c>
      <c r="AS500" s="357" t="s">
        <v>1500</v>
      </c>
    </row>
    <row r="501" spans="1:45">
      <c r="A501" s="343">
        <v>169</v>
      </c>
      <c r="B501" s="343" t="s">
        <v>1136</v>
      </c>
      <c r="C501" s="343" t="s">
        <v>2137</v>
      </c>
      <c r="D501" s="343">
        <v>1400</v>
      </c>
      <c r="E501" s="345" t="s">
        <v>195</v>
      </c>
      <c r="F501" s="345" t="s">
        <v>1537</v>
      </c>
      <c r="G501" s="352" t="s">
        <v>1041</v>
      </c>
      <c r="H501" s="343" t="s">
        <v>401</v>
      </c>
      <c r="I501" s="343" t="s">
        <v>1863</v>
      </c>
      <c r="J501" s="346">
        <v>2256003</v>
      </c>
      <c r="K501" s="347">
        <v>7.7093603196483618E-2</v>
      </c>
      <c r="L501" s="346">
        <v>1907592</v>
      </c>
      <c r="M501" s="346">
        <v>2139619</v>
      </c>
      <c r="N501" s="346">
        <v>2859797</v>
      </c>
      <c r="O501" s="346">
        <v>1869765</v>
      </c>
      <c r="P501" s="346">
        <v>2503242</v>
      </c>
      <c r="Q501" s="346">
        <v>144432.14378947692</v>
      </c>
      <c r="R501" s="346">
        <v>145248.92515912605</v>
      </c>
      <c r="S501" s="346">
        <v>264880.17560976866</v>
      </c>
      <c r="T501" s="346">
        <v>101914.75795337721</v>
      </c>
      <c r="U501" s="346">
        <v>213140.99794863426</v>
      </c>
      <c r="V501" s="353">
        <f t="shared" si="37"/>
        <v>0.16263826267095063</v>
      </c>
      <c r="W501" s="288">
        <v>0.16451654754024042</v>
      </c>
      <c r="X501" s="288">
        <v>0.16198545560978916</v>
      </c>
      <c r="Y501" s="288">
        <v>0.16162202896842462</v>
      </c>
      <c r="Z501" s="288">
        <v>0.16258911370578627</v>
      </c>
      <c r="AA501" s="288">
        <v>0.15608331718425425</v>
      </c>
      <c r="AB501" s="288">
        <v>0.16903311301720905</v>
      </c>
      <c r="AC501" s="345" t="str">
        <f t="shared" si="38"/>
        <v>Chattogram FR Non-PNP</v>
      </c>
      <c r="AD501" s="363">
        <v>1907592</v>
      </c>
      <c r="AE501" s="363">
        <v>2139619</v>
      </c>
      <c r="AF501" s="363">
        <v>2859797</v>
      </c>
      <c r="AG501" s="363">
        <v>1869765</v>
      </c>
      <c r="AH501" s="363">
        <v>2503242</v>
      </c>
      <c r="AI501" s="363">
        <v>1918950</v>
      </c>
      <c r="AJ501" s="364">
        <f t="shared" si="39"/>
        <v>13198965</v>
      </c>
      <c r="AK501" s="365">
        <v>314752.84500000003</v>
      </c>
      <c r="AL501" s="365">
        <v>346618.44</v>
      </c>
      <c r="AM501" s="365">
        <v>460427.478</v>
      </c>
      <c r="AN501" s="365">
        <v>311129.0624</v>
      </c>
      <c r="AO501" s="365">
        <v>389504.45519999997</v>
      </c>
      <c r="AP501" s="365">
        <v>324110.31719999999</v>
      </c>
      <c r="AQ501" s="366">
        <f t="shared" si="40"/>
        <v>2146542.5978000001</v>
      </c>
      <c r="AR501" s="288">
        <f t="shared" si="41"/>
        <v>0.16262961510997265</v>
      </c>
      <c r="AS501" s="357" t="s">
        <v>1494</v>
      </c>
    </row>
    <row r="502" spans="1:45" hidden="1">
      <c r="A502" s="343">
        <v>547</v>
      </c>
      <c r="B502" s="343" t="s">
        <v>1236</v>
      </c>
      <c r="C502" s="343" t="s">
        <v>2138</v>
      </c>
      <c r="D502" s="343">
        <v>1820</v>
      </c>
      <c r="E502" s="345" t="s">
        <v>389</v>
      </c>
      <c r="F502" s="345" t="s">
        <v>1537</v>
      </c>
      <c r="G502" s="352" t="s">
        <v>1041</v>
      </c>
      <c r="H502" s="343" t="s">
        <v>389</v>
      </c>
      <c r="I502" s="343" t="s">
        <v>1863</v>
      </c>
      <c r="J502" s="346">
        <v>1411234.6</v>
      </c>
      <c r="K502" s="347">
        <v>2.4213520771546908E-2</v>
      </c>
      <c r="L502" s="346">
        <v>1452462</v>
      </c>
      <c r="M502" s="346">
        <v>1442591</v>
      </c>
      <c r="N502" s="346">
        <v>1499592</v>
      </c>
      <c r="O502" s="346">
        <v>1180828</v>
      </c>
      <c r="P502" s="346">
        <v>1480700</v>
      </c>
      <c r="Q502" s="346">
        <v>39545.563232647546</v>
      </c>
      <c r="R502" s="346">
        <v>30810.557096624892</v>
      </c>
      <c r="S502" s="346">
        <v>74465.861487749178</v>
      </c>
      <c r="T502" s="346">
        <v>38548.784701677941</v>
      </c>
      <c r="U502" s="346">
        <v>-12515.975015571079</v>
      </c>
      <c r="V502" s="353">
        <f t="shared" si="37"/>
        <v>0.13317550692829999</v>
      </c>
      <c r="W502" s="288">
        <v>0.13290107184485597</v>
      </c>
      <c r="X502" s="288">
        <v>0.12761657173540164</v>
      </c>
      <c r="Y502" s="288">
        <v>0.1247721196420836</v>
      </c>
      <c r="Z502" s="288">
        <v>0.14842183172228179</v>
      </c>
      <c r="AA502" s="288">
        <v>0.12441005109628488</v>
      </c>
      <c r="AB502" s="288">
        <v>0.14093139552889208</v>
      </c>
      <c r="AC502" s="345" t="str">
        <f t="shared" si="38"/>
        <v>Rangpur FR Non-PNP</v>
      </c>
      <c r="AD502" s="363">
        <v>1452462</v>
      </c>
      <c r="AE502" s="363">
        <v>1442591</v>
      </c>
      <c r="AF502" s="363">
        <v>1499592</v>
      </c>
      <c r="AG502" s="363">
        <v>1180828</v>
      </c>
      <c r="AH502" s="363">
        <v>1480700</v>
      </c>
      <c r="AI502" s="363">
        <v>1073513</v>
      </c>
      <c r="AJ502" s="364">
        <f t="shared" si="39"/>
        <v>8129686</v>
      </c>
      <c r="AK502" s="365">
        <v>192741.70740000001</v>
      </c>
      <c r="AL502" s="365">
        <v>182632.02059999999</v>
      </c>
      <c r="AM502" s="365">
        <v>186998.87300000002</v>
      </c>
      <c r="AN502" s="365">
        <v>175234.7268</v>
      </c>
      <c r="AO502" s="365">
        <v>185383.64</v>
      </c>
      <c r="AP502" s="365">
        <v>151150.4896</v>
      </c>
      <c r="AQ502" s="366">
        <f t="shared" si="40"/>
        <v>1074141.4574000002</v>
      </c>
      <c r="AR502" s="288">
        <f t="shared" si="41"/>
        <v>0.13212582348198937</v>
      </c>
      <c r="AS502" s="357" t="s">
        <v>1501</v>
      </c>
    </row>
    <row r="503" spans="1:45" hidden="1">
      <c r="A503" s="343">
        <v>431</v>
      </c>
      <c r="B503" s="343" t="s">
        <v>1245</v>
      </c>
      <c r="C503" s="343" t="s">
        <v>2139</v>
      </c>
      <c r="D503" s="343">
        <v>1896</v>
      </c>
      <c r="E503" s="345" t="s">
        <v>107</v>
      </c>
      <c r="F503" s="345" t="s">
        <v>1537</v>
      </c>
      <c r="G503" s="352" t="s">
        <v>1041</v>
      </c>
      <c r="H503" s="343" t="s">
        <v>606</v>
      </c>
      <c r="I503" s="343" t="s">
        <v>1863</v>
      </c>
      <c r="J503" s="346">
        <v>1139127.3999999999</v>
      </c>
      <c r="K503" s="347">
        <v>5.1400558259294155E-2</v>
      </c>
      <c r="L503" s="346">
        <v>1285887</v>
      </c>
      <c r="M503" s="346">
        <v>1038662</v>
      </c>
      <c r="N503" s="346">
        <v>1120641</v>
      </c>
      <c r="O503" s="346">
        <v>1087534</v>
      </c>
      <c r="P503" s="346">
        <v>1162913</v>
      </c>
      <c r="Q503" s="346">
        <v>71445.487983781146</v>
      </c>
      <c r="R503" s="346">
        <v>43312.820914078184</v>
      </c>
      <c r="S503" s="346">
        <v>73767.786340761435</v>
      </c>
      <c r="T503" s="346">
        <v>52556.595929474483</v>
      </c>
      <c r="U503" s="346">
        <v>51676.230274196132</v>
      </c>
      <c r="V503" s="353">
        <f t="shared" si="37"/>
        <v>0.17228370536595483</v>
      </c>
      <c r="W503" s="288">
        <v>0.15712547757598685</v>
      </c>
      <c r="X503" s="288">
        <v>0.1736859195197783</v>
      </c>
      <c r="Y503" s="288">
        <v>0.17243373055211367</v>
      </c>
      <c r="Z503" s="288">
        <v>0.17994787827081152</v>
      </c>
      <c r="AA503" s="288">
        <v>0.16730319665331783</v>
      </c>
      <c r="AB503" s="288">
        <v>0.18320602962372098</v>
      </c>
      <c r="AC503" s="345" t="str">
        <f t="shared" si="38"/>
        <v>Rajshahi FR Non-PNP</v>
      </c>
      <c r="AD503" s="363">
        <v>1285887</v>
      </c>
      <c r="AE503" s="363">
        <v>1038662</v>
      </c>
      <c r="AF503" s="363">
        <v>1120641</v>
      </c>
      <c r="AG503" s="363">
        <v>1087534</v>
      </c>
      <c r="AH503" s="363">
        <v>1162913</v>
      </c>
      <c r="AI503" s="363">
        <v>1063318</v>
      </c>
      <c r="AJ503" s="364">
        <f t="shared" si="39"/>
        <v>6758955</v>
      </c>
      <c r="AK503" s="365">
        <v>199081.9002</v>
      </c>
      <c r="AL503" s="365">
        <v>180831.40239999999</v>
      </c>
      <c r="AM503" s="365">
        <v>192190.27450000003</v>
      </c>
      <c r="AN503" s="365">
        <v>195647.36660000001</v>
      </c>
      <c r="AO503" s="365">
        <v>200718.61120000001</v>
      </c>
      <c r="AP503" s="365">
        <v>194241.15900000001</v>
      </c>
      <c r="AQ503" s="366">
        <f t="shared" si="40"/>
        <v>1162710.7139000001</v>
      </c>
      <c r="AR503" s="288">
        <f t="shared" si="41"/>
        <v>0.17202521897245951</v>
      </c>
      <c r="AS503" s="357" t="s">
        <v>1499</v>
      </c>
    </row>
    <row r="504" spans="1:45">
      <c r="A504" s="343">
        <v>641</v>
      </c>
      <c r="B504" s="343" t="s">
        <v>1255</v>
      </c>
      <c r="C504" s="343" t="s">
        <v>2140</v>
      </c>
      <c r="D504" s="343">
        <v>2020</v>
      </c>
      <c r="E504" s="345" t="s">
        <v>195</v>
      </c>
      <c r="F504" s="345" t="s">
        <v>1537</v>
      </c>
      <c r="G504" s="352" t="s">
        <v>1041</v>
      </c>
      <c r="H504" s="343" t="s">
        <v>170</v>
      </c>
      <c r="I504" s="343" t="s">
        <v>1863</v>
      </c>
      <c r="J504" s="346">
        <v>941589.8</v>
      </c>
      <c r="K504" s="347">
        <v>2.6482530149448201E-2</v>
      </c>
      <c r="L504" s="346">
        <v>876709</v>
      </c>
      <c r="M504" s="346">
        <v>959839</v>
      </c>
      <c r="N504" s="346">
        <v>1092698</v>
      </c>
      <c r="O504" s="346">
        <v>727221</v>
      </c>
      <c r="P504" s="346">
        <v>1051482</v>
      </c>
      <c r="Q504" s="346">
        <v>11905.844047463528</v>
      </c>
      <c r="R504" s="346">
        <v>12667.50918768422</v>
      </c>
      <c r="S504" s="346">
        <v>52315.543899079144</v>
      </c>
      <c r="T504" s="346">
        <v>-9989.8705808215891</v>
      </c>
      <c r="U504" s="346">
        <v>57779.374781159218</v>
      </c>
      <c r="V504" s="353">
        <f t="shared" si="37"/>
        <v>0.17023081141992347</v>
      </c>
      <c r="W504" s="288">
        <v>0.1682643292046494</v>
      </c>
      <c r="X504" s="288">
        <v>0.16011331430121609</v>
      </c>
      <c r="Y504" s="288">
        <v>0.1673339415765995</v>
      </c>
      <c r="Z504" s="288">
        <v>0.18235062764122778</v>
      </c>
      <c r="AA504" s="288">
        <v>0.16527741409736585</v>
      </c>
      <c r="AB504" s="288">
        <v>0.17804524169848221</v>
      </c>
      <c r="AC504" s="345" t="str">
        <f t="shared" si="38"/>
        <v>Chattogram FR Non-PNP</v>
      </c>
      <c r="AD504" s="363">
        <v>876709</v>
      </c>
      <c r="AE504" s="363">
        <v>959839</v>
      </c>
      <c r="AF504" s="363">
        <v>1092698</v>
      </c>
      <c r="AG504" s="363">
        <v>727221</v>
      </c>
      <c r="AH504" s="363">
        <v>1051482</v>
      </c>
      <c r="AI504" s="363">
        <v>722723</v>
      </c>
      <c r="AJ504" s="364">
        <f t="shared" si="39"/>
        <v>5430672</v>
      </c>
      <c r="AK504" s="365">
        <v>150618.4344</v>
      </c>
      <c r="AL504" s="365">
        <v>153477.9363</v>
      </c>
      <c r="AM504" s="365">
        <v>182590.00289999999</v>
      </c>
      <c r="AN504" s="365">
        <v>132644.92800000001</v>
      </c>
      <c r="AO504" s="365">
        <v>178226.19900000002</v>
      </c>
      <c r="AP504" s="365">
        <v>128490.72600000001</v>
      </c>
      <c r="AQ504" s="366">
        <f t="shared" si="40"/>
        <v>926048.22659999994</v>
      </c>
      <c r="AR504" s="288">
        <f t="shared" si="41"/>
        <v>0.17052184823535649</v>
      </c>
      <c r="AS504" s="357" t="s">
        <v>1494</v>
      </c>
    </row>
    <row r="505" spans="1:45" hidden="1">
      <c r="A505" s="343">
        <v>529</v>
      </c>
      <c r="B505" s="343" t="s">
        <v>1042</v>
      </c>
      <c r="C505" s="343" t="s">
        <v>2141</v>
      </c>
      <c r="D505" s="343">
        <v>650</v>
      </c>
      <c r="E505" s="345" t="s">
        <v>52</v>
      </c>
      <c r="F505" s="345" t="s">
        <v>1537</v>
      </c>
      <c r="G505" s="352" t="s">
        <v>1041</v>
      </c>
      <c r="H505" s="343" t="s">
        <v>52</v>
      </c>
      <c r="I505" s="343" t="s">
        <v>52</v>
      </c>
      <c r="J505" s="346">
        <v>1330131.2</v>
      </c>
      <c r="K505" s="347">
        <v>2.4852195144678298E-3</v>
      </c>
      <c r="L505" s="346">
        <v>1337787</v>
      </c>
      <c r="M505" s="346">
        <v>1357829</v>
      </c>
      <c r="N505" s="346">
        <v>1323734</v>
      </c>
      <c r="O505" s="346">
        <v>1235152</v>
      </c>
      <c r="P505" s="346">
        <v>1396154</v>
      </c>
      <c r="Q505" s="346">
        <v>-36040.353102095047</v>
      </c>
      <c r="R505" s="346">
        <v>7289.4413666770561</v>
      </c>
      <c r="S505" s="346">
        <v>16439.309774545254</v>
      </c>
      <c r="T505" s="346">
        <v>6257.9446398997679</v>
      </c>
      <c r="U505" s="346">
        <v>22581.997396185528</v>
      </c>
      <c r="V505" s="353">
        <f t="shared" si="37"/>
        <v>0.13752740702175362</v>
      </c>
      <c r="W505" s="288">
        <v>0.14025677240338288</v>
      </c>
      <c r="X505" s="288">
        <v>0.13751229977086385</v>
      </c>
      <c r="Y505" s="288">
        <v>0.127857866822669</v>
      </c>
      <c r="Z505" s="288">
        <v>0.1422310973010513</v>
      </c>
      <c r="AA505" s="288">
        <v>0.13283254321840443</v>
      </c>
      <c r="AB505" s="288">
        <v>0.14447386261415021</v>
      </c>
      <c r="AC505" s="345" t="str">
        <f t="shared" si="38"/>
        <v>Dhaka FR Non-PNP</v>
      </c>
      <c r="AD505" s="363">
        <v>1337787</v>
      </c>
      <c r="AE505" s="363">
        <v>1357829</v>
      </c>
      <c r="AF505" s="363">
        <v>1323734</v>
      </c>
      <c r="AG505" s="363">
        <v>1235152</v>
      </c>
      <c r="AH505" s="363">
        <v>1396154</v>
      </c>
      <c r="AI505" s="363">
        <v>1222959</v>
      </c>
      <c r="AJ505" s="364">
        <f t="shared" si="39"/>
        <v>7873615</v>
      </c>
      <c r="AK505" s="365">
        <v>190233.45359999998</v>
      </c>
      <c r="AL505" s="365">
        <v>186701.21250000002</v>
      </c>
      <c r="AM505" s="365">
        <v>168643.71160000001</v>
      </c>
      <c r="AN505" s="365">
        <v>175515.0992</v>
      </c>
      <c r="AO505" s="365">
        <v>185967.57960000003</v>
      </c>
      <c r="AP505" s="365">
        <v>176705.58199999999</v>
      </c>
      <c r="AQ505" s="366">
        <f t="shared" si="40"/>
        <v>1083766.6385000001</v>
      </c>
      <c r="AR505" s="288">
        <f t="shared" si="41"/>
        <v>0.13764536855053239</v>
      </c>
      <c r="AS505" s="357" t="s">
        <v>1497</v>
      </c>
    </row>
    <row r="506" spans="1:45" hidden="1">
      <c r="A506" s="343">
        <v>645</v>
      </c>
      <c r="B506" s="343" t="s">
        <v>1270</v>
      </c>
      <c r="C506" s="343" t="s">
        <v>2142</v>
      </c>
      <c r="D506" s="343">
        <v>2260</v>
      </c>
      <c r="E506" s="345" t="s">
        <v>52</v>
      </c>
      <c r="F506" s="345" t="s">
        <v>1537</v>
      </c>
      <c r="G506" s="352" t="s">
        <v>1041</v>
      </c>
      <c r="H506" s="343" t="s">
        <v>52</v>
      </c>
      <c r="I506" s="343" t="s">
        <v>52</v>
      </c>
      <c r="J506" s="346">
        <v>1016169</v>
      </c>
      <c r="K506" s="347">
        <v>6.4800146924600286E-3</v>
      </c>
      <c r="L506" s="346">
        <v>769320</v>
      </c>
      <c r="M506" s="346">
        <v>1005715</v>
      </c>
      <c r="N506" s="346">
        <v>1157632</v>
      </c>
      <c r="O506" s="346">
        <v>928342</v>
      </c>
      <c r="P506" s="346">
        <v>1219836</v>
      </c>
      <c r="Q506" s="346">
        <v>-13245.379521506868</v>
      </c>
      <c r="R506" s="346">
        <v>11484.951520562259</v>
      </c>
      <c r="S506" s="346">
        <v>28454.052821633231</v>
      </c>
      <c r="T506" s="346">
        <v>-1737.1203546960605</v>
      </c>
      <c r="U506" s="346">
        <v>7967.4457841195108</v>
      </c>
      <c r="V506" s="353">
        <f t="shared" si="37"/>
        <v>0.14247120605848099</v>
      </c>
      <c r="W506" s="288">
        <v>0.15569789156200933</v>
      </c>
      <c r="X506" s="288">
        <v>0.14400610945193304</v>
      </c>
      <c r="Y506" s="288">
        <v>0.14807544561994243</v>
      </c>
      <c r="Z506" s="288">
        <v>0.14149630290196338</v>
      </c>
      <c r="AA506" s="288">
        <v>0.12764443411298604</v>
      </c>
      <c r="AB506" s="288">
        <v>0.13790705270205186</v>
      </c>
      <c r="AC506" s="345" t="str">
        <f t="shared" si="38"/>
        <v>Dhaka FR Non-PNP</v>
      </c>
      <c r="AD506" s="363">
        <v>769320</v>
      </c>
      <c r="AE506" s="363">
        <v>1005715</v>
      </c>
      <c r="AF506" s="363">
        <v>1157632</v>
      </c>
      <c r="AG506" s="363">
        <v>928342</v>
      </c>
      <c r="AH506" s="363">
        <v>1219836</v>
      </c>
      <c r="AI506" s="363">
        <v>1007721</v>
      </c>
      <c r="AJ506" s="364">
        <f t="shared" si="39"/>
        <v>6088566</v>
      </c>
      <c r="AK506" s="365">
        <v>119783.4354</v>
      </c>
      <c r="AL506" s="365">
        <v>145627.67680000002</v>
      </c>
      <c r="AM506" s="365">
        <v>168551.21920000002</v>
      </c>
      <c r="AN506" s="365">
        <v>131175.00720000002</v>
      </c>
      <c r="AO506" s="365">
        <v>152967.43440000003</v>
      </c>
      <c r="AP506" s="365">
        <v>138863.95380000002</v>
      </c>
      <c r="AQ506" s="366">
        <f t="shared" si="40"/>
        <v>856968.72680000006</v>
      </c>
      <c r="AR506" s="288">
        <f t="shared" si="41"/>
        <v>0.14075050295915328</v>
      </c>
      <c r="AS506" s="357" t="s">
        <v>1497</v>
      </c>
    </row>
    <row r="507" spans="1:45" hidden="1">
      <c r="A507" s="343">
        <v>674</v>
      </c>
      <c r="B507" s="343" t="s">
        <v>1230</v>
      </c>
      <c r="C507" s="343" t="s">
        <v>2143</v>
      </c>
      <c r="D507" s="343">
        <v>1783</v>
      </c>
      <c r="E507" s="345" t="s">
        <v>159</v>
      </c>
      <c r="F507" s="345" t="s">
        <v>1537</v>
      </c>
      <c r="G507" s="352" t="s">
        <v>1041</v>
      </c>
      <c r="H507" s="343" t="s">
        <v>159</v>
      </c>
      <c r="I507" s="343" t="s">
        <v>1863</v>
      </c>
      <c r="J507" s="346">
        <v>1683002.8</v>
      </c>
      <c r="K507" s="347">
        <v>1.7357162477753461E-2</v>
      </c>
      <c r="L507" s="346">
        <v>2000366</v>
      </c>
      <c r="M507" s="346">
        <v>1778203</v>
      </c>
      <c r="N507" s="346">
        <v>2015694</v>
      </c>
      <c r="O507" s="346">
        <v>1212193</v>
      </c>
      <c r="P507" s="346">
        <v>1408558</v>
      </c>
      <c r="Q507" s="346">
        <v>51183.104450037092</v>
      </c>
      <c r="R507" s="346">
        <v>21875.950533306081</v>
      </c>
      <c r="S507" s="346">
        <v>58311.436859288631</v>
      </c>
      <c r="T507" s="346">
        <v>32829.039874518232</v>
      </c>
      <c r="U507" s="346">
        <v>-18138.766466579953</v>
      </c>
      <c r="V507" s="353">
        <f t="shared" si="37"/>
        <v>0.13231016900650641</v>
      </c>
      <c r="W507" s="288">
        <v>0.11826853908635265</v>
      </c>
      <c r="X507" s="288">
        <v>0.12284994454506198</v>
      </c>
      <c r="Y507" s="288">
        <v>0.11206352668220919</v>
      </c>
      <c r="Z507" s="288">
        <v>0.14419788654808274</v>
      </c>
      <c r="AA507" s="288">
        <v>0.13925329389365818</v>
      </c>
      <c r="AB507" s="288">
        <v>0.15722782328367382</v>
      </c>
      <c r="AC507" s="345" t="str">
        <f t="shared" si="38"/>
        <v>Khulna FR Non-PNP</v>
      </c>
      <c r="AD507" s="363">
        <v>2000366</v>
      </c>
      <c r="AE507" s="363">
        <v>1778203</v>
      </c>
      <c r="AF507" s="363">
        <v>2015694</v>
      </c>
      <c r="AG507" s="363">
        <v>1212193</v>
      </c>
      <c r="AH507" s="363">
        <v>1408558</v>
      </c>
      <c r="AI507" s="363">
        <v>1332514</v>
      </c>
      <c r="AJ507" s="364">
        <f t="shared" si="39"/>
        <v>9747528</v>
      </c>
      <c r="AK507" s="365">
        <v>236243.10649999999</v>
      </c>
      <c r="AL507" s="365">
        <v>221208.20439999999</v>
      </c>
      <c r="AM507" s="365">
        <v>220516.92359999998</v>
      </c>
      <c r="AN507" s="365">
        <v>174677.4436</v>
      </c>
      <c r="AO507" s="365">
        <v>196071.552</v>
      </c>
      <c r="AP507" s="365">
        <v>209467.74240000002</v>
      </c>
      <c r="AQ507" s="366">
        <f t="shared" si="40"/>
        <v>1258184.9725000001</v>
      </c>
      <c r="AR507" s="288">
        <f t="shared" si="41"/>
        <v>0.12907733863395932</v>
      </c>
      <c r="AS507" s="357" t="s">
        <v>1514</v>
      </c>
    </row>
    <row r="508" spans="1:45" hidden="1">
      <c r="A508" s="343">
        <v>581</v>
      </c>
      <c r="B508" s="343" t="s">
        <v>1206</v>
      </c>
      <c r="C508" s="343" t="s">
        <v>2144</v>
      </c>
      <c r="D508" s="343">
        <v>1629</v>
      </c>
      <c r="E508" s="345" t="s">
        <v>52</v>
      </c>
      <c r="F508" s="345" t="s">
        <v>1537</v>
      </c>
      <c r="G508" s="352" t="s">
        <v>1041</v>
      </c>
      <c r="H508" s="343" t="s">
        <v>52</v>
      </c>
      <c r="I508" s="343" t="s">
        <v>52</v>
      </c>
      <c r="J508" s="346">
        <v>1576385.2</v>
      </c>
      <c r="K508" s="347">
        <v>1.4370994904827416E-2</v>
      </c>
      <c r="L508" s="346">
        <v>1541891</v>
      </c>
      <c r="M508" s="346">
        <v>1595206</v>
      </c>
      <c r="N508" s="346">
        <v>1686457</v>
      </c>
      <c r="O508" s="346">
        <v>1446837</v>
      </c>
      <c r="P508" s="346">
        <v>1611535</v>
      </c>
      <c r="Q508" s="346">
        <v>15650.649526392954</v>
      </c>
      <c r="R508" s="346">
        <v>-5550.3818730079802</v>
      </c>
      <c r="S508" s="346">
        <v>45795.223085706995</v>
      </c>
      <c r="T508" s="346">
        <v>19779.503346037265</v>
      </c>
      <c r="U508" s="346">
        <v>37596.124301097501</v>
      </c>
      <c r="V508" s="353">
        <f t="shared" si="37"/>
        <v>0.15380577941030169</v>
      </c>
      <c r="W508" s="288">
        <v>0.15376055801442412</v>
      </c>
      <c r="X508" s="288">
        <v>0.15124721035440633</v>
      </c>
      <c r="Y508" s="288">
        <v>0.1456625926307803</v>
      </c>
      <c r="Z508" s="288">
        <v>0.15669289278785298</v>
      </c>
      <c r="AA508" s="288">
        <v>0.14868207749423279</v>
      </c>
      <c r="AB508" s="288">
        <v>0.16678934518011354</v>
      </c>
      <c r="AC508" s="345" t="str">
        <f t="shared" si="38"/>
        <v>Dhaka FR Non-PNP</v>
      </c>
      <c r="AD508" s="363">
        <v>1541891</v>
      </c>
      <c r="AE508" s="363">
        <v>1595206</v>
      </c>
      <c r="AF508" s="363">
        <v>1686457</v>
      </c>
      <c r="AG508" s="363">
        <v>1446837</v>
      </c>
      <c r="AH508" s="363">
        <v>1611535</v>
      </c>
      <c r="AI508" s="363">
        <v>1404479</v>
      </c>
      <c r="AJ508" s="364">
        <f t="shared" si="39"/>
        <v>9286405</v>
      </c>
      <c r="AK508" s="365">
        <v>238376.50319999998</v>
      </c>
      <c r="AL508" s="365">
        <v>241194.99600000001</v>
      </c>
      <c r="AM508" s="365">
        <v>245716.7849</v>
      </c>
      <c r="AN508" s="365">
        <v>226719.20120000001</v>
      </c>
      <c r="AO508" s="365">
        <v>236372.4792</v>
      </c>
      <c r="AP508" s="365">
        <v>233949.2162</v>
      </c>
      <c r="AQ508" s="366">
        <f t="shared" si="40"/>
        <v>1422329.1806999999</v>
      </c>
      <c r="AR508" s="288">
        <f t="shared" si="41"/>
        <v>0.1531625188326376</v>
      </c>
      <c r="AS508" s="357" t="s">
        <v>1497</v>
      </c>
    </row>
    <row r="509" spans="1:45" hidden="1">
      <c r="A509" s="343">
        <v>240</v>
      </c>
      <c r="B509" s="343" t="s">
        <v>1190</v>
      </c>
      <c r="C509" s="343" t="s">
        <v>2145</v>
      </c>
      <c r="D509" s="343">
        <v>1546</v>
      </c>
      <c r="E509" s="345" t="s">
        <v>52</v>
      </c>
      <c r="F509" s="345" t="s">
        <v>1537</v>
      </c>
      <c r="G509" s="352" t="s">
        <v>1041</v>
      </c>
      <c r="H509" s="343" t="s">
        <v>52</v>
      </c>
      <c r="I509" s="343" t="s">
        <v>52</v>
      </c>
      <c r="J509" s="346">
        <v>2564778.6</v>
      </c>
      <c r="K509" s="347">
        <v>6.196713018189081E-2</v>
      </c>
      <c r="L509" s="346">
        <v>2226182</v>
      </c>
      <c r="M509" s="346">
        <v>2678876</v>
      </c>
      <c r="N509" s="346">
        <v>2686698</v>
      </c>
      <c r="O509" s="346">
        <v>2380352</v>
      </c>
      <c r="P509" s="346">
        <v>2851785</v>
      </c>
      <c r="Q509" s="346">
        <v>124253.28662330261</v>
      </c>
      <c r="R509" s="346">
        <v>167716.6354660939</v>
      </c>
      <c r="S509" s="346">
        <v>193364.37205333624</v>
      </c>
      <c r="T509" s="346">
        <v>124398.85279564647</v>
      </c>
      <c r="U509" s="346">
        <v>184926.70003125916</v>
      </c>
      <c r="V509" s="353">
        <f t="shared" si="37"/>
        <v>0.16203785034805848</v>
      </c>
      <c r="W509" s="288">
        <v>0.15355660981864808</v>
      </c>
      <c r="X509" s="288">
        <v>0.16539261795442065</v>
      </c>
      <c r="Y509" s="288">
        <v>0.16166877814687164</v>
      </c>
      <c r="Z509" s="288">
        <v>0.16843748077134987</v>
      </c>
      <c r="AA509" s="288">
        <v>0.15575394111973656</v>
      </c>
      <c r="AB509" s="288">
        <v>0.16741767427732415</v>
      </c>
      <c r="AC509" s="345" t="str">
        <f t="shared" si="38"/>
        <v>Dhaka FR Non-PNP</v>
      </c>
      <c r="AD509" s="363">
        <v>2226182</v>
      </c>
      <c r="AE509" s="363">
        <v>2678876</v>
      </c>
      <c r="AF509" s="363">
        <v>2686698</v>
      </c>
      <c r="AG509" s="363">
        <v>2380352</v>
      </c>
      <c r="AH509" s="363">
        <v>2851785</v>
      </c>
      <c r="AI509" s="363">
        <v>2349146</v>
      </c>
      <c r="AJ509" s="364">
        <f t="shared" si="39"/>
        <v>15173039</v>
      </c>
      <c r="AK509" s="365">
        <v>346616.53740000003</v>
      </c>
      <c r="AL509" s="365">
        <v>446300.90820000001</v>
      </c>
      <c r="AM509" s="365">
        <v>434439.39</v>
      </c>
      <c r="AN509" s="365">
        <v>400137.33929999999</v>
      </c>
      <c r="AO509" s="365">
        <v>443167.38900000002</v>
      </c>
      <c r="AP509" s="365">
        <v>393712.84720000002</v>
      </c>
      <c r="AQ509" s="366">
        <f t="shared" si="40"/>
        <v>2464374.4111000001</v>
      </c>
      <c r="AR509" s="288">
        <f t="shared" si="41"/>
        <v>0.16241798436687602</v>
      </c>
      <c r="AS509" s="357" t="s">
        <v>1497</v>
      </c>
    </row>
    <row r="510" spans="1:45" hidden="1">
      <c r="A510" s="343">
        <v>428</v>
      </c>
      <c r="B510" s="343" t="s">
        <v>1195</v>
      </c>
      <c r="C510" s="343" t="s">
        <v>2146</v>
      </c>
      <c r="D510" s="343">
        <v>1590</v>
      </c>
      <c r="E510" s="345" t="s">
        <v>389</v>
      </c>
      <c r="F510" s="345" t="s">
        <v>1537</v>
      </c>
      <c r="G510" s="352" t="s">
        <v>1041</v>
      </c>
      <c r="H510" s="343" t="s">
        <v>351</v>
      </c>
      <c r="I510" s="343" t="s">
        <v>1863</v>
      </c>
      <c r="J510" s="346">
        <v>1323393.2</v>
      </c>
      <c r="K510" s="347">
        <v>5.2594644391437649E-2</v>
      </c>
      <c r="L510" s="346">
        <v>1221757</v>
      </c>
      <c r="M510" s="346">
        <v>1314375</v>
      </c>
      <c r="N510" s="346">
        <v>1485943</v>
      </c>
      <c r="O510" s="346">
        <v>1041519</v>
      </c>
      <c r="P510" s="346">
        <v>1553372</v>
      </c>
      <c r="Q510" s="346">
        <v>63459.276735235791</v>
      </c>
      <c r="R510" s="346">
        <v>56297.863050563203</v>
      </c>
      <c r="S510" s="346">
        <v>101714.2185059202</v>
      </c>
      <c r="T510" s="346">
        <v>35368.31546161251</v>
      </c>
      <c r="U510" s="346">
        <v>91177.29996690189</v>
      </c>
      <c r="V510" s="353">
        <f t="shared" si="37"/>
        <v>0.16327835932454987</v>
      </c>
      <c r="W510" s="288">
        <v>0.16642837305549166</v>
      </c>
      <c r="X510" s="288">
        <v>0.15942463092511563</v>
      </c>
      <c r="Y510" s="288">
        <v>0.15860447216068579</v>
      </c>
      <c r="Z510" s="288">
        <v>0.17164752390096585</v>
      </c>
      <c r="AA510" s="288">
        <v>0.15530128078166749</v>
      </c>
      <c r="AB510" s="288">
        <v>0.16826387512337285</v>
      </c>
      <c r="AC510" s="345" t="str">
        <f t="shared" si="38"/>
        <v>Rangpur FR Non-PNP</v>
      </c>
      <c r="AD510" s="363">
        <v>1221757</v>
      </c>
      <c r="AE510" s="363">
        <v>1314375</v>
      </c>
      <c r="AF510" s="363">
        <v>1485943</v>
      </c>
      <c r="AG510" s="363">
        <v>1041519</v>
      </c>
      <c r="AH510" s="363">
        <v>1553372</v>
      </c>
      <c r="AI510" s="363">
        <v>1204653</v>
      </c>
      <c r="AJ510" s="364">
        <f t="shared" si="39"/>
        <v>7821619</v>
      </c>
      <c r="AK510" s="365">
        <v>203422.20750000002</v>
      </c>
      <c r="AL510" s="365">
        <v>209511.37499999997</v>
      </c>
      <c r="AM510" s="365">
        <v>235670.55979999999</v>
      </c>
      <c r="AN510" s="365">
        <v>178828.81229999999</v>
      </c>
      <c r="AO510" s="365">
        <v>240306.49370000002</v>
      </c>
      <c r="AP510" s="365">
        <v>202594.71339999998</v>
      </c>
      <c r="AQ510" s="366">
        <f t="shared" si="40"/>
        <v>1270334.1617000001</v>
      </c>
      <c r="AR510" s="288">
        <f t="shared" si="41"/>
        <v>0.1624131988147211</v>
      </c>
      <c r="AS510" s="357" t="s">
        <v>1501</v>
      </c>
    </row>
    <row r="511" spans="1:45">
      <c r="A511" s="343">
        <v>467</v>
      </c>
      <c r="B511" s="343" t="s">
        <v>1283</v>
      </c>
      <c r="C511" s="343" t="s">
        <v>2147</v>
      </c>
      <c r="D511" s="343">
        <v>2563</v>
      </c>
      <c r="E511" s="345" t="s">
        <v>195</v>
      </c>
      <c r="F511" s="345" t="s">
        <v>1537</v>
      </c>
      <c r="G511" s="352" t="s">
        <v>1041</v>
      </c>
      <c r="H511" s="343" t="s">
        <v>162</v>
      </c>
      <c r="I511" s="343" t="s">
        <v>1863</v>
      </c>
      <c r="J511" s="346">
        <v>2122394</v>
      </c>
      <c r="K511" s="347">
        <v>5.4249150145436464E-2</v>
      </c>
      <c r="L511" s="346">
        <v>1831136</v>
      </c>
      <c r="M511" s="346">
        <v>2325671</v>
      </c>
      <c r="N511" s="346">
        <v>2355856</v>
      </c>
      <c r="O511" s="346">
        <v>1842857</v>
      </c>
      <c r="P511" s="346">
        <v>2256450</v>
      </c>
      <c r="Q511" s="346">
        <v>96081.445927936526</v>
      </c>
      <c r="R511" s="346">
        <v>120785.36817141133</v>
      </c>
      <c r="S511" s="346">
        <v>142507.79248877033</v>
      </c>
      <c r="T511" s="346">
        <v>91336.157661918318</v>
      </c>
      <c r="U511" s="346">
        <v>124979.58961883088</v>
      </c>
      <c r="V511" s="353">
        <f t="shared" si="37"/>
        <v>0.16521250613669544</v>
      </c>
      <c r="W511" s="288">
        <v>0.17093149952894821</v>
      </c>
      <c r="X511" s="288">
        <v>0.16485166077807092</v>
      </c>
      <c r="Y511" s="288">
        <v>0.16126233764079617</v>
      </c>
      <c r="Z511" s="288">
        <v>0.16944622189605127</v>
      </c>
      <c r="AA511" s="288">
        <v>0.15268854204090415</v>
      </c>
      <c r="AB511" s="288">
        <v>0.17209477493540196</v>
      </c>
      <c r="AC511" s="345" t="str">
        <f t="shared" si="38"/>
        <v>Chattogram FR Non-PNP</v>
      </c>
      <c r="AD511" s="363">
        <v>1831136</v>
      </c>
      <c r="AE511" s="363">
        <v>2325671</v>
      </c>
      <c r="AF511" s="363">
        <v>2355856</v>
      </c>
      <c r="AG511" s="363">
        <v>1842857</v>
      </c>
      <c r="AH511" s="363">
        <v>2256450</v>
      </c>
      <c r="AI511" s="363">
        <v>1877274</v>
      </c>
      <c r="AJ511" s="364">
        <f t="shared" si="39"/>
        <v>12489244</v>
      </c>
      <c r="AK511" s="365">
        <v>317335.8688</v>
      </c>
      <c r="AL511" s="365">
        <v>381409.88</v>
      </c>
      <c r="AM511" s="365">
        <v>377643.23589999997</v>
      </c>
      <c r="AN511" s="365">
        <v>312364.092</v>
      </c>
      <c r="AO511" s="365">
        <v>344786.0184</v>
      </c>
      <c r="AP511" s="365">
        <v>323443.97220000002</v>
      </c>
      <c r="AQ511" s="366">
        <f t="shared" si="40"/>
        <v>2056983.0672999998</v>
      </c>
      <c r="AR511" s="288">
        <f t="shared" si="41"/>
        <v>0.16470036675558583</v>
      </c>
      <c r="AS511" s="357" t="s">
        <v>1494</v>
      </c>
    </row>
    <row r="512" spans="1:45" hidden="1">
      <c r="A512" s="343">
        <v>293</v>
      </c>
      <c r="B512" s="343" t="s">
        <v>1300</v>
      </c>
      <c r="C512" s="343" t="s">
        <v>2148</v>
      </c>
      <c r="D512" s="343">
        <v>3481</v>
      </c>
      <c r="E512" s="345" t="s">
        <v>52</v>
      </c>
      <c r="F512" s="345" t="s">
        <v>1492</v>
      </c>
      <c r="G512" s="352" t="s">
        <v>1041</v>
      </c>
      <c r="H512" s="343" t="s">
        <v>52</v>
      </c>
      <c r="I512" s="343" t="s">
        <v>52</v>
      </c>
      <c r="J512" s="346">
        <v>3940283.4</v>
      </c>
      <c r="K512" s="347">
        <v>2.5464152550354162E-2</v>
      </c>
      <c r="L512" s="346">
        <v>4008469</v>
      </c>
      <c r="M512" s="346">
        <v>4275136</v>
      </c>
      <c r="N512" s="346">
        <v>4006676</v>
      </c>
      <c r="O512" s="346">
        <v>3627517</v>
      </c>
      <c r="P512" s="346">
        <v>3783619</v>
      </c>
      <c r="Q512" s="346">
        <v>111995.17914708273</v>
      </c>
      <c r="R512" s="346">
        <v>131883.90735067811</v>
      </c>
      <c r="S512" s="346">
        <v>130210.47249670955</v>
      </c>
      <c r="T512" s="346">
        <v>37389.02282038983</v>
      </c>
      <c r="U512" s="346">
        <v>90201.306131280609</v>
      </c>
      <c r="V512" s="353">
        <f t="shared" si="37"/>
        <v>0.15668200446925104</v>
      </c>
      <c r="W512" s="288">
        <v>0.16322767104657937</v>
      </c>
      <c r="X512" s="288">
        <v>0.15361669941818282</v>
      </c>
      <c r="Y512" s="288">
        <v>0.14664531552688911</v>
      </c>
      <c r="Z512" s="288">
        <v>0.15474613113869443</v>
      </c>
      <c r="AA512" s="288">
        <v>0.14766940931644246</v>
      </c>
      <c r="AB512" s="288">
        <v>0.17418680036871809</v>
      </c>
      <c r="AC512" s="345" t="str">
        <f t="shared" si="38"/>
        <v>Dhaka FR PNP</v>
      </c>
      <c r="AD512" s="363">
        <v>4008469</v>
      </c>
      <c r="AE512" s="363">
        <v>4275136</v>
      </c>
      <c r="AF512" s="363">
        <v>4006676</v>
      </c>
      <c r="AG512" s="363">
        <v>3627517</v>
      </c>
      <c r="AH512" s="363">
        <v>3783619</v>
      </c>
      <c r="AI512" s="363">
        <v>2771906</v>
      </c>
      <c r="AJ512" s="364">
        <f t="shared" si="39"/>
        <v>22473323</v>
      </c>
      <c r="AK512" s="365">
        <v>644160.96830000007</v>
      </c>
      <c r="AL512" s="365">
        <v>656661.04319999996</v>
      </c>
      <c r="AM512" s="365">
        <v>481602.57540000003</v>
      </c>
      <c r="AN512" s="365">
        <v>541750.5192000001</v>
      </c>
      <c r="AO512" s="365">
        <v>555435.12240000011</v>
      </c>
      <c r="AP512" s="365">
        <v>482862.71539999999</v>
      </c>
      <c r="AQ512" s="366">
        <f t="shared" si="40"/>
        <v>3362472.9439000003</v>
      </c>
      <c r="AR512" s="288">
        <f t="shared" si="41"/>
        <v>0.14962063883031451</v>
      </c>
      <c r="AS512" s="357" t="s">
        <v>1498</v>
      </c>
    </row>
    <row r="513" spans="1:45" hidden="1">
      <c r="A513" s="343">
        <v>826</v>
      </c>
      <c r="B513" s="343" t="s">
        <v>1284</v>
      </c>
      <c r="C513" s="343" t="s">
        <v>2149</v>
      </c>
      <c r="D513" s="343">
        <v>2640</v>
      </c>
      <c r="E513" s="345" t="s">
        <v>52</v>
      </c>
      <c r="F513" s="345" t="s">
        <v>1537</v>
      </c>
      <c r="G513" s="352" t="s">
        <v>1041</v>
      </c>
      <c r="H513" s="343" t="s">
        <v>522</v>
      </c>
      <c r="I513" s="343" t="s">
        <v>52</v>
      </c>
      <c r="J513" s="346">
        <v>349994.2</v>
      </c>
      <c r="K513" s="347">
        <v>-5.5321493965242621E-2</v>
      </c>
      <c r="L513" s="346">
        <v>272502</v>
      </c>
      <c r="M513" s="346">
        <v>250190</v>
      </c>
      <c r="N513" s="346">
        <v>564437</v>
      </c>
      <c r="O513" s="346">
        <v>232214</v>
      </c>
      <c r="P513" s="346">
        <v>430628</v>
      </c>
      <c r="Q513" s="346">
        <v>-39160.84374448927</v>
      </c>
      <c r="R513" s="346">
        <v>-33517.387673571975</v>
      </c>
      <c r="S513" s="346">
        <v>10814.077928685001</v>
      </c>
      <c r="T513" s="346">
        <v>-29963.034966183026</v>
      </c>
      <c r="U513" s="346">
        <v>-4983.8216602903267</v>
      </c>
      <c r="V513" s="353">
        <f t="shared" si="37"/>
        <v>0.1512023607234122</v>
      </c>
      <c r="W513" s="288">
        <v>0.12580657992352537</v>
      </c>
      <c r="X513" s="288">
        <v>0.1437434243440549</v>
      </c>
      <c r="Y513" s="288">
        <v>0.14633574413221304</v>
      </c>
      <c r="Z513" s="288">
        <v>0.15808806700212633</v>
      </c>
      <c r="AA513" s="288">
        <v>0.16002816813099924</v>
      </c>
      <c r="AB513" s="288">
        <v>0.17321218080755443</v>
      </c>
      <c r="AC513" s="345" t="str">
        <f t="shared" si="38"/>
        <v>Dhaka FR Non-PNP</v>
      </c>
      <c r="AD513" s="363">
        <v>272502</v>
      </c>
      <c r="AE513" s="363">
        <v>250190</v>
      </c>
      <c r="AF513" s="363">
        <v>564437</v>
      </c>
      <c r="AG513" s="363">
        <v>232214</v>
      </c>
      <c r="AH513" s="363">
        <v>430628</v>
      </c>
      <c r="AI513" s="363">
        <v>278628</v>
      </c>
      <c r="AJ513" s="364">
        <f t="shared" si="39"/>
        <v>2028599</v>
      </c>
      <c r="AK513" s="365">
        <v>35261.5</v>
      </c>
      <c r="AL513" s="365">
        <v>36402.644999999997</v>
      </c>
      <c r="AM513" s="365">
        <v>82577.133100000006</v>
      </c>
      <c r="AN513" s="365">
        <v>36712.8753</v>
      </c>
      <c r="AO513" s="365">
        <v>71613.769</v>
      </c>
      <c r="AP513" s="365">
        <v>48449.583400000003</v>
      </c>
      <c r="AQ513" s="366">
        <f t="shared" si="40"/>
        <v>311017.50580000004</v>
      </c>
      <c r="AR513" s="288">
        <f t="shared" si="41"/>
        <v>0.15331640496717194</v>
      </c>
      <c r="AS513" s="357" t="s">
        <v>1497</v>
      </c>
    </row>
    <row r="514" spans="1:45" hidden="1">
      <c r="A514" s="343">
        <v>320</v>
      </c>
      <c r="B514" s="343" t="s">
        <v>1105</v>
      </c>
      <c r="C514" s="343" t="s">
        <v>2150</v>
      </c>
      <c r="D514" s="343">
        <v>1250</v>
      </c>
      <c r="E514" s="345" t="s">
        <v>52</v>
      </c>
      <c r="F514" s="345" t="s">
        <v>1537</v>
      </c>
      <c r="G514" s="352" t="s">
        <v>1041</v>
      </c>
      <c r="H514" s="343" t="s">
        <v>52</v>
      </c>
      <c r="I514" s="343" t="s">
        <v>52</v>
      </c>
      <c r="J514" s="346">
        <v>1906164.8</v>
      </c>
      <c r="K514" s="347">
        <v>4.9293673763179231E-2</v>
      </c>
      <c r="L514" s="346">
        <v>1737848</v>
      </c>
      <c r="M514" s="346">
        <v>1891326</v>
      </c>
      <c r="N514" s="346">
        <v>2123894</v>
      </c>
      <c r="O514" s="346">
        <v>1600691</v>
      </c>
      <c r="P514" s="346">
        <v>2177065</v>
      </c>
      <c r="Q514" s="346">
        <v>75740.71121710341</v>
      </c>
      <c r="R514" s="346">
        <v>81865.235402288672</v>
      </c>
      <c r="S514" s="346">
        <v>134280.70274763729</v>
      </c>
      <c r="T514" s="346">
        <v>61129.272114977852</v>
      </c>
      <c r="U514" s="346">
        <v>116793.40746827173</v>
      </c>
      <c r="V514" s="353">
        <f t="shared" si="37"/>
        <v>0.15490845067481154</v>
      </c>
      <c r="W514" s="288">
        <v>0.14842735902906376</v>
      </c>
      <c r="X514" s="288">
        <v>0.15265011667144071</v>
      </c>
      <c r="Y514" s="288">
        <v>0.14679228247024756</v>
      </c>
      <c r="Z514" s="288">
        <v>0.1656205212627376</v>
      </c>
      <c r="AA514" s="288">
        <v>0.14639444974023569</v>
      </c>
      <c r="AB514" s="288">
        <v>0.16956597487514394</v>
      </c>
      <c r="AC514" s="345" t="str">
        <f t="shared" si="38"/>
        <v>Dhaka FR Non-PNP</v>
      </c>
      <c r="AD514" s="363">
        <v>1737848</v>
      </c>
      <c r="AE514" s="363">
        <v>1891326</v>
      </c>
      <c r="AF514" s="363">
        <v>2123894</v>
      </c>
      <c r="AG514" s="363">
        <v>1600691</v>
      </c>
      <c r="AH514" s="363">
        <v>2177065</v>
      </c>
      <c r="AI514" s="363">
        <v>1724249</v>
      </c>
      <c r="AJ514" s="364">
        <f t="shared" si="39"/>
        <v>11255073</v>
      </c>
      <c r="AK514" s="365">
        <v>257896.64320000002</v>
      </c>
      <c r="AL514" s="365">
        <v>289562.16370000003</v>
      </c>
      <c r="AM514" s="365">
        <v>311363.00700000004</v>
      </c>
      <c r="AN514" s="365">
        <v>247621.34539999999</v>
      </c>
      <c r="AO514" s="365">
        <v>317851.49</v>
      </c>
      <c r="AP514" s="365">
        <v>292423.8112</v>
      </c>
      <c r="AQ514" s="366">
        <f t="shared" si="40"/>
        <v>1716718.4605</v>
      </c>
      <c r="AR514" s="288">
        <f t="shared" si="41"/>
        <v>0.15252841634167988</v>
      </c>
      <c r="AS514" s="357" t="s">
        <v>1497</v>
      </c>
    </row>
    <row r="515" spans="1:45" hidden="1">
      <c r="A515" s="343">
        <v>498</v>
      </c>
      <c r="B515" s="343" t="s">
        <v>1269</v>
      </c>
      <c r="C515" s="343" t="s">
        <v>2151</v>
      </c>
      <c r="D515" s="343">
        <v>2231</v>
      </c>
      <c r="E515" s="345" t="s">
        <v>389</v>
      </c>
      <c r="F515" s="345" t="s">
        <v>1537</v>
      </c>
      <c r="G515" s="352" t="s">
        <v>1041</v>
      </c>
      <c r="H515" s="343" t="s">
        <v>336</v>
      </c>
      <c r="I515" s="343" t="s">
        <v>1863</v>
      </c>
      <c r="J515" s="346">
        <v>1776880.8</v>
      </c>
      <c r="K515" s="347">
        <v>5.5361844764774473E-2</v>
      </c>
      <c r="L515" s="346">
        <v>1454409</v>
      </c>
      <c r="M515" s="346">
        <v>1507441</v>
      </c>
      <c r="N515" s="346">
        <v>2819898</v>
      </c>
      <c r="O515" s="346">
        <v>1300890</v>
      </c>
      <c r="P515" s="346">
        <v>1801766</v>
      </c>
      <c r="Q515" s="346">
        <v>64031.565909243771</v>
      </c>
      <c r="R515" s="346">
        <v>48985.35042629714</v>
      </c>
      <c r="S515" s="346">
        <v>230702.4018815452</v>
      </c>
      <c r="T515" s="346">
        <v>34533.358936898876</v>
      </c>
      <c r="U515" s="346">
        <v>113604.31792155642</v>
      </c>
      <c r="V515" s="353">
        <f t="shared" si="37"/>
        <v>0.14974161966931915</v>
      </c>
      <c r="W515" s="288">
        <v>0.14501783160899767</v>
      </c>
      <c r="X515" s="288">
        <v>0.1391788476359479</v>
      </c>
      <c r="Y515" s="288">
        <v>0.15364239357924556</v>
      </c>
      <c r="Z515" s="288">
        <v>0.14570967822149486</v>
      </c>
      <c r="AA515" s="288">
        <v>0.1513612130629958</v>
      </c>
      <c r="AB515" s="288">
        <v>0.16353975390723322</v>
      </c>
      <c r="AC515" s="345" t="str">
        <f t="shared" si="38"/>
        <v>Rangpur FR Non-PNP</v>
      </c>
      <c r="AD515" s="363">
        <v>1454409</v>
      </c>
      <c r="AE515" s="363">
        <v>1507441</v>
      </c>
      <c r="AF515" s="363">
        <v>2819898</v>
      </c>
      <c r="AG515" s="363">
        <v>1300890</v>
      </c>
      <c r="AH515" s="363">
        <v>1801766</v>
      </c>
      <c r="AI515" s="363">
        <v>1274257</v>
      </c>
      <c r="AJ515" s="364">
        <f t="shared" si="39"/>
        <v>10158661</v>
      </c>
      <c r="AK515" s="365">
        <v>210307.39680000002</v>
      </c>
      <c r="AL515" s="365">
        <v>208629.696</v>
      </c>
      <c r="AM515" s="365">
        <v>432572.66000000003</v>
      </c>
      <c r="AN515" s="365">
        <v>189539.8187</v>
      </c>
      <c r="AO515" s="365">
        <v>272967.70049999998</v>
      </c>
      <c r="AP515" s="365">
        <v>208213.43039999998</v>
      </c>
      <c r="AQ515" s="366">
        <f t="shared" si="40"/>
        <v>1522230.7024000001</v>
      </c>
      <c r="AR515" s="288">
        <f t="shared" si="41"/>
        <v>0.14984560488828202</v>
      </c>
      <c r="AS515" s="357" t="s">
        <v>1501</v>
      </c>
    </row>
    <row r="516" spans="1:45" hidden="1">
      <c r="A516" s="343">
        <v>604</v>
      </c>
      <c r="B516" s="343" t="s">
        <v>1053</v>
      </c>
      <c r="C516" s="343" t="s">
        <v>2152</v>
      </c>
      <c r="D516" s="343">
        <v>1010</v>
      </c>
      <c r="E516" s="345" t="s">
        <v>52</v>
      </c>
      <c r="F516" s="345" t="s">
        <v>1537</v>
      </c>
      <c r="G516" s="352" t="s">
        <v>1041</v>
      </c>
      <c r="H516" s="343" t="s">
        <v>52</v>
      </c>
      <c r="I516" s="343" t="s">
        <v>52</v>
      </c>
      <c r="J516" s="346">
        <v>1110883.3999999999</v>
      </c>
      <c r="K516" s="347">
        <v>2.6644954515762698E-2</v>
      </c>
      <c r="L516" s="346">
        <v>1043581</v>
      </c>
      <c r="M516" s="346">
        <v>1042508</v>
      </c>
      <c r="N516" s="346">
        <v>1147376</v>
      </c>
      <c r="O516" s="346">
        <v>1054892</v>
      </c>
      <c r="P516" s="346">
        <v>1266060</v>
      </c>
      <c r="Q516" s="346">
        <v>21766.130268343433</v>
      </c>
      <c r="R516" s="346">
        <v>16971.897168073861</v>
      </c>
      <c r="S516" s="346">
        <v>37262.063978793361</v>
      </c>
      <c r="T516" s="346">
        <v>12585.114332029625</v>
      </c>
      <c r="U516" s="346">
        <v>59411.982579338801</v>
      </c>
      <c r="V516" s="353">
        <f t="shared" si="37"/>
        <v>0.15251555330893746</v>
      </c>
      <c r="W516" s="288">
        <v>0.15456111752254109</v>
      </c>
      <c r="X516" s="288">
        <v>0.15083852996119229</v>
      </c>
      <c r="Y516" s="288">
        <v>0.14560099153647052</v>
      </c>
      <c r="Z516" s="288">
        <v>0.15391066646635643</v>
      </c>
      <c r="AA516" s="288">
        <v>0.14706226705606729</v>
      </c>
      <c r="AB516" s="288">
        <v>0.16311974731099713</v>
      </c>
      <c r="AC516" s="345" t="str">
        <f t="shared" si="38"/>
        <v>Dhaka FR Non-PNP</v>
      </c>
      <c r="AD516" s="363">
        <v>1043581</v>
      </c>
      <c r="AE516" s="363">
        <v>1042508</v>
      </c>
      <c r="AF516" s="363">
        <v>1147376</v>
      </c>
      <c r="AG516" s="363">
        <v>1054892</v>
      </c>
      <c r="AH516" s="363">
        <v>1266060</v>
      </c>
      <c r="AI516" s="363">
        <v>971730</v>
      </c>
      <c r="AJ516" s="364">
        <f t="shared" si="39"/>
        <v>6526147</v>
      </c>
      <c r="AK516" s="365">
        <v>162902.83799999999</v>
      </c>
      <c r="AL516" s="365">
        <v>158396.21419999999</v>
      </c>
      <c r="AM516" s="365">
        <v>165107.40640000001</v>
      </c>
      <c r="AN516" s="365">
        <v>162347.87880000001</v>
      </c>
      <c r="AO516" s="365">
        <v>181423.83659999998</v>
      </c>
      <c r="AP516" s="365">
        <v>158388.40400000001</v>
      </c>
      <c r="AQ516" s="366">
        <f t="shared" si="40"/>
        <v>988566.5780000001</v>
      </c>
      <c r="AR516" s="288">
        <f t="shared" si="41"/>
        <v>0.15147782880158844</v>
      </c>
      <c r="AS516" s="357" t="s">
        <v>1497</v>
      </c>
    </row>
    <row r="517" spans="1:45" hidden="1">
      <c r="A517" s="343">
        <v>266</v>
      </c>
      <c r="B517" s="343" t="s">
        <v>1207</v>
      </c>
      <c r="C517" s="343" t="s">
        <v>2153</v>
      </c>
      <c r="D517" s="343">
        <v>1638</v>
      </c>
      <c r="E517" s="345" t="s">
        <v>52</v>
      </c>
      <c r="F517" s="345" t="s">
        <v>1537</v>
      </c>
      <c r="G517" s="352" t="s">
        <v>1041</v>
      </c>
      <c r="H517" s="343" t="s">
        <v>79</v>
      </c>
      <c r="I517" s="343" t="s">
        <v>52</v>
      </c>
      <c r="J517" s="346">
        <v>1801751.8</v>
      </c>
      <c r="K517" s="347">
        <v>6.099879832349242E-2</v>
      </c>
      <c r="L517" s="346">
        <v>1776626</v>
      </c>
      <c r="M517" s="346">
        <v>1882209</v>
      </c>
      <c r="N517" s="346">
        <v>1890151</v>
      </c>
      <c r="O517" s="346">
        <v>1503054</v>
      </c>
      <c r="P517" s="346">
        <v>1956719</v>
      </c>
      <c r="Q517" s="346">
        <v>101006.8568302576</v>
      </c>
      <c r="R517" s="346">
        <v>100036.62506287437</v>
      </c>
      <c r="S517" s="346">
        <v>127691.92221119523</v>
      </c>
      <c r="T517" s="346">
        <v>87410.202242611791</v>
      </c>
      <c r="U517" s="346">
        <v>133377.8670390083</v>
      </c>
      <c r="V517" s="353">
        <f t="shared" ref="V517:V580" si="42">AVERAGE(W517:AB517)</f>
        <v>0.15835164860386555</v>
      </c>
      <c r="W517" s="288">
        <v>0.15615285625555098</v>
      </c>
      <c r="X517" s="288">
        <v>0.155256818552715</v>
      </c>
      <c r="Y517" s="288">
        <v>0.15376826087226533</v>
      </c>
      <c r="Z517" s="288">
        <v>0.16834051885314025</v>
      </c>
      <c r="AA517" s="288">
        <v>0.15258623372281221</v>
      </c>
      <c r="AB517" s="288">
        <v>0.16400520336670957</v>
      </c>
      <c r="AC517" s="345" t="str">
        <f t="shared" ref="AC517:AC580" si="43">CONCATENATE(E517," ",G517," ",F517)</f>
        <v>Dhaka FR Non-PNP</v>
      </c>
      <c r="AD517" s="363">
        <v>1776626</v>
      </c>
      <c r="AE517" s="363">
        <v>1882209</v>
      </c>
      <c r="AF517" s="363">
        <v>1890151</v>
      </c>
      <c r="AG517" s="363">
        <v>1503054</v>
      </c>
      <c r="AH517" s="363">
        <v>1956719</v>
      </c>
      <c r="AI517" s="363">
        <v>1560856</v>
      </c>
      <c r="AJ517" s="364">
        <f t="shared" ref="AJ517:AJ580" si="44">SUM(AD517:AI517)</f>
        <v>10569615</v>
      </c>
      <c r="AK517" s="365">
        <v>277331.3186</v>
      </c>
      <c r="AL517" s="365">
        <v>291930.77099999995</v>
      </c>
      <c r="AM517" s="365">
        <v>289760.30160000001</v>
      </c>
      <c r="AN517" s="365">
        <v>252963.98820000002</v>
      </c>
      <c r="AO517" s="365">
        <v>297616.80780000001</v>
      </c>
      <c r="AP517" s="365">
        <v>255597.61499999999</v>
      </c>
      <c r="AQ517" s="366">
        <f t="shared" ref="AQ517:AQ580" si="45">SUM(AK517:AP517)</f>
        <v>1665200.8022</v>
      </c>
      <c r="AR517" s="288">
        <f t="shared" ref="AR517:AR580" si="46">AQ517/AJ517</f>
        <v>0.15754602246155608</v>
      </c>
      <c r="AS517" s="357" t="s">
        <v>1497</v>
      </c>
    </row>
    <row r="518" spans="1:45">
      <c r="A518" s="343">
        <v>643</v>
      </c>
      <c r="B518" s="343" t="s">
        <v>1086</v>
      </c>
      <c r="C518" s="343" t="s">
        <v>2154</v>
      </c>
      <c r="D518" s="343">
        <v>1175</v>
      </c>
      <c r="E518" s="345" t="s">
        <v>195</v>
      </c>
      <c r="F518" s="345" t="s">
        <v>1537</v>
      </c>
      <c r="G518" s="352" t="s">
        <v>1041</v>
      </c>
      <c r="H518" s="343" t="s">
        <v>195</v>
      </c>
      <c r="I518" s="343" t="s">
        <v>1863</v>
      </c>
      <c r="J518" s="346">
        <v>1127018</v>
      </c>
      <c r="K518" s="347">
        <v>3.4435342411874882E-2</v>
      </c>
      <c r="L518" s="346">
        <v>977565</v>
      </c>
      <c r="M518" s="346">
        <v>1243437</v>
      </c>
      <c r="N518" s="346">
        <v>1322749</v>
      </c>
      <c r="O518" s="346">
        <v>901489</v>
      </c>
      <c r="P518" s="346">
        <v>1189850</v>
      </c>
      <c r="Q518" s="346">
        <v>22288.62283262983</v>
      </c>
      <c r="R518" s="346">
        <v>25172.368302827323</v>
      </c>
      <c r="S518" s="346">
        <v>73892.966001545079</v>
      </c>
      <c r="T518" s="346">
        <v>8809.5048290519335</v>
      </c>
      <c r="U518" s="346">
        <v>63882.791705677868</v>
      </c>
      <c r="V518" s="353">
        <f t="shared" si="42"/>
        <v>0.15011497823096046</v>
      </c>
      <c r="W518" s="288">
        <v>0.15429250647957074</v>
      </c>
      <c r="X518" s="288">
        <v>0.14355611130741058</v>
      </c>
      <c r="Y518" s="288">
        <v>0.15911661258341209</v>
      </c>
      <c r="Z518" s="288">
        <v>0.14258239161000552</v>
      </c>
      <c r="AA518" s="288">
        <v>0.14023200156308918</v>
      </c>
      <c r="AB518" s="288">
        <v>0.16091024584227465</v>
      </c>
      <c r="AC518" s="345" t="str">
        <f t="shared" si="43"/>
        <v>Chattogram FR Non-PNP</v>
      </c>
      <c r="AD518" s="363">
        <v>977565</v>
      </c>
      <c r="AE518" s="363">
        <v>1243437</v>
      </c>
      <c r="AF518" s="363">
        <v>1322749</v>
      </c>
      <c r="AG518" s="363">
        <v>901489</v>
      </c>
      <c r="AH518" s="363">
        <v>1189850</v>
      </c>
      <c r="AI518" s="363">
        <v>825979</v>
      </c>
      <c r="AJ518" s="364">
        <f t="shared" si="44"/>
        <v>6461069</v>
      </c>
      <c r="AK518" s="365">
        <v>152304.78279999999</v>
      </c>
      <c r="AL518" s="365">
        <v>186018.17520000003</v>
      </c>
      <c r="AM518" s="365">
        <v>210449.36589999998</v>
      </c>
      <c r="AN518" s="365">
        <v>113094.04919999999</v>
      </c>
      <c r="AO518" s="365">
        <v>166579.42000000001</v>
      </c>
      <c r="AP518" s="365">
        <v>127354.66310000001</v>
      </c>
      <c r="AQ518" s="366">
        <f t="shared" si="45"/>
        <v>955800.45620000002</v>
      </c>
      <c r="AR518" s="288">
        <f t="shared" si="46"/>
        <v>0.14793224715600467</v>
      </c>
      <c r="AS518" s="357" t="s">
        <v>1494</v>
      </c>
    </row>
    <row r="519" spans="1:45" hidden="1">
      <c r="A519" s="343">
        <v>506</v>
      </c>
      <c r="B519" s="343" t="s">
        <v>1102</v>
      </c>
      <c r="C519" s="343" t="s">
        <v>2155</v>
      </c>
      <c r="D519" s="343">
        <v>1236</v>
      </c>
      <c r="E519" s="345" t="s">
        <v>52</v>
      </c>
      <c r="F519" s="345" t="s">
        <v>1537</v>
      </c>
      <c r="G519" s="352" t="s">
        <v>1041</v>
      </c>
      <c r="H519" s="343" t="s">
        <v>206</v>
      </c>
      <c r="I519" s="343" t="s">
        <v>52</v>
      </c>
      <c r="J519" s="346">
        <v>884672.6</v>
      </c>
      <c r="K519" s="347">
        <v>5.4643941787648066E-2</v>
      </c>
      <c r="L519" s="346">
        <v>815574</v>
      </c>
      <c r="M519" s="346">
        <v>807521</v>
      </c>
      <c r="N519" s="346">
        <v>1183635</v>
      </c>
      <c r="O519" s="346">
        <v>621970</v>
      </c>
      <c r="P519" s="346">
        <v>994663</v>
      </c>
      <c r="Q519" s="346">
        <v>37337.022983917821</v>
      </c>
      <c r="R519" s="346">
        <v>32888.700145727518</v>
      </c>
      <c r="S519" s="346">
        <v>85087.926313606702</v>
      </c>
      <c r="T519" s="346">
        <v>18663.401981405143</v>
      </c>
      <c r="U519" s="346">
        <v>67732.938852979161</v>
      </c>
      <c r="V519" s="353">
        <f t="shared" si="42"/>
        <v>0.17004090909109681</v>
      </c>
      <c r="W519" s="288">
        <v>0.16210487162838474</v>
      </c>
      <c r="X519" s="288">
        <v>0.16794327147441557</v>
      </c>
      <c r="Y519" s="288">
        <v>0.15666562294981051</v>
      </c>
      <c r="Z519" s="288">
        <v>0.18522317119483295</v>
      </c>
      <c r="AA519" s="288">
        <v>0.16837475608776237</v>
      </c>
      <c r="AB519" s="288">
        <v>0.17993376121137467</v>
      </c>
      <c r="AC519" s="345" t="str">
        <f t="shared" si="43"/>
        <v>Dhaka FR Non-PNP</v>
      </c>
      <c r="AD519" s="363">
        <v>815574</v>
      </c>
      <c r="AE519" s="363">
        <v>807521</v>
      </c>
      <c r="AF519" s="363">
        <v>1183635</v>
      </c>
      <c r="AG519" s="363">
        <v>621970</v>
      </c>
      <c r="AH519" s="363">
        <v>994663</v>
      </c>
      <c r="AI519" s="363">
        <v>653160</v>
      </c>
      <c r="AJ519" s="364">
        <f t="shared" si="44"/>
        <v>5076523</v>
      </c>
      <c r="AK519" s="365">
        <v>132204.86960000001</v>
      </c>
      <c r="AL519" s="365">
        <v>138570.7752</v>
      </c>
      <c r="AM519" s="365">
        <v>185356.92779999998</v>
      </c>
      <c r="AN519" s="365">
        <v>115189.2144</v>
      </c>
      <c r="AO519" s="365">
        <v>172971.7218</v>
      </c>
      <c r="AP519" s="365">
        <v>117237.3735</v>
      </c>
      <c r="AQ519" s="366">
        <f t="shared" si="45"/>
        <v>861530.88229999994</v>
      </c>
      <c r="AR519" s="288">
        <f t="shared" si="46"/>
        <v>0.16970885038834649</v>
      </c>
      <c r="AS519" s="357" t="s">
        <v>1497</v>
      </c>
    </row>
    <row r="520" spans="1:45" hidden="1">
      <c r="A520" s="343">
        <v>713</v>
      </c>
      <c r="B520" s="343" t="s">
        <v>1090</v>
      </c>
      <c r="C520" s="343" t="s">
        <v>2156</v>
      </c>
      <c r="D520" s="343">
        <v>1192</v>
      </c>
      <c r="E520" s="345" t="s">
        <v>189</v>
      </c>
      <c r="F520" s="345" t="s">
        <v>1537</v>
      </c>
      <c r="G520" s="352" t="s">
        <v>1041</v>
      </c>
      <c r="H520" s="343" t="s">
        <v>189</v>
      </c>
      <c r="I520" s="343" t="s">
        <v>1863</v>
      </c>
      <c r="J520" s="346">
        <v>884428</v>
      </c>
      <c r="K520" s="347">
        <v>1.4825928548636666E-2</v>
      </c>
      <c r="L520" s="346">
        <v>766864</v>
      </c>
      <c r="M520" s="346">
        <v>841412</v>
      </c>
      <c r="N520" s="346">
        <v>1115175</v>
      </c>
      <c r="O520" s="346">
        <v>662203</v>
      </c>
      <c r="P520" s="346">
        <v>1036486</v>
      </c>
      <c r="Q520" s="346">
        <v>-1060.1357487493078</v>
      </c>
      <c r="R520" s="346">
        <v>2961.4284471480642</v>
      </c>
      <c r="S520" s="346">
        <v>41029.644556223328</v>
      </c>
      <c r="T520" s="346">
        <v>-8249.9965027478902</v>
      </c>
      <c r="U520" s="346">
        <v>30881.390920193953</v>
      </c>
      <c r="V520" s="353">
        <f t="shared" si="42"/>
        <v>0.16052514914706764</v>
      </c>
      <c r="W520" s="288">
        <v>0.15411176109747388</v>
      </c>
      <c r="X520" s="288">
        <v>0.15927996219199436</v>
      </c>
      <c r="Y520" s="288">
        <v>0.15563661501920362</v>
      </c>
      <c r="Z520" s="288">
        <v>0.16717806638883928</v>
      </c>
      <c r="AA520" s="288">
        <v>0.1534106065802105</v>
      </c>
      <c r="AB520" s="288">
        <v>0.17353388360468425</v>
      </c>
      <c r="AC520" s="345" t="str">
        <f t="shared" si="43"/>
        <v>Barishal FR Non-PNP</v>
      </c>
      <c r="AD520" s="363">
        <v>766864</v>
      </c>
      <c r="AE520" s="363">
        <v>841412</v>
      </c>
      <c r="AF520" s="363">
        <v>1115175</v>
      </c>
      <c r="AG520" s="363">
        <v>662203</v>
      </c>
      <c r="AH520" s="363">
        <v>1036486</v>
      </c>
      <c r="AI520" s="363">
        <v>758842</v>
      </c>
      <c r="AJ520" s="364">
        <f t="shared" si="44"/>
        <v>5180982</v>
      </c>
      <c r="AK520" s="365">
        <v>118633.70610000001</v>
      </c>
      <c r="AL520" s="365">
        <v>133952.7904</v>
      </c>
      <c r="AM520" s="365">
        <v>173520.91879999998</v>
      </c>
      <c r="AN520" s="365">
        <v>110720.34159999999</v>
      </c>
      <c r="AO520" s="365">
        <v>157605.91200000001</v>
      </c>
      <c r="AP520" s="365">
        <v>131567.25</v>
      </c>
      <c r="AQ520" s="366">
        <f t="shared" si="45"/>
        <v>826000.91889999993</v>
      </c>
      <c r="AR520" s="288">
        <f t="shared" si="46"/>
        <v>0.15942941297615007</v>
      </c>
      <c r="AS520" s="357" t="s">
        <v>1495</v>
      </c>
    </row>
    <row r="521" spans="1:45" hidden="1">
      <c r="A521" s="343">
        <v>369</v>
      </c>
      <c r="B521" s="343" t="s">
        <v>1060</v>
      </c>
      <c r="C521" s="343" t="s">
        <v>2157</v>
      </c>
      <c r="D521" s="343">
        <v>1050</v>
      </c>
      <c r="E521" s="345" t="s">
        <v>52</v>
      </c>
      <c r="F521" s="345" t="s">
        <v>1537</v>
      </c>
      <c r="G521" s="352" t="s">
        <v>1041</v>
      </c>
      <c r="H521" s="343" t="s">
        <v>52</v>
      </c>
      <c r="I521" s="343" t="s">
        <v>52</v>
      </c>
      <c r="J521" s="346">
        <v>1675732</v>
      </c>
      <c r="K521" s="347">
        <v>2.4086774168612261E-2</v>
      </c>
      <c r="L521" s="346">
        <v>1720858</v>
      </c>
      <c r="M521" s="346">
        <v>1752510</v>
      </c>
      <c r="N521" s="346">
        <v>1821423</v>
      </c>
      <c r="O521" s="346">
        <v>1417136</v>
      </c>
      <c r="P521" s="346">
        <v>1666733</v>
      </c>
      <c r="Q521" s="346">
        <v>48632.180957679113</v>
      </c>
      <c r="R521" s="346">
        <v>44424.892969846027</v>
      </c>
      <c r="S521" s="346">
        <v>-5418.9882329643006</v>
      </c>
      <c r="T521" s="346">
        <v>45390.102807993651</v>
      </c>
      <c r="U521" s="346">
        <v>68786.702753030317</v>
      </c>
      <c r="V521" s="353">
        <f t="shared" si="42"/>
        <v>0.14694245498428118</v>
      </c>
      <c r="W521" s="288">
        <v>0.14776427665420547</v>
      </c>
      <c r="X521" s="288">
        <v>0.14121860840999337</v>
      </c>
      <c r="Y521" s="288">
        <v>0.13815569749398252</v>
      </c>
      <c r="Z521" s="288">
        <v>0.15720311730211675</v>
      </c>
      <c r="AA521" s="288">
        <v>0.14377463898264145</v>
      </c>
      <c r="AB521" s="288">
        <v>0.15353839106274747</v>
      </c>
      <c r="AC521" s="345" t="str">
        <f t="shared" si="43"/>
        <v>Dhaka FR Non-PNP</v>
      </c>
      <c r="AD521" s="363">
        <v>1720858</v>
      </c>
      <c r="AE521" s="363">
        <v>1752510</v>
      </c>
      <c r="AF521" s="363">
        <v>1821423</v>
      </c>
      <c r="AG521" s="363">
        <v>1417136</v>
      </c>
      <c r="AH521" s="363">
        <v>1666733</v>
      </c>
      <c r="AI521" s="363">
        <v>1426922</v>
      </c>
      <c r="AJ521" s="364">
        <f t="shared" si="44"/>
        <v>9805582</v>
      </c>
      <c r="AK521" s="365">
        <v>262602.93080000003</v>
      </c>
      <c r="AL521" s="365">
        <v>247454.55319999999</v>
      </c>
      <c r="AM521" s="365">
        <v>252631.09269999998</v>
      </c>
      <c r="AN521" s="365">
        <v>222774.09360000002</v>
      </c>
      <c r="AO521" s="365">
        <v>229408.6335</v>
      </c>
      <c r="AP521" s="365">
        <v>219025.46599999999</v>
      </c>
      <c r="AQ521" s="366">
        <f t="shared" si="45"/>
        <v>1433896.7698000001</v>
      </c>
      <c r="AR521" s="288">
        <f t="shared" si="46"/>
        <v>0.14623270396392588</v>
      </c>
      <c r="AS521" s="357" t="s">
        <v>1497</v>
      </c>
    </row>
    <row r="522" spans="1:45" hidden="1">
      <c r="A522" s="343">
        <v>665</v>
      </c>
      <c r="B522" s="343" t="s">
        <v>1182</v>
      </c>
      <c r="C522" s="343" t="s">
        <v>2158</v>
      </c>
      <c r="D522" s="343">
        <v>1518</v>
      </c>
      <c r="E522" s="345" t="s">
        <v>189</v>
      </c>
      <c r="F522" s="345" t="s">
        <v>1537</v>
      </c>
      <c r="G522" s="352" t="s">
        <v>1041</v>
      </c>
      <c r="H522" s="343" t="s">
        <v>189</v>
      </c>
      <c r="I522" s="343" t="s">
        <v>1863</v>
      </c>
      <c r="J522" s="346">
        <v>698723.6</v>
      </c>
      <c r="K522" s="347">
        <v>7.7998140220238675E-3</v>
      </c>
      <c r="L522" s="346">
        <v>704043</v>
      </c>
      <c r="M522" s="346">
        <v>677287</v>
      </c>
      <c r="N522" s="346">
        <v>816047</v>
      </c>
      <c r="O522" s="346">
        <v>594613</v>
      </c>
      <c r="P522" s="346">
        <v>701628</v>
      </c>
      <c r="Q522" s="346">
        <v>433.42253559862729</v>
      </c>
      <c r="R522" s="346">
        <v>-3059.7137028355792</v>
      </c>
      <c r="S522" s="346">
        <v>28662.055559847417</v>
      </c>
      <c r="T522" s="346">
        <v>-1970.5727779772569</v>
      </c>
      <c r="U522" s="346">
        <v>3184.3790493617707</v>
      </c>
      <c r="V522" s="353">
        <f t="shared" si="42"/>
        <v>0.15411606131270106</v>
      </c>
      <c r="W522" s="288">
        <v>0.14837979954090483</v>
      </c>
      <c r="X522" s="288">
        <v>0.14657708240981776</v>
      </c>
      <c r="Y522" s="288">
        <v>0.15558203001185308</v>
      </c>
      <c r="Z522" s="288">
        <v>0.16680482675878067</v>
      </c>
      <c r="AA522" s="288">
        <v>0.14535901941421253</v>
      </c>
      <c r="AB522" s="288">
        <v>0.16199360974063753</v>
      </c>
      <c r="AC522" s="345" t="str">
        <f t="shared" si="43"/>
        <v>Barishal FR Non-PNP</v>
      </c>
      <c r="AD522" s="363">
        <v>704043</v>
      </c>
      <c r="AE522" s="363">
        <v>677287</v>
      </c>
      <c r="AF522" s="363">
        <v>816047</v>
      </c>
      <c r="AG522" s="363">
        <v>594613</v>
      </c>
      <c r="AH522" s="363">
        <v>701628</v>
      </c>
      <c r="AI522" s="363">
        <v>568327</v>
      </c>
      <c r="AJ522" s="364">
        <f t="shared" si="44"/>
        <v>4061945</v>
      </c>
      <c r="AK522" s="365">
        <v>105043.2156</v>
      </c>
      <c r="AL522" s="365">
        <v>99290.2742</v>
      </c>
      <c r="AM522" s="365">
        <v>126813.7038</v>
      </c>
      <c r="AN522" s="365">
        <v>99062.525800000003</v>
      </c>
      <c r="AO522" s="365">
        <v>104753.359</v>
      </c>
      <c r="AP522" s="365">
        <v>92005.017699999997</v>
      </c>
      <c r="AQ522" s="366">
        <f t="shared" si="45"/>
        <v>626968.09609999997</v>
      </c>
      <c r="AR522" s="288">
        <f t="shared" si="46"/>
        <v>0.15435169508695956</v>
      </c>
      <c r="AS522" s="357" t="s">
        <v>1495</v>
      </c>
    </row>
    <row r="523" spans="1:45" hidden="1">
      <c r="A523" s="343">
        <v>524</v>
      </c>
      <c r="B523" s="343" t="s">
        <v>1064</v>
      </c>
      <c r="C523" s="343" t="s">
        <v>2159</v>
      </c>
      <c r="D523" s="343">
        <v>1060</v>
      </c>
      <c r="E523" s="345" t="s">
        <v>52</v>
      </c>
      <c r="F523" s="345" t="s">
        <v>1537</v>
      </c>
      <c r="G523" s="352" t="s">
        <v>1041</v>
      </c>
      <c r="H523" s="343" t="s">
        <v>79</v>
      </c>
      <c r="I523" s="343" t="s">
        <v>52</v>
      </c>
      <c r="J523" s="346">
        <v>1010968.6</v>
      </c>
      <c r="K523" s="347">
        <v>3.4202179827841968E-2</v>
      </c>
      <c r="L523" s="346">
        <v>960935</v>
      </c>
      <c r="M523" s="346">
        <v>1000548</v>
      </c>
      <c r="N523" s="346">
        <v>1142214</v>
      </c>
      <c r="O523" s="346">
        <v>724481</v>
      </c>
      <c r="P523" s="346">
        <v>1226665</v>
      </c>
      <c r="Q523" s="346">
        <v>24611.140795807733</v>
      </c>
      <c r="R523" s="346">
        <v>25328.447858518513</v>
      </c>
      <c r="S523" s="346">
        <v>58651.543333567999</v>
      </c>
      <c r="T523" s="346">
        <v>1937.6333018355654</v>
      </c>
      <c r="U523" s="346">
        <v>62357.883997778379</v>
      </c>
      <c r="V523" s="353">
        <f t="shared" si="42"/>
        <v>0.14663885044157274</v>
      </c>
      <c r="W523" s="288">
        <v>0.1377026448183401</v>
      </c>
      <c r="X523" s="288">
        <v>0.14123487012715366</v>
      </c>
      <c r="Y523" s="288">
        <v>0.14630257814430014</v>
      </c>
      <c r="Z523" s="288">
        <v>0.15669436369009559</v>
      </c>
      <c r="AA523" s="288">
        <v>0.1407401115129096</v>
      </c>
      <c r="AB523" s="288">
        <v>0.15715853435663724</v>
      </c>
      <c r="AC523" s="345" t="str">
        <f t="shared" si="43"/>
        <v>Dhaka FR Non-PNP</v>
      </c>
      <c r="AD523" s="363">
        <v>960935</v>
      </c>
      <c r="AE523" s="363">
        <v>1000548</v>
      </c>
      <c r="AF523" s="363">
        <v>1142214</v>
      </c>
      <c r="AG523" s="363">
        <v>724481</v>
      </c>
      <c r="AH523" s="363">
        <v>1226665</v>
      </c>
      <c r="AI523" s="363">
        <v>873080</v>
      </c>
      <c r="AJ523" s="364">
        <f t="shared" si="44"/>
        <v>5927923</v>
      </c>
      <c r="AK523" s="365">
        <v>133473.5937</v>
      </c>
      <c r="AL523" s="365">
        <v>141577.96649999998</v>
      </c>
      <c r="AM523" s="365">
        <v>166991.83299999998</v>
      </c>
      <c r="AN523" s="365">
        <v>113526.3294</v>
      </c>
      <c r="AO523" s="365">
        <v>172592.04689999999</v>
      </c>
      <c r="AP523" s="365">
        <v>137248.01880000002</v>
      </c>
      <c r="AQ523" s="366">
        <f t="shared" si="45"/>
        <v>865409.7882999999</v>
      </c>
      <c r="AR523" s="288">
        <f t="shared" si="46"/>
        <v>0.14598870267039568</v>
      </c>
      <c r="AS523" s="357" t="s">
        <v>1497</v>
      </c>
    </row>
    <row r="524" spans="1:45" hidden="1">
      <c r="A524" s="343">
        <v>549</v>
      </c>
      <c r="B524" s="343" t="s">
        <v>1100</v>
      </c>
      <c r="C524" s="343" t="s">
        <v>2160</v>
      </c>
      <c r="D524" s="343">
        <v>1224</v>
      </c>
      <c r="E524" s="345" t="s">
        <v>52</v>
      </c>
      <c r="F524" s="345" t="s">
        <v>1537</v>
      </c>
      <c r="G524" s="352" t="s">
        <v>1041</v>
      </c>
      <c r="H524" s="343" t="s">
        <v>542</v>
      </c>
      <c r="I524" s="343" t="s">
        <v>52</v>
      </c>
      <c r="J524" s="346">
        <v>931607.8</v>
      </c>
      <c r="K524" s="347">
        <v>3.3871759672692861E-2</v>
      </c>
      <c r="L524" s="346">
        <v>870172</v>
      </c>
      <c r="M524" s="346">
        <v>913349</v>
      </c>
      <c r="N524" s="346">
        <v>1243438</v>
      </c>
      <c r="O524" s="346">
        <v>607122</v>
      </c>
      <c r="P524" s="346">
        <v>1023958</v>
      </c>
      <c r="Q524" s="346">
        <v>-48482.072578293562</v>
      </c>
      <c r="R524" s="346">
        <v>39306.73593781644</v>
      </c>
      <c r="S524" s="346">
        <v>80293.14615380406</v>
      </c>
      <c r="T524" s="346">
        <v>8858.9679174011835</v>
      </c>
      <c r="U524" s="346">
        <v>77799.200123302464</v>
      </c>
      <c r="V524" s="353">
        <f t="shared" si="42"/>
        <v>0.17973489642248197</v>
      </c>
      <c r="W524" s="288">
        <v>0.17158157007236297</v>
      </c>
      <c r="X524" s="288">
        <v>0.17963267348366546</v>
      </c>
      <c r="Y524" s="288">
        <v>0.17162937101964734</v>
      </c>
      <c r="Z524" s="288">
        <v>0.18563333164120177</v>
      </c>
      <c r="AA524" s="288">
        <v>0.17380637109785246</v>
      </c>
      <c r="AB524" s="288">
        <v>0.19612606122016177</v>
      </c>
      <c r="AC524" s="345" t="str">
        <f t="shared" si="43"/>
        <v>Dhaka FR Non-PNP</v>
      </c>
      <c r="AD524" s="363">
        <v>870172</v>
      </c>
      <c r="AE524" s="363">
        <v>913349</v>
      </c>
      <c r="AF524" s="363">
        <v>1243438</v>
      </c>
      <c r="AG524" s="363">
        <v>607122</v>
      </c>
      <c r="AH524" s="363">
        <v>1023958</v>
      </c>
      <c r="AI524" s="363">
        <v>662885</v>
      </c>
      <c r="AJ524" s="364">
        <f t="shared" si="44"/>
        <v>5320924</v>
      </c>
      <c r="AK524" s="365">
        <v>149495.20600000001</v>
      </c>
      <c r="AL524" s="365">
        <v>164037.66</v>
      </c>
      <c r="AM524" s="365">
        <v>213373.7892</v>
      </c>
      <c r="AN524" s="365">
        <v>112681.84319999999</v>
      </c>
      <c r="AO524" s="365">
        <v>174482.44320000001</v>
      </c>
      <c r="AP524" s="365">
        <v>129925.656</v>
      </c>
      <c r="AQ524" s="366">
        <f t="shared" si="45"/>
        <v>943996.59759999998</v>
      </c>
      <c r="AR524" s="288">
        <f t="shared" si="46"/>
        <v>0.17741215578346919</v>
      </c>
      <c r="AS524" s="357" t="s">
        <v>1497</v>
      </c>
    </row>
    <row r="525" spans="1:45" hidden="1">
      <c r="A525" s="343">
        <v>544</v>
      </c>
      <c r="B525" s="343" t="s">
        <v>1209</v>
      </c>
      <c r="C525" s="343" t="s">
        <v>2161</v>
      </c>
      <c r="D525" s="343">
        <v>1650</v>
      </c>
      <c r="E525" s="345" t="s">
        <v>52</v>
      </c>
      <c r="F525" s="345" t="s">
        <v>1537</v>
      </c>
      <c r="G525" s="352" t="s">
        <v>1041</v>
      </c>
      <c r="H525" s="343" t="s">
        <v>206</v>
      </c>
      <c r="I525" s="343" t="s">
        <v>52</v>
      </c>
      <c r="J525" s="346">
        <v>1165001.2</v>
      </c>
      <c r="K525" s="347">
        <v>5.0738586547030812E-2</v>
      </c>
      <c r="L525" s="346">
        <v>981791</v>
      </c>
      <c r="M525" s="346">
        <v>1172727</v>
      </c>
      <c r="N525" s="346">
        <v>1396583</v>
      </c>
      <c r="O525" s="346">
        <v>989825</v>
      </c>
      <c r="P525" s="346">
        <v>1284080</v>
      </c>
      <c r="Q525" s="346">
        <v>39338.828569418954</v>
      </c>
      <c r="R525" s="346">
        <v>55227.824468023347</v>
      </c>
      <c r="S525" s="346">
        <v>98379.879421516001</v>
      </c>
      <c r="T525" s="346">
        <v>34704.212532663689</v>
      </c>
      <c r="U525" s="346">
        <v>67901.826076351776</v>
      </c>
      <c r="V525" s="353">
        <f t="shared" si="42"/>
        <v>0.17074733758557245</v>
      </c>
      <c r="W525" s="288">
        <v>0.16939852746999354</v>
      </c>
      <c r="X525" s="288">
        <v>0.16599245993874015</v>
      </c>
      <c r="Y525" s="288">
        <v>0.1608996296742827</v>
      </c>
      <c r="Z525" s="288">
        <v>0.17686030474893857</v>
      </c>
      <c r="AA525" s="288">
        <v>0.171301756233946</v>
      </c>
      <c r="AB525" s="288">
        <v>0.18003134744753374</v>
      </c>
      <c r="AC525" s="345" t="str">
        <f t="shared" si="43"/>
        <v>Dhaka FR Non-PNP</v>
      </c>
      <c r="AD525" s="363">
        <v>981791</v>
      </c>
      <c r="AE525" s="363">
        <v>1172727</v>
      </c>
      <c r="AF525" s="363">
        <v>1396583</v>
      </c>
      <c r="AG525" s="363">
        <v>989825</v>
      </c>
      <c r="AH525" s="363">
        <v>1284080</v>
      </c>
      <c r="AI525" s="363">
        <v>1010738</v>
      </c>
      <c r="AJ525" s="364">
        <f t="shared" si="44"/>
        <v>6835744</v>
      </c>
      <c r="AK525" s="365">
        <v>166315.39540000001</v>
      </c>
      <c r="AL525" s="365">
        <v>200067.39679999999</v>
      </c>
      <c r="AM525" s="365">
        <v>222894.8064</v>
      </c>
      <c r="AN525" s="365">
        <v>171622.1292</v>
      </c>
      <c r="AO525" s="365">
        <v>222530.71740000002</v>
      </c>
      <c r="AP525" s="365">
        <v>182434.59899999999</v>
      </c>
      <c r="AQ525" s="366">
        <f t="shared" si="45"/>
        <v>1165865.0441999999</v>
      </c>
      <c r="AR525" s="288">
        <f t="shared" si="46"/>
        <v>0.17055422850826477</v>
      </c>
      <c r="AS525" s="357" t="s">
        <v>1497</v>
      </c>
    </row>
    <row r="526" spans="1:45" hidden="1">
      <c r="A526" s="343">
        <v>382</v>
      </c>
      <c r="B526" s="343" t="s">
        <v>1151</v>
      </c>
      <c r="C526" s="343" t="s">
        <v>2162</v>
      </c>
      <c r="D526" s="343">
        <v>1495</v>
      </c>
      <c r="E526" s="345" t="s">
        <v>52</v>
      </c>
      <c r="F526" s="345" t="s">
        <v>1537</v>
      </c>
      <c r="G526" s="352" t="s">
        <v>1041</v>
      </c>
      <c r="H526" s="343" t="s">
        <v>52</v>
      </c>
      <c r="I526" s="343" t="s">
        <v>52</v>
      </c>
      <c r="J526" s="346">
        <v>1464043.8</v>
      </c>
      <c r="K526" s="347">
        <v>5.1353031363603245E-2</v>
      </c>
      <c r="L526" s="346">
        <v>1399379</v>
      </c>
      <c r="M526" s="346">
        <v>1443908</v>
      </c>
      <c r="N526" s="346">
        <v>1584052</v>
      </c>
      <c r="O526" s="346">
        <v>1353350</v>
      </c>
      <c r="P526" s="346">
        <v>1539530</v>
      </c>
      <c r="Q526" s="346">
        <v>84447.084798440803</v>
      </c>
      <c r="R526" s="346">
        <v>56968.076775887312</v>
      </c>
      <c r="S526" s="346">
        <v>100401.25071955295</v>
      </c>
      <c r="T526" s="346">
        <v>64840.329283658997</v>
      </c>
      <c r="U526" s="346">
        <v>69258.694317904359</v>
      </c>
      <c r="V526" s="353">
        <f t="shared" si="42"/>
        <v>0.16574783336493096</v>
      </c>
      <c r="W526" s="288">
        <v>0.16609555662453357</v>
      </c>
      <c r="X526" s="288">
        <v>0.15733047605529449</v>
      </c>
      <c r="Y526" s="288">
        <v>0.15470772117203838</v>
      </c>
      <c r="Z526" s="288">
        <v>0.17813905901156954</v>
      </c>
      <c r="AA526" s="288">
        <v>0.16012314940881572</v>
      </c>
      <c r="AB526" s="288">
        <v>0.17809103791733405</v>
      </c>
      <c r="AC526" s="345" t="str">
        <f t="shared" si="43"/>
        <v>Dhaka FR Non-PNP</v>
      </c>
      <c r="AD526" s="363">
        <v>1399379</v>
      </c>
      <c r="AE526" s="363">
        <v>1443908</v>
      </c>
      <c r="AF526" s="363">
        <v>1584052</v>
      </c>
      <c r="AG526" s="363">
        <v>1353350</v>
      </c>
      <c r="AH526" s="363">
        <v>1539530</v>
      </c>
      <c r="AI526" s="363">
        <v>1308756</v>
      </c>
      <c r="AJ526" s="364">
        <f t="shared" si="44"/>
        <v>8628975</v>
      </c>
      <c r="AK526" s="365">
        <v>234395.815</v>
      </c>
      <c r="AL526" s="365">
        <v>231025.28</v>
      </c>
      <c r="AM526" s="365">
        <v>242518.20810000002</v>
      </c>
      <c r="AN526" s="365">
        <v>241031.45690000002</v>
      </c>
      <c r="AO526" s="365">
        <v>246632.70600000001</v>
      </c>
      <c r="AP526" s="365">
        <v>233077.8671</v>
      </c>
      <c r="AQ526" s="366">
        <f t="shared" si="45"/>
        <v>1428681.3330999999</v>
      </c>
      <c r="AR526" s="288">
        <f t="shared" si="46"/>
        <v>0.16556790732387103</v>
      </c>
      <c r="AS526" s="357" t="s">
        <v>1497</v>
      </c>
    </row>
    <row r="527" spans="1:45" hidden="1">
      <c r="A527" s="343">
        <v>497</v>
      </c>
      <c r="B527" s="343" t="s">
        <v>1083</v>
      </c>
      <c r="C527" s="343" t="s">
        <v>2163</v>
      </c>
      <c r="D527" s="343">
        <v>1167</v>
      </c>
      <c r="E527" s="345" t="s">
        <v>52</v>
      </c>
      <c r="F527" s="345" t="s">
        <v>1537</v>
      </c>
      <c r="G527" s="352" t="s">
        <v>1041</v>
      </c>
      <c r="H527" s="343" t="s">
        <v>79</v>
      </c>
      <c r="I527" s="343" t="s">
        <v>52</v>
      </c>
      <c r="J527" s="346">
        <v>1132291.3999999999</v>
      </c>
      <c r="K527" s="347">
        <v>4.942649852092898E-2</v>
      </c>
      <c r="L527" s="346">
        <v>1037096</v>
      </c>
      <c r="M527" s="346">
        <v>1119921</v>
      </c>
      <c r="N527" s="346">
        <v>1424216</v>
      </c>
      <c r="O527" s="346">
        <v>929914</v>
      </c>
      <c r="P527" s="346">
        <v>1150310</v>
      </c>
      <c r="Q527" s="346">
        <v>38645.902058185689</v>
      </c>
      <c r="R527" s="346">
        <v>47670.932395932468</v>
      </c>
      <c r="S527" s="346">
        <v>88215.693651360634</v>
      </c>
      <c r="T527" s="346">
        <v>41197.053045384848</v>
      </c>
      <c r="U527" s="346">
        <v>64096.414885939361</v>
      </c>
      <c r="V527" s="353">
        <f t="shared" si="42"/>
        <v>0.15926963169146649</v>
      </c>
      <c r="W527" s="288">
        <v>0.15123712830675543</v>
      </c>
      <c r="X527" s="288">
        <v>0.16254012639563528</v>
      </c>
      <c r="Y527" s="288">
        <v>0.14501672945464936</v>
      </c>
      <c r="Z527" s="288">
        <v>0.18123560225143356</v>
      </c>
      <c r="AA527" s="288">
        <v>0.15706384193049008</v>
      </c>
      <c r="AB527" s="288">
        <v>0.15852436180983526</v>
      </c>
      <c r="AC527" s="345" t="str">
        <f t="shared" si="43"/>
        <v>Dhaka FR Non-PNP</v>
      </c>
      <c r="AD527" s="363">
        <v>1037096</v>
      </c>
      <c r="AE527" s="363">
        <v>1119921</v>
      </c>
      <c r="AF527" s="363">
        <v>1424216</v>
      </c>
      <c r="AG527" s="363">
        <v>929914</v>
      </c>
      <c r="AH527" s="363">
        <v>1150310</v>
      </c>
      <c r="AI527" s="363">
        <v>952620</v>
      </c>
      <c r="AJ527" s="364">
        <f t="shared" si="44"/>
        <v>6614077</v>
      </c>
      <c r="AK527" s="365">
        <v>156497.93730000002</v>
      </c>
      <c r="AL527" s="365">
        <v>181987.32500000001</v>
      </c>
      <c r="AM527" s="365">
        <v>206511.31999999998</v>
      </c>
      <c r="AN527" s="365">
        <v>168500.77919999999</v>
      </c>
      <c r="AO527" s="365">
        <v>179270.02810000003</v>
      </c>
      <c r="AP527" s="365">
        <v>150983.296</v>
      </c>
      <c r="AQ527" s="366">
        <f t="shared" si="45"/>
        <v>1043750.6856</v>
      </c>
      <c r="AR527" s="288">
        <f t="shared" si="46"/>
        <v>0.15780745909066374</v>
      </c>
      <c r="AS527" s="357" t="s">
        <v>1497</v>
      </c>
    </row>
    <row r="528" spans="1:45">
      <c r="A528" s="343">
        <v>661</v>
      </c>
      <c r="B528" s="343" t="s">
        <v>1191</v>
      </c>
      <c r="C528" s="343" t="s">
        <v>2164</v>
      </c>
      <c r="D528" s="343">
        <v>1563</v>
      </c>
      <c r="E528" s="345" t="s">
        <v>195</v>
      </c>
      <c r="F528" s="345" t="s">
        <v>1537</v>
      </c>
      <c r="G528" s="352" t="s">
        <v>1041</v>
      </c>
      <c r="H528" s="343" t="s">
        <v>170</v>
      </c>
      <c r="I528" s="343" t="s">
        <v>1863</v>
      </c>
      <c r="J528" s="346">
        <v>1022287.4</v>
      </c>
      <c r="K528" s="347">
        <v>2.7232156333664128E-2</v>
      </c>
      <c r="L528" s="346">
        <v>817234</v>
      </c>
      <c r="M528" s="346">
        <v>1106743</v>
      </c>
      <c r="N528" s="346">
        <v>1371026</v>
      </c>
      <c r="O528" s="346">
        <v>701393</v>
      </c>
      <c r="P528" s="346">
        <v>1115041</v>
      </c>
      <c r="Q528" s="346">
        <v>12036.095756147173</v>
      </c>
      <c r="R528" s="346">
        <v>24694.914074939588</v>
      </c>
      <c r="S528" s="346">
        <v>57347.618377442675</v>
      </c>
      <c r="T528" s="346">
        <v>797.4314297149831</v>
      </c>
      <c r="U528" s="346">
        <v>44319.391835430753</v>
      </c>
      <c r="V528" s="353">
        <f t="shared" si="42"/>
        <v>0.15413580902740806</v>
      </c>
      <c r="W528" s="288">
        <v>0.1595702986462193</v>
      </c>
      <c r="X528" s="288">
        <v>0.14142418910468052</v>
      </c>
      <c r="Y528" s="288">
        <v>0.15137211116866423</v>
      </c>
      <c r="Z528" s="288">
        <v>0.15625317843286926</v>
      </c>
      <c r="AA528" s="288">
        <v>0.15010104834032148</v>
      </c>
      <c r="AB528" s="288">
        <v>0.16609402847169352</v>
      </c>
      <c r="AC528" s="345" t="str">
        <f t="shared" si="43"/>
        <v>Chattogram FR Non-PNP</v>
      </c>
      <c r="AD528" s="363">
        <v>817234</v>
      </c>
      <c r="AE528" s="363">
        <v>1106743</v>
      </c>
      <c r="AF528" s="363">
        <v>1371026</v>
      </c>
      <c r="AG528" s="363">
        <v>701393</v>
      </c>
      <c r="AH528" s="363">
        <v>1115041</v>
      </c>
      <c r="AI528" s="363">
        <v>710856</v>
      </c>
      <c r="AJ528" s="364">
        <f t="shared" si="44"/>
        <v>5822293</v>
      </c>
      <c r="AK528" s="365">
        <v>133780.71470000001</v>
      </c>
      <c r="AL528" s="365">
        <v>156161.43729999999</v>
      </c>
      <c r="AM528" s="365">
        <v>207299.1312</v>
      </c>
      <c r="AN528" s="365">
        <v>109557.74280000001</v>
      </c>
      <c r="AO528" s="365">
        <v>163688.16560000001</v>
      </c>
      <c r="AP528" s="365">
        <v>117995.622</v>
      </c>
      <c r="AQ528" s="366">
        <f t="shared" si="45"/>
        <v>888482.81359999999</v>
      </c>
      <c r="AR528" s="288">
        <f t="shared" si="46"/>
        <v>0.15260015488743009</v>
      </c>
      <c r="AS528" s="357" t="s">
        <v>1494</v>
      </c>
    </row>
    <row r="529" spans="1:45" hidden="1">
      <c r="A529" s="343">
        <v>317</v>
      </c>
      <c r="B529" s="343" t="s">
        <v>1208</v>
      </c>
      <c r="C529" s="343" t="s">
        <v>2165</v>
      </c>
      <c r="D529" s="343">
        <v>1638</v>
      </c>
      <c r="E529" s="345" t="s">
        <v>52</v>
      </c>
      <c r="F529" s="345" t="s">
        <v>1537</v>
      </c>
      <c r="G529" s="352" t="s">
        <v>1041</v>
      </c>
      <c r="H529" s="343" t="s">
        <v>52</v>
      </c>
      <c r="I529" s="343" t="s">
        <v>52</v>
      </c>
      <c r="J529" s="346">
        <v>2132259.4</v>
      </c>
      <c r="K529" s="347">
        <v>3.0958917176796101E-2</v>
      </c>
      <c r="L529" s="346">
        <v>1735070</v>
      </c>
      <c r="M529" s="346">
        <v>2064415</v>
      </c>
      <c r="N529" s="346">
        <v>2489290</v>
      </c>
      <c r="O529" s="346">
        <v>2205308</v>
      </c>
      <c r="P529" s="346">
        <v>2167214</v>
      </c>
      <c r="Q529" s="346">
        <v>69593.055955167714</v>
      </c>
      <c r="R529" s="346">
        <v>82250.967524626816</v>
      </c>
      <c r="S529" s="346">
        <v>-18925.770422964997</v>
      </c>
      <c r="T529" s="346">
        <v>95574.101932207006</v>
      </c>
      <c r="U529" s="346">
        <v>101569.85583118815</v>
      </c>
      <c r="V529" s="353">
        <f t="shared" si="42"/>
        <v>0.14885031049958683</v>
      </c>
      <c r="W529" s="288">
        <v>0.15865051544181663</v>
      </c>
      <c r="X529" s="288">
        <v>0.15007279952106525</v>
      </c>
      <c r="Y529" s="288">
        <v>0.14375763305326916</v>
      </c>
      <c r="Z529" s="288">
        <v>0.1536550870542687</v>
      </c>
      <c r="AA529" s="288">
        <v>0.13787834504670227</v>
      </c>
      <c r="AB529" s="288">
        <v>0.149087482880399</v>
      </c>
      <c r="AC529" s="345" t="str">
        <f t="shared" si="43"/>
        <v>Dhaka FR Non-PNP</v>
      </c>
      <c r="AD529" s="363">
        <v>1735070</v>
      </c>
      <c r="AE529" s="363">
        <v>2064415</v>
      </c>
      <c r="AF529" s="363">
        <v>2489290</v>
      </c>
      <c r="AG529" s="363">
        <v>2205308</v>
      </c>
      <c r="AH529" s="363">
        <v>2167214</v>
      </c>
      <c r="AI529" s="363">
        <v>1816946</v>
      </c>
      <c r="AJ529" s="364">
        <f t="shared" si="44"/>
        <v>12478243</v>
      </c>
      <c r="AK529" s="365">
        <v>274487.91580000002</v>
      </c>
      <c r="AL529" s="365">
        <v>313172.0589</v>
      </c>
      <c r="AM529" s="365">
        <v>357710.973</v>
      </c>
      <c r="AN529" s="365">
        <v>338955.83960000001</v>
      </c>
      <c r="AO529" s="365">
        <v>304927.29119999998</v>
      </c>
      <c r="AP529" s="365">
        <v>270490.99550000002</v>
      </c>
      <c r="AQ529" s="366">
        <f t="shared" si="45"/>
        <v>1859745.0739999998</v>
      </c>
      <c r="AR529" s="288">
        <f t="shared" si="46"/>
        <v>0.14903901727190277</v>
      </c>
      <c r="AS529" s="357" t="s">
        <v>1497</v>
      </c>
    </row>
    <row r="530" spans="1:45" hidden="1">
      <c r="A530" s="343">
        <v>255</v>
      </c>
      <c r="B530" s="343" t="s">
        <v>1276</v>
      </c>
      <c r="C530" s="343" t="s">
        <v>2166</v>
      </c>
      <c r="D530" s="343">
        <v>2398</v>
      </c>
      <c r="E530" s="345" t="s">
        <v>389</v>
      </c>
      <c r="F530" s="345" t="s">
        <v>1537</v>
      </c>
      <c r="G530" s="352" t="s">
        <v>1041</v>
      </c>
      <c r="H530" s="343" t="s">
        <v>389</v>
      </c>
      <c r="I530" s="343" t="s">
        <v>1863</v>
      </c>
      <c r="J530" s="346">
        <v>1701320.4</v>
      </c>
      <c r="K530" s="347">
        <v>4.7099971834070137E-2</v>
      </c>
      <c r="L530" s="346">
        <v>1543809</v>
      </c>
      <c r="M530" s="346">
        <v>1903949</v>
      </c>
      <c r="N530" s="346">
        <v>1760555</v>
      </c>
      <c r="O530" s="346">
        <v>1590193</v>
      </c>
      <c r="P530" s="346">
        <v>1708096</v>
      </c>
      <c r="Q530" s="346">
        <v>84675.92902464926</v>
      </c>
      <c r="R530" s="346">
        <v>70712.145639578608</v>
      </c>
      <c r="S530" s="346">
        <v>82996.860746235325</v>
      </c>
      <c r="T530" s="346">
        <v>71555.681148775126</v>
      </c>
      <c r="U530" s="346">
        <v>90720.098044406332</v>
      </c>
      <c r="V530" s="353">
        <f t="shared" si="42"/>
        <v>0.15133800867137853</v>
      </c>
      <c r="W530" s="288">
        <v>0.15839404519834255</v>
      </c>
      <c r="X530" s="288">
        <v>0.12559448624858874</v>
      </c>
      <c r="Y530" s="288">
        <v>0.1440007357010418</v>
      </c>
      <c r="Z530" s="288">
        <v>0.16158964878620277</v>
      </c>
      <c r="AA530" s="288">
        <v>0.14118317911750486</v>
      </c>
      <c r="AB530" s="288">
        <v>0.17726595697659056</v>
      </c>
      <c r="AC530" s="345" t="str">
        <f t="shared" si="43"/>
        <v>Rangpur FR Non-PNP</v>
      </c>
      <c r="AD530" s="363">
        <v>1543809</v>
      </c>
      <c r="AE530" s="363">
        <v>1903949</v>
      </c>
      <c r="AF530" s="363">
        <v>1760555</v>
      </c>
      <c r="AG530" s="363">
        <v>1590193</v>
      </c>
      <c r="AH530" s="363">
        <v>1708096</v>
      </c>
      <c r="AI530" s="363">
        <v>1205870</v>
      </c>
      <c r="AJ530" s="364">
        <f t="shared" si="44"/>
        <v>9712472</v>
      </c>
      <c r="AK530" s="365">
        <v>245774.07440000001</v>
      </c>
      <c r="AL530" s="365">
        <v>241230.3383</v>
      </c>
      <c r="AM530" s="365">
        <v>249470.5018</v>
      </c>
      <c r="AN530" s="365">
        <v>257452.08479999998</v>
      </c>
      <c r="AO530" s="365">
        <v>230251.20600000001</v>
      </c>
      <c r="AP530" s="365">
        <v>213666.5196</v>
      </c>
      <c r="AQ530" s="366">
        <f t="shared" si="45"/>
        <v>1437844.7249</v>
      </c>
      <c r="AR530" s="288">
        <f t="shared" si="46"/>
        <v>0.14804106770140496</v>
      </c>
      <c r="AS530" s="357" t="s">
        <v>1501</v>
      </c>
    </row>
    <row r="531" spans="1:45" hidden="1">
      <c r="A531" s="343">
        <v>221</v>
      </c>
      <c r="B531" s="343" t="s">
        <v>1219</v>
      </c>
      <c r="C531" s="343" t="s">
        <v>2167</v>
      </c>
      <c r="D531" s="343">
        <v>1735</v>
      </c>
      <c r="E531" s="345" t="s">
        <v>52</v>
      </c>
      <c r="F531" s="345" t="s">
        <v>1537</v>
      </c>
      <c r="G531" s="352" t="s">
        <v>1041</v>
      </c>
      <c r="H531" s="343" t="s">
        <v>52</v>
      </c>
      <c r="I531" s="343" t="s">
        <v>52</v>
      </c>
      <c r="J531" s="346">
        <v>2142136.7999999998</v>
      </c>
      <c r="K531" s="347">
        <v>6.1620163307057559E-2</v>
      </c>
      <c r="L531" s="346">
        <v>1897774</v>
      </c>
      <c r="M531" s="346">
        <v>2124197</v>
      </c>
      <c r="N531" s="346">
        <v>2376382</v>
      </c>
      <c r="O531" s="346">
        <v>1982934</v>
      </c>
      <c r="P531" s="346">
        <v>2329397</v>
      </c>
      <c r="Q531" s="346">
        <v>144401.46991972535</v>
      </c>
      <c r="R531" s="346">
        <v>131982.59064357204</v>
      </c>
      <c r="S531" s="346">
        <v>135873.75544036215</v>
      </c>
      <c r="T531" s="346">
        <v>107779.52378128894</v>
      </c>
      <c r="U531" s="346">
        <v>139956.75742533989</v>
      </c>
      <c r="V531" s="353">
        <f t="shared" si="42"/>
        <v>0.16696926469176165</v>
      </c>
      <c r="W531" s="288">
        <v>0.16408993155509508</v>
      </c>
      <c r="X531" s="288">
        <v>0.16112336972998445</v>
      </c>
      <c r="Y531" s="288">
        <v>0.16158954400112291</v>
      </c>
      <c r="Z531" s="288">
        <v>0.17011585964315096</v>
      </c>
      <c r="AA531" s="288">
        <v>0.16736829277451354</v>
      </c>
      <c r="AB531" s="288">
        <v>0.17752859044670302</v>
      </c>
      <c r="AC531" s="345" t="str">
        <f t="shared" si="43"/>
        <v>Dhaka FR Non-PNP</v>
      </c>
      <c r="AD531" s="363">
        <v>1897774</v>
      </c>
      <c r="AE531" s="363">
        <v>2124197</v>
      </c>
      <c r="AF531" s="363">
        <v>2376382</v>
      </c>
      <c r="AG531" s="363">
        <v>1982934</v>
      </c>
      <c r="AH531" s="363">
        <v>2329397</v>
      </c>
      <c r="AI531" s="363">
        <v>1918283</v>
      </c>
      <c r="AJ531" s="364">
        <f t="shared" si="44"/>
        <v>12628967</v>
      </c>
      <c r="AK531" s="365">
        <v>313322.3223</v>
      </c>
      <c r="AL531" s="365">
        <v>343695.07459999999</v>
      </c>
      <c r="AM531" s="365">
        <v>381171.67279999994</v>
      </c>
      <c r="AN531" s="365">
        <v>337098.78</v>
      </c>
      <c r="AO531" s="365">
        <v>380157.91680000001</v>
      </c>
      <c r="AP531" s="365">
        <v>340686.88320000004</v>
      </c>
      <c r="AQ531" s="366">
        <f t="shared" si="45"/>
        <v>2096132.6497000002</v>
      </c>
      <c r="AR531" s="288">
        <f t="shared" si="46"/>
        <v>0.165978155592615</v>
      </c>
      <c r="AS531" s="357" t="s">
        <v>1497</v>
      </c>
    </row>
    <row r="532" spans="1:45" hidden="1">
      <c r="A532" s="343">
        <v>510</v>
      </c>
      <c r="B532" s="343" t="s">
        <v>1099</v>
      </c>
      <c r="C532" s="343" t="s">
        <v>2168</v>
      </c>
      <c r="D532" s="343">
        <v>1211</v>
      </c>
      <c r="E532" s="345" t="s">
        <v>52</v>
      </c>
      <c r="F532" s="345" t="s">
        <v>1537</v>
      </c>
      <c r="G532" s="352" t="s">
        <v>1041</v>
      </c>
      <c r="H532" s="343" t="s">
        <v>98</v>
      </c>
      <c r="I532" s="343" t="s">
        <v>52</v>
      </c>
      <c r="J532" s="346">
        <v>1293829.3999999999</v>
      </c>
      <c r="K532" s="347">
        <v>2.9443321744589995E-2</v>
      </c>
      <c r="L532" s="346">
        <v>1167577</v>
      </c>
      <c r="M532" s="346">
        <v>1303018</v>
      </c>
      <c r="N532" s="346">
        <v>1600603</v>
      </c>
      <c r="O532" s="346">
        <v>944684</v>
      </c>
      <c r="P532" s="346">
        <v>1453265</v>
      </c>
      <c r="Q532" s="346">
        <v>41055.882719223155</v>
      </c>
      <c r="R532" s="346">
        <v>47570.856271018041</v>
      </c>
      <c r="S532" s="346">
        <v>93021.105487178313</v>
      </c>
      <c r="T532" s="346">
        <v>24087.962380077719</v>
      </c>
      <c r="U532" s="346">
        <v>-15262.630323448102</v>
      </c>
      <c r="V532" s="353">
        <f t="shared" si="42"/>
        <v>0.14945808756706203</v>
      </c>
      <c r="W532" s="288">
        <v>0.14942934961696494</v>
      </c>
      <c r="X532" s="288">
        <v>0.14420381213613567</v>
      </c>
      <c r="Y532" s="288">
        <v>0.13539569200883877</v>
      </c>
      <c r="Z532" s="288">
        <v>0.16005221089983043</v>
      </c>
      <c r="AA532" s="288">
        <v>0.14277328134550715</v>
      </c>
      <c r="AB532" s="288">
        <v>0.16489417939509521</v>
      </c>
      <c r="AC532" s="345" t="str">
        <f t="shared" si="43"/>
        <v>Dhaka FR Non-PNP</v>
      </c>
      <c r="AD532" s="363">
        <v>1167577</v>
      </c>
      <c r="AE532" s="363">
        <v>1303018</v>
      </c>
      <c r="AF532" s="363">
        <v>1600603</v>
      </c>
      <c r="AG532" s="363">
        <v>944684</v>
      </c>
      <c r="AH532" s="363">
        <v>1453265</v>
      </c>
      <c r="AI532" s="363">
        <v>1024629</v>
      </c>
      <c r="AJ532" s="364">
        <f t="shared" si="44"/>
        <v>7493776</v>
      </c>
      <c r="AK532" s="365">
        <v>175953.85389999999</v>
      </c>
      <c r="AL532" s="365">
        <v>187634.59199999998</v>
      </c>
      <c r="AM532" s="365">
        <v>216401.25519999999</v>
      </c>
      <c r="AN532" s="365">
        <v>151149.44</v>
      </c>
      <c r="AO532" s="365">
        <v>207235.58900000001</v>
      </c>
      <c r="AP532" s="365">
        <v>168961.32209999999</v>
      </c>
      <c r="AQ532" s="366">
        <f t="shared" si="45"/>
        <v>1107336.0521999998</v>
      </c>
      <c r="AR532" s="288">
        <f t="shared" si="46"/>
        <v>0.14776743422808472</v>
      </c>
      <c r="AS532" s="357" t="s">
        <v>1497</v>
      </c>
    </row>
    <row r="533" spans="1:45" hidden="1">
      <c r="A533" s="343">
        <v>195</v>
      </c>
      <c r="B533" s="343" t="s">
        <v>1257</v>
      </c>
      <c r="C533" s="343" t="s">
        <v>2169</v>
      </c>
      <c r="D533" s="343">
        <v>2060</v>
      </c>
      <c r="E533" s="345" t="s">
        <v>52</v>
      </c>
      <c r="F533" s="345" t="s">
        <v>1537</v>
      </c>
      <c r="G533" s="352" t="s">
        <v>1041</v>
      </c>
      <c r="H533" s="343" t="s">
        <v>52</v>
      </c>
      <c r="I533" s="343" t="s">
        <v>52</v>
      </c>
      <c r="J533" s="346">
        <v>2428267.2000000002</v>
      </c>
      <c r="K533" s="347">
        <v>5.0164137328669214E-2</v>
      </c>
      <c r="L533" s="346">
        <v>2418578</v>
      </c>
      <c r="M533" s="346">
        <v>2571782</v>
      </c>
      <c r="N533" s="346">
        <v>2569829</v>
      </c>
      <c r="O533" s="346">
        <v>2109087</v>
      </c>
      <c r="P533" s="346">
        <v>2472060</v>
      </c>
      <c r="Q533" s="346">
        <v>122055.0179460682</v>
      </c>
      <c r="R533" s="346">
        <v>139823.97638144781</v>
      </c>
      <c r="S533" s="346">
        <v>147722.71213894192</v>
      </c>
      <c r="T533" s="346">
        <v>78031.950808239111</v>
      </c>
      <c r="U533" s="346">
        <v>121425.98918281839</v>
      </c>
      <c r="V533" s="353">
        <f t="shared" si="42"/>
        <v>0.16017359737319786</v>
      </c>
      <c r="W533" s="288">
        <v>0.15795180602741937</v>
      </c>
      <c r="X533" s="288">
        <v>0.15720554731526715</v>
      </c>
      <c r="Y533" s="288">
        <v>0.15524552832722538</v>
      </c>
      <c r="Z533" s="288">
        <v>0.16555943743073961</v>
      </c>
      <c r="AA533" s="288">
        <v>0.15453965411325818</v>
      </c>
      <c r="AB533" s="288">
        <v>0.17053961102527751</v>
      </c>
      <c r="AC533" s="345" t="str">
        <f t="shared" si="43"/>
        <v>Dhaka FR Non-PNP</v>
      </c>
      <c r="AD533" s="363">
        <v>2418578</v>
      </c>
      <c r="AE533" s="363">
        <v>2571782</v>
      </c>
      <c r="AF533" s="363">
        <v>2569829</v>
      </c>
      <c r="AG533" s="363">
        <v>2109087</v>
      </c>
      <c r="AH533" s="363">
        <v>2472060</v>
      </c>
      <c r="AI533" s="363">
        <v>2149120</v>
      </c>
      <c r="AJ533" s="364">
        <f t="shared" si="44"/>
        <v>14290456</v>
      </c>
      <c r="AK533" s="365">
        <v>390358.81199999998</v>
      </c>
      <c r="AL533" s="365">
        <v>405055.66499999998</v>
      </c>
      <c r="AM533" s="365">
        <v>397552.54629999999</v>
      </c>
      <c r="AN533" s="365">
        <v>348091.54200000002</v>
      </c>
      <c r="AO533" s="365">
        <v>380697.39399999997</v>
      </c>
      <c r="AP533" s="365">
        <v>366205.6176</v>
      </c>
      <c r="AQ533" s="366">
        <f t="shared" si="45"/>
        <v>2287961.5768999998</v>
      </c>
      <c r="AR533" s="288">
        <f t="shared" si="46"/>
        <v>0.16010416860735582</v>
      </c>
      <c r="AS533" s="357" t="s">
        <v>1497</v>
      </c>
    </row>
    <row r="534" spans="1:45" hidden="1">
      <c r="A534" s="343">
        <v>187</v>
      </c>
      <c r="B534" s="343" t="s">
        <v>1263</v>
      </c>
      <c r="C534" s="343" t="s">
        <v>2170</v>
      </c>
      <c r="D534" s="343">
        <v>2145</v>
      </c>
      <c r="E534" s="345" t="s">
        <v>52</v>
      </c>
      <c r="F534" s="345" t="s">
        <v>1537</v>
      </c>
      <c r="G534" s="352" t="s">
        <v>1041</v>
      </c>
      <c r="H534" s="343" t="s">
        <v>542</v>
      </c>
      <c r="I534" s="343" t="s">
        <v>52</v>
      </c>
      <c r="J534" s="346">
        <v>1913051.4</v>
      </c>
      <c r="K534" s="347">
        <v>7.2858431061501069E-2</v>
      </c>
      <c r="L534" s="346">
        <v>1803057</v>
      </c>
      <c r="M534" s="346">
        <v>1780587</v>
      </c>
      <c r="N534" s="346">
        <v>2136587</v>
      </c>
      <c r="O534" s="346">
        <v>1568168</v>
      </c>
      <c r="P534" s="346">
        <v>2276858</v>
      </c>
      <c r="Q534" s="346">
        <v>123440.52598378054</v>
      </c>
      <c r="R534" s="346">
        <v>124390.77490983062</v>
      </c>
      <c r="S534" s="346">
        <v>206229.99658724514</v>
      </c>
      <c r="T534" s="346">
        <v>68623.589112938207</v>
      </c>
      <c r="U534" s="346">
        <v>174224.73112624593</v>
      </c>
      <c r="V534" s="353">
        <f t="shared" si="42"/>
        <v>0.18385242277065458</v>
      </c>
      <c r="W534" s="288">
        <v>0.1738493884484231</v>
      </c>
      <c r="X534" s="288">
        <v>0.18317529345525155</v>
      </c>
      <c r="Y534" s="288">
        <v>0.18194249677462881</v>
      </c>
      <c r="Z534" s="288">
        <v>0.19458000791437538</v>
      </c>
      <c r="AA534" s="288">
        <v>0.17478883523272715</v>
      </c>
      <c r="AB534" s="288">
        <v>0.1947785147985214</v>
      </c>
      <c r="AC534" s="345" t="str">
        <f t="shared" si="43"/>
        <v>Dhaka FR Non-PNP</v>
      </c>
      <c r="AD534" s="363">
        <v>1803057</v>
      </c>
      <c r="AE534" s="363">
        <v>1780587</v>
      </c>
      <c r="AF534" s="363">
        <v>2136587</v>
      </c>
      <c r="AG534" s="363">
        <v>1568168</v>
      </c>
      <c r="AH534" s="363">
        <v>2276858</v>
      </c>
      <c r="AI534" s="363">
        <v>1795070</v>
      </c>
      <c r="AJ534" s="364">
        <f t="shared" si="44"/>
        <v>11360327</v>
      </c>
      <c r="AK534" s="365">
        <v>315354.49440000003</v>
      </c>
      <c r="AL534" s="365">
        <v>325134.821</v>
      </c>
      <c r="AM534" s="365">
        <v>388004.01760000002</v>
      </c>
      <c r="AN534" s="365">
        <v>305165.49280000001</v>
      </c>
      <c r="AO534" s="365">
        <v>393896.43399999995</v>
      </c>
      <c r="AP534" s="365">
        <v>349136.05800000002</v>
      </c>
      <c r="AQ534" s="366">
        <f t="shared" si="45"/>
        <v>2076691.3177999998</v>
      </c>
      <c r="AR534" s="288">
        <f t="shared" si="46"/>
        <v>0.18280207231710846</v>
      </c>
      <c r="AS534" s="357" t="s">
        <v>1497</v>
      </c>
    </row>
    <row r="535" spans="1:45" hidden="1">
      <c r="A535" s="343">
        <v>204</v>
      </c>
      <c r="B535" s="343" t="s">
        <v>1126</v>
      </c>
      <c r="C535" s="343" t="s">
        <v>2171</v>
      </c>
      <c r="D535" s="343">
        <v>1369</v>
      </c>
      <c r="E535" s="345" t="s">
        <v>52</v>
      </c>
      <c r="F535" s="345" t="s">
        <v>1537</v>
      </c>
      <c r="G535" s="352" t="s">
        <v>1041</v>
      </c>
      <c r="H535" s="343" t="s">
        <v>79</v>
      </c>
      <c r="I535" s="343" t="s">
        <v>52</v>
      </c>
      <c r="J535" s="346">
        <v>2466468.7999999998</v>
      </c>
      <c r="K535" s="347">
        <v>7.2204336164601923E-2</v>
      </c>
      <c r="L535" s="346">
        <v>2354509</v>
      </c>
      <c r="M535" s="346">
        <v>2382122</v>
      </c>
      <c r="N535" s="346">
        <v>2814620</v>
      </c>
      <c r="O535" s="346">
        <v>2108869</v>
      </c>
      <c r="P535" s="346">
        <v>2672224</v>
      </c>
      <c r="Q535" s="346">
        <v>164040.77989472827</v>
      </c>
      <c r="R535" s="346">
        <v>153296.65104716102</v>
      </c>
      <c r="S535" s="346">
        <v>245352.93209520029</v>
      </c>
      <c r="T535" s="346">
        <v>117737.37891754432</v>
      </c>
      <c r="U535" s="346">
        <v>210020.96991887764</v>
      </c>
      <c r="V535" s="353">
        <f t="shared" si="42"/>
        <v>0.16873044753103694</v>
      </c>
      <c r="W535" s="288">
        <v>0.16860471069473271</v>
      </c>
      <c r="X535" s="288">
        <v>0.16474234612010308</v>
      </c>
      <c r="Y535" s="288">
        <v>0.16005795964736408</v>
      </c>
      <c r="Z535" s="288">
        <v>0.1739653654829916</v>
      </c>
      <c r="AA535" s="288">
        <v>0.16456258035331761</v>
      </c>
      <c r="AB535" s="288">
        <v>0.18044972288771258</v>
      </c>
      <c r="AC535" s="345" t="str">
        <f t="shared" si="43"/>
        <v>Dhaka FR Non-PNP</v>
      </c>
      <c r="AD535" s="363">
        <v>2354509</v>
      </c>
      <c r="AE535" s="363">
        <v>2382122</v>
      </c>
      <c r="AF535" s="363">
        <v>2814620</v>
      </c>
      <c r="AG535" s="363">
        <v>2108869</v>
      </c>
      <c r="AH535" s="363">
        <v>2672224</v>
      </c>
      <c r="AI535" s="363">
        <v>2072134</v>
      </c>
      <c r="AJ535" s="364">
        <f t="shared" si="44"/>
        <v>14404478</v>
      </c>
      <c r="AK535" s="365">
        <v>397441.45679999999</v>
      </c>
      <c r="AL535" s="365">
        <v>394002.81339999998</v>
      </c>
      <c r="AM535" s="365">
        <v>449212.87319999997</v>
      </c>
      <c r="AN535" s="365">
        <v>366732.31910000002</v>
      </c>
      <c r="AO535" s="365">
        <v>451071.58</v>
      </c>
      <c r="AP535" s="365">
        <v>373808.28320000001</v>
      </c>
      <c r="AQ535" s="366">
        <f t="shared" si="45"/>
        <v>2432269.3256999999</v>
      </c>
      <c r="AR535" s="288">
        <f t="shared" si="46"/>
        <v>0.16885508282216127</v>
      </c>
      <c r="AS535" s="357" t="s">
        <v>1497</v>
      </c>
    </row>
    <row r="536" spans="1:45" hidden="1">
      <c r="A536" s="343">
        <v>639</v>
      </c>
      <c r="B536" s="343" t="s">
        <v>1078</v>
      </c>
      <c r="C536" s="343" t="s">
        <v>2172</v>
      </c>
      <c r="D536" s="343">
        <v>1141</v>
      </c>
      <c r="E536" s="345" t="s">
        <v>52</v>
      </c>
      <c r="F536" s="345" t="s">
        <v>1537</v>
      </c>
      <c r="G536" s="352" t="s">
        <v>1041</v>
      </c>
      <c r="H536" s="343" t="s">
        <v>52</v>
      </c>
      <c r="I536" s="343" t="s">
        <v>52</v>
      </c>
      <c r="J536" s="346">
        <v>1080375.2</v>
      </c>
      <c r="K536" s="347">
        <v>2.4791612821098836E-2</v>
      </c>
      <c r="L536" s="346">
        <v>942171</v>
      </c>
      <c r="M536" s="346">
        <v>1005173</v>
      </c>
      <c r="N536" s="346">
        <v>1317342</v>
      </c>
      <c r="O536" s="346">
        <v>888117</v>
      </c>
      <c r="P536" s="346">
        <v>1249073</v>
      </c>
      <c r="Q536" s="346">
        <v>27445.627819493995</v>
      </c>
      <c r="R536" s="346">
        <v>23015.278839485545</v>
      </c>
      <c r="S536" s="346">
        <v>46926.753405435069</v>
      </c>
      <c r="T536" s="346">
        <v>4508.0851835475769</v>
      </c>
      <c r="U536" s="346">
        <v>32025.473051623907</v>
      </c>
      <c r="V536" s="353">
        <f t="shared" si="42"/>
        <v>0.16278053935642009</v>
      </c>
      <c r="W536" s="288">
        <v>0.17453569849438247</v>
      </c>
      <c r="X536" s="288">
        <v>0.16486550419953164</v>
      </c>
      <c r="Y536" s="288">
        <v>0.15212899098518665</v>
      </c>
      <c r="Z536" s="288">
        <v>0.1666354948429809</v>
      </c>
      <c r="AA536" s="288">
        <v>0.15384420716569933</v>
      </c>
      <c r="AB536" s="288">
        <v>0.16467334045073959</v>
      </c>
      <c r="AC536" s="345" t="str">
        <f t="shared" si="43"/>
        <v>Dhaka FR Non-PNP</v>
      </c>
      <c r="AD536" s="363">
        <v>942171</v>
      </c>
      <c r="AE536" s="363">
        <v>1005173</v>
      </c>
      <c r="AF536" s="363">
        <v>1317342</v>
      </c>
      <c r="AG536" s="363">
        <v>888117</v>
      </c>
      <c r="AH536" s="363">
        <v>1249073</v>
      </c>
      <c r="AI536" s="363">
        <v>965814</v>
      </c>
      <c r="AJ536" s="364">
        <f t="shared" si="44"/>
        <v>6367690</v>
      </c>
      <c r="AK536" s="365">
        <v>167989.26759999999</v>
      </c>
      <c r="AL536" s="365">
        <v>165853.38</v>
      </c>
      <c r="AM536" s="365">
        <v>200367.56610000003</v>
      </c>
      <c r="AN536" s="365">
        <v>147960.45879999999</v>
      </c>
      <c r="AO536" s="365">
        <v>194979.82699999999</v>
      </c>
      <c r="AP536" s="365">
        <v>158969.6924</v>
      </c>
      <c r="AQ536" s="366">
        <f t="shared" si="45"/>
        <v>1036120.1919000002</v>
      </c>
      <c r="AR536" s="288">
        <f t="shared" si="46"/>
        <v>0.16271523769216156</v>
      </c>
      <c r="AS536" s="357" t="s">
        <v>1497</v>
      </c>
    </row>
    <row r="537" spans="1:45" hidden="1">
      <c r="A537" s="343">
        <v>561</v>
      </c>
      <c r="B537" s="343" t="s">
        <v>1050</v>
      </c>
      <c r="C537" s="343" t="s">
        <v>1051</v>
      </c>
      <c r="D537" s="343">
        <v>1006</v>
      </c>
      <c r="E537" s="345" t="s">
        <v>107</v>
      </c>
      <c r="F537" s="345" t="s">
        <v>1537</v>
      </c>
      <c r="G537" s="352" t="s">
        <v>1041</v>
      </c>
      <c r="H537" s="343" t="s">
        <v>226</v>
      </c>
      <c r="I537" s="343" t="s">
        <v>1863</v>
      </c>
      <c r="J537" s="346">
        <v>972271.2</v>
      </c>
      <c r="K537" s="347">
        <v>3.4274906064177366E-2</v>
      </c>
      <c r="L537" s="346">
        <v>866979</v>
      </c>
      <c r="M537" s="346">
        <v>1026237</v>
      </c>
      <c r="N537" s="346">
        <v>1162267</v>
      </c>
      <c r="O537" s="346">
        <v>681930</v>
      </c>
      <c r="P537" s="346">
        <v>1123943</v>
      </c>
      <c r="Q537" s="346">
        <v>9864.6066072334361</v>
      </c>
      <c r="R537" s="346">
        <v>28329.023993996176</v>
      </c>
      <c r="S537" s="346">
        <v>64050.29796155775</v>
      </c>
      <c r="T537" s="346">
        <v>9511.3111629321502</v>
      </c>
      <c r="U537" s="346">
        <v>54867.280518805492</v>
      </c>
      <c r="V537" s="353">
        <f t="shared" si="42"/>
        <v>0.15848922409331512</v>
      </c>
      <c r="W537" s="288">
        <v>0.14829155033108671</v>
      </c>
      <c r="X537" s="288">
        <v>0.15522154334707849</v>
      </c>
      <c r="Y537" s="288">
        <v>0.15410987850191746</v>
      </c>
      <c r="Z537" s="288">
        <v>0.16354469102741079</v>
      </c>
      <c r="AA537" s="288">
        <v>0.15799504962189209</v>
      </c>
      <c r="AB537" s="288">
        <v>0.1717726317305053</v>
      </c>
      <c r="AC537" s="345" t="str">
        <f t="shared" si="43"/>
        <v>Rajshahi FR Non-PNP</v>
      </c>
      <c r="AD537" s="363">
        <v>866979</v>
      </c>
      <c r="AE537" s="363">
        <v>1026237</v>
      </c>
      <c r="AF537" s="363">
        <v>1162267</v>
      </c>
      <c r="AG537" s="363">
        <v>681930</v>
      </c>
      <c r="AH537" s="363">
        <v>1123943</v>
      </c>
      <c r="AI537" s="363">
        <v>727881</v>
      </c>
      <c r="AJ537" s="364">
        <f t="shared" si="44"/>
        <v>5589237</v>
      </c>
      <c r="AK537" s="365">
        <v>128572.68909999999</v>
      </c>
      <c r="AL537" s="365">
        <v>157321.97879999998</v>
      </c>
      <c r="AM537" s="365">
        <v>178524.51839999997</v>
      </c>
      <c r="AN537" s="365">
        <v>111563.42079999999</v>
      </c>
      <c r="AO537" s="365">
        <v>188148.22560000001</v>
      </c>
      <c r="AP537" s="365">
        <v>124977.16769999999</v>
      </c>
      <c r="AQ537" s="366">
        <f t="shared" si="45"/>
        <v>889108.0003999999</v>
      </c>
      <c r="AR537" s="288">
        <f t="shared" si="46"/>
        <v>0.15907502229731893</v>
      </c>
      <c r="AS537" s="357" t="s">
        <v>1499</v>
      </c>
    </row>
    <row r="538" spans="1:45" hidden="1">
      <c r="A538" s="343">
        <v>355</v>
      </c>
      <c r="B538" s="343" t="s">
        <v>1094</v>
      </c>
      <c r="C538" s="343" t="s">
        <v>2173</v>
      </c>
      <c r="D538" s="343">
        <v>1200</v>
      </c>
      <c r="E538" s="345" t="s">
        <v>52</v>
      </c>
      <c r="F538" s="345" t="s">
        <v>1537</v>
      </c>
      <c r="G538" s="352" t="s">
        <v>1041</v>
      </c>
      <c r="H538" s="343" t="s">
        <v>52</v>
      </c>
      <c r="I538" s="343" t="s">
        <v>52</v>
      </c>
      <c r="J538" s="346">
        <v>1728903.4</v>
      </c>
      <c r="K538" s="347">
        <v>7.2111557999403206E-2</v>
      </c>
      <c r="L538" s="346">
        <v>1531589</v>
      </c>
      <c r="M538" s="346">
        <v>1588046</v>
      </c>
      <c r="N538" s="346">
        <v>1866117</v>
      </c>
      <c r="O538" s="346">
        <v>1538814</v>
      </c>
      <c r="P538" s="346">
        <v>2119951</v>
      </c>
      <c r="Q538" s="346">
        <v>92388.59472337726</v>
      </c>
      <c r="R538" s="346">
        <v>84274.932983335224</v>
      </c>
      <c r="S538" s="346">
        <v>150177.8960467726</v>
      </c>
      <c r="T538" s="346">
        <v>113338.87103642957</v>
      </c>
      <c r="U538" s="346">
        <v>183189.29423241236</v>
      </c>
      <c r="V538" s="353">
        <f t="shared" si="42"/>
        <v>0.17486936422002272</v>
      </c>
      <c r="W538" s="288">
        <v>0.16905208006407296</v>
      </c>
      <c r="X538" s="288">
        <v>0.17118327055584406</v>
      </c>
      <c r="Y538" s="288">
        <v>0.17109818076303257</v>
      </c>
      <c r="Z538" s="288">
        <v>0.18463994432795933</v>
      </c>
      <c r="AA538" s="288">
        <v>0.17325889424909108</v>
      </c>
      <c r="AB538" s="288">
        <v>0.17998381536013613</v>
      </c>
      <c r="AC538" s="345" t="str">
        <f t="shared" si="43"/>
        <v>Dhaka FR Non-PNP</v>
      </c>
      <c r="AD538" s="363">
        <v>1531589</v>
      </c>
      <c r="AE538" s="363">
        <v>1588046</v>
      </c>
      <c r="AF538" s="363">
        <v>1866117</v>
      </c>
      <c r="AG538" s="363">
        <v>1538814</v>
      </c>
      <c r="AH538" s="363">
        <v>2119951</v>
      </c>
      <c r="AI538" s="363">
        <v>1658903</v>
      </c>
      <c r="AJ538" s="364">
        <f t="shared" si="44"/>
        <v>10303420</v>
      </c>
      <c r="AK538" s="365">
        <v>260676.44779999999</v>
      </c>
      <c r="AL538" s="365">
        <v>273937.58999999997</v>
      </c>
      <c r="AM538" s="365">
        <v>319292.78980000003</v>
      </c>
      <c r="AN538" s="365">
        <v>284065.24899999995</v>
      </c>
      <c r="AO538" s="365">
        <v>381167.36959999998</v>
      </c>
      <c r="AP538" s="365">
        <v>298267.16339999996</v>
      </c>
      <c r="AQ538" s="366">
        <f t="shared" si="45"/>
        <v>1817406.6095999996</v>
      </c>
      <c r="AR538" s="288">
        <f t="shared" si="46"/>
        <v>0.17638867576008738</v>
      </c>
      <c r="AS538" s="357" t="s">
        <v>1497</v>
      </c>
    </row>
    <row r="539" spans="1:45" hidden="1">
      <c r="A539" s="343">
        <v>203</v>
      </c>
      <c r="B539" s="343" t="s">
        <v>1286</v>
      </c>
      <c r="C539" s="343" t="s">
        <v>2174</v>
      </c>
      <c r="D539" s="343">
        <v>2758</v>
      </c>
      <c r="E539" s="345" t="s">
        <v>52</v>
      </c>
      <c r="F539" s="345" t="s">
        <v>1537</v>
      </c>
      <c r="G539" s="352" t="s">
        <v>1041</v>
      </c>
      <c r="H539" s="343" t="s">
        <v>52</v>
      </c>
      <c r="I539" s="343" t="s">
        <v>52</v>
      </c>
      <c r="J539" s="346">
        <v>2275368.4</v>
      </c>
      <c r="K539" s="347">
        <v>6.0054790153516627E-2</v>
      </c>
      <c r="L539" s="346">
        <v>2330528</v>
      </c>
      <c r="M539" s="346">
        <v>2130865</v>
      </c>
      <c r="N539" s="346">
        <v>2542616</v>
      </c>
      <c r="O539" s="346">
        <v>1968029</v>
      </c>
      <c r="P539" s="346">
        <v>2404804</v>
      </c>
      <c r="Q539" s="346">
        <v>147905.89951054606</v>
      </c>
      <c r="R539" s="346">
        <v>68212.991442268889</v>
      </c>
      <c r="S539" s="346">
        <v>171114.3040310003</v>
      </c>
      <c r="T539" s="346">
        <v>119080.39935206156</v>
      </c>
      <c r="U539" s="346">
        <v>176920.26458383753</v>
      </c>
      <c r="V539" s="353">
        <f t="shared" si="42"/>
        <v>0.16952518606934386</v>
      </c>
      <c r="W539" s="288">
        <v>0.16032758570704492</v>
      </c>
      <c r="X539" s="288">
        <v>0.15664334178473932</v>
      </c>
      <c r="Y539" s="288">
        <v>0.16152431568483522</v>
      </c>
      <c r="Z539" s="288">
        <v>0.1817692917549785</v>
      </c>
      <c r="AA539" s="288">
        <v>0.17516884571375549</v>
      </c>
      <c r="AB539" s="288">
        <v>0.18171773577070965</v>
      </c>
      <c r="AC539" s="345" t="str">
        <f t="shared" si="43"/>
        <v>Dhaka FR Non-PNP</v>
      </c>
      <c r="AD539" s="363">
        <v>2330528</v>
      </c>
      <c r="AE539" s="363">
        <v>2130865</v>
      </c>
      <c r="AF539" s="363">
        <v>2542616</v>
      </c>
      <c r="AG539" s="363">
        <v>1968029</v>
      </c>
      <c r="AH539" s="363">
        <v>2404804</v>
      </c>
      <c r="AI539" s="363">
        <v>2017542</v>
      </c>
      <c r="AJ539" s="364">
        <f t="shared" si="44"/>
        <v>13394384</v>
      </c>
      <c r="AK539" s="365">
        <v>373583.6384</v>
      </c>
      <c r="AL539" s="365">
        <v>333267.28600000002</v>
      </c>
      <c r="AM539" s="365">
        <v>410886.58399999997</v>
      </c>
      <c r="AN539" s="365">
        <v>357787.49039999995</v>
      </c>
      <c r="AO539" s="365">
        <v>429738.65350000001</v>
      </c>
      <c r="AP539" s="365">
        <v>366587.01799999998</v>
      </c>
      <c r="AQ539" s="366">
        <f t="shared" si="45"/>
        <v>2271850.6702999999</v>
      </c>
      <c r="AR539" s="288">
        <f t="shared" si="46"/>
        <v>0.16961218002261244</v>
      </c>
      <c r="AS539" s="357" t="s">
        <v>1497</v>
      </c>
    </row>
    <row r="540" spans="1:45" hidden="1">
      <c r="A540" s="343">
        <v>562</v>
      </c>
      <c r="B540" s="343" t="s">
        <v>1095</v>
      </c>
      <c r="C540" s="343" t="s">
        <v>1096</v>
      </c>
      <c r="D540" s="343">
        <v>1200</v>
      </c>
      <c r="E540" s="345" t="s">
        <v>389</v>
      </c>
      <c r="F540" s="345" t="s">
        <v>1537</v>
      </c>
      <c r="G540" s="352" t="s">
        <v>1041</v>
      </c>
      <c r="H540" s="343" t="s">
        <v>1566</v>
      </c>
      <c r="I540" s="343" t="s">
        <v>1863</v>
      </c>
      <c r="J540" s="346">
        <v>1038414</v>
      </c>
      <c r="K540" s="347">
        <v>1.2245033779117037E-3</v>
      </c>
      <c r="L540" s="346">
        <v>831885</v>
      </c>
      <c r="M540" s="346">
        <v>961972</v>
      </c>
      <c r="N540" s="346">
        <v>1280361</v>
      </c>
      <c r="O540" s="346">
        <v>892129</v>
      </c>
      <c r="P540" s="346">
        <v>1225723</v>
      </c>
      <c r="Q540" s="346">
        <v>-93859.306044489</v>
      </c>
      <c r="R540" s="346">
        <v>4820.2498205490701</v>
      </c>
      <c r="S540" s="346">
        <v>44854.710329715017</v>
      </c>
      <c r="T540" s="346">
        <v>7306.6174585334084</v>
      </c>
      <c r="U540" s="346">
        <v>43235.435689045524</v>
      </c>
      <c r="V540" s="353">
        <f t="shared" si="42"/>
        <v>0.15420023853616704</v>
      </c>
      <c r="W540" s="288">
        <v>0.15743899686579446</v>
      </c>
      <c r="X540" s="288">
        <v>0.15700991485374752</v>
      </c>
      <c r="Y540" s="288">
        <v>0.14303082264420275</v>
      </c>
      <c r="Z540" s="288">
        <v>0.16004286606293255</v>
      </c>
      <c r="AA540" s="288">
        <v>0.15134849064506536</v>
      </c>
      <c r="AB540" s="288">
        <v>0.15633034014525965</v>
      </c>
      <c r="AC540" s="345" t="str">
        <f t="shared" si="43"/>
        <v>Rangpur FR Non-PNP</v>
      </c>
      <c r="AD540" s="363">
        <v>831885</v>
      </c>
      <c r="AE540" s="363">
        <v>961972</v>
      </c>
      <c r="AF540" s="363">
        <v>1280361</v>
      </c>
      <c r="AG540" s="363">
        <v>892129</v>
      </c>
      <c r="AH540" s="363">
        <v>1225723</v>
      </c>
      <c r="AI540" s="363">
        <v>921108</v>
      </c>
      <c r="AJ540" s="364">
        <f t="shared" si="44"/>
        <v>6113178</v>
      </c>
      <c r="AK540" s="365">
        <v>132020.4669</v>
      </c>
      <c r="AL540" s="365">
        <v>151029.44700000001</v>
      </c>
      <c r="AM540" s="365">
        <v>182963.7298</v>
      </c>
      <c r="AN540" s="365">
        <v>142740.80000000002</v>
      </c>
      <c r="AO540" s="365">
        <v>188638.92360000001</v>
      </c>
      <c r="AP540" s="365">
        <v>143969.33669999999</v>
      </c>
      <c r="AQ540" s="366">
        <f t="shared" si="45"/>
        <v>941362.70400000003</v>
      </c>
      <c r="AR540" s="288">
        <f t="shared" si="46"/>
        <v>0.15398908783614676</v>
      </c>
      <c r="AS540" s="357" t="s">
        <v>1501</v>
      </c>
    </row>
    <row r="541" spans="1:45" hidden="1">
      <c r="A541" s="343">
        <v>291</v>
      </c>
      <c r="B541" s="343" t="s">
        <v>1097</v>
      </c>
      <c r="C541" s="343" t="s">
        <v>627</v>
      </c>
      <c r="D541" s="343">
        <v>1200</v>
      </c>
      <c r="E541" s="345" t="s">
        <v>52</v>
      </c>
      <c r="F541" s="345" t="s">
        <v>1537</v>
      </c>
      <c r="G541" s="352" t="s">
        <v>1041</v>
      </c>
      <c r="H541" s="343" t="s">
        <v>1098</v>
      </c>
      <c r="I541" s="343" t="s">
        <v>52</v>
      </c>
      <c r="J541" s="346">
        <v>1632472.4</v>
      </c>
      <c r="K541" s="347">
        <v>4.390126548741935E-2</v>
      </c>
      <c r="L541" s="346">
        <v>1637005</v>
      </c>
      <c r="M541" s="346">
        <v>1694979</v>
      </c>
      <c r="N541" s="346">
        <v>1983662</v>
      </c>
      <c r="O541" s="346">
        <v>1321012</v>
      </c>
      <c r="P541" s="346">
        <v>1525704</v>
      </c>
      <c r="Q541" s="346">
        <v>61489.18643894355</v>
      </c>
      <c r="R541" s="346">
        <v>76949.731529592478</v>
      </c>
      <c r="S541" s="346">
        <v>129528.24969890268</v>
      </c>
      <c r="T541" s="346">
        <v>55088.398671582458</v>
      </c>
      <c r="U541" s="346">
        <v>35282.454827401933</v>
      </c>
      <c r="V541" s="353">
        <f t="shared" si="42"/>
        <v>0.15436486843332334</v>
      </c>
      <c r="W541" s="288">
        <v>0.15237178918011565</v>
      </c>
      <c r="X541" s="288">
        <v>0.15001013400616628</v>
      </c>
      <c r="Y541" s="288">
        <v>0.14929582556862536</v>
      </c>
      <c r="Z541" s="288">
        <v>0.16072074430824351</v>
      </c>
      <c r="AA541" s="288">
        <v>0.14887845700250324</v>
      </c>
      <c r="AB541" s="288">
        <v>0.16491226053428612</v>
      </c>
      <c r="AC541" s="345" t="str">
        <f t="shared" si="43"/>
        <v>Dhaka FR Non-PNP</v>
      </c>
      <c r="AD541" s="363">
        <v>1637005</v>
      </c>
      <c r="AE541" s="363">
        <v>1694979</v>
      </c>
      <c r="AF541" s="363">
        <v>1983662</v>
      </c>
      <c r="AG541" s="363">
        <v>1321012</v>
      </c>
      <c r="AH541" s="363">
        <v>1525704</v>
      </c>
      <c r="AI541" s="363">
        <v>1279085</v>
      </c>
      <c r="AJ541" s="364">
        <f t="shared" si="44"/>
        <v>9441447</v>
      </c>
      <c r="AK541" s="365">
        <v>249479.71440000003</v>
      </c>
      <c r="AL541" s="365">
        <v>254924.84160000001</v>
      </c>
      <c r="AM541" s="365">
        <v>296557.61849999998</v>
      </c>
      <c r="AN541" s="365">
        <v>212418.56880000001</v>
      </c>
      <c r="AO541" s="365">
        <v>227482.61550000001</v>
      </c>
      <c r="AP541" s="365">
        <v>210652.12350000002</v>
      </c>
      <c r="AQ541" s="366">
        <f t="shared" si="45"/>
        <v>1451515.4823</v>
      </c>
      <c r="AR541" s="288">
        <f t="shared" si="46"/>
        <v>0.15373866763219662</v>
      </c>
      <c r="AS541" s="357" t="s">
        <v>1497</v>
      </c>
    </row>
    <row r="542" spans="1:45" hidden="1">
      <c r="A542" s="343">
        <v>749</v>
      </c>
      <c r="B542" s="343" t="s">
        <v>1183</v>
      </c>
      <c r="C542" s="343" t="s">
        <v>2175</v>
      </c>
      <c r="D542" s="343">
        <v>1518</v>
      </c>
      <c r="E542" s="345" t="s">
        <v>189</v>
      </c>
      <c r="F542" s="345" t="s">
        <v>1537</v>
      </c>
      <c r="G542" s="352" t="s">
        <v>1041</v>
      </c>
      <c r="H542" s="343" t="s">
        <v>189</v>
      </c>
      <c r="I542" s="343" t="s">
        <v>1863</v>
      </c>
      <c r="J542" s="346">
        <v>679342.4</v>
      </c>
      <c r="K542" s="347">
        <v>1.6635610426344729E-2</v>
      </c>
      <c r="L542" s="346">
        <v>682403</v>
      </c>
      <c r="M542" s="346">
        <v>651461</v>
      </c>
      <c r="N542" s="346">
        <v>815759</v>
      </c>
      <c r="O542" s="346">
        <v>513826</v>
      </c>
      <c r="P542" s="346">
        <v>733263</v>
      </c>
      <c r="Q542" s="346">
        <v>13768.2517746417</v>
      </c>
      <c r="R542" s="346">
        <v>3092.4120617082954</v>
      </c>
      <c r="S542" s="346">
        <v>35644.939978934155</v>
      </c>
      <c r="T542" s="346">
        <v>-10998.93135788705</v>
      </c>
      <c r="U542" s="346">
        <v>14999.705105093162</v>
      </c>
      <c r="V542" s="353">
        <f t="shared" si="42"/>
        <v>0.15303100521768218</v>
      </c>
      <c r="W542" s="288">
        <v>0.13742443318293238</v>
      </c>
      <c r="X542" s="288">
        <v>0.14608694950148315</v>
      </c>
      <c r="Y542" s="288">
        <v>0.15916282551902988</v>
      </c>
      <c r="Z542" s="288">
        <v>0.1586557646199761</v>
      </c>
      <c r="AA542" s="288">
        <v>0.15169819289265671</v>
      </c>
      <c r="AB542" s="288">
        <v>0.16515786559001477</v>
      </c>
      <c r="AC542" s="345" t="str">
        <f t="shared" si="43"/>
        <v>Barishal FR Non-PNP</v>
      </c>
      <c r="AD542" s="363">
        <v>682403</v>
      </c>
      <c r="AE542" s="363">
        <v>651461</v>
      </c>
      <c r="AF542" s="363">
        <v>815759</v>
      </c>
      <c r="AG542" s="363">
        <v>513826</v>
      </c>
      <c r="AH542" s="363">
        <v>733263</v>
      </c>
      <c r="AI542" s="363">
        <v>609510</v>
      </c>
      <c r="AJ542" s="364">
        <f t="shared" si="44"/>
        <v>4006222</v>
      </c>
      <c r="AK542" s="365">
        <v>93967.030799999993</v>
      </c>
      <c r="AL542" s="365">
        <v>95178.45210000001</v>
      </c>
      <c r="AM542" s="365">
        <v>128971.49789999999</v>
      </c>
      <c r="AN542" s="365">
        <v>81544.027500000011</v>
      </c>
      <c r="AO542" s="365">
        <v>112409.37119999999</v>
      </c>
      <c r="AP542" s="365">
        <v>100923.4296</v>
      </c>
      <c r="AQ542" s="366">
        <f t="shared" si="45"/>
        <v>612993.80910000007</v>
      </c>
      <c r="AR542" s="288">
        <f t="shared" si="46"/>
        <v>0.15301044452853588</v>
      </c>
      <c r="AS542" s="357" t="s">
        <v>1495</v>
      </c>
    </row>
    <row r="543" spans="1:45" hidden="1">
      <c r="A543" s="343">
        <v>504</v>
      </c>
      <c r="B543" s="343" t="s">
        <v>1115</v>
      </c>
      <c r="C543" s="343" t="s">
        <v>2176</v>
      </c>
      <c r="D543" s="343">
        <v>1300</v>
      </c>
      <c r="E543" s="345" t="s">
        <v>159</v>
      </c>
      <c r="F543" s="345" t="s">
        <v>1537</v>
      </c>
      <c r="G543" s="352" t="s">
        <v>1041</v>
      </c>
      <c r="H543" s="343" t="s">
        <v>1006</v>
      </c>
      <c r="I543" s="343" t="s">
        <v>1863</v>
      </c>
      <c r="J543" s="346">
        <v>959214.2</v>
      </c>
      <c r="K543" s="347">
        <v>2.8413950118550406E-2</v>
      </c>
      <c r="L543" s="346">
        <v>908569</v>
      </c>
      <c r="M543" s="346">
        <v>874694</v>
      </c>
      <c r="N543" s="346">
        <v>1251441</v>
      </c>
      <c r="O543" s="346">
        <v>748251</v>
      </c>
      <c r="P543" s="346">
        <v>1013116</v>
      </c>
      <c r="Q543" s="346">
        <v>13158.535127088398</v>
      </c>
      <c r="R543" s="346">
        <v>14511.161842494796</v>
      </c>
      <c r="S543" s="346">
        <v>60335.044965614448</v>
      </c>
      <c r="T543" s="346">
        <v>7165.5522481015796</v>
      </c>
      <c r="U543" s="346">
        <v>41105.027975726931</v>
      </c>
      <c r="V543" s="353">
        <f t="shared" si="42"/>
        <v>0.14753009053973179</v>
      </c>
      <c r="W543" s="288">
        <v>0.14308408387120924</v>
      </c>
      <c r="X543" s="288">
        <v>0.14434723346506964</v>
      </c>
      <c r="Y543" s="288">
        <v>0.13828084806228541</v>
      </c>
      <c r="Z543" s="288">
        <v>0.14323809425046885</v>
      </c>
      <c r="AA543" s="288">
        <v>0.14430156429411381</v>
      </c>
      <c r="AB543" s="288">
        <v>0.17192871929524378</v>
      </c>
      <c r="AC543" s="345" t="str">
        <f t="shared" si="43"/>
        <v>Khulna FR Non-PNP</v>
      </c>
      <c r="AD543" s="363">
        <v>908569</v>
      </c>
      <c r="AE543" s="363">
        <v>874694</v>
      </c>
      <c r="AF543" s="363">
        <v>1251441</v>
      </c>
      <c r="AG543" s="363">
        <v>748251</v>
      </c>
      <c r="AH543" s="363">
        <v>1013116</v>
      </c>
      <c r="AI543" s="363">
        <v>793715</v>
      </c>
      <c r="AJ543" s="364">
        <f t="shared" si="44"/>
        <v>5589786</v>
      </c>
      <c r="AK543" s="365">
        <v>130651.93460000001</v>
      </c>
      <c r="AL543" s="365">
        <v>125693.2404</v>
      </c>
      <c r="AM543" s="365">
        <v>174075.0258</v>
      </c>
      <c r="AN543" s="365">
        <v>107149.5432</v>
      </c>
      <c r="AO543" s="365">
        <v>143051.83799999999</v>
      </c>
      <c r="AP543" s="365">
        <v>137777.64000000001</v>
      </c>
      <c r="AQ543" s="366">
        <f t="shared" si="45"/>
        <v>818399.22199999995</v>
      </c>
      <c r="AR543" s="288">
        <f t="shared" si="46"/>
        <v>0.14640975915714841</v>
      </c>
      <c r="AS543" s="357" t="s">
        <v>1514</v>
      </c>
    </row>
    <row r="544" spans="1:45" hidden="1">
      <c r="A544" s="343">
        <v>335</v>
      </c>
      <c r="B544" s="343" t="s">
        <v>1142</v>
      </c>
      <c r="C544" s="343" t="s">
        <v>2177</v>
      </c>
      <c r="D544" s="343">
        <v>1424</v>
      </c>
      <c r="E544" s="345" t="s">
        <v>18</v>
      </c>
      <c r="F544" s="345" t="s">
        <v>1537</v>
      </c>
      <c r="G544" s="352" t="s">
        <v>1041</v>
      </c>
      <c r="H544" s="343" t="s">
        <v>300</v>
      </c>
      <c r="I544" s="343" t="s">
        <v>1863</v>
      </c>
      <c r="J544" s="346">
        <v>1860067.4</v>
      </c>
      <c r="K544" s="347">
        <v>6.4899968034011879E-2</v>
      </c>
      <c r="L544" s="346">
        <v>1661377</v>
      </c>
      <c r="M544" s="346">
        <v>1983114</v>
      </c>
      <c r="N544" s="346">
        <v>2229513</v>
      </c>
      <c r="O544" s="346">
        <v>1386930</v>
      </c>
      <c r="P544" s="346">
        <v>2039403</v>
      </c>
      <c r="Q544" s="346">
        <v>80349.919702248299</v>
      </c>
      <c r="R544" s="346">
        <v>125195.15190287083</v>
      </c>
      <c r="S544" s="346">
        <v>176064.432686819</v>
      </c>
      <c r="T544" s="346">
        <v>76647.295958882867</v>
      </c>
      <c r="U544" s="346">
        <v>145334.77375471685</v>
      </c>
      <c r="V544" s="353">
        <f t="shared" si="42"/>
        <v>0.16706099560210227</v>
      </c>
      <c r="W544" s="288">
        <v>0.1642096573649833</v>
      </c>
      <c r="X544" s="288">
        <v>0.1645552312067626</v>
      </c>
      <c r="Y544" s="288">
        <v>0.1589303938173254</v>
      </c>
      <c r="Z544" s="288">
        <v>0.17154602046576506</v>
      </c>
      <c r="AA544" s="288">
        <v>0.16415251454937502</v>
      </c>
      <c r="AB544" s="288">
        <v>0.17897215620840204</v>
      </c>
      <c r="AC544" s="345" t="str">
        <f t="shared" si="43"/>
        <v>Mymensingh FR Non-PNP</v>
      </c>
      <c r="AD544" s="363">
        <v>1661377</v>
      </c>
      <c r="AE544" s="363">
        <v>1983114</v>
      </c>
      <c r="AF544" s="363">
        <v>2229513</v>
      </c>
      <c r="AG544" s="363">
        <v>1386930</v>
      </c>
      <c r="AH544" s="363">
        <v>2039403</v>
      </c>
      <c r="AI544" s="363">
        <v>1387498</v>
      </c>
      <c r="AJ544" s="364">
        <f t="shared" si="44"/>
        <v>10687835</v>
      </c>
      <c r="AK544" s="365">
        <v>274459.31520000001</v>
      </c>
      <c r="AL544" s="365">
        <v>330386.95899999997</v>
      </c>
      <c r="AM544" s="365">
        <v>353600.44459999999</v>
      </c>
      <c r="AN544" s="365">
        <v>237858.49500000002</v>
      </c>
      <c r="AO544" s="365">
        <v>340376.19380000001</v>
      </c>
      <c r="AP544" s="365">
        <v>248223.3922</v>
      </c>
      <c r="AQ544" s="366">
        <f t="shared" si="45"/>
        <v>1784904.7998000002</v>
      </c>
      <c r="AR544" s="288">
        <f t="shared" si="46"/>
        <v>0.16700340151209297</v>
      </c>
      <c r="AS544" s="357" t="s">
        <v>1515</v>
      </c>
    </row>
    <row r="545" spans="1:45">
      <c r="A545" s="343">
        <v>592</v>
      </c>
      <c r="B545" s="343" t="s">
        <v>1077</v>
      </c>
      <c r="C545" s="343" t="s">
        <v>2178</v>
      </c>
      <c r="D545" s="343">
        <v>1130</v>
      </c>
      <c r="E545" s="345" t="s">
        <v>195</v>
      </c>
      <c r="F545" s="345" t="s">
        <v>1537</v>
      </c>
      <c r="G545" s="352" t="s">
        <v>1041</v>
      </c>
      <c r="H545" s="343" t="s">
        <v>170</v>
      </c>
      <c r="I545" s="343" t="s">
        <v>1863</v>
      </c>
      <c r="J545" s="346">
        <v>1536884.6</v>
      </c>
      <c r="K545" s="347">
        <v>3.2732840721598301E-2</v>
      </c>
      <c r="L545" s="346">
        <v>1297576</v>
      </c>
      <c r="M545" s="346">
        <v>1533797</v>
      </c>
      <c r="N545" s="346">
        <v>2052779</v>
      </c>
      <c r="O545" s="346">
        <v>1328128</v>
      </c>
      <c r="P545" s="346">
        <v>1472143</v>
      </c>
      <c r="Q545" s="346">
        <v>-50330.917557358858</v>
      </c>
      <c r="R545" s="346">
        <v>75195.455519933137</v>
      </c>
      <c r="S545" s="346">
        <v>91695.508152800263</v>
      </c>
      <c r="T545" s="346">
        <v>63581.051350270252</v>
      </c>
      <c r="U545" s="346">
        <v>71391.896630741801</v>
      </c>
      <c r="V545" s="353">
        <f t="shared" si="42"/>
        <v>0.15219620859688485</v>
      </c>
      <c r="W545" s="288">
        <v>0.15728066415879188</v>
      </c>
      <c r="X545" s="288">
        <v>0.14952732975196631</v>
      </c>
      <c r="Y545" s="288">
        <v>0.13598343794221307</v>
      </c>
      <c r="Z545" s="288">
        <v>0.15518311846045033</v>
      </c>
      <c r="AA545" s="288">
        <v>0.14916877771316364</v>
      </c>
      <c r="AB545" s="288">
        <v>0.16603392355472374</v>
      </c>
      <c r="AC545" s="345" t="str">
        <f t="shared" si="43"/>
        <v>Chattogram FR Non-PNP</v>
      </c>
      <c r="AD545" s="363">
        <v>1297576</v>
      </c>
      <c r="AE545" s="363">
        <v>1533797</v>
      </c>
      <c r="AF545" s="363">
        <v>2052779</v>
      </c>
      <c r="AG545" s="363">
        <v>1328128</v>
      </c>
      <c r="AH545" s="363">
        <v>1472143</v>
      </c>
      <c r="AI545" s="363">
        <v>1144079</v>
      </c>
      <c r="AJ545" s="364">
        <f t="shared" si="44"/>
        <v>8828502</v>
      </c>
      <c r="AK545" s="365">
        <v>203459.91680000001</v>
      </c>
      <c r="AL545" s="365">
        <v>231142.90650000001</v>
      </c>
      <c r="AM545" s="365">
        <v>276509.46599999996</v>
      </c>
      <c r="AN545" s="365">
        <v>206125.6208</v>
      </c>
      <c r="AO545" s="365">
        <v>219349.45599999998</v>
      </c>
      <c r="AP545" s="365">
        <v>189802.3743</v>
      </c>
      <c r="AQ545" s="366">
        <f t="shared" si="45"/>
        <v>1326389.7404</v>
      </c>
      <c r="AR545" s="288">
        <f t="shared" si="46"/>
        <v>0.15023950160514207</v>
      </c>
      <c r="AS545" s="357" t="s">
        <v>1494</v>
      </c>
    </row>
    <row r="546" spans="1:45" hidden="1">
      <c r="A546" s="343">
        <v>367</v>
      </c>
      <c r="B546" s="343" t="s">
        <v>1188</v>
      </c>
      <c r="C546" s="343" t="s">
        <v>1189</v>
      </c>
      <c r="D546" s="343">
        <v>1538</v>
      </c>
      <c r="E546" s="345" t="s">
        <v>189</v>
      </c>
      <c r="F546" s="345" t="s">
        <v>1537</v>
      </c>
      <c r="G546" s="352" t="s">
        <v>1041</v>
      </c>
      <c r="H546" s="343" t="s">
        <v>211</v>
      </c>
      <c r="I546" s="343" t="s">
        <v>1863</v>
      </c>
      <c r="J546" s="346">
        <v>1671684.4</v>
      </c>
      <c r="K546" s="347">
        <v>7.2861581224725983E-2</v>
      </c>
      <c r="L546" s="346">
        <v>1346651</v>
      </c>
      <c r="M546" s="346">
        <v>1422856</v>
      </c>
      <c r="N546" s="346">
        <v>2065195</v>
      </c>
      <c r="O546" s="346">
        <v>1378100</v>
      </c>
      <c r="P546" s="346">
        <v>2145620</v>
      </c>
      <c r="Q546" s="346">
        <v>88375.952210060117</v>
      </c>
      <c r="R546" s="346">
        <v>61467.221770602919</v>
      </c>
      <c r="S546" s="346">
        <v>189332.72552684718</v>
      </c>
      <c r="T546" s="346">
        <v>94435.430679182056</v>
      </c>
      <c r="U546" s="346">
        <v>175396.51327684429</v>
      </c>
      <c r="V546" s="353">
        <f t="shared" si="42"/>
        <v>0.16944944271018172</v>
      </c>
      <c r="W546" s="288">
        <v>0.16165103182249063</v>
      </c>
      <c r="X546" s="288">
        <v>0.16430375741211695</v>
      </c>
      <c r="Y546" s="288">
        <v>0.17077790588369074</v>
      </c>
      <c r="Z546" s="288">
        <v>0.17988005237850527</v>
      </c>
      <c r="AA546" s="288">
        <v>0.15906139648850207</v>
      </c>
      <c r="AB546" s="288">
        <v>0.18102251227578489</v>
      </c>
      <c r="AC546" s="345" t="str">
        <f t="shared" si="43"/>
        <v>Barishal FR Non-PNP</v>
      </c>
      <c r="AD546" s="363">
        <v>1346651</v>
      </c>
      <c r="AE546" s="363">
        <v>1422856</v>
      </c>
      <c r="AF546" s="363">
        <v>2065195</v>
      </c>
      <c r="AG546" s="363">
        <v>1378100</v>
      </c>
      <c r="AH546" s="363">
        <v>2145620</v>
      </c>
      <c r="AI546" s="363">
        <v>1459626</v>
      </c>
      <c r="AJ546" s="364">
        <f t="shared" si="44"/>
        <v>9818048</v>
      </c>
      <c r="AK546" s="365">
        <v>219773.44320000001</v>
      </c>
      <c r="AL546" s="365">
        <v>233205.93449999997</v>
      </c>
      <c r="AM546" s="365">
        <v>351289.49940000003</v>
      </c>
      <c r="AN546" s="365">
        <v>247920.54980000001</v>
      </c>
      <c r="AO546" s="365">
        <v>331712.85199999996</v>
      </c>
      <c r="AP546" s="365">
        <v>263834.38879999996</v>
      </c>
      <c r="AQ546" s="366">
        <f t="shared" si="45"/>
        <v>1647736.6676999996</v>
      </c>
      <c r="AR546" s="288">
        <f t="shared" si="46"/>
        <v>0.16782731839363585</v>
      </c>
      <c r="AS546" s="357" t="s">
        <v>1495</v>
      </c>
    </row>
    <row r="547" spans="1:45" hidden="1">
      <c r="A547" s="343">
        <v>799</v>
      </c>
      <c r="B547" s="343" t="s">
        <v>1181</v>
      </c>
      <c r="C547" s="343" t="s">
        <v>2179</v>
      </c>
      <c r="D547" s="343">
        <v>1516</v>
      </c>
      <c r="E547" s="345" t="s">
        <v>52</v>
      </c>
      <c r="F547" s="345" t="s">
        <v>1537</v>
      </c>
      <c r="G547" s="352" t="s">
        <v>1041</v>
      </c>
      <c r="H547" s="343" t="s">
        <v>52</v>
      </c>
      <c r="I547" s="343" t="s">
        <v>52</v>
      </c>
      <c r="J547" s="346">
        <v>1122502.6000000001</v>
      </c>
      <c r="K547" s="347">
        <v>1.3021774726675362E-2</v>
      </c>
      <c r="L547" s="346">
        <v>1225176</v>
      </c>
      <c r="M547" s="346">
        <v>1219703</v>
      </c>
      <c r="N547" s="346">
        <v>1236218</v>
      </c>
      <c r="O547" s="346">
        <v>1005543</v>
      </c>
      <c r="P547" s="346">
        <v>925873</v>
      </c>
      <c r="Q547" s="346">
        <v>16929.948655279906</v>
      </c>
      <c r="R547" s="346">
        <v>11955.940646444331</v>
      </c>
      <c r="S547" s="346">
        <v>31139.039313338319</v>
      </c>
      <c r="T547" s="346">
        <v>18297.096608051012</v>
      </c>
      <c r="U547" s="346">
        <v>-5237.1452865766478</v>
      </c>
      <c r="V547" s="353">
        <f t="shared" si="42"/>
        <v>0.15220627377682913</v>
      </c>
      <c r="W547" s="288">
        <v>0.14340179374108569</v>
      </c>
      <c r="X547" s="288">
        <v>0.13959428799159151</v>
      </c>
      <c r="Y547" s="288">
        <v>0.14739885185567125</v>
      </c>
      <c r="Z547" s="288">
        <v>0.15865102407756512</v>
      </c>
      <c r="AA547" s="288">
        <v>0.15552925357969893</v>
      </c>
      <c r="AB547" s="288">
        <v>0.16866243141536216</v>
      </c>
      <c r="AC547" s="345" t="str">
        <f t="shared" si="43"/>
        <v>Dhaka FR Non-PNP</v>
      </c>
      <c r="AD547" s="363">
        <v>1225176</v>
      </c>
      <c r="AE547" s="363">
        <v>1219703</v>
      </c>
      <c r="AF547" s="363">
        <v>1236218</v>
      </c>
      <c r="AG547" s="363">
        <v>1005543</v>
      </c>
      <c r="AH547" s="363">
        <v>925873</v>
      </c>
      <c r="AI547" s="363">
        <v>897683</v>
      </c>
      <c r="AJ547" s="364">
        <f t="shared" si="44"/>
        <v>6510196</v>
      </c>
      <c r="AK547" s="365">
        <v>176915.41440000001</v>
      </c>
      <c r="AL547" s="365">
        <v>169416.74669999999</v>
      </c>
      <c r="AM547" s="365">
        <v>181724.046</v>
      </c>
      <c r="AN547" s="365">
        <v>159378.40700000001</v>
      </c>
      <c r="AO547" s="365">
        <v>143139.8112</v>
      </c>
      <c r="AP547" s="365">
        <v>151868.1672</v>
      </c>
      <c r="AQ547" s="366">
        <f t="shared" si="45"/>
        <v>982442.59250000003</v>
      </c>
      <c r="AR547" s="288">
        <f t="shared" si="46"/>
        <v>0.15090829715418708</v>
      </c>
      <c r="AS547" s="357" t="s">
        <v>1497</v>
      </c>
    </row>
    <row r="548" spans="1:45" hidden="1">
      <c r="A548" s="343">
        <v>552</v>
      </c>
      <c r="B548" s="343" t="s">
        <v>1046</v>
      </c>
      <c r="C548" s="343" t="s">
        <v>2180</v>
      </c>
      <c r="D548" s="343">
        <v>916</v>
      </c>
      <c r="E548" s="345" t="s">
        <v>52</v>
      </c>
      <c r="F548" s="345" t="s">
        <v>1537</v>
      </c>
      <c r="G548" s="352" t="s">
        <v>1041</v>
      </c>
      <c r="H548" s="343" t="s">
        <v>52</v>
      </c>
      <c r="I548" s="343" t="s">
        <v>52</v>
      </c>
      <c r="J548" s="346">
        <v>1050986.2</v>
      </c>
      <c r="K548" s="347">
        <v>1.92232221740006E-2</v>
      </c>
      <c r="L548" s="346">
        <v>885830</v>
      </c>
      <c r="M548" s="346">
        <v>915167</v>
      </c>
      <c r="N548" s="346">
        <v>984064</v>
      </c>
      <c r="O548" s="346">
        <v>1069392</v>
      </c>
      <c r="P548" s="346">
        <v>1400478</v>
      </c>
      <c r="Q548" s="346">
        <v>6259.509448949073</v>
      </c>
      <c r="R548" s="346">
        <v>14741.925251968583</v>
      </c>
      <c r="S548" s="346">
        <v>-26991.642937264987</v>
      </c>
      <c r="T548" s="346">
        <v>33728.437111152016</v>
      </c>
      <c r="U548" s="346">
        <v>73278.47724723845</v>
      </c>
      <c r="V548" s="353">
        <f t="shared" si="42"/>
        <v>0.16451452118495549</v>
      </c>
      <c r="W548" s="288">
        <v>0.16964994791741275</v>
      </c>
      <c r="X548" s="288">
        <v>0.16671111557906557</v>
      </c>
      <c r="Y548" s="288">
        <v>0.16342162502989271</v>
      </c>
      <c r="Z548" s="288">
        <v>0.16743106672856464</v>
      </c>
      <c r="AA548" s="288">
        <v>0.15278557174957835</v>
      </c>
      <c r="AB548" s="288">
        <v>0.16708780010521895</v>
      </c>
      <c r="AC548" s="345" t="str">
        <f t="shared" si="43"/>
        <v>Dhaka FR Non-PNP</v>
      </c>
      <c r="AD548" s="363">
        <v>885830</v>
      </c>
      <c r="AE548" s="363">
        <v>915167</v>
      </c>
      <c r="AF548" s="363">
        <v>984064</v>
      </c>
      <c r="AG548" s="363">
        <v>1069392</v>
      </c>
      <c r="AH548" s="363">
        <v>1400478</v>
      </c>
      <c r="AI548" s="363">
        <v>1141280</v>
      </c>
      <c r="AJ548" s="364">
        <f t="shared" si="44"/>
        <v>6396211</v>
      </c>
      <c r="AK548" s="365">
        <v>150236.59839999999</v>
      </c>
      <c r="AL548" s="365">
        <v>154388.84159999999</v>
      </c>
      <c r="AM548" s="365">
        <v>160500.83840000001</v>
      </c>
      <c r="AN548" s="365">
        <v>179016.55559999999</v>
      </c>
      <c r="AO548" s="365">
        <v>220715.49039999998</v>
      </c>
      <c r="AP548" s="365">
        <v>190700.20139999999</v>
      </c>
      <c r="AQ548" s="366">
        <f t="shared" si="45"/>
        <v>1055558.5257999999</v>
      </c>
      <c r="AR548" s="288">
        <f t="shared" si="46"/>
        <v>0.16502872181671305</v>
      </c>
      <c r="AS548" s="357" t="s">
        <v>1497</v>
      </c>
    </row>
    <row r="549" spans="1:45" hidden="1">
      <c r="A549" s="343">
        <v>423</v>
      </c>
      <c r="B549" s="343" t="s">
        <v>1293</v>
      </c>
      <c r="C549" s="343" t="s">
        <v>2181</v>
      </c>
      <c r="D549" s="343">
        <v>3000</v>
      </c>
      <c r="E549" s="345" t="s">
        <v>389</v>
      </c>
      <c r="F549" s="345" t="s">
        <v>1537</v>
      </c>
      <c r="G549" s="352" t="s">
        <v>1041</v>
      </c>
      <c r="H549" s="343" t="s">
        <v>389</v>
      </c>
      <c r="I549" s="343" t="s">
        <v>1863</v>
      </c>
      <c r="J549" s="346">
        <v>2000186.8</v>
      </c>
      <c r="K549" s="347">
        <v>5.274375648784304E-2</v>
      </c>
      <c r="L549" s="346">
        <v>1910221</v>
      </c>
      <c r="M549" s="346">
        <v>1955878</v>
      </c>
      <c r="N549" s="346">
        <v>2253602</v>
      </c>
      <c r="O549" s="346">
        <v>1875677</v>
      </c>
      <c r="P549" s="346">
        <v>2005556</v>
      </c>
      <c r="Q549" s="346">
        <v>100957.40274221438</v>
      </c>
      <c r="R549" s="346">
        <v>89656.677865200152</v>
      </c>
      <c r="S549" s="346">
        <v>143595.56361546478</v>
      </c>
      <c r="T549" s="346">
        <v>87830.325554198993</v>
      </c>
      <c r="U549" s="346">
        <v>105446.8577699117</v>
      </c>
      <c r="V549" s="353">
        <f t="shared" si="42"/>
        <v>0.16333394043805982</v>
      </c>
      <c r="W549" s="288">
        <v>0.16370705990644191</v>
      </c>
      <c r="X549" s="288">
        <v>0.15858184842501241</v>
      </c>
      <c r="Y549" s="288">
        <v>0.15034092967116447</v>
      </c>
      <c r="Z549" s="288">
        <v>0.16869272310727315</v>
      </c>
      <c r="AA549" s="288">
        <v>0.15895555526270208</v>
      </c>
      <c r="AB549" s="288">
        <v>0.17972552625576493</v>
      </c>
      <c r="AC549" s="345" t="str">
        <f t="shared" si="43"/>
        <v>Rangpur FR Non-PNP</v>
      </c>
      <c r="AD549" s="363">
        <v>1910221</v>
      </c>
      <c r="AE549" s="363">
        <v>1955878</v>
      </c>
      <c r="AF549" s="363">
        <v>2253602</v>
      </c>
      <c r="AG549" s="363">
        <v>1875677</v>
      </c>
      <c r="AH549" s="363">
        <v>2005556</v>
      </c>
      <c r="AI549" s="363">
        <v>1583429</v>
      </c>
      <c r="AJ549" s="364">
        <f t="shared" si="44"/>
        <v>11584363</v>
      </c>
      <c r="AK549" s="365">
        <v>315568.34400000004</v>
      </c>
      <c r="AL549" s="365">
        <v>311375.61840000004</v>
      </c>
      <c r="AM549" s="365">
        <v>339166.8</v>
      </c>
      <c r="AN549" s="365">
        <v>316051.57450000005</v>
      </c>
      <c r="AO549" s="365">
        <v>317078.71979999996</v>
      </c>
      <c r="AP549" s="365">
        <v>284209.7095</v>
      </c>
      <c r="AQ549" s="366">
        <f t="shared" si="45"/>
        <v>1883450.7662</v>
      </c>
      <c r="AR549" s="288">
        <f t="shared" si="46"/>
        <v>0.16258561357236476</v>
      </c>
      <c r="AS549" s="357" t="s">
        <v>1501</v>
      </c>
    </row>
    <row r="550" spans="1:45">
      <c r="A550" s="343">
        <v>181</v>
      </c>
      <c r="B550" s="343" t="s">
        <v>1297</v>
      </c>
      <c r="C550" s="343" t="s">
        <v>1298</v>
      </c>
      <c r="D550" s="343">
        <v>3090</v>
      </c>
      <c r="E550" s="345" t="s">
        <v>195</v>
      </c>
      <c r="F550" s="345" t="s">
        <v>1537</v>
      </c>
      <c r="G550" s="352" t="s">
        <v>1041</v>
      </c>
      <c r="H550" s="343" t="s">
        <v>1571</v>
      </c>
      <c r="I550" s="343" t="s">
        <v>1863</v>
      </c>
      <c r="J550" s="346">
        <v>2140038.7999999998</v>
      </c>
      <c r="K550" s="347">
        <v>8.062364709268105E-2</v>
      </c>
      <c r="L550" s="346">
        <v>1922631</v>
      </c>
      <c r="M550" s="346">
        <v>1958243</v>
      </c>
      <c r="N550" s="346">
        <v>2565607</v>
      </c>
      <c r="O550" s="346">
        <v>2189936</v>
      </c>
      <c r="P550" s="346">
        <v>2063777</v>
      </c>
      <c r="Q550" s="346">
        <v>125207.53959698189</v>
      </c>
      <c r="R550" s="346">
        <v>145950.0706246476</v>
      </c>
      <c r="S550" s="346">
        <v>297794.58251205855</v>
      </c>
      <c r="T550" s="346">
        <v>202898.71276252781</v>
      </c>
      <c r="U550" s="346">
        <v>90837.759383007302</v>
      </c>
      <c r="V550" s="353">
        <f t="shared" si="42"/>
        <v>0.17959618989034498</v>
      </c>
      <c r="W550" s="288">
        <v>0.17972820690893063</v>
      </c>
      <c r="X550" s="288">
        <v>0.18115127112751123</v>
      </c>
      <c r="Y550" s="288">
        <v>0.18546235675382194</v>
      </c>
      <c r="Z550" s="288">
        <v>0.19394420320931405</v>
      </c>
      <c r="AA550" s="288">
        <v>0.16519171994471823</v>
      </c>
      <c r="AB550" s="288">
        <v>0.17209938139777378</v>
      </c>
      <c r="AC550" s="345" t="str">
        <f t="shared" si="43"/>
        <v>Chattogram FR Non-PNP</v>
      </c>
      <c r="AD550" s="363">
        <v>1922631</v>
      </c>
      <c r="AE550" s="363">
        <v>1958243</v>
      </c>
      <c r="AF550" s="363">
        <v>2565607</v>
      </c>
      <c r="AG550" s="363">
        <v>2189936</v>
      </c>
      <c r="AH550" s="363">
        <v>2063777</v>
      </c>
      <c r="AI550" s="363">
        <v>1693972</v>
      </c>
      <c r="AJ550" s="364">
        <f t="shared" si="44"/>
        <v>12394166</v>
      </c>
      <c r="AK550" s="365">
        <v>347611.50399999996</v>
      </c>
      <c r="AL550" s="365">
        <v>355420.7415</v>
      </c>
      <c r="AM550" s="365">
        <v>475920.28399999999</v>
      </c>
      <c r="AN550" s="365">
        <v>424628.59039999999</v>
      </c>
      <c r="AO550" s="365">
        <v>345063.51439999999</v>
      </c>
      <c r="AP550" s="365">
        <v>291185.70750000002</v>
      </c>
      <c r="AQ550" s="366">
        <f t="shared" si="45"/>
        <v>2239830.3417999996</v>
      </c>
      <c r="AR550" s="288">
        <f t="shared" si="46"/>
        <v>0.18071650337747611</v>
      </c>
      <c r="AS550" s="357" t="s">
        <v>1494</v>
      </c>
    </row>
    <row r="551" spans="1:45" hidden="1">
      <c r="A551" s="343">
        <v>613</v>
      </c>
      <c r="B551" s="343" t="s">
        <v>1248</v>
      </c>
      <c r="C551" s="343" t="s">
        <v>2182</v>
      </c>
      <c r="D551" s="343">
        <v>1942</v>
      </c>
      <c r="E551" s="345" t="s">
        <v>189</v>
      </c>
      <c r="F551" s="345" t="s">
        <v>1537</v>
      </c>
      <c r="G551" s="352" t="s">
        <v>1041</v>
      </c>
      <c r="H551" s="343" t="s">
        <v>1139</v>
      </c>
      <c r="I551" s="343" t="s">
        <v>1863</v>
      </c>
      <c r="J551" s="346">
        <v>1048607</v>
      </c>
      <c r="K551" s="347">
        <v>3.7773115602454908E-2</v>
      </c>
      <c r="L551" s="346">
        <v>1021274</v>
      </c>
      <c r="M551" s="346">
        <v>1094543</v>
      </c>
      <c r="N551" s="346">
        <v>1296058</v>
      </c>
      <c r="O551" s="346">
        <v>781558</v>
      </c>
      <c r="P551" s="346">
        <v>1049602</v>
      </c>
      <c r="Q551" s="346">
        <v>28185.42942917411</v>
      </c>
      <c r="R551" s="346">
        <v>24310.351599608897</v>
      </c>
      <c r="S551" s="346">
        <v>92737.040006005671</v>
      </c>
      <c r="T551" s="346">
        <v>38566.72764986605</v>
      </c>
      <c r="U551" s="346">
        <v>14246.218478062423</v>
      </c>
      <c r="V551" s="353">
        <f t="shared" si="42"/>
        <v>0.15852389356350352</v>
      </c>
      <c r="W551" s="288">
        <v>0.14934876626006235</v>
      </c>
      <c r="X551" s="288">
        <v>0.13953475688214717</v>
      </c>
      <c r="Y551" s="288">
        <v>0.15619781977417257</v>
      </c>
      <c r="Z551" s="288">
        <v>0.16738310934240558</v>
      </c>
      <c r="AA551" s="288">
        <v>0.15832925154217484</v>
      </c>
      <c r="AB551" s="288">
        <v>0.18034965758005875</v>
      </c>
      <c r="AC551" s="345" t="str">
        <f t="shared" si="43"/>
        <v>Barishal FR Non-PNP</v>
      </c>
      <c r="AD551" s="363">
        <v>1021274</v>
      </c>
      <c r="AE551" s="363">
        <v>1094543</v>
      </c>
      <c r="AF551" s="363">
        <v>1296058</v>
      </c>
      <c r="AG551" s="363">
        <v>781558</v>
      </c>
      <c r="AH551" s="363">
        <v>1049602</v>
      </c>
      <c r="AI551" s="363">
        <v>834881</v>
      </c>
      <c r="AJ551" s="364">
        <f t="shared" si="44"/>
        <v>6077916</v>
      </c>
      <c r="AK551" s="365">
        <v>155437.59839999999</v>
      </c>
      <c r="AL551" s="365">
        <v>151813.11409999998</v>
      </c>
      <c r="AM551" s="365">
        <v>202444.25960000002</v>
      </c>
      <c r="AN551" s="365">
        <v>130833.144</v>
      </c>
      <c r="AO551" s="365">
        <v>167831.51969999998</v>
      </c>
      <c r="AP551" s="365">
        <v>150528.864</v>
      </c>
      <c r="AQ551" s="366">
        <f t="shared" si="45"/>
        <v>958888.49979999987</v>
      </c>
      <c r="AR551" s="288">
        <f t="shared" si="46"/>
        <v>0.15776600068181262</v>
      </c>
      <c r="AS551" s="357" t="s">
        <v>1495</v>
      </c>
    </row>
    <row r="552" spans="1:45" hidden="1">
      <c r="A552" s="343">
        <v>480</v>
      </c>
      <c r="B552" s="343" t="s">
        <v>1247</v>
      </c>
      <c r="C552" s="343" t="s">
        <v>2183</v>
      </c>
      <c r="D552" s="343">
        <v>1908</v>
      </c>
      <c r="E552" s="345" t="s">
        <v>189</v>
      </c>
      <c r="F552" s="345" t="s">
        <v>1537</v>
      </c>
      <c r="G552" s="352" t="s">
        <v>1041</v>
      </c>
      <c r="H552" s="343" t="s">
        <v>211</v>
      </c>
      <c r="I552" s="343" t="s">
        <v>1863</v>
      </c>
      <c r="J552" s="346">
        <v>1834051.2</v>
      </c>
      <c r="K552" s="347">
        <v>4.0058066181179172E-2</v>
      </c>
      <c r="L552" s="346">
        <v>1764684</v>
      </c>
      <c r="M552" s="346">
        <v>1931544</v>
      </c>
      <c r="N552" s="346">
        <v>2601340</v>
      </c>
      <c r="O552" s="346">
        <v>1259168</v>
      </c>
      <c r="P552" s="346">
        <v>1613520</v>
      </c>
      <c r="Q552" s="346">
        <v>47403.982743733824</v>
      </c>
      <c r="R552" s="346">
        <v>67956.437336775532</v>
      </c>
      <c r="S552" s="346">
        <v>140221.31247588567</v>
      </c>
      <c r="T552" s="346">
        <v>10835.905372099107</v>
      </c>
      <c r="U552" s="346">
        <v>100925.08381786122</v>
      </c>
      <c r="V552" s="353">
        <f t="shared" si="42"/>
        <v>0.13569201883640258</v>
      </c>
      <c r="W552" s="288">
        <v>0.11856375753137821</v>
      </c>
      <c r="X552" s="288">
        <v>0.12522080559549545</v>
      </c>
      <c r="Y552" s="288">
        <v>0.12309329528485642</v>
      </c>
      <c r="Z552" s="288">
        <v>0.1440213185406396</v>
      </c>
      <c r="AA552" s="288">
        <v>0.14808938262505583</v>
      </c>
      <c r="AB552" s="288">
        <v>0.15516355344099012</v>
      </c>
      <c r="AC552" s="345" t="str">
        <f t="shared" si="43"/>
        <v>Barishal FR Non-PNP</v>
      </c>
      <c r="AD552" s="363">
        <v>1764684</v>
      </c>
      <c r="AE552" s="363">
        <v>1931544</v>
      </c>
      <c r="AF552" s="363">
        <v>2601340</v>
      </c>
      <c r="AG552" s="363">
        <v>1259168</v>
      </c>
      <c r="AH552" s="363">
        <v>1613520</v>
      </c>
      <c r="AI552" s="363">
        <v>1232487</v>
      </c>
      <c r="AJ552" s="364">
        <f t="shared" si="44"/>
        <v>10402743</v>
      </c>
      <c r="AK552" s="365">
        <v>210173.86439999999</v>
      </c>
      <c r="AL552" s="365">
        <v>239511.704</v>
      </c>
      <c r="AM552" s="365">
        <v>319704.8089</v>
      </c>
      <c r="AN552" s="365">
        <v>181194.2752</v>
      </c>
      <c r="AO552" s="365">
        <v>234605.9534</v>
      </c>
      <c r="AP552" s="365">
        <v>191028.97500000001</v>
      </c>
      <c r="AQ552" s="366">
        <f t="shared" si="45"/>
        <v>1376219.5809000002</v>
      </c>
      <c r="AR552" s="288">
        <f t="shared" si="46"/>
        <v>0.13229391333612683</v>
      </c>
      <c r="AS552" s="357" t="s">
        <v>1495</v>
      </c>
    </row>
    <row r="553" spans="1:45" hidden="1">
      <c r="A553" s="343">
        <v>847</v>
      </c>
      <c r="B553" s="343" t="s">
        <v>1693</v>
      </c>
      <c r="C553" s="343" t="s">
        <v>2184</v>
      </c>
      <c r="D553" s="343">
        <v>997</v>
      </c>
      <c r="E553" s="345" t="s">
        <v>52</v>
      </c>
      <c r="F553" s="345" t="s">
        <v>1537</v>
      </c>
      <c r="G553" s="352" t="s">
        <v>1041</v>
      </c>
      <c r="H553" s="343" t="s">
        <v>362</v>
      </c>
      <c r="I553" s="343" t="s">
        <v>52</v>
      </c>
      <c r="J553" s="346">
        <v>647438.6</v>
      </c>
      <c r="K553" s="347">
        <v>1.5424927956012989E-2</v>
      </c>
      <c r="L553" s="346">
        <v>571842</v>
      </c>
      <c r="M553" s="346">
        <v>658259</v>
      </c>
      <c r="N553" s="346">
        <v>706437</v>
      </c>
      <c r="O553" s="346">
        <v>583178</v>
      </c>
      <c r="P553" s="346">
        <v>717477</v>
      </c>
      <c r="Q553" s="346">
        <v>8874.1567580640403</v>
      </c>
      <c r="R553" s="346">
        <v>3280.4598553924006</v>
      </c>
      <c r="S553" s="346">
        <v>24422.909310673975</v>
      </c>
      <c r="T553" s="346">
        <v>-1602.1176048237685</v>
      </c>
      <c r="U553" s="346">
        <v>14958.060485402908</v>
      </c>
      <c r="V553" s="353">
        <f t="shared" si="42"/>
        <v>0.16147286518353085</v>
      </c>
      <c r="W553" s="288">
        <v>0.15964907366051645</v>
      </c>
      <c r="X553" s="288">
        <v>0.15288319243521192</v>
      </c>
      <c r="Y553" s="288">
        <v>0.15939167464336157</v>
      </c>
      <c r="Z553" s="288">
        <v>0.17125595496167845</v>
      </c>
      <c r="AA553" s="288">
        <v>0.15376644170300025</v>
      </c>
      <c r="AB553" s="288">
        <v>0.17189085369741652</v>
      </c>
      <c r="AC553" s="345" t="str">
        <f t="shared" si="43"/>
        <v>Dhaka FR Non-PNP</v>
      </c>
      <c r="AD553" s="363">
        <v>571842</v>
      </c>
      <c r="AE553" s="363">
        <v>658259</v>
      </c>
      <c r="AF553" s="363">
        <v>706437</v>
      </c>
      <c r="AG553" s="363">
        <v>583178</v>
      </c>
      <c r="AH553" s="363">
        <v>717477</v>
      </c>
      <c r="AI553" s="363">
        <v>563652</v>
      </c>
      <c r="AJ553" s="364">
        <f t="shared" si="44"/>
        <v>3800845</v>
      </c>
      <c r="AK553" s="365">
        <v>92466.689700000003</v>
      </c>
      <c r="AL553" s="365">
        <v>100647.80110000001</v>
      </c>
      <c r="AM553" s="365">
        <v>112323.32400000001</v>
      </c>
      <c r="AN553" s="365">
        <v>99898.562700000009</v>
      </c>
      <c r="AO553" s="365">
        <v>110276.21490000001</v>
      </c>
      <c r="AP553" s="365">
        <v>96722.511599999998</v>
      </c>
      <c r="AQ553" s="366">
        <f t="shared" si="45"/>
        <v>612335.10400000005</v>
      </c>
      <c r="AR553" s="288">
        <f t="shared" si="46"/>
        <v>0.16110499217937066</v>
      </c>
      <c r="AS553" s="357" t="s">
        <v>1497</v>
      </c>
    </row>
    <row r="554" spans="1:45" hidden="1">
      <c r="A554" s="343">
        <v>282</v>
      </c>
      <c r="B554" s="343" t="s">
        <v>1227</v>
      </c>
      <c r="C554" s="343" t="s">
        <v>2185</v>
      </c>
      <c r="D554" s="343">
        <v>1768</v>
      </c>
      <c r="E554" s="345" t="s">
        <v>52</v>
      </c>
      <c r="F554" s="345" t="s">
        <v>1537</v>
      </c>
      <c r="G554" s="352" t="s">
        <v>1041</v>
      </c>
      <c r="H554" s="343" t="s">
        <v>165</v>
      </c>
      <c r="I554" s="343" t="s">
        <v>52</v>
      </c>
      <c r="J554" s="346">
        <v>2010983.2</v>
      </c>
      <c r="K554" s="347">
        <v>5.3581198029752981E-2</v>
      </c>
      <c r="L554" s="346">
        <v>2152850</v>
      </c>
      <c r="M554" s="346">
        <v>2052996</v>
      </c>
      <c r="N554" s="346">
        <v>2261311</v>
      </c>
      <c r="O554" s="346">
        <v>1611178</v>
      </c>
      <c r="P554" s="346">
        <v>1976581</v>
      </c>
      <c r="Q554" s="346">
        <v>106739.92587463278</v>
      </c>
      <c r="R554" s="346">
        <v>92159.301730380743</v>
      </c>
      <c r="S554" s="346">
        <v>152021.50503394863</v>
      </c>
      <c r="T554" s="346">
        <v>75654.083631842426</v>
      </c>
      <c r="U554" s="346">
        <v>112179.62909772716</v>
      </c>
      <c r="V554" s="353">
        <f t="shared" si="42"/>
        <v>0.15021936585741061</v>
      </c>
      <c r="W554" s="288">
        <v>0.14187424798399406</v>
      </c>
      <c r="X554" s="288">
        <v>0.15018906619260586</v>
      </c>
      <c r="Y554" s="288">
        <v>0.14281138587237216</v>
      </c>
      <c r="Z554" s="288">
        <v>0.15769870080961934</v>
      </c>
      <c r="AA554" s="288">
        <v>0.14549194509322455</v>
      </c>
      <c r="AB554" s="288">
        <v>0.16325084919264754</v>
      </c>
      <c r="AC554" s="345" t="str">
        <f t="shared" si="43"/>
        <v>Dhaka FR Non-PNP</v>
      </c>
      <c r="AD554" s="363">
        <v>2152850</v>
      </c>
      <c r="AE554" s="363">
        <v>2052996</v>
      </c>
      <c r="AF554" s="363">
        <v>2261311</v>
      </c>
      <c r="AG554" s="363">
        <v>1611178</v>
      </c>
      <c r="AH554" s="363">
        <v>1976581</v>
      </c>
      <c r="AI554" s="363">
        <v>1579577</v>
      </c>
      <c r="AJ554" s="364">
        <f t="shared" si="44"/>
        <v>11634493</v>
      </c>
      <c r="AK554" s="365">
        <v>307211.69500000001</v>
      </c>
      <c r="AL554" s="365">
        <v>313492.64189999999</v>
      </c>
      <c r="AM554" s="365">
        <v>320879.60519999999</v>
      </c>
      <c r="AN554" s="365">
        <v>254082.9283</v>
      </c>
      <c r="AO554" s="365">
        <v>299056.554</v>
      </c>
      <c r="AP554" s="365">
        <v>257620.36439999999</v>
      </c>
      <c r="AQ554" s="366">
        <f t="shared" si="45"/>
        <v>1752343.7888</v>
      </c>
      <c r="AR554" s="288">
        <f t="shared" si="46"/>
        <v>0.15061625709001672</v>
      </c>
      <c r="AS554" s="357" t="s">
        <v>1497</v>
      </c>
    </row>
    <row r="555" spans="1:45">
      <c r="A555" s="343">
        <v>381</v>
      </c>
      <c r="B555" s="343" t="s">
        <v>1295</v>
      </c>
      <c r="C555" s="343" t="s">
        <v>1296</v>
      </c>
      <c r="D555" s="343">
        <v>3034</v>
      </c>
      <c r="E555" s="345" t="s">
        <v>195</v>
      </c>
      <c r="F555" s="345" t="s">
        <v>1537</v>
      </c>
      <c r="G555" s="352" t="s">
        <v>1041</v>
      </c>
      <c r="H555" s="343" t="s">
        <v>170</v>
      </c>
      <c r="I555" s="343" t="s">
        <v>1863</v>
      </c>
      <c r="J555" s="346">
        <v>2567811.2000000002</v>
      </c>
      <c r="K555" s="347">
        <v>7.3849547250723971E-2</v>
      </c>
      <c r="L555" s="346">
        <v>1997399</v>
      </c>
      <c r="M555" s="346">
        <v>2705862</v>
      </c>
      <c r="N555" s="346">
        <v>2961202</v>
      </c>
      <c r="O555" s="346">
        <v>2136142</v>
      </c>
      <c r="P555" s="346">
        <v>3038451</v>
      </c>
      <c r="Q555" s="346">
        <v>110143.35068436625</v>
      </c>
      <c r="R555" s="346">
        <v>164269.73942277284</v>
      </c>
      <c r="S555" s="346">
        <v>245405.61953090079</v>
      </c>
      <c r="T555" s="346">
        <v>161917.09051043616</v>
      </c>
      <c r="U555" s="346">
        <v>266422.67257821508</v>
      </c>
      <c r="V555" s="353">
        <f t="shared" si="42"/>
        <v>0.16408584209561797</v>
      </c>
      <c r="W555" s="288">
        <v>0.16052268720935584</v>
      </c>
      <c r="X555" s="288">
        <v>0.16171619665520157</v>
      </c>
      <c r="Y555" s="288">
        <v>0.15880919375149838</v>
      </c>
      <c r="Z555" s="288">
        <v>0.1709104379643844</v>
      </c>
      <c r="AA555" s="288">
        <v>0.154126905209819</v>
      </c>
      <c r="AB555" s="288">
        <v>0.17842963178344867</v>
      </c>
      <c r="AC555" s="345" t="str">
        <f t="shared" si="43"/>
        <v>Chattogram FR Non-PNP</v>
      </c>
      <c r="AD555" s="363">
        <v>1997399</v>
      </c>
      <c r="AE555" s="363">
        <v>2705862</v>
      </c>
      <c r="AF555" s="363">
        <v>2961202</v>
      </c>
      <c r="AG555" s="363">
        <v>2136142</v>
      </c>
      <c r="AH555" s="363">
        <v>3038451</v>
      </c>
      <c r="AI555" s="363">
        <v>2204135</v>
      </c>
      <c r="AJ555" s="364">
        <f t="shared" si="44"/>
        <v>15043191</v>
      </c>
      <c r="AK555" s="365">
        <v>323977.95560000004</v>
      </c>
      <c r="AL555" s="365">
        <v>438349.64400000003</v>
      </c>
      <c r="AM555" s="365">
        <v>470238.87760000001</v>
      </c>
      <c r="AN555" s="365">
        <v>365066.326</v>
      </c>
      <c r="AO555" s="365">
        <v>462148.54920000007</v>
      </c>
      <c r="AP555" s="365">
        <v>392993.88279999996</v>
      </c>
      <c r="AQ555" s="366">
        <f t="shared" si="45"/>
        <v>2452775.2352</v>
      </c>
      <c r="AR555" s="288">
        <f t="shared" si="46"/>
        <v>0.16304886610826119</v>
      </c>
      <c r="AS555" s="357" t="s">
        <v>1494</v>
      </c>
    </row>
    <row r="556" spans="1:45" hidden="1">
      <c r="A556" s="343">
        <v>446</v>
      </c>
      <c r="B556" s="343" t="s">
        <v>1058</v>
      </c>
      <c r="C556" s="343" t="s">
        <v>2186</v>
      </c>
      <c r="D556" s="343">
        <v>1040</v>
      </c>
      <c r="E556" s="345" t="s">
        <v>52</v>
      </c>
      <c r="F556" s="345" t="s">
        <v>1537</v>
      </c>
      <c r="G556" s="352" t="s">
        <v>1041</v>
      </c>
      <c r="H556" s="343" t="s">
        <v>52</v>
      </c>
      <c r="I556" s="343" t="s">
        <v>52</v>
      </c>
      <c r="J556" s="346">
        <v>1653329</v>
      </c>
      <c r="K556" s="347">
        <v>4.957886288382013E-2</v>
      </c>
      <c r="L556" s="346">
        <v>1433936</v>
      </c>
      <c r="M556" s="346">
        <v>1568866</v>
      </c>
      <c r="N556" s="346">
        <v>1702199</v>
      </c>
      <c r="O556" s="346">
        <v>1654242</v>
      </c>
      <c r="P556" s="346">
        <v>1907402</v>
      </c>
      <c r="Q556" s="346">
        <v>54344.806271067559</v>
      </c>
      <c r="R556" s="346">
        <v>61037.556759967818</v>
      </c>
      <c r="S556" s="346">
        <v>100893.52700619437</v>
      </c>
      <c r="T556" s="346">
        <v>83911.832796443428</v>
      </c>
      <c r="U556" s="346">
        <v>109663.13613054407</v>
      </c>
      <c r="V556" s="353">
        <f t="shared" si="42"/>
        <v>0.15086086349213071</v>
      </c>
      <c r="W556" s="288">
        <v>0.1517944468593784</v>
      </c>
      <c r="X556" s="288">
        <v>0.14874167642833214</v>
      </c>
      <c r="Y556" s="288">
        <v>0.14501463027504985</v>
      </c>
      <c r="Z556" s="288">
        <v>0.15477573575157899</v>
      </c>
      <c r="AA556" s="288">
        <v>0.1463438019351343</v>
      </c>
      <c r="AB556" s="288">
        <v>0.15849488970331049</v>
      </c>
      <c r="AC556" s="345" t="str">
        <f t="shared" si="43"/>
        <v>Dhaka FR Non-PNP</v>
      </c>
      <c r="AD556" s="363">
        <v>1433936</v>
      </c>
      <c r="AE556" s="363">
        <v>1568866</v>
      </c>
      <c r="AF556" s="363">
        <v>1702199</v>
      </c>
      <c r="AG556" s="363">
        <v>1654242</v>
      </c>
      <c r="AH556" s="363">
        <v>1907402</v>
      </c>
      <c r="AI556" s="363">
        <v>1590106</v>
      </c>
      <c r="AJ556" s="364">
        <f t="shared" si="44"/>
        <v>9856751</v>
      </c>
      <c r="AK556" s="365">
        <v>220395.50210000001</v>
      </c>
      <c r="AL556" s="365">
        <v>234388.58040000001</v>
      </c>
      <c r="AM556" s="365">
        <v>246818.85499999998</v>
      </c>
      <c r="AN556" s="365">
        <v>255911.54680000001</v>
      </c>
      <c r="AO556" s="365">
        <v>278099.35740000004</v>
      </c>
      <c r="AP556" s="365">
        <v>252031.0085</v>
      </c>
      <c r="AQ556" s="366">
        <f t="shared" si="45"/>
        <v>1487644.8502</v>
      </c>
      <c r="AR556" s="288">
        <f t="shared" si="46"/>
        <v>0.15092649192416446</v>
      </c>
      <c r="AS556" s="357" t="s">
        <v>1497</v>
      </c>
    </row>
    <row r="557" spans="1:45" hidden="1">
      <c r="A557" s="343">
        <v>463</v>
      </c>
      <c r="B557" s="343" t="s">
        <v>1178</v>
      </c>
      <c r="C557" s="343" t="s">
        <v>1179</v>
      </c>
      <c r="D557" s="343">
        <v>1500</v>
      </c>
      <c r="E557" s="345" t="s">
        <v>389</v>
      </c>
      <c r="F557" s="345" t="s">
        <v>1537</v>
      </c>
      <c r="G557" s="352" t="s">
        <v>1041</v>
      </c>
      <c r="H557" s="343" t="s">
        <v>336</v>
      </c>
      <c r="I557" s="343" t="s">
        <v>1863</v>
      </c>
      <c r="J557" s="346">
        <v>1152394.8</v>
      </c>
      <c r="K557" s="347">
        <v>5.5721517753403817E-2</v>
      </c>
      <c r="L557" s="346">
        <v>1148981</v>
      </c>
      <c r="M557" s="346">
        <v>1105585</v>
      </c>
      <c r="N557" s="346">
        <v>1390959</v>
      </c>
      <c r="O557" s="346">
        <v>858522</v>
      </c>
      <c r="P557" s="346">
        <v>1257927</v>
      </c>
      <c r="Q557" s="346">
        <v>60381.540542315837</v>
      </c>
      <c r="R557" s="346">
        <v>49707.239903926064</v>
      </c>
      <c r="S557" s="346">
        <v>102683.5152552939</v>
      </c>
      <c r="T557" s="346">
        <v>35979.963071951352</v>
      </c>
      <c r="U557" s="346">
        <v>72313.677762164036</v>
      </c>
      <c r="V557" s="353">
        <f t="shared" si="42"/>
        <v>0.17022128852855115</v>
      </c>
      <c r="W557" s="288">
        <v>0.16968393219952196</v>
      </c>
      <c r="X557" s="288">
        <v>0.17090866319227466</v>
      </c>
      <c r="Y557" s="288">
        <v>0.1669777053721983</v>
      </c>
      <c r="Z557" s="288">
        <v>0.17276477947776903</v>
      </c>
      <c r="AA557" s="288">
        <v>0.15904834155201966</v>
      </c>
      <c r="AB557" s="288">
        <v>0.18194430937752334</v>
      </c>
      <c r="AC557" s="345" t="str">
        <f t="shared" si="43"/>
        <v>Rangpur FR Non-PNP</v>
      </c>
      <c r="AD557" s="363">
        <v>1148981</v>
      </c>
      <c r="AE557" s="363">
        <v>1105585</v>
      </c>
      <c r="AF557" s="363">
        <v>1390959</v>
      </c>
      <c r="AG557" s="363">
        <v>858522</v>
      </c>
      <c r="AH557" s="363">
        <v>1257927</v>
      </c>
      <c r="AI557" s="363">
        <v>938735</v>
      </c>
      <c r="AJ557" s="364">
        <f t="shared" si="44"/>
        <v>6700709</v>
      </c>
      <c r="AK557" s="365">
        <v>195326.77000000002</v>
      </c>
      <c r="AL557" s="365">
        <v>189275.80959999998</v>
      </c>
      <c r="AM557" s="365">
        <v>231455.4112</v>
      </c>
      <c r="AN557" s="365">
        <v>148781.6893</v>
      </c>
      <c r="AO557" s="365">
        <v>201520.0656</v>
      </c>
      <c r="AP557" s="365">
        <v>170747.89290000001</v>
      </c>
      <c r="AQ557" s="366">
        <f t="shared" si="45"/>
        <v>1137107.6385999999</v>
      </c>
      <c r="AR557" s="288">
        <f t="shared" si="46"/>
        <v>0.16969960023633318</v>
      </c>
      <c r="AS557" s="357" t="s">
        <v>1501</v>
      </c>
    </row>
    <row r="558" spans="1:45" hidden="1">
      <c r="A558" s="343">
        <v>627</v>
      </c>
      <c r="B558" s="343" t="s">
        <v>1205</v>
      </c>
      <c r="C558" s="343" t="s">
        <v>2187</v>
      </c>
      <c r="D558" s="343">
        <v>1627</v>
      </c>
      <c r="E558" s="345" t="s">
        <v>189</v>
      </c>
      <c r="F558" s="345" t="s">
        <v>1537</v>
      </c>
      <c r="G558" s="352" t="s">
        <v>1041</v>
      </c>
      <c r="H558" s="343" t="s">
        <v>189</v>
      </c>
      <c r="I558" s="343" t="s">
        <v>1863</v>
      </c>
      <c r="J558" s="346">
        <v>877475</v>
      </c>
      <c r="K558" s="347">
        <v>2.8060664900705384E-2</v>
      </c>
      <c r="L558" s="346">
        <v>752004</v>
      </c>
      <c r="M558" s="346">
        <v>805897</v>
      </c>
      <c r="N558" s="346">
        <v>1124010</v>
      </c>
      <c r="O558" s="346">
        <v>692956</v>
      </c>
      <c r="P558" s="346">
        <v>1012508</v>
      </c>
      <c r="Q558" s="346">
        <v>9893.3302946781187</v>
      </c>
      <c r="R558" s="346">
        <v>9878.780997627473</v>
      </c>
      <c r="S558" s="346">
        <v>54504.85928334092</v>
      </c>
      <c r="T558" s="346">
        <v>5869.9296187134314</v>
      </c>
      <c r="U558" s="346">
        <v>42965.759474372346</v>
      </c>
      <c r="V558" s="353">
        <f t="shared" si="42"/>
        <v>0.15306412855305043</v>
      </c>
      <c r="W558" s="288">
        <v>0.14396948326611039</v>
      </c>
      <c r="X558" s="288">
        <v>0.15072705430331504</v>
      </c>
      <c r="Y558" s="288">
        <v>0.15302877285280075</v>
      </c>
      <c r="Z558" s="288">
        <v>0.15920837234963159</v>
      </c>
      <c r="AA558" s="288">
        <v>0.15076223227179422</v>
      </c>
      <c r="AB558" s="288">
        <v>0.16068885627465065</v>
      </c>
      <c r="AC558" s="345" t="str">
        <f t="shared" si="43"/>
        <v>Barishal FR Non-PNP</v>
      </c>
      <c r="AD558" s="363">
        <v>752004</v>
      </c>
      <c r="AE558" s="363">
        <v>805897</v>
      </c>
      <c r="AF558" s="363">
        <v>1124010</v>
      </c>
      <c r="AG558" s="363">
        <v>692956</v>
      </c>
      <c r="AH558" s="363">
        <v>1012508</v>
      </c>
      <c r="AI558" s="363">
        <v>747386</v>
      </c>
      <c r="AJ558" s="364">
        <f t="shared" si="44"/>
        <v>5134761</v>
      </c>
      <c r="AK558" s="365">
        <v>107912.71749999998</v>
      </c>
      <c r="AL558" s="365">
        <v>121368.08820000001</v>
      </c>
      <c r="AM558" s="365">
        <v>169733.47020000001</v>
      </c>
      <c r="AN558" s="365">
        <v>110318.9136</v>
      </c>
      <c r="AO558" s="365">
        <v>153192.15779999999</v>
      </c>
      <c r="AP558" s="365">
        <v>120104.76950000001</v>
      </c>
      <c r="AQ558" s="366">
        <f t="shared" si="45"/>
        <v>782630.11680000008</v>
      </c>
      <c r="AR558" s="288">
        <f t="shared" si="46"/>
        <v>0.15241802233833279</v>
      </c>
      <c r="AS558" s="357" t="s">
        <v>1495</v>
      </c>
    </row>
    <row r="559" spans="1:45" hidden="1">
      <c r="A559" s="343">
        <v>244</v>
      </c>
      <c r="B559" s="343" t="s">
        <v>1084</v>
      </c>
      <c r="C559" s="343" t="s">
        <v>2188</v>
      </c>
      <c r="D559" s="343">
        <v>1167</v>
      </c>
      <c r="E559" s="345" t="s">
        <v>52</v>
      </c>
      <c r="F559" s="345" t="s">
        <v>1537</v>
      </c>
      <c r="G559" s="352" t="s">
        <v>1041</v>
      </c>
      <c r="H559" s="343" t="s">
        <v>52</v>
      </c>
      <c r="I559" s="343" t="s">
        <v>52</v>
      </c>
      <c r="J559" s="346">
        <v>1997776</v>
      </c>
      <c r="K559" s="347">
        <v>6.5909549720273727E-2</v>
      </c>
      <c r="L559" s="346">
        <v>1963255</v>
      </c>
      <c r="M559" s="346">
        <v>1839297</v>
      </c>
      <c r="N559" s="346">
        <v>1942356</v>
      </c>
      <c r="O559" s="346">
        <v>2032240</v>
      </c>
      <c r="P559" s="346">
        <v>2211732</v>
      </c>
      <c r="Q559" s="346">
        <v>142361.33769423742</v>
      </c>
      <c r="R559" s="346">
        <v>105579.77787524962</v>
      </c>
      <c r="S559" s="346">
        <v>145390.22681106188</v>
      </c>
      <c r="T559" s="346">
        <v>131207.48121775169</v>
      </c>
      <c r="U559" s="346">
        <v>133823.75941154733</v>
      </c>
      <c r="V559" s="353">
        <f t="shared" si="42"/>
        <v>0.16016956110257841</v>
      </c>
      <c r="W559" s="288">
        <v>0.16167177909212324</v>
      </c>
      <c r="X559" s="288">
        <v>0.16668379341383047</v>
      </c>
      <c r="Y559" s="288">
        <v>0.15802873995557945</v>
      </c>
      <c r="Z559" s="288">
        <v>0.16328359547923071</v>
      </c>
      <c r="AA559" s="288">
        <v>0.14951714285632903</v>
      </c>
      <c r="AB559" s="288">
        <v>0.16183231581837748</v>
      </c>
      <c r="AC559" s="345" t="str">
        <f t="shared" si="43"/>
        <v>Dhaka FR Non-PNP</v>
      </c>
      <c r="AD559" s="363">
        <v>1963255</v>
      </c>
      <c r="AE559" s="363">
        <v>1839297</v>
      </c>
      <c r="AF559" s="363">
        <v>1942356</v>
      </c>
      <c r="AG559" s="363">
        <v>2032240</v>
      </c>
      <c r="AH559" s="363">
        <v>2211732</v>
      </c>
      <c r="AI559" s="363">
        <v>2145025</v>
      </c>
      <c r="AJ559" s="364">
        <f t="shared" si="44"/>
        <v>12133905</v>
      </c>
      <c r="AK559" s="365">
        <v>318243.79759999999</v>
      </c>
      <c r="AL559" s="365">
        <v>306610.64319999999</v>
      </c>
      <c r="AM559" s="365">
        <v>304755.34260000003</v>
      </c>
      <c r="AN559" s="365">
        <v>331864.79200000002</v>
      </c>
      <c r="AO559" s="365">
        <v>332644.64319999999</v>
      </c>
      <c r="AP559" s="365">
        <v>346813.83660000004</v>
      </c>
      <c r="AQ559" s="366">
        <f t="shared" si="45"/>
        <v>1940933.0552000001</v>
      </c>
      <c r="AR559" s="288">
        <f t="shared" si="46"/>
        <v>0.15995947349183962</v>
      </c>
      <c r="AS559" s="357" t="s">
        <v>1497</v>
      </c>
    </row>
    <row r="560" spans="1:45">
      <c r="A560" s="343">
        <v>569</v>
      </c>
      <c r="B560" s="343" t="s">
        <v>1080</v>
      </c>
      <c r="C560" s="343" t="s">
        <v>2189</v>
      </c>
      <c r="D560" s="343">
        <v>1148</v>
      </c>
      <c r="E560" s="345" t="s">
        <v>195</v>
      </c>
      <c r="F560" s="345" t="s">
        <v>1537</v>
      </c>
      <c r="G560" s="352" t="s">
        <v>1041</v>
      </c>
      <c r="H560" s="343" t="s">
        <v>170</v>
      </c>
      <c r="I560" s="343" t="s">
        <v>1863</v>
      </c>
      <c r="J560" s="346">
        <v>1414966.8</v>
      </c>
      <c r="K560" s="347">
        <v>5.5678116697737111E-2</v>
      </c>
      <c r="L560" s="346">
        <v>1116422</v>
      </c>
      <c r="M560" s="346">
        <v>1359301</v>
      </c>
      <c r="N560" s="346">
        <v>1641626</v>
      </c>
      <c r="O560" s="346">
        <v>1232735</v>
      </c>
      <c r="P560" s="346">
        <v>1724750</v>
      </c>
      <c r="Q560" s="346">
        <v>48069.152562745527</v>
      </c>
      <c r="R560" s="346">
        <v>59273.151076520619</v>
      </c>
      <c r="S560" s="346">
        <v>120448.76297748316</v>
      </c>
      <c r="T560" s="346">
        <v>58340.598791219032</v>
      </c>
      <c r="U560" s="346">
        <v>107781.7676611499</v>
      </c>
      <c r="V560" s="353">
        <f t="shared" si="42"/>
        <v>0.16185818249430226</v>
      </c>
      <c r="W560" s="288">
        <v>0.15889488877576857</v>
      </c>
      <c r="X560" s="288">
        <v>0.1566891468846606</v>
      </c>
      <c r="Y560" s="288">
        <v>0.16768810525432726</v>
      </c>
      <c r="Z560" s="288">
        <v>0.16589402571113199</v>
      </c>
      <c r="AA560" s="288">
        <v>0.14892027815001599</v>
      </c>
      <c r="AB560" s="288">
        <v>0.17306265018990927</v>
      </c>
      <c r="AC560" s="345" t="str">
        <f t="shared" si="43"/>
        <v>Chattogram FR Non-PNP</v>
      </c>
      <c r="AD560" s="363">
        <v>1116422</v>
      </c>
      <c r="AE560" s="363">
        <v>1359301</v>
      </c>
      <c r="AF560" s="363">
        <v>1641626</v>
      </c>
      <c r="AG560" s="363">
        <v>1232735</v>
      </c>
      <c r="AH560" s="363">
        <v>1724750</v>
      </c>
      <c r="AI560" s="363">
        <v>1361628</v>
      </c>
      <c r="AJ560" s="364">
        <f t="shared" si="44"/>
        <v>8436462</v>
      </c>
      <c r="AK560" s="365">
        <v>178181.27039999998</v>
      </c>
      <c r="AL560" s="365">
        <v>213410.25700000001</v>
      </c>
      <c r="AM560" s="365">
        <v>275088.9192</v>
      </c>
      <c r="AN560" s="365">
        <v>204510.7365</v>
      </c>
      <c r="AO560" s="365">
        <v>261817.05</v>
      </c>
      <c r="AP560" s="365">
        <v>235557.14599999998</v>
      </c>
      <c r="AQ560" s="366">
        <f t="shared" si="45"/>
        <v>1368565.3791</v>
      </c>
      <c r="AR560" s="288">
        <f t="shared" si="46"/>
        <v>0.16222029792820736</v>
      </c>
      <c r="AS560" s="357" t="s">
        <v>1494</v>
      </c>
    </row>
    <row r="561" spans="1:45" hidden="1">
      <c r="A561" s="343">
        <v>262</v>
      </c>
      <c r="B561" s="343" t="s">
        <v>1573</v>
      </c>
      <c r="C561" s="343" t="s">
        <v>2190</v>
      </c>
      <c r="D561" s="343">
        <v>1100</v>
      </c>
      <c r="E561" s="345" t="s">
        <v>52</v>
      </c>
      <c r="F561" s="345" t="s">
        <v>1537</v>
      </c>
      <c r="G561" s="352" t="s">
        <v>1041</v>
      </c>
      <c r="H561" s="343" t="s">
        <v>79</v>
      </c>
      <c r="I561" s="343" t="s">
        <v>52</v>
      </c>
      <c r="J561" s="346">
        <v>2056205.8</v>
      </c>
      <c r="K561" s="347">
        <v>5.952308774877247E-2</v>
      </c>
      <c r="L561" s="346">
        <v>2026141</v>
      </c>
      <c r="M561" s="346">
        <v>2176477</v>
      </c>
      <c r="N561" s="346">
        <v>2522679</v>
      </c>
      <c r="O561" s="346">
        <v>1486486</v>
      </c>
      <c r="P561" s="346">
        <v>2069246</v>
      </c>
      <c r="Q561" s="346">
        <v>122309.61776756201</v>
      </c>
      <c r="R561" s="346">
        <v>107461.72892647324</v>
      </c>
      <c r="S561" s="346">
        <v>185087.012311353</v>
      </c>
      <c r="T561" s="346">
        <v>54751.312422461691</v>
      </c>
      <c r="U561" s="346">
        <v>142348.91988682456</v>
      </c>
      <c r="V561" s="353">
        <f t="shared" si="42"/>
        <v>0.15925005989294647</v>
      </c>
      <c r="W561" s="288">
        <v>0.15533010596575214</v>
      </c>
      <c r="X561" s="288">
        <v>0.1492786080493228</v>
      </c>
      <c r="Y561" s="288">
        <v>0.15202885508150241</v>
      </c>
      <c r="Z561" s="288">
        <v>0.16740464821926357</v>
      </c>
      <c r="AA561" s="288">
        <v>0.16110992431065455</v>
      </c>
      <c r="AB561" s="288">
        <v>0.17034821773118319</v>
      </c>
      <c r="AC561" s="345" t="str">
        <f t="shared" si="43"/>
        <v>Dhaka FR Non-PNP</v>
      </c>
      <c r="AD561" s="363">
        <v>2026141</v>
      </c>
      <c r="AE561" s="363">
        <v>2176477</v>
      </c>
      <c r="AF561" s="363">
        <v>2522679</v>
      </c>
      <c r="AG561" s="363">
        <v>1486486</v>
      </c>
      <c r="AH561" s="363">
        <v>2069246</v>
      </c>
      <c r="AI561" s="363">
        <v>1479813</v>
      </c>
      <c r="AJ561" s="364">
        <f t="shared" si="44"/>
        <v>11760842</v>
      </c>
      <c r="AK561" s="365">
        <v>315469.99800000002</v>
      </c>
      <c r="AL561" s="365">
        <v>324077.4253</v>
      </c>
      <c r="AM561" s="365">
        <v>380167.72529999999</v>
      </c>
      <c r="AN561" s="365">
        <v>248837.92379999999</v>
      </c>
      <c r="AO561" s="365">
        <v>343701.59450000001</v>
      </c>
      <c r="AP561" s="365">
        <v>252153.1488</v>
      </c>
      <c r="AQ561" s="366">
        <f t="shared" si="45"/>
        <v>1864407.8157000002</v>
      </c>
      <c r="AR561" s="288">
        <f t="shared" si="46"/>
        <v>0.15852672926819356</v>
      </c>
      <c r="AS561" s="357" t="s">
        <v>1497</v>
      </c>
    </row>
    <row r="562" spans="1:45" hidden="1">
      <c r="A562" s="343">
        <v>466</v>
      </c>
      <c r="B562" s="343" t="s">
        <v>1580</v>
      </c>
      <c r="C562" s="343" t="s">
        <v>2191</v>
      </c>
      <c r="D562" s="343">
        <v>1709</v>
      </c>
      <c r="E562" s="345" t="s">
        <v>159</v>
      </c>
      <c r="F562" s="345" t="s">
        <v>1537</v>
      </c>
      <c r="G562" s="352" t="s">
        <v>1041</v>
      </c>
      <c r="H562" s="343" t="s">
        <v>1068</v>
      </c>
      <c r="I562" s="343" t="s">
        <v>1863</v>
      </c>
      <c r="J562" s="346">
        <v>1798042.4</v>
      </c>
      <c r="K562" s="347">
        <v>4.4574976518788133E-2</v>
      </c>
      <c r="L562" s="346">
        <v>1682584</v>
      </c>
      <c r="M562" s="346">
        <v>1782711</v>
      </c>
      <c r="N562" s="346">
        <v>2499527</v>
      </c>
      <c r="O562" s="346">
        <v>1203764</v>
      </c>
      <c r="P562" s="346">
        <v>1821626</v>
      </c>
      <c r="Q562" s="346">
        <v>48043.355341552378</v>
      </c>
      <c r="R562" s="346">
        <v>62780.44476457205</v>
      </c>
      <c r="S562" s="346">
        <v>136950.72149502236</v>
      </c>
      <c r="T562" s="346">
        <v>33369.291544131323</v>
      </c>
      <c r="U562" s="346">
        <v>119594.67565364914</v>
      </c>
      <c r="V562" s="353">
        <f t="shared" si="42"/>
        <v>0.14797330402459852</v>
      </c>
      <c r="W562" s="288">
        <v>0.1262743087733719</v>
      </c>
      <c r="X562" s="288">
        <v>0.13339023876121958</v>
      </c>
      <c r="Y562" s="288">
        <v>0.12899372867480224</v>
      </c>
      <c r="Z562" s="288">
        <v>0.16185099853459495</v>
      </c>
      <c r="AA562" s="288">
        <v>0.15703634992491478</v>
      </c>
      <c r="AB562" s="288">
        <v>0.18029419947868774</v>
      </c>
      <c r="AC562" s="345" t="str">
        <f t="shared" si="43"/>
        <v>Khulna FR Non-PNP</v>
      </c>
      <c r="AD562" s="363">
        <v>1682584</v>
      </c>
      <c r="AE562" s="363">
        <v>1782711</v>
      </c>
      <c r="AF562" s="363">
        <v>2499527</v>
      </c>
      <c r="AG562" s="363">
        <v>1203764</v>
      </c>
      <c r="AH562" s="363">
        <v>1821626</v>
      </c>
      <c r="AI562" s="363">
        <v>1194388</v>
      </c>
      <c r="AJ562" s="364">
        <f t="shared" si="44"/>
        <v>10184600</v>
      </c>
      <c r="AK562" s="365">
        <v>222437.60480000003</v>
      </c>
      <c r="AL562" s="365">
        <v>235852.79759999999</v>
      </c>
      <c r="AM562" s="365">
        <v>317689.88169999997</v>
      </c>
      <c r="AN562" s="365">
        <v>194648.63880000002</v>
      </c>
      <c r="AO562" s="365">
        <v>302572.24469999998</v>
      </c>
      <c r="AP562" s="365">
        <v>215213.22039999999</v>
      </c>
      <c r="AQ562" s="366">
        <f t="shared" si="45"/>
        <v>1488414.388</v>
      </c>
      <c r="AR562" s="288">
        <f t="shared" si="46"/>
        <v>0.1461436274375037</v>
      </c>
      <c r="AS562" s="357" t="s">
        <v>1514</v>
      </c>
    </row>
    <row r="563" spans="1:45" hidden="1">
      <c r="A563" s="343">
        <v>642</v>
      </c>
      <c r="B563" s="343" t="s">
        <v>1581</v>
      </c>
      <c r="C563" s="343" t="s">
        <v>2192</v>
      </c>
      <c r="D563" s="343">
        <v>1598</v>
      </c>
      <c r="E563" s="345" t="s">
        <v>189</v>
      </c>
      <c r="F563" s="345" t="s">
        <v>1537</v>
      </c>
      <c r="G563" s="352" t="s">
        <v>1041</v>
      </c>
      <c r="H563" s="343" t="s">
        <v>189</v>
      </c>
      <c r="I563" s="343" t="s">
        <v>1863</v>
      </c>
      <c r="J563" s="346">
        <v>1006016.4</v>
      </c>
      <c r="K563" s="347">
        <v>9.5154868209504848E-3</v>
      </c>
      <c r="L563" s="346">
        <v>1062758</v>
      </c>
      <c r="M563" s="346">
        <v>995559</v>
      </c>
      <c r="N563" s="346">
        <v>1114829</v>
      </c>
      <c r="O563" s="346">
        <v>880556</v>
      </c>
      <c r="P563" s="346">
        <v>976380</v>
      </c>
      <c r="Q563" s="346">
        <v>14823.42997683998</v>
      </c>
      <c r="R563" s="346">
        <v>-58757.817198832403</v>
      </c>
      <c r="S563" s="346">
        <v>44733.407366401254</v>
      </c>
      <c r="T563" s="346">
        <v>15114.208243586647</v>
      </c>
      <c r="U563" s="346">
        <v>31950.450591304776</v>
      </c>
      <c r="V563" s="353">
        <f t="shared" si="42"/>
        <v>0.15722694274879051</v>
      </c>
      <c r="W563" s="288">
        <v>0.15185296728510658</v>
      </c>
      <c r="X563" s="288">
        <v>0.16019464877869374</v>
      </c>
      <c r="Y563" s="288">
        <v>0.15166780850362663</v>
      </c>
      <c r="Z563" s="288">
        <v>0.16035254070277469</v>
      </c>
      <c r="AA563" s="288">
        <v>0.15952674630933655</v>
      </c>
      <c r="AB563" s="288">
        <v>0.15976694491320478</v>
      </c>
      <c r="AC563" s="345" t="str">
        <f t="shared" si="43"/>
        <v>Barishal FR Non-PNP</v>
      </c>
      <c r="AD563" s="363">
        <v>1062758</v>
      </c>
      <c r="AE563" s="363">
        <v>995559</v>
      </c>
      <c r="AF563" s="363">
        <v>1114829</v>
      </c>
      <c r="AG563" s="363">
        <v>880556</v>
      </c>
      <c r="AH563" s="363">
        <v>976380</v>
      </c>
      <c r="AI563" s="363">
        <v>740293</v>
      </c>
      <c r="AJ563" s="364">
        <f t="shared" si="44"/>
        <v>5770375</v>
      </c>
      <c r="AK563" s="365">
        <v>162601.97399999999</v>
      </c>
      <c r="AL563" s="365">
        <v>159289.12</v>
      </c>
      <c r="AM563" s="365">
        <v>170345.71839999998</v>
      </c>
      <c r="AN563" s="365">
        <v>141241.18239999999</v>
      </c>
      <c r="AO563" s="365">
        <v>157001.58239999998</v>
      </c>
      <c r="AP563" s="365">
        <v>118221.27870000001</v>
      </c>
      <c r="AQ563" s="366">
        <f t="shared" si="45"/>
        <v>908700.85589999997</v>
      </c>
      <c r="AR563" s="288">
        <f t="shared" si="46"/>
        <v>0.15747691543443884</v>
      </c>
      <c r="AS563" s="357" t="s">
        <v>1495</v>
      </c>
    </row>
    <row r="564" spans="1:45" hidden="1">
      <c r="A564" s="343">
        <v>270</v>
      </c>
      <c r="B564" s="343" t="s">
        <v>1582</v>
      </c>
      <c r="C564" s="343" t="s">
        <v>2193</v>
      </c>
      <c r="D564" s="343">
        <v>2418</v>
      </c>
      <c r="E564" s="345" t="s">
        <v>52</v>
      </c>
      <c r="F564" s="345" t="s">
        <v>1537</v>
      </c>
      <c r="G564" s="352" t="s">
        <v>1041</v>
      </c>
      <c r="H564" s="343" t="s">
        <v>52</v>
      </c>
      <c r="I564" s="343" t="s">
        <v>52</v>
      </c>
      <c r="J564" s="346">
        <v>2044694.6</v>
      </c>
      <c r="K564" s="347">
        <v>4.766729227376134E-2</v>
      </c>
      <c r="L564" s="346">
        <v>1977014</v>
      </c>
      <c r="M564" s="346">
        <v>2120921</v>
      </c>
      <c r="N564" s="346">
        <v>2169286</v>
      </c>
      <c r="O564" s="346">
        <v>1874871</v>
      </c>
      <c r="P564" s="346">
        <v>2081381</v>
      </c>
      <c r="Q564" s="346">
        <v>110101.91112454818</v>
      </c>
      <c r="R564" s="346">
        <v>85019.087395540846</v>
      </c>
      <c r="S564" s="346">
        <v>131545.02225900895</v>
      </c>
      <c r="T564" s="346">
        <v>63451.113272606744</v>
      </c>
      <c r="U564" s="346">
        <v>97208.141492202994</v>
      </c>
      <c r="V564" s="353">
        <f t="shared" si="42"/>
        <v>0.16909949992437467</v>
      </c>
      <c r="W564" s="288">
        <v>0.16109249479243279</v>
      </c>
      <c r="X564" s="288">
        <v>0.17128743725681164</v>
      </c>
      <c r="Y564" s="288">
        <v>0.16566404075061178</v>
      </c>
      <c r="Z564" s="288">
        <v>0.17428730520618074</v>
      </c>
      <c r="AA564" s="288">
        <v>0.1634711851696827</v>
      </c>
      <c r="AB564" s="288">
        <v>0.17879453637052822</v>
      </c>
      <c r="AC564" s="345" t="str">
        <f t="shared" si="43"/>
        <v>Dhaka FR Non-PNP</v>
      </c>
      <c r="AD564" s="363">
        <v>1977014</v>
      </c>
      <c r="AE564" s="363">
        <v>2120921</v>
      </c>
      <c r="AF564" s="363">
        <v>2169286</v>
      </c>
      <c r="AG564" s="363">
        <v>1874871</v>
      </c>
      <c r="AH564" s="363">
        <v>2081381</v>
      </c>
      <c r="AI564" s="363">
        <v>1687986</v>
      </c>
      <c r="AJ564" s="364">
        <f t="shared" si="44"/>
        <v>11911459</v>
      </c>
      <c r="AK564" s="365">
        <v>318694.81800000003</v>
      </c>
      <c r="AL564" s="365">
        <v>364586.3199</v>
      </c>
      <c r="AM564" s="365">
        <v>357714.93159999995</v>
      </c>
      <c r="AN564" s="365">
        <v>326602.35399999999</v>
      </c>
      <c r="AO564" s="365">
        <v>338016.43679999997</v>
      </c>
      <c r="AP564" s="365">
        <v>301810.82399999996</v>
      </c>
      <c r="AQ564" s="366">
        <f t="shared" si="45"/>
        <v>2007425.6843000001</v>
      </c>
      <c r="AR564" s="288">
        <f t="shared" si="46"/>
        <v>0.1685289505089175</v>
      </c>
      <c r="AS564" s="357" t="s">
        <v>1497</v>
      </c>
    </row>
    <row r="565" spans="1:45" hidden="1">
      <c r="A565" s="343">
        <v>568</v>
      </c>
      <c r="B565" s="343" t="s">
        <v>1577</v>
      </c>
      <c r="C565" s="343" t="s">
        <v>2194</v>
      </c>
      <c r="D565" s="343">
        <v>2717</v>
      </c>
      <c r="E565" s="345" t="s">
        <v>52</v>
      </c>
      <c r="F565" s="345" t="s">
        <v>1492</v>
      </c>
      <c r="G565" s="352" t="s">
        <v>1041</v>
      </c>
      <c r="H565" s="343" t="s">
        <v>52</v>
      </c>
      <c r="I565" s="343" t="s">
        <v>52</v>
      </c>
      <c r="J565" s="346">
        <v>1735794.2</v>
      </c>
      <c r="K565" s="347">
        <v>1.4594987451979846E-2</v>
      </c>
      <c r="L565" s="346">
        <v>1603580</v>
      </c>
      <c r="M565" s="346">
        <v>1808037</v>
      </c>
      <c r="N565" s="346">
        <v>2023925</v>
      </c>
      <c r="O565" s="346">
        <v>1612315</v>
      </c>
      <c r="P565" s="346">
        <v>1631114</v>
      </c>
      <c r="Q565" s="346">
        <v>48629.74778983288</v>
      </c>
      <c r="R565" s="346">
        <v>-99218.054960645502</v>
      </c>
      <c r="S565" s="346">
        <v>88359.261698142916</v>
      </c>
      <c r="T565" s="346">
        <v>36779.897585996718</v>
      </c>
      <c r="U565" s="346">
        <v>52118.620727769972</v>
      </c>
      <c r="V565" s="353">
        <f t="shared" si="42"/>
        <v>0.16107656842871215</v>
      </c>
      <c r="W565" s="288">
        <v>0.16084091114247784</v>
      </c>
      <c r="X565" s="288">
        <v>0.15968100765093884</v>
      </c>
      <c r="Y565" s="288">
        <v>0.15279909058771457</v>
      </c>
      <c r="Z565" s="288">
        <v>0.16860787442112329</v>
      </c>
      <c r="AA565" s="288">
        <v>0.15973401145644123</v>
      </c>
      <c r="AB565" s="288">
        <v>0.1647965153135772</v>
      </c>
      <c r="AC565" s="345" t="str">
        <f t="shared" si="43"/>
        <v>Dhaka FR PNP</v>
      </c>
      <c r="AD565" s="363">
        <v>1603580</v>
      </c>
      <c r="AE565" s="363">
        <v>1808037</v>
      </c>
      <c r="AF565" s="363">
        <v>2023925</v>
      </c>
      <c r="AG565" s="363">
        <v>1612315</v>
      </c>
      <c r="AH565" s="363">
        <v>1631114</v>
      </c>
      <c r="AI565" s="363">
        <v>1440149</v>
      </c>
      <c r="AJ565" s="364">
        <f t="shared" si="44"/>
        <v>10119120</v>
      </c>
      <c r="AK565" s="365">
        <v>260902.46600000001</v>
      </c>
      <c r="AL565" s="365">
        <v>289466.88380000001</v>
      </c>
      <c r="AM565" s="365">
        <v>309255.58720000001</v>
      </c>
      <c r="AN565" s="365">
        <v>271835.9718</v>
      </c>
      <c r="AO565" s="365">
        <v>259673.66720000003</v>
      </c>
      <c r="AP565" s="365">
        <v>237014.94699999999</v>
      </c>
      <c r="AQ565" s="366">
        <f t="shared" si="45"/>
        <v>1628149.5229999998</v>
      </c>
      <c r="AR565" s="288">
        <f t="shared" si="46"/>
        <v>0.16089833137664142</v>
      </c>
      <c r="AS565" s="357" t="s">
        <v>1498</v>
      </c>
    </row>
    <row r="566" spans="1:45" hidden="1">
      <c r="A566" s="343">
        <v>541</v>
      </c>
      <c r="B566" s="343" t="s">
        <v>1575</v>
      </c>
      <c r="C566" s="343" t="s">
        <v>2195</v>
      </c>
      <c r="D566" s="343">
        <v>1631</v>
      </c>
      <c r="E566" s="345" t="s">
        <v>131</v>
      </c>
      <c r="F566" s="345" t="s">
        <v>1537</v>
      </c>
      <c r="G566" s="352" t="s">
        <v>1041</v>
      </c>
      <c r="H566" s="343" t="s">
        <v>908</v>
      </c>
      <c r="I566" s="343" t="s">
        <v>1863</v>
      </c>
      <c r="J566" s="346">
        <v>1446177.2</v>
      </c>
      <c r="K566" s="347">
        <v>3.1516741040689612E-2</v>
      </c>
      <c r="L566" s="346">
        <v>1365482</v>
      </c>
      <c r="M566" s="346">
        <v>1581365</v>
      </c>
      <c r="N566" s="346">
        <v>1593496</v>
      </c>
      <c r="O566" s="346">
        <v>1166450</v>
      </c>
      <c r="P566" s="346">
        <v>1524093</v>
      </c>
      <c r="Q566" s="346">
        <v>30288.463348236342</v>
      </c>
      <c r="R566" s="346">
        <v>64562.177811380767</v>
      </c>
      <c r="S566" s="346">
        <v>44449.747296795918</v>
      </c>
      <c r="T566" s="346">
        <v>32333.166282698163</v>
      </c>
      <c r="U566" s="346">
        <v>56260.406817636744</v>
      </c>
      <c r="V566" s="353">
        <f t="shared" si="42"/>
        <v>0.13120115260474502</v>
      </c>
      <c r="W566" s="288">
        <v>0.11919672241891308</v>
      </c>
      <c r="X566" s="288">
        <v>0.12821189256336249</v>
      </c>
      <c r="Y566" s="288">
        <v>0.13360360336052785</v>
      </c>
      <c r="Z566" s="288">
        <v>0.13747168087745695</v>
      </c>
      <c r="AA566" s="288">
        <v>0.12296749222392417</v>
      </c>
      <c r="AB566" s="288">
        <v>0.14575552418428547</v>
      </c>
      <c r="AC566" s="345" t="str">
        <f t="shared" si="43"/>
        <v>Sylhet FR Non-PNP</v>
      </c>
      <c r="AD566" s="363">
        <v>1365482</v>
      </c>
      <c r="AE566" s="363">
        <v>1581365</v>
      </c>
      <c r="AF566" s="363">
        <v>1593496</v>
      </c>
      <c r="AG566" s="363">
        <v>1166450</v>
      </c>
      <c r="AH566" s="363">
        <v>1524093</v>
      </c>
      <c r="AI566" s="363">
        <v>1069909</v>
      </c>
      <c r="AJ566" s="364">
        <f t="shared" si="44"/>
        <v>8300795</v>
      </c>
      <c r="AK566" s="365">
        <v>164130.696</v>
      </c>
      <c r="AL566" s="365">
        <v>202572.85649999999</v>
      </c>
      <c r="AM566" s="365">
        <v>211457.05190000002</v>
      </c>
      <c r="AN566" s="365">
        <v>160387.15000000002</v>
      </c>
      <c r="AO566" s="365">
        <v>187311.27549999999</v>
      </c>
      <c r="AP566" s="365">
        <v>155755.74559999999</v>
      </c>
      <c r="AQ566" s="366">
        <f t="shared" si="45"/>
        <v>1081614.7755</v>
      </c>
      <c r="AR566" s="288">
        <f t="shared" si="46"/>
        <v>0.13030255240612496</v>
      </c>
      <c r="AS566" s="357" t="s">
        <v>1500</v>
      </c>
    </row>
    <row r="567" spans="1:45" hidden="1">
      <c r="A567" s="343">
        <v>559</v>
      </c>
      <c r="B567" s="343" t="s">
        <v>1576</v>
      </c>
      <c r="C567" s="343" t="s">
        <v>2196</v>
      </c>
      <c r="D567" s="343">
        <v>941</v>
      </c>
      <c r="E567" s="345" t="s">
        <v>159</v>
      </c>
      <c r="F567" s="345" t="s">
        <v>1537</v>
      </c>
      <c r="G567" s="352" t="s">
        <v>1041</v>
      </c>
      <c r="H567" s="343" t="s">
        <v>1068</v>
      </c>
      <c r="I567" s="343" t="s">
        <v>1863</v>
      </c>
      <c r="J567" s="346">
        <v>1259279</v>
      </c>
      <c r="K567" s="347">
        <v>2.3553680510594501E-2</v>
      </c>
      <c r="L567" s="346">
        <v>1376426</v>
      </c>
      <c r="M567" s="346">
        <v>1127082</v>
      </c>
      <c r="N567" s="346">
        <v>1310293</v>
      </c>
      <c r="O567" s="346">
        <v>1181971</v>
      </c>
      <c r="P567" s="346">
        <v>1300623</v>
      </c>
      <c r="Q567" s="346">
        <v>9061.7021245331562</v>
      </c>
      <c r="R567" s="346">
        <v>8794.4066558559134</v>
      </c>
      <c r="S567" s="346">
        <v>51620.447169045219</v>
      </c>
      <c r="T567" s="346">
        <v>34144.207098549145</v>
      </c>
      <c r="U567" s="346">
        <v>44682.513150521234</v>
      </c>
      <c r="V567" s="353">
        <f t="shared" si="42"/>
        <v>0.13996456526536946</v>
      </c>
      <c r="W567" s="288">
        <v>0.11366092868111984</v>
      </c>
      <c r="X567" s="288">
        <v>0.13835234280054695</v>
      </c>
      <c r="Y567" s="288">
        <v>0.14119221344347094</v>
      </c>
      <c r="Z567" s="288">
        <v>0.14306659397679108</v>
      </c>
      <c r="AA567" s="288">
        <v>0.14334242865586402</v>
      </c>
      <c r="AB567" s="288">
        <v>0.16017288403442381</v>
      </c>
      <c r="AC567" s="345" t="str">
        <f t="shared" si="43"/>
        <v>Khulna FR Non-PNP</v>
      </c>
      <c r="AD567" s="363">
        <v>1376426</v>
      </c>
      <c r="AE567" s="363">
        <v>1127082</v>
      </c>
      <c r="AF567" s="363">
        <v>1310293</v>
      </c>
      <c r="AG567" s="363">
        <v>1181971</v>
      </c>
      <c r="AH567" s="363">
        <v>1300623</v>
      </c>
      <c r="AI567" s="363">
        <v>976986</v>
      </c>
      <c r="AJ567" s="364">
        <f t="shared" si="44"/>
        <v>7273381</v>
      </c>
      <c r="AK567" s="365">
        <v>163794.57499999998</v>
      </c>
      <c r="AL567" s="365">
        <v>156438.9816</v>
      </c>
      <c r="AM567" s="365">
        <v>184882.20120000001</v>
      </c>
      <c r="AN567" s="365">
        <v>169140.19320000001</v>
      </c>
      <c r="AO567" s="365">
        <v>188460.2727</v>
      </c>
      <c r="AP567" s="365">
        <v>156303.67999999999</v>
      </c>
      <c r="AQ567" s="366">
        <f t="shared" si="45"/>
        <v>1019019.9036999999</v>
      </c>
      <c r="AR567" s="288">
        <f t="shared" si="46"/>
        <v>0.14010264328240193</v>
      </c>
      <c r="AS567" s="357" t="s">
        <v>1514</v>
      </c>
    </row>
    <row r="568" spans="1:45" hidden="1">
      <c r="A568" s="343">
        <v>757</v>
      </c>
      <c r="B568" s="343" t="s">
        <v>1584</v>
      </c>
      <c r="C568" s="343" t="s">
        <v>2197</v>
      </c>
      <c r="D568" s="343">
        <v>880</v>
      </c>
      <c r="E568" s="345" t="s">
        <v>52</v>
      </c>
      <c r="F568" s="345" t="s">
        <v>1537</v>
      </c>
      <c r="G568" s="352" t="s">
        <v>1041</v>
      </c>
      <c r="H568" s="343" t="s">
        <v>52</v>
      </c>
      <c r="I568" s="343" t="s">
        <v>52</v>
      </c>
      <c r="J568" s="346">
        <v>702107.2</v>
      </c>
      <c r="K568" s="347">
        <v>-4.8645861236000648E-2</v>
      </c>
      <c r="L568" s="346">
        <v>734243</v>
      </c>
      <c r="M568" s="346">
        <v>706022</v>
      </c>
      <c r="N568" s="346">
        <v>858432</v>
      </c>
      <c r="O568" s="346">
        <v>614440</v>
      </c>
      <c r="P568" s="346">
        <v>597399</v>
      </c>
      <c r="Q568" s="346">
        <v>-78283.424560960906</v>
      </c>
      <c r="R568" s="346">
        <v>-11451.354123156969</v>
      </c>
      <c r="S568" s="346">
        <v>-19296.01091642234</v>
      </c>
      <c r="T568" s="346">
        <v>-31779.327564453721</v>
      </c>
      <c r="U568" s="346">
        <v>-29962.929954990817</v>
      </c>
      <c r="V568" s="353">
        <f t="shared" si="42"/>
        <v>0.13908242569573073</v>
      </c>
      <c r="W568" s="288">
        <v>0.14673514455551701</v>
      </c>
      <c r="X568" s="288">
        <v>0.14342073825471888</v>
      </c>
      <c r="Y568" s="288">
        <v>0.1112604275145266</v>
      </c>
      <c r="Z568" s="288">
        <v>0.14464130536439773</v>
      </c>
      <c r="AA568" s="288">
        <v>0.13448178947708489</v>
      </c>
      <c r="AB568" s="288">
        <v>0.15395514900813947</v>
      </c>
      <c r="AC568" s="345" t="str">
        <f t="shared" si="43"/>
        <v>Dhaka FR Non-PNP</v>
      </c>
      <c r="AD568" s="363">
        <v>734243</v>
      </c>
      <c r="AE568" s="363">
        <v>706022</v>
      </c>
      <c r="AF568" s="363">
        <v>858432</v>
      </c>
      <c r="AG568" s="363">
        <v>614440</v>
      </c>
      <c r="AH568" s="363">
        <v>597399</v>
      </c>
      <c r="AI568" s="363">
        <v>555577</v>
      </c>
      <c r="AJ568" s="364">
        <f t="shared" si="44"/>
        <v>4066113</v>
      </c>
      <c r="AK568" s="365">
        <v>107787.01920000001</v>
      </c>
      <c r="AL568" s="365">
        <v>101596.27800000001</v>
      </c>
      <c r="AM568" s="365">
        <v>95457.527199999997</v>
      </c>
      <c r="AN568" s="365">
        <v>88847.879400000005</v>
      </c>
      <c r="AO568" s="365">
        <v>81067.179999999993</v>
      </c>
      <c r="AP568" s="365">
        <v>85500.376199999999</v>
      </c>
      <c r="AQ568" s="366">
        <f t="shared" si="45"/>
        <v>560256.26</v>
      </c>
      <c r="AR568" s="288">
        <f t="shared" si="46"/>
        <v>0.13778669210619576</v>
      </c>
      <c r="AS568" s="357" t="s">
        <v>1497</v>
      </c>
    </row>
    <row r="569" spans="1:45" hidden="1">
      <c r="A569" s="343">
        <v>486</v>
      </c>
      <c r="B569" s="343" t="s">
        <v>1593</v>
      </c>
      <c r="C569" s="343" t="s">
        <v>2198</v>
      </c>
      <c r="D569" s="343">
        <v>1800</v>
      </c>
      <c r="E569" s="345" t="s">
        <v>52</v>
      </c>
      <c r="F569" s="345" t="s">
        <v>1537</v>
      </c>
      <c r="G569" s="352" t="s">
        <v>1041</v>
      </c>
      <c r="H569" s="343" t="s">
        <v>522</v>
      </c>
      <c r="I569" s="343" t="s">
        <v>52</v>
      </c>
      <c r="J569" s="346">
        <v>1161639.8</v>
      </c>
      <c r="K569" s="347">
        <v>5.3608191303831688E-2</v>
      </c>
      <c r="L569" s="346">
        <v>1021119</v>
      </c>
      <c r="M569" s="346">
        <v>1118621</v>
      </c>
      <c r="N569" s="346">
        <v>1394372</v>
      </c>
      <c r="O569" s="346">
        <v>966959</v>
      </c>
      <c r="P569" s="346">
        <v>1307128</v>
      </c>
      <c r="Q569" s="346">
        <v>23637.111294542789</v>
      </c>
      <c r="R569" s="346">
        <v>43281.870826352359</v>
      </c>
      <c r="S569" s="346">
        <v>116444.17344361037</v>
      </c>
      <c r="T569" s="346">
        <v>37722.455124092143</v>
      </c>
      <c r="U569" s="346">
        <v>90281.432434126269</v>
      </c>
      <c r="V569" s="353">
        <f t="shared" si="42"/>
        <v>0.19178179327550662</v>
      </c>
      <c r="W569" s="288">
        <v>0.17087787049135261</v>
      </c>
      <c r="X569" s="288">
        <v>0.17725901330511187</v>
      </c>
      <c r="Y569" s="288">
        <v>0.19665279200533584</v>
      </c>
      <c r="Z569" s="288">
        <v>0.20655729896602446</v>
      </c>
      <c r="AA569" s="288">
        <v>0.19302533982854977</v>
      </c>
      <c r="AB569" s="288">
        <v>0.20631844505666522</v>
      </c>
      <c r="AC569" s="345" t="str">
        <f t="shared" si="43"/>
        <v>Dhaka FR Non-PNP</v>
      </c>
      <c r="AD569" s="363">
        <v>1021119</v>
      </c>
      <c r="AE569" s="363">
        <v>1118621</v>
      </c>
      <c r="AF569" s="363">
        <v>1394372</v>
      </c>
      <c r="AG569" s="363">
        <v>966959</v>
      </c>
      <c r="AH569" s="363">
        <v>1307128</v>
      </c>
      <c r="AI569" s="363">
        <v>1054459</v>
      </c>
      <c r="AJ569" s="364">
        <f t="shared" si="44"/>
        <v>6862658</v>
      </c>
      <c r="AK569" s="365">
        <v>174611.17800000001</v>
      </c>
      <c r="AL569" s="365">
        <v>197548.29200000002</v>
      </c>
      <c r="AM569" s="365">
        <v>273854.26799999998</v>
      </c>
      <c r="AN569" s="365">
        <v>199677.44649999999</v>
      </c>
      <c r="AO569" s="365">
        <v>254236.59050000002</v>
      </c>
      <c r="AP569" s="365">
        <v>217851.64259999999</v>
      </c>
      <c r="AQ569" s="366">
        <f t="shared" si="45"/>
        <v>1317779.4175999998</v>
      </c>
      <c r="AR569" s="288">
        <f t="shared" si="46"/>
        <v>0.19202172359456057</v>
      </c>
      <c r="AS569" s="357" t="s">
        <v>1497</v>
      </c>
    </row>
    <row r="570" spans="1:45" hidden="1">
      <c r="A570" s="343">
        <v>376</v>
      </c>
      <c r="B570" s="343" t="s">
        <v>1591</v>
      </c>
      <c r="C570" s="343" t="s">
        <v>2199</v>
      </c>
      <c r="D570" s="343">
        <v>1660</v>
      </c>
      <c r="E570" s="345" t="s">
        <v>159</v>
      </c>
      <c r="F570" s="345" t="s">
        <v>1537</v>
      </c>
      <c r="G570" s="352" t="s">
        <v>1041</v>
      </c>
      <c r="H570" s="343" t="s">
        <v>1006</v>
      </c>
      <c r="I570" s="343" t="s">
        <v>1863</v>
      </c>
      <c r="J570" s="346">
        <v>1293498</v>
      </c>
      <c r="K570" s="347">
        <v>6.7977271946367449E-2</v>
      </c>
      <c r="L570" s="346">
        <v>1112759</v>
      </c>
      <c r="M570" s="346">
        <v>1141469</v>
      </c>
      <c r="N570" s="346">
        <v>1582293</v>
      </c>
      <c r="O570" s="346">
        <v>1033696</v>
      </c>
      <c r="P570" s="346">
        <v>1597273</v>
      </c>
      <c r="Q570" s="346">
        <v>64117.022387044883</v>
      </c>
      <c r="R570" s="346">
        <v>54616.465996352461</v>
      </c>
      <c r="S570" s="346">
        <v>129306.94518018406</v>
      </c>
      <c r="T570" s="346">
        <v>52597.02397941961</v>
      </c>
      <c r="U570" s="346">
        <v>139004.86899741102</v>
      </c>
      <c r="V570" s="353">
        <f t="shared" si="42"/>
        <v>0.17636186148261812</v>
      </c>
      <c r="W570" s="288">
        <v>0.17444502939898279</v>
      </c>
      <c r="X570" s="288">
        <v>0.17047075207061813</v>
      </c>
      <c r="Y570" s="288">
        <v>0.1725486572734227</v>
      </c>
      <c r="Z570" s="288">
        <v>0.17640357387321537</v>
      </c>
      <c r="AA570" s="288">
        <v>0.17224306145560514</v>
      </c>
      <c r="AB570" s="288">
        <v>0.19206009482386455</v>
      </c>
      <c r="AC570" s="345" t="str">
        <f t="shared" si="43"/>
        <v>Khulna FR Non-PNP</v>
      </c>
      <c r="AD570" s="363">
        <v>1112759</v>
      </c>
      <c r="AE570" s="363">
        <v>1141469</v>
      </c>
      <c r="AF570" s="363">
        <v>1582293</v>
      </c>
      <c r="AG570" s="363">
        <v>1033696</v>
      </c>
      <c r="AH570" s="363">
        <v>1597273</v>
      </c>
      <c r="AI570" s="363">
        <v>1135412</v>
      </c>
      <c r="AJ570" s="364">
        <f t="shared" si="44"/>
        <v>7602902</v>
      </c>
      <c r="AK570" s="365">
        <v>198850.03330000001</v>
      </c>
      <c r="AL570" s="365">
        <v>196446.8149</v>
      </c>
      <c r="AM570" s="365">
        <v>271837.9374</v>
      </c>
      <c r="AN570" s="365">
        <v>182343.97440000001</v>
      </c>
      <c r="AO570" s="365">
        <v>280480.78759999998</v>
      </c>
      <c r="AP570" s="365">
        <v>218225.99420000002</v>
      </c>
      <c r="AQ570" s="366">
        <f t="shared" si="45"/>
        <v>1348185.5418</v>
      </c>
      <c r="AR570" s="288">
        <f t="shared" si="46"/>
        <v>0.17732512424860927</v>
      </c>
      <c r="AS570" s="357" t="s">
        <v>1514</v>
      </c>
    </row>
    <row r="571" spans="1:45" hidden="1">
      <c r="A571" s="343">
        <v>357</v>
      </c>
      <c r="B571" s="343" t="s">
        <v>1592</v>
      </c>
      <c r="C571" s="343" t="s">
        <v>2200</v>
      </c>
      <c r="D571" s="343">
        <v>1352</v>
      </c>
      <c r="E571" s="345" t="s">
        <v>52</v>
      </c>
      <c r="F571" s="345" t="s">
        <v>1537</v>
      </c>
      <c r="G571" s="352" t="s">
        <v>1041</v>
      </c>
      <c r="H571" s="343" t="s">
        <v>52</v>
      </c>
      <c r="I571" s="343" t="s">
        <v>52</v>
      </c>
      <c r="J571" s="346">
        <v>1902783.6</v>
      </c>
      <c r="K571" s="347">
        <v>3.9734881061243531E-2</v>
      </c>
      <c r="L571" s="346">
        <v>1933005</v>
      </c>
      <c r="M571" s="346">
        <v>2073771</v>
      </c>
      <c r="N571" s="346">
        <v>1983784</v>
      </c>
      <c r="O571" s="346">
        <v>1795856</v>
      </c>
      <c r="P571" s="346">
        <v>1727502</v>
      </c>
      <c r="Q571" s="346">
        <v>89899.934234556596</v>
      </c>
      <c r="R571" s="346">
        <v>74342.402426965185</v>
      </c>
      <c r="S571" s="346">
        <v>90638.571599637915</v>
      </c>
      <c r="T571" s="346">
        <v>58526.462359183526</v>
      </c>
      <c r="U571" s="346">
        <v>64627.029536080692</v>
      </c>
      <c r="V571" s="353">
        <f t="shared" si="42"/>
        <v>0.14683904567495609</v>
      </c>
      <c r="W571" s="288">
        <v>0.14819253488757053</v>
      </c>
      <c r="X571" s="288">
        <v>0.14656387278584643</v>
      </c>
      <c r="Y571" s="288">
        <v>0.14056997812633754</v>
      </c>
      <c r="Z571" s="288">
        <v>0.14841155766510675</v>
      </c>
      <c r="AA571" s="288">
        <v>0.14082661426871027</v>
      </c>
      <c r="AB571" s="288">
        <v>0.1564697163161651</v>
      </c>
      <c r="AC571" s="345" t="str">
        <f t="shared" si="43"/>
        <v>Dhaka FR Non-PNP</v>
      </c>
      <c r="AD571" s="363">
        <v>1933005</v>
      </c>
      <c r="AE571" s="363">
        <v>2073771</v>
      </c>
      <c r="AF571" s="363">
        <v>1983784</v>
      </c>
      <c r="AG571" s="363">
        <v>1795856</v>
      </c>
      <c r="AH571" s="363">
        <v>1727502</v>
      </c>
      <c r="AI571" s="363">
        <v>1705745</v>
      </c>
      <c r="AJ571" s="364">
        <f t="shared" si="44"/>
        <v>11219663</v>
      </c>
      <c r="AK571" s="365">
        <v>287423.2709</v>
      </c>
      <c r="AL571" s="365">
        <v>305466.02639999997</v>
      </c>
      <c r="AM571" s="365">
        <v>277928.1384</v>
      </c>
      <c r="AN571" s="365">
        <v>266505.03039999999</v>
      </c>
      <c r="AO571" s="365">
        <v>245823.39230000001</v>
      </c>
      <c r="AP571" s="365">
        <v>266823.71760000003</v>
      </c>
      <c r="AQ571" s="366">
        <f t="shared" si="45"/>
        <v>1649969.5760000001</v>
      </c>
      <c r="AR571" s="288">
        <f t="shared" si="46"/>
        <v>0.14706052900162866</v>
      </c>
      <c r="AS571" s="357" t="s">
        <v>1497</v>
      </c>
    </row>
    <row r="572" spans="1:45" hidden="1">
      <c r="A572" s="343">
        <v>440</v>
      </c>
      <c r="B572" s="343" t="s">
        <v>1585</v>
      </c>
      <c r="C572" s="343" t="s">
        <v>2201</v>
      </c>
      <c r="D572" s="343">
        <v>1170</v>
      </c>
      <c r="E572" s="345" t="s">
        <v>107</v>
      </c>
      <c r="F572" s="345" t="s">
        <v>1537</v>
      </c>
      <c r="G572" s="352" t="s">
        <v>1041</v>
      </c>
      <c r="H572" s="343" t="s">
        <v>606</v>
      </c>
      <c r="I572" s="343" t="s">
        <v>1863</v>
      </c>
      <c r="J572" s="346">
        <v>1354598.3999999999</v>
      </c>
      <c r="K572" s="347">
        <v>6.187731363769642E-2</v>
      </c>
      <c r="L572" s="346">
        <v>1222067</v>
      </c>
      <c r="M572" s="346">
        <v>1214085</v>
      </c>
      <c r="N572" s="346">
        <v>1552466</v>
      </c>
      <c r="O572" s="346">
        <v>1210034</v>
      </c>
      <c r="P572" s="346">
        <v>1574340</v>
      </c>
      <c r="Q572" s="346">
        <v>26747.176977970055</v>
      </c>
      <c r="R572" s="346">
        <v>63267.451908902236</v>
      </c>
      <c r="S572" s="346">
        <v>128015.16566191521</v>
      </c>
      <c r="T572" s="346">
        <v>70440.229077406897</v>
      </c>
      <c r="U572" s="346">
        <v>130624.52662341431</v>
      </c>
      <c r="V572" s="353">
        <f t="shared" si="42"/>
        <v>0.17672848339840155</v>
      </c>
      <c r="W572" s="288">
        <v>0.17122074023018097</v>
      </c>
      <c r="X572" s="288">
        <v>0.17736533750205324</v>
      </c>
      <c r="Y572" s="288">
        <v>0.17715592638614092</v>
      </c>
      <c r="Z572" s="288">
        <v>0.17929829664044178</v>
      </c>
      <c r="AA572" s="288">
        <v>0.16789039512751941</v>
      </c>
      <c r="AB572" s="288">
        <v>0.18744020450407306</v>
      </c>
      <c r="AC572" s="345" t="str">
        <f t="shared" si="43"/>
        <v>Rajshahi FR Non-PNP</v>
      </c>
      <c r="AD572" s="363">
        <v>1222067</v>
      </c>
      <c r="AE572" s="363">
        <v>1214085</v>
      </c>
      <c r="AF572" s="363">
        <v>1552466</v>
      </c>
      <c r="AG572" s="363">
        <v>1210034</v>
      </c>
      <c r="AH572" s="363">
        <v>1574340</v>
      </c>
      <c r="AI572" s="363">
        <v>1229507</v>
      </c>
      <c r="AJ572" s="364">
        <f t="shared" si="44"/>
        <v>8002499</v>
      </c>
      <c r="AK572" s="365">
        <v>209584.49050000001</v>
      </c>
      <c r="AL572" s="365">
        <v>214892.86799999999</v>
      </c>
      <c r="AM572" s="365">
        <v>275096.97519999999</v>
      </c>
      <c r="AN572" s="365">
        <v>216959.09619999997</v>
      </c>
      <c r="AO572" s="365">
        <v>266693.02659999998</v>
      </c>
      <c r="AP572" s="365">
        <v>230774.52220000001</v>
      </c>
      <c r="AQ572" s="366">
        <f t="shared" si="45"/>
        <v>1414000.9786999999</v>
      </c>
      <c r="AR572" s="288">
        <f t="shared" si="46"/>
        <v>0.17669492725959726</v>
      </c>
      <c r="AS572" s="357" t="s">
        <v>1499</v>
      </c>
    </row>
    <row r="573" spans="1:45" hidden="1">
      <c r="A573" s="343">
        <v>377</v>
      </c>
      <c r="B573" s="343" t="s">
        <v>1569</v>
      </c>
      <c r="C573" s="343" t="s">
        <v>2202</v>
      </c>
      <c r="D573" s="343">
        <v>1607</v>
      </c>
      <c r="E573" s="345" t="s">
        <v>52</v>
      </c>
      <c r="F573" s="345" t="s">
        <v>1537</v>
      </c>
      <c r="G573" s="352" t="s">
        <v>1041</v>
      </c>
      <c r="H573" s="343" t="s">
        <v>173</v>
      </c>
      <c r="I573" s="343" t="s">
        <v>52</v>
      </c>
      <c r="J573" s="346">
        <v>1674483</v>
      </c>
      <c r="K573" s="347">
        <v>3.9115719197978953E-2</v>
      </c>
      <c r="L573" s="346">
        <v>1620679</v>
      </c>
      <c r="M573" s="346">
        <v>1732991</v>
      </c>
      <c r="N573" s="346">
        <v>2143466</v>
      </c>
      <c r="O573" s="346">
        <v>1287600</v>
      </c>
      <c r="P573" s="346">
        <v>1587679</v>
      </c>
      <c r="Q573" s="346">
        <v>75794.578693017887</v>
      </c>
      <c r="R573" s="346">
        <v>50235.901963579294</v>
      </c>
      <c r="S573" s="346">
        <v>101975.89803089749</v>
      </c>
      <c r="T573" s="346">
        <v>46710.084137881495</v>
      </c>
      <c r="U573" s="346">
        <v>52776.571323570795</v>
      </c>
      <c r="V573" s="353">
        <f t="shared" si="42"/>
        <v>0.15503219671138549</v>
      </c>
      <c r="W573" s="288">
        <v>0.16009177900355642</v>
      </c>
      <c r="X573" s="288">
        <v>0.14314919647985128</v>
      </c>
      <c r="Y573" s="288">
        <v>0.13276255754413083</v>
      </c>
      <c r="Z573" s="288">
        <v>0.1584014180511211</v>
      </c>
      <c r="AA573" s="288">
        <v>0.15726894975135014</v>
      </c>
      <c r="AB573" s="288">
        <v>0.17851927943830329</v>
      </c>
      <c r="AC573" s="345" t="str">
        <f t="shared" si="43"/>
        <v>Dhaka FR Non-PNP</v>
      </c>
      <c r="AD573" s="363">
        <v>1620679</v>
      </c>
      <c r="AE573" s="363">
        <v>1732991</v>
      </c>
      <c r="AF573" s="363">
        <v>2143466</v>
      </c>
      <c r="AG573" s="363">
        <v>1287600</v>
      </c>
      <c r="AH573" s="363">
        <v>1587679</v>
      </c>
      <c r="AI573" s="363">
        <v>1210853</v>
      </c>
      <c r="AJ573" s="364">
        <f t="shared" si="44"/>
        <v>9583268</v>
      </c>
      <c r="AK573" s="365">
        <v>268384.4424</v>
      </c>
      <c r="AL573" s="365">
        <v>250417.48849999998</v>
      </c>
      <c r="AM573" s="365">
        <v>282723.1654</v>
      </c>
      <c r="AN573" s="365">
        <v>195411.78770000002</v>
      </c>
      <c r="AO573" s="365">
        <v>248471.92</v>
      </c>
      <c r="AP573" s="365">
        <v>216133.86899999998</v>
      </c>
      <c r="AQ573" s="366">
        <f t="shared" si="45"/>
        <v>1461542.673</v>
      </c>
      <c r="AR573" s="288">
        <f t="shared" si="46"/>
        <v>0.15250984038012919</v>
      </c>
      <c r="AS573" s="357" t="s">
        <v>1497</v>
      </c>
    </row>
    <row r="574" spans="1:45" hidden="1">
      <c r="A574" s="343">
        <v>482</v>
      </c>
      <c r="B574" s="343" t="s">
        <v>1589</v>
      </c>
      <c r="C574" s="343" t="s">
        <v>2203</v>
      </c>
      <c r="D574" s="343">
        <v>1113</v>
      </c>
      <c r="E574" s="345" t="s">
        <v>389</v>
      </c>
      <c r="F574" s="345" t="s">
        <v>1537</v>
      </c>
      <c r="G574" s="352" t="s">
        <v>1041</v>
      </c>
      <c r="H574" s="343" t="s">
        <v>323</v>
      </c>
      <c r="I574" s="343" t="s">
        <v>1863</v>
      </c>
      <c r="J574" s="346">
        <v>1078732.6000000001</v>
      </c>
      <c r="K574" s="347">
        <v>4.4776828134835814E-2</v>
      </c>
      <c r="L574" s="346">
        <v>973348</v>
      </c>
      <c r="M574" s="346">
        <v>1108515</v>
      </c>
      <c r="N574" s="346">
        <v>1177098</v>
      </c>
      <c r="O574" s="346">
        <v>928753</v>
      </c>
      <c r="P574" s="346">
        <v>1205949</v>
      </c>
      <c r="Q574" s="346">
        <v>48758.560512357508</v>
      </c>
      <c r="R574" s="346">
        <v>63103.358018145576</v>
      </c>
      <c r="S574" s="346">
        <v>34631.555854319682</v>
      </c>
      <c r="T574" s="346">
        <v>44414.353067133023</v>
      </c>
      <c r="U574" s="346">
        <v>50603.293716267159</v>
      </c>
      <c r="V574" s="353">
        <f t="shared" si="42"/>
        <v>0.16432190980232697</v>
      </c>
      <c r="W574" s="288">
        <v>0.16103953158299561</v>
      </c>
      <c r="X574" s="288">
        <v>0.15158017859386494</v>
      </c>
      <c r="Y574" s="288">
        <v>0.16027658428073374</v>
      </c>
      <c r="Z574" s="288">
        <v>0.17859812629357458</v>
      </c>
      <c r="AA574" s="288">
        <v>0.16213331147722651</v>
      </c>
      <c r="AB574" s="288">
        <v>0.17230372658556653</v>
      </c>
      <c r="AC574" s="345" t="str">
        <f t="shared" si="43"/>
        <v>Rangpur FR Non-PNP</v>
      </c>
      <c r="AD574" s="363">
        <v>973348</v>
      </c>
      <c r="AE574" s="363">
        <v>1108515</v>
      </c>
      <c r="AF574" s="363">
        <v>1177098</v>
      </c>
      <c r="AG574" s="363">
        <v>928753</v>
      </c>
      <c r="AH574" s="363">
        <v>1205949</v>
      </c>
      <c r="AI574" s="363">
        <v>939273</v>
      </c>
      <c r="AJ574" s="364">
        <f t="shared" si="44"/>
        <v>6332936</v>
      </c>
      <c r="AK574" s="365">
        <v>162451.7812</v>
      </c>
      <c r="AL574" s="365">
        <v>167718.31949999998</v>
      </c>
      <c r="AM574" s="365">
        <v>188571.2598</v>
      </c>
      <c r="AN574" s="365">
        <v>165875.4644</v>
      </c>
      <c r="AO574" s="365">
        <v>192590.215</v>
      </c>
      <c r="AP574" s="365">
        <v>161827.95060000001</v>
      </c>
      <c r="AQ574" s="366">
        <f t="shared" si="45"/>
        <v>1039034.9904999998</v>
      </c>
      <c r="AR574" s="288">
        <f t="shared" si="46"/>
        <v>0.16406844953114952</v>
      </c>
      <c r="AS574" s="357" t="s">
        <v>1501</v>
      </c>
    </row>
    <row r="575" spans="1:45" hidden="1">
      <c r="A575" s="343">
        <v>585</v>
      </c>
      <c r="B575" s="343" t="s">
        <v>1588</v>
      </c>
      <c r="C575" s="343" t="s">
        <v>2204</v>
      </c>
      <c r="D575" s="343">
        <v>1610</v>
      </c>
      <c r="E575" s="345" t="s">
        <v>52</v>
      </c>
      <c r="F575" s="345" t="s">
        <v>1537</v>
      </c>
      <c r="G575" s="352" t="s">
        <v>1041</v>
      </c>
      <c r="H575" s="343" t="s">
        <v>79</v>
      </c>
      <c r="I575" s="343" t="s">
        <v>52</v>
      </c>
      <c r="J575" s="346">
        <v>1301494</v>
      </c>
      <c r="K575" s="347">
        <v>2.5968947357961344E-2</v>
      </c>
      <c r="L575" s="346">
        <v>1307320</v>
      </c>
      <c r="M575" s="346">
        <v>1334850</v>
      </c>
      <c r="N575" s="346">
        <v>1432301</v>
      </c>
      <c r="O575" s="346">
        <v>1101444</v>
      </c>
      <c r="P575" s="346">
        <v>1331555</v>
      </c>
      <c r="Q575" s="346">
        <v>36072.89116823583</v>
      </c>
      <c r="R575" s="346">
        <v>9979.6654881120776</v>
      </c>
      <c r="S575" s="346">
        <v>51842.753271942551</v>
      </c>
      <c r="T575" s="346">
        <v>26707.760991492978</v>
      </c>
      <c r="U575" s="346">
        <v>44389.074943729269</v>
      </c>
      <c r="V575" s="353">
        <f t="shared" si="42"/>
        <v>0.15842424712913264</v>
      </c>
      <c r="W575" s="288">
        <v>0.15493579906398411</v>
      </c>
      <c r="X575" s="288">
        <v>0.14309617790675383</v>
      </c>
      <c r="Y575" s="288">
        <v>0.1493514128517594</v>
      </c>
      <c r="Z575" s="288">
        <v>0.16948388293626362</v>
      </c>
      <c r="AA575" s="288">
        <v>0.1615292168653005</v>
      </c>
      <c r="AB575" s="288">
        <v>0.1721489931507344</v>
      </c>
      <c r="AC575" s="345" t="str">
        <f t="shared" si="43"/>
        <v>Dhaka FR Non-PNP</v>
      </c>
      <c r="AD575" s="363">
        <v>1307320</v>
      </c>
      <c r="AE575" s="363">
        <v>1334850</v>
      </c>
      <c r="AF575" s="363">
        <v>1432301</v>
      </c>
      <c r="AG575" s="363">
        <v>1101444</v>
      </c>
      <c r="AH575" s="363">
        <v>1331555</v>
      </c>
      <c r="AI575" s="363">
        <v>1078256</v>
      </c>
      <c r="AJ575" s="364">
        <f t="shared" si="44"/>
        <v>7585726</v>
      </c>
      <c r="AK575" s="365">
        <v>202503.86800000002</v>
      </c>
      <c r="AL575" s="365">
        <v>191016.89190000002</v>
      </c>
      <c r="AM575" s="365">
        <v>212839.92860000001</v>
      </c>
      <c r="AN575" s="365">
        <v>186694.58850000001</v>
      </c>
      <c r="AO575" s="365">
        <v>213714.41700000002</v>
      </c>
      <c r="AP575" s="365">
        <v>185557.1874</v>
      </c>
      <c r="AQ575" s="366">
        <f t="shared" si="45"/>
        <v>1192326.8814000001</v>
      </c>
      <c r="AR575" s="288">
        <f t="shared" si="46"/>
        <v>0.15718032544281194</v>
      </c>
      <c r="AS575" s="357" t="s">
        <v>1497</v>
      </c>
    </row>
    <row r="576" spans="1:45" hidden="1">
      <c r="A576" s="343">
        <v>742</v>
      </c>
      <c r="B576" s="343" t="s">
        <v>1587</v>
      </c>
      <c r="C576" s="343" t="s">
        <v>2205</v>
      </c>
      <c r="D576" s="343">
        <v>1252</v>
      </c>
      <c r="E576" s="345" t="s">
        <v>189</v>
      </c>
      <c r="F576" s="345" t="s">
        <v>1537</v>
      </c>
      <c r="G576" s="352" t="s">
        <v>1041</v>
      </c>
      <c r="H576" s="343" t="s">
        <v>189</v>
      </c>
      <c r="I576" s="343" t="s">
        <v>1863</v>
      </c>
      <c r="J576" s="346">
        <v>1024925.2</v>
      </c>
      <c r="K576" s="347">
        <v>-6.8455977496251338E-3</v>
      </c>
      <c r="L576" s="346">
        <v>1045073</v>
      </c>
      <c r="M576" s="346">
        <v>1095422</v>
      </c>
      <c r="N576" s="346">
        <v>984653</v>
      </c>
      <c r="O576" s="346">
        <v>942111</v>
      </c>
      <c r="P576" s="346">
        <v>1057367</v>
      </c>
      <c r="Q576" s="346">
        <v>-5225.8161241446505</v>
      </c>
      <c r="R576" s="346">
        <v>-11344.966866437841</v>
      </c>
      <c r="S576" s="346">
        <v>2871.7124180709652</v>
      </c>
      <c r="T576" s="346">
        <v>-26349.472917724517</v>
      </c>
      <c r="U576" s="346">
        <v>4967.4152769655921</v>
      </c>
      <c r="V576" s="353">
        <f t="shared" si="42"/>
        <v>0.14961570991747894</v>
      </c>
      <c r="W576" s="288">
        <v>0.14263012446140577</v>
      </c>
      <c r="X576" s="288">
        <v>0.14530552945355041</v>
      </c>
      <c r="Y576" s="288">
        <v>0.14992117258861251</v>
      </c>
      <c r="Z576" s="288">
        <v>0.15497846831278284</v>
      </c>
      <c r="AA576" s="288">
        <v>0.14465839561507862</v>
      </c>
      <c r="AB576" s="288">
        <v>0.16020056907344349</v>
      </c>
      <c r="AC576" s="345" t="str">
        <f t="shared" si="43"/>
        <v>Barishal FR Non-PNP</v>
      </c>
      <c r="AD576" s="363">
        <v>1045073</v>
      </c>
      <c r="AE576" s="363">
        <v>1095422</v>
      </c>
      <c r="AF576" s="363">
        <v>984653</v>
      </c>
      <c r="AG576" s="363">
        <v>942111</v>
      </c>
      <c r="AH576" s="363">
        <v>1057367</v>
      </c>
      <c r="AI576" s="363">
        <v>1000671</v>
      </c>
      <c r="AJ576" s="364">
        <f t="shared" si="44"/>
        <v>6125297</v>
      </c>
      <c r="AK576" s="365">
        <v>149654.45360000001</v>
      </c>
      <c r="AL576" s="365">
        <v>161684.43480000002</v>
      </c>
      <c r="AM576" s="365">
        <v>148682.75399999999</v>
      </c>
      <c r="AN576" s="365">
        <v>146121.72629999998</v>
      </c>
      <c r="AO576" s="365">
        <v>156912.81760000001</v>
      </c>
      <c r="AP576" s="365">
        <v>160067.68</v>
      </c>
      <c r="AQ576" s="366">
        <f t="shared" si="45"/>
        <v>923123.86629999988</v>
      </c>
      <c r="AR576" s="288">
        <f t="shared" si="46"/>
        <v>0.15070679287877795</v>
      </c>
      <c r="AS576" s="357" t="s">
        <v>1495</v>
      </c>
    </row>
    <row r="577" spans="1:45" hidden="1">
      <c r="A577" s="343">
        <v>818</v>
      </c>
      <c r="B577" s="343" t="s">
        <v>1590</v>
      </c>
      <c r="C577" s="343" t="s">
        <v>2206</v>
      </c>
      <c r="D577" s="343">
        <v>2815</v>
      </c>
      <c r="E577" s="345" t="s">
        <v>52</v>
      </c>
      <c r="F577" s="345" t="s">
        <v>1492</v>
      </c>
      <c r="G577" s="352" t="s">
        <v>1041</v>
      </c>
      <c r="H577" s="343" t="s">
        <v>52</v>
      </c>
      <c r="I577" s="343" t="s">
        <v>52</v>
      </c>
      <c r="J577" s="346">
        <v>4113604.8</v>
      </c>
      <c r="K577" s="347">
        <v>5.3930861150784468E-3</v>
      </c>
      <c r="L577" s="346">
        <v>4180070</v>
      </c>
      <c r="M577" s="346">
        <v>4162861</v>
      </c>
      <c r="N577" s="346">
        <v>4162307</v>
      </c>
      <c r="O577" s="346">
        <v>4046151</v>
      </c>
      <c r="P577" s="346">
        <v>4016635</v>
      </c>
      <c r="Q577" s="346">
        <v>55820.108643262647</v>
      </c>
      <c r="R577" s="346">
        <v>39285.015238900785</v>
      </c>
      <c r="S577" s="346">
        <v>44920.665575556457</v>
      </c>
      <c r="T577" s="346">
        <v>28255.881125462009</v>
      </c>
      <c r="U577" s="346">
        <v>-57356.54593418166</v>
      </c>
      <c r="V577" s="353">
        <f t="shared" si="42"/>
        <v>0.15983696705041442</v>
      </c>
      <c r="W577" s="288">
        <v>0.16355642183144398</v>
      </c>
      <c r="X577" s="288">
        <v>0.1613515114727106</v>
      </c>
      <c r="Y577" s="288">
        <v>0.14810055559063987</v>
      </c>
      <c r="Z577" s="288">
        <v>0.16408530562839491</v>
      </c>
      <c r="AA577" s="288">
        <v>0.14921825820844498</v>
      </c>
      <c r="AB577" s="288">
        <v>0.17270974957085217</v>
      </c>
      <c r="AC577" s="345" t="str">
        <f t="shared" si="43"/>
        <v>Dhaka FR PNP</v>
      </c>
      <c r="AD577" s="363">
        <v>4180070</v>
      </c>
      <c r="AE577" s="363">
        <v>4162861</v>
      </c>
      <c r="AF577" s="363">
        <v>4162307</v>
      </c>
      <c r="AG577" s="363">
        <v>4046151</v>
      </c>
      <c r="AH577" s="363">
        <v>4016635</v>
      </c>
      <c r="AI577" s="363">
        <v>3018646</v>
      </c>
      <c r="AJ577" s="364">
        <f t="shared" si="44"/>
        <v>23586670</v>
      </c>
      <c r="AK577" s="365">
        <v>684695.6298</v>
      </c>
      <c r="AL577" s="365">
        <v>676880.87339999992</v>
      </c>
      <c r="AM577" s="365">
        <v>615189.12239999999</v>
      </c>
      <c r="AN577" s="365">
        <v>663973.70730000001</v>
      </c>
      <c r="AO577" s="365">
        <v>599281.94200000004</v>
      </c>
      <c r="AP577" s="365">
        <v>521312.04729999998</v>
      </c>
      <c r="AQ577" s="366">
        <f t="shared" si="45"/>
        <v>3761333.3221999994</v>
      </c>
      <c r="AR577" s="288">
        <f t="shared" si="46"/>
        <v>0.15946860333400176</v>
      </c>
      <c r="AS577" s="357" t="s">
        <v>1498</v>
      </c>
    </row>
    <row r="578" spans="1:45" hidden="1">
      <c r="A578" s="343">
        <v>416</v>
      </c>
      <c r="B578" s="343" t="s">
        <v>1583</v>
      </c>
      <c r="C578" s="343" t="s">
        <v>2207</v>
      </c>
      <c r="D578" s="343">
        <v>2219</v>
      </c>
      <c r="E578" s="345" t="s">
        <v>52</v>
      </c>
      <c r="F578" s="345" t="s">
        <v>1537</v>
      </c>
      <c r="G578" s="352" t="s">
        <v>1041</v>
      </c>
      <c r="H578" s="343" t="s">
        <v>206</v>
      </c>
      <c r="I578" s="343" t="s">
        <v>52</v>
      </c>
      <c r="J578" s="346">
        <v>1789593.4</v>
      </c>
      <c r="K578" s="347">
        <v>5.6567126582180167E-2</v>
      </c>
      <c r="L578" s="346">
        <v>1683776</v>
      </c>
      <c r="M578" s="346">
        <v>1681486</v>
      </c>
      <c r="N578" s="346">
        <v>1963375</v>
      </c>
      <c r="O578" s="346">
        <v>1658667</v>
      </c>
      <c r="P578" s="346">
        <v>1960663</v>
      </c>
      <c r="Q578" s="346">
        <v>90418.66782092338</v>
      </c>
      <c r="R578" s="346">
        <v>81997.39616193308</v>
      </c>
      <c r="S578" s="346">
        <v>101958.51160532696</v>
      </c>
      <c r="T578" s="346">
        <v>91679.250816810672</v>
      </c>
      <c r="U578" s="346">
        <v>140106.95553717678</v>
      </c>
      <c r="V578" s="353">
        <f t="shared" si="42"/>
        <v>0.15829124030190564</v>
      </c>
      <c r="W578" s="288">
        <v>0.15263781435164045</v>
      </c>
      <c r="X578" s="288">
        <v>0.15671484334229616</v>
      </c>
      <c r="Y578" s="288">
        <v>0.1532517309112745</v>
      </c>
      <c r="Z578" s="288">
        <v>0.16432624203734336</v>
      </c>
      <c r="AA578" s="288">
        <v>0.15655221279513201</v>
      </c>
      <c r="AB578" s="288">
        <v>0.16626459837374738</v>
      </c>
      <c r="AC578" s="345" t="str">
        <f t="shared" si="43"/>
        <v>Dhaka FR Non-PNP</v>
      </c>
      <c r="AD578" s="363">
        <v>1683776</v>
      </c>
      <c r="AE578" s="363">
        <v>1681486</v>
      </c>
      <c r="AF578" s="363">
        <v>1963375</v>
      </c>
      <c r="AG578" s="363">
        <v>1658667</v>
      </c>
      <c r="AH578" s="363">
        <v>1960663</v>
      </c>
      <c r="AI578" s="363">
        <v>1706071</v>
      </c>
      <c r="AJ578" s="364">
        <f t="shared" si="44"/>
        <v>10654038</v>
      </c>
      <c r="AK578" s="365">
        <v>256944.37020000003</v>
      </c>
      <c r="AL578" s="365">
        <v>262647.95699999999</v>
      </c>
      <c r="AM578" s="365">
        <v>297843.98749999999</v>
      </c>
      <c r="AN578" s="365">
        <v>272519.15240000002</v>
      </c>
      <c r="AO578" s="365">
        <v>308804.10749999998</v>
      </c>
      <c r="AP578" s="365">
        <v>283535.70419999998</v>
      </c>
      <c r="AQ578" s="366">
        <f t="shared" si="45"/>
        <v>1682295.2788</v>
      </c>
      <c r="AR578" s="288">
        <f t="shared" si="46"/>
        <v>0.15790212863892544</v>
      </c>
      <c r="AS578" s="357" t="s">
        <v>1497</v>
      </c>
    </row>
    <row r="579" spans="1:45" hidden="1">
      <c r="A579" s="343">
        <v>261</v>
      </c>
      <c r="B579" s="343" t="s">
        <v>1611</v>
      </c>
      <c r="C579" s="343" t="s">
        <v>2208</v>
      </c>
      <c r="D579" s="343">
        <v>1636</v>
      </c>
      <c r="E579" s="345" t="s">
        <v>52</v>
      </c>
      <c r="F579" s="345" t="s">
        <v>1537</v>
      </c>
      <c r="G579" s="352" t="s">
        <v>1041</v>
      </c>
      <c r="H579" s="343" t="s">
        <v>52</v>
      </c>
      <c r="I579" s="343" t="s">
        <v>52</v>
      </c>
      <c r="J579" s="346">
        <v>1836897.4</v>
      </c>
      <c r="K579" s="347">
        <v>6.1929423845712261E-2</v>
      </c>
      <c r="L579" s="346">
        <v>1595330</v>
      </c>
      <c r="M579" s="346">
        <v>1728365</v>
      </c>
      <c r="N579" s="346">
        <v>2036232</v>
      </c>
      <c r="O579" s="346">
        <v>1677429</v>
      </c>
      <c r="P579" s="346">
        <v>2147131</v>
      </c>
      <c r="Q579" s="346">
        <v>115081.32430312986</v>
      </c>
      <c r="R579" s="346">
        <v>103785.86518155207</v>
      </c>
      <c r="S579" s="346">
        <v>124818.01951829769</v>
      </c>
      <c r="T579" s="346">
        <v>86715.028492447571</v>
      </c>
      <c r="U579" s="346">
        <v>138389.75073300698</v>
      </c>
      <c r="V579" s="353">
        <f t="shared" si="42"/>
        <v>0.1672045928530331</v>
      </c>
      <c r="W579" s="288">
        <v>0.17089128206727536</v>
      </c>
      <c r="X579" s="288">
        <v>0.1729365293040849</v>
      </c>
      <c r="Y579" s="288">
        <v>0.15730325871720155</v>
      </c>
      <c r="Z579" s="288">
        <v>0.16923284616929188</v>
      </c>
      <c r="AA579" s="288">
        <v>0.16038388836170156</v>
      </c>
      <c r="AB579" s="288">
        <v>0.17247975249864334</v>
      </c>
      <c r="AC579" s="345" t="str">
        <f t="shared" si="43"/>
        <v>Dhaka FR Non-PNP</v>
      </c>
      <c r="AD579" s="363">
        <v>1595330</v>
      </c>
      <c r="AE579" s="363">
        <v>1728365</v>
      </c>
      <c r="AF579" s="363">
        <v>2036232</v>
      </c>
      <c r="AG579" s="363">
        <v>1677429</v>
      </c>
      <c r="AH579" s="363">
        <v>2147131</v>
      </c>
      <c r="AI579" s="363">
        <v>1541489</v>
      </c>
      <c r="AJ579" s="364">
        <f t="shared" si="44"/>
        <v>10725976</v>
      </c>
      <c r="AK579" s="365">
        <v>272960.62079999998</v>
      </c>
      <c r="AL579" s="365">
        <v>298898.40399999998</v>
      </c>
      <c r="AM579" s="365">
        <v>320299.4509</v>
      </c>
      <c r="AN579" s="365">
        <v>283821.15599999996</v>
      </c>
      <c r="AO579" s="365">
        <v>347620.67079999996</v>
      </c>
      <c r="AP579" s="365">
        <v>265433.04060000001</v>
      </c>
      <c r="AQ579" s="366">
        <f t="shared" si="45"/>
        <v>1789033.3430999999</v>
      </c>
      <c r="AR579" s="288">
        <f t="shared" si="46"/>
        <v>0.16679445703589119</v>
      </c>
      <c r="AS579" s="357" t="s">
        <v>1497</v>
      </c>
    </row>
    <row r="580" spans="1:45" hidden="1">
      <c r="A580" s="343">
        <v>590</v>
      </c>
      <c r="B580" s="343" t="s">
        <v>1605</v>
      </c>
      <c r="C580" s="343" t="s">
        <v>2209</v>
      </c>
      <c r="D580" s="343">
        <v>985</v>
      </c>
      <c r="E580" s="345" t="s">
        <v>107</v>
      </c>
      <c r="F580" s="345" t="s">
        <v>1537</v>
      </c>
      <c r="G580" s="352" t="s">
        <v>1041</v>
      </c>
      <c r="H580" s="343" t="s">
        <v>107</v>
      </c>
      <c r="I580" s="343" t="s">
        <v>1863</v>
      </c>
      <c r="J580" s="346">
        <v>1137653.8</v>
      </c>
      <c r="K580" s="347">
        <v>3.3498660637224197E-2</v>
      </c>
      <c r="L580" s="346">
        <v>1161853</v>
      </c>
      <c r="M580" s="346">
        <v>1102325</v>
      </c>
      <c r="N580" s="346">
        <v>1193074</v>
      </c>
      <c r="O580" s="346">
        <v>988708</v>
      </c>
      <c r="P580" s="346">
        <v>1242309</v>
      </c>
      <c r="Q580" s="346">
        <v>23887.573094969353</v>
      </c>
      <c r="R580" s="346">
        <v>40962.37006715982</v>
      </c>
      <c r="S580" s="346">
        <v>54064.495319220878</v>
      </c>
      <c r="T580" s="346">
        <v>29133.336626967823</v>
      </c>
      <c r="U580" s="346">
        <v>42501.617735924781</v>
      </c>
      <c r="V580" s="353">
        <f t="shared" si="42"/>
        <v>0.14470830618823546</v>
      </c>
      <c r="W580" s="288">
        <v>0.14178019148805007</v>
      </c>
      <c r="X580" s="288">
        <v>0.13995858862458566</v>
      </c>
      <c r="Y580" s="288">
        <v>0.144521865041947</v>
      </c>
      <c r="Z580" s="288">
        <v>0.15476402673422196</v>
      </c>
      <c r="AA580" s="288">
        <v>0.13239795236416232</v>
      </c>
      <c r="AB580" s="288">
        <v>0.1548272128764458</v>
      </c>
      <c r="AC580" s="345" t="str">
        <f t="shared" si="43"/>
        <v>Rajshahi FR Non-PNP</v>
      </c>
      <c r="AD580" s="363">
        <v>1161853</v>
      </c>
      <c r="AE580" s="363">
        <v>1102325</v>
      </c>
      <c r="AF580" s="363">
        <v>1193074</v>
      </c>
      <c r="AG580" s="363">
        <v>988708</v>
      </c>
      <c r="AH580" s="363">
        <v>1242309</v>
      </c>
      <c r="AI580" s="363">
        <v>1043199</v>
      </c>
      <c r="AJ580" s="364">
        <f t="shared" si="44"/>
        <v>6731468</v>
      </c>
      <c r="AK580" s="365">
        <v>164750.61360000001</v>
      </c>
      <c r="AL580" s="365">
        <v>155868.8964</v>
      </c>
      <c r="AM580" s="365">
        <v>165708.8046</v>
      </c>
      <c r="AN580" s="365">
        <v>153052.1532</v>
      </c>
      <c r="AO580" s="365">
        <v>163239.53399999999</v>
      </c>
      <c r="AP580" s="365">
        <v>161575.26060000001</v>
      </c>
      <c r="AQ580" s="366">
        <f t="shared" si="45"/>
        <v>964195.26240000001</v>
      </c>
      <c r="AR580" s="288">
        <f t="shared" si="46"/>
        <v>0.143236997100781</v>
      </c>
      <c r="AS580" s="357" t="s">
        <v>1499</v>
      </c>
    </row>
    <row r="581" spans="1:45" hidden="1">
      <c r="A581" s="343">
        <v>823</v>
      </c>
      <c r="B581" s="343" t="s">
        <v>1616</v>
      </c>
      <c r="C581" s="343" t="s">
        <v>2210</v>
      </c>
      <c r="D581" s="343">
        <v>1133</v>
      </c>
      <c r="E581" s="345" t="s">
        <v>189</v>
      </c>
      <c r="F581" s="345" t="s">
        <v>1537</v>
      </c>
      <c r="G581" s="352" t="s">
        <v>1041</v>
      </c>
      <c r="H581" s="343" t="s">
        <v>189</v>
      </c>
      <c r="I581" s="343" t="s">
        <v>1863</v>
      </c>
      <c r="J581" s="346">
        <v>339801</v>
      </c>
      <c r="K581" s="347">
        <v>-0.12028488534439355</v>
      </c>
      <c r="L581" s="346">
        <v>367051</v>
      </c>
      <c r="M581" s="346">
        <v>338256</v>
      </c>
      <c r="N581" s="346">
        <v>377276</v>
      </c>
      <c r="O581" s="346">
        <v>258108</v>
      </c>
      <c r="P581" s="346">
        <v>358314</v>
      </c>
      <c r="Q581" s="346">
        <v>-55074.921442340346</v>
      </c>
      <c r="R581" s="346">
        <v>-51752.458895454118</v>
      </c>
      <c r="S581" s="346">
        <v>-32154.410512853559</v>
      </c>
      <c r="T581" s="346">
        <v>-37288.329531520656</v>
      </c>
      <c r="U581" s="346">
        <v>-28094.501242382699</v>
      </c>
      <c r="V581" s="353">
        <f t="shared" ref="V581:V644" si="47">AVERAGE(W581:AB581)</f>
        <v>0.16350730418064943</v>
      </c>
      <c r="W581" s="288">
        <v>0.14834683775708737</v>
      </c>
      <c r="X581" s="288">
        <v>0.15639479537250167</v>
      </c>
      <c r="Y581" s="288">
        <v>0.14589621878535805</v>
      </c>
      <c r="Z581" s="288">
        <v>0.17831665827625406</v>
      </c>
      <c r="AA581" s="288">
        <v>0.16540531866276409</v>
      </c>
      <c r="AB581" s="288">
        <v>0.18668399622993129</v>
      </c>
      <c r="AC581" s="345" t="str">
        <f t="shared" ref="AC581:AC644" si="48">CONCATENATE(E581," ",G581," ",F581)</f>
        <v>Barishal FR Non-PNP</v>
      </c>
      <c r="AD581" s="363">
        <v>367051</v>
      </c>
      <c r="AE581" s="363">
        <v>338256</v>
      </c>
      <c r="AF581" s="363">
        <v>377276</v>
      </c>
      <c r="AG581" s="363">
        <v>258108</v>
      </c>
      <c r="AH581" s="363">
        <v>358314</v>
      </c>
      <c r="AI581" s="363">
        <v>289192</v>
      </c>
      <c r="AJ581" s="364">
        <f t="shared" ref="AJ581:AJ644" si="49">SUM(AD581:AI581)</f>
        <v>1988197</v>
      </c>
      <c r="AK581" s="365">
        <v>54433.514999999992</v>
      </c>
      <c r="AL581" s="365">
        <v>52768.091999999997</v>
      </c>
      <c r="AM581" s="365">
        <v>55044.7143</v>
      </c>
      <c r="AN581" s="365">
        <v>46020.478099999993</v>
      </c>
      <c r="AO581" s="365">
        <v>59193.638000000006</v>
      </c>
      <c r="AP581" s="365">
        <v>54021.439200000001</v>
      </c>
      <c r="AQ581" s="366">
        <f t="shared" ref="AQ581:AQ644" si="50">SUM(AK581:AP581)</f>
        <v>321481.87659999996</v>
      </c>
      <c r="AR581" s="288">
        <f t="shared" ref="AR581:AR644" si="51">AQ581/AJ581</f>
        <v>0.16169518241904599</v>
      </c>
      <c r="AS581" s="357" t="s">
        <v>1495</v>
      </c>
    </row>
    <row r="582" spans="1:45" hidden="1">
      <c r="A582" s="343">
        <v>434</v>
      </c>
      <c r="B582" s="343" t="s">
        <v>1600</v>
      </c>
      <c r="C582" s="343" t="s">
        <v>2211</v>
      </c>
      <c r="D582" s="343">
        <v>1377</v>
      </c>
      <c r="E582" s="345" t="s">
        <v>52</v>
      </c>
      <c r="F582" s="345" t="s">
        <v>1537</v>
      </c>
      <c r="G582" s="352" t="s">
        <v>1041</v>
      </c>
      <c r="H582" s="343" t="s">
        <v>52</v>
      </c>
      <c r="I582" s="343" t="s">
        <v>52</v>
      </c>
      <c r="J582" s="346">
        <v>1445730</v>
      </c>
      <c r="K582" s="347">
        <v>3.9583141754326229E-2</v>
      </c>
      <c r="L582" s="346">
        <v>1383915</v>
      </c>
      <c r="M582" s="346">
        <v>1431701</v>
      </c>
      <c r="N582" s="346">
        <v>1521055</v>
      </c>
      <c r="O582" s="346">
        <v>1424274</v>
      </c>
      <c r="P582" s="346">
        <v>1467705</v>
      </c>
      <c r="Q582" s="346">
        <v>49835.082723375526</v>
      </c>
      <c r="R582" s="346">
        <v>53986.77280157787</v>
      </c>
      <c r="S582" s="346">
        <v>65790.499735411402</v>
      </c>
      <c r="T582" s="346">
        <v>46244.728604549804</v>
      </c>
      <c r="U582" s="346">
        <v>70275.593777495669</v>
      </c>
      <c r="V582" s="353">
        <f t="shared" si="47"/>
        <v>0.16317791191792838</v>
      </c>
      <c r="W582" s="288">
        <v>0.16542032382919067</v>
      </c>
      <c r="X582" s="288">
        <v>0.16206548514655389</v>
      </c>
      <c r="Y582" s="288">
        <v>0.15292344585275078</v>
      </c>
      <c r="Z582" s="288">
        <v>0.16548565298914389</v>
      </c>
      <c r="AA582" s="288">
        <v>0.15986268114172777</v>
      </c>
      <c r="AB582" s="288">
        <v>0.17330988254820345</v>
      </c>
      <c r="AC582" s="345" t="str">
        <f t="shared" si="48"/>
        <v>Dhaka FR Non-PNP</v>
      </c>
      <c r="AD582" s="363">
        <v>1383915</v>
      </c>
      <c r="AE582" s="363">
        <v>1431701</v>
      </c>
      <c r="AF582" s="363">
        <v>1521055</v>
      </c>
      <c r="AG582" s="363">
        <v>1424274</v>
      </c>
      <c r="AH582" s="363">
        <v>1467705</v>
      </c>
      <c r="AI582" s="363">
        <v>1382417</v>
      </c>
      <c r="AJ582" s="364">
        <f t="shared" si="49"/>
        <v>8611067</v>
      </c>
      <c r="AK582" s="365">
        <v>229038.098</v>
      </c>
      <c r="AL582" s="365">
        <v>232078.89419999998</v>
      </c>
      <c r="AM582" s="365">
        <v>232569.46240000002</v>
      </c>
      <c r="AN582" s="365">
        <v>235717.18150000001</v>
      </c>
      <c r="AO582" s="365">
        <v>233658.4768</v>
      </c>
      <c r="AP582" s="365">
        <v>239426.31079999998</v>
      </c>
      <c r="AQ582" s="366">
        <f t="shared" si="50"/>
        <v>1402488.4237000002</v>
      </c>
      <c r="AR582" s="288">
        <f t="shared" si="51"/>
        <v>0.16287045771447373</v>
      </c>
      <c r="AS582" s="357" t="s">
        <v>1497</v>
      </c>
    </row>
    <row r="583" spans="1:45">
      <c r="A583" s="343">
        <v>211</v>
      </c>
      <c r="B583" s="343" t="s">
        <v>1586</v>
      </c>
      <c r="C583" s="343" t="s">
        <v>2212</v>
      </c>
      <c r="D583" s="343">
        <v>1850</v>
      </c>
      <c r="E583" s="345" t="s">
        <v>195</v>
      </c>
      <c r="F583" s="345" t="s">
        <v>1537</v>
      </c>
      <c r="G583" s="352" t="s">
        <v>1041</v>
      </c>
      <c r="H583" s="343" t="s">
        <v>162</v>
      </c>
      <c r="I583" s="343" t="s">
        <v>1863</v>
      </c>
      <c r="J583" s="346">
        <v>1887098.8</v>
      </c>
      <c r="K583" s="347">
        <v>7.8728707073909818E-2</v>
      </c>
      <c r="L583" s="346">
        <v>1536932</v>
      </c>
      <c r="M583" s="346">
        <v>1562026</v>
      </c>
      <c r="N583" s="346">
        <v>2033534</v>
      </c>
      <c r="O583" s="346">
        <v>1834345</v>
      </c>
      <c r="P583" s="346">
        <v>2468657</v>
      </c>
      <c r="Q583" s="346">
        <v>78963.467409567413</v>
      </c>
      <c r="R583" s="346">
        <v>107235.51600227813</v>
      </c>
      <c r="S583" s="346">
        <v>194164.31480866502</v>
      </c>
      <c r="T583" s="346">
        <v>137864.0231467633</v>
      </c>
      <c r="U583" s="346">
        <v>224616.92185635987</v>
      </c>
      <c r="V583" s="353">
        <f t="shared" si="47"/>
        <v>0.17604825016501843</v>
      </c>
      <c r="W583" s="288">
        <v>0.17500437948311454</v>
      </c>
      <c r="X583" s="288">
        <v>0.17524267125484208</v>
      </c>
      <c r="Y583" s="288">
        <v>0.17450970865334095</v>
      </c>
      <c r="Z583" s="288">
        <v>0.18192722276121689</v>
      </c>
      <c r="AA583" s="288">
        <v>0.16495462618094991</v>
      </c>
      <c r="AB583" s="288">
        <v>0.18465089265664628</v>
      </c>
      <c r="AC583" s="345" t="str">
        <f t="shared" si="48"/>
        <v>Chattogram FR Non-PNP</v>
      </c>
      <c r="AD583" s="363">
        <v>1536932</v>
      </c>
      <c r="AE583" s="363">
        <v>1562026</v>
      </c>
      <c r="AF583" s="363">
        <v>2033534</v>
      </c>
      <c r="AG583" s="363">
        <v>1834345</v>
      </c>
      <c r="AH583" s="363">
        <v>2468657</v>
      </c>
      <c r="AI583" s="363">
        <v>1953582</v>
      </c>
      <c r="AJ583" s="364">
        <f t="shared" si="49"/>
        <v>11389076</v>
      </c>
      <c r="AK583" s="365">
        <v>268655.71360000002</v>
      </c>
      <c r="AL583" s="365">
        <v>274447.9682</v>
      </c>
      <c r="AM583" s="365">
        <v>353632.08429999999</v>
      </c>
      <c r="AN583" s="365">
        <v>333667.35550000001</v>
      </c>
      <c r="AO583" s="365">
        <v>408068.83679999999</v>
      </c>
      <c r="AP583" s="365">
        <v>360397.6875</v>
      </c>
      <c r="AQ583" s="366">
        <f t="shared" si="50"/>
        <v>1998869.6458999999</v>
      </c>
      <c r="AR583" s="288">
        <f t="shared" si="51"/>
        <v>0.17550762203184875</v>
      </c>
      <c r="AS583" s="357" t="s">
        <v>1494</v>
      </c>
    </row>
    <row r="584" spans="1:45" hidden="1">
      <c r="A584" s="343">
        <v>298</v>
      </c>
      <c r="B584" s="343" t="s">
        <v>1607</v>
      </c>
      <c r="C584" s="343" t="s">
        <v>2213</v>
      </c>
      <c r="D584" s="343">
        <v>925</v>
      </c>
      <c r="E584" s="345" t="s">
        <v>52</v>
      </c>
      <c r="F584" s="345" t="s">
        <v>1537</v>
      </c>
      <c r="G584" s="352" t="s">
        <v>1041</v>
      </c>
      <c r="H584" s="343" t="s">
        <v>542</v>
      </c>
      <c r="I584" s="343" t="s">
        <v>52</v>
      </c>
      <c r="J584" s="346">
        <v>1582791.2</v>
      </c>
      <c r="K584" s="347">
        <v>5.44594817484607E-2</v>
      </c>
      <c r="L584" s="346">
        <v>1554286</v>
      </c>
      <c r="M584" s="346">
        <v>1429171</v>
      </c>
      <c r="N584" s="346">
        <v>1590716</v>
      </c>
      <c r="O584" s="346">
        <v>1674422</v>
      </c>
      <c r="P584" s="346">
        <v>1665361</v>
      </c>
      <c r="Q584" s="346">
        <v>58010.847643374465</v>
      </c>
      <c r="R584" s="346">
        <v>49420.32899271205</v>
      </c>
      <c r="S584" s="346">
        <v>106548.96515755431</v>
      </c>
      <c r="T584" s="346">
        <v>138303.58056218867</v>
      </c>
      <c r="U584" s="346">
        <v>78706.219984291587</v>
      </c>
      <c r="V584" s="353">
        <f t="shared" si="47"/>
        <v>0.16473079697444679</v>
      </c>
      <c r="W584" s="288">
        <v>0.16088130388885588</v>
      </c>
      <c r="X584" s="288">
        <v>0.1651510515744336</v>
      </c>
      <c r="Y584" s="288">
        <v>0.15935901900336882</v>
      </c>
      <c r="Z584" s="288">
        <v>0.17058917702743334</v>
      </c>
      <c r="AA584" s="288">
        <v>0.15694283849343277</v>
      </c>
      <c r="AB584" s="288">
        <v>0.17546139185915627</v>
      </c>
      <c r="AC584" s="345" t="str">
        <f t="shared" si="48"/>
        <v>Dhaka FR Non-PNP</v>
      </c>
      <c r="AD584" s="363">
        <v>1554286</v>
      </c>
      <c r="AE584" s="363">
        <v>1429171</v>
      </c>
      <c r="AF584" s="363">
        <v>1590716</v>
      </c>
      <c r="AG584" s="363">
        <v>1674422</v>
      </c>
      <c r="AH584" s="363">
        <v>1665361</v>
      </c>
      <c r="AI584" s="363">
        <v>1640034</v>
      </c>
      <c r="AJ584" s="364">
        <f t="shared" si="49"/>
        <v>9553990</v>
      </c>
      <c r="AK584" s="365">
        <v>250084.77829999998</v>
      </c>
      <c r="AL584" s="365">
        <v>235956.2972</v>
      </c>
      <c r="AM584" s="365">
        <v>250060.71240000002</v>
      </c>
      <c r="AN584" s="365">
        <v>285823.66469999996</v>
      </c>
      <c r="AO584" s="365">
        <v>262127.97880000001</v>
      </c>
      <c r="AP584" s="365">
        <v>287661.78820000001</v>
      </c>
      <c r="AQ584" s="366">
        <f t="shared" si="50"/>
        <v>1571715.2196</v>
      </c>
      <c r="AR584" s="288">
        <f t="shared" si="51"/>
        <v>0.16450877796606445</v>
      </c>
      <c r="AS584" s="357" t="s">
        <v>1497</v>
      </c>
    </row>
    <row r="585" spans="1:45" hidden="1">
      <c r="A585" s="343">
        <v>594</v>
      </c>
      <c r="B585" s="343" t="s">
        <v>1722</v>
      </c>
      <c r="C585" s="343" t="s">
        <v>2214</v>
      </c>
      <c r="D585" s="343">
        <v>1531</v>
      </c>
      <c r="E585" s="345" t="s">
        <v>52</v>
      </c>
      <c r="F585" s="345" t="s">
        <v>1537</v>
      </c>
      <c r="G585" s="352" t="s">
        <v>1041</v>
      </c>
      <c r="H585" s="343" t="s">
        <v>362</v>
      </c>
      <c r="I585" s="343" t="s">
        <v>52</v>
      </c>
      <c r="J585" s="346">
        <v>1505551.8</v>
      </c>
      <c r="K585" s="347">
        <v>6.1864089193143096E-2</v>
      </c>
      <c r="L585" s="346">
        <v>1275878</v>
      </c>
      <c r="M585" s="346">
        <v>1329430</v>
      </c>
      <c r="N585" s="346">
        <v>1775828</v>
      </c>
      <c r="O585" s="346">
        <v>1351694</v>
      </c>
      <c r="P585" s="346">
        <v>1794929</v>
      </c>
      <c r="Q585" s="346">
        <v>85530.032093982125</v>
      </c>
      <c r="R585" s="346">
        <v>64044.549915247801</v>
      </c>
      <c r="S585" s="346">
        <v>134932.17619747538</v>
      </c>
      <c r="T585" s="346">
        <v>63894.459722698666</v>
      </c>
      <c r="U585" s="346">
        <v>117296.73627108173</v>
      </c>
      <c r="V585" s="353">
        <f t="shared" si="47"/>
        <v>0.17706018884275712</v>
      </c>
      <c r="W585" s="288">
        <v>0.18044989241345363</v>
      </c>
      <c r="X585" s="288">
        <v>0.18323024149265657</v>
      </c>
      <c r="Y585" s="288">
        <v>0.17052095139037796</v>
      </c>
      <c r="Z585" s="288">
        <v>0.18391687284708977</v>
      </c>
      <c r="AA585" s="288">
        <v>0.16133124858282091</v>
      </c>
      <c r="AB585" s="288">
        <v>0.182911926330144</v>
      </c>
      <c r="AC585" s="345" t="str">
        <f t="shared" si="48"/>
        <v>Dhaka FR Non-PNP</v>
      </c>
      <c r="AD585" s="363">
        <v>1275878</v>
      </c>
      <c r="AE585" s="363">
        <v>1329430</v>
      </c>
      <c r="AF585" s="363">
        <v>1775828</v>
      </c>
      <c r="AG585" s="363">
        <v>1351694</v>
      </c>
      <c r="AH585" s="363">
        <v>1794929</v>
      </c>
      <c r="AI585" s="363">
        <v>1259087</v>
      </c>
      <c r="AJ585" s="364">
        <f t="shared" si="49"/>
        <v>8786846</v>
      </c>
      <c r="AK585" s="365">
        <v>233485.49100000001</v>
      </c>
      <c r="AL585" s="365">
        <v>246077.86319999999</v>
      </c>
      <c r="AM585" s="365">
        <v>302600.92080000002</v>
      </c>
      <c r="AN585" s="365">
        <v>248576.34270000001</v>
      </c>
      <c r="AO585" s="365">
        <v>296342.44770000002</v>
      </c>
      <c r="AP585" s="365">
        <v>230401.57499999998</v>
      </c>
      <c r="AQ585" s="366">
        <f t="shared" si="50"/>
        <v>1557484.6404000001</v>
      </c>
      <c r="AR585" s="288">
        <f t="shared" si="51"/>
        <v>0.17725184217408615</v>
      </c>
      <c r="AS585" s="357" t="s">
        <v>1497</v>
      </c>
    </row>
    <row r="586" spans="1:45" hidden="1">
      <c r="A586" s="343">
        <v>752</v>
      </c>
      <c r="B586" s="343" t="s">
        <v>1609</v>
      </c>
      <c r="C586" s="343" t="s">
        <v>2215</v>
      </c>
      <c r="D586" s="343">
        <v>950</v>
      </c>
      <c r="E586" s="345" t="s">
        <v>189</v>
      </c>
      <c r="F586" s="345" t="s">
        <v>1537</v>
      </c>
      <c r="G586" s="352" t="s">
        <v>1041</v>
      </c>
      <c r="H586" s="343" t="s">
        <v>189</v>
      </c>
      <c r="I586" s="343" t="s">
        <v>1863</v>
      </c>
      <c r="J586" s="346">
        <v>909090.2</v>
      </c>
      <c r="K586" s="347">
        <v>2.1464993647318646E-3</v>
      </c>
      <c r="L586" s="346">
        <v>1004449</v>
      </c>
      <c r="M586" s="346">
        <v>843287</v>
      </c>
      <c r="N586" s="346">
        <v>1021695</v>
      </c>
      <c r="O586" s="346">
        <v>702012</v>
      </c>
      <c r="P586" s="346">
        <v>974008</v>
      </c>
      <c r="Q586" s="346">
        <v>14231.105817988398</v>
      </c>
      <c r="R586" s="346">
        <v>-14746.654980228166</v>
      </c>
      <c r="S586" s="346">
        <v>21160.996441219817</v>
      </c>
      <c r="T586" s="346">
        <v>-14013.200988971948</v>
      </c>
      <c r="U586" s="346">
        <v>3124.5613939117175</v>
      </c>
      <c r="V586" s="353">
        <f t="shared" si="47"/>
        <v>0.15048658537304321</v>
      </c>
      <c r="W586" s="288">
        <v>0.14497978025562833</v>
      </c>
      <c r="X586" s="288">
        <v>0.15136207768515303</v>
      </c>
      <c r="Y586" s="288">
        <v>0.14413124040881278</v>
      </c>
      <c r="Z586" s="288">
        <v>0.15848505490218923</v>
      </c>
      <c r="AA586" s="288">
        <v>0.14299380519509083</v>
      </c>
      <c r="AB586" s="288">
        <v>0.16096755379138508</v>
      </c>
      <c r="AC586" s="345" t="str">
        <f t="shared" si="48"/>
        <v>Barishal FR Non-PNP</v>
      </c>
      <c r="AD586" s="363">
        <v>1004449</v>
      </c>
      <c r="AE586" s="363">
        <v>843287</v>
      </c>
      <c r="AF586" s="363">
        <v>1021695</v>
      </c>
      <c r="AG586" s="363">
        <v>702012</v>
      </c>
      <c r="AH586" s="363">
        <v>974008</v>
      </c>
      <c r="AI586" s="363">
        <v>770756</v>
      </c>
      <c r="AJ586" s="364">
        <f t="shared" si="49"/>
        <v>5316207</v>
      </c>
      <c r="AK586" s="365">
        <v>149260.97280000002</v>
      </c>
      <c r="AL586" s="365">
        <v>128853.94799999999</v>
      </c>
      <c r="AM586" s="365">
        <v>147226.39360000001</v>
      </c>
      <c r="AN586" s="365">
        <v>111268.7435</v>
      </c>
      <c r="AO586" s="365">
        <v>144542.78719999999</v>
      </c>
      <c r="AP586" s="365">
        <v>124014.64039999999</v>
      </c>
      <c r="AQ586" s="366">
        <f t="shared" si="50"/>
        <v>805167.48550000007</v>
      </c>
      <c r="AR586" s="288">
        <f t="shared" si="51"/>
        <v>0.15145525475211932</v>
      </c>
      <c r="AS586" s="357" t="s">
        <v>1495</v>
      </c>
    </row>
    <row r="587" spans="1:45" hidden="1">
      <c r="A587" s="343">
        <v>655</v>
      </c>
      <c r="B587" s="343" t="s">
        <v>1598</v>
      </c>
      <c r="C587" s="343" t="s">
        <v>2216</v>
      </c>
      <c r="D587" s="343">
        <v>1623</v>
      </c>
      <c r="E587" s="345" t="s">
        <v>389</v>
      </c>
      <c r="F587" s="345" t="s">
        <v>1537</v>
      </c>
      <c r="G587" s="352" t="s">
        <v>1041</v>
      </c>
      <c r="H587" s="343" t="s">
        <v>336</v>
      </c>
      <c r="I587" s="343" t="s">
        <v>1863</v>
      </c>
      <c r="J587" s="346">
        <v>776040.2</v>
      </c>
      <c r="K587" s="347">
        <v>2.6653192467084405E-2</v>
      </c>
      <c r="L587" s="346">
        <v>588412</v>
      </c>
      <c r="M587" s="346">
        <v>667929</v>
      </c>
      <c r="N587" s="346">
        <v>1013659</v>
      </c>
      <c r="O587" s="346">
        <v>610075</v>
      </c>
      <c r="P587" s="346">
        <v>1000126</v>
      </c>
      <c r="Q587" s="346">
        <v>-217.02546817042457</v>
      </c>
      <c r="R587" s="346">
        <v>12802.15266542662</v>
      </c>
      <c r="S587" s="346">
        <v>55809.29284539842</v>
      </c>
      <c r="T587" s="346">
        <v>-624.78643369900237</v>
      </c>
      <c r="U587" s="346">
        <v>35650.11045501777</v>
      </c>
      <c r="V587" s="353">
        <f t="shared" si="47"/>
        <v>0.1548166915617771</v>
      </c>
      <c r="W587" s="288">
        <v>0.15792385353291538</v>
      </c>
      <c r="X587" s="288">
        <v>0.14260366613787895</v>
      </c>
      <c r="Y587" s="288">
        <v>0.15930617887591819</v>
      </c>
      <c r="Z587" s="288">
        <v>0.15624010261977522</v>
      </c>
      <c r="AA587" s="288">
        <v>0.1448833523566749</v>
      </c>
      <c r="AB587" s="288">
        <v>0.1679429958475</v>
      </c>
      <c r="AC587" s="345" t="str">
        <f t="shared" si="48"/>
        <v>Rangpur FR Non-PNP</v>
      </c>
      <c r="AD587" s="363">
        <v>588412</v>
      </c>
      <c r="AE587" s="363">
        <v>667929</v>
      </c>
      <c r="AF587" s="363">
        <v>1013659</v>
      </c>
      <c r="AG587" s="363">
        <v>610075</v>
      </c>
      <c r="AH587" s="363">
        <v>1000126</v>
      </c>
      <c r="AI587" s="363">
        <v>633328</v>
      </c>
      <c r="AJ587" s="364">
        <f t="shared" si="49"/>
        <v>4513529</v>
      </c>
      <c r="AK587" s="365">
        <v>95264.064699999988</v>
      </c>
      <c r="AL587" s="365">
        <v>95179.739999999991</v>
      </c>
      <c r="AM587" s="365">
        <v>161070.41510000001</v>
      </c>
      <c r="AN587" s="365">
        <v>95354.722500000003</v>
      </c>
      <c r="AO587" s="365">
        <v>140417.69039999999</v>
      </c>
      <c r="AP587" s="365">
        <v>106209.44099999999</v>
      </c>
      <c r="AQ587" s="366">
        <f t="shared" si="50"/>
        <v>693496.07369999995</v>
      </c>
      <c r="AR587" s="288">
        <f t="shared" si="51"/>
        <v>0.15364830351150949</v>
      </c>
      <c r="AS587" s="357" t="s">
        <v>1501</v>
      </c>
    </row>
    <row r="588" spans="1:45">
      <c r="A588" s="343">
        <v>617</v>
      </c>
      <c r="B588" s="343" t="s">
        <v>1613</v>
      </c>
      <c r="C588" s="343" t="s">
        <v>2217</v>
      </c>
      <c r="D588" s="343">
        <v>1403</v>
      </c>
      <c r="E588" s="345" t="s">
        <v>195</v>
      </c>
      <c r="F588" s="345" t="s">
        <v>1537</v>
      </c>
      <c r="G588" s="352" t="s">
        <v>1041</v>
      </c>
      <c r="H588" s="343" t="s">
        <v>401</v>
      </c>
      <c r="I588" s="343" t="s">
        <v>1863</v>
      </c>
      <c r="J588" s="346">
        <v>964161</v>
      </c>
      <c r="K588" s="347">
        <v>2.622336001792188E-2</v>
      </c>
      <c r="L588" s="346">
        <v>871419</v>
      </c>
      <c r="M588" s="346">
        <v>946030</v>
      </c>
      <c r="N588" s="346">
        <v>1201394</v>
      </c>
      <c r="O588" s="346">
        <v>777646</v>
      </c>
      <c r="P588" s="346">
        <v>1024316</v>
      </c>
      <c r="Q588" s="346">
        <v>13208.572225163574</v>
      </c>
      <c r="R588" s="346">
        <v>4807.0342410673911</v>
      </c>
      <c r="S588" s="346">
        <v>69775.986940904724</v>
      </c>
      <c r="T588" s="346">
        <v>27531.743171333903</v>
      </c>
      <c r="U588" s="346">
        <v>11094.36851272831</v>
      </c>
      <c r="V588" s="353">
        <f t="shared" si="47"/>
        <v>0.15046646386897439</v>
      </c>
      <c r="W588" s="288">
        <v>0.14546121729460912</v>
      </c>
      <c r="X588" s="288">
        <v>0.1471574798540814</v>
      </c>
      <c r="Y588" s="288">
        <v>0.15164600845504833</v>
      </c>
      <c r="Z588" s="288">
        <v>0.15854020490978013</v>
      </c>
      <c r="AA588" s="288">
        <v>0.1421447121958338</v>
      </c>
      <c r="AB588" s="288">
        <v>0.15784916050449363</v>
      </c>
      <c r="AC588" s="345" t="str">
        <f t="shared" si="48"/>
        <v>Chattogram FR Non-PNP</v>
      </c>
      <c r="AD588" s="363">
        <v>871419</v>
      </c>
      <c r="AE588" s="363">
        <v>946030</v>
      </c>
      <c r="AF588" s="363">
        <v>1201394</v>
      </c>
      <c r="AG588" s="363">
        <v>777646</v>
      </c>
      <c r="AH588" s="363">
        <v>1024316</v>
      </c>
      <c r="AI588" s="363">
        <v>776409</v>
      </c>
      <c r="AJ588" s="364">
        <f t="shared" si="49"/>
        <v>5597214</v>
      </c>
      <c r="AK588" s="365">
        <v>128969.86399999999</v>
      </c>
      <c r="AL588" s="365">
        <v>139822.93839999998</v>
      </c>
      <c r="AM588" s="365">
        <v>181410.64499999999</v>
      </c>
      <c r="AN588" s="365">
        <v>123879.00779999999</v>
      </c>
      <c r="AO588" s="365">
        <v>146989.34599999999</v>
      </c>
      <c r="AP588" s="365">
        <v>122591.34940000001</v>
      </c>
      <c r="AQ588" s="366">
        <f t="shared" si="50"/>
        <v>843663.15060000005</v>
      </c>
      <c r="AR588" s="288">
        <f t="shared" si="51"/>
        <v>0.15072912177379677</v>
      </c>
      <c r="AS588" s="357" t="s">
        <v>1494</v>
      </c>
    </row>
    <row r="589" spans="1:45" hidden="1">
      <c r="A589" s="343">
        <v>411</v>
      </c>
      <c r="B589" s="343" t="s">
        <v>1597</v>
      </c>
      <c r="C589" s="343" t="s">
        <v>2218</v>
      </c>
      <c r="D589" s="343">
        <v>2506</v>
      </c>
      <c r="E589" s="345" t="s">
        <v>107</v>
      </c>
      <c r="F589" s="345" t="s">
        <v>1537</v>
      </c>
      <c r="G589" s="352" t="s">
        <v>1041</v>
      </c>
      <c r="H589" s="343" t="s">
        <v>107</v>
      </c>
      <c r="I589" s="343" t="s">
        <v>1863</v>
      </c>
      <c r="J589" s="346">
        <v>1317503.8</v>
      </c>
      <c r="K589" s="347">
        <v>4.7016716546309123E-2</v>
      </c>
      <c r="L589" s="346">
        <v>1392768</v>
      </c>
      <c r="M589" s="346">
        <v>1305386</v>
      </c>
      <c r="N589" s="346">
        <v>1337509</v>
      </c>
      <c r="O589" s="346">
        <v>1264753</v>
      </c>
      <c r="P589" s="346">
        <v>1287103</v>
      </c>
      <c r="Q589" s="346">
        <v>59818.644054066972</v>
      </c>
      <c r="R589" s="346">
        <v>62378.081843852764</v>
      </c>
      <c r="S589" s="346">
        <v>63658.124480253464</v>
      </c>
      <c r="T589" s="346">
        <v>55311.527647447365</v>
      </c>
      <c r="U589" s="346">
        <v>68557.135540805175</v>
      </c>
      <c r="V589" s="353">
        <f t="shared" si="47"/>
        <v>0.159575926962501</v>
      </c>
      <c r="W589" s="288">
        <v>0.1577764210842425</v>
      </c>
      <c r="X589" s="288">
        <v>0.15121952011504033</v>
      </c>
      <c r="Y589" s="288">
        <v>0.14477797188046981</v>
      </c>
      <c r="Z589" s="288">
        <v>0.17319387464435659</v>
      </c>
      <c r="AA589" s="288">
        <v>0.15465437128641968</v>
      </c>
      <c r="AB589" s="288">
        <v>0.17583340276447704</v>
      </c>
      <c r="AC589" s="345" t="str">
        <f t="shared" si="48"/>
        <v>Rajshahi FR Non-PNP</v>
      </c>
      <c r="AD589" s="363">
        <v>1392768</v>
      </c>
      <c r="AE589" s="363">
        <v>1305386</v>
      </c>
      <c r="AF589" s="363">
        <v>1337509</v>
      </c>
      <c r="AG589" s="363">
        <v>1264753</v>
      </c>
      <c r="AH589" s="363">
        <v>1287103</v>
      </c>
      <c r="AI589" s="363">
        <v>1252396</v>
      </c>
      <c r="AJ589" s="364">
        <f t="shared" si="49"/>
        <v>7839915</v>
      </c>
      <c r="AK589" s="365">
        <v>222146.3365</v>
      </c>
      <c r="AL589" s="365">
        <v>200115.82709999999</v>
      </c>
      <c r="AM589" s="365">
        <v>192600.86399999997</v>
      </c>
      <c r="AN589" s="365">
        <v>219434.64549999998</v>
      </c>
      <c r="AO589" s="365">
        <v>198599.99289999998</v>
      </c>
      <c r="AP589" s="365">
        <v>220032.0969</v>
      </c>
      <c r="AQ589" s="366">
        <f t="shared" si="50"/>
        <v>1252929.7629</v>
      </c>
      <c r="AR589" s="288">
        <f t="shared" si="51"/>
        <v>0.15981420243714375</v>
      </c>
      <c r="AS589" s="357" t="s">
        <v>1499</v>
      </c>
    </row>
    <row r="590" spans="1:45" hidden="1">
      <c r="A590" s="343">
        <v>406</v>
      </c>
      <c r="B590" s="343" t="s">
        <v>1594</v>
      </c>
      <c r="C590" s="343" t="s">
        <v>2220</v>
      </c>
      <c r="D590" s="343">
        <v>3398</v>
      </c>
      <c r="E590" s="345" t="s">
        <v>52</v>
      </c>
      <c r="F590" s="345" t="s">
        <v>1537</v>
      </c>
      <c r="G590" s="352" t="s">
        <v>1041</v>
      </c>
      <c r="H590" s="343" t="s">
        <v>52</v>
      </c>
      <c r="I590" s="343" t="s">
        <v>52</v>
      </c>
      <c r="J590" s="346">
        <v>2068073.4</v>
      </c>
      <c r="K590" s="347">
        <v>3.2902189269606114E-2</v>
      </c>
      <c r="L590" s="346">
        <v>1833402</v>
      </c>
      <c r="M590" s="346">
        <v>1853508</v>
      </c>
      <c r="N590" s="346">
        <v>2149178</v>
      </c>
      <c r="O590" s="346">
        <v>2146846</v>
      </c>
      <c r="P590" s="346">
        <v>2357433</v>
      </c>
      <c r="Q590" s="346">
        <v>16511.077187152754</v>
      </c>
      <c r="R590" s="346">
        <v>8907.3645287819672</v>
      </c>
      <c r="S590" s="346">
        <v>78758.473748929275</v>
      </c>
      <c r="T590" s="346">
        <v>114444.5880808013</v>
      </c>
      <c r="U590" s="346">
        <v>121599.20860552386</v>
      </c>
      <c r="V590" s="353">
        <f t="shared" si="47"/>
        <v>0.16565197786293059</v>
      </c>
      <c r="W590" s="288">
        <v>0.16583269450135008</v>
      </c>
      <c r="X590" s="288">
        <v>0.16441096523781551</v>
      </c>
      <c r="Y590" s="288">
        <v>0.15671548002733321</v>
      </c>
      <c r="Z590" s="288">
        <v>0.17280026038239898</v>
      </c>
      <c r="AA590" s="288">
        <v>0.15533032713456757</v>
      </c>
      <c r="AB590" s="288">
        <v>0.17882213989411816</v>
      </c>
      <c r="AC590" s="345" t="str">
        <f t="shared" si="48"/>
        <v>Dhaka FR Non-PNP</v>
      </c>
      <c r="AD590" s="363">
        <v>1833402</v>
      </c>
      <c r="AE590" s="363">
        <v>1853508</v>
      </c>
      <c r="AF590" s="363">
        <v>2149178</v>
      </c>
      <c r="AG590" s="363">
        <v>2146846</v>
      </c>
      <c r="AH590" s="363">
        <v>2357433</v>
      </c>
      <c r="AI590" s="363">
        <v>2049317</v>
      </c>
      <c r="AJ590" s="364">
        <f t="shared" si="49"/>
        <v>12389684</v>
      </c>
      <c r="AK590" s="365">
        <v>304344.73200000002</v>
      </c>
      <c r="AL590" s="365">
        <v>305087.41680000001</v>
      </c>
      <c r="AM590" s="365">
        <v>336776.19260000001</v>
      </c>
      <c r="AN590" s="365">
        <v>370975.16159999999</v>
      </c>
      <c r="AO590" s="365">
        <v>366344.93280000001</v>
      </c>
      <c r="AP590" s="365">
        <v>366412.33679999999</v>
      </c>
      <c r="AQ590" s="366">
        <f t="shared" si="50"/>
        <v>2049940.7726</v>
      </c>
      <c r="AR590" s="288">
        <f t="shared" si="51"/>
        <v>0.16545545250387339</v>
      </c>
      <c r="AS590" s="357" t="s">
        <v>1497</v>
      </c>
    </row>
    <row r="591" spans="1:45" hidden="1">
      <c r="A591" s="343">
        <v>637</v>
      </c>
      <c r="B591" s="343" t="s">
        <v>1614</v>
      </c>
      <c r="C591" s="343" t="s">
        <v>2221</v>
      </c>
      <c r="D591" s="343">
        <v>1640</v>
      </c>
      <c r="E591" s="345" t="s">
        <v>389</v>
      </c>
      <c r="F591" s="345" t="s">
        <v>1537</v>
      </c>
      <c r="G591" s="352" t="s">
        <v>1041</v>
      </c>
      <c r="H591" s="343" t="s">
        <v>389</v>
      </c>
      <c r="I591" s="343" t="s">
        <v>1863</v>
      </c>
      <c r="J591" s="346">
        <v>1180370.2</v>
      </c>
      <c r="K591" s="347">
        <v>1.189182770639992E-2</v>
      </c>
      <c r="L591" s="346">
        <v>1001977</v>
      </c>
      <c r="M591" s="346">
        <v>1105956</v>
      </c>
      <c r="N591" s="346">
        <v>1268233</v>
      </c>
      <c r="O591" s="346">
        <v>1054161</v>
      </c>
      <c r="P591" s="346">
        <v>1471524</v>
      </c>
      <c r="Q591" s="346">
        <v>-28431.806295106362</v>
      </c>
      <c r="R591" s="346">
        <v>21590.53201845265</v>
      </c>
      <c r="S591" s="346">
        <v>34558.059193468594</v>
      </c>
      <c r="T591" s="346">
        <v>21551.436746855732</v>
      </c>
      <c r="U591" s="346">
        <v>20915.573577173462</v>
      </c>
      <c r="V591" s="353">
        <f t="shared" si="47"/>
        <v>0.12846373330476243</v>
      </c>
      <c r="W591" s="288">
        <v>0.13710418114611625</v>
      </c>
      <c r="X591" s="288">
        <v>0.11954293602202654</v>
      </c>
      <c r="Y591" s="288">
        <v>0.12276186375042995</v>
      </c>
      <c r="Z591" s="288">
        <v>0.14441665616983307</v>
      </c>
      <c r="AA591" s="288">
        <v>0.11368112906371747</v>
      </c>
      <c r="AB591" s="288">
        <v>0.13327563367645129</v>
      </c>
      <c r="AC591" s="345" t="str">
        <f t="shared" si="48"/>
        <v>Rangpur FR Non-PNP</v>
      </c>
      <c r="AD591" s="363">
        <v>1001977</v>
      </c>
      <c r="AE591" s="363">
        <v>1105956</v>
      </c>
      <c r="AF591" s="363">
        <v>1268233</v>
      </c>
      <c r="AG591" s="363">
        <v>1054161</v>
      </c>
      <c r="AH591" s="363">
        <v>1471524</v>
      </c>
      <c r="AI591" s="363">
        <v>1006669</v>
      </c>
      <c r="AJ591" s="364">
        <f t="shared" si="49"/>
        <v>6908520</v>
      </c>
      <c r="AK591" s="365">
        <v>139976.0472</v>
      </c>
      <c r="AL591" s="365">
        <v>132604.1244</v>
      </c>
      <c r="AM591" s="365">
        <v>153298.54019999999</v>
      </c>
      <c r="AN591" s="365">
        <v>148410.8333</v>
      </c>
      <c r="AO591" s="365">
        <v>171432.546</v>
      </c>
      <c r="AP591" s="365">
        <v>136397.823</v>
      </c>
      <c r="AQ591" s="366">
        <f t="shared" si="50"/>
        <v>882119.91409999994</v>
      </c>
      <c r="AR591" s="288">
        <f t="shared" si="51"/>
        <v>0.12768580160439572</v>
      </c>
      <c r="AS591" s="357" t="s">
        <v>1501</v>
      </c>
    </row>
    <row r="592" spans="1:45" hidden="1">
      <c r="A592" s="343">
        <v>668</v>
      </c>
      <c r="B592" s="343" t="s">
        <v>1606</v>
      </c>
      <c r="C592" s="343" t="s">
        <v>2222</v>
      </c>
      <c r="D592" s="343">
        <v>1831</v>
      </c>
      <c r="E592" s="345" t="s">
        <v>52</v>
      </c>
      <c r="F592" s="345" t="s">
        <v>1537</v>
      </c>
      <c r="G592" s="352" t="s">
        <v>1041</v>
      </c>
      <c r="H592" s="343" t="s">
        <v>52</v>
      </c>
      <c r="I592" s="343" t="s">
        <v>52</v>
      </c>
      <c r="J592" s="346">
        <v>1482413</v>
      </c>
      <c r="K592" s="347">
        <v>9.4641571070192051E-3</v>
      </c>
      <c r="L592" s="346">
        <v>1152205</v>
      </c>
      <c r="M592" s="346">
        <v>1207316</v>
      </c>
      <c r="N592" s="346">
        <v>1693798</v>
      </c>
      <c r="O592" s="346">
        <v>1468878</v>
      </c>
      <c r="P592" s="346">
        <v>1889868</v>
      </c>
      <c r="Q592" s="346">
        <v>10496.239751891175</v>
      </c>
      <c r="R592" s="346">
        <v>11003.998859967018</v>
      </c>
      <c r="S592" s="346">
        <v>-46411.193468831712</v>
      </c>
      <c r="T592" s="346">
        <v>37601.818264921079</v>
      </c>
      <c r="U592" s="346">
        <v>57458.084239490738</v>
      </c>
      <c r="V592" s="353">
        <f t="shared" si="47"/>
        <v>0.13974992881728879</v>
      </c>
      <c r="W592" s="288">
        <v>0.13357088856048038</v>
      </c>
      <c r="X592" s="288">
        <v>0.14193729666861943</v>
      </c>
      <c r="Y592" s="288">
        <v>0.13141482860566503</v>
      </c>
      <c r="Z592" s="288">
        <v>0.14881957169956492</v>
      </c>
      <c r="AA592" s="288">
        <v>0.13321971845593117</v>
      </c>
      <c r="AB592" s="288">
        <v>0.14953726891347185</v>
      </c>
      <c r="AC592" s="345" t="str">
        <f t="shared" si="48"/>
        <v>Dhaka FR Non-PNP</v>
      </c>
      <c r="AD592" s="363">
        <v>1152205</v>
      </c>
      <c r="AE592" s="363">
        <v>1207316</v>
      </c>
      <c r="AF592" s="363">
        <v>1693798</v>
      </c>
      <c r="AG592" s="363">
        <v>1468878</v>
      </c>
      <c r="AH592" s="363">
        <v>1889868</v>
      </c>
      <c r="AI592" s="363">
        <v>1506196</v>
      </c>
      <c r="AJ592" s="364">
        <f t="shared" si="49"/>
        <v>8918261</v>
      </c>
      <c r="AK592" s="365">
        <v>154280.38339999999</v>
      </c>
      <c r="AL592" s="365">
        <v>173370.57760000002</v>
      </c>
      <c r="AM592" s="365">
        <v>222395.54610000001</v>
      </c>
      <c r="AN592" s="365">
        <v>217981.64360000001</v>
      </c>
      <c r="AO592" s="365">
        <v>249462.44400000002</v>
      </c>
      <c r="AP592" s="365">
        <v>224567.11410000001</v>
      </c>
      <c r="AQ592" s="366">
        <f t="shared" si="50"/>
        <v>1242057.7088000001</v>
      </c>
      <c r="AR592" s="288">
        <f t="shared" si="51"/>
        <v>0.13927128941393396</v>
      </c>
      <c r="AS592" s="357" t="s">
        <v>1497</v>
      </c>
    </row>
    <row r="593" spans="1:45">
      <c r="A593" s="343">
        <v>714</v>
      </c>
      <c r="B593" s="343" t="s">
        <v>1610</v>
      </c>
      <c r="C593" s="343" t="s">
        <v>2223</v>
      </c>
      <c r="D593" s="343">
        <v>1026</v>
      </c>
      <c r="E593" s="345" t="s">
        <v>195</v>
      </c>
      <c r="F593" s="345" t="s">
        <v>1537</v>
      </c>
      <c r="G593" s="352" t="s">
        <v>1041</v>
      </c>
      <c r="H593" s="343" t="s">
        <v>195</v>
      </c>
      <c r="I593" s="343" t="s">
        <v>1863</v>
      </c>
      <c r="J593" s="346">
        <v>962571.6</v>
      </c>
      <c r="K593" s="347">
        <v>4.4746810246463382E-2</v>
      </c>
      <c r="L593" s="346">
        <v>850585</v>
      </c>
      <c r="M593" s="346">
        <v>921572</v>
      </c>
      <c r="N593" s="346">
        <v>1237557</v>
      </c>
      <c r="O593" s="346">
        <v>745206</v>
      </c>
      <c r="P593" s="346">
        <v>1057938</v>
      </c>
      <c r="Q593" s="346">
        <v>26361.251475985657</v>
      </c>
      <c r="R593" s="346">
        <v>27519.965779137856</v>
      </c>
      <c r="S593" s="346">
        <v>88868.178326771245</v>
      </c>
      <c r="T593" s="346">
        <v>15530.542794770299</v>
      </c>
      <c r="U593" s="346">
        <v>57080.105292508204</v>
      </c>
      <c r="V593" s="353">
        <f t="shared" si="47"/>
        <v>0.16043314112370102</v>
      </c>
      <c r="W593" s="288">
        <v>0.1594625314618236</v>
      </c>
      <c r="X593" s="288">
        <v>0.16449472734861978</v>
      </c>
      <c r="Y593" s="288">
        <v>0.16883464907611848</v>
      </c>
      <c r="Z593" s="288">
        <v>0.16588769261703004</v>
      </c>
      <c r="AA593" s="288">
        <v>0.13792921245916892</v>
      </c>
      <c r="AB593" s="288">
        <v>0.16599003377944549</v>
      </c>
      <c r="AC593" s="345" t="str">
        <f t="shared" si="48"/>
        <v>Chattogram FR Non-PNP</v>
      </c>
      <c r="AD593" s="363">
        <v>850585</v>
      </c>
      <c r="AE593" s="363">
        <v>921572</v>
      </c>
      <c r="AF593" s="363">
        <v>1237557</v>
      </c>
      <c r="AG593" s="363">
        <v>745206</v>
      </c>
      <c r="AH593" s="363">
        <v>1057938</v>
      </c>
      <c r="AI593" s="363">
        <v>780867</v>
      </c>
      <c r="AJ593" s="364">
        <f t="shared" si="49"/>
        <v>5593725</v>
      </c>
      <c r="AK593" s="365">
        <v>138985.7524</v>
      </c>
      <c r="AL593" s="365">
        <v>151230.1293</v>
      </c>
      <c r="AM593" s="365">
        <v>208528.35450000002</v>
      </c>
      <c r="AN593" s="365">
        <v>123630.00719999999</v>
      </c>
      <c r="AO593" s="365">
        <v>142504.24859999999</v>
      </c>
      <c r="AP593" s="365">
        <v>129619.77200000001</v>
      </c>
      <c r="AQ593" s="366">
        <f t="shared" si="50"/>
        <v>894498.26400000008</v>
      </c>
      <c r="AR593" s="288">
        <f t="shared" si="51"/>
        <v>0.15991101886488879</v>
      </c>
      <c r="AS593" s="357" t="s">
        <v>1494</v>
      </c>
    </row>
    <row r="594" spans="1:45" hidden="1">
      <c r="A594" s="343">
        <v>670</v>
      </c>
      <c r="B594" s="343" t="s">
        <v>1608</v>
      </c>
      <c r="C594" s="343" t="s">
        <v>2224</v>
      </c>
      <c r="D594" s="343">
        <v>1250</v>
      </c>
      <c r="E594" s="345" t="s">
        <v>189</v>
      </c>
      <c r="F594" s="345" t="s">
        <v>1537</v>
      </c>
      <c r="G594" s="352" t="s">
        <v>1041</v>
      </c>
      <c r="H594" s="343" t="s">
        <v>1139</v>
      </c>
      <c r="I594" s="343" t="s">
        <v>1863</v>
      </c>
      <c r="J594" s="346">
        <v>785939.4</v>
      </c>
      <c r="K594" s="347">
        <v>3.8392550585431208E-2</v>
      </c>
      <c r="L594" s="346">
        <v>671860</v>
      </c>
      <c r="M594" s="346">
        <v>738670</v>
      </c>
      <c r="N594" s="346">
        <v>1085358</v>
      </c>
      <c r="O594" s="346">
        <v>572243</v>
      </c>
      <c r="P594" s="346">
        <v>861566</v>
      </c>
      <c r="Q594" s="346">
        <v>9216.9746854538971</v>
      </c>
      <c r="R594" s="346">
        <v>15492.537020016156</v>
      </c>
      <c r="S594" s="346">
        <v>82133.47691782043</v>
      </c>
      <c r="T594" s="346">
        <v>11034.312565740183</v>
      </c>
      <c r="U594" s="346">
        <v>32993.789668886602</v>
      </c>
      <c r="V594" s="353">
        <f t="shared" si="47"/>
        <v>0.17285955365911812</v>
      </c>
      <c r="W594" s="288">
        <v>0.16448283017018553</v>
      </c>
      <c r="X594" s="288">
        <v>0.16892245036222106</v>
      </c>
      <c r="Y594" s="288">
        <v>0.17428512238102031</v>
      </c>
      <c r="Z594" s="288">
        <v>0.1821288311137485</v>
      </c>
      <c r="AA594" s="288">
        <v>0.16459745988823002</v>
      </c>
      <c r="AB594" s="288">
        <v>0.18274062803930347</v>
      </c>
      <c r="AC594" s="345" t="str">
        <f t="shared" si="48"/>
        <v>Barishal FR Non-PNP</v>
      </c>
      <c r="AD594" s="363">
        <v>671860</v>
      </c>
      <c r="AE594" s="363">
        <v>738670</v>
      </c>
      <c r="AF594" s="363">
        <v>1085358</v>
      </c>
      <c r="AG594" s="363">
        <v>572243</v>
      </c>
      <c r="AH594" s="363">
        <v>861566</v>
      </c>
      <c r="AI594" s="363">
        <v>663301</v>
      </c>
      <c r="AJ594" s="364">
        <f t="shared" si="49"/>
        <v>4592998</v>
      </c>
      <c r="AK594" s="365">
        <v>111528.76000000001</v>
      </c>
      <c r="AL594" s="365">
        <v>124613.7977</v>
      </c>
      <c r="AM594" s="365">
        <v>188309.61299999998</v>
      </c>
      <c r="AN594" s="365">
        <v>104090.8198</v>
      </c>
      <c r="AO594" s="365">
        <v>128184.8884</v>
      </c>
      <c r="AP594" s="365">
        <v>121251.4228</v>
      </c>
      <c r="AQ594" s="366">
        <f t="shared" si="50"/>
        <v>777979.30170000019</v>
      </c>
      <c r="AR594" s="288">
        <f t="shared" si="51"/>
        <v>0.16938376670314251</v>
      </c>
      <c r="AS594" s="357" t="s">
        <v>1495</v>
      </c>
    </row>
    <row r="595" spans="1:45" hidden="1">
      <c r="A595" s="343">
        <v>325</v>
      </c>
      <c r="B595" s="343" t="s">
        <v>1579</v>
      </c>
      <c r="C595" s="343" t="s">
        <v>2225</v>
      </c>
      <c r="D595" s="343">
        <v>1126</v>
      </c>
      <c r="E595" s="345" t="s">
        <v>189</v>
      </c>
      <c r="F595" s="345" t="s">
        <v>1537</v>
      </c>
      <c r="G595" s="352" t="s">
        <v>1041</v>
      </c>
      <c r="H595" s="343" t="s">
        <v>189</v>
      </c>
      <c r="I595" s="343" t="s">
        <v>1863</v>
      </c>
      <c r="J595" s="346">
        <v>1397009</v>
      </c>
      <c r="K595" s="347">
        <v>5.6872493831176124E-2</v>
      </c>
      <c r="L595" s="346">
        <v>1161985</v>
      </c>
      <c r="M595" s="346">
        <v>1253848</v>
      </c>
      <c r="N595" s="346">
        <v>1775787</v>
      </c>
      <c r="O595" s="346">
        <v>1199212</v>
      </c>
      <c r="P595" s="346">
        <v>1594213</v>
      </c>
      <c r="Q595" s="346">
        <v>61667.868829721119</v>
      </c>
      <c r="R595" s="346">
        <v>37569.260873765161</v>
      </c>
      <c r="S595" s="346">
        <v>120021.83178482956</v>
      </c>
      <c r="T595" s="346">
        <v>68720.286623308697</v>
      </c>
      <c r="U595" s="346">
        <v>109277.68056136306</v>
      </c>
      <c r="V595" s="353">
        <f t="shared" si="47"/>
        <v>0.16996792016771714</v>
      </c>
      <c r="W595" s="288">
        <v>0.17205244409679066</v>
      </c>
      <c r="X595" s="288">
        <v>0.16283551181787709</v>
      </c>
      <c r="Y595" s="288">
        <v>0.16184055387531557</v>
      </c>
      <c r="Z595" s="288">
        <v>0.17871595399911533</v>
      </c>
      <c r="AA595" s="288">
        <v>0.16568617763347135</v>
      </c>
      <c r="AB595" s="288">
        <v>0.17867687958373288</v>
      </c>
      <c r="AC595" s="345" t="str">
        <f t="shared" si="48"/>
        <v>Barishal FR Non-PNP</v>
      </c>
      <c r="AD595" s="363">
        <v>1161985</v>
      </c>
      <c r="AE595" s="363">
        <v>1253848</v>
      </c>
      <c r="AF595" s="363">
        <v>1775787</v>
      </c>
      <c r="AG595" s="363">
        <v>1199212</v>
      </c>
      <c r="AH595" s="363">
        <v>1594213</v>
      </c>
      <c r="AI595" s="363">
        <v>1195780</v>
      </c>
      <c r="AJ595" s="364">
        <f t="shared" si="49"/>
        <v>8180825</v>
      </c>
      <c r="AK595" s="365">
        <v>200326.0416</v>
      </c>
      <c r="AL595" s="365">
        <v>208263.98670000001</v>
      </c>
      <c r="AM595" s="365">
        <v>287500.0772</v>
      </c>
      <c r="AN595" s="365">
        <v>214299.00570000001</v>
      </c>
      <c r="AO595" s="365">
        <v>272769.8443</v>
      </c>
      <c r="AP595" s="365">
        <v>213686.06469999999</v>
      </c>
      <c r="AQ595" s="366">
        <f t="shared" si="50"/>
        <v>1396845.0202000001</v>
      </c>
      <c r="AR595" s="288">
        <f t="shared" si="51"/>
        <v>0.17074622916392909</v>
      </c>
      <c r="AS595" s="357" t="s">
        <v>1495</v>
      </c>
    </row>
    <row r="596" spans="1:45" hidden="1">
      <c r="A596" s="343">
        <v>836</v>
      </c>
      <c r="B596" s="343" t="s">
        <v>1599</v>
      </c>
      <c r="C596" s="343" t="s">
        <v>2226</v>
      </c>
      <c r="D596" s="343">
        <v>1000</v>
      </c>
      <c r="E596" s="345" t="s">
        <v>189</v>
      </c>
      <c r="F596" s="345" t="s">
        <v>1537</v>
      </c>
      <c r="G596" s="352" t="s">
        <v>1041</v>
      </c>
      <c r="H596" s="343" t="s">
        <v>189</v>
      </c>
      <c r="I596" s="343" t="s">
        <v>1863</v>
      </c>
      <c r="J596" s="346">
        <v>629790.4</v>
      </c>
      <c r="K596" s="347">
        <v>-5.9594212723779849E-2</v>
      </c>
      <c r="L596" s="346">
        <v>734903</v>
      </c>
      <c r="M596" s="346">
        <v>533012</v>
      </c>
      <c r="N596" s="346">
        <v>1124390</v>
      </c>
      <c r="O596" s="346">
        <v>332217</v>
      </c>
      <c r="P596" s="346">
        <v>424430</v>
      </c>
      <c r="Q596" s="346">
        <v>-91276.243978199302</v>
      </c>
      <c r="R596" s="346">
        <v>-39438.19852643492</v>
      </c>
      <c r="S596" s="346">
        <v>-4041.7123318498197</v>
      </c>
      <c r="T596" s="346">
        <v>-36732.2639366191</v>
      </c>
      <c r="U596" s="346">
        <v>-16170.896571868856</v>
      </c>
      <c r="V596" s="353">
        <f t="shared" si="47"/>
        <v>0.14328112349376834</v>
      </c>
      <c r="W596" s="288">
        <v>9.8365305960804242E-2</v>
      </c>
      <c r="X596" s="288">
        <v>0.12496838056822578</v>
      </c>
      <c r="Y596" s="288">
        <v>0.11173007571583991</v>
      </c>
      <c r="Z596" s="288">
        <v>0.15541195706087424</v>
      </c>
      <c r="AA596" s="288">
        <v>0.17613442963456033</v>
      </c>
      <c r="AB596" s="288">
        <v>0.19307659202230557</v>
      </c>
      <c r="AC596" s="345" t="str">
        <f t="shared" si="48"/>
        <v>Barishal FR Non-PNP</v>
      </c>
      <c r="AD596" s="363">
        <v>734903</v>
      </c>
      <c r="AE596" s="363">
        <v>533012</v>
      </c>
      <c r="AF596" s="363">
        <v>1124390</v>
      </c>
      <c r="AG596" s="363">
        <v>332217</v>
      </c>
      <c r="AH596" s="363">
        <v>424430</v>
      </c>
      <c r="AI596" s="363">
        <v>363152</v>
      </c>
      <c r="AJ596" s="364">
        <f t="shared" si="49"/>
        <v>3512104</v>
      </c>
      <c r="AK596" s="365">
        <v>74739.6351</v>
      </c>
      <c r="AL596" s="365">
        <v>66306.568400000004</v>
      </c>
      <c r="AM596" s="365">
        <v>125032.27919999999</v>
      </c>
      <c r="AN596" s="365">
        <v>51626.366400000006</v>
      </c>
      <c r="AO596" s="365">
        <v>75464.18740000001</v>
      </c>
      <c r="AP596" s="365">
        <v>70124.651199999993</v>
      </c>
      <c r="AQ596" s="366">
        <f t="shared" si="50"/>
        <v>463293.68770000001</v>
      </c>
      <c r="AR596" s="288">
        <f t="shared" si="51"/>
        <v>0.13191343072414713</v>
      </c>
      <c r="AS596" s="357" t="s">
        <v>1495</v>
      </c>
    </row>
    <row r="597" spans="1:45" hidden="1">
      <c r="A597" s="343">
        <v>550</v>
      </c>
      <c r="B597" s="343" t="s">
        <v>1603</v>
      </c>
      <c r="C597" s="343" t="s">
        <v>2227</v>
      </c>
      <c r="D597" s="343">
        <v>1548</v>
      </c>
      <c r="E597" s="345" t="s">
        <v>131</v>
      </c>
      <c r="F597" s="345" t="s">
        <v>1537</v>
      </c>
      <c r="G597" s="352" t="s">
        <v>1041</v>
      </c>
      <c r="H597" s="343" t="s">
        <v>136</v>
      </c>
      <c r="I597" s="343" t="s">
        <v>1863</v>
      </c>
      <c r="J597" s="346">
        <v>1222733.3999999999</v>
      </c>
      <c r="K597" s="347">
        <v>2.1101100458599163E-2</v>
      </c>
      <c r="L597" s="346">
        <v>1243949</v>
      </c>
      <c r="M597" s="346">
        <v>1233102</v>
      </c>
      <c r="N597" s="346">
        <v>1339211</v>
      </c>
      <c r="O597" s="346">
        <v>940385</v>
      </c>
      <c r="P597" s="346">
        <v>1357020</v>
      </c>
      <c r="Q597" s="346">
        <v>-31270.752699580393</v>
      </c>
      <c r="R597" s="346">
        <v>39521.451137056312</v>
      </c>
      <c r="S597" s="346">
        <v>53350.484590802953</v>
      </c>
      <c r="T597" s="346">
        <v>10165.473030396417</v>
      </c>
      <c r="U597" s="346">
        <v>57238.445478747279</v>
      </c>
      <c r="V597" s="353">
        <f t="shared" si="47"/>
        <v>0.15274973901961497</v>
      </c>
      <c r="W597" s="288">
        <v>0.15448192252908879</v>
      </c>
      <c r="X597" s="288">
        <v>0.1511831029310278</v>
      </c>
      <c r="Y597" s="288">
        <v>0.15045519129269622</v>
      </c>
      <c r="Z597" s="288">
        <v>0.15997430239303942</v>
      </c>
      <c r="AA597" s="288">
        <v>0.14124943179492305</v>
      </c>
      <c r="AB597" s="288">
        <v>0.15915448317691455</v>
      </c>
      <c r="AC597" s="345" t="str">
        <f t="shared" si="48"/>
        <v>Sylhet FR Non-PNP</v>
      </c>
      <c r="AD597" s="363">
        <v>1243949</v>
      </c>
      <c r="AE597" s="363">
        <v>1233102</v>
      </c>
      <c r="AF597" s="363">
        <v>1339211</v>
      </c>
      <c r="AG597" s="363">
        <v>940385</v>
      </c>
      <c r="AH597" s="363">
        <v>1357020</v>
      </c>
      <c r="AI597" s="363">
        <v>972129</v>
      </c>
      <c r="AJ597" s="364">
        <f t="shared" si="49"/>
        <v>7085796</v>
      </c>
      <c r="AK597" s="365">
        <v>195921.81</v>
      </c>
      <c r="AL597" s="365">
        <v>186321.56110000002</v>
      </c>
      <c r="AM597" s="365">
        <v>201417.33440000002</v>
      </c>
      <c r="AN597" s="365">
        <v>151307.78559999997</v>
      </c>
      <c r="AO597" s="365">
        <v>191610.80039999998</v>
      </c>
      <c r="AP597" s="365">
        <v>155892.59959999999</v>
      </c>
      <c r="AQ597" s="366">
        <f t="shared" si="50"/>
        <v>1082471.8910999999</v>
      </c>
      <c r="AR597" s="288">
        <f t="shared" si="51"/>
        <v>0.15276644869539002</v>
      </c>
      <c r="AS597" s="357" t="s">
        <v>1500</v>
      </c>
    </row>
    <row r="598" spans="1:45" hidden="1">
      <c r="A598" s="343">
        <v>454</v>
      </c>
      <c r="B598" s="343" t="s">
        <v>1601</v>
      </c>
      <c r="C598" s="343" t="s">
        <v>2228</v>
      </c>
      <c r="D598" s="343">
        <v>2234</v>
      </c>
      <c r="E598" s="345" t="s">
        <v>52</v>
      </c>
      <c r="F598" s="345" t="s">
        <v>1537</v>
      </c>
      <c r="G598" s="352" t="s">
        <v>1041</v>
      </c>
      <c r="H598" s="343" t="s">
        <v>52</v>
      </c>
      <c r="I598" s="343" t="s">
        <v>52</v>
      </c>
      <c r="J598" s="346">
        <v>1312855.6000000001</v>
      </c>
      <c r="K598" s="347">
        <v>4.8641640420482656E-2</v>
      </c>
      <c r="L598" s="346">
        <v>1140480</v>
      </c>
      <c r="M598" s="346">
        <v>1058168</v>
      </c>
      <c r="N598" s="346">
        <v>1295745</v>
      </c>
      <c r="O598" s="346">
        <v>1323092</v>
      </c>
      <c r="P598" s="346">
        <v>1746793</v>
      </c>
      <c r="Q598" s="346">
        <v>54418.245506382169</v>
      </c>
      <c r="R598" s="346">
        <v>64329.345232173029</v>
      </c>
      <c r="S598" s="346">
        <v>35406.625106298772</v>
      </c>
      <c r="T598" s="346">
        <v>75091.819310010644</v>
      </c>
      <c r="U598" s="346">
        <v>90051.214941220445</v>
      </c>
      <c r="V598" s="353">
        <f t="shared" si="47"/>
        <v>0.15227170613626048</v>
      </c>
      <c r="W598" s="288">
        <v>0.15954144675393755</v>
      </c>
      <c r="X598" s="288">
        <v>0.15820850972909514</v>
      </c>
      <c r="Y598" s="288">
        <v>0.14995083459645153</v>
      </c>
      <c r="Z598" s="288">
        <v>0.16204538637213195</v>
      </c>
      <c r="AA598" s="288">
        <v>0.13790548004533829</v>
      </c>
      <c r="AB598" s="288">
        <v>0.14597857932060826</v>
      </c>
      <c r="AC598" s="345" t="str">
        <f t="shared" si="48"/>
        <v>Dhaka FR Non-PNP</v>
      </c>
      <c r="AD598" s="363">
        <v>1140480</v>
      </c>
      <c r="AE598" s="363">
        <v>1058168</v>
      </c>
      <c r="AF598" s="363">
        <v>1295745</v>
      </c>
      <c r="AG598" s="363">
        <v>1323092</v>
      </c>
      <c r="AH598" s="363">
        <v>1746793</v>
      </c>
      <c r="AI598" s="363">
        <v>1465710</v>
      </c>
      <c r="AJ598" s="364">
        <f t="shared" si="49"/>
        <v>8029988</v>
      </c>
      <c r="AK598" s="365">
        <v>181678.30470000001</v>
      </c>
      <c r="AL598" s="365">
        <v>168248.712</v>
      </c>
      <c r="AM598" s="365">
        <v>193454.7285</v>
      </c>
      <c r="AN598" s="365">
        <v>214340.742</v>
      </c>
      <c r="AO598" s="365">
        <v>239136.0986</v>
      </c>
      <c r="AP598" s="365">
        <v>213830.4564</v>
      </c>
      <c r="AQ598" s="366">
        <f t="shared" si="50"/>
        <v>1210689.0422</v>
      </c>
      <c r="AR598" s="288">
        <f t="shared" si="51"/>
        <v>0.15077096531152973</v>
      </c>
      <c r="AS598" s="357" t="s">
        <v>1497</v>
      </c>
    </row>
    <row r="599" spans="1:45" hidden="1">
      <c r="A599" s="343">
        <v>580</v>
      </c>
      <c r="B599" s="343" t="s">
        <v>1612</v>
      </c>
      <c r="C599" s="343" t="s">
        <v>2229</v>
      </c>
      <c r="D599" s="343">
        <v>1150</v>
      </c>
      <c r="E599" s="345" t="s">
        <v>189</v>
      </c>
      <c r="F599" s="345" t="s">
        <v>1537</v>
      </c>
      <c r="G599" s="352" t="s">
        <v>1041</v>
      </c>
      <c r="H599" s="343" t="s">
        <v>189</v>
      </c>
      <c r="I599" s="343" t="s">
        <v>1863</v>
      </c>
      <c r="J599" s="346">
        <v>1216148.2</v>
      </c>
      <c r="K599" s="347">
        <v>2.8125334805782359E-2</v>
      </c>
      <c r="L599" s="346">
        <v>1075453</v>
      </c>
      <c r="M599" s="346">
        <v>1108191</v>
      </c>
      <c r="N599" s="346">
        <v>1418639</v>
      </c>
      <c r="O599" s="346">
        <v>1041820</v>
      </c>
      <c r="P599" s="346">
        <v>1436638</v>
      </c>
      <c r="Q599" s="346">
        <v>3673.8222337324696</v>
      </c>
      <c r="R599" s="346">
        <v>2201.8473588301567</v>
      </c>
      <c r="S599" s="346">
        <v>57745.561346884206</v>
      </c>
      <c r="T599" s="346">
        <v>36550.508954757039</v>
      </c>
      <c r="U599" s="346">
        <v>70851.136598043959</v>
      </c>
      <c r="V599" s="353">
        <f t="shared" si="47"/>
        <v>0.14966506350579811</v>
      </c>
      <c r="W599" s="288">
        <v>0.14861448900118668</v>
      </c>
      <c r="X599" s="288">
        <v>0.15007224287174264</v>
      </c>
      <c r="Y599" s="288">
        <v>0.14184499498632322</v>
      </c>
      <c r="Z599" s="288">
        <v>0.15326266897298538</v>
      </c>
      <c r="AA599" s="288">
        <v>0.14234448024749974</v>
      </c>
      <c r="AB599" s="288">
        <v>0.16185150495505105</v>
      </c>
      <c r="AC599" s="345" t="str">
        <f t="shared" si="48"/>
        <v>Barishal FR Non-PNP</v>
      </c>
      <c r="AD599" s="363">
        <v>1075453</v>
      </c>
      <c r="AE599" s="363">
        <v>1108191</v>
      </c>
      <c r="AF599" s="363">
        <v>1418639</v>
      </c>
      <c r="AG599" s="363">
        <v>1041820</v>
      </c>
      <c r="AH599" s="363">
        <v>1436638</v>
      </c>
      <c r="AI599" s="363">
        <v>1055619</v>
      </c>
      <c r="AJ599" s="364">
        <f t="shared" si="49"/>
        <v>7136360</v>
      </c>
      <c r="AK599" s="365">
        <v>159274.8855</v>
      </c>
      <c r="AL599" s="365">
        <v>170107.31849999999</v>
      </c>
      <c r="AM599" s="365">
        <v>200311.82679999998</v>
      </c>
      <c r="AN599" s="365">
        <v>159711.3126</v>
      </c>
      <c r="AO599" s="365">
        <v>204864.4362</v>
      </c>
      <c r="AP599" s="365">
        <v>170913.16959999999</v>
      </c>
      <c r="AQ599" s="366">
        <f t="shared" si="50"/>
        <v>1065182.9492000001</v>
      </c>
      <c r="AR599" s="288">
        <f t="shared" si="51"/>
        <v>0.14926138104019418</v>
      </c>
      <c r="AS599" s="357" t="s">
        <v>1495</v>
      </c>
    </row>
    <row r="600" spans="1:45" hidden="1">
      <c r="A600" s="343">
        <v>570</v>
      </c>
      <c r="B600" s="343" t="s">
        <v>1572</v>
      </c>
      <c r="C600" s="343" t="s">
        <v>2230</v>
      </c>
      <c r="D600" s="343">
        <v>1882</v>
      </c>
      <c r="E600" s="345" t="s">
        <v>52</v>
      </c>
      <c r="F600" s="345" t="s">
        <v>1537</v>
      </c>
      <c r="G600" s="352" t="s">
        <v>1041</v>
      </c>
      <c r="H600" s="343" t="s">
        <v>79</v>
      </c>
      <c r="I600" s="343" t="s">
        <v>52</v>
      </c>
      <c r="J600" s="346">
        <v>974169</v>
      </c>
      <c r="K600" s="347">
        <v>-9.2819951939320418E-3</v>
      </c>
      <c r="L600" s="346">
        <v>945258</v>
      </c>
      <c r="M600" s="346">
        <v>934553</v>
      </c>
      <c r="N600" s="346">
        <v>1117472</v>
      </c>
      <c r="O600" s="346">
        <v>864940</v>
      </c>
      <c r="P600" s="346">
        <v>1008622</v>
      </c>
      <c r="Q600" s="346">
        <v>-162821.92437407633</v>
      </c>
      <c r="R600" s="346">
        <v>5420.628859596065</v>
      </c>
      <c r="S600" s="346">
        <v>56396.877839444671</v>
      </c>
      <c r="T600" s="346">
        <v>19136.897051006177</v>
      </c>
      <c r="U600" s="346">
        <v>36656.360743641504</v>
      </c>
      <c r="V600" s="353">
        <f t="shared" si="47"/>
        <v>0.15467524595007237</v>
      </c>
      <c r="W600" s="288">
        <v>0.14199240220608006</v>
      </c>
      <c r="X600" s="288">
        <v>0.14728998960262105</v>
      </c>
      <c r="Y600" s="288">
        <v>0.14819995780663892</v>
      </c>
      <c r="Z600" s="288">
        <v>0.16851227791307927</v>
      </c>
      <c r="AA600" s="288">
        <v>0.15493469838610982</v>
      </c>
      <c r="AB600" s="288">
        <v>0.16712214978590512</v>
      </c>
      <c r="AC600" s="345" t="str">
        <f t="shared" si="48"/>
        <v>Dhaka FR Non-PNP</v>
      </c>
      <c r="AD600" s="363">
        <v>945258</v>
      </c>
      <c r="AE600" s="363">
        <v>934553</v>
      </c>
      <c r="AF600" s="363">
        <v>1117472</v>
      </c>
      <c r="AG600" s="363">
        <v>864940</v>
      </c>
      <c r="AH600" s="363">
        <v>1008622</v>
      </c>
      <c r="AI600" s="363">
        <v>850124</v>
      </c>
      <c r="AJ600" s="364">
        <f t="shared" si="49"/>
        <v>5720969</v>
      </c>
      <c r="AK600" s="365">
        <v>134131.82639999999</v>
      </c>
      <c r="AL600" s="365">
        <v>140463.31589999999</v>
      </c>
      <c r="AM600" s="365">
        <v>164938.86720000001</v>
      </c>
      <c r="AN600" s="365">
        <v>145655.89600000001</v>
      </c>
      <c r="AO600" s="365">
        <v>156840.87650000001</v>
      </c>
      <c r="AP600" s="365">
        <v>141956.84700000001</v>
      </c>
      <c r="AQ600" s="366">
        <f t="shared" si="50"/>
        <v>883987.62899999996</v>
      </c>
      <c r="AR600" s="288">
        <f t="shared" si="51"/>
        <v>0.15451711571938251</v>
      </c>
      <c r="AS600" s="357" t="s">
        <v>1497</v>
      </c>
    </row>
    <row r="601" spans="1:45" hidden="1">
      <c r="A601" s="343">
        <v>273</v>
      </c>
      <c r="B601" s="343" t="s">
        <v>1615</v>
      </c>
      <c r="C601" s="343" t="s">
        <v>2231</v>
      </c>
      <c r="D601" s="343">
        <v>1843</v>
      </c>
      <c r="E601" s="345" t="s">
        <v>107</v>
      </c>
      <c r="F601" s="345" t="s">
        <v>1537</v>
      </c>
      <c r="G601" s="352" t="s">
        <v>1041</v>
      </c>
      <c r="H601" s="343" t="s">
        <v>150</v>
      </c>
      <c r="I601" s="343" t="s">
        <v>1863</v>
      </c>
      <c r="J601" s="346">
        <v>1862342.6</v>
      </c>
      <c r="K601" s="347">
        <v>5.2805106188780392E-2</v>
      </c>
      <c r="L601" s="346">
        <v>1967905</v>
      </c>
      <c r="M601" s="346">
        <v>1780387</v>
      </c>
      <c r="N601" s="346">
        <v>1976763</v>
      </c>
      <c r="O601" s="346">
        <v>1547291</v>
      </c>
      <c r="P601" s="346">
        <v>2039367</v>
      </c>
      <c r="Q601" s="346">
        <v>113764.77318372868</v>
      </c>
      <c r="R601" s="346">
        <v>90225.093375976838</v>
      </c>
      <c r="S601" s="346">
        <v>153627.64231530656</v>
      </c>
      <c r="T601" s="346">
        <v>51426.638840954751</v>
      </c>
      <c r="U601" s="346">
        <v>82661.846048480016</v>
      </c>
      <c r="V601" s="353">
        <f t="shared" si="47"/>
        <v>0.16353445659711677</v>
      </c>
      <c r="W601" s="288">
        <v>0.16340372325891611</v>
      </c>
      <c r="X601" s="288">
        <v>0.15194704435769574</v>
      </c>
      <c r="Y601" s="288">
        <v>0.1493684771077779</v>
      </c>
      <c r="Z601" s="288">
        <v>0.17593150496498799</v>
      </c>
      <c r="AA601" s="288">
        <v>0.15869611427547575</v>
      </c>
      <c r="AB601" s="288">
        <v>0.18185987561784697</v>
      </c>
      <c r="AC601" s="345" t="str">
        <f t="shared" si="48"/>
        <v>Rajshahi FR Non-PNP</v>
      </c>
      <c r="AD601" s="363">
        <v>1967905</v>
      </c>
      <c r="AE601" s="363">
        <v>1780387</v>
      </c>
      <c r="AF601" s="363">
        <v>1976763</v>
      </c>
      <c r="AG601" s="363">
        <v>1547291</v>
      </c>
      <c r="AH601" s="363">
        <v>2039367</v>
      </c>
      <c r="AI601" s="363">
        <v>1831795</v>
      </c>
      <c r="AJ601" s="364">
        <f t="shared" si="49"/>
        <v>11143508</v>
      </c>
      <c r="AK601" s="365">
        <v>325097.57560000004</v>
      </c>
      <c r="AL601" s="365">
        <v>272221.32520000002</v>
      </c>
      <c r="AM601" s="365">
        <v>295130.41729999997</v>
      </c>
      <c r="AN601" s="365">
        <v>272168.13510000001</v>
      </c>
      <c r="AO601" s="365">
        <v>333640.7684</v>
      </c>
      <c r="AP601" s="365">
        <v>333005.60519999999</v>
      </c>
      <c r="AQ601" s="366">
        <f t="shared" si="50"/>
        <v>1831263.8267999999</v>
      </c>
      <c r="AR601" s="288">
        <f t="shared" si="51"/>
        <v>0.16433459075903206</v>
      </c>
      <c r="AS601" s="357" t="s">
        <v>1499</v>
      </c>
    </row>
    <row r="602" spans="1:45" hidden="1">
      <c r="A602" s="343">
        <v>493</v>
      </c>
      <c r="B602" s="343" t="s">
        <v>1627</v>
      </c>
      <c r="C602" s="343" t="s">
        <v>2232</v>
      </c>
      <c r="D602" s="343">
        <v>1420</v>
      </c>
      <c r="E602" s="345" t="s">
        <v>52</v>
      </c>
      <c r="F602" s="345" t="s">
        <v>1537</v>
      </c>
      <c r="G602" s="352" t="s">
        <v>1041</v>
      </c>
      <c r="H602" s="343" t="s">
        <v>52</v>
      </c>
      <c r="I602" s="343" t="s">
        <v>52</v>
      </c>
      <c r="J602" s="346">
        <v>1010752.2</v>
      </c>
      <c r="K602" s="347">
        <v>3.0178353773317162E-2</v>
      </c>
      <c r="L602" s="346">
        <v>1056927</v>
      </c>
      <c r="M602" s="346">
        <v>937022</v>
      </c>
      <c r="N602" s="346">
        <v>990342</v>
      </c>
      <c r="O602" s="346">
        <v>1030273</v>
      </c>
      <c r="P602" s="346">
        <v>1039197</v>
      </c>
      <c r="Q602" s="346">
        <v>20481.905665381462</v>
      </c>
      <c r="R602" s="346">
        <v>14740.743410614145</v>
      </c>
      <c r="S602" s="346">
        <v>36420.075473340607</v>
      </c>
      <c r="T602" s="346">
        <v>41227.833405447105</v>
      </c>
      <c r="U602" s="346">
        <v>39643.629389009788</v>
      </c>
      <c r="V602" s="353">
        <f t="shared" si="47"/>
        <v>0.16008408396270965</v>
      </c>
      <c r="W602" s="288">
        <v>0.15616399810944959</v>
      </c>
      <c r="X602" s="288">
        <v>0.15665814711368498</v>
      </c>
      <c r="Y602" s="288">
        <v>0.15456418104664635</v>
      </c>
      <c r="Z602" s="288">
        <v>0.16297774751404343</v>
      </c>
      <c r="AA602" s="288">
        <v>0.15409685674906606</v>
      </c>
      <c r="AB602" s="288">
        <v>0.17604357324336747</v>
      </c>
      <c r="AC602" s="345" t="str">
        <f t="shared" si="48"/>
        <v>Dhaka FR Non-PNP</v>
      </c>
      <c r="AD602" s="363">
        <v>1056927</v>
      </c>
      <c r="AE602" s="363">
        <v>937022</v>
      </c>
      <c r="AF602" s="363">
        <v>990342</v>
      </c>
      <c r="AG602" s="363">
        <v>1030273</v>
      </c>
      <c r="AH602" s="363">
        <v>1039197</v>
      </c>
      <c r="AI602" s="363">
        <v>872749</v>
      </c>
      <c r="AJ602" s="364">
        <f t="shared" si="49"/>
        <v>5926510</v>
      </c>
      <c r="AK602" s="365">
        <v>165620.77430000002</v>
      </c>
      <c r="AL602" s="365">
        <v>148330.42429999998</v>
      </c>
      <c r="AM602" s="365">
        <v>152909.11360000001</v>
      </c>
      <c r="AN602" s="365">
        <v>167831.47169999999</v>
      </c>
      <c r="AO602" s="365">
        <v>161387.2941</v>
      </c>
      <c r="AP602" s="365">
        <v>153603.64799999999</v>
      </c>
      <c r="AQ602" s="366">
        <f t="shared" si="50"/>
        <v>949682.72600000002</v>
      </c>
      <c r="AR602" s="288">
        <f t="shared" si="51"/>
        <v>0.16024316604544664</v>
      </c>
      <c r="AS602" s="357" t="s">
        <v>1497</v>
      </c>
    </row>
    <row r="603" spans="1:45" hidden="1">
      <c r="A603" s="343">
        <v>207</v>
      </c>
      <c r="B603" s="343" t="s">
        <v>1623</v>
      </c>
      <c r="C603" s="343" t="s">
        <v>2233</v>
      </c>
      <c r="D603" s="343">
        <v>2448</v>
      </c>
      <c r="E603" s="345" t="s">
        <v>52</v>
      </c>
      <c r="F603" s="345" t="s">
        <v>1537</v>
      </c>
      <c r="G603" s="352" t="s">
        <v>1041</v>
      </c>
      <c r="H603" s="343" t="s">
        <v>487</v>
      </c>
      <c r="I603" s="343" t="s">
        <v>52</v>
      </c>
      <c r="J603" s="346">
        <v>3509261.4</v>
      </c>
      <c r="K603" s="347">
        <v>4.7346130244818874E-2</v>
      </c>
      <c r="L603" s="346">
        <v>3544883</v>
      </c>
      <c r="M603" s="346">
        <v>3575085</v>
      </c>
      <c r="N603" s="346">
        <v>4344689</v>
      </c>
      <c r="O603" s="346">
        <v>2570558</v>
      </c>
      <c r="P603" s="346">
        <v>3511092</v>
      </c>
      <c r="Q603" s="346">
        <v>135537.23513838195</v>
      </c>
      <c r="R603" s="346">
        <v>121977.17944382015</v>
      </c>
      <c r="S603" s="346">
        <v>246985.25795720355</v>
      </c>
      <c r="T603" s="346">
        <v>104898.86916494236</v>
      </c>
      <c r="U603" s="346">
        <v>221351.19483322912</v>
      </c>
      <c r="V603" s="353">
        <f t="shared" si="47"/>
        <v>0.14081103984591234</v>
      </c>
      <c r="W603" s="288">
        <v>0.13174981064563374</v>
      </c>
      <c r="X603" s="288">
        <v>0.1316404240722685</v>
      </c>
      <c r="Y603" s="288">
        <v>0.13550877700904634</v>
      </c>
      <c r="Z603" s="288">
        <v>0.15305453469487604</v>
      </c>
      <c r="AA603" s="288">
        <v>0.14199675356924746</v>
      </c>
      <c r="AB603" s="288">
        <v>0.15091593908440193</v>
      </c>
      <c r="AC603" s="345" t="str">
        <f t="shared" si="48"/>
        <v>Dhaka FR Non-PNP</v>
      </c>
      <c r="AD603" s="363">
        <v>3544883</v>
      </c>
      <c r="AE603" s="363">
        <v>3575085</v>
      </c>
      <c r="AF603" s="363">
        <v>4344689</v>
      </c>
      <c r="AG603" s="363">
        <v>2570558</v>
      </c>
      <c r="AH603" s="363">
        <v>3511092</v>
      </c>
      <c r="AI603" s="363">
        <v>2656374</v>
      </c>
      <c r="AJ603" s="364">
        <f t="shared" si="49"/>
        <v>20202681</v>
      </c>
      <c r="AK603" s="365">
        <v>478559.07</v>
      </c>
      <c r="AL603" s="365">
        <v>474413.64680000005</v>
      </c>
      <c r="AM603" s="365">
        <v>588705.35950000002</v>
      </c>
      <c r="AN603" s="365">
        <v>393809.48560000001</v>
      </c>
      <c r="AO603" s="365">
        <v>513321.35800000001</v>
      </c>
      <c r="AP603" s="365">
        <v>399699.55549999996</v>
      </c>
      <c r="AQ603" s="366">
        <f t="shared" si="50"/>
        <v>2848508.4753999999</v>
      </c>
      <c r="AR603" s="288">
        <f t="shared" si="51"/>
        <v>0.140996557605399</v>
      </c>
      <c r="AS603" s="357" t="s">
        <v>1497</v>
      </c>
    </row>
    <row r="604" spans="1:45" hidden="1">
      <c r="A604" s="343">
        <v>756</v>
      </c>
      <c r="B604" s="343" t="s">
        <v>132</v>
      </c>
      <c r="C604" s="343" t="s">
        <v>2234</v>
      </c>
      <c r="D604" s="343">
        <v>1333</v>
      </c>
      <c r="E604" s="345" t="s">
        <v>131</v>
      </c>
      <c r="F604" s="345" t="s">
        <v>1537</v>
      </c>
      <c r="G604" s="352" t="s">
        <v>1041</v>
      </c>
      <c r="H604" s="343" t="s">
        <v>131</v>
      </c>
      <c r="I604" s="343" t="s">
        <v>1863</v>
      </c>
      <c r="J604" s="346">
        <v>1992290.2</v>
      </c>
      <c r="K604" s="347">
        <v>4.4972435464003355E-2</v>
      </c>
      <c r="L604" s="346">
        <v>2144402</v>
      </c>
      <c r="M604" s="346">
        <v>2191462</v>
      </c>
      <c r="N604" s="346">
        <v>1976644</v>
      </c>
      <c r="O604" s="346">
        <v>1602754</v>
      </c>
      <c r="P604" s="346">
        <v>2046189</v>
      </c>
      <c r="Q604" s="346">
        <v>97209.642996780894</v>
      </c>
      <c r="R604" s="346">
        <v>79130.53937407746</v>
      </c>
      <c r="S604" s="346">
        <v>111354.97120112722</v>
      </c>
      <c r="T604" s="346">
        <v>53896.001521267026</v>
      </c>
      <c r="U604" s="346">
        <v>106399.55713207909</v>
      </c>
      <c r="V604" s="353">
        <f t="shared" si="47"/>
        <v>0.14085236595840836</v>
      </c>
      <c r="W604" s="288">
        <v>0.1349031430622275</v>
      </c>
      <c r="X604" s="288">
        <v>0.13503717430985865</v>
      </c>
      <c r="Y604" s="288">
        <v>0.14691180903459353</v>
      </c>
      <c r="Z604" s="288">
        <v>0.14314449031564952</v>
      </c>
      <c r="AA604" s="288">
        <v>0.13323241025949389</v>
      </c>
      <c r="AB604" s="288">
        <v>0.15188516876862698</v>
      </c>
      <c r="AC604" s="345" t="str">
        <f t="shared" si="48"/>
        <v>Sylhet FR Non-PNP</v>
      </c>
      <c r="AD604" s="363">
        <v>2144402</v>
      </c>
      <c r="AE604" s="363">
        <v>2191462</v>
      </c>
      <c r="AF604" s="363">
        <v>1976644</v>
      </c>
      <c r="AG604" s="363">
        <v>1602754</v>
      </c>
      <c r="AH604" s="363">
        <v>2046189</v>
      </c>
      <c r="AI604" s="363">
        <v>1627626</v>
      </c>
      <c r="AJ604" s="364">
        <f t="shared" si="49"/>
        <v>11589077</v>
      </c>
      <c r="AK604" s="365">
        <v>292925.31319999998</v>
      </c>
      <c r="AL604" s="365">
        <v>296066.51620000001</v>
      </c>
      <c r="AM604" s="365">
        <v>290764.18530000001</v>
      </c>
      <c r="AN604" s="365">
        <v>229179.52199999997</v>
      </c>
      <c r="AO604" s="365">
        <v>268255.37789999996</v>
      </c>
      <c r="AP604" s="365">
        <v>246887.35070000001</v>
      </c>
      <c r="AQ604" s="366">
        <f t="shared" si="50"/>
        <v>1624078.2652999999</v>
      </c>
      <c r="AR604" s="288">
        <f t="shared" si="51"/>
        <v>0.14013870693067274</v>
      </c>
      <c r="AS604" s="357" t="s">
        <v>1500</v>
      </c>
    </row>
    <row r="605" spans="1:45" hidden="1">
      <c r="A605" s="343">
        <v>612</v>
      </c>
      <c r="B605" s="343" t="s">
        <v>1644</v>
      </c>
      <c r="C605" s="343" t="s">
        <v>2235</v>
      </c>
      <c r="D605" s="343">
        <v>1353</v>
      </c>
      <c r="E605" s="345" t="s">
        <v>52</v>
      </c>
      <c r="F605" s="345" t="s">
        <v>1537</v>
      </c>
      <c r="G605" s="352" t="s">
        <v>1041</v>
      </c>
      <c r="H605" s="343" t="s">
        <v>79</v>
      </c>
      <c r="I605" s="343" t="s">
        <v>52</v>
      </c>
      <c r="J605" s="346">
        <v>988866.2</v>
      </c>
      <c r="K605" s="347">
        <v>1.8507007279692237E-2</v>
      </c>
      <c r="L605" s="346">
        <v>880947</v>
      </c>
      <c r="M605" s="346">
        <v>926530</v>
      </c>
      <c r="N605" s="346">
        <v>1266011</v>
      </c>
      <c r="O605" s="346">
        <v>826628</v>
      </c>
      <c r="P605" s="346">
        <v>1044215</v>
      </c>
      <c r="Q605" s="346">
        <v>-2926.4789435034618</v>
      </c>
      <c r="R605" s="346">
        <v>7843.2073976351239</v>
      </c>
      <c r="S605" s="346">
        <v>46818.459935710795</v>
      </c>
      <c r="T605" s="346">
        <v>4039.7848023921251</v>
      </c>
      <c r="U605" s="346">
        <v>35729.796617973421</v>
      </c>
      <c r="V605" s="353">
        <f t="shared" si="47"/>
        <v>0.14365805905076393</v>
      </c>
      <c r="W605" s="288">
        <v>0.14365083056682781</v>
      </c>
      <c r="X605" s="288">
        <v>0.14577760975165099</v>
      </c>
      <c r="Y605" s="288">
        <v>0.13067821174580224</v>
      </c>
      <c r="Z605" s="288">
        <v>0.15026937697304044</v>
      </c>
      <c r="AA605" s="288">
        <v>0.13871912704266823</v>
      </c>
      <c r="AB605" s="288">
        <v>0.15285319822459395</v>
      </c>
      <c r="AC605" s="345" t="str">
        <f t="shared" si="48"/>
        <v>Dhaka FR Non-PNP</v>
      </c>
      <c r="AD605" s="363">
        <v>880947</v>
      </c>
      <c r="AE605" s="363">
        <v>926530</v>
      </c>
      <c r="AF605" s="363">
        <v>1266011</v>
      </c>
      <c r="AG605" s="363">
        <v>826628</v>
      </c>
      <c r="AH605" s="363">
        <v>1044215</v>
      </c>
      <c r="AI605" s="363">
        <v>798585</v>
      </c>
      <c r="AJ605" s="364">
        <f t="shared" si="49"/>
        <v>5742916</v>
      </c>
      <c r="AK605" s="365">
        <v>128970.78720000001</v>
      </c>
      <c r="AL605" s="365">
        <v>135458.5398</v>
      </c>
      <c r="AM605" s="365">
        <v>166353.71399999998</v>
      </c>
      <c r="AN605" s="365">
        <v>124242.18839999998</v>
      </c>
      <c r="AO605" s="365">
        <v>149740.14420000001</v>
      </c>
      <c r="AP605" s="365">
        <v>122087.4391</v>
      </c>
      <c r="AQ605" s="366">
        <f t="shared" si="50"/>
        <v>826852.81269999989</v>
      </c>
      <c r="AR605" s="288">
        <f t="shared" si="51"/>
        <v>0.14397786990093533</v>
      </c>
      <c r="AS605" s="357" t="s">
        <v>1497</v>
      </c>
    </row>
    <row r="606" spans="1:45" hidden="1">
      <c r="A606" s="343">
        <v>387</v>
      </c>
      <c r="B606" s="343" t="s">
        <v>1632</v>
      </c>
      <c r="C606" s="343" t="s">
        <v>2236</v>
      </c>
      <c r="D606" s="343">
        <v>991</v>
      </c>
      <c r="E606" s="345" t="s">
        <v>189</v>
      </c>
      <c r="F606" s="345" t="s">
        <v>1537</v>
      </c>
      <c r="G606" s="352" t="s">
        <v>1041</v>
      </c>
      <c r="H606" s="343" t="s">
        <v>189</v>
      </c>
      <c r="I606" s="343" t="s">
        <v>1863</v>
      </c>
      <c r="J606" s="346">
        <v>1190597.3999999999</v>
      </c>
      <c r="K606" s="347">
        <v>4.0697590356423528E-2</v>
      </c>
      <c r="L606" s="346">
        <v>1268265</v>
      </c>
      <c r="M606" s="346">
        <v>1069406</v>
      </c>
      <c r="N606" s="346">
        <v>1263140</v>
      </c>
      <c r="O606" s="346">
        <v>1153328</v>
      </c>
      <c r="P606" s="346">
        <v>1198848</v>
      </c>
      <c r="Q606" s="346">
        <v>52872.778663072648</v>
      </c>
      <c r="R606" s="346">
        <v>20644.942732302443</v>
      </c>
      <c r="S606" s="346">
        <v>69319.24339750412</v>
      </c>
      <c r="T606" s="346">
        <v>42998.444365406642</v>
      </c>
      <c r="U606" s="346">
        <v>56436.817164828739</v>
      </c>
      <c r="V606" s="353">
        <f t="shared" si="47"/>
        <v>0.15574897511960209</v>
      </c>
      <c r="W606" s="288">
        <v>0.15629177638347641</v>
      </c>
      <c r="X606" s="288">
        <v>0.15379742636448496</v>
      </c>
      <c r="Y606" s="288">
        <v>0.14651264354743981</v>
      </c>
      <c r="Z606" s="288">
        <v>0.16385813801440421</v>
      </c>
      <c r="AA606" s="288">
        <v>0.15331370054746798</v>
      </c>
      <c r="AB606" s="288">
        <v>0.1607201658603391</v>
      </c>
      <c r="AC606" s="345" t="str">
        <f t="shared" si="48"/>
        <v>Barishal FR Non-PNP</v>
      </c>
      <c r="AD606" s="363">
        <v>1268265</v>
      </c>
      <c r="AE606" s="363">
        <v>1069406</v>
      </c>
      <c r="AF606" s="363">
        <v>1263140</v>
      </c>
      <c r="AG606" s="363">
        <v>1153328</v>
      </c>
      <c r="AH606" s="363">
        <v>1198848</v>
      </c>
      <c r="AI606" s="363">
        <v>1056855</v>
      </c>
      <c r="AJ606" s="364">
        <f t="shared" si="49"/>
        <v>7009842</v>
      </c>
      <c r="AK606" s="365">
        <v>197976.32259999998</v>
      </c>
      <c r="AL606" s="365">
        <v>165650.8345</v>
      </c>
      <c r="AM606" s="365">
        <v>183529.59240000002</v>
      </c>
      <c r="AN606" s="365">
        <v>189030.78699999998</v>
      </c>
      <c r="AO606" s="365">
        <v>182464.97</v>
      </c>
      <c r="AP606" s="365">
        <v>169727.8616</v>
      </c>
      <c r="AQ606" s="366">
        <f t="shared" si="50"/>
        <v>1088380.3680999998</v>
      </c>
      <c r="AR606" s="288">
        <f t="shared" si="51"/>
        <v>0.15526460769015904</v>
      </c>
      <c r="AS606" s="357" t="s">
        <v>1495</v>
      </c>
    </row>
    <row r="607" spans="1:45" hidden="1">
      <c r="A607" s="343">
        <v>514</v>
      </c>
      <c r="B607" s="343" t="s">
        <v>1625</v>
      </c>
      <c r="C607" s="343" t="s">
        <v>2237</v>
      </c>
      <c r="D607" s="343">
        <v>1234</v>
      </c>
      <c r="E607" s="345" t="s">
        <v>131</v>
      </c>
      <c r="F607" s="345" t="s">
        <v>1537</v>
      </c>
      <c r="G607" s="352" t="s">
        <v>1041</v>
      </c>
      <c r="H607" s="343" t="s">
        <v>136</v>
      </c>
      <c r="I607" s="343" t="s">
        <v>1863</v>
      </c>
      <c r="J607" s="346">
        <v>1294849.2</v>
      </c>
      <c r="K607" s="347">
        <v>5.0168364255815522E-2</v>
      </c>
      <c r="L607" s="346">
        <v>1360744</v>
      </c>
      <c r="M607" s="346">
        <v>1326836</v>
      </c>
      <c r="N607" s="346">
        <v>1338857</v>
      </c>
      <c r="O607" s="346">
        <v>1118218</v>
      </c>
      <c r="P607" s="346">
        <v>1329591</v>
      </c>
      <c r="Q607" s="346">
        <v>47732.748865710717</v>
      </c>
      <c r="R607" s="346">
        <v>74941.270375409775</v>
      </c>
      <c r="S607" s="346">
        <v>83074.573639057053</v>
      </c>
      <c r="T607" s="346">
        <v>48836.815531227738</v>
      </c>
      <c r="U607" s="346">
        <v>70216.923198351345</v>
      </c>
      <c r="V607" s="353">
        <f t="shared" si="47"/>
        <v>0.15465620831075724</v>
      </c>
      <c r="W607" s="288">
        <v>0.14386336556820839</v>
      </c>
      <c r="X607" s="288">
        <v>0.15793930256026825</v>
      </c>
      <c r="Y607" s="288">
        <v>0.15717976658861788</v>
      </c>
      <c r="Z607" s="288">
        <v>0.15993940924993341</v>
      </c>
      <c r="AA607" s="288">
        <v>0.15104507984711901</v>
      </c>
      <c r="AB607" s="288">
        <v>0.15797032605039643</v>
      </c>
      <c r="AC607" s="345" t="str">
        <f t="shared" si="48"/>
        <v>Sylhet FR Non-PNP</v>
      </c>
      <c r="AD607" s="363">
        <v>1360744</v>
      </c>
      <c r="AE607" s="363">
        <v>1326836</v>
      </c>
      <c r="AF607" s="363">
        <v>1338857</v>
      </c>
      <c r="AG607" s="363">
        <v>1118218</v>
      </c>
      <c r="AH607" s="363">
        <v>1329591</v>
      </c>
      <c r="AI607" s="363">
        <v>1034262</v>
      </c>
      <c r="AJ607" s="364">
        <f t="shared" si="49"/>
        <v>7508508</v>
      </c>
      <c r="AK607" s="365">
        <v>195674.84340000001</v>
      </c>
      <c r="AL607" s="365">
        <v>208976.82750000001</v>
      </c>
      <c r="AM607" s="365">
        <v>210869.66250000001</v>
      </c>
      <c r="AN607" s="365">
        <v>178803.0582</v>
      </c>
      <c r="AO607" s="365">
        <v>200901.04900000003</v>
      </c>
      <c r="AP607" s="365">
        <v>163413.23800000001</v>
      </c>
      <c r="AQ607" s="366">
        <f t="shared" si="50"/>
        <v>1158638.6786</v>
      </c>
      <c r="AR607" s="288">
        <f t="shared" si="51"/>
        <v>0.15431010776042325</v>
      </c>
      <c r="AS607" s="357" t="s">
        <v>1500</v>
      </c>
    </row>
    <row r="608" spans="1:45" hidden="1">
      <c r="A608" s="343">
        <v>574</v>
      </c>
      <c r="B608" s="343" t="s">
        <v>1642</v>
      </c>
      <c r="C608" s="343" t="s">
        <v>2238</v>
      </c>
      <c r="D608" s="343">
        <v>2531</v>
      </c>
      <c r="E608" s="345" t="s">
        <v>389</v>
      </c>
      <c r="F608" s="345" t="s">
        <v>1537</v>
      </c>
      <c r="G608" s="352" t="s">
        <v>1041</v>
      </c>
      <c r="H608" s="343" t="s">
        <v>351</v>
      </c>
      <c r="I608" s="343" t="s">
        <v>1863</v>
      </c>
      <c r="J608" s="346">
        <v>1094152.8</v>
      </c>
      <c r="K608" s="347">
        <v>2.9064102441698731E-2</v>
      </c>
      <c r="L608" s="346">
        <v>1112294</v>
      </c>
      <c r="M608" s="346">
        <v>834579</v>
      </c>
      <c r="N608" s="346">
        <v>1406810</v>
      </c>
      <c r="O608" s="346">
        <v>914467</v>
      </c>
      <c r="P608" s="346">
        <v>1202614</v>
      </c>
      <c r="Q608" s="346">
        <v>18422.663778478804</v>
      </c>
      <c r="R608" s="346">
        <v>14795.504773830384</v>
      </c>
      <c r="S608" s="346">
        <v>77744.156739857397</v>
      </c>
      <c r="T608" s="346">
        <v>2207.2940917767119</v>
      </c>
      <c r="U608" s="346">
        <v>45833.225946414226</v>
      </c>
      <c r="V608" s="353">
        <f t="shared" si="47"/>
        <v>0.15098196025253088</v>
      </c>
      <c r="W608" s="288">
        <v>0.15484883083715043</v>
      </c>
      <c r="X608" s="288">
        <v>0.15036178171451969</v>
      </c>
      <c r="Y608" s="288">
        <v>0.1420772890162452</v>
      </c>
      <c r="Z608" s="288">
        <v>0.16268851810041773</v>
      </c>
      <c r="AA608" s="288">
        <v>0.1405601618390516</v>
      </c>
      <c r="AB608" s="288">
        <v>0.15535518000780071</v>
      </c>
      <c r="AC608" s="345" t="str">
        <f t="shared" si="48"/>
        <v>Rangpur FR Non-PNP</v>
      </c>
      <c r="AD608" s="363">
        <v>1112294</v>
      </c>
      <c r="AE608" s="363">
        <v>834579</v>
      </c>
      <c r="AF608" s="363">
        <v>1406810</v>
      </c>
      <c r="AG608" s="363">
        <v>914467</v>
      </c>
      <c r="AH608" s="363">
        <v>1202614</v>
      </c>
      <c r="AI608" s="363">
        <v>948285</v>
      </c>
      <c r="AJ608" s="364">
        <f t="shared" si="49"/>
        <v>6419049</v>
      </c>
      <c r="AK608" s="365">
        <v>173406.47870000001</v>
      </c>
      <c r="AL608" s="365">
        <v>127022.9238</v>
      </c>
      <c r="AM608" s="365">
        <v>199485.51620000001</v>
      </c>
      <c r="AN608" s="365">
        <v>147960.76060000001</v>
      </c>
      <c r="AO608" s="365">
        <v>168245.6986</v>
      </c>
      <c r="AP608" s="365">
        <v>152856.288</v>
      </c>
      <c r="AQ608" s="366">
        <f t="shared" si="50"/>
        <v>968977.66590000014</v>
      </c>
      <c r="AR608" s="288">
        <f t="shared" si="51"/>
        <v>0.15095346147069452</v>
      </c>
      <c r="AS608" s="357" t="s">
        <v>1501</v>
      </c>
    </row>
    <row r="609" spans="1:45" hidden="1">
      <c r="A609" s="343">
        <v>502</v>
      </c>
      <c r="B609" s="343" t="s">
        <v>1643</v>
      </c>
      <c r="C609" s="343" t="s">
        <v>2240</v>
      </c>
      <c r="D609" s="343">
        <v>1970</v>
      </c>
      <c r="E609" s="345" t="s">
        <v>189</v>
      </c>
      <c r="F609" s="345" t="s">
        <v>1537</v>
      </c>
      <c r="G609" s="352" t="s">
        <v>1041</v>
      </c>
      <c r="H609" s="343" t="s">
        <v>211</v>
      </c>
      <c r="I609" s="343" t="s">
        <v>1863</v>
      </c>
      <c r="J609" s="346">
        <v>1217412.2</v>
      </c>
      <c r="K609" s="347">
        <v>3.7086595850097881E-2</v>
      </c>
      <c r="L609" s="346">
        <v>1283857</v>
      </c>
      <c r="M609" s="346">
        <v>1198241</v>
      </c>
      <c r="N609" s="346">
        <v>1290652</v>
      </c>
      <c r="O609" s="346">
        <v>1074459</v>
      </c>
      <c r="P609" s="346">
        <v>1239852</v>
      </c>
      <c r="Q609" s="346">
        <v>67489.799873175507</v>
      </c>
      <c r="R609" s="346">
        <v>32758.007831736963</v>
      </c>
      <c r="S609" s="346">
        <v>55278.399505603011</v>
      </c>
      <c r="T609" s="346">
        <v>29035.880877074436</v>
      </c>
      <c r="U609" s="346">
        <v>41186.283134302706</v>
      </c>
      <c r="V609" s="353">
        <f t="shared" si="47"/>
        <v>0.15884411034060636</v>
      </c>
      <c r="W609" s="288">
        <v>0.15223314523268031</v>
      </c>
      <c r="X609" s="288">
        <v>0.15770381946041812</v>
      </c>
      <c r="Y609" s="288">
        <v>0.1523992745903219</v>
      </c>
      <c r="Z609" s="288">
        <v>0.16719135765932511</v>
      </c>
      <c r="AA609" s="288">
        <v>0.15528004925573782</v>
      </c>
      <c r="AB609" s="288">
        <v>0.16825701584515493</v>
      </c>
      <c r="AC609" s="345" t="str">
        <f t="shared" si="48"/>
        <v>Barishal FR Non-PNP</v>
      </c>
      <c r="AD609" s="363">
        <v>1283857</v>
      </c>
      <c r="AE609" s="363">
        <v>1198241</v>
      </c>
      <c r="AF609" s="363">
        <v>1290652</v>
      </c>
      <c r="AG609" s="363">
        <v>1074459</v>
      </c>
      <c r="AH609" s="363">
        <v>1239852</v>
      </c>
      <c r="AI609" s="363">
        <v>1051940</v>
      </c>
      <c r="AJ609" s="364">
        <f t="shared" si="49"/>
        <v>7139001</v>
      </c>
      <c r="AK609" s="365">
        <v>198099.28939999998</v>
      </c>
      <c r="AL609" s="365">
        <v>188603.13340000002</v>
      </c>
      <c r="AM609" s="365">
        <v>196695.21240000002</v>
      </c>
      <c r="AN609" s="365">
        <v>179649.54479999997</v>
      </c>
      <c r="AO609" s="365">
        <v>194780.74919999999</v>
      </c>
      <c r="AP609" s="365">
        <v>176928.4026</v>
      </c>
      <c r="AQ609" s="366">
        <f t="shared" si="50"/>
        <v>1134756.3317999998</v>
      </c>
      <c r="AR609" s="288">
        <f t="shared" si="51"/>
        <v>0.15895169811574475</v>
      </c>
      <c r="AS609" s="357" t="s">
        <v>1495</v>
      </c>
    </row>
    <row r="610" spans="1:45" hidden="1">
      <c r="A610" s="343">
        <v>782</v>
      </c>
      <c r="B610" s="343" t="s">
        <v>1728</v>
      </c>
      <c r="C610" s="343" t="s">
        <v>2241</v>
      </c>
      <c r="D610" s="343">
        <v>1187</v>
      </c>
      <c r="E610" s="345" t="s">
        <v>52</v>
      </c>
      <c r="F610" s="345" t="s">
        <v>1537</v>
      </c>
      <c r="G610" s="352" t="s">
        <v>1041</v>
      </c>
      <c r="H610" s="343" t="s">
        <v>362</v>
      </c>
      <c r="I610" s="343" t="s">
        <v>52</v>
      </c>
      <c r="J610" s="346">
        <v>1151914</v>
      </c>
      <c r="K610" s="347">
        <v>4.9177805195803989E-2</v>
      </c>
      <c r="L610" s="346">
        <v>994638</v>
      </c>
      <c r="M610" s="346">
        <v>1069545</v>
      </c>
      <c r="N610" s="346">
        <v>1548098</v>
      </c>
      <c r="O610" s="346">
        <v>785874</v>
      </c>
      <c r="P610" s="346">
        <v>1361415</v>
      </c>
      <c r="Q610" s="346">
        <v>37719.483106589643</v>
      </c>
      <c r="R610" s="346">
        <v>40603.395978718967</v>
      </c>
      <c r="S610" s="346">
        <v>101728.66565013168</v>
      </c>
      <c r="T610" s="346">
        <v>18405.605491084221</v>
      </c>
      <c r="U610" s="346">
        <v>84785.861245072301</v>
      </c>
      <c r="V610" s="353">
        <f t="shared" si="47"/>
        <v>0.16034124118957258</v>
      </c>
      <c r="W610" s="288">
        <v>0.15466568512968965</v>
      </c>
      <c r="X610" s="288">
        <v>0.15987863796979815</v>
      </c>
      <c r="Y610" s="288">
        <v>0.15133695981739004</v>
      </c>
      <c r="Z610" s="288">
        <v>0.17124221565565098</v>
      </c>
      <c r="AA610" s="288">
        <v>0.15174288217319437</v>
      </c>
      <c r="AB610" s="288">
        <v>0.17318106639171227</v>
      </c>
      <c r="AC610" s="345" t="str">
        <f t="shared" si="48"/>
        <v>Dhaka FR Non-PNP</v>
      </c>
      <c r="AD610" s="363">
        <v>994638</v>
      </c>
      <c r="AE610" s="363">
        <v>1069545</v>
      </c>
      <c r="AF610" s="363">
        <v>1548098</v>
      </c>
      <c r="AG610" s="363">
        <v>785874</v>
      </c>
      <c r="AH610" s="363">
        <v>1361415</v>
      </c>
      <c r="AI610" s="363">
        <v>851430</v>
      </c>
      <c r="AJ610" s="364">
        <f t="shared" si="49"/>
        <v>6611000</v>
      </c>
      <c r="AK610" s="365">
        <v>155660.84700000001</v>
      </c>
      <c r="AL610" s="365">
        <v>172517.4472</v>
      </c>
      <c r="AM610" s="365">
        <v>234227.22739999997</v>
      </c>
      <c r="AN610" s="365">
        <v>130662.7245</v>
      </c>
      <c r="AO610" s="365">
        <v>204076.1085</v>
      </c>
      <c r="AP610" s="365">
        <v>147382.533</v>
      </c>
      <c r="AQ610" s="366">
        <f t="shared" si="50"/>
        <v>1044526.8876</v>
      </c>
      <c r="AR610" s="288">
        <f t="shared" si="51"/>
        <v>0.15799831910452278</v>
      </c>
      <c r="AS610" s="357" t="s">
        <v>1497</v>
      </c>
    </row>
    <row r="611" spans="1:45" hidden="1">
      <c r="A611" s="343">
        <v>420</v>
      </c>
      <c r="B611" s="343" t="s">
        <v>1621</v>
      </c>
      <c r="C611" s="343" t="s">
        <v>2242</v>
      </c>
      <c r="D611" s="343">
        <v>2428</v>
      </c>
      <c r="E611" s="345" t="s">
        <v>389</v>
      </c>
      <c r="F611" s="345" t="s">
        <v>1537</v>
      </c>
      <c r="G611" s="352" t="s">
        <v>1041</v>
      </c>
      <c r="H611" s="343" t="s">
        <v>323</v>
      </c>
      <c r="I611" s="343" t="s">
        <v>1863</v>
      </c>
      <c r="J611" s="346">
        <v>1428742.8</v>
      </c>
      <c r="K611" s="347">
        <v>4.9985151125790515E-2</v>
      </c>
      <c r="L611" s="346">
        <v>1352124</v>
      </c>
      <c r="M611" s="346">
        <v>1292935</v>
      </c>
      <c r="N611" s="346">
        <v>1739689</v>
      </c>
      <c r="O611" s="346">
        <v>1077357</v>
      </c>
      <c r="P611" s="346">
        <v>1681609</v>
      </c>
      <c r="Q611" s="346">
        <v>57675.195734000707</v>
      </c>
      <c r="R611" s="346">
        <v>44530.829868393717</v>
      </c>
      <c r="S611" s="346">
        <v>116794.67451721459</v>
      </c>
      <c r="T611" s="346">
        <v>34430.862592380174</v>
      </c>
      <c r="U611" s="346">
        <v>103648.06117743629</v>
      </c>
      <c r="V611" s="353">
        <f t="shared" si="47"/>
        <v>0.16105784919213892</v>
      </c>
      <c r="W611" s="288">
        <v>0.16084688997564739</v>
      </c>
      <c r="X611" s="288">
        <v>0.15601926495130866</v>
      </c>
      <c r="Y611" s="288">
        <v>0.16083986001126266</v>
      </c>
      <c r="Z611" s="288">
        <v>0.17180497625135036</v>
      </c>
      <c r="AA611" s="288">
        <v>0.14723037780872675</v>
      </c>
      <c r="AB611" s="288">
        <v>0.1696057261545377</v>
      </c>
      <c r="AC611" s="345" t="str">
        <f t="shared" si="48"/>
        <v>Rangpur FR Non-PNP</v>
      </c>
      <c r="AD611" s="363">
        <v>1352124</v>
      </c>
      <c r="AE611" s="363">
        <v>1292935</v>
      </c>
      <c r="AF611" s="363">
        <v>1739689</v>
      </c>
      <c r="AG611" s="363">
        <v>1077357</v>
      </c>
      <c r="AH611" s="363">
        <v>1681609</v>
      </c>
      <c r="AI611" s="363">
        <v>1160940</v>
      </c>
      <c r="AJ611" s="364">
        <f t="shared" si="49"/>
        <v>8304654</v>
      </c>
      <c r="AK611" s="365">
        <v>217556.75159999999</v>
      </c>
      <c r="AL611" s="365">
        <v>204930.356</v>
      </c>
      <c r="AM611" s="365">
        <v>278697.85740000004</v>
      </c>
      <c r="AN611" s="365">
        <v>185090.10440000001</v>
      </c>
      <c r="AO611" s="365">
        <v>241142.87400000001</v>
      </c>
      <c r="AP611" s="365">
        <v>198052.78140000001</v>
      </c>
      <c r="AQ611" s="366">
        <f t="shared" si="50"/>
        <v>1325470.7248000002</v>
      </c>
      <c r="AR611" s="288">
        <f t="shared" si="51"/>
        <v>0.15960577343740032</v>
      </c>
      <c r="AS611" s="357" t="s">
        <v>1501</v>
      </c>
    </row>
    <row r="612" spans="1:45" hidden="1">
      <c r="A612" s="343">
        <v>272</v>
      </c>
      <c r="B612" s="343" t="s">
        <v>143</v>
      </c>
      <c r="C612" s="343" t="s">
        <v>2243</v>
      </c>
      <c r="D612" s="343">
        <v>1210</v>
      </c>
      <c r="E612" s="345" t="s">
        <v>131</v>
      </c>
      <c r="F612" s="345" t="s">
        <v>1537</v>
      </c>
      <c r="G612" s="352" t="s">
        <v>1041</v>
      </c>
      <c r="H612" s="343" t="s">
        <v>131</v>
      </c>
      <c r="I612" s="343" t="s">
        <v>1863</v>
      </c>
      <c r="J612" s="346">
        <v>2497107.7999999998</v>
      </c>
      <c r="K612" s="347">
        <v>7.0435223767762026E-2</v>
      </c>
      <c r="L612" s="346">
        <v>2517764</v>
      </c>
      <c r="M612" s="346">
        <v>2833938</v>
      </c>
      <c r="N612" s="346">
        <v>2596065</v>
      </c>
      <c r="O612" s="346">
        <v>2055849</v>
      </c>
      <c r="P612" s="346">
        <v>2481923</v>
      </c>
      <c r="Q612" s="346">
        <v>163074.70678664127</v>
      </c>
      <c r="R612" s="346">
        <v>196342.06913707493</v>
      </c>
      <c r="S612" s="346">
        <v>225029.73003125296</v>
      </c>
      <c r="T612" s="346">
        <v>114645.24459876702</v>
      </c>
      <c r="U612" s="346">
        <v>180329.98277238343</v>
      </c>
      <c r="V612" s="353">
        <f t="shared" si="47"/>
        <v>0.16317073496345208</v>
      </c>
      <c r="W612" s="288">
        <v>0.15815743238693067</v>
      </c>
      <c r="X612" s="288">
        <v>0.15854634651727048</v>
      </c>
      <c r="Y612" s="288">
        <v>0.16557524982304156</v>
      </c>
      <c r="Z612" s="288">
        <v>0.16395111223352926</v>
      </c>
      <c r="AA612" s="288">
        <v>0.16258501560838445</v>
      </c>
      <c r="AB612" s="288">
        <v>0.17020925321155597</v>
      </c>
      <c r="AC612" s="345" t="str">
        <f t="shared" si="48"/>
        <v>Sylhet FR Non-PNP</v>
      </c>
      <c r="AD612" s="363">
        <v>2517764</v>
      </c>
      <c r="AE612" s="363">
        <v>2833938</v>
      </c>
      <c r="AF612" s="363">
        <v>2596065</v>
      </c>
      <c r="AG612" s="363">
        <v>2055849</v>
      </c>
      <c r="AH612" s="363">
        <v>2481923</v>
      </c>
      <c r="AI612" s="363">
        <v>2085237</v>
      </c>
      <c r="AJ612" s="364">
        <f t="shared" si="49"/>
        <v>14570776</v>
      </c>
      <c r="AK612" s="365">
        <v>398561.88289999997</v>
      </c>
      <c r="AL612" s="365">
        <v>448045.59779999999</v>
      </c>
      <c r="AM612" s="365">
        <v>429720.90480000002</v>
      </c>
      <c r="AN612" s="365">
        <v>337159.23600000003</v>
      </c>
      <c r="AO612" s="365">
        <v>398100.44919999997</v>
      </c>
      <c r="AP612" s="365">
        <v>356367.00329999998</v>
      </c>
      <c r="AQ612" s="366">
        <f t="shared" si="50"/>
        <v>2367955.074</v>
      </c>
      <c r="AR612" s="288">
        <f t="shared" si="51"/>
        <v>0.16251399884261483</v>
      </c>
      <c r="AS612" s="357" t="s">
        <v>1500</v>
      </c>
    </row>
    <row r="613" spans="1:45" hidden="1">
      <c r="A613" s="343">
        <v>546</v>
      </c>
      <c r="B613" s="343" t="s">
        <v>1626</v>
      </c>
      <c r="C613" s="343" t="s">
        <v>2244</v>
      </c>
      <c r="D613" s="343">
        <v>1461</v>
      </c>
      <c r="E613" s="345" t="s">
        <v>52</v>
      </c>
      <c r="F613" s="345" t="s">
        <v>1537</v>
      </c>
      <c r="G613" s="352" t="s">
        <v>1041</v>
      </c>
      <c r="H613" s="343" t="s">
        <v>52</v>
      </c>
      <c r="I613" s="343" t="s">
        <v>52</v>
      </c>
      <c r="J613" s="346">
        <v>1486002</v>
      </c>
      <c r="K613" s="347">
        <v>3.1862643362356051E-2</v>
      </c>
      <c r="L613" s="346">
        <v>1113698</v>
      </c>
      <c r="M613" s="346">
        <v>1640552</v>
      </c>
      <c r="N613" s="346">
        <v>1851173</v>
      </c>
      <c r="O613" s="346">
        <v>1165685</v>
      </c>
      <c r="P613" s="346">
        <v>1658902</v>
      </c>
      <c r="Q613" s="346">
        <v>32391.993231251196</v>
      </c>
      <c r="R613" s="346">
        <v>43674.121886974317</v>
      </c>
      <c r="S613" s="346">
        <v>79540.171162655635</v>
      </c>
      <c r="T613" s="346">
        <v>22905.391213144816</v>
      </c>
      <c r="U613" s="346">
        <v>58228.081314713083</v>
      </c>
      <c r="V613" s="353">
        <f t="shared" si="47"/>
        <v>0.13872693452878374</v>
      </c>
      <c r="W613" s="288">
        <v>0.16287644050036523</v>
      </c>
      <c r="X613" s="288">
        <v>0.13264498121072607</v>
      </c>
      <c r="Y613" s="288">
        <v>0.12280814599688128</v>
      </c>
      <c r="Z613" s="288">
        <v>0.14406089640220904</v>
      </c>
      <c r="AA613" s="288">
        <v>0.13303506654028333</v>
      </c>
      <c r="AB613" s="288">
        <v>0.13693607652223766</v>
      </c>
      <c r="AC613" s="345" t="str">
        <f t="shared" si="48"/>
        <v>Dhaka FR Non-PNP</v>
      </c>
      <c r="AD613" s="363">
        <v>1113698</v>
      </c>
      <c r="AE613" s="363">
        <v>1640552</v>
      </c>
      <c r="AF613" s="363">
        <v>1851173</v>
      </c>
      <c r="AG613" s="363">
        <v>1165685</v>
      </c>
      <c r="AH613" s="363">
        <v>1658902</v>
      </c>
      <c r="AI613" s="363">
        <v>977108</v>
      </c>
      <c r="AJ613" s="364">
        <f t="shared" si="49"/>
        <v>8407118</v>
      </c>
      <c r="AK613" s="365">
        <v>184539.75859999997</v>
      </c>
      <c r="AL613" s="365">
        <v>219341.93610000002</v>
      </c>
      <c r="AM613" s="365">
        <v>227139.04980000001</v>
      </c>
      <c r="AN613" s="365">
        <v>168441.62699999998</v>
      </c>
      <c r="AO613" s="365">
        <v>214164.11909999998</v>
      </c>
      <c r="AP613" s="365">
        <v>133860.234</v>
      </c>
      <c r="AQ613" s="366">
        <f t="shared" si="50"/>
        <v>1147486.7246000001</v>
      </c>
      <c r="AR613" s="288">
        <f t="shared" si="51"/>
        <v>0.13648990350795601</v>
      </c>
      <c r="AS613" s="357" t="s">
        <v>1497</v>
      </c>
    </row>
    <row r="614" spans="1:45" hidden="1">
      <c r="A614" s="343">
        <v>190</v>
      </c>
      <c r="B614" s="343" t="s">
        <v>1637</v>
      </c>
      <c r="C614" s="343" t="s">
        <v>2245</v>
      </c>
      <c r="D614" s="343">
        <v>2748</v>
      </c>
      <c r="E614" s="345" t="s">
        <v>52</v>
      </c>
      <c r="F614" s="345" t="s">
        <v>1537</v>
      </c>
      <c r="G614" s="352" t="s">
        <v>1041</v>
      </c>
      <c r="H614" s="343" t="s">
        <v>52</v>
      </c>
      <c r="I614" s="343" t="s">
        <v>52</v>
      </c>
      <c r="J614" s="346">
        <v>2652470.6</v>
      </c>
      <c r="K614" s="347">
        <v>5.1105276797102264E-2</v>
      </c>
      <c r="L614" s="346">
        <v>2301152</v>
      </c>
      <c r="M614" s="346">
        <v>3822781</v>
      </c>
      <c r="N614" s="346">
        <v>2410220</v>
      </c>
      <c r="O614" s="346">
        <v>2026952</v>
      </c>
      <c r="P614" s="346">
        <v>2701248</v>
      </c>
      <c r="Q614" s="346">
        <v>101618.14387039421</v>
      </c>
      <c r="R614" s="346">
        <v>182898.64907131315</v>
      </c>
      <c r="S614" s="346">
        <v>124115.60494625341</v>
      </c>
      <c r="T614" s="346">
        <v>107954.48050003528</v>
      </c>
      <c r="U614" s="346">
        <v>161189.34265788359</v>
      </c>
      <c r="V614" s="353">
        <f t="shared" si="47"/>
        <v>0.16310088129542447</v>
      </c>
      <c r="W614" s="288">
        <v>0.16427361974501464</v>
      </c>
      <c r="X614" s="288">
        <v>0.15521580981557562</v>
      </c>
      <c r="Y614" s="288">
        <v>0.16842886478033606</v>
      </c>
      <c r="Z614" s="288">
        <v>0.16939107911955584</v>
      </c>
      <c r="AA614" s="288">
        <v>0.15043190400068102</v>
      </c>
      <c r="AB614" s="288">
        <v>0.17086401031138368</v>
      </c>
      <c r="AC614" s="345" t="str">
        <f t="shared" si="48"/>
        <v>Dhaka FR Non-PNP</v>
      </c>
      <c r="AD614" s="363">
        <v>2301152</v>
      </c>
      <c r="AE614" s="363">
        <v>3822781</v>
      </c>
      <c r="AF614" s="363">
        <v>2410220</v>
      </c>
      <c r="AG614" s="363">
        <v>2026952</v>
      </c>
      <c r="AH614" s="363">
        <v>2701248</v>
      </c>
      <c r="AI614" s="363">
        <v>2236703</v>
      </c>
      <c r="AJ614" s="364">
        <f t="shared" si="49"/>
        <v>15499056</v>
      </c>
      <c r="AK614" s="365">
        <v>384062.10190000001</v>
      </c>
      <c r="AL614" s="365">
        <v>590237.38640000008</v>
      </c>
      <c r="AM614" s="365">
        <v>405880.71119999996</v>
      </c>
      <c r="AN614" s="365">
        <v>343365.49939999997</v>
      </c>
      <c r="AO614" s="365">
        <v>405457.17470000003</v>
      </c>
      <c r="AP614" s="365">
        <v>381800.25179999997</v>
      </c>
      <c r="AQ614" s="366">
        <f t="shared" si="50"/>
        <v>2510803.1254000003</v>
      </c>
      <c r="AR614" s="288">
        <f t="shared" si="51"/>
        <v>0.16199716456279661</v>
      </c>
      <c r="AS614" s="357" t="s">
        <v>1497</v>
      </c>
    </row>
    <row r="615" spans="1:45" hidden="1">
      <c r="A615" s="343">
        <v>669</v>
      </c>
      <c r="B615" s="343" t="s">
        <v>1634</v>
      </c>
      <c r="C615" s="343" t="s">
        <v>2246</v>
      </c>
      <c r="D615" s="343">
        <v>1670</v>
      </c>
      <c r="E615" s="345" t="s">
        <v>389</v>
      </c>
      <c r="F615" s="345" t="s">
        <v>1537</v>
      </c>
      <c r="G615" s="352" t="s">
        <v>1041</v>
      </c>
      <c r="H615" s="343" t="s">
        <v>389</v>
      </c>
      <c r="I615" s="343" t="s">
        <v>1863</v>
      </c>
      <c r="J615" s="346">
        <v>859982.6</v>
      </c>
      <c r="K615" s="347">
        <v>2.20051211078519E-2</v>
      </c>
      <c r="L615" s="346">
        <v>717689</v>
      </c>
      <c r="M615" s="346">
        <v>919581</v>
      </c>
      <c r="N615" s="346">
        <v>939908</v>
      </c>
      <c r="O615" s="346">
        <v>679077</v>
      </c>
      <c r="P615" s="346">
        <v>1043658</v>
      </c>
      <c r="Q615" s="346">
        <v>10375.404163381303</v>
      </c>
      <c r="R615" s="346">
        <v>18314.402098376406</v>
      </c>
      <c r="S615" s="346">
        <v>30246.146829087229</v>
      </c>
      <c r="T615" s="346">
        <v>2262.4852149539656</v>
      </c>
      <c r="U615" s="346">
        <v>33421.668012427894</v>
      </c>
      <c r="V615" s="353">
        <f t="shared" si="47"/>
        <v>0.13922325301189786</v>
      </c>
      <c r="W615" s="288">
        <v>0.15830761099891538</v>
      </c>
      <c r="X615" s="288">
        <v>0.12658357264914882</v>
      </c>
      <c r="Y615" s="288">
        <v>0.13779452330422137</v>
      </c>
      <c r="Z615" s="288">
        <v>0.1498270277431577</v>
      </c>
      <c r="AA615" s="288">
        <v>0.12711634681764525</v>
      </c>
      <c r="AB615" s="288">
        <v>0.13571043655829865</v>
      </c>
      <c r="AC615" s="345" t="str">
        <f t="shared" si="48"/>
        <v>Rangpur FR Non-PNP</v>
      </c>
      <c r="AD615" s="363">
        <v>717689</v>
      </c>
      <c r="AE615" s="363">
        <v>919581</v>
      </c>
      <c r="AF615" s="363">
        <v>939908</v>
      </c>
      <c r="AG615" s="363">
        <v>679077</v>
      </c>
      <c r="AH615" s="363">
        <v>1043658</v>
      </c>
      <c r="AI615" s="363">
        <v>749885</v>
      </c>
      <c r="AJ615" s="364">
        <f t="shared" si="49"/>
        <v>5049798</v>
      </c>
      <c r="AK615" s="365">
        <v>115117.476</v>
      </c>
      <c r="AL615" s="365">
        <v>116878.8722</v>
      </c>
      <c r="AM615" s="365">
        <v>129519.59800000001</v>
      </c>
      <c r="AN615" s="365">
        <v>97430.818799999994</v>
      </c>
      <c r="AO615" s="365">
        <v>139119.61139999999</v>
      </c>
      <c r="AP615" s="365">
        <v>101609.6885</v>
      </c>
      <c r="AQ615" s="366">
        <f t="shared" si="50"/>
        <v>699676.0649</v>
      </c>
      <c r="AR615" s="288">
        <f t="shared" si="51"/>
        <v>0.13855525803210347</v>
      </c>
      <c r="AS615" s="357" t="s">
        <v>1501</v>
      </c>
    </row>
    <row r="616" spans="1:45">
      <c r="A616" s="343">
        <v>657</v>
      </c>
      <c r="B616" s="343" t="s">
        <v>1629</v>
      </c>
      <c r="C616" s="343" t="s">
        <v>2247</v>
      </c>
      <c r="D616" s="343">
        <v>1331</v>
      </c>
      <c r="E616" s="345" t="s">
        <v>195</v>
      </c>
      <c r="F616" s="345" t="s">
        <v>1537</v>
      </c>
      <c r="G616" s="352" t="s">
        <v>1041</v>
      </c>
      <c r="H616" s="343" t="s">
        <v>162</v>
      </c>
      <c r="I616" s="343" t="s">
        <v>1863</v>
      </c>
      <c r="J616" s="346">
        <v>747697.4</v>
      </c>
      <c r="K616" s="347">
        <v>2.6978407210145354E-3</v>
      </c>
      <c r="L616" s="346">
        <v>681287</v>
      </c>
      <c r="M616" s="346">
        <v>704696</v>
      </c>
      <c r="N616" s="346">
        <v>857393</v>
      </c>
      <c r="O616" s="346">
        <v>611301</v>
      </c>
      <c r="P616" s="346">
        <v>883810</v>
      </c>
      <c r="Q616" s="346">
        <v>-13703.990167908283</v>
      </c>
      <c r="R616" s="346">
        <v>-17217.740563911007</v>
      </c>
      <c r="S616" s="346">
        <v>22313.48779204255</v>
      </c>
      <c r="T616" s="346">
        <v>-12497.754732202928</v>
      </c>
      <c r="U616" s="346">
        <v>31191.840135563136</v>
      </c>
      <c r="V616" s="353">
        <f t="shared" si="47"/>
        <v>0.16788487117024117</v>
      </c>
      <c r="W616" s="288">
        <v>0.1741562797972929</v>
      </c>
      <c r="X616" s="288">
        <v>0.1628587996315046</v>
      </c>
      <c r="Y616" s="288">
        <v>0.1647445591722099</v>
      </c>
      <c r="Z616" s="288">
        <v>0.17005025913386113</v>
      </c>
      <c r="AA616" s="288">
        <v>0.16218585571193006</v>
      </c>
      <c r="AB616" s="288">
        <v>0.17331347357464849</v>
      </c>
      <c r="AC616" s="345" t="str">
        <f t="shared" si="48"/>
        <v>Chattogram FR Non-PNP</v>
      </c>
      <c r="AD616" s="363">
        <v>681287</v>
      </c>
      <c r="AE616" s="363">
        <v>704696</v>
      </c>
      <c r="AF616" s="363">
        <v>857393</v>
      </c>
      <c r="AG616" s="363">
        <v>611301</v>
      </c>
      <c r="AH616" s="363">
        <v>883810</v>
      </c>
      <c r="AI616" s="363">
        <v>733818</v>
      </c>
      <c r="AJ616" s="364">
        <f t="shared" si="49"/>
        <v>4472305</v>
      </c>
      <c r="AK616" s="365">
        <v>118407.68060000001</v>
      </c>
      <c r="AL616" s="365">
        <v>114724.5088</v>
      </c>
      <c r="AM616" s="365">
        <v>140526.54879999999</v>
      </c>
      <c r="AN616" s="365">
        <v>104043.26</v>
      </c>
      <c r="AO616" s="365">
        <v>144591.15239999999</v>
      </c>
      <c r="AP616" s="365">
        <v>127160.2614</v>
      </c>
      <c r="AQ616" s="366">
        <f t="shared" si="50"/>
        <v>749453.41200000001</v>
      </c>
      <c r="AR616" s="288">
        <f t="shared" si="51"/>
        <v>0.16757654319193346</v>
      </c>
      <c r="AS616" s="357" t="s">
        <v>1494</v>
      </c>
    </row>
    <row r="617" spans="1:45">
      <c r="A617" s="343">
        <v>583</v>
      </c>
      <c r="B617" s="343" t="s">
        <v>1636</v>
      </c>
      <c r="C617" s="343" t="s">
        <v>2248</v>
      </c>
      <c r="D617" s="343">
        <v>1630</v>
      </c>
      <c r="E617" s="345" t="s">
        <v>195</v>
      </c>
      <c r="F617" s="345" t="s">
        <v>1537</v>
      </c>
      <c r="G617" s="352" t="s">
        <v>1041</v>
      </c>
      <c r="H617" s="343" t="s">
        <v>455</v>
      </c>
      <c r="I617" s="343" t="s">
        <v>1863</v>
      </c>
      <c r="J617" s="346">
        <v>973132.80000000005</v>
      </c>
      <c r="K617" s="347">
        <v>3.0460683913131621E-2</v>
      </c>
      <c r="L617" s="346">
        <v>790151</v>
      </c>
      <c r="M617" s="346">
        <v>932254</v>
      </c>
      <c r="N617" s="346">
        <v>1365734</v>
      </c>
      <c r="O617" s="346">
        <v>674389</v>
      </c>
      <c r="P617" s="346">
        <v>1103136</v>
      </c>
      <c r="Q617" s="346">
        <v>13312.161780508177</v>
      </c>
      <c r="R617" s="346">
        <v>13816.882708142017</v>
      </c>
      <c r="S617" s="346">
        <v>80346.228963123343</v>
      </c>
      <c r="T617" s="346">
        <v>-12868.747154838056</v>
      </c>
      <c r="U617" s="346">
        <v>53604.926834568178</v>
      </c>
      <c r="V617" s="353">
        <f t="shared" si="47"/>
        <v>0.1596169831505822</v>
      </c>
      <c r="W617" s="288">
        <v>0.16508404122875533</v>
      </c>
      <c r="X617" s="288">
        <v>0.16076821405310393</v>
      </c>
      <c r="Y617" s="288">
        <v>0.1559599278004454</v>
      </c>
      <c r="Z617" s="288">
        <v>0.15980593792766232</v>
      </c>
      <c r="AA617" s="288">
        <v>0.14750701653633405</v>
      </c>
      <c r="AB617" s="288">
        <v>0.16857676135719221</v>
      </c>
      <c r="AC617" s="345" t="str">
        <f t="shared" si="48"/>
        <v>Chattogram FR Non-PNP</v>
      </c>
      <c r="AD617" s="363">
        <v>790151</v>
      </c>
      <c r="AE617" s="363">
        <v>932254</v>
      </c>
      <c r="AF617" s="363">
        <v>1365734</v>
      </c>
      <c r="AG617" s="363">
        <v>674389</v>
      </c>
      <c r="AH617" s="363">
        <v>1103136</v>
      </c>
      <c r="AI617" s="363">
        <v>757707</v>
      </c>
      <c r="AJ617" s="364">
        <f t="shared" si="49"/>
        <v>5623371</v>
      </c>
      <c r="AK617" s="365">
        <v>130928.35209999999</v>
      </c>
      <c r="AL617" s="365">
        <v>149906.44320000001</v>
      </c>
      <c r="AM617" s="365">
        <v>213191.38959999999</v>
      </c>
      <c r="AN617" s="365">
        <v>107767.3622</v>
      </c>
      <c r="AO617" s="365">
        <v>162492.22739999997</v>
      </c>
      <c r="AP617" s="365">
        <v>127479.50820000001</v>
      </c>
      <c r="AQ617" s="366">
        <f t="shared" si="50"/>
        <v>891765.28269999998</v>
      </c>
      <c r="AR617" s="288">
        <f t="shared" si="51"/>
        <v>0.15858197559791093</v>
      </c>
      <c r="AS617" s="357" t="s">
        <v>1494</v>
      </c>
    </row>
    <row r="618" spans="1:45" hidden="1">
      <c r="A618" s="343">
        <v>283</v>
      </c>
      <c r="B618" s="343" t="s">
        <v>1602</v>
      </c>
      <c r="C618" s="343" t="s">
        <v>2249</v>
      </c>
      <c r="D618" s="343">
        <v>1142</v>
      </c>
      <c r="E618" s="345" t="s">
        <v>52</v>
      </c>
      <c r="F618" s="345" t="s">
        <v>1537</v>
      </c>
      <c r="G618" s="352" t="s">
        <v>1041</v>
      </c>
      <c r="H618" s="343" t="s">
        <v>52</v>
      </c>
      <c r="I618" s="343" t="s">
        <v>52</v>
      </c>
      <c r="J618" s="346">
        <v>2234572</v>
      </c>
      <c r="K618" s="347">
        <v>4.214747063597786E-2</v>
      </c>
      <c r="L618" s="346">
        <v>1947652</v>
      </c>
      <c r="M618" s="346">
        <v>2139664</v>
      </c>
      <c r="N618" s="346">
        <v>2637668</v>
      </c>
      <c r="O618" s="346">
        <v>2043646</v>
      </c>
      <c r="P618" s="346">
        <v>2404230</v>
      </c>
      <c r="Q618" s="346">
        <v>101824.91874054022</v>
      </c>
      <c r="R618" s="346">
        <v>111450.58449348819</v>
      </c>
      <c r="S618" s="346">
        <v>173138.43982117245</v>
      </c>
      <c r="T618" s="346">
        <v>-56945.069849662657</v>
      </c>
      <c r="U618" s="346">
        <v>141438.91556435334</v>
      </c>
      <c r="V618" s="353">
        <f t="shared" si="47"/>
        <v>0.16860293114682287</v>
      </c>
      <c r="W618" s="288">
        <v>0.1706963077315807</v>
      </c>
      <c r="X618" s="288">
        <v>0.16821600163824713</v>
      </c>
      <c r="Y618" s="288">
        <v>0.1568813999783415</v>
      </c>
      <c r="Z618" s="288">
        <v>0.17444935981803256</v>
      </c>
      <c r="AA618" s="288">
        <v>0.16384446088640395</v>
      </c>
      <c r="AB618" s="288">
        <v>0.17753005682833126</v>
      </c>
      <c r="AC618" s="345" t="str">
        <f t="shared" si="48"/>
        <v>Dhaka FR Non-PNP</v>
      </c>
      <c r="AD618" s="363">
        <v>1947652</v>
      </c>
      <c r="AE618" s="363">
        <v>2139664</v>
      </c>
      <c r="AF618" s="363">
        <v>2637668</v>
      </c>
      <c r="AG618" s="363">
        <v>2043646</v>
      </c>
      <c r="AH618" s="363">
        <v>2404230</v>
      </c>
      <c r="AI618" s="363">
        <v>1850124</v>
      </c>
      <c r="AJ618" s="364">
        <f t="shared" si="49"/>
        <v>13022984</v>
      </c>
      <c r="AK618" s="365">
        <v>338501.91760000004</v>
      </c>
      <c r="AL618" s="365">
        <v>363100.81109999999</v>
      </c>
      <c r="AM618" s="365">
        <v>413322.73230000003</v>
      </c>
      <c r="AN618" s="365">
        <v>356616.05249999999</v>
      </c>
      <c r="AO618" s="365">
        <v>402227.84630000003</v>
      </c>
      <c r="AP618" s="365">
        <v>328380.32500000001</v>
      </c>
      <c r="AQ618" s="366">
        <f t="shared" si="50"/>
        <v>2202149.6848000004</v>
      </c>
      <c r="AR618" s="288">
        <f t="shared" si="51"/>
        <v>0.16909716581084647</v>
      </c>
      <c r="AS618" s="357" t="s">
        <v>1497</v>
      </c>
    </row>
    <row r="619" spans="1:45" hidden="1">
      <c r="A619" s="343">
        <v>596</v>
      </c>
      <c r="B619" s="343" t="s">
        <v>1618</v>
      </c>
      <c r="C619" s="343" t="s">
        <v>2250</v>
      </c>
      <c r="D619" s="343">
        <v>1048</v>
      </c>
      <c r="E619" s="345" t="s">
        <v>52</v>
      </c>
      <c r="F619" s="345" t="s">
        <v>1537</v>
      </c>
      <c r="G619" s="352" t="s">
        <v>1041</v>
      </c>
      <c r="H619" s="343" t="s">
        <v>79</v>
      </c>
      <c r="I619" s="343" t="s">
        <v>52</v>
      </c>
      <c r="J619" s="346">
        <v>866879.8</v>
      </c>
      <c r="K619" s="347">
        <v>7.7898576309013226E-4</v>
      </c>
      <c r="L619" s="346">
        <v>846309</v>
      </c>
      <c r="M619" s="346">
        <v>802550</v>
      </c>
      <c r="N619" s="346">
        <v>1070489</v>
      </c>
      <c r="O619" s="346">
        <v>717730</v>
      </c>
      <c r="P619" s="346">
        <v>897321</v>
      </c>
      <c r="Q619" s="346">
        <v>-71816.196974294086</v>
      </c>
      <c r="R619" s="346">
        <v>2781.347661648615</v>
      </c>
      <c r="S619" s="346">
        <v>42951.780957117822</v>
      </c>
      <c r="T619" s="346">
        <v>7931.7926708497689</v>
      </c>
      <c r="U619" s="346">
        <v>21527.710797229985</v>
      </c>
      <c r="V619" s="353">
        <f t="shared" si="47"/>
        <v>0.16504998524115119</v>
      </c>
      <c r="W619" s="288">
        <v>0.15370618465898866</v>
      </c>
      <c r="X619" s="288">
        <v>0.16401173336921362</v>
      </c>
      <c r="Y619" s="288">
        <v>0.16068334460822117</v>
      </c>
      <c r="Z619" s="288">
        <v>0.1765234693091208</v>
      </c>
      <c r="AA619" s="288">
        <v>0.16734953498604888</v>
      </c>
      <c r="AB619" s="288">
        <v>0.16802564451531399</v>
      </c>
      <c r="AC619" s="345" t="str">
        <f t="shared" si="48"/>
        <v>Dhaka FR Non-PNP</v>
      </c>
      <c r="AD619" s="363">
        <v>846309</v>
      </c>
      <c r="AE619" s="363">
        <v>802550</v>
      </c>
      <c r="AF619" s="363">
        <v>1070489</v>
      </c>
      <c r="AG619" s="363">
        <v>717730</v>
      </c>
      <c r="AH619" s="363">
        <v>897321</v>
      </c>
      <c r="AI619" s="363">
        <v>741161</v>
      </c>
      <c r="AJ619" s="364">
        <f t="shared" si="49"/>
        <v>5075560</v>
      </c>
      <c r="AK619" s="365">
        <v>129908.43149999999</v>
      </c>
      <c r="AL619" s="365">
        <v>131859.2936</v>
      </c>
      <c r="AM619" s="365">
        <v>171920.69399999999</v>
      </c>
      <c r="AN619" s="365">
        <v>126679.69799999999</v>
      </c>
      <c r="AO619" s="365">
        <v>152634.3021</v>
      </c>
      <c r="AP619" s="365">
        <v>124307.079</v>
      </c>
      <c r="AQ619" s="366">
        <f t="shared" si="50"/>
        <v>837309.49819999991</v>
      </c>
      <c r="AR619" s="288">
        <f t="shared" si="51"/>
        <v>0.16496888977767968</v>
      </c>
      <c r="AS619" s="357" t="s">
        <v>1497</v>
      </c>
    </row>
    <row r="620" spans="1:45" hidden="1">
      <c r="A620" s="343">
        <v>474</v>
      </c>
      <c r="B620" s="343" t="s">
        <v>1640</v>
      </c>
      <c r="C620" s="343" t="s">
        <v>2251</v>
      </c>
      <c r="D620" s="343">
        <v>937</v>
      </c>
      <c r="E620" s="345" t="s">
        <v>52</v>
      </c>
      <c r="F620" s="345" t="s">
        <v>1537</v>
      </c>
      <c r="G620" s="352" t="s">
        <v>1041</v>
      </c>
      <c r="H620" s="343" t="s">
        <v>52</v>
      </c>
      <c r="I620" s="343" t="s">
        <v>52</v>
      </c>
      <c r="J620" s="346">
        <v>1258520.6000000001</v>
      </c>
      <c r="K620" s="347">
        <v>1.7361233777304041E-2</v>
      </c>
      <c r="L620" s="346">
        <v>1207074</v>
      </c>
      <c r="M620" s="346">
        <v>1198124</v>
      </c>
      <c r="N620" s="346">
        <v>1357035</v>
      </c>
      <c r="O620" s="346">
        <v>1258632</v>
      </c>
      <c r="P620" s="346">
        <v>1271738</v>
      </c>
      <c r="Q620" s="346">
        <v>41006.918960218172</v>
      </c>
      <c r="R620" s="346">
        <v>-42696.104323030653</v>
      </c>
      <c r="S620" s="346">
        <v>48391.323848453147</v>
      </c>
      <c r="T620" s="346">
        <v>26596.845609094424</v>
      </c>
      <c r="U620" s="346">
        <v>35948.367656029644</v>
      </c>
      <c r="V620" s="353">
        <f t="shared" si="47"/>
        <v>0.14911186691826497</v>
      </c>
      <c r="W620" s="288">
        <v>0.15356374361962505</v>
      </c>
      <c r="X620" s="288">
        <v>0.15139202512680439</v>
      </c>
      <c r="Y620" s="288">
        <v>0.1429154702167128</v>
      </c>
      <c r="Z620" s="288">
        <v>0.15115089902568232</v>
      </c>
      <c r="AA620" s="288">
        <v>0.14423273338675432</v>
      </c>
      <c r="AB620" s="288">
        <v>0.1514163301340109</v>
      </c>
      <c r="AC620" s="345" t="str">
        <f t="shared" si="48"/>
        <v>Dhaka FR Non-PNP</v>
      </c>
      <c r="AD620" s="363">
        <v>1207074</v>
      </c>
      <c r="AE620" s="363">
        <v>1198124</v>
      </c>
      <c r="AF620" s="363">
        <v>1357035</v>
      </c>
      <c r="AG620" s="363">
        <v>1258632</v>
      </c>
      <c r="AH620" s="363">
        <v>1271738</v>
      </c>
      <c r="AI620" s="363">
        <v>1076751</v>
      </c>
      <c r="AJ620" s="364">
        <f t="shared" si="49"/>
        <v>7369354</v>
      </c>
      <c r="AK620" s="365">
        <v>186251.3639</v>
      </c>
      <c r="AL620" s="365">
        <v>181395.9736</v>
      </c>
      <c r="AM620" s="365">
        <v>194327.26879999999</v>
      </c>
      <c r="AN620" s="365">
        <v>190305.15840000001</v>
      </c>
      <c r="AO620" s="365">
        <v>185546.72010000001</v>
      </c>
      <c r="AP620" s="365">
        <v>162360.47879999998</v>
      </c>
      <c r="AQ620" s="366">
        <f t="shared" si="50"/>
        <v>1100186.9635999999</v>
      </c>
      <c r="AR620" s="288">
        <f t="shared" si="51"/>
        <v>0.14929218539372649</v>
      </c>
      <c r="AS620" s="357" t="s">
        <v>1497</v>
      </c>
    </row>
    <row r="621" spans="1:45" hidden="1">
      <c r="A621" s="343">
        <v>607</v>
      </c>
      <c r="B621" s="343" t="s">
        <v>1620</v>
      </c>
      <c r="C621" s="343" t="s">
        <v>2252</v>
      </c>
      <c r="D621" s="343">
        <v>1065</v>
      </c>
      <c r="E621" s="345" t="s">
        <v>389</v>
      </c>
      <c r="F621" s="345" t="s">
        <v>1537</v>
      </c>
      <c r="G621" s="352" t="s">
        <v>1041</v>
      </c>
      <c r="H621" s="343" t="s">
        <v>325</v>
      </c>
      <c r="I621" s="343" t="s">
        <v>1863</v>
      </c>
      <c r="J621" s="346">
        <v>945794</v>
      </c>
      <c r="K621" s="347">
        <v>1.4677796952711568E-2</v>
      </c>
      <c r="L621" s="346">
        <v>790020</v>
      </c>
      <c r="M621" s="346">
        <v>870137</v>
      </c>
      <c r="N621" s="346">
        <v>962120</v>
      </c>
      <c r="O621" s="346">
        <v>843232</v>
      </c>
      <c r="P621" s="346">
        <v>1263461</v>
      </c>
      <c r="Q621" s="346">
        <v>-13289.652500558848</v>
      </c>
      <c r="R621" s="346">
        <v>-3185.8347286644275</v>
      </c>
      <c r="S621" s="346">
        <v>31173.253363239637</v>
      </c>
      <c r="T621" s="346">
        <v>7897.0808268548863</v>
      </c>
      <c r="U621" s="346">
        <v>46816.014494593168</v>
      </c>
      <c r="V621" s="353">
        <f t="shared" si="47"/>
        <v>0.1389922448682652</v>
      </c>
      <c r="W621" s="288">
        <v>0.14182598829934911</v>
      </c>
      <c r="X621" s="288">
        <v>0.13409507204993959</v>
      </c>
      <c r="Y621" s="288">
        <v>0.14082566882895939</v>
      </c>
      <c r="Z621" s="288">
        <v>0.1464325710392532</v>
      </c>
      <c r="AA621" s="288">
        <v>0.12906698298747774</v>
      </c>
      <c r="AB621" s="288">
        <v>0.14170718600461213</v>
      </c>
      <c r="AC621" s="345" t="str">
        <f t="shared" si="48"/>
        <v>Rangpur FR Non-PNP</v>
      </c>
      <c r="AD621" s="363">
        <v>790020</v>
      </c>
      <c r="AE621" s="363">
        <v>870137</v>
      </c>
      <c r="AF621" s="363">
        <v>962120</v>
      </c>
      <c r="AG621" s="363">
        <v>843232</v>
      </c>
      <c r="AH621" s="363">
        <v>1263461</v>
      </c>
      <c r="AI621" s="363">
        <v>809559</v>
      </c>
      <c r="AJ621" s="364">
        <f t="shared" si="49"/>
        <v>5538529</v>
      </c>
      <c r="AK621" s="365">
        <v>111945.6923</v>
      </c>
      <c r="AL621" s="365">
        <v>116685.3717</v>
      </c>
      <c r="AM621" s="365">
        <v>135274.07200000001</v>
      </c>
      <c r="AN621" s="365">
        <v>109746.28619999999</v>
      </c>
      <c r="AO621" s="365">
        <v>168040.446</v>
      </c>
      <c r="AP621" s="365">
        <v>114552.31549999998</v>
      </c>
      <c r="AQ621" s="366">
        <f t="shared" si="50"/>
        <v>756244.18370000005</v>
      </c>
      <c r="AR621" s="288">
        <f t="shared" si="51"/>
        <v>0.13654242556101087</v>
      </c>
      <c r="AS621" s="357" t="s">
        <v>1501</v>
      </c>
    </row>
    <row r="622" spans="1:45" hidden="1">
      <c r="A622" s="343">
        <v>650</v>
      </c>
      <c r="B622" s="343" t="s">
        <v>1639</v>
      </c>
      <c r="C622" s="343" t="s">
        <v>2253</v>
      </c>
      <c r="D622" s="343">
        <v>1097</v>
      </c>
      <c r="E622" s="345" t="s">
        <v>107</v>
      </c>
      <c r="F622" s="345" t="s">
        <v>1537</v>
      </c>
      <c r="G622" s="352" t="s">
        <v>1041</v>
      </c>
      <c r="H622" s="343" t="s">
        <v>236</v>
      </c>
      <c r="I622" s="343" t="s">
        <v>1863</v>
      </c>
      <c r="J622" s="346">
        <v>863387.6</v>
      </c>
      <c r="K622" s="347">
        <v>4.2613047525834488E-2</v>
      </c>
      <c r="L622" s="346">
        <v>685412</v>
      </c>
      <c r="M622" s="346">
        <v>739504</v>
      </c>
      <c r="N622" s="346">
        <v>1054417</v>
      </c>
      <c r="O622" s="346">
        <v>710148</v>
      </c>
      <c r="P622" s="346">
        <v>1127457</v>
      </c>
      <c r="Q622" s="346">
        <v>12333.547649246917</v>
      </c>
      <c r="R622" s="346">
        <v>16204.248459947572</v>
      </c>
      <c r="S622" s="346">
        <v>68357.28801985312</v>
      </c>
      <c r="T622" s="346">
        <v>26950.582316256841</v>
      </c>
      <c r="U622" s="346">
        <v>60112.217714776431</v>
      </c>
      <c r="V622" s="353">
        <f t="shared" si="47"/>
        <v>0.16409938317035233</v>
      </c>
      <c r="W622" s="288">
        <v>0.16842070452672053</v>
      </c>
      <c r="X622" s="288">
        <v>0.15885932035045439</v>
      </c>
      <c r="Y622" s="288">
        <v>0.15756484254794517</v>
      </c>
      <c r="Z622" s="288">
        <v>0.16940149545946506</v>
      </c>
      <c r="AA622" s="288">
        <v>0.15897782246133552</v>
      </c>
      <c r="AB622" s="288">
        <v>0.17137211367619329</v>
      </c>
      <c r="AC622" s="345" t="str">
        <f t="shared" si="48"/>
        <v>Rajshahi FR Non-PNP</v>
      </c>
      <c r="AD622" s="363">
        <v>685412</v>
      </c>
      <c r="AE622" s="363">
        <v>739504</v>
      </c>
      <c r="AF622" s="363">
        <v>1054417</v>
      </c>
      <c r="AG622" s="363">
        <v>710148</v>
      </c>
      <c r="AH622" s="363">
        <v>1127457</v>
      </c>
      <c r="AI622" s="363">
        <v>742250</v>
      </c>
      <c r="AJ622" s="364">
        <f t="shared" si="49"/>
        <v>5059188</v>
      </c>
      <c r="AK622" s="365">
        <v>116520.21</v>
      </c>
      <c r="AL622" s="365">
        <v>118098.78880000001</v>
      </c>
      <c r="AM622" s="365">
        <v>165543.46900000001</v>
      </c>
      <c r="AN622" s="365">
        <v>120298.90179999999</v>
      </c>
      <c r="AO622" s="365">
        <v>180392.95999999999</v>
      </c>
      <c r="AP622" s="365">
        <v>127073.0288</v>
      </c>
      <c r="AQ622" s="366">
        <f t="shared" si="50"/>
        <v>827927.35839999991</v>
      </c>
      <c r="AR622" s="288">
        <f t="shared" si="51"/>
        <v>0.16364826893169415</v>
      </c>
      <c r="AS622" s="357" t="s">
        <v>1499</v>
      </c>
    </row>
    <row r="623" spans="1:45" hidden="1">
      <c r="A623" s="343">
        <v>759</v>
      </c>
      <c r="B623" s="343" t="s">
        <v>1631</v>
      </c>
      <c r="C623" s="343" t="s">
        <v>2254</v>
      </c>
      <c r="D623" s="343">
        <v>1875</v>
      </c>
      <c r="E623" s="345" t="s">
        <v>389</v>
      </c>
      <c r="F623" s="345" t="s">
        <v>1537</v>
      </c>
      <c r="G623" s="352" t="s">
        <v>1041</v>
      </c>
      <c r="H623" s="343" t="s">
        <v>351</v>
      </c>
      <c r="I623" s="343" t="s">
        <v>1863</v>
      </c>
      <c r="J623" s="346">
        <v>769001</v>
      </c>
      <c r="K623" s="347">
        <v>-7.1813509987198008E-3</v>
      </c>
      <c r="L623" s="346">
        <v>620115</v>
      </c>
      <c r="M623" s="346">
        <v>697820</v>
      </c>
      <c r="N623" s="346">
        <v>977771</v>
      </c>
      <c r="O623" s="346">
        <v>657684</v>
      </c>
      <c r="P623" s="346">
        <v>891615</v>
      </c>
      <c r="Q623" s="346">
        <v>-37487.278699398797</v>
      </c>
      <c r="R623" s="346">
        <v>-3106.2543184841343</v>
      </c>
      <c r="S623" s="346">
        <v>17546.0835797732</v>
      </c>
      <c r="T623" s="346">
        <v>-7842.5103437713842</v>
      </c>
      <c r="U623" s="346">
        <v>3277.6292850484897</v>
      </c>
      <c r="V623" s="353">
        <f t="shared" si="47"/>
        <v>0.13784144011847946</v>
      </c>
      <c r="W623" s="288">
        <v>0.15143777299258906</v>
      </c>
      <c r="X623" s="288">
        <v>0.13585239759920292</v>
      </c>
      <c r="Y623" s="288">
        <v>0.12878158099247855</v>
      </c>
      <c r="Z623" s="288">
        <v>0.13875886738737006</v>
      </c>
      <c r="AA623" s="288">
        <v>0.12120330029543855</v>
      </c>
      <c r="AB623" s="288">
        <v>0.15101472144379763</v>
      </c>
      <c r="AC623" s="345" t="str">
        <f t="shared" si="48"/>
        <v>Rangpur FR Non-PNP</v>
      </c>
      <c r="AD623" s="363">
        <v>620115</v>
      </c>
      <c r="AE623" s="363">
        <v>697820</v>
      </c>
      <c r="AF623" s="363">
        <v>977771</v>
      </c>
      <c r="AG623" s="363">
        <v>657684</v>
      </c>
      <c r="AH623" s="363">
        <v>891615</v>
      </c>
      <c r="AI623" s="363">
        <v>605631</v>
      </c>
      <c r="AJ623" s="364">
        <f t="shared" si="49"/>
        <v>4450636</v>
      </c>
      <c r="AK623" s="365">
        <v>93823.702099999995</v>
      </c>
      <c r="AL623" s="365">
        <v>95043.220199999996</v>
      </c>
      <c r="AM623" s="365">
        <v>125838.99900000001</v>
      </c>
      <c r="AN623" s="365">
        <v>91352.3076</v>
      </c>
      <c r="AO623" s="365">
        <v>113502.5895</v>
      </c>
      <c r="AP623" s="365">
        <v>91813.811200000011</v>
      </c>
      <c r="AQ623" s="366">
        <f t="shared" si="50"/>
        <v>611374.62959999999</v>
      </c>
      <c r="AR623" s="288">
        <f t="shared" si="51"/>
        <v>0.13736792440451207</v>
      </c>
      <c r="AS623" s="357" t="s">
        <v>1501</v>
      </c>
    </row>
    <row r="624" spans="1:45" hidden="1">
      <c r="A624" s="343">
        <v>429</v>
      </c>
      <c r="B624" s="343" t="s">
        <v>1641</v>
      </c>
      <c r="C624" s="343" t="s">
        <v>2255</v>
      </c>
      <c r="D624" s="343">
        <v>2081</v>
      </c>
      <c r="E624" s="345" t="s">
        <v>52</v>
      </c>
      <c r="F624" s="345" t="s">
        <v>1537</v>
      </c>
      <c r="G624" s="352" t="s">
        <v>1041</v>
      </c>
      <c r="H624" s="343" t="s">
        <v>52</v>
      </c>
      <c r="I624" s="343" t="s">
        <v>52</v>
      </c>
      <c r="J624" s="346">
        <v>2443898</v>
      </c>
      <c r="K624" s="347">
        <v>6.6692052604197707E-2</v>
      </c>
      <c r="L624" s="346">
        <v>2366170</v>
      </c>
      <c r="M624" s="346">
        <v>2314468</v>
      </c>
      <c r="N624" s="346">
        <v>2429010</v>
      </c>
      <c r="O624" s="346">
        <v>2429140</v>
      </c>
      <c r="P624" s="346">
        <v>2680702</v>
      </c>
      <c r="Q624" s="346">
        <v>158438.52957886737</v>
      </c>
      <c r="R624" s="346">
        <v>142194.54401429242</v>
      </c>
      <c r="S624" s="346">
        <v>170695.05971341493</v>
      </c>
      <c r="T624" s="346">
        <v>159712.45949255675</v>
      </c>
      <c r="U624" s="346">
        <v>183902.27707733645</v>
      </c>
      <c r="V624" s="353">
        <f t="shared" si="47"/>
        <v>0.16723886312722436</v>
      </c>
      <c r="W624" s="288">
        <v>0.16632339387927225</v>
      </c>
      <c r="X624" s="288">
        <v>0.16951229182067645</v>
      </c>
      <c r="Y624" s="288">
        <v>0.15982019739720524</v>
      </c>
      <c r="Z624" s="288">
        <v>0.17182278584800861</v>
      </c>
      <c r="AA624" s="288">
        <v>0.16017102284685458</v>
      </c>
      <c r="AB624" s="288">
        <v>0.17578348697132898</v>
      </c>
      <c r="AC624" s="345" t="str">
        <f t="shared" si="48"/>
        <v>Dhaka FR Non-PNP</v>
      </c>
      <c r="AD624" s="363">
        <v>2366170</v>
      </c>
      <c r="AE624" s="363">
        <v>2314468</v>
      </c>
      <c r="AF624" s="363">
        <v>2429010</v>
      </c>
      <c r="AG624" s="363">
        <v>2429140</v>
      </c>
      <c r="AH624" s="363">
        <v>2680702</v>
      </c>
      <c r="AI624" s="363">
        <v>2455328</v>
      </c>
      <c r="AJ624" s="364">
        <f t="shared" si="49"/>
        <v>14674818</v>
      </c>
      <c r="AK624" s="365">
        <v>396806.54129999998</v>
      </c>
      <c r="AL624" s="365">
        <v>392996.49660000001</v>
      </c>
      <c r="AM624" s="365">
        <v>387912.897</v>
      </c>
      <c r="AN624" s="365">
        <v>417083.33799999999</v>
      </c>
      <c r="AO624" s="365">
        <v>441511.61940000003</v>
      </c>
      <c r="AP624" s="365">
        <v>431382.68109999999</v>
      </c>
      <c r="AQ624" s="366">
        <f t="shared" si="50"/>
        <v>2467693.5734000001</v>
      </c>
      <c r="AR624" s="288">
        <f t="shared" si="51"/>
        <v>0.16815837671036193</v>
      </c>
      <c r="AS624" s="357" t="s">
        <v>1497</v>
      </c>
    </row>
    <row r="625" spans="1:45" hidden="1">
      <c r="A625" s="343">
        <v>781</v>
      </c>
      <c r="B625" s="343" t="s">
        <v>1578</v>
      </c>
      <c r="C625" s="343" t="s">
        <v>2256</v>
      </c>
      <c r="D625" s="343">
        <v>1172</v>
      </c>
      <c r="E625" s="345" t="s">
        <v>389</v>
      </c>
      <c r="F625" s="345" t="s">
        <v>1537</v>
      </c>
      <c r="G625" s="352" t="s">
        <v>1041</v>
      </c>
      <c r="H625" s="343" t="s">
        <v>1566</v>
      </c>
      <c r="I625" s="343" t="s">
        <v>1863</v>
      </c>
      <c r="J625" s="346">
        <v>662863.80000000005</v>
      </c>
      <c r="K625" s="347">
        <v>-1.7992242536365079E-2</v>
      </c>
      <c r="L625" s="346">
        <v>504078</v>
      </c>
      <c r="M625" s="346">
        <v>660785</v>
      </c>
      <c r="N625" s="346">
        <v>809627</v>
      </c>
      <c r="O625" s="346">
        <v>560999</v>
      </c>
      <c r="P625" s="346">
        <v>778830</v>
      </c>
      <c r="Q625" s="346">
        <v>-42918.326217662165</v>
      </c>
      <c r="R625" s="346">
        <v>-20676.303973290283</v>
      </c>
      <c r="S625" s="346">
        <v>16564.0010158636</v>
      </c>
      <c r="T625" s="346">
        <v>-17743.201326029288</v>
      </c>
      <c r="U625" s="346">
        <v>5141.7992102351564</v>
      </c>
      <c r="V625" s="353">
        <f t="shared" si="47"/>
        <v>0.1361084475778086</v>
      </c>
      <c r="W625" s="288">
        <v>0.12881274747593438</v>
      </c>
      <c r="X625" s="288">
        <v>0.12896610463317773</v>
      </c>
      <c r="Y625" s="288">
        <v>0.13353017880833878</v>
      </c>
      <c r="Z625" s="288">
        <v>0.14158881884518831</v>
      </c>
      <c r="AA625" s="288">
        <v>0.13478479486317466</v>
      </c>
      <c r="AB625" s="288">
        <v>0.14896804084103779</v>
      </c>
      <c r="AC625" s="345" t="str">
        <f t="shared" si="48"/>
        <v>Rangpur FR Non-PNP</v>
      </c>
      <c r="AD625" s="363">
        <v>504078</v>
      </c>
      <c r="AE625" s="363">
        <v>660785</v>
      </c>
      <c r="AF625" s="363">
        <v>809627</v>
      </c>
      <c r="AG625" s="363">
        <v>560999</v>
      </c>
      <c r="AH625" s="363">
        <v>778830</v>
      </c>
      <c r="AI625" s="363">
        <v>506259</v>
      </c>
      <c r="AJ625" s="364">
        <f t="shared" si="49"/>
        <v>3820578</v>
      </c>
      <c r="AK625" s="365">
        <v>64874.581200000008</v>
      </c>
      <c r="AL625" s="365">
        <v>85043.029500000004</v>
      </c>
      <c r="AM625" s="365">
        <v>107923.5457</v>
      </c>
      <c r="AN625" s="365">
        <v>80952.155700000003</v>
      </c>
      <c r="AO625" s="365">
        <v>105609.48359999999</v>
      </c>
      <c r="AP625" s="365">
        <v>75381.667300000001</v>
      </c>
      <c r="AQ625" s="366">
        <f t="shared" si="50"/>
        <v>519784.46299999999</v>
      </c>
      <c r="AR625" s="288">
        <f t="shared" si="51"/>
        <v>0.13604864578082165</v>
      </c>
      <c r="AS625" s="357" t="s">
        <v>1501</v>
      </c>
    </row>
    <row r="626" spans="1:45">
      <c r="A626" s="343">
        <v>766</v>
      </c>
      <c r="B626" s="343" t="s">
        <v>1619</v>
      </c>
      <c r="C626" s="343" t="s">
        <v>2257</v>
      </c>
      <c r="D626" s="343">
        <v>2212</v>
      </c>
      <c r="E626" s="345" t="s">
        <v>195</v>
      </c>
      <c r="F626" s="345" t="s">
        <v>1537</v>
      </c>
      <c r="G626" s="352" t="s">
        <v>1041</v>
      </c>
      <c r="H626" s="343" t="s">
        <v>283</v>
      </c>
      <c r="I626" s="343" t="s">
        <v>1863</v>
      </c>
      <c r="J626" s="346">
        <v>805084.4</v>
      </c>
      <c r="K626" s="347">
        <v>3.0484964273389269E-2</v>
      </c>
      <c r="L626" s="346">
        <v>977773</v>
      </c>
      <c r="M626" s="346">
        <v>763998</v>
      </c>
      <c r="N626" s="346">
        <v>837545</v>
      </c>
      <c r="O626" s="346">
        <v>589390</v>
      </c>
      <c r="P626" s="346">
        <v>856716</v>
      </c>
      <c r="Q626" s="346">
        <v>12698.665006503055</v>
      </c>
      <c r="R626" s="346">
        <v>24231.456215360609</v>
      </c>
      <c r="S626" s="346">
        <v>44493.701171915221</v>
      </c>
      <c r="T626" s="346">
        <v>5684.6116377828585</v>
      </c>
      <c r="U626" s="346">
        <v>35606.411823753442</v>
      </c>
      <c r="V626" s="353">
        <f t="shared" si="47"/>
        <v>0.16123859141349228</v>
      </c>
      <c r="W626" s="288">
        <v>0.12789386862291005</v>
      </c>
      <c r="X626" s="288">
        <v>0.15207846183786006</v>
      </c>
      <c r="Y626" s="288">
        <v>0.17851578535361645</v>
      </c>
      <c r="Z626" s="288">
        <v>0.17407867894549017</v>
      </c>
      <c r="AA626" s="288">
        <v>0.15729026922135755</v>
      </c>
      <c r="AB626" s="288">
        <v>0.17757448449971938</v>
      </c>
      <c r="AC626" s="345" t="str">
        <f t="shared" si="48"/>
        <v>Chattogram FR Non-PNP</v>
      </c>
      <c r="AD626" s="363">
        <v>977773</v>
      </c>
      <c r="AE626" s="363">
        <v>763998</v>
      </c>
      <c r="AF626" s="363">
        <v>837545</v>
      </c>
      <c r="AG626" s="363">
        <v>589390</v>
      </c>
      <c r="AH626" s="363">
        <v>856716</v>
      </c>
      <c r="AI626" s="363">
        <v>666249</v>
      </c>
      <c r="AJ626" s="364">
        <f t="shared" si="49"/>
        <v>4691671</v>
      </c>
      <c r="AK626" s="365">
        <v>122808.28879999999</v>
      </c>
      <c r="AL626" s="365">
        <v>115134.6493</v>
      </c>
      <c r="AM626" s="365">
        <v>149417.84960000002</v>
      </c>
      <c r="AN626" s="365">
        <v>102613.14720000001</v>
      </c>
      <c r="AO626" s="365">
        <v>133647.696</v>
      </c>
      <c r="AP626" s="365">
        <v>118173.76820000001</v>
      </c>
      <c r="AQ626" s="366">
        <f t="shared" si="50"/>
        <v>741795.39910000004</v>
      </c>
      <c r="AR626" s="288">
        <f t="shared" si="51"/>
        <v>0.15810899764710698</v>
      </c>
      <c r="AS626" s="357" t="s">
        <v>1494</v>
      </c>
    </row>
    <row r="627" spans="1:45" hidden="1">
      <c r="A627" s="343">
        <v>754</v>
      </c>
      <c r="B627" s="343" t="s">
        <v>1635</v>
      </c>
      <c r="C627" s="343" t="s">
        <v>2258</v>
      </c>
      <c r="D627" s="343">
        <v>1458</v>
      </c>
      <c r="E627" s="345" t="s">
        <v>389</v>
      </c>
      <c r="F627" s="345" t="s">
        <v>1537</v>
      </c>
      <c r="G627" s="352" t="s">
        <v>1041</v>
      </c>
      <c r="H627" s="343" t="s">
        <v>336</v>
      </c>
      <c r="I627" s="343" t="s">
        <v>1863</v>
      </c>
      <c r="J627" s="346">
        <v>337179</v>
      </c>
      <c r="K627" s="347">
        <v>-8.0254247916669602E-2</v>
      </c>
      <c r="L627" s="346">
        <v>372332</v>
      </c>
      <c r="M627" s="346">
        <v>328145</v>
      </c>
      <c r="N627" s="346">
        <v>319294</v>
      </c>
      <c r="O627" s="346">
        <v>134391</v>
      </c>
      <c r="P627" s="346">
        <v>531733</v>
      </c>
      <c r="Q627" s="346">
        <v>-7763.9034955043026</v>
      </c>
      <c r="R627" s="346">
        <v>-66337.410116865329</v>
      </c>
      <c r="S627" s="346">
        <v>-23817.935765170812</v>
      </c>
      <c r="T627" s="346">
        <v>-29649.994771124359</v>
      </c>
      <c r="U627" s="346">
        <v>-7730.9911428088672</v>
      </c>
      <c r="V627" s="353">
        <f t="shared" si="47"/>
        <v>0.12427422820750809</v>
      </c>
      <c r="W627" s="288">
        <v>0.12452272936564601</v>
      </c>
      <c r="X627" s="288">
        <v>0.13326763690426072</v>
      </c>
      <c r="Y627" s="288">
        <v>0.14465685932041475</v>
      </c>
      <c r="Z627" s="288">
        <v>0.16435889242014409</v>
      </c>
      <c r="AA627" s="288">
        <v>0.1023236454779481</v>
      </c>
      <c r="AB627" s="288">
        <v>7.651560575663488E-2</v>
      </c>
      <c r="AC627" s="345" t="str">
        <f t="shared" si="48"/>
        <v>Rangpur FR Non-PNP</v>
      </c>
      <c r="AD627" s="363">
        <v>372332</v>
      </c>
      <c r="AE627" s="363">
        <v>328145</v>
      </c>
      <c r="AF627" s="363">
        <v>319294</v>
      </c>
      <c r="AG627" s="363">
        <v>134391</v>
      </c>
      <c r="AH627" s="363">
        <v>531733</v>
      </c>
      <c r="AI627" s="363">
        <v>1150171</v>
      </c>
      <c r="AJ627" s="364">
        <f t="shared" si="49"/>
        <v>2836066</v>
      </c>
      <c r="AK627" s="365">
        <v>46280.991900000001</v>
      </c>
      <c r="AL627" s="365">
        <v>43741.728499999997</v>
      </c>
      <c r="AM627" s="365">
        <v>46169.767800000001</v>
      </c>
      <c r="AN627" s="365">
        <v>22093.716</v>
      </c>
      <c r="AO627" s="365">
        <v>52003.7808</v>
      </c>
      <c r="AP627" s="365">
        <v>88218.269100000005</v>
      </c>
      <c r="AQ627" s="366">
        <f t="shared" si="50"/>
        <v>298508.25410000002</v>
      </c>
      <c r="AR627" s="288">
        <f t="shared" si="51"/>
        <v>0.10525433967333624</v>
      </c>
      <c r="AS627" s="357" t="s">
        <v>1501</v>
      </c>
    </row>
    <row r="628" spans="1:45">
      <c r="A628" s="343">
        <v>453</v>
      </c>
      <c r="B628" s="343" t="s">
        <v>1568</v>
      </c>
      <c r="C628" s="343" t="s">
        <v>2260</v>
      </c>
      <c r="D628" s="343">
        <v>983</v>
      </c>
      <c r="E628" s="345" t="s">
        <v>195</v>
      </c>
      <c r="F628" s="345" t="s">
        <v>1537</v>
      </c>
      <c r="G628" s="352" t="s">
        <v>1041</v>
      </c>
      <c r="H628" s="343" t="s">
        <v>76</v>
      </c>
      <c r="I628" s="343" t="s">
        <v>1863</v>
      </c>
      <c r="J628" s="346">
        <v>1386312.2</v>
      </c>
      <c r="K628" s="347">
        <v>4.5478437021880272E-2</v>
      </c>
      <c r="L628" s="346">
        <v>1354022</v>
      </c>
      <c r="M628" s="346">
        <v>1527837</v>
      </c>
      <c r="N628" s="346">
        <v>1509259</v>
      </c>
      <c r="O628" s="346">
        <v>1072581</v>
      </c>
      <c r="P628" s="346">
        <v>1467862</v>
      </c>
      <c r="Q628" s="346">
        <v>41913.466810119862</v>
      </c>
      <c r="R628" s="346">
        <v>54966.4729346901</v>
      </c>
      <c r="S628" s="346">
        <v>103096.34591069983</v>
      </c>
      <c r="T628" s="346">
        <v>35897.429475063749</v>
      </c>
      <c r="U628" s="346">
        <v>79362.845271247876</v>
      </c>
      <c r="V628" s="353">
        <f t="shared" si="47"/>
        <v>0.15748499023559923</v>
      </c>
      <c r="W628" s="288">
        <v>0.1501204652123922</v>
      </c>
      <c r="X628" s="288">
        <v>0.15543813880541812</v>
      </c>
      <c r="Y628" s="288">
        <v>0.15995980471677604</v>
      </c>
      <c r="Z628" s="288">
        <v>0.16847202760604085</v>
      </c>
      <c r="AA628" s="288">
        <v>0.15388965619609463</v>
      </c>
      <c r="AB628" s="288">
        <v>0.15702984887687349</v>
      </c>
      <c r="AC628" s="345" t="str">
        <f t="shared" si="48"/>
        <v>Chattogram FR Non-PNP</v>
      </c>
      <c r="AD628" s="363">
        <v>1354022</v>
      </c>
      <c r="AE628" s="363">
        <v>1527837</v>
      </c>
      <c r="AF628" s="363">
        <v>1509259</v>
      </c>
      <c r="AG628" s="363">
        <v>1072581</v>
      </c>
      <c r="AH628" s="363">
        <v>1467862</v>
      </c>
      <c r="AI628" s="363">
        <v>1034177</v>
      </c>
      <c r="AJ628" s="364">
        <f t="shared" si="49"/>
        <v>7965738</v>
      </c>
      <c r="AK628" s="365">
        <v>205675.9418</v>
      </c>
      <c r="AL628" s="365">
        <v>237272.62019999998</v>
      </c>
      <c r="AM628" s="365">
        <v>241179.4284</v>
      </c>
      <c r="AN628" s="365">
        <v>180729.89850000001</v>
      </c>
      <c r="AO628" s="365">
        <v>225463.75679999997</v>
      </c>
      <c r="AP628" s="365">
        <v>162469.20669999998</v>
      </c>
      <c r="AQ628" s="366">
        <f t="shared" si="50"/>
        <v>1252790.8524</v>
      </c>
      <c r="AR628" s="288">
        <f t="shared" si="51"/>
        <v>0.15727241498527819</v>
      </c>
      <c r="AS628" s="357" t="s">
        <v>1494</v>
      </c>
    </row>
    <row r="629" spans="1:45" hidden="1">
      <c r="A629" s="343">
        <v>778</v>
      </c>
      <c r="B629" s="343" t="s">
        <v>1654</v>
      </c>
      <c r="C629" s="343" t="s">
        <v>2261</v>
      </c>
      <c r="D629" s="343">
        <v>1234</v>
      </c>
      <c r="E629" s="345" t="s">
        <v>189</v>
      </c>
      <c r="F629" s="345" t="s">
        <v>1537</v>
      </c>
      <c r="G629" s="352" t="s">
        <v>1041</v>
      </c>
      <c r="H629" s="343" t="s">
        <v>1564</v>
      </c>
      <c r="I629" s="343" t="s">
        <v>1863</v>
      </c>
      <c r="J629" s="346">
        <v>677151.8</v>
      </c>
      <c r="K629" s="347">
        <v>4.2403755353395056E-3</v>
      </c>
      <c r="L629" s="346">
        <v>676231</v>
      </c>
      <c r="M629" s="346">
        <v>740455</v>
      </c>
      <c r="N629" s="346">
        <v>808566</v>
      </c>
      <c r="O629" s="346">
        <v>506083</v>
      </c>
      <c r="P629" s="346">
        <v>654424</v>
      </c>
      <c r="Q629" s="346">
        <v>4620.0575127143529</v>
      </c>
      <c r="R629" s="346">
        <v>-4666.7295861016901</v>
      </c>
      <c r="S629" s="346">
        <v>44009.731957734024</v>
      </c>
      <c r="T629" s="346">
        <v>-10723.292492634297</v>
      </c>
      <c r="U629" s="346">
        <v>-18882.877759556839</v>
      </c>
      <c r="V629" s="353">
        <f t="shared" si="47"/>
        <v>0.1566194119975558</v>
      </c>
      <c r="W629" s="288">
        <v>0.13328576419117111</v>
      </c>
      <c r="X629" s="288">
        <v>0.14840621482990884</v>
      </c>
      <c r="Y629" s="288">
        <v>0.16088599596279404</v>
      </c>
      <c r="Z629" s="288">
        <v>0.17735080658951888</v>
      </c>
      <c r="AA629" s="288">
        <v>0.15024532256072115</v>
      </c>
      <c r="AB629" s="288">
        <v>0.16954236785122095</v>
      </c>
      <c r="AC629" s="345" t="str">
        <f t="shared" si="48"/>
        <v>Barishal FR Non-PNP</v>
      </c>
      <c r="AD629" s="363">
        <v>676231</v>
      </c>
      <c r="AE629" s="363">
        <v>740455</v>
      </c>
      <c r="AF629" s="363">
        <v>808566</v>
      </c>
      <c r="AG629" s="363">
        <v>506083</v>
      </c>
      <c r="AH629" s="363">
        <v>654424</v>
      </c>
      <c r="AI629" s="363">
        <v>459538</v>
      </c>
      <c r="AJ629" s="364">
        <f t="shared" si="49"/>
        <v>3845297</v>
      </c>
      <c r="AK629" s="365">
        <v>90209.482199999999</v>
      </c>
      <c r="AL629" s="365">
        <v>108772.5457</v>
      </c>
      <c r="AM629" s="365">
        <v>129612.8092</v>
      </c>
      <c r="AN629" s="365">
        <v>89779.124200000006</v>
      </c>
      <c r="AO629" s="365">
        <v>98555.953200000004</v>
      </c>
      <c r="AP629" s="365">
        <v>77474.397599999997</v>
      </c>
      <c r="AQ629" s="366">
        <f t="shared" si="50"/>
        <v>594404.31209999998</v>
      </c>
      <c r="AR629" s="288">
        <f t="shared" si="51"/>
        <v>0.15457955838001589</v>
      </c>
      <c r="AS629" s="357" t="s">
        <v>1495</v>
      </c>
    </row>
    <row r="630" spans="1:45" hidden="1">
      <c r="A630" s="343">
        <v>125</v>
      </c>
      <c r="B630" s="343" t="s">
        <v>1648</v>
      </c>
      <c r="C630" s="343" t="s">
        <v>2262</v>
      </c>
      <c r="D630" s="343">
        <v>1540</v>
      </c>
      <c r="E630" s="345" t="s">
        <v>52</v>
      </c>
      <c r="F630" s="345" t="s">
        <v>1537</v>
      </c>
      <c r="G630" s="352" t="s">
        <v>1041</v>
      </c>
      <c r="H630" s="343" t="s">
        <v>52</v>
      </c>
      <c r="I630" s="343" t="s">
        <v>52</v>
      </c>
      <c r="J630" s="346">
        <v>3663452.4</v>
      </c>
      <c r="K630" s="347">
        <v>5.5917059409542662E-2</v>
      </c>
      <c r="L630" s="346">
        <v>3517480</v>
      </c>
      <c r="M630" s="346">
        <v>3361990</v>
      </c>
      <c r="N630" s="346">
        <v>3712885</v>
      </c>
      <c r="O630" s="346">
        <v>3715344</v>
      </c>
      <c r="P630" s="346">
        <v>4009563</v>
      </c>
      <c r="Q630" s="346">
        <v>133382.0340656247</v>
      </c>
      <c r="R630" s="346">
        <v>167889.01271070738</v>
      </c>
      <c r="S630" s="346">
        <v>210335.74948014313</v>
      </c>
      <c r="T630" s="346">
        <v>235564.15917797451</v>
      </c>
      <c r="U630" s="346">
        <v>277076.47203970846</v>
      </c>
      <c r="V630" s="353">
        <f t="shared" si="47"/>
        <v>0.16388666440214494</v>
      </c>
      <c r="W630" s="288">
        <v>0.16512199552063486</v>
      </c>
      <c r="X630" s="288">
        <v>0.16605428186539378</v>
      </c>
      <c r="Y630" s="288">
        <v>0.14578054923200851</v>
      </c>
      <c r="Z630" s="288">
        <v>0.172722718454938</v>
      </c>
      <c r="AA630" s="288">
        <v>0.15679273656113116</v>
      </c>
      <c r="AB630" s="288">
        <v>0.17684770477876344</v>
      </c>
      <c r="AC630" s="345" t="str">
        <f t="shared" si="48"/>
        <v>Dhaka FR Non-PNP</v>
      </c>
      <c r="AD630" s="363">
        <v>3517480</v>
      </c>
      <c r="AE630" s="363">
        <v>3361990</v>
      </c>
      <c r="AF630" s="363">
        <v>3712885</v>
      </c>
      <c r="AG630" s="363">
        <v>3715344</v>
      </c>
      <c r="AH630" s="363">
        <v>4009563</v>
      </c>
      <c r="AI630" s="363">
        <v>3528516</v>
      </c>
      <c r="AJ630" s="364">
        <f t="shared" si="49"/>
        <v>21845778</v>
      </c>
      <c r="AK630" s="365">
        <v>586364.08269999991</v>
      </c>
      <c r="AL630" s="365">
        <v>560780.26560000004</v>
      </c>
      <c r="AM630" s="365">
        <v>537625.89280000003</v>
      </c>
      <c r="AN630" s="365">
        <v>642011.44319999998</v>
      </c>
      <c r="AO630" s="365">
        <v>623487.51300000004</v>
      </c>
      <c r="AP630" s="365">
        <v>624875.21250000002</v>
      </c>
      <c r="AQ630" s="366">
        <f t="shared" si="50"/>
        <v>3575144.4098</v>
      </c>
      <c r="AR630" s="288">
        <f t="shared" si="51"/>
        <v>0.16365379204164759</v>
      </c>
      <c r="AS630" s="357" t="s">
        <v>1497</v>
      </c>
    </row>
    <row r="631" spans="1:45">
      <c r="A631" s="343">
        <v>817</v>
      </c>
      <c r="B631" s="343" t="s">
        <v>1659</v>
      </c>
      <c r="C631" s="343" t="s">
        <v>2263</v>
      </c>
      <c r="D631" s="343">
        <v>1416</v>
      </c>
      <c r="E631" s="345" t="s">
        <v>195</v>
      </c>
      <c r="F631" s="345" t="s">
        <v>1537</v>
      </c>
      <c r="G631" s="352" t="s">
        <v>1041</v>
      </c>
      <c r="H631" s="343" t="s">
        <v>162</v>
      </c>
      <c r="I631" s="343" t="s">
        <v>1863</v>
      </c>
      <c r="J631" s="346">
        <v>673821.6</v>
      </c>
      <c r="K631" s="347">
        <v>-1.4501803812172189E-2</v>
      </c>
      <c r="L631" s="346">
        <v>494170</v>
      </c>
      <c r="M631" s="346">
        <v>666489</v>
      </c>
      <c r="N631" s="346">
        <v>812769</v>
      </c>
      <c r="O631" s="346">
        <v>608175</v>
      </c>
      <c r="P631" s="346">
        <v>787505</v>
      </c>
      <c r="Q631" s="346">
        <v>-34409.477333065734</v>
      </c>
      <c r="R631" s="346">
        <v>-16351.158135642283</v>
      </c>
      <c r="S631" s="346">
        <v>12348.904645510222</v>
      </c>
      <c r="T631" s="346">
        <v>-10935.725623956198</v>
      </c>
      <c r="U631" s="346">
        <v>489.31320913416857</v>
      </c>
      <c r="V631" s="353">
        <f t="shared" si="47"/>
        <v>0.14125378821159898</v>
      </c>
      <c r="W631" s="288">
        <v>0.15109338352955651</v>
      </c>
      <c r="X631" s="288">
        <v>0.14705514593100102</v>
      </c>
      <c r="Y631" s="288">
        <v>0.14281871981790265</v>
      </c>
      <c r="Z631" s="288">
        <v>0.138430907048604</v>
      </c>
      <c r="AA631" s="288">
        <v>0.12085873640861088</v>
      </c>
      <c r="AB631" s="288">
        <v>0.14726583653391881</v>
      </c>
      <c r="AC631" s="345" t="str">
        <f t="shared" si="48"/>
        <v>Chattogram FR Non-PNP</v>
      </c>
      <c r="AD631" s="363">
        <v>494170</v>
      </c>
      <c r="AE631" s="363">
        <v>666489</v>
      </c>
      <c r="AF631" s="363">
        <v>812769</v>
      </c>
      <c r="AG631" s="363">
        <v>608175</v>
      </c>
      <c r="AH631" s="363">
        <v>787505</v>
      </c>
      <c r="AI631" s="363">
        <v>511850</v>
      </c>
      <c r="AJ631" s="364">
        <f t="shared" si="49"/>
        <v>3880958</v>
      </c>
      <c r="AK631" s="365">
        <v>74520.685199999993</v>
      </c>
      <c r="AL631" s="365">
        <v>97907.234100000001</v>
      </c>
      <c r="AM631" s="365">
        <v>116063.41320000001</v>
      </c>
      <c r="AN631" s="365">
        <v>84171.558399999994</v>
      </c>
      <c r="AO631" s="365">
        <v>93240.592000000004</v>
      </c>
      <c r="AP631" s="365">
        <v>75395.50499999999</v>
      </c>
      <c r="AQ631" s="366">
        <f t="shared" si="50"/>
        <v>541298.98789999995</v>
      </c>
      <c r="AR631" s="288">
        <f t="shared" si="51"/>
        <v>0.13947561089298052</v>
      </c>
      <c r="AS631" s="357" t="s">
        <v>1494</v>
      </c>
    </row>
    <row r="632" spans="1:45" hidden="1">
      <c r="A632" s="343">
        <v>622</v>
      </c>
      <c r="B632" s="343" t="s">
        <v>1657</v>
      </c>
      <c r="C632" s="343" t="s">
        <v>2264</v>
      </c>
      <c r="D632" s="343">
        <v>811</v>
      </c>
      <c r="E632" s="345" t="s">
        <v>189</v>
      </c>
      <c r="F632" s="345" t="s">
        <v>1537</v>
      </c>
      <c r="G632" s="352" t="s">
        <v>1041</v>
      </c>
      <c r="H632" s="343" t="s">
        <v>189</v>
      </c>
      <c r="I632" s="343" t="s">
        <v>1863</v>
      </c>
      <c r="J632" s="346">
        <v>1188929</v>
      </c>
      <c r="K632" s="347">
        <v>3.7866879229119334E-2</v>
      </c>
      <c r="L632" s="346">
        <v>1285397</v>
      </c>
      <c r="M632" s="346">
        <v>1170814</v>
      </c>
      <c r="N632" s="346">
        <v>1310183</v>
      </c>
      <c r="O632" s="346">
        <v>925845</v>
      </c>
      <c r="P632" s="346">
        <v>1252406</v>
      </c>
      <c r="Q632" s="346">
        <v>58818.122898062371</v>
      </c>
      <c r="R632" s="346">
        <v>45148.13262009091</v>
      </c>
      <c r="S632" s="346">
        <v>58277.099948670977</v>
      </c>
      <c r="T632" s="346">
        <v>13517.032249986281</v>
      </c>
      <c r="U632" s="346">
        <v>49344.766558177565</v>
      </c>
      <c r="V632" s="353">
        <f t="shared" si="47"/>
        <v>0.15861643258966435</v>
      </c>
      <c r="W632" s="288">
        <v>0.15602270655136585</v>
      </c>
      <c r="X632" s="288">
        <v>0.15393017761900882</v>
      </c>
      <c r="Y632" s="288">
        <v>0.1502661644943809</v>
      </c>
      <c r="Z632" s="288">
        <v>0.16915554562986046</v>
      </c>
      <c r="AA632" s="288">
        <v>0.15226726268388369</v>
      </c>
      <c r="AB632" s="288">
        <v>0.17005673855948633</v>
      </c>
      <c r="AC632" s="345" t="str">
        <f t="shared" si="48"/>
        <v>Barishal FR Non-PNP</v>
      </c>
      <c r="AD632" s="363">
        <v>1285397</v>
      </c>
      <c r="AE632" s="363">
        <v>1170814</v>
      </c>
      <c r="AF632" s="363">
        <v>1310183</v>
      </c>
      <c r="AG632" s="363">
        <v>925845</v>
      </c>
      <c r="AH632" s="363">
        <v>1252406</v>
      </c>
      <c r="AI632" s="363">
        <v>931597</v>
      </c>
      <c r="AJ632" s="364">
        <f t="shared" si="49"/>
        <v>6876242</v>
      </c>
      <c r="AK632" s="365">
        <v>200136.15720000002</v>
      </c>
      <c r="AL632" s="365">
        <v>184326.73280000003</v>
      </c>
      <c r="AM632" s="365">
        <v>196396.13190000001</v>
      </c>
      <c r="AN632" s="365">
        <v>156653.3124</v>
      </c>
      <c r="AO632" s="365">
        <v>196627.58499999999</v>
      </c>
      <c r="AP632" s="365">
        <v>158371.66</v>
      </c>
      <c r="AQ632" s="366">
        <f t="shared" si="50"/>
        <v>1092511.5792999999</v>
      </c>
      <c r="AR632" s="288">
        <f t="shared" si="51"/>
        <v>0.15888207240233834</v>
      </c>
      <c r="AS632" s="357" t="s">
        <v>1495</v>
      </c>
    </row>
    <row r="633" spans="1:45" hidden="1">
      <c r="A633" s="343">
        <v>810</v>
      </c>
      <c r="B633" s="343" t="s">
        <v>1646</v>
      </c>
      <c r="C633" s="343" t="s">
        <v>2265</v>
      </c>
      <c r="D633" s="343">
        <v>1642</v>
      </c>
      <c r="E633" s="345" t="s">
        <v>389</v>
      </c>
      <c r="F633" s="345" t="s">
        <v>1537</v>
      </c>
      <c r="G633" s="352" t="s">
        <v>1041</v>
      </c>
      <c r="H633" s="343" t="s">
        <v>389</v>
      </c>
      <c r="I633" s="343" t="s">
        <v>1863</v>
      </c>
      <c r="J633" s="346">
        <v>1359058.8</v>
      </c>
      <c r="K633" s="347">
        <v>5.7542598661537422E-2</v>
      </c>
      <c r="L633" s="346">
        <v>1558665</v>
      </c>
      <c r="M633" s="346">
        <v>1404523</v>
      </c>
      <c r="N633" s="346">
        <v>1377109</v>
      </c>
      <c r="O633" s="346">
        <v>1133752</v>
      </c>
      <c r="P633" s="346">
        <v>1321245</v>
      </c>
      <c r="Q633" s="346">
        <v>105778.06925599792</v>
      </c>
      <c r="R633" s="346">
        <v>60781.299356262432</v>
      </c>
      <c r="S633" s="346">
        <v>78187.36858787309</v>
      </c>
      <c r="T633" s="346">
        <v>75811.620624912524</v>
      </c>
      <c r="U633" s="346">
        <v>70460.517604107299</v>
      </c>
      <c r="V633" s="353">
        <f t="shared" si="47"/>
        <v>0.15976248911886368</v>
      </c>
      <c r="W633" s="288">
        <v>0.16839259738586171</v>
      </c>
      <c r="X633" s="288">
        <v>0.15486603738037868</v>
      </c>
      <c r="Y633" s="288">
        <v>0.14689355415433086</v>
      </c>
      <c r="Z633" s="288">
        <v>0.16696247834355854</v>
      </c>
      <c r="AA633" s="288">
        <v>0.15105845792330816</v>
      </c>
      <c r="AB633" s="288">
        <v>0.17040180952574396</v>
      </c>
      <c r="AC633" s="345" t="str">
        <f t="shared" si="48"/>
        <v>Rangpur FR Non-PNP</v>
      </c>
      <c r="AD633" s="363">
        <v>1558665</v>
      </c>
      <c r="AE633" s="363">
        <v>1404523</v>
      </c>
      <c r="AF633" s="363">
        <v>1377109</v>
      </c>
      <c r="AG633" s="363">
        <v>1133752</v>
      </c>
      <c r="AH633" s="363">
        <v>1321245</v>
      </c>
      <c r="AI633" s="363">
        <v>1117956</v>
      </c>
      <c r="AJ633" s="364">
        <f t="shared" si="49"/>
        <v>7913250</v>
      </c>
      <c r="AK633" s="365">
        <v>264349.7536</v>
      </c>
      <c r="AL633" s="365">
        <v>219246.04029999999</v>
      </c>
      <c r="AM633" s="365">
        <v>200644.7813</v>
      </c>
      <c r="AN633" s="365">
        <v>189336.41700000002</v>
      </c>
      <c r="AO633" s="365">
        <v>200432.71480000002</v>
      </c>
      <c r="AP633" s="365">
        <v>190599.7335</v>
      </c>
      <c r="AQ633" s="366">
        <f t="shared" si="50"/>
        <v>1264609.4405</v>
      </c>
      <c r="AR633" s="288">
        <f t="shared" si="51"/>
        <v>0.15980911010014848</v>
      </c>
      <c r="AS633" s="357" t="s">
        <v>1501</v>
      </c>
    </row>
    <row r="634" spans="1:45" hidden="1">
      <c r="A634" s="343">
        <v>495</v>
      </c>
      <c r="B634" s="343" t="s">
        <v>263</v>
      </c>
      <c r="C634" s="343" t="s">
        <v>2266</v>
      </c>
      <c r="D634" s="343">
        <v>1200</v>
      </c>
      <c r="E634" s="345" t="s">
        <v>131</v>
      </c>
      <c r="F634" s="345" t="s">
        <v>1537</v>
      </c>
      <c r="G634" s="352" t="s">
        <v>1041</v>
      </c>
      <c r="H634" s="343" t="s">
        <v>131</v>
      </c>
      <c r="I634" s="343" t="s">
        <v>1863</v>
      </c>
      <c r="J634" s="346">
        <v>1485647.4</v>
      </c>
      <c r="K634" s="347">
        <v>5.4241513437375058E-2</v>
      </c>
      <c r="L634" s="346">
        <v>1371828</v>
      </c>
      <c r="M634" s="346">
        <v>1569753</v>
      </c>
      <c r="N634" s="346">
        <v>1670396</v>
      </c>
      <c r="O634" s="346">
        <v>1251242</v>
      </c>
      <c r="P634" s="346">
        <v>1565018</v>
      </c>
      <c r="Q634" s="346">
        <v>72228.332204175647</v>
      </c>
      <c r="R634" s="346">
        <v>75741.97528132255</v>
      </c>
      <c r="S634" s="346">
        <v>110643.48142113065</v>
      </c>
      <c r="T634" s="346">
        <v>56442.399802801607</v>
      </c>
      <c r="U634" s="346">
        <v>87862.628342076088</v>
      </c>
      <c r="V634" s="353">
        <f t="shared" si="47"/>
        <v>0.15792725637638677</v>
      </c>
      <c r="W634" s="288">
        <v>0.16103859161078918</v>
      </c>
      <c r="X634" s="288">
        <v>0.1503694329992839</v>
      </c>
      <c r="Y634" s="288">
        <v>0.15481808355941765</v>
      </c>
      <c r="Z634" s="288">
        <v>0.16451869062698127</v>
      </c>
      <c r="AA634" s="288">
        <v>0.15301990634282545</v>
      </c>
      <c r="AB634" s="288">
        <v>0.1637988331190231</v>
      </c>
      <c r="AC634" s="345" t="str">
        <f t="shared" si="48"/>
        <v>Sylhet FR Non-PNP</v>
      </c>
      <c r="AD634" s="363">
        <v>1371828</v>
      </c>
      <c r="AE634" s="363">
        <v>1569753</v>
      </c>
      <c r="AF634" s="363">
        <v>1670396</v>
      </c>
      <c r="AG634" s="363">
        <v>1251242</v>
      </c>
      <c r="AH634" s="363">
        <v>1565018</v>
      </c>
      <c r="AI634" s="363">
        <v>1291980</v>
      </c>
      <c r="AJ634" s="364">
        <f t="shared" si="49"/>
        <v>8720217</v>
      </c>
      <c r="AK634" s="365">
        <v>223059.2328</v>
      </c>
      <c r="AL634" s="365">
        <v>236090.55040000001</v>
      </c>
      <c r="AM634" s="365">
        <v>258744.18550000002</v>
      </c>
      <c r="AN634" s="365">
        <v>205829.30900000001</v>
      </c>
      <c r="AO634" s="365">
        <v>241012.772</v>
      </c>
      <c r="AP634" s="365">
        <v>211489.92320000002</v>
      </c>
      <c r="AQ634" s="366">
        <f t="shared" si="50"/>
        <v>1376225.9729000002</v>
      </c>
      <c r="AR634" s="288">
        <f t="shared" si="51"/>
        <v>0.15782015205584909</v>
      </c>
      <c r="AS634" s="357" t="s">
        <v>1500</v>
      </c>
    </row>
    <row r="635" spans="1:45" hidden="1">
      <c r="A635" s="343">
        <v>127</v>
      </c>
      <c r="B635" s="343" t="s">
        <v>1655</v>
      </c>
      <c r="C635" s="343" t="s">
        <v>2267</v>
      </c>
      <c r="D635" s="343">
        <v>3671</v>
      </c>
      <c r="E635" s="345" t="s">
        <v>52</v>
      </c>
      <c r="F635" s="345" t="s">
        <v>1537</v>
      </c>
      <c r="G635" s="352" t="s">
        <v>1041</v>
      </c>
      <c r="H635" s="343" t="s">
        <v>52</v>
      </c>
      <c r="I635" s="343" t="s">
        <v>52</v>
      </c>
      <c r="J635" s="346">
        <v>8644318.8000000007</v>
      </c>
      <c r="K635" s="347">
        <v>3.0512414039763569E-2</v>
      </c>
      <c r="L635" s="346">
        <v>8363241</v>
      </c>
      <c r="M635" s="346">
        <v>8254316</v>
      </c>
      <c r="N635" s="346">
        <v>8606483</v>
      </c>
      <c r="O635" s="346">
        <v>8367946</v>
      </c>
      <c r="P635" s="346">
        <v>9629608</v>
      </c>
      <c r="Q635" s="346">
        <v>154169.90762197459</v>
      </c>
      <c r="R635" s="346">
        <v>260399.99606085336</v>
      </c>
      <c r="S635" s="346">
        <v>368558.38328803913</v>
      </c>
      <c r="T635" s="346">
        <v>192768.98368111998</v>
      </c>
      <c r="U635" s="346">
        <v>342897.90093457396</v>
      </c>
      <c r="V635" s="353">
        <f t="shared" si="47"/>
        <v>0.17066041138527763</v>
      </c>
      <c r="W635" s="288">
        <v>0.17268327569787567</v>
      </c>
      <c r="X635" s="288">
        <v>0.17060267387542258</v>
      </c>
      <c r="Y635" s="288">
        <v>0.1648804550507304</v>
      </c>
      <c r="Z635" s="288">
        <v>0.17316838148518535</v>
      </c>
      <c r="AA635" s="288">
        <v>0.16136044501397503</v>
      </c>
      <c r="AB635" s="288">
        <v>0.18126723718847668</v>
      </c>
      <c r="AC635" s="345" t="str">
        <f t="shared" si="48"/>
        <v>Dhaka FR Non-PNP</v>
      </c>
      <c r="AD635" s="363">
        <v>8363241</v>
      </c>
      <c r="AE635" s="363">
        <v>8254316</v>
      </c>
      <c r="AF635" s="363">
        <v>8606483</v>
      </c>
      <c r="AG635" s="363">
        <v>8367946</v>
      </c>
      <c r="AH635" s="363">
        <v>9629608</v>
      </c>
      <c r="AI635" s="363">
        <v>7954787</v>
      </c>
      <c r="AJ635" s="364">
        <f t="shared" si="49"/>
        <v>51176381</v>
      </c>
      <c r="AK635" s="365">
        <v>1441823.0932</v>
      </c>
      <c r="AL635" s="365">
        <v>1413138.8991999999</v>
      </c>
      <c r="AM635" s="365">
        <v>1420069.86</v>
      </c>
      <c r="AN635" s="365">
        <v>1449328.2471999999</v>
      </c>
      <c r="AO635" s="365">
        <v>1540737.44</v>
      </c>
      <c r="AP635" s="365">
        <v>1440551.2572000001</v>
      </c>
      <c r="AQ635" s="366">
        <f t="shared" si="50"/>
        <v>8705648.7968000006</v>
      </c>
      <c r="AR635" s="288">
        <f t="shared" si="51"/>
        <v>0.17011067657949475</v>
      </c>
      <c r="AS635" s="357" t="s">
        <v>1497</v>
      </c>
    </row>
    <row r="636" spans="1:45" hidden="1">
      <c r="A636" s="343">
        <v>551</v>
      </c>
      <c r="B636" s="343" t="s">
        <v>1653</v>
      </c>
      <c r="C636" s="343" t="s">
        <v>2268</v>
      </c>
      <c r="D636" s="343">
        <v>1728</v>
      </c>
      <c r="E636" s="345" t="s">
        <v>107</v>
      </c>
      <c r="F636" s="345" t="s">
        <v>1537</v>
      </c>
      <c r="G636" s="352" t="s">
        <v>1041</v>
      </c>
      <c r="H636" s="343" t="s">
        <v>107</v>
      </c>
      <c r="I636" s="343" t="s">
        <v>1863</v>
      </c>
      <c r="J636" s="346">
        <v>986640.6</v>
      </c>
      <c r="K636" s="347">
        <v>4.8484336381139505E-2</v>
      </c>
      <c r="L636" s="346">
        <v>903268</v>
      </c>
      <c r="M636" s="346">
        <v>902238</v>
      </c>
      <c r="N636" s="346">
        <v>1202319</v>
      </c>
      <c r="O636" s="346">
        <v>793435</v>
      </c>
      <c r="P636" s="346">
        <v>1131943</v>
      </c>
      <c r="Q636" s="346">
        <v>20773.686536636029</v>
      </c>
      <c r="R636" s="346">
        <v>29807.190219970274</v>
      </c>
      <c r="S636" s="346">
        <v>84017.984987848991</v>
      </c>
      <c r="T636" s="346">
        <v>38897.639836663468</v>
      </c>
      <c r="U636" s="346">
        <v>65686.572107327782</v>
      </c>
      <c r="V636" s="353">
        <f t="shared" si="47"/>
        <v>0.1747611574021927</v>
      </c>
      <c r="W636" s="288">
        <v>0.16731375160067541</v>
      </c>
      <c r="X636" s="288">
        <v>0.17317421036888953</v>
      </c>
      <c r="Y636" s="288">
        <v>0.17457478063513474</v>
      </c>
      <c r="Z636" s="288">
        <v>0.1841348003296196</v>
      </c>
      <c r="AA636" s="288">
        <v>0.16241628703478642</v>
      </c>
      <c r="AB636" s="288">
        <v>0.18695311444405052</v>
      </c>
      <c r="AC636" s="345" t="str">
        <f t="shared" si="48"/>
        <v>Rajshahi FR Non-PNP</v>
      </c>
      <c r="AD636" s="363">
        <v>903268</v>
      </c>
      <c r="AE636" s="363">
        <v>902238</v>
      </c>
      <c r="AF636" s="363">
        <v>1202319</v>
      </c>
      <c r="AG636" s="363">
        <v>793435</v>
      </c>
      <c r="AH636" s="363">
        <v>1131943</v>
      </c>
      <c r="AI636" s="363">
        <v>956893</v>
      </c>
      <c r="AJ636" s="364">
        <f t="shared" si="49"/>
        <v>5890096</v>
      </c>
      <c r="AK636" s="365">
        <v>151839.5189</v>
      </c>
      <c r="AL636" s="365">
        <v>156267.7948</v>
      </c>
      <c r="AM636" s="365">
        <v>209683.91039999999</v>
      </c>
      <c r="AN636" s="365">
        <v>146309.41400000002</v>
      </c>
      <c r="AO636" s="365">
        <v>180658.10279999999</v>
      </c>
      <c r="AP636" s="365">
        <v>178723.51519999999</v>
      </c>
      <c r="AQ636" s="366">
        <f t="shared" si="50"/>
        <v>1023482.2561</v>
      </c>
      <c r="AR636" s="288">
        <f t="shared" si="51"/>
        <v>0.17376325548853533</v>
      </c>
      <c r="AS636" s="357" t="s">
        <v>1499</v>
      </c>
    </row>
    <row r="637" spans="1:45" hidden="1">
      <c r="A637" s="343">
        <v>189</v>
      </c>
      <c r="B637" s="343" t="s">
        <v>1628</v>
      </c>
      <c r="C637" s="343" t="s">
        <v>2269</v>
      </c>
      <c r="D637" s="343">
        <v>2830</v>
      </c>
      <c r="E637" s="345" t="s">
        <v>52</v>
      </c>
      <c r="F637" s="345" t="s">
        <v>1537</v>
      </c>
      <c r="G637" s="352" t="s">
        <v>1041</v>
      </c>
      <c r="H637" s="343" t="s">
        <v>52</v>
      </c>
      <c r="I637" s="343" t="s">
        <v>52</v>
      </c>
      <c r="J637" s="346">
        <v>2349974.2000000002</v>
      </c>
      <c r="K637" s="347">
        <v>6.5556647321530839E-2</v>
      </c>
      <c r="L637" s="346">
        <v>2041090</v>
      </c>
      <c r="M637" s="346">
        <v>2198332</v>
      </c>
      <c r="N637" s="346">
        <v>2570851</v>
      </c>
      <c r="O637" s="346">
        <v>2227328</v>
      </c>
      <c r="P637" s="346">
        <v>2712270</v>
      </c>
      <c r="Q637" s="346">
        <v>124186.57710979949</v>
      </c>
      <c r="R637" s="346">
        <v>116539.19923461002</v>
      </c>
      <c r="S637" s="346">
        <v>194024.35466554126</v>
      </c>
      <c r="T637" s="346">
        <v>138625.68225297699</v>
      </c>
      <c r="U637" s="346">
        <v>196906.33595755522</v>
      </c>
      <c r="V637" s="353">
        <f t="shared" si="47"/>
        <v>0.17019702915824633</v>
      </c>
      <c r="W637" s="288">
        <v>0.16717722965530288</v>
      </c>
      <c r="X637" s="288">
        <v>0.16917099725102183</v>
      </c>
      <c r="Y637" s="288">
        <v>0.16189701833778558</v>
      </c>
      <c r="Z637" s="288">
        <v>0.1730376371461321</v>
      </c>
      <c r="AA637" s="288">
        <v>0.16602946377728711</v>
      </c>
      <c r="AB637" s="288">
        <v>0.1838698287819486</v>
      </c>
      <c r="AC637" s="345" t="str">
        <f t="shared" si="48"/>
        <v>Dhaka FR Non-PNP</v>
      </c>
      <c r="AD637" s="363">
        <v>2041090</v>
      </c>
      <c r="AE637" s="363">
        <v>2198332</v>
      </c>
      <c r="AF637" s="363">
        <v>2570851</v>
      </c>
      <c r="AG637" s="363">
        <v>2227328</v>
      </c>
      <c r="AH637" s="363">
        <v>2712270</v>
      </c>
      <c r="AI637" s="363">
        <v>2217043</v>
      </c>
      <c r="AJ637" s="364">
        <f t="shared" si="49"/>
        <v>13966914</v>
      </c>
      <c r="AK637" s="365">
        <v>341474.35700000002</v>
      </c>
      <c r="AL637" s="365">
        <v>373716.61000000004</v>
      </c>
      <c r="AM637" s="365">
        <v>415963.52999999997</v>
      </c>
      <c r="AN637" s="365">
        <v>351219.30809999997</v>
      </c>
      <c r="AO637" s="365">
        <v>441557.71879999997</v>
      </c>
      <c r="AP637" s="365">
        <v>409262.44579999999</v>
      </c>
      <c r="AQ637" s="366">
        <f t="shared" si="50"/>
        <v>2333193.9696999998</v>
      </c>
      <c r="AR637" s="288">
        <f t="shared" si="51"/>
        <v>0.16705150255095719</v>
      </c>
      <c r="AS637" s="357" t="s">
        <v>1497</v>
      </c>
    </row>
    <row r="638" spans="1:45" hidden="1">
      <c r="A638" s="343">
        <v>129</v>
      </c>
      <c r="B638" s="343" t="s">
        <v>1624</v>
      </c>
      <c r="C638" s="343" t="s">
        <v>2270</v>
      </c>
      <c r="D638" s="343">
        <v>2508</v>
      </c>
      <c r="E638" s="345" t="s">
        <v>131</v>
      </c>
      <c r="F638" s="345" t="s">
        <v>1537</v>
      </c>
      <c r="G638" s="352" t="s">
        <v>1041</v>
      </c>
      <c r="H638" s="343" t="s">
        <v>230</v>
      </c>
      <c r="I638" s="343" t="s">
        <v>1863</v>
      </c>
      <c r="J638" s="346">
        <v>2322444</v>
      </c>
      <c r="K638" s="347">
        <v>6.5487073750778224E-2</v>
      </c>
      <c r="L638" s="346">
        <v>2284500</v>
      </c>
      <c r="M638" s="346">
        <v>2405367</v>
      </c>
      <c r="N638" s="346">
        <v>2754186</v>
      </c>
      <c r="O638" s="346">
        <v>1877166</v>
      </c>
      <c r="P638" s="346">
        <v>2291001</v>
      </c>
      <c r="Q638" s="346">
        <v>86245.317151431344</v>
      </c>
      <c r="R638" s="346">
        <v>160660.26670486678</v>
      </c>
      <c r="S638" s="346">
        <v>250825.7215425123</v>
      </c>
      <c r="T638" s="346">
        <v>107005.97868184163</v>
      </c>
      <c r="U638" s="346">
        <v>155713.02346960985</v>
      </c>
      <c r="V638" s="353">
        <f t="shared" si="47"/>
        <v>0.17236435088277283</v>
      </c>
      <c r="W638" s="288">
        <v>0.17229082566470544</v>
      </c>
      <c r="X638" s="288">
        <v>0.16609032531654402</v>
      </c>
      <c r="Y638" s="288">
        <v>0.16802168617928159</v>
      </c>
      <c r="Z638" s="288">
        <v>0.17970032419667745</v>
      </c>
      <c r="AA638" s="288">
        <v>0.16692927286180884</v>
      </c>
      <c r="AB638" s="288">
        <v>0.1811536710776197</v>
      </c>
      <c r="AC638" s="345" t="str">
        <f t="shared" si="48"/>
        <v>Sylhet FR Non-PNP</v>
      </c>
      <c r="AD638" s="363">
        <v>2284500</v>
      </c>
      <c r="AE638" s="363">
        <v>2405367</v>
      </c>
      <c r="AF638" s="363">
        <v>2754186</v>
      </c>
      <c r="AG638" s="363">
        <v>1877166</v>
      </c>
      <c r="AH638" s="363">
        <v>2291001</v>
      </c>
      <c r="AI638" s="363">
        <v>1781293</v>
      </c>
      <c r="AJ638" s="364">
        <f t="shared" si="49"/>
        <v>13393513</v>
      </c>
      <c r="AK638" s="365">
        <v>384206.20399999997</v>
      </c>
      <c r="AL638" s="365">
        <v>403380.04589999997</v>
      </c>
      <c r="AM638" s="365">
        <v>460499.73199999996</v>
      </c>
      <c r="AN638" s="365">
        <v>336951.11749999999</v>
      </c>
      <c r="AO638" s="365">
        <v>375265.8</v>
      </c>
      <c r="AP638" s="365">
        <v>322414.033</v>
      </c>
      <c r="AQ638" s="366">
        <f t="shared" si="50"/>
        <v>2282716.9323999998</v>
      </c>
      <c r="AR638" s="288">
        <f t="shared" si="51"/>
        <v>0.17043451799389747</v>
      </c>
      <c r="AS638" s="357" t="s">
        <v>1500</v>
      </c>
    </row>
    <row r="639" spans="1:45" hidden="1">
      <c r="A639" s="343">
        <v>765</v>
      </c>
      <c r="B639" s="343" t="s">
        <v>1651</v>
      </c>
      <c r="C639" s="343" t="s">
        <v>2271</v>
      </c>
      <c r="D639" s="343">
        <v>2356</v>
      </c>
      <c r="E639" s="345" t="s">
        <v>389</v>
      </c>
      <c r="F639" s="345" t="s">
        <v>1537</v>
      </c>
      <c r="G639" s="352" t="s">
        <v>1041</v>
      </c>
      <c r="H639" s="343" t="s">
        <v>389</v>
      </c>
      <c r="I639" s="343" t="s">
        <v>1863</v>
      </c>
      <c r="J639" s="346">
        <v>911371.4</v>
      </c>
      <c r="K639" s="347">
        <v>1.577656608009724E-2</v>
      </c>
      <c r="L639" s="346">
        <v>864055</v>
      </c>
      <c r="M639" s="346">
        <v>846266</v>
      </c>
      <c r="N639" s="346">
        <v>1036981</v>
      </c>
      <c r="O639" s="346">
        <v>756066</v>
      </c>
      <c r="P639" s="346">
        <v>1053489</v>
      </c>
      <c r="Q639" s="346">
        <v>11394.713288971747</v>
      </c>
      <c r="R639" s="346">
        <v>225.46198565248051</v>
      </c>
      <c r="S639" s="346">
        <v>39667.555851091543</v>
      </c>
      <c r="T639" s="346">
        <v>-7789.1027458803437</v>
      </c>
      <c r="U639" s="346">
        <v>28392.92719821824</v>
      </c>
      <c r="V639" s="353">
        <f t="shared" si="47"/>
        <v>0.14807663644591451</v>
      </c>
      <c r="W639" s="288">
        <v>0.14565932649498933</v>
      </c>
      <c r="X639" s="288">
        <v>0.14103381151592304</v>
      </c>
      <c r="Y639" s="288">
        <v>0.14632447128234041</v>
      </c>
      <c r="Z639" s="288">
        <v>0.15673965435818765</v>
      </c>
      <c r="AA639" s="288">
        <v>0.13912407882090971</v>
      </c>
      <c r="AB639" s="288">
        <v>0.15957847620313706</v>
      </c>
      <c r="AC639" s="345" t="str">
        <f t="shared" si="48"/>
        <v>Rangpur FR Non-PNP</v>
      </c>
      <c r="AD639" s="363">
        <v>864055</v>
      </c>
      <c r="AE639" s="363">
        <v>846266</v>
      </c>
      <c r="AF639" s="363">
        <v>1036981</v>
      </c>
      <c r="AG639" s="363">
        <v>756066</v>
      </c>
      <c r="AH639" s="363">
        <v>1053489</v>
      </c>
      <c r="AI639" s="363">
        <v>654736</v>
      </c>
      <c r="AJ639" s="364">
        <f t="shared" si="49"/>
        <v>5211593</v>
      </c>
      <c r="AK639" s="365">
        <v>128398.7216</v>
      </c>
      <c r="AL639" s="365">
        <v>118138.73360000001</v>
      </c>
      <c r="AM639" s="365">
        <v>151606.7684</v>
      </c>
      <c r="AN639" s="365">
        <v>118399.9356</v>
      </c>
      <c r="AO639" s="365">
        <v>144011.67289999998</v>
      </c>
      <c r="AP639" s="365">
        <v>104495.86559999999</v>
      </c>
      <c r="AQ639" s="366">
        <f t="shared" si="50"/>
        <v>765051.69770000002</v>
      </c>
      <c r="AR639" s="288">
        <f t="shared" si="51"/>
        <v>0.14679805151706973</v>
      </c>
      <c r="AS639" s="357" t="s">
        <v>1501</v>
      </c>
    </row>
    <row r="640" spans="1:45" hidden="1">
      <c r="A640" s="343">
        <v>201</v>
      </c>
      <c r="B640" s="343" t="s">
        <v>1622</v>
      </c>
      <c r="C640" s="343" t="s">
        <v>2272</v>
      </c>
      <c r="D640" s="343">
        <v>2220</v>
      </c>
      <c r="E640" s="345" t="s">
        <v>159</v>
      </c>
      <c r="F640" s="345" t="s">
        <v>1537</v>
      </c>
      <c r="G640" s="352" t="s">
        <v>1041</v>
      </c>
      <c r="H640" s="343" t="s">
        <v>1163</v>
      </c>
      <c r="I640" s="343" t="s">
        <v>1863</v>
      </c>
      <c r="J640" s="346">
        <v>2435432</v>
      </c>
      <c r="K640" s="347">
        <v>8.5637420158830843E-2</v>
      </c>
      <c r="L640" s="346">
        <v>1985616</v>
      </c>
      <c r="M640" s="346">
        <v>2279664</v>
      </c>
      <c r="N640" s="346">
        <v>2557847</v>
      </c>
      <c r="O640" s="346">
        <v>2574841</v>
      </c>
      <c r="P640" s="346">
        <v>2779192</v>
      </c>
      <c r="Q640" s="346">
        <v>168550.69216688897</v>
      </c>
      <c r="R640" s="346">
        <v>176627.41489869583</v>
      </c>
      <c r="S640" s="346">
        <v>237989.29584042198</v>
      </c>
      <c r="T640" s="346">
        <v>195272.8480399315</v>
      </c>
      <c r="U640" s="346">
        <v>264380.31631537032</v>
      </c>
      <c r="V640" s="353">
        <f t="shared" si="47"/>
        <v>0.17749827176910957</v>
      </c>
      <c r="W640" s="288">
        <v>0.17957399569448471</v>
      </c>
      <c r="X640" s="288">
        <v>0.18062467830373724</v>
      </c>
      <c r="Y640" s="288">
        <v>0.17910749589059627</v>
      </c>
      <c r="Z640" s="288">
        <v>0.16493128084004557</v>
      </c>
      <c r="AA640" s="288">
        <v>0.17411665998203696</v>
      </c>
      <c r="AB640" s="288">
        <v>0.18663551990375654</v>
      </c>
      <c r="AC640" s="345" t="str">
        <f t="shared" si="48"/>
        <v>Khulna FR Non-PNP</v>
      </c>
      <c r="AD640" s="363">
        <v>1985616</v>
      </c>
      <c r="AE640" s="363">
        <v>2279664</v>
      </c>
      <c r="AF640" s="363">
        <v>2557847</v>
      </c>
      <c r="AG640" s="363">
        <v>2574841</v>
      </c>
      <c r="AH640" s="363">
        <v>2779192</v>
      </c>
      <c r="AI640" s="363">
        <v>2004959</v>
      </c>
      <c r="AJ640" s="364">
        <f t="shared" si="49"/>
        <v>14182119</v>
      </c>
      <c r="AK640" s="365">
        <v>359197.75349999999</v>
      </c>
      <c r="AL640" s="365">
        <v>413986.61920000002</v>
      </c>
      <c r="AM640" s="365">
        <v>457343.04359999998</v>
      </c>
      <c r="AN640" s="365">
        <v>424076.47740000003</v>
      </c>
      <c r="AO640" s="365">
        <v>492194.72610000003</v>
      </c>
      <c r="AP640" s="365">
        <v>374108.74199999997</v>
      </c>
      <c r="AQ640" s="366">
        <f t="shared" si="50"/>
        <v>2520907.3618000001</v>
      </c>
      <c r="AR640" s="288">
        <f t="shared" si="51"/>
        <v>0.17775251792768063</v>
      </c>
      <c r="AS640" s="357" t="s">
        <v>1514</v>
      </c>
    </row>
    <row r="641" spans="1:45">
      <c r="A641" s="343">
        <v>773</v>
      </c>
      <c r="B641" s="343" t="s">
        <v>1647</v>
      </c>
      <c r="C641" s="343" t="s">
        <v>2273</v>
      </c>
      <c r="D641" s="343">
        <v>900</v>
      </c>
      <c r="E641" s="345" t="s">
        <v>195</v>
      </c>
      <c r="F641" s="345" t="s">
        <v>1537</v>
      </c>
      <c r="G641" s="352" t="s">
        <v>1041</v>
      </c>
      <c r="H641" s="343" t="s">
        <v>162</v>
      </c>
      <c r="I641" s="343" t="s">
        <v>1863</v>
      </c>
      <c r="J641" s="346">
        <v>672568</v>
      </c>
      <c r="K641" s="347">
        <v>-6.1508007833144095E-3</v>
      </c>
      <c r="L641" s="346">
        <v>570952</v>
      </c>
      <c r="M641" s="346">
        <v>608511</v>
      </c>
      <c r="N641" s="346">
        <v>832149</v>
      </c>
      <c r="O641" s="346">
        <v>617775</v>
      </c>
      <c r="P641" s="346">
        <v>733453</v>
      </c>
      <c r="Q641" s="346">
        <v>-23616.475885012245</v>
      </c>
      <c r="R641" s="346">
        <v>-18200.796401071406</v>
      </c>
      <c r="S641" s="346">
        <v>14816.68995972941</v>
      </c>
      <c r="T641" s="346">
        <v>501.23938955635822</v>
      </c>
      <c r="U641" s="346">
        <v>5815.184030636854</v>
      </c>
      <c r="V641" s="353">
        <f t="shared" si="47"/>
        <v>0.1517090667340468</v>
      </c>
      <c r="W641" s="288">
        <v>0.14921375092185427</v>
      </c>
      <c r="X641" s="288">
        <v>0.14400954951015249</v>
      </c>
      <c r="Y641" s="288">
        <v>0.14537705094050501</v>
      </c>
      <c r="Z641" s="288">
        <v>0.16451409150466959</v>
      </c>
      <c r="AA641" s="288">
        <v>0.14406005089773191</v>
      </c>
      <c r="AB641" s="288">
        <v>0.1630799066293675</v>
      </c>
      <c r="AC641" s="345" t="str">
        <f t="shared" si="48"/>
        <v>Chattogram FR Non-PNP</v>
      </c>
      <c r="AD641" s="363">
        <v>570952</v>
      </c>
      <c r="AE641" s="363">
        <v>608511</v>
      </c>
      <c r="AF641" s="363">
        <v>832149</v>
      </c>
      <c r="AG641" s="363">
        <v>617775</v>
      </c>
      <c r="AH641" s="363">
        <v>733453</v>
      </c>
      <c r="AI641" s="363">
        <v>578464</v>
      </c>
      <c r="AJ641" s="364">
        <f t="shared" si="49"/>
        <v>3941304</v>
      </c>
      <c r="AK641" s="365">
        <v>84900.562399999995</v>
      </c>
      <c r="AL641" s="365">
        <v>87869.277199999997</v>
      </c>
      <c r="AM641" s="365">
        <v>120411.3815</v>
      </c>
      <c r="AN641" s="365">
        <v>101624.152</v>
      </c>
      <c r="AO641" s="365">
        <v>109651.22349999999</v>
      </c>
      <c r="AP641" s="365">
        <v>94401.2448</v>
      </c>
      <c r="AQ641" s="366">
        <f t="shared" si="50"/>
        <v>598857.84140000003</v>
      </c>
      <c r="AR641" s="288">
        <f t="shared" si="51"/>
        <v>0.15194408789578273</v>
      </c>
      <c r="AS641" s="357" t="s">
        <v>1494</v>
      </c>
    </row>
    <row r="642" spans="1:45" hidden="1">
      <c r="A642" s="343">
        <v>824</v>
      </c>
      <c r="B642" s="343" t="s">
        <v>1658</v>
      </c>
      <c r="C642" s="343" t="s">
        <v>2274</v>
      </c>
      <c r="D642" s="343">
        <v>674</v>
      </c>
      <c r="E642" s="345" t="s">
        <v>52</v>
      </c>
      <c r="F642" s="345" t="s">
        <v>1537</v>
      </c>
      <c r="G642" s="352" t="s">
        <v>1041</v>
      </c>
      <c r="H642" s="343" t="s">
        <v>52</v>
      </c>
      <c r="I642" s="343" t="s">
        <v>52</v>
      </c>
      <c r="J642" s="346">
        <v>1362706</v>
      </c>
      <c r="K642" s="347">
        <v>2.8220601296284002E-2</v>
      </c>
      <c r="L642" s="346">
        <v>1365103</v>
      </c>
      <c r="M642" s="346">
        <v>1385028</v>
      </c>
      <c r="N642" s="346">
        <v>1412937</v>
      </c>
      <c r="O642" s="346">
        <v>1298502</v>
      </c>
      <c r="P642" s="346">
        <v>1351960</v>
      </c>
      <c r="Q642" s="346">
        <v>35648.928950314352</v>
      </c>
      <c r="R642" s="346">
        <v>31167.047920382785</v>
      </c>
      <c r="S642" s="346">
        <v>46189.023732506612</v>
      </c>
      <c r="T642" s="346">
        <v>37899.097991446295</v>
      </c>
      <c r="U642" s="346">
        <v>41377.814955619891</v>
      </c>
      <c r="V642" s="353">
        <f t="shared" si="47"/>
        <v>0.14299490502544482</v>
      </c>
      <c r="W642" s="288">
        <v>0.14130324629879151</v>
      </c>
      <c r="X642" s="288">
        <v>0.14840295751645458</v>
      </c>
      <c r="Y642" s="288">
        <v>0.14426811008008092</v>
      </c>
      <c r="Z642" s="288">
        <v>0.1524352604770198</v>
      </c>
      <c r="AA642" s="288">
        <v>0.13130679131971312</v>
      </c>
      <c r="AB642" s="288">
        <v>0.14025306446060892</v>
      </c>
      <c r="AC642" s="345" t="str">
        <f t="shared" si="48"/>
        <v>Dhaka FR Non-PNP</v>
      </c>
      <c r="AD642" s="363">
        <v>1365103</v>
      </c>
      <c r="AE642" s="363">
        <v>1385028</v>
      </c>
      <c r="AF642" s="363">
        <v>1412937</v>
      </c>
      <c r="AG642" s="363">
        <v>1298502</v>
      </c>
      <c r="AH642" s="363">
        <v>1351960</v>
      </c>
      <c r="AI642" s="363">
        <v>1197350</v>
      </c>
      <c r="AJ642" s="364">
        <f t="shared" si="49"/>
        <v>8010880</v>
      </c>
      <c r="AK642" s="365">
        <v>193162.07449999999</v>
      </c>
      <c r="AL642" s="365">
        <v>207615.6972</v>
      </c>
      <c r="AM642" s="365">
        <v>203604.07760000002</v>
      </c>
      <c r="AN642" s="365">
        <v>197891.8572</v>
      </c>
      <c r="AO642" s="365">
        <v>181974.0852</v>
      </c>
      <c r="AP642" s="365">
        <v>167855.15099999998</v>
      </c>
      <c r="AQ642" s="366">
        <f t="shared" si="50"/>
        <v>1152102.9427</v>
      </c>
      <c r="AR642" s="288">
        <f t="shared" si="51"/>
        <v>0.14381727634167532</v>
      </c>
      <c r="AS642" s="357" t="s">
        <v>1497</v>
      </c>
    </row>
    <row r="643" spans="1:45" hidden="1">
      <c r="A643" s="343">
        <v>796</v>
      </c>
      <c r="B643" s="343" t="s">
        <v>1660</v>
      </c>
      <c r="C643" s="343" t="s">
        <v>2275</v>
      </c>
      <c r="D643" s="343">
        <v>1204</v>
      </c>
      <c r="E643" s="345" t="s">
        <v>389</v>
      </c>
      <c r="F643" s="345" t="s">
        <v>1537</v>
      </c>
      <c r="G643" s="352" t="s">
        <v>1041</v>
      </c>
      <c r="H643" s="343" t="s">
        <v>576</v>
      </c>
      <c r="I643" s="343" t="s">
        <v>1863</v>
      </c>
      <c r="J643" s="346">
        <v>780844</v>
      </c>
      <c r="K643" s="347">
        <v>1.0490968665409574E-2</v>
      </c>
      <c r="L643" s="346">
        <v>736951</v>
      </c>
      <c r="M643" s="346">
        <v>774118</v>
      </c>
      <c r="N643" s="346">
        <v>929944</v>
      </c>
      <c r="O643" s="346">
        <v>593148</v>
      </c>
      <c r="P643" s="346">
        <v>870059</v>
      </c>
      <c r="Q643" s="346">
        <v>-15092.922028875531</v>
      </c>
      <c r="R643" s="346">
        <v>8020.813234737172</v>
      </c>
      <c r="S643" s="346">
        <v>27717.405991090403</v>
      </c>
      <c r="T643" s="346">
        <v>-7061.4948830982175</v>
      </c>
      <c r="U643" s="346">
        <v>27375.247369011544</v>
      </c>
      <c r="V643" s="353">
        <f t="shared" si="47"/>
        <v>0.15651111167807397</v>
      </c>
      <c r="W643" s="288">
        <v>0.1460256736216432</v>
      </c>
      <c r="X643" s="288">
        <v>0.14898158540184861</v>
      </c>
      <c r="Y643" s="288">
        <v>0.15095059269761035</v>
      </c>
      <c r="Z643" s="288">
        <v>0.17374635880210179</v>
      </c>
      <c r="AA643" s="288">
        <v>0.15664723683211806</v>
      </c>
      <c r="AB643" s="288">
        <v>0.16271522271312186</v>
      </c>
      <c r="AC643" s="345" t="str">
        <f t="shared" si="48"/>
        <v>Rangpur FR Non-PNP</v>
      </c>
      <c r="AD643" s="363">
        <v>736951</v>
      </c>
      <c r="AE643" s="363">
        <v>774118</v>
      </c>
      <c r="AF643" s="363">
        <v>929944</v>
      </c>
      <c r="AG643" s="363">
        <v>593148</v>
      </c>
      <c r="AH643" s="363">
        <v>870059</v>
      </c>
      <c r="AI643" s="363">
        <v>687799</v>
      </c>
      <c r="AJ643" s="364">
        <f t="shared" si="49"/>
        <v>4592019</v>
      </c>
      <c r="AK643" s="365">
        <v>107594.7</v>
      </c>
      <c r="AL643" s="365">
        <v>114337.2286</v>
      </c>
      <c r="AM643" s="365">
        <v>140143.0129</v>
      </c>
      <c r="AN643" s="365">
        <v>102970.6664</v>
      </c>
      <c r="AO643" s="365">
        <v>138687.24519999998</v>
      </c>
      <c r="AP643" s="365">
        <v>111973.35159999999</v>
      </c>
      <c r="AQ643" s="366">
        <f t="shared" si="50"/>
        <v>715706.20469999989</v>
      </c>
      <c r="AR643" s="288">
        <f t="shared" si="51"/>
        <v>0.15585872024919756</v>
      </c>
      <c r="AS643" s="357" t="s">
        <v>1501</v>
      </c>
    </row>
    <row r="644" spans="1:45" hidden="1">
      <c r="A644" s="343">
        <v>183</v>
      </c>
      <c r="B644" s="343" t="s">
        <v>1561</v>
      </c>
      <c r="C644" s="343" t="s">
        <v>509</v>
      </c>
      <c r="D644" s="343">
        <v>2500</v>
      </c>
      <c r="E644" s="345" t="s">
        <v>52</v>
      </c>
      <c r="F644" s="345" t="s">
        <v>1537</v>
      </c>
      <c r="G644" s="352" t="s">
        <v>1555</v>
      </c>
      <c r="H644" s="343" t="s">
        <v>52</v>
      </c>
      <c r="I644" s="343" t="s">
        <v>52</v>
      </c>
      <c r="J644" s="346">
        <v>3540640.4</v>
      </c>
      <c r="K644" s="347">
        <v>2.2023261583141725E-2</v>
      </c>
      <c r="L644" s="346">
        <v>3630535</v>
      </c>
      <c r="M644" s="346">
        <v>3429494</v>
      </c>
      <c r="N644" s="346">
        <v>3113147</v>
      </c>
      <c r="O644" s="346">
        <v>4160086</v>
      </c>
      <c r="P644" s="346">
        <v>3369940</v>
      </c>
      <c r="Q644" s="346">
        <v>121033.56572796835</v>
      </c>
      <c r="R644" s="346">
        <v>93737.278065971215</v>
      </c>
      <c r="S644" s="346">
        <v>-144014.23610579502</v>
      </c>
      <c r="T644" s="346">
        <v>261449.57812481234</v>
      </c>
      <c r="U644" s="346">
        <v>57676.062692240812</v>
      </c>
      <c r="V644" s="353">
        <f t="shared" si="47"/>
        <v>0.1717549527426708</v>
      </c>
      <c r="W644" s="288">
        <v>0.16826341702936967</v>
      </c>
      <c r="X644" s="288">
        <v>0.16986976254629821</v>
      </c>
      <c r="Y644" s="288">
        <v>0.16854142345981887</v>
      </c>
      <c r="Z644" s="288">
        <v>0.17746140803872637</v>
      </c>
      <c r="AA644" s="288">
        <v>0.16314268194209794</v>
      </c>
      <c r="AB644" s="288">
        <v>0.18325102343971383</v>
      </c>
      <c r="AC644" s="345" t="str">
        <f t="shared" si="48"/>
        <v>Dhaka OWN Non-PNP</v>
      </c>
      <c r="AD644" s="363">
        <v>3630535</v>
      </c>
      <c r="AE644" s="363">
        <v>3429494</v>
      </c>
      <c r="AF644" s="363">
        <v>3113147</v>
      </c>
      <c r="AG644" s="363">
        <v>4160086</v>
      </c>
      <c r="AH644" s="363">
        <v>3369940</v>
      </c>
      <c r="AI644" s="363">
        <v>4136818</v>
      </c>
      <c r="AJ644" s="364">
        <f t="shared" si="49"/>
        <v>21840020</v>
      </c>
      <c r="AK644" s="365">
        <v>610292.76540000003</v>
      </c>
      <c r="AL644" s="365">
        <v>579927.26630000002</v>
      </c>
      <c r="AM644" s="365">
        <v>524253.95480000001</v>
      </c>
      <c r="AN644" s="365">
        <v>738415.4425</v>
      </c>
      <c r="AO644" s="365">
        <v>543950.59340000001</v>
      </c>
      <c r="AP644" s="365">
        <v>754125.3321</v>
      </c>
      <c r="AQ644" s="366">
        <f t="shared" si="50"/>
        <v>3750965.3545000004</v>
      </c>
      <c r="AR644" s="288">
        <f t="shared" si="51"/>
        <v>0.17174734063888222</v>
      </c>
      <c r="AS644" s="357" t="s">
        <v>1510</v>
      </c>
    </row>
    <row r="645" spans="1:45" hidden="1">
      <c r="A645" s="343">
        <v>914</v>
      </c>
      <c r="B645" s="343" t="s">
        <v>2277</v>
      </c>
      <c r="C645" s="343" t="s">
        <v>2278</v>
      </c>
      <c r="D645" s="343">
        <v>1200</v>
      </c>
      <c r="E645" s="345" t="s">
        <v>52</v>
      </c>
      <c r="F645" s="345" t="s">
        <v>1537</v>
      </c>
      <c r="G645" s="352" t="s">
        <v>1041</v>
      </c>
      <c r="H645" s="343" t="s">
        <v>362</v>
      </c>
      <c r="I645" s="343" t="s">
        <v>52</v>
      </c>
      <c r="J645" s="346">
        <v>769044.2</v>
      </c>
      <c r="K645" s="347">
        <v>1.3005898136595776E-2</v>
      </c>
      <c r="L645" s="346">
        <v>52580</v>
      </c>
      <c r="M645" s="346">
        <v>773242</v>
      </c>
      <c r="N645" s="346">
        <v>1122296</v>
      </c>
      <c r="O645" s="346">
        <v>748698</v>
      </c>
      <c r="P645" s="346">
        <v>1148405</v>
      </c>
      <c r="Q645" s="346">
        <v>5635.3853958523769</v>
      </c>
      <c r="R645" s="346">
        <v>-9383.2617235810612</v>
      </c>
      <c r="S645" s="346">
        <v>693.44540187195526</v>
      </c>
      <c r="T645" s="346">
        <v>8566.1698168687872</v>
      </c>
      <c r="U645" s="346">
        <v>44498.813747686887</v>
      </c>
      <c r="V645" s="353">
        <f t="shared" ref="V645:V708" si="52">AVERAGE(W645:AB645)</f>
        <v>0.1766782055289724</v>
      </c>
      <c r="W645" s="288">
        <v>0.16040022602054918</v>
      </c>
      <c r="X645" s="288">
        <v>0.18515697863343716</v>
      </c>
      <c r="Y645" s="288">
        <v>0.17091507900536007</v>
      </c>
      <c r="Z645" s="288">
        <v>0.18400826484581645</v>
      </c>
      <c r="AA645" s="288">
        <v>0.16347720948414154</v>
      </c>
      <c r="AB645" s="288">
        <v>0.19611147518452987</v>
      </c>
      <c r="AC645" s="345" t="str">
        <f t="shared" ref="AC645:AC708" si="53">CONCATENATE(E645," ",G645," ",F645)</f>
        <v>Dhaka FR Non-PNP</v>
      </c>
      <c r="AD645" s="363">
        <v>52580</v>
      </c>
      <c r="AE645" s="363">
        <v>773242</v>
      </c>
      <c r="AF645" s="363">
        <v>1122296</v>
      </c>
      <c r="AG645" s="363">
        <v>748698</v>
      </c>
      <c r="AH645" s="363">
        <v>1148405</v>
      </c>
      <c r="AI645" s="363">
        <v>709854</v>
      </c>
      <c r="AJ645" s="364">
        <f t="shared" ref="AJ645:AJ708" si="54">SUM(AD645:AI645)</f>
        <v>4555075</v>
      </c>
      <c r="AK645" s="365"/>
      <c r="AL645" s="365">
        <v>144364.28140000001</v>
      </c>
      <c r="AM645" s="365">
        <v>191351.29750000002</v>
      </c>
      <c r="AN645" s="365">
        <v>137760.24799999999</v>
      </c>
      <c r="AO645" s="365">
        <v>186271.29100000003</v>
      </c>
      <c r="AP645" s="365">
        <v>139273.55100000001</v>
      </c>
      <c r="AQ645" s="366">
        <f t="shared" ref="AQ645:AQ708" si="55">SUM(AK645:AP645)</f>
        <v>799020.66889999993</v>
      </c>
      <c r="AR645" s="288">
        <f t="shared" ref="AR645:AR708" si="56">AQ645/AJ645</f>
        <v>0.17541328494042357</v>
      </c>
      <c r="AS645" s="357" t="s">
        <v>1497</v>
      </c>
    </row>
    <row r="646" spans="1:45" hidden="1">
      <c r="A646" s="343">
        <v>827</v>
      </c>
      <c r="B646" s="343" t="s">
        <v>1652</v>
      </c>
      <c r="C646" s="343" t="s">
        <v>2279</v>
      </c>
      <c r="D646" s="343">
        <v>1343</v>
      </c>
      <c r="E646" s="345" t="s">
        <v>189</v>
      </c>
      <c r="F646" s="345" t="s">
        <v>1537</v>
      </c>
      <c r="G646" s="352" t="s">
        <v>1041</v>
      </c>
      <c r="H646" s="343" t="s">
        <v>189</v>
      </c>
      <c r="I646" s="343" t="s">
        <v>1863</v>
      </c>
      <c r="J646" s="346">
        <v>842485</v>
      </c>
      <c r="K646" s="347">
        <v>-2.1156602330750195E-2</v>
      </c>
      <c r="L646" s="346">
        <v>841832</v>
      </c>
      <c r="M646" s="346">
        <v>844574</v>
      </c>
      <c r="N646" s="346">
        <v>1043532</v>
      </c>
      <c r="O646" s="346">
        <v>593765</v>
      </c>
      <c r="P646" s="346">
        <v>888722</v>
      </c>
      <c r="Q646" s="346">
        <v>-26666.551149729319</v>
      </c>
      <c r="R646" s="346">
        <v>-25334.674521868554</v>
      </c>
      <c r="S646" s="346">
        <v>12123.114568424498</v>
      </c>
      <c r="T646" s="346">
        <v>-58100.525145961932</v>
      </c>
      <c r="U646" s="346">
        <v>8858.0356760249124</v>
      </c>
      <c r="V646" s="353">
        <f t="shared" si="52"/>
        <v>0.15397782187992448</v>
      </c>
      <c r="W646" s="288">
        <v>0.14092659224812229</v>
      </c>
      <c r="X646" s="288">
        <v>0.15238639073022506</v>
      </c>
      <c r="Y646" s="288">
        <v>0.14926499476861937</v>
      </c>
      <c r="Z646" s="288">
        <v>0.17230900397927612</v>
      </c>
      <c r="AA646" s="288">
        <v>0.14704122354228838</v>
      </c>
      <c r="AB646" s="288">
        <v>0.16193872601101572</v>
      </c>
      <c r="AC646" s="345" t="str">
        <f t="shared" si="53"/>
        <v>Barishal FR Non-PNP</v>
      </c>
      <c r="AD646" s="363">
        <v>841832</v>
      </c>
      <c r="AE646" s="363">
        <v>844574</v>
      </c>
      <c r="AF646" s="363">
        <v>1043532</v>
      </c>
      <c r="AG646" s="363">
        <v>593765</v>
      </c>
      <c r="AH646" s="363">
        <v>888722</v>
      </c>
      <c r="AI646" s="363">
        <v>656205</v>
      </c>
      <c r="AJ646" s="364">
        <f t="shared" si="54"/>
        <v>4868630</v>
      </c>
      <c r="AK646" s="365">
        <v>119624.04300000001</v>
      </c>
      <c r="AL646" s="365">
        <v>129304.12630000002</v>
      </c>
      <c r="AM646" s="365">
        <v>155590.62120000002</v>
      </c>
      <c r="AN646" s="365">
        <v>102305.8818</v>
      </c>
      <c r="AO646" s="365">
        <v>131975.217</v>
      </c>
      <c r="AP646" s="365">
        <v>106239.75139999999</v>
      </c>
      <c r="AQ646" s="366">
        <f t="shared" si="55"/>
        <v>745039.64069999987</v>
      </c>
      <c r="AR646" s="288">
        <f t="shared" si="56"/>
        <v>0.15302860161893589</v>
      </c>
      <c r="AS646" s="357" t="s">
        <v>1495</v>
      </c>
    </row>
    <row r="647" spans="1:45" hidden="1">
      <c r="A647" s="343">
        <v>776</v>
      </c>
      <c r="B647" s="343" t="s">
        <v>1656</v>
      </c>
      <c r="C647" s="343" t="s">
        <v>2280</v>
      </c>
      <c r="D647" s="343">
        <v>1274</v>
      </c>
      <c r="E647" s="345" t="s">
        <v>189</v>
      </c>
      <c r="F647" s="345" t="s">
        <v>1537</v>
      </c>
      <c r="G647" s="352" t="s">
        <v>1041</v>
      </c>
      <c r="H647" s="343" t="s">
        <v>189</v>
      </c>
      <c r="I647" s="343" t="s">
        <v>1863</v>
      </c>
      <c r="J647" s="346">
        <v>1070805</v>
      </c>
      <c r="K647" s="347">
        <v>1.101969174699337E-2</v>
      </c>
      <c r="L647" s="346">
        <v>1206323</v>
      </c>
      <c r="M647" s="346">
        <v>852658</v>
      </c>
      <c r="N647" s="346">
        <v>1600291</v>
      </c>
      <c r="O647" s="346">
        <v>824905</v>
      </c>
      <c r="P647" s="346">
        <v>869848</v>
      </c>
      <c r="Q647" s="346">
        <v>19929.922812807781</v>
      </c>
      <c r="R647" s="346">
        <v>-8899.0033335160842</v>
      </c>
      <c r="S647" s="346">
        <v>45165.827419766691</v>
      </c>
      <c r="T647" s="346">
        <v>-1048.5239123806532</v>
      </c>
      <c r="U647" s="346">
        <v>3851.4821190184448</v>
      </c>
      <c r="V647" s="353">
        <f t="shared" si="52"/>
        <v>0.13726600725268248</v>
      </c>
      <c r="W647" s="288">
        <v>0.12371208850106294</v>
      </c>
      <c r="X647" s="288">
        <v>0.12928152223772077</v>
      </c>
      <c r="Y647" s="288">
        <v>0.10295026952866512</v>
      </c>
      <c r="Z647" s="288">
        <v>0.14472506371386948</v>
      </c>
      <c r="AA647" s="288">
        <v>0.14613059369574885</v>
      </c>
      <c r="AB647" s="288">
        <v>0.17679650583902778</v>
      </c>
      <c r="AC647" s="345" t="str">
        <f t="shared" si="53"/>
        <v>Barishal FR Non-PNP</v>
      </c>
      <c r="AD647" s="363">
        <v>1206323</v>
      </c>
      <c r="AE647" s="363">
        <v>852658</v>
      </c>
      <c r="AF647" s="363">
        <v>1600291</v>
      </c>
      <c r="AG647" s="363">
        <v>824905</v>
      </c>
      <c r="AH647" s="363">
        <v>869848</v>
      </c>
      <c r="AI647" s="363">
        <v>662940</v>
      </c>
      <c r="AJ647" s="364">
        <f t="shared" si="54"/>
        <v>6016965</v>
      </c>
      <c r="AK647" s="365">
        <v>154650.73680000001</v>
      </c>
      <c r="AL647" s="365">
        <v>113233.1152</v>
      </c>
      <c r="AM647" s="365">
        <v>163069.7548</v>
      </c>
      <c r="AN647" s="365">
        <v>119363.75349999999</v>
      </c>
      <c r="AO647" s="365">
        <v>127954.64080000001</v>
      </c>
      <c r="AP647" s="365">
        <v>117207.792</v>
      </c>
      <c r="AQ647" s="366">
        <f t="shared" si="55"/>
        <v>795479.79310000013</v>
      </c>
      <c r="AR647" s="288">
        <f t="shared" si="56"/>
        <v>0.13220615262013327</v>
      </c>
      <c r="AS647" s="357" t="s">
        <v>1495</v>
      </c>
    </row>
    <row r="648" spans="1:45" hidden="1">
      <c r="A648" s="343">
        <v>520</v>
      </c>
      <c r="B648" s="343" t="s">
        <v>1666</v>
      </c>
      <c r="C648" s="343" t="s">
        <v>2281</v>
      </c>
      <c r="D648" s="343">
        <v>1038</v>
      </c>
      <c r="E648" s="345" t="s">
        <v>52</v>
      </c>
      <c r="F648" s="345" t="s">
        <v>1537</v>
      </c>
      <c r="G648" s="352" t="s">
        <v>1041</v>
      </c>
      <c r="H648" s="343" t="s">
        <v>52</v>
      </c>
      <c r="I648" s="343" t="s">
        <v>52</v>
      </c>
      <c r="J648" s="346">
        <v>1533741.2</v>
      </c>
      <c r="K648" s="347">
        <v>3.1689105682659105E-2</v>
      </c>
      <c r="L648" s="346">
        <v>1539491</v>
      </c>
      <c r="M648" s="346">
        <v>1563621</v>
      </c>
      <c r="N648" s="346">
        <v>1506617</v>
      </c>
      <c r="O648" s="346">
        <v>1481286</v>
      </c>
      <c r="P648" s="346">
        <v>1577691</v>
      </c>
      <c r="Q648" s="346">
        <v>65279.515686621336</v>
      </c>
      <c r="R648" s="346">
        <v>60622.3473013404</v>
      </c>
      <c r="S648" s="346">
        <v>44827.746248073236</v>
      </c>
      <c r="T648" s="346">
        <v>19227.62880063185</v>
      </c>
      <c r="U648" s="346">
        <v>53057.196846575185</v>
      </c>
      <c r="V648" s="353">
        <f t="shared" si="52"/>
        <v>0.15966403775584428</v>
      </c>
      <c r="W648" s="288">
        <v>0.16268291907593713</v>
      </c>
      <c r="X648" s="288">
        <v>0.15361929158109619</v>
      </c>
      <c r="Y648" s="288">
        <v>0.15582515178833645</v>
      </c>
      <c r="Z648" s="288">
        <v>0.15650666528520868</v>
      </c>
      <c r="AA648" s="288">
        <v>0.15576837220005627</v>
      </c>
      <c r="AB648" s="288">
        <v>0.17358182660443108</v>
      </c>
      <c r="AC648" s="345" t="str">
        <f t="shared" si="53"/>
        <v>Dhaka FR Non-PNP</v>
      </c>
      <c r="AD648" s="363">
        <v>1539491</v>
      </c>
      <c r="AE648" s="363">
        <v>1563621</v>
      </c>
      <c r="AF648" s="363">
        <v>1506617</v>
      </c>
      <c r="AG648" s="363">
        <v>1481286</v>
      </c>
      <c r="AH648" s="363">
        <v>1577691</v>
      </c>
      <c r="AI648" s="363">
        <v>1410158</v>
      </c>
      <c r="AJ648" s="364">
        <f t="shared" si="54"/>
        <v>9078864</v>
      </c>
      <c r="AK648" s="365">
        <v>255093.65869999997</v>
      </c>
      <c r="AL648" s="365">
        <v>241110.35820000002</v>
      </c>
      <c r="AM648" s="365">
        <v>233676.29669999998</v>
      </c>
      <c r="AN648" s="365">
        <v>207418.94660000002</v>
      </c>
      <c r="AO648" s="365">
        <v>244384.49080000003</v>
      </c>
      <c r="AP648" s="365">
        <v>244797.0056</v>
      </c>
      <c r="AQ648" s="366">
        <f t="shared" si="55"/>
        <v>1426480.7566000002</v>
      </c>
      <c r="AR648" s="288">
        <f t="shared" si="56"/>
        <v>0.15712106234876966</v>
      </c>
      <c r="AS648" s="357" t="s">
        <v>1497</v>
      </c>
    </row>
    <row r="649" spans="1:45" hidden="1">
      <c r="A649" s="343">
        <v>1007</v>
      </c>
      <c r="B649" s="343" t="s">
        <v>2282</v>
      </c>
      <c r="C649" s="343" t="s">
        <v>2283</v>
      </c>
      <c r="D649" s="343">
        <v>1250</v>
      </c>
      <c r="E649" s="345" t="s">
        <v>52</v>
      </c>
      <c r="F649" s="345" t="s">
        <v>1537</v>
      </c>
      <c r="G649" s="352" t="s">
        <v>1041</v>
      </c>
      <c r="H649" s="343" t="s">
        <v>362</v>
      </c>
      <c r="I649" s="343" t="s">
        <v>52</v>
      </c>
      <c r="J649" s="346">
        <v>181689.5</v>
      </c>
      <c r="K649" s="347">
        <v>-0.11911207838875902</v>
      </c>
      <c r="L649" s="346"/>
      <c r="M649" s="346"/>
      <c r="N649" s="346"/>
      <c r="O649" s="346">
        <v>2639</v>
      </c>
      <c r="P649" s="346">
        <v>360740</v>
      </c>
      <c r="Q649" s="346"/>
      <c r="R649" s="346"/>
      <c r="S649" s="346"/>
      <c r="T649" s="346">
        <v>270.06656848598226</v>
      </c>
      <c r="U649" s="346">
        <v>-43552.894501314848</v>
      </c>
      <c r="V649" s="353">
        <f t="shared" si="52"/>
        <v>0.15057238939613715</v>
      </c>
      <c r="W649" s="288"/>
      <c r="X649" s="288"/>
      <c r="Y649" s="288"/>
      <c r="Z649" s="288">
        <v>0.10586555468445231</v>
      </c>
      <c r="AA649" s="288">
        <v>0.16304871842331475</v>
      </c>
      <c r="AB649" s="288">
        <v>0.18280289508064437</v>
      </c>
      <c r="AC649" s="345" t="str">
        <f t="shared" si="53"/>
        <v>Dhaka FR Non-PNP</v>
      </c>
      <c r="AD649" s="363"/>
      <c r="AE649" s="363"/>
      <c r="AF649" s="363"/>
      <c r="AG649" s="363">
        <v>2639</v>
      </c>
      <c r="AH649" s="363">
        <v>360740</v>
      </c>
      <c r="AI649" s="363">
        <v>854186</v>
      </c>
      <c r="AJ649" s="364">
        <f t="shared" si="54"/>
        <v>1217565</v>
      </c>
      <c r="AK649" s="365"/>
      <c r="AL649" s="365"/>
      <c r="AM649" s="365"/>
      <c r="AN649" s="365">
        <v>279.4701</v>
      </c>
      <c r="AO649" s="365"/>
      <c r="AP649" s="365">
        <v>155970.89420000001</v>
      </c>
      <c r="AQ649" s="366">
        <f t="shared" si="55"/>
        <v>156250.36430000002</v>
      </c>
      <c r="AR649" s="288">
        <f t="shared" si="56"/>
        <v>0.12833020356202751</v>
      </c>
      <c r="AS649" s="357" t="s">
        <v>1497</v>
      </c>
    </row>
    <row r="650" spans="1:45" hidden="1">
      <c r="A650" s="343">
        <v>770</v>
      </c>
      <c r="B650" s="343" t="s">
        <v>1668</v>
      </c>
      <c r="C650" s="343" t="s">
        <v>2284</v>
      </c>
      <c r="D650" s="343">
        <v>1441</v>
      </c>
      <c r="E650" s="345" t="s">
        <v>189</v>
      </c>
      <c r="F650" s="345" t="s">
        <v>1537</v>
      </c>
      <c r="G650" s="352" t="s">
        <v>1041</v>
      </c>
      <c r="H650" s="343" t="s">
        <v>189</v>
      </c>
      <c r="I650" s="343" t="s">
        <v>1863</v>
      </c>
      <c r="J650" s="346">
        <v>775265.8</v>
      </c>
      <c r="K650" s="347">
        <v>-2.3056040236288978E-2</v>
      </c>
      <c r="L650" s="346">
        <v>773825</v>
      </c>
      <c r="M650" s="346">
        <v>717777</v>
      </c>
      <c r="N650" s="346">
        <v>804119</v>
      </c>
      <c r="O650" s="346">
        <v>600810</v>
      </c>
      <c r="P650" s="346">
        <v>979798</v>
      </c>
      <c r="Q650" s="346">
        <v>-29829.865393340733</v>
      </c>
      <c r="R650" s="346">
        <v>-4914.7578561105183</v>
      </c>
      <c r="S650" s="346">
        <v>1956.2955729888345</v>
      </c>
      <c r="T650" s="346">
        <v>-44994.813909449134</v>
      </c>
      <c r="U650" s="346">
        <v>-11589.65580718228</v>
      </c>
      <c r="V650" s="353">
        <f t="shared" si="52"/>
        <v>0.14382992531810102</v>
      </c>
      <c r="W650" s="288">
        <v>0.14110069625921109</v>
      </c>
      <c r="X650" s="288">
        <v>0.14651316459048663</v>
      </c>
      <c r="Y650" s="288">
        <v>0.14805387178909535</v>
      </c>
      <c r="Z650" s="288">
        <v>0.159025737487418</v>
      </c>
      <c r="AA650" s="288">
        <v>0.13526882462290138</v>
      </c>
      <c r="AB650" s="288">
        <v>0.13301725715949358</v>
      </c>
      <c r="AC650" s="345" t="str">
        <f t="shared" si="53"/>
        <v>Barishal FR Non-PNP</v>
      </c>
      <c r="AD650" s="363">
        <v>773825</v>
      </c>
      <c r="AE650" s="363">
        <v>717777</v>
      </c>
      <c r="AF650" s="363">
        <v>804119</v>
      </c>
      <c r="AG650" s="363">
        <v>600810</v>
      </c>
      <c r="AH650" s="363">
        <v>979798</v>
      </c>
      <c r="AI650" s="363">
        <v>845235</v>
      </c>
      <c r="AJ650" s="364">
        <f t="shared" si="54"/>
        <v>4721564</v>
      </c>
      <c r="AK650" s="365">
        <v>112978.45</v>
      </c>
      <c r="AL650" s="365">
        <v>105369.81040000002</v>
      </c>
      <c r="AM650" s="365">
        <v>118526.8458</v>
      </c>
      <c r="AN650" s="365">
        <v>95528.631000000008</v>
      </c>
      <c r="AO650" s="365">
        <v>133252.25600000002</v>
      </c>
      <c r="AP650" s="365">
        <v>112585.5684</v>
      </c>
      <c r="AQ650" s="366">
        <f t="shared" si="55"/>
        <v>678241.56160000002</v>
      </c>
      <c r="AR650" s="288">
        <f t="shared" si="56"/>
        <v>0.1436476476015151</v>
      </c>
      <c r="AS650" s="357" t="s">
        <v>1495</v>
      </c>
    </row>
    <row r="651" spans="1:45" hidden="1">
      <c r="A651" s="343">
        <v>521</v>
      </c>
      <c r="B651" s="343" t="s">
        <v>1667</v>
      </c>
      <c r="C651" s="343" t="s">
        <v>2285</v>
      </c>
      <c r="D651" s="343">
        <v>1210</v>
      </c>
      <c r="E651" s="345" t="s">
        <v>52</v>
      </c>
      <c r="F651" s="345" t="s">
        <v>1537</v>
      </c>
      <c r="G651" s="352" t="s">
        <v>1041</v>
      </c>
      <c r="H651" s="343" t="s">
        <v>52</v>
      </c>
      <c r="I651" s="343" t="s">
        <v>52</v>
      </c>
      <c r="J651" s="346">
        <v>1210215.2</v>
      </c>
      <c r="K651" s="347">
        <v>4.2002667362827394E-2</v>
      </c>
      <c r="L651" s="346">
        <v>1150720</v>
      </c>
      <c r="M651" s="346">
        <v>1100496</v>
      </c>
      <c r="N651" s="346">
        <v>1352071</v>
      </c>
      <c r="O651" s="346">
        <v>1165806</v>
      </c>
      <c r="P651" s="346">
        <v>1281983</v>
      </c>
      <c r="Q651" s="346">
        <v>57681.536817048443</v>
      </c>
      <c r="R651" s="346">
        <v>41342.70804217679</v>
      </c>
      <c r="S651" s="346">
        <v>70388.038431488792</v>
      </c>
      <c r="T651" s="346">
        <v>33294.231047615409</v>
      </c>
      <c r="U651" s="346">
        <v>51454.818076858675</v>
      </c>
      <c r="V651" s="353">
        <f t="shared" si="52"/>
        <v>0.16400832915284114</v>
      </c>
      <c r="W651" s="288">
        <v>0.16086259757801788</v>
      </c>
      <c r="X651" s="288">
        <v>0.16741979612602317</v>
      </c>
      <c r="Y651" s="288">
        <v>0.15626390559557174</v>
      </c>
      <c r="Z651" s="288">
        <v>0.16983577799188868</v>
      </c>
      <c r="AA651" s="288">
        <v>0.15970378827380671</v>
      </c>
      <c r="AB651" s="288">
        <v>0.16996410935173867</v>
      </c>
      <c r="AC651" s="345" t="str">
        <f t="shared" si="53"/>
        <v>Dhaka FR Non-PNP</v>
      </c>
      <c r="AD651" s="363">
        <v>1150720</v>
      </c>
      <c r="AE651" s="363">
        <v>1100496</v>
      </c>
      <c r="AF651" s="363">
        <v>1352071</v>
      </c>
      <c r="AG651" s="363">
        <v>1165806</v>
      </c>
      <c r="AH651" s="363">
        <v>1281983</v>
      </c>
      <c r="AI651" s="363">
        <v>921683</v>
      </c>
      <c r="AJ651" s="364">
        <f t="shared" si="54"/>
        <v>6972759</v>
      </c>
      <c r="AK651" s="365">
        <v>187107.2346</v>
      </c>
      <c r="AL651" s="365">
        <v>185213.4768</v>
      </c>
      <c r="AM651" s="365">
        <v>211869.36900000001</v>
      </c>
      <c r="AN651" s="365">
        <v>198070.60929999998</v>
      </c>
      <c r="AO651" s="365">
        <v>205373.83680000002</v>
      </c>
      <c r="AP651" s="365">
        <v>156593.77179999999</v>
      </c>
      <c r="AQ651" s="366">
        <f t="shared" si="55"/>
        <v>1144228.2983000001</v>
      </c>
      <c r="AR651" s="288">
        <f t="shared" si="56"/>
        <v>0.16409979153158744</v>
      </c>
      <c r="AS651" s="357" t="s">
        <v>1497</v>
      </c>
    </row>
    <row r="652" spans="1:45" hidden="1">
      <c r="A652" s="343">
        <v>656</v>
      </c>
      <c r="B652" s="343" t="s">
        <v>1574</v>
      </c>
      <c r="C652" s="343" t="s">
        <v>2286</v>
      </c>
      <c r="D652" s="343">
        <v>1303</v>
      </c>
      <c r="E652" s="345" t="s">
        <v>389</v>
      </c>
      <c r="F652" s="345" t="s">
        <v>1537</v>
      </c>
      <c r="G652" s="352" t="s">
        <v>1041</v>
      </c>
      <c r="H652" s="343" t="s">
        <v>351</v>
      </c>
      <c r="I652" s="343" t="s">
        <v>1863</v>
      </c>
      <c r="J652" s="346">
        <v>1352007.2</v>
      </c>
      <c r="K652" s="347">
        <v>4.5317190250993046E-2</v>
      </c>
      <c r="L652" s="346">
        <v>1294243</v>
      </c>
      <c r="M652" s="346">
        <v>1189832</v>
      </c>
      <c r="N652" s="346">
        <v>1469953</v>
      </c>
      <c r="O652" s="346">
        <v>1231168</v>
      </c>
      <c r="P652" s="346">
        <v>1574840</v>
      </c>
      <c r="Q652" s="346">
        <v>64554.306719938613</v>
      </c>
      <c r="R652" s="346">
        <v>45684.611339578289</v>
      </c>
      <c r="S652" s="346">
        <v>82079.274010478781</v>
      </c>
      <c r="T652" s="346">
        <v>44443.736725636292</v>
      </c>
      <c r="U652" s="346">
        <v>69583.908719930041</v>
      </c>
      <c r="V652" s="353">
        <f t="shared" si="52"/>
        <v>0.15594661513602634</v>
      </c>
      <c r="W652" s="288">
        <v>0.16236190283370497</v>
      </c>
      <c r="X652" s="288">
        <v>0.15127532451582335</v>
      </c>
      <c r="Y652" s="288">
        <v>0.14927331842275862</v>
      </c>
      <c r="Z652" s="288">
        <v>0.17337603890889397</v>
      </c>
      <c r="AA652" s="288">
        <v>0.14065370841632363</v>
      </c>
      <c r="AB652" s="288">
        <v>0.15873939771865347</v>
      </c>
      <c r="AC652" s="345" t="str">
        <f t="shared" si="53"/>
        <v>Rangpur FR Non-PNP</v>
      </c>
      <c r="AD652" s="363">
        <v>1294243</v>
      </c>
      <c r="AE652" s="363">
        <v>1189832</v>
      </c>
      <c r="AF652" s="363">
        <v>1469953</v>
      </c>
      <c r="AG652" s="363">
        <v>1231168</v>
      </c>
      <c r="AH652" s="363">
        <v>1574840</v>
      </c>
      <c r="AI652" s="363">
        <v>1272119</v>
      </c>
      <c r="AJ652" s="364">
        <f t="shared" si="54"/>
        <v>8032155</v>
      </c>
      <c r="AK652" s="365">
        <v>210961.609</v>
      </c>
      <c r="AL652" s="365">
        <v>176808.58940000003</v>
      </c>
      <c r="AM652" s="365">
        <v>219169.69410000002</v>
      </c>
      <c r="AN652" s="365">
        <v>213361.24110000001</v>
      </c>
      <c r="AO652" s="365">
        <v>223942.24799999999</v>
      </c>
      <c r="AP652" s="365">
        <v>201854.9736</v>
      </c>
      <c r="AQ652" s="366">
        <f t="shared" si="55"/>
        <v>1246098.3552000001</v>
      </c>
      <c r="AR652" s="288">
        <f t="shared" si="56"/>
        <v>0.15513873365242578</v>
      </c>
      <c r="AS652" s="357" t="s">
        <v>1501</v>
      </c>
    </row>
    <row r="653" spans="1:45" hidden="1">
      <c r="A653" s="343">
        <v>602</v>
      </c>
      <c r="B653" s="343" t="s">
        <v>1649</v>
      </c>
      <c r="C653" s="343" t="s">
        <v>2287</v>
      </c>
      <c r="D653" s="343">
        <v>1290</v>
      </c>
      <c r="E653" s="345" t="s">
        <v>52</v>
      </c>
      <c r="F653" s="345" t="s">
        <v>1537</v>
      </c>
      <c r="G653" s="352" t="s">
        <v>1041</v>
      </c>
      <c r="H653" s="343" t="s">
        <v>79</v>
      </c>
      <c r="I653" s="343" t="s">
        <v>52</v>
      </c>
      <c r="J653" s="346">
        <v>1141515.6000000001</v>
      </c>
      <c r="K653" s="347">
        <v>2.6959451284011577E-2</v>
      </c>
      <c r="L653" s="346">
        <v>1111164</v>
      </c>
      <c r="M653" s="346">
        <v>1153166</v>
      </c>
      <c r="N653" s="346">
        <v>1359601</v>
      </c>
      <c r="O653" s="346">
        <v>971312</v>
      </c>
      <c r="P653" s="346">
        <v>1112335</v>
      </c>
      <c r="Q653" s="346">
        <v>27252.733469521132</v>
      </c>
      <c r="R653" s="346">
        <v>22839.495607651857</v>
      </c>
      <c r="S653" s="346">
        <v>53545.889346245269</v>
      </c>
      <c r="T653" s="346">
        <v>6705.6620141513122</v>
      </c>
      <c r="U653" s="346">
        <v>43529.390603126667</v>
      </c>
      <c r="V653" s="353">
        <f t="shared" si="52"/>
        <v>0.14811529678343818</v>
      </c>
      <c r="W653" s="288">
        <v>0.14584576505738706</v>
      </c>
      <c r="X653" s="288">
        <v>0.14644966261081965</v>
      </c>
      <c r="Y653" s="288">
        <v>0.13906060854867119</v>
      </c>
      <c r="Z653" s="288">
        <v>0.15886126029775241</v>
      </c>
      <c r="AA653" s="288">
        <v>0.14327091059400363</v>
      </c>
      <c r="AB653" s="288">
        <v>0.15520357359199513</v>
      </c>
      <c r="AC653" s="345" t="str">
        <f t="shared" si="53"/>
        <v>Dhaka FR Non-PNP</v>
      </c>
      <c r="AD653" s="363">
        <v>1111164</v>
      </c>
      <c r="AE653" s="363">
        <v>1153166</v>
      </c>
      <c r="AF653" s="363">
        <v>1359601</v>
      </c>
      <c r="AG653" s="363">
        <v>971312</v>
      </c>
      <c r="AH653" s="363">
        <v>1112335</v>
      </c>
      <c r="AI653" s="363">
        <v>927303</v>
      </c>
      <c r="AJ653" s="364">
        <f t="shared" si="54"/>
        <v>6634881</v>
      </c>
      <c r="AK653" s="365">
        <v>163563.1936</v>
      </c>
      <c r="AL653" s="365">
        <v>170437.93479999999</v>
      </c>
      <c r="AM653" s="365">
        <v>188848.57889999999</v>
      </c>
      <c r="AN653" s="365">
        <v>154341.63570000001</v>
      </c>
      <c r="AO653" s="365">
        <v>160398.99539999999</v>
      </c>
      <c r="AP653" s="365">
        <v>143810.27099999998</v>
      </c>
      <c r="AQ653" s="366">
        <f t="shared" si="55"/>
        <v>981400.60939999996</v>
      </c>
      <c r="AR653" s="288">
        <f t="shared" si="56"/>
        <v>0.14791532951382247</v>
      </c>
      <c r="AS653" s="357" t="s">
        <v>1497</v>
      </c>
    </row>
    <row r="654" spans="1:45" hidden="1">
      <c r="A654" s="343">
        <v>663</v>
      </c>
      <c r="B654" s="343" t="s">
        <v>1671</v>
      </c>
      <c r="C654" s="343" t="s">
        <v>2288</v>
      </c>
      <c r="D654" s="343">
        <v>1230</v>
      </c>
      <c r="E654" s="345" t="s">
        <v>52</v>
      </c>
      <c r="F654" s="345" t="s">
        <v>1537</v>
      </c>
      <c r="G654" s="352" t="s">
        <v>1041</v>
      </c>
      <c r="H654" s="343" t="s">
        <v>542</v>
      </c>
      <c r="I654" s="343" t="s">
        <v>52</v>
      </c>
      <c r="J654" s="346">
        <v>675960.8</v>
      </c>
      <c r="K654" s="347">
        <v>2.2840038029417448E-2</v>
      </c>
      <c r="L654" s="346">
        <v>662860</v>
      </c>
      <c r="M654" s="346">
        <v>722418</v>
      </c>
      <c r="N654" s="346">
        <v>771294</v>
      </c>
      <c r="O654" s="346">
        <v>522018</v>
      </c>
      <c r="P654" s="346">
        <v>701214</v>
      </c>
      <c r="Q654" s="346">
        <v>11917.18309323414</v>
      </c>
      <c r="R654" s="346">
        <v>10334.664586970219</v>
      </c>
      <c r="S654" s="346">
        <v>30584.036676662538</v>
      </c>
      <c r="T654" s="346">
        <v>-969.55809465891798</v>
      </c>
      <c r="U654" s="346">
        <v>25328.525629769239</v>
      </c>
      <c r="V654" s="353">
        <f t="shared" si="52"/>
        <v>0.17474866254014287</v>
      </c>
      <c r="W654" s="288">
        <v>0.16411542699432374</v>
      </c>
      <c r="X654" s="288">
        <v>0.16909810192055427</v>
      </c>
      <c r="Y654" s="288">
        <v>0.16687335543916063</v>
      </c>
      <c r="Z654" s="288">
        <v>0.18600715233462098</v>
      </c>
      <c r="AA654" s="288">
        <v>0.17009160305539467</v>
      </c>
      <c r="AB654" s="288">
        <v>0.19230633549680318</v>
      </c>
      <c r="AC654" s="345" t="str">
        <f t="shared" si="53"/>
        <v>Dhaka FR Non-PNP</v>
      </c>
      <c r="AD654" s="363">
        <v>662860</v>
      </c>
      <c r="AE654" s="363">
        <v>722418</v>
      </c>
      <c r="AF654" s="363">
        <v>771294</v>
      </c>
      <c r="AG654" s="363">
        <v>522018</v>
      </c>
      <c r="AH654" s="363">
        <v>701214</v>
      </c>
      <c r="AI654" s="363">
        <v>609744</v>
      </c>
      <c r="AJ654" s="364">
        <f t="shared" si="54"/>
        <v>3989548</v>
      </c>
      <c r="AK654" s="365">
        <v>109637.04399999999</v>
      </c>
      <c r="AL654" s="365">
        <v>122449.85100000001</v>
      </c>
      <c r="AM654" s="365">
        <v>128652.00600000001</v>
      </c>
      <c r="AN654" s="365">
        <v>97095.534</v>
      </c>
      <c r="AO654" s="365">
        <v>118925.8944</v>
      </c>
      <c r="AP654" s="365">
        <v>117314.93799999999</v>
      </c>
      <c r="AQ654" s="366">
        <f t="shared" si="55"/>
        <v>694075.26740000001</v>
      </c>
      <c r="AR654" s="288">
        <f t="shared" si="56"/>
        <v>0.17397340936868036</v>
      </c>
      <c r="AS654" s="357" t="s">
        <v>1497</v>
      </c>
    </row>
    <row r="655" spans="1:45" hidden="1">
      <c r="A655" s="343">
        <v>351</v>
      </c>
      <c r="B655" s="343" t="s">
        <v>1630</v>
      </c>
      <c r="C655" s="343" t="s">
        <v>2289</v>
      </c>
      <c r="D655" s="343">
        <v>1951</v>
      </c>
      <c r="E655" s="345" t="s">
        <v>52</v>
      </c>
      <c r="F655" s="345" t="s">
        <v>1537</v>
      </c>
      <c r="G655" s="352" t="s">
        <v>1041</v>
      </c>
      <c r="H655" s="343" t="s">
        <v>52</v>
      </c>
      <c r="I655" s="343" t="s">
        <v>52</v>
      </c>
      <c r="J655" s="346">
        <v>1653471.8</v>
      </c>
      <c r="K655" s="347">
        <v>5.1312607176680923E-2</v>
      </c>
      <c r="L655" s="346">
        <v>1656791</v>
      </c>
      <c r="M655" s="346">
        <v>1403253</v>
      </c>
      <c r="N655" s="346">
        <v>1751928</v>
      </c>
      <c r="O655" s="346">
        <v>1647151</v>
      </c>
      <c r="P655" s="346">
        <v>1808236</v>
      </c>
      <c r="Q655" s="346">
        <v>60822.305616734666</v>
      </c>
      <c r="R655" s="346">
        <v>49657.160447035742</v>
      </c>
      <c r="S655" s="346">
        <v>104029.77901528165</v>
      </c>
      <c r="T655" s="346">
        <v>72045.258999388665</v>
      </c>
      <c r="U655" s="346">
        <v>137665.24067715692</v>
      </c>
      <c r="V655" s="353">
        <f t="shared" si="52"/>
        <v>0.1631954039361713</v>
      </c>
      <c r="W655" s="288">
        <v>0.15509654676949555</v>
      </c>
      <c r="X655" s="288">
        <v>0.16815495135723657</v>
      </c>
      <c r="Y655" s="288">
        <v>0.15864258576586751</v>
      </c>
      <c r="Z655" s="288">
        <v>0.16931097128281533</v>
      </c>
      <c r="AA655" s="288">
        <v>0.15871070520573793</v>
      </c>
      <c r="AB655" s="288">
        <v>0.16925666323587471</v>
      </c>
      <c r="AC655" s="345" t="str">
        <f t="shared" si="53"/>
        <v>Dhaka FR Non-PNP</v>
      </c>
      <c r="AD655" s="363">
        <v>1656791</v>
      </c>
      <c r="AE655" s="363">
        <v>1403253</v>
      </c>
      <c r="AF655" s="363">
        <v>1751928</v>
      </c>
      <c r="AG655" s="363">
        <v>1647151</v>
      </c>
      <c r="AH655" s="363">
        <v>1808236</v>
      </c>
      <c r="AI655" s="363">
        <v>1542124</v>
      </c>
      <c r="AJ655" s="364">
        <f t="shared" si="54"/>
        <v>9809483</v>
      </c>
      <c r="AK655" s="365">
        <v>258790.91040000002</v>
      </c>
      <c r="AL655" s="365">
        <v>236027.15459999998</v>
      </c>
      <c r="AM655" s="365">
        <v>277855.62219999998</v>
      </c>
      <c r="AN655" s="365">
        <v>278862.495</v>
      </c>
      <c r="AO655" s="365">
        <v>299986.18650000001</v>
      </c>
      <c r="AP655" s="365">
        <v>260923.82759999999</v>
      </c>
      <c r="AQ655" s="366">
        <f t="shared" si="55"/>
        <v>1612446.1963000002</v>
      </c>
      <c r="AR655" s="288">
        <f t="shared" si="56"/>
        <v>0.16437626695514945</v>
      </c>
      <c r="AS655" s="357" t="s">
        <v>1497</v>
      </c>
    </row>
    <row r="656" spans="1:45" hidden="1">
      <c r="A656" s="343">
        <v>496</v>
      </c>
      <c r="B656" s="343" t="s">
        <v>1680</v>
      </c>
      <c r="C656" s="343" t="s">
        <v>2290</v>
      </c>
      <c r="D656" s="343">
        <v>1450</v>
      </c>
      <c r="E656" s="345" t="s">
        <v>159</v>
      </c>
      <c r="F656" s="345" t="s">
        <v>1537</v>
      </c>
      <c r="G656" s="352" t="s">
        <v>1041</v>
      </c>
      <c r="H656" s="343" t="s">
        <v>159</v>
      </c>
      <c r="I656" s="343" t="s">
        <v>1863</v>
      </c>
      <c r="J656" s="346">
        <v>837919</v>
      </c>
      <c r="K656" s="347">
        <v>3.2659932193669972E-2</v>
      </c>
      <c r="L656" s="346">
        <v>936921</v>
      </c>
      <c r="M656" s="346">
        <v>926948</v>
      </c>
      <c r="N656" s="346">
        <v>861829</v>
      </c>
      <c r="O656" s="346">
        <v>570658</v>
      </c>
      <c r="P656" s="346">
        <v>893239</v>
      </c>
      <c r="Q656" s="346">
        <v>24280.715136724873</v>
      </c>
      <c r="R656" s="346">
        <v>32743.051257832733</v>
      </c>
      <c r="S656" s="346">
        <v>47829.174902964791</v>
      </c>
      <c r="T656" s="346">
        <v>-7428.3849968000577</v>
      </c>
      <c r="U656" s="346">
        <v>39407.332318216417</v>
      </c>
      <c r="V656" s="353">
        <f t="shared" si="52"/>
        <v>0.15809765954894714</v>
      </c>
      <c r="W656" s="288">
        <v>0.14209866781168218</v>
      </c>
      <c r="X656" s="288">
        <v>0.15514566967980503</v>
      </c>
      <c r="Y656" s="288">
        <v>0.1556658549855742</v>
      </c>
      <c r="Z656" s="288">
        <v>0.17300017135906662</v>
      </c>
      <c r="AA656" s="288">
        <v>0.1519064546340983</v>
      </c>
      <c r="AB656" s="288">
        <v>0.1707691388234566</v>
      </c>
      <c r="AC656" s="345" t="str">
        <f t="shared" si="53"/>
        <v>Khulna FR Non-PNP</v>
      </c>
      <c r="AD656" s="363">
        <v>936921</v>
      </c>
      <c r="AE656" s="363">
        <v>926948</v>
      </c>
      <c r="AF656" s="363">
        <v>861829</v>
      </c>
      <c r="AG656" s="363">
        <v>570658</v>
      </c>
      <c r="AH656" s="363">
        <v>893239</v>
      </c>
      <c r="AI656" s="363">
        <v>703426</v>
      </c>
      <c r="AJ656" s="364">
        <f t="shared" si="54"/>
        <v>4893021</v>
      </c>
      <c r="AK656" s="365">
        <v>133979.70299999998</v>
      </c>
      <c r="AL656" s="365">
        <v>145994.625</v>
      </c>
      <c r="AM656" s="365">
        <v>134100.74799999999</v>
      </c>
      <c r="AN656" s="365">
        <v>98723.833999999988</v>
      </c>
      <c r="AO656" s="365">
        <v>139613.09940000001</v>
      </c>
      <c r="AP656" s="365">
        <v>120071.23349999999</v>
      </c>
      <c r="AQ656" s="366">
        <f t="shared" si="55"/>
        <v>772483.24289999995</v>
      </c>
      <c r="AR656" s="288">
        <f t="shared" si="56"/>
        <v>0.15787449980288251</v>
      </c>
      <c r="AS656" s="357" t="s">
        <v>1514</v>
      </c>
    </row>
    <row r="657" spans="1:45" hidden="1">
      <c r="A657" s="343">
        <v>597</v>
      </c>
      <c r="B657" s="343" t="s">
        <v>1165</v>
      </c>
      <c r="C657" s="343" t="s">
        <v>2291</v>
      </c>
      <c r="D657" s="343">
        <v>1500</v>
      </c>
      <c r="E657" s="345" t="s">
        <v>131</v>
      </c>
      <c r="F657" s="345" t="s">
        <v>1537</v>
      </c>
      <c r="G657" s="352" t="s">
        <v>1041</v>
      </c>
      <c r="H657" s="343" t="s">
        <v>131</v>
      </c>
      <c r="I657" s="343" t="s">
        <v>1863</v>
      </c>
      <c r="J657" s="346">
        <v>976932.8</v>
      </c>
      <c r="K657" s="347">
        <v>2.228013956607465E-2</v>
      </c>
      <c r="L657" s="346">
        <v>963271</v>
      </c>
      <c r="M657" s="346">
        <v>1081936</v>
      </c>
      <c r="N657" s="346">
        <v>1070613</v>
      </c>
      <c r="O657" s="346">
        <v>865088</v>
      </c>
      <c r="P657" s="346">
        <v>903756</v>
      </c>
      <c r="Q657" s="346">
        <v>3501.0777985726018</v>
      </c>
      <c r="R657" s="346">
        <v>24586.966065119253</v>
      </c>
      <c r="S657" s="346">
        <v>30636.514178288926</v>
      </c>
      <c r="T657" s="346">
        <v>22900.134281784209</v>
      </c>
      <c r="U657" s="346">
        <v>27206.303329615475</v>
      </c>
      <c r="V657" s="353">
        <f t="shared" si="52"/>
        <v>0.14550787787833694</v>
      </c>
      <c r="W657" s="288">
        <v>0.14259699792013075</v>
      </c>
      <c r="X657" s="288">
        <v>0.14187411060518348</v>
      </c>
      <c r="Y657" s="288">
        <v>0.14585593058661755</v>
      </c>
      <c r="Z657" s="288">
        <v>0.15364167575406323</v>
      </c>
      <c r="AA657" s="288">
        <v>0.15278509187278486</v>
      </c>
      <c r="AB657" s="288">
        <v>0.13629346053124164</v>
      </c>
      <c r="AC657" s="345" t="str">
        <f t="shared" si="53"/>
        <v>Sylhet FR Non-PNP</v>
      </c>
      <c r="AD657" s="363">
        <v>963271</v>
      </c>
      <c r="AE657" s="363">
        <v>1081936</v>
      </c>
      <c r="AF657" s="363">
        <v>1070613</v>
      </c>
      <c r="AG657" s="363">
        <v>865088</v>
      </c>
      <c r="AH657" s="363">
        <v>903756</v>
      </c>
      <c r="AI657" s="363">
        <v>744400</v>
      </c>
      <c r="AJ657" s="364">
        <f t="shared" si="54"/>
        <v>5629064</v>
      </c>
      <c r="AK657" s="365">
        <v>137265.97499999998</v>
      </c>
      <c r="AL657" s="365">
        <v>153310.47289999999</v>
      </c>
      <c r="AM657" s="365">
        <v>156416.85150000002</v>
      </c>
      <c r="AN657" s="365">
        <v>132531.4816</v>
      </c>
      <c r="AO657" s="365">
        <v>142251.03700000001</v>
      </c>
      <c r="AP657" s="365">
        <v>101074.58200000001</v>
      </c>
      <c r="AQ657" s="366">
        <f t="shared" si="55"/>
        <v>822850.4</v>
      </c>
      <c r="AR657" s="288">
        <f t="shared" si="56"/>
        <v>0.14617890292240415</v>
      </c>
      <c r="AS657" s="357" t="s">
        <v>1500</v>
      </c>
    </row>
    <row r="658" spans="1:45" hidden="1">
      <c r="A658" s="343">
        <v>777</v>
      </c>
      <c r="B658" s="343" t="s">
        <v>1669</v>
      </c>
      <c r="C658" s="343" t="s">
        <v>2292</v>
      </c>
      <c r="D658" s="343">
        <v>1720</v>
      </c>
      <c r="E658" s="345" t="s">
        <v>159</v>
      </c>
      <c r="F658" s="345" t="s">
        <v>1537</v>
      </c>
      <c r="G658" s="352" t="s">
        <v>1041</v>
      </c>
      <c r="H658" s="343" t="s">
        <v>159</v>
      </c>
      <c r="I658" s="343" t="s">
        <v>1863</v>
      </c>
      <c r="J658" s="346">
        <v>961358.2</v>
      </c>
      <c r="K658" s="347">
        <v>1.5877557547094471E-2</v>
      </c>
      <c r="L658" s="346">
        <v>939306</v>
      </c>
      <c r="M658" s="346">
        <v>864568</v>
      </c>
      <c r="N658" s="346">
        <v>1058967</v>
      </c>
      <c r="O658" s="346">
        <v>788508</v>
      </c>
      <c r="P658" s="346">
        <v>1155442</v>
      </c>
      <c r="Q658" s="346">
        <v>17265.546743878018</v>
      </c>
      <c r="R658" s="346">
        <v>4428.3307297082501</v>
      </c>
      <c r="S658" s="346">
        <v>29457.649695670785</v>
      </c>
      <c r="T658" s="346">
        <v>-11064.429602506629</v>
      </c>
      <c r="U658" s="346">
        <v>36233.00315260535</v>
      </c>
      <c r="V658" s="353">
        <f t="shared" si="52"/>
        <v>0.13766928163413955</v>
      </c>
      <c r="W658" s="288">
        <v>0.13052213969985058</v>
      </c>
      <c r="X658" s="288">
        <v>0.13324482598813009</v>
      </c>
      <c r="Y658" s="288">
        <v>0.12724985072624212</v>
      </c>
      <c r="Z658" s="288">
        <v>0.15141611030364294</v>
      </c>
      <c r="AA658" s="288">
        <v>0.12899038209511549</v>
      </c>
      <c r="AB658" s="288">
        <v>0.15459238099185613</v>
      </c>
      <c r="AC658" s="345" t="str">
        <f t="shared" si="53"/>
        <v>Khulna FR Non-PNP</v>
      </c>
      <c r="AD658" s="363">
        <v>939306</v>
      </c>
      <c r="AE658" s="363">
        <v>864568</v>
      </c>
      <c r="AF658" s="363">
        <v>1058967</v>
      </c>
      <c r="AG658" s="363">
        <v>788508</v>
      </c>
      <c r="AH658" s="363">
        <v>1155442</v>
      </c>
      <c r="AI658" s="363">
        <v>698209</v>
      </c>
      <c r="AJ658" s="364">
        <f t="shared" si="54"/>
        <v>5505000</v>
      </c>
      <c r="AK658" s="365">
        <v>123424.80839999999</v>
      </c>
      <c r="AL658" s="365">
        <v>117235.42079999999</v>
      </c>
      <c r="AM658" s="365">
        <v>134594.32439999998</v>
      </c>
      <c r="AN658" s="365">
        <v>119537.5096</v>
      </c>
      <c r="AO658" s="365">
        <v>150207.33000000002</v>
      </c>
      <c r="AP658" s="365">
        <v>107873.5995</v>
      </c>
      <c r="AQ658" s="366">
        <f t="shared" si="55"/>
        <v>752872.99270000006</v>
      </c>
      <c r="AR658" s="288">
        <f t="shared" si="56"/>
        <v>0.13676166988192553</v>
      </c>
      <c r="AS658" s="357" t="s">
        <v>1514</v>
      </c>
    </row>
    <row r="659" spans="1:45" hidden="1">
      <c r="A659" s="343">
        <v>505</v>
      </c>
      <c r="B659" s="343" t="s">
        <v>1672</v>
      </c>
      <c r="C659" s="343" t="s">
        <v>2293</v>
      </c>
      <c r="D659" s="343">
        <v>941</v>
      </c>
      <c r="E659" s="345" t="s">
        <v>189</v>
      </c>
      <c r="F659" s="345" t="s">
        <v>1537</v>
      </c>
      <c r="G659" s="352" t="s">
        <v>1041</v>
      </c>
      <c r="H659" s="343" t="s">
        <v>189</v>
      </c>
      <c r="I659" s="343" t="s">
        <v>1863</v>
      </c>
      <c r="J659" s="346">
        <v>1245551.2</v>
      </c>
      <c r="K659" s="347">
        <v>4.350309365097238E-2</v>
      </c>
      <c r="L659" s="346">
        <v>1240695</v>
      </c>
      <c r="M659" s="346">
        <v>1240053</v>
      </c>
      <c r="N659" s="346">
        <v>1427677</v>
      </c>
      <c r="O659" s="346">
        <v>1002084</v>
      </c>
      <c r="P659" s="346">
        <v>1317247</v>
      </c>
      <c r="Q659" s="346">
        <v>55846.502305536735</v>
      </c>
      <c r="R659" s="346">
        <v>46025.899242117157</v>
      </c>
      <c r="S659" s="346">
        <v>79386.371690628293</v>
      </c>
      <c r="T659" s="346">
        <v>26324.340890435211</v>
      </c>
      <c r="U659" s="346">
        <v>63343.538374687691</v>
      </c>
      <c r="V659" s="353">
        <f t="shared" si="52"/>
        <v>0.16289162096162094</v>
      </c>
      <c r="W659" s="288">
        <v>0.16421521760819718</v>
      </c>
      <c r="X659" s="288">
        <v>0.1591647807438942</v>
      </c>
      <c r="Y659" s="288">
        <v>0.15018292017401383</v>
      </c>
      <c r="Z659" s="288">
        <v>0.17296716927283431</v>
      </c>
      <c r="AA659" s="288">
        <v>0.1575493003663459</v>
      </c>
      <c r="AB659" s="288">
        <v>0.17327033760444027</v>
      </c>
      <c r="AC659" s="345" t="str">
        <f t="shared" si="53"/>
        <v>Barishal FR Non-PNP</v>
      </c>
      <c r="AD659" s="363">
        <v>1240695</v>
      </c>
      <c r="AE659" s="363">
        <v>1240053</v>
      </c>
      <c r="AF659" s="363">
        <v>1427677</v>
      </c>
      <c r="AG659" s="363">
        <v>1002084</v>
      </c>
      <c r="AH659" s="363">
        <v>1317247</v>
      </c>
      <c r="AI659" s="363">
        <v>1035885</v>
      </c>
      <c r="AJ659" s="364">
        <f t="shared" si="54"/>
        <v>7263641</v>
      </c>
      <c r="AK659" s="365">
        <v>206203.34279999998</v>
      </c>
      <c r="AL659" s="365">
        <v>197416.27840000001</v>
      </c>
      <c r="AM659" s="365">
        <v>214437.08540000001</v>
      </c>
      <c r="AN659" s="365">
        <v>173360.53199999998</v>
      </c>
      <c r="AO659" s="365">
        <v>212076.44500000001</v>
      </c>
      <c r="AP659" s="365">
        <v>179509.6856</v>
      </c>
      <c r="AQ659" s="366">
        <f t="shared" si="55"/>
        <v>1183003.3692000001</v>
      </c>
      <c r="AR659" s="288">
        <f t="shared" si="56"/>
        <v>0.16286644249075638</v>
      </c>
      <c r="AS659" s="357" t="s">
        <v>1495</v>
      </c>
    </row>
    <row r="660" spans="1:45">
      <c r="A660" s="343">
        <v>633</v>
      </c>
      <c r="B660" s="343" t="s">
        <v>1670</v>
      </c>
      <c r="C660" s="343" t="s">
        <v>2294</v>
      </c>
      <c r="D660" s="343">
        <v>1148</v>
      </c>
      <c r="E660" s="345" t="s">
        <v>195</v>
      </c>
      <c r="F660" s="345" t="s">
        <v>1537</v>
      </c>
      <c r="G660" s="352" t="s">
        <v>1041</v>
      </c>
      <c r="H660" s="343" t="s">
        <v>401</v>
      </c>
      <c r="I660" s="343" t="s">
        <v>1863</v>
      </c>
      <c r="J660" s="346">
        <v>934977</v>
      </c>
      <c r="K660" s="347">
        <v>2.4286630311003965E-4</v>
      </c>
      <c r="L660" s="346">
        <v>782116</v>
      </c>
      <c r="M660" s="346">
        <v>1001263</v>
      </c>
      <c r="N660" s="346">
        <v>1148410</v>
      </c>
      <c r="O660" s="346">
        <v>764938</v>
      </c>
      <c r="P660" s="346">
        <v>978158</v>
      </c>
      <c r="Q660" s="346">
        <v>5110.1921491706453</v>
      </c>
      <c r="R660" s="346">
        <v>-9778.9884494056168</v>
      </c>
      <c r="S660" s="346">
        <v>52960.552523928083</v>
      </c>
      <c r="T660" s="346">
        <v>-51280.412511446484</v>
      </c>
      <c r="U660" s="346">
        <v>4124.0283251679502</v>
      </c>
      <c r="V660" s="353">
        <f t="shared" si="52"/>
        <v>0.16158983524931078</v>
      </c>
      <c r="W660" s="288">
        <v>0.16263205142583292</v>
      </c>
      <c r="X660" s="288">
        <v>0.15859078505802437</v>
      </c>
      <c r="Y660" s="288">
        <v>0.16239760945230255</v>
      </c>
      <c r="Z660" s="288">
        <v>0.15896096021484407</v>
      </c>
      <c r="AA660" s="288">
        <v>0.15492093088266304</v>
      </c>
      <c r="AB660" s="288">
        <v>0.17203667446219786</v>
      </c>
      <c r="AC660" s="345" t="str">
        <f t="shared" si="53"/>
        <v>Chattogram FR Non-PNP</v>
      </c>
      <c r="AD660" s="363">
        <v>782116</v>
      </c>
      <c r="AE660" s="363">
        <v>1001263</v>
      </c>
      <c r="AF660" s="363">
        <v>1148410</v>
      </c>
      <c r="AG660" s="363">
        <v>764938</v>
      </c>
      <c r="AH660" s="363">
        <v>978158</v>
      </c>
      <c r="AI660" s="363">
        <v>736959</v>
      </c>
      <c r="AJ660" s="364">
        <f t="shared" si="54"/>
        <v>5411844</v>
      </c>
      <c r="AK660" s="365">
        <v>129127.68179999999</v>
      </c>
      <c r="AL660" s="365">
        <v>161103.21669999999</v>
      </c>
      <c r="AM660" s="365">
        <v>186042.09600000002</v>
      </c>
      <c r="AN660" s="365">
        <v>123155.179</v>
      </c>
      <c r="AO660" s="365">
        <v>155429.30620000002</v>
      </c>
      <c r="AP660" s="365">
        <v>126749.552</v>
      </c>
      <c r="AQ660" s="366">
        <f t="shared" si="55"/>
        <v>881607.03170000005</v>
      </c>
      <c r="AR660" s="288">
        <f t="shared" si="56"/>
        <v>0.16290326027505597</v>
      </c>
      <c r="AS660" s="357" t="s">
        <v>1494</v>
      </c>
    </row>
    <row r="661" spans="1:45" hidden="1">
      <c r="A661" s="343">
        <v>536</v>
      </c>
      <c r="B661" s="343" t="s">
        <v>1596</v>
      </c>
      <c r="C661" s="343" t="s">
        <v>2295</v>
      </c>
      <c r="D661" s="343">
        <v>2324</v>
      </c>
      <c r="E661" s="345" t="s">
        <v>389</v>
      </c>
      <c r="F661" s="345" t="s">
        <v>1537</v>
      </c>
      <c r="G661" s="352" t="s">
        <v>1041</v>
      </c>
      <c r="H661" s="343" t="s">
        <v>1150</v>
      </c>
      <c r="I661" s="343" t="s">
        <v>1863</v>
      </c>
      <c r="J661" s="346">
        <v>1208426.3999999999</v>
      </c>
      <c r="K661" s="347">
        <v>5.1824881242248544E-2</v>
      </c>
      <c r="L661" s="346">
        <v>1178622</v>
      </c>
      <c r="M661" s="346">
        <v>1235480</v>
      </c>
      <c r="N661" s="346">
        <v>1209470</v>
      </c>
      <c r="O661" s="346">
        <v>1064038</v>
      </c>
      <c r="P661" s="346">
        <v>1354522</v>
      </c>
      <c r="Q661" s="346">
        <v>61878.933329838503</v>
      </c>
      <c r="R661" s="346">
        <v>60416.456025077001</v>
      </c>
      <c r="S661" s="346">
        <v>67372.594836869423</v>
      </c>
      <c r="T661" s="346">
        <v>51512.339627912326</v>
      </c>
      <c r="U661" s="346">
        <v>71952.449530292419</v>
      </c>
      <c r="V661" s="353">
        <f t="shared" si="52"/>
        <v>0.15523538122500039</v>
      </c>
      <c r="W661" s="288">
        <v>0.15642799467127499</v>
      </c>
      <c r="X661" s="288">
        <v>0.15589298231505735</v>
      </c>
      <c r="Y661" s="288">
        <v>0.14852456854762125</v>
      </c>
      <c r="Z661" s="288">
        <v>0.17004450341029059</v>
      </c>
      <c r="AA661" s="288">
        <v>0.14139531858365129</v>
      </c>
      <c r="AB661" s="288">
        <v>0.15912691982210692</v>
      </c>
      <c r="AC661" s="345" t="str">
        <f t="shared" si="53"/>
        <v>Rangpur FR Non-PNP</v>
      </c>
      <c r="AD661" s="363">
        <v>1178622</v>
      </c>
      <c r="AE661" s="363">
        <v>1235480</v>
      </c>
      <c r="AF661" s="363">
        <v>1209470</v>
      </c>
      <c r="AG661" s="363">
        <v>1064038</v>
      </c>
      <c r="AH661" s="363">
        <v>1354522</v>
      </c>
      <c r="AI661" s="363">
        <v>1199666</v>
      </c>
      <c r="AJ661" s="364">
        <f t="shared" si="54"/>
        <v>7241798</v>
      </c>
      <c r="AK661" s="365">
        <v>184690.22410000002</v>
      </c>
      <c r="AL661" s="365">
        <v>193970.046</v>
      </c>
      <c r="AM661" s="365">
        <v>178034.1312</v>
      </c>
      <c r="AN661" s="365">
        <v>180886.46000000002</v>
      </c>
      <c r="AO661" s="365">
        <v>193832.09820000001</v>
      </c>
      <c r="AP661" s="365">
        <v>190863.36039999998</v>
      </c>
      <c r="AQ661" s="366">
        <f t="shared" si="55"/>
        <v>1122276.3199</v>
      </c>
      <c r="AR661" s="288">
        <f t="shared" si="56"/>
        <v>0.15497205526859489</v>
      </c>
      <c r="AS661" s="357" t="s">
        <v>1501</v>
      </c>
    </row>
    <row r="662" spans="1:45" hidden="1">
      <c r="A662" s="343">
        <v>605</v>
      </c>
      <c r="B662" s="343" t="s">
        <v>1665</v>
      </c>
      <c r="C662" s="343" t="s">
        <v>2296</v>
      </c>
      <c r="D662" s="343">
        <v>1463</v>
      </c>
      <c r="E662" s="345" t="s">
        <v>52</v>
      </c>
      <c r="F662" s="345" t="s">
        <v>1537</v>
      </c>
      <c r="G662" s="352" t="s">
        <v>1041</v>
      </c>
      <c r="H662" s="343" t="s">
        <v>52</v>
      </c>
      <c r="I662" s="343" t="s">
        <v>52</v>
      </c>
      <c r="J662" s="346">
        <v>832358.40000000002</v>
      </c>
      <c r="K662" s="347">
        <v>-2.0258439146150931E-2</v>
      </c>
      <c r="L662" s="346">
        <v>726571</v>
      </c>
      <c r="M662" s="346">
        <v>755337</v>
      </c>
      <c r="N662" s="346">
        <v>1084123</v>
      </c>
      <c r="O662" s="346">
        <v>721748</v>
      </c>
      <c r="P662" s="346">
        <v>874013</v>
      </c>
      <c r="Q662" s="346">
        <v>2005.1026118070586</v>
      </c>
      <c r="R662" s="346">
        <v>-166045.68607879011</v>
      </c>
      <c r="S662" s="346">
        <v>55039.456772731239</v>
      </c>
      <c r="T662" s="346">
        <v>-19496.388046589476</v>
      </c>
      <c r="U662" s="346">
        <v>44186.104769903512</v>
      </c>
      <c r="V662" s="353">
        <f t="shared" si="52"/>
        <v>0.16066665459914745</v>
      </c>
      <c r="W662" s="288">
        <v>0.16391764901345474</v>
      </c>
      <c r="X662" s="288">
        <v>0.15414247230860662</v>
      </c>
      <c r="Y662" s="288">
        <v>0.15496745326037609</v>
      </c>
      <c r="Z662" s="288">
        <v>0.16494307037117908</v>
      </c>
      <c r="AA662" s="288">
        <v>0.16554795886128776</v>
      </c>
      <c r="AB662" s="288">
        <v>0.16048132377998051</v>
      </c>
      <c r="AC662" s="345" t="str">
        <f t="shared" si="53"/>
        <v>Dhaka FR Non-PNP</v>
      </c>
      <c r="AD662" s="363">
        <v>726571</v>
      </c>
      <c r="AE662" s="363">
        <v>755337</v>
      </c>
      <c r="AF662" s="363">
        <v>1084123</v>
      </c>
      <c r="AG662" s="363">
        <v>721748</v>
      </c>
      <c r="AH662" s="363">
        <v>874013</v>
      </c>
      <c r="AI662" s="363">
        <v>757958</v>
      </c>
      <c r="AJ662" s="364">
        <f t="shared" si="54"/>
        <v>4919750</v>
      </c>
      <c r="AK662" s="365">
        <v>117995.2928</v>
      </c>
      <c r="AL662" s="365">
        <v>116397.58579999999</v>
      </c>
      <c r="AM662" s="365">
        <v>168038.755</v>
      </c>
      <c r="AN662" s="365">
        <v>119016.08029999999</v>
      </c>
      <c r="AO662" s="365">
        <v>131609.4933</v>
      </c>
      <c r="AP662" s="365">
        <v>121652.4195</v>
      </c>
      <c r="AQ662" s="366">
        <f t="shared" si="55"/>
        <v>774709.62669999991</v>
      </c>
      <c r="AR662" s="288">
        <f t="shared" si="56"/>
        <v>0.15746930772905127</v>
      </c>
      <c r="AS662" s="357" t="s">
        <v>1497</v>
      </c>
    </row>
    <row r="663" spans="1:45" hidden="1">
      <c r="A663" s="343">
        <v>360</v>
      </c>
      <c r="B663" s="343" t="s">
        <v>1676</v>
      </c>
      <c r="C663" s="343" t="s">
        <v>2297</v>
      </c>
      <c r="D663" s="343">
        <v>861</v>
      </c>
      <c r="E663" s="345" t="s">
        <v>52</v>
      </c>
      <c r="F663" s="345" t="s">
        <v>1537</v>
      </c>
      <c r="G663" s="352" t="s">
        <v>1041</v>
      </c>
      <c r="H663" s="343" t="s">
        <v>52</v>
      </c>
      <c r="I663" s="343" t="s">
        <v>52</v>
      </c>
      <c r="J663" s="346">
        <v>2129106.4</v>
      </c>
      <c r="K663" s="347">
        <v>4.2504134850030718E-2</v>
      </c>
      <c r="L663" s="346">
        <v>2016808</v>
      </c>
      <c r="M663" s="346">
        <v>2202270</v>
      </c>
      <c r="N663" s="346">
        <v>2381983</v>
      </c>
      <c r="O663" s="346">
        <v>1882089</v>
      </c>
      <c r="P663" s="346">
        <v>2162382</v>
      </c>
      <c r="Q663" s="346">
        <v>83702.860081101942</v>
      </c>
      <c r="R663" s="346">
        <v>103517.68179767882</v>
      </c>
      <c r="S663" s="346">
        <v>142687.90978120442</v>
      </c>
      <c r="T663" s="346">
        <v>76140.218855284678</v>
      </c>
      <c r="U663" s="346">
        <v>46430.457163047337</v>
      </c>
      <c r="V663" s="353">
        <f t="shared" si="52"/>
        <v>0.15326725988211737</v>
      </c>
      <c r="W663" s="288">
        <v>0.15954139248188304</v>
      </c>
      <c r="X663" s="288">
        <v>0.15748157348582356</v>
      </c>
      <c r="Y663" s="288">
        <v>0.14230990858818857</v>
      </c>
      <c r="Z663" s="288">
        <v>0.15838569786808163</v>
      </c>
      <c r="AA663" s="288">
        <v>0.14369849601106841</v>
      </c>
      <c r="AB663" s="288">
        <v>0.15818649085765893</v>
      </c>
      <c r="AC663" s="345" t="str">
        <f t="shared" si="53"/>
        <v>Dhaka FR Non-PNP</v>
      </c>
      <c r="AD663" s="363">
        <v>2016808</v>
      </c>
      <c r="AE663" s="363">
        <v>2202270</v>
      </c>
      <c r="AF663" s="363">
        <v>2381983</v>
      </c>
      <c r="AG663" s="363">
        <v>1882089</v>
      </c>
      <c r="AH663" s="363">
        <v>2162382</v>
      </c>
      <c r="AI663" s="363">
        <v>1620053</v>
      </c>
      <c r="AJ663" s="364">
        <f t="shared" si="54"/>
        <v>12265585</v>
      </c>
      <c r="AK663" s="365">
        <v>324907.76879999996</v>
      </c>
      <c r="AL663" s="365">
        <v>352142.973</v>
      </c>
      <c r="AM663" s="365">
        <v>338956.03860000003</v>
      </c>
      <c r="AN663" s="365">
        <v>298123.05600000004</v>
      </c>
      <c r="AO663" s="365">
        <v>308355.9584</v>
      </c>
      <c r="AP663" s="365">
        <v>256288.4296</v>
      </c>
      <c r="AQ663" s="366">
        <f t="shared" si="55"/>
        <v>1878774.2244000002</v>
      </c>
      <c r="AR663" s="288">
        <f t="shared" si="56"/>
        <v>0.1531744490295408</v>
      </c>
      <c r="AS663" s="357" t="s">
        <v>1497</v>
      </c>
    </row>
    <row r="664" spans="1:45">
      <c r="A664" s="343">
        <v>555</v>
      </c>
      <c r="B664" s="343" t="s">
        <v>1673</v>
      </c>
      <c r="C664" s="343" t="s">
        <v>2298</v>
      </c>
      <c r="D664" s="343">
        <v>1830</v>
      </c>
      <c r="E664" s="345" t="s">
        <v>195</v>
      </c>
      <c r="F664" s="345" t="s">
        <v>1537</v>
      </c>
      <c r="G664" s="352" t="s">
        <v>1041</v>
      </c>
      <c r="H664" s="343" t="s">
        <v>162</v>
      </c>
      <c r="I664" s="343" t="s">
        <v>1863</v>
      </c>
      <c r="J664" s="346">
        <v>1573041.8</v>
      </c>
      <c r="K664" s="347">
        <v>4.9383061549947413E-2</v>
      </c>
      <c r="L664" s="346">
        <v>1408184</v>
      </c>
      <c r="M664" s="346">
        <v>1545736</v>
      </c>
      <c r="N664" s="346">
        <v>1774317</v>
      </c>
      <c r="O664" s="346">
        <v>1439315</v>
      </c>
      <c r="P664" s="346">
        <v>1697657</v>
      </c>
      <c r="Q664" s="346">
        <v>66834.110071348347</v>
      </c>
      <c r="R664" s="346">
        <v>56234.17305797158</v>
      </c>
      <c r="S664" s="346">
        <v>87477.215966895223</v>
      </c>
      <c r="T664" s="346">
        <v>70743.828887300799</v>
      </c>
      <c r="U664" s="346">
        <v>107118.77216668433</v>
      </c>
      <c r="V664" s="353">
        <f t="shared" si="52"/>
        <v>0.15195363574183104</v>
      </c>
      <c r="W664" s="288">
        <v>0.15673263556230765</v>
      </c>
      <c r="X664" s="288">
        <v>0.150089305301254</v>
      </c>
      <c r="Y664" s="288">
        <v>0.14524862765782992</v>
      </c>
      <c r="Z664" s="288">
        <v>0.15826609305175326</v>
      </c>
      <c r="AA664" s="288">
        <v>0.13865998137685423</v>
      </c>
      <c r="AB664" s="288">
        <v>0.16272517150098731</v>
      </c>
      <c r="AC664" s="345" t="str">
        <f t="shared" si="53"/>
        <v>Chattogram FR Non-PNP</v>
      </c>
      <c r="AD664" s="363">
        <v>1408184</v>
      </c>
      <c r="AE664" s="363">
        <v>1545736</v>
      </c>
      <c r="AF664" s="363">
        <v>1774317</v>
      </c>
      <c r="AG664" s="363">
        <v>1439315</v>
      </c>
      <c r="AH664" s="363">
        <v>1697657</v>
      </c>
      <c r="AI664" s="363">
        <v>1368248</v>
      </c>
      <c r="AJ664" s="364">
        <f t="shared" si="54"/>
        <v>9233457</v>
      </c>
      <c r="AK664" s="365">
        <v>223197.0055</v>
      </c>
      <c r="AL664" s="365">
        <v>230778.38479999997</v>
      </c>
      <c r="AM664" s="365">
        <v>257808.26010000001</v>
      </c>
      <c r="AN664" s="365">
        <v>227843.4062</v>
      </c>
      <c r="AO664" s="365">
        <v>237332.3088</v>
      </c>
      <c r="AP664" s="365">
        <v>222476.96219999998</v>
      </c>
      <c r="AQ664" s="366">
        <f t="shared" si="55"/>
        <v>1399436.3276</v>
      </c>
      <c r="AR664" s="288">
        <f t="shared" si="56"/>
        <v>0.15156147124527683</v>
      </c>
      <c r="AS664" s="357" t="s">
        <v>1494</v>
      </c>
    </row>
    <row r="665" spans="1:45" hidden="1">
      <c r="A665" s="343">
        <v>595</v>
      </c>
      <c r="B665" s="343" t="s">
        <v>1595</v>
      </c>
      <c r="C665" s="343" t="s">
        <v>2299</v>
      </c>
      <c r="D665" s="343">
        <v>1294</v>
      </c>
      <c r="E665" s="345" t="s">
        <v>389</v>
      </c>
      <c r="F665" s="345" t="s">
        <v>1537</v>
      </c>
      <c r="G665" s="352" t="s">
        <v>1041</v>
      </c>
      <c r="H665" s="343" t="s">
        <v>576</v>
      </c>
      <c r="I665" s="343" t="s">
        <v>1863</v>
      </c>
      <c r="J665" s="346">
        <v>1024685.6</v>
      </c>
      <c r="K665" s="347">
        <v>4.2281442732355609E-2</v>
      </c>
      <c r="L665" s="346">
        <v>1083354</v>
      </c>
      <c r="M665" s="346">
        <v>992455</v>
      </c>
      <c r="N665" s="346">
        <v>1141388</v>
      </c>
      <c r="O665" s="346">
        <v>788922</v>
      </c>
      <c r="P665" s="346">
        <v>1117309</v>
      </c>
      <c r="Q665" s="346">
        <v>54359.744999948016</v>
      </c>
      <c r="R665" s="346">
        <v>30264.669760370278</v>
      </c>
      <c r="S665" s="346">
        <v>79290.212716080219</v>
      </c>
      <c r="T665" s="346">
        <v>-4006.7767603621178</v>
      </c>
      <c r="U665" s="346">
        <v>56718.076859310851</v>
      </c>
      <c r="V665" s="353">
        <f t="shared" si="52"/>
        <v>0.16365995801438721</v>
      </c>
      <c r="W665" s="288">
        <v>0.17134578354707744</v>
      </c>
      <c r="X665" s="288">
        <v>0.1608680663469112</v>
      </c>
      <c r="Y665" s="288">
        <v>0.1601409000962693</v>
      </c>
      <c r="Z665" s="288">
        <v>0.17810121228332398</v>
      </c>
      <c r="AA665" s="288">
        <v>0.14831965511643558</v>
      </c>
      <c r="AB665" s="288">
        <v>0.16318413069630563</v>
      </c>
      <c r="AC665" s="345" t="str">
        <f t="shared" si="53"/>
        <v>Rangpur FR Non-PNP</v>
      </c>
      <c r="AD665" s="363">
        <v>1083354</v>
      </c>
      <c r="AE665" s="363">
        <v>992455</v>
      </c>
      <c r="AF665" s="363">
        <v>1141388</v>
      </c>
      <c r="AG665" s="363">
        <v>788922</v>
      </c>
      <c r="AH665" s="363">
        <v>1117309</v>
      </c>
      <c r="AI665" s="363">
        <v>899326</v>
      </c>
      <c r="AJ665" s="364">
        <f t="shared" si="54"/>
        <v>6022754</v>
      </c>
      <c r="AK665" s="365">
        <v>187745.2482</v>
      </c>
      <c r="AL665" s="365">
        <v>159983.90720000002</v>
      </c>
      <c r="AM665" s="365">
        <v>182165.84399999998</v>
      </c>
      <c r="AN665" s="365">
        <v>140506.83010000002</v>
      </c>
      <c r="AO665" s="365">
        <v>168937.0104</v>
      </c>
      <c r="AP665" s="365">
        <v>146679.7444</v>
      </c>
      <c r="AQ665" s="366">
        <f t="shared" si="55"/>
        <v>986018.5843000001</v>
      </c>
      <c r="AR665" s="288">
        <f t="shared" si="56"/>
        <v>0.16371556671582471</v>
      </c>
      <c r="AS665" s="357" t="s">
        <v>1501</v>
      </c>
    </row>
    <row r="666" spans="1:45" hidden="1">
      <c r="A666" s="343">
        <v>822</v>
      </c>
      <c r="B666" s="343" t="s">
        <v>1677</v>
      </c>
      <c r="C666" s="343" t="s">
        <v>2300</v>
      </c>
      <c r="D666" s="343">
        <v>1090</v>
      </c>
      <c r="E666" s="345" t="s">
        <v>389</v>
      </c>
      <c r="F666" s="345" t="s">
        <v>1537</v>
      </c>
      <c r="G666" s="352" t="s">
        <v>1041</v>
      </c>
      <c r="H666" s="343" t="s">
        <v>1566</v>
      </c>
      <c r="I666" s="343" t="s">
        <v>1863</v>
      </c>
      <c r="J666" s="346">
        <v>605604.6</v>
      </c>
      <c r="K666" s="347">
        <v>-4.334145630937032E-3</v>
      </c>
      <c r="L666" s="346">
        <v>531432</v>
      </c>
      <c r="M666" s="346">
        <v>497515</v>
      </c>
      <c r="N666" s="346">
        <v>737952</v>
      </c>
      <c r="O666" s="346">
        <v>553017</v>
      </c>
      <c r="P666" s="346">
        <v>708107</v>
      </c>
      <c r="Q666" s="346">
        <v>-3038.3916337981645</v>
      </c>
      <c r="R666" s="346">
        <v>-8002.4050301803654</v>
      </c>
      <c r="S666" s="346">
        <v>15347.806292727779</v>
      </c>
      <c r="T666" s="346">
        <v>-24519.603319702699</v>
      </c>
      <c r="U666" s="346">
        <v>7088.7010351266072</v>
      </c>
      <c r="V666" s="353">
        <f t="shared" si="52"/>
        <v>0.13707759208986151</v>
      </c>
      <c r="W666" s="288">
        <v>0.14738199024526252</v>
      </c>
      <c r="X666" s="288">
        <v>0.13236915189826287</v>
      </c>
      <c r="Y666" s="288">
        <v>0.14207773504330073</v>
      </c>
      <c r="Z666" s="288">
        <v>0.12030460969873223</v>
      </c>
      <c r="AA666" s="288">
        <v>0.13562202821847053</v>
      </c>
      <c r="AB666" s="288">
        <v>0.1447100374351401</v>
      </c>
      <c r="AC666" s="345" t="str">
        <f t="shared" si="53"/>
        <v>Rangpur FR Non-PNP</v>
      </c>
      <c r="AD666" s="363">
        <v>531432</v>
      </c>
      <c r="AE666" s="363">
        <v>497515</v>
      </c>
      <c r="AF666" s="363">
        <v>737952</v>
      </c>
      <c r="AG666" s="363">
        <v>553017</v>
      </c>
      <c r="AH666" s="363">
        <v>708107</v>
      </c>
      <c r="AI666" s="363">
        <v>579427</v>
      </c>
      <c r="AJ666" s="364">
        <f t="shared" si="54"/>
        <v>3607450</v>
      </c>
      <c r="AK666" s="365">
        <v>78173.941400000011</v>
      </c>
      <c r="AL666" s="365">
        <v>65373.602399999996</v>
      </c>
      <c r="AM666" s="365">
        <v>104641.59360000001</v>
      </c>
      <c r="AN666" s="365">
        <v>79302.924599999998</v>
      </c>
      <c r="AO666" s="365">
        <v>96160.794800000003</v>
      </c>
      <c r="AP666" s="365">
        <v>68526.641600000003</v>
      </c>
      <c r="AQ666" s="366">
        <f t="shared" si="55"/>
        <v>492179.49840000004</v>
      </c>
      <c r="AR666" s="288">
        <f t="shared" si="56"/>
        <v>0.13643418436845972</v>
      </c>
      <c r="AS666" s="357" t="s">
        <v>1501</v>
      </c>
    </row>
    <row r="667" spans="1:45" hidden="1">
      <c r="A667" s="343">
        <v>678</v>
      </c>
      <c r="B667" s="343" t="s">
        <v>1674</v>
      </c>
      <c r="C667" s="343" t="s">
        <v>2301</v>
      </c>
      <c r="D667" s="343">
        <v>931</v>
      </c>
      <c r="E667" s="345" t="s">
        <v>189</v>
      </c>
      <c r="F667" s="345" t="s">
        <v>1537</v>
      </c>
      <c r="G667" s="352" t="s">
        <v>1041</v>
      </c>
      <c r="H667" s="343" t="s">
        <v>189</v>
      </c>
      <c r="I667" s="343" t="s">
        <v>1863</v>
      </c>
      <c r="J667" s="346">
        <v>744136</v>
      </c>
      <c r="K667" s="347">
        <v>1.0640252239729139E-2</v>
      </c>
      <c r="L667" s="346">
        <v>714516</v>
      </c>
      <c r="M667" s="346">
        <v>684364</v>
      </c>
      <c r="N667" s="346">
        <v>895422</v>
      </c>
      <c r="O667" s="346">
        <v>481891</v>
      </c>
      <c r="P667" s="346">
        <v>944487</v>
      </c>
      <c r="Q667" s="346">
        <v>-3943.070760623872</v>
      </c>
      <c r="R667" s="346">
        <v>-6174.8333273784956</v>
      </c>
      <c r="S667" s="346">
        <v>16444.882511522359</v>
      </c>
      <c r="T667" s="346">
        <v>3320.3103960637673</v>
      </c>
      <c r="U667" s="346">
        <v>29941.68488373165</v>
      </c>
      <c r="V667" s="353">
        <f t="shared" si="52"/>
        <v>0.15254546454064433</v>
      </c>
      <c r="W667" s="288">
        <v>0.13819372637315031</v>
      </c>
      <c r="X667" s="288">
        <v>0.16303946372201719</v>
      </c>
      <c r="Y667" s="288">
        <v>0.14277953291298981</v>
      </c>
      <c r="Z667" s="288">
        <v>0.15658851363260609</v>
      </c>
      <c r="AA667" s="288">
        <v>0.14833783820654745</v>
      </c>
      <c r="AB667" s="288">
        <v>0.16633371239655514</v>
      </c>
      <c r="AC667" s="345" t="str">
        <f t="shared" si="53"/>
        <v>Barishal FR Non-PNP</v>
      </c>
      <c r="AD667" s="363">
        <v>714516</v>
      </c>
      <c r="AE667" s="363">
        <v>684364</v>
      </c>
      <c r="AF667" s="363">
        <v>895422</v>
      </c>
      <c r="AG667" s="363">
        <v>481891</v>
      </c>
      <c r="AH667" s="363">
        <v>944487</v>
      </c>
      <c r="AI667" s="363">
        <v>567462</v>
      </c>
      <c r="AJ667" s="364">
        <f t="shared" si="54"/>
        <v>4288142</v>
      </c>
      <c r="AK667" s="365">
        <v>102032.74200000001</v>
      </c>
      <c r="AL667" s="365">
        <v>112030.2231</v>
      </c>
      <c r="AM667" s="365">
        <v>127955.6609</v>
      </c>
      <c r="AN667" s="365">
        <v>75464.130599999989</v>
      </c>
      <c r="AO667" s="365">
        <v>135357.76080000002</v>
      </c>
      <c r="AP667" s="365">
        <v>94368.930600000007</v>
      </c>
      <c r="AQ667" s="366">
        <f t="shared" si="55"/>
        <v>647209.44799999997</v>
      </c>
      <c r="AR667" s="288">
        <f t="shared" si="56"/>
        <v>0.15093004102942487</v>
      </c>
      <c r="AS667" s="357" t="s">
        <v>1495</v>
      </c>
    </row>
    <row r="668" spans="1:45">
      <c r="A668" s="343">
        <v>414</v>
      </c>
      <c r="B668" s="343" t="s">
        <v>1679</v>
      </c>
      <c r="C668" s="343" t="s">
        <v>2302</v>
      </c>
      <c r="D668" s="343">
        <v>1870</v>
      </c>
      <c r="E668" s="345" t="s">
        <v>195</v>
      </c>
      <c r="F668" s="345" t="s">
        <v>1537</v>
      </c>
      <c r="G668" s="352" t="s">
        <v>1041</v>
      </c>
      <c r="H668" s="343" t="s">
        <v>401</v>
      </c>
      <c r="I668" s="343" t="s">
        <v>1863</v>
      </c>
      <c r="J668" s="346">
        <v>907985.2</v>
      </c>
      <c r="K668" s="347">
        <v>1.5605193962763119E-2</v>
      </c>
      <c r="L668" s="346">
        <v>861310</v>
      </c>
      <c r="M668" s="346">
        <v>1001538</v>
      </c>
      <c r="N668" s="346">
        <v>1087887</v>
      </c>
      <c r="O668" s="346">
        <v>642348</v>
      </c>
      <c r="P668" s="346">
        <v>946843</v>
      </c>
      <c r="Q668" s="346">
        <v>28996.413454765425</v>
      </c>
      <c r="R668" s="346">
        <v>-43394.66752882814</v>
      </c>
      <c r="S668" s="346">
        <v>51494.110921039683</v>
      </c>
      <c r="T668" s="346">
        <v>-10529.050159195496</v>
      </c>
      <c r="U668" s="346">
        <v>44279.619118809846</v>
      </c>
      <c r="V668" s="353">
        <f t="shared" si="52"/>
        <v>0.15549412555433081</v>
      </c>
      <c r="W668" s="288">
        <v>0.16653524620599686</v>
      </c>
      <c r="X668" s="288">
        <v>0.15110337105532431</v>
      </c>
      <c r="Y668" s="288">
        <v>0.15872371544931255</v>
      </c>
      <c r="Z668" s="288">
        <v>0.15770091918390003</v>
      </c>
      <c r="AA668" s="288">
        <v>0.14267215811118761</v>
      </c>
      <c r="AB668" s="288">
        <v>0.15622934332026345</v>
      </c>
      <c r="AC668" s="345" t="str">
        <f t="shared" si="53"/>
        <v>Chattogram FR Non-PNP</v>
      </c>
      <c r="AD668" s="363">
        <v>861310</v>
      </c>
      <c r="AE668" s="363">
        <v>1001538</v>
      </c>
      <c r="AF668" s="363">
        <v>1087887</v>
      </c>
      <c r="AG668" s="363">
        <v>642348</v>
      </c>
      <c r="AH668" s="363">
        <v>946843</v>
      </c>
      <c r="AI668" s="363">
        <v>820695</v>
      </c>
      <c r="AJ668" s="364">
        <f t="shared" si="54"/>
        <v>5360621</v>
      </c>
      <c r="AK668" s="365">
        <v>144613.78109999999</v>
      </c>
      <c r="AL668" s="365">
        <v>151032.08119999999</v>
      </c>
      <c r="AM668" s="365">
        <v>172647.50820000001</v>
      </c>
      <c r="AN668" s="365">
        <v>101234.36</v>
      </c>
      <c r="AO668" s="365">
        <v>138049.70940000002</v>
      </c>
      <c r="AP668" s="365">
        <v>128192.55900000001</v>
      </c>
      <c r="AQ668" s="366">
        <f t="shared" si="55"/>
        <v>835769.99890000001</v>
      </c>
      <c r="AR668" s="288">
        <f t="shared" si="56"/>
        <v>0.15590917524294293</v>
      </c>
      <c r="AS668" s="357" t="s">
        <v>1494</v>
      </c>
    </row>
    <row r="669" spans="1:45" hidden="1">
      <c r="A669" s="343">
        <v>310</v>
      </c>
      <c r="B669" s="343" t="s">
        <v>1683</v>
      </c>
      <c r="C669" s="343" t="s">
        <v>2303</v>
      </c>
      <c r="D669" s="343">
        <v>2535</v>
      </c>
      <c r="E669" s="345" t="s">
        <v>107</v>
      </c>
      <c r="F669" s="345" t="s">
        <v>1537</v>
      </c>
      <c r="G669" s="352" t="s">
        <v>1041</v>
      </c>
      <c r="H669" s="343" t="s">
        <v>107</v>
      </c>
      <c r="I669" s="343" t="s">
        <v>1863</v>
      </c>
      <c r="J669" s="346">
        <v>1771797</v>
      </c>
      <c r="K669" s="347">
        <v>3.8609100954780415E-2</v>
      </c>
      <c r="L669" s="346">
        <v>2227977</v>
      </c>
      <c r="M669" s="346">
        <v>1847335</v>
      </c>
      <c r="N669" s="346">
        <v>1572490</v>
      </c>
      <c r="O669" s="346">
        <v>1586958</v>
      </c>
      <c r="P669" s="346">
        <v>1624225</v>
      </c>
      <c r="Q669" s="346">
        <v>97787.319117706968</v>
      </c>
      <c r="R669" s="346">
        <v>51139.246800628083</v>
      </c>
      <c r="S669" s="346">
        <v>53708.813375852857</v>
      </c>
      <c r="T669" s="346">
        <v>50910.02791557103</v>
      </c>
      <c r="U669" s="346">
        <v>88492.039012126479</v>
      </c>
      <c r="V669" s="353">
        <f t="shared" si="52"/>
        <v>0.15077867645381079</v>
      </c>
      <c r="W669" s="288">
        <v>0.14362550075087044</v>
      </c>
      <c r="X669" s="288">
        <v>0.13526078227771407</v>
      </c>
      <c r="Y669" s="288">
        <v>0.14280155323103561</v>
      </c>
      <c r="Z669" s="288">
        <v>0.16636207539077025</v>
      </c>
      <c r="AA669" s="288">
        <v>0.14661821648696757</v>
      </c>
      <c r="AB669" s="288">
        <v>0.17000393058550675</v>
      </c>
      <c r="AC669" s="345" t="str">
        <f t="shared" si="53"/>
        <v>Rajshahi FR Non-PNP</v>
      </c>
      <c r="AD669" s="363">
        <v>2227977</v>
      </c>
      <c r="AE669" s="363">
        <v>1847335</v>
      </c>
      <c r="AF669" s="363">
        <v>1572490</v>
      </c>
      <c r="AG669" s="363">
        <v>1586958</v>
      </c>
      <c r="AH669" s="363">
        <v>1624225</v>
      </c>
      <c r="AI669" s="363">
        <v>1529290</v>
      </c>
      <c r="AJ669" s="364">
        <f t="shared" si="54"/>
        <v>10388275</v>
      </c>
      <c r="AK669" s="365">
        <v>325730.23739999998</v>
      </c>
      <c r="AL669" s="365">
        <v>254193.0208</v>
      </c>
      <c r="AM669" s="365">
        <v>223136.33100000001</v>
      </c>
      <c r="AN669" s="365">
        <v>263911.11540000001</v>
      </c>
      <c r="AO669" s="365">
        <v>243633.59999999998</v>
      </c>
      <c r="AP669" s="365">
        <v>259960.09000000003</v>
      </c>
      <c r="AQ669" s="366">
        <f t="shared" si="55"/>
        <v>1570564.3946</v>
      </c>
      <c r="AR669" s="288">
        <f t="shared" si="56"/>
        <v>0.15118625513860579</v>
      </c>
      <c r="AS669" s="357" t="s">
        <v>1499</v>
      </c>
    </row>
    <row r="670" spans="1:45" hidden="1">
      <c r="A670" s="343">
        <v>769</v>
      </c>
      <c r="B670" s="343" t="s">
        <v>1681</v>
      </c>
      <c r="C670" s="343" t="s">
        <v>2304</v>
      </c>
      <c r="D670" s="343">
        <v>2378</v>
      </c>
      <c r="E670" s="345" t="s">
        <v>52</v>
      </c>
      <c r="F670" s="345" t="s">
        <v>1537</v>
      </c>
      <c r="G670" s="352" t="s">
        <v>1041</v>
      </c>
      <c r="H670" s="343" t="s">
        <v>52</v>
      </c>
      <c r="I670" s="343" t="s">
        <v>52</v>
      </c>
      <c r="J670" s="346">
        <v>1123529</v>
      </c>
      <c r="K670" s="347">
        <v>2.1622054051754429E-2</v>
      </c>
      <c r="L670" s="346">
        <v>1041957</v>
      </c>
      <c r="M670" s="346">
        <v>1210985</v>
      </c>
      <c r="N670" s="346">
        <v>1347104</v>
      </c>
      <c r="O670" s="346">
        <v>945035</v>
      </c>
      <c r="P670" s="346">
        <v>1072564</v>
      </c>
      <c r="Q670" s="346">
        <v>451.52698110797792</v>
      </c>
      <c r="R670" s="346">
        <v>8996.4431846590596</v>
      </c>
      <c r="S670" s="346">
        <v>36139.521229761158</v>
      </c>
      <c r="T670" s="346">
        <v>20675.564708134945</v>
      </c>
      <c r="U670" s="346">
        <v>55201.967729904864</v>
      </c>
      <c r="V670" s="353">
        <f t="shared" si="52"/>
        <v>0.15414449473968264</v>
      </c>
      <c r="W670" s="288">
        <v>0.16282844594108531</v>
      </c>
      <c r="X670" s="288">
        <v>0.14648478991663449</v>
      </c>
      <c r="Y670" s="288">
        <v>0.14240195649976894</v>
      </c>
      <c r="Z670" s="288">
        <v>0.15713324806441392</v>
      </c>
      <c r="AA670" s="288">
        <v>0.15217860537559941</v>
      </c>
      <c r="AB670" s="288">
        <v>0.1638399226405938</v>
      </c>
      <c r="AC670" s="345" t="str">
        <f t="shared" si="53"/>
        <v>Dhaka FR Non-PNP</v>
      </c>
      <c r="AD670" s="363">
        <v>1041957</v>
      </c>
      <c r="AE670" s="363">
        <v>1210985</v>
      </c>
      <c r="AF670" s="363">
        <v>1347104</v>
      </c>
      <c r="AG670" s="363">
        <v>945035</v>
      </c>
      <c r="AH670" s="363">
        <v>1072564</v>
      </c>
      <c r="AI670" s="363">
        <v>932956</v>
      </c>
      <c r="AJ670" s="364">
        <f t="shared" si="54"/>
        <v>6550601</v>
      </c>
      <c r="AK670" s="365">
        <v>170151.7414</v>
      </c>
      <c r="AL670" s="365">
        <v>175713.9235</v>
      </c>
      <c r="AM670" s="365">
        <v>192905.57919999998</v>
      </c>
      <c r="AN670" s="365">
        <v>148842.85500000001</v>
      </c>
      <c r="AO670" s="365">
        <v>168607.06080000001</v>
      </c>
      <c r="AP670" s="365">
        <v>152991.66400000002</v>
      </c>
      <c r="AQ670" s="366">
        <f t="shared" si="55"/>
        <v>1009212.8239</v>
      </c>
      <c r="AR670" s="288">
        <f t="shared" si="56"/>
        <v>0.15406415745669746</v>
      </c>
      <c r="AS670" s="357" t="s">
        <v>1497</v>
      </c>
    </row>
    <row r="671" spans="1:45" hidden="1">
      <c r="A671" s="343">
        <v>630</v>
      </c>
      <c r="B671" s="343" t="s">
        <v>1689</v>
      </c>
      <c r="C671" s="343" t="s">
        <v>2305</v>
      </c>
      <c r="D671" s="343">
        <v>1416</v>
      </c>
      <c r="E671" s="345" t="s">
        <v>52</v>
      </c>
      <c r="F671" s="345" t="s">
        <v>1537</v>
      </c>
      <c r="G671" s="352" t="s">
        <v>1041</v>
      </c>
      <c r="H671" s="343" t="s">
        <v>173</v>
      </c>
      <c r="I671" s="343" t="s">
        <v>52</v>
      </c>
      <c r="J671" s="346">
        <v>1030398.8</v>
      </c>
      <c r="K671" s="347">
        <v>2.5898338948127091E-2</v>
      </c>
      <c r="L671" s="346">
        <v>1032340</v>
      </c>
      <c r="M671" s="346">
        <v>983889</v>
      </c>
      <c r="N671" s="346">
        <v>1455050</v>
      </c>
      <c r="O671" s="346">
        <v>796509</v>
      </c>
      <c r="P671" s="346">
        <v>884206</v>
      </c>
      <c r="Q671" s="346">
        <v>43739.485528978199</v>
      </c>
      <c r="R671" s="346">
        <v>21096.429027779261</v>
      </c>
      <c r="S671" s="346">
        <v>65223.536603587389</v>
      </c>
      <c r="T671" s="346">
        <v>8839.2485172521556</v>
      </c>
      <c r="U671" s="346">
        <v>-5470.6128068799153</v>
      </c>
      <c r="V671" s="353">
        <f t="shared" si="52"/>
        <v>0.15385927163851232</v>
      </c>
      <c r="W671" s="288">
        <v>0.15268669261934814</v>
      </c>
      <c r="X671" s="288">
        <v>0.14957465872461467</v>
      </c>
      <c r="Y671" s="288">
        <v>0.13597696396428027</v>
      </c>
      <c r="Z671" s="288">
        <v>0.15950750199908989</v>
      </c>
      <c r="AA671" s="288">
        <v>0.16101474177246147</v>
      </c>
      <c r="AB671" s="288">
        <v>0.16439507075127952</v>
      </c>
      <c r="AC671" s="345" t="str">
        <f t="shared" si="53"/>
        <v>Dhaka FR Non-PNP</v>
      </c>
      <c r="AD671" s="363">
        <v>1032340</v>
      </c>
      <c r="AE671" s="363">
        <v>983889</v>
      </c>
      <c r="AF671" s="363">
        <v>1455050</v>
      </c>
      <c r="AG671" s="363">
        <v>796509</v>
      </c>
      <c r="AH671" s="363">
        <v>884206</v>
      </c>
      <c r="AI671" s="363">
        <v>928059</v>
      </c>
      <c r="AJ671" s="364">
        <f t="shared" si="54"/>
        <v>6080053</v>
      </c>
      <c r="AK671" s="365">
        <v>163522.4976</v>
      </c>
      <c r="AL671" s="365">
        <v>146501.51879999999</v>
      </c>
      <c r="AM671" s="365">
        <v>197013.77</v>
      </c>
      <c r="AN671" s="365">
        <v>127043.345</v>
      </c>
      <c r="AO671" s="365">
        <v>142534.00720000002</v>
      </c>
      <c r="AP671" s="365">
        <v>152569.4472</v>
      </c>
      <c r="AQ671" s="366">
        <f t="shared" si="55"/>
        <v>929184.5858</v>
      </c>
      <c r="AR671" s="288">
        <f t="shared" si="56"/>
        <v>0.15282507994584915</v>
      </c>
      <c r="AS671" s="357" t="s">
        <v>1497</v>
      </c>
    </row>
    <row r="672" spans="1:45" hidden="1">
      <c r="A672" s="343">
        <v>188</v>
      </c>
      <c r="B672" s="343" t="s">
        <v>1700</v>
      </c>
      <c r="C672" s="343" t="s">
        <v>2306</v>
      </c>
      <c r="D672" s="343">
        <v>1209</v>
      </c>
      <c r="E672" s="345" t="s">
        <v>52</v>
      </c>
      <c r="F672" s="345" t="s">
        <v>1537</v>
      </c>
      <c r="G672" s="352" t="s">
        <v>1041</v>
      </c>
      <c r="H672" s="343" t="s">
        <v>52</v>
      </c>
      <c r="I672" s="343" t="s">
        <v>52</v>
      </c>
      <c r="J672" s="346">
        <v>1870164.2</v>
      </c>
      <c r="K672" s="347">
        <v>7.4212815943509064E-2</v>
      </c>
      <c r="L672" s="346">
        <v>1756804</v>
      </c>
      <c r="M672" s="346">
        <v>1906767</v>
      </c>
      <c r="N672" s="346">
        <v>2017415</v>
      </c>
      <c r="O672" s="346">
        <v>1628481</v>
      </c>
      <c r="P672" s="346">
        <v>2041354</v>
      </c>
      <c r="Q672" s="346">
        <v>127070.18447133625</v>
      </c>
      <c r="R672" s="346">
        <v>129069.15398927551</v>
      </c>
      <c r="S672" s="346">
        <v>168760.98327930484</v>
      </c>
      <c r="T672" s="346">
        <v>113597.35371173307</v>
      </c>
      <c r="U672" s="346">
        <v>155453.08234204963</v>
      </c>
      <c r="V672" s="353">
        <f t="shared" si="52"/>
        <v>0.17153582905038781</v>
      </c>
      <c r="W672" s="288">
        <v>0.17317472774838852</v>
      </c>
      <c r="X672" s="288">
        <v>0.17215304711161517</v>
      </c>
      <c r="Y672" s="288">
        <v>0.16487884448786802</v>
      </c>
      <c r="Z672" s="288">
        <v>0.18080680801499904</v>
      </c>
      <c r="AA672" s="288">
        <v>0.16104351941828779</v>
      </c>
      <c r="AB672" s="288">
        <v>0.17715802752116827</v>
      </c>
      <c r="AC672" s="345" t="str">
        <f t="shared" si="53"/>
        <v>Dhaka FR Non-PNP</v>
      </c>
      <c r="AD672" s="363">
        <v>1756804</v>
      </c>
      <c r="AE672" s="363">
        <v>1906767</v>
      </c>
      <c r="AF672" s="363">
        <v>2017415</v>
      </c>
      <c r="AG672" s="363">
        <v>1628481</v>
      </c>
      <c r="AH672" s="363">
        <v>2041354</v>
      </c>
      <c r="AI672" s="363">
        <v>1976290</v>
      </c>
      <c r="AJ672" s="364">
        <f t="shared" si="54"/>
        <v>11327111</v>
      </c>
      <c r="AK672" s="365">
        <v>307616.73060000001</v>
      </c>
      <c r="AL672" s="365">
        <v>326629.01579999999</v>
      </c>
      <c r="AM672" s="365">
        <v>331259.7072</v>
      </c>
      <c r="AN672" s="365">
        <v>294429.54559999995</v>
      </c>
      <c r="AO672" s="365">
        <v>330495.21259999997</v>
      </c>
      <c r="AP672" s="365">
        <v>349251.95760000002</v>
      </c>
      <c r="AQ672" s="366">
        <f t="shared" si="55"/>
        <v>1939682.1694</v>
      </c>
      <c r="AR672" s="288">
        <f t="shared" si="56"/>
        <v>0.1712424438499808</v>
      </c>
      <c r="AS672" s="357" t="s">
        <v>1497</v>
      </c>
    </row>
    <row r="673" spans="1:45" hidden="1">
      <c r="A673" s="343">
        <v>421</v>
      </c>
      <c r="B673" s="343" t="s">
        <v>1694</v>
      </c>
      <c r="C673" s="343" t="s">
        <v>2307</v>
      </c>
      <c r="D673" s="343">
        <v>990</v>
      </c>
      <c r="E673" s="345" t="s">
        <v>52</v>
      </c>
      <c r="F673" s="345" t="s">
        <v>1537</v>
      </c>
      <c r="G673" s="352" t="s">
        <v>1041</v>
      </c>
      <c r="H673" s="343" t="s">
        <v>52</v>
      </c>
      <c r="I673" s="343" t="s">
        <v>52</v>
      </c>
      <c r="J673" s="346">
        <v>2031422.6</v>
      </c>
      <c r="K673" s="347">
        <v>4.8698457404541477E-2</v>
      </c>
      <c r="L673" s="346">
        <v>1966277</v>
      </c>
      <c r="M673" s="346">
        <v>1918005</v>
      </c>
      <c r="N673" s="346">
        <v>2079964</v>
      </c>
      <c r="O673" s="346">
        <v>2041959</v>
      </c>
      <c r="P673" s="346">
        <v>2150908</v>
      </c>
      <c r="Q673" s="346">
        <v>90279.267037535319</v>
      </c>
      <c r="R673" s="346">
        <v>93026.894884238282</v>
      </c>
      <c r="S673" s="346">
        <v>127258.89348147355</v>
      </c>
      <c r="T673" s="346">
        <v>93512.123262468027</v>
      </c>
      <c r="U673" s="346">
        <v>90558.556117899308</v>
      </c>
      <c r="V673" s="353">
        <f t="shared" si="52"/>
        <v>0.15802643303510155</v>
      </c>
      <c r="W673" s="288">
        <v>0.16220071094797281</v>
      </c>
      <c r="X673" s="288">
        <v>0.16089388114706121</v>
      </c>
      <c r="Y673" s="288">
        <v>0.14965032280197282</v>
      </c>
      <c r="Z673" s="288">
        <v>0.15868706554510806</v>
      </c>
      <c r="AA673" s="288">
        <v>0.15483897786123768</v>
      </c>
      <c r="AB673" s="288">
        <v>0.16188763990725671</v>
      </c>
      <c r="AC673" s="345" t="str">
        <f t="shared" si="53"/>
        <v>Dhaka FR Non-PNP</v>
      </c>
      <c r="AD673" s="363">
        <v>1966277</v>
      </c>
      <c r="AE673" s="363">
        <v>1918005</v>
      </c>
      <c r="AF673" s="363">
        <v>2079964</v>
      </c>
      <c r="AG673" s="363">
        <v>2041959</v>
      </c>
      <c r="AH673" s="363">
        <v>2150908</v>
      </c>
      <c r="AI673" s="363">
        <v>2102247</v>
      </c>
      <c r="AJ673" s="364">
        <f t="shared" si="54"/>
        <v>12259360</v>
      </c>
      <c r="AK673" s="365">
        <v>321092.87079999998</v>
      </c>
      <c r="AL673" s="365">
        <v>311100.41100000002</v>
      </c>
      <c r="AM673" s="365">
        <v>309914.78499999997</v>
      </c>
      <c r="AN673" s="365">
        <v>324058.8933</v>
      </c>
      <c r="AO673" s="365">
        <v>337477.46520000004</v>
      </c>
      <c r="AP673" s="365">
        <v>340349.41799999995</v>
      </c>
      <c r="AQ673" s="366">
        <f t="shared" si="55"/>
        <v>1943993.8432999998</v>
      </c>
      <c r="AR673" s="288">
        <f t="shared" si="56"/>
        <v>0.15857221284797901</v>
      </c>
      <c r="AS673" s="357" t="s">
        <v>1497</v>
      </c>
    </row>
    <row r="674" spans="1:45" hidden="1">
      <c r="A674" s="343">
        <v>526</v>
      </c>
      <c r="B674" s="343" t="s">
        <v>1685</v>
      </c>
      <c r="C674" s="343" t="s">
        <v>2308</v>
      </c>
      <c r="D674" s="343">
        <v>1340</v>
      </c>
      <c r="E674" s="345" t="s">
        <v>52</v>
      </c>
      <c r="F674" s="345" t="s">
        <v>1537</v>
      </c>
      <c r="G674" s="352" t="s">
        <v>1041</v>
      </c>
      <c r="H674" s="343" t="s">
        <v>173</v>
      </c>
      <c r="I674" s="343" t="s">
        <v>52</v>
      </c>
      <c r="J674" s="346">
        <v>1182208.2</v>
      </c>
      <c r="K674" s="347">
        <v>5.2645023799525799E-2</v>
      </c>
      <c r="L674" s="346">
        <v>1177504</v>
      </c>
      <c r="M674" s="346">
        <v>1128813</v>
      </c>
      <c r="N674" s="346">
        <v>1362236</v>
      </c>
      <c r="O674" s="346">
        <v>1076688</v>
      </c>
      <c r="P674" s="346">
        <v>1165800</v>
      </c>
      <c r="Q674" s="346">
        <v>52770.365304824663</v>
      </c>
      <c r="R674" s="346">
        <v>49062.695361678721</v>
      </c>
      <c r="S674" s="346">
        <v>102831.16464865996</v>
      </c>
      <c r="T674" s="346">
        <v>59977.102395326336</v>
      </c>
      <c r="U674" s="346">
        <v>46545.566414483066</v>
      </c>
      <c r="V674" s="353">
        <f t="shared" si="52"/>
        <v>0.16045081129851022</v>
      </c>
      <c r="W674" s="288">
        <v>0.14741386101187579</v>
      </c>
      <c r="X674" s="288">
        <v>0.15404656412438891</v>
      </c>
      <c r="Y674" s="288">
        <v>0.16617329284108717</v>
      </c>
      <c r="Z674" s="288">
        <v>0.16039424054184098</v>
      </c>
      <c r="AA674" s="288">
        <v>0.16275859770111517</v>
      </c>
      <c r="AB674" s="288">
        <v>0.17191831157075316</v>
      </c>
      <c r="AC674" s="345" t="str">
        <f t="shared" si="53"/>
        <v>Dhaka FR Non-PNP</v>
      </c>
      <c r="AD674" s="363">
        <v>1177504</v>
      </c>
      <c r="AE674" s="363">
        <v>1128813</v>
      </c>
      <c r="AF674" s="363">
        <v>1362236</v>
      </c>
      <c r="AG674" s="363">
        <v>1076688</v>
      </c>
      <c r="AH674" s="363">
        <v>1165800</v>
      </c>
      <c r="AI674" s="363">
        <v>1200545</v>
      </c>
      <c r="AJ674" s="364">
        <f t="shared" si="54"/>
        <v>7111586</v>
      </c>
      <c r="AK674" s="365">
        <v>180275.86240000001</v>
      </c>
      <c r="AL674" s="365">
        <v>176771.95919999998</v>
      </c>
      <c r="AM674" s="365">
        <v>226267.2335</v>
      </c>
      <c r="AN674" s="365">
        <v>172700.59479999999</v>
      </c>
      <c r="AO674" s="365">
        <v>197836.09029999998</v>
      </c>
      <c r="AP674" s="365">
        <v>206253.45920000001</v>
      </c>
      <c r="AQ674" s="366">
        <f t="shared" si="55"/>
        <v>1160105.1993999998</v>
      </c>
      <c r="AR674" s="288">
        <f t="shared" si="56"/>
        <v>0.16312889971379096</v>
      </c>
      <c r="AS674" s="357" t="s">
        <v>1497</v>
      </c>
    </row>
    <row r="675" spans="1:45" hidden="1">
      <c r="A675" s="343">
        <v>511</v>
      </c>
      <c r="B675" s="343" t="s">
        <v>1696</v>
      </c>
      <c r="C675" s="343" t="s">
        <v>2309</v>
      </c>
      <c r="D675" s="343">
        <v>1656</v>
      </c>
      <c r="E675" s="345" t="s">
        <v>52</v>
      </c>
      <c r="F675" s="345" t="s">
        <v>1537</v>
      </c>
      <c r="G675" s="352" t="s">
        <v>1041</v>
      </c>
      <c r="H675" s="343" t="s">
        <v>52</v>
      </c>
      <c r="I675" s="343" t="s">
        <v>52</v>
      </c>
      <c r="J675" s="346">
        <v>1658753.4</v>
      </c>
      <c r="K675" s="347">
        <v>4.9464091318046924E-2</v>
      </c>
      <c r="L675" s="346">
        <v>1542617</v>
      </c>
      <c r="M675" s="346">
        <v>1651685</v>
      </c>
      <c r="N675" s="346">
        <v>1775621</v>
      </c>
      <c r="O675" s="346">
        <v>1611952</v>
      </c>
      <c r="P675" s="346">
        <v>1711892</v>
      </c>
      <c r="Q675" s="346">
        <v>51088.337976203911</v>
      </c>
      <c r="R675" s="346">
        <v>74261.499943732662</v>
      </c>
      <c r="S675" s="346">
        <v>107491.92349048294</v>
      </c>
      <c r="T675" s="346">
        <v>79217.600750593061</v>
      </c>
      <c r="U675" s="346">
        <v>98184.286097591568</v>
      </c>
      <c r="V675" s="353">
        <f t="shared" si="52"/>
        <v>0.15999677297190143</v>
      </c>
      <c r="W675" s="288">
        <v>0.15439242968373432</v>
      </c>
      <c r="X675" s="288">
        <v>0.16157789333043207</v>
      </c>
      <c r="Y675" s="288">
        <v>0.15312964344989133</v>
      </c>
      <c r="Z675" s="288">
        <v>0.16436669890624567</v>
      </c>
      <c r="AA675" s="288">
        <v>0.1542011400938163</v>
      </c>
      <c r="AB675" s="288">
        <v>0.17231283236728892</v>
      </c>
      <c r="AC675" s="345" t="str">
        <f t="shared" si="53"/>
        <v>Dhaka FR Non-PNP</v>
      </c>
      <c r="AD675" s="363">
        <v>1542617</v>
      </c>
      <c r="AE675" s="363">
        <v>1651685</v>
      </c>
      <c r="AF675" s="363">
        <v>1775621</v>
      </c>
      <c r="AG675" s="363">
        <v>1611952</v>
      </c>
      <c r="AH675" s="363">
        <v>1711892</v>
      </c>
      <c r="AI675" s="363">
        <v>1365541</v>
      </c>
      <c r="AJ675" s="364">
        <f t="shared" si="54"/>
        <v>9659308</v>
      </c>
      <c r="AK675" s="365">
        <v>240956.61920000002</v>
      </c>
      <c r="AL675" s="365">
        <v>268233.64399999997</v>
      </c>
      <c r="AM675" s="365">
        <v>270071.95410000003</v>
      </c>
      <c r="AN675" s="365">
        <v>265004.74439999997</v>
      </c>
      <c r="AO675" s="365">
        <v>263631.06</v>
      </c>
      <c r="AP675" s="365">
        <v>235419.2684</v>
      </c>
      <c r="AQ675" s="366">
        <f t="shared" si="55"/>
        <v>1543317.2900999999</v>
      </c>
      <c r="AR675" s="288">
        <f t="shared" si="56"/>
        <v>0.15977514021708386</v>
      </c>
      <c r="AS675" s="357" t="s">
        <v>1497</v>
      </c>
    </row>
    <row r="676" spans="1:45">
      <c r="A676" s="343">
        <v>410</v>
      </c>
      <c r="B676" s="343" t="s">
        <v>1684</v>
      </c>
      <c r="C676" s="343" t="s">
        <v>2310</v>
      </c>
      <c r="D676" s="343">
        <v>1816</v>
      </c>
      <c r="E676" s="345" t="s">
        <v>195</v>
      </c>
      <c r="F676" s="345" t="s">
        <v>1537</v>
      </c>
      <c r="G676" s="352" t="s">
        <v>1041</v>
      </c>
      <c r="H676" s="343" t="s">
        <v>401</v>
      </c>
      <c r="I676" s="343" t="s">
        <v>1863</v>
      </c>
      <c r="J676" s="346">
        <v>1467313</v>
      </c>
      <c r="K676" s="347">
        <v>5.0516420605240149E-2</v>
      </c>
      <c r="L676" s="346">
        <v>1220978</v>
      </c>
      <c r="M676" s="346">
        <v>1564570</v>
      </c>
      <c r="N676" s="346">
        <v>1778492</v>
      </c>
      <c r="O676" s="346">
        <v>1239286</v>
      </c>
      <c r="P676" s="346">
        <v>1533239</v>
      </c>
      <c r="Q676" s="346">
        <v>60184.426403455291</v>
      </c>
      <c r="R676" s="346">
        <v>63269.197303599358</v>
      </c>
      <c r="S676" s="346">
        <v>126330.47106180777</v>
      </c>
      <c r="T676" s="346">
        <v>36965.493205053266</v>
      </c>
      <c r="U676" s="346">
        <v>83867.415363768087</v>
      </c>
      <c r="V676" s="353">
        <f t="shared" si="52"/>
        <v>0.16829954146517609</v>
      </c>
      <c r="W676" s="288">
        <v>0.17209857668587167</v>
      </c>
      <c r="X676" s="288">
        <v>0.15752838739601274</v>
      </c>
      <c r="Y676" s="288">
        <v>0.16933537778270347</v>
      </c>
      <c r="Z676" s="288">
        <v>0.17346721681405608</v>
      </c>
      <c r="AA676" s="288">
        <v>0.15748675830202324</v>
      </c>
      <c r="AB676" s="288">
        <v>0.17988093181038928</v>
      </c>
      <c r="AC676" s="345" t="str">
        <f t="shared" si="53"/>
        <v>Chattogram FR Non-PNP</v>
      </c>
      <c r="AD676" s="363">
        <v>1220978</v>
      </c>
      <c r="AE676" s="363">
        <v>1564570</v>
      </c>
      <c r="AF676" s="363">
        <v>1778492</v>
      </c>
      <c r="AG676" s="363">
        <v>1239286</v>
      </c>
      <c r="AH676" s="363">
        <v>1533239</v>
      </c>
      <c r="AI676" s="363">
        <v>1275886</v>
      </c>
      <c r="AJ676" s="364">
        <f t="shared" si="54"/>
        <v>8612451</v>
      </c>
      <c r="AK676" s="365">
        <v>211473.04319999999</v>
      </c>
      <c r="AL676" s="365">
        <v>247984.50349999999</v>
      </c>
      <c r="AM676" s="365">
        <v>300209.61840000004</v>
      </c>
      <c r="AN676" s="365">
        <v>215016.12099999998</v>
      </c>
      <c r="AO676" s="365">
        <v>239031.96010000003</v>
      </c>
      <c r="AP676" s="365">
        <v>229399.628</v>
      </c>
      <c r="AQ676" s="366">
        <f t="shared" si="55"/>
        <v>1443114.8742</v>
      </c>
      <c r="AR676" s="288">
        <f t="shared" si="56"/>
        <v>0.1675614612146995</v>
      </c>
      <c r="AS676" s="357" t="s">
        <v>1494</v>
      </c>
    </row>
    <row r="677" spans="1:45" hidden="1">
      <c r="A677" s="343">
        <v>829</v>
      </c>
      <c r="B677" s="343" t="s">
        <v>1691</v>
      </c>
      <c r="C677" s="343" t="s">
        <v>2311</v>
      </c>
      <c r="D677" s="343">
        <v>988</v>
      </c>
      <c r="E677" s="345" t="s">
        <v>52</v>
      </c>
      <c r="F677" s="345" t="s">
        <v>1537</v>
      </c>
      <c r="G677" s="352" t="s">
        <v>1041</v>
      </c>
      <c r="H677" s="343" t="s">
        <v>79</v>
      </c>
      <c r="I677" s="343" t="s">
        <v>52</v>
      </c>
      <c r="J677" s="346">
        <v>946759</v>
      </c>
      <c r="K677" s="347">
        <v>1.0528592655485858E-2</v>
      </c>
      <c r="L677" s="346">
        <v>945041</v>
      </c>
      <c r="M677" s="346">
        <v>976693</v>
      </c>
      <c r="N677" s="346">
        <v>1102697</v>
      </c>
      <c r="O677" s="346">
        <v>776841</v>
      </c>
      <c r="P677" s="346">
        <v>932523</v>
      </c>
      <c r="Q677" s="346">
        <v>7519.7088759394828</v>
      </c>
      <c r="R677" s="346">
        <v>7894.5377705659776</v>
      </c>
      <c r="S677" s="346">
        <v>31557.875386957283</v>
      </c>
      <c r="T677" s="346">
        <v>-16246.375395622308</v>
      </c>
      <c r="U677" s="346">
        <v>19114.452631735243</v>
      </c>
      <c r="V677" s="353">
        <f t="shared" si="52"/>
        <v>0.12842231482163949</v>
      </c>
      <c r="W677" s="288">
        <v>0.12180704960956797</v>
      </c>
      <c r="X677" s="288">
        <v>0.12551029067445557</v>
      </c>
      <c r="Y677" s="288">
        <v>0.1190375074627564</v>
      </c>
      <c r="Z677" s="288">
        <v>0.13088005648880621</v>
      </c>
      <c r="AA677" s="288">
        <v>0.1300810188651684</v>
      </c>
      <c r="AB677" s="288">
        <v>0.14321796582908228</v>
      </c>
      <c r="AC677" s="345" t="str">
        <f t="shared" si="53"/>
        <v>Dhaka FR Non-PNP</v>
      </c>
      <c r="AD677" s="363">
        <v>945041</v>
      </c>
      <c r="AE677" s="363">
        <v>976693</v>
      </c>
      <c r="AF677" s="363">
        <v>1102697</v>
      </c>
      <c r="AG677" s="363">
        <v>776841</v>
      </c>
      <c r="AH677" s="363">
        <v>932523</v>
      </c>
      <c r="AI677" s="363">
        <v>772763</v>
      </c>
      <c r="AJ677" s="364">
        <f t="shared" si="54"/>
        <v>5506558</v>
      </c>
      <c r="AK677" s="365">
        <v>118697.02399999999</v>
      </c>
      <c r="AL677" s="365">
        <v>122574.7205</v>
      </c>
      <c r="AM677" s="365">
        <v>131221.06200000001</v>
      </c>
      <c r="AN677" s="365">
        <v>101688.35599999999</v>
      </c>
      <c r="AO677" s="365">
        <v>120761.9875</v>
      </c>
      <c r="AP677" s="365">
        <v>110659.5184</v>
      </c>
      <c r="AQ677" s="366">
        <f t="shared" si="55"/>
        <v>705602.66839999985</v>
      </c>
      <c r="AR677" s="288">
        <f t="shared" si="56"/>
        <v>0.12813860643981229</v>
      </c>
      <c r="AS677" s="357" t="s">
        <v>1497</v>
      </c>
    </row>
    <row r="678" spans="1:45" hidden="1">
      <c r="A678" s="343">
        <v>405</v>
      </c>
      <c r="B678" s="343" t="s">
        <v>1687</v>
      </c>
      <c r="C678" s="343" t="s">
        <v>2312</v>
      </c>
      <c r="D678" s="343">
        <v>1578</v>
      </c>
      <c r="E678" s="345" t="s">
        <v>52</v>
      </c>
      <c r="F678" s="345" t="s">
        <v>1537</v>
      </c>
      <c r="G678" s="352" t="s">
        <v>1041</v>
      </c>
      <c r="H678" s="343" t="s">
        <v>103</v>
      </c>
      <c r="I678" s="343" t="s">
        <v>52</v>
      </c>
      <c r="J678" s="346">
        <v>1101536.8</v>
      </c>
      <c r="K678" s="347">
        <v>1.1224202826281945E-2</v>
      </c>
      <c r="L678" s="346">
        <v>1332644</v>
      </c>
      <c r="M678" s="346">
        <v>903409</v>
      </c>
      <c r="N678" s="346">
        <v>1150935</v>
      </c>
      <c r="O678" s="346">
        <v>973487</v>
      </c>
      <c r="P678" s="346">
        <v>1147209</v>
      </c>
      <c r="Q678" s="346">
        <v>-243.57987716165371</v>
      </c>
      <c r="R678" s="346">
        <v>20772.913424090715</v>
      </c>
      <c r="S678" s="346">
        <v>35465.171782363061</v>
      </c>
      <c r="T678" s="346">
        <v>-2526.7392691428831</v>
      </c>
      <c r="U678" s="346">
        <v>8351.5962589186092</v>
      </c>
      <c r="V678" s="353">
        <f t="shared" si="52"/>
        <v>0.13212415388074419</v>
      </c>
      <c r="W678" s="288">
        <v>0.15417089480360291</v>
      </c>
      <c r="X678" s="288">
        <v>0.1483530586168087</v>
      </c>
      <c r="Y678" s="288">
        <v>0.14193570180268356</v>
      </c>
      <c r="Z678" s="288">
        <v>0.13421529318058761</v>
      </c>
      <c r="AA678" s="288">
        <v>0.10201932458975239</v>
      </c>
      <c r="AB678" s="288">
        <v>0.11205065029102985</v>
      </c>
      <c r="AC678" s="345" t="str">
        <f t="shared" si="53"/>
        <v>Dhaka FR Non-PNP</v>
      </c>
      <c r="AD678" s="363">
        <v>1332644</v>
      </c>
      <c r="AE678" s="363">
        <v>903409</v>
      </c>
      <c r="AF678" s="363">
        <v>1150935</v>
      </c>
      <c r="AG678" s="363">
        <v>973487</v>
      </c>
      <c r="AH678" s="363">
        <v>1147209</v>
      </c>
      <c r="AI678" s="363">
        <v>1050874</v>
      </c>
      <c r="AJ678" s="364">
        <f t="shared" si="54"/>
        <v>6558558</v>
      </c>
      <c r="AK678" s="365">
        <v>206026.91699999999</v>
      </c>
      <c r="AL678" s="365">
        <v>134465.50079999998</v>
      </c>
      <c r="AM678" s="365">
        <v>163432.628</v>
      </c>
      <c r="AN678" s="365">
        <v>130641.82120000002</v>
      </c>
      <c r="AO678" s="365">
        <v>117015.318</v>
      </c>
      <c r="AP678" s="365">
        <v>117692.736</v>
      </c>
      <c r="AQ678" s="366">
        <f t="shared" si="55"/>
        <v>869274.92099999997</v>
      </c>
      <c r="AR678" s="288">
        <f t="shared" si="56"/>
        <v>0.13254055556114622</v>
      </c>
      <c r="AS678" s="357" t="s">
        <v>1497</v>
      </c>
    </row>
    <row r="679" spans="1:45">
      <c r="A679" s="343">
        <v>751</v>
      </c>
      <c r="B679" s="343" t="s">
        <v>1699</v>
      </c>
      <c r="C679" s="343" t="s">
        <v>2313</v>
      </c>
      <c r="D679" s="343">
        <v>1683</v>
      </c>
      <c r="E679" s="345" t="s">
        <v>195</v>
      </c>
      <c r="F679" s="345" t="s">
        <v>1537</v>
      </c>
      <c r="G679" s="352" t="s">
        <v>1041</v>
      </c>
      <c r="H679" s="343" t="s">
        <v>170</v>
      </c>
      <c r="I679" s="343" t="s">
        <v>1863</v>
      </c>
      <c r="J679" s="346">
        <v>862619</v>
      </c>
      <c r="K679" s="347">
        <v>1.1776828184383536E-2</v>
      </c>
      <c r="L679" s="346">
        <v>811794</v>
      </c>
      <c r="M679" s="346">
        <v>852987</v>
      </c>
      <c r="N679" s="346">
        <v>1052837</v>
      </c>
      <c r="O679" s="346">
        <v>702626</v>
      </c>
      <c r="P679" s="346">
        <v>892851</v>
      </c>
      <c r="Q679" s="346">
        <v>7529.7448818690318</v>
      </c>
      <c r="R679" s="346">
        <v>4412.5912556764088</v>
      </c>
      <c r="S679" s="346">
        <v>39261.475155654509</v>
      </c>
      <c r="T679" s="346">
        <v>-25984.631791296997</v>
      </c>
      <c r="U679" s="346">
        <v>25575.399256020755</v>
      </c>
      <c r="V679" s="353">
        <f t="shared" si="52"/>
        <v>0.16268786848320035</v>
      </c>
      <c r="W679" s="288">
        <v>0.15484285939035197</v>
      </c>
      <c r="X679" s="288">
        <v>0.15933553199500528</v>
      </c>
      <c r="Y679" s="288">
        <v>0.16664372376528935</v>
      </c>
      <c r="Z679" s="288">
        <v>0.16264153046943666</v>
      </c>
      <c r="AA679" s="288">
        <v>0.15927578705352344</v>
      </c>
      <c r="AB679" s="288">
        <v>0.17338777822559551</v>
      </c>
      <c r="AC679" s="345" t="str">
        <f t="shared" si="53"/>
        <v>Chattogram FR Non-PNP</v>
      </c>
      <c r="AD679" s="363">
        <v>811794</v>
      </c>
      <c r="AE679" s="363">
        <v>852987</v>
      </c>
      <c r="AF679" s="363">
        <v>1052837</v>
      </c>
      <c r="AG679" s="363">
        <v>702626</v>
      </c>
      <c r="AH679" s="363">
        <v>892851</v>
      </c>
      <c r="AI679" s="363">
        <v>682544</v>
      </c>
      <c r="AJ679" s="364">
        <f t="shared" si="54"/>
        <v>4995639</v>
      </c>
      <c r="AK679" s="365">
        <v>128669.1905</v>
      </c>
      <c r="AL679" s="365">
        <v>138781.31030000001</v>
      </c>
      <c r="AM679" s="365">
        <v>176455.48120000001</v>
      </c>
      <c r="AN679" s="365">
        <v>114247.15019999999</v>
      </c>
      <c r="AO679" s="365">
        <v>145266.69500000001</v>
      </c>
      <c r="AP679" s="365">
        <v>118348.79459999999</v>
      </c>
      <c r="AQ679" s="366">
        <f t="shared" si="55"/>
        <v>821768.6218000002</v>
      </c>
      <c r="AR679" s="288">
        <f t="shared" si="56"/>
        <v>0.16449719881680805</v>
      </c>
      <c r="AS679" s="357" t="s">
        <v>1494</v>
      </c>
    </row>
    <row r="680" spans="1:45">
      <c r="A680" s="343">
        <v>316</v>
      </c>
      <c r="B680" s="343" t="s">
        <v>1688</v>
      </c>
      <c r="C680" s="343" t="s">
        <v>2314</v>
      </c>
      <c r="D680" s="343">
        <v>2720</v>
      </c>
      <c r="E680" s="345" t="s">
        <v>195</v>
      </c>
      <c r="F680" s="345" t="s">
        <v>1537</v>
      </c>
      <c r="G680" s="352" t="s">
        <v>1041</v>
      </c>
      <c r="H680" s="343" t="s">
        <v>162</v>
      </c>
      <c r="I680" s="343" t="s">
        <v>1863</v>
      </c>
      <c r="J680" s="346">
        <v>1975569.8</v>
      </c>
      <c r="K680" s="347">
        <v>5.8968973790605832E-2</v>
      </c>
      <c r="L680" s="346">
        <v>1838405</v>
      </c>
      <c r="M680" s="346">
        <v>1906814</v>
      </c>
      <c r="N680" s="346">
        <v>2077249</v>
      </c>
      <c r="O680" s="346">
        <v>1842859</v>
      </c>
      <c r="P680" s="346">
        <v>2212522</v>
      </c>
      <c r="Q680" s="346">
        <v>88975.286166216596</v>
      </c>
      <c r="R680" s="346">
        <v>89639.916000275349</v>
      </c>
      <c r="S680" s="346">
        <v>150872.33928006631</v>
      </c>
      <c r="T680" s="346">
        <v>111782.14242382586</v>
      </c>
      <c r="U680" s="346">
        <v>141216.93491817784</v>
      </c>
      <c r="V680" s="353">
        <f t="shared" si="52"/>
        <v>0.17889035586732704</v>
      </c>
      <c r="W680" s="288">
        <v>0.17556734725925466</v>
      </c>
      <c r="X680" s="288">
        <v>0.17927026496626597</v>
      </c>
      <c r="Y680" s="288">
        <v>0.18193820540035435</v>
      </c>
      <c r="Z680" s="288">
        <v>0.18645345213863809</v>
      </c>
      <c r="AA680" s="288">
        <v>0.16965748734417127</v>
      </c>
      <c r="AB680" s="288">
        <v>0.18045537809527784</v>
      </c>
      <c r="AC680" s="345" t="str">
        <f t="shared" si="53"/>
        <v>Chattogram FR Non-PNP</v>
      </c>
      <c r="AD680" s="363">
        <v>1838405</v>
      </c>
      <c r="AE680" s="363">
        <v>1906814</v>
      </c>
      <c r="AF680" s="363">
        <v>2077249</v>
      </c>
      <c r="AG680" s="363">
        <v>1842859</v>
      </c>
      <c r="AH680" s="363">
        <v>2212522</v>
      </c>
      <c r="AI680" s="363">
        <v>1749328</v>
      </c>
      <c r="AJ680" s="364">
        <f t="shared" si="54"/>
        <v>11627177</v>
      </c>
      <c r="AK680" s="365">
        <v>323742.94440000004</v>
      </c>
      <c r="AL680" s="365">
        <v>343989.42600000004</v>
      </c>
      <c r="AM680" s="365">
        <v>377851.77500000002</v>
      </c>
      <c r="AN680" s="365">
        <v>343508.91760000004</v>
      </c>
      <c r="AO680" s="365">
        <v>375022.64850000001</v>
      </c>
      <c r="AP680" s="365">
        <v>315753.70399999997</v>
      </c>
      <c r="AQ680" s="366">
        <f t="shared" si="55"/>
        <v>2079869.4155000001</v>
      </c>
      <c r="AR680" s="288">
        <f t="shared" si="56"/>
        <v>0.17887999946160621</v>
      </c>
      <c r="AS680" s="357" t="s">
        <v>1494</v>
      </c>
    </row>
    <row r="681" spans="1:45" hidden="1">
      <c r="A681" s="343">
        <v>508</v>
      </c>
      <c r="B681" s="343" t="s">
        <v>1703</v>
      </c>
      <c r="C681" s="343" t="s">
        <v>2315</v>
      </c>
      <c r="D681" s="343">
        <v>1328</v>
      </c>
      <c r="E681" s="345" t="s">
        <v>189</v>
      </c>
      <c r="F681" s="345" t="s">
        <v>1537</v>
      </c>
      <c r="G681" s="352" t="s">
        <v>1041</v>
      </c>
      <c r="H681" s="343" t="s">
        <v>189</v>
      </c>
      <c r="I681" s="343" t="s">
        <v>1863</v>
      </c>
      <c r="J681" s="346">
        <v>958345.4</v>
      </c>
      <c r="K681" s="347">
        <v>2.4755233447064002E-2</v>
      </c>
      <c r="L681" s="346">
        <v>919813</v>
      </c>
      <c r="M681" s="346">
        <v>901544</v>
      </c>
      <c r="N681" s="346">
        <v>1074900</v>
      </c>
      <c r="O681" s="346">
        <v>851502</v>
      </c>
      <c r="P681" s="346">
        <v>1043968</v>
      </c>
      <c r="Q681" s="346">
        <v>33385.338141235348</v>
      </c>
      <c r="R681" s="346">
        <v>3104.057770014595</v>
      </c>
      <c r="S681" s="346">
        <v>45082.961599763395</v>
      </c>
      <c r="T681" s="346">
        <v>7323.8545894509007</v>
      </c>
      <c r="U681" s="346">
        <v>29724.10839913541</v>
      </c>
      <c r="V681" s="353">
        <f t="shared" si="52"/>
        <v>0.1509665571451142</v>
      </c>
      <c r="W681" s="288">
        <v>0.15472746332342252</v>
      </c>
      <c r="X681" s="288">
        <v>0.14496788490802393</v>
      </c>
      <c r="Y681" s="288">
        <v>0.1470058794347861</v>
      </c>
      <c r="Z681" s="288">
        <v>0.1551218295260092</v>
      </c>
      <c r="AA681" s="288">
        <v>0.15412415151493872</v>
      </c>
      <c r="AB681" s="288">
        <v>0.14985213416350476</v>
      </c>
      <c r="AC681" s="345" t="str">
        <f t="shared" si="53"/>
        <v>Barishal FR Non-PNP</v>
      </c>
      <c r="AD681" s="363">
        <v>919813</v>
      </c>
      <c r="AE681" s="363">
        <v>901544</v>
      </c>
      <c r="AF681" s="363">
        <v>1074900</v>
      </c>
      <c r="AG681" s="363">
        <v>851502</v>
      </c>
      <c r="AH681" s="363">
        <v>1043968</v>
      </c>
      <c r="AI681" s="363">
        <v>1029387</v>
      </c>
      <c r="AJ681" s="364">
        <f t="shared" si="54"/>
        <v>5821114</v>
      </c>
      <c r="AK681" s="365">
        <v>145146.33359999998</v>
      </c>
      <c r="AL681" s="365">
        <v>134870.98240000001</v>
      </c>
      <c r="AM681" s="365">
        <v>158010.15299999999</v>
      </c>
      <c r="AN681" s="365">
        <v>132067.8051</v>
      </c>
      <c r="AO681" s="365">
        <v>163903.29</v>
      </c>
      <c r="AP681" s="365">
        <v>154086.21</v>
      </c>
      <c r="AQ681" s="366">
        <f t="shared" si="55"/>
        <v>888084.77410000004</v>
      </c>
      <c r="AR681" s="288">
        <f t="shared" si="56"/>
        <v>0.15256268372342477</v>
      </c>
      <c r="AS681" s="357" t="s">
        <v>1495</v>
      </c>
    </row>
    <row r="682" spans="1:45" hidden="1">
      <c r="A682" s="343">
        <v>132</v>
      </c>
      <c r="B682" s="343" t="s">
        <v>1690</v>
      </c>
      <c r="C682" s="343" t="s">
        <v>2316</v>
      </c>
      <c r="D682" s="343">
        <v>1714</v>
      </c>
      <c r="E682" s="345" t="s">
        <v>52</v>
      </c>
      <c r="F682" s="345" t="s">
        <v>1537</v>
      </c>
      <c r="G682" s="352" t="s">
        <v>1041</v>
      </c>
      <c r="H682" s="343" t="s">
        <v>52</v>
      </c>
      <c r="I682" s="343" t="s">
        <v>52</v>
      </c>
      <c r="J682" s="346">
        <v>4709200.2</v>
      </c>
      <c r="K682" s="347">
        <v>5.2059417630257704E-2</v>
      </c>
      <c r="L682" s="346">
        <v>4820729</v>
      </c>
      <c r="M682" s="346">
        <v>4952208</v>
      </c>
      <c r="N682" s="346">
        <v>4296540</v>
      </c>
      <c r="O682" s="346">
        <v>4748983</v>
      </c>
      <c r="P682" s="346">
        <v>4727541</v>
      </c>
      <c r="Q682" s="346">
        <v>268071.41925363545</v>
      </c>
      <c r="R682" s="346">
        <v>217062.48162474169</v>
      </c>
      <c r="S682" s="346">
        <v>165680.87935535877</v>
      </c>
      <c r="T682" s="346">
        <v>272402.34862801596</v>
      </c>
      <c r="U682" s="346">
        <v>302573.97071971372</v>
      </c>
      <c r="V682" s="353">
        <f t="shared" si="52"/>
        <v>0.16082531005910355</v>
      </c>
      <c r="W682" s="288">
        <v>0.16031045121820028</v>
      </c>
      <c r="X682" s="288">
        <v>0.16104156221937457</v>
      </c>
      <c r="Y682" s="288">
        <v>0.15011359360134771</v>
      </c>
      <c r="Z682" s="288">
        <v>0.1657221355723596</v>
      </c>
      <c r="AA682" s="288">
        <v>0.15482133839589352</v>
      </c>
      <c r="AB682" s="288">
        <v>0.17294277934744559</v>
      </c>
      <c r="AC682" s="345" t="str">
        <f t="shared" si="53"/>
        <v>Dhaka FR Non-PNP</v>
      </c>
      <c r="AD682" s="363">
        <v>4820729</v>
      </c>
      <c r="AE682" s="363">
        <v>4952208</v>
      </c>
      <c r="AF682" s="363">
        <v>4296540</v>
      </c>
      <c r="AG682" s="363">
        <v>4748983</v>
      </c>
      <c r="AH682" s="363">
        <v>4727541</v>
      </c>
      <c r="AI682" s="363">
        <v>3822103</v>
      </c>
      <c r="AJ682" s="364">
        <f t="shared" si="54"/>
        <v>27368104</v>
      </c>
      <c r="AK682" s="365">
        <v>777101.67600000009</v>
      </c>
      <c r="AL682" s="365">
        <v>803743.19609999994</v>
      </c>
      <c r="AM682" s="365">
        <v>642332.87949999992</v>
      </c>
      <c r="AN682" s="365">
        <v>786906.81449999998</v>
      </c>
      <c r="AO682" s="365">
        <v>736077.978</v>
      </c>
      <c r="AP682" s="365">
        <v>662743.64339999994</v>
      </c>
      <c r="AQ682" s="366">
        <f t="shared" si="55"/>
        <v>4408906.1875</v>
      </c>
      <c r="AR682" s="288">
        <f t="shared" si="56"/>
        <v>0.16109651539982456</v>
      </c>
      <c r="AS682" s="357" t="s">
        <v>1497</v>
      </c>
    </row>
    <row r="683" spans="1:45" hidden="1">
      <c r="A683" s="343">
        <v>305</v>
      </c>
      <c r="B683" s="343" t="s">
        <v>1697</v>
      </c>
      <c r="C683" s="343" t="s">
        <v>2317</v>
      </c>
      <c r="D683" s="343">
        <v>1690</v>
      </c>
      <c r="E683" s="345" t="s">
        <v>159</v>
      </c>
      <c r="F683" s="345" t="s">
        <v>1537</v>
      </c>
      <c r="G683" s="352" t="s">
        <v>1041</v>
      </c>
      <c r="H683" s="343" t="s">
        <v>159</v>
      </c>
      <c r="I683" s="343" t="s">
        <v>1863</v>
      </c>
      <c r="J683" s="346">
        <v>1130319</v>
      </c>
      <c r="K683" s="347">
        <v>4.3815763608179244E-2</v>
      </c>
      <c r="L683" s="346">
        <v>1331118</v>
      </c>
      <c r="M683" s="346">
        <v>1002919</v>
      </c>
      <c r="N683" s="346">
        <v>960551</v>
      </c>
      <c r="O683" s="346">
        <v>1139723</v>
      </c>
      <c r="P683" s="346">
        <v>1217284</v>
      </c>
      <c r="Q683" s="346">
        <v>60519.945321730163</v>
      </c>
      <c r="R683" s="346">
        <v>33745.965980702604</v>
      </c>
      <c r="S683" s="346">
        <v>49524.417450580135</v>
      </c>
      <c r="T683" s="346">
        <v>24374.297074312664</v>
      </c>
      <c r="U683" s="346">
        <v>79464.324701842212</v>
      </c>
      <c r="V683" s="353">
        <f t="shared" si="52"/>
        <v>0.16850302515553142</v>
      </c>
      <c r="W683" s="288">
        <v>0.15737535401458586</v>
      </c>
      <c r="X683" s="288">
        <v>0.16613161390634817</v>
      </c>
      <c r="Y683" s="288">
        <v>0.1592228537168944</v>
      </c>
      <c r="Z683" s="288">
        <v>0.1816430915560194</v>
      </c>
      <c r="AA683" s="288">
        <v>0.16430051576044594</v>
      </c>
      <c r="AB683" s="288">
        <v>0.18234472197889495</v>
      </c>
      <c r="AC683" s="345" t="str">
        <f t="shared" si="53"/>
        <v>Khulna FR Non-PNP</v>
      </c>
      <c r="AD683" s="363">
        <v>1331118</v>
      </c>
      <c r="AE683" s="363">
        <v>1002919</v>
      </c>
      <c r="AF683" s="363">
        <v>960551</v>
      </c>
      <c r="AG683" s="363">
        <v>1139723</v>
      </c>
      <c r="AH683" s="363">
        <v>1217284</v>
      </c>
      <c r="AI683" s="363">
        <v>1223162</v>
      </c>
      <c r="AJ683" s="364">
        <f t="shared" si="54"/>
        <v>6874757</v>
      </c>
      <c r="AK683" s="365">
        <v>209384.7041</v>
      </c>
      <c r="AL683" s="365">
        <v>167487.64000000001</v>
      </c>
      <c r="AM683" s="365">
        <v>155320.935</v>
      </c>
      <c r="AN683" s="365">
        <v>206973.69680000001</v>
      </c>
      <c r="AO683" s="365">
        <v>198782.31390000001</v>
      </c>
      <c r="AP683" s="365">
        <v>222818.39259999999</v>
      </c>
      <c r="AQ683" s="366">
        <f t="shared" si="55"/>
        <v>1160767.6823999998</v>
      </c>
      <c r="AR683" s="288">
        <f t="shared" si="56"/>
        <v>0.1688449035216808</v>
      </c>
      <c r="AS683" s="357" t="s">
        <v>1514</v>
      </c>
    </row>
    <row r="684" spans="1:45" hidden="1">
      <c r="A684" s="343">
        <v>694</v>
      </c>
      <c r="B684" s="343" t="s">
        <v>1682</v>
      </c>
      <c r="C684" s="343" t="s">
        <v>2318</v>
      </c>
      <c r="D684" s="343">
        <v>1383</v>
      </c>
      <c r="E684" s="345" t="s">
        <v>389</v>
      </c>
      <c r="F684" s="345" t="s">
        <v>1537</v>
      </c>
      <c r="G684" s="352" t="s">
        <v>1041</v>
      </c>
      <c r="H684" s="343" t="s">
        <v>389</v>
      </c>
      <c r="I684" s="343" t="s">
        <v>1863</v>
      </c>
      <c r="J684" s="346">
        <v>972336.4</v>
      </c>
      <c r="K684" s="347">
        <v>-2.5747865213102046E-3</v>
      </c>
      <c r="L684" s="346">
        <v>936226</v>
      </c>
      <c r="M684" s="346">
        <v>1021142</v>
      </c>
      <c r="N684" s="346">
        <v>987212</v>
      </c>
      <c r="O684" s="346">
        <v>803823</v>
      </c>
      <c r="P684" s="346">
        <v>1113279</v>
      </c>
      <c r="Q684" s="346">
        <v>-13072.087004063302</v>
      </c>
      <c r="R684" s="346">
        <v>12347.125455699366</v>
      </c>
      <c r="S684" s="346">
        <v>25581.745795588271</v>
      </c>
      <c r="T684" s="346">
        <v>-12780.006761794881</v>
      </c>
      <c r="U684" s="346">
        <v>-24594.570769925893</v>
      </c>
      <c r="V684" s="353">
        <f t="shared" si="52"/>
        <v>0.13722573436668906</v>
      </c>
      <c r="W684" s="288">
        <v>0.14892768765818445</v>
      </c>
      <c r="X684" s="288">
        <v>0.1303037975288423</v>
      </c>
      <c r="Y684" s="288">
        <v>0.13972259214633564</v>
      </c>
      <c r="Z684" s="288">
        <v>0.15051244223580845</v>
      </c>
      <c r="AA684" s="288">
        <v>0.12254674842578286</v>
      </c>
      <c r="AB684" s="288">
        <v>0.13134113820518065</v>
      </c>
      <c r="AC684" s="345" t="str">
        <f t="shared" si="53"/>
        <v>Rangpur FR Non-PNP</v>
      </c>
      <c r="AD684" s="363">
        <v>936226</v>
      </c>
      <c r="AE684" s="363">
        <v>1021142</v>
      </c>
      <c r="AF684" s="363">
        <v>987212</v>
      </c>
      <c r="AG684" s="363">
        <v>803823</v>
      </c>
      <c r="AH684" s="363">
        <v>1113279</v>
      </c>
      <c r="AI684" s="363">
        <v>923986</v>
      </c>
      <c r="AJ684" s="364">
        <f t="shared" si="54"/>
        <v>5785668</v>
      </c>
      <c r="AK684" s="365">
        <v>139497.823</v>
      </c>
      <c r="AL684" s="365">
        <v>134688.6298</v>
      </c>
      <c r="AM684" s="365">
        <v>138209.82</v>
      </c>
      <c r="AN684" s="365">
        <v>122582.855</v>
      </c>
      <c r="AO684" s="365">
        <v>139048.29730000001</v>
      </c>
      <c r="AP684" s="365">
        <v>121224.60160000001</v>
      </c>
      <c r="AQ684" s="366">
        <f t="shared" si="55"/>
        <v>795252.02670000005</v>
      </c>
      <c r="AR684" s="288">
        <f t="shared" si="56"/>
        <v>0.13745206719431535</v>
      </c>
      <c r="AS684" s="357" t="s">
        <v>1501</v>
      </c>
    </row>
    <row r="685" spans="1:45" hidden="1">
      <c r="A685" s="343">
        <v>517</v>
      </c>
      <c r="B685" s="343" t="s">
        <v>1695</v>
      </c>
      <c r="C685" s="343" t="s">
        <v>2319</v>
      </c>
      <c r="D685" s="343">
        <v>2405</v>
      </c>
      <c r="E685" s="345" t="s">
        <v>52</v>
      </c>
      <c r="F685" s="345" t="s">
        <v>1537</v>
      </c>
      <c r="G685" s="352" t="s">
        <v>1041</v>
      </c>
      <c r="H685" s="343" t="s">
        <v>52</v>
      </c>
      <c r="I685" s="343" t="s">
        <v>52</v>
      </c>
      <c r="J685" s="346">
        <v>1545182.4</v>
      </c>
      <c r="K685" s="347">
        <v>1.461869495599896E-2</v>
      </c>
      <c r="L685" s="346">
        <v>1579102</v>
      </c>
      <c r="M685" s="346">
        <v>1357230</v>
      </c>
      <c r="N685" s="346">
        <v>1641914</v>
      </c>
      <c r="O685" s="346">
        <v>1460291</v>
      </c>
      <c r="P685" s="346">
        <v>1687375</v>
      </c>
      <c r="Q685" s="346">
        <v>50455.17654541129</v>
      </c>
      <c r="R685" s="346">
        <v>21709.068482091476</v>
      </c>
      <c r="S685" s="346">
        <v>82244.455650142219</v>
      </c>
      <c r="T685" s="346">
        <v>-101407.96993616136</v>
      </c>
      <c r="U685" s="346">
        <v>59942.020043408207</v>
      </c>
      <c r="V685" s="353">
        <f t="shared" si="52"/>
        <v>0.16839954977119206</v>
      </c>
      <c r="W685" s="288">
        <v>0.16692450149042298</v>
      </c>
      <c r="X685" s="288">
        <v>0.1680545090653961</v>
      </c>
      <c r="Y685" s="288">
        <v>0.16245698941651962</v>
      </c>
      <c r="Z685" s="288">
        <v>0.17396536445738398</v>
      </c>
      <c r="AA685" s="288">
        <v>0.16008167666876821</v>
      </c>
      <c r="AB685" s="288">
        <v>0.17891425752866144</v>
      </c>
      <c r="AC685" s="345" t="str">
        <f t="shared" si="53"/>
        <v>Dhaka FR Non-PNP</v>
      </c>
      <c r="AD685" s="363">
        <v>1579102</v>
      </c>
      <c r="AE685" s="363">
        <v>1357230</v>
      </c>
      <c r="AF685" s="363">
        <v>1641914</v>
      </c>
      <c r="AG685" s="363">
        <v>1460291</v>
      </c>
      <c r="AH685" s="363">
        <v>1687375</v>
      </c>
      <c r="AI685" s="363">
        <v>1515971</v>
      </c>
      <c r="AJ685" s="364">
        <f t="shared" si="54"/>
        <v>9241883</v>
      </c>
      <c r="AK685" s="365">
        <v>264973.14780000004</v>
      </c>
      <c r="AL685" s="365">
        <v>228014.64</v>
      </c>
      <c r="AM685" s="365">
        <v>265661.84700000001</v>
      </c>
      <c r="AN685" s="365">
        <v>254090.63399999999</v>
      </c>
      <c r="AO685" s="365">
        <v>262607.90500000003</v>
      </c>
      <c r="AP685" s="365">
        <v>271044.88679999998</v>
      </c>
      <c r="AQ685" s="366">
        <f t="shared" si="55"/>
        <v>1546393.0606</v>
      </c>
      <c r="AR685" s="288">
        <f t="shared" si="56"/>
        <v>0.16732445764569839</v>
      </c>
      <c r="AS685" s="357" t="s">
        <v>1497</v>
      </c>
    </row>
    <row r="686" spans="1:45" hidden="1">
      <c r="A686" s="343">
        <v>224</v>
      </c>
      <c r="B686" s="343" t="s">
        <v>490</v>
      </c>
      <c r="C686" s="343" t="s">
        <v>362</v>
      </c>
      <c r="D686" s="343">
        <v>1650</v>
      </c>
      <c r="E686" s="345" t="s">
        <v>52</v>
      </c>
      <c r="F686" s="345" t="s">
        <v>1537</v>
      </c>
      <c r="G686" s="352" t="s">
        <v>1041</v>
      </c>
      <c r="H686" s="343" t="s">
        <v>362</v>
      </c>
      <c r="I686" s="343" t="s">
        <v>52</v>
      </c>
      <c r="J686" s="346">
        <v>3168212.8</v>
      </c>
      <c r="K686" s="347">
        <v>6.7434556832099965E-2</v>
      </c>
      <c r="L686" s="346">
        <v>2728382</v>
      </c>
      <c r="M686" s="346">
        <v>2670240</v>
      </c>
      <c r="N686" s="346">
        <v>3899198</v>
      </c>
      <c r="O686" s="346">
        <v>2887655</v>
      </c>
      <c r="P686" s="346">
        <v>3655589</v>
      </c>
      <c r="Q686" s="346">
        <v>150852.70703527628</v>
      </c>
      <c r="R686" s="346">
        <v>137771.93347486563</v>
      </c>
      <c r="S686" s="346">
        <v>357654.24542368838</v>
      </c>
      <c r="T686" s="346">
        <v>172124.78070017271</v>
      </c>
      <c r="U686" s="346">
        <v>249831.46395492973</v>
      </c>
      <c r="V686" s="353">
        <f t="shared" si="52"/>
        <v>0.16132831080947119</v>
      </c>
      <c r="W686" s="288">
        <v>0.15897805268280024</v>
      </c>
      <c r="X686" s="288">
        <v>0.1622163359721937</v>
      </c>
      <c r="Y686" s="288">
        <v>0.15272774761288105</v>
      </c>
      <c r="Z686" s="288">
        <v>0.16700002726165789</v>
      </c>
      <c r="AA686" s="288">
        <v>0.15172215992506666</v>
      </c>
      <c r="AB686" s="288">
        <v>0.17532554140222756</v>
      </c>
      <c r="AC686" s="345" t="str">
        <f t="shared" si="53"/>
        <v>Dhaka FR Non-PNP</v>
      </c>
      <c r="AD686" s="363">
        <v>2728382</v>
      </c>
      <c r="AE686" s="363">
        <v>2670240</v>
      </c>
      <c r="AF686" s="363">
        <v>3899198</v>
      </c>
      <c r="AG686" s="363">
        <v>2887655</v>
      </c>
      <c r="AH686" s="363">
        <v>3655589</v>
      </c>
      <c r="AI686" s="363">
        <v>2927736</v>
      </c>
      <c r="AJ686" s="364">
        <f t="shared" si="54"/>
        <v>18768800</v>
      </c>
      <c r="AK686" s="365">
        <v>407620.42019999999</v>
      </c>
      <c r="AL686" s="365">
        <v>433646.81359999999</v>
      </c>
      <c r="AM686" s="365">
        <v>595407.38190000004</v>
      </c>
      <c r="AN686" s="365">
        <v>482238.21800000005</v>
      </c>
      <c r="AO686" s="365">
        <v>567712.66110000003</v>
      </c>
      <c r="AP686" s="365">
        <v>517908.5379</v>
      </c>
      <c r="AQ686" s="366">
        <f t="shared" si="55"/>
        <v>3004534.0326999999</v>
      </c>
      <c r="AR686" s="288">
        <f t="shared" si="56"/>
        <v>0.16008130688696134</v>
      </c>
      <c r="AS686" s="357" t="s">
        <v>1497</v>
      </c>
    </row>
    <row r="687" spans="1:45">
      <c r="A687" s="343">
        <v>476</v>
      </c>
      <c r="B687" s="343" t="s">
        <v>1692</v>
      </c>
      <c r="C687" s="343" t="s">
        <v>2320</v>
      </c>
      <c r="D687" s="343">
        <v>2202</v>
      </c>
      <c r="E687" s="345" t="s">
        <v>195</v>
      </c>
      <c r="F687" s="345" t="s">
        <v>1537</v>
      </c>
      <c r="G687" s="352" t="s">
        <v>1041</v>
      </c>
      <c r="H687" s="343" t="s">
        <v>186</v>
      </c>
      <c r="I687" s="343" t="s">
        <v>1863</v>
      </c>
      <c r="J687" s="346">
        <v>1202277.3999999999</v>
      </c>
      <c r="K687" s="347">
        <v>4.8037772447904581E-2</v>
      </c>
      <c r="L687" s="346">
        <v>1055757</v>
      </c>
      <c r="M687" s="346">
        <v>1309153</v>
      </c>
      <c r="N687" s="346">
        <v>1400783</v>
      </c>
      <c r="O687" s="346">
        <v>931751</v>
      </c>
      <c r="P687" s="346">
        <v>1313943</v>
      </c>
      <c r="Q687" s="346">
        <v>49887.305637727171</v>
      </c>
      <c r="R687" s="346">
        <v>49757.716184793419</v>
      </c>
      <c r="S687" s="346">
        <v>83861.926464868593</v>
      </c>
      <c r="T687" s="346">
        <v>26038.247560772434</v>
      </c>
      <c r="U687" s="346">
        <v>79228.444954130129</v>
      </c>
      <c r="V687" s="353">
        <f t="shared" si="52"/>
        <v>0.16311130155215778</v>
      </c>
      <c r="W687" s="288">
        <v>0.16937866721883293</v>
      </c>
      <c r="X687" s="288">
        <v>0.16017653302807258</v>
      </c>
      <c r="Y687" s="288">
        <v>0.15858011549928794</v>
      </c>
      <c r="Z687" s="288">
        <v>0.16541133525523924</v>
      </c>
      <c r="AA687" s="288">
        <v>0.15477803707750518</v>
      </c>
      <c r="AB687" s="288">
        <v>0.17034312123400869</v>
      </c>
      <c r="AC687" s="345" t="str">
        <f t="shared" si="53"/>
        <v>Chattogram FR Non-PNP</v>
      </c>
      <c r="AD687" s="363">
        <v>1055757</v>
      </c>
      <c r="AE687" s="363">
        <v>1309153</v>
      </c>
      <c r="AF687" s="363">
        <v>1400783</v>
      </c>
      <c r="AG687" s="363">
        <v>931751</v>
      </c>
      <c r="AH687" s="363">
        <v>1313943</v>
      </c>
      <c r="AI687" s="363">
        <v>1028633</v>
      </c>
      <c r="AJ687" s="364">
        <f t="shared" si="54"/>
        <v>7040020</v>
      </c>
      <c r="AK687" s="365">
        <v>177894.886</v>
      </c>
      <c r="AL687" s="365">
        <v>210129.23090000002</v>
      </c>
      <c r="AM687" s="365">
        <v>221840.06460000001</v>
      </c>
      <c r="AN687" s="365">
        <v>153952.00440000001</v>
      </c>
      <c r="AO687" s="365">
        <v>200507.70180000001</v>
      </c>
      <c r="AP687" s="365">
        <v>175069.42199999999</v>
      </c>
      <c r="AQ687" s="366">
        <f t="shared" si="55"/>
        <v>1139393.3097000001</v>
      </c>
      <c r="AR687" s="288">
        <f t="shared" si="56"/>
        <v>0.16184518079494092</v>
      </c>
      <c r="AS687" s="357" t="s">
        <v>1494</v>
      </c>
    </row>
    <row r="688" spans="1:45" hidden="1">
      <c r="A688" s="343">
        <v>200</v>
      </c>
      <c r="B688" s="343" t="s">
        <v>1678</v>
      </c>
      <c r="C688" s="343" t="s">
        <v>2321</v>
      </c>
      <c r="D688" s="343">
        <v>1455</v>
      </c>
      <c r="E688" s="345" t="s">
        <v>52</v>
      </c>
      <c r="F688" s="345" t="s">
        <v>1537</v>
      </c>
      <c r="G688" s="352" t="s">
        <v>1041</v>
      </c>
      <c r="H688" s="343" t="s">
        <v>103</v>
      </c>
      <c r="I688" s="343" t="s">
        <v>52</v>
      </c>
      <c r="J688" s="346">
        <v>1915093.4</v>
      </c>
      <c r="K688" s="347">
        <v>7.4434897594675559E-2</v>
      </c>
      <c r="L688" s="346">
        <v>1701358</v>
      </c>
      <c r="M688" s="346">
        <v>1801067</v>
      </c>
      <c r="N688" s="346">
        <v>2126160</v>
      </c>
      <c r="O688" s="346">
        <v>1767437</v>
      </c>
      <c r="P688" s="346">
        <v>2179445</v>
      </c>
      <c r="Q688" s="346">
        <v>111776.36861339753</v>
      </c>
      <c r="R688" s="346">
        <v>110402.79122549476</v>
      </c>
      <c r="S688" s="346">
        <v>179499.95749115263</v>
      </c>
      <c r="T688" s="346">
        <v>131709.56223731241</v>
      </c>
      <c r="U688" s="346">
        <v>179360.22599883785</v>
      </c>
      <c r="V688" s="353">
        <f t="shared" si="52"/>
        <v>0.18282423815516705</v>
      </c>
      <c r="W688" s="288">
        <v>0.1915885606854377</v>
      </c>
      <c r="X688" s="288">
        <v>0.17770486391239793</v>
      </c>
      <c r="Y688" s="288">
        <v>0.17705752817316206</v>
      </c>
      <c r="Z688" s="288">
        <v>0.19069531329985379</v>
      </c>
      <c r="AA688" s="288">
        <v>0.17459595965826749</v>
      </c>
      <c r="AB688" s="288">
        <v>0.18530320320188337</v>
      </c>
      <c r="AC688" s="345" t="str">
        <f t="shared" si="53"/>
        <v>Dhaka FR Non-PNP</v>
      </c>
      <c r="AD688" s="363">
        <v>1701358</v>
      </c>
      <c r="AE688" s="363">
        <v>1801067</v>
      </c>
      <c r="AF688" s="363">
        <v>2126160</v>
      </c>
      <c r="AG688" s="363">
        <v>1767437</v>
      </c>
      <c r="AH688" s="363">
        <v>2179445</v>
      </c>
      <c r="AI688" s="363">
        <v>1768011</v>
      </c>
      <c r="AJ688" s="364">
        <f t="shared" si="54"/>
        <v>11343478</v>
      </c>
      <c r="AK688" s="365">
        <v>326150.32860000001</v>
      </c>
      <c r="AL688" s="365">
        <v>318968.9657</v>
      </c>
      <c r="AM688" s="365">
        <v>376117.52710000001</v>
      </c>
      <c r="AN688" s="365">
        <v>336873.30160000001</v>
      </c>
      <c r="AO688" s="365">
        <v>378133.53399999999</v>
      </c>
      <c r="AP688" s="365">
        <v>327612.43829999998</v>
      </c>
      <c r="AQ688" s="366">
        <f t="shared" si="55"/>
        <v>2063856.0953000002</v>
      </c>
      <c r="AR688" s="288">
        <f t="shared" si="56"/>
        <v>0.18194209000978362</v>
      </c>
      <c r="AS688" s="357" t="s">
        <v>1497</v>
      </c>
    </row>
    <row r="689" spans="1:45">
      <c r="A689" s="343">
        <v>833</v>
      </c>
      <c r="B689" s="343" t="s">
        <v>1686</v>
      </c>
      <c r="C689" s="343" t="s">
        <v>2322</v>
      </c>
      <c r="D689" s="343">
        <v>1898</v>
      </c>
      <c r="E689" s="345" t="s">
        <v>195</v>
      </c>
      <c r="F689" s="345" t="s">
        <v>1537</v>
      </c>
      <c r="G689" s="352" t="s">
        <v>1041</v>
      </c>
      <c r="H689" s="343" t="s">
        <v>170</v>
      </c>
      <c r="I689" s="343" t="s">
        <v>1863</v>
      </c>
      <c r="J689" s="346">
        <v>863105</v>
      </c>
      <c r="K689" s="347">
        <v>3.2372177173092674E-2</v>
      </c>
      <c r="L689" s="346">
        <v>824566</v>
      </c>
      <c r="M689" s="346">
        <v>826995</v>
      </c>
      <c r="N689" s="346">
        <v>967995</v>
      </c>
      <c r="O689" s="346">
        <v>704611</v>
      </c>
      <c r="P689" s="346">
        <v>991358</v>
      </c>
      <c r="Q689" s="346">
        <v>20170.168652686465</v>
      </c>
      <c r="R689" s="346">
        <v>14079.008227783401</v>
      </c>
      <c r="S689" s="346">
        <v>40889.62257903174</v>
      </c>
      <c r="T689" s="346">
        <v>5162.8593058407132</v>
      </c>
      <c r="U689" s="346">
        <v>59401.281129568437</v>
      </c>
      <c r="V689" s="353">
        <f t="shared" si="52"/>
        <v>0.16770594686061499</v>
      </c>
      <c r="W689" s="288">
        <v>0.1655486785932741</v>
      </c>
      <c r="X689" s="288">
        <v>0.1692476316735646</v>
      </c>
      <c r="Y689" s="288">
        <v>0.16800577262443617</v>
      </c>
      <c r="Z689" s="288">
        <v>0.17257107808389149</v>
      </c>
      <c r="AA689" s="288">
        <v>0.16027059379878833</v>
      </c>
      <c r="AB689" s="288">
        <v>0.17059192638973505</v>
      </c>
      <c r="AC689" s="345" t="str">
        <f t="shared" si="53"/>
        <v>Chattogram FR Non-PNP</v>
      </c>
      <c r="AD689" s="363">
        <v>824566</v>
      </c>
      <c r="AE689" s="363">
        <v>826995</v>
      </c>
      <c r="AF689" s="363">
        <v>967995</v>
      </c>
      <c r="AG689" s="363">
        <v>704611</v>
      </c>
      <c r="AH689" s="363">
        <v>991358</v>
      </c>
      <c r="AI689" s="363">
        <v>750107</v>
      </c>
      <c r="AJ689" s="364">
        <f t="shared" si="54"/>
        <v>5065632</v>
      </c>
      <c r="AK689" s="365">
        <v>137207.94879999998</v>
      </c>
      <c r="AL689" s="365">
        <v>139927.554</v>
      </c>
      <c r="AM689" s="365">
        <v>162042.19560000001</v>
      </c>
      <c r="AN689" s="365">
        <v>121474.93639999999</v>
      </c>
      <c r="AO689" s="365">
        <v>165457.81709999999</v>
      </c>
      <c r="AP689" s="365">
        <v>130818.48639999999</v>
      </c>
      <c r="AQ689" s="366">
        <f t="shared" si="55"/>
        <v>856928.93830000004</v>
      </c>
      <c r="AR689" s="288">
        <f t="shared" si="56"/>
        <v>0.16916525683271111</v>
      </c>
      <c r="AS689" s="357" t="s">
        <v>1494</v>
      </c>
    </row>
    <row r="690" spans="1:45" hidden="1">
      <c r="A690" s="343">
        <v>783</v>
      </c>
      <c r="B690" s="343" t="s">
        <v>1702</v>
      </c>
      <c r="C690" s="343" t="s">
        <v>2323</v>
      </c>
      <c r="D690" s="343">
        <v>1062</v>
      </c>
      <c r="E690" s="345" t="s">
        <v>189</v>
      </c>
      <c r="F690" s="345" t="s">
        <v>1537</v>
      </c>
      <c r="G690" s="352" t="s">
        <v>1041</v>
      </c>
      <c r="H690" s="343" t="s">
        <v>1139</v>
      </c>
      <c r="I690" s="343" t="s">
        <v>1863</v>
      </c>
      <c r="J690" s="346">
        <v>569458</v>
      </c>
      <c r="K690" s="347">
        <v>-5.3039560463209838E-3</v>
      </c>
      <c r="L690" s="346">
        <v>599836</v>
      </c>
      <c r="M690" s="346">
        <v>657918</v>
      </c>
      <c r="N690" s="346">
        <v>679692</v>
      </c>
      <c r="O690" s="346">
        <v>397233</v>
      </c>
      <c r="P690" s="346">
        <v>512611</v>
      </c>
      <c r="Q690" s="346">
        <v>1108.9386917581869</v>
      </c>
      <c r="R690" s="346">
        <v>-2912.2847271857026</v>
      </c>
      <c r="S690" s="346">
        <v>14634.885218255193</v>
      </c>
      <c r="T690" s="346">
        <v>-24510.526484519592</v>
      </c>
      <c r="U690" s="346">
        <v>-3422.9137094373582</v>
      </c>
      <c r="V690" s="353">
        <f t="shared" si="52"/>
        <v>0.13740011155555149</v>
      </c>
      <c r="W690" s="288">
        <v>0.13564748629924145</v>
      </c>
      <c r="X690" s="288">
        <v>0.13203876433370904</v>
      </c>
      <c r="Y690" s="288">
        <v>0.13168960573336438</v>
      </c>
      <c r="Z690" s="288">
        <v>0.13856666793362893</v>
      </c>
      <c r="AA690" s="288">
        <v>0.14480544145557653</v>
      </c>
      <c r="AB690" s="288">
        <v>0.14165270357778859</v>
      </c>
      <c r="AC690" s="345" t="str">
        <f t="shared" si="53"/>
        <v>Barishal FR Non-PNP</v>
      </c>
      <c r="AD690" s="363">
        <v>599836</v>
      </c>
      <c r="AE690" s="363">
        <v>657918</v>
      </c>
      <c r="AF690" s="363">
        <v>679692</v>
      </c>
      <c r="AG690" s="363">
        <v>397233</v>
      </c>
      <c r="AH690" s="363">
        <v>512611</v>
      </c>
      <c r="AI690" s="363">
        <v>444745</v>
      </c>
      <c r="AJ690" s="364">
        <f t="shared" si="54"/>
        <v>3292035</v>
      </c>
      <c r="AK690" s="365">
        <v>81338.032800000001</v>
      </c>
      <c r="AL690" s="365">
        <v>86845.044000000009</v>
      </c>
      <c r="AM690" s="365">
        <v>89583.537400000001</v>
      </c>
      <c r="AN690" s="365">
        <v>55056.493800000004</v>
      </c>
      <c r="AO690" s="365">
        <v>72168.955300000001</v>
      </c>
      <c r="AP690" s="365">
        <v>62931.417499999996</v>
      </c>
      <c r="AQ690" s="366">
        <f t="shared" si="55"/>
        <v>447923.48080000002</v>
      </c>
      <c r="AR690" s="288">
        <f t="shared" si="56"/>
        <v>0.13606279422910145</v>
      </c>
      <c r="AS690" s="357" t="s">
        <v>1495</v>
      </c>
    </row>
    <row r="691" spans="1:45" hidden="1">
      <c r="A691" s="343">
        <v>601</v>
      </c>
      <c r="B691" s="343" t="s">
        <v>1698</v>
      </c>
      <c r="C691" s="343" t="s">
        <v>2324</v>
      </c>
      <c r="D691" s="343">
        <v>1403</v>
      </c>
      <c r="E691" s="345" t="s">
        <v>389</v>
      </c>
      <c r="F691" s="345" t="s">
        <v>1537</v>
      </c>
      <c r="G691" s="352" t="s">
        <v>1041</v>
      </c>
      <c r="H691" s="343" t="s">
        <v>389</v>
      </c>
      <c r="I691" s="343" t="s">
        <v>1863</v>
      </c>
      <c r="J691" s="346">
        <v>982310.6</v>
      </c>
      <c r="K691" s="347">
        <v>4.1576145355757946E-2</v>
      </c>
      <c r="L691" s="346">
        <v>982514</v>
      </c>
      <c r="M691" s="346">
        <v>972939</v>
      </c>
      <c r="N691" s="346">
        <v>1120516</v>
      </c>
      <c r="O691" s="346">
        <v>752626</v>
      </c>
      <c r="P691" s="346">
        <v>1082958</v>
      </c>
      <c r="Q691" s="346">
        <v>44583.042597642605</v>
      </c>
      <c r="R691" s="346">
        <v>35665.566743443545</v>
      </c>
      <c r="S691" s="346">
        <v>73884.730442165397</v>
      </c>
      <c r="T691" s="346">
        <v>3113.8234814089665</v>
      </c>
      <c r="U691" s="346">
        <v>46956.278185848496</v>
      </c>
      <c r="V691" s="353">
        <f t="shared" si="52"/>
        <v>0.17522725554839971</v>
      </c>
      <c r="W691" s="288">
        <v>0.17248483656834121</v>
      </c>
      <c r="X691" s="288">
        <v>0.17669806894912596</v>
      </c>
      <c r="Y691" s="288">
        <v>0.17205314783087405</v>
      </c>
      <c r="Z691" s="288">
        <v>0.17859697855802917</v>
      </c>
      <c r="AA691" s="288">
        <v>0.17192411698900184</v>
      </c>
      <c r="AB691" s="288">
        <v>0.17960638439502608</v>
      </c>
      <c r="AC691" s="345" t="str">
        <f t="shared" si="53"/>
        <v>Rangpur FR Non-PNP</v>
      </c>
      <c r="AD691" s="363">
        <v>982514</v>
      </c>
      <c r="AE691" s="363">
        <v>972939</v>
      </c>
      <c r="AF691" s="363">
        <v>1120516</v>
      </c>
      <c r="AG691" s="363">
        <v>752626</v>
      </c>
      <c r="AH691" s="363">
        <v>1082958</v>
      </c>
      <c r="AI691" s="363">
        <v>853965</v>
      </c>
      <c r="AJ691" s="364">
        <f t="shared" si="54"/>
        <v>5765518</v>
      </c>
      <c r="AK691" s="365">
        <v>169975.095</v>
      </c>
      <c r="AL691" s="365">
        <v>171237.44</v>
      </c>
      <c r="AM691" s="365">
        <v>193064.73450000002</v>
      </c>
      <c r="AN691" s="365">
        <v>134569.34999999998</v>
      </c>
      <c r="AO691" s="365">
        <v>185402.40959999998</v>
      </c>
      <c r="AP691" s="365">
        <v>153114.66939999998</v>
      </c>
      <c r="AQ691" s="366">
        <f t="shared" si="55"/>
        <v>1007363.6985000001</v>
      </c>
      <c r="AR691" s="288">
        <f t="shared" si="56"/>
        <v>0.17472214959696597</v>
      </c>
      <c r="AS691" s="357" t="s">
        <v>1501</v>
      </c>
    </row>
    <row r="692" spans="1:45" hidden="1">
      <c r="A692" s="343">
        <v>850</v>
      </c>
      <c r="B692" s="343" t="s">
        <v>1704</v>
      </c>
      <c r="C692" s="343" t="s">
        <v>2325</v>
      </c>
      <c r="D692" s="343">
        <v>11000</v>
      </c>
      <c r="E692" s="345" t="s">
        <v>52</v>
      </c>
      <c r="F692" s="345" t="s">
        <v>1492</v>
      </c>
      <c r="G692" s="352" t="s">
        <v>1555</v>
      </c>
      <c r="H692" s="343" t="s">
        <v>52</v>
      </c>
      <c r="I692" s="343" t="s">
        <v>52</v>
      </c>
      <c r="J692" s="346">
        <v>20529568.600000001</v>
      </c>
      <c r="K692" s="347">
        <v>-5.2023485071373303E-3</v>
      </c>
      <c r="L692" s="346">
        <v>18245112</v>
      </c>
      <c r="M692" s="346">
        <v>20499262</v>
      </c>
      <c r="N692" s="346">
        <v>21988081</v>
      </c>
      <c r="O692" s="346">
        <v>19565365</v>
      </c>
      <c r="P692" s="346">
        <v>22350023</v>
      </c>
      <c r="Q692" s="346">
        <v>1285181.8344212603</v>
      </c>
      <c r="R692" s="346">
        <v>320663.55334875826</v>
      </c>
      <c r="S692" s="346">
        <v>641469.25566137256</v>
      </c>
      <c r="T692" s="346">
        <v>-2632073.2119722562</v>
      </c>
      <c r="U692" s="346">
        <v>-149251.28425105195</v>
      </c>
      <c r="V692" s="353">
        <f t="shared" si="52"/>
        <v>0.17289609302580958</v>
      </c>
      <c r="W692" s="288">
        <v>0.17540483735195747</v>
      </c>
      <c r="X692" s="288">
        <v>0.16990187743052051</v>
      </c>
      <c r="Y692" s="288">
        <v>0.15880802922183657</v>
      </c>
      <c r="Z692" s="288">
        <v>0.17621732902262191</v>
      </c>
      <c r="AA692" s="288">
        <v>0.16447946999852403</v>
      </c>
      <c r="AB692" s="288">
        <v>0.19256501512939705</v>
      </c>
      <c r="AC692" s="345" t="str">
        <f t="shared" si="53"/>
        <v>Dhaka OWN PNP</v>
      </c>
      <c r="AD692" s="363">
        <v>18245112</v>
      </c>
      <c r="AE692" s="363">
        <v>20499262</v>
      </c>
      <c r="AF692" s="363">
        <v>21988081</v>
      </c>
      <c r="AG692" s="363">
        <v>19565365</v>
      </c>
      <c r="AH692" s="363">
        <v>22350023</v>
      </c>
      <c r="AI692" s="363">
        <v>17333927</v>
      </c>
      <c r="AJ692" s="364">
        <f t="shared" si="54"/>
        <v>119981770</v>
      </c>
      <c r="AK692" s="365">
        <v>3222086.6026000003</v>
      </c>
      <c r="AL692" s="365">
        <v>3509473.4831999997</v>
      </c>
      <c r="AM692" s="365">
        <v>3485110.8385000001</v>
      </c>
      <c r="AN692" s="365">
        <v>3447417.1368</v>
      </c>
      <c r="AO692" s="365">
        <v>3669873.6124000004</v>
      </c>
      <c r="AP692" s="365">
        <v>3334997.9155999999</v>
      </c>
      <c r="AQ692" s="366">
        <f t="shared" si="55"/>
        <v>20668959.589100003</v>
      </c>
      <c r="AR692" s="288">
        <f t="shared" si="56"/>
        <v>0.17226750021357415</v>
      </c>
      <c r="AS692" s="357" t="s">
        <v>1511</v>
      </c>
    </row>
    <row r="693" spans="1:45" hidden="1">
      <c r="A693" s="343">
        <v>479</v>
      </c>
      <c r="B693" s="343" t="s">
        <v>1715</v>
      </c>
      <c r="C693" s="343" t="s">
        <v>2326</v>
      </c>
      <c r="D693" s="343">
        <v>1600</v>
      </c>
      <c r="E693" s="345" t="s">
        <v>52</v>
      </c>
      <c r="F693" s="345" t="s">
        <v>1537</v>
      </c>
      <c r="G693" s="352" t="s">
        <v>1041</v>
      </c>
      <c r="H693" s="343" t="s">
        <v>52</v>
      </c>
      <c r="I693" s="343" t="s">
        <v>52</v>
      </c>
      <c r="J693" s="346">
        <v>1544437.2</v>
      </c>
      <c r="K693" s="347">
        <v>7.130111061210645E-2</v>
      </c>
      <c r="L693" s="346">
        <v>1548736</v>
      </c>
      <c r="M693" s="346">
        <v>1452195</v>
      </c>
      <c r="N693" s="346">
        <v>1743372</v>
      </c>
      <c r="O693" s="346">
        <v>1289087</v>
      </c>
      <c r="P693" s="346">
        <v>1688796</v>
      </c>
      <c r="Q693" s="346">
        <v>107516.59262474134</v>
      </c>
      <c r="R693" s="346">
        <v>91523.729205383483</v>
      </c>
      <c r="S693" s="346">
        <v>144448.72388153351</v>
      </c>
      <c r="T693" s="346">
        <v>79601.819204477972</v>
      </c>
      <c r="U693" s="346">
        <v>127509.57323712367</v>
      </c>
      <c r="V693" s="353">
        <f t="shared" si="52"/>
        <v>0.16039219550342104</v>
      </c>
      <c r="W693" s="288">
        <v>0.16079438363249565</v>
      </c>
      <c r="X693" s="288">
        <v>0.15965210513690936</v>
      </c>
      <c r="Y693" s="288">
        <v>0.15744776048113435</v>
      </c>
      <c r="Z693" s="288">
        <v>0.16653182966652086</v>
      </c>
      <c r="AA693" s="288">
        <v>0.1526523645775329</v>
      </c>
      <c r="AB693" s="288">
        <v>0.16527472952593322</v>
      </c>
      <c r="AC693" s="345" t="str">
        <f t="shared" si="53"/>
        <v>Dhaka FR Non-PNP</v>
      </c>
      <c r="AD693" s="363">
        <v>1548736</v>
      </c>
      <c r="AE693" s="363">
        <v>1452195</v>
      </c>
      <c r="AF693" s="363">
        <v>1743372</v>
      </c>
      <c r="AG693" s="363">
        <v>1289087</v>
      </c>
      <c r="AH693" s="363">
        <v>1688796</v>
      </c>
      <c r="AI693" s="363">
        <v>1335885</v>
      </c>
      <c r="AJ693" s="364">
        <f t="shared" si="54"/>
        <v>9058071</v>
      </c>
      <c r="AK693" s="365">
        <v>250895.394</v>
      </c>
      <c r="AL693" s="365">
        <v>233367.73650000003</v>
      </c>
      <c r="AM693" s="365">
        <v>274406.2806</v>
      </c>
      <c r="AN693" s="365">
        <v>214632.98550000001</v>
      </c>
      <c r="AO693" s="365">
        <v>256697.144</v>
      </c>
      <c r="AP693" s="365">
        <v>220416.07500000001</v>
      </c>
      <c r="AQ693" s="366">
        <f t="shared" si="55"/>
        <v>1450415.6156000001</v>
      </c>
      <c r="AR693" s="288">
        <f t="shared" si="56"/>
        <v>0.16012411644819302</v>
      </c>
      <c r="AS693" s="357" t="s">
        <v>1497</v>
      </c>
    </row>
    <row r="694" spans="1:45" hidden="1">
      <c r="A694" s="343">
        <v>814</v>
      </c>
      <c r="B694" s="343" t="s">
        <v>1716</v>
      </c>
      <c r="C694" s="343" t="s">
        <v>2327</v>
      </c>
      <c r="D694" s="343">
        <v>1450</v>
      </c>
      <c r="E694" s="345" t="s">
        <v>52</v>
      </c>
      <c r="F694" s="345" t="s">
        <v>1537</v>
      </c>
      <c r="G694" s="352" t="s">
        <v>1041</v>
      </c>
      <c r="H694" s="343" t="s">
        <v>206</v>
      </c>
      <c r="I694" s="343" t="s">
        <v>52</v>
      </c>
      <c r="J694" s="346">
        <v>976296.2</v>
      </c>
      <c r="K694" s="347">
        <v>7.2168829026054582E-3</v>
      </c>
      <c r="L694" s="346">
        <v>1058782</v>
      </c>
      <c r="M694" s="346">
        <v>856817</v>
      </c>
      <c r="N694" s="346">
        <v>1090676</v>
      </c>
      <c r="O694" s="346">
        <v>757428</v>
      </c>
      <c r="P694" s="346">
        <v>1117778</v>
      </c>
      <c r="Q694" s="346">
        <v>29929.793425834156</v>
      </c>
      <c r="R694" s="346">
        <v>8047.2720941561274</v>
      </c>
      <c r="S694" s="346">
        <v>32460.826476627961</v>
      </c>
      <c r="T694" s="346">
        <v>-54848.885605986754</v>
      </c>
      <c r="U694" s="346">
        <v>19640.070377661905</v>
      </c>
      <c r="V694" s="353">
        <f t="shared" si="52"/>
        <v>0.1363207890592725</v>
      </c>
      <c r="W694" s="288">
        <v>0.13478719579682061</v>
      </c>
      <c r="X694" s="288">
        <v>0.14121231365286815</v>
      </c>
      <c r="Y694" s="288">
        <v>0.12213091965313624</v>
      </c>
      <c r="Z694" s="288">
        <v>0.13920593502929565</v>
      </c>
      <c r="AA694" s="288">
        <v>0.13643555021781717</v>
      </c>
      <c r="AB694" s="288">
        <v>0.14415282000569715</v>
      </c>
      <c r="AC694" s="345" t="str">
        <f t="shared" si="53"/>
        <v>Dhaka FR Non-PNP</v>
      </c>
      <c r="AD694" s="363">
        <v>1058782</v>
      </c>
      <c r="AE694" s="363">
        <v>856817</v>
      </c>
      <c r="AF694" s="363">
        <v>1090676</v>
      </c>
      <c r="AG694" s="363">
        <v>757428</v>
      </c>
      <c r="AH694" s="363">
        <v>1117778</v>
      </c>
      <c r="AI694" s="363">
        <v>883658</v>
      </c>
      <c r="AJ694" s="364">
        <f t="shared" si="54"/>
        <v>5765139</v>
      </c>
      <c r="AK694" s="365">
        <v>142723.94839999999</v>
      </c>
      <c r="AL694" s="365">
        <v>121496.50880000001</v>
      </c>
      <c r="AM694" s="365">
        <v>133280.72940000001</v>
      </c>
      <c r="AN694" s="365">
        <v>100738.0836</v>
      </c>
      <c r="AO694" s="365">
        <v>153806.25279999999</v>
      </c>
      <c r="AP694" s="365">
        <v>127594.1504</v>
      </c>
      <c r="AQ694" s="366">
        <f t="shared" si="55"/>
        <v>779639.67340000009</v>
      </c>
      <c r="AR694" s="288">
        <f t="shared" si="56"/>
        <v>0.13523345636592632</v>
      </c>
      <c r="AS694" s="357" t="s">
        <v>1497</v>
      </c>
    </row>
    <row r="695" spans="1:45" hidden="1">
      <c r="A695" s="343">
        <v>304</v>
      </c>
      <c r="B695" s="343" t="s">
        <v>1713</v>
      </c>
      <c r="C695" s="343" t="s">
        <v>2328</v>
      </c>
      <c r="D695" s="343">
        <v>2196</v>
      </c>
      <c r="E695" s="345" t="s">
        <v>107</v>
      </c>
      <c r="F695" s="345" t="s">
        <v>1537</v>
      </c>
      <c r="G695" s="352" t="s">
        <v>1041</v>
      </c>
      <c r="H695" s="343" t="s">
        <v>107</v>
      </c>
      <c r="I695" s="343" t="s">
        <v>1863</v>
      </c>
      <c r="J695" s="346">
        <v>1626061.4</v>
      </c>
      <c r="K695" s="347">
        <v>4.9155022901824906E-2</v>
      </c>
      <c r="L695" s="346">
        <v>1626823</v>
      </c>
      <c r="M695" s="346">
        <v>1504385</v>
      </c>
      <c r="N695" s="346">
        <v>1652012</v>
      </c>
      <c r="O695" s="346">
        <v>1554333</v>
      </c>
      <c r="P695" s="346">
        <v>1792754</v>
      </c>
      <c r="Q695" s="346">
        <v>89749.189173517778</v>
      </c>
      <c r="R695" s="346">
        <v>39727.991251922009</v>
      </c>
      <c r="S695" s="346">
        <v>78751.381264339376</v>
      </c>
      <c r="T695" s="346">
        <v>75570.484372267296</v>
      </c>
      <c r="U695" s="346">
        <v>115846.38072182087</v>
      </c>
      <c r="V695" s="353">
        <f t="shared" si="52"/>
        <v>0.15937745231789954</v>
      </c>
      <c r="W695" s="288">
        <v>0.15862774994736623</v>
      </c>
      <c r="X695" s="288">
        <v>0.15341512960613798</v>
      </c>
      <c r="Y695" s="288">
        <v>0.15389611827318958</v>
      </c>
      <c r="Z695" s="288">
        <v>0.16887180751616498</v>
      </c>
      <c r="AA695" s="288">
        <v>0.15246723554895447</v>
      </c>
      <c r="AB695" s="288">
        <v>0.16898667301558398</v>
      </c>
      <c r="AC695" s="345" t="str">
        <f t="shared" si="53"/>
        <v>Rajshahi FR Non-PNP</v>
      </c>
      <c r="AD695" s="363">
        <v>1626823</v>
      </c>
      <c r="AE695" s="363">
        <v>1504385</v>
      </c>
      <c r="AF695" s="363">
        <v>1652012</v>
      </c>
      <c r="AG695" s="363">
        <v>1554333</v>
      </c>
      <c r="AH695" s="363">
        <v>1792754</v>
      </c>
      <c r="AI695" s="363">
        <v>1849537</v>
      </c>
      <c r="AJ695" s="364">
        <f t="shared" si="54"/>
        <v>9979844</v>
      </c>
      <c r="AK695" s="365">
        <v>262081.34639999998</v>
      </c>
      <c r="AL695" s="365">
        <v>237090.76079999999</v>
      </c>
      <c r="AM695" s="365">
        <v>254244.64680000002</v>
      </c>
      <c r="AN695" s="365">
        <v>262526.84369999997</v>
      </c>
      <c r="AO695" s="365">
        <v>276621.94219999999</v>
      </c>
      <c r="AP695" s="365">
        <v>312561.44400000002</v>
      </c>
      <c r="AQ695" s="366">
        <f t="shared" si="55"/>
        <v>1605126.9838999999</v>
      </c>
      <c r="AR695" s="288">
        <f t="shared" si="56"/>
        <v>0.16083688120776235</v>
      </c>
      <c r="AS695" s="357" t="s">
        <v>1499</v>
      </c>
    </row>
    <row r="696" spans="1:45" hidden="1">
      <c r="A696" s="343">
        <v>388</v>
      </c>
      <c r="B696" s="343" t="s">
        <v>1714</v>
      </c>
      <c r="C696" s="343" t="s">
        <v>2329</v>
      </c>
      <c r="D696" s="343">
        <v>1464</v>
      </c>
      <c r="E696" s="345" t="s">
        <v>52</v>
      </c>
      <c r="F696" s="345" t="s">
        <v>1537</v>
      </c>
      <c r="G696" s="352" t="s">
        <v>1041</v>
      </c>
      <c r="H696" s="343" t="s">
        <v>52</v>
      </c>
      <c r="I696" s="343" t="s">
        <v>52</v>
      </c>
      <c r="J696" s="346">
        <v>2002900.8</v>
      </c>
      <c r="K696" s="347">
        <v>5.416669308540422E-2</v>
      </c>
      <c r="L696" s="346">
        <v>1994517</v>
      </c>
      <c r="M696" s="346">
        <v>1951790</v>
      </c>
      <c r="N696" s="346">
        <v>2058993</v>
      </c>
      <c r="O696" s="346">
        <v>1930894</v>
      </c>
      <c r="P696" s="346">
        <v>2078310</v>
      </c>
      <c r="Q696" s="346">
        <v>75873.007108264486</v>
      </c>
      <c r="R696" s="346">
        <v>96639.905539234576</v>
      </c>
      <c r="S696" s="346">
        <v>134228.72691939987</v>
      </c>
      <c r="T696" s="346">
        <v>96798.87207493023</v>
      </c>
      <c r="U696" s="346">
        <v>138912.05292872374</v>
      </c>
      <c r="V696" s="353">
        <f t="shared" si="52"/>
        <v>0.16759818790832137</v>
      </c>
      <c r="W696" s="288">
        <v>0.16460086462753462</v>
      </c>
      <c r="X696" s="288">
        <v>0.16986004503144947</v>
      </c>
      <c r="Y696" s="288">
        <v>0.15740149217876265</v>
      </c>
      <c r="Z696" s="288">
        <v>0.17556628521031434</v>
      </c>
      <c r="AA696" s="288">
        <v>0.16683700177522057</v>
      </c>
      <c r="AB696" s="288">
        <v>0.17132343862664665</v>
      </c>
      <c r="AC696" s="345" t="str">
        <f t="shared" si="53"/>
        <v>Dhaka FR Non-PNP</v>
      </c>
      <c r="AD696" s="363">
        <v>1994517</v>
      </c>
      <c r="AE696" s="363">
        <v>1951790</v>
      </c>
      <c r="AF696" s="363">
        <v>2058993</v>
      </c>
      <c r="AG696" s="363">
        <v>1930894</v>
      </c>
      <c r="AH696" s="363">
        <v>2078310</v>
      </c>
      <c r="AI696" s="363">
        <v>1658075</v>
      </c>
      <c r="AJ696" s="364">
        <f t="shared" si="54"/>
        <v>11672579</v>
      </c>
      <c r="AK696" s="365">
        <v>327300.40379999997</v>
      </c>
      <c r="AL696" s="365">
        <v>331608.95110000001</v>
      </c>
      <c r="AM696" s="365">
        <v>322232.71750000003</v>
      </c>
      <c r="AN696" s="365">
        <v>339064.98639999999</v>
      </c>
      <c r="AO696" s="365">
        <v>350195.06650000002</v>
      </c>
      <c r="AP696" s="365">
        <v>284690.27559999999</v>
      </c>
      <c r="AQ696" s="366">
        <f t="shared" si="55"/>
        <v>1955092.4009</v>
      </c>
      <c r="AR696" s="288">
        <f t="shared" si="56"/>
        <v>0.16749446723813136</v>
      </c>
      <c r="AS696" s="357" t="s">
        <v>1497</v>
      </c>
    </row>
    <row r="697" spans="1:45" hidden="1">
      <c r="A697" s="343">
        <v>223</v>
      </c>
      <c r="B697" s="343" t="s">
        <v>1721</v>
      </c>
      <c r="C697" s="343" t="s">
        <v>2330</v>
      </c>
      <c r="D697" s="343">
        <v>1745</v>
      </c>
      <c r="E697" s="345" t="s">
        <v>195</v>
      </c>
      <c r="F697" s="345" t="s">
        <v>1492</v>
      </c>
      <c r="G697" s="352" t="s">
        <v>1041</v>
      </c>
      <c r="H697" s="343" t="s">
        <v>195</v>
      </c>
      <c r="I697" s="343" t="s">
        <v>1863</v>
      </c>
      <c r="J697" s="346">
        <v>2113741.2000000002</v>
      </c>
      <c r="K697" s="347">
        <v>7.936789380158811E-2</v>
      </c>
      <c r="L697" s="346">
        <v>1951256</v>
      </c>
      <c r="M697" s="346">
        <v>1961303</v>
      </c>
      <c r="N697" s="346">
        <v>2440409</v>
      </c>
      <c r="O697" s="346">
        <v>1833085</v>
      </c>
      <c r="P697" s="346">
        <v>2382653</v>
      </c>
      <c r="Q697" s="346">
        <v>133802.07401206461</v>
      </c>
      <c r="R697" s="346">
        <v>134843.56871115154</v>
      </c>
      <c r="S697" s="346">
        <v>223210.08179002808</v>
      </c>
      <c r="T697" s="346">
        <v>121795.11405361065</v>
      </c>
      <c r="U697" s="346">
        <v>225165.09686135227</v>
      </c>
      <c r="V697" s="353">
        <f t="shared" si="52"/>
        <v>0.1768463962909809</v>
      </c>
      <c r="W697" s="288">
        <v>0.18563447194740412</v>
      </c>
      <c r="X697" s="288">
        <v>0.17907675675660237</v>
      </c>
      <c r="Y697" s="288">
        <v>0.17292623987549341</v>
      </c>
      <c r="Z697" s="288">
        <v>0.18213924597779363</v>
      </c>
      <c r="AA697" s="288">
        <v>0.16338537707203871</v>
      </c>
      <c r="AB697" s="288">
        <v>0.17791628611655322</v>
      </c>
      <c r="AC697" s="345" t="str">
        <f t="shared" si="53"/>
        <v>Chattogram FR PNP</v>
      </c>
      <c r="AD697" s="363">
        <v>1951256</v>
      </c>
      <c r="AE697" s="363">
        <v>1961303</v>
      </c>
      <c r="AF697" s="363">
        <v>2440409</v>
      </c>
      <c r="AG697" s="363">
        <v>1833085</v>
      </c>
      <c r="AH697" s="363">
        <v>2382653</v>
      </c>
      <c r="AI697" s="363">
        <v>1890398</v>
      </c>
      <c r="AJ697" s="364">
        <f t="shared" si="54"/>
        <v>12459104</v>
      </c>
      <c r="AK697" s="365">
        <v>364494.62079999998</v>
      </c>
      <c r="AL697" s="365">
        <v>356564.88539999997</v>
      </c>
      <c r="AM697" s="365">
        <v>420482.64300000004</v>
      </c>
      <c r="AN697" s="365">
        <v>333804.77850000001</v>
      </c>
      <c r="AO697" s="365">
        <v>381939.11560000002</v>
      </c>
      <c r="AP697" s="365">
        <v>335313.67440000002</v>
      </c>
      <c r="AQ697" s="366">
        <f t="shared" si="55"/>
        <v>2192599.7176999999</v>
      </c>
      <c r="AR697" s="288">
        <f t="shared" si="56"/>
        <v>0.17598373989814997</v>
      </c>
      <c r="AS697" s="357" t="s">
        <v>1496</v>
      </c>
    </row>
    <row r="698" spans="1:45" hidden="1">
      <c r="A698" s="343">
        <v>579</v>
      </c>
      <c r="B698" s="343" t="s">
        <v>1732</v>
      </c>
      <c r="C698" s="343" t="s">
        <v>2331</v>
      </c>
      <c r="D698" s="343">
        <v>1150</v>
      </c>
      <c r="E698" s="345" t="s">
        <v>52</v>
      </c>
      <c r="F698" s="345" t="s">
        <v>1537</v>
      </c>
      <c r="G698" s="352" t="s">
        <v>1041</v>
      </c>
      <c r="H698" s="343" t="s">
        <v>79</v>
      </c>
      <c r="I698" s="343" t="s">
        <v>52</v>
      </c>
      <c r="J698" s="346">
        <v>1499482.4</v>
      </c>
      <c r="K698" s="347">
        <v>3.8593185345671882E-2</v>
      </c>
      <c r="L698" s="346">
        <v>1530703</v>
      </c>
      <c r="M698" s="346">
        <v>1583085</v>
      </c>
      <c r="N698" s="346">
        <v>1641065</v>
      </c>
      <c r="O698" s="346">
        <v>1213969</v>
      </c>
      <c r="P698" s="346">
        <v>1528590</v>
      </c>
      <c r="Q698" s="346">
        <v>54787.202549803798</v>
      </c>
      <c r="R698" s="346">
        <v>64850.521839120716</v>
      </c>
      <c r="S698" s="346">
        <v>77346.621588650451</v>
      </c>
      <c r="T698" s="346">
        <v>26432.19918028533</v>
      </c>
      <c r="U698" s="346">
        <v>65932.465771004208</v>
      </c>
      <c r="V698" s="353">
        <f t="shared" si="52"/>
        <v>0.15438318003352355</v>
      </c>
      <c r="W698" s="288">
        <v>0.15462948114824737</v>
      </c>
      <c r="X698" s="288">
        <v>0.15111922106189812</v>
      </c>
      <c r="Y698" s="288">
        <v>0.14936566850837873</v>
      </c>
      <c r="Z698" s="288">
        <v>0.15746280812758703</v>
      </c>
      <c r="AA698" s="288">
        <v>0.15132269361499601</v>
      </c>
      <c r="AB698" s="288">
        <v>0.16239920774003413</v>
      </c>
      <c r="AC698" s="345" t="str">
        <f t="shared" si="53"/>
        <v>Dhaka FR Non-PNP</v>
      </c>
      <c r="AD698" s="363">
        <v>1530703</v>
      </c>
      <c r="AE698" s="363">
        <v>1583085</v>
      </c>
      <c r="AF698" s="363">
        <v>1641065</v>
      </c>
      <c r="AG698" s="363">
        <v>1213969</v>
      </c>
      <c r="AH698" s="363">
        <v>1528590</v>
      </c>
      <c r="AI698" s="363">
        <v>1255919</v>
      </c>
      <c r="AJ698" s="364">
        <f t="shared" si="54"/>
        <v>8753331</v>
      </c>
      <c r="AK698" s="365">
        <v>242310.2849</v>
      </c>
      <c r="AL698" s="365">
        <v>239045.83499999999</v>
      </c>
      <c r="AM698" s="365">
        <v>245011.30309999999</v>
      </c>
      <c r="AN698" s="365">
        <v>191200.27499999999</v>
      </c>
      <c r="AO698" s="365">
        <v>229747.07699999999</v>
      </c>
      <c r="AP698" s="365">
        <v>204087.32500000001</v>
      </c>
      <c r="AQ698" s="366">
        <f t="shared" si="55"/>
        <v>1351402.0999999999</v>
      </c>
      <c r="AR698" s="288">
        <f t="shared" si="56"/>
        <v>0.15438718129132784</v>
      </c>
      <c r="AS698" s="357" t="s">
        <v>1497</v>
      </c>
    </row>
    <row r="699" spans="1:45" hidden="1">
      <c r="A699" s="343">
        <v>609</v>
      </c>
      <c r="B699" s="343" t="s">
        <v>1736</v>
      </c>
      <c r="C699" s="343" t="s">
        <v>2332</v>
      </c>
      <c r="D699" s="343">
        <v>2200</v>
      </c>
      <c r="E699" s="345" t="s">
        <v>52</v>
      </c>
      <c r="F699" s="345" t="s">
        <v>1537</v>
      </c>
      <c r="G699" s="352" t="s">
        <v>1041</v>
      </c>
      <c r="H699" s="343" t="s">
        <v>173</v>
      </c>
      <c r="I699" s="343" t="s">
        <v>52</v>
      </c>
      <c r="J699" s="346">
        <v>1065271.2</v>
      </c>
      <c r="K699" s="347">
        <v>5.0123201233458585E-2</v>
      </c>
      <c r="L699" s="346">
        <v>935475</v>
      </c>
      <c r="M699" s="346">
        <v>1030564</v>
      </c>
      <c r="N699" s="346">
        <v>1323621</v>
      </c>
      <c r="O699" s="346">
        <v>916453</v>
      </c>
      <c r="P699" s="346">
        <v>1120243</v>
      </c>
      <c r="Q699" s="346">
        <v>39865.221504561341</v>
      </c>
      <c r="R699" s="346">
        <v>46771.499619944661</v>
      </c>
      <c r="S699" s="346">
        <v>91640.003652771731</v>
      </c>
      <c r="T699" s="346">
        <v>36834.811175245326</v>
      </c>
      <c r="U699" s="346">
        <v>51862.477676516486</v>
      </c>
      <c r="V699" s="353">
        <f t="shared" si="52"/>
        <v>0.170601630247222</v>
      </c>
      <c r="W699" s="288">
        <v>0.18074797979997193</v>
      </c>
      <c r="X699" s="288">
        <v>0.17015332358873497</v>
      </c>
      <c r="Y699" s="288">
        <v>0.16741166783689834</v>
      </c>
      <c r="Z699" s="288">
        <v>0.1628264632285974</v>
      </c>
      <c r="AA699" s="288">
        <v>0.15399505062811958</v>
      </c>
      <c r="AB699" s="288">
        <v>0.18847529640100988</v>
      </c>
      <c r="AC699" s="345" t="str">
        <f t="shared" si="53"/>
        <v>Dhaka FR Non-PNP</v>
      </c>
      <c r="AD699" s="363">
        <v>935475</v>
      </c>
      <c r="AE699" s="363">
        <v>1030564</v>
      </c>
      <c r="AF699" s="363">
        <v>1323621</v>
      </c>
      <c r="AG699" s="363">
        <v>916453</v>
      </c>
      <c r="AH699" s="363">
        <v>1120243</v>
      </c>
      <c r="AI699" s="363">
        <v>810156</v>
      </c>
      <c r="AJ699" s="364">
        <f t="shared" si="54"/>
        <v>6136512</v>
      </c>
      <c r="AK699" s="365">
        <v>170537.4571</v>
      </c>
      <c r="AL699" s="365">
        <v>175814.21840000001</v>
      </c>
      <c r="AM699" s="365">
        <v>221309.09679999997</v>
      </c>
      <c r="AN699" s="365">
        <v>149198.38560000001</v>
      </c>
      <c r="AO699" s="365">
        <v>167812.25159999999</v>
      </c>
      <c r="AP699" s="365">
        <v>152629.81080000001</v>
      </c>
      <c r="AQ699" s="366">
        <f t="shared" si="55"/>
        <v>1037301.2202999999</v>
      </c>
      <c r="AR699" s="288">
        <f t="shared" si="56"/>
        <v>0.16903759339181607</v>
      </c>
      <c r="AS699" s="357" t="s">
        <v>1497</v>
      </c>
    </row>
    <row r="700" spans="1:45" hidden="1">
      <c r="A700" s="343">
        <v>832</v>
      </c>
      <c r="B700" s="343" t="s">
        <v>1718</v>
      </c>
      <c r="C700" s="343" t="s">
        <v>2333</v>
      </c>
      <c r="D700" s="343">
        <v>1582</v>
      </c>
      <c r="E700" s="345" t="s">
        <v>52</v>
      </c>
      <c r="F700" s="345" t="s">
        <v>1492</v>
      </c>
      <c r="G700" s="352" t="s">
        <v>1041</v>
      </c>
      <c r="H700" s="343" t="s">
        <v>79</v>
      </c>
      <c r="I700" s="343" t="s">
        <v>52</v>
      </c>
      <c r="J700" s="346">
        <v>1070852</v>
      </c>
      <c r="K700" s="347">
        <v>9.6274283534777631E-3</v>
      </c>
      <c r="L700" s="346">
        <v>1071152</v>
      </c>
      <c r="M700" s="346">
        <v>991852</v>
      </c>
      <c r="N700" s="346">
        <v>1190684</v>
      </c>
      <c r="O700" s="346">
        <v>944654</v>
      </c>
      <c r="P700" s="346">
        <v>1155918</v>
      </c>
      <c r="Q700" s="346">
        <v>30611.18905582279</v>
      </c>
      <c r="R700" s="346">
        <v>13382.160744598892</v>
      </c>
      <c r="S700" s="346">
        <v>32388.17249130056</v>
      </c>
      <c r="T700" s="346">
        <v>-439.25788449376705</v>
      </c>
      <c r="U700" s="346">
        <v>-24394.509871336631</v>
      </c>
      <c r="V700" s="353">
        <f t="shared" si="52"/>
        <v>0.157157561906865</v>
      </c>
      <c r="W700" s="288">
        <v>0.1529526357446849</v>
      </c>
      <c r="X700" s="288">
        <v>0.1570131225284648</v>
      </c>
      <c r="Y700" s="288">
        <v>0.15433679495963379</v>
      </c>
      <c r="Z700" s="288">
        <v>0.15900013644356922</v>
      </c>
      <c r="AA700" s="288">
        <v>0.15314970517405502</v>
      </c>
      <c r="AB700" s="288">
        <v>0.16649297659078224</v>
      </c>
      <c r="AC700" s="345" t="str">
        <f t="shared" si="53"/>
        <v>Dhaka FR PNP</v>
      </c>
      <c r="AD700" s="363">
        <v>1071152</v>
      </c>
      <c r="AE700" s="363">
        <v>991852</v>
      </c>
      <c r="AF700" s="363">
        <v>1190684</v>
      </c>
      <c r="AG700" s="363">
        <v>944654</v>
      </c>
      <c r="AH700" s="363">
        <v>1155918</v>
      </c>
      <c r="AI700" s="363">
        <v>938206</v>
      </c>
      <c r="AJ700" s="364">
        <f t="shared" si="54"/>
        <v>6292466</v>
      </c>
      <c r="AK700" s="365">
        <v>164742.87</v>
      </c>
      <c r="AL700" s="365">
        <v>155919.13440000001</v>
      </c>
      <c r="AM700" s="365">
        <v>182769.99400000001</v>
      </c>
      <c r="AN700" s="365">
        <v>150483.38219999999</v>
      </c>
      <c r="AO700" s="365">
        <v>177202.53599999999</v>
      </c>
      <c r="AP700" s="365">
        <v>156575.56599999999</v>
      </c>
      <c r="AQ700" s="366">
        <f t="shared" si="55"/>
        <v>987693.48259999999</v>
      </c>
      <c r="AR700" s="288">
        <f t="shared" si="56"/>
        <v>0.15696445282342408</v>
      </c>
      <c r="AS700" s="357" t="s">
        <v>1498</v>
      </c>
    </row>
    <row r="701" spans="1:45" hidden="1">
      <c r="A701" s="343">
        <v>402</v>
      </c>
      <c r="B701" s="343" t="s">
        <v>1731</v>
      </c>
      <c r="C701" s="343" t="s">
        <v>2334</v>
      </c>
      <c r="D701" s="343">
        <v>1152</v>
      </c>
      <c r="E701" s="345" t="s">
        <v>52</v>
      </c>
      <c r="F701" s="345" t="s">
        <v>1537</v>
      </c>
      <c r="G701" s="352" t="s">
        <v>1041</v>
      </c>
      <c r="H701" s="343" t="s">
        <v>79</v>
      </c>
      <c r="I701" s="343" t="s">
        <v>52</v>
      </c>
      <c r="J701" s="346">
        <v>2013846</v>
      </c>
      <c r="K701" s="347">
        <v>3.7887294686740063E-2</v>
      </c>
      <c r="L701" s="346">
        <v>2019655</v>
      </c>
      <c r="M701" s="346">
        <v>2065877</v>
      </c>
      <c r="N701" s="346">
        <v>2116231</v>
      </c>
      <c r="O701" s="346">
        <v>1885286</v>
      </c>
      <c r="P701" s="346">
        <v>1982181</v>
      </c>
      <c r="Q701" s="346">
        <v>93611.01636624895</v>
      </c>
      <c r="R701" s="346">
        <v>76727.61545263062</v>
      </c>
      <c r="S701" s="346">
        <v>132227.16120102565</v>
      </c>
      <c r="T701" s="346">
        <v>52880.839962407481</v>
      </c>
      <c r="U701" s="346">
        <v>26049.251296250906</v>
      </c>
      <c r="V701" s="353">
        <f t="shared" si="52"/>
        <v>0.15597714162670617</v>
      </c>
      <c r="W701" s="288">
        <v>0.15295823245478449</v>
      </c>
      <c r="X701" s="288">
        <v>0.15499036898425514</v>
      </c>
      <c r="Y701" s="288">
        <v>0.15022501189588983</v>
      </c>
      <c r="Z701" s="288">
        <v>0.15861839614520798</v>
      </c>
      <c r="AA701" s="288">
        <v>0.15261146464939127</v>
      </c>
      <c r="AB701" s="288">
        <v>0.16645937563070837</v>
      </c>
      <c r="AC701" s="345" t="str">
        <f t="shared" si="53"/>
        <v>Dhaka FR Non-PNP</v>
      </c>
      <c r="AD701" s="363">
        <v>2019655</v>
      </c>
      <c r="AE701" s="363">
        <v>2065877</v>
      </c>
      <c r="AF701" s="363">
        <v>2116231</v>
      </c>
      <c r="AG701" s="363">
        <v>1885286</v>
      </c>
      <c r="AH701" s="363">
        <v>1982181</v>
      </c>
      <c r="AI701" s="363">
        <v>1909978</v>
      </c>
      <c r="AJ701" s="364">
        <f t="shared" si="54"/>
        <v>11979208</v>
      </c>
      <c r="AK701" s="365">
        <v>311430.80100000004</v>
      </c>
      <c r="AL701" s="365">
        <v>320210.77999999997</v>
      </c>
      <c r="AM701" s="365">
        <v>317857.89620000002</v>
      </c>
      <c r="AN701" s="365">
        <v>299006.04239999998</v>
      </c>
      <c r="AO701" s="365">
        <v>302282.755</v>
      </c>
      <c r="AP701" s="365">
        <v>318011.337</v>
      </c>
      <c r="AQ701" s="366">
        <f t="shared" si="55"/>
        <v>1868799.6116000002</v>
      </c>
      <c r="AR701" s="288">
        <f t="shared" si="56"/>
        <v>0.15600360320982826</v>
      </c>
      <c r="AS701" s="357" t="s">
        <v>1497</v>
      </c>
    </row>
    <row r="702" spans="1:45" hidden="1">
      <c r="A702" s="343">
        <v>307</v>
      </c>
      <c r="B702" s="343" t="s">
        <v>1730</v>
      </c>
      <c r="C702" s="343" t="s">
        <v>2335</v>
      </c>
      <c r="D702" s="343">
        <v>1184</v>
      </c>
      <c r="E702" s="345" t="s">
        <v>195</v>
      </c>
      <c r="F702" s="345" t="s">
        <v>1492</v>
      </c>
      <c r="G702" s="352" t="s">
        <v>1041</v>
      </c>
      <c r="H702" s="343" t="s">
        <v>186</v>
      </c>
      <c r="I702" s="343" t="s">
        <v>1863</v>
      </c>
      <c r="J702" s="346">
        <v>1466061</v>
      </c>
      <c r="K702" s="347">
        <v>7.6741067795292481E-2</v>
      </c>
      <c r="L702" s="346">
        <v>1327776</v>
      </c>
      <c r="M702" s="346">
        <v>1311539</v>
      </c>
      <c r="N702" s="346">
        <v>1549483</v>
      </c>
      <c r="O702" s="346">
        <v>1433590</v>
      </c>
      <c r="P702" s="346">
        <v>1707917</v>
      </c>
      <c r="Q702" s="346">
        <v>117895.28149560883</v>
      </c>
      <c r="R702" s="346">
        <v>77839.394693024602</v>
      </c>
      <c r="S702" s="346">
        <v>140810.28071045846</v>
      </c>
      <c r="T702" s="346">
        <v>92977.08156035174</v>
      </c>
      <c r="U702" s="346">
        <v>133013.39450572777</v>
      </c>
      <c r="V702" s="353">
        <f t="shared" si="52"/>
        <v>0.18752256501372444</v>
      </c>
      <c r="W702" s="288">
        <v>0.18853199800775081</v>
      </c>
      <c r="X702" s="288">
        <v>0.19272067414499527</v>
      </c>
      <c r="Y702" s="288">
        <v>0.18352810858670879</v>
      </c>
      <c r="Z702" s="288">
        <v>0.19086807229061475</v>
      </c>
      <c r="AA702" s="288">
        <v>0.17707409180329114</v>
      </c>
      <c r="AB702" s="288">
        <v>0.19241244524898599</v>
      </c>
      <c r="AC702" s="345" t="str">
        <f t="shared" si="53"/>
        <v>Chattogram FR PNP</v>
      </c>
      <c r="AD702" s="363">
        <v>1327776</v>
      </c>
      <c r="AE702" s="363">
        <v>1311539</v>
      </c>
      <c r="AF702" s="363">
        <v>1549483</v>
      </c>
      <c r="AG702" s="363">
        <v>1433590</v>
      </c>
      <c r="AH702" s="363">
        <v>1707917</v>
      </c>
      <c r="AI702" s="363">
        <v>1390557</v>
      </c>
      <c r="AJ702" s="364">
        <f t="shared" si="54"/>
        <v>8720862</v>
      </c>
      <c r="AK702" s="365">
        <v>250286.15299999999</v>
      </c>
      <c r="AL702" s="365">
        <v>253651.44919999997</v>
      </c>
      <c r="AM702" s="365">
        <v>283400.07490000001</v>
      </c>
      <c r="AN702" s="365">
        <v>273528.78119999997</v>
      </c>
      <c r="AO702" s="365">
        <v>308620.60190000001</v>
      </c>
      <c r="AP702" s="365">
        <v>267543.55160000001</v>
      </c>
      <c r="AQ702" s="366">
        <f t="shared" si="55"/>
        <v>1637030.6118000001</v>
      </c>
      <c r="AR702" s="288">
        <f t="shared" si="56"/>
        <v>0.18771431216317838</v>
      </c>
      <c r="AS702" s="357" t="s">
        <v>1496</v>
      </c>
    </row>
    <row r="703" spans="1:45" hidden="1">
      <c r="A703" s="343">
        <v>346</v>
      </c>
      <c r="B703" s="343" t="s">
        <v>595</v>
      </c>
      <c r="C703" s="343" t="s">
        <v>596</v>
      </c>
      <c r="D703" s="343">
        <v>1900</v>
      </c>
      <c r="E703" s="345" t="s">
        <v>52</v>
      </c>
      <c r="F703" s="345" t="s">
        <v>1537</v>
      </c>
      <c r="G703" s="352" t="s">
        <v>1041</v>
      </c>
      <c r="H703" s="343" t="s">
        <v>362</v>
      </c>
      <c r="I703" s="343" t="s">
        <v>52</v>
      </c>
      <c r="J703" s="346">
        <v>2424412.7999999998</v>
      </c>
      <c r="K703" s="347">
        <v>5.5203749336367243E-2</v>
      </c>
      <c r="L703" s="346">
        <v>2249959</v>
      </c>
      <c r="M703" s="346">
        <v>2318913</v>
      </c>
      <c r="N703" s="346">
        <v>2639311</v>
      </c>
      <c r="O703" s="346">
        <v>2358932</v>
      </c>
      <c r="P703" s="346">
        <v>2554949</v>
      </c>
      <c r="Q703" s="346">
        <v>125372.85934282892</v>
      </c>
      <c r="R703" s="346">
        <v>110722.29677402833</v>
      </c>
      <c r="S703" s="346">
        <v>166917.55022710079</v>
      </c>
      <c r="T703" s="346">
        <v>135102.09388712933</v>
      </c>
      <c r="U703" s="346">
        <v>131068.58226431377</v>
      </c>
      <c r="V703" s="353">
        <f t="shared" si="52"/>
        <v>0.16713333187386467</v>
      </c>
      <c r="W703" s="288">
        <v>0.1691777468464582</v>
      </c>
      <c r="X703" s="288">
        <v>0.16657874931794217</v>
      </c>
      <c r="Y703" s="288">
        <v>0.15987193892820714</v>
      </c>
      <c r="Z703" s="288">
        <v>0.16834127547545488</v>
      </c>
      <c r="AA703" s="288">
        <v>0.16166610167058226</v>
      </c>
      <c r="AB703" s="288">
        <v>0.17716417900454323</v>
      </c>
      <c r="AC703" s="345" t="str">
        <f t="shared" si="53"/>
        <v>Dhaka FR Non-PNP</v>
      </c>
      <c r="AD703" s="363">
        <v>2249959</v>
      </c>
      <c r="AE703" s="363">
        <v>2318913</v>
      </c>
      <c r="AF703" s="363">
        <v>2639311</v>
      </c>
      <c r="AG703" s="363">
        <v>2358932</v>
      </c>
      <c r="AH703" s="363">
        <v>2554949</v>
      </c>
      <c r="AI703" s="363">
        <v>2419668</v>
      </c>
      <c r="AJ703" s="364">
        <f t="shared" si="54"/>
        <v>14541732</v>
      </c>
      <c r="AK703" s="365">
        <v>383392.5024</v>
      </c>
      <c r="AL703" s="365">
        <v>386330.73920000001</v>
      </c>
      <c r="AM703" s="365">
        <v>421983.29549999995</v>
      </c>
      <c r="AN703" s="365">
        <v>397007.91899999999</v>
      </c>
      <c r="AO703" s="365">
        <v>425654.33679999999</v>
      </c>
      <c r="AP703" s="365">
        <v>430697.16599999997</v>
      </c>
      <c r="AQ703" s="366">
        <f t="shared" si="55"/>
        <v>2445065.9589</v>
      </c>
      <c r="AR703" s="288">
        <f t="shared" si="56"/>
        <v>0.16814131624073392</v>
      </c>
      <c r="AS703" s="357" t="s">
        <v>1497</v>
      </c>
    </row>
    <row r="704" spans="1:45" hidden="1">
      <c r="A704" s="343">
        <v>839</v>
      </c>
      <c r="B704" s="343" t="s">
        <v>1729</v>
      </c>
      <c r="C704" s="343" t="s">
        <v>2336</v>
      </c>
      <c r="D704" s="343">
        <v>1100</v>
      </c>
      <c r="E704" s="345" t="s">
        <v>52</v>
      </c>
      <c r="F704" s="345" t="s">
        <v>1537</v>
      </c>
      <c r="G704" s="352" t="s">
        <v>1041</v>
      </c>
      <c r="H704" s="343" t="s">
        <v>52</v>
      </c>
      <c r="I704" s="343" t="s">
        <v>52</v>
      </c>
      <c r="J704" s="346">
        <v>651678.19999999995</v>
      </c>
      <c r="K704" s="347">
        <v>-2.933147049646018E-2</v>
      </c>
      <c r="L704" s="346">
        <v>620317</v>
      </c>
      <c r="M704" s="346">
        <v>648596</v>
      </c>
      <c r="N704" s="346">
        <v>809679</v>
      </c>
      <c r="O704" s="346">
        <v>541065</v>
      </c>
      <c r="P704" s="346">
        <v>638734</v>
      </c>
      <c r="Q704" s="346">
        <v>-105103.88498407195</v>
      </c>
      <c r="R704" s="346">
        <v>8319.8458199425804</v>
      </c>
      <c r="S704" s="346">
        <v>14697.032744119817</v>
      </c>
      <c r="T704" s="346">
        <v>-13789.507937722694</v>
      </c>
      <c r="U704" s="346">
        <v>303.11487530086015</v>
      </c>
      <c r="V704" s="353">
        <f t="shared" si="52"/>
        <v>0.15604145222081081</v>
      </c>
      <c r="W704" s="288">
        <v>0.1513568715962352</v>
      </c>
      <c r="X704" s="288">
        <v>0.15131169774041173</v>
      </c>
      <c r="Y704" s="288">
        <v>0.14182812880544426</v>
      </c>
      <c r="Z704" s="288">
        <v>0.16083815550213668</v>
      </c>
      <c r="AA704" s="288">
        <v>0.15654484712371533</v>
      </c>
      <c r="AB704" s="288">
        <v>0.17436901255692175</v>
      </c>
      <c r="AC704" s="345" t="str">
        <f t="shared" si="53"/>
        <v>Dhaka FR Non-PNP</v>
      </c>
      <c r="AD704" s="363">
        <v>620317</v>
      </c>
      <c r="AE704" s="363">
        <v>648596</v>
      </c>
      <c r="AF704" s="363">
        <v>809679</v>
      </c>
      <c r="AG704" s="363">
        <v>541065</v>
      </c>
      <c r="AH704" s="363">
        <v>638734</v>
      </c>
      <c r="AI704" s="363">
        <v>558299</v>
      </c>
      <c r="AJ704" s="364">
        <f t="shared" si="54"/>
        <v>3816690</v>
      </c>
      <c r="AK704" s="365">
        <v>93543.652799999996</v>
      </c>
      <c r="AL704" s="365">
        <v>100726.95879999999</v>
      </c>
      <c r="AM704" s="365">
        <v>113840.8674</v>
      </c>
      <c r="AN704" s="365">
        <v>87003.412800000006</v>
      </c>
      <c r="AO704" s="365">
        <v>102197.28</v>
      </c>
      <c r="AP704" s="365">
        <v>97419.510999999999</v>
      </c>
      <c r="AQ704" s="366">
        <f t="shared" si="55"/>
        <v>594731.68280000007</v>
      </c>
      <c r="AR704" s="288">
        <f t="shared" si="56"/>
        <v>0.15582394242131273</v>
      </c>
      <c r="AS704" s="357" t="s">
        <v>1497</v>
      </c>
    </row>
    <row r="705" spans="1:45" hidden="1">
      <c r="A705" s="343">
        <v>719</v>
      </c>
      <c r="B705" s="343" t="s">
        <v>1056</v>
      </c>
      <c r="C705" s="343" t="s">
        <v>2337</v>
      </c>
      <c r="D705" s="343">
        <v>1030</v>
      </c>
      <c r="E705" s="345" t="s">
        <v>131</v>
      </c>
      <c r="F705" s="345" t="s">
        <v>1537</v>
      </c>
      <c r="G705" s="352" t="s">
        <v>1041</v>
      </c>
      <c r="H705" s="343" t="s">
        <v>131</v>
      </c>
      <c r="I705" s="343" t="s">
        <v>1863</v>
      </c>
      <c r="J705" s="346">
        <v>1222382.3999999999</v>
      </c>
      <c r="K705" s="347">
        <v>2.9502584417315944E-2</v>
      </c>
      <c r="L705" s="346">
        <v>1269323</v>
      </c>
      <c r="M705" s="346">
        <v>1232527</v>
      </c>
      <c r="N705" s="346">
        <v>1361956</v>
      </c>
      <c r="O705" s="346">
        <v>1033283</v>
      </c>
      <c r="P705" s="346">
        <v>1214823</v>
      </c>
      <c r="Q705" s="346">
        <v>35228.483764815464</v>
      </c>
      <c r="R705" s="346">
        <v>37923.580790513224</v>
      </c>
      <c r="S705" s="346">
        <v>62257.497841260774</v>
      </c>
      <c r="T705" s="346">
        <v>12051.909596633457</v>
      </c>
      <c r="U705" s="346">
        <v>32855.727737983398</v>
      </c>
      <c r="V705" s="353">
        <f t="shared" si="52"/>
        <v>0.1519842059530799</v>
      </c>
      <c r="W705" s="288">
        <v>0.14256029417418389</v>
      </c>
      <c r="X705" s="288">
        <v>0.15092125952656205</v>
      </c>
      <c r="Y705" s="288">
        <v>0.15750177627150905</v>
      </c>
      <c r="Z705" s="288">
        <v>0.15804995451932016</v>
      </c>
      <c r="AA705" s="288">
        <v>0.14770488530178391</v>
      </c>
      <c r="AB705" s="288">
        <v>0.15516706592512036</v>
      </c>
      <c r="AC705" s="345" t="str">
        <f t="shared" si="53"/>
        <v>Sylhet FR Non-PNP</v>
      </c>
      <c r="AD705" s="363">
        <v>1269323</v>
      </c>
      <c r="AE705" s="363">
        <v>1232527</v>
      </c>
      <c r="AF705" s="363">
        <v>1361956</v>
      </c>
      <c r="AG705" s="363">
        <v>1033283</v>
      </c>
      <c r="AH705" s="363">
        <v>1214823</v>
      </c>
      <c r="AI705" s="363">
        <v>1086770</v>
      </c>
      <c r="AJ705" s="364">
        <f t="shared" si="54"/>
        <v>7198682</v>
      </c>
      <c r="AK705" s="365">
        <v>182274.49559999999</v>
      </c>
      <c r="AL705" s="365">
        <v>186481.3351</v>
      </c>
      <c r="AM705" s="365">
        <v>213554.54399999999</v>
      </c>
      <c r="AN705" s="365">
        <v>163258.872</v>
      </c>
      <c r="AO705" s="365">
        <v>180158.25089999998</v>
      </c>
      <c r="AP705" s="365">
        <v>168340.8279</v>
      </c>
      <c r="AQ705" s="366">
        <f t="shared" si="55"/>
        <v>1094068.3255</v>
      </c>
      <c r="AR705" s="288">
        <f t="shared" si="56"/>
        <v>0.151981755201855</v>
      </c>
      <c r="AS705" s="357" t="s">
        <v>1500</v>
      </c>
    </row>
    <row r="706" spans="1:45" hidden="1">
      <c r="A706" s="343">
        <v>334</v>
      </c>
      <c r="B706" s="343" t="s">
        <v>1170</v>
      </c>
      <c r="C706" s="343" t="s">
        <v>1171</v>
      </c>
      <c r="D706" s="343">
        <v>1500</v>
      </c>
      <c r="E706" s="345" t="s">
        <v>52</v>
      </c>
      <c r="F706" s="345" t="s">
        <v>1537</v>
      </c>
      <c r="G706" s="352" t="s">
        <v>1041</v>
      </c>
      <c r="H706" s="343" t="s">
        <v>362</v>
      </c>
      <c r="I706" s="343" t="s">
        <v>52</v>
      </c>
      <c r="J706" s="346">
        <v>1653445</v>
      </c>
      <c r="K706" s="347">
        <v>5.6238879401574765E-2</v>
      </c>
      <c r="L706" s="346">
        <v>1745787</v>
      </c>
      <c r="M706" s="346">
        <v>1551527</v>
      </c>
      <c r="N706" s="346">
        <v>1754470</v>
      </c>
      <c r="O706" s="346">
        <v>1432659</v>
      </c>
      <c r="P706" s="346">
        <v>1782782</v>
      </c>
      <c r="Q706" s="346">
        <v>103861.94092810241</v>
      </c>
      <c r="R706" s="346">
        <v>87909.194216362201</v>
      </c>
      <c r="S706" s="346">
        <v>114023.43025912443</v>
      </c>
      <c r="T706" s="346">
        <v>57298.298356883926</v>
      </c>
      <c r="U706" s="346">
        <v>101846.60600021094</v>
      </c>
      <c r="V706" s="353">
        <f t="shared" si="52"/>
        <v>0.16110979228487357</v>
      </c>
      <c r="W706" s="288">
        <v>0.15673016479721105</v>
      </c>
      <c r="X706" s="288">
        <v>0.16028888570860247</v>
      </c>
      <c r="Y706" s="288">
        <v>0.151670414130188</v>
      </c>
      <c r="Z706" s="288">
        <v>0.16740674005980627</v>
      </c>
      <c r="AA706" s="288">
        <v>0.15658496013724915</v>
      </c>
      <c r="AB706" s="288">
        <v>0.17397758887618442</v>
      </c>
      <c r="AC706" s="345" t="str">
        <f t="shared" si="53"/>
        <v>Dhaka FR Non-PNP</v>
      </c>
      <c r="AD706" s="363">
        <v>1745787</v>
      </c>
      <c r="AE706" s="363">
        <v>1551527</v>
      </c>
      <c r="AF706" s="363">
        <v>1754470</v>
      </c>
      <c r="AG706" s="363">
        <v>1432659</v>
      </c>
      <c r="AH706" s="363">
        <v>1782782</v>
      </c>
      <c r="AI706" s="363">
        <v>1501054</v>
      </c>
      <c r="AJ706" s="364">
        <f t="shared" si="54"/>
        <v>9768279</v>
      </c>
      <c r="AK706" s="365">
        <v>278453.02649999998</v>
      </c>
      <c r="AL706" s="365">
        <v>248865.09119999997</v>
      </c>
      <c r="AM706" s="365">
        <v>265100.56810000003</v>
      </c>
      <c r="AN706" s="365">
        <v>242527.75499999998</v>
      </c>
      <c r="AO706" s="365">
        <v>280074.89509999997</v>
      </c>
      <c r="AP706" s="365">
        <v>260883.53280000002</v>
      </c>
      <c r="AQ706" s="366">
        <f t="shared" si="55"/>
        <v>1575904.8686999998</v>
      </c>
      <c r="AR706" s="288">
        <f t="shared" si="56"/>
        <v>0.16132881428755258</v>
      </c>
      <c r="AS706" s="357" t="s">
        <v>1497</v>
      </c>
    </row>
    <row r="707" spans="1:45" hidden="1">
      <c r="A707" s="343">
        <v>760</v>
      </c>
      <c r="B707" s="343" t="s">
        <v>1724</v>
      </c>
      <c r="C707" s="343" t="s">
        <v>2338</v>
      </c>
      <c r="D707" s="343">
        <v>1800</v>
      </c>
      <c r="E707" s="345" t="s">
        <v>131</v>
      </c>
      <c r="F707" s="345" t="s">
        <v>1537</v>
      </c>
      <c r="G707" s="352" t="s">
        <v>1041</v>
      </c>
      <c r="H707" s="343" t="s">
        <v>136</v>
      </c>
      <c r="I707" s="343" t="s">
        <v>1863</v>
      </c>
      <c r="J707" s="346">
        <v>1203978.3999999999</v>
      </c>
      <c r="K707" s="347">
        <v>3.7285627504738475E-2</v>
      </c>
      <c r="L707" s="346">
        <v>1167485</v>
      </c>
      <c r="M707" s="346">
        <v>1306509</v>
      </c>
      <c r="N707" s="346">
        <v>1245945</v>
      </c>
      <c r="O707" s="346">
        <v>1012859</v>
      </c>
      <c r="P707" s="346">
        <v>1287094</v>
      </c>
      <c r="Q707" s="346">
        <v>36284.797252730787</v>
      </c>
      <c r="R707" s="346">
        <v>39177.194398598454</v>
      </c>
      <c r="S707" s="346">
        <v>54704.401089078019</v>
      </c>
      <c r="T707" s="346">
        <v>27866.834075292078</v>
      </c>
      <c r="U707" s="346">
        <v>66422.223915055773</v>
      </c>
      <c r="V707" s="353">
        <f t="shared" si="52"/>
        <v>0.15343880670429524</v>
      </c>
      <c r="W707" s="288">
        <v>0.15152328381670069</v>
      </c>
      <c r="X707" s="288">
        <v>0.14212308143432278</v>
      </c>
      <c r="Y707" s="288">
        <v>0.15320109861620892</v>
      </c>
      <c r="Z707" s="288">
        <v>0.16133851771057622</v>
      </c>
      <c r="AA707" s="288">
        <v>0.14682320319008499</v>
      </c>
      <c r="AB707" s="288">
        <v>0.16562365545787794</v>
      </c>
      <c r="AC707" s="345" t="str">
        <f t="shared" si="53"/>
        <v>Sylhet FR Non-PNP</v>
      </c>
      <c r="AD707" s="363">
        <v>1167485</v>
      </c>
      <c r="AE707" s="363">
        <v>1306509</v>
      </c>
      <c r="AF707" s="363">
        <v>1245945</v>
      </c>
      <c r="AG707" s="363">
        <v>1012859</v>
      </c>
      <c r="AH707" s="363">
        <v>1287094</v>
      </c>
      <c r="AI707" s="363">
        <v>985405</v>
      </c>
      <c r="AJ707" s="364">
        <f t="shared" si="54"/>
        <v>7005297</v>
      </c>
      <c r="AK707" s="365">
        <v>177107.77790000002</v>
      </c>
      <c r="AL707" s="365">
        <v>185393.4852</v>
      </c>
      <c r="AM707" s="365">
        <v>190878.774</v>
      </c>
      <c r="AN707" s="365">
        <v>163373.6728</v>
      </c>
      <c r="AO707" s="365">
        <v>186242.5018</v>
      </c>
      <c r="AP707" s="365">
        <v>163271.83219999998</v>
      </c>
      <c r="AQ707" s="366">
        <f t="shared" si="55"/>
        <v>1066268.0438999999</v>
      </c>
      <c r="AR707" s="288">
        <f t="shared" si="56"/>
        <v>0.15220882767711347</v>
      </c>
      <c r="AS707" s="357" t="s">
        <v>1500</v>
      </c>
    </row>
    <row r="708" spans="1:45" hidden="1">
      <c r="A708" s="343">
        <v>492</v>
      </c>
      <c r="B708" s="343" t="s">
        <v>1723</v>
      </c>
      <c r="C708" s="343" t="s">
        <v>2339</v>
      </c>
      <c r="D708" s="343">
        <v>1290</v>
      </c>
      <c r="E708" s="345" t="s">
        <v>52</v>
      </c>
      <c r="F708" s="345" t="s">
        <v>1537</v>
      </c>
      <c r="G708" s="352" t="s">
        <v>1041</v>
      </c>
      <c r="H708" s="343" t="s">
        <v>522</v>
      </c>
      <c r="I708" s="343" t="s">
        <v>52</v>
      </c>
      <c r="J708" s="346">
        <v>1111931.3999999999</v>
      </c>
      <c r="K708" s="347">
        <v>2.441104677020144E-2</v>
      </c>
      <c r="L708" s="346">
        <v>975737</v>
      </c>
      <c r="M708" s="346">
        <v>1162556</v>
      </c>
      <c r="N708" s="346">
        <v>1361336</v>
      </c>
      <c r="O708" s="346">
        <v>790117</v>
      </c>
      <c r="P708" s="346">
        <v>1269911</v>
      </c>
      <c r="Q708" s="346">
        <v>13457.191922829312</v>
      </c>
      <c r="R708" s="346">
        <v>32399.245377793122</v>
      </c>
      <c r="S708" s="346">
        <v>55086.411994510156</v>
      </c>
      <c r="T708" s="346">
        <v>-13425.306890861364</v>
      </c>
      <c r="U708" s="346">
        <v>48199.504649006587</v>
      </c>
      <c r="V708" s="353">
        <f t="shared" si="52"/>
        <v>0.16683032694651481</v>
      </c>
      <c r="W708" s="288">
        <v>0.16514243185235641</v>
      </c>
      <c r="X708" s="288">
        <v>0.16599416695499955</v>
      </c>
      <c r="Y708" s="288">
        <v>0.15632408120230742</v>
      </c>
      <c r="Z708" s="288">
        <v>0.17787586295153374</v>
      </c>
      <c r="AA708" s="288">
        <v>0.16282151386220181</v>
      </c>
      <c r="AB708" s="288">
        <v>0.17282390485569007</v>
      </c>
      <c r="AC708" s="345" t="str">
        <f t="shared" si="53"/>
        <v>Dhaka FR Non-PNP</v>
      </c>
      <c r="AD708" s="363">
        <v>975737</v>
      </c>
      <c r="AE708" s="363">
        <v>1162556</v>
      </c>
      <c r="AF708" s="363">
        <v>1361336</v>
      </c>
      <c r="AG708" s="363">
        <v>790117</v>
      </c>
      <c r="AH708" s="363">
        <v>1269911</v>
      </c>
      <c r="AI708" s="363">
        <v>841234</v>
      </c>
      <c r="AJ708" s="364">
        <f t="shared" si="54"/>
        <v>6400891</v>
      </c>
      <c r="AK708" s="365">
        <v>160411.16279999999</v>
      </c>
      <c r="AL708" s="365">
        <v>191705.48439999999</v>
      </c>
      <c r="AM708" s="365">
        <v>212232.12650000001</v>
      </c>
      <c r="AN708" s="365">
        <v>140482.9804</v>
      </c>
      <c r="AO708" s="365">
        <v>204709.492</v>
      </c>
      <c r="AP708" s="365">
        <v>145175.2408</v>
      </c>
      <c r="AQ708" s="366">
        <f t="shared" si="55"/>
        <v>1054716.4868999999</v>
      </c>
      <c r="AR708" s="288">
        <f t="shared" si="56"/>
        <v>0.16477651109822053</v>
      </c>
      <c r="AS708" s="357" t="s">
        <v>1497</v>
      </c>
    </row>
    <row r="709" spans="1:45" hidden="1">
      <c r="A709" s="343">
        <v>803</v>
      </c>
      <c r="B709" s="343" t="s">
        <v>1711</v>
      </c>
      <c r="C709" s="343" t="s">
        <v>2340</v>
      </c>
      <c r="D709" s="343">
        <v>1400</v>
      </c>
      <c r="E709" s="345" t="s">
        <v>52</v>
      </c>
      <c r="F709" s="345" t="s">
        <v>1537</v>
      </c>
      <c r="G709" s="352" t="s">
        <v>1041</v>
      </c>
      <c r="H709" s="343" t="s">
        <v>52</v>
      </c>
      <c r="I709" s="343" t="s">
        <v>52</v>
      </c>
      <c r="J709" s="346">
        <v>771507</v>
      </c>
      <c r="K709" s="347">
        <v>1.6348524676809105E-2</v>
      </c>
      <c r="L709" s="346">
        <v>674655</v>
      </c>
      <c r="M709" s="346">
        <v>653776</v>
      </c>
      <c r="N709" s="346">
        <v>926081</v>
      </c>
      <c r="O709" s="346">
        <v>765107</v>
      </c>
      <c r="P709" s="346">
        <v>837916</v>
      </c>
      <c r="Q709" s="346">
        <v>-3152.2581511073367</v>
      </c>
      <c r="R709" s="346">
        <v>3321.4477382987243</v>
      </c>
      <c r="S709" s="346">
        <v>33460.959828418156</v>
      </c>
      <c r="T709" s="346">
        <v>9757.7444755120378</v>
      </c>
      <c r="U709" s="346">
        <v>19677.112248033227</v>
      </c>
      <c r="V709" s="353">
        <f t="shared" ref="V709:V772" si="57">AVERAGE(W709:AB709)</f>
        <v>0.15920361438223968</v>
      </c>
      <c r="W709" s="288">
        <v>0.15925376270780675</v>
      </c>
      <c r="X709" s="288">
        <v>0.16431003826417526</v>
      </c>
      <c r="Y709" s="288">
        <v>0.1481319531777793</v>
      </c>
      <c r="Z709" s="288">
        <v>0.1633922699988756</v>
      </c>
      <c r="AA709" s="288">
        <v>0.15612182629745405</v>
      </c>
      <c r="AB709" s="288">
        <v>0.16401183584734716</v>
      </c>
      <c r="AC709" s="345" t="str">
        <f t="shared" ref="AC709:AC772" si="58">CONCATENATE(E709," ",G709," ",F709)</f>
        <v>Dhaka FR Non-PNP</v>
      </c>
      <c r="AD709" s="363">
        <v>674655</v>
      </c>
      <c r="AE709" s="363">
        <v>653776</v>
      </c>
      <c r="AF709" s="363">
        <v>926081</v>
      </c>
      <c r="AG709" s="363">
        <v>765107</v>
      </c>
      <c r="AH709" s="363">
        <v>837916</v>
      </c>
      <c r="AI709" s="363">
        <v>625636</v>
      </c>
      <c r="AJ709" s="364">
        <f t="shared" ref="AJ709:AJ772" si="59">SUM(AD709:AI709)</f>
        <v>4483171</v>
      </c>
      <c r="AK709" s="365">
        <v>106662.6393</v>
      </c>
      <c r="AL709" s="365">
        <v>108330.68319999998</v>
      </c>
      <c r="AM709" s="365">
        <v>135670.72</v>
      </c>
      <c r="AN709" s="365">
        <v>125018.3204</v>
      </c>
      <c r="AO709" s="365">
        <v>131887.97840000002</v>
      </c>
      <c r="AP709" s="365">
        <v>102479.1768</v>
      </c>
      <c r="AQ709" s="366">
        <f t="shared" ref="AQ709:AQ772" si="60">SUM(AK709:AP709)</f>
        <v>710049.51809999999</v>
      </c>
      <c r="AR709" s="288">
        <f t="shared" ref="AR709:AR772" si="61">AQ709/AJ709</f>
        <v>0.1583810918878624</v>
      </c>
      <c r="AS709" s="357" t="s">
        <v>1497</v>
      </c>
    </row>
    <row r="710" spans="1:45" hidden="1">
      <c r="A710" s="343">
        <v>252</v>
      </c>
      <c r="B710" s="343" t="s">
        <v>1712</v>
      </c>
      <c r="C710" s="343" t="s">
        <v>2341</v>
      </c>
      <c r="D710" s="343">
        <v>2872</v>
      </c>
      <c r="E710" s="345" t="s">
        <v>52</v>
      </c>
      <c r="F710" s="345" t="s">
        <v>1492</v>
      </c>
      <c r="G710" s="352" t="s">
        <v>1041</v>
      </c>
      <c r="H710" s="343" t="s">
        <v>52</v>
      </c>
      <c r="I710" s="343" t="s">
        <v>52</v>
      </c>
      <c r="J710" s="346">
        <v>5357420.8</v>
      </c>
      <c r="K710" s="347">
        <v>4.0571154859317761E-2</v>
      </c>
      <c r="L710" s="346">
        <v>4822108</v>
      </c>
      <c r="M710" s="346">
        <v>5392877</v>
      </c>
      <c r="N710" s="346">
        <v>5856505</v>
      </c>
      <c r="O710" s="346">
        <v>4872694</v>
      </c>
      <c r="P710" s="346">
        <v>5842920</v>
      </c>
      <c r="Q710" s="346">
        <v>172554.73368993413</v>
      </c>
      <c r="R710" s="346">
        <v>157839.9612733227</v>
      </c>
      <c r="S710" s="346">
        <v>278573.92391341017</v>
      </c>
      <c r="T710" s="346">
        <v>163776.17378484574</v>
      </c>
      <c r="U710" s="346">
        <v>314038.95195513754</v>
      </c>
      <c r="V710" s="353">
        <f t="shared" si="57"/>
        <v>0.15699773531013009</v>
      </c>
      <c r="W710" s="288">
        <v>0.15863323075546767</v>
      </c>
      <c r="X710" s="288">
        <v>0.15318049075474235</v>
      </c>
      <c r="Y710" s="288">
        <v>0.14771815864634702</v>
      </c>
      <c r="Z710" s="288">
        <v>0.15938157278879569</v>
      </c>
      <c r="AA710" s="288">
        <v>0.1488534810299591</v>
      </c>
      <c r="AB710" s="288">
        <v>0.17421947788546871</v>
      </c>
      <c r="AC710" s="345" t="str">
        <f t="shared" si="58"/>
        <v>Dhaka FR PNP</v>
      </c>
      <c r="AD710" s="363">
        <v>4822108</v>
      </c>
      <c r="AE710" s="363">
        <v>5392877</v>
      </c>
      <c r="AF710" s="363">
        <v>5856505</v>
      </c>
      <c r="AG710" s="363">
        <v>4872694</v>
      </c>
      <c r="AH710" s="363">
        <v>5842920</v>
      </c>
      <c r="AI710" s="363">
        <v>4390722</v>
      </c>
      <c r="AJ710" s="364">
        <f t="shared" si="59"/>
        <v>31177826</v>
      </c>
      <c r="AK710" s="365">
        <v>767679.59360000002</v>
      </c>
      <c r="AL710" s="365">
        <v>826188.75640000007</v>
      </c>
      <c r="AM710" s="365">
        <v>864420.28560000006</v>
      </c>
      <c r="AN710" s="365">
        <v>776219.99489999993</v>
      </c>
      <c r="AO710" s="365">
        <v>872347.95599999989</v>
      </c>
      <c r="AP710" s="365">
        <v>763524.81830000004</v>
      </c>
      <c r="AQ710" s="366">
        <f t="shared" si="60"/>
        <v>4870381.4047999997</v>
      </c>
      <c r="AR710" s="288">
        <f t="shared" si="61"/>
        <v>0.15621298947527643</v>
      </c>
      <c r="AS710" s="357" t="s">
        <v>1498</v>
      </c>
    </row>
    <row r="711" spans="1:45" hidden="1">
      <c r="A711" s="343">
        <v>636</v>
      </c>
      <c r="B711" s="343" t="s">
        <v>1719</v>
      </c>
      <c r="C711" s="343" t="s">
        <v>2342</v>
      </c>
      <c r="D711" s="343">
        <v>1166</v>
      </c>
      <c r="E711" s="345" t="s">
        <v>52</v>
      </c>
      <c r="F711" s="345" t="s">
        <v>1537</v>
      </c>
      <c r="G711" s="352" t="s">
        <v>1041</v>
      </c>
      <c r="H711" s="343" t="s">
        <v>173</v>
      </c>
      <c r="I711" s="343" t="s">
        <v>52</v>
      </c>
      <c r="J711" s="346">
        <v>865210.6</v>
      </c>
      <c r="K711" s="347">
        <v>-4.376954698688592E-3</v>
      </c>
      <c r="L711" s="346">
        <v>865795</v>
      </c>
      <c r="M711" s="346">
        <v>614818</v>
      </c>
      <c r="N711" s="346">
        <v>1078570</v>
      </c>
      <c r="O711" s="346">
        <v>747195</v>
      </c>
      <c r="P711" s="346">
        <v>1019675</v>
      </c>
      <c r="Q711" s="346">
        <v>31655.707315604814</v>
      </c>
      <c r="R711" s="346">
        <v>-158517.19485825027</v>
      </c>
      <c r="S711" s="346">
        <v>65876.34700833098</v>
      </c>
      <c r="T711" s="346">
        <v>-7721.731680751167</v>
      </c>
      <c r="U711" s="346">
        <v>49771.934209939762</v>
      </c>
      <c r="V711" s="353">
        <f t="shared" si="57"/>
        <v>0.16448707964318374</v>
      </c>
      <c r="W711" s="288">
        <v>0.15503158959139918</v>
      </c>
      <c r="X711" s="288">
        <v>0.17166188373837174</v>
      </c>
      <c r="Y711" s="288">
        <v>0.15060734063441547</v>
      </c>
      <c r="Z711" s="288">
        <v>0.16883707454902058</v>
      </c>
      <c r="AA711" s="288">
        <v>0.16180944001637365</v>
      </c>
      <c r="AB711" s="288">
        <v>0.17897514932952185</v>
      </c>
      <c r="AC711" s="345" t="str">
        <f t="shared" si="58"/>
        <v>Dhaka FR Non-PNP</v>
      </c>
      <c r="AD711" s="363">
        <v>865795</v>
      </c>
      <c r="AE711" s="363">
        <v>614818</v>
      </c>
      <c r="AF711" s="363">
        <v>1078570</v>
      </c>
      <c r="AG711" s="363">
        <v>747195</v>
      </c>
      <c r="AH711" s="363">
        <v>1019675</v>
      </c>
      <c r="AI711" s="363">
        <v>737254</v>
      </c>
      <c r="AJ711" s="364">
        <f t="shared" si="59"/>
        <v>5063307</v>
      </c>
      <c r="AK711" s="365">
        <v>140778.4296</v>
      </c>
      <c r="AL711" s="365">
        <v>105502.4256</v>
      </c>
      <c r="AM711" s="365">
        <v>162432.94320000001</v>
      </c>
      <c r="AN711" s="365">
        <v>126200.8977</v>
      </c>
      <c r="AO711" s="365">
        <v>166308.99249999999</v>
      </c>
      <c r="AP711" s="365">
        <v>131747.46849999999</v>
      </c>
      <c r="AQ711" s="366">
        <f t="shared" si="60"/>
        <v>832971.15709999995</v>
      </c>
      <c r="AR711" s="288">
        <f t="shared" si="61"/>
        <v>0.1645112881956397</v>
      </c>
      <c r="AS711" s="357" t="s">
        <v>1497</v>
      </c>
    </row>
    <row r="712" spans="1:45" hidden="1">
      <c r="A712" s="343">
        <v>828</v>
      </c>
      <c r="B712" s="343" t="s">
        <v>1735</v>
      </c>
      <c r="C712" s="343" t="s">
        <v>2343</v>
      </c>
      <c r="D712" s="343">
        <v>3113</v>
      </c>
      <c r="E712" s="345" t="s">
        <v>389</v>
      </c>
      <c r="F712" s="345" t="s">
        <v>1492</v>
      </c>
      <c r="G712" s="352" t="s">
        <v>1041</v>
      </c>
      <c r="H712" s="343" t="s">
        <v>389</v>
      </c>
      <c r="I712" s="343" t="s">
        <v>1863</v>
      </c>
      <c r="J712" s="346">
        <v>1332940</v>
      </c>
      <c r="K712" s="347">
        <v>2.3009754139319143E-2</v>
      </c>
      <c r="L712" s="346">
        <v>1442553</v>
      </c>
      <c r="M712" s="346">
        <v>1364356</v>
      </c>
      <c r="N712" s="346">
        <v>1474522</v>
      </c>
      <c r="O712" s="346">
        <v>1092525</v>
      </c>
      <c r="P712" s="346">
        <v>1290744</v>
      </c>
      <c r="Q712" s="346">
        <v>41338.49092145497</v>
      </c>
      <c r="R712" s="346">
        <v>11641.025323670852</v>
      </c>
      <c r="S712" s="346">
        <v>59905.322384870698</v>
      </c>
      <c r="T712" s="346">
        <v>11327.286724323843</v>
      </c>
      <c r="U712" s="346">
        <v>29140.983057999925</v>
      </c>
      <c r="V712" s="353">
        <f t="shared" si="57"/>
        <v>0.14683344956603525</v>
      </c>
      <c r="W712" s="288">
        <v>0.13907948774072501</v>
      </c>
      <c r="X712" s="288">
        <v>0.14572531487718127</v>
      </c>
      <c r="Y712" s="288">
        <v>0.14584800072028209</v>
      </c>
      <c r="Z712" s="288">
        <v>0.15335910593428026</v>
      </c>
      <c r="AA712" s="288">
        <v>0.14202020564818102</v>
      </c>
      <c r="AB712" s="288">
        <v>0.15496858247556178</v>
      </c>
      <c r="AC712" s="345" t="str">
        <f t="shared" si="58"/>
        <v>Rangpur FR PNP</v>
      </c>
      <c r="AD712" s="363">
        <v>1442553</v>
      </c>
      <c r="AE712" s="363">
        <v>1364356</v>
      </c>
      <c r="AF712" s="363">
        <v>1474522</v>
      </c>
      <c r="AG712" s="363">
        <v>1092525</v>
      </c>
      <c r="AH712" s="363">
        <v>1290744</v>
      </c>
      <c r="AI712" s="363">
        <v>1027810</v>
      </c>
      <c r="AJ712" s="364">
        <f t="shared" si="59"/>
        <v>7692510</v>
      </c>
      <c r="AK712" s="365">
        <v>205996.28280000002</v>
      </c>
      <c r="AL712" s="365">
        <v>197967.9105</v>
      </c>
      <c r="AM712" s="365">
        <v>215427.6642</v>
      </c>
      <c r="AN712" s="365">
        <v>167593.33500000002</v>
      </c>
      <c r="AO712" s="365">
        <v>181478.60639999999</v>
      </c>
      <c r="AP712" s="365">
        <v>159307.45000000001</v>
      </c>
      <c r="AQ712" s="366">
        <f t="shared" si="60"/>
        <v>1127771.2489</v>
      </c>
      <c r="AR712" s="288">
        <f t="shared" si="61"/>
        <v>0.14660640660850618</v>
      </c>
      <c r="AS712" s="357" t="s">
        <v>1513</v>
      </c>
    </row>
    <row r="713" spans="1:45" hidden="1">
      <c r="A713" s="343">
        <v>470</v>
      </c>
      <c r="B713" s="343" t="s">
        <v>1725</v>
      </c>
      <c r="C713" s="343" t="s">
        <v>2344</v>
      </c>
      <c r="D713" s="343">
        <v>2250</v>
      </c>
      <c r="E713" s="345" t="s">
        <v>52</v>
      </c>
      <c r="F713" s="345" t="s">
        <v>1537</v>
      </c>
      <c r="G713" s="352" t="s">
        <v>1041</v>
      </c>
      <c r="H713" s="343" t="s">
        <v>52</v>
      </c>
      <c r="I713" s="343" t="s">
        <v>52</v>
      </c>
      <c r="J713" s="346">
        <v>1936469</v>
      </c>
      <c r="K713" s="347">
        <v>3.6668080112450339E-2</v>
      </c>
      <c r="L713" s="346">
        <v>2081440</v>
      </c>
      <c r="M713" s="346">
        <v>1782553</v>
      </c>
      <c r="N713" s="346">
        <v>1812485</v>
      </c>
      <c r="O713" s="346">
        <v>1869825</v>
      </c>
      <c r="P713" s="346">
        <v>2136042</v>
      </c>
      <c r="Q713" s="346">
        <v>118482.41758748668</v>
      </c>
      <c r="R713" s="346">
        <v>93423.950196220714</v>
      </c>
      <c r="S713" s="346">
        <v>99925.581787482603</v>
      </c>
      <c r="T713" s="346">
        <v>87100.17110402236</v>
      </c>
      <c r="U713" s="346">
        <v>-43899.118538829382</v>
      </c>
      <c r="V713" s="353">
        <f t="shared" si="57"/>
        <v>0.17667476327689061</v>
      </c>
      <c r="W713" s="288">
        <v>0.1755577240446192</v>
      </c>
      <c r="X713" s="288">
        <v>0.17716110000113475</v>
      </c>
      <c r="Y713" s="288">
        <v>0.17040811473754708</v>
      </c>
      <c r="Z713" s="288">
        <v>0.18483454805376665</v>
      </c>
      <c r="AA713" s="288">
        <v>0.17288828833264921</v>
      </c>
      <c r="AB713" s="288">
        <v>0.17919880449162678</v>
      </c>
      <c r="AC713" s="345" t="str">
        <f t="shared" si="58"/>
        <v>Dhaka FR Non-PNP</v>
      </c>
      <c r="AD713" s="363">
        <v>2081440</v>
      </c>
      <c r="AE713" s="363">
        <v>1782553</v>
      </c>
      <c r="AF713" s="363">
        <v>1812485</v>
      </c>
      <c r="AG713" s="363">
        <v>1869825</v>
      </c>
      <c r="AH713" s="363">
        <v>2136042</v>
      </c>
      <c r="AI713" s="363">
        <v>1926381</v>
      </c>
      <c r="AJ713" s="364">
        <f t="shared" si="59"/>
        <v>11608726</v>
      </c>
      <c r="AK713" s="365">
        <v>369871.71029999998</v>
      </c>
      <c r="AL713" s="365">
        <v>316046.82420000003</v>
      </c>
      <c r="AM713" s="365">
        <v>308666.19550000003</v>
      </c>
      <c r="AN713" s="365">
        <v>345730.45760000002</v>
      </c>
      <c r="AO713" s="365">
        <v>368040.3812</v>
      </c>
      <c r="AP713" s="365">
        <v>345974.43560000003</v>
      </c>
      <c r="AQ713" s="366">
        <f t="shared" si="60"/>
        <v>2054330.0044</v>
      </c>
      <c r="AR713" s="288">
        <f t="shared" si="61"/>
        <v>0.17696429430757518</v>
      </c>
      <c r="AS713" s="357" t="s">
        <v>1497</v>
      </c>
    </row>
    <row r="714" spans="1:45" hidden="1">
      <c r="A714" s="343">
        <v>805</v>
      </c>
      <c r="B714" s="343" t="s">
        <v>1727</v>
      </c>
      <c r="C714" s="343" t="s">
        <v>2345</v>
      </c>
      <c r="D714" s="343">
        <v>1538</v>
      </c>
      <c r="E714" s="345" t="s">
        <v>107</v>
      </c>
      <c r="F714" s="345" t="s">
        <v>1537</v>
      </c>
      <c r="G714" s="352" t="s">
        <v>1041</v>
      </c>
      <c r="H714" s="343" t="s">
        <v>107</v>
      </c>
      <c r="I714" s="343" t="s">
        <v>1863</v>
      </c>
      <c r="J714" s="346">
        <v>917090.8</v>
      </c>
      <c r="K714" s="347">
        <v>8.2396404974700542E-3</v>
      </c>
      <c r="L714" s="346">
        <v>858961</v>
      </c>
      <c r="M714" s="346">
        <v>880979</v>
      </c>
      <c r="N714" s="346">
        <v>1137256</v>
      </c>
      <c r="O714" s="346">
        <v>742770</v>
      </c>
      <c r="P714" s="346">
        <v>965488</v>
      </c>
      <c r="Q714" s="346">
        <v>-1524.2583987363323</v>
      </c>
      <c r="R714" s="346">
        <v>7245.2540681624378</v>
      </c>
      <c r="S714" s="346">
        <v>31460.613766970957</v>
      </c>
      <c r="T714" s="346">
        <v>-13149.45185698237</v>
      </c>
      <c r="U714" s="346">
        <v>13750.334898271365</v>
      </c>
      <c r="V714" s="353">
        <f t="shared" si="57"/>
        <v>0.13950178274040817</v>
      </c>
      <c r="W714" s="288">
        <v>0.14033196325337818</v>
      </c>
      <c r="X714" s="288">
        <v>0.13769774597298179</v>
      </c>
      <c r="Y714" s="288">
        <v>0.12503503023890419</v>
      </c>
      <c r="Z714" s="288">
        <v>0.14815228105038344</v>
      </c>
      <c r="AA714" s="288">
        <v>0.13599655238269218</v>
      </c>
      <c r="AB714" s="288">
        <v>0.14979712354410937</v>
      </c>
      <c r="AC714" s="345" t="str">
        <f t="shared" si="58"/>
        <v>Rajshahi FR Non-PNP</v>
      </c>
      <c r="AD714" s="363">
        <v>858961</v>
      </c>
      <c r="AE714" s="363">
        <v>880979</v>
      </c>
      <c r="AF714" s="363">
        <v>1137256</v>
      </c>
      <c r="AG714" s="363">
        <v>742770</v>
      </c>
      <c r="AH714" s="363">
        <v>965488</v>
      </c>
      <c r="AI714" s="363">
        <v>749989</v>
      </c>
      <c r="AJ714" s="364">
        <f t="shared" si="59"/>
        <v>5335443</v>
      </c>
      <c r="AK714" s="365">
        <v>119911.23480000001</v>
      </c>
      <c r="AL714" s="365">
        <v>123777.69000000002</v>
      </c>
      <c r="AM714" s="365">
        <v>140223.78810000001</v>
      </c>
      <c r="AN714" s="365">
        <v>110672.73</v>
      </c>
      <c r="AO714" s="365">
        <v>129761.72159999999</v>
      </c>
      <c r="AP714" s="365">
        <v>112410.1599</v>
      </c>
      <c r="AQ714" s="366">
        <f t="shared" si="60"/>
        <v>736757.32439999992</v>
      </c>
      <c r="AR714" s="288">
        <f t="shared" si="61"/>
        <v>0.13808737613727667</v>
      </c>
      <c r="AS714" s="357" t="s">
        <v>1499</v>
      </c>
    </row>
    <row r="715" spans="1:45" hidden="1">
      <c r="A715" s="343">
        <v>774</v>
      </c>
      <c r="B715" s="343" t="s">
        <v>1726</v>
      </c>
      <c r="C715" s="343" t="s">
        <v>2346</v>
      </c>
      <c r="D715" s="343">
        <v>1310</v>
      </c>
      <c r="E715" s="345" t="s">
        <v>107</v>
      </c>
      <c r="F715" s="345" t="s">
        <v>1537</v>
      </c>
      <c r="G715" s="352" t="s">
        <v>1041</v>
      </c>
      <c r="H715" s="343" t="s">
        <v>107</v>
      </c>
      <c r="I715" s="343" t="s">
        <v>1863</v>
      </c>
      <c r="J715" s="346">
        <v>903884</v>
      </c>
      <c r="K715" s="347">
        <v>4.7199628531348445E-2</v>
      </c>
      <c r="L715" s="346">
        <v>759749</v>
      </c>
      <c r="M715" s="346">
        <v>828413</v>
      </c>
      <c r="N715" s="346">
        <v>1075456</v>
      </c>
      <c r="O715" s="346">
        <v>742434</v>
      </c>
      <c r="P715" s="346">
        <v>1113368</v>
      </c>
      <c r="Q715" s="346">
        <v>28633.987818674621</v>
      </c>
      <c r="R715" s="346">
        <v>37022.099037642387</v>
      </c>
      <c r="S715" s="346">
        <v>63248.765371634508</v>
      </c>
      <c r="T715" s="346">
        <v>21538.913188097067</v>
      </c>
      <c r="U715" s="346">
        <v>62871.179761098203</v>
      </c>
      <c r="V715" s="353">
        <f t="shared" si="57"/>
        <v>0.16812166891133304</v>
      </c>
      <c r="W715" s="288">
        <v>0.16289944474040105</v>
      </c>
      <c r="X715" s="288">
        <v>0.16139130877690647</v>
      </c>
      <c r="Y715" s="288">
        <v>0.16656536561241667</v>
      </c>
      <c r="Z715" s="288">
        <v>0.17293895879636823</v>
      </c>
      <c r="AA715" s="288">
        <v>0.16526335748884885</v>
      </c>
      <c r="AB715" s="288">
        <v>0.17967157805305692</v>
      </c>
      <c r="AC715" s="345" t="str">
        <f t="shared" si="58"/>
        <v>Rajshahi FR Non-PNP</v>
      </c>
      <c r="AD715" s="363">
        <v>759749</v>
      </c>
      <c r="AE715" s="363">
        <v>828413</v>
      </c>
      <c r="AF715" s="363">
        <v>1075456</v>
      </c>
      <c r="AG715" s="363">
        <v>742434</v>
      </c>
      <c r="AH715" s="363">
        <v>1113368</v>
      </c>
      <c r="AI715" s="363">
        <v>734778</v>
      </c>
      <c r="AJ715" s="364">
        <f t="shared" si="59"/>
        <v>5254198</v>
      </c>
      <c r="AK715" s="365">
        <v>124446.88620000001</v>
      </c>
      <c r="AL715" s="365">
        <v>133705.85819999999</v>
      </c>
      <c r="AM715" s="365">
        <v>179171.13620000001</v>
      </c>
      <c r="AN715" s="365">
        <v>128366.8386</v>
      </c>
      <c r="AO715" s="365">
        <v>181367.32139999999</v>
      </c>
      <c r="AP715" s="365">
        <v>131885.47099999999</v>
      </c>
      <c r="AQ715" s="366">
        <f t="shared" si="60"/>
        <v>878943.51160000009</v>
      </c>
      <c r="AR715" s="288">
        <f t="shared" si="61"/>
        <v>0.1672840482220122</v>
      </c>
      <c r="AS715" s="357" t="s">
        <v>1499</v>
      </c>
    </row>
    <row r="716" spans="1:45" hidden="1">
      <c r="A716" s="343">
        <v>589</v>
      </c>
      <c r="B716" s="343" t="s">
        <v>1705</v>
      </c>
      <c r="C716" s="343" t="s">
        <v>2347</v>
      </c>
      <c r="D716" s="343">
        <v>5817</v>
      </c>
      <c r="E716" s="345" t="s">
        <v>52</v>
      </c>
      <c r="F716" s="345" t="s">
        <v>1492</v>
      </c>
      <c r="G716" s="352" t="s">
        <v>1555</v>
      </c>
      <c r="H716" s="343" t="s">
        <v>52</v>
      </c>
      <c r="I716" s="343" t="s">
        <v>52</v>
      </c>
      <c r="J716" s="346">
        <v>14317798.800000001</v>
      </c>
      <c r="K716" s="347">
        <v>-2.1986337346139094E-3</v>
      </c>
      <c r="L716" s="346">
        <v>13979832</v>
      </c>
      <c r="M716" s="346">
        <v>14523234</v>
      </c>
      <c r="N716" s="346">
        <v>14513055</v>
      </c>
      <c r="O716" s="346">
        <v>14295767</v>
      </c>
      <c r="P716" s="346">
        <v>14277106</v>
      </c>
      <c r="Q716" s="346">
        <v>-562006.11975560011</v>
      </c>
      <c r="R716" s="346">
        <v>55540.727059504017</v>
      </c>
      <c r="S716" s="346">
        <v>14506.835358730052</v>
      </c>
      <c r="T716" s="346">
        <v>229911.56563136308</v>
      </c>
      <c r="U716" s="346">
        <v>104649.01447053021</v>
      </c>
      <c r="V716" s="353">
        <f t="shared" si="57"/>
        <v>0.17436024336693937</v>
      </c>
      <c r="W716" s="288">
        <v>0.17760080261726757</v>
      </c>
      <c r="X716" s="288">
        <v>0.17343555587382817</v>
      </c>
      <c r="Y716" s="288">
        <v>0.15475124979062432</v>
      </c>
      <c r="Z716" s="288">
        <v>0.177564507591495</v>
      </c>
      <c r="AA716" s="288">
        <v>0.17300225235200575</v>
      </c>
      <c r="AB716" s="288">
        <v>0.18980709197641538</v>
      </c>
      <c r="AC716" s="345" t="str">
        <f t="shared" si="58"/>
        <v>Dhaka OWN PNP</v>
      </c>
      <c r="AD716" s="363">
        <v>13979832</v>
      </c>
      <c r="AE716" s="363">
        <v>14523234</v>
      </c>
      <c r="AF716" s="363">
        <v>14513055</v>
      </c>
      <c r="AG716" s="363">
        <v>14295767</v>
      </c>
      <c r="AH716" s="363">
        <v>14277106</v>
      </c>
      <c r="AI716" s="363">
        <v>12083431</v>
      </c>
      <c r="AJ716" s="364">
        <f t="shared" si="59"/>
        <v>83672425</v>
      </c>
      <c r="AK716" s="365">
        <v>2464644.0290000001</v>
      </c>
      <c r="AL716" s="365">
        <v>2534304.8564999998</v>
      </c>
      <c r="AM716" s="365">
        <v>2246620.7591999997</v>
      </c>
      <c r="AN716" s="365">
        <v>2538928.2192000002</v>
      </c>
      <c r="AO716" s="365">
        <v>2454234.6932999999</v>
      </c>
      <c r="AP716" s="365">
        <v>2292156.2923000003</v>
      </c>
      <c r="AQ716" s="366">
        <f t="shared" si="60"/>
        <v>14530888.8495</v>
      </c>
      <c r="AR716" s="288">
        <f t="shared" si="61"/>
        <v>0.17366400997102691</v>
      </c>
      <c r="AS716" s="357" t="s">
        <v>1511</v>
      </c>
    </row>
    <row r="717" spans="1:45" hidden="1">
      <c r="A717" s="343">
        <v>408</v>
      </c>
      <c r="B717" s="343" t="s">
        <v>1740</v>
      </c>
      <c r="C717" s="343" t="s">
        <v>2348</v>
      </c>
      <c r="D717" s="343">
        <v>1250</v>
      </c>
      <c r="E717" s="345" t="s">
        <v>52</v>
      </c>
      <c r="F717" s="345" t="s">
        <v>1537</v>
      </c>
      <c r="G717" s="352" t="s">
        <v>1041</v>
      </c>
      <c r="H717" s="343" t="s">
        <v>52</v>
      </c>
      <c r="I717" s="343" t="s">
        <v>52</v>
      </c>
      <c r="J717" s="346">
        <v>863663</v>
      </c>
      <c r="K717" s="347">
        <v>2.8879156019617998E-2</v>
      </c>
      <c r="L717" s="346">
        <v>681005</v>
      </c>
      <c r="M717" s="346">
        <v>810647</v>
      </c>
      <c r="N717" s="346">
        <v>935773</v>
      </c>
      <c r="O717" s="346">
        <v>927273</v>
      </c>
      <c r="P717" s="346">
        <v>963617</v>
      </c>
      <c r="Q717" s="346">
        <v>32547.691661238685</v>
      </c>
      <c r="R717" s="346">
        <v>-12918.769129324297</v>
      </c>
      <c r="S717" s="346">
        <v>51665.843943854125</v>
      </c>
      <c r="T717" s="346">
        <v>15973.196243212558</v>
      </c>
      <c r="U717" s="346">
        <v>37441.329907875624</v>
      </c>
      <c r="V717" s="353">
        <f t="shared" si="57"/>
        <v>0.15793553006476305</v>
      </c>
      <c r="W717" s="288">
        <v>0.17515280777649586</v>
      </c>
      <c r="X717" s="288">
        <v>0.1593943337738484</v>
      </c>
      <c r="Y717" s="288">
        <v>0.15358961289316045</v>
      </c>
      <c r="Z717" s="288">
        <v>0.15812605779400146</v>
      </c>
      <c r="AA717" s="288">
        <v>0.14997601017284073</v>
      </c>
      <c r="AB717" s="288">
        <v>0.15137435797823146</v>
      </c>
      <c r="AC717" s="345" t="str">
        <f t="shared" si="58"/>
        <v>Dhaka FR Non-PNP</v>
      </c>
      <c r="AD717" s="363">
        <v>681005</v>
      </c>
      <c r="AE717" s="363">
        <v>810647</v>
      </c>
      <c r="AF717" s="363">
        <v>935773</v>
      </c>
      <c r="AG717" s="363">
        <v>927273</v>
      </c>
      <c r="AH717" s="363">
        <v>963617</v>
      </c>
      <c r="AI717" s="363">
        <v>795401</v>
      </c>
      <c r="AJ717" s="364">
        <f t="shared" si="59"/>
        <v>5113716</v>
      </c>
      <c r="AK717" s="365">
        <v>118971.5735</v>
      </c>
      <c r="AL717" s="365">
        <v>132216.19949999999</v>
      </c>
      <c r="AM717" s="365">
        <v>143734.7328</v>
      </c>
      <c r="AN717" s="365">
        <v>146509.13399999999</v>
      </c>
      <c r="AO717" s="365">
        <v>144253.46489999999</v>
      </c>
      <c r="AP717" s="365">
        <v>120414.9302</v>
      </c>
      <c r="AQ717" s="366">
        <f t="shared" si="60"/>
        <v>806100.03490000009</v>
      </c>
      <c r="AR717" s="288">
        <f t="shared" si="61"/>
        <v>0.15763488525760916</v>
      </c>
      <c r="AS717" s="357" t="s">
        <v>1497</v>
      </c>
    </row>
    <row r="718" spans="1:45" hidden="1">
      <c r="A718" s="343">
        <v>644</v>
      </c>
      <c r="B718" s="343" t="s">
        <v>1749</v>
      </c>
      <c r="C718" s="343" t="s">
        <v>2349</v>
      </c>
      <c r="D718" s="343">
        <v>1200</v>
      </c>
      <c r="E718" s="345" t="s">
        <v>52</v>
      </c>
      <c r="F718" s="345" t="s">
        <v>1537</v>
      </c>
      <c r="G718" s="352" t="s">
        <v>1041</v>
      </c>
      <c r="H718" s="343" t="s">
        <v>52</v>
      </c>
      <c r="I718" s="343" t="s">
        <v>52</v>
      </c>
      <c r="J718" s="346">
        <v>942581.8</v>
      </c>
      <c r="K718" s="347">
        <v>1.022283923067312E-2</v>
      </c>
      <c r="L718" s="346">
        <v>892324</v>
      </c>
      <c r="M718" s="346">
        <v>922017</v>
      </c>
      <c r="N718" s="346">
        <v>1030793</v>
      </c>
      <c r="O718" s="346">
        <v>779903</v>
      </c>
      <c r="P718" s="346">
        <v>1087872</v>
      </c>
      <c r="Q718" s="346">
        <v>-25737.743548456318</v>
      </c>
      <c r="R718" s="346">
        <v>8100.4486826149514</v>
      </c>
      <c r="S718" s="346">
        <v>54630.05463669746</v>
      </c>
      <c r="T718" s="346">
        <v>5904.1766870987485</v>
      </c>
      <c r="U718" s="346">
        <v>5282.374557837582</v>
      </c>
      <c r="V718" s="353">
        <f t="shared" si="57"/>
        <v>0.16719867525306123</v>
      </c>
      <c r="W718" s="288">
        <v>0.16285735641811061</v>
      </c>
      <c r="X718" s="288">
        <v>0.16526362875344069</v>
      </c>
      <c r="Y718" s="288">
        <v>0.16117916398211776</v>
      </c>
      <c r="Z718" s="288">
        <v>0.1879866994284754</v>
      </c>
      <c r="AA718" s="288">
        <v>0.15995214911295191</v>
      </c>
      <c r="AB718" s="288">
        <v>0.16595305382327127</v>
      </c>
      <c r="AC718" s="345" t="str">
        <f t="shared" si="58"/>
        <v>Dhaka FR Non-PNP</v>
      </c>
      <c r="AD718" s="363">
        <v>892324</v>
      </c>
      <c r="AE718" s="363">
        <v>922017</v>
      </c>
      <c r="AF718" s="363">
        <v>1030793</v>
      </c>
      <c r="AG718" s="363">
        <v>779903</v>
      </c>
      <c r="AH718" s="363">
        <v>1087872</v>
      </c>
      <c r="AI718" s="363">
        <v>955733</v>
      </c>
      <c r="AJ718" s="364">
        <f t="shared" si="59"/>
        <v>5668642</v>
      </c>
      <c r="AK718" s="365">
        <v>147411.5944</v>
      </c>
      <c r="AL718" s="365">
        <v>152225.0067</v>
      </c>
      <c r="AM718" s="365">
        <v>165029.79919999998</v>
      </c>
      <c r="AN718" s="365">
        <v>146621.764</v>
      </c>
      <c r="AO718" s="365">
        <v>173841.78579999998</v>
      </c>
      <c r="AP718" s="365">
        <v>158628.77000000002</v>
      </c>
      <c r="AQ718" s="366">
        <f t="shared" si="60"/>
        <v>943758.72009999992</v>
      </c>
      <c r="AR718" s="288">
        <f t="shared" si="61"/>
        <v>0.16648762086228058</v>
      </c>
      <c r="AS718" s="357" t="s">
        <v>1497</v>
      </c>
    </row>
    <row r="719" spans="1:45" hidden="1">
      <c r="A719" s="343">
        <v>624</v>
      </c>
      <c r="B719" s="343" t="s">
        <v>1710</v>
      </c>
      <c r="C719" s="343" t="s">
        <v>2350</v>
      </c>
      <c r="D719" s="343">
        <v>1248</v>
      </c>
      <c r="E719" s="345" t="s">
        <v>52</v>
      </c>
      <c r="F719" s="345" t="s">
        <v>1537</v>
      </c>
      <c r="G719" s="352" t="s">
        <v>1041</v>
      </c>
      <c r="H719" s="343" t="s">
        <v>79</v>
      </c>
      <c r="I719" s="343" t="s">
        <v>52</v>
      </c>
      <c r="J719" s="346">
        <v>1261444.3999999999</v>
      </c>
      <c r="K719" s="347">
        <v>2.6288027384024967E-2</v>
      </c>
      <c r="L719" s="346">
        <v>1202975</v>
      </c>
      <c r="M719" s="346">
        <v>1217784</v>
      </c>
      <c r="N719" s="346">
        <v>1401586</v>
      </c>
      <c r="O719" s="346">
        <v>960213</v>
      </c>
      <c r="P719" s="346">
        <v>1524664</v>
      </c>
      <c r="Q719" s="346">
        <v>-7416.6317028606427</v>
      </c>
      <c r="R719" s="346">
        <v>6564.8013789426186</v>
      </c>
      <c r="S719" s="346">
        <v>84559.541157810396</v>
      </c>
      <c r="T719" s="346">
        <v>10289.987855234067</v>
      </c>
      <c r="U719" s="346">
        <v>71806.725963998266</v>
      </c>
      <c r="V719" s="353">
        <f t="shared" si="57"/>
        <v>0.16211793712117592</v>
      </c>
      <c r="W719" s="288">
        <v>0.16266364370145603</v>
      </c>
      <c r="X719" s="288">
        <v>0.16993960764216645</v>
      </c>
      <c r="Y719" s="288">
        <v>0.15696122493468154</v>
      </c>
      <c r="Z719" s="288">
        <v>0.16113204223349997</v>
      </c>
      <c r="AA719" s="288">
        <v>0.15175238688770507</v>
      </c>
      <c r="AB719" s="288">
        <v>0.17025871732754644</v>
      </c>
      <c r="AC719" s="345" t="str">
        <f t="shared" si="58"/>
        <v>Dhaka FR Non-PNP</v>
      </c>
      <c r="AD719" s="363">
        <v>1202975</v>
      </c>
      <c r="AE719" s="363">
        <v>1217784</v>
      </c>
      <c r="AF719" s="363">
        <v>1401586</v>
      </c>
      <c r="AG719" s="363">
        <v>960213</v>
      </c>
      <c r="AH719" s="363">
        <v>1524664</v>
      </c>
      <c r="AI719" s="363">
        <v>1039017</v>
      </c>
      <c r="AJ719" s="364">
        <f t="shared" si="59"/>
        <v>7346239</v>
      </c>
      <c r="AK719" s="365">
        <v>195483.4375</v>
      </c>
      <c r="AL719" s="365">
        <v>205561.93919999999</v>
      </c>
      <c r="AM719" s="365">
        <v>219348.05249999999</v>
      </c>
      <c r="AN719" s="365">
        <v>154690.3143</v>
      </c>
      <c r="AO719" s="365">
        <v>233883.30420000001</v>
      </c>
      <c r="AP719" s="365">
        <v>177048.15599999999</v>
      </c>
      <c r="AQ719" s="366">
        <f t="shared" si="60"/>
        <v>1186015.2037</v>
      </c>
      <c r="AR719" s="288">
        <f t="shared" si="61"/>
        <v>0.16144522437944095</v>
      </c>
      <c r="AS719" s="357" t="s">
        <v>1497</v>
      </c>
    </row>
    <row r="720" spans="1:45" hidden="1">
      <c r="A720" s="343">
        <v>813</v>
      </c>
      <c r="B720" s="343" t="s">
        <v>1738</v>
      </c>
      <c r="C720" s="343" t="s">
        <v>2351</v>
      </c>
      <c r="D720" s="343">
        <v>1066</v>
      </c>
      <c r="E720" s="345" t="s">
        <v>52</v>
      </c>
      <c r="F720" s="345" t="s">
        <v>1537</v>
      </c>
      <c r="G720" s="352" t="s">
        <v>1041</v>
      </c>
      <c r="H720" s="343" t="s">
        <v>52</v>
      </c>
      <c r="I720" s="343" t="s">
        <v>52</v>
      </c>
      <c r="J720" s="346">
        <v>1058188.6000000001</v>
      </c>
      <c r="K720" s="347">
        <v>1.7505790239679665E-2</v>
      </c>
      <c r="L720" s="346">
        <v>1075310</v>
      </c>
      <c r="M720" s="346">
        <v>1013064</v>
      </c>
      <c r="N720" s="346">
        <v>1153124</v>
      </c>
      <c r="O720" s="346">
        <v>922627</v>
      </c>
      <c r="P720" s="346">
        <v>1126818</v>
      </c>
      <c r="Q720" s="346">
        <v>11361.543268155365</v>
      </c>
      <c r="R720" s="346">
        <v>4183.3412435251521</v>
      </c>
      <c r="S720" s="346">
        <v>40671.55700740873</v>
      </c>
      <c r="T720" s="346">
        <v>8031.0879915532423</v>
      </c>
      <c r="U720" s="346">
        <v>28374.608817458968</v>
      </c>
      <c r="V720" s="353">
        <f t="shared" si="57"/>
        <v>0.15409465117566737</v>
      </c>
      <c r="W720" s="288">
        <v>0.14339378411440734</v>
      </c>
      <c r="X720" s="288">
        <v>0.15781953674947691</v>
      </c>
      <c r="Y720" s="288">
        <v>0.14699076594128052</v>
      </c>
      <c r="Z720" s="288">
        <v>0.16427097256431472</v>
      </c>
      <c r="AA720" s="288">
        <v>0.14798405441256535</v>
      </c>
      <c r="AB720" s="288">
        <v>0.16410879327195946</v>
      </c>
      <c r="AC720" s="345" t="str">
        <f t="shared" si="58"/>
        <v>Dhaka FR Non-PNP</v>
      </c>
      <c r="AD720" s="363">
        <v>1075310</v>
      </c>
      <c r="AE720" s="363">
        <v>1013064</v>
      </c>
      <c r="AF720" s="363">
        <v>1153124</v>
      </c>
      <c r="AG720" s="363">
        <v>922627</v>
      </c>
      <c r="AH720" s="363">
        <v>1126818</v>
      </c>
      <c r="AI720" s="363">
        <v>840290</v>
      </c>
      <c r="AJ720" s="364">
        <f t="shared" si="59"/>
        <v>6131233</v>
      </c>
      <c r="AK720" s="365">
        <v>156672.9584</v>
      </c>
      <c r="AL720" s="365">
        <v>160266.7248</v>
      </c>
      <c r="AM720" s="365">
        <v>169509.08099999998</v>
      </c>
      <c r="AN720" s="365">
        <v>151864.7334</v>
      </c>
      <c r="AO720" s="365">
        <v>168120.9472</v>
      </c>
      <c r="AP720" s="365">
        <v>137804.772</v>
      </c>
      <c r="AQ720" s="366">
        <f t="shared" si="60"/>
        <v>944239.21679999994</v>
      </c>
      <c r="AR720" s="288">
        <f t="shared" si="61"/>
        <v>0.1540047844862526</v>
      </c>
      <c r="AS720" s="357" t="s">
        <v>1497</v>
      </c>
    </row>
    <row r="721" spans="1:45" hidden="1">
      <c r="A721" s="343">
        <v>779</v>
      </c>
      <c r="B721" s="343" t="s">
        <v>1751</v>
      </c>
      <c r="C721" s="343" t="s">
        <v>2352</v>
      </c>
      <c r="D721" s="343">
        <v>1200</v>
      </c>
      <c r="E721" s="345" t="s">
        <v>189</v>
      </c>
      <c r="F721" s="345" t="s">
        <v>1537</v>
      </c>
      <c r="G721" s="352" t="s">
        <v>1041</v>
      </c>
      <c r="H721" s="343" t="s">
        <v>189</v>
      </c>
      <c r="I721" s="343" t="s">
        <v>1863</v>
      </c>
      <c r="J721" s="346">
        <v>1297066</v>
      </c>
      <c r="K721" s="347">
        <v>3.5767987506613336E-2</v>
      </c>
      <c r="L721" s="346">
        <v>1560896</v>
      </c>
      <c r="M721" s="346">
        <v>1491594</v>
      </c>
      <c r="N721" s="346">
        <v>1483070</v>
      </c>
      <c r="O721" s="346">
        <v>845660</v>
      </c>
      <c r="P721" s="346">
        <v>1104110</v>
      </c>
      <c r="Q721" s="346">
        <v>61994.819468011032</v>
      </c>
      <c r="R721" s="346">
        <v>62416.657950217836</v>
      </c>
      <c r="S721" s="346">
        <v>61884.285209827474</v>
      </c>
      <c r="T721" s="346">
        <v>24465.420165834686</v>
      </c>
      <c r="U721" s="346">
        <v>21206.019622373627</v>
      </c>
      <c r="V721" s="353">
        <f t="shared" si="57"/>
        <v>0.1514034676036542</v>
      </c>
      <c r="W721" s="288">
        <v>0.14590923966918343</v>
      </c>
      <c r="X721" s="288">
        <v>0.15006912562373526</v>
      </c>
      <c r="Y721" s="288">
        <v>0.14416580797184569</v>
      </c>
      <c r="Z721" s="288">
        <v>0.16093797865433501</v>
      </c>
      <c r="AA721" s="288">
        <v>0.146794418169339</v>
      </c>
      <c r="AB721" s="288">
        <v>0.16054423553348671</v>
      </c>
      <c r="AC721" s="345" t="str">
        <f t="shared" si="58"/>
        <v>Barishal FR Non-PNP</v>
      </c>
      <c r="AD721" s="363">
        <v>1560896</v>
      </c>
      <c r="AE721" s="363">
        <v>1491594</v>
      </c>
      <c r="AF721" s="363">
        <v>1483070</v>
      </c>
      <c r="AG721" s="363">
        <v>845660</v>
      </c>
      <c r="AH721" s="363">
        <v>1104110</v>
      </c>
      <c r="AI721" s="363">
        <v>888491</v>
      </c>
      <c r="AJ721" s="364">
        <f t="shared" si="59"/>
        <v>7373821</v>
      </c>
      <c r="AK721" s="365">
        <v>234602.51849999998</v>
      </c>
      <c r="AL721" s="365">
        <v>223887.95920000001</v>
      </c>
      <c r="AM721" s="365">
        <v>214007.4339</v>
      </c>
      <c r="AN721" s="365">
        <v>136066.69399999999</v>
      </c>
      <c r="AO721" s="365">
        <v>162194.0528</v>
      </c>
      <c r="AP721" s="365">
        <v>142510.2672</v>
      </c>
      <c r="AQ721" s="366">
        <f t="shared" si="60"/>
        <v>1113268.9256000002</v>
      </c>
      <c r="AR721" s="288">
        <f t="shared" si="61"/>
        <v>0.150975854390824</v>
      </c>
      <c r="AS721" s="357" t="s">
        <v>1495</v>
      </c>
    </row>
    <row r="722" spans="1:45" hidden="1">
      <c r="A722" s="343">
        <v>676</v>
      </c>
      <c r="B722" s="343" t="s">
        <v>1741</v>
      </c>
      <c r="C722" s="343" t="s">
        <v>2353</v>
      </c>
      <c r="D722" s="343">
        <v>2990</v>
      </c>
      <c r="E722" s="345" t="s">
        <v>52</v>
      </c>
      <c r="F722" s="345" t="s">
        <v>1537</v>
      </c>
      <c r="G722" s="352" t="s">
        <v>1041</v>
      </c>
      <c r="H722" s="343" t="s">
        <v>52</v>
      </c>
      <c r="I722" s="343" t="s">
        <v>52</v>
      </c>
      <c r="J722" s="346">
        <v>1440756.8</v>
      </c>
      <c r="K722" s="347">
        <v>3.1638323017950623E-2</v>
      </c>
      <c r="L722" s="346">
        <v>1281456</v>
      </c>
      <c r="M722" s="346">
        <v>1434498</v>
      </c>
      <c r="N722" s="346">
        <v>1709954</v>
      </c>
      <c r="O722" s="346">
        <v>1294903</v>
      </c>
      <c r="P722" s="346">
        <v>1482973</v>
      </c>
      <c r="Q722" s="346">
        <v>5779.9471653215005</v>
      </c>
      <c r="R722" s="346">
        <v>35050.229950345354</v>
      </c>
      <c r="S722" s="346">
        <v>89617.435328595515</v>
      </c>
      <c r="T722" s="346">
        <v>30761.080788230349</v>
      </c>
      <c r="U722" s="346">
        <v>66706.951911051699</v>
      </c>
      <c r="V722" s="353">
        <f t="shared" si="57"/>
        <v>0.165827330129347</v>
      </c>
      <c r="W722" s="288">
        <v>0.16895717734171878</v>
      </c>
      <c r="X722" s="288">
        <v>0.16396930475274873</v>
      </c>
      <c r="Y722" s="288">
        <v>0.1505687187365968</v>
      </c>
      <c r="Z722" s="288">
        <v>0.17062076776480917</v>
      </c>
      <c r="AA722" s="288">
        <v>0.16272296173262032</v>
      </c>
      <c r="AB722" s="288">
        <v>0.17812505044758814</v>
      </c>
      <c r="AC722" s="345" t="str">
        <f t="shared" si="58"/>
        <v>Dhaka FR Non-PNP</v>
      </c>
      <c r="AD722" s="363">
        <v>1281456</v>
      </c>
      <c r="AE722" s="363">
        <v>1434498</v>
      </c>
      <c r="AF722" s="363">
        <v>1709954</v>
      </c>
      <c r="AG722" s="363">
        <v>1294903</v>
      </c>
      <c r="AH722" s="363">
        <v>1482973</v>
      </c>
      <c r="AI722" s="363">
        <v>1327491</v>
      </c>
      <c r="AJ722" s="364">
        <f t="shared" si="59"/>
        <v>8531275</v>
      </c>
      <c r="AK722" s="365">
        <v>216822.35519999999</v>
      </c>
      <c r="AL722" s="365">
        <v>235831.14239999998</v>
      </c>
      <c r="AM722" s="365">
        <v>257518.92180000001</v>
      </c>
      <c r="AN722" s="365">
        <v>220910.2812</v>
      </c>
      <c r="AO722" s="365">
        <v>239203.54490000001</v>
      </c>
      <c r="AP722" s="365">
        <v>236257.62</v>
      </c>
      <c r="AQ722" s="366">
        <f t="shared" si="60"/>
        <v>1406543.8654999998</v>
      </c>
      <c r="AR722" s="288">
        <f t="shared" si="61"/>
        <v>0.16486912747508431</v>
      </c>
      <c r="AS722" s="357" t="s">
        <v>1497</v>
      </c>
    </row>
    <row r="723" spans="1:45" hidden="1">
      <c r="A723" s="343">
        <v>371</v>
      </c>
      <c r="B723" s="343" t="s">
        <v>1720</v>
      </c>
      <c r="C723" s="343" t="s">
        <v>2354</v>
      </c>
      <c r="D723" s="343">
        <v>1200</v>
      </c>
      <c r="E723" s="345" t="s">
        <v>52</v>
      </c>
      <c r="F723" s="345" t="s">
        <v>1537</v>
      </c>
      <c r="G723" s="352" t="s">
        <v>1041</v>
      </c>
      <c r="H723" s="343" t="s">
        <v>52</v>
      </c>
      <c r="I723" s="343" t="s">
        <v>52</v>
      </c>
      <c r="J723" s="346">
        <v>1431940.4</v>
      </c>
      <c r="K723" s="347">
        <v>5.3741413565383034E-2</v>
      </c>
      <c r="L723" s="346">
        <v>1188123</v>
      </c>
      <c r="M723" s="346">
        <v>1268924</v>
      </c>
      <c r="N723" s="346">
        <v>1468209</v>
      </c>
      <c r="O723" s="346">
        <v>1447981</v>
      </c>
      <c r="P723" s="346">
        <v>1786465</v>
      </c>
      <c r="Q723" s="346">
        <v>17604.245223257079</v>
      </c>
      <c r="R723" s="346">
        <v>59274.339991290704</v>
      </c>
      <c r="S723" s="346">
        <v>114645.44072147572</v>
      </c>
      <c r="T723" s="346">
        <v>69987.064738375571</v>
      </c>
      <c r="U723" s="346">
        <v>123261.41551250085</v>
      </c>
      <c r="V723" s="353">
        <f t="shared" si="57"/>
        <v>0.17358300804653767</v>
      </c>
      <c r="W723" s="288">
        <v>0.17203662687470145</v>
      </c>
      <c r="X723" s="288">
        <v>0.17626545133404478</v>
      </c>
      <c r="Y723" s="288">
        <v>0.17188846883077971</v>
      </c>
      <c r="Z723" s="288">
        <v>0.17847772151930211</v>
      </c>
      <c r="AA723" s="288">
        <v>0.16269820109813701</v>
      </c>
      <c r="AB723" s="288">
        <v>0.18013157862226101</v>
      </c>
      <c r="AC723" s="345" t="str">
        <f t="shared" si="58"/>
        <v>Dhaka FR Non-PNP</v>
      </c>
      <c r="AD723" s="363">
        <v>1188123</v>
      </c>
      <c r="AE723" s="363">
        <v>1268924</v>
      </c>
      <c r="AF723" s="363">
        <v>1468209</v>
      </c>
      <c r="AG723" s="363">
        <v>1447981</v>
      </c>
      <c r="AH723" s="363">
        <v>1786465</v>
      </c>
      <c r="AI723" s="363">
        <v>1505579</v>
      </c>
      <c r="AJ723" s="364">
        <f t="shared" si="59"/>
        <v>8665281</v>
      </c>
      <c r="AK723" s="365">
        <v>206733.22799999997</v>
      </c>
      <c r="AL723" s="365">
        <v>226883.43239999999</v>
      </c>
      <c r="AM723" s="365">
        <v>251357.552</v>
      </c>
      <c r="AN723" s="365">
        <v>258464.43</v>
      </c>
      <c r="AO723" s="365">
        <v>295659.79200000002</v>
      </c>
      <c r="AP723" s="365">
        <v>272046.74119999999</v>
      </c>
      <c r="AQ723" s="366">
        <f t="shared" si="60"/>
        <v>1511145.1756000002</v>
      </c>
      <c r="AR723" s="288">
        <f t="shared" si="61"/>
        <v>0.17439078728087412</v>
      </c>
      <c r="AS723" s="357" t="s">
        <v>1497</v>
      </c>
    </row>
    <row r="724" spans="1:45" hidden="1">
      <c r="A724" s="343">
        <v>816</v>
      </c>
      <c r="B724" s="343" t="s">
        <v>1743</v>
      </c>
      <c r="C724" s="343" t="s">
        <v>2355</v>
      </c>
      <c r="D724" s="343">
        <v>1002</v>
      </c>
      <c r="E724" s="345" t="s">
        <v>107</v>
      </c>
      <c r="F724" s="345" t="s">
        <v>1537</v>
      </c>
      <c r="G724" s="352" t="s">
        <v>1041</v>
      </c>
      <c r="H724" s="343" t="s">
        <v>150</v>
      </c>
      <c r="I724" s="343" t="s">
        <v>1863</v>
      </c>
      <c r="J724" s="346">
        <v>547199</v>
      </c>
      <c r="K724" s="347">
        <v>7.3324601750458986E-3</v>
      </c>
      <c r="L724" s="346">
        <v>458753</v>
      </c>
      <c r="M724" s="346">
        <v>493923</v>
      </c>
      <c r="N724" s="346">
        <v>678082</v>
      </c>
      <c r="O724" s="346">
        <v>461369</v>
      </c>
      <c r="P724" s="346">
        <v>643868</v>
      </c>
      <c r="Q724" s="346">
        <v>-16077.183576834883</v>
      </c>
      <c r="R724" s="346">
        <v>-5208.820606248948</v>
      </c>
      <c r="S724" s="346">
        <v>23425.483629163646</v>
      </c>
      <c r="T724" s="346">
        <v>-3166.0009588395187</v>
      </c>
      <c r="U724" s="346">
        <v>21088.095889384407</v>
      </c>
      <c r="V724" s="353">
        <f t="shared" si="57"/>
        <v>0.16973861392801295</v>
      </c>
      <c r="W724" s="288">
        <v>0.17766816981979189</v>
      </c>
      <c r="X724" s="288">
        <v>0.17940434986777201</v>
      </c>
      <c r="Y724" s="288">
        <v>0.16520246776087272</v>
      </c>
      <c r="Z724" s="288">
        <v>0.17993047846232479</v>
      </c>
      <c r="AA724" s="288">
        <v>0.15052265417703767</v>
      </c>
      <c r="AB724" s="288">
        <v>0.1657035634802787</v>
      </c>
      <c r="AC724" s="345" t="str">
        <f t="shared" si="58"/>
        <v>Rajshahi FR Non-PNP</v>
      </c>
      <c r="AD724" s="363">
        <v>458753</v>
      </c>
      <c r="AE724" s="363">
        <v>493923</v>
      </c>
      <c r="AF724" s="363">
        <v>678082</v>
      </c>
      <c r="AG724" s="363">
        <v>461369</v>
      </c>
      <c r="AH724" s="363">
        <v>643868</v>
      </c>
      <c r="AI724" s="363">
        <v>551570</v>
      </c>
      <c r="AJ724" s="364">
        <f t="shared" si="59"/>
        <v>3287565</v>
      </c>
      <c r="AK724" s="365">
        <v>81520.585800000001</v>
      </c>
      <c r="AL724" s="365">
        <v>88807.175599999988</v>
      </c>
      <c r="AM724" s="365">
        <v>111951.3382</v>
      </c>
      <c r="AN724" s="365">
        <v>83092.376799999998</v>
      </c>
      <c r="AO724" s="365">
        <v>98061.096399999995</v>
      </c>
      <c r="AP724" s="365">
        <v>91395.14899999999</v>
      </c>
      <c r="AQ724" s="366">
        <f t="shared" si="60"/>
        <v>554827.72179999994</v>
      </c>
      <c r="AR724" s="288">
        <f t="shared" si="61"/>
        <v>0.16876555195106407</v>
      </c>
      <c r="AS724" s="357" t="s">
        <v>1499</v>
      </c>
    </row>
    <row r="725" spans="1:45" hidden="1">
      <c r="A725" s="343">
        <v>616</v>
      </c>
      <c r="B725" s="343" t="s">
        <v>1645</v>
      </c>
      <c r="C725" s="343" t="s">
        <v>2356</v>
      </c>
      <c r="D725" s="343">
        <v>1666</v>
      </c>
      <c r="E725" s="345" t="s">
        <v>131</v>
      </c>
      <c r="F725" s="345" t="s">
        <v>1537</v>
      </c>
      <c r="G725" s="352" t="s">
        <v>1041</v>
      </c>
      <c r="H725" s="343" t="s">
        <v>131</v>
      </c>
      <c r="I725" s="343" t="s">
        <v>1863</v>
      </c>
      <c r="J725" s="346">
        <v>1208115.2</v>
      </c>
      <c r="K725" s="347">
        <v>3.1488104532538148E-2</v>
      </c>
      <c r="L725" s="346">
        <v>1044256</v>
      </c>
      <c r="M725" s="346">
        <v>1097129</v>
      </c>
      <c r="N725" s="346">
        <v>1291779</v>
      </c>
      <c r="O725" s="346">
        <v>1178832</v>
      </c>
      <c r="P725" s="346">
        <v>1428580</v>
      </c>
      <c r="Q725" s="346">
        <v>25786.08590678277</v>
      </c>
      <c r="R725" s="346">
        <v>32426.076900633168</v>
      </c>
      <c r="S725" s="346">
        <v>41883.308128354343</v>
      </c>
      <c r="T725" s="346">
        <v>30980.267358806799</v>
      </c>
      <c r="U725" s="346">
        <v>59130.550230164052</v>
      </c>
      <c r="V725" s="353">
        <f t="shared" si="57"/>
        <v>0.15050781077459738</v>
      </c>
      <c r="W725" s="288">
        <v>0.16270197184397631</v>
      </c>
      <c r="X725" s="288">
        <v>0.15194429153664435</v>
      </c>
      <c r="Y725" s="288">
        <v>0.14429749100685563</v>
      </c>
      <c r="Z725" s="288">
        <v>0.15770276904637423</v>
      </c>
      <c r="AA725" s="288">
        <v>0.13438626946738377</v>
      </c>
      <c r="AB725" s="288">
        <v>0.1520140717463499</v>
      </c>
      <c r="AC725" s="345" t="str">
        <f t="shared" si="58"/>
        <v>Sylhet FR Non-PNP</v>
      </c>
      <c r="AD725" s="363">
        <v>1044256</v>
      </c>
      <c r="AE725" s="363">
        <v>1097129</v>
      </c>
      <c r="AF725" s="363">
        <v>1291779</v>
      </c>
      <c r="AG725" s="363">
        <v>1178832</v>
      </c>
      <c r="AH725" s="363">
        <v>1428580</v>
      </c>
      <c r="AI725" s="363">
        <v>1221490</v>
      </c>
      <c r="AJ725" s="364">
        <f t="shared" si="59"/>
        <v>7262066</v>
      </c>
      <c r="AK725" s="365">
        <v>169900.61390000003</v>
      </c>
      <c r="AL725" s="365">
        <v>166983.0338</v>
      </c>
      <c r="AM725" s="365">
        <v>182916.18960000001</v>
      </c>
      <c r="AN725" s="365">
        <v>185901.64870000002</v>
      </c>
      <c r="AO725" s="365">
        <v>198144.04599999997</v>
      </c>
      <c r="AP725" s="365">
        <v>185403.20699999999</v>
      </c>
      <c r="AQ725" s="366">
        <f t="shared" si="60"/>
        <v>1089248.7390000001</v>
      </c>
      <c r="AR725" s="288">
        <f t="shared" si="61"/>
        <v>0.14999157801650384</v>
      </c>
      <c r="AS725" s="357" t="s">
        <v>1500</v>
      </c>
    </row>
    <row r="726" spans="1:45" hidden="1">
      <c r="A726" s="343">
        <v>841</v>
      </c>
      <c r="B726" s="343" t="s">
        <v>1745</v>
      </c>
      <c r="C726" s="343" t="s">
        <v>2357</v>
      </c>
      <c r="D726" s="343">
        <v>1150</v>
      </c>
      <c r="E726" s="345" t="s">
        <v>189</v>
      </c>
      <c r="F726" s="345" t="s">
        <v>1537</v>
      </c>
      <c r="G726" s="352" t="s">
        <v>1041</v>
      </c>
      <c r="H726" s="343" t="s">
        <v>189</v>
      </c>
      <c r="I726" s="343" t="s">
        <v>1863</v>
      </c>
      <c r="J726" s="346">
        <v>740083.8</v>
      </c>
      <c r="K726" s="347">
        <v>4.2783301110271328E-4</v>
      </c>
      <c r="L726" s="346">
        <v>732082</v>
      </c>
      <c r="M726" s="346">
        <v>630458</v>
      </c>
      <c r="N726" s="346">
        <v>945044</v>
      </c>
      <c r="O726" s="346">
        <v>566212</v>
      </c>
      <c r="P726" s="346">
        <v>826623</v>
      </c>
      <c r="Q726" s="346">
        <v>-48165.169699042191</v>
      </c>
      <c r="R726" s="346">
        <v>-20329.950136893793</v>
      </c>
      <c r="S726" s="346">
        <v>43253.564365396014</v>
      </c>
      <c r="T726" s="346">
        <v>-3214.3876748002076</v>
      </c>
      <c r="U726" s="346">
        <v>30039.104548451869</v>
      </c>
      <c r="V726" s="353">
        <f t="shared" si="57"/>
        <v>0.16677252986669164</v>
      </c>
      <c r="W726" s="288">
        <v>0.15839708790116505</v>
      </c>
      <c r="X726" s="288">
        <v>0.16995583276589124</v>
      </c>
      <c r="Y726" s="288">
        <v>0.16382600593736293</v>
      </c>
      <c r="Z726" s="288">
        <v>0.17266343675793205</v>
      </c>
      <c r="AA726" s="288">
        <v>0.16008922818670965</v>
      </c>
      <c r="AB726" s="288">
        <v>0.1757035876510889</v>
      </c>
      <c r="AC726" s="345" t="str">
        <f t="shared" si="58"/>
        <v>Barishal FR Non-PNP</v>
      </c>
      <c r="AD726" s="363">
        <v>732082</v>
      </c>
      <c r="AE726" s="363">
        <v>630458</v>
      </c>
      <c r="AF726" s="363">
        <v>945044</v>
      </c>
      <c r="AG726" s="363">
        <v>566212</v>
      </c>
      <c r="AH726" s="363">
        <v>826623</v>
      </c>
      <c r="AI726" s="363">
        <v>682273</v>
      </c>
      <c r="AJ726" s="364">
        <f t="shared" si="59"/>
        <v>4382692</v>
      </c>
      <c r="AK726" s="365">
        <v>115888.5806</v>
      </c>
      <c r="AL726" s="365">
        <v>108312.85620000001</v>
      </c>
      <c r="AM726" s="365">
        <v>153474.98319999999</v>
      </c>
      <c r="AN726" s="365">
        <v>97671.397499999992</v>
      </c>
      <c r="AO726" s="365">
        <v>136723.6096</v>
      </c>
      <c r="AP726" s="365">
        <v>119803.45120000001</v>
      </c>
      <c r="AQ726" s="366">
        <f t="shared" si="60"/>
        <v>731874.87829999998</v>
      </c>
      <c r="AR726" s="288">
        <f t="shared" si="61"/>
        <v>0.16699208575460014</v>
      </c>
      <c r="AS726" s="357" t="s">
        <v>1495</v>
      </c>
    </row>
    <row r="727" spans="1:45" hidden="1">
      <c r="A727" s="343">
        <v>830</v>
      </c>
      <c r="B727" s="343" t="s">
        <v>1742</v>
      </c>
      <c r="C727" s="343" t="s">
        <v>2358</v>
      </c>
      <c r="D727" s="343">
        <v>1302</v>
      </c>
      <c r="E727" s="345" t="s">
        <v>389</v>
      </c>
      <c r="F727" s="345" t="s">
        <v>1537</v>
      </c>
      <c r="G727" s="352" t="s">
        <v>1041</v>
      </c>
      <c r="H727" s="343" t="s">
        <v>389</v>
      </c>
      <c r="I727" s="343" t="s">
        <v>1863</v>
      </c>
      <c r="J727" s="346">
        <v>936761.8</v>
      </c>
      <c r="K727" s="347">
        <v>2.2729165944871763E-2</v>
      </c>
      <c r="L727" s="346">
        <v>808390</v>
      </c>
      <c r="M727" s="346">
        <v>898892</v>
      </c>
      <c r="N727" s="346">
        <v>1083166</v>
      </c>
      <c r="O727" s="346">
        <v>827754</v>
      </c>
      <c r="P727" s="346">
        <v>1065607</v>
      </c>
      <c r="Q727" s="346">
        <v>42789.519092635892</v>
      </c>
      <c r="R727" s="346">
        <v>43033.409619582948</v>
      </c>
      <c r="S727" s="346">
        <v>-7695.8365728889476</v>
      </c>
      <c r="T727" s="346">
        <v>7843.8312944971258</v>
      </c>
      <c r="U727" s="346">
        <v>20488.148581256857</v>
      </c>
      <c r="V727" s="353">
        <f t="shared" si="57"/>
        <v>0.14493906848482666</v>
      </c>
      <c r="W727" s="288">
        <v>0.15575215186023517</v>
      </c>
      <c r="X727" s="288">
        <v>0.1373915524082612</v>
      </c>
      <c r="Y727" s="288">
        <v>0.14232338476892961</v>
      </c>
      <c r="Z727" s="288">
        <v>0.15467209802419138</v>
      </c>
      <c r="AA727" s="288">
        <v>0.12730324289339787</v>
      </c>
      <c r="AB727" s="288">
        <v>0.15219198095394476</v>
      </c>
      <c r="AC727" s="345" t="str">
        <f t="shared" si="58"/>
        <v>Rangpur FR Non-PNP</v>
      </c>
      <c r="AD727" s="363">
        <v>808390</v>
      </c>
      <c r="AE727" s="363">
        <v>898892</v>
      </c>
      <c r="AF727" s="363">
        <v>1083166</v>
      </c>
      <c r="AG727" s="363">
        <v>827754</v>
      </c>
      <c r="AH727" s="363">
        <v>1065607</v>
      </c>
      <c r="AI727" s="363">
        <v>832326</v>
      </c>
      <c r="AJ727" s="364">
        <f t="shared" si="59"/>
        <v>5516135</v>
      </c>
      <c r="AK727" s="365">
        <v>125462.4384</v>
      </c>
      <c r="AL727" s="365">
        <v>123508.03559999999</v>
      </c>
      <c r="AM727" s="365">
        <v>154242.83840000001</v>
      </c>
      <c r="AN727" s="365">
        <v>125907.2556</v>
      </c>
      <c r="AO727" s="365">
        <v>135438.77679999999</v>
      </c>
      <c r="AP727" s="365">
        <v>126597.08880000001</v>
      </c>
      <c r="AQ727" s="366">
        <f t="shared" si="60"/>
        <v>791156.43359999999</v>
      </c>
      <c r="AR727" s="288">
        <f t="shared" si="61"/>
        <v>0.14342586495798235</v>
      </c>
      <c r="AS727" s="357" t="s">
        <v>1501</v>
      </c>
    </row>
    <row r="728" spans="1:45" hidden="1">
      <c r="A728" s="343">
        <v>217</v>
      </c>
      <c r="B728" s="343" t="s">
        <v>1744</v>
      </c>
      <c r="C728" s="343" t="s">
        <v>2359</v>
      </c>
      <c r="D728" s="343">
        <v>1200</v>
      </c>
      <c r="E728" s="345" t="s">
        <v>52</v>
      </c>
      <c r="F728" s="345" t="s">
        <v>1537</v>
      </c>
      <c r="G728" s="352" t="s">
        <v>1041</v>
      </c>
      <c r="H728" s="343" t="s">
        <v>52</v>
      </c>
      <c r="I728" s="343" t="s">
        <v>52</v>
      </c>
      <c r="J728" s="346">
        <v>1549904.6</v>
      </c>
      <c r="K728" s="347">
        <v>5.2177216580724252E-2</v>
      </c>
      <c r="L728" s="346">
        <v>1424633</v>
      </c>
      <c r="M728" s="346">
        <v>1548499</v>
      </c>
      <c r="N728" s="346">
        <v>1748352</v>
      </c>
      <c r="O728" s="346">
        <v>1374832</v>
      </c>
      <c r="P728" s="346">
        <v>1653207</v>
      </c>
      <c r="Q728" s="346">
        <v>51888.522679955466</v>
      </c>
      <c r="R728" s="346">
        <v>65526.675023759657</v>
      </c>
      <c r="S728" s="346">
        <v>122528.55885113747</v>
      </c>
      <c r="T728" s="346">
        <v>61636.126672967366</v>
      </c>
      <c r="U728" s="346">
        <v>102768.656740484</v>
      </c>
      <c r="V728" s="353">
        <f t="shared" si="57"/>
        <v>0.17150232807980956</v>
      </c>
      <c r="W728" s="288">
        <v>0.17675255922410385</v>
      </c>
      <c r="X728" s="288">
        <v>0.17316753313526034</v>
      </c>
      <c r="Y728" s="288">
        <v>0.15941324278764304</v>
      </c>
      <c r="Z728" s="288">
        <v>0.17560261396715074</v>
      </c>
      <c r="AA728" s="288">
        <v>0.16131828283731753</v>
      </c>
      <c r="AB728" s="288">
        <v>0.18275973652738192</v>
      </c>
      <c r="AC728" s="345" t="str">
        <f t="shared" si="58"/>
        <v>Dhaka FR Non-PNP</v>
      </c>
      <c r="AD728" s="363">
        <v>1424633</v>
      </c>
      <c r="AE728" s="363">
        <v>1548499</v>
      </c>
      <c r="AF728" s="363">
        <v>1748352</v>
      </c>
      <c r="AG728" s="363">
        <v>1374832</v>
      </c>
      <c r="AH728" s="363">
        <v>1653207</v>
      </c>
      <c r="AI728" s="363">
        <v>1476543</v>
      </c>
      <c r="AJ728" s="364">
        <f t="shared" si="59"/>
        <v>9226066</v>
      </c>
      <c r="AK728" s="365">
        <v>257431.18309999999</v>
      </c>
      <c r="AL728" s="365">
        <v>269974.185</v>
      </c>
      <c r="AM728" s="365">
        <v>278625.78039999999</v>
      </c>
      <c r="AN728" s="365">
        <v>241420.67480000001</v>
      </c>
      <c r="AO728" s="365">
        <v>267654.2133</v>
      </c>
      <c r="AP728" s="365">
        <v>269732.9817</v>
      </c>
      <c r="AQ728" s="366">
        <f t="shared" si="60"/>
        <v>1584839.0183000001</v>
      </c>
      <c r="AR728" s="288">
        <f t="shared" si="61"/>
        <v>0.17177841761591561</v>
      </c>
      <c r="AS728" s="357" t="s">
        <v>1497</v>
      </c>
    </row>
    <row r="729" spans="1:45" hidden="1">
      <c r="A729" s="343">
        <v>800</v>
      </c>
      <c r="B729" s="343" t="s">
        <v>1750</v>
      </c>
      <c r="C729" s="343" t="s">
        <v>2360</v>
      </c>
      <c r="D729" s="343">
        <v>2110</v>
      </c>
      <c r="E729" s="345" t="s">
        <v>389</v>
      </c>
      <c r="F729" s="345" t="s">
        <v>1537</v>
      </c>
      <c r="G729" s="352" t="s">
        <v>1041</v>
      </c>
      <c r="H729" s="343" t="s">
        <v>389</v>
      </c>
      <c r="I729" s="343" t="s">
        <v>1863</v>
      </c>
      <c r="J729" s="346">
        <v>793151.8</v>
      </c>
      <c r="K729" s="347">
        <v>-1.6166289570907488E-2</v>
      </c>
      <c r="L729" s="346">
        <v>689892</v>
      </c>
      <c r="M729" s="346">
        <v>742284</v>
      </c>
      <c r="N729" s="346">
        <v>1002628</v>
      </c>
      <c r="O729" s="346">
        <v>702790</v>
      </c>
      <c r="P729" s="346">
        <v>828165</v>
      </c>
      <c r="Q729" s="346">
        <v>-747.42113048571628</v>
      </c>
      <c r="R729" s="346">
        <v>-40377.426913873438</v>
      </c>
      <c r="S729" s="346">
        <v>15757.824092425129</v>
      </c>
      <c r="T729" s="346">
        <v>-16402.352328916488</v>
      </c>
      <c r="U729" s="346">
        <v>-22342.232081581999</v>
      </c>
      <c r="V729" s="353">
        <f t="shared" si="57"/>
        <v>0.11105212291731742</v>
      </c>
      <c r="W729" s="288">
        <v>0.11679447805744102</v>
      </c>
      <c r="X729" s="288">
        <v>0.11011133477878833</v>
      </c>
      <c r="Y729" s="288">
        <v>9.8070974657720439E-2</v>
      </c>
      <c r="Z729" s="288">
        <v>0.11980274593397258</v>
      </c>
      <c r="AA729" s="288">
        <v>0.10745468669999464</v>
      </c>
      <c r="AB729" s="288">
        <v>0.11407851737598762</v>
      </c>
      <c r="AC729" s="345" t="str">
        <f t="shared" si="58"/>
        <v>Rangpur FR Non-PNP</v>
      </c>
      <c r="AD729" s="363">
        <v>689892</v>
      </c>
      <c r="AE729" s="363">
        <v>742284</v>
      </c>
      <c r="AF729" s="363">
        <v>1002628</v>
      </c>
      <c r="AG729" s="363">
        <v>702790</v>
      </c>
      <c r="AH729" s="363">
        <v>828165</v>
      </c>
      <c r="AI729" s="363">
        <v>651251</v>
      </c>
      <c r="AJ729" s="364">
        <f t="shared" si="59"/>
        <v>4617010</v>
      </c>
      <c r="AK729" s="365">
        <v>80855.342399999994</v>
      </c>
      <c r="AL729" s="365">
        <v>81725.468399999998</v>
      </c>
      <c r="AM729" s="365">
        <v>98658.595199999996</v>
      </c>
      <c r="AN729" s="365">
        <v>84194.002399999998</v>
      </c>
      <c r="AO729" s="365">
        <v>92091.947999999989</v>
      </c>
      <c r="AP729" s="365">
        <v>74237.826000000001</v>
      </c>
      <c r="AQ729" s="366">
        <f t="shared" si="60"/>
        <v>511763.18239999993</v>
      </c>
      <c r="AR729" s="288">
        <f t="shared" si="61"/>
        <v>0.11084298764785</v>
      </c>
      <c r="AS729" s="357" t="s">
        <v>1501</v>
      </c>
    </row>
    <row r="730" spans="1:45" hidden="1">
      <c r="A730" s="343">
        <v>745</v>
      </c>
      <c r="B730" s="343" t="s">
        <v>1733</v>
      </c>
      <c r="C730" s="343" t="s">
        <v>2361</v>
      </c>
      <c r="D730" s="343">
        <v>1780</v>
      </c>
      <c r="E730" s="345" t="s">
        <v>107</v>
      </c>
      <c r="F730" s="345" t="s">
        <v>1537</v>
      </c>
      <c r="G730" s="352" t="s">
        <v>1041</v>
      </c>
      <c r="H730" s="343" t="s">
        <v>150</v>
      </c>
      <c r="I730" s="343" t="s">
        <v>1863</v>
      </c>
      <c r="J730" s="346">
        <v>1156354.2</v>
      </c>
      <c r="K730" s="347">
        <v>2.8932183629263551E-2</v>
      </c>
      <c r="L730" s="346">
        <v>1166932</v>
      </c>
      <c r="M730" s="346">
        <v>1071086</v>
      </c>
      <c r="N730" s="346">
        <v>1286077</v>
      </c>
      <c r="O730" s="346">
        <v>974264</v>
      </c>
      <c r="P730" s="346">
        <v>1283412</v>
      </c>
      <c r="Q730" s="346">
        <v>6086.3375803719973</v>
      </c>
      <c r="R730" s="346">
        <v>15027.353568135004</v>
      </c>
      <c r="S730" s="346">
        <v>75360.47291728016</v>
      </c>
      <c r="T730" s="346">
        <v>9327.2377025758324</v>
      </c>
      <c r="U730" s="346">
        <v>61477.858505987737</v>
      </c>
      <c r="V730" s="353">
        <f t="shared" si="57"/>
        <v>0.16384761525343391</v>
      </c>
      <c r="W730" s="288">
        <v>0.16325513845615591</v>
      </c>
      <c r="X730" s="288">
        <v>0.16444190442700665</v>
      </c>
      <c r="Y730" s="288">
        <v>0.16308586351180276</v>
      </c>
      <c r="Z730" s="288">
        <v>0.16134881429455933</v>
      </c>
      <c r="AA730" s="288">
        <v>0.15523239478162518</v>
      </c>
      <c r="AB730" s="288">
        <v>0.17572157604945357</v>
      </c>
      <c r="AC730" s="345" t="str">
        <f t="shared" si="58"/>
        <v>Rajshahi FR Non-PNP</v>
      </c>
      <c r="AD730" s="363">
        <v>1166932</v>
      </c>
      <c r="AE730" s="363">
        <v>1071086</v>
      </c>
      <c r="AF730" s="363">
        <v>1286077</v>
      </c>
      <c r="AG730" s="363">
        <v>974264</v>
      </c>
      <c r="AH730" s="363">
        <v>1283412</v>
      </c>
      <c r="AI730" s="363">
        <v>1018316</v>
      </c>
      <c r="AJ730" s="364">
        <f t="shared" si="59"/>
        <v>6800087</v>
      </c>
      <c r="AK730" s="365">
        <v>192194.02980000002</v>
      </c>
      <c r="AL730" s="365">
        <v>174095.408</v>
      </c>
      <c r="AM730" s="365">
        <v>209630.38800000001</v>
      </c>
      <c r="AN730" s="365">
        <v>149950.9982</v>
      </c>
      <c r="AO730" s="365">
        <v>199313.72829999999</v>
      </c>
      <c r="AP730" s="365">
        <v>178816.114</v>
      </c>
      <c r="AQ730" s="366">
        <f t="shared" si="60"/>
        <v>1104000.6662999999</v>
      </c>
      <c r="AR730" s="288">
        <f t="shared" si="61"/>
        <v>0.16235096202445645</v>
      </c>
      <c r="AS730" s="357" t="s">
        <v>1499</v>
      </c>
    </row>
    <row r="731" spans="1:45" hidden="1">
      <c r="A731" s="343">
        <v>815</v>
      </c>
      <c r="B731" s="343" t="s">
        <v>1708</v>
      </c>
      <c r="C731" s="343" t="s">
        <v>2362</v>
      </c>
      <c r="D731" s="343">
        <v>2221</v>
      </c>
      <c r="E731" s="345" t="s">
        <v>389</v>
      </c>
      <c r="F731" s="345" t="s">
        <v>1537</v>
      </c>
      <c r="G731" s="352" t="s">
        <v>1041</v>
      </c>
      <c r="H731" s="343" t="s">
        <v>325</v>
      </c>
      <c r="I731" s="343" t="s">
        <v>1863</v>
      </c>
      <c r="J731" s="346">
        <v>899224.2</v>
      </c>
      <c r="K731" s="347">
        <v>4.953254152632541E-3</v>
      </c>
      <c r="L731" s="346">
        <v>611638</v>
      </c>
      <c r="M731" s="346">
        <v>792152</v>
      </c>
      <c r="N731" s="346">
        <v>1272966</v>
      </c>
      <c r="O731" s="346">
        <v>815183</v>
      </c>
      <c r="P731" s="346">
        <v>1004182</v>
      </c>
      <c r="Q731" s="346">
        <v>-33333.817168043344</v>
      </c>
      <c r="R731" s="346">
        <v>-6667.7127329226932</v>
      </c>
      <c r="S731" s="346">
        <v>41689.768513135175</v>
      </c>
      <c r="T731" s="346">
        <v>-7603.1217365850753</v>
      </c>
      <c r="U731" s="346">
        <v>28185.313138404308</v>
      </c>
      <c r="V731" s="353">
        <f t="shared" si="57"/>
        <v>0.15135215936786453</v>
      </c>
      <c r="W731" s="288">
        <v>0.1648730055144971</v>
      </c>
      <c r="X731" s="288">
        <v>0.16302064648615444</v>
      </c>
      <c r="Y731" s="288">
        <v>0.12893334461273742</v>
      </c>
      <c r="Z731" s="288">
        <v>0.15011732114680787</v>
      </c>
      <c r="AA731" s="288">
        <v>0.1379734228264726</v>
      </c>
      <c r="AB731" s="288">
        <v>0.16319521562051778</v>
      </c>
      <c r="AC731" s="345" t="str">
        <f t="shared" si="58"/>
        <v>Rangpur FR Non-PNP</v>
      </c>
      <c r="AD731" s="363">
        <v>611638</v>
      </c>
      <c r="AE731" s="363">
        <v>792152</v>
      </c>
      <c r="AF731" s="363">
        <v>1272966</v>
      </c>
      <c r="AG731" s="363">
        <v>815183</v>
      </c>
      <c r="AH731" s="363">
        <v>1004182</v>
      </c>
      <c r="AI731" s="363">
        <v>800914</v>
      </c>
      <c r="AJ731" s="364">
        <f t="shared" si="59"/>
        <v>5297035</v>
      </c>
      <c r="AK731" s="365">
        <v>101899.05740000001</v>
      </c>
      <c r="AL731" s="365">
        <v>129120.45000000001</v>
      </c>
      <c r="AM731" s="365">
        <v>164085.44629999998</v>
      </c>
      <c r="AN731" s="365">
        <v>106085.64619999999</v>
      </c>
      <c r="AO731" s="365">
        <v>137572.79700000002</v>
      </c>
      <c r="AP731" s="365">
        <v>130611.9479</v>
      </c>
      <c r="AQ731" s="366">
        <f t="shared" si="60"/>
        <v>769375.34479999996</v>
      </c>
      <c r="AR731" s="288">
        <f t="shared" si="61"/>
        <v>0.14524641517377174</v>
      </c>
      <c r="AS731" s="357" t="s">
        <v>1501</v>
      </c>
    </row>
    <row r="732" spans="1:45" hidden="1">
      <c r="A732" s="343">
        <v>598</v>
      </c>
      <c r="B732" s="343" t="s">
        <v>1748</v>
      </c>
      <c r="C732" s="343" t="s">
        <v>2363</v>
      </c>
      <c r="D732" s="343">
        <v>970</v>
      </c>
      <c r="E732" s="345" t="s">
        <v>52</v>
      </c>
      <c r="F732" s="345" t="s">
        <v>1537</v>
      </c>
      <c r="G732" s="352" t="s">
        <v>1041</v>
      </c>
      <c r="H732" s="343" t="s">
        <v>103</v>
      </c>
      <c r="I732" s="343" t="s">
        <v>52</v>
      </c>
      <c r="J732" s="346">
        <v>928034.8</v>
      </c>
      <c r="K732" s="347">
        <v>-2.3442360050247021E-2</v>
      </c>
      <c r="L732" s="346">
        <v>836794</v>
      </c>
      <c r="M732" s="346">
        <v>986385</v>
      </c>
      <c r="N732" s="346">
        <v>1017328</v>
      </c>
      <c r="O732" s="346">
        <v>917092</v>
      </c>
      <c r="P732" s="346">
        <v>882575</v>
      </c>
      <c r="Q732" s="346">
        <v>-39324.721826314635</v>
      </c>
      <c r="R732" s="346">
        <v>918.64254488440929</v>
      </c>
      <c r="S732" s="346">
        <v>12825.185232528136</v>
      </c>
      <c r="T732" s="346">
        <v>11209.49616236164</v>
      </c>
      <c r="U732" s="346">
        <v>-94405.231717254472</v>
      </c>
      <c r="V732" s="353">
        <f t="shared" si="57"/>
        <v>0.13423203088194116</v>
      </c>
      <c r="W732" s="288">
        <v>0.14323235864176903</v>
      </c>
      <c r="X732" s="288">
        <v>0.13893426012488636</v>
      </c>
      <c r="Y732" s="288">
        <v>0.12274218886172034</v>
      </c>
      <c r="Z732" s="288">
        <v>0.14021330059614551</v>
      </c>
      <c r="AA732" s="288">
        <v>0.13495215551140521</v>
      </c>
      <c r="AB732" s="288">
        <v>0.12531792155572052</v>
      </c>
      <c r="AC732" s="345" t="str">
        <f t="shared" si="58"/>
        <v>Dhaka FR Non-PNP</v>
      </c>
      <c r="AD732" s="363">
        <v>836794</v>
      </c>
      <c r="AE732" s="363">
        <v>986385</v>
      </c>
      <c r="AF732" s="363">
        <v>1017328</v>
      </c>
      <c r="AG732" s="363">
        <v>917092</v>
      </c>
      <c r="AH732" s="363">
        <v>882575</v>
      </c>
      <c r="AI732" s="363">
        <v>1111062</v>
      </c>
      <c r="AJ732" s="364">
        <f t="shared" si="59"/>
        <v>5751236</v>
      </c>
      <c r="AK732" s="365">
        <v>121837.20640000001</v>
      </c>
      <c r="AL732" s="365">
        <v>136910.23800000001</v>
      </c>
      <c r="AM732" s="365">
        <v>124419.3367</v>
      </c>
      <c r="AN732" s="365">
        <v>128576.29839999999</v>
      </c>
      <c r="AO732" s="365">
        <v>119059.36749999999</v>
      </c>
      <c r="AP732" s="365">
        <v>138960.07919999998</v>
      </c>
      <c r="AQ732" s="366">
        <f t="shared" si="60"/>
        <v>769762.52619999996</v>
      </c>
      <c r="AR732" s="288">
        <f t="shared" si="61"/>
        <v>0.13384297326696382</v>
      </c>
      <c r="AS732" s="357" t="s">
        <v>1497</v>
      </c>
    </row>
    <row r="733" spans="1:45" hidden="1">
      <c r="A733" s="343">
        <v>712</v>
      </c>
      <c r="B733" s="343" t="s">
        <v>1753</v>
      </c>
      <c r="C733" s="343" t="s">
        <v>2364</v>
      </c>
      <c r="D733" s="343">
        <v>2215</v>
      </c>
      <c r="E733" s="345" t="s">
        <v>52</v>
      </c>
      <c r="F733" s="345" t="s">
        <v>1537</v>
      </c>
      <c r="G733" s="352" t="s">
        <v>1041</v>
      </c>
      <c r="H733" s="343" t="s">
        <v>79</v>
      </c>
      <c r="I733" s="343" t="s">
        <v>52</v>
      </c>
      <c r="J733" s="346">
        <v>1355219.2</v>
      </c>
      <c r="K733" s="347">
        <v>1.9194196048720573E-2</v>
      </c>
      <c r="L733" s="346">
        <v>1296367</v>
      </c>
      <c r="M733" s="346">
        <v>1393621</v>
      </c>
      <c r="N733" s="346">
        <v>1509218</v>
      </c>
      <c r="O733" s="346">
        <v>1123831</v>
      </c>
      <c r="P733" s="346">
        <v>1453059</v>
      </c>
      <c r="Q733" s="346">
        <v>-6940.3293306997512</v>
      </c>
      <c r="R733" s="346">
        <v>21599.584282323805</v>
      </c>
      <c r="S733" s="346">
        <v>53869.9519842015</v>
      </c>
      <c r="T733" s="346">
        <v>12025.918098764698</v>
      </c>
      <c r="U733" s="346">
        <v>49506.590034361026</v>
      </c>
      <c r="V733" s="353">
        <f t="shared" si="57"/>
        <v>0.15876370022284955</v>
      </c>
      <c r="W733" s="288">
        <v>0.16143801869221364</v>
      </c>
      <c r="X733" s="288">
        <v>0.15507956805722173</v>
      </c>
      <c r="Y733" s="288">
        <v>0.15353301554415133</v>
      </c>
      <c r="Z733" s="288">
        <v>0.1618744806466004</v>
      </c>
      <c r="AA733" s="288">
        <v>0.15472196450890141</v>
      </c>
      <c r="AB733" s="288">
        <v>0.16593515388800881</v>
      </c>
      <c r="AC733" s="345" t="str">
        <f t="shared" si="58"/>
        <v>Dhaka FR Non-PNP</v>
      </c>
      <c r="AD733" s="363">
        <v>1296367</v>
      </c>
      <c r="AE733" s="363">
        <v>1393621</v>
      </c>
      <c r="AF733" s="363">
        <v>1509218</v>
      </c>
      <c r="AG733" s="363">
        <v>1123831</v>
      </c>
      <c r="AH733" s="363">
        <v>1453059</v>
      </c>
      <c r="AI733" s="363">
        <v>1059466</v>
      </c>
      <c r="AJ733" s="364">
        <f t="shared" si="59"/>
        <v>7835562</v>
      </c>
      <c r="AK733" s="365">
        <v>209103.99710000001</v>
      </c>
      <c r="AL733" s="365">
        <v>215871.89290000001</v>
      </c>
      <c r="AM733" s="365">
        <v>231514.19460000002</v>
      </c>
      <c r="AN733" s="365">
        <v>181948.2389</v>
      </c>
      <c r="AO733" s="365">
        <v>222027.41519999999</v>
      </c>
      <c r="AP733" s="365">
        <v>175973.81450000001</v>
      </c>
      <c r="AQ733" s="366">
        <f t="shared" si="60"/>
        <v>1236439.5532000002</v>
      </c>
      <c r="AR733" s="288">
        <f t="shared" si="61"/>
        <v>0.15779845187875485</v>
      </c>
      <c r="AS733" s="357" t="s">
        <v>1497</v>
      </c>
    </row>
    <row r="734" spans="1:45" hidden="1">
      <c r="A734" s="343">
        <v>566</v>
      </c>
      <c r="B734" s="343" t="s">
        <v>1754</v>
      </c>
      <c r="C734" s="343" t="s">
        <v>2365</v>
      </c>
      <c r="D734" s="343">
        <v>1500</v>
      </c>
      <c r="E734" s="345" t="s">
        <v>131</v>
      </c>
      <c r="F734" s="345" t="s">
        <v>1537</v>
      </c>
      <c r="G734" s="352" t="s">
        <v>1041</v>
      </c>
      <c r="H734" s="343" t="s">
        <v>131</v>
      </c>
      <c r="I734" s="343" t="s">
        <v>1863</v>
      </c>
      <c r="J734" s="346">
        <v>1297677.3999999999</v>
      </c>
      <c r="K734" s="347">
        <v>3.6305427253359716E-2</v>
      </c>
      <c r="L734" s="346">
        <v>1261184</v>
      </c>
      <c r="M734" s="346">
        <v>1209710</v>
      </c>
      <c r="N734" s="346">
        <v>1301787</v>
      </c>
      <c r="O734" s="346">
        <v>1288232</v>
      </c>
      <c r="P734" s="346">
        <v>1427474</v>
      </c>
      <c r="Q734" s="346">
        <v>41352.102572303847</v>
      </c>
      <c r="R734" s="346">
        <v>31919.14156095736</v>
      </c>
      <c r="S734" s="346">
        <v>61023.370264469675</v>
      </c>
      <c r="T734" s="346">
        <v>37933.266307922546</v>
      </c>
      <c r="U734" s="346">
        <v>63335.781514491449</v>
      </c>
      <c r="V734" s="353">
        <f t="shared" si="57"/>
        <v>0.15447657005964188</v>
      </c>
      <c r="W734" s="288">
        <v>0.15940960073131297</v>
      </c>
      <c r="X734" s="288">
        <v>0.15922931311347349</v>
      </c>
      <c r="Y734" s="288">
        <v>0.15973483981626133</v>
      </c>
      <c r="Z734" s="288">
        <v>0.15172157598201388</v>
      </c>
      <c r="AA734" s="288">
        <v>0.14687690146118459</v>
      </c>
      <c r="AB734" s="288">
        <v>0.14988718925360506</v>
      </c>
      <c r="AC734" s="345" t="str">
        <f t="shared" si="58"/>
        <v>Sylhet FR Non-PNP</v>
      </c>
      <c r="AD734" s="363">
        <v>1261184</v>
      </c>
      <c r="AE734" s="363">
        <v>1209710</v>
      </c>
      <c r="AF734" s="363">
        <v>1301787</v>
      </c>
      <c r="AG734" s="363">
        <v>1288232</v>
      </c>
      <c r="AH734" s="363">
        <v>1427474</v>
      </c>
      <c r="AI734" s="363">
        <v>1293938</v>
      </c>
      <c r="AJ734" s="364">
        <f t="shared" si="59"/>
        <v>7782325</v>
      </c>
      <c r="AK734" s="365">
        <v>202672.26880000002</v>
      </c>
      <c r="AL734" s="365">
        <v>192585.6728</v>
      </c>
      <c r="AM734" s="365">
        <v>207244.33120000002</v>
      </c>
      <c r="AN734" s="365">
        <v>195424.79440000001</v>
      </c>
      <c r="AO734" s="365">
        <v>208411.204</v>
      </c>
      <c r="AP734" s="365">
        <v>193831.91239999997</v>
      </c>
      <c r="AQ734" s="366">
        <f t="shared" si="60"/>
        <v>1200170.1836000001</v>
      </c>
      <c r="AR734" s="288">
        <f t="shared" si="61"/>
        <v>0.15421743291368584</v>
      </c>
      <c r="AS734" s="357" t="s">
        <v>1500</v>
      </c>
    </row>
    <row r="735" spans="1:45" hidden="1">
      <c r="A735" s="343">
        <v>638</v>
      </c>
      <c r="B735" s="343" t="s">
        <v>1764</v>
      </c>
      <c r="C735" s="343" t="s">
        <v>2366</v>
      </c>
      <c r="D735" s="343">
        <v>1030</v>
      </c>
      <c r="E735" s="345" t="s">
        <v>189</v>
      </c>
      <c r="F735" s="345" t="s">
        <v>1537</v>
      </c>
      <c r="G735" s="352" t="s">
        <v>1041</v>
      </c>
      <c r="H735" s="343" t="s">
        <v>189</v>
      </c>
      <c r="I735" s="343" t="s">
        <v>1863</v>
      </c>
      <c r="J735" s="346">
        <v>1028658</v>
      </c>
      <c r="K735" s="347">
        <v>2.950918883329821E-2</v>
      </c>
      <c r="L735" s="346">
        <v>978944</v>
      </c>
      <c r="M735" s="346">
        <v>833236</v>
      </c>
      <c r="N735" s="346">
        <v>1174644</v>
      </c>
      <c r="O735" s="346">
        <v>983964</v>
      </c>
      <c r="P735" s="346">
        <v>1172502</v>
      </c>
      <c r="Q735" s="346">
        <v>50385.743333705293</v>
      </c>
      <c r="R735" s="346">
        <v>16528.739494537149</v>
      </c>
      <c r="S735" s="346">
        <v>41294.635776745446</v>
      </c>
      <c r="T735" s="346">
        <v>20534.270564166509</v>
      </c>
      <c r="U735" s="346">
        <v>23030.926665259962</v>
      </c>
      <c r="V735" s="353">
        <f t="shared" si="57"/>
        <v>0.14566927775733049</v>
      </c>
      <c r="W735" s="288">
        <v>0.14147474770027704</v>
      </c>
      <c r="X735" s="288">
        <v>0.14354384110526272</v>
      </c>
      <c r="Y735" s="288">
        <v>0.1319535132917429</v>
      </c>
      <c r="Z735" s="288">
        <v>0.15353548328352476</v>
      </c>
      <c r="AA735" s="288">
        <v>0.14333208532258765</v>
      </c>
      <c r="AB735" s="288">
        <v>0.16017599584058792</v>
      </c>
      <c r="AC735" s="345" t="str">
        <f t="shared" si="58"/>
        <v>Barishal FR Non-PNP</v>
      </c>
      <c r="AD735" s="363">
        <v>978944</v>
      </c>
      <c r="AE735" s="363">
        <v>833236</v>
      </c>
      <c r="AF735" s="363">
        <v>1174644</v>
      </c>
      <c r="AG735" s="363">
        <v>983964</v>
      </c>
      <c r="AH735" s="363">
        <v>1172502</v>
      </c>
      <c r="AI735" s="363">
        <v>1014413</v>
      </c>
      <c r="AJ735" s="364">
        <f t="shared" si="59"/>
        <v>6157703</v>
      </c>
      <c r="AK735" s="365">
        <v>138814.40100000001</v>
      </c>
      <c r="AL735" s="365">
        <v>120985.86719999999</v>
      </c>
      <c r="AM735" s="365">
        <v>155170.34029999998</v>
      </c>
      <c r="AN735" s="365">
        <v>151038.16699999999</v>
      </c>
      <c r="AO735" s="365">
        <v>169192.0386</v>
      </c>
      <c r="AP735" s="365">
        <v>162582.67199999999</v>
      </c>
      <c r="AQ735" s="366">
        <f t="shared" si="60"/>
        <v>897783.48609999998</v>
      </c>
      <c r="AR735" s="288">
        <f t="shared" si="61"/>
        <v>0.14579843914199825</v>
      </c>
      <c r="AS735" s="357" t="s">
        <v>1495</v>
      </c>
    </row>
    <row r="736" spans="1:45" hidden="1">
      <c r="A736" s="343">
        <v>793</v>
      </c>
      <c r="B736" s="343" t="s">
        <v>1755</v>
      </c>
      <c r="C736" s="343" t="s">
        <v>2367</v>
      </c>
      <c r="D736" s="343">
        <v>1214</v>
      </c>
      <c r="E736" s="345" t="s">
        <v>52</v>
      </c>
      <c r="F736" s="345" t="s">
        <v>1537</v>
      </c>
      <c r="G736" s="352" t="s">
        <v>1041</v>
      </c>
      <c r="H736" s="343" t="s">
        <v>52</v>
      </c>
      <c r="I736" s="343" t="s">
        <v>52</v>
      </c>
      <c r="J736" s="346">
        <v>1525306.2</v>
      </c>
      <c r="K736" s="347">
        <v>2.2933263913086015E-2</v>
      </c>
      <c r="L736" s="346">
        <v>1513394</v>
      </c>
      <c r="M736" s="346">
        <v>1475060</v>
      </c>
      <c r="N736" s="346">
        <v>1492358</v>
      </c>
      <c r="O736" s="346">
        <v>1490813</v>
      </c>
      <c r="P736" s="346">
        <v>1654906</v>
      </c>
      <c r="Q736" s="346">
        <v>-20271.224641599634</v>
      </c>
      <c r="R736" s="346">
        <v>42784.736822442035</v>
      </c>
      <c r="S736" s="346">
        <v>52057.955460317113</v>
      </c>
      <c r="T736" s="346">
        <v>46207.802552568377</v>
      </c>
      <c r="U736" s="346">
        <v>54121.977970603912</v>
      </c>
      <c r="V736" s="353">
        <f t="shared" si="57"/>
        <v>0.15756979435096866</v>
      </c>
      <c r="W736" s="288">
        <v>0.15947441357697126</v>
      </c>
      <c r="X736" s="288">
        <v>0.15562925819479212</v>
      </c>
      <c r="Y736" s="288">
        <v>0.14974118091068819</v>
      </c>
      <c r="Z736" s="288">
        <v>0.1645447476562811</v>
      </c>
      <c r="AA736" s="288">
        <v>0.1492840628459117</v>
      </c>
      <c r="AB736" s="288">
        <v>0.16674510292116768</v>
      </c>
      <c r="AC736" s="345" t="str">
        <f t="shared" si="58"/>
        <v>Dhaka FR Non-PNP</v>
      </c>
      <c r="AD736" s="363">
        <v>1513394</v>
      </c>
      <c r="AE736" s="363">
        <v>1475060</v>
      </c>
      <c r="AF736" s="363">
        <v>1492358</v>
      </c>
      <c r="AG736" s="363">
        <v>1490813</v>
      </c>
      <c r="AH736" s="363">
        <v>1654906</v>
      </c>
      <c r="AI736" s="363">
        <v>1507618</v>
      </c>
      <c r="AJ736" s="364">
        <f t="shared" si="59"/>
        <v>9134149</v>
      </c>
      <c r="AK736" s="365">
        <v>245018.32669999998</v>
      </c>
      <c r="AL736" s="365">
        <v>231960.39</v>
      </c>
      <c r="AM736" s="365">
        <v>223256.90640000001</v>
      </c>
      <c r="AN736" s="365">
        <v>245238.90300000002</v>
      </c>
      <c r="AO736" s="365">
        <v>247242.807</v>
      </c>
      <c r="AP736" s="365">
        <v>251293.41529999999</v>
      </c>
      <c r="AQ736" s="366">
        <f t="shared" si="60"/>
        <v>1444010.7483999999</v>
      </c>
      <c r="AR736" s="288">
        <f t="shared" si="61"/>
        <v>0.1580892482047315</v>
      </c>
      <c r="AS736" s="357" t="s">
        <v>1497</v>
      </c>
    </row>
    <row r="737" spans="1:45">
      <c r="A737" s="343">
        <v>791</v>
      </c>
      <c r="B737" s="343" t="s">
        <v>1767</v>
      </c>
      <c r="C737" s="343" t="s">
        <v>2368</v>
      </c>
      <c r="D737" s="343">
        <v>2376</v>
      </c>
      <c r="E737" s="345" t="s">
        <v>195</v>
      </c>
      <c r="F737" s="345" t="s">
        <v>1537</v>
      </c>
      <c r="G737" s="352" t="s">
        <v>1041</v>
      </c>
      <c r="H737" s="343" t="s">
        <v>162</v>
      </c>
      <c r="I737" s="343" t="s">
        <v>1863</v>
      </c>
      <c r="J737" s="346">
        <v>759369.6</v>
      </c>
      <c r="K737" s="347">
        <v>-4.3079889458414546E-2</v>
      </c>
      <c r="L737" s="346">
        <v>836530</v>
      </c>
      <c r="M737" s="346">
        <v>731334</v>
      </c>
      <c r="N737" s="346">
        <v>875257</v>
      </c>
      <c r="O737" s="346">
        <v>551544</v>
      </c>
      <c r="P737" s="346">
        <v>802183</v>
      </c>
      <c r="Q737" s="346">
        <v>-44054.308922952536</v>
      </c>
      <c r="R737" s="346">
        <v>-161227.12784562242</v>
      </c>
      <c r="S737" s="346">
        <v>44037.659119487391</v>
      </c>
      <c r="T737" s="346">
        <v>-1758.8868610220234</v>
      </c>
      <c r="U737" s="346">
        <v>-565.12762029276928</v>
      </c>
      <c r="V737" s="353">
        <f t="shared" si="57"/>
        <v>0.17540361043362018</v>
      </c>
      <c r="W737" s="288">
        <v>0.1861583091398992</v>
      </c>
      <c r="X737" s="288">
        <v>0.16296167522739893</v>
      </c>
      <c r="Y737" s="288">
        <v>0.17491772555647997</v>
      </c>
      <c r="Z737" s="288">
        <v>0.1781536670385053</v>
      </c>
      <c r="AA737" s="288">
        <v>0.16085798010041694</v>
      </c>
      <c r="AB737" s="288">
        <v>0.18937230553902074</v>
      </c>
      <c r="AC737" s="345" t="str">
        <f t="shared" si="58"/>
        <v>Chattogram FR Non-PNP</v>
      </c>
      <c r="AD737" s="363">
        <v>836530</v>
      </c>
      <c r="AE737" s="363">
        <v>731334</v>
      </c>
      <c r="AF737" s="363">
        <v>875257</v>
      </c>
      <c r="AG737" s="363">
        <v>551544</v>
      </c>
      <c r="AH737" s="363">
        <v>802183</v>
      </c>
      <c r="AI737" s="363">
        <v>532311</v>
      </c>
      <c r="AJ737" s="364">
        <f t="shared" si="59"/>
        <v>4329159</v>
      </c>
      <c r="AK737" s="365">
        <v>156180.15100000001</v>
      </c>
      <c r="AL737" s="365">
        <v>119207.27900000001</v>
      </c>
      <c r="AM737" s="365">
        <v>152995.2732</v>
      </c>
      <c r="AN737" s="365">
        <v>98230.164499999999</v>
      </c>
      <c r="AO737" s="365">
        <v>126825.4485</v>
      </c>
      <c r="AP737" s="365">
        <v>100659.821</v>
      </c>
      <c r="AQ737" s="366">
        <f t="shared" si="60"/>
        <v>754098.1372</v>
      </c>
      <c r="AR737" s="288">
        <f t="shared" si="61"/>
        <v>0.17419044604275333</v>
      </c>
      <c r="AS737" s="357" t="s">
        <v>1494</v>
      </c>
    </row>
    <row r="738" spans="1:45" hidden="1">
      <c r="A738" s="343">
        <v>763</v>
      </c>
      <c r="B738" s="343" t="s">
        <v>1739</v>
      </c>
      <c r="C738" s="343" t="s">
        <v>2369</v>
      </c>
      <c r="D738" s="343">
        <v>1338</v>
      </c>
      <c r="E738" s="345" t="s">
        <v>52</v>
      </c>
      <c r="F738" s="345" t="s">
        <v>1537</v>
      </c>
      <c r="G738" s="352" t="s">
        <v>1041</v>
      </c>
      <c r="H738" s="343" t="s">
        <v>52</v>
      </c>
      <c r="I738" s="343" t="s">
        <v>52</v>
      </c>
      <c r="J738" s="346">
        <v>1543772.6</v>
      </c>
      <c r="K738" s="347">
        <v>1.6230941363697588E-2</v>
      </c>
      <c r="L738" s="346">
        <v>1490977</v>
      </c>
      <c r="M738" s="346">
        <v>1458258</v>
      </c>
      <c r="N738" s="346">
        <v>1509490</v>
      </c>
      <c r="O738" s="346">
        <v>1679150</v>
      </c>
      <c r="P738" s="346">
        <v>1580988</v>
      </c>
      <c r="Q738" s="346">
        <v>23778.829825916851</v>
      </c>
      <c r="R738" s="346">
        <v>-80357.423645828036</v>
      </c>
      <c r="S738" s="346">
        <v>50160.25353077444</v>
      </c>
      <c r="T738" s="346">
        <v>71847.259531626594</v>
      </c>
      <c r="U738" s="346">
        <v>59855.49350492502</v>
      </c>
      <c r="V738" s="353">
        <f t="shared" si="57"/>
        <v>0.15781262129758977</v>
      </c>
      <c r="W738" s="288">
        <v>0.160440102401607</v>
      </c>
      <c r="X738" s="288">
        <v>0.15591151732586145</v>
      </c>
      <c r="Y738" s="288">
        <v>0.14808526940844607</v>
      </c>
      <c r="Z738" s="288">
        <v>0.16347730399830118</v>
      </c>
      <c r="AA738" s="288">
        <v>0.15124503099648215</v>
      </c>
      <c r="AB738" s="288">
        <v>0.16771650365484078</v>
      </c>
      <c r="AC738" s="345" t="str">
        <f t="shared" si="58"/>
        <v>Dhaka FR Non-PNP</v>
      </c>
      <c r="AD738" s="363">
        <v>1490977</v>
      </c>
      <c r="AE738" s="363">
        <v>1458258</v>
      </c>
      <c r="AF738" s="363">
        <v>1509490</v>
      </c>
      <c r="AG738" s="363">
        <v>1679150</v>
      </c>
      <c r="AH738" s="363">
        <v>1580988</v>
      </c>
      <c r="AI738" s="363">
        <v>1381872</v>
      </c>
      <c r="AJ738" s="364">
        <f t="shared" si="59"/>
        <v>9100735</v>
      </c>
      <c r="AK738" s="365">
        <v>241538.11199999999</v>
      </c>
      <c r="AL738" s="365">
        <v>227196.4406</v>
      </c>
      <c r="AM738" s="365">
        <v>224310.51120000001</v>
      </c>
      <c r="AN738" s="365">
        <v>274372.78320000001</v>
      </c>
      <c r="AO738" s="365">
        <v>239993.52299999999</v>
      </c>
      <c r="AP738" s="365">
        <v>231728.53079999998</v>
      </c>
      <c r="AQ738" s="366">
        <f t="shared" si="60"/>
        <v>1439139.9008000002</v>
      </c>
      <c r="AR738" s="288">
        <f t="shared" si="61"/>
        <v>0.15813446944669857</v>
      </c>
      <c r="AS738" s="357" t="s">
        <v>1497</v>
      </c>
    </row>
    <row r="739" spans="1:45">
      <c r="A739" s="343">
        <v>790</v>
      </c>
      <c r="B739" s="343" t="s">
        <v>1766</v>
      </c>
      <c r="C739" s="343" t="s">
        <v>2370</v>
      </c>
      <c r="D739" s="343">
        <v>1282</v>
      </c>
      <c r="E739" s="345" t="s">
        <v>195</v>
      </c>
      <c r="F739" s="345" t="s">
        <v>1537</v>
      </c>
      <c r="G739" s="352" t="s">
        <v>1041</v>
      </c>
      <c r="H739" s="343" t="s">
        <v>162</v>
      </c>
      <c r="I739" s="343" t="s">
        <v>1863</v>
      </c>
      <c r="J739" s="346">
        <v>671997</v>
      </c>
      <c r="K739" s="347">
        <v>1.1169052765351704E-2</v>
      </c>
      <c r="L739" s="346">
        <v>659819</v>
      </c>
      <c r="M739" s="346">
        <v>672423</v>
      </c>
      <c r="N739" s="346">
        <v>778325</v>
      </c>
      <c r="O739" s="346">
        <v>554692</v>
      </c>
      <c r="P739" s="346">
        <v>694726</v>
      </c>
      <c r="Q739" s="346">
        <v>-25023.031347411714</v>
      </c>
      <c r="R739" s="346">
        <v>445.9905453719839</v>
      </c>
      <c r="S739" s="346">
        <v>36908.139024780859</v>
      </c>
      <c r="T739" s="346">
        <v>1103.6847365060239</v>
      </c>
      <c r="U739" s="346">
        <v>24093.066796543091</v>
      </c>
      <c r="V739" s="353">
        <f t="shared" si="57"/>
        <v>0.17380836214560547</v>
      </c>
      <c r="W739" s="288">
        <v>0.19011017001257755</v>
      </c>
      <c r="X739" s="288">
        <v>0.16955837310703495</v>
      </c>
      <c r="Y739" s="288">
        <v>0.17435857017765635</v>
      </c>
      <c r="Z739" s="288">
        <v>0.17435379896267361</v>
      </c>
      <c r="AA739" s="288">
        <v>0.15568440815452791</v>
      </c>
      <c r="AB739" s="288">
        <v>0.17878485245916254</v>
      </c>
      <c r="AC739" s="345" t="str">
        <f t="shared" si="58"/>
        <v>Chattogram FR Non-PNP</v>
      </c>
      <c r="AD739" s="363">
        <v>659819</v>
      </c>
      <c r="AE739" s="363">
        <v>672423</v>
      </c>
      <c r="AF739" s="363">
        <v>778325</v>
      </c>
      <c r="AG739" s="363">
        <v>554692</v>
      </c>
      <c r="AH739" s="363">
        <v>694726</v>
      </c>
      <c r="AI739" s="363">
        <v>515928</v>
      </c>
      <c r="AJ739" s="364">
        <f t="shared" si="59"/>
        <v>3875913</v>
      </c>
      <c r="AK739" s="365">
        <v>125563.3654</v>
      </c>
      <c r="AL739" s="365">
        <v>113975.35950000001</v>
      </c>
      <c r="AM739" s="365">
        <v>135039.38749999998</v>
      </c>
      <c r="AN739" s="365">
        <v>96627.346399999995</v>
      </c>
      <c r="AO739" s="365">
        <v>108933.3504</v>
      </c>
      <c r="AP739" s="365">
        <v>92196.333599999998</v>
      </c>
      <c r="AQ739" s="366">
        <f t="shared" si="60"/>
        <v>672335.14280000003</v>
      </c>
      <c r="AR739" s="288">
        <f t="shared" si="61"/>
        <v>0.17346497271739589</v>
      </c>
      <c r="AS739" s="357" t="s">
        <v>1494</v>
      </c>
    </row>
    <row r="740" spans="1:45" hidden="1">
      <c r="A740" s="343">
        <v>784</v>
      </c>
      <c r="B740" s="343" t="s">
        <v>1737</v>
      </c>
      <c r="C740" s="343" t="s">
        <v>2371</v>
      </c>
      <c r="D740" s="343">
        <v>1140</v>
      </c>
      <c r="E740" s="345" t="s">
        <v>52</v>
      </c>
      <c r="F740" s="345" t="s">
        <v>1537</v>
      </c>
      <c r="G740" s="352" t="s">
        <v>1041</v>
      </c>
      <c r="H740" s="343" t="s">
        <v>173</v>
      </c>
      <c r="I740" s="343" t="s">
        <v>52</v>
      </c>
      <c r="J740" s="346">
        <v>833246</v>
      </c>
      <c r="K740" s="347">
        <v>-2.584637136047108E-2</v>
      </c>
      <c r="L740" s="346">
        <v>716773</v>
      </c>
      <c r="M740" s="346">
        <v>641751</v>
      </c>
      <c r="N740" s="346">
        <v>1089562</v>
      </c>
      <c r="O740" s="346">
        <v>741428</v>
      </c>
      <c r="P740" s="346">
        <v>976716</v>
      </c>
      <c r="Q740" s="346">
        <v>-47861.563331036712</v>
      </c>
      <c r="R740" s="346">
        <v>-158441.40392056733</v>
      </c>
      <c r="S740" s="346">
        <v>46141.915101095772</v>
      </c>
      <c r="T740" s="346">
        <v>4186.2218834144878</v>
      </c>
      <c r="U740" s="346">
        <v>48292.902513958368</v>
      </c>
      <c r="V740" s="353">
        <f t="shared" si="57"/>
        <v>0.16579160530730933</v>
      </c>
      <c r="W740" s="288">
        <v>0.16791280760931535</v>
      </c>
      <c r="X740" s="288">
        <v>0.17401885643952889</v>
      </c>
      <c r="Y740" s="288">
        <v>0.15277539559406833</v>
      </c>
      <c r="Z740" s="288">
        <v>0.16099424158862971</v>
      </c>
      <c r="AA740" s="288">
        <v>0.15937681120588545</v>
      </c>
      <c r="AB740" s="288">
        <v>0.17967151940642839</v>
      </c>
      <c r="AC740" s="345" t="str">
        <f t="shared" si="58"/>
        <v>Dhaka FR Non-PNP</v>
      </c>
      <c r="AD740" s="363">
        <v>716773</v>
      </c>
      <c r="AE740" s="363">
        <v>641751</v>
      </c>
      <c r="AF740" s="363">
        <v>1089562</v>
      </c>
      <c r="AG740" s="363">
        <v>741428</v>
      </c>
      <c r="AH740" s="363">
        <v>976716</v>
      </c>
      <c r="AI740" s="363">
        <v>735373</v>
      </c>
      <c r="AJ740" s="364">
        <f t="shared" si="59"/>
        <v>4901603</v>
      </c>
      <c r="AK740" s="365">
        <v>121493.02350000001</v>
      </c>
      <c r="AL740" s="365">
        <v>110574.04190000001</v>
      </c>
      <c r="AM740" s="365">
        <v>166375.96470000001</v>
      </c>
      <c r="AN740" s="365">
        <v>119369.747</v>
      </c>
      <c r="AO740" s="365">
        <v>156665.24639999997</v>
      </c>
      <c r="AP740" s="365">
        <v>132142.39499999999</v>
      </c>
      <c r="AQ740" s="366">
        <f t="shared" si="60"/>
        <v>806620.41850000003</v>
      </c>
      <c r="AR740" s="288">
        <f t="shared" si="61"/>
        <v>0.16456257646733119</v>
      </c>
      <c r="AS740" s="357" t="s">
        <v>1497</v>
      </c>
    </row>
    <row r="741" spans="1:45" hidden="1">
      <c r="A741" s="343">
        <v>684</v>
      </c>
      <c r="B741" s="343" t="s">
        <v>1777</v>
      </c>
      <c r="C741" s="343" t="s">
        <v>2372</v>
      </c>
      <c r="D741" s="343">
        <v>1450</v>
      </c>
      <c r="E741" s="345" t="s">
        <v>159</v>
      </c>
      <c r="F741" s="345" t="s">
        <v>1537</v>
      </c>
      <c r="G741" s="352" t="s">
        <v>1041</v>
      </c>
      <c r="H741" s="343" t="s">
        <v>512</v>
      </c>
      <c r="I741" s="343" t="s">
        <v>1863</v>
      </c>
      <c r="J741" s="346">
        <v>960157</v>
      </c>
      <c r="K741" s="347">
        <v>1.0195547462280397E-2</v>
      </c>
      <c r="L741" s="346">
        <v>1012134</v>
      </c>
      <c r="M741" s="346">
        <v>925475</v>
      </c>
      <c r="N741" s="346">
        <v>1036912</v>
      </c>
      <c r="O741" s="346">
        <v>882207</v>
      </c>
      <c r="P741" s="346">
        <v>944057</v>
      </c>
      <c r="Q741" s="346">
        <v>-27415.77352534089</v>
      </c>
      <c r="R741" s="346">
        <v>-9129.2526030271256</v>
      </c>
      <c r="S741" s="346">
        <v>46871.522447098308</v>
      </c>
      <c r="T741" s="346">
        <v>13106.70794406769</v>
      </c>
      <c r="U741" s="346">
        <v>25513.427060905815</v>
      </c>
      <c r="V741" s="353">
        <f t="shared" si="57"/>
        <v>0.16413368683403115</v>
      </c>
      <c r="W741" s="288">
        <v>0.16630921321561634</v>
      </c>
      <c r="X741" s="288">
        <v>0.15928272532379528</v>
      </c>
      <c r="Y741" s="288">
        <v>0.15513863129794292</v>
      </c>
      <c r="Z741" s="288">
        <v>0.16435932493355343</v>
      </c>
      <c r="AA741" s="288">
        <v>0.16144554251501642</v>
      </c>
      <c r="AB741" s="288">
        <v>0.17826668371826263</v>
      </c>
      <c r="AC741" s="345" t="str">
        <f t="shared" si="58"/>
        <v>Khulna FR Non-PNP</v>
      </c>
      <c r="AD741" s="363">
        <v>1012134</v>
      </c>
      <c r="AE741" s="363">
        <v>925475</v>
      </c>
      <c r="AF741" s="363">
        <v>1036912</v>
      </c>
      <c r="AG741" s="363">
        <v>882207</v>
      </c>
      <c r="AH741" s="363">
        <v>944057</v>
      </c>
      <c r="AI741" s="363">
        <v>841135</v>
      </c>
      <c r="AJ741" s="364">
        <f t="shared" si="59"/>
        <v>5641920</v>
      </c>
      <c r="AK741" s="365">
        <v>171758.97009999998</v>
      </c>
      <c r="AL741" s="365">
        <v>148538.25599999999</v>
      </c>
      <c r="AM741" s="365">
        <v>159684.448</v>
      </c>
      <c r="AN741" s="365">
        <v>144946.61009999999</v>
      </c>
      <c r="AO741" s="365">
        <v>156524.65059999999</v>
      </c>
      <c r="AP741" s="365">
        <v>149874.7536</v>
      </c>
      <c r="AQ741" s="366">
        <f t="shared" si="60"/>
        <v>931327.68839999987</v>
      </c>
      <c r="AR741" s="288">
        <f t="shared" si="61"/>
        <v>0.16507282776076226</v>
      </c>
      <c r="AS741" s="357" t="s">
        <v>1514</v>
      </c>
    </row>
    <row r="742" spans="1:45">
      <c r="A742" s="343">
        <v>792</v>
      </c>
      <c r="B742" s="343" t="s">
        <v>1756</v>
      </c>
      <c r="C742" s="343" t="s">
        <v>2373</v>
      </c>
      <c r="D742" s="343">
        <v>1331</v>
      </c>
      <c r="E742" s="345" t="s">
        <v>195</v>
      </c>
      <c r="F742" s="345" t="s">
        <v>1537</v>
      </c>
      <c r="G742" s="352" t="s">
        <v>1041</v>
      </c>
      <c r="H742" s="343" t="s">
        <v>162</v>
      </c>
      <c r="I742" s="343" t="s">
        <v>1863</v>
      </c>
      <c r="J742" s="346">
        <v>1497521.6</v>
      </c>
      <c r="K742" s="347">
        <v>5.7822140323143742E-2</v>
      </c>
      <c r="L742" s="346">
        <v>1519907</v>
      </c>
      <c r="M742" s="346">
        <v>1417349</v>
      </c>
      <c r="N742" s="346">
        <v>1773863</v>
      </c>
      <c r="O742" s="346">
        <v>1175631</v>
      </c>
      <c r="P742" s="346">
        <v>1600858</v>
      </c>
      <c r="Q742" s="346">
        <v>76126.100262237363</v>
      </c>
      <c r="R742" s="346">
        <v>72219.07473699344</v>
      </c>
      <c r="S742" s="346">
        <v>129963.77721224082</v>
      </c>
      <c r="T742" s="346">
        <v>45321.89750323529</v>
      </c>
      <c r="U742" s="346">
        <v>109318.67074598678</v>
      </c>
      <c r="V742" s="353">
        <f t="shared" si="57"/>
        <v>0.17437897790204601</v>
      </c>
      <c r="W742" s="288">
        <v>0.18147755496087339</v>
      </c>
      <c r="X742" s="288">
        <v>0.18250589567234921</v>
      </c>
      <c r="Y742" s="288">
        <v>0.16247766735243979</v>
      </c>
      <c r="Z742" s="288">
        <v>0.17610135520463305</v>
      </c>
      <c r="AA742" s="288">
        <v>0.16677074114924015</v>
      </c>
      <c r="AB742" s="288">
        <v>0.17694065307274034</v>
      </c>
      <c r="AC742" s="345" t="str">
        <f t="shared" si="58"/>
        <v>Chattogram FR Non-PNP</v>
      </c>
      <c r="AD742" s="363">
        <v>1519907</v>
      </c>
      <c r="AE742" s="363">
        <v>1417349</v>
      </c>
      <c r="AF742" s="363">
        <v>1773863</v>
      </c>
      <c r="AG742" s="363">
        <v>1175631</v>
      </c>
      <c r="AH742" s="363">
        <v>1600858</v>
      </c>
      <c r="AI742" s="363">
        <v>1377019</v>
      </c>
      <c r="AJ742" s="364">
        <f t="shared" si="59"/>
        <v>8864627</v>
      </c>
      <c r="AK742" s="365">
        <v>277383.21000000002</v>
      </c>
      <c r="AL742" s="365">
        <v>263201.70929999999</v>
      </c>
      <c r="AM742" s="365">
        <v>285414.3958</v>
      </c>
      <c r="AN742" s="365">
        <v>207028.61910000001</v>
      </c>
      <c r="AO742" s="365">
        <v>271185.17579999997</v>
      </c>
      <c r="AP742" s="365">
        <v>243040.3235</v>
      </c>
      <c r="AQ742" s="366">
        <f t="shared" si="60"/>
        <v>1547253.4334999998</v>
      </c>
      <c r="AR742" s="288">
        <f t="shared" si="61"/>
        <v>0.17454241825403369</v>
      </c>
      <c r="AS742" s="357" t="s">
        <v>1494</v>
      </c>
    </row>
    <row r="743" spans="1:45" hidden="1">
      <c r="A743" s="343">
        <v>798</v>
      </c>
      <c r="B743" s="343" t="s">
        <v>1774</v>
      </c>
      <c r="C743" s="343" t="s">
        <v>2374</v>
      </c>
      <c r="D743" s="343">
        <v>1345</v>
      </c>
      <c r="E743" s="345" t="s">
        <v>52</v>
      </c>
      <c r="F743" s="345" t="s">
        <v>1537</v>
      </c>
      <c r="G743" s="352" t="s">
        <v>1041</v>
      </c>
      <c r="H743" s="343" t="s">
        <v>79</v>
      </c>
      <c r="I743" s="343" t="s">
        <v>52</v>
      </c>
      <c r="J743" s="346">
        <v>360275.8</v>
      </c>
      <c r="K743" s="347">
        <v>-0.13319740056641147</v>
      </c>
      <c r="L743" s="346">
        <v>323770</v>
      </c>
      <c r="M743" s="346">
        <v>376743</v>
      </c>
      <c r="N743" s="346">
        <v>419544</v>
      </c>
      <c r="O743" s="346">
        <v>295462</v>
      </c>
      <c r="P743" s="346">
        <v>385860</v>
      </c>
      <c r="Q743" s="346">
        <v>-76912.894041042542</v>
      </c>
      <c r="R743" s="346">
        <v>-42621.938298518202</v>
      </c>
      <c r="S743" s="346">
        <v>-31062.091317293147</v>
      </c>
      <c r="T743" s="346">
        <v>-49084.955351121389</v>
      </c>
      <c r="U743" s="346">
        <v>-40257.121226946445</v>
      </c>
      <c r="V743" s="353">
        <f t="shared" si="57"/>
        <v>0.15524372609536516</v>
      </c>
      <c r="W743" s="288">
        <v>0.16252410554015578</v>
      </c>
      <c r="X743" s="288">
        <v>0.15784691281741767</v>
      </c>
      <c r="Y743" s="288">
        <v>0.15028424579158495</v>
      </c>
      <c r="Z743" s="288">
        <v>0.16730670778958084</v>
      </c>
      <c r="AA743" s="288">
        <v>0.1366112742665643</v>
      </c>
      <c r="AB743" s="288">
        <v>0.15688911036688746</v>
      </c>
      <c r="AC743" s="345" t="str">
        <f t="shared" si="58"/>
        <v>Dhaka FR Non-PNP</v>
      </c>
      <c r="AD743" s="363">
        <v>323770</v>
      </c>
      <c r="AE743" s="363">
        <v>376743</v>
      </c>
      <c r="AF743" s="363">
        <v>419544</v>
      </c>
      <c r="AG743" s="363">
        <v>295462</v>
      </c>
      <c r="AH743" s="363">
        <v>385860</v>
      </c>
      <c r="AI743" s="363">
        <v>295403</v>
      </c>
      <c r="AJ743" s="364">
        <f t="shared" si="59"/>
        <v>2096782</v>
      </c>
      <c r="AK743" s="365">
        <v>52677.379000000001</v>
      </c>
      <c r="AL743" s="365">
        <v>59412.371100000004</v>
      </c>
      <c r="AM743" s="365">
        <v>63057.463199999998</v>
      </c>
      <c r="AN743" s="365">
        <v>49430.792600000001</v>
      </c>
      <c r="AO743" s="365">
        <v>53055.612500000003</v>
      </c>
      <c r="AP743" s="365">
        <v>46316.211199999998</v>
      </c>
      <c r="AQ743" s="366">
        <f t="shared" si="60"/>
        <v>323949.8296</v>
      </c>
      <c r="AR743" s="288">
        <f t="shared" si="61"/>
        <v>0.15449857429146185</v>
      </c>
      <c r="AS743" s="357" t="s">
        <v>1497</v>
      </c>
    </row>
    <row r="744" spans="1:45" hidden="1">
      <c r="A744" s="343">
        <v>682</v>
      </c>
      <c r="B744" s="343" t="s">
        <v>1758</v>
      </c>
      <c r="C744" s="343" t="s">
        <v>2375</v>
      </c>
      <c r="D744" s="343">
        <v>850</v>
      </c>
      <c r="E744" s="345" t="s">
        <v>18</v>
      </c>
      <c r="F744" s="345" t="s">
        <v>1537</v>
      </c>
      <c r="G744" s="352" t="s">
        <v>1041</v>
      </c>
      <c r="H744" s="343" t="s">
        <v>153</v>
      </c>
      <c r="I744" s="343" t="s">
        <v>1863</v>
      </c>
      <c r="J744" s="346">
        <v>427838</v>
      </c>
      <c r="K744" s="347">
        <v>-7.7786293937559953E-2</v>
      </c>
      <c r="L744" s="346">
        <v>432418</v>
      </c>
      <c r="M744" s="346">
        <v>433710</v>
      </c>
      <c r="N744" s="346">
        <v>508635</v>
      </c>
      <c r="O744" s="346">
        <v>340995</v>
      </c>
      <c r="P744" s="346">
        <v>423432</v>
      </c>
      <c r="Q744" s="346">
        <v>-53631.991473680551</v>
      </c>
      <c r="R744" s="346">
        <v>-47708.55391047812</v>
      </c>
      <c r="S744" s="346">
        <v>-12892.744162409479</v>
      </c>
      <c r="T744" s="346">
        <v>-33010.448246662767</v>
      </c>
      <c r="U744" s="346">
        <v>-19155.924335057978</v>
      </c>
      <c r="V744" s="353">
        <f t="shared" si="57"/>
        <v>0.15475820471861138</v>
      </c>
      <c r="W744" s="288">
        <v>0.15283418307412533</v>
      </c>
      <c r="X744" s="288">
        <v>0.14716470077309998</v>
      </c>
      <c r="Y744" s="288">
        <v>0.14507497561927518</v>
      </c>
      <c r="Z744" s="288">
        <v>0.15522518199909369</v>
      </c>
      <c r="AA744" s="288">
        <v>0.15849752805499986</v>
      </c>
      <c r="AB744" s="288">
        <v>0.16975265879107421</v>
      </c>
      <c r="AC744" s="345" t="str">
        <f t="shared" si="58"/>
        <v>Mymensingh FR Non-PNP</v>
      </c>
      <c r="AD744" s="363">
        <v>432418</v>
      </c>
      <c r="AE744" s="363">
        <v>433710</v>
      </c>
      <c r="AF744" s="363">
        <v>508635</v>
      </c>
      <c r="AG744" s="363">
        <v>340995</v>
      </c>
      <c r="AH744" s="363">
        <v>423432</v>
      </c>
      <c r="AI744" s="363">
        <v>327169</v>
      </c>
      <c r="AJ744" s="364">
        <f t="shared" si="59"/>
        <v>2466359</v>
      </c>
      <c r="AK744" s="365">
        <v>68235.402600000001</v>
      </c>
      <c r="AL744" s="365">
        <v>63712.292800000003</v>
      </c>
      <c r="AM744" s="365">
        <v>73803.083599999998</v>
      </c>
      <c r="AN744" s="365">
        <v>53263.262800000004</v>
      </c>
      <c r="AO744" s="365">
        <v>66648.511599999998</v>
      </c>
      <c r="AP744" s="365">
        <v>55484.809600000001</v>
      </c>
      <c r="AQ744" s="366">
        <f t="shared" si="60"/>
        <v>381147.36299999995</v>
      </c>
      <c r="AR744" s="288">
        <f t="shared" si="61"/>
        <v>0.15453847675865515</v>
      </c>
      <c r="AS744" s="357" t="s">
        <v>1515</v>
      </c>
    </row>
    <row r="745" spans="1:45" hidden="1">
      <c r="A745" s="343">
        <v>672</v>
      </c>
      <c r="B745" s="343" t="s">
        <v>1773</v>
      </c>
      <c r="C745" s="343" t="s">
        <v>2376</v>
      </c>
      <c r="D745" s="343">
        <v>1500</v>
      </c>
      <c r="E745" s="345" t="s">
        <v>52</v>
      </c>
      <c r="F745" s="345" t="s">
        <v>1537</v>
      </c>
      <c r="G745" s="352" t="s">
        <v>1041</v>
      </c>
      <c r="H745" s="343" t="s">
        <v>52</v>
      </c>
      <c r="I745" s="343" t="s">
        <v>52</v>
      </c>
      <c r="J745" s="346">
        <v>1280202</v>
      </c>
      <c r="K745" s="347">
        <v>1.9869228874749893E-2</v>
      </c>
      <c r="L745" s="346">
        <v>1265172</v>
      </c>
      <c r="M745" s="346">
        <v>1237516</v>
      </c>
      <c r="N745" s="346">
        <v>1278692</v>
      </c>
      <c r="O745" s="346">
        <v>1182590</v>
      </c>
      <c r="P745" s="346">
        <v>1437040</v>
      </c>
      <c r="Q745" s="346">
        <v>-60728.008849878039</v>
      </c>
      <c r="R745" s="346">
        <v>13686.017438685318</v>
      </c>
      <c r="S745" s="346">
        <v>73739.258099445695</v>
      </c>
      <c r="T745" s="346">
        <v>39520.376951591519</v>
      </c>
      <c r="U745" s="346">
        <v>60965.489079718333</v>
      </c>
      <c r="V745" s="353">
        <f t="shared" si="57"/>
        <v>0.16441954386967036</v>
      </c>
      <c r="W745" s="288">
        <v>0.16850906178822853</v>
      </c>
      <c r="X745" s="288">
        <v>0.16977056415427716</v>
      </c>
      <c r="Y745" s="288">
        <v>0.16549659099916667</v>
      </c>
      <c r="Z745" s="288">
        <v>0.17634944501753608</v>
      </c>
      <c r="AA745" s="288">
        <v>0.14328354455381936</v>
      </c>
      <c r="AB745" s="288">
        <v>0.16310805670499426</v>
      </c>
      <c r="AC745" s="345" t="str">
        <f t="shared" si="58"/>
        <v>Dhaka FR Non-PNP</v>
      </c>
      <c r="AD745" s="363">
        <v>1265172</v>
      </c>
      <c r="AE745" s="363">
        <v>1237516</v>
      </c>
      <c r="AF745" s="363">
        <v>1278692</v>
      </c>
      <c r="AG745" s="363">
        <v>1182590</v>
      </c>
      <c r="AH745" s="363">
        <v>1437040</v>
      </c>
      <c r="AI745" s="363">
        <v>1074103</v>
      </c>
      <c r="AJ745" s="364">
        <f t="shared" si="59"/>
        <v>7475113</v>
      </c>
      <c r="AK745" s="365">
        <v>213307.99919999999</v>
      </c>
      <c r="AL745" s="365">
        <v>210130.04700000002</v>
      </c>
      <c r="AM745" s="365">
        <v>211495.8222</v>
      </c>
      <c r="AN745" s="365">
        <v>208490.96960000001</v>
      </c>
      <c r="AO745" s="365">
        <v>205783.98480000001</v>
      </c>
      <c r="AP745" s="365">
        <v>175183.1004</v>
      </c>
      <c r="AQ745" s="366">
        <f t="shared" si="60"/>
        <v>1224391.9232000001</v>
      </c>
      <c r="AR745" s="288">
        <f t="shared" si="61"/>
        <v>0.16379577448528204</v>
      </c>
      <c r="AS745" s="357" t="s">
        <v>1497</v>
      </c>
    </row>
    <row r="746" spans="1:45" hidden="1">
      <c r="A746" s="343">
        <v>677</v>
      </c>
      <c r="B746" s="343" t="s">
        <v>1757</v>
      </c>
      <c r="C746" s="343" t="s">
        <v>2377</v>
      </c>
      <c r="D746" s="343">
        <v>1602</v>
      </c>
      <c r="E746" s="345" t="s">
        <v>389</v>
      </c>
      <c r="F746" s="345" t="s">
        <v>1537</v>
      </c>
      <c r="G746" s="352" t="s">
        <v>1041</v>
      </c>
      <c r="H746" s="343" t="s">
        <v>389</v>
      </c>
      <c r="I746" s="343" t="s">
        <v>1863</v>
      </c>
      <c r="J746" s="346">
        <v>1075694</v>
      </c>
      <c r="K746" s="347">
        <v>2.1723537485128827E-2</v>
      </c>
      <c r="L746" s="346">
        <v>1051499</v>
      </c>
      <c r="M746" s="346">
        <v>1070540</v>
      </c>
      <c r="N746" s="346">
        <v>1189899</v>
      </c>
      <c r="O746" s="346">
        <v>951954</v>
      </c>
      <c r="P746" s="346">
        <v>1114578</v>
      </c>
      <c r="Q746" s="346">
        <v>3056.197640369588</v>
      </c>
      <c r="R746" s="346">
        <v>22818.198319819086</v>
      </c>
      <c r="S746" s="346">
        <v>60344.296839864168</v>
      </c>
      <c r="T746" s="346">
        <v>-6682.1118728776637</v>
      </c>
      <c r="U746" s="346">
        <v>37302.813730465656</v>
      </c>
      <c r="V746" s="353">
        <f t="shared" si="57"/>
        <v>0.15643718074521748</v>
      </c>
      <c r="W746" s="288">
        <v>0.1618777041040956</v>
      </c>
      <c r="X746" s="288">
        <v>0.15653320709378249</v>
      </c>
      <c r="Y746" s="288">
        <v>0.15047424962376874</v>
      </c>
      <c r="Z746" s="288">
        <v>0.16415821640676914</v>
      </c>
      <c r="AA746" s="288">
        <v>0.14906966504446129</v>
      </c>
      <c r="AB746" s="288">
        <v>0.15651004219842757</v>
      </c>
      <c r="AC746" s="345" t="str">
        <f t="shared" si="58"/>
        <v>Rangpur FR Non-PNP</v>
      </c>
      <c r="AD746" s="363">
        <v>1051499</v>
      </c>
      <c r="AE746" s="363">
        <v>1070540</v>
      </c>
      <c r="AF746" s="363">
        <v>1189899</v>
      </c>
      <c r="AG746" s="363">
        <v>951954</v>
      </c>
      <c r="AH746" s="363">
        <v>1114578</v>
      </c>
      <c r="AI746" s="363">
        <v>942491</v>
      </c>
      <c r="AJ746" s="364">
        <f t="shared" si="59"/>
        <v>6320961</v>
      </c>
      <c r="AK746" s="365">
        <v>171499.48689999999</v>
      </c>
      <c r="AL746" s="365">
        <v>167325.2457</v>
      </c>
      <c r="AM746" s="365">
        <v>178008.7408</v>
      </c>
      <c r="AN746" s="365">
        <v>156215.6514</v>
      </c>
      <c r="AO746" s="365">
        <v>165180.6078</v>
      </c>
      <c r="AP746" s="365">
        <v>147280.2396</v>
      </c>
      <c r="AQ746" s="366">
        <f t="shared" si="60"/>
        <v>985509.97219999996</v>
      </c>
      <c r="AR746" s="288">
        <f t="shared" si="61"/>
        <v>0.1559114147674697</v>
      </c>
      <c r="AS746" s="357" t="s">
        <v>1501</v>
      </c>
    </row>
    <row r="747" spans="1:45" hidden="1">
      <c r="A747" s="343">
        <v>675</v>
      </c>
      <c r="B747" s="343" t="s">
        <v>1776</v>
      </c>
      <c r="C747" s="343" t="s">
        <v>2378</v>
      </c>
      <c r="D747" s="343">
        <v>633</v>
      </c>
      <c r="E747" s="345" t="s">
        <v>389</v>
      </c>
      <c r="F747" s="345" t="s">
        <v>1537</v>
      </c>
      <c r="G747" s="352" t="s">
        <v>1041</v>
      </c>
      <c r="H747" s="343" t="s">
        <v>389</v>
      </c>
      <c r="I747" s="343" t="s">
        <v>1863</v>
      </c>
      <c r="J747" s="346">
        <v>672715.6</v>
      </c>
      <c r="K747" s="347">
        <v>1.3547348367814848E-3</v>
      </c>
      <c r="L747" s="346">
        <v>535089</v>
      </c>
      <c r="M747" s="346">
        <v>576026</v>
      </c>
      <c r="N747" s="346">
        <v>793990</v>
      </c>
      <c r="O747" s="346">
        <v>601391</v>
      </c>
      <c r="P747" s="346">
        <v>857082</v>
      </c>
      <c r="Q747" s="346">
        <v>-21476.484632467589</v>
      </c>
      <c r="R747" s="346">
        <v>-6211.9262241459219</v>
      </c>
      <c r="S747" s="346">
        <v>36125.949773491855</v>
      </c>
      <c r="T747" s="346">
        <v>-9937.1372360184905</v>
      </c>
      <c r="U747" s="346">
        <v>6056.3546119719394</v>
      </c>
      <c r="V747" s="353">
        <f t="shared" si="57"/>
        <v>0.15118982368221892</v>
      </c>
      <c r="W747" s="288">
        <v>0.1622408197495725</v>
      </c>
      <c r="X747" s="288">
        <v>0.14845039213971242</v>
      </c>
      <c r="Y747" s="288">
        <v>0.15307436771398383</v>
      </c>
      <c r="Z747" s="288">
        <v>0.15224980136588973</v>
      </c>
      <c r="AA747" s="288">
        <v>0.12964748891542729</v>
      </c>
      <c r="AB747" s="288">
        <v>0.16147607220872773</v>
      </c>
      <c r="AC747" s="345" t="str">
        <f t="shared" si="58"/>
        <v>Rangpur FR Non-PNP</v>
      </c>
      <c r="AD747" s="363">
        <v>535089</v>
      </c>
      <c r="AE747" s="363">
        <v>576026</v>
      </c>
      <c r="AF747" s="363">
        <v>793990</v>
      </c>
      <c r="AG747" s="363">
        <v>601391</v>
      </c>
      <c r="AH747" s="363">
        <v>857082</v>
      </c>
      <c r="AI747" s="363">
        <v>540681</v>
      </c>
      <c r="AJ747" s="364">
        <f t="shared" si="59"/>
        <v>3904259</v>
      </c>
      <c r="AK747" s="365">
        <v>86844.944699999993</v>
      </c>
      <c r="AL747" s="365">
        <v>87268.090499999991</v>
      </c>
      <c r="AM747" s="365">
        <v>121560.02210000002</v>
      </c>
      <c r="AN747" s="365">
        <v>85270.428</v>
      </c>
      <c r="AO747" s="365">
        <v>103106.8443</v>
      </c>
      <c r="AP747" s="365">
        <v>87211.683999999994</v>
      </c>
      <c r="AQ747" s="366">
        <f t="shared" si="60"/>
        <v>571262.01359999995</v>
      </c>
      <c r="AR747" s="288">
        <f t="shared" si="61"/>
        <v>0.14631765300406555</v>
      </c>
      <c r="AS747" s="357" t="s">
        <v>1501</v>
      </c>
    </row>
    <row r="748" spans="1:45" hidden="1">
      <c r="A748" s="343">
        <v>681</v>
      </c>
      <c r="B748" s="343" t="s">
        <v>1765</v>
      </c>
      <c r="C748" s="343" t="s">
        <v>2379</v>
      </c>
      <c r="D748" s="343">
        <v>1216</v>
      </c>
      <c r="E748" s="345" t="s">
        <v>52</v>
      </c>
      <c r="F748" s="345" t="s">
        <v>1537</v>
      </c>
      <c r="G748" s="352" t="s">
        <v>1041</v>
      </c>
      <c r="H748" s="343" t="s">
        <v>1098</v>
      </c>
      <c r="I748" s="343" t="s">
        <v>52</v>
      </c>
      <c r="J748" s="346">
        <v>860609.4</v>
      </c>
      <c r="K748" s="347">
        <v>1.9212341988324822E-2</v>
      </c>
      <c r="L748" s="346">
        <v>906750</v>
      </c>
      <c r="M748" s="346">
        <v>851045</v>
      </c>
      <c r="N748" s="346">
        <v>951681</v>
      </c>
      <c r="O748" s="346">
        <v>684993</v>
      </c>
      <c r="P748" s="346">
        <v>908578</v>
      </c>
      <c r="Q748" s="346">
        <v>-13288.686429724912</v>
      </c>
      <c r="R748" s="346">
        <v>11621.740786711103</v>
      </c>
      <c r="S748" s="346">
        <v>52321.708849105518</v>
      </c>
      <c r="T748" s="346">
        <v>-12000.42693133821</v>
      </c>
      <c r="U748" s="346">
        <v>44017.274281081656</v>
      </c>
      <c r="V748" s="353">
        <f t="shared" si="57"/>
        <v>0.16735039567644541</v>
      </c>
      <c r="W748" s="288">
        <v>0.15623869616845615</v>
      </c>
      <c r="X748" s="288">
        <v>0.15917834438052278</v>
      </c>
      <c r="Y748" s="288">
        <v>0.16753123732616163</v>
      </c>
      <c r="Z748" s="288">
        <v>0.1787954536381049</v>
      </c>
      <c r="AA748" s="288">
        <v>0.16263834947430481</v>
      </c>
      <c r="AB748" s="288">
        <v>0.17972029307112236</v>
      </c>
      <c r="AC748" s="345" t="str">
        <f t="shared" si="58"/>
        <v>Dhaka FR Non-PNP</v>
      </c>
      <c r="AD748" s="363">
        <v>906750</v>
      </c>
      <c r="AE748" s="363">
        <v>851045</v>
      </c>
      <c r="AF748" s="363">
        <v>951681</v>
      </c>
      <c r="AG748" s="363">
        <v>684993</v>
      </c>
      <c r="AH748" s="363">
        <v>908578</v>
      </c>
      <c r="AI748" s="363">
        <v>698733</v>
      </c>
      <c r="AJ748" s="364">
        <f t="shared" si="59"/>
        <v>5001780</v>
      </c>
      <c r="AK748" s="365">
        <v>142812.9675</v>
      </c>
      <c r="AL748" s="365">
        <v>134294.7432</v>
      </c>
      <c r="AM748" s="365">
        <v>159216.39860000001</v>
      </c>
      <c r="AN748" s="365">
        <v>122134.07359999999</v>
      </c>
      <c r="AO748" s="365">
        <v>147643.6</v>
      </c>
      <c r="AP748" s="365">
        <v>125562.49980000001</v>
      </c>
      <c r="AQ748" s="366">
        <f t="shared" si="60"/>
        <v>831664.28269999998</v>
      </c>
      <c r="AR748" s="288">
        <f t="shared" si="61"/>
        <v>0.16627366311593073</v>
      </c>
      <c r="AS748" s="357" t="s">
        <v>1497</v>
      </c>
    </row>
    <row r="749" spans="1:45" hidden="1">
      <c r="A749" s="343">
        <v>786</v>
      </c>
      <c r="B749" s="343" t="s">
        <v>1763</v>
      </c>
      <c r="C749" s="343" t="s">
        <v>2380</v>
      </c>
      <c r="D749" s="343">
        <v>2000</v>
      </c>
      <c r="E749" s="345" t="s">
        <v>159</v>
      </c>
      <c r="F749" s="345" t="s">
        <v>1537</v>
      </c>
      <c r="G749" s="352" t="s">
        <v>1041</v>
      </c>
      <c r="H749" s="343" t="s">
        <v>156</v>
      </c>
      <c r="I749" s="343" t="s">
        <v>1863</v>
      </c>
      <c r="J749" s="346">
        <v>1167808</v>
      </c>
      <c r="K749" s="347">
        <v>2.0532483960723668E-2</v>
      </c>
      <c r="L749" s="346">
        <v>1187498</v>
      </c>
      <c r="M749" s="346">
        <v>1055322</v>
      </c>
      <c r="N749" s="346">
        <v>1423281</v>
      </c>
      <c r="O749" s="346">
        <v>927735</v>
      </c>
      <c r="P749" s="346">
        <v>1245204</v>
      </c>
      <c r="Q749" s="346">
        <v>3970.3000120761862</v>
      </c>
      <c r="R749" s="346">
        <v>11338.310306714731</v>
      </c>
      <c r="S749" s="346">
        <v>41839.715295579401</v>
      </c>
      <c r="T749" s="346">
        <v>9894.6362764973601</v>
      </c>
      <c r="U749" s="346">
        <v>52847.033255156246</v>
      </c>
      <c r="V749" s="353">
        <f t="shared" si="57"/>
        <v>0.15086753781529119</v>
      </c>
      <c r="W749" s="288">
        <v>0.15355490964206267</v>
      </c>
      <c r="X749" s="288">
        <v>0.15880767025871728</v>
      </c>
      <c r="Y749" s="288">
        <v>0.1304966215406741</v>
      </c>
      <c r="Z749" s="288">
        <v>0.15889124381203953</v>
      </c>
      <c r="AA749" s="288">
        <v>0.14642420346158849</v>
      </c>
      <c r="AB749" s="288">
        <v>0.15703057817666513</v>
      </c>
      <c r="AC749" s="345" t="str">
        <f t="shared" si="58"/>
        <v>Khulna FR Non-PNP</v>
      </c>
      <c r="AD749" s="363">
        <v>1187498</v>
      </c>
      <c r="AE749" s="363">
        <v>1055322</v>
      </c>
      <c r="AF749" s="363">
        <v>1423281</v>
      </c>
      <c r="AG749" s="363">
        <v>927735</v>
      </c>
      <c r="AH749" s="363">
        <v>1245204</v>
      </c>
      <c r="AI749" s="363">
        <v>1127182</v>
      </c>
      <c r="AJ749" s="364">
        <f t="shared" si="59"/>
        <v>6966222</v>
      </c>
      <c r="AK749" s="365">
        <v>182993.44179999997</v>
      </c>
      <c r="AL749" s="365">
        <v>168323.859</v>
      </c>
      <c r="AM749" s="365">
        <v>180899.01509999999</v>
      </c>
      <c r="AN749" s="365">
        <v>147231.54450000002</v>
      </c>
      <c r="AO749" s="365">
        <v>182671.2801</v>
      </c>
      <c r="AP749" s="365">
        <v>176570.50020000001</v>
      </c>
      <c r="AQ749" s="366">
        <f t="shared" si="60"/>
        <v>1038689.6406999999</v>
      </c>
      <c r="AR749" s="288">
        <f t="shared" si="61"/>
        <v>0.14910372375442527</v>
      </c>
      <c r="AS749" s="357" t="s">
        <v>1514</v>
      </c>
    </row>
    <row r="750" spans="1:45" hidden="1">
      <c r="A750" s="343">
        <v>683</v>
      </c>
      <c r="B750" s="343" t="s">
        <v>1768</v>
      </c>
      <c r="C750" s="343" t="s">
        <v>2381</v>
      </c>
      <c r="D750" s="343">
        <v>1310</v>
      </c>
      <c r="E750" s="345" t="s">
        <v>52</v>
      </c>
      <c r="F750" s="345" t="s">
        <v>1537</v>
      </c>
      <c r="G750" s="352" t="s">
        <v>1041</v>
      </c>
      <c r="H750" s="343" t="s">
        <v>1098</v>
      </c>
      <c r="I750" s="343" t="s">
        <v>52</v>
      </c>
      <c r="J750" s="346">
        <v>751642.6</v>
      </c>
      <c r="K750" s="347">
        <v>1.4505000057891512E-3</v>
      </c>
      <c r="L750" s="346">
        <v>638495</v>
      </c>
      <c r="M750" s="346">
        <v>772109</v>
      </c>
      <c r="N750" s="346">
        <v>890788</v>
      </c>
      <c r="O750" s="346">
        <v>655334</v>
      </c>
      <c r="P750" s="346">
        <v>801487</v>
      </c>
      <c r="Q750" s="346">
        <v>-43734.066977408656</v>
      </c>
      <c r="R750" s="346">
        <v>2646.3415701850899</v>
      </c>
      <c r="S750" s="346">
        <v>39934.733014040496</v>
      </c>
      <c r="T750" s="346">
        <v>-9115.8923782979546</v>
      </c>
      <c r="U750" s="346">
        <v>15720.172749737889</v>
      </c>
      <c r="V750" s="353">
        <f t="shared" si="57"/>
        <v>0.15732768346716078</v>
      </c>
      <c r="W750" s="288">
        <v>0.15778359325920904</v>
      </c>
      <c r="X750" s="288">
        <v>0.15063171390232138</v>
      </c>
      <c r="Y750" s="288">
        <v>0.14635695644429467</v>
      </c>
      <c r="Z750" s="288">
        <v>0.16856192850418925</v>
      </c>
      <c r="AA750" s="288">
        <v>0.15405904642595675</v>
      </c>
      <c r="AB750" s="288">
        <v>0.16657286226699353</v>
      </c>
      <c r="AC750" s="345" t="str">
        <f t="shared" si="58"/>
        <v>Dhaka FR Non-PNP</v>
      </c>
      <c r="AD750" s="363">
        <v>638495</v>
      </c>
      <c r="AE750" s="363">
        <v>772109</v>
      </c>
      <c r="AF750" s="363">
        <v>890788</v>
      </c>
      <c r="AG750" s="363">
        <v>655334</v>
      </c>
      <c r="AH750" s="363">
        <v>801487</v>
      </c>
      <c r="AI750" s="363">
        <v>632381</v>
      </c>
      <c r="AJ750" s="364">
        <f t="shared" si="59"/>
        <v>4390594</v>
      </c>
      <c r="AK750" s="365">
        <v>102925.394</v>
      </c>
      <c r="AL750" s="365">
        <v>117669.10680000001</v>
      </c>
      <c r="AM750" s="365">
        <v>130233.2056</v>
      </c>
      <c r="AN750" s="365">
        <v>110489.6496</v>
      </c>
      <c r="AO750" s="365">
        <v>124310.78879999999</v>
      </c>
      <c r="AP750" s="365">
        <v>105354.508</v>
      </c>
      <c r="AQ750" s="366">
        <f t="shared" si="60"/>
        <v>690982.65280000004</v>
      </c>
      <c r="AR750" s="288">
        <f t="shared" si="61"/>
        <v>0.15737794312113579</v>
      </c>
      <c r="AS750" s="357" t="s">
        <v>1497</v>
      </c>
    </row>
    <row r="751" spans="1:45" hidden="1">
      <c r="A751" s="343">
        <v>680</v>
      </c>
      <c r="B751" s="343" t="s">
        <v>1775</v>
      </c>
      <c r="C751" s="343" t="s">
        <v>2382</v>
      </c>
      <c r="D751" s="343">
        <v>2440</v>
      </c>
      <c r="E751" s="345" t="s">
        <v>52</v>
      </c>
      <c r="F751" s="345" t="s">
        <v>1537</v>
      </c>
      <c r="G751" s="352" t="s">
        <v>1041</v>
      </c>
      <c r="H751" s="343" t="s">
        <v>103</v>
      </c>
      <c r="I751" s="343" t="s">
        <v>52</v>
      </c>
      <c r="J751" s="346">
        <v>1363304.8</v>
      </c>
      <c r="K751" s="347">
        <v>1.4173125696884932E-2</v>
      </c>
      <c r="L751" s="346">
        <v>1407693</v>
      </c>
      <c r="M751" s="346">
        <v>1400830</v>
      </c>
      <c r="N751" s="346">
        <v>1571332</v>
      </c>
      <c r="O751" s="346">
        <v>1131331</v>
      </c>
      <c r="P751" s="346">
        <v>1305338</v>
      </c>
      <c r="Q751" s="346">
        <v>46666.300154157565</v>
      </c>
      <c r="R751" s="346">
        <v>52296.784411514003</v>
      </c>
      <c r="S751" s="346">
        <v>96935.901452489517</v>
      </c>
      <c r="T751" s="346">
        <v>-160343.30645931675</v>
      </c>
      <c r="U751" s="346">
        <v>61055.771908988536</v>
      </c>
      <c r="V751" s="353">
        <f t="shared" si="57"/>
        <v>0.16027567278660129</v>
      </c>
      <c r="W751" s="288">
        <v>0.15810478119078761</v>
      </c>
      <c r="X751" s="288">
        <v>0.16065752060211452</v>
      </c>
      <c r="Y751" s="288">
        <v>0.15619974963007632</v>
      </c>
      <c r="Z751" s="288">
        <v>0.1717205188996947</v>
      </c>
      <c r="AA751" s="288">
        <v>0.15041330173709627</v>
      </c>
      <c r="AB751" s="288">
        <v>0.16455816465983847</v>
      </c>
      <c r="AC751" s="345" t="str">
        <f t="shared" si="58"/>
        <v>Dhaka FR Non-PNP</v>
      </c>
      <c r="AD751" s="363">
        <v>1407693</v>
      </c>
      <c r="AE751" s="363">
        <v>1400830</v>
      </c>
      <c r="AF751" s="363">
        <v>1571332</v>
      </c>
      <c r="AG751" s="363">
        <v>1131331</v>
      </c>
      <c r="AH751" s="363">
        <v>1305338</v>
      </c>
      <c r="AI751" s="363">
        <v>1012650</v>
      </c>
      <c r="AJ751" s="364">
        <f t="shared" si="59"/>
        <v>7829174</v>
      </c>
      <c r="AK751" s="365">
        <v>222556.10519999999</v>
      </c>
      <c r="AL751" s="365">
        <v>225113.05960000001</v>
      </c>
      <c r="AM751" s="365">
        <v>245913.45800000001</v>
      </c>
      <c r="AN751" s="365">
        <v>194249.70439999999</v>
      </c>
      <c r="AO751" s="365">
        <v>193973.2268</v>
      </c>
      <c r="AP751" s="365">
        <v>166682.51920000001</v>
      </c>
      <c r="AQ751" s="366">
        <f t="shared" si="60"/>
        <v>1248488.0732</v>
      </c>
      <c r="AR751" s="288">
        <f t="shared" si="61"/>
        <v>0.15946612927494011</v>
      </c>
      <c r="AS751" s="357" t="s">
        <v>1497</v>
      </c>
    </row>
    <row r="752" spans="1:45" hidden="1">
      <c r="A752" s="343">
        <v>794</v>
      </c>
      <c r="B752" s="343" t="s">
        <v>1709</v>
      </c>
      <c r="C752" s="343" t="s">
        <v>2383</v>
      </c>
      <c r="D752" s="343">
        <v>1770</v>
      </c>
      <c r="E752" s="345" t="s">
        <v>159</v>
      </c>
      <c r="F752" s="345" t="s">
        <v>1537</v>
      </c>
      <c r="G752" s="352" t="s">
        <v>1041</v>
      </c>
      <c r="H752" s="343" t="s">
        <v>159</v>
      </c>
      <c r="I752" s="343" t="s">
        <v>1863</v>
      </c>
      <c r="J752" s="346">
        <v>1167964.6000000001</v>
      </c>
      <c r="K752" s="347">
        <v>3.5350457929435537E-2</v>
      </c>
      <c r="L752" s="346">
        <v>1113941</v>
      </c>
      <c r="M752" s="346">
        <v>977210</v>
      </c>
      <c r="N752" s="346">
        <v>1328280</v>
      </c>
      <c r="O752" s="346">
        <v>1014978</v>
      </c>
      <c r="P752" s="346">
        <v>1405414</v>
      </c>
      <c r="Q752" s="346">
        <v>26659.688959034131</v>
      </c>
      <c r="R752" s="346">
        <v>8010.6627662946412</v>
      </c>
      <c r="S752" s="346">
        <v>57610.837910812726</v>
      </c>
      <c r="T752" s="346">
        <v>46099.688362471061</v>
      </c>
      <c r="U752" s="346">
        <v>68059.539278237498</v>
      </c>
      <c r="V752" s="353">
        <f t="shared" si="57"/>
        <v>0.15163595534260341</v>
      </c>
      <c r="W752" s="288">
        <v>0.14452619227252542</v>
      </c>
      <c r="X752" s="288">
        <v>0.15601622870869078</v>
      </c>
      <c r="Y752" s="288">
        <v>0.13358253952200097</v>
      </c>
      <c r="Z752" s="288">
        <v>0.16725631927185</v>
      </c>
      <c r="AA752" s="288">
        <v>0.14511836178360302</v>
      </c>
      <c r="AB752" s="288">
        <v>0.16331609049695028</v>
      </c>
      <c r="AC752" s="345" t="str">
        <f t="shared" si="58"/>
        <v>Khulna FR Non-PNP</v>
      </c>
      <c r="AD752" s="363">
        <v>1113941</v>
      </c>
      <c r="AE752" s="363">
        <v>977210</v>
      </c>
      <c r="AF752" s="363">
        <v>1328280</v>
      </c>
      <c r="AG752" s="363">
        <v>1014978</v>
      </c>
      <c r="AH752" s="363">
        <v>1405414</v>
      </c>
      <c r="AI752" s="363">
        <v>1007847</v>
      </c>
      <c r="AJ752" s="364">
        <f t="shared" si="59"/>
        <v>6847670</v>
      </c>
      <c r="AK752" s="365">
        <v>162746.63400000002</v>
      </c>
      <c r="AL752" s="365">
        <v>153617.5692</v>
      </c>
      <c r="AM752" s="365">
        <v>177590.90230000002</v>
      </c>
      <c r="AN752" s="365">
        <v>169805.65210000001</v>
      </c>
      <c r="AO752" s="365">
        <v>203503.80240000002</v>
      </c>
      <c r="AP752" s="365">
        <v>164460.06720000002</v>
      </c>
      <c r="AQ752" s="366">
        <f t="shared" si="60"/>
        <v>1031724.6272000001</v>
      </c>
      <c r="AR752" s="288">
        <f t="shared" si="61"/>
        <v>0.15066798300735873</v>
      </c>
      <c r="AS752" s="357" t="s">
        <v>1514</v>
      </c>
    </row>
    <row r="753" spans="1:45" hidden="1">
      <c r="A753" s="343">
        <v>809</v>
      </c>
      <c r="B753" s="343" t="s">
        <v>1771</v>
      </c>
      <c r="C753" s="343" t="s">
        <v>2384</v>
      </c>
      <c r="D753" s="343">
        <v>1137</v>
      </c>
      <c r="E753" s="345" t="s">
        <v>52</v>
      </c>
      <c r="F753" s="345" t="s">
        <v>1537</v>
      </c>
      <c r="G753" s="352" t="s">
        <v>1041</v>
      </c>
      <c r="H753" s="343" t="s">
        <v>52</v>
      </c>
      <c r="I753" s="343" t="s">
        <v>52</v>
      </c>
      <c r="J753" s="346">
        <v>1219524</v>
      </c>
      <c r="K753" s="347">
        <v>-1.3899407738967369E-3</v>
      </c>
      <c r="L753" s="346">
        <v>893919</v>
      </c>
      <c r="M753" s="346">
        <v>1073737</v>
      </c>
      <c r="N753" s="346">
        <v>1364363</v>
      </c>
      <c r="O753" s="346">
        <v>1259998</v>
      </c>
      <c r="P753" s="346">
        <v>1505603</v>
      </c>
      <c r="Q753" s="346">
        <v>-61227.332032185019</v>
      </c>
      <c r="R753" s="346">
        <v>-52854.569744217617</v>
      </c>
      <c r="S753" s="346">
        <v>31630.239847617981</v>
      </c>
      <c r="T753" s="346">
        <v>18158.336052255443</v>
      </c>
      <c r="U753" s="346">
        <v>55817.995214800991</v>
      </c>
      <c r="V753" s="353">
        <f t="shared" si="57"/>
        <v>0.15042428203594474</v>
      </c>
      <c r="W753" s="288">
        <v>0.15863175332688001</v>
      </c>
      <c r="X753" s="288">
        <v>0.15337155743354697</v>
      </c>
      <c r="Y753" s="288">
        <v>0.1394143694946792</v>
      </c>
      <c r="Z753" s="288">
        <v>0.14619033377151713</v>
      </c>
      <c r="AA753" s="288">
        <v>0.13973034362137524</v>
      </c>
      <c r="AB753" s="288">
        <v>0.16520733456766995</v>
      </c>
      <c r="AC753" s="345" t="str">
        <f t="shared" si="58"/>
        <v>Dhaka FR Non-PNP</v>
      </c>
      <c r="AD753" s="363">
        <v>893919</v>
      </c>
      <c r="AE753" s="363">
        <v>1073737</v>
      </c>
      <c r="AF753" s="363">
        <v>1364363</v>
      </c>
      <c r="AG753" s="363">
        <v>1259998</v>
      </c>
      <c r="AH753" s="363">
        <v>1505603</v>
      </c>
      <c r="AI753" s="363">
        <v>1242920</v>
      </c>
      <c r="AJ753" s="364">
        <f t="shared" si="59"/>
        <v>7340540</v>
      </c>
      <c r="AK753" s="365">
        <v>141775.5534</v>
      </c>
      <c r="AL753" s="365">
        <v>166107.26860000001</v>
      </c>
      <c r="AM753" s="365">
        <v>190055.90520000001</v>
      </c>
      <c r="AN753" s="365">
        <v>184211.56140000001</v>
      </c>
      <c r="AO753" s="365">
        <v>208977.41880000001</v>
      </c>
      <c r="AP753" s="365">
        <v>205326.74960000001</v>
      </c>
      <c r="AQ753" s="366">
        <f t="shared" si="60"/>
        <v>1096454.4570000002</v>
      </c>
      <c r="AR753" s="288">
        <f t="shared" si="61"/>
        <v>0.14936972715903737</v>
      </c>
      <c r="AS753" s="357" t="s">
        <v>1497</v>
      </c>
    </row>
    <row r="754" spans="1:45" hidden="1">
      <c r="A754" s="343">
        <v>688</v>
      </c>
      <c r="B754" s="343" t="s">
        <v>1734</v>
      </c>
      <c r="C754" s="343" t="s">
        <v>2385</v>
      </c>
      <c r="D754" s="343">
        <v>1458</v>
      </c>
      <c r="E754" s="345" t="s">
        <v>52</v>
      </c>
      <c r="F754" s="345" t="s">
        <v>1537</v>
      </c>
      <c r="G754" s="352" t="s">
        <v>1041</v>
      </c>
      <c r="H754" s="343" t="s">
        <v>52</v>
      </c>
      <c r="I754" s="343" t="s">
        <v>52</v>
      </c>
      <c r="J754" s="346">
        <v>1446940.2</v>
      </c>
      <c r="K754" s="347">
        <v>2.8321968545214647E-2</v>
      </c>
      <c r="L754" s="346">
        <v>1437606</v>
      </c>
      <c r="M754" s="346">
        <v>1514178</v>
      </c>
      <c r="N754" s="346">
        <v>1522140</v>
      </c>
      <c r="O754" s="346">
        <v>1255136</v>
      </c>
      <c r="P754" s="346">
        <v>1505641</v>
      </c>
      <c r="Q754" s="346">
        <v>17733.266922027717</v>
      </c>
      <c r="R754" s="346">
        <v>34170.883521204756</v>
      </c>
      <c r="S754" s="346">
        <v>55872.618340276647</v>
      </c>
      <c r="T754" s="346">
        <v>28422.606575375423</v>
      </c>
      <c r="U754" s="346">
        <v>68701.598797148385</v>
      </c>
      <c r="V754" s="353">
        <f t="shared" si="57"/>
        <v>0.16526866650251817</v>
      </c>
      <c r="W754" s="288">
        <v>0.16100867139427621</v>
      </c>
      <c r="X754" s="288">
        <v>0.1649165627239334</v>
      </c>
      <c r="Y754" s="288">
        <v>0.16046630749307225</v>
      </c>
      <c r="Z754" s="288">
        <v>0.16674290251356017</v>
      </c>
      <c r="AA754" s="288">
        <v>0.15961594574624552</v>
      </c>
      <c r="AB754" s="288">
        <v>0.1788616091440216</v>
      </c>
      <c r="AC754" s="345" t="str">
        <f t="shared" si="58"/>
        <v>Dhaka FR Non-PNP</v>
      </c>
      <c r="AD754" s="363">
        <v>1437606</v>
      </c>
      <c r="AE754" s="363">
        <v>1514178</v>
      </c>
      <c r="AF754" s="363">
        <v>1522140</v>
      </c>
      <c r="AG754" s="363">
        <v>1255136</v>
      </c>
      <c r="AH754" s="363">
        <v>1505641</v>
      </c>
      <c r="AI754" s="363">
        <v>1177060</v>
      </c>
      <c r="AJ754" s="364">
        <f t="shared" si="59"/>
        <v>8411761</v>
      </c>
      <c r="AK754" s="365">
        <v>235767.38400000002</v>
      </c>
      <c r="AL754" s="365">
        <v>249385.28130000003</v>
      </c>
      <c r="AM754" s="365">
        <v>244303.3095</v>
      </c>
      <c r="AN754" s="365">
        <v>209231.00449999998</v>
      </c>
      <c r="AO754" s="365">
        <v>242558.76509999999</v>
      </c>
      <c r="AP754" s="365">
        <v>210202.37700000001</v>
      </c>
      <c r="AQ754" s="366">
        <f t="shared" si="60"/>
        <v>1391448.1214000001</v>
      </c>
      <c r="AR754" s="288">
        <f t="shared" si="61"/>
        <v>0.16541698241307617</v>
      </c>
      <c r="AS754" s="357" t="s">
        <v>1497</v>
      </c>
    </row>
    <row r="755" spans="1:45" hidden="1">
      <c r="A755" s="343">
        <v>685</v>
      </c>
      <c r="B755" s="343" t="s">
        <v>1706</v>
      </c>
      <c r="C755" s="343" t="s">
        <v>2386</v>
      </c>
      <c r="D755" s="343">
        <v>4000</v>
      </c>
      <c r="E755" s="345" t="s">
        <v>107</v>
      </c>
      <c r="F755" s="345" t="s">
        <v>1537</v>
      </c>
      <c r="G755" s="352" t="s">
        <v>1041</v>
      </c>
      <c r="H755" s="343" t="s">
        <v>236</v>
      </c>
      <c r="I755" s="343" t="s">
        <v>1863</v>
      </c>
      <c r="J755" s="346">
        <v>588023.4</v>
      </c>
      <c r="K755" s="347">
        <v>1.0306429855468314E-3</v>
      </c>
      <c r="L755" s="346">
        <v>535448</v>
      </c>
      <c r="M755" s="346">
        <v>594210</v>
      </c>
      <c r="N755" s="346">
        <v>700255</v>
      </c>
      <c r="O755" s="346">
        <v>507164</v>
      </c>
      <c r="P755" s="346">
        <v>603040</v>
      </c>
      <c r="Q755" s="346">
        <v>-17792.046232992143</v>
      </c>
      <c r="R755" s="346">
        <v>-19134.082437569581</v>
      </c>
      <c r="S755" s="346">
        <v>27557.372933680468</v>
      </c>
      <c r="T755" s="346">
        <v>1271.6251588767191</v>
      </c>
      <c r="U755" s="346">
        <v>11127.34154074153</v>
      </c>
      <c r="V755" s="353">
        <f t="shared" si="57"/>
        <v>0.14131504064518316</v>
      </c>
      <c r="W755" s="288">
        <v>0.15802301571719296</v>
      </c>
      <c r="X755" s="288">
        <v>0.13473694998409291</v>
      </c>
      <c r="Y755" s="288">
        <v>0.1386625068163562</v>
      </c>
      <c r="Z755" s="288">
        <v>0.14510803932062352</v>
      </c>
      <c r="AA755" s="288">
        <v>0.130768368088133</v>
      </c>
      <c r="AB755" s="288">
        <v>0.14059136394470026</v>
      </c>
      <c r="AC755" s="345" t="str">
        <f t="shared" si="58"/>
        <v>Rajshahi FR Non-PNP</v>
      </c>
      <c r="AD755" s="363">
        <v>535448</v>
      </c>
      <c r="AE755" s="363">
        <v>594210</v>
      </c>
      <c r="AF755" s="363">
        <v>700255</v>
      </c>
      <c r="AG755" s="363">
        <v>507164</v>
      </c>
      <c r="AH755" s="363">
        <v>603040</v>
      </c>
      <c r="AI755" s="363">
        <v>538745</v>
      </c>
      <c r="AJ755" s="364">
        <f t="shared" si="59"/>
        <v>3478862</v>
      </c>
      <c r="AK755" s="365">
        <v>86207.289000000004</v>
      </c>
      <c r="AL755" s="365">
        <v>80039.817599999995</v>
      </c>
      <c r="AM755" s="365">
        <v>96565.164499999999</v>
      </c>
      <c r="AN755" s="365">
        <v>73589.786600000007</v>
      </c>
      <c r="AO755" s="365">
        <v>81591.312000000005</v>
      </c>
      <c r="AP755" s="365">
        <v>74721.157500000001</v>
      </c>
      <c r="AQ755" s="366">
        <f t="shared" si="60"/>
        <v>492714.52720000001</v>
      </c>
      <c r="AR755" s="288">
        <f t="shared" si="61"/>
        <v>0.14163094920120431</v>
      </c>
      <c r="AS755" s="357" t="s">
        <v>1499</v>
      </c>
    </row>
    <row r="756" spans="1:45" hidden="1">
      <c r="A756" s="343">
        <v>825</v>
      </c>
      <c r="B756" s="343" t="s">
        <v>1772</v>
      </c>
      <c r="C756" s="343" t="s">
        <v>2387</v>
      </c>
      <c r="D756" s="343">
        <v>1751</v>
      </c>
      <c r="E756" s="345" t="s">
        <v>189</v>
      </c>
      <c r="F756" s="345" t="s">
        <v>1537</v>
      </c>
      <c r="G756" s="352" t="s">
        <v>1041</v>
      </c>
      <c r="H756" s="343" t="s">
        <v>189</v>
      </c>
      <c r="I756" s="343" t="s">
        <v>1863</v>
      </c>
      <c r="J756" s="346">
        <v>1037442.4</v>
      </c>
      <c r="K756" s="347">
        <v>3.4007647695060886E-2</v>
      </c>
      <c r="L756" s="346">
        <v>1097177</v>
      </c>
      <c r="M756" s="346">
        <v>966315</v>
      </c>
      <c r="N756" s="346">
        <v>1087183</v>
      </c>
      <c r="O756" s="346">
        <v>955468</v>
      </c>
      <c r="P756" s="346">
        <v>1081069</v>
      </c>
      <c r="Q756" s="346">
        <v>-17422.870702522807</v>
      </c>
      <c r="R756" s="346">
        <v>55352.938992130323</v>
      </c>
      <c r="S756" s="346">
        <v>62227.984023008816</v>
      </c>
      <c r="T756" s="346">
        <v>31040.074245684111</v>
      </c>
      <c r="U756" s="346">
        <v>45206.751657291752</v>
      </c>
      <c r="V756" s="353">
        <f t="shared" si="57"/>
        <v>0.15377405351876008</v>
      </c>
      <c r="W756" s="288">
        <v>0.14680199329635366</v>
      </c>
      <c r="X756" s="288">
        <v>0.15340445497814326</v>
      </c>
      <c r="Y756" s="288">
        <v>0.15135878215328541</v>
      </c>
      <c r="Z756" s="288">
        <v>0.16680294563510487</v>
      </c>
      <c r="AA756" s="288">
        <v>0.15192128939748847</v>
      </c>
      <c r="AB756" s="288">
        <v>0.15235485565218479</v>
      </c>
      <c r="AC756" s="345" t="str">
        <f t="shared" si="58"/>
        <v>Barishal FR Non-PNP</v>
      </c>
      <c r="AD756" s="363">
        <v>1097177</v>
      </c>
      <c r="AE756" s="363">
        <v>966315</v>
      </c>
      <c r="AF756" s="363">
        <v>1087183</v>
      </c>
      <c r="AG756" s="363">
        <v>955468</v>
      </c>
      <c r="AH756" s="363">
        <v>1081069</v>
      </c>
      <c r="AI756" s="363">
        <v>1068226</v>
      </c>
      <c r="AJ756" s="364">
        <f t="shared" si="59"/>
        <v>6255438</v>
      </c>
      <c r="AK756" s="365">
        <v>170611.179</v>
      </c>
      <c r="AL756" s="365">
        <v>148716.0324</v>
      </c>
      <c r="AM756" s="365">
        <v>162751.4448</v>
      </c>
      <c r="AN756" s="365">
        <v>159371.89560000002</v>
      </c>
      <c r="AO756" s="365">
        <v>168214.95879999999</v>
      </c>
      <c r="AP756" s="365">
        <v>162690.8198</v>
      </c>
      <c r="AQ756" s="366">
        <f t="shared" si="60"/>
        <v>972356.33040000009</v>
      </c>
      <c r="AR756" s="288">
        <f t="shared" si="61"/>
        <v>0.15544176609215854</v>
      </c>
      <c r="AS756" s="357" t="s">
        <v>1495</v>
      </c>
    </row>
    <row r="757" spans="1:45" hidden="1">
      <c r="A757" s="343">
        <v>819</v>
      </c>
      <c r="B757" s="343" t="s">
        <v>1746</v>
      </c>
      <c r="C757" s="343" t="s">
        <v>2388</v>
      </c>
      <c r="D757" s="343">
        <v>985</v>
      </c>
      <c r="E757" s="345" t="s">
        <v>189</v>
      </c>
      <c r="F757" s="345" t="s">
        <v>1537</v>
      </c>
      <c r="G757" s="352" t="s">
        <v>1041</v>
      </c>
      <c r="H757" s="343" t="s">
        <v>1139</v>
      </c>
      <c r="I757" s="343" t="s">
        <v>1863</v>
      </c>
      <c r="J757" s="346">
        <v>598017.19999999995</v>
      </c>
      <c r="K757" s="347">
        <v>-3.052250788268469E-2</v>
      </c>
      <c r="L757" s="346">
        <v>570925</v>
      </c>
      <c r="M757" s="346">
        <v>719605</v>
      </c>
      <c r="N757" s="346">
        <v>765828</v>
      </c>
      <c r="O757" s="346">
        <v>343128</v>
      </c>
      <c r="P757" s="346">
        <v>590600</v>
      </c>
      <c r="Q757" s="346">
        <v>-59114.210844827714</v>
      </c>
      <c r="R757" s="346">
        <v>-18700.308176506398</v>
      </c>
      <c r="S757" s="346">
        <v>17349.285257600131</v>
      </c>
      <c r="T757" s="346">
        <v>-35007.221204999878</v>
      </c>
      <c r="U757" s="346">
        <v>4207.5314638287382</v>
      </c>
      <c r="V757" s="353">
        <f t="shared" si="57"/>
        <v>0.14254376249024872</v>
      </c>
      <c r="W757" s="288">
        <v>0.12098466359224053</v>
      </c>
      <c r="X757" s="288">
        <v>0.13587828002819458</v>
      </c>
      <c r="Y757" s="288">
        <v>0.14914924089381557</v>
      </c>
      <c r="Z757" s="288">
        <v>0.16158434560334933</v>
      </c>
      <c r="AA757" s="288">
        <v>0.14488544002866779</v>
      </c>
      <c r="AB757" s="288">
        <v>0.14278060479522464</v>
      </c>
      <c r="AC757" s="345" t="str">
        <f t="shared" si="58"/>
        <v>Barishal FR Non-PNP</v>
      </c>
      <c r="AD757" s="363">
        <v>570925</v>
      </c>
      <c r="AE757" s="363">
        <v>719605</v>
      </c>
      <c r="AF757" s="363">
        <v>765828</v>
      </c>
      <c r="AG757" s="363">
        <v>343128</v>
      </c>
      <c r="AH757" s="363">
        <v>590600</v>
      </c>
      <c r="AI757" s="363">
        <v>391401</v>
      </c>
      <c r="AJ757" s="364">
        <f t="shared" si="59"/>
        <v>3381487</v>
      </c>
      <c r="AK757" s="365">
        <v>68853.554999999993</v>
      </c>
      <c r="AL757" s="365">
        <v>97794.5913</v>
      </c>
      <c r="AM757" s="365">
        <v>109495.38160000001</v>
      </c>
      <c r="AN757" s="365">
        <v>55449.646399999998</v>
      </c>
      <c r="AO757" s="365">
        <v>87172.707600000009</v>
      </c>
      <c r="AP757" s="365">
        <v>55892.205600000001</v>
      </c>
      <c r="AQ757" s="366">
        <f t="shared" si="60"/>
        <v>474658.08749999997</v>
      </c>
      <c r="AR757" s="288">
        <f t="shared" si="61"/>
        <v>0.14036963250191409</v>
      </c>
      <c r="AS757" s="357" t="s">
        <v>1495</v>
      </c>
    </row>
    <row r="758" spans="1:45" hidden="1">
      <c r="A758" s="343">
        <v>785</v>
      </c>
      <c r="B758" s="343" t="s">
        <v>1769</v>
      </c>
      <c r="C758" s="343" t="s">
        <v>2389</v>
      </c>
      <c r="D758" s="343">
        <v>1118</v>
      </c>
      <c r="E758" s="345" t="s">
        <v>159</v>
      </c>
      <c r="F758" s="345" t="s">
        <v>1537</v>
      </c>
      <c r="G758" s="352" t="s">
        <v>1041</v>
      </c>
      <c r="H758" s="343" t="s">
        <v>159</v>
      </c>
      <c r="I758" s="343" t="s">
        <v>1863</v>
      </c>
      <c r="J758" s="346">
        <v>819191.8</v>
      </c>
      <c r="K758" s="347">
        <v>-8.5562954059324233E-3</v>
      </c>
      <c r="L758" s="346">
        <v>717121</v>
      </c>
      <c r="M758" s="346">
        <v>849852</v>
      </c>
      <c r="N758" s="346">
        <v>1019173</v>
      </c>
      <c r="O758" s="346">
        <v>651906</v>
      </c>
      <c r="P758" s="346">
        <v>857907</v>
      </c>
      <c r="Q758" s="346">
        <v>-15723.852320502789</v>
      </c>
      <c r="R758" s="346">
        <v>-8011.2800586076046</v>
      </c>
      <c r="S758" s="346">
        <v>13021.975968100334</v>
      </c>
      <c r="T758" s="346">
        <v>-31115.693992293469</v>
      </c>
      <c r="U758" s="346">
        <v>6782.6152287159639</v>
      </c>
      <c r="V758" s="353">
        <f t="shared" si="57"/>
        <v>0.15331913368246244</v>
      </c>
      <c r="W758" s="288">
        <v>0.15226387141921199</v>
      </c>
      <c r="X758" s="288">
        <v>0.14434274562941149</v>
      </c>
      <c r="Y758" s="288">
        <v>0.13341288805295426</v>
      </c>
      <c r="Z758" s="288">
        <v>0.16665021819054421</v>
      </c>
      <c r="AA758" s="288">
        <v>0.15233088765929129</v>
      </c>
      <c r="AB758" s="288">
        <v>0.17091419114336145</v>
      </c>
      <c r="AC758" s="345" t="str">
        <f t="shared" si="58"/>
        <v>Khulna FR Non-PNP</v>
      </c>
      <c r="AD758" s="363">
        <v>717121</v>
      </c>
      <c r="AE758" s="363">
        <v>849852</v>
      </c>
      <c r="AF758" s="363">
        <v>1019173</v>
      </c>
      <c r="AG758" s="363">
        <v>651906</v>
      </c>
      <c r="AH758" s="363">
        <v>857907</v>
      </c>
      <c r="AI758" s="363">
        <v>643055</v>
      </c>
      <c r="AJ758" s="364">
        <f t="shared" si="59"/>
        <v>4739014</v>
      </c>
      <c r="AK758" s="365">
        <v>110508.3461</v>
      </c>
      <c r="AL758" s="365">
        <v>122803.46949999999</v>
      </c>
      <c r="AM758" s="365">
        <v>135855.76089999999</v>
      </c>
      <c r="AN758" s="365">
        <v>108672.56349999999</v>
      </c>
      <c r="AO758" s="365">
        <v>137865.8156</v>
      </c>
      <c r="AP758" s="365">
        <v>109890.2381</v>
      </c>
      <c r="AQ758" s="366">
        <f t="shared" si="60"/>
        <v>725596.19369999995</v>
      </c>
      <c r="AR758" s="288">
        <f t="shared" si="61"/>
        <v>0.1531112154764683</v>
      </c>
      <c r="AS758" s="357" t="s">
        <v>1514</v>
      </c>
    </row>
    <row r="759" spans="1:45" hidden="1">
      <c r="A759" s="343">
        <v>808</v>
      </c>
      <c r="B759" s="343" t="s">
        <v>1762</v>
      </c>
      <c r="C759" s="343" t="s">
        <v>2390</v>
      </c>
      <c r="D759" s="343">
        <v>660</v>
      </c>
      <c r="E759" s="345" t="s">
        <v>159</v>
      </c>
      <c r="F759" s="345" t="s">
        <v>1537</v>
      </c>
      <c r="G759" s="352" t="s">
        <v>1041</v>
      </c>
      <c r="H759" s="343" t="s">
        <v>159</v>
      </c>
      <c r="I759" s="343" t="s">
        <v>1863</v>
      </c>
      <c r="J759" s="346">
        <v>496784</v>
      </c>
      <c r="K759" s="347">
        <v>-3.7750113965844788E-2</v>
      </c>
      <c r="L759" s="346">
        <v>470607</v>
      </c>
      <c r="M759" s="346">
        <v>475456</v>
      </c>
      <c r="N759" s="346">
        <v>570501</v>
      </c>
      <c r="O759" s="346">
        <v>428878</v>
      </c>
      <c r="P759" s="346">
        <v>538478</v>
      </c>
      <c r="Q759" s="346">
        <v>-15120.909758983573</v>
      </c>
      <c r="R759" s="346">
        <v>-28458.955899356792</v>
      </c>
      <c r="S759" s="346">
        <v>2370.0832575870445</v>
      </c>
      <c r="T759" s="346">
        <v>-27617.462556992672</v>
      </c>
      <c r="U759" s="346">
        <v>-24941.018124295209</v>
      </c>
      <c r="V759" s="353">
        <f t="shared" si="57"/>
        <v>0.15498202792356769</v>
      </c>
      <c r="W759" s="288">
        <v>0.16080502940785452</v>
      </c>
      <c r="X759" s="288">
        <v>0.14954863968175439</v>
      </c>
      <c r="Y759" s="288">
        <v>0.15172411556868851</v>
      </c>
      <c r="Z759" s="288">
        <v>0.15781816830380974</v>
      </c>
      <c r="AA759" s="288">
        <v>0.14661543597083823</v>
      </c>
      <c r="AB759" s="288">
        <v>0.16338077860846079</v>
      </c>
      <c r="AC759" s="345" t="str">
        <f t="shared" si="58"/>
        <v>Khulna FR Non-PNP</v>
      </c>
      <c r="AD759" s="363">
        <v>470607</v>
      </c>
      <c r="AE759" s="363">
        <v>475456</v>
      </c>
      <c r="AF759" s="363">
        <v>570501</v>
      </c>
      <c r="AG759" s="363">
        <v>428878</v>
      </c>
      <c r="AH759" s="363">
        <v>538478</v>
      </c>
      <c r="AI759" s="363">
        <v>424022</v>
      </c>
      <c r="AJ759" s="364">
        <f t="shared" si="59"/>
        <v>2907942</v>
      </c>
      <c r="AK759" s="365">
        <v>75579.484199999992</v>
      </c>
      <c r="AL759" s="365">
        <v>70985.431499999992</v>
      </c>
      <c r="AM759" s="365">
        <v>86544.85</v>
      </c>
      <c r="AN759" s="365">
        <v>67719.520400000009</v>
      </c>
      <c r="AO759" s="365">
        <v>79856.583999999988</v>
      </c>
      <c r="AP759" s="365">
        <v>69285.358200000002</v>
      </c>
      <c r="AQ759" s="366">
        <f t="shared" si="60"/>
        <v>449971.22830000002</v>
      </c>
      <c r="AR759" s="288">
        <f t="shared" si="61"/>
        <v>0.15473872185208645</v>
      </c>
      <c r="AS759" s="357" t="s">
        <v>1514</v>
      </c>
    </row>
    <row r="760" spans="1:45" hidden="1">
      <c r="A760" s="343">
        <v>667</v>
      </c>
      <c r="B760" s="343" t="s">
        <v>1759</v>
      </c>
      <c r="C760" s="343" t="s">
        <v>2391</v>
      </c>
      <c r="D760" s="343">
        <v>2000</v>
      </c>
      <c r="E760" s="345" t="s">
        <v>52</v>
      </c>
      <c r="F760" s="345" t="s">
        <v>1537</v>
      </c>
      <c r="G760" s="352" t="s">
        <v>1041</v>
      </c>
      <c r="H760" s="343" t="s">
        <v>52</v>
      </c>
      <c r="I760" s="343" t="s">
        <v>52</v>
      </c>
      <c r="J760" s="346">
        <v>1905991.6</v>
      </c>
      <c r="K760" s="347">
        <v>5.4293105964582249E-2</v>
      </c>
      <c r="L760" s="346">
        <v>2200514</v>
      </c>
      <c r="M760" s="346">
        <v>1673188</v>
      </c>
      <c r="N760" s="346">
        <v>1799860</v>
      </c>
      <c r="O760" s="346">
        <v>1934867</v>
      </c>
      <c r="P760" s="346">
        <v>1921529</v>
      </c>
      <c r="Q760" s="346">
        <v>118128.8527379497</v>
      </c>
      <c r="R760" s="346">
        <v>83269.478798348078</v>
      </c>
      <c r="S760" s="346">
        <v>104570.21239358449</v>
      </c>
      <c r="T760" s="346">
        <v>121870.65509026847</v>
      </c>
      <c r="U760" s="346">
        <v>89571.820511867641</v>
      </c>
      <c r="V760" s="353">
        <f t="shared" si="57"/>
        <v>0.15917281333993402</v>
      </c>
      <c r="W760" s="288">
        <v>0.16253952290958451</v>
      </c>
      <c r="X760" s="288">
        <v>0.17004293774533397</v>
      </c>
      <c r="Y760" s="288">
        <v>0.15716274858766646</v>
      </c>
      <c r="Z760" s="288">
        <v>0.16953432463118315</v>
      </c>
      <c r="AA760" s="288">
        <v>0.14366548760029776</v>
      </c>
      <c r="AB760" s="288">
        <v>0.15209185856553828</v>
      </c>
      <c r="AC760" s="345" t="str">
        <f t="shared" si="58"/>
        <v>Dhaka FR Non-PNP</v>
      </c>
      <c r="AD760" s="363">
        <v>2200514</v>
      </c>
      <c r="AE760" s="363">
        <v>1673188</v>
      </c>
      <c r="AF760" s="363">
        <v>1799860</v>
      </c>
      <c r="AG760" s="363">
        <v>1934867</v>
      </c>
      <c r="AH760" s="363">
        <v>1921529</v>
      </c>
      <c r="AI760" s="363">
        <v>1846486</v>
      </c>
      <c r="AJ760" s="364">
        <f t="shared" si="59"/>
        <v>11376444</v>
      </c>
      <c r="AK760" s="365">
        <v>358463.73059999995</v>
      </c>
      <c r="AL760" s="365">
        <v>286449.7856</v>
      </c>
      <c r="AM760" s="365">
        <v>281858.076</v>
      </c>
      <c r="AN760" s="365">
        <v>327766.46979999996</v>
      </c>
      <c r="AO760" s="365">
        <v>281119.83900000004</v>
      </c>
      <c r="AP760" s="365">
        <v>279537.84419999999</v>
      </c>
      <c r="AQ760" s="366">
        <f t="shared" si="60"/>
        <v>1815195.7452</v>
      </c>
      <c r="AR760" s="288">
        <f t="shared" si="61"/>
        <v>0.15955739290766077</v>
      </c>
      <c r="AS760" s="357" t="s">
        <v>1497</v>
      </c>
    </row>
    <row r="761" spans="1:45" hidden="1">
      <c r="A761" s="343">
        <v>671</v>
      </c>
      <c r="B761" s="343" t="s">
        <v>1760</v>
      </c>
      <c r="C761" s="343" t="s">
        <v>2392</v>
      </c>
      <c r="D761" s="343">
        <v>1250</v>
      </c>
      <c r="E761" s="345" t="s">
        <v>52</v>
      </c>
      <c r="F761" s="345" t="s">
        <v>1537</v>
      </c>
      <c r="G761" s="352" t="s">
        <v>1041</v>
      </c>
      <c r="H761" s="343" t="s">
        <v>52</v>
      </c>
      <c r="I761" s="343" t="s">
        <v>52</v>
      </c>
      <c r="J761" s="346">
        <v>1270704.3999999999</v>
      </c>
      <c r="K761" s="347">
        <v>3.7458952962541842E-2</v>
      </c>
      <c r="L761" s="346">
        <v>1166087</v>
      </c>
      <c r="M761" s="346">
        <v>1150155</v>
      </c>
      <c r="N761" s="346">
        <v>1456412</v>
      </c>
      <c r="O761" s="346">
        <v>1167597</v>
      </c>
      <c r="P761" s="346">
        <v>1413271</v>
      </c>
      <c r="Q761" s="346">
        <v>-29867.639744499524</v>
      </c>
      <c r="R761" s="346">
        <v>47619.613180315122</v>
      </c>
      <c r="S761" s="346">
        <v>68558.34690970424</v>
      </c>
      <c r="T761" s="346">
        <v>53812.058873231843</v>
      </c>
      <c r="U761" s="346">
        <v>97873.902525723097</v>
      </c>
      <c r="V761" s="353">
        <f t="shared" si="57"/>
        <v>0.16075929848040135</v>
      </c>
      <c r="W761" s="288">
        <v>0.16358478559910428</v>
      </c>
      <c r="X761" s="288">
        <v>0.1669153086781941</v>
      </c>
      <c r="Y761" s="288">
        <v>0.14945236688859206</v>
      </c>
      <c r="Z761" s="288">
        <v>0.16486607296900538</v>
      </c>
      <c r="AA761" s="288">
        <v>0.15393475155501471</v>
      </c>
      <c r="AB761" s="288">
        <v>0.16580250519249759</v>
      </c>
      <c r="AC761" s="345" t="str">
        <f t="shared" si="58"/>
        <v>Dhaka FR Non-PNP</v>
      </c>
      <c r="AD761" s="363">
        <v>1166087</v>
      </c>
      <c r="AE761" s="363">
        <v>1150155</v>
      </c>
      <c r="AF761" s="363">
        <v>1456412</v>
      </c>
      <c r="AG761" s="363">
        <v>1167597</v>
      </c>
      <c r="AH761" s="363">
        <v>1413271</v>
      </c>
      <c r="AI761" s="363">
        <v>1166206</v>
      </c>
      <c r="AJ761" s="364">
        <f t="shared" si="59"/>
        <v>7519728</v>
      </c>
      <c r="AK761" s="365">
        <v>190771.99679999999</v>
      </c>
      <c r="AL761" s="365">
        <v>194146.3328</v>
      </c>
      <c r="AM761" s="365">
        <v>217588.25160000002</v>
      </c>
      <c r="AN761" s="365">
        <v>192303.06120000003</v>
      </c>
      <c r="AO761" s="365">
        <v>230080.356</v>
      </c>
      <c r="AP761" s="365">
        <v>193215.64489999998</v>
      </c>
      <c r="AQ761" s="366">
        <f t="shared" si="60"/>
        <v>1218105.6433000001</v>
      </c>
      <c r="AR761" s="288">
        <f t="shared" si="61"/>
        <v>0.16198799255770954</v>
      </c>
      <c r="AS761" s="357" t="s">
        <v>1497</v>
      </c>
    </row>
    <row r="762" spans="1:45" hidden="1">
      <c r="A762" s="343">
        <v>869</v>
      </c>
      <c r="B762" s="343" t="s">
        <v>1778</v>
      </c>
      <c r="C762" s="343" t="s">
        <v>2393</v>
      </c>
      <c r="D762" s="343">
        <v>1421</v>
      </c>
      <c r="E762" s="345" t="s">
        <v>189</v>
      </c>
      <c r="F762" s="345" t="s">
        <v>1537</v>
      </c>
      <c r="G762" s="352" t="s">
        <v>1041</v>
      </c>
      <c r="H762" s="343" t="s">
        <v>211</v>
      </c>
      <c r="I762" s="343" t="s">
        <v>1863</v>
      </c>
      <c r="J762" s="346">
        <v>712218.6</v>
      </c>
      <c r="K762" s="347">
        <v>-8.0026105480663339E-3</v>
      </c>
      <c r="L762" s="346">
        <v>674153</v>
      </c>
      <c r="M762" s="346">
        <v>636611</v>
      </c>
      <c r="N762" s="346">
        <v>900221</v>
      </c>
      <c r="O762" s="346">
        <v>565450</v>
      </c>
      <c r="P762" s="346">
        <v>784658</v>
      </c>
      <c r="Q762" s="346">
        <v>-72926.344533438009</v>
      </c>
      <c r="R762" s="346">
        <v>-4696.2320908234979</v>
      </c>
      <c r="S762" s="346">
        <v>38978.579750438163</v>
      </c>
      <c r="T762" s="346">
        <v>-9894.6370819288859</v>
      </c>
      <c r="U762" s="346">
        <v>20040.593551307044</v>
      </c>
      <c r="V762" s="353">
        <f t="shared" si="57"/>
        <v>0.16135704630592584</v>
      </c>
      <c r="W762" s="288">
        <v>0.16646210989627203</v>
      </c>
      <c r="X762" s="288">
        <v>0.16922183672624841</v>
      </c>
      <c r="Y762" s="288">
        <v>0.16313669678303885</v>
      </c>
      <c r="Z762" s="288">
        <v>0.1602290597284603</v>
      </c>
      <c r="AA762" s="288">
        <v>0.14546727595983386</v>
      </c>
      <c r="AB762" s="288">
        <v>0.16362529874170151</v>
      </c>
      <c r="AC762" s="345" t="str">
        <f t="shared" si="58"/>
        <v>Barishal FR Non-PNP</v>
      </c>
      <c r="AD762" s="363">
        <v>674153</v>
      </c>
      <c r="AE762" s="363">
        <v>636611</v>
      </c>
      <c r="AF762" s="363">
        <v>900221</v>
      </c>
      <c r="AG762" s="363">
        <v>565450</v>
      </c>
      <c r="AH762" s="363">
        <v>784658</v>
      </c>
      <c r="AI762" s="363">
        <v>543491</v>
      </c>
      <c r="AJ762" s="364">
        <f t="shared" si="59"/>
        <v>4104584</v>
      </c>
      <c r="AK762" s="365">
        <v>111437.3256</v>
      </c>
      <c r="AL762" s="365">
        <v>107459.93680000001</v>
      </c>
      <c r="AM762" s="365">
        <v>147186.29699999999</v>
      </c>
      <c r="AN762" s="365">
        <v>90755.046000000002</v>
      </c>
      <c r="AO762" s="365">
        <v>67741.315199999997</v>
      </c>
      <c r="AP762" s="365">
        <v>88914.800399999993</v>
      </c>
      <c r="AQ762" s="366">
        <f t="shared" si="60"/>
        <v>613494.7209999999</v>
      </c>
      <c r="AR762" s="288">
        <f t="shared" si="61"/>
        <v>0.14946574878233698</v>
      </c>
      <c r="AS762" s="357" t="s">
        <v>1495</v>
      </c>
    </row>
    <row r="763" spans="1:45" hidden="1">
      <c r="A763" s="343">
        <v>865</v>
      </c>
      <c r="B763" s="343" t="s">
        <v>1761</v>
      </c>
      <c r="C763" s="343" t="s">
        <v>2394</v>
      </c>
      <c r="D763" s="343">
        <v>2322</v>
      </c>
      <c r="E763" s="345" t="s">
        <v>52</v>
      </c>
      <c r="F763" s="345" t="s">
        <v>1537</v>
      </c>
      <c r="G763" s="352" t="s">
        <v>1041</v>
      </c>
      <c r="H763" s="343" t="s">
        <v>52</v>
      </c>
      <c r="I763" s="343" t="s">
        <v>52</v>
      </c>
      <c r="J763" s="346">
        <v>3002413.8</v>
      </c>
      <c r="K763" s="347">
        <v>5.4200958875895273E-2</v>
      </c>
      <c r="L763" s="346">
        <v>3182981</v>
      </c>
      <c r="M763" s="346">
        <v>2655748</v>
      </c>
      <c r="N763" s="346">
        <v>3173131</v>
      </c>
      <c r="O763" s="346">
        <v>2712171</v>
      </c>
      <c r="P763" s="346">
        <v>3288038</v>
      </c>
      <c r="Q763" s="346">
        <v>131277.96839843929</v>
      </c>
      <c r="R763" s="346">
        <v>149031.63882837124</v>
      </c>
      <c r="S763" s="346">
        <v>183874.72819187283</v>
      </c>
      <c r="T763" s="346">
        <v>123979.27405674261</v>
      </c>
      <c r="U763" s="346">
        <v>225504.9250356761</v>
      </c>
      <c r="V763" s="353">
        <f t="shared" si="57"/>
        <v>0.16560648939245312</v>
      </c>
      <c r="W763" s="288">
        <v>0.17145109437494399</v>
      </c>
      <c r="X763" s="288">
        <v>0.16940156550302984</v>
      </c>
      <c r="Y763" s="288">
        <v>0.16044589787133076</v>
      </c>
      <c r="Z763" s="288">
        <v>0.16395011165194934</v>
      </c>
      <c r="AA763" s="288">
        <v>0.15690360687941912</v>
      </c>
      <c r="AB763" s="288">
        <v>0.17148666007404539</v>
      </c>
      <c r="AC763" s="345" t="str">
        <f t="shared" si="58"/>
        <v>Dhaka FR Non-PNP</v>
      </c>
      <c r="AD763" s="363">
        <v>3182981</v>
      </c>
      <c r="AE763" s="363">
        <v>2655748</v>
      </c>
      <c r="AF763" s="363">
        <v>3173131</v>
      </c>
      <c r="AG763" s="363">
        <v>2712171</v>
      </c>
      <c r="AH763" s="363">
        <v>3288038</v>
      </c>
      <c r="AI763" s="363">
        <v>2309473</v>
      </c>
      <c r="AJ763" s="364">
        <f t="shared" si="59"/>
        <v>17321542</v>
      </c>
      <c r="AK763" s="365">
        <v>549382.348</v>
      </c>
      <c r="AL763" s="365">
        <v>450149.45550000004</v>
      </c>
      <c r="AM763" s="365">
        <v>508652.739</v>
      </c>
      <c r="AN763" s="365">
        <v>444524.663</v>
      </c>
      <c r="AO763" s="365">
        <v>516550.92689999996</v>
      </c>
      <c r="AP763" s="365">
        <v>395327.84959999996</v>
      </c>
      <c r="AQ763" s="366">
        <f t="shared" si="60"/>
        <v>2864587.9819999998</v>
      </c>
      <c r="AR763" s="288">
        <f t="shared" si="61"/>
        <v>0.16537719228461298</v>
      </c>
      <c r="AS763" s="357" t="s">
        <v>1497</v>
      </c>
    </row>
    <row r="764" spans="1:45" hidden="1">
      <c r="A764" s="343">
        <v>866</v>
      </c>
      <c r="B764" s="343" t="s">
        <v>1770</v>
      </c>
      <c r="C764" s="343" t="s">
        <v>2395</v>
      </c>
      <c r="D764" s="343">
        <v>1600</v>
      </c>
      <c r="E764" s="345" t="s">
        <v>52</v>
      </c>
      <c r="F764" s="345" t="s">
        <v>1537</v>
      </c>
      <c r="G764" s="352" t="s">
        <v>1041</v>
      </c>
      <c r="H764" s="343" t="s">
        <v>79</v>
      </c>
      <c r="I764" s="343" t="s">
        <v>52</v>
      </c>
      <c r="J764" s="346">
        <v>1847461.8</v>
      </c>
      <c r="K764" s="347">
        <v>5.0348060667347018E-2</v>
      </c>
      <c r="L764" s="346">
        <v>1756847</v>
      </c>
      <c r="M764" s="346">
        <v>1698501</v>
      </c>
      <c r="N764" s="346">
        <v>1955421</v>
      </c>
      <c r="O764" s="346">
        <v>1437474</v>
      </c>
      <c r="P764" s="346">
        <v>2389066</v>
      </c>
      <c r="Q764" s="346">
        <v>57153.721474734077</v>
      </c>
      <c r="R764" s="346">
        <v>65022.449182393437</v>
      </c>
      <c r="S764" s="346">
        <v>133225.71283489169</v>
      </c>
      <c r="T764" s="346">
        <v>49349.451508532249</v>
      </c>
      <c r="U764" s="346">
        <v>160329.25893447921</v>
      </c>
      <c r="V764" s="353">
        <f t="shared" si="57"/>
        <v>0.16860910768433526</v>
      </c>
      <c r="W764" s="288">
        <v>0.17928218423427386</v>
      </c>
      <c r="X764" s="288">
        <v>0.1726953539027081</v>
      </c>
      <c r="Y764" s="288">
        <v>0.15780959664626792</v>
      </c>
      <c r="Z764" s="288">
        <v>0.17463770626717706</v>
      </c>
      <c r="AA764" s="288">
        <v>0.15767728174083456</v>
      </c>
      <c r="AB764" s="288">
        <v>0.16955252331475021</v>
      </c>
      <c r="AC764" s="345" t="str">
        <f t="shared" si="58"/>
        <v>Dhaka FR Non-PNP</v>
      </c>
      <c r="AD764" s="363">
        <v>1756847</v>
      </c>
      <c r="AE764" s="363">
        <v>1698501</v>
      </c>
      <c r="AF764" s="363">
        <v>1955421</v>
      </c>
      <c r="AG764" s="363">
        <v>1437474</v>
      </c>
      <c r="AH764" s="363">
        <v>2389066</v>
      </c>
      <c r="AI764" s="363">
        <v>1456534</v>
      </c>
      <c r="AJ764" s="364">
        <f t="shared" si="59"/>
        <v>10693843</v>
      </c>
      <c r="AK764" s="365">
        <v>317110.52249999996</v>
      </c>
      <c r="AL764" s="365">
        <v>293840.84599999996</v>
      </c>
      <c r="AM764" s="365">
        <v>309543.14429999999</v>
      </c>
      <c r="AN764" s="365">
        <v>250982.96040000001</v>
      </c>
      <c r="AO764" s="365">
        <v>376039.30320000002</v>
      </c>
      <c r="AP764" s="365">
        <v>246878.44500000001</v>
      </c>
      <c r="AQ764" s="366">
        <f t="shared" si="60"/>
        <v>1794395.2213999999</v>
      </c>
      <c r="AR764" s="288">
        <f t="shared" si="61"/>
        <v>0.16779704184922109</v>
      </c>
      <c r="AS764" s="357" t="s">
        <v>1497</v>
      </c>
    </row>
    <row r="765" spans="1:45" hidden="1">
      <c r="A765" s="343">
        <v>877</v>
      </c>
      <c r="B765" s="343" t="s">
        <v>1785</v>
      </c>
      <c r="C765" s="343" t="s">
        <v>2396</v>
      </c>
      <c r="D765" s="343">
        <v>1050</v>
      </c>
      <c r="E765" s="345" t="s">
        <v>52</v>
      </c>
      <c r="F765" s="345" t="s">
        <v>1537</v>
      </c>
      <c r="G765" s="352" t="s">
        <v>1041</v>
      </c>
      <c r="H765" s="343" t="s">
        <v>206</v>
      </c>
      <c r="I765" s="343" t="s">
        <v>52</v>
      </c>
      <c r="J765" s="346">
        <v>620397.19999999995</v>
      </c>
      <c r="K765" s="347">
        <v>-2.3354756733299623E-2</v>
      </c>
      <c r="L765" s="346">
        <v>570940</v>
      </c>
      <c r="M765" s="346">
        <v>798197</v>
      </c>
      <c r="N765" s="346">
        <v>597788</v>
      </c>
      <c r="O765" s="346">
        <v>546595</v>
      </c>
      <c r="P765" s="346">
        <v>588466</v>
      </c>
      <c r="Q765" s="346">
        <v>-9075.3861822381732</v>
      </c>
      <c r="R765" s="346">
        <v>-38135.428906704532</v>
      </c>
      <c r="S765" s="346">
        <v>1017.0344600127719</v>
      </c>
      <c r="T765" s="346">
        <v>-13946.054609456158</v>
      </c>
      <c r="U765" s="346">
        <v>-12306.293181715067</v>
      </c>
      <c r="V765" s="353">
        <f t="shared" si="57"/>
        <v>0.16849100442748247</v>
      </c>
      <c r="W765" s="288">
        <v>0.175558772067093</v>
      </c>
      <c r="X765" s="288">
        <v>0.14999095861390063</v>
      </c>
      <c r="Y765" s="288">
        <v>0.17123238610611669</v>
      </c>
      <c r="Z765" s="288">
        <v>0.17379403639765134</v>
      </c>
      <c r="AA765" s="288">
        <v>0.1584881755486558</v>
      </c>
      <c r="AB765" s="288">
        <v>0.18188169783147751</v>
      </c>
      <c r="AC765" s="345" t="str">
        <f t="shared" si="58"/>
        <v>Dhaka FR Non-PNP</v>
      </c>
      <c r="AD765" s="363">
        <v>570940</v>
      </c>
      <c r="AE765" s="363">
        <v>798197</v>
      </c>
      <c r="AF765" s="363">
        <v>597788</v>
      </c>
      <c r="AG765" s="363">
        <v>546595</v>
      </c>
      <c r="AH765" s="363">
        <v>588466</v>
      </c>
      <c r="AI765" s="363">
        <v>450001</v>
      </c>
      <c r="AJ765" s="364">
        <f t="shared" si="59"/>
        <v>3551987</v>
      </c>
      <c r="AK765" s="365">
        <v>100257.2396</v>
      </c>
      <c r="AL765" s="365">
        <v>120288.1372</v>
      </c>
      <c r="AM765" s="365">
        <v>102222.09000000001</v>
      </c>
      <c r="AN765" s="365">
        <v>94998.037200000006</v>
      </c>
      <c r="AO765" s="365">
        <v>93448.241999999998</v>
      </c>
      <c r="AP765" s="365">
        <v>81802.546199999997</v>
      </c>
      <c r="AQ765" s="366">
        <f t="shared" si="60"/>
        <v>593016.29220000003</v>
      </c>
      <c r="AR765" s="288">
        <f t="shared" si="61"/>
        <v>0.16695339600060474</v>
      </c>
      <c r="AS765" s="357" t="s">
        <v>1497</v>
      </c>
    </row>
    <row r="766" spans="1:45" hidden="1">
      <c r="A766" s="343">
        <v>875</v>
      </c>
      <c r="B766" s="343" t="s">
        <v>1783</v>
      </c>
      <c r="C766" s="343" t="s">
        <v>2397</v>
      </c>
      <c r="D766" s="343">
        <v>2800</v>
      </c>
      <c r="E766" s="345" t="s">
        <v>159</v>
      </c>
      <c r="F766" s="345" t="s">
        <v>1492</v>
      </c>
      <c r="G766" s="352" t="s">
        <v>1041</v>
      </c>
      <c r="H766" s="343" t="s">
        <v>159</v>
      </c>
      <c r="I766" s="343" t="s">
        <v>1863</v>
      </c>
      <c r="J766" s="346">
        <v>3978301.2</v>
      </c>
      <c r="K766" s="347">
        <v>1.8155688606438708E-2</v>
      </c>
      <c r="L766" s="346">
        <v>4051700</v>
      </c>
      <c r="M766" s="346">
        <v>3759356</v>
      </c>
      <c r="N766" s="346">
        <v>4454539</v>
      </c>
      <c r="O766" s="346">
        <v>3458391</v>
      </c>
      <c r="P766" s="346">
        <v>4167520</v>
      </c>
      <c r="Q766" s="346">
        <v>-17395.334696094273</v>
      </c>
      <c r="R766" s="346">
        <v>22916.705890791374</v>
      </c>
      <c r="S766" s="346">
        <v>116936.79680248816</v>
      </c>
      <c r="T766" s="346">
        <v>66161.050895091612</v>
      </c>
      <c r="U766" s="346">
        <v>172524.76995683031</v>
      </c>
      <c r="V766" s="353">
        <f t="shared" si="57"/>
        <v>0.14879138931911737</v>
      </c>
      <c r="W766" s="288">
        <v>0.14249965132076106</v>
      </c>
      <c r="X766" s="288">
        <v>0.14398708550437539</v>
      </c>
      <c r="Y766" s="288">
        <v>0.12953370281988921</v>
      </c>
      <c r="Z766" s="288">
        <v>0.15586447344998797</v>
      </c>
      <c r="AA766" s="288">
        <v>0.15017574916557649</v>
      </c>
      <c r="AB766" s="288">
        <v>0.17068767365411397</v>
      </c>
      <c r="AC766" s="345" t="str">
        <f t="shared" si="58"/>
        <v>Khulna FR PNP</v>
      </c>
      <c r="AD766" s="363">
        <v>4051700</v>
      </c>
      <c r="AE766" s="363">
        <v>3759356</v>
      </c>
      <c r="AF766" s="363">
        <v>4454539</v>
      </c>
      <c r="AG766" s="363">
        <v>3458391</v>
      </c>
      <c r="AH766" s="363">
        <v>4167520</v>
      </c>
      <c r="AI766" s="363">
        <v>3227370</v>
      </c>
      <c r="AJ766" s="364">
        <f t="shared" si="59"/>
        <v>23118876</v>
      </c>
      <c r="AK766" s="365">
        <v>577772.42000000004</v>
      </c>
      <c r="AL766" s="365">
        <v>548489.89450000005</v>
      </c>
      <c r="AM766" s="365">
        <v>579535.65399999998</v>
      </c>
      <c r="AN766" s="365">
        <v>539163.46870000008</v>
      </c>
      <c r="AO766" s="365">
        <v>628878.61710000003</v>
      </c>
      <c r="AP766" s="365">
        <v>551549.15890000004</v>
      </c>
      <c r="AQ766" s="366">
        <f t="shared" si="60"/>
        <v>3425389.2132000001</v>
      </c>
      <c r="AR766" s="288">
        <f t="shared" si="61"/>
        <v>0.14816417602655077</v>
      </c>
      <c r="AS766" s="357" t="s">
        <v>1512</v>
      </c>
    </row>
    <row r="767" spans="1:45" hidden="1">
      <c r="A767" s="343">
        <v>871</v>
      </c>
      <c r="B767" s="343" t="s">
        <v>1780</v>
      </c>
      <c r="C767" s="343" t="s">
        <v>2398</v>
      </c>
      <c r="D767" s="343">
        <v>2650</v>
      </c>
      <c r="E767" s="345" t="s">
        <v>52</v>
      </c>
      <c r="F767" s="345" t="s">
        <v>1537</v>
      </c>
      <c r="G767" s="352" t="s">
        <v>1041</v>
      </c>
      <c r="H767" s="343" t="s">
        <v>52</v>
      </c>
      <c r="I767" s="343" t="s">
        <v>52</v>
      </c>
      <c r="J767" s="346">
        <v>2118699.6</v>
      </c>
      <c r="K767" s="347">
        <v>5.3576339388765097E-2</v>
      </c>
      <c r="L767" s="346">
        <v>2362203</v>
      </c>
      <c r="M767" s="346">
        <v>2040180</v>
      </c>
      <c r="N767" s="346">
        <v>2044382</v>
      </c>
      <c r="O767" s="346">
        <v>1863310</v>
      </c>
      <c r="P767" s="346">
        <v>2283423</v>
      </c>
      <c r="Q767" s="346">
        <v>96399.45707722212</v>
      </c>
      <c r="R767" s="346">
        <v>73999.27984921576</v>
      </c>
      <c r="S767" s="346">
        <v>121665.06520735961</v>
      </c>
      <c r="T767" s="346">
        <v>115352.82428988954</v>
      </c>
      <c r="U767" s="346">
        <v>160144.21773851733</v>
      </c>
      <c r="V767" s="353">
        <f t="shared" si="57"/>
        <v>0.1736237577907116</v>
      </c>
      <c r="W767" s="288">
        <v>0.17777556277896711</v>
      </c>
      <c r="X767" s="288">
        <v>0.17093437467837908</v>
      </c>
      <c r="Y767" s="288">
        <v>0.1651061702618149</v>
      </c>
      <c r="Z767" s="288">
        <v>0.18039032523324861</v>
      </c>
      <c r="AA767" s="288">
        <v>0.16609453873914051</v>
      </c>
      <c r="AB767" s="288">
        <v>0.18144157505271938</v>
      </c>
      <c r="AC767" s="345" t="str">
        <f t="shared" si="58"/>
        <v>Dhaka FR Non-PNP</v>
      </c>
      <c r="AD767" s="363">
        <v>2362203</v>
      </c>
      <c r="AE767" s="363">
        <v>2040180</v>
      </c>
      <c r="AF767" s="363">
        <v>2044382</v>
      </c>
      <c r="AG767" s="363">
        <v>1863310</v>
      </c>
      <c r="AH767" s="363">
        <v>2283423</v>
      </c>
      <c r="AI767" s="363">
        <v>2027902</v>
      </c>
      <c r="AJ767" s="364">
        <f t="shared" si="59"/>
        <v>12621400</v>
      </c>
      <c r="AK767" s="365">
        <v>419961.27120000002</v>
      </c>
      <c r="AL767" s="365">
        <v>348718.07700000005</v>
      </c>
      <c r="AM767" s="365">
        <v>336378.9</v>
      </c>
      <c r="AN767" s="365">
        <v>335954.79300000001</v>
      </c>
      <c r="AO767" s="365">
        <v>376993.30239999999</v>
      </c>
      <c r="AP767" s="365">
        <v>367861.6042</v>
      </c>
      <c r="AQ767" s="366">
        <f t="shared" si="60"/>
        <v>2185867.9478000002</v>
      </c>
      <c r="AR767" s="288">
        <f t="shared" si="61"/>
        <v>0.17318743941242654</v>
      </c>
      <c r="AS767" s="357" t="s">
        <v>1497</v>
      </c>
    </row>
    <row r="768" spans="1:45" hidden="1">
      <c r="A768" s="343">
        <v>889</v>
      </c>
      <c r="B768" s="343" t="s">
        <v>1796</v>
      </c>
      <c r="C768" s="343" t="s">
        <v>2399</v>
      </c>
      <c r="D768" s="343">
        <v>1962</v>
      </c>
      <c r="E768" s="345" t="s">
        <v>52</v>
      </c>
      <c r="F768" s="345" t="s">
        <v>1537</v>
      </c>
      <c r="G768" s="352" t="s">
        <v>1041</v>
      </c>
      <c r="H768" s="343" t="s">
        <v>52</v>
      </c>
      <c r="I768" s="343" t="s">
        <v>52</v>
      </c>
      <c r="J768" s="346">
        <v>1391749.4</v>
      </c>
      <c r="K768" s="347">
        <v>1.1419657302278004E-2</v>
      </c>
      <c r="L768" s="346">
        <v>1465453</v>
      </c>
      <c r="M768" s="346">
        <v>1181834</v>
      </c>
      <c r="N768" s="346">
        <v>1485825</v>
      </c>
      <c r="O768" s="346">
        <v>1250859</v>
      </c>
      <c r="P768" s="346">
        <v>1574776</v>
      </c>
      <c r="Q768" s="346">
        <v>-104531.74716896482</v>
      </c>
      <c r="R768" s="346">
        <v>13149.647868144588</v>
      </c>
      <c r="S768" s="346">
        <v>77247.044302394439</v>
      </c>
      <c r="T768" s="346">
        <v>43113.5359150515</v>
      </c>
      <c r="U768" s="346">
        <v>50488.025076629448</v>
      </c>
      <c r="V768" s="353">
        <f t="shared" si="57"/>
        <v>0.16499271307955932</v>
      </c>
      <c r="W768" s="288">
        <v>0.17902149048814398</v>
      </c>
      <c r="X768" s="288">
        <v>0.16460336449529947</v>
      </c>
      <c r="Y768" s="288">
        <v>0.16391233605827396</v>
      </c>
      <c r="Z768" s="288">
        <v>0.17113034626270693</v>
      </c>
      <c r="AA768" s="288">
        <v>0.1445167897562582</v>
      </c>
      <c r="AB768" s="288">
        <v>0.16677195141667339</v>
      </c>
      <c r="AC768" s="345" t="str">
        <f t="shared" si="58"/>
        <v>Dhaka FR Non-PNP</v>
      </c>
      <c r="AD768" s="363">
        <v>1465453</v>
      </c>
      <c r="AE768" s="363">
        <v>1181834</v>
      </c>
      <c r="AF768" s="363">
        <v>1485825</v>
      </c>
      <c r="AG768" s="363">
        <v>1250859</v>
      </c>
      <c r="AH768" s="363">
        <v>1574776</v>
      </c>
      <c r="AI768" s="363">
        <v>1234291</v>
      </c>
      <c r="AJ768" s="364">
        <f t="shared" si="59"/>
        <v>8193038</v>
      </c>
      <c r="AK768" s="365">
        <v>262462.45319999999</v>
      </c>
      <c r="AL768" s="365">
        <v>194411.85750000001</v>
      </c>
      <c r="AM768" s="365">
        <v>241744.21560000003</v>
      </c>
      <c r="AN768" s="365">
        <v>214021.80379999999</v>
      </c>
      <c r="AO768" s="365">
        <v>239836.06649999999</v>
      </c>
      <c r="AP768" s="365">
        <v>205476.318</v>
      </c>
      <c r="AQ768" s="366">
        <f t="shared" si="60"/>
        <v>1357952.7146000001</v>
      </c>
      <c r="AR768" s="288">
        <f t="shared" si="61"/>
        <v>0.16574471088746323</v>
      </c>
      <c r="AS768" s="357" t="s">
        <v>1497</v>
      </c>
    </row>
    <row r="769" spans="1:45" hidden="1">
      <c r="A769" s="343">
        <v>899</v>
      </c>
      <c r="B769" s="343" t="s">
        <v>2400</v>
      </c>
      <c r="C769" s="343" t="s">
        <v>2401</v>
      </c>
      <c r="D769" s="343">
        <v>2300</v>
      </c>
      <c r="E769" s="345" t="s">
        <v>52</v>
      </c>
      <c r="F769" s="345" t="s">
        <v>1537</v>
      </c>
      <c r="G769" s="352" t="s">
        <v>1041</v>
      </c>
      <c r="H769" s="343" t="s">
        <v>52</v>
      </c>
      <c r="I769" s="343" t="s">
        <v>52</v>
      </c>
      <c r="J769" s="346">
        <v>2349036.4</v>
      </c>
      <c r="K769" s="347">
        <v>1.3215149132064804E-2</v>
      </c>
      <c r="L769" s="346">
        <v>1729943</v>
      </c>
      <c r="M769" s="346">
        <v>2685289</v>
      </c>
      <c r="N769" s="346">
        <v>2635996</v>
      </c>
      <c r="O769" s="346">
        <v>2192145</v>
      </c>
      <c r="P769" s="346">
        <v>2501809</v>
      </c>
      <c r="Q769" s="346">
        <v>-15082.864284744137</v>
      </c>
      <c r="R769" s="346">
        <v>45014.601058869273</v>
      </c>
      <c r="S769" s="346">
        <v>28628.149166943855</v>
      </c>
      <c r="T769" s="346">
        <v>30973.518336010224</v>
      </c>
      <c r="U769" s="346">
        <v>65680.92743616394</v>
      </c>
      <c r="V769" s="353">
        <f t="shared" si="57"/>
        <v>0.14700461393901776</v>
      </c>
      <c r="W769" s="288">
        <v>0.16099461032927265</v>
      </c>
      <c r="X769" s="288">
        <v>0.13841821272046317</v>
      </c>
      <c r="Y769" s="288">
        <v>0.13280105504418491</v>
      </c>
      <c r="Z769" s="288">
        <v>0.15276840113203735</v>
      </c>
      <c r="AA769" s="288">
        <v>0.13535944677581629</v>
      </c>
      <c r="AB769" s="288">
        <v>0.16168595763233221</v>
      </c>
      <c r="AC769" s="345" t="str">
        <f t="shared" si="58"/>
        <v>Dhaka FR Non-PNP</v>
      </c>
      <c r="AD769" s="363">
        <v>1729943</v>
      </c>
      <c r="AE769" s="363">
        <v>2685289</v>
      </c>
      <c r="AF769" s="363">
        <v>2635996</v>
      </c>
      <c r="AG769" s="363">
        <v>2192145</v>
      </c>
      <c r="AH769" s="363">
        <v>2501809</v>
      </c>
      <c r="AI769" s="363">
        <v>1808776</v>
      </c>
      <c r="AJ769" s="364">
        <f t="shared" si="59"/>
        <v>13553958</v>
      </c>
      <c r="AK769" s="365">
        <v>279037.87030000001</v>
      </c>
      <c r="AL769" s="365">
        <v>375672.071</v>
      </c>
      <c r="AM769" s="365">
        <v>348215.07159999997</v>
      </c>
      <c r="AN769" s="365">
        <v>334959.75599999999</v>
      </c>
      <c r="AO769" s="365">
        <v>338995.255</v>
      </c>
      <c r="AP769" s="365">
        <v>293191.72889999999</v>
      </c>
      <c r="AQ769" s="366">
        <f t="shared" si="60"/>
        <v>1970071.7527999999</v>
      </c>
      <c r="AR769" s="288">
        <f t="shared" si="61"/>
        <v>0.145350291981132</v>
      </c>
      <c r="AS769" s="357" t="s">
        <v>1497</v>
      </c>
    </row>
    <row r="770" spans="1:45" hidden="1">
      <c r="A770" s="343">
        <v>883</v>
      </c>
      <c r="B770" s="343" t="s">
        <v>1789</v>
      </c>
      <c r="C770" s="343" t="s">
        <v>2402</v>
      </c>
      <c r="D770" s="343">
        <v>1285</v>
      </c>
      <c r="E770" s="345" t="s">
        <v>52</v>
      </c>
      <c r="F770" s="345" t="s">
        <v>1537</v>
      </c>
      <c r="G770" s="352" t="s">
        <v>1041</v>
      </c>
      <c r="H770" s="343" t="s">
        <v>52</v>
      </c>
      <c r="I770" s="343" t="s">
        <v>52</v>
      </c>
      <c r="J770" s="346">
        <v>1197372.8</v>
      </c>
      <c r="K770" s="347">
        <v>2.3740604368398897E-2</v>
      </c>
      <c r="L770" s="346">
        <v>1150552</v>
      </c>
      <c r="M770" s="346">
        <v>1220653</v>
      </c>
      <c r="N770" s="346">
        <v>1289150</v>
      </c>
      <c r="O770" s="346">
        <v>1142243</v>
      </c>
      <c r="P770" s="346">
        <v>1184266</v>
      </c>
      <c r="Q770" s="346">
        <v>18226.739141286147</v>
      </c>
      <c r="R770" s="346">
        <v>26687.927437262755</v>
      </c>
      <c r="S770" s="346">
        <v>34247.551354851079</v>
      </c>
      <c r="T770" s="346">
        <v>23665.739736600983</v>
      </c>
      <c r="U770" s="346">
        <v>39303.811961409141</v>
      </c>
      <c r="V770" s="353">
        <f t="shared" si="57"/>
        <v>0.16553403629984084</v>
      </c>
      <c r="W770" s="288">
        <v>0.17265984941835338</v>
      </c>
      <c r="X770" s="288">
        <v>0.15790244147033866</v>
      </c>
      <c r="Y770" s="288">
        <v>0.15495466790087267</v>
      </c>
      <c r="Z770" s="288">
        <v>0.16929015893928689</v>
      </c>
      <c r="AA770" s="288">
        <v>0.16338729114155867</v>
      </c>
      <c r="AB770" s="288">
        <v>0.17500980892863482</v>
      </c>
      <c r="AC770" s="345" t="str">
        <f t="shared" si="58"/>
        <v>Dhaka FR Non-PNP</v>
      </c>
      <c r="AD770" s="363">
        <v>1150552</v>
      </c>
      <c r="AE770" s="363">
        <v>1220653</v>
      </c>
      <c r="AF770" s="363">
        <v>1289150</v>
      </c>
      <c r="AG770" s="363">
        <v>1142243</v>
      </c>
      <c r="AH770" s="363">
        <v>1184266</v>
      </c>
      <c r="AI770" s="363">
        <v>990347</v>
      </c>
      <c r="AJ770" s="364">
        <f t="shared" si="59"/>
        <v>6977211</v>
      </c>
      <c r="AK770" s="365">
        <v>200426.33259999999</v>
      </c>
      <c r="AL770" s="365">
        <v>192741.42450000002</v>
      </c>
      <c r="AM770" s="365">
        <v>199689.33500000002</v>
      </c>
      <c r="AN770" s="365">
        <v>193381.23200000002</v>
      </c>
      <c r="AO770" s="365">
        <v>193982.60699999999</v>
      </c>
      <c r="AP770" s="365">
        <v>173196.2991</v>
      </c>
      <c r="AQ770" s="366">
        <f t="shared" si="60"/>
        <v>1153417.2302000001</v>
      </c>
      <c r="AR770" s="288">
        <f t="shared" si="61"/>
        <v>0.1653120752977085</v>
      </c>
      <c r="AS770" s="357" t="s">
        <v>1497</v>
      </c>
    </row>
    <row r="771" spans="1:45">
      <c r="A771" s="343">
        <v>879</v>
      </c>
      <c r="B771" s="343" t="s">
        <v>1786</v>
      </c>
      <c r="C771" s="343" t="s">
        <v>2403</v>
      </c>
      <c r="D771" s="343">
        <v>892</v>
      </c>
      <c r="E771" s="345" t="s">
        <v>195</v>
      </c>
      <c r="F771" s="345" t="s">
        <v>1537</v>
      </c>
      <c r="G771" s="352" t="s">
        <v>1041</v>
      </c>
      <c r="H771" s="343" t="s">
        <v>195</v>
      </c>
      <c r="I771" s="343" t="s">
        <v>1863</v>
      </c>
      <c r="J771" s="346">
        <v>1039476.4</v>
      </c>
      <c r="K771" s="347">
        <v>4.4063534216835482E-2</v>
      </c>
      <c r="L771" s="346">
        <v>1159942</v>
      </c>
      <c r="M771" s="346">
        <v>982547</v>
      </c>
      <c r="N771" s="346">
        <v>905951</v>
      </c>
      <c r="O771" s="346">
        <v>1006114</v>
      </c>
      <c r="P771" s="346">
        <v>1142828</v>
      </c>
      <c r="Q771" s="346">
        <v>49688.981850401964</v>
      </c>
      <c r="R771" s="346">
        <v>36748.002645401808</v>
      </c>
      <c r="S771" s="346">
        <v>40676.686339621723</v>
      </c>
      <c r="T771" s="346">
        <v>38201.648043544177</v>
      </c>
      <c r="U771" s="346">
        <v>63699.700715995161</v>
      </c>
      <c r="V771" s="353">
        <f t="shared" si="57"/>
        <v>0.18003447046611099</v>
      </c>
      <c r="W771" s="288">
        <v>0.18041875976216956</v>
      </c>
      <c r="X771" s="288">
        <v>0.18014998644519328</v>
      </c>
      <c r="Y771" s="288">
        <v>0.17940345419716827</v>
      </c>
      <c r="Z771" s="288">
        <v>0.18760519478857077</v>
      </c>
      <c r="AA771" s="288">
        <v>0.16962939936897722</v>
      </c>
      <c r="AB771" s="288">
        <v>0.18300002823458678</v>
      </c>
      <c r="AC771" s="345" t="str">
        <f t="shared" si="58"/>
        <v>Chattogram FR Non-PNP</v>
      </c>
      <c r="AD771" s="363">
        <v>1159942</v>
      </c>
      <c r="AE771" s="363">
        <v>982547</v>
      </c>
      <c r="AF771" s="363">
        <v>905951</v>
      </c>
      <c r="AG771" s="363">
        <v>1006114</v>
      </c>
      <c r="AH771" s="363">
        <v>1142828</v>
      </c>
      <c r="AI771" s="363">
        <v>1028194</v>
      </c>
      <c r="AJ771" s="364">
        <f t="shared" si="59"/>
        <v>6225576</v>
      </c>
      <c r="AK771" s="365">
        <v>209601.51939999999</v>
      </c>
      <c r="AL771" s="365">
        <v>176956.53460000001</v>
      </c>
      <c r="AM771" s="365">
        <v>162799.57440000001</v>
      </c>
      <c r="AN771" s="365">
        <v>188545.57620000001</v>
      </c>
      <c r="AO771" s="365">
        <v>195195.364</v>
      </c>
      <c r="AP771" s="365">
        <v>188155.476</v>
      </c>
      <c r="AQ771" s="366">
        <f t="shared" si="60"/>
        <v>1121254.0446000001</v>
      </c>
      <c r="AR771" s="288">
        <f t="shared" si="61"/>
        <v>0.18010446657465914</v>
      </c>
      <c r="AS771" s="357" t="s">
        <v>1494</v>
      </c>
    </row>
    <row r="772" spans="1:45" hidden="1">
      <c r="A772" s="343">
        <v>870</v>
      </c>
      <c r="B772" s="343" t="s">
        <v>1779</v>
      </c>
      <c r="C772" s="343" t="s">
        <v>2404</v>
      </c>
      <c r="D772" s="343">
        <v>1600</v>
      </c>
      <c r="E772" s="345" t="s">
        <v>131</v>
      </c>
      <c r="F772" s="345" t="s">
        <v>1537</v>
      </c>
      <c r="G772" s="352" t="s">
        <v>1041</v>
      </c>
      <c r="H772" s="343" t="s">
        <v>131</v>
      </c>
      <c r="I772" s="343" t="s">
        <v>1863</v>
      </c>
      <c r="J772" s="346">
        <v>1659596.8</v>
      </c>
      <c r="K772" s="347">
        <v>5.8824136526631841E-2</v>
      </c>
      <c r="L772" s="346">
        <v>1643899</v>
      </c>
      <c r="M772" s="346">
        <v>1715830</v>
      </c>
      <c r="N772" s="346">
        <v>1755698</v>
      </c>
      <c r="O772" s="346">
        <v>1334890</v>
      </c>
      <c r="P772" s="346">
        <v>1847667</v>
      </c>
      <c r="Q772" s="346">
        <v>71333.372698818101</v>
      </c>
      <c r="R772" s="346">
        <v>86428.381710919231</v>
      </c>
      <c r="S772" s="346">
        <v>136752.8479172512</v>
      </c>
      <c r="T772" s="346">
        <v>75207.099227907514</v>
      </c>
      <c r="U772" s="346">
        <v>118400.04215691061</v>
      </c>
      <c r="V772" s="353">
        <f t="shared" si="57"/>
        <v>0.16726964615764073</v>
      </c>
      <c r="W772" s="288">
        <v>0.17285359257822175</v>
      </c>
      <c r="X772" s="288">
        <v>0.16407952087249839</v>
      </c>
      <c r="Y772" s="288">
        <v>0.16552315879451096</v>
      </c>
      <c r="Z772" s="288">
        <v>0.17498853561736452</v>
      </c>
      <c r="AA772" s="288">
        <v>0.15539748775711107</v>
      </c>
      <c r="AB772" s="288">
        <v>0.17077558132613771</v>
      </c>
      <c r="AC772" s="345" t="str">
        <f t="shared" si="58"/>
        <v>Sylhet FR Non-PNP</v>
      </c>
      <c r="AD772" s="363">
        <v>1643899</v>
      </c>
      <c r="AE772" s="363">
        <v>1715830</v>
      </c>
      <c r="AF772" s="363">
        <v>1755698</v>
      </c>
      <c r="AG772" s="363">
        <v>1334890</v>
      </c>
      <c r="AH772" s="363">
        <v>1847667</v>
      </c>
      <c r="AI772" s="363">
        <v>1476442</v>
      </c>
      <c r="AJ772" s="364">
        <f t="shared" si="59"/>
        <v>9774426</v>
      </c>
      <c r="AK772" s="365">
        <v>284065.74720000004</v>
      </c>
      <c r="AL772" s="365">
        <v>281568.03119999997</v>
      </c>
      <c r="AM772" s="365">
        <v>289514.60019999999</v>
      </c>
      <c r="AN772" s="365">
        <v>233339.12160000001</v>
      </c>
      <c r="AO772" s="365">
        <v>286758.38400000002</v>
      </c>
      <c r="AP772" s="365">
        <v>252165.704</v>
      </c>
      <c r="AQ772" s="366">
        <f t="shared" si="60"/>
        <v>1627411.5881999999</v>
      </c>
      <c r="AR772" s="288">
        <f t="shared" si="61"/>
        <v>0.16649689589956485</v>
      </c>
      <c r="AS772" s="357" t="s">
        <v>1500</v>
      </c>
    </row>
    <row r="773" spans="1:45" hidden="1">
      <c r="A773" s="343">
        <v>888</v>
      </c>
      <c r="B773" s="343" t="s">
        <v>1795</v>
      </c>
      <c r="C773" s="343" t="s">
        <v>336</v>
      </c>
      <c r="D773" s="343">
        <v>2010</v>
      </c>
      <c r="E773" s="345" t="s">
        <v>389</v>
      </c>
      <c r="F773" s="345" t="s">
        <v>1537</v>
      </c>
      <c r="G773" s="352" t="s">
        <v>1041</v>
      </c>
      <c r="H773" s="343" t="s">
        <v>336</v>
      </c>
      <c r="I773" s="343" t="s">
        <v>1863</v>
      </c>
      <c r="J773" s="346">
        <v>2600579.7999999998</v>
      </c>
      <c r="K773" s="347">
        <v>6.2561518424742585E-2</v>
      </c>
      <c r="L773" s="346">
        <v>2480736</v>
      </c>
      <c r="M773" s="346">
        <v>2372509</v>
      </c>
      <c r="N773" s="346">
        <v>3102082</v>
      </c>
      <c r="O773" s="346">
        <v>2044610</v>
      </c>
      <c r="P773" s="346">
        <v>3002962</v>
      </c>
      <c r="Q773" s="346">
        <v>178562.46721569326</v>
      </c>
      <c r="R773" s="346">
        <v>124055.90316056664</v>
      </c>
      <c r="S773" s="346">
        <v>228723.54548975884</v>
      </c>
      <c r="T773" s="346">
        <v>90878.587157121103</v>
      </c>
      <c r="U773" s="346">
        <v>191260.60234042705</v>
      </c>
      <c r="V773" s="353">
        <f t="shared" ref="V773:V836" si="62">AVERAGE(W773:AB773)</f>
        <v>0.1571539651373399</v>
      </c>
      <c r="W773" s="288">
        <v>0.16533477761972107</v>
      </c>
      <c r="X773" s="288">
        <v>0.16073712690740721</v>
      </c>
      <c r="Y773" s="288">
        <v>0.15300939394756954</v>
      </c>
      <c r="Z773" s="288">
        <v>0.16111976456108718</v>
      </c>
      <c r="AA773" s="288">
        <v>0.14812549818682183</v>
      </c>
      <c r="AB773" s="288">
        <v>0.15459722960143241</v>
      </c>
      <c r="AC773" s="345" t="str">
        <f t="shared" ref="AC773:AC836" si="63">CONCATENATE(E773," ",G773," ",F773)</f>
        <v>Rangpur FR Non-PNP</v>
      </c>
      <c r="AD773" s="363">
        <v>2480736</v>
      </c>
      <c r="AE773" s="363">
        <v>2372509</v>
      </c>
      <c r="AF773" s="363">
        <v>3102082</v>
      </c>
      <c r="AG773" s="363">
        <v>2044610</v>
      </c>
      <c r="AH773" s="363">
        <v>3002962</v>
      </c>
      <c r="AI773" s="363">
        <v>2346556</v>
      </c>
      <c r="AJ773" s="364">
        <f t="shared" ref="AJ773:AJ836" si="64">SUM(AD773:AI773)</f>
        <v>15349455</v>
      </c>
      <c r="AK773" s="365">
        <v>410313.73439999996</v>
      </c>
      <c r="AL773" s="365">
        <v>379838.53080000001</v>
      </c>
      <c r="AM773" s="365">
        <v>473378.01840000006</v>
      </c>
      <c r="AN773" s="365">
        <v>329182.37099999998</v>
      </c>
      <c r="AO773" s="365">
        <v>451345.18859999999</v>
      </c>
      <c r="AP773" s="365">
        <v>362539.81199999998</v>
      </c>
      <c r="AQ773" s="366">
        <f t="shared" ref="AQ773:AQ836" si="65">SUM(AK773:AP773)</f>
        <v>2406597.6552000004</v>
      </c>
      <c r="AR773" s="288">
        <f t="shared" ref="AR773:AR836" si="66">AQ773/AJ773</f>
        <v>0.15678717291265393</v>
      </c>
      <c r="AS773" s="357" t="s">
        <v>1501</v>
      </c>
    </row>
    <row r="774" spans="1:45" hidden="1">
      <c r="A774" s="343">
        <v>873</v>
      </c>
      <c r="B774" s="343" t="s">
        <v>1782</v>
      </c>
      <c r="C774" s="343" t="s">
        <v>2405</v>
      </c>
      <c r="D774" s="343">
        <v>1371</v>
      </c>
      <c r="E774" s="345" t="s">
        <v>52</v>
      </c>
      <c r="F774" s="345" t="s">
        <v>1537</v>
      </c>
      <c r="G774" s="352" t="s">
        <v>1041</v>
      </c>
      <c r="H774" s="343" t="s">
        <v>79</v>
      </c>
      <c r="I774" s="343" t="s">
        <v>52</v>
      </c>
      <c r="J774" s="346">
        <v>690571</v>
      </c>
      <c r="K774" s="347">
        <v>-4.0858827608310992E-2</v>
      </c>
      <c r="L774" s="346">
        <v>664208</v>
      </c>
      <c r="M774" s="346">
        <v>688309</v>
      </c>
      <c r="N774" s="346">
        <v>855289</v>
      </c>
      <c r="O774" s="346">
        <v>558178</v>
      </c>
      <c r="P774" s="346">
        <v>686871</v>
      </c>
      <c r="Q774" s="346">
        <v>-70192.832422375039</v>
      </c>
      <c r="R774" s="346">
        <v>-38385.643547580723</v>
      </c>
      <c r="S774" s="346">
        <v>2757.8311637333827</v>
      </c>
      <c r="T774" s="346">
        <v>-24313.50688101894</v>
      </c>
      <c r="U774" s="346">
        <v>-10945.455514253335</v>
      </c>
      <c r="V774" s="353">
        <f t="shared" si="62"/>
        <v>0.1455856314101702</v>
      </c>
      <c r="W774" s="288">
        <v>0.15650671846922998</v>
      </c>
      <c r="X774" s="288">
        <v>0.14924038753457108</v>
      </c>
      <c r="Y774" s="288">
        <v>0.13502084383638821</v>
      </c>
      <c r="Z774" s="288">
        <v>0.13204686937744012</v>
      </c>
      <c r="AA774" s="288">
        <v>0.14179782861597176</v>
      </c>
      <c r="AB774" s="288">
        <v>0.15890114062741997</v>
      </c>
      <c r="AC774" s="345" t="str">
        <f t="shared" si="63"/>
        <v>Dhaka FR Non-PNP</v>
      </c>
      <c r="AD774" s="363">
        <v>664208</v>
      </c>
      <c r="AE774" s="363">
        <v>688309</v>
      </c>
      <c r="AF774" s="363">
        <v>855289</v>
      </c>
      <c r="AG774" s="363">
        <v>558178</v>
      </c>
      <c r="AH774" s="363">
        <v>686871</v>
      </c>
      <c r="AI774" s="363">
        <v>500383</v>
      </c>
      <c r="AJ774" s="364">
        <f t="shared" si="64"/>
        <v>3953238</v>
      </c>
      <c r="AK774" s="365">
        <v>104147.8144</v>
      </c>
      <c r="AL774" s="365">
        <v>102772.0932</v>
      </c>
      <c r="AM774" s="365">
        <v>115635.07279999999</v>
      </c>
      <c r="AN774" s="365">
        <v>73679.495999999999</v>
      </c>
      <c r="AO774" s="365">
        <v>97527.376000000004</v>
      </c>
      <c r="AP774" s="365">
        <v>79510.858700000012</v>
      </c>
      <c r="AQ774" s="366">
        <f t="shared" si="65"/>
        <v>573272.71109999996</v>
      </c>
      <c r="AR774" s="288">
        <f t="shared" si="66"/>
        <v>0.14501345760108547</v>
      </c>
      <c r="AS774" s="357" t="s">
        <v>1497</v>
      </c>
    </row>
    <row r="775" spans="1:45">
      <c r="A775" s="343">
        <v>876</v>
      </c>
      <c r="B775" s="343" t="s">
        <v>1784</v>
      </c>
      <c r="C775" s="343" t="s">
        <v>2406</v>
      </c>
      <c r="D775" s="343">
        <v>1430</v>
      </c>
      <c r="E775" s="345" t="s">
        <v>195</v>
      </c>
      <c r="F775" s="345" t="s">
        <v>1537</v>
      </c>
      <c r="G775" s="352" t="s">
        <v>1041</v>
      </c>
      <c r="H775" s="343" t="s">
        <v>162</v>
      </c>
      <c r="I775" s="343" t="s">
        <v>1863</v>
      </c>
      <c r="J775" s="346">
        <v>849781.8</v>
      </c>
      <c r="K775" s="347">
        <v>1.9013925687251677E-2</v>
      </c>
      <c r="L775" s="346">
        <v>784793</v>
      </c>
      <c r="M775" s="346">
        <v>811973</v>
      </c>
      <c r="N775" s="346">
        <v>918231</v>
      </c>
      <c r="O775" s="346">
        <v>742518</v>
      </c>
      <c r="P775" s="346">
        <v>991394</v>
      </c>
      <c r="Q775" s="346">
        <v>3010.0238187556388</v>
      </c>
      <c r="R775" s="346">
        <v>-12232.515004914283</v>
      </c>
      <c r="S775" s="346">
        <v>24543.795336443232</v>
      </c>
      <c r="T775" s="346">
        <v>14738.740149635647</v>
      </c>
      <c r="U775" s="346">
        <v>50728.395677974593</v>
      </c>
      <c r="V775" s="353">
        <f t="shared" si="62"/>
        <v>0.16491728978107342</v>
      </c>
      <c r="W775" s="288">
        <v>0.17379628369648817</v>
      </c>
      <c r="X775" s="288">
        <v>0.15926393305381226</v>
      </c>
      <c r="Y775" s="288">
        <v>0.15976283468707828</v>
      </c>
      <c r="Z775" s="288">
        <v>0.17468782957173518</v>
      </c>
      <c r="AA775" s="288">
        <v>0.156130595612717</v>
      </c>
      <c r="AB775" s="288">
        <v>0.16586226206460958</v>
      </c>
      <c r="AC775" s="345" t="str">
        <f t="shared" si="63"/>
        <v>Chattogram FR Non-PNP</v>
      </c>
      <c r="AD775" s="363">
        <v>784793</v>
      </c>
      <c r="AE775" s="363">
        <v>811973</v>
      </c>
      <c r="AF775" s="363">
        <v>918231</v>
      </c>
      <c r="AG775" s="363">
        <v>742518</v>
      </c>
      <c r="AH775" s="363">
        <v>991394</v>
      </c>
      <c r="AI775" s="363">
        <v>782824</v>
      </c>
      <c r="AJ775" s="364">
        <f t="shared" si="64"/>
        <v>5031733</v>
      </c>
      <c r="AK775" s="365">
        <v>136397.02340000001</v>
      </c>
      <c r="AL775" s="365">
        <v>127011.03360000001</v>
      </c>
      <c r="AM775" s="365">
        <v>146549.508</v>
      </c>
      <c r="AN775" s="365">
        <v>129717.54519999999</v>
      </c>
      <c r="AO775" s="365">
        <v>153765.05429999999</v>
      </c>
      <c r="AP775" s="365">
        <v>129788.5716</v>
      </c>
      <c r="AQ775" s="366">
        <f t="shared" si="65"/>
        <v>823228.73609999998</v>
      </c>
      <c r="AR775" s="288">
        <f t="shared" si="66"/>
        <v>0.16360739651726353</v>
      </c>
      <c r="AS775" s="357" t="s">
        <v>1494</v>
      </c>
    </row>
    <row r="776" spans="1:45" hidden="1">
      <c r="A776" s="343">
        <v>882</v>
      </c>
      <c r="B776" s="343" t="s">
        <v>1788</v>
      </c>
      <c r="C776" s="343" t="s">
        <v>2407</v>
      </c>
      <c r="D776" s="343">
        <v>2800</v>
      </c>
      <c r="E776" s="345" t="s">
        <v>52</v>
      </c>
      <c r="F776" s="345" t="s">
        <v>1537</v>
      </c>
      <c r="G776" s="352" t="s">
        <v>1041</v>
      </c>
      <c r="H776" s="343" t="s">
        <v>173</v>
      </c>
      <c r="I776" s="343" t="s">
        <v>52</v>
      </c>
      <c r="J776" s="346">
        <v>545719</v>
      </c>
      <c r="K776" s="347">
        <v>-4.6518399136009567E-2</v>
      </c>
      <c r="L776" s="346">
        <v>514539</v>
      </c>
      <c r="M776" s="346">
        <v>572898</v>
      </c>
      <c r="N776" s="346">
        <v>657978</v>
      </c>
      <c r="O776" s="346">
        <v>402425</v>
      </c>
      <c r="P776" s="346">
        <v>580755</v>
      </c>
      <c r="Q776" s="346">
        <v>-21878.421239424424</v>
      </c>
      <c r="R776" s="346">
        <v>-21335.424312310031</v>
      </c>
      <c r="S776" s="346">
        <v>-29201.544559157279</v>
      </c>
      <c r="T776" s="346">
        <v>-35411.950283979852</v>
      </c>
      <c r="U776" s="346">
        <v>-19102.530895648437</v>
      </c>
      <c r="V776" s="353">
        <f t="shared" si="62"/>
        <v>0.14202787764853245</v>
      </c>
      <c r="W776" s="288">
        <v>0.14918671075459386</v>
      </c>
      <c r="X776" s="288">
        <v>0.14024611141135557</v>
      </c>
      <c r="Y776" s="288">
        <v>0.13353958455081519</v>
      </c>
      <c r="Z776" s="288">
        <v>0.15358320439618858</v>
      </c>
      <c r="AA776" s="288">
        <v>0.13310112309906036</v>
      </c>
      <c r="AB776" s="288">
        <v>0.14251053167918118</v>
      </c>
      <c r="AC776" s="345" t="str">
        <f t="shared" si="63"/>
        <v>Dhaka FR Non-PNP</v>
      </c>
      <c r="AD776" s="363">
        <v>514539</v>
      </c>
      <c r="AE776" s="363">
        <v>572898</v>
      </c>
      <c r="AF776" s="363">
        <v>657978</v>
      </c>
      <c r="AG776" s="363">
        <v>402425</v>
      </c>
      <c r="AH776" s="363">
        <v>580755</v>
      </c>
      <c r="AI776" s="363">
        <v>448518</v>
      </c>
      <c r="AJ776" s="364">
        <f t="shared" si="64"/>
        <v>3177113</v>
      </c>
      <c r="AK776" s="365">
        <v>76666.161999999997</v>
      </c>
      <c r="AL776" s="365">
        <v>79231.79340000001</v>
      </c>
      <c r="AM776" s="365">
        <v>87708.334100000007</v>
      </c>
      <c r="AN776" s="365">
        <v>61812.633599999994</v>
      </c>
      <c r="AO776" s="365">
        <v>77240.415000000008</v>
      </c>
      <c r="AP776" s="365">
        <v>63913.957499999997</v>
      </c>
      <c r="AQ776" s="366">
        <f t="shared" si="65"/>
        <v>446573.29560000007</v>
      </c>
      <c r="AR776" s="288">
        <f t="shared" si="66"/>
        <v>0.14055946250574031</v>
      </c>
      <c r="AS776" s="357" t="s">
        <v>1497</v>
      </c>
    </row>
    <row r="777" spans="1:45" hidden="1">
      <c r="A777" s="343">
        <v>886</v>
      </c>
      <c r="B777" s="343" t="s">
        <v>1793</v>
      </c>
      <c r="C777" s="343" t="s">
        <v>2408</v>
      </c>
      <c r="D777" s="343">
        <v>1639</v>
      </c>
      <c r="E777" s="345" t="s">
        <v>18</v>
      </c>
      <c r="F777" s="345" t="s">
        <v>1537</v>
      </c>
      <c r="G777" s="352" t="s">
        <v>1041</v>
      </c>
      <c r="H777" s="343" t="s">
        <v>153</v>
      </c>
      <c r="I777" s="343" t="s">
        <v>1863</v>
      </c>
      <c r="J777" s="346">
        <v>1578591.8</v>
      </c>
      <c r="K777" s="347">
        <v>4.4583866500414869E-2</v>
      </c>
      <c r="L777" s="346">
        <v>1570182</v>
      </c>
      <c r="M777" s="346">
        <v>1648528</v>
      </c>
      <c r="N777" s="346">
        <v>1614104</v>
      </c>
      <c r="O777" s="346">
        <v>1403928</v>
      </c>
      <c r="P777" s="346">
        <v>1656217</v>
      </c>
      <c r="Q777" s="346">
        <v>68139.02132869765</v>
      </c>
      <c r="R777" s="346">
        <v>79128.829794683959</v>
      </c>
      <c r="S777" s="346">
        <v>71252.971587825334</v>
      </c>
      <c r="T777" s="346">
        <v>53371.671089106007</v>
      </c>
      <c r="U777" s="346">
        <v>80006.136548935145</v>
      </c>
      <c r="V777" s="353">
        <f t="shared" si="62"/>
        <v>0.1577298963333276</v>
      </c>
      <c r="W777" s="288">
        <v>0.16193979404985906</v>
      </c>
      <c r="X777" s="288">
        <v>0.15680771463962476</v>
      </c>
      <c r="Y777" s="288">
        <v>0.14621282906566124</v>
      </c>
      <c r="Z777" s="288">
        <v>0.17186938607932536</v>
      </c>
      <c r="AA777" s="288">
        <v>0.14528148434612284</v>
      </c>
      <c r="AB777" s="288">
        <v>0.16426816981937231</v>
      </c>
      <c r="AC777" s="345" t="str">
        <f t="shared" si="63"/>
        <v>Mymensingh FR Non-PNP</v>
      </c>
      <c r="AD777" s="363">
        <v>1570182</v>
      </c>
      <c r="AE777" s="363">
        <v>1648528</v>
      </c>
      <c r="AF777" s="363">
        <v>1614104</v>
      </c>
      <c r="AG777" s="363">
        <v>1403928</v>
      </c>
      <c r="AH777" s="363">
        <v>1656217</v>
      </c>
      <c r="AI777" s="363">
        <v>1326599</v>
      </c>
      <c r="AJ777" s="364">
        <f t="shared" si="64"/>
        <v>9219558</v>
      </c>
      <c r="AK777" s="365">
        <v>254997.55679999999</v>
      </c>
      <c r="AL777" s="365">
        <v>259972.70790000001</v>
      </c>
      <c r="AM777" s="365">
        <v>234045.08</v>
      </c>
      <c r="AN777" s="365">
        <v>241054.09419999999</v>
      </c>
      <c r="AO777" s="365">
        <v>242304.69340000002</v>
      </c>
      <c r="AP777" s="365">
        <v>217951.34349999999</v>
      </c>
      <c r="AQ777" s="366">
        <f t="shared" si="65"/>
        <v>1450325.4757999999</v>
      </c>
      <c r="AR777" s="288">
        <f t="shared" si="66"/>
        <v>0.15730965365150909</v>
      </c>
      <c r="AS777" s="357" t="s">
        <v>1515</v>
      </c>
    </row>
    <row r="778" spans="1:45">
      <c r="A778" s="343">
        <v>692</v>
      </c>
      <c r="B778" s="343" t="s">
        <v>1707</v>
      </c>
      <c r="C778" s="343" t="s">
        <v>2409</v>
      </c>
      <c r="D778" s="343">
        <v>2519</v>
      </c>
      <c r="E778" s="345" t="s">
        <v>195</v>
      </c>
      <c r="F778" s="345" t="s">
        <v>1537</v>
      </c>
      <c r="G778" s="352" t="s">
        <v>1041</v>
      </c>
      <c r="H778" s="343" t="s">
        <v>162</v>
      </c>
      <c r="I778" s="343" t="s">
        <v>1863</v>
      </c>
      <c r="J778" s="346">
        <v>2131578.2000000002</v>
      </c>
      <c r="K778" s="347">
        <v>5.5093101992345177E-2</v>
      </c>
      <c r="L778" s="346">
        <v>2060276</v>
      </c>
      <c r="M778" s="346">
        <v>1938753</v>
      </c>
      <c r="N778" s="346">
        <v>2780680</v>
      </c>
      <c r="O778" s="346">
        <v>1516918</v>
      </c>
      <c r="P778" s="346">
        <v>2361264</v>
      </c>
      <c r="Q778" s="346">
        <v>115729.04982760752</v>
      </c>
      <c r="R778" s="346">
        <v>115849.56129843806</v>
      </c>
      <c r="S778" s="346">
        <v>283706.70816773392</v>
      </c>
      <c r="T778" s="346">
        <v>102075.2839903511</v>
      </c>
      <c r="U778" s="346">
        <v>-30184.327397832763</v>
      </c>
      <c r="V778" s="353">
        <f t="shared" si="62"/>
        <v>0.17551641486695554</v>
      </c>
      <c r="W778" s="288">
        <v>0.1712698876276196</v>
      </c>
      <c r="X778" s="288">
        <v>0.16806593988888682</v>
      </c>
      <c r="Y778" s="288">
        <v>0.18486931751200092</v>
      </c>
      <c r="Z778" s="288">
        <v>0.19110026427071389</v>
      </c>
      <c r="AA778" s="288">
        <v>0.16229115654385132</v>
      </c>
      <c r="AB778" s="288">
        <v>0.17550192335866061</v>
      </c>
      <c r="AC778" s="345" t="str">
        <f t="shared" si="63"/>
        <v>Chattogram FR Non-PNP</v>
      </c>
      <c r="AD778" s="363">
        <v>2060276</v>
      </c>
      <c r="AE778" s="363">
        <v>1938753</v>
      </c>
      <c r="AF778" s="363">
        <v>2780680</v>
      </c>
      <c r="AG778" s="363">
        <v>1516918</v>
      </c>
      <c r="AH778" s="363">
        <v>2361264</v>
      </c>
      <c r="AI778" s="363">
        <v>1679730</v>
      </c>
      <c r="AJ778" s="364">
        <f t="shared" si="64"/>
        <v>12337621</v>
      </c>
      <c r="AK778" s="365">
        <v>352307.19600000005</v>
      </c>
      <c r="AL778" s="365">
        <v>325710.50400000002</v>
      </c>
      <c r="AM778" s="365">
        <v>512201.25599999999</v>
      </c>
      <c r="AN778" s="365">
        <v>289882.83869999996</v>
      </c>
      <c r="AO778" s="365">
        <v>383705.4</v>
      </c>
      <c r="AP778" s="365">
        <v>294783.13799999998</v>
      </c>
      <c r="AQ778" s="366">
        <f t="shared" si="65"/>
        <v>2158590.3326999997</v>
      </c>
      <c r="AR778" s="288">
        <f t="shared" si="66"/>
        <v>0.17496001317433885</v>
      </c>
      <c r="AS778" s="357" t="s">
        <v>1494</v>
      </c>
    </row>
    <row r="779" spans="1:45" hidden="1">
      <c r="A779" s="343">
        <v>881</v>
      </c>
      <c r="B779" s="343" t="s">
        <v>1787</v>
      </c>
      <c r="C779" s="343" t="s">
        <v>2410</v>
      </c>
      <c r="D779" s="343">
        <v>1017</v>
      </c>
      <c r="E779" s="345" t="s">
        <v>52</v>
      </c>
      <c r="F779" s="345" t="s">
        <v>1537</v>
      </c>
      <c r="G779" s="352" t="s">
        <v>1041</v>
      </c>
      <c r="H779" s="343" t="s">
        <v>52</v>
      </c>
      <c r="I779" s="343" t="s">
        <v>52</v>
      </c>
      <c r="J779" s="346">
        <v>904228.4</v>
      </c>
      <c r="K779" s="347">
        <v>-5.345570923185463E-2</v>
      </c>
      <c r="L779" s="346">
        <v>845982</v>
      </c>
      <c r="M779" s="346">
        <v>835006</v>
      </c>
      <c r="N779" s="346">
        <v>1126130</v>
      </c>
      <c r="O779" s="346">
        <v>877757</v>
      </c>
      <c r="P779" s="346">
        <v>836267</v>
      </c>
      <c r="Q779" s="346">
        <v>-34108.429609593528</v>
      </c>
      <c r="R779" s="346">
        <v>-43790.399437663407</v>
      </c>
      <c r="S779" s="346">
        <v>-16246.604752130836</v>
      </c>
      <c r="T779" s="346">
        <v>-47804.603906924109</v>
      </c>
      <c r="U779" s="346">
        <v>-99730.814441613853</v>
      </c>
      <c r="V779" s="353">
        <f t="shared" si="62"/>
        <v>0.15804611048340703</v>
      </c>
      <c r="W779" s="288">
        <v>0.17653684687819746</v>
      </c>
      <c r="X779" s="288">
        <v>0.15640121288218531</v>
      </c>
      <c r="Y779" s="288">
        <v>0.13945022130989579</v>
      </c>
      <c r="Z779" s="288">
        <v>0.16094361317117975</v>
      </c>
      <c r="AA779" s="288">
        <v>0.15321097581276399</v>
      </c>
      <c r="AB779" s="288">
        <v>0.16173379284621991</v>
      </c>
      <c r="AC779" s="345" t="str">
        <f t="shared" si="63"/>
        <v>Dhaka FR Non-PNP</v>
      </c>
      <c r="AD779" s="363">
        <v>845982</v>
      </c>
      <c r="AE779" s="363">
        <v>835006</v>
      </c>
      <c r="AF779" s="363">
        <v>1126130</v>
      </c>
      <c r="AG779" s="363">
        <v>877757</v>
      </c>
      <c r="AH779" s="363">
        <v>836267</v>
      </c>
      <c r="AI779" s="363">
        <v>717843</v>
      </c>
      <c r="AJ779" s="364">
        <f t="shared" si="64"/>
        <v>5238985</v>
      </c>
      <c r="AK779" s="365">
        <v>149654.21580000001</v>
      </c>
      <c r="AL779" s="365">
        <v>131012.44140000001</v>
      </c>
      <c r="AM779" s="365">
        <v>156419.59589999999</v>
      </c>
      <c r="AN779" s="365">
        <v>141231.10129999998</v>
      </c>
      <c r="AO779" s="365">
        <v>131042.88220000001</v>
      </c>
      <c r="AP779" s="365">
        <v>115830.1626</v>
      </c>
      <c r="AQ779" s="366">
        <f t="shared" si="65"/>
        <v>825190.39919999999</v>
      </c>
      <c r="AR779" s="288">
        <f t="shared" si="66"/>
        <v>0.15750959378581919</v>
      </c>
      <c r="AS779" s="357" t="s">
        <v>1497</v>
      </c>
    </row>
    <row r="780" spans="1:45" hidden="1">
      <c r="A780" s="343">
        <v>884</v>
      </c>
      <c r="B780" s="343" t="s">
        <v>1791</v>
      </c>
      <c r="C780" s="343" t="s">
        <v>2411</v>
      </c>
      <c r="D780" s="343">
        <v>534</v>
      </c>
      <c r="E780" s="345" t="s">
        <v>52</v>
      </c>
      <c r="F780" s="345" t="s">
        <v>1537</v>
      </c>
      <c r="G780" s="352" t="s">
        <v>1041</v>
      </c>
      <c r="H780" s="343" t="s">
        <v>52</v>
      </c>
      <c r="I780" s="343" t="s">
        <v>52</v>
      </c>
      <c r="J780" s="346">
        <v>551865</v>
      </c>
      <c r="K780" s="347">
        <v>-0.10484816682049994</v>
      </c>
      <c r="L780" s="346">
        <v>611031</v>
      </c>
      <c r="M780" s="346">
        <v>484764</v>
      </c>
      <c r="N780" s="346">
        <v>599910</v>
      </c>
      <c r="O780" s="346">
        <v>488319</v>
      </c>
      <c r="P780" s="346">
        <v>575301</v>
      </c>
      <c r="Q780" s="346">
        <v>-55440.723633096874</v>
      </c>
      <c r="R780" s="346">
        <v>-40775.200609170482</v>
      </c>
      <c r="S780" s="346">
        <v>-60005.751322903903</v>
      </c>
      <c r="T780" s="346">
        <v>-29569.009284470245</v>
      </c>
      <c r="U780" s="346">
        <v>-103519.48306233449</v>
      </c>
      <c r="V780" s="353">
        <f t="shared" si="62"/>
        <v>0.15237057131467788</v>
      </c>
      <c r="W780" s="288">
        <v>0.15581764593251327</v>
      </c>
      <c r="X780" s="288">
        <v>0.14969130604901049</v>
      </c>
      <c r="Y780" s="288">
        <v>0.14543049522687498</v>
      </c>
      <c r="Z780" s="288">
        <v>0.15875988417348866</v>
      </c>
      <c r="AA780" s="288">
        <v>0.14143025599244941</v>
      </c>
      <c r="AB780" s="288">
        <v>0.16309384051373044</v>
      </c>
      <c r="AC780" s="345" t="str">
        <f t="shared" si="63"/>
        <v>Dhaka FR Non-PNP</v>
      </c>
      <c r="AD780" s="363">
        <v>611031</v>
      </c>
      <c r="AE780" s="363">
        <v>484764</v>
      </c>
      <c r="AF780" s="363">
        <v>599910</v>
      </c>
      <c r="AG780" s="363">
        <v>488319</v>
      </c>
      <c r="AH780" s="363">
        <v>575301</v>
      </c>
      <c r="AI780" s="363">
        <v>502362</v>
      </c>
      <c r="AJ780" s="364">
        <f t="shared" si="64"/>
        <v>3261687</v>
      </c>
      <c r="AK780" s="365">
        <v>95320.835999999996</v>
      </c>
      <c r="AL780" s="365">
        <v>72908.204800000007</v>
      </c>
      <c r="AM780" s="365">
        <v>87166.92300000001</v>
      </c>
      <c r="AN780" s="365">
        <v>77545.057199999996</v>
      </c>
      <c r="AO780" s="365">
        <v>80427.079800000007</v>
      </c>
      <c r="AP780" s="365">
        <v>81828.253799999991</v>
      </c>
      <c r="AQ780" s="366">
        <f t="shared" si="65"/>
        <v>495196.35460000002</v>
      </c>
      <c r="AR780" s="288">
        <f t="shared" si="66"/>
        <v>0.15182215663244206</v>
      </c>
      <c r="AS780" s="357" t="s">
        <v>1497</v>
      </c>
    </row>
    <row r="781" spans="1:45" hidden="1">
      <c r="A781" s="343">
        <v>872</v>
      </c>
      <c r="B781" s="343" t="s">
        <v>1781</v>
      </c>
      <c r="C781" s="343" t="s">
        <v>2412</v>
      </c>
      <c r="D781" s="343">
        <v>1100</v>
      </c>
      <c r="E781" s="345" t="s">
        <v>52</v>
      </c>
      <c r="F781" s="345" t="s">
        <v>1537</v>
      </c>
      <c r="G781" s="352" t="s">
        <v>1041</v>
      </c>
      <c r="H781" s="343" t="s">
        <v>165</v>
      </c>
      <c r="I781" s="343" t="s">
        <v>52</v>
      </c>
      <c r="J781" s="346">
        <v>1925948.6</v>
      </c>
      <c r="K781" s="347">
        <v>9.463425023159644E-2</v>
      </c>
      <c r="L781" s="346">
        <v>2136651</v>
      </c>
      <c r="M781" s="346">
        <v>1717545</v>
      </c>
      <c r="N781" s="346">
        <v>2384549</v>
      </c>
      <c r="O781" s="346">
        <v>1487082</v>
      </c>
      <c r="P781" s="346">
        <v>1903916</v>
      </c>
      <c r="Q781" s="346">
        <v>294452.24539797753</v>
      </c>
      <c r="R781" s="346">
        <v>111522.6067480662</v>
      </c>
      <c r="S781" s="346">
        <v>238416.51187102171</v>
      </c>
      <c r="T781" s="346">
        <v>102439.97259993549</v>
      </c>
      <c r="U781" s="346">
        <v>164472.17211096338</v>
      </c>
      <c r="V781" s="353">
        <f t="shared" si="62"/>
        <v>0.18635547194928992</v>
      </c>
      <c r="W781" s="288">
        <v>0.18760918371322102</v>
      </c>
      <c r="X781" s="288">
        <v>0.19073711454443865</v>
      </c>
      <c r="Y781" s="288">
        <v>0.17857293044195044</v>
      </c>
      <c r="Z781" s="288">
        <v>0.19537975783470657</v>
      </c>
      <c r="AA781" s="288">
        <v>0.17239452327241989</v>
      </c>
      <c r="AB781" s="288">
        <v>0.19343932188900306</v>
      </c>
      <c r="AC781" s="345" t="str">
        <f t="shared" si="63"/>
        <v>Dhaka FR Non-PNP</v>
      </c>
      <c r="AD781" s="363">
        <v>2136651</v>
      </c>
      <c r="AE781" s="363">
        <v>1717545</v>
      </c>
      <c r="AF781" s="363">
        <v>2384549</v>
      </c>
      <c r="AG781" s="363">
        <v>1487082</v>
      </c>
      <c r="AH781" s="363">
        <v>1903916</v>
      </c>
      <c r="AI781" s="363">
        <v>1523737</v>
      </c>
      <c r="AJ781" s="364">
        <f t="shared" si="64"/>
        <v>11153480</v>
      </c>
      <c r="AK781" s="365">
        <v>401689.82400000002</v>
      </c>
      <c r="AL781" s="365">
        <v>329768.83199999999</v>
      </c>
      <c r="AM781" s="365">
        <v>424450.07799999998</v>
      </c>
      <c r="AN781" s="365">
        <v>290427.30989999999</v>
      </c>
      <c r="AO781" s="365">
        <v>332804.8664</v>
      </c>
      <c r="AP781" s="365">
        <v>294498.54229999997</v>
      </c>
      <c r="AQ781" s="366">
        <f t="shared" si="65"/>
        <v>2073639.4526</v>
      </c>
      <c r="AR781" s="288">
        <f t="shared" si="66"/>
        <v>0.18591860590595941</v>
      </c>
      <c r="AS781" s="357" t="s">
        <v>1497</v>
      </c>
    </row>
    <row r="782" spans="1:45" hidden="1">
      <c r="A782" s="343">
        <v>885</v>
      </c>
      <c r="B782" s="343" t="s">
        <v>1792</v>
      </c>
      <c r="C782" s="343" t="s">
        <v>2413</v>
      </c>
      <c r="D782" s="343">
        <v>1300</v>
      </c>
      <c r="E782" s="345" t="s">
        <v>107</v>
      </c>
      <c r="F782" s="345" t="s">
        <v>1537</v>
      </c>
      <c r="G782" s="352" t="s">
        <v>1041</v>
      </c>
      <c r="H782" s="343" t="s">
        <v>107</v>
      </c>
      <c r="I782" s="343" t="s">
        <v>1863</v>
      </c>
      <c r="J782" s="346">
        <v>1464305.8</v>
      </c>
      <c r="K782" s="347">
        <v>5.5908427976758379E-2</v>
      </c>
      <c r="L782" s="346">
        <v>1323791</v>
      </c>
      <c r="M782" s="346">
        <v>1355777</v>
      </c>
      <c r="N782" s="346">
        <v>1590431</v>
      </c>
      <c r="O782" s="346">
        <v>1431278</v>
      </c>
      <c r="P782" s="346">
        <v>1620252</v>
      </c>
      <c r="Q782" s="346">
        <v>62455.887507262261</v>
      </c>
      <c r="R782" s="346">
        <v>59796.653592228482</v>
      </c>
      <c r="S782" s="346">
        <v>95959.483808940829</v>
      </c>
      <c r="T782" s="346">
        <v>80082.431045510137</v>
      </c>
      <c r="U782" s="346">
        <v>111040.72082230606</v>
      </c>
      <c r="V782" s="353">
        <f t="shared" si="62"/>
        <v>0.16812273649857365</v>
      </c>
      <c r="W782" s="288">
        <v>0.1717283752226722</v>
      </c>
      <c r="X782" s="288">
        <v>0.16401354576885221</v>
      </c>
      <c r="Y782" s="288">
        <v>0.15695060616994935</v>
      </c>
      <c r="Z782" s="288">
        <v>0.17546738162789036</v>
      </c>
      <c r="AA782" s="288">
        <v>0.15794572290625153</v>
      </c>
      <c r="AB782" s="288">
        <v>0.18263078729582616</v>
      </c>
      <c r="AC782" s="345" t="str">
        <f t="shared" si="63"/>
        <v>Rajshahi FR Non-PNP</v>
      </c>
      <c r="AD782" s="363">
        <v>1323791</v>
      </c>
      <c r="AE782" s="363">
        <v>1355777</v>
      </c>
      <c r="AF782" s="363">
        <v>1590431</v>
      </c>
      <c r="AG782" s="363">
        <v>1431278</v>
      </c>
      <c r="AH782" s="363">
        <v>1620252</v>
      </c>
      <c r="AI782" s="363">
        <v>1445947</v>
      </c>
      <c r="AJ782" s="364">
        <f t="shared" si="64"/>
        <v>8767476</v>
      </c>
      <c r="AK782" s="365">
        <v>227559.84479999999</v>
      </c>
      <c r="AL782" s="365">
        <v>223161.0588</v>
      </c>
      <c r="AM782" s="365">
        <v>247312.02050000001</v>
      </c>
      <c r="AN782" s="365">
        <v>251189.11349999998</v>
      </c>
      <c r="AO782" s="365">
        <v>259240.64</v>
      </c>
      <c r="AP782" s="365">
        <v>263878.94</v>
      </c>
      <c r="AQ782" s="366">
        <f t="shared" si="65"/>
        <v>1472341.6176</v>
      </c>
      <c r="AR782" s="288">
        <f t="shared" si="66"/>
        <v>0.16793220963479114</v>
      </c>
      <c r="AS782" s="357" t="s">
        <v>1499</v>
      </c>
    </row>
    <row r="783" spans="1:45" hidden="1">
      <c r="A783" s="343">
        <v>887</v>
      </c>
      <c r="B783" s="343" t="s">
        <v>1794</v>
      </c>
      <c r="C783" s="343" t="s">
        <v>2414</v>
      </c>
      <c r="D783" s="343">
        <v>700</v>
      </c>
      <c r="E783" s="345" t="s">
        <v>52</v>
      </c>
      <c r="F783" s="345" t="s">
        <v>1537</v>
      </c>
      <c r="G783" s="352" t="s">
        <v>1041</v>
      </c>
      <c r="H783" s="343" t="s">
        <v>52</v>
      </c>
      <c r="I783" s="343" t="s">
        <v>52</v>
      </c>
      <c r="J783" s="346">
        <v>479755</v>
      </c>
      <c r="K783" s="347">
        <v>-1.3463577539116617E-2</v>
      </c>
      <c r="L783" s="346">
        <v>392848</v>
      </c>
      <c r="M783" s="346">
        <v>418793</v>
      </c>
      <c r="N783" s="346">
        <v>637735</v>
      </c>
      <c r="O783" s="346">
        <v>418783</v>
      </c>
      <c r="P783" s="346">
        <v>530616</v>
      </c>
      <c r="Q783" s="346">
        <v>13687.872918131317</v>
      </c>
      <c r="R783" s="346">
        <v>-11432.229547395938</v>
      </c>
      <c r="S783" s="346">
        <v>5263.0946359997033</v>
      </c>
      <c r="T783" s="346">
        <v>-28598.039901455617</v>
      </c>
      <c r="U783" s="346">
        <v>-11216.791316673931</v>
      </c>
      <c r="V783" s="353">
        <f t="shared" si="62"/>
        <v>0.16064706725362607</v>
      </c>
      <c r="W783" s="288">
        <v>0.17351548112494136</v>
      </c>
      <c r="X783" s="288">
        <v>0.15429460969833636</v>
      </c>
      <c r="Y783" s="288">
        <v>0.14416882258369179</v>
      </c>
      <c r="Z783" s="288">
        <v>0.16991456881289488</v>
      </c>
      <c r="AA783" s="288">
        <v>0.15298396377880305</v>
      </c>
      <c r="AB783" s="288">
        <v>0.16900495752308889</v>
      </c>
      <c r="AC783" s="345" t="str">
        <f t="shared" si="63"/>
        <v>Dhaka FR Non-PNP</v>
      </c>
      <c r="AD783" s="363">
        <v>392848</v>
      </c>
      <c r="AE783" s="363">
        <v>418793</v>
      </c>
      <c r="AF783" s="363">
        <v>637735</v>
      </c>
      <c r="AG783" s="363">
        <v>418783</v>
      </c>
      <c r="AH783" s="363">
        <v>530616</v>
      </c>
      <c r="AI783" s="363">
        <v>391585</v>
      </c>
      <c r="AJ783" s="364">
        <f t="shared" si="64"/>
        <v>2790360</v>
      </c>
      <c r="AK783" s="365">
        <v>68080.3851</v>
      </c>
      <c r="AL783" s="365">
        <v>64578.034800000001</v>
      </c>
      <c r="AM783" s="365">
        <v>91706.005400000009</v>
      </c>
      <c r="AN783" s="365">
        <v>71151.401599999997</v>
      </c>
      <c r="AO783" s="365">
        <v>81290.524399999995</v>
      </c>
      <c r="AP783" s="365">
        <v>66217.023499999996</v>
      </c>
      <c r="AQ783" s="366">
        <f t="shared" si="65"/>
        <v>443023.37479999999</v>
      </c>
      <c r="AR783" s="288">
        <f t="shared" si="66"/>
        <v>0.15876925371636635</v>
      </c>
      <c r="AS783" s="357" t="s">
        <v>1497</v>
      </c>
    </row>
    <row r="784" spans="1:45" hidden="1">
      <c r="A784" s="343">
        <v>898</v>
      </c>
      <c r="B784" s="343" t="s">
        <v>2415</v>
      </c>
      <c r="C784" s="343" t="s">
        <v>2416</v>
      </c>
      <c r="D784" s="343">
        <v>1337</v>
      </c>
      <c r="E784" s="345" t="s">
        <v>189</v>
      </c>
      <c r="F784" s="345" t="s">
        <v>1537</v>
      </c>
      <c r="G784" s="352" t="s">
        <v>1041</v>
      </c>
      <c r="H784" s="343" t="s">
        <v>211</v>
      </c>
      <c r="I784" s="343" t="s">
        <v>1863</v>
      </c>
      <c r="J784" s="346">
        <v>692596.8</v>
      </c>
      <c r="K784" s="347">
        <v>-2.5193908533585874E-2</v>
      </c>
      <c r="L784" s="346">
        <v>557946</v>
      </c>
      <c r="M784" s="346">
        <v>752021</v>
      </c>
      <c r="N784" s="346">
        <v>909377</v>
      </c>
      <c r="O784" s="346">
        <v>585627</v>
      </c>
      <c r="P784" s="346">
        <v>658013</v>
      </c>
      <c r="Q784" s="346">
        <v>-60693.383730046582</v>
      </c>
      <c r="R784" s="346">
        <v>-2622.1220026028168</v>
      </c>
      <c r="S784" s="346">
        <v>6201.6704650454922</v>
      </c>
      <c r="T784" s="346">
        <v>-22277.144574677819</v>
      </c>
      <c r="U784" s="346">
        <v>-7855.1223069896369</v>
      </c>
      <c r="V784" s="353">
        <f t="shared" si="62"/>
        <v>0.14557160160963634</v>
      </c>
      <c r="W784" s="288">
        <v>0.15906127765861111</v>
      </c>
      <c r="X784" s="288">
        <v>0.14272307527486727</v>
      </c>
      <c r="Y784" s="288">
        <v>0.13492551480415341</v>
      </c>
      <c r="Z784" s="288">
        <v>0.15174072499288935</v>
      </c>
      <c r="AA784" s="288">
        <v>0.14506206362799787</v>
      </c>
      <c r="AB784" s="288">
        <v>0.13991695329929893</v>
      </c>
      <c r="AC784" s="345" t="str">
        <f t="shared" si="63"/>
        <v>Barishal FR Non-PNP</v>
      </c>
      <c r="AD784" s="363">
        <v>557946</v>
      </c>
      <c r="AE784" s="363">
        <v>752021</v>
      </c>
      <c r="AF784" s="363">
        <v>909377</v>
      </c>
      <c r="AG784" s="363">
        <v>585627</v>
      </c>
      <c r="AH784" s="363">
        <v>658013</v>
      </c>
      <c r="AI784" s="363">
        <v>587310</v>
      </c>
      <c r="AJ784" s="364">
        <f t="shared" si="64"/>
        <v>4050294</v>
      </c>
      <c r="AK784" s="365">
        <v>91168.539799999999</v>
      </c>
      <c r="AL784" s="365">
        <v>107088.2176</v>
      </c>
      <c r="AM784" s="365">
        <v>122675.0922</v>
      </c>
      <c r="AN784" s="365">
        <v>88898.026799999992</v>
      </c>
      <c r="AO784" s="365">
        <v>97320.122700000007</v>
      </c>
      <c r="AP784" s="365">
        <v>81738.796799999996</v>
      </c>
      <c r="AQ784" s="366">
        <f t="shared" si="65"/>
        <v>588888.79590000003</v>
      </c>
      <c r="AR784" s="288">
        <f t="shared" si="66"/>
        <v>0.14539408642928145</v>
      </c>
      <c r="AS784" s="357" t="s">
        <v>1495</v>
      </c>
    </row>
    <row r="785" spans="1:45" hidden="1">
      <c r="A785" s="343">
        <v>893</v>
      </c>
      <c r="B785" s="343" t="s">
        <v>2417</v>
      </c>
      <c r="C785" s="343" t="s">
        <v>2418</v>
      </c>
      <c r="D785" s="343">
        <v>1125</v>
      </c>
      <c r="E785" s="345" t="s">
        <v>52</v>
      </c>
      <c r="F785" s="345" t="s">
        <v>1537</v>
      </c>
      <c r="G785" s="352" t="s">
        <v>1041</v>
      </c>
      <c r="H785" s="343" t="s">
        <v>79</v>
      </c>
      <c r="I785" s="343" t="s">
        <v>52</v>
      </c>
      <c r="J785" s="346">
        <v>838120.6</v>
      </c>
      <c r="K785" s="347">
        <v>-3.9177964563684988E-3</v>
      </c>
      <c r="L785" s="346">
        <v>771022</v>
      </c>
      <c r="M785" s="346">
        <v>844019</v>
      </c>
      <c r="N785" s="346">
        <v>1058456</v>
      </c>
      <c r="O785" s="346">
        <v>703131</v>
      </c>
      <c r="P785" s="346">
        <v>813975</v>
      </c>
      <c r="Q785" s="346">
        <v>-12438.841239924601</v>
      </c>
      <c r="R785" s="346">
        <v>4552.8998740984243</v>
      </c>
      <c r="S785" s="346">
        <v>15689.639981695975</v>
      </c>
      <c r="T785" s="346">
        <v>-17525.596406932629</v>
      </c>
      <c r="U785" s="346">
        <v>-6696.0317923843686</v>
      </c>
      <c r="V785" s="353">
        <f t="shared" si="62"/>
        <v>0.15758513590861592</v>
      </c>
      <c r="W785" s="288">
        <v>0.16622246664096593</v>
      </c>
      <c r="X785" s="288">
        <v>0.15741559860887644</v>
      </c>
      <c r="Y785" s="288">
        <v>0.14263162621870373</v>
      </c>
      <c r="Z785" s="288">
        <v>0.16229836223782126</v>
      </c>
      <c r="AA785" s="288">
        <v>0.15353065229457449</v>
      </c>
      <c r="AB785" s="288">
        <v>0.16341210945075371</v>
      </c>
      <c r="AC785" s="345" t="str">
        <f t="shared" si="63"/>
        <v>Dhaka FR Non-PNP</v>
      </c>
      <c r="AD785" s="363">
        <v>771022</v>
      </c>
      <c r="AE785" s="363">
        <v>844019</v>
      </c>
      <c r="AF785" s="363">
        <v>1058456</v>
      </c>
      <c r="AG785" s="363">
        <v>703131</v>
      </c>
      <c r="AH785" s="363">
        <v>813975</v>
      </c>
      <c r="AI785" s="363">
        <v>630129</v>
      </c>
      <c r="AJ785" s="364">
        <f t="shared" si="64"/>
        <v>4820732</v>
      </c>
      <c r="AK785" s="365">
        <v>132230.27300000002</v>
      </c>
      <c r="AL785" s="365">
        <v>134367.66560000001</v>
      </c>
      <c r="AM785" s="365">
        <v>150830.26499999998</v>
      </c>
      <c r="AN785" s="365">
        <v>114118.16130000001</v>
      </c>
      <c r="AO785" s="365">
        <v>124619.41940000001</v>
      </c>
      <c r="AP785" s="365">
        <v>102826.60800000001</v>
      </c>
      <c r="AQ785" s="366">
        <f t="shared" si="65"/>
        <v>758992.39230000007</v>
      </c>
      <c r="AR785" s="288">
        <f t="shared" si="66"/>
        <v>0.15744339081699626</v>
      </c>
      <c r="AS785" s="357" t="s">
        <v>1497</v>
      </c>
    </row>
    <row r="786" spans="1:45" hidden="1">
      <c r="A786" s="343">
        <v>897</v>
      </c>
      <c r="B786" s="343" t="s">
        <v>2419</v>
      </c>
      <c r="C786" s="343" t="s">
        <v>2420</v>
      </c>
      <c r="D786" s="343">
        <v>1526</v>
      </c>
      <c r="E786" s="345" t="s">
        <v>389</v>
      </c>
      <c r="F786" s="345" t="s">
        <v>1537</v>
      </c>
      <c r="G786" s="352" t="s">
        <v>1041</v>
      </c>
      <c r="H786" s="343" t="s">
        <v>576</v>
      </c>
      <c r="I786" s="343" t="s">
        <v>1863</v>
      </c>
      <c r="J786" s="346">
        <v>697775.8</v>
      </c>
      <c r="K786" s="347">
        <v>-8.7264014539363294E-3</v>
      </c>
      <c r="L786" s="346">
        <v>586064</v>
      </c>
      <c r="M786" s="346">
        <v>661070</v>
      </c>
      <c r="N786" s="346">
        <v>819173</v>
      </c>
      <c r="O786" s="346">
        <v>645335</v>
      </c>
      <c r="P786" s="346">
        <v>777237</v>
      </c>
      <c r="Q786" s="346">
        <v>-58866.11686879897</v>
      </c>
      <c r="R786" s="346">
        <v>-22896.551603516928</v>
      </c>
      <c r="S786" s="346">
        <v>7553.3905775347957</v>
      </c>
      <c r="T786" s="346">
        <v>27344.707333869912</v>
      </c>
      <c r="U786" s="346">
        <v>16419.211782703263</v>
      </c>
      <c r="V786" s="353">
        <f t="shared" si="62"/>
        <v>0.15996516472025046</v>
      </c>
      <c r="W786" s="288">
        <v>0.16374240847855176</v>
      </c>
      <c r="X786" s="288">
        <v>0.14663946237387818</v>
      </c>
      <c r="Y786" s="288">
        <v>0.14432615732879486</v>
      </c>
      <c r="Z786" s="288">
        <v>0.17121115455545793</v>
      </c>
      <c r="AA786" s="288">
        <v>0.15993236641620329</v>
      </c>
      <c r="AB786" s="288">
        <v>0.17393943916861671</v>
      </c>
      <c r="AC786" s="345" t="str">
        <f t="shared" si="63"/>
        <v>Rangpur FR Non-PNP</v>
      </c>
      <c r="AD786" s="363">
        <v>586064</v>
      </c>
      <c r="AE786" s="363">
        <v>661070</v>
      </c>
      <c r="AF786" s="363">
        <v>819173</v>
      </c>
      <c r="AG786" s="363">
        <v>645335</v>
      </c>
      <c r="AH786" s="363">
        <v>777237</v>
      </c>
      <c r="AI786" s="363">
        <v>609423</v>
      </c>
      <c r="AJ786" s="364">
        <f t="shared" si="64"/>
        <v>4098302</v>
      </c>
      <c r="AK786" s="365">
        <v>98341.874800000005</v>
      </c>
      <c r="AL786" s="365">
        <v>97375.61099999999</v>
      </c>
      <c r="AM786" s="365">
        <v>118288.5812</v>
      </c>
      <c r="AN786" s="365">
        <v>111126.51479999999</v>
      </c>
      <c r="AO786" s="365">
        <v>124591.09110000001</v>
      </c>
      <c r="AP786" s="365">
        <v>105978.6597</v>
      </c>
      <c r="AQ786" s="366">
        <f t="shared" si="65"/>
        <v>655702.33259999997</v>
      </c>
      <c r="AR786" s="288">
        <f t="shared" si="66"/>
        <v>0.15999365898364737</v>
      </c>
      <c r="AS786" s="357" t="s">
        <v>1501</v>
      </c>
    </row>
    <row r="787" spans="1:45">
      <c r="A787" s="343">
        <v>880</v>
      </c>
      <c r="B787" s="343" t="s">
        <v>2421</v>
      </c>
      <c r="C787" s="343" t="s">
        <v>2422</v>
      </c>
      <c r="D787" s="343">
        <v>1507</v>
      </c>
      <c r="E787" s="345" t="s">
        <v>195</v>
      </c>
      <c r="F787" s="345" t="s">
        <v>1537</v>
      </c>
      <c r="G787" s="352" t="s">
        <v>1041</v>
      </c>
      <c r="H787" s="343" t="s">
        <v>401</v>
      </c>
      <c r="I787" s="343" t="s">
        <v>1863</v>
      </c>
      <c r="J787" s="346">
        <v>1507064.6</v>
      </c>
      <c r="K787" s="347">
        <v>3.1501999280039182E-2</v>
      </c>
      <c r="L787" s="346">
        <v>1601162</v>
      </c>
      <c r="M787" s="346">
        <v>1684912</v>
      </c>
      <c r="N787" s="346">
        <v>1668746</v>
      </c>
      <c r="O787" s="346">
        <v>1196743</v>
      </c>
      <c r="P787" s="346">
        <v>1383760</v>
      </c>
      <c r="Q787" s="346">
        <v>41185.653517645667</v>
      </c>
      <c r="R787" s="346">
        <v>71194.907213920436</v>
      </c>
      <c r="S787" s="346">
        <v>85616.39100117507</v>
      </c>
      <c r="T787" s="346">
        <v>19490.483128199499</v>
      </c>
      <c r="U787" s="346">
        <v>19890.304859922035</v>
      </c>
      <c r="V787" s="353">
        <f t="shared" si="62"/>
        <v>0.15508354345903128</v>
      </c>
      <c r="W787" s="288">
        <v>0.17718426466539308</v>
      </c>
      <c r="X787" s="288">
        <v>0.15022539225026085</v>
      </c>
      <c r="Y787" s="288">
        <v>0.1448819035955928</v>
      </c>
      <c r="Z787" s="288">
        <v>0.1534188081532569</v>
      </c>
      <c r="AA787" s="288">
        <v>0.14530729133713907</v>
      </c>
      <c r="AB787" s="288">
        <v>0.15948360075254484</v>
      </c>
      <c r="AC787" s="345" t="str">
        <f t="shared" si="63"/>
        <v>Chattogram FR Non-PNP</v>
      </c>
      <c r="AD787" s="363">
        <v>1601162</v>
      </c>
      <c r="AE787" s="363">
        <v>1684912</v>
      </c>
      <c r="AF787" s="363">
        <v>1668746</v>
      </c>
      <c r="AG787" s="363">
        <v>1196743</v>
      </c>
      <c r="AH787" s="363">
        <v>1383760</v>
      </c>
      <c r="AI787" s="363">
        <v>1297663</v>
      </c>
      <c r="AJ787" s="364">
        <f t="shared" si="64"/>
        <v>8832986</v>
      </c>
      <c r="AK787" s="365">
        <v>287888.74779999995</v>
      </c>
      <c r="AL787" s="365">
        <v>253073.7824</v>
      </c>
      <c r="AM787" s="365">
        <v>241467.69089999999</v>
      </c>
      <c r="AN787" s="365">
        <v>183939.5528</v>
      </c>
      <c r="AO787" s="365">
        <v>197600.78520000001</v>
      </c>
      <c r="AP787" s="365">
        <v>206847.48219999997</v>
      </c>
      <c r="AQ787" s="366">
        <f t="shared" si="65"/>
        <v>1370818.0412999999</v>
      </c>
      <c r="AR787" s="288">
        <f t="shared" si="66"/>
        <v>0.15519305037956585</v>
      </c>
      <c r="AS787" s="357" t="s">
        <v>1494</v>
      </c>
    </row>
    <row r="788" spans="1:45">
      <c r="A788" s="343">
        <v>902</v>
      </c>
      <c r="B788" s="343" t="s">
        <v>2423</v>
      </c>
      <c r="C788" s="343" t="s">
        <v>2424</v>
      </c>
      <c r="D788" s="343">
        <v>1800</v>
      </c>
      <c r="E788" s="345" t="s">
        <v>195</v>
      </c>
      <c r="F788" s="345" t="s">
        <v>1537</v>
      </c>
      <c r="G788" s="352" t="s">
        <v>1041</v>
      </c>
      <c r="H788" s="343" t="s">
        <v>401</v>
      </c>
      <c r="I788" s="343" t="s">
        <v>1863</v>
      </c>
      <c r="J788" s="346">
        <v>1011463.2</v>
      </c>
      <c r="K788" s="347">
        <v>1.4078390792179579E-2</v>
      </c>
      <c r="L788" s="346">
        <v>1208945</v>
      </c>
      <c r="M788" s="346">
        <v>1090229</v>
      </c>
      <c r="N788" s="346">
        <v>1360043</v>
      </c>
      <c r="O788" s="346">
        <v>594213</v>
      </c>
      <c r="P788" s="346">
        <v>803886</v>
      </c>
      <c r="Q788" s="346">
        <v>28772.095202224678</v>
      </c>
      <c r="R788" s="346">
        <v>22522.716667420114</v>
      </c>
      <c r="S788" s="346">
        <v>56549.825486570422</v>
      </c>
      <c r="T788" s="346">
        <v>-17174.055199035953</v>
      </c>
      <c r="U788" s="346">
        <v>-19471.711149636802</v>
      </c>
      <c r="V788" s="353">
        <f t="shared" si="62"/>
        <v>0.15328964648375468</v>
      </c>
      <c r="W788" s="288">
        <v>0.15794410353848057</v>
      </c>
      <c r="X788" s="288">
        <v>0.15862937440567135</v>
      </c>
      <c r="Y788" s="288">
        <v>0.14580690797820076</v>
      </c>
      <c r="Z788" s="288">
        <v>0.15759608513757867</v>
      </c>
      <c r="AA788" s="288">
        <v>0.13979883727183307</v>
      </c>
      <c r="AB788" s="288">
        <v>0.15996257057076368</v>
      </c>
      <c r="AC788" s="345" t="str">
        <f t="shared" si="63"/>
        <v>Chattogram FR Non-PNP</v>
      </c>
      <c r="AD788" s="363">
        <v>1208945</v>
      </c>
      <c r="AE788" s="363">
        <v>1090229</v>
      </c>
      <c r="AF788" s="363">
        <v>1360043</v>
      </c>
      <c r="AG788" s="363">
        <v>594213</v>
      </c>
      <c r="AH788" s="363">
        <v>803886</v>
      </c>
      <c r="AI788" s="363">
        <v>624386</v>
      </c>
      <c r="AJ788" s="364">
        <f t="shared" si="64"/>
        <v>5681702</v>
      </c>
      <c r="AK788" s="365">
        <v>199234.136</v>
      </c>
      <c r="AL788" s="365">
        <v>172801.13800000001</v>
      </c>
      <c r="AM788" s="365">
        <v>197070.23070000001</v>
      </c>
      <c r="AN788" s="365">
        <v>93648.284</v>
      </c>
      <c r="AO788" s="365">
        <v>112302.73449999999</v>
      </c>
      <c r="AP788" s="365">
        <v>99839.321399999986</v>
      </c>
      <c r="AQ788" s="366">
        <f t="shared" si="65"/>
        <v>874895.84459999995</v>
      </c>
      <c r="AR788" s="288">
        <f t="shared" si="66"/>
        <v>0.15398481733114477</v>
      </c>
      <c r="AS788" s="357" t="s">
        <v>1494</v>
      </c>
    </row>
    <row r="789" spans="1:45" hidden="1">
      <c r="A789" s="343">
        <v>894</v>
      </c>
      <c r="B789" s="343" t="s">
        <v>2425</v>
      </c>
      <c r="C789" s="343" t="s">
        <v>2426</v>
      </c>
      <c r="D789" s="343">
        <v>1600</v>
      </c>
      <c r="E789" s="345" t="s">
        <v>52</v>
      </c>
      <c r="F789" s="345" t="s">
        <v>1537</v>
      </c>
      <c r="G789" s="352" t="s">
        <v>1041</v>
      </c>
      <c r="H789" s="343" t="s">
        <v>79</v>
      </c>
      <c r="I789" s="343" t="s">
        <v>52</v>
      </c>
      <c r="J789" s="346">
        <v>927797.4</v>
      </c>
      <c r="K789" s="347">
        <v>2.9062428644279333E-5</v>
      </c>
      <c r="L789" s="346">
        <v>672893</v>
      </c>
      <c r="M789" s="346">
        <v>1106033</v>
      </c>
      <c r="N789" s="346">
        <v>1158273</v>
      </c>
      <c r="O789" s="346">
        <v>724927</v>
      </c>
      <c r="P789" s="346">
        <v>976861</v>
      </c>
      <c r="Q789" s="346">
        <v>-78332.716590593016</v>
      </c>
      <c r="R789" s="346">
        <v>20155.48413227647</v>
      </c>
      <c r="S789" s="346">
        <v>36833.700281933212</v>
      </c>
      <c r="T789" s="346">
        <v>-6418.0792469350854</v>
      </c>
      <c r="U789" s="346">
        <v>27896.431651987659</v>
      </c>
      <c r="V789" s="353">
        <f t="shared" si="62"/>
        <v>0.17505869651946038</v>
      </c>
      <c r="W789" s="288">
        <v>0.18657946212645235</v>
      </c>
      <c r="X789" s="288">
        <v>0.17534830800618559</v>
      </c>
      <c r="Y789" s="288">
        <v>0.1475372886458769</v>
      </c>
      <c r="Z789" s="288">
        <v>0.17914491507894353</v>
      </c>
      <c r="AA789" s="288">
        <v>0.1697467049048976</v>
      </c>
      <c r="AB789" s="288">
        <v>0.19199550035440635</v>
      </c>
      <c r="AC789" s="345" t="str">
        <f t="shared" si="63"/>
        <v>Dhaka FR Non-PNP</v>
      </c>
      <c r="AD789" s="363">
        <v>672893</v>
      </c>
      <c r="AE789" s="363">
        <v>1106033</v>
      </c>
      <c r="AF789" s="363">
        <v>1158273</v>
      </c>
      <c r="AG789" s="363">
        <v>724927</v>
      </c>
      <c r="AH789" s="363">
        <v>976861</v>
      </c>
      <c r="AI789" s="363">
        <v>728701</v>
      </c>
      <c r="AJ789" s="364">
        <f t="shared" si="64"/>
        <v>5367688</v>
      </c>
      <c r="AK789" s="365">
        <v>130271.6976</v>
      </c>
      <c r="AL789" s="365">
        <v>194330.34949999998</v>
      </c>
      <c r="AM789" s="365">
        <v>170845.12</v>
      </c>
      <c r="AN789" s="365">
        <v>129834.42570000001</v>
      </c>
      <c r="AO789" s="365">
        <v>166652.8278</v>
      </c>
      <c r="AP789" s="365">
        <v>139837.33809999999</v>
      </c>
      <c r="AQ789" s="366">
        <f t="shared" si="65"/>
        <v>931771.75869999989</v>
      </c>
      <c r="AR789" s="288">
        <f t="shared" si="66"/>
        <v>0.17358903101297987</v>
      </c>
      <c r="AS789" s="357" t="s">
        <v>1497</v>
      </c>
    </row>
    <row r="790" spans="1:45" hidden="1">
      <c r="A790" s="343">
        <v>904</v>
      </c>
      <c r="B790" s="343" t="s">
        <v>2427</v>
      </c>
      <c r="C790" s="343" t="s">
        <v>2428</v>
      </c>
      <c r="D790" s="343">
        <v>1170</v>
      </c>
      <c r="E790" s="345" t="s">
        <v>52</v>
      </c>
      <c r="F790" s="345" t="s">
        <v>1537</v>
      </c>
      <c r="G790" s="352" t="s">
        <v>1041</v>
      </c>
      <c r="H790" s="343" t="s">
        <v>52</v>
      </c>
      <c r="I790" s="343" t="s">
        <v>52</v>
      </c>
      <c r="J790" s="346">
        <v>1292026.2</v>
      </c>
      <c r="K790" s="347">
        <v>1.761439101070341E-2</v>
      </c>
      <c r="L790" s="346">
        <v>369441</v>
      </c>
      <c r="M790" s="346">
        <v>1249744</v>
      </c>
      <c r="N790" s="346">
        <v>1409976</v>
      </c>
      <c r="O790" s="346">
        <v>1576256</v>
      </c>
      <c r="P790" s="346">
        <v>1854714</v>
      </c>
      <c r="Q790" s="346">
        <v>-36384.730878569258</v>
      </c>
      <c r="R790" s="346">
        <v>22473.942071235186</v>
      </c>
      <c r="S790" s="346">
        <v>42535.554661350267</v>
      </c>
      <c r="T790" s="346">
        <v>32119.938243791985</v>
      </c>
      <c r="U790" s="346">
        <v>53046.569316558249</v>
      </c>
      <c r="V790" s="353">
        <f t="shared" si="62"/>
        <v>0.16371581969325519</v>
      </c>
      <c r="W790" s="288">
        <v>0.17722092176175089</v>
      </c>
      <c r="X790" s="288">
        <v>0.16156600236635646</v>
      </c>
      <c r="Y790" s="288">
        <v>0.15666926362744155</v>
      </c>
      <c r="Z790" s="288">
        <v>0.16459235608757658</v>
      </c>
      <c r="AA790" s="288">
        <v>0.15349187038547335</v>
      </c>
      <c r="AB790" s="288">
        <v>0.16875450393093216</v>
      </c>
      <c r="AC790" s="345" t="str">
        <f t="shared" si="63"/>
        <v>Dhaka FR Non-PNP</v>
      </c>
      <c r="AD790" s="363">
        <v>369441</v>
      </c>
      <c r="AE790" s="363">
        <v>1249744</v>
      </c>
      <c r="AF790" s="363">
        <v>1409976</v>
      </c>
      <c r="AG790" s="363">
        <v>1576256</v>
      </c>
      <c r="AH790" s="363">
        <v>1854714</v>
      </c>
      <c r="AI790" s="363">
        <v>1543947</v>
      </c>
      <c r="AJ790" s="364">
        <f t="shared" si="64"/>
        <v>8004078</v>
      </c>
      <c r="AK790" s="365">
        <v>69011.391999999993</v>
      </c>
      <c r="AL790" s="365">
        <v>201958.79199999999</v>
      </c>
      <c r="AM790" s="365">
        <v>219110.27040000001</v>
      </c>
      <c r="AN790" s="365">
        <v>259451.90219999998</v>
      </c>
      <c r="AO790" s="365">
        <v>287665.83119999996</v>
      </c>
      <c r="AP790" s="365">
        <v>260445.97669999997</v>
      </c>
      <c r="AQ790" s="366">
        <f t="shared" si="65"/>
        <v>1297644.1645</v>
      </c>
      <c r="AR790" s="288">
        <f t="shared" si="66"/>
        <v>0.16212287842522274</v>
      </c>
      <c r="AS790" s="357" t="s">
        <v>1497</v>
      </c>
    </row>
    <row r="791" spans="1:45" hidden="1">
      <c r="A791" s="343">
        <v>907</v>
      </c>
      <c r="B791" s="343" t="s">
        <v>2429</v>
      </c>
      <c r="C791" s="343" t="s">
        <v>2430</v>
      </c>
      <c r="D791" s="343">
        <v>1200</v>
      </c>
      <c r="E791" s="345" t="s">
        <v>52</v>
      </c>
      <c r="F791" s="345" t="s">
        <v>1537</v>
      </c>
      <c r="G791" s="352" t="s">
        <v>1041</v>
      </c>
      <c r="H791" s="343" t="s">
        <v>52</v>
      </c>
      <c r="I791" s="343" t="s">
        <v>52</v>
      </c>
      <c r="J791" s="346">
        <v>848636.4</v>
      </c>
      <c r="K791" s="347">
        <v>1.4987945423759912E-2</v>
      </c>
      <c r="L791" s="346">
        <v>98611</v>
      </c>
      <c r="M791" s="346">
        <v>959394</v>
      </c>
      <c r="N791" s="346">
        <v>1059581</v>
      </c>
      <c r="O791" s="346">
        <v>945595</v>
      </c>
      <c r="P791" s="346">
        <v>1180001</v>
      </c>
      <c r="Q791" s="346">
        <v>1307.9202647755046</v>
      </c>
      <c r="R791" s="346">
        <v>-30008.757746011455</v>
      </c>
      <c r="S791" s="346">
        <v>30049.492246049776</v>
      </c>
      <c r="T791" s="346">
        <v>20948.341087993176</v>
      </c>
      <c r="U791" s="346">
        <v>41299.584386273433</v>
      </c>
      <c r="V791" s="353">
        <f t="shared" si="62"/>
        <v>0.16969403819443832</v>
      </c>
      <c r="W791" s="288">
        <v>0.16582525617772437</v>
      </c>
      <c r="X791" s="288">
        <v>0.17091602164839481</v>
      </c>
      <c r="Y791" s="288">
        <v>0.16442683197391147</v>
      </c>
      <c r="Z791" s="288">
        <v>0.17503203369970793</v>
      </c>
      <c r="AA791" s="288">
        <v>0.16272826800506957</v>
      </c>
      <c r="AB791" s="288">
        <v>0.17923581766182178</v>
      </c>
      <c r="AC791" s="345" t="str">
        <f t="shared" si="63"/>
        <v>Dhaka FR Non-PNP</v>
      </c>
      <c r="AD791" s="363">
        <v>98611</v>
      </c>
      <c r="AE791" s="363">
        <v>959394</v>
      </c>
      <c r="AF791" s="363">
        <v>1059581</v>
      </c>
      <c r="AG791" s="363">
        <v>945595</v>
      </c>
      <c r="AH791" s="363">
        <v>1180001</v>
      </c>
      <c r="AI791" s="363">
        <v>1038265</v>
      </c>
      <c r="AJ791" s="364">
        <f t="shared" si="64"/>
        <v>5281447</v>
      </c>
      <c r="AK791" s="365"/>
      <c r="AL791" s="365">
        <v>164632.182</v>
      </c>
      <c r="AM791" s="365">
        <v>173771.61199999999</v>
      </c>
      <c r="AN791" s="365">
        <v>165573.6845</v>
      </c>
      <c r="AO791" s="365">
        <v>192222.1629</v>
      </c>
      <c r="AP791" s="365">
        <v>185728.79190000001</v>
      </c>
      <c r="AQ791" s="366">
        <f t="shared" si="65"/>
        <v>881928.43329999992</v>
      </c>
      <c r="AR791" s="288">
        <f t="shared" si="66"/>
        <v>0.16698613718929678</v>
      </c>
      <c r="AS791" s="357" t="s">
        <v>1497</v>
      </c>
    </row>
    <row r="792" spans="1:45" hidden="1">
      <c r="A792" s="343">
        <v>906</v>
      </c>
      <c r="B792" s="343" t="s">
        <v>2431</v>
      </c>
      <c r="C792" s="343" t="s">
        <v>2432</v>
      </c>
      <c r="D792" s="343">
        <v>5243</v>
      </c>
      <c r="E792" s="345" t="s">
        <v>389</v>
      </c>
      <c r="F792" s="345" t="s">
        <v>1492</v>
      </c>
      <c r="G792" s="352" t="s">
        <v>1041</v>
      </c>
      <c r="H792" s="343" t="s">
        <v>351</v>
      </c>
      <c r="I792" s="343" t="s">
        <v>1863</v>
      </c>
      <c r="J792" s="346">
        <v>4967093</v>
      </c>
      <c r="K792" s="347">
        <v>2.567228116188313E-2</v>
      </c>
      <c r="L792" s="346">
        <v>154741</v>
      </c>
      <c r="M792" s="346">
        <v>6412175</v>
      </c>
      <c r="N792" s="346">
        <v>7113083</v>
      </c>
      <c r="O792" s="346">
        <v>4978748</v>
      </c>
      <c r="P792" s="346">
        <v>6176718</v>
      </c>
      <c r="Q792" s="346">
        <v>-61679.447778033951</v>
      </c>
      <c r="R792" s="346">
        <v>39429.425131645286</v>
      </c>
      <c r="S792" s="346">
        <v>219364.76746599725</v>
      </c>
      <c r="T792" s="346">
        <v>116295.06476044818</v>
      </c>
      <c r="U792" s="346">
        <v>324173.23068605096</v>
      </c>
      <c r="V792" s="353">
        <f t="shared" si="62"/>
        <v>0.15200657491851155</v>
      </c>
      <c r="W792" s="288">
        <v>0.1259458493379102</v>
      </c>
      <c r="X792" s="288">
        <v>0.14721973833254193</v>
      </c>
      <c r="Y792" s="288">
        <v>0.13964580060879231</v>
      </c>
      <c r="Z792" s="288">
        <v>0.16820033201109105</v>
      </c>
      <c r="AA792" s="288">
        <v>0.15584476678572828</v>
      </c>
      <c r="AB792" s="288">
        <v>0.17518296243500547</v>
      </c>
      <c r="AC792" s="345" t="str">
        <f t="shared" si="63"/>
        <v>Rangpur FR PNP</v>
      </c>
      <c r="AD792" s="363">
        <v>154741</v>
      </c>
      <c r="AE792" s="363">
        <v>6412175</v>
      </c>
      <c r="AF792" s="363">
        <v>7113083</v>
      </c>
      <c r="AG792" s="363">
        <v>4978748</v>
      </c>
      <c r="AH792" s="363">
        <v>6176718</v>
      </c>
      <c r="AI792" s="363">
        <v>4781524</v>
      </c>
      <c r="AJ792" s="364">
        <f t="shared" si="64"/>
        <v>29616989</v>
      </c>
      <c r="AK792" s="365"/>
      <c r="AL792" s="365">
        <v>943872.01280000003</v>
      </c>
      <c r="AM792" s="365">
        <v>990852.46189999999</v>
      </c>
      <c r="AN792" s="365">
        <v>837425.41359999997</v>
      </c>
      <c r="AO792" s="365">
        <v>951214.41799999995</v>
      </c>
      <c r="AP792" s="365">
        <v>838193.96990000003</v>
      </c>
      <c r="AQ792" s="366">
        <f t="shared" si="65"/>
        <v>4561558.2762000002</v>
      </c>
      <c r="AR792" s="288">
        <f t="shared" si="66"/>
        <v>0.15401829930112074</v>
      </c>
      <c r="AS792" s="357" t="s">
        <v>1513</v>
      </c>
    </row>
    <row r="793" spans="1:45">
      <c r="A793" s="343">
        <v>919</v>
      </c>
      <c r="B793" s="343" t="s">
        <v>2433</v>
      </c>
      <c r="C793" s="343" t="s">
        <v>2434</v>
      </c>
      <c r="D793" s="343">
        <v>2190</v>
      </c>
      <c r="E793" s="345" t="s">
        <v>195</v>
      </c>
      <c r="F793" s="345" t="s">
        <v>1537</v>
      </c>
      <c r="G793" s="352" t="s">
        <v>1041</v>
      </c>
      <c r="H793" s="343" t="s">
        <v>401</v>
      </c>
      <c r="I793" s="343" t="s">
        <v>1863</v>
      </c>
      <c r="J793" s="346">
        <v>1261875.3999999999</v>
      </c>
      <c r="K793" s="347">
        <v>6.0569371279718051E-2</v>
      </c>
      <c r="L793" s="346">
        <v>15719</v>
      </c>
      <c r="M793" s="346">
        <v>1908426</v>
      </c>
      <c r="N793" s="346">
        <v>1843981</v>
      </c>
      <c r="O793" s="346">
        <v>901049</v>
      </c>
      <c r="P793" s="346">
        <v>1640202</v>
      </c>
      <c r="Q793" s="346">
        <v>2179.9848826380057</v>
      </c>
      <c r="R793" s="346">
        <v>138531.94787013845</v>
      </c>
      <c r="S793" s="346">
        <v>156444.63127268484</v>
      </c>
      <c r="T793" s="346">
        <v>-3534.5974401038839</v>
      </c>
      <c r="U793" s="346">
        <v>88533.031471356167</v>
      </c>
      <c r="V793" s="353">
        <f t="shared" si="62"/>
        <v>0.17148451720090843</v>
      </c>
      <c r="W793" s="288">
        <v>0.22299542794870603</v>
      </c>
      <c r="X793" s="288">
        <v>0.165285799375297</v>
      </c>
      <c r="Y793" s="288">
        <v>0.16784293715666643</v>
      </c>
      <c r="Z793" s="288">
        <v>0.1709725893390045</v>
      </c>
      <c r="AA793" s="288">
        <v>0.14378170231825263</v>
      </c>
      <c r="AB793" s="288">
        <v>0.15802864706752395</v>
      </c>
      <c r="AC793" s="345" t="str">
        <f t="shared" si="63"/>
        <v>Chattogram FR Non-PNP</v>
      </c>
      <c r="AD793" s="363">
        <v>15719</v>
      </c>
      <c r="AE793" s="363">
        <v>1908426</v>
      </c>
      <c r="AF793" s="363">
        <v>1843981</v>
      </c>
      <c r="AG793" s="363">
        <v>901049</v>
      </c>
      <c r="AH793" s="363">
        <v>1640202</v>
      </c>
      <c r="AI793" s="363">
        <v>1093058</v>
      </c>
      <c r="AJ793" s="364">
        <f t="shared" si="64"/>
        <v>7402435</v>
      </c>
      <c r="AK793" s="365"/>
      <c r="AL793" s="365">
        <v>316989.55859999999</v>
      </c>
      <c r="AM793" s="365">
        <v>308313.7904</v>
      </c>
      <c r="AN793" s="365">
        <v>154079.55000000002</v>
      </c>
      <c r="AO793" s="365">
        <v>235040.66</v>
      </c>
      <c r="AP793" s="365">
        <v>172695.58</v>
      </c>
      <c r="AQ793" s="366">
        <f t="shared" si="65"/>
        <v>1187119.139</v>
      </c>
      <c r="AR793" s="288">
        <f t="shared" si="66"/>
        <v>0.16036873528778031</v>
      </c>
      <c r="AS793" s="357" t="s">
        <v>1494</v>
      </c>
    </row>
    <row r="794" spans="1:45">
      <c r="A794" s="343">
        <v>874</v>
      </c>
      <c r="B794" s="343" t="s">
        <v>2435</v>
      </c>
      <c r="C794" s="343" t="s">
        <v>2436</v>
      </c>
      <c r="D794" s="343">
        <v>2131</v>
      </c>
      <c r="E794" s="345" t="s">
        <v>195</v>
      </c>
      <c r="F794" s="345" t="s">
        <v>1537</v>
      </c>
      <c r="G794" s="352" t="s">
        <v>1041</v>
      </c>
      <c r="H794" s="343" t="s">
        <v>401</v>
      </c>
      <c r="I794" s="343" t="s">
        <v>1863</v>
      </c>
      <c r="J794" s="346">
        <v>730784.2</v>
      </c>
      <c r="K794" s="347">
        <v>1.3244454312130911E-2</v>
      </c>
      <c r="L794" s="346">
        <v>3993</v>
      </c>
      <c r="M794" s="346">
        <v>895040</v>
      </c>
      <c r="N794" s="346">
        <v>1082143</v>
      </c>
      <c r="O794" s="346">
        <v>796873</v>
      </c>
      <c r="P794" s="346">
        <v>875872</v>
      </c>
      <c r="Q794" s="346">
        <v>-56851.964076863413</v>
      </c>
      <c r="R794" s="346">
        <v>-6105.2999918246351</v>
      </c>
      <c r="S794" s="346">
        <v>43979.747774850344</v>
      </c>
      <c r="T794" s="346">
        <v>20799.178578783001</v>
      </c>
      <c r="U794" s="346">
        <v>46572.527459690391</v>
      </c>
      <c r="V794" s="353">
        <f t="shared" si="62"/>
        <v>0.15729328557889055</v>
      </c>
      <c r="W794" s="288">
        <v>8.7665963829776553E-2</v>
      </c>
      <c r="X794" s="288">
        <v>0.16209440657937355</v>
      </c>
      <c r="Y794" s="288">
        <v>0.1736786061264349</v>
      </c>
      <c r="Z794" s="288">
        <v>0.17533533115676259</v>
      </c>
      <c r="AA794" s="288">
        <v>0.16541444395089022</v>
      </c>
      <c r="AB794" s="288">
        <v>0.17957096183010546</v>
      </c>
      <c r="AC794" s="345" t="str">
        <f t="shared" si="63"/>
        <v>Chattogram FR Non-PNP</v>
      </c>
      <c r="AD794" s="363">
        <v>3993</v>
      </c>
      <c r="AE794" s="363">
        <v>895040</v>
      </c>
      <c r="AF794" s="363">
        <v>1082143</v>
      </c>
      <c r="AG794" s="363">
        <v>796873</v>
      </c>
      <c r="AH794" s="363">
        <v>875872</v>
      </c>
      <c r="AI794" s="363">
        <v>714377</v>
      </c>
      <c r="AJ794" s="364">
        <f t="shared" si="64"/>
        <v>4368298</v>
      </c>
      <c r="AK794" s="365"/>
      <c r="AL794" s="365">
        <v>144370.1133</v>
      </c>
      <c r="AM794" s="365">
        <v>187643.4228</v>
      </c>
      <c r="AN794" s="365">
        <v>139691.66160000002</v>
      </c>
      <c r="AO794" s="365">
        <v>144781.31100000002</v>
      </c>
      <c r="AP794" s="365">
        <v>128230.6715</v>
      </c>
      <c r="AQ794" s="366">
        <f t="shared" si="65"/>
        <v>744717.18020000006</v>
      </c>
      <c r="AR794" s="288">
        <f t="shared" si="66"/>
        <v>0.17048222905122318</v>
      </c>
      <c r="AS794" s="357" t="s">
        <v>1494</v>
      </c>
    </row>
    <row r="795" spans="1:45" hidden="1">
      <c r="A795" s="343">
        <v>920</v>
      </c>
      <c r="B795" s="343" t="s">
        <v>2437</v>
      </c>
      <c r="C795" s="343" t="s">
        <v>2438</v>
      </c>
      <c r="D795" s="343">
        <v>1361</v>
      </c>
      <c r="E795" s="345" t="s">
        <v>389</v>
      </c>
      <c r="F795" s="345" t="s">
        <v>1537</v>
      </c>
      <c r="G795" s="352" t="s">
        <v>1041</v>
      </c>
      <c r="H795" s="343" t="s">
        <v>325</v>
      </c>
      <c r="I795" s="343" t="s">
        <v>1863</v>
      </c>
      <c r="J795" s="346">
        <v>667123</v>
      </c>
      <c r="K795" s="347">
        <v>5.8120175951908741E-3</v>
      </c>
      <c r="L795" s="346">
        <v>9250</v>
      </c>
      <c r="M795" s="346">
        <v>625232</v>
      </c>
      <c r="N795" s="346">
        <v>1051449</v>
      </c>
      <c r="O795" s="346">
        <v>657528</v>
      </c>
      <c r="P795" s="346">
        <v>992156</v>
      </c>
      <c r="Q795" s="346">
        <v>746.6284186154752</v>
      </c>
      <c r="R795" s="346">
        <v>-11286.172621746344</v>
      </c>
      <c r="S795" s="346">
        <v>32564.407638290722</v>
      </c>
      <c r="T795" s="346">
        <v>-23703.862777956092</v>
      </c>
      <c r="U795" s="346">
        <v>21065.65241357885</v>
      </c>
      <c r="V795" s="353">
        <f t="shared" si="62"/>
        <v>0.14623952565184448</v>
      </c>
      <c r="W795" s="288">
        <v>0.14433475596836481</v>
      </c>
      <c r="X795" s="288">
        <v>0.14965366322153978</v>
      </c>
      <c r="Y795" s="288">
        <v>0.13500628284489966</v>
      </c>
      <c r="Z795" s="288">
        <v>0.16540908212762562</v>
      </c>
      <c r="AA795" s="288">
        <v>0.13162484029083962</v>
      </c>
      <c r="AB795" s="288">
        <v>0.1514085294577972</v>
      </c>
      <c r="AC795" s="345" t="str">
        <f t="shared" si="63"/>
        <v>Rangpur FR Non-PNP</v>
      </c>
      <c r="AD795" s="363">
        <v>9250</v>
      </c>
      <c r="AE795" s="363">
        <v>625232</v>
      </c>
      <c r="AF795" s="363">
        <v>1051449</v>
      </c>
      <c r="AG795" s="363">
        <v>657528</v>
      </c>
      <c r="AH795" s="363">
        <v>992156</v>
      </c>
      <c r="AI795" s="363">
        <v>774413</v>
      </c>
      <c r="AJ795" s="364">
        <f t="shared" si="64"/>
        <v>4110028</v>
      </c>
      <c r="AK795" s="365"/>
      <c r="AL795" s="365">
        <v>84823.910600000003</v>
      </c>
      <c r="AM795" s="365">
        <v>141945.48000000001</v>
      </c>
      <c r="AN795" s="365">
        <v>91828.843999999997</v>
      </c>
      <c r="AO795" s="365">
        <v>137016.74359999999</v>
      </c>
      <c r="AP795" s="365">
        <v>117168.38429999999</v>
      </c>
      <c r="AQ795" s="366">
        <f t="shared" si="65"/>
        <v>572783.36250000005</v>
      </c>
      <c r="AR795" s="288">
        <f t="shared" si="66"/>
        <v>0.13936239911260948</v>
      </c>
      <c r="AS795" s="357" t="s">
        <v>1501</v>
      </c>
    </row>
    <row r="796" spans="1:45" hidden="1">
      <c r="A796" s="343">
        <v>918</v>
      </c>
      <c r="B796" s="343" t="s">
        <v>2439</v>
      </c>
      <c r="C796" s="343" t="s">
        <v>2440</v>
      </c>
      <c r="D796" s="343">
        <v>1200</v>
      </c>
      <c r="E796" s="345" t="s">
        <v>389</v>
      </c>
      <c r="F796" s="345" t="s">
        <v>1537</v>
      </c>
      <c r="G796" s="352" t="s">
        <v>1041</v>
      </c>
      <c r="H796" s="343" t="s">
        <v>389</v>
      </c>
      <c r="I796" s="343" t="s">
        <v>1863</v>
      </c>
      <c r="J796" s="346">
        <v>470827.6</v>
      </c>
      <c r="K796" s="347">
        <v>-4.154401165689868E-2</v>
      </c>
      <c r="L796" s="346">
        <v>6328</v>
      </c>
      <c r="M796" s="346">
        <v>444545</v>
      </c>
      <c r="N796" s="346">
        <v>706853</v>
      </c>
      <c r="O796" s="346">
        <v>473670</v>
      </c>
      <c r="P796" s="346">
        <v>722742</v>
      </c>
      <c r="Q796" s="346">
        <v>716.67982546246685</v>
      </c>
      <c r="R796" s="346">
        <v>-11023.201055272861</v>
      </c>
      <c r="S796" s="346">
        <v>-43621.853747199159</v>
      </c>
      <c r="T796" s="346">
        <v>-40068.411926330184</v>
      </c>
      <c r="U796" s="346">
        <v>-3803.5496106084029</v>
      </c>
      <c r="V796" s="353">
        <f t="shared" si="62"/>
        <v>0.13196675469143193</v>
      </c>
      <c r="W796" s="288">
        <v>0.17826059476029457</v>
      </c>
      <c r="X796" s="288">
        <v>0.14086300984599695</v>
      </c>
      <c r="Y796" s="288">
        <v>0.12103749124886959</v>
      </c>
      <c r="Z796" s="288">
        <v>0.12471434763864937</v>
      </c>
      <c r="AA796" s="288">
        <v>0.1148481129142111</v>
      </c>
      <c r="AB796" s="288">
        <v>0.11207697174057013</v>
      </c>
      <c r="AC796" s="345" t="str">
        <f t="shared" si="63"/>
        <v>Rangpur FR Non-PNP</v>
      </c>
      <c r="AD796" s="363">
        <v>6328</v>
      </c>
      <c r="AE796" s="363">
        <v>444545</v>
      </c>
      <c r="AF796" s="363">
        <v>706853</v>
      </c>
      <c r="AG796" s="363">
        <v>473670</v>
      </c>
      <c r="AH796" s="363">
        <v>722742</v>
      </c>
      <c r="AI796" s="363">
        <v>455262</v>
      </c>
      <c r="AJ796" s="364">
        <f t="shared" si="64"/>
        <v>2809400</v>
      </c>
      <c r="AK796" s="365"/>
      <c r="AL796" s="365">
        <v>61880.803199999995</v>
      </c>
      <c r="AM796" s="365">
        <v>85458.6486</v>
      </c>
      <c r="AN796" s="365">
        <v>59114.390399999997</v>
      </c>
      <c r="AO796" s="365">
        <v>79284.687700000009</v>
      </c>
      <c r="AP796" s="365">
        <v>51125.697999999997</v>
      </c>
      <c r="AQ796" s="366">
        <f t="shared" si="65"/>
        <v>336864.22789999994</v>
      </c>
      <c r="AR796" s="288">
        <f t="shared" si="66"/>
        <v>0.11990611087776748</v>
      </c>
      <c r="AS796" s="357" t="s">
        <v>1501</v>
      </c>
    </row>
    <row r="797" spans="1:45" hidden="1">
      <c r="A797" s="343">
        <v>903</v>
      </c>
      <c r="B797" s="343" t="s">
        <v>2441</v>
      </c>
      <c r="C797" s="343" t="s">
        <v>2442</v>
      </c>
      <c r="D797" s="343">
        <v>1200</v>
      </c>
      <c r="E797" s="345" t="s">
        <v>52</v>
      </c>
      <c r="F797" s="345" t="s">
        <v>1537</v>
      </c>
      <c r="G797" s="352" t="s">
        <v>1041</v>
      </c>
      <c r="H797" s="343" t="s">
        <v>52</v>
      </c>
      <c r="I797" s="343" t="s">
        <v>52</v>
      </c>
      <c r="J797" s="346">
        <v>835655.6</v>
      </c>
      <c r="K797" s="347">
        <v>-1.7561371088826792E-2</v>
      </c>
      <c r="L797" s="346">
        <v>56325</v>
      </c>
      <c r="M797" s="346">
        <v>1010274</v>
      </c>
      <c r="N797" s="346">
        <v>1048446</v>
      </c>
      <c r="O797" s="346">
        <v>908793</v>
      </c>
      <c r="P797" s="346">
        <v>1154440</v>
      </c>
      <c r="Q797" s="346">
        <v>-37838.243635848055</v>
      </c>
      <c r="R797" s="346">
        <v>-45353.715665637661</v>
      </c>
      <c r="S797" s="346">
        <v>-16537.422435662884</v>
      </c>
      <c r="T797" s="346">
        <v>6514.6435184352449</v>
      </c>
      <c r="U797" s="346">
        <v>19838.447748432314</v>
      </c>
      <c r="V797" s="353">
        <f t="shared" si="62"/>
        <v>0.15077819837515413</v>
      </c>
      <c r="W797" s="288">
        <v>0.15303440900075202</v>
      </c>
      <c r="X797" s="288">
        <v>0.14822719294208592</v>
      </c>
      <c r="Y797" s="288">
        <v>0.14925248363019653</v>
      </c>
      <c r="Z797" s="288">
        <v>0.14724605046755651</v>
      </c>
      <c r="AA797" s="288">
        <v>0.14459093540819148</v>
      </c>
      <c r="AB797" s="288">
        <v>0.16231811880214239</v>
      </c>
      <c r="AC797" s="345" t="str">
        <f t="shared" si="63"/>
        <v>Dhaka FR Non-PNP</v>
      </c>
      <c r="AD797" s="363">
        <v>56325</v>
      </c>
      <c r="AE797" s="363">
        <v>1010274</v>
      </c>
      <c r="AF797" s="363">
        <v>1048446</v>
      </c>
      <c r="AG797" s="363">
        <v>908793</v>
      </c>
      <c r="AH797" s="363">
        <v>1154440</v>
      </c>
      <c r="AI797" s="363">
        <v>841504</v>
      </c>
      <c r="AJ797" s="364">
        <f t="shared" si="64"/>
        <v>5019782</v>
      </c>
      <c r="AK797" s="365"/>
      <c r="AL797" s="365">
        <v>151945.5104</v>
      </c>
      <c r="AM797" s="365">
        <v>156532.98779999997</v>
      </c>
      <c r="AN797" s="365">
        <v>133592.86499999999</v>
      </c>
      <c r="AO797" s="365">
        <v>164276.6697</v>
      </c>
      <c r="AP797" s="365">
        <v>136568.4711</v>
      </c>
      <c r="AQ797" s="366">
        <f t="shared" si="65"/>
        <v>742916.50399999996</v>
      </c>
      <c r="AR797" s="288">
        <f t="shared" si="66"/>
        <v>0.14799776245263241</v>
      </c>
      <c r="AS797" s="357" t="s">
        <v>1497</v>
      </c>
    </row>
    <row r="798" spans="1:45" hidden="1">
      <c r="A798" s="343">
        <v>891</v>
      </c>
      <c r="B798" s="343" t="s">
        <v>2443</v>
      </c>
      <c r="C798" s="343" t="s">
        <v>2444</v>
      </c>
      <c r="D798" s="343">
        <v>1194</v>
      </c>
      <c r="E798" s="345" t="s">
        <v>131</v>
      </c>
      <c r="F798" s="345" t="s">
        <v>1537</v>
      </c>
      <c r="G798" s="352" t="s">
        <v>1041</v>
      </c>
      <c r="H798" s="343" t="s">
        <v>230</v>
      </c>
      <c r="I798" s="343" t="s">
        <v>1863</v>
      </c>
      <c r="J798" s="346">
        <v>1008485.4</v>
      </c>
      <c r="K798" s="347">
        <v>2.441188658985128E-2</v>
      </c>
      <c r="L798" s="346">
        <v>5928</v>
      </c>
      <c r="M798" s="346">
        <v>1161482</v>
      </c>
      <c r="N798" s="346">
        <v>1588791</v>
      </c>
      <c r="O798" s="346">
        <v>979394</v>
      </c>
      <c r="P798" s="346">
        <v>1306832</v>
      </c>
      <c r="Q798" s="346">
        <v>689.68038002617061</v>
      </c>
      <c r="R798" s="346">
        <v>12417.585909569432</v>
      </c>
      <c r="S798" s="346">
        <v>89525.677767960442</v>
      </c>
      <c r="T798" s="346">
        <v>6749.0186344934045</v>
      </c>
      <c r="U798" s="346">
        <v>13713.193369554589</v>
      </c>
      <c r="V798" s="353">
        <f t="shared" si="62"/>
        <v>0.16165146306831571</v>
      </c>
      <c r="W798" s="288">
        <v>0.1900314784762123</v>
      </c>
      <c r="X798" s="288">
        <v>0.15809150683717668</v>
      </c>
      <c r="Y798" s="288">
        <v>0.16050045180418049</v>
      </c>
      <c r="Z798" s="288">
        <v>0.15349482940747811</v>
      </c>
      <c r="AA798" s="288">
        <v>0.1464169376072556</v>
      </c>
      <c r="AB798" s="288">
        <v>0.16137357427759114</v>
      </c>
      <c r="AC798" s="345" t="str">
        <f t="shared" si="63"/>
        <v>Sylhet FR Non-PNP</v>
      </c>
      <c r="AD798" s="363">
        <v>5928</v>
      </c>
      <c r="AE798" s="363">
        <v>1161482</v>
      </c>
      <c r="AF798" s="363">
        <v>1588791</v>
      </c>
      <c r="AG798" s="363">
        <v>979394</v>
      </c>
      <c r="AH798" s="363">
        <v>1306832</v>
      </c>
      <c r="AI798" s="363">
        <v>1039914</v>
      </c>
      <c r="AJ798" s="364">
        <f t="shared" si="64"/>
        <v>6082341</v>
      </c>
      <c r="AK798" s="365"/>
      <c r="AL798" s="365">
        <v>183514.47200000001</v>
      </c>
      <c r="AM798" s="365">
        <v>252935.20880000002</v>
      </c>
      <c r="AN798" s="365">
        <v>150336.82550000001</v>
      </c>
      <c r="AO798" s="365">
        <v>191189.52160000001</v>
      </c>
      <c r="AP798" s="365">
        <v>168674.21300000002</v>
      </c>
      <c r="AQ798" s="366">
        <f t="shared" si="65"/>
        <v>946650.24089999998</v>
      </c>
      <c r="AR798" s="288">
        <f t="shared" si="66"/>
        <v>0.15563912659615764</v>
      </c>
      <c r="AS798" s="357" t="s">
        <v>1500</v>
      </c>
    </row>
    <row r="799" spans="1:45" hidden="1">
      <c r="A799" s="343">
        <v>910</v>
      </c>
      <c r="B799" s="343" t="s">
        <v>2445</v>
      </c>
      <c r="C799" s="343" t="s">
        <v>2446</v>
      </c>
      <c r="D799" s="343">
        <v>1997</v>
      </c>
      <c r="E799" s="345" t="s">
        <v>52</v>
      </c>
      <c r="F799" s="345" t="s">
        <v>1537</v>
      </c>
      <c r="G799" s="352" t="s">
        <v>1041</v>
      </c>
      <c r="H799" s="343" t="s">
        <v>103</v>
      </c>
      <c r="I799" s="343" t="s">
        <v>52</v>
      </c>
      <c r="J799" s="346">
        <v>1554884.8</v>
      </c>
      <c r="K799" s="347">
        <v>7.6262429706879367E-2</v>
      </c>
      <c r="L799" s="346">
        <v>23124</v>
      </c>
      <c r="M799" s="346">
        <v>2042763</v>
      </c>
      <c r="N799" s="346">
        <v>2094430</v>
      </c>
      <c r="O799" s="346">
        <v>1658819</v>
      </c>
      <c r="P799" s="346">
        <v>1955288</v>
      </c>
      <c r="Q799" s="346">
        <v>3607.4856535307304</v>
      </c>
      <c r="R799" s="346">
        <v>141091.08748459036</v>
      </c>
      <c r="S799" s="346">
        <v>176916.49071678863</v>
      </c>
      <c r="T799" s="346">
        <v>102457.20801648687</v>
      </c>
      <c r="U799" s="346">
        <v>168824.19194007936</v>
      </c>
      <c r="V799" s="353">
        <f t="shared" si="62"/>
        <v>0.19626826215854018</v>
      </c>
      <c r="W799" s="288">
        <v>0.25827923685586418</v>
      </c>
      <c r="X799" s="288">
        <v>0.18774119611612705</v>
      </c>
      <c r="Y799" s="288">
        <v>0.17864394485384366</v>
      </c>
      <c r="Z799" s="288">
        <v>0.18513834908448204</v>
      </c>
      <c r="AA799" s="288">
        <v>0.1760331428759519</v>
      </c>
      <c r="AB799" s="288">
        <v>0.19177370316497225</v>
      </c>
      <c r="AC799" s="345" t="str">
        <f t="shared" si="63"/>
        <v>Dhaka FR Non-PNP</v>
      </c>
      <c r="AD799" s="363">
        <v>23124</v>
      </c>
      <c r="AE799" s="363">
        <v>2042763</v>
      </c>
      <c r="AF799" s="363">
        <v>2094430</v>
      </c>
      <c r="AG799" s="363">
        <v>1658819</v>
      </c>
      <c r="AH799" s="363">
        <v>1955288</v>
      </c>
      <c r="AI799" s="363">
        <v>1505865</v>
      </c>
      <c r="AJ799" s="364">
        <f t="shared" si="64"/>
        <v>9280289</v>
      </c>
      <c r="AK799" s="365"/>
      <c r="AL799" s="365">
        <v>384448.18479999999</v>
      </c>
      <c r="AM799" s="365">
        <v>370923.55300000001</v>
      </c>
      <c r="AN799" s="365">
        <v>307047.39689999999</v>
      </c>
      <c r="AO799" s="365">
        <v>343348.22159999999</v>
      </c>
      <c r="AP799" s="365">
        <v>288509.55559999996</v>
      </c>
      <c r="AQ799" s="366">
        <f t="shared" si="65"/>
        <v>1694276.9119000002</v>
      </c>
      <c r="AR799" s="288">
        <f t="shared" si="66"/>
        <v>0.18256725753907019</v>
      </c>
      <c r="AS799" s="357" t="s">
        <v>1497</v>
      </c>
    </row>
    <row r="800" spans="1:45" hidden="1">
      <c r="A800" s="343">
        <v>905</v>
      </c>
      <c r="B800" s="343" t="s">
        <v>2447</v>
      </c>
      <c r="C800" s="343" t="s">
        <v>2448</v>
      </c>
      <c r="D800" s="343">
        <v>2343</v>
      </c>
      <c r="E800" s="345" t="s">
        <v>131</v>
      </c>
      <c r="F800" s="345" t="s">
        <v>1537</v>
      </c>
      <c r="G800" s="352" t="s">
        <v>1041</v>
      </c>
      <c r="H800" s="343" t="s">
        <v>230</v>
      </c>
      <c r="I800" s="343" t="s">
        <v>1863</v>
      </c>
      <c r="J800" s="346">
        <v>1200772.6000000001</v>
      </c>
      <c r="K800" s="347">
        <v>4.1736367139563101E-2</v>
      </c>
      <c r="L800" s="346">
        <v>3039</v>
      </c>
      <c r="M800" s="346">
        <v>798953</v>
      </c>
      <c r="N800" s="346">
        <v>2055873</v>
      </c>
      <c r="O800" s="346">
        <v>1401734</v>
      </c>
      <c r="P800" s="346">
        <v>1744264</v>
      </c>
      <c r="Q800" s="346">
        <v>384.09439434950616</v>
      </c>
      <c r="R800" s="346">
        <v>14130.633612996797</v>
      </c>
      <c r="S800" s="346">
        <v>71364.448979376059</v>
      </c>
      <c r="T800" s="346">
        <v>55561.270012852998</v>
      </c>
      <c r="U800" s="346">
        <v>109138.98342406339</v>
      </c>
      <c r="V800" s="353">
        <f t="shared" si="62"/>
        <v>0.15764935139949762</v>
      </c>
      <c r="W800" s="288">
        <v>0.1642736819940516</v>
      </c>
      <c r="X800" s="288">
        <v>0.15626741419098927</v>
      </c>
      <c r="Y800" s="288">
        <v>0.14935635150950552</v>
      </c>
      <c r="Z800" s="288">
        <v>0.16255716366550718</v>
      </c>
      <c r="AA800" s="288">
        <v>0.14551222871530209</v>
      </c>
      <c r="AB800" s="288">
        <v>0.16792926832163002</v>
      </c>
      <c r="AC800" s="345" t="str">
        <f t="shared" si="63"/>
        <v>Sylhet FR Non-PNP</v>
      </c>
      <c r="AD800" s="363">
        <v>3039</v>
      </c>
      <c r="AE800" s="363">
        <v>798953</v>
      </c>
      <c r="AF800" s="363">
        <v>2055873</v>
      </c>
      <c r="AG800" s="363">
        <v>1401734</v>
      </c>
      <c r="AH800" s="363">
        <v>1744264</v>
      </c>
      <c r="AI800" s="363">
        <v>1396195</v>
      </c>
      <c r="AJ800" s="364">
        <f t="shared" si="64"/>
        <v>7400058</v>
      </c>
      <c r="AK800" s="365"/>
      <c r="AL800" s="365">
        <v>124956.24920000001</v>
      </c>
      <c r="AM800" s="365">
        <v>306941.98819999996</v>
      </c>
      <c r="AN800" s="365">
        <v>227781.77499999999</v>
      </c>
      <c r="AO800" s="365">
        <v>246290.07679999998</v>
      </c>
      <c r="AP800" s="365">
        <v>234421.14049999998</v>
      </c>
      <c r="AQ800" s="366">
        <f t="shared" si="65"/>
        <v>1140391.2297</v>
      </c>
      <c r="AR800" s="288">
        <f t="shared" si="66"/>
        <v>0.15410571507682777</v>
      </c>
      <c r="AS800" s="357" t="s">
        <v>1500</v>
      </c>
    </row>
    <row r="801" spans="1:45" hidden="1">
      <c r="A801" s="343">
        <v>868</v>
      </c>
      <c r="B801" s="343" t="s">
        <v>2449</v>
      </c>
      <c r="C801" s="343" t="s">
        <v>2450</v>
      </c>
      <c r="D801" s="343">
        <v>1200</v>
      </c>
      <c r="E801" s="345" t="s">
        <v>52</v>
      </c>
      <c r="F801" s="345" t="s">
        <v>1537</v>
      </c>
      <c r="G801" s="352" t="s">
        <v>1041</v>
      </c>
      <c r="H801" s="343" t="s">
        <v>52</v>
      </c>
      <c r="I801" s="343" t="s">
        <v>52</v>
      </c>
      <c r="J801" s="346">
        <v>865732.4</v>
      </c>
      <c r="K801" s="347">
        <v>1.7651786780712355E-2</v>
      </c>
      <c r="L801" s="346">
        <v>0</v>
      </c>
      <c r="M801" s="346">
        <v>341633</v>
      </c>
      <c r="N801" s="346">
        <v>1498589</v>
      </c>
      <c r="O801" s="346">
        <v>932864</v>
      </c>
      <c r="P801" s="346">
        <v>1555576</v>
      </c>
      <c r="Q801" s="346">
        <v>-40096.79</v>
      </c>
      <c r="R801" s="346">
        <v>-57033.102980801239</v>
      </c>
      <c r="S801" s="346">
        <v>92923.975114310335</v>
      </c>
      <c r="T801" s="346">
        <v>-11027.847105992842</v>
      </c>
      <c r="U801" s="346">
        <v>91642.383642255649</v>
      </c>
      <c r="V801" s="353">
        <f t="shared" si="62"/>
        <v>0.16797624054196639</v>
      </c>
      <c r="W801" s="288"/>
      <c r="X801" s="288">
        <v>0.17320270284388703</v>
      </c>
      <c r="Y801" s="288">
        <v>0.16304292522299163</v>
      </c>
      <c r="Z801" s="288">
        <v>0.17706053306144004</v>
      </c>
      <c r="AA801" s="288">
        <v>0.15160185855097444</v>
      </c>
      <c r="AB801" s="288">
        <v>0.17497318303053877</v>
      </c>
      <c r="AC801" s="345" t="str">
        <f t="shared" si="63"/>
        <v>Dhaka FR Non-PNP</v>
      </c>
      <c r="AD801" s="363"/>
      <c r="AE801" s="363">
        <v>341633</v>
      </c>
      <c r="AF801" s="363">
        <v>1498589</v>
      </c>
      <c r="AG801" s="363">
        <v>932864</v>
      </c>
      <c r="AH801" s="363">
        <v>1555576</v>
      </c>
      <c r="AI801" s="363">
        <v>1032621</v>
      </c>
      <c r="AJ801" s="364">
        <f t="shared" si="64"/>
        <v>5361283</v>
      </c>
      <c r="AK801" s="365"/>
      <c r="AL801" s="365"/>
      <c r="AM801" s="365">
        <v>244569.39840000001</v>
      </c>
      <c r="AN801" s="365">
        <v>165210.0373</v>
      </c>
      <c r="AO801" s="365">
        <v>232714.02000000002</v>
      </c>
      <c r="AP801" s="365">
        <v>180708.84999999998</v>
      </c>
      <c r="AQ801" s="366">
        <f t="shared" si="65"/>
        <v>823202.30570000003</v>
      </c>
      <c r="AR801" s="288">
        <f t="shared" si="66"/>
        <v>0.15354576613471066</v>
      </c>
      <c r="AS801" s="357" t="s">
        <v>1497</v>
      </c>
    </row>
    <row r="802" spans="1:45">
      <c r="A802" s="343">
        <v>912</v>
      </c>
      <c r="B802" s="343" t="s">
        <v>2451</v>
      </c>
      <c r="C802" s="343" t="s">
        <v>2452</v>
      </c>
      <c r="D802" s="343">
        <v>1135</v>
      </c>
      <c r="E802" s="345" t="s">
        <v>195</v>
      </c>
      <c r="F802" s="345" t="s">
        <v>1537</v>
      </c>
      <c r="G802" s="352" t="s">
        <v>1041</v>
      </c>
      <c r="H802" s="343" t="s">
        <v>283</v>
      </c>
      <c r="I802" s="343" t="s">
        <v>1863</v>
      </c>
      <c r="J802" s="346">
        <v>815634.6</v>
      </c>
      <c r="K802" s="347">
        <v>3.1749909388964756E-2</v>
      </c>
      <c r="L802" s="346">
        <v>105720</v>
      </c>
      <c r="M802" s="346">
        <v>1016580</v>
      </c>
      <c r="N802" s="346">
        <v>893467</v>
      </c>
      <c r="O802" s="346">
        <v>796527</v>
      </c>
      <c r="P802" s="346">
        <v>1265879</v>
      </c>
      <c r="Q802" s="346">
        <v>11499.312619342536</v>
      </c>
      <c r="R802" s="346">
        <v>21859.572613701108</v>
      </c>
      <c r="S802" s="346">
        <v>49286.383094279474</v>
      </c>
      <c r="T802" s="346">
        <v>-25342.465207028989</v>
      </c>
      <c r="U802" s="346">
        <v>72178.820102228434</v>
      </c>
      <c r="V802" s="353">
        <f t="shared" si="62"/>
        <v>0.1796272318520763</v>
      </c>
      <c r="W802" s="288">
        <v>0.17574043896446184</v>
      </c>
      <c r="X802" s="288">
        <v>0.17540335100708682</v>
      </c>
      <c r="Y802" s="288">
        <v>0.18706743195172204</v>
      </c>
      <c r="Z802" s="288">
        <v>0.18594446095434067</v>
      </c>
      <c r="AA802" s="288">
        <v>0.16514499861428117</v>
      </c>
      <c r="AB802" s="288">
        <v>0.18846270962056536</v>
      </c>
      <c r="AC802" s="345" t="str">
        <f t="shared" si="63"/>
        <v>Chattogram FR Non-PNP</v>
      </c>
      <c r="AD802" s="363">
        <v>105720</v>
      </c>
      <c r="AE802" s="363">
        <v>1016580</v>
      </c>
      <c r="AF802" s="363">
        <v>893467</v>
      </c>
      <c r="AG802" s="363">
        <v>796527</v>
      </c>
      <c r="AH802" s="363">
        <v>1265879</v>
      </c>
      <c r="AI802" s="363">
        <v>1094644</v>
      </c>
      <c r="AJ802" s="364">
        <f t="shared" si="64"/>
        <v>5172817</v>
      </c>
      <c r="AK802" s="365"/>
      <c r="AL802" s="365">
        <v>178003.6833</v>
      </c>
      <c r="AM802" s="365">
        <v>167167.48859999998</v>
      </c>
      <c r="AN802" s="365">
        <v>147516.98560000001</v>
      </c>
      <c r="AO802" s="365">
        <v>207477.40419999999</v>
      </c>
      <c r="AP802" s="365">
        <v>206223.20520000003</v>
      </c>
      <c r="AQ802" s="366">
        <f t="shared" si="65"/>
        <v>906388.76689999993</v>
      </c>
      <c r="AR802" s="288">
        <f t="shared" si="66"/>
        <v>0.17522150250047508</v>
      </c>
      <c r="AS802" s="357" t="s">
        <v>1494</v>
      </c>
    </row>
    <row r="803" spans="1:45" hidden="1">
      <c r="A803" s="343">
        <v>900</v>
      </c>
      <c r="B803" s="343" t="s">
        <v>2453</v>
      </c>
      <c r="C803" s="343" t="s">
        <v>2454</v>
      </c>
      <c r="D803" s="343">
        <v>1111</v>
      </c>
      <c r="E803" s="345" t="s">
        <v>189</v>
      </c>
      <c r="F803" s="345" t="s">
        <v>1537</v>
      </c>
      <c r="G803" s="352" t="s">
        <v>1041</v>
      </c>
      <c r="H803" s="343" t="s">
        <v>189</v>
      </c>
      <c r="I803" s="343" t="s">
        <v>1863</v>
      </c>
      <c r="J803" s="346">
        <v>795396.2</v>
      </c>
      <c r="K803" s="347">
        <v>1.5594328493135107E-2</v>
      </c>
      <c r="L803" s="346">
        <v>67601</v>
      </c>
      <c r="M803" s="346">
        <v>986721</v>
      </c>
      <c r="N803" s="346">
        <v>1002064</v>
      </c>
      <c r="O803" s="346">
        <v>870864</v>
      </c>
      <c r="P803" s="346">
        <v>1049731</v>
      </c>
      <c r="Q803" s="346">
        <v>-8651.6764970830118</v>
      </c>
      <c r="R803" s="346">
        <v>-35557.401432734157</v>
      </c>
      <c r="S803" s="346">
        <v>36474.788883059751</v>
      </c>
      <c r="T803" s="346">
        <v>35083.673585121054</v>
      </c>
      <c r="U803" s="346">
        <v>34668.963586593309</v>
      </c>
      <c r="V803" s="353">
        <f t="shared" si="62"/>
        <v>0.16200209337084684</v>
      </c>
      <c r="W803" s="288">
        <v>0.1506655130643392</v>
      </c>
      <c r="X803" s="288">
        <v>0.1606666872324731</v>
      </c>
      <c r="Y803" s="288">
        <v>0.16063317535719063</v>
      </c>
      <c r="Z803" s="288">
        <v>0.175421117568687</v>
      </c>
      <c r="AA803" s="288">
        <v>0.15992936173604094</v>
      </c>
      <c r="AB803" s="288">
        <v>0.16469670526635005</v>
      </c>
      <c r="AC803" s="345" t="str">
        <f t="shared" si="63"/>
        <v>Barishal FR Non-PNP</v>
      </c>
      <c r="AD803" s="363">
        <v>67601</v>
      </c>
      <c r="AE803" s="363">
        <v>986721</v>
      </c>
      <c r="AF803" s="363">
        <v>1002064</v>
      </c>
      <c r="AG803" s="363">
        <v>870864</v>
      </c>
      <c r="AH803" s="363">
        <v>1049731</v>
      </c>
      <c r="AI803" s="363">
        <v>906516</v>
      </c>
      <c r="AJ803" s="364">
        <f t="shared" si="64"/>
        <v>4883497</v>
      </c>
      <c r="AK803" s="365"/>
      <c r="AL803" s="365">
        <v>158171.21599999999</v>
      </c>
      <c r="AM803" s="365">
        <v>161131.89120000001</v>
      </c>
      <c r="AN803" s="365">
        <v>153010.80479999998</v>
      </c>
      <c r="AO803" s="365">
        <v>172051.23869999999</v>
      </c>
      <c r="AP803" s="365">
        <v>149303.51460000002</v>
      </c>
      <c r="AQ803" s="366">
        <f t="shared" si="65"/>
        <v>793668.66529999988</v>
      </c>
      <c r="AR803" s="288">
        <f t="shared" si="66"/>
        <v>0.16252055961127854</v>
      </c>
      <c r="AS803" s="357" t="s">
        <v>1495</v>
      </c>
    </row>
    <row r="804" spans="1:45" hidden="1">
      <c r="A804" s="343">
        <v>917</v>
      </c>
      <c r="B804" s="343" t="s">
        <v>2455</v>
      </c>
      <c r="C804" s="343" t="s">
        <v>2456</v>
      </c>
      <c r="D804" s="343">
        <v>1000</v>
      </c>
      <c r="E804" s="345" t="s">
        <v>52</v>
      </c>
      <c r="F804" s="345" t="s">
        <v>1537</v>
      </c>
      <c r="G804" s="352" t="s">
        <v>1041</v>
      </c>
      <c r="H804" s="343" t="s">
        <v>52</v>
      </c>
      <c r="I804" s="343" t="s">
        <v>52</v>
      </c>
      <c r="J804" s="346">
        <v>670142</v>
      </c>
      <c r="K804" s="347">
        <v>2.051135475768184E-2</v>
      </c>
      <c r="L804" s="346">
        <v>25065</v>
      </c>
      <c r="M804" s="346">
        <v>778697</v>
      </c>
      <c r="N804" s="346">
        <v>846252</v>
      </c>
      <c r="O804" s="346">
        <v>742987</v>
      </c>
      <c r="P804" s="346">
        <v>957709</v>
      </c>
      <c r="Q804" s="346">
        <v>1318.6167474159001</v>
      </c>
      <c r="R804" s="346">
        <v>4059.2834030646191</v>
      </c>
      <c r="S804" s="346">
        <v>37837.611480265216</v>
      </c>
      <c r="T804" s="346">
        <v>-5390.4898595952254</v>
      </c>
      <c r="U804" s="346">
        <v>30902.579728961602</v>
      </c>
      <c r="V804" s="353">
        <f t="shared" si="62"/>
        <v>0.15551417310432478</v>
      </c>
      <c r="W804" s="288">
        <v>0.13652048684940143</v>
      </c>
      <c r="X804" s="288">
        <v>0.16034021798749831</v>
      </c>
      <c r="Y804" s="288">
        <v>0.15471786802523196</v>
      </c>
      <c r="Z804" s="288">
        <v>0.1603541483302752</v>
      </c>
      <c r="AA804" s="288">
        <v>0.14728638388648102</v>
      </c>
      <c r="AB804" s="288">
        <v>0.17386593354706079</v>
      </c>
      <c r="AC804" s="345" t="str">
        <f t="shared" si="63"/>
        <v>Dhaka FR Non-PNP</v>
      </c>
      <c r="AD804" s="363">
        <v>25065</v>
      </c>
      <c r="AE804" s="363">
        <v>778697</v>
      </c>
      <c r="AF804" s="363">
        <v>846252</v>
      </c>
      <c r="AG804" s="363">
        <v>742987</v>
      </c>
      <c r="AH804" s="363">
        <v>957709</v>
      </c>
      <c r="AI804" s="363">
        <v>895179</v>
      </c>
      <c r="AJ804" s="364">
        <f t="shared" si="64"/>
        <v>4245889</v>
      </c>
      <c r="AK804" s="365"/>
      <c r="AL804" s="365">
        <v>125058.57759999999</v>
      </c>
      <c r="AM804" s="365">
        <v>130830.55919999999</v>
      </c>
      <c r="AN804" s="365">
        <v>119175.27519999999</v>
      </c>
      <c r="AO804" s="365">
        <v>141836.40670000002</v>
      </c>
      <c r="AP804" s="365">
        <v>155671.45420000001</v>
      </c>
      <c r="AQ804" s="366">
        <f t="shared" si="65"/>
        <v>672572.27289999998</v>
      </c>
      <c r="AR804" s="288">
        <f t="shared" si="66"/>
        <v>0.15840552423768026</v>
      </c>
      <c r="AS804" s="357" t="s">
        <v>1497</v>
      </c>
    </row>
    <row r="805" spans="1:45" hidden="1">
      <c r="A805" s="343">
        <v>924</v>
      </c>
      <c r="B805" s="343" t="s">
        <v>2457</v>
      </c>
      <c r="C805" s="343" t="s">
        <v>2458</v>
      </c>
      <c r="D805" s="343">
        <v>1109</v>
      </c>
      <c r="E805" s="345" t="s">
        <v>189</v>
      </c>
      <c r="F805" s="345" t="s">
        <v>1537</v>
      </c>
      <c r="G805" s="352" t="s">
        <v>1041</v>
      </c>
      <c r="H805" s="343" t="s">
        <v>189</v>
      </c>
      <c r="I805" s="343" t="s">
        <v>1863</v>
      </c>
      <c r="J805" s="346">
        <v>483960.4</v>
      </c>
      <c r="K805" s="347">
        <v>-6.3169355399064764E-2</v>
      </c>
      <c r="L805" s="346">
        <v>1879</v>
      </c>
      <c r="M805" s="346">
        <v>484512</v>
      </c>
      <c r="N805" s="346">
        <v>705656</v>
      </c>
      <c r="O805" s="346">
        <v>485559</v>
      </c>
      <c r="P805" s="346">
        <v>742196</v>
      </c>
      <c r="Q805" s="346">
        <v>127.42249139010272</v>
      </c>
      <c r="R805" s="346">
        <v>-145641.92160625328</v>
      </c>
      <c r="S805" s="346">
        <v>-1547.4357531161804</v>
      </c>
      <c r="T805" s="346">
        <v>3462.0223188833188</v>
      </c>
      <c r="U805" s="346">
        <v>-9257.4199842716916</v>
      </c>
      <c r="V805" s="353">
        <f t="shared" si="62"/>
        <v>0.15182728673268042</v>
      </c>
      <c r="W805" s="288">
        <v>0.11010048325633882</v>
      </c>
      <c r="X805" s="288">
        <v>0.15883626582428961</v>
      </c>
      <c r="Y805" s="288">
        <v>0.15284511680734852</v>
      </c>
      <c r="Z805" s="288">
        <v>0.16760556038825239</v>
      </c>
      <c r="AA805" s="288">
        <v>0.15715861060029548</v>
      </c>
      <c r="AB805" s="288">
        <v>0.16441768351955774</v>
      </c>
      <c r="AC805" s="345" t="str">
        <f t="shared" si="63"/>
        <v>Barishal FR Non-PNP</v>
      </c>
      <c r="AD805" s="363">
        <v>1879</v>
      </c>
      <c r="AE805" s="363">
        <v>484512</v>
      </c>
      <c r="AF805" s="363">
        <v>705656</v>
      </c>
      <c r="AG805" s="363">
        <v>485559</v>
      </c>
      <c r="AH805" s="363">
        <v>742196</v>
      </c>
      <c r="AI805" s="363">
        <v>631282</v>
      </c>
      <c r="AJ805" s="364">
        <f t="shared" si="64"/>
        <v>3051084</v>
      </c>
      <c r="AK805" s="365"/>
      <c r="AL805" s="365">
        <v>76843.603199999998</v>
      </c>
      <c r="AM805" s="365">
        <v>107824.2368</v>
      </c>
      <c r="AN805" s="365">
        <v>81331.132500000007</v>
      </c>
      <c r="AO805" s="365">
        <v>117564.00480000001</v>
      </c>
      <c r="AP805" s="365">
        <v>103908.8526</v>
      </c>
      <c r="AQ805" s="366">
        <f t="shared" si="65"/>
        <v>487471.82990000001</v>
      </c>
      <c r="AR805" s="288">
        <f t="shared" si="66"/>
        <v>0.15977004562968442</v>
      </c>
      <c r="AS805" s="357" t="s">
        <v>1495</v>
      </c>
    </row>
    <row r="806" spans="1:45" hidden="1">
      <c r="A806" s="343">
        <v>652</v>
      </c>
      <c r="B806" s="343" t="s">
        <v>1241</v>
      </c>
      <c r="C806" s="343" t="s">
        <v>2459</v>
      </c>
      <c r="D806" s="343">
        <v>1870</v>
      </c>
      <c r="E806" s="345" t="s">
        <v>52</v>
      </c>
      <c r="F806" s="345" t="s">
        <v>1537</v>
      </c>
      <c r="G806" s="352" t="s">
        <v>1041</v>
      </c>
      <c r="H806" s="343" t="s">
        <v>362</v>
      </c>
      <c r="I806" s="343" t="s">
        <v>52</v>
      </c>
      <c r="J806" s="346">
        <v>854578.2</v>
      </c>
      <c r="K806" s="347">
        <v>3.5955845738451557E-2</v>
      </c>
      <c r="L806" s="346">
        <v>731345</v>
      </c>
      <c r="M806" s="346">
        <v>736740</v>
      </c>
      <c r="N806" s="346">
        <v>1092009</v>
      </c>
      <c r="O806" s="346">
        <v>585290</v>
      </c>
      <c r="P806" s="346">
        <v>1127507</v>
      </c>
      <c r="Q806" s="346">
        <v>15420.154292734253</v>
      </c>
      <c r="R806" s="346">
        <v>6514.1786135822331</v>
      </c>
      <c r="S806" s="346">
        <v>61435.664151772129</v>
      </c>
      <c r="T806" s="346">
        <v>-560.44244185427669</v>
      </c>
      <c r="U806" s="346">
        <v>70825.855036983674</v>
      </c>
      <c r="V806" s="353">
        <f t="shared" si="62"/>
        <v>0.14829198345904937</v>
      </c>
      <c r="W806" s="288">
        <v>0.14953852780670276</v>
      </c>
      <c r="X806" s="288">
        <v>0.14867241943277534</v>
      </c>
      <c r="Y806" s="288">
        <v>0.14328237472738359</v>
      </c>
      <c r="Z806" s="288">
        <v>0.1613581437894003</v>
      </c>
      <c r="AA806" s="288">
        <v>0.12871067595960384</v>
      </c>
      <c r="AB806" s="288">
        <v>0.15818975903843036</v>
      </c>
      <c r="AC806" s="345" t="str">
        <f t="shared" si="63"/>
        <v>Dhaka FR Non-PNP</v>
      </c>
      <c r="AD806" s="363">
        <v>731345</v>
      </c>
      <c r="AE806" s="363">
        <v>736740</v>
      </c>
      <c r="AF806" s="363">
        <v>1092009</v>
      </c>
      <c r="AG806" s="363">
        <v>585290</v>
      </c>
      <c r="AH806" s="363">
        <v>1127507</v>
      </c>
      <c r="AI806" s="363">
        <v>698389</v>
      </c>
      <c r="AJ806" s="364">
        <f t="shared" si="64"/>
        <v>4971280</v>
      </c>
      <c r="AK806" s="365">
        <v>113358.47500000001</v>
      </c>
      <c r="AL806" s="365">
        <v>109553.3867</v>
      </c>
      <c r="AM806" s="365">
        <v>156375.54559999998</v>
      </c>
      <c r="AN806" s="365">
        <v>94407.115699999995</v>
      </c>
      <c r="AO806" s="365">
        <v>145786.7844</v>
      </c>
      <c r="AP806" s="365">
        <v>110415.30089999999</v>
      </c>
      <c r="AQ806" s="366">
        <f t="shared" si="65"/>
        <v>729896.60829999996</v>
      </c>
      <c r="AR806" s="288">
        <f t="shared" si="66"/>
        <v>0.146822671082699</v>
      </c>
      <c r="AS806" s="357" t="s">
        <v>1497</v>
      </c>
    </row>
    <row r="807" spans="1:45" hidden="1">
      <c r="A807" s="343">
        <v>925</v>
      </c>
      <c r="B807" s="343" t="s">
        <v>2460</v>
      </c>
      <c r="C807" s="343" t="s">
        <v>2461</v>
      </c>
      <c r="D807" s="343">
        <v>1200</v>
      </c>
      <c r="E807" s="345" t="s">
        <v>389</v>
      </c>
      <c r="F807" s="345" t="s">
        <v>1537</v>
      </c>
      <c r="G807" s="352" t="s">
        <v>1041</v>
      </c>
      <c r="H807" s="343" t="s">
        <v>389</v>
      </c>
      <c r="I807" s="343" t="s">
        <v>1863</v>
      </c>
      <c r="J807" s="346">
        <v>843340</v>
      </c>
      <c r="K807" s="347">
        <v>8.1371601418799601E-3</v>
      </c>
      <c r="L807" s="346">
        <v>1962</v>
      </c>
      <c r="M807" s="346">
        <v>821143</v>
      </c>
      <c r="N807" s="346">
        <v>1180735</v>
      </c>
      <c r="O807" s="346">
        <v>959011</v>
      </c>
      <c r="P807" s="346">
        <v>1253849</v>
      </c>
      <c r="Q807" s="346">
        <v>282.57098268533957</v>
      </c>
      <c r="R807" s="346">
        <v>-1334.0978476584423</v>
      </c>
      <c r="S807" s="346">
        <v>-10171.62153251667</v>
      </c>
      <c r="T807" s="346">
        <v>12131.640172820626</v>
      </c>
      <c r="U807" s="346">
        <v>33403.471394934371</v>
      </c>
      <c r="V807" s="353">
        <f t="shared" si="62"/>
        <v>0.16786099431731671</v>
      </c>
      <c r="W807" s="288">
        <v>0.22894999796076509</v>
      </c>
      <c r="X807" s="288">
        <v>0.15188184467944332</v>
      </c>
      <c r="Y807" s="288">
        <v>0.149705132173891</v>
      </c>
      <c r="Z807" s="288">
        <v>0.16343358314202625</v>
      </c>
      <c r="AA807" s="288">
        <v>0.14199967460326329</v>
      </c>
      <c r="AB807" s="288">
        <v>0.17119573334451135</v>
      </c>
      <c r="AC807" s="345" t="str">
        <f t="shared" si="63"/>
        <v>Rangpur FR Non-PNP</v>
      </c>
      <c r="AD807" s="363">
        <v>1962</v>
      </c>
      <c r="AE807" s="363">
        <v>821143</v>
      </c>
      <c r="AF807" s="363">
        <v>1180735</v>
      </c>
      <c r="AG807" s="363">
        <v>959011</v>
      </c>
      <c r="AH807" s="363">
        <v>1253849</v>
      </c>
      <c r="AI807" s="363">
        <v>931350</v>
      </c>
      <c r="AJ807" s="364">
        <f t="shared" si="64"/>
        <v>5148050</v>
      </c>
      <c r="AK807" s="365"/>
      <c r="AL807" s="365">
        <v>124977.96460000001</v>
      </c>
      <c r="AM807" s="365">
        <v>176638.10560000001</v>
      </c>
      <c r="AN807" s="365">
        <v>143831.01120000001</v>
      </c>
      <c r="AO807" s="365">
        <v>173281.93179999999</v>
      </c>
      <c r="AP807" s="365">
        <v>159336.1906</v>
      </c>
      <c r="AQ807" s="366">
        <f t="shared" si="65"/>
        <v>778065.20380000002</v>
      </c>
      <c r="AR807" s="288">
        <f t="shared" si="66"/>
        <v>0.15113784904964017</v>
      </c>
      <c r="AS807" s="357" t="s">
        <v>1501</v>
      </c>
    </row>
    <row r="808" spans="1:45" hidden="1">
      <c r="A808" s="343">
        <v>921</v>
      </c>
      <c r="B808" s="343" t="s">
        <v>2462</v>
      </c>
      <c r="C808" s="343" t="s">
        <v>2463</v>
      </c>
      <c r="D808" s="343">
        <v>1064</v>
      </c>
      <c r="E808" s="345" t="s">
        <v>52</v>
      </c>
      <c r="F808" s="345" t="s">
        <v>1537</v>
      </c>
      <c r="G808" s="352" t="s">
        <v>1041</v>
      </c>
      <c r="H808" s="343" t="s">
        <v>52</v>
      </c>
      <c r="I808" s="343" t="s">
        <v>52</v>
      </c>
      <c r="J808" s="346">
        <v>414062.2</v>
      </c>
      <c r="K808" s="347">
        <v>-8.3035803645203243E-2</v>
      </c>
      <c r="L808" s="346">
        <v>6535</v>
      </c>
      <c r="M808" s="346">
        <v>507990</v>
      </c>
      <c r="N808" s="346">
        <v>680943</v>
      </c>
      <c r="O808" s="346">
        <v>403316</v>
      </c>
      <c r="P808" s="346">
        <v>471527</v>
      </c>
      <c r="Q808" s="346">
        <v>-43.009860396593922</v>
      </c>
      <c r="R808" s="346">
        <v>-51718.450472460812</v>
      </c>
      <c r="S808" s="346">
        <v>-6403.1981538847904</v>
      </c>
      <c r="T808" s="346">
        <v>-71949.144769939492</v>
      </c>
      <c r="U808" s="346">
        <v>-41796.134423822688</v>
      </c>
      <c r="V808" s="353">
        <f t="shared" si="62"/>
        <v>0.1487732177056249</v>
      </c>
      <c r="W808" s="288">
        <v>0.13946030959221833</v>
      </c>
      <c r="X808" s="288">
        <v>0.15881818984583609</v>
      </c>
      <c r="Y808" s="288">
        <v>0.13888474950122745</v>
      </c>
      <c r="Z808" s="288">
        <v>0.15756581676276848</v>
      </c>
      <c r="AA808" s="288">
        <v>0.14196559339913109</v>
      </c>
      <c r="AB808" s="288">
        <v>0.15594464713256806</v>
      </c>
      <c r="AC808" s="345" t="str">
        <f t="shared" si="63"/>
        <v>Dhaka FR Non-PNP</v>
      </c>
      <c r="AD808" s="363">
        <v>6535</v>
      </c>
      <c r="AE808" s="363">
        <v>507990</v>
      </c>
      <c r="AF808" s="363">
        <v>680943</v>
      </c>
      <c r="AG808" s="363">
        <v>403316</v>
      </c>
      <c r="AH808" s="363">
        <v>471527</v>
      </c>
      <c r="AI808" s="363">
        <v>326851</v>
      </c>
      <c r="AJ808" s="364">
        <f t="shared" si="64"/>
        <v>2397162</v>
      </c>
      <c r="AK808" s="365"/>
      <c r="AL808" s="365">
        <v>80516.415000000008</v>
      </c>
      <c r="AM808" s="365">
        <v>94719.032200000001</v>
      </c>
      <c r="AN808" s="365">
        <v>63562.443999999996</v>
      </c>
      <c r="AO808" s="365">
        <v>68135.651499999993</v>
      </c>
      <c r="AP808" s="365">
        <v>50815.222999999998</v>
      </c>
      <c r="AQ808" s="366">
        <f t="shared" si="65"/>
        <v>357748.76569999999</v>
      </c>
      <c r="AR808" s="288">
        <f t="shared" si="66"/>
        <v>0.14923846018750506</v>
      </c>
      <c r="AS808" s="357" t="s">
        <v>1497</v>
      </c>
    </row>
    <row r="809" spans="1:45" hidden="1">
      <c r="A809" s="343">
        <v>895</v>
      </c>
      <c r="B809" s="343" t="s">
        <v>2464</v>
      </c>
      <c r="C809" s="343" t="s">
        <v>2465</v>
      </c>
      <c r="D809" s="343">
        <v>1782</v>
      </c>
      <c r="E809" s="345" t="s">
        <v>52</v>
      </c>
      <c r="F809" s="345" t="s">
        <v>1537</v>
      </c>
      <c r="G809" s="352" t="s">
        <v>1041</v>
      </c>
      <c r="H809" s="343" t="s">
        <v>103</v>
      </c>
      <c r="I809" s="343" t="s">
        <v>52</v>
      </c>
      <c r="J809" s="346">
        <v>1667518.4</v>
      </c>
      <c r="K809" s="347">
        <v>6.8437194903248968E-2</v>
      </c>
      <c r="L809" s="346">
        <v>76889</v>
      </c>
      <c r="M809" s="346">
        <v>1896908</v>
      </c>
      <c r="N809" s="346">
        <v>2246371</v>
      </c>
      <c r="O809" s="346">
        <v>1764430</v>
      </c>
      <c r="P809" s="346">
        <v>2352994</v>
      </c>
      <c r="Q809" s="346">
        <v>8529.6239339781605</v>
      </c>
      <c r="R809" s="346">
        <v>99563.024305043451</v>
      </c>
      <c r="S809" s="346">
        <v>183431.1800241007</v>
      </c>
      <c r="T809" s="346">
        <v>97600.340233876574</v>
      </c>
      <c r="U809" s="346">
        <v>181477.24023077049</v>
      </c>
      <c r="V809" s="353">
        <f t="shared" si="62"/>
        <v>0.16899436391161363</v>
      </c>
      <c r="W809" s="288">
        <v>0.17917581489393603</v>
      </c>
      <c r="X809" s="288">
        <v>0.17646574374115731</v>
      </c>
      <c r="Y809" s="288">
        <v>0.16099473400675676</v>
      </c>
      <c r="Z809" s="288">
        <v>0.16917327098651758</v>
      </c>
      <c r="AA809" s="288">
        <v>0.15482155850023582</v>
      </c>
      <c r="AB809" s="288">
        <v>0.17333506134107829</v>
      </c>
      <c r="AC809" s="345" t="str">
        <f t="shared" si="63"/>
        <v>Dhaka FR Non-PNP</v>
      </c>
      <c r="AD809" s="363">
        <v>76889</v>
      </c>
      <c r="AE809" s="363">
        <v>1896908</v>
      </c>
      <c r="AF809" s="363">
        <v>2246371</v>
      </c>
      <c r="AG809" s="363">
        <v>1764430</v>
      </c>
      <c r="AH809" s="363">
        <v>2352994</v>
      </c>
      <c r="AI809" s="363">
        <v>1830241</v>
      </c>
      <c r="AJ809" s="364">
        <f t="shared" si="64"/>
        <v>10167833</v>
      </c>
      <c r="AK809" s="365"/>
      <c r="AL809" s="365">
        <v>334235.0134</v>
      </c>
      <c r="AM809" s="365">
        <v>361441.09389999998</v>
      </c>
      <c r="AN809" s="365">
        <v>298541.38679999998</v>
      </c>
      <c r="AO809" s="365">
        <v>362361.076</v>
      </c>
      <c r="AP809" s="365">
        <v>317177.29930000001</v>
      </c>
      <c r="AQ809" s="366">
        <f t="shared" si="65"/>
        <v>1673755.8694000002</v>
      </c>
      <c r="AR809" s="288">
        <f t="shared" si="66"/>
        <v>0.1646128402580963</v>
      </c>
      <c r="AS809" s="357" t="s">
        <v>1497</v>
      </c>
    </row>
    <row r="810" spans="1:45" hidden="1">
      <c r="A810" s="343">
        <v>915</v>
      </c>
      <c r="B810" s="343" t="s">
        <v>2466</v>
      </c>
      <c r="C810" s="343" t="s">
        <v>2467</v>
      </c>
      <c r="D810" s="343">
        <v>865</v>
      </c>
      <c r="E810" s="345" t="s">
        <v>189</v>
      </c>
      <c r="F810" s="345" t="s">
        <v>1537</v>
      </c>
      <c r="G810" s="352" t="s">
        <v>1041</v>
      </c>
      <c r="H810" s="343" t="s">
        <v>1565</v>
      </c>
      <c r="I810" s="343" t="s">
        <v>1863</v>
      </c>
      <c r="J810" s="346">
        <v>465115</v>
      </c>
      <c r="K810" s="347">
        <v>-5.2437881485237516E-2</v>
      </c>
      <c r="L810" s="346">
        <v>19893</v>
      </c>
      <c r="M810" s="346">
        <v>464478</v>
      </c>
      <c r="N810" s="346">
        <v>700351</v>
      </c>
      <c r="O810" s="346">
        <v>520884</v>
      </c>
      <c r="P810" s="346">
        <v>619969</v>
      </c>
      <c r="Q810" s="346">
        <v>2237.2083963346718</v>
      </c>
      <c r="R810" s="346">
        <v>-55807.480403033944</v>
      </c>
      <c r="S810" s="346">
        <v>1233.3594999831112</v>
      </c>
      <c r="T810" s="346">
        <v>-20429.533466014007</v>
      </c>
      <c r="U810" s="346">
        <v>-49181.780262301065</v>
      </c>
      <c r="V810" s="353">
        <f t="shared" si="62"/>
        <v>0.16709121160964815</v>
      </c>
      <c r="W810" s="288">
        <v>0.18179697566424743</v>
      </c>
      <c r="X810" s="288">
        <v>0.16845700152092313</v>
      </c>
      <c r="Y810" s="288">
        <v>0.15420682549359119</v>
      </c>
      <c r="Z810" s="288">
        <v>0.16149818050914258</v>
      </c>
      <c r="AA810" s="288">
        <v>0.16453561204850081</v>
      </c>
      <c r="AB810" s="288">
        <v>0.17205267442148378</v>
      </c>
      <c r="AC810" s="345" t="str">
        <f t="shared" si="63"/>
        <v>Barishal FR Non-PNP</v>
      </c>
      <c r="AD810" s="363">
        <v>19893</v>
      </c>
      <c r="AE810" s="363">
        <v>464478</v>
      </c>
      <c r="AF810" s="363">
        <v>700351</v>
      </c>
      <c r="AG810" s="363">
        <v>520884</v>
      </c>
      <c r="AH810" s="363">
        <v>619969</v>
      </c>
      <c r="AI810" s="363">
        <v>521408</v>
      </c>
      <c r="AJ810" s="364">
        <f t="shared" si="64"/>
        <v>2846983</v>
      </c>
      <c r="AK810" s="365"/>
      <c r="AL810" s="365">
        <v>78078.751799999998</v>
      </c>
      <c r="AM810" s="365">
        <v>107503.41800000001</v>
      </c>
      <c r="AN810" s="365">
        <v>84122.604500000001</v>
      </c>
      <c r="AO810" s="365">
        <v>104092.7951</v>
      </c>
      <c r="AP810" s="365">
        <v>89734.144700000004</v>
      </c>
      <c r="AQ810" s="366">
        <f t="shared" si="65"/>
        <v>463531.71409999998</v>
      </c>
      <c r="AR810" s="288">
        <f t="shared" si="66"/>
        <v>0.16281506215527103</v>
      </c>
      <c r="AS810" s="357" t="s">
        <v>1495</v>
      </c>
    </row>
    <row r="811" spans="1:45" hidden="1">
      <c r="A811" s="343">
        <v>911</v>
      </c>
      <c r="B811" s="343" t="s">
        <v>2468</v>
      </c>
      <c r="C811" s="343" t="s">
        <v>2469</v>
      </c>
      <c r="D811" s="343">
        <v>1354</v>
      </c>
      <c r="E811" s="345" t="s">
        <v>52</v>
      </c>
      <c r="F811" s="345" t="s">
        <v>1537</v>
      </c>
      <c r="G811" s="352" t="s">
        <v>1041</v>
      </c>
      <c r="H811" s="343" t="s">
        <v>79</v>
      </c>
      <c r="I811" s="343" t="s">
        <v>52</v>
      </c>
      <c r="J811" s="346">
        <v>1072392.2</v>
      </c>
      <c r="K811" s="347">
        <v>3.5350148515004322E-2</v>
      </c>
      <c r="L811" s="346">
        <v>6606</v>
      </c>
      <c r="M811" s="346">
        <v>969834</v>
      </c>
      <c r="N811" s="346">
        <v>1296892</v>
      </c>
      <c r="O811" s="346">
        <v>1271265</v>
      </c>
      <c r="P811" s="346">
        <v>1817364</v>
      </c>
      <c r="Q811" s="346">
        <v>853.25545901810858</v>
      </c>
      <c r="R811" s="346">
        <v>11274.324828025274</v>
      </c>
      <c r="S811" s="346">
        <v>41669.214847431402</v>
      </c>
      <c r="T811" s="346">
        <v>41859.416857260308</v>
      </c>
      <c r="U811" s="346">
        <v>93889.905689926003</v>
      </c>
      <c r="V811" s="353">
        <f t="shared" si="62"/>
        <v>0.17168886049695775</v>
      </c>
      <c r="W811" s="288">
        <v>0.21089487567934062</v>
      </c>
      <c r="X811" s="288">
        <v>0.16771986635330738</v>
      </c>
      <c r="Y811" s="288">
        <v>0.15367472315810451</v>
      </c>
      <c r="Z811" s="288">
        <v>0.17190725815116678</v>
      </c>
      <c r="AA811" s="288">
        <v>0.15590292815971357</v>
      </c>
      <c r="AB811" s="288">
        <v>0.17003351148011364</v>
      </c>
      <c r="AC811" s="345" t="str">
        <f t="shared" si="63"/>
        <v>Dhaka FR Non-PNP</v>
      </c>
      <c r="AD811" s="363">
        <v>6606</v>
      </c>
      <c r="AE811" s="363">
        <v>969834</v>
      </c>
      <c r="AF811" s="363">
        <v>1296892</v>
      </c>
      <c r="AG811" s="363">
        <v>1271265</v>
      </c>
      <c r="AH811" s="363">
        <v>1817364</v>
      </c>
      <c r="AI811" s="363">
        <v>1425769</v>
      </c>
      <c r="AJ811" s="364">
        <f t="shared" si="64"/>
        <v>6787730</v>
      </c>
      <c r="AK811" s="365"/>
      <c r="AL811" s="365">
        <v>164677.4736</v>
      </c>
      <c r="AM811" s="365">
        <v>198424.323</v>
      </c>
      <c r="AN811" s="365">
        <v>218403.4988</v>
      </c>
      <c r="AO811" s="365">
        <v>280055.63829999999</v>
      </c>
      <c r="AP811" s="365">
        <v>242523.47700000001</v>
      </c>
      <c r="AQ811" s="366">
        <f t="shared" si="65"/>
        <v>1104084.4106999999</v>
      </c>
      <c r="AR811" s="288">
        <f t="shared" si="66"/>
        <v>0.16265885807184433</v>
      </c>
      <c r="AS811" s="357" t="s">
        <v>1497</v>
      </c>
    </row>
    <row r="812" spans="1:45" hidden="1">
      <c r="A812" s="343">
        <v>909</v>
      </c>
      <c r="B812" s="343" t="s">
        <v>2470</v>
      </c>
      <c r="C812" s="343" t="s">
        <v>2471</v>
      </c>
      <c r="D812" s="343">
        <v>1200</v>
      </c>
      <c r="E812" s="345" t="s">
        <v>52</v>
      </c>
      <c r="F812" s="345" t="s">
        <v>1537</v>
      </c>
      <c r="G812" s="352" t="s">
        <v>1041</v>
      </c>
      <c r="H812" s="343" t="s">
        <v>52</v>
      </c>
      <c r="I812" s="343" t="s">
        <v>52</v>
      </c>
      <c r="J812" s="346">
        <v>818579.8</v>
      </c>
      <c r="K812" s="347">
        <v>1.3509441707485029E-2</v>
      </c>
      <c r="L812" s="346">
        <v>8125</v>
      </c>
      <c r="M812" s="346">
        <v>818807</v>
      </c>
      <c r="N812" s="346">
        <v>1100175</v>
      </c>
      <c r="O812" s="346">
        <v>1014097</v>
      </c>
      <c r="P812" s="346">
        <v>1151695</v>
      </c>
      <c r="Q812" s="346">
        <v>639.68933443702008</v>
      </c>
      <c r="R812" s="346">
        <v>-23745.620073990052</v>
      </c>
      <c r="S812" s="346">
        <v>17341.702781896165</v>
      </c>
      <c r="T812" s="346">
        <v>13284.908891340921</v>
      </c>
      <c r="U812" s="346">
        <v>47772.099521439726</v>
      </c>
      <c r="V812" s="353">
        <f t="shared" si="62"/>
        <v>0.1715191777908476</v>
      </c>
      <c r="W812" s="288">
        <v>0.18615955372616977</v>
      </c>
      <c r="X812" s="288">
        <v>0.17043045010386515</v>
      </c>
      <c r="Y812" s="288">
        <v>0.15852446824085628</v>
      </c>
      <c r="Z812" s="288">
        <v>0.17326010573149586</v>
      </c>
      <c r="AA812" s="288">
        <v>0.16348859501849994</v>
      </c>
      <c r="AB812" s="288">
        <v>0.17725189392419863</v>
      </c>
      <c r="AC812" s="345" t="str">
        <f t="shared" si="63"/>
        <v>Dhaka FR Non-PNP</v>
      </c>
      <c r="AD812" s="363">
        <v>8125</v>
      </c>
      <c r="AE812" s="363">
        <v>818807</v>
      </c>
      <c r="AF812" s="363">
        <v>1100175</v>
      </c>
      <c r="AG812" s="363">
        <v>1014097</v>
      </c>
      <c r="AH812" s="363">
        <v>1151695</v>
      </c>
      <c r="AI812" s="363">
        <v>938560</v>
      </c>
      <c r="AJ812" s="364">
        <f t="shared" si="64"/>
        <v>5031459</v>
      </c>
      <c r="AK812" s="365"/>
      <c r="AL812" s="365">
        <v>141817.54559999998</v>
      </c>
      <c r="AM812" s="365">
        <v>173607.77280000001</v>
      </c>
      <c r="AN812" s="365">
        <v>175743.01010000001</v>
      </c>
      <c r="AO812" s="365">
        <v>188877.98</v>
      </c>
      <c r="AP812" s="365">
        <v>166399.2414</v>
      </c>
      <c r="AQ812" s="366">
        <f t="shared" si="65"/>
        <v>846445.54989999998</v>
      </c>
      <c r="AR812" s="288">
        <f t="shared" si="66"/>
        <v>0.16823063646151146</v>
      </c>
      <c r="AS812" s="357" t="s">
        <v>1497</v>
      </c>
    </row>
    <row r="813" spans="1:45" hidden="1">
      <c r="A813" s="343">
        <v>923</v>
      </c>
      <c r="B813" s="343" t="s">
        <v>2472</v>
      </c>
      <c r="C813" s="343" t="s">
        <v>2473</v>
      </c>
      <c r="D813" s="343">
        <v>820</v>
      </c>
      <c r="E813" s="345" t="s">
        <v>107</v>
      </c>
      <c r="F813" s="345" t="s">
        <v>1537</v>
      </c>
      <c r="G813" s="352" t="s">
        <v>1041</v>
      </c>
      <c r="H813" s="343" t="s">
        <v>107</v>
      </c>
      <c r="I813" s="343" t="s">
        <v>1863</v>
      </c>
      <c r="J813" s="346">
        <v>494034.8</v>
      </c>
      <c r="K813" s="347">
        <v>-2.7285148667217693E-2</v>
      </c>
      <c r="L813" s="346">
        <v>5090</v>
      </c>
      <c r="M813" s="346">
        <v>616456</v>
      </c>
      <c r="N813" s="346">
        <v>673419</v>
      </c>
      <c r="O813" s="346">
        <v>562733</v>
      </c>
      <c r="P813" s="346">
        <v>612476</v>
      </c>
      <c r="Q813" s="346">
        <v>593.96306193869327</v>
      </c>
      <c r="R813" s="346">
        <v>-27840.748945018888</v>
      </c>
      <c r="S813" s="346">
        <v>7004.2781951905927</v>
      </c>
      <c r="T813" s="346">
        <v>-21638.700977210057</v>
      </c>
      <c r="U813" s="346">
        <v>-25517.85615879613</v>
      </c>
      <c r="V813" s="353">
        <f t="shared" si="62"/>
        <v>0.15478112053013926</v>
      </c>
      <c r="W813" s="288">
        <v>0.19339013785935877</v>
      </c>
      <c r="X813" s="288">
        <v>0.13999690014601432</v>
      </c>
      <c r="Y813" s="288">
        <v>0.13988528875168457</v>
      </c>
      <c r="Z813" s="288">
        <v>0.1533515451762035</v>
      </c>
      <c r="AA813" s="288">
        <v>0.1503886234202387</v>
      </c>
      <c r="AB813" s="288">
        <v>0.15167422782733564</v>
      </c>
      <c r="AC813" s="345" t="str">
        <f t="shared" si="63"/>
        <v>Rajshahi FR Non-PNP</v>
      </c>
      <c r="AD813" s="363">
        <v>5090</v>
      </c>
      <c r="AE813" s="363">
        <v>616456</v>
      </c>
      <c r="AF813" s="363">
        <v>673419</v>
      </c>
      <c r="AG813" s="363">
        <v>562733</v>
      </c>
      <c r="AH813" s="363">
        <v>612476</v>
      </c>
      <c r="AI813" s="363">
        <v>678925</v>
      </c>
      <c r="AJ813" s="364">
        <f t="shared" si="64"/>
        <v>3149099</v>
      </c>
      <c r="AK813" s="365"/>
      <c r="AL813" s="365">
        <v>87475.106400000004</v>
      </c>
      <c r="AM813" s="365">
        <v>94143.69660000001</v>
      </c>
      <c r="AN813" s="365">
        <v>86322.782000000007</v>
      </c>
      <c r="AO813" s="365">
        <v>92116.390400000004</v>
      </c>
      <c r="AP813" s="365">
        <v>102924.7268</v>
      </c>
      <c r="AQ813" s="366">
        <f t="shared" si="65"/>
        <v>462982.7022</v>
      </c>
      <c r="AR813" s="288">
        <f t="shared" si="66"/>
        <v>0.14702068820319716</v>
      </c>
      <c r="AS813" s="357" t="s">
        <v>1499</v>
      </c>
    </row>
    <row r="814" spans="1:45" hidden="1">
      <c r="A814" s="343">
        <v>916</v>
      </c>
      <c r="B814" s="343" t="s">
        <v>2474</v>
      </c>
      <c r="C814" s="343" t="s">
        <v>2475</v>
      </c>
      <c r="D814" s="343">
        <v>1213</v>
      </c>
      <c r="E814" s="345" t="s">
        <v>52</v>
      </c>
      <c r="F814" s="345" t="s">
        <v>1537</v>
      </c>
      <c r="G814" s="352" t="s">
        <v>1041</v>
      </c>
      <c r="H814" s="343" t="s">
        <v>173</v>
      </c>
      <c r="I814" s="343" t="s">
        <v>52</v>
      </c>
      <c r="J814" s="346">
        <v>676193.2</v>
      </c>
      <c r="K814" s="347">
        <v>-2.7865073901434893E-2</v>
      </c>
      <c r="L814" s="346">
        <v>9261</v>
      </c>
      <c r="M814" s="346">
        <v>748373</v>
      </c>
      <c r="N814" s="346">
        <v>1144348</v>
      </c>
      <c r="O814" s="346">
        <v>604154</v>
      </c>
      <c r="P814" s="346">
        <v>874830</v>
      </c>
      <c r="Q814" s="346">
        <v>-4385.6540252586037</v>
      </c>
      <c r="R814" s="346">
        <v>-14981.205894222803</v>
      </c>
      <c r="S814" s="346">
        <v>63193.060942971177</v>
      </c>
      <c r="T814" s="346">
        <v>-12649.525844349453</v>
      </c>
      <c r="U814" s="346">
        <v>-125387.54262737904</v>
      </c>
      <c r="V814" s="353">
        <f t="shared" si="62"/>
        <v>0.17734024894842626</v>
      </c>
      <c r="W814" s="288">
        <v>0.22149840650181807</v>
      </c>
      <c r="X814" s="288">
        <v>0.17151655103276298</v>
      </c>
      <c r="Y814" s="288">
        <v>0.16484393444242224</v>
      </c>
      <c r="Z814" s="288">
        <v>0.16637310170691386</v>
      </c>
      <c r="AA814" s="288">
        <v>0.15906247655258629</v>
      </c>
      <c r="AB814" s="288">
        <v>0.18074702345405411</v>
      </c>
      <c r="AC814" s="345" t="str">
        <f t="shared" si="63"/>
        <v>Dhaka FR Non-PNP</v>
      </c>
      <c r="AD814" s="363">
        <v>9261</v>
      </c>
      <c r="AE814" s="363">
        <v>748373</v>
      </c>
      <c r="AF814" s="363">
        <v>1144348</v>
      </c>
      <c r="AG814" s="363">
        <v>604154</v>
      </c>
      <c r="AH814" s="363">
        <v>874830</v>
      </c>
      <c r="AI814" s="363">
        <v>601905</v>
      </c>
      <c r="AJ814" s="364">
        <f t="shared" si="64"/>
        <v>3982871</v>
      </c>
      <c r="AK814" s="365"/>
      <c r="AL814" s="365">
        <v>125846.02470000001</v>
      </c>
      <c r="AM814" s="365">
        <v>188245.24600000001</v>
      </c>
      <c r="AN814" s="365">
        <v>100531.39199999999</v>
      </c>
      <c r="AO814" s="365">
        <v>139010.48700000002</v>
      </c>
      <c r="AP814" s="365">
        <v>108764.0528</v>
      </c>
      <c r="AQ814" s="366">
        <f t="shared" si="65"/>
        <v>662397.2024999999</v>
      </c>
      <c r="AR814" s="288">
        <f t="shared" si="66"/>
        <v>0.16631148799446427</v>
      </c>
      <c r="AS814" s="357" t="s">
        <v>1497</v>
      </c>
    </row>
    <row r="815" spans="1:45" hidden="1">
      <c r="A815" s="343">
        <v>908</v>
      </c>
      <c r="B815" s="343" t="s">
        <v>2476</v>
      </c>
      <c r="C815" s="343" t="s">
        <v>2477</v>
      </c>
      <c r="D815" s="343">
        <v>738</v>
      </c>
      <c r="E815" s="345" t="s">
        <v>107</v>
      </c>
      <c r="F815" s="345" t="s">
        <v>1537</v>
      </c>
      <c r="G815" s="352" t="s">
        <v>1041</v>
      </c>
      <c r="H815" s="343" t="s">
        <v>107</v>
      </c>
      <c r="I815" s="343" t="s">
        <v>1863</v>
      </c>
      <c r="J815" s="346">
        <v>585042.80000000005</v>
      </c>
      <c r="K815" s="347">
        <v>8.3924516138270313E-3</v>
      </c>
      <c r="L815" s="346">
        <v>18617</v>
      </c>
      <c r="M815" s="346">
        <v>827733</v>
      </c>
      <c r="N815" s="346">
        <v>736766</v>
      </c>
      <c r="O815" s="346">
        <v>615577</v>
      </c>
      <c r="P815" s="346">
        <v>726521</v>
      </c>
      <c r="Q815" s="346">
        <v>1935.6035839282492</v>
      </c>
      <c r="R815" s="346">
        <v>-689.53639281034702</v>
      </c>
      <c r="S815" s="346">
        <v>16457.648462263664</v>
      </c>
      <c r="T815" s="346">
        <v>-11201.677675073006</v>
      </c>
      <c r="U815" s="346">
        <v>18047.678976780866</v>
      </c>
      <c r="V815" s="353">
        <f t="shared" si="62"/>
        <v>0.14707690171030005</v>
      </c>
      <c r="W815" s="288">
        <v>0.16838798251541293</v>
      </c>
      <c r="X815" s="288">
        <v>0.14173359365069421</v>
      </c>
      <c r="Y815" s="288">
        <v>0.14506623407183911</v>
      </c>
      <c r="Z815" s="288">
        <v>0.15430485141200728</v>
      </c>
      <c r="AA815" s="288">
        <v>0.13376846564526354</v>
      </c>
      <c r="AB815" s="288">
        <v>0.13920028296658324</v>
      </c>
      <c r="AC815" s="345" t="str">
        <f t="shared" si="63"/>
        <v>Rajshahi FR Non-PNP</v>
      </c>
      <c r="AD815" s="363">
        <v>18617</v>
      </c>
      <c r="AE815" s="363">
        <v>827733</v>
      </c>
      <c r="AF815" s="363">
        <v>736766</v>
      </c>
      <c r="AG815" s="363">
        <v>615577</v>
      </c>
      <c r="AH815" s="363">
        <v>726521</v>
      </c>
      <c r="AI815" s="363">
        <v>687807</v>
      </c>
      <c r="AJ815" s="364">
        <f t="shared" si="64"/>
        <v>3613021</v>
      </c>
      <c r="AK815" s="365"/>
      <c r="AL815" s="365">
        <v>118862.6024</v>
      </c>
      <c r="AM815" s="365">
        <v>107346.6605</v>
      </c>
      <c r="AN815" s="365">
        <v>94922.281799999997</v>
      </c>
      <c r="AO815" s="365">
        <v>96845.249299999996</v>
      </c>
      <c r="AP815" s="365">
        <v>96705.5236</v>
      </c>
      <c r="AQ815" s="366">
        <f t="shared" si="65"/>
        <v>514682.31760000001</v>
      </c>
      <c r="AR815" s="288">
        <f t="shared" si="66"/>
        <v>0.14245206922406484</v>
      </c>
      <c r="AS815" s="357" t="s">
        <v>1499</v>
      </c>
    </row>
    <row r="816" spans="1:45">
      <c r="A816" s="343">
        <v>926</v>
      </c>
      <c r="B816" s="343" t="s">
        <v>2478</v>
      </c>
      <c r="C816" s="343" t="s">
        <v>2479</v>
      </c>
      <c r="D816" s="343">
        <v>2800</v>
      </c>
      <c r="E816" s="345" t="s">
        <v>195</v>
      </c>
      <c r="F816" s="345" t="s">
        <v>1537</v>
      </c>
      <c r="G816" s="352" t="s">
        <v>1041</v>
      </c>
      <c r="H816" s="343" t="s">
        <v>401</v>
      </c>
      <c r="I816" s="343" t="s">
        <v>1863</v>
      </c>
      <c r="J816" s="346">
        <v>736606.4</v>
      </c>
      <c r="K816" s="347">
        <v>3.2733236495368981E-2</v>
      </c>
      <c r="L816" s="346">
        <v>6302</v>
      </c>
      <c r="M816" s="346">
        <v>1286776</v>
      </c>
      <c r="N816" s="346">
        <v>1118822</v>
      </c>
      <c r="O816" s="346">
        <v>632302</v>
      </c>
      <c r="P816" s="346">
        <v>638830</v>
      </c>
      <c r="Q816" s="346">
        <v>891.2150377430296</v>
      </c>
      <c r="R816" s="346">
        <v>78348.332574732805</v>
      </c>
      <c r="S816" s="346">
        <v>47654.56344983165</v>
      </c>
      <c r="T816" s="346">
        <v>-8779.8759416280664</v>
      </c>
      <c r="U816" s="346">
        <v>2443.3223553323915</v>
      </c>
      <c r="V816" s="353">
        <f t="shared" si="62"/>
        <v>0.18451926133282992</v>
      </c>
      <c r="W816" s="288">
        <v>0.22755337633589601</v>
      </c>
      <c r="X816" s="288">
        <v>0.19398089330020571</v>
      </c>
      <c r="Y816" s="288">
        <v>0.17829458043328392</v>
      </c>
      <c r="Z816" s="288">
        <v>0.17207569045008878</v>
      </c>
      <c r="AA816" s="288">
        <v>0.16536769346947927</v>
      </c>
      <c r="AB816" s="288">
        <v>0.16984333400802595</v>
      </c>
      <c r="AC816" s="345" t="str">
        <f t="shared" si="63"/>
        <v>Chattogram FR Non-PNP</v>
      </c>
      <c r="AD816" s="363">
        <v>6302</v>
      </c>
      <c r="AE816" s="363">
        <v>1286776</v>
      </c>
      <c r="AF816" s="363">
        <v>1118822</v>
      </c>
      <c r="AG816" s="363">
        <v>632302</v>
      </c>
      <c r="AH816" s="363">
        <v>638830</v>
      </c>
      <c r="AI816" s="363">
        <v>669936</v>
      </c>
      <c r="AJ816" s="364">
        <f t="shared" si="64"/>
        <v>4352968</v>
      </c>
      <c r="AK816" s="365"/>
      <c r="AL816" s="365">
        <v>250277.73750000002</v>
      </c>
      <c r="AM816" s="365">
        <v>199597.84479999999</v>
      </c>
      <c r="AN816" s="365">
        <v>108819.17420000001</v>
      </c>
      <c r="AO816" s="365">
        <v>107770.45229999999</v>
      </c>
      <c r="AP816" s="365">
        <v>113688.13919999999</v>
      </c>
      <c r="AQ816" s="366">
        <f t="shared" si="65"/>
        <v>780153.348</v>
      </c>
      <c r="AR816" s="288">
        <f t="shared" si="66"/>
        <v>0.1792233133806635</v>
      </c>
      <c r="AS816" s="357" t="s">
        <v>1494</v>
      </c>
    </row>
    <row r="817" spans="1:45">
      <c r="A817" s="343">
        <v>913</v>
      </c>
      <c r="B817" s="343" t="s">
        <v>2480</v>
      </c>
      <c r="C817" s="343" t="s">
        <v>2481</v>
      </c>
      <c r="D817" s="343">
        <v>1994</v>
      </c>
      <c r="E817" s="345" t="s">
        <v>195</v>
      </c>
      <c r="F817" s="345" t="s">
        <v>1537</v>
      </c>
      <c r="G817" s="352" t="s">
        <v>1041</v>
      </c>
      <c r="H817" s="343" t="s">
        <v>162</v>
      </c>
      <c r="I817" s="343" t="s">
        <v>1863</v>
      </c>
      <c r="J817" s="346">
        <v>1201979.8</v>
      </c>
      <c r="K817" s="347">
        <v>3.6384132014587164E-2</v>
      </c>
      <c r="L817" s="346">
        <v>62785</v>
      </c>
      <c r="M817" s="346">
        <v>1395998</v>
      </c>
      <c r="N817" s="346">
        <v>1612453</v>
      </c>
      <c r="O817" s="346">
        <v>1291129</v>
      </c>
      <c r="P817" s="346">
        <v>1647534</v>
      </c>
      <c r="Q817" s="346">
        <v>5232.1602416406558</v>
      </c>
      <c r="R817" s="346">
        <v>20923.18958650998</v>
      </c>
      <c r="S817" s="346">
        <v>92258.291055865149</v>
      </c>
      <c r="T817" s="346">
        <v>6073.8449726443505</v>
      </c>
      <c r="U817" s="346">
        <v>94177.472753675218</v>
      </c>
      <c r="V817" s="353">
        <f t="shared" si="62"/>
        <v>0.15945923410802598</v>
      </c>
      <c r="W817" s="288">
        <v>0.14782064913703555</v>
      </c>
      <c r="X817" s="288">
        <v>0.1677174270153178</v>
      </c>
      <c r="Y817" s="288">
        <v>0.16144894694315762</v>
      </c>
      <c r="Z817" s="288">
        <v>0.16422986590713468</v>
      </c>
      <c r="AA817" s="288">
        <v>0.14972091379530655</v>
      </c>
      <c r="AB817" s="288">
        <v>0.16581760185020358</v>
      </c>
      <c r="AC817" s="345" t="str">
        <f t="shared" si="63"/>
        <v>Chattogram FR Non-PNP</v>
      </c>
      <c r="AD817" s="363">
        <v>62785</v>
      </c>
      <c r="AE817" s="363">
        <v>1395998</v>
      </c>
      <c r="AF817" s="363">
        <v>1612453</v>
      </c>
      <c r="AG817" s="363">
        <v>1291129</v>
      </c>
      <c r="AH817" s="363">
        <v>1647534</v>
      </c>
      <c r="AI817" s="363">
        <v>1400113</v>
      </c>
      <c r="AJ817" s="364">
        <f t="shared" si="64"/>
        <v>7410012</v>
      </c>
      <c r="AK817" s="365"/>
      <c r="AL817" s="365">
        <v>234806.86359999998</v>
      </c>
      <c r="AM817" s="365">
        <v>258798.546</v>
      </c>
      <c r="AN817" s="365">
        <v>212003.3818</v>
      </c>
      <c r="AO817" s="365">
        <v>247459.60680000001</v>
      </c>
      <c r="AP817" s="365">
        <v>232138.73540000001</v>
      </c>
      <c r="AQ817" s="366">
        <f t="shared" si="65"/>
        <v>1185207.1335999998</v>
      </c>
      <c r="AR817" s="288">
        <f t="shared" si="66"/>
        <v>0.15994672256941012</v>
      </c>
      <c r="AS817" s="357" t="s">
        <v>1494</v>
      </c>
    </row>
    <row r="818" spans="1:45">
      <c r="A818" s="343">
        <v>922</v>
      </c>
      <c r="B818" s="343" t="s">
        <v>2482</v>
      </c>
      <c r="C818" s="343" t="s">
        <v>2483</v>
      </c>
      <c r="D818" s="343">
        <v>3000</v>
      </c>
      <c r="E818" s="345" t="s">
        <v>195</v>
      </c>
      <c r="F818" s="345" t="s">
        <v>1537</v>
      </c>
      <c r="G818" s="352" t="s">
        <v>1041</v>
      </c>
      <c r="H818" s="343" t="s">
        <v>162</v>
      </c>
      <c r="I818" s="343" t="s">
        <v>1863</v>
      </c>
      <c r="J818" s="346">
        <v>1577742.8</v>
      </c>
      <c r="K818" s="347">
        <v>6.0765651265318327E-2</v>
      </c>
      <c r="L818" s="346">
        <v>19005</v>
      </c>
      <c r="M818" s="346">
        <v>2087170</v>
      </c>
      <c r="N818" s="346">
        <v>2163756</v>
      </c>
      <c r="O818" s="346">
        <v>1485933</v>
      </c>
      <c r="P818" s="346">
        <v>2132850</v>
      </c>
      <c r="Q818" s="346">
        <v>2478.9265395275952</v>
      </c>
      <c r="R818" s="346">
        <v>144526.91192857292</v>
      </c>
      <c r="S818" s="346">
        <v>183097.01616813557</v>
      </c>
      <c r="T818" s="346">
        <v>-1313.9652871286962</v>
      </c>
      <c r="U818" s="346">
        <v>150573.95450672705</v>
      </c>
      <c r="V818" s="353">
        <f t="shared" si="62"/>
        <v>0.17378213252484007</v>
      </c>
      <c r="W818" s="288">
        <v>0.20445503580371693</v>
      </c>
      <c r="X818" s="288">
        <v>0.17843135181634456</v>
      </c>
      <c r="Y818" s="288">
        <v>0.1679815821562588</v>
      </c>
      <c r="Z818" s="288">
        <v>0.16653021513160693</v>
      </c>
      <c r="AA818" s="288">
        <v>0.15235923004089921</v>
      </c>
      <c r="AB818" s="288">
        <v>0.17293538020021379</v>
      </c>
      <c r="AC818" s="345" t="str">
        <f t="shared" si="63"/>
        <v>Chattogram FR Non-PNP</v>
      </c>
      <c r="AD818" s="363">
        <v>19005</v>
      </c>
      <c r="AE818" s="363">
        <v>2087170</v>
      </c>
      <c r="AF818" s="363">
        <v>2163756</v>
      </c>
      <c r="AG818" s="363">
        <v>1485933</v>
      </c>
      <c r="AH818" s="363">
        <v>2132850</v>
      </c>
      <c r="AI818" s="363">
        <v>1290519</v>
      </c>
      <c r="AJ818" s="364">
        <f t="shared" si="64"/>
        <v>9179233</v>
      </c>
      <c r="AK818" s="365"/>
      <c r="AL818" s="365">
        <v>373186.35359999997</v>
      </c>
      <c r="AM818" s="365">
        <v>363727.55170000001</v>
      </c>
      <c r="AN818" s="365">
        <v>247407.84450000001</v>
      </c>
      <c r="AO818" s="365">
        <v>331658.01949999999</v>
      </c>
      <c r="AP818" s="365">
        <v>223259.61399999997</v>
      </c>
      <c r="AQ818" s="366">
        <f t="shared" si="65"/>
        <v>1539239.3833000001</v>
      </c>
      <c r="AR818" s="288">
        <f t="shared" si="66"/>
        <v>0.16768714589770192</v>
      </c>
      <c r="AS818" s="357" t="s">
        <v>1494</v>
      </c>
    </row>
    <row r="819" spans="1:45" hidden="1">
      <c r="A819" s="343">
        <v>931</v>
      </c>
      <c r="B819" s="343" t="s">
        <v>2484</v>
      </c>
      <c r="C819" s="343" t="s">
        <v>2485</v>
      </c>
      <c r="D819" s="343">
        <v>1025</v>
      </c>
      <c r="E819" s="345" t="s">
        <v>52</v>
      </c>
      <c r="F819" s="345" t="s">
        <v>1537</v>
      </c>
      <c r="G819" s="352" t="s">
        <v>1041</v>
      </c>
      <c r="H819" s="343" t="s">
        <v>79</v>
      </c>
      <c r="I819" s="343" t="s">
        <v>52</v>
      </c>
      <c r="J819" s="346">
        <v>765795.75</v>
      </c>
      <c r="K819" s="347">
        <v>5.118644473607401E-3</v>
      </c>
      <c r="L819" s="346"/>
      <c r="M819" s="346">
        <v>435674</v>
      </c>
      <c r="N819" s="346">
        <v>921590</v>
      </c>
      <c r="O819" s="346">
        <v>845987</v>
      </c>
      <c r="P819" s="346">
        <v>859932</v>
      </c>
      <c r="Q819" s="346"/>
      <c r="R819" s="346">
        <v>-16579.096283983599</v>
      </c>
      <c r="S819" s="346">
        <v>4274.9436851614446</v>
      </c>
      <c r="T819" s="346">
        <v>14539.325439949607</v>
      </c>
      <c r="U819" s="346">
        <v>13444.171893470688</v>
      </c>
      <c r="V819" s="353">
        <f t="shared" si="62"/>
        <v>0.16115887776660437</v>
      </c>
      <c r="W819" s="288"/>
      <c r="X819" s="288">
        <v>0.16387700461488822</v>
      </c>
      <c r="Y819" s="288">
        <v>0.1512537262121276</v>
      </c>
      <c r="Z819" s="288">
        <v>0.16244929595164753</v>
      </c>
      <c r="AA819" s="288">
        <v>0.16100149273717337</v>
      </c>
      <c r="AB819" s="288">
        <v>0.16721286931718507</v>
      </c>
      <c r="AC819" s="345" t="str">
        <f t="shared" si="63"/>
        <v>Dhaka FR Non-PNP</v>
      </c>
      <c r="AD819" s="363"/>
      <c r="AE819" s="363">
        <v>435674</v>
      </c>
      <c r="AF819" s="363">
        <v>921590</v>
      </c>
      <c r="AG819" s="363">
        <v>845987</v>
      </c>
      <c r="AH819" s="363">
        <v>859932</v>
      </c>
      <c r="AI819" s="363">
        <v>734855</v>
      </c>
      <c r="AJ819" s="364">
        <f t="shared" si="64"/>
        <v>3798038</v>
      </c>
      <c r="AK819" s="365"/>
      <c r="AL819" s="365">
        <v>71363.237399999998</v>
      </c>
      <c r="AM819" s="365">
        <v>139252.24900000001</v>
      </c>
      <c r="AN819" s="365">
        <v>137388.28879999998</v>
      </c>
      <c r="AO819" s="365">
        <v>138190.9117</v>
      </c>
      <c r="AP819" s="365">
        <v>122794.4376</v>
      </c>
      <c r="AQ819" s="366">
        <f t="shared" si="65"/>
        <v>608989.12449999992</v>
      </c>
      <c r="AR819" s="288">
        <f t="shared" si="66"/>
        <v>0.16034308358684141</v>
      </c>
      <c r="AS819" s="357" t="s">
        <v>1497</v>
      </c>
    </row>
    <row r="820" spans="1:45">
      <c r="A820" s="343">
        <v>937</v>
      </c>
      <c r="B820" s="343" t="s">
        <v>2486</v>
      </c>
      <c r="C820" s="343" t="s">
        <v>2487</v>
      </c>
      <c r="D820" s="343">
        <v>1650</v>
      </c>
      <c r="E820" s="345" t="s">
        <v>195</v>
      </c>
      <c r="F820" s="345" t="s">
        <v>1537</v>
      </c>
      <c r="G820" s="352" t="s">
        <v>1041</v>
      </c>
      <c r="H820" s="343" t="s">
        <v>162</v>
      </c>
      <c r="I820" s="343" t="s">
        <v>1863</v>
      </c>
      <c r="J820" s="346">
        <v>784455.25</v>
      </c>
      <c r="K820" s="347">
        <v>1.6977994055397298E-2</v>
      </c>
      <c r="L820" s="346"/>
      <c r="M820" s="346">
        <v>579731</v>
      </c>
      <c r="N820" s="346">
        <v>984409</v>
      </c>
      <c r="O820" s="346">
        <v>665272</v>
      </c>
      <c r="P820" s="346">
        <v>908409</v>
      </c>
      <c r="Q820" s="346"/>
      <c r="R820" s="346">
        <v>-19149.306648210957</v>
      </c>
      <c r="S820" s="346">
        <v>59972.674618299148</v>
      </c>
      <c r="T820" s="346">
        <v>-19744.258465804858</v>
      </c>
      <c r="U820" s="346">
        <v>32194.796780617471</v>
      </c>
      <c r="V820" s="353">
        <f t="shared" si="62"/>
        <v>0.17456979773224918</v>
      </c>
      <c r="W820" s="288"/>
      <c r="X820" s="288">
        <v>0.17372529332902892</v>
      </c>
      <c r="Y820" s="288">
        <v>0.17369048051960451</v>
      </c>
      <c r="Z820" s="288">
        <v>0.18097496053457626</v>
      </c>
      <c r="AA820" s="288">
        <v>0.15801787084423616</v>
      </c>
      <c r="AB820" s="288">
        <v>0.18644038343380004</v>
      </c>
      <c r="AC820" s="345" t="str">
        <f t="shared" si="63"/>
        <v>Chattogram FR Non-PNP</v>
      </c>
      <c r="AD820" s="363"/>
      <c r="AE820" s="363">
        <v>579731</v>
      </c>
      <c r="AF820" s="363">
        <v>984409</v>
      </c>
      <c r="AG820" s="363">
        <v>665272</v>
      </c>
      <c r="AH820" s="363">
        <v>908409</v>
      </c>
      <c r="AI820" s="363">
        <v>670986</v>
      </c>
      <c r="AJ820" s="364">
        <f t="shared" si="64"/>
        <v>3808807</v>
      </c>
      <c r="AK820" s="365"/>
      <c r="AL820" s="365">
        <v>100757.07400000001</v>
      </c>
      <c r="AM820" s="365">
        <v>170893.40239999999</v>
      </c>
      <c r="AN820" s="365">
        <v>120414.05099999999</v>
      </c>
      <c r="AO820" s="365">
        <v>142710.73969999998</v>
      </c>
      <c r="AP820" s="365">
        <v>125273.4596</v>
      </c>
      <c r="AQ820" s="366">
        <f t="shared" si="65"/>
        <v>660048.7267</v>
      </c>
      <c r="AR820" s="288">
        <f t="shared" si="66"/>
        <v>0.17329539845416164</v>
      </c>
      <c r="AS820" s="357" t="s">
        <v>1494</v>
      </c>
    </row>
    <row r="821" spans="1:45">
      <c r="A821" s="343">
        <v>936</v>
      </c>
      <c r="B821" s="343" t="s">
        <v>2488</v>
      </c>
      <c r="C821" s="343" t="s">
        <v>2489</v>
      </c>
      <c r="D821" s="343">
        <v>1630</v>
      </c>
      <c r="E821" s="345" t="s">
        <v>195</v>
      </c>
      <c r="F821" s="345" t="s">
        <v>1537</v>
      </c>
      <c r="G821" s="352" t="s">
        <v>1041</v>
      </c>
      <c r="H821" s="343" t="s">
        <v>162</v>
      </c>
      <c r="I821" s="343" t="s">
        <v>1863</v>
      </c>
      <c r="J821" s="346">
        <v>852352.5</v>
      </c>
      <c r="K821" s="347">
        <v>-9.2360102721795144E-3</v>
      </c>
      <c r="L821" s="346"/>
      <c r="M821" s="346">
        <v>585911</v>
      </c>
      <c r="N821" s="346">
        <v>1244061</v>
      </c>
      <c r="O821" s="346">
        <v>661439</v>
      </c>
      <c r="P821" s="346">
        <v>917999</v>
      </c>
      <c r="Q821" s="346"/>
      <c r="R821" s="346">
        <v>-45379.860691735114</v>
      </c>
      <c r="S821" s="346">
        <v>33207.983478391281</v>
      </c>
      <c r="T821" s="346">
        <v>-3218.8754171186883</v>
      </c>
      <c r="U821" s="346">
        <v>-16098.593151609035</v>
      </c>
      <c r="V821" s="353">
        <f t="shared" si="62"/>
        <v>0.17017409096145808</v>
      </c>
      <c r="W821" s="288"/>
      <c r="X821" s="288">
        <v>0.16143198350716281</v>
      </c>
      <c r="Y821" s="288">
        <v>0.1790227489081716</v>
      </c>
      <c r="Z821" s="288">
        <v>0.18435638039477703</v>
      </c>
      <c r="AA821" s="288">
        <v>0.15160202160095637</v>
      </c>
      <c r="AB821" s="288">
        <v>0.17445732039622264</v>
      </c>
      <c r="AC821" s="345" t="str">
        <f t="shared" si="63"/>
        <v>Chattogram FR Non-PNP</v>
      </c>
      <c r="AD821" s="363"/>
      <c r="AE821" s="363">
        <v>585911</v>
      </c>
      <c r="AF821" s="363">
        <v>1244061</v>
      </c>
      <c r="AG821" s="363">
        <v>661439</v>
      </c>
      <c r="AH821" s="363">
        <v>917999</v>
      </c>
      <c r="AI821" s="363">
        <v>669841</v>
      </c>
      <c r="AJ821" s="364">
        <f t="shared" si="64"/>
        <v>4079251</v>
      </c>
      <c r="AK821" s="365"/>
      <c r="AL821" s="365">
        <v>94566.035399999993</v>
      </c>
      <c r="AM821" s="365">
        <v>222686.74</v>
      </c>
      <c r="AN821" s="365">
        <v>121969.72040000001</v>
      </c>
      <c r="AO821" s="365">
        <v>136193.19520000002</v>
      </c>
      <c r="AP821" s="365">
        <v>116818.1776</v>
      </c>
      <c r="AQ821" s="366">
        <f t="shared" si="65"/>
        <v>692233.86859999993</v>
      </c>
      <c r="AR821" s="288">
        <f t="shared" si="66"/>
        <v>0.16969631645613373</v>
      </c>
      <c r="AS821" s="357" t="s">
        <v>1494</v>
      </c>
    </row>
    <row r="822" spans="1:45">
      <c r="A822" s="343">
        <v>939</v>
      </c>
      <c r="B822" s="343" t="s">
        <v>2490</v>
      </c>
      <c r="C822" s="343" t="s">
        <v>2491</v>
      </c>
      <c r="D822" s="343">
        <v>1000</v>
      </c>
      <c r="E822" s="345" t="s">
        <v>195</v>
      </c>
      <c r="F822" s="345" t="s">
        <v>1537</v>
      </c>
      <c r="G822" s="352" t="s">
        <v>1041</v>
      </c>
      <c r="H822" s="343" t="s">
        <v>162</v>
      </c>
      <c r="I822" s="343" t="s">
        <v>1863</v>
      </c>
      <c r="J822" s="346">
        <v>1805093.5</v>
      </c>
      <c r="K822" s="347">
        <v>7.9822237799583085E-2</v>
      </c>
      <c r="L822" s="346"/>
      <c r="M822" s="346">
        <v>297223</v>
      </c>
      <c r="N822" s="346">
        <v>3081126</v>
      </c>
      <c r="O822" s="346">
        <v>1665999</v>
      </c>
      <c r="P822" s="346">
        <v>2176026</v>
      </c>
      <c r="Q822" s="346"/>
      <c r="R822" s="346">
        <v>40925.003171180477</v>
      </c>
      <c r="S822" s="346">
        <v>255439.18834095181</v>
      </c>
      <c r="T822" s="346">
        <v>96459.318740383198</v>
      </c>
      <c r="U822" s="346">
        <v>183522.90017741144</v>
      </c>
      <c r="V822" s="353">
        <f t="shared" si="62"/>
        <v>0.17324502300028918</v>
      </c>
      <c r="W822" s="288"/>
      <c r="X822" s="288">
        <v>0.19344473483082317</v>
      </c>
      <c r="Y822" s="288">
        <v>0.17003753347496403</v>
      </c>
      <c r="Z822" s="288">
        <v>0.17239720736425279</v>
      </c>
      <c r="AA822" s="288">
        <v>0.16252045667438192</v>
      </c>
      <c r="AB822" s="288">
        <v>0.16782518265702412</v>
      </c>
      <c r="AC822" s="345" t="str">
        <f t="shared" si="63"/>
        <v>Chattogram FR Non-PNP</v>
      </c>
      <c r="AD822" s="363"/>
      <c r="AE822" s="363">
        <v>297223</v>
      </c>
      <c r="AF822" s="363">
        <v>3081126</v>
      </c>
      <c r="AG822" s="363">
        <v>1665999</v>
      </c>
      <c r="AH822" s="363">
        <v>2176026</v>
      </c>
      <c r="AI822" s="363">
        <v>1397542</v>
      </c>
      <c r="AJ822" s="364">
        <f t="shared" si="64"/>
        <v>8617916</v>
      </c>
      <c r="AK822" s="365"/>
      <c r="AL822" s="365"/>
      <c r="AM822" s="365">
        <v>522867.08219999995</v>
      </c>
      <c r="AN822" s="365">
        <v>287218.0552</v>
      </c>
      <c r="AO822" s="365">
        <v>354039.59290000005</v>
      </c>
      <c r="AP822" s="365">
        <v>234504.35940000002</v>
      </c>
      <c r="AQ822" s="366">
        <f t="shared" si="65"/>
        <v>1398629.0896999999</v>
      </c>
      <c r="AR822" s="288">
        <f t="shared" si="66"/>
        <v>0.16229319126573058</v>
      </c>
      <c r="AS822" s="357" t="s">
        <v>1494</v>
      </c>
    </row>
    <row r="823" spans="1:45" hidden="1">
      <c r="A823" s="343">
        <v>940</v>
      </c>
      <c r="B823" s="343" t="s">
        <v>2492</v>
      </c>
      <c r="C823" s="343" t="s">
        <v>2493</v>
      </c>
      <c r="D823" s="343">
        <v>1168</v>
      </c>
      <c r="E823" s="345" t="s">
        <v>52</v>
      </c>
      <c r="F823" s="345" t="s">
        <v>1537</v>
      </c>
      <c r="G823" s="352" t="s">
        <v>1041</v>
      </c>
      <c r="H823" s="343" t="s">
        <v>542</v>
      </c>
      <c r="I823" s="343" t="s">
        <v>52</v>
      </c>
      <c r="J823" s="346">
        <v>431277.5</v>
      </c>
      <c r="K823" s="347">
        <v>-3.86118486859547E-2</v>
      </c>
      <c r="L823" s="346"/>
      <c r="M823" s="346">
        <v>9899</v>
      </c>
      <c r="N823" s="346">
        <v>570598</v>
      </c>
      <c r="O823" s="346">
        <v>492224</v>
      </c>
      <c r="P823" s="346">
        <v>652389</v>
      </c>
      <c r="Q823" s="346"/>
      <c r="R823" s="346">
        <v>1314.3535749091816</v>
      </c>
      <c r="S823" s="346">
        <v>-56532.761834592442</v>
      </c>
      <c r="T823" s="346">
        <v>-3087.601121601474</v>
      </c>
      <c r="U823" s="346">
        <v>-8303.6769053425814</v>
      </c>
      <c r="V823" s="353">
        <f t="shared" si="62"/>
        <v>0.17484565129002022</v>
      </c>
      <c r="W823" s="288"/>
      <c r="X823" s="288">
        <v>0.18660017175385721</v>
      </c>
      <c r="Y823" s="288">
        <v>0.16611840269260911</v>
      </c>
      <c r="Z823" s="288">
        <v>0.17449607616204774</v>
      </c>
      <c r="AA823" s="288">
        <v>0.16479876419673342</v>
      </c>
      <c r="AB823" s="288">
        <v>0.18221484164485358</v>
      </c>
      <c r="AC823" s="345" t="str">
        <f t="shared" si="63"/>
        <v>Dhaka FR Non-PNP</v>
      </c>
      <c r="AD823" s="363"/>
      <c r="AE823" s="363">
        <v>9899</v>
      </c>
      <c r="AF823" s="363">
        <v>570598</v>
      </c>
      <c r="AG823" s="363">
        <v>492224</v>
      </c>
      <c r="AH823" s="363">
        <v>652389</v>
      </c>
      <c r="AI823" s="363">
        <v>490002</v>
      </c>
      <c r="AJ823" s="364">
        <f t="shared" si="64"/>
        <v>2215112</v>
      </c>
      <c r="AK823" s="365"/>
      <c r="AL823" s="365"/>
      <c r="AM823" s="365">
        <v>93964.28</v>
      </c>
      <c r="AN823" s="365">
        <v>85942.485000000001</v>
      </c>
      <c r="AO823" s="365">
        <v>107187.51270000001</v>
      </c>
      <c r="AP823" s="365">
        <v>89131.363800000006</v>
      </c>
      <c r="AQ823" s="366">
        <f t="shared" si="65"/>
        <v>376225.64150000003</v>
      </c>
      <c r="AR823" s="288">
        <f t="shared" si="66"/>
        <v>0.16984497465590906</v>
      </c>
      <c r="AS823" s="357" t="s">
        <v>1497</v>
      </c>
    </row>
    <row r="824" spans="1:45" hidden="1">
      <c r="A824" s="343">
        <v>896</v>
      </c>
      <c r="B824" s="343" t="s">
        <v>2494</v>
      </c>
      <c r="C824" s="343" t="s">
        <v>2495</v>
      </c>
      <c r="D824" s="343">
        <v>1800</v>
      </c>
      <c r="E824" s="345" t="s">
        <v>107</v>
      </c>
      <c r="F824" s="345" t="s">
        <v>1537</v>
      </c>
      <c r="G824" s="352" t="s">
        <v>1041</v>
      </c>
      <c r="H824" s="343" t="s">
        <v>150</v>
      </c>
      <c r="I824" s="343" t="s">
        <v>1863</v>
      </c>
      <c r="J824" s="346">
        <v>354467.2</v>
      </c>
      <c r="K824" s="347">
        <v>-9.325384040907031E-2</v>
      </c>
      <c r="L824" s="346">
        <v>0</v>
      </c>
      <c r="M824" s="346">
        <v>81253</v>
      </c>
      <c r="N824" s="346">
        <v>735296</v>
      </c>
      <c r="O824" s="346">
        <v>450202</v>
      </c>
      <c r="P824" s="346">
        <v>505585</v>
      </c>
      <c r="Q824" s="346">
        <v>-26419.360000000001</v>
      </c>
      <c r="R824" s="346">
        <v>-79670.703724299412</v>
      </c>
      <c r="S824" s="346">
        <v>10744.444851201639</v>
      </c>
      <c r="T824" s="346">
        <v>-65739.289311694141</v>
      </c>
      <c r="U824" s="346">
        <v>-4192.2303104581079</v>
      </c>
      <c r="V824" s="353">
        <f t="shared" si="62"/>
        <v>0.17221673560026515</v>
      </c>
      <c r="W824" s="288"/>
      <c r="X824" s="288">
        <v>0.18551828600968892</v>
      </c>
      <c r="Y824" s="288">
        <v>0.17317799173428189</v>
      </c>
      <c r="Z824" s="288">
        <v>0.17279123398930799</v>
      </c>
      <c r="AA824" s="288">
        <v>0.15667703932167709</v>
      </c>
      <c r="AB824" s="288">
        <v>0.17291912694636985</v>
      </c>
      <c r="AC824" s="345" t="str">
        <f t="shared" si="63"/>
        <v>Rajshahi FR Non-PNP</v>
      </c>
      <c r="AD824" s="363"/>
      <c r="AE824" s="363">
        <v>81253</v>
      </c>
      <c r="AF824" s="363">
        <v>735296</v>
      </c>
      <c r="AG824" s="363">
        <v>450202</v>
      </c>
      <c r="AH824" s="363">
        <v>505585</v>
      </c>
      <c r="AI824" s="363">
        <v>429500</v>
      </c>
      <c r="AJ824" s="364">
        <f t="shared" si="64"/>
        <v>2201836</v>
      </c>
      <c r="AK824" s="365"/>
      <c r="AL824" s="365"/>
      <c r="AM824" s="365">
        <v>127206.20799999998</v>
      </c>
      <c r="AN824" s="365">
        <v>77884.945999999996</v>
      </c>
      <c r="AO824" s="365">
        <v>85494.592600000004</v>
      </c>
      <c r="AP824" s="365">
        <v>76447.262000000002</v>
      </c>
      <c r="AQ824" s="366">
        <f t="shared" si="65"/>
        <v>367033.00859999994</v>
      </c>
      <c r="AR824" s="288">
        <f t="shared" si="66"/>
        <v>0.16669407194722946</v>
      </c>
      <c r="AS824" s="357" t="s">
        <v>1499</v>
      </c>
    </row>
    <row r="825" spans="1:45" hidden="1">
      <c r="A825" s="343">
        <v>901</v>
      </c>
      <c r="B825" s="343" t="s">
        <v>2496</v>
      </c>
      <c r="C825" s="343" t="s">
        <v>2497</v>
      </c>
      <c r="D825" s="343">
        <v>2750</v>
      </c>
      <c r="E825" s="345" t="s">
        <v>389</v>
      </c>
      <c r="F825" s="345" t="s">
        <v>1492</v>
      </c>
      <c r="G825" s="352" t="s">
        <v>1041</v>
      </c>
      <c r="H825" s="343" t="s">
        <v>389</v>
      </c>
      <c r="I825" s="343" t="s">
        <v>1863</v>
      </c>
      <c r="J825" s="346">
        <v>1131382.8</v>
      </c>
      <c r="K825" s="347">
        <v>2.7391009666435599E-2</v>
      </c>
      <c r="L825" s="346">
        <v>0</v>
      </c>
      <c r="M825" s="346">
        <v>3886</v>
      </c>
      <c r="N825" s="346">
        <v>1682370</v>
      </c>
      <c r="O825" s="346">
        <v>1800581</v>
      </c>
      <c r="P825" s="346">
        <v>2170077</v>
      </c>
      <c r="Q825" s="346">
        <v>-23467.73</v>
      </c>
      <c r="R825" s="346">
        <v>-111430.17015566911</v>
      </c>
      <c r="S825" s="346">
        <v>39268.797555354715</v>
      </c>
      <c r="T825" s="346">
        <v>112761.5343058905</v>
      </c>
      <c r="U825" s="346">
        <v>137816.15435061877</v>
      </c>
      <c r="V825" s="353">
        <f t="shared" si="62"/>
        <v>0.17883918035425592</v>
      </c>
      <c r="W825" s="288"/>
      <c r="X825" s="288">
        <v>0.2447212001132183</v>
      </c>
      <c r="Y825" s="288">
        <v>0.15063617896345907</v>
      </c>
      <c r="Z825" s="288">
        <v>0.16872589102018104</v>
      </c>
      <c r="AA825" s="288">
        <v>0.15714284740000678</v>
      </c>
      <c r="AB825" s="288">
        <v>0.17296978427441453</v>
      </c>
      <c r="AC825" s="345" t="str">
        <f t="shared" si="63"/>
        <v>Rangpur FR PNP</v>
      </c>
      <c r="AD825" s="363"/>
      <c r="AE825" s="363">
        <v>3886</v>
      </c>
      <c r="AF825" s="363">
        <v>1682370</v>
      </c>
      <c r="AG825" s="363">
        <v>1800581</v>
      </c>
      <c r="AH825" s="363">
        <v>2170077</v>
      </c>
      <c r="AI825" s="363">
        <v>2127890</v>
      </c>
      <c r="AJ825" s="364">
        <f t="shared" si="64"/>
        <v>7784804</v>
      </c>
      <c r="AK825" s="365"/>
      <c r="AL825" s="365"/>
      <c r="AM825" s="365">
        <v>253701.54679999998</v>
      </c>
      <c r="AN825" s="365">
        <v>303397.89850000001</v>
      </c>
      <c r="AO825" s="365">
        <v>352203.82169999997</v>
      </c>
      <c r="AP825" s="365">
        <v>367899.55930000002</v>
      </c>
      <c r="AQ825" s="366">
        <f t="shared" si="65"/>
        <v>1277202.8263000001</v>
      </c>
      <c r="AR825" s="288">
        <f t="shared" si="66"/>
        <v>0.16406358160076992</v>
      </c>
      <c r="AS825" s="357" t="s">
        <v>1513</v>
      </c>
    </row>
    <row r="826" spans="1:45" hidden="1">
      <c r="A826" s="343">
        <v>930</v>
      </c>
      <c r="B826" s="343" t="s">
        <v>2498</v>
      </c>
      <c r="C826" s="343" t="s">
        <v>2499</v>
      </c>
      <c r="D826" s="343">
        <v>1500</v>
      </c>
      <c r="E826" s="345" t="s">
        <v>389</v>
      </c>
      <c r="F826" s="345" t="s">
        <v>1537</v>
      </c>
      <c r="G826" s="352" t="s">
        <v>1041</v>
      </c>
      <c r="H826" s="343" t="s">
        <v>576</v>
      </c>
      <c r="I826" s="343" t="s">
        <v>1863</v>
      </c>
      <c r="J826" s="346">
        <v>948607.75</v>
      </c>
      <c r="K826" s="347">
        <v>1.4727495125014889E-2</v>
      </c>
      <c r="L826" s="346"/>
      <c r="M826" s="346">
        <v>2180</v>
      </c>
      <c r="N826" s="346">
        <v>1203160</v>
      </c>
      <c r="O826" s="346">
        <v>1019399</v>
      </c>
      <c r="P826" s="346">
        <v>1569692</v>
      </c>
      <c r="Q826" s="346"/>
      <c r="R826" s="346">
        <v>107.0447116772669</v>
      </c>
      <c r="S826" s="346">
        <v>-22094.090308639337</v>
      </c>
      <c r="T826" s="346">
        <v>-9621.1174871313269</v>
      </c>
      <c r="U826" s="346">
        <v>87490.627138798765</v>
      </c>
      <c r="V826" s="353">
        <f t="shared" si="62"/>
        <v>0.14951031783611926</v>
      </c>
      <c r="W826" s="288"/>
      <c r="X826" s="288">
        <v>8.3068763649042948E-2</v>
      </c>
      <c r="Y826" s="288">
        <v>0.17773489257169717</v>
      </c>
      <c r="Z826" s="288">
        <v>0.15593140215002596</v>
      </c>
      <c r="AA826" s="288">
        <v>0.15956412091193264</v>
      </c>
      <c r="AB826" s="288">
        <v>0.17125240989789756</v>
      </c>
      <c r="AC826" s="345" t="str">
        <f t="shared" si="63"/>
        <v>Rangpur FR Non-PNP</v>
      </c>
      <c r="AD826" s="363"/>
      <c r="AE826" s="363">
        <v>2180</v>
      </c>
      <c r="AF826" s="363">
        <v>1203160</v>
      </c>
      <c r="AG826" s="363">
        <v>1019399</v>
      </c>
      <c r="AH826" s="363">
        <v>1569692</v>
      </c>
      <c r="AI826" s="363">
        <v>1065410</v>
      </c>
      <c r="AJ826" s="364">
        <f t="shared" si="64"/>
        <v>4859841</v>
      </c>
      <c r="AK826" s="365"/>
      <c r="AL826" s="365"/>
      <c r="AM826" s="365">
        <v>213801.70970000001</v>
      </c>
      <c r="AN826" s="365">
        <v>159229.81140000001</v>
      </c>
      <c r="AO826" s="365">
        <v>257115.38579999999</v>
      </c>
      <c r="AP826" s="365">
        <v>182398.19199999998</v>
      </c>
      <c r="AQ826" s="366">
        <f t="shared" si="65"/>
        <v>812545.0989000001</v>
      </c>
      <c r="AR826" s="288">
        <f t="shared" si="66"/>
        <v>0.1671958195545904</v>
      </c>
      <c r="AS826" s="357" t="s">
        <v>1501</v>
      </c>
    </row>
    <row r="827" spans="1:45" hidden="1">
      <c r="A827" s="343">
        <v>932</v>
      </c>
      <c r="B827" s="343" t="s">
        <v>2500</v>
      </c>
      <c r="C827" s="343" t="s">
        <v>2501</v>
      </c>
      <c r="D827" s="343">
        <v>1360</v>
      </c>
      <c r="E827" s="345" t="s">
        <v>107</v>
      </c>
      <c r="F827" s="345" t="s">
        <v>1537</v>
      </c>
      <c r="G827" s="352" t="s">
        <v>1041</v>
      </c>
      <c r="H827" s="343" t="s">
        <v>107</v>
      </c>
      <c r="I827" s="343" t="s">
        <v>1863</v>
      </c>
      <c r="J827" s="346">
        <v>556364</v>
      </c>
      <c r="K827" s="347">
        <v>-2.3426091035231231E-2</v>
      </c>
      <c r="L827" s="346"/>
      <c r="M827" s="346">
        <v>1163</v>
      </c>
      <c r="N827" s="346">
        <v>619768</v>
      </c>
      <c r="O827" s="346">
        <v>789380</v>
      </c>
      <c r="P827" s="346">
        <v>815145</v>
      </c>
      <c r="Q827" s="346"/>
      <c r="R827" s="346">
        <v>-5057.1119676254175</v>
      </c>
      <c r="S827" s="346">
        <v>-57843.264689269825</v>
      </c>
      <c r="T827" s="346">
        <v>7611.0427744956687</v>
      </c>
      <c r="U827" s="346">
        <v>3155.5990314980154</v>
      </c>
      <c r="V827" s="353">
        <f t="shared" si="62"/>
        <v>0.16806665846806404</v>
      </c>
      <c r="W827" s="288"/>
      <c r="X827" s="288">
        <v>0.24107304071192126</v>
      </c>
      <c r="Y827" s="288">
        <v>0.15145658675393484</v>
      </c>
      <c r="Z827" s="288">
        <v>0.15999418632349333</v>
      </c>
      <c r="AA827" s="288">
        <v>0.13791969780890423</v>
      </c>
      <c r="AB827" s="288">
        <v>0.14988978074206655</v>
      </c>
      <c r="AC827" s="345" t="str">
        <f t="shared" si="63"/>
        <v>Rajshahi FR Non-PNP</v>
      </c>
      <c r="AD827" s="363"/>
      <c r="AE827" s="363">
        <v>1163</v>
      </c>
      <c r="AF827" s="363">
        <v>619768</v>
      </c>
      <c r="AG827" s="363">
        <v>789380</v>
      </c>
      <c r="AH827" s="363">
        <v>815145</v>
      </c>
      <c r="AI827" s="363">
        <v>850175</v>
      </c>
      <c r="AJ827" s="364">
        <f t="shared" si="64"/>
        <v>3075631</v>
      </c>
      <c r="AK827" s="365"/>
      <c r="AL827" s="365"/>
      <c r="AM827" s="365">
        <v>93771.049699999989</v>
      </c>
      <c r="AN827" s="365">
        <v>126301.28</v>
      </c>
      <c r="AO827" s="365">
        <v>114038.92539999999</v>
      </c>
      <c r="AP827" s="365">
        <v>127350.5226</v>
      </c>
      <c r="AQ827" s="366">
        <f t="shared" si="65"/>
        <v>461461.77769999998</v>
      </c>
      <c r="AR827" s="288">
        <f t="shared" si="66"/>
        <v>0.1500380824942914</v>
      </c>
      <c r="AS827" s="357" t="s">
        <v>1499</v>
      </c>
    </row>
    <row r="828" spans="1:45" hidden="1">
      <c r="A828" s="343">
        <v>938</v>
      </c>
      <c r="B828" s="343" t="s">
        <v>2502</v>
      </c>
      <c r="C828" s="343" t="s">
        <v>2503</v>
      </c>
      <c r="D828" s="343">
        <v>2370</v>
      </c>
      <c r="E828" s="345" t="s">
        <v>18</v>
      </c>
      <c r="F828" s="345" t="s">
        <v>1537</v>
      </c>
      <c r="G828" s="352" t="s">
        <v>1041</v>
      </c>
      <c r="H828" s="343" t="s">
        <v>300</v>
      </c>
      <c r="I828" s="343" t="s">
        <v>1863</v>
      </c>
      <c r="J828" s="346">
        <v>679014.25</v>
      </c>
      <c r="K828" s="347">
        <v>-3.1142090767468152E-2</v>
      </c>
      <c r="L828" s="346"/>
      <c r="M828" s="346">
        <v>60717</v>
      </c>
      <c r="N828" s="346">
        <v>1032545</v>
      </c>
      <c r="O828" s="346">
        <v>758272</v>
      </c>
      <c r="P828" s="346">
        <v>864523</v>
      </c>
      <c r="Q828" s="346"/>
      <c r="R828" s="346">
        <v>-14605.64478010892</v>
      </c>
      <c r="S828" s="346">
        <v>-72989.856545928807</v>
      </c>
      <c r="T828" s="346">
        <v>-18744.85508487132</v>
      </c>
      <c r="U828" s="346">
        <v>21756.662787291803</v>
      </c>
      <c r="V828" s="353">
        <f t="shared" si="62"/>
        <v>0.16729313226121406</v>
      </c>
      <c r="W828" s="288"/>
      <c r="X828" s="288">
        <v>0.16960839483994936</v>
      </c>
      <c r="Y828" s="288">
        <v>0.163937807997909</v>
      </c>
      <c r="Z828" s="288">
        <v>0.17363007315316129</v>
      </c>
      <c r="AA828" s="288">
        <v>0.16798841882696189</v>
      </c>
      <c r="AB828" s="288">
        <v>0.16130096648808873</v>
      </c>
      <c r="AC828" s="345" t="str">
        <f t="shared" si="63"/>
        <v>Mymensingh FR Non-PNP</v>
      </c>
      <c r="AD828" s="363"/>
      <c r="AE828" s="363">
        <v>60717</v>
      </c>
      <c r="AF828" s="363">
        <v>1032545</v>
      </c>
      <c r="AG828" s="363">
        <v>758272</v>
      </c>
      <c r="AH828" s="363">
        <v>864523</v>
      </c>
      <c r="AI828" s="363">
        <v>758999</v>
      </c>
      <c r="AJ828" s="364">
        <f t="shared" si="64"/>
        <v>3475056</v>
      </c>
      <c r="AK828" s="365"/>
      <c r="AL828" s="365"/>
      <c r="AM828" s="365">
        <v>169027.78020000001</v>
      </c>
      <c r="AN828" s="365">
        <v>131636.19279999999</v>
      </c>
      <c r="AO828" s="365">
        <v>149389.40160000001</v>
      </c>
      <c r="AP828" s="365">
        <v>122423.31269999999</v>
      </c>
      <c r="AQ828" s="366">
        <f t="shared" si="65"/>
        <v>572476.68729999999</v>
      </c>
      <c r="AR828" s="288">
        <f t="shared" si="66"/>
        <v>0.16473883796405006</v>
      </c>
      <c r="AS828" s="357" t="s">
        <v>1515</v>
      </c>
    </row>
    <row r="829" spans="1:45" hidden="1">
      <c r="A829" s="343">
        <v>941</v>
      </c>
      <c r="B829" s="343" t="s">
        <v>2504</v>
      </c>
      <c r="C829" s="343" t="s">
        <v>2505</v>
      </c>
      <c r="D829" s="343">
        <v>1000</v>
      </c>
      <c r="E829" s="345" t="s">
        <v>189</v>
      </c>
      <c r="F829" s="345" t="s">
        <v>1537</v>
      </c>
      <c r="G829" s="352" t="s">
        <v>1041</v>
      </c>
      <c r="H829" s="343" t="s">
        <v>211</v>
      </c>
      <c r="I829" s="343" t="s">
        <v>1863</v>
      </c>
      <c r="J829" s="346">
        <v>266423.5</v>
      </c>
      <c r="K829" s="347">
        <v>-0.22883736366399932</v>
      </c>
      <c r="L829" s="346"/>
      <c r="M829" s="346">
        <v>6265</v>
      </c>
      <c r="N829" s="346">
        <v>425372</v>
      </c>
      <c r="O829" s="346">
        <v>265371</v>
      </c>
      <c r="P829" s="346">
        <v>368686</v>
      </c>
      <c r="Q829" s="346"/>
      <c r="R829" s="346">
        <v>722.78578280419174</v>
      </c>
      <c r="S829" s="346">
        <v>-85045.383394674005</v>
      </c>
      <c r="T829" s="346">
        <v>-76115.464468328253</v>
      </c>
      <c r="U829" s="346">
        <v>-83432.543352344044</v>
      </c>
      <c r="V829" s="353">
        <f t="shared" si="62"/>
        <v>0.15122497204425339</v>
      </c>
      <c r="W829" s="288"/>
      <c r="X829" s="288">
        <v>0.17669891755752976</v>
      </c>
      <c r="Y829" s="288">
        <v>0.14311051065996033</v>
      </c>
      <c r="Z829" s="288">
        <v>0.14815358541127152</v>
      </c>
      <c r="AA829" s="288">
        <v>0.12945967449659126</v>
      </c>
      <c r="AB829" s="288">
        <v>0.15870217209591417</v>
      </c>
      <c r="AC829" s="345" t="str">
        <f t="shared" si="63"/>
        <v>Barishal FR Non-PNP</v>
      </c>
      <c r="AD829" s="363"/>
      <c r="AE829" s="363">
        <v>6265</v>
      </c>
      <c r="AF829" s="363">
        <v>425372</v>
      </c>
      <c r="AG829" s="363">
        <v>265371</v>
      </c>
      <c r="AH829" s="363">
        <v>368686</v>
      </c>
      <c r="AI829" s="363">
        <v>209957</v>
      </c>
      <c r="AJ829" s="364">
        <f t="shared" si="64"/>
        <v>1275651</v>
      </c>
      <c r="AK829" s="365"/>
      <c r="AL829" s="365"/>
      <c r="AM829" s="365">
        <v>60955.807600000007</v>
      </c>
      <c r="AN829" s="365">
        <v>39301.593200000003</v>
      </c>
      <c r="AO829" s="365">
        <v>48703.420599999998</v>
      </c>
      <c r="AP829" s="365">
        <v>33263.919500000004</v>
      </c>
      <c r="AQ829" s="366">
        <f t="shared" si="65"/>
        <v>182224.74090000003</v>
      </c>
      <c r="AR829" s="288">
        <f t="shared" si="66"/>
        <v>0.14284842868464809</v>
      </c>
      <c r="AS829" s="357" t="s">
        <v>1495</v>
      </c>
    </row>
    <row r="830" spans="1:45" hidden="1">
      <c r="A830" s="343">
        <v>942</v>
      </c>
      <c r="B830" s="343" t="s">
        <v>2506</v>
      </c>
      <c r="C830" s="343" t="s">
        <v>2507</v>
      </c>
      <c r="D830" s="343">
        <v>1000</v>
      </c>
      <c r="E830" s="345" t="s">
        <v>52</v>
      </c>
      <c r="F830" s="345" t="s">
        <v>1537</v>
      </c>
      <c r="G830" s="352" t="s">
        <v>1041</v>
      </c>
      <c r="H830" s="343" t="s">
        <v>52</v>
      </c>
      <c r="I830" s="343" t="s">
        <v>52</v>
      </c>
      <c r="J830" s="346">
        <v>1100252</v>
      </c>
      <c r="K830" s="347">
        <v>2.4289543860137135E-2</v>
      </c>
      <c r="L830" s="346"/>
      <c r="M830" s="346">
        <v>84842</v>
      </c>
      <c r="N830" s="346">
        <v>1523047</v>
      </c>
      <c r="O830" s="346">
        <v>1231790</v>
      </c>
      <c r="P830" s="346">
        <v>1561329</v>
      </c>
      <c r="Q830" s="346"/>
      <c r="R830" s="346">
        <v>-16182.893909553892</v>
      </c>
      <c r="S830" s="346">
        <v>19734.982434274221</v>
      </c>
      <c r="T830" s="346">
        <v>46539.686522799486</v>
      </c>
      <c r="U830" s="346">
        <v>56806.701797294605</v>
      </c>
      <c r="V830" s="353">
        <f t="shared" si="62"/>
        <v>0.16740500713129794</v>
      </c>
      <c r="W830" s="288"/>
      <c r="X830" s="288">
        <v>0.15771097210979465</v>
      </c>
      <c r="Y830" s="288">
        <v>0.16710230559890873</v>
      </c>
      <c r="Z830" s="288">
        <v>0.17787325804930462</v>
      </c>
      <c r="AA830" s="288">
        <v>0.15567613629554899</v>
      </c>
      <c r="AB830" s="288">
        <v>0.17866236360293261</v>
      </c>
      <c r="AC830" s="345" t="str">
        <f t="shared" si="63"/>
        <v>Dhaka FR Non-PNP</v>
      </c>
      <c r="AD830" s="363"/>
      <c r="AE830" s="363">
        <v>84842</v>
      </c>
      <c r="AF830" s="363">
        <v>1523047</v>
      </c>
      <c r="AG830" s="363">
        <v>1231790</v>
      </c>
      <c r="AH830" s="363">
        <v>1561329</v>
      </c>
      <c r="AI830" s="363">
        <v>1228730</v>
      </c>
      <c r="AJ830" s="364">
        <f t="shared" si="64"/>
        <v>5629738</v>
      </c>
      <c r="AK830" s="365"/>
      <c r="AL830" s="365"/>
      <c r="AM830" s="365">
        <v>254196.71119999999</v>
      </c>
      <c r="AN830" s="365">
        <v>219135.79680000001</v>
      </c>
      <c r="AO830" s="365">
        <v>240288.37920000002</v>
      </c>
      <c r="AP830" s="365">
        <v>219446.35580000002</v>
      </c>
      <c r="AQ830" s="366">
        <f t="shared" si="65"/>
        <v>933067.24300000002</v>
      </c>
      <c r="AR830" s="288">
        <f t="shared" si="66"/>
        <v>0.16573901716207753</v>
      </c>
      <c r="AS830" s="357" t="s">
        <v>1497</v>
      </c>
    </row>
    <row r="831" spans="1:45" hidden="1">
      <c r="A831" s="343">
        <v>943</v>
      </c>
      <c r="B831" s="343" t="s">
        <v>2508</v>
      </c>
      <c r="C831" s="343" t="s">
        <v>2509</v>
      </c>
      <c r="D831" s="343">
        <v>1382</v>
      </c>
      <c r="E831" s="345" t="s">
        <v>18</v>
      </c>
      <c r="F831" s="345" t="s">
        <v>1537</v>
      </c>
      <c r="G831" s="352" t="s">
        <v>1041</v>
      </c>
      <c r="H831" s="343" t="s">
        <v>48</v>
      </c>
      <c r="I831" s="343" t="s">
        <v>1863</v>
      </c>
      <c r="J831" s="346">
        <v>862916</v>
      </c>
      <c r="K831" s="347">
        <v>2.8781790362186577E-2</v>
      </c>
      <c r="L831" s="346"/>
      <c r="M831" s="346">
        <v>22832</v>
      </c>
      <c r="N831" s="346">
        <v>1198749</v>
      </c>
      <c r="O831" s="346">
        <v>911487</v>
      </c>
      <c r="P831" s="346">
        <v>1318596</v>
      </c>
      <c r="Q831" s="346"/>
      <c r="R831" s="346">
        <v>3336.5320510882775</v>
      </c>
      <c r="S831" s="346">
        <v>39429.708431124891</v>
      </c>
      <c r="T831" s="346">
        <v>27661.321887673868</v>
      </c>
      <c r="U831" s="346">
        <v>28917.507278819336</v>
      </c>
      <c r="V831" s="353">
        <f t="shared" si="62"/>
        <v>0.18592166406356714</v>
      </c>
      <c r="W831" s="288"/>
      <c r="X831" s="288">
        <v>0.22602491936769561</v>
      </c>
      <c r="Y831" s="288">
        <v>0.18812115524974804</v>
      </c>
      <c r="Z831" s="288">
        <v>0.17144680518351374</v>
      </c>
      <c r="AA831" s="288">
        <v>0.16036193250610731</v>
      </c>
      <c r="AB831" s="288">
        <v>0.18365350801077099</v>
      </c>
      <c r="AC831" s="345" t="str">
        <f t="shared" si="63"/>
        <v>Mymensingh FR Non-PNP</v>
      </c>
      <c r="AD831" s="363"/>
      <c r="AE831" s="363">
        <v>22832</v>
      </c>
      <c r="AF831" s="363">
        <v>1198749</v>
      </c>
      <c r="AG831" s="363">
        <v>911487</v>
      </c>
      <c r="AH831" s="363">
        <v>1318596</v>
      </c>
      <c r="AI831" s="363">
        <v>786170</v>
      </c>
      <c r="AJ831" s="364">
        <f t="shared" si="64"/>
        <v>4237834</v>
      </c>
      <c r="AK831" s="365"/>
      <c r="AL831" s="365"/>
      <c r="AM831" s="365">
        <v>210631.4644</v>
      </c>
      <c r="AN831" s="365">
        <v>156228.7004</v>
      </c>
      <c r="AO831" s="365">
        <v>216909.37100000001</v>
      </c>
      <c r="AP831" s="365">
        <v>143702.91879999998</v>
      </c>
      <c r="AQ831" s="366">
        <f t="shared" si="65"/>
        <v>727472.45460000006</v>
      </c>
      <c r="AR831" s="288">
        <f t="shared" si="66"/>
        <v>0.17166138517931567</v>
      </c>
      <c r="AS831" s="357" t="s">
        <v>1515</v>
      </c>
    </row>
    <row r="832" spans="1:45" hidden="1">
      <c r="A832" s="343">
        <v>944</v>
      </c>
      <c r="B832" s="343" t="s">
        <v>2510</v>
      </c>
      <c r="C832" s="343" t="s">
        <v>2511</v>
      </c>
      <c r="D832" s="343">
        <v>1602</v>
      </c>
      <c r="E832" s="345" t="s">
        <v>52</v>
      </c>
      <c r="F832" s="345" t="s">
        <v>1537</v>
      </c>
      <c r="G832" s="352" t="s">
        <v>1041</v>
      </c>
      <c r="H832" s="343" t="s">
        <v>173</v>
      </c>
      <c r="I832" s="343" t="s">
        <v>52</v>
      </c>
      <c r="J832" s="346">
        <v>595163.5</v>
      </c>
      <c r="K832" s="347">
        <v>-3.6387202880460372E-2</v>
      </c>
      <c r="L832" s="346"/>
      <c r="M832" s="346">
        <v>2541</v>
      </c>
      <c r="N832" s="346">
        <v>1121421</v>
      </c>
      <c r="O832" s="346">
        <v>540980</v>
      </c>
      <c r="P832" s="346">
        <v>715712</v>
      </c>
      <c r="Q832" s="346"/>
      <c r="R832" s="346">
        <v>333.78649029755695</v>
      </c>
      <c r="S832" s="346">
        <v>9251.250738069386</v>
      </c>
      <c r="T832" s="346">
        <v>-20972.603547549297</v>
      </c>
      <c r="U832" s="346">
        <v>-75237.773766997154</v>
      </c>
      <c r="V832" s="353">
        <f t="shared" si="62"/>
        <v>0.17666342286629835</v>
      </c>
      <c r="W832" s="288"/>
      <c r="X832" s="288">
        <v>0.2061278049049195</v>
      </c>
      <c r="Y832" s="288">
        <v>0.17268226907196596</v>
      </c>
      <c r="Z832" s="288">
        <v>0.15728554444270301</v>
      </c>
      <c r="AA832" s="288">
        <v>0.16646753359147218</v>
      </c>
      <c r="AB832" s="288">
        <v>0.18075396232043109</v>
      </c>
      <c r="AC832" s="345" t="str">
        <f t="shared" si="63"/>
        <v>Dhaka FR Non-PNP</v>
      </c>
      <c r="AD832" s="363"/>
      <c r="AE832" s="363">
        <v>2541</v>
      </c>
      <c r="AF832" s="363">
        <v>1121421</v>
      </c>
      <c r="AG832" s="363">
        <v>540980</v>
      </c>
      <c r="AH832" s="363">
        <v>715712</v>
      </c>
      <c r="AI832" s="363">
        <v>470175</v>
      </c>
      <c r="AJ832" s="364">
        <f t="shared" si="64"/>
        <v>2850829</v>
      </c>
      <c r="AK832" s="365"/>
      <c r="AL832" s="365"/>
      <c r="AM832" s="365">
        <v>187611.51749999999</v>
      </c>
      <c r="AN832" s="365">
        <v>85042.213199999998</v>
      </c>
      <c r="AO832" s="365">
        <v>70383.369200000001</v>
      </c>
      <c r="AP832" s="365">
        <v>81581.307000000001</v>
      </c>
      <c r="AQ832" s="366">
        <f t="shared" si="65"/>
        <v>424618.40689999994</v>
      </c>
      <c r="AR832" s="288">
        <f t="shared" si="66"/>
        <v>0.14894558982667847</v>
      </c>
      <c r="AS832" s="357" t="s">
        <v>1497</v>
      </c>
    </row>
    <row r="833" spans="1:45">
      <c r="A833" s="343">
        <v>945</v>
      </c>
      <c r="B833" s="343" t="s">
        <v>2512</v>
      </c>
      <c r="C833" s="343" t="s">
        <v>2513</v>
      </c>
      <c r="D833" s="343">
        <v>2000</v>
      </c>
      <c r="E833" s="345" t="s">
        <v>195</v>
      </c>
      <c r="F833" s="345" t="s">
        <v>1537</v>
      </c>
      <c r="G833" s="352" t="s">
        <v>1041</v>
      </c>
      <c r="H833" s="343" t="s">
        <v>401</v>
      </c>
      <c r="I833" s="343" t="s">
        <v>1863</v>
      </c>
      <c r="J833" s="346">
        <v>1158798.75</v>
      </c>
      <c r="K833" s="347">
        <v>6.1439914941218574E-2</v>
      </c>
      <c r="L833" s="346"/>
      <c r="M833" s="346">
        <v>106821</v>
      </c>
      <c r="N833" s="346">
        <v>2278034</v>
      </c>
      <c r="O833" s="346">
        <v>904636</v>
      </c>
      <c r="P833" s="346">
        <v>1345704</v>
      </c>
      <c r="Q833" s="346"/>
      <c r="R833" s="346">
        <v>13557.743747683468</v>
      </c>
      <c r="S833" s="346">
        <v>189946.11686795187</v>
      </c>
      <c r="T833" s="346">
        <v>35008.686840304377</v>
      </c>
      <c r="U833" s="346">
        <v>46273.439080021897</v>
      </c>
      <c r="V833" s="353">
        <f t="shared" si="62"/>
        <v>0.17497874744696379</v>
      </c>
      <c r="W833" s="288"/>
      <c r="X833" s="288">
        <v>0.18481687743805333</v>
      </c>
      <c r="Y833" s="288">
        <v>0.18243480281406621</v>
      </c>
      <c r="Z833" s="288">
        <v>0.17245312918001196</v>
      </c>
      <c r="AA833" s="288">
        <v>0.16149055782486968</v>
      </c>
      <c r="AB833" s="288">
        <v>0.17369836997781773</v>
      </c>
      <c r="AC833" s="345" t="str">
        <f t="shared" si="63"/>
        <v>Chattogram FR Non-PNP</v>
      </c>
      <c r="AD833" s="363"/>
      <c r="AE833" s="363">
        <v>106821</v>
      </c>
      <c r="AF833" s="363">
        <v>2278034</v>
      </c>
      <c r="AG833" s="363">
        <v>904636</v>
      </c>
      <c r="AH833" s="363">
        <v>1345704</v>
      </c>
      <c r="AI833" s="363">
        <v>962307</v>
      </c>
      <c r="AJ833" s="364">
        <f t="shared" si="64"/>
        <v>5597502</v>
      </c>
      <c r="AK833" s="365"/>
      <c r="AL833" s="365"/>
      <c r="AM833" s="365">
        <v>408662.9425</v>
      </c>
      <c r="AN833" s="365">
        <v>156049.71</v>
      </c>
      <c r="AO833" s="365">
        <v>198244.49969999999</v>
      </c>
      <c r="AP833" s="365">
        <v>167148.9045</v>
      </c>
      <c r="AQ833" s="366">
        <f t="shared" si="65"/>
        <v>930106.05669999984</v>
      </c>
      <c r="AR833" s="288">
        <f t="shared" si="66"/>
        <v>0.16616448849861953</v>
      </c>
      <c r="AS833" s="357" t="s">
        <v>1494</v>
      </c>
    </row>
    <row r="834" spans="1:45" hidden="1">
      <c r="A834" s="343">
        <v>946</v>
      </c>
      <c r="B834" s="343" t="s">
        <v>2514</v>
      </c>
      <c r="C834" s="343" t="s">
        <v>2515</v>
      </c>
      <c r="D834" s="343">
        <v>1078</v>
      </c>
      <c r="E834" s="345" t="s">
        <v>389</v>
      </c>
      <c r="F834" s="345" t="s">
        <v>1537</v>
      </c>
      <c r="G834" s="352" t="s">
        <v>1041</v>
      </c>
      <c r="H834" s="343" t="s">
        <v>1566</v>
      </c>
      <c r="I834" s="343" t="s">
        <v>1863</v>
      </c>
      <c r="J834" s="346">
        <v>587904.25</v>
      </c>
      <c r="K834" s="347">
        <v>6.7268103287852236E-3</v>
      </c>
      <c r="L834" s="346"/>
      <c r="M834" s="346">
        <v>1550</v>
      </c>
      <c r="N834" s="346">
        <v>771899</v>
      </c>
      <c r="O834" s="346">
        <v>614488</v>
      </c>
      <c r="P834" s="346">
        <v>963680</v>
      </c>
      <c r="Q834" s="346"/>
      <c r="R834" s="346">
        <v>255.13024763150466</v>
      </c>
      <c r="S834" s="346">
        <v>27134.583259710431</v>
      </c>
      <c r="T834" s="346">
        <v>-46323.825414574996</v>
      </c>
      <c r="U834" s="346">
        <v>34752.993432179981</v>
      </c>
      <c r="V834" s="353">
        <f t="shared" si="62"/>
        <v>0.16561638571712928</v>
      </c>
      <c r="W834" s="288"/>
      <c r="X834" s="288">
        <v>0.2292199075866698</v>
      </c>
      <c r="Y834" s="288">
        <v>0.17252255954235626</v>
      </c>
      <c r="Z834" s="288">
        <v>0.14832050242083239</v>
      </c>
      <c r="AA834" s="288">
        <v>0.1323474159866791</v>
      </c>
      <c r="AB834" s="288">
        <v>0.14567154304910893</v>
      </c>
      <c r="AC834" s="345" t="str">
        <f t="shared" si="63"/>
        <v>Rangpur FR Non-PNP</v>
      </c>
      <c r="AD834" s="363"/>
      <c r="AE834" s="363">
        <v>1550</v>
      </c>
      <c r="AF834" s="363">
        <v>771899</v>
      </c>
      <c r="AG834" s="363">
        <v>614488</v>
      </c>
      <c r="AH834" s="363">
        <v>963680</v>
      </c>
      <c r="AI834" s="363">
        <v>675062</v>
      </c>
      <c r="AJ834" s="364">
        <f t="shared" si="64"/>
        <v>3026679</v>
      </c>
      <c r="AK834" s="365"/>
      <c r="AL834" s="365"/>
      <c r="AM834" s="365">
        <v>133152.57749999998</v>
      </c>
      <c r="AN834" s="365">
        <v>91128.422099999996</v>
      </c>
      <c r="AO834" s="365">
        <v>126338.7102</v>
      </c>
      <c r="AP834" s="365">
        <v>98288.881600000008</v>
      </c>
      <c r="AQ834" s="366">
        <f t="shared" si="65"/>
        <v>448908.59139999998</v>
      </c>
      <c r="AR834" s="288">
        <f t="shared" si="66"/>
        <v>0.14831721216554514</v>
      </c>
      <c r="AS834" s="357" t="s">
        <v>1501</v>
      </c>
    </row>
    <row r="835" spans="1:45" hidden="1">
      <c r="A835" s="343">
        <v>947</v>
      </c>
      <c r="B835" s="343" t="s">
        <v>2516</v>
      </c>
      <c r="C835" s="343" t="s">
        <v>2517</v>
      </c>
      <c r="D835" s="343">
        <v>4236</v>
      </c>
      <c r="E835" s="345" t="s">
        <v>52</v>
      </c>
      <c r="F835" s="345" t="s">
        <v>1492</v>
      </c>
      <c r="G835" s="352" t="s">
        <v>1041</v>
      </c>
      <c r="H835" s="343" t="s">
        <v>52</v>
      </c>
      <c r="I835" s="343" t="s">
        <v>52</v>
      </c>
      <c r="J835" s="346">
        <v>3269113.25</v>
      </c>
      <c r="K835" s="347">
        <v>-4.4053453190664234E-2</v>
      </c>
      <c r="L835" s="346"/>
      <c r="M835" s="346">
        <v>140</v>
      </c>
      <c r="N835" s="346">
        <v>3505134</v>
      </c>
      <c r="O835" s="346">
        <v>4338100</v>
      </c>
      <c r="P835" s="346">
        <v>5233079</v>
      </c>
      <c r="Q835" s="346"/>
      <c r="R835" s="346">
        <v>17003.429574397345</v>
      </c>
      <c r="S835" s="346">
        <v>-227128.83748758549</v>
      </c>
      <c r="T835" s="346">
        <v>-110832.41531163559</v>
      </c>
      <c r="U835" s="346">
        <v>-255105.08691059717</v>
      </c>
      <c r="V835" s="353">
        <f t="shared" si="62"/>
        <v>0.12717960191476579</v>
      </c>
      <c r="W835" s="288"/>
      <c r="X835" s="288">
        <v>5.6785714285714196E-2</v>
      </c>
      <c r="Y835" s="288">
        <v>0.13692803414933849</v>
      </c>
      <c r="Z835" s="288">
        <v>0.15880597007220135</v>
      </c>
      <c r="AA835" s="288">
        <v>0.12642545697184063</v>
      </c>
      <c r="AB835" s="288">
        <v>0.15695283409473421</v>
      </c>
      <c r="AC835" s="345" t="str">
        <f t="shared" si="63"/>
        <v>Dhaka FR PNP</v>
      </c>
      <c r="AD835" s="363"/>
      <c r="AE835" s="363">
        <v>140</v>
      </c>
      <c r="AF835" s="363">
        <v>3505134</v>
      </c>
      <c r="AG835" s="363">
        <v>4338100</v>
      </c>
      <c r="AH835" s="363">
        <v>5233079</v>
      </c>
      <c r="AI835" s="363">
        <v>3807784</v>
      </c>
      <c r="AJ835" s="364">
        <f t="shared" si="64"/>
        <v>16884237</v>
      </c>
      <c r="AK835" s="365"/>
      <c r="AL835" s="365"/>
      <c r="AM835" s="365">
        <v>478450.79100000003</v>
      </c>
      <c r="AN835" s="365">
        <v>688889.96239999996</v>
      </c>
      <c r="AO835" s="365">
        <v>681346.75560000003</v>
      </c>
      <c r="AP835" s="365">
        <v>598579.24320000003</v>
      </c>
      <c r="AQ835" s="366">
        <f t="shared" si="65"/>
        <v>2447266.7522</v>
      </c>
      <c r="AR835" s="288">
        <f t="shared" si="66"/>
        <v>0.14494387588849883</v>
      </c>
      <c r="AS835" s="357" t="s">
        <v>1498</v>
      </c>
    </row>
    <row r="836" spans="1:45" hidden="1">
      <c r="A836" s="343">
        <v>948</v>
      </c>
      <c r="B836" s="343" t="s">
        <v>2518</v>
      </c>
      <c r="C836" s="343" t="s">
        <v>2519</v>
      </c>
      <c r="D836" s="343">
        <v>1350</v>
      </c>
      <c r="E836" s="345" t="s">
        <v>159</v>
      </c>
      <c r="F836" s="345" t="s">
        <v>1537</v>
      </c>
      <c r="G836" s="352" t="s">
        <v>1041</v>
      </c>
      <c r="H836" s="343" t="s">
        <v>1163</v>
      </c>
      <c r="I836" s="343" t="s">
        <v>1863</v>
      </c>
      <c r="J836" s="346">
        <v>729189.25</v>
      </c>
      <c r="K836" s="347">
        <v>-2.1240363703475349E-3</v>
      </c>
      <c r="L836" s="346"/>
      <c r="M836" s="346">
        <v>6964</v>
      </c>
      <c r="N836" s="346">
        <v>971153</v>
      </c>
      <c r="O836" s="346">
        <v>861559</v>
      </c>
      <c r="P836" s="346">
        <v>1077081</v>
      </c>
      <c r="Q836" s="346"/>
      <c r="R836" s="346">
        <v>876.99611588130847</v>
      </c>
      <c r="S836" s="346">
        <v>-13350.4047975133</v>
      </c>
      <c r="T836" s="346">
        <v>7849.5259040118835</v>
      </c>
      <c r="U836" s="346">
        <v>-1571.4151738456567</v>
      </c>
      <c r="V836" s="353">
        <f t="shared" si="62"/>
        <v>0.18327184768064861</v>
      </c>
      <c r="W836" s="288"/>
      <c r="X836" s="288">
        <v>0.19689389261455831</v>
      </c>
      <c r="Y836" s="288">
        <v>0.1823713354697365</v>
      </c>
      <c r="Z836" s="288">
        <v>0.18974979416085092</v>
      </c>
      <c r="AA836" s="288">
        <v>0.17447393690665094</v>
      </c>
      <c r="AB836" s="288">
        <v>0.17287027925144632</v>
      </c>
      <c r="AC836" s="345" t="str">
        <f t="shared" si="63"/>
        <v>Khulna FR Non-PNP</v>
      </c>
      <c r="AD836" s="363"/>
      <c r="AE836" s="363">
        <v>6964</v>
      </c>
      <c r="AF836" s="363">
        <v>971153</v>
      </c>
      <c r="AG836" s="363">
        <v>861559</v>
      </c>
      <c r="AH836" s="363">
        <v>1077081</v>
      </c>
      <c r="AI836" s="363">
        <v>889121</v>
      </c>
      <c r="AJ836" s="364">
        <f t="shared" si="64"/>
        <v>3805878</v>
      </c>
      <c r="AK836" s="365"/>
      <c r="AL836" s="365"/>
      <c r="AM836" s="365">
        <v>176846.96130000002</v>
      </c>
      <c r="AN836" s="365">
        <v>163437.932</v>
      </c>
      <c r="AO836" s="365">
        <v>183175.85929999998</v>
      </c>
      <c r="AP836" s="365">
        <v>153729.0209</v>
      </c>
      <c r="AQ836" s="366">
        <f t="shared" si="65"/>
        <v>677189.77350000001</v>
      </c>
      <c r="AR836" s="288">
        <f t="shared" si="66"/>
        <v>0.1779326014916926</v>
      </c>
      <c r="AS836" s="357" t="s">
        <v>1514</v>
      </c>
    </row>
    <row r="837" spans="1:45" hidden="1">
      <c r="A837" s="343">
        <v>949</v>
      </c>
      <c r="B837" s="343" t="s">
        <v>2520</v>
      </c>
      <c r="C837" s="343" t="s">
        <v>2521</v>
      </c>
      <c r="D837" s="343">
        <v>1644</v>
      </c>
      <c r="E837" s="345" t="s">
        <v>107</v>
      </c>
      <c r="F837" s="345" t="s">
        <v>1537</v>
      </c>
      <c r="G837" s="352" t="s">
        <v>1041</v>
      </c>
      <c r="H837" s="343" t="s">
        <v>1563</v>
      </c>
      <c r="I837" s="343" t="s">
        <v>1863</v>
      </c>
      <c r="J837" s="346">
        <v>413751.5</v>
      </c>
      <c r="K837" s="347">
        <v>-3.666150476326218E-2</v>
      </c>
      <c r="L837" s="346"/>
      <c r="M837" s="346">
        <v>2241</v>
      </c>
      <c r="N837" s="346">
        <v>577511</v>
      </c>
      <c r="O837" s="346">
        <v>384651</v>
      </c>
      <c r="P837" s="346">
        <v>690603</v>
      </c>
      <c r="Q837" s="346"/>
      <c r="R837" s="346">
        <v>-22816.294113878812</v>
      </c>
      <c r="S837" s="346">
        <v>-89.032521012457437</v>
      </c>
      <c r="T837" s="346">
        <v>-56611.430535495572</v>
      </c>
      <c r="U837" s="346">
        <v>18841.746818159358</v>
      </c>
      <c r="V837" s="353">
        <f t="shared" ref="V837:V897" si="67">AVERAGE(W837:AB837)</f>
        <v>0.15742309503431379</v>
      </c>
      <c r="W837" s="288"/>
      <c r="X837" s="288">
        <v>0.13265938889954634</v>
      </c>
      <c r="Y837" s="288">
        <v>0.15851714531188657</v>
      </c>
      <c r="Z837" s="288">
        <v>0.1577154840244423</v>
      </c>
      <c r="AA837" s="288">
        <v>0.1597757107507605</v>
      </c>
      <c r="AB837" s="288">
        <v>0.17844774618493317</v>
      </c>
      <c r="AC837" s="345" t="str">
        <f t="shared" ref="AC837:AC897" si="68">CONCATENATE(E837," ",G837," ",F837)</f>
        <v>Rajshahi FR Non-PNP</v>
      </c>
      <c r="AD837" s="363"/>
      <c r="AE837" s="363">
        <v>2241</v>
      </c>
      <c r="AF837" s="363">
        <v>577511</v>
      </c>
      <c r="AG837" s="363">
        <v>384651</v>
      </c>
      <c r="AH837" s="363">
        <v>690603</v>
      </c>
      <c r="AI837" s="363">
        <v>586630</v>
      </c>
      <c r="AJ837" s="364">
        <f t="shared" ref="AJ837:AJ897" si="69">SUM(AD837:AI837)</f>
        <v>2241636</v>
      </c>
      <c r="AK837" s="365"/>
      <c r="AL837" s="365"/>
      <c r="AM837" s="365">
        <v>91535.493499999997</v>
      </c>
      <c r="AN837" s="365">
        <v>60659.305</v>
      </c>
      <c r="AO837" s="365">
        <v>108217.49010000001</v>
      </c>
      <c r="AP837" s="365">
        <v>104244.3287</v>
      </c>
      <c r="AQ837" s="366">
        <f t="shared" ref="AQ837:AQ897" si="70">SUM(AK837:AP837)</f>
        <v>364656.61730000004</v>
      </c>
      <c r="AR837" s="288">
        <f t="shared" ref="AR837:AR897" si="71">AQ837/AJ837</f>
        <v>0.162674322369912</v>
      </c>
      <c r="AS837" s="357" t="s">
        <v>1499</v>
      </c>
    </row>
    <row r="838" spans="1:45" hidden="1">
      <c r="A838" s="343">
        <v>950</v>
      </c>
      <c r="B838" s="343" t="s">
        <v>2522</v>
      </c>
      <c r="C838" s="343" t="s">
        <v>2523</v>
      </c>
      <c r="D838" s="343">
        <v>1155</v>
      </c>
      <c r="E838" s="345" t="s">
        <v>52</v>
      </c>
      <c r="F838" s="345" t="s">
        <v>1537</v>
      </c>
      <c r="G838" s="352" t="s">
        <v>1041</v>
      </c>
      <c r="H838" s="343" t="s">
        <v>52</v>
      </c>
      <c r="I838" s="343" t="s">
        <v>52</v>
      </c>
      <c r="J838" s="346">
        <v>740904.5</v>
      </c>
      <c r="K838" s="347">
        <v>2.8989445087697664E-2</v>
      </c>
      <c r="L838" s="346"/>
      <c r="M838" s="346">
        <v>3311</v>
      </c>
      <c r="N838" s="346">
        <v>913619</v>
      </c>
      <c r="O838" s="346">
        <v>887370</v>
      </c>
      <c r="P838" s="346">
        <v>1159318</v>
      </c>
      <c r="Q838" s="346"/>
      <c r="R838" s="346">
        <v>-169.45047367850179</v>
      </c>
      <c r="S838" s="346">
        <v>6288.4962932962226</v>
      </c>
      <c r="T838" s="346">
        <v>29488.155996875459</v>
      </c>
      <c r="U838" s="346">
        <v>50306.439455419197</v>
      </c>
      <c r="V838" s="353">
        <f t="shared" si="67"/>
        <v>0.16402207667218857</v>
      </c>
      <c r="W838" s="288"/>
      <c r="X838" s="288">
        <v>0.22350237373310292</v>
      </c>
      <c r="Y838" s="288">
        <v>0.1581640612326648</v>
      </c>
      <c r="Z838" s="288">
        <v>0.1509908350412448</v>
      </c>
      <c r="AA838" s="288">
        <v>0.13787933649275119</v>
      </c>
      <c r="AB838" s="288">
        <v>0.14957377686117918</v>
      </c>
      <c r="AC838" s="345" t="str">
        <f t="shared" si="68"/>
        <v>Dhaka FR Non-PNP</v>
      </c>
      <c r="AD838" s="363"/>
      <c r="AE838" s="363">
        <v>3311</v>
      </c>
      <c r="AF838" s="363">
        <v>913619</v>
      </c>
      <c r="AG838" s="363">
        <v>887370</v>
      </c>
      <c r="AH838" s="363">
        <v>1159318</v>
      </c>
      <c r="AI838" s="363">
        <v>802663</v>
      </c>
      <c r="AJ838" s="364">
        <f t="shared" si="69"/>
        <v>3766281</v>
      </c>
      <c r="AK838" s="365"/>
      <c r="AL838" s="365"/>
      <c r="AM838" s="365">
        <v>142843.55610000002</v>
      </c>
      <c r="AN838" s="365">
        <v>133992.87</v>
      </c>
      <c r="AO838" s="365">
        <v>158243.40700000001</v>
      </c>
      <c r="AP838" s="365">
        <v>120399.59999999999</v>
      </c>
      <c r="AQ838" s="366">
        <f t="shared" si="70"/>
        <v>555479.43310000002</v>
      </c>
      <c r="AR838" s="288">
        <f t="shared" si="71"/>
        <v>0.14748751702276067</v>
      </c>
      <c r="AS838" s="357" t="s">
        <v>1497</v>
      </c>
    </row>
    <row r="839" spans="1:45">
      <c r="A839" s="343">
        <v>951</v>
      </c>
      <c r="B839" s="343" t="s">
        <v>2524</v>
      </c>
      <c r="C839" s="343" t="s">
        <v>2525</v>
      </c>
      <c r="D839" s="343">
        <v>1800</v>
      </c>
      <c r="E839" s="345" t="s">
        <v>195</v>
      </c>
      <c r="F839" s="345" t="s">
        <v>1537</v>
      </c>
      <c r="G839" s="352" t="s">
        <v>1041</v>
      </c>
      <c r="H839" s="343" t="s">
        <v>401</v>
      </c>
      <c r="I839" s="343" t="s">
        <v>1863</v>
      </c>
      <c r="J839" s="346">
        <v>930733</v>
      </c>
      <c r="K839" s="347">
        <v>4.9684956866399489E-2</v>
      </c>
      <c r="L839" s="346"/>
      <c r="M839" s="346">
        <v>1700</v>
      </c>
      <c r="N839" s="346">
        <v>1576435</v>
      </c>
      <c r="O839" s="346">
        <v>994204</v>
      </c>
      <c r="P839" s="346">
        <v>1150593</v>
      </c>
      <c r="Q839" s="346"/>
      <c r="R839" s="346">
        <v>186.50668850211829</v>
      </c>
      <c r="S839" s="346">
        <v>79682.798170532216</v>
      </c>
      <c r="T839" s="346">
        <v>62411.953305398638</v>
      </c>
      <c r="U839" s="346">
        <v>42692.457672105404</v>
      </c>
      <c r="V839" s="353">
        <f t="shared" si="67"/>
        <v>0.17359654400782315</v>
      </c>
      <c r="W839" s="288"/>
      <c r="X839" s="288">
        <v>0.16771867076879643</v>
      </c>
      <c r="Y839" s="288">
        <v>0.18324088644985578</v>
      </c>
      <c r="Z839" s="288">
        <v>0.17575252119887563</v>
      </c>
      <c r="AA839" s="288">
        <v>0.1709085300270142</v>
      </c>
      <c r="AB839" s="288">
        <v>0.17036211159457365</v>
      </c>
      <c r="AC839" s="345" t="str">
        <f t="shared" si="68"/>
        <v>Chattogram FR Non-PNP</v>
      </c>
      <c r="AD839" s="363"/>
      <c r="AE839" s="363">
        <v>1700</v>
      </c>
      <c r="AF839" s="363">
        <v>1576435</v>
      </c>
      <c r="AG839" s="363">
        <v>994204</v>
      </c>
      <c r="AH839" s="363">
        <v>1150593</v>
      </c>
      <c r="AI839" s="363">
        <v>1183977</v>
      </c>
      <c r="AJ839" s="364">
        <f t="shared" si="69"/>
        <v>4906909</v>
      </c>
      <c r="AK839" s="365"/>
      <c r="AL839" s="365"/>
      <c r="AM839" s="365">
        <v>287068.44930000004</v>
      </c>
      <c r="AN839" s="365">
        <v>174781.0632</v>
      </c>
      <c r="AO839" s="365">
        <v>197212.1544</v>
      </c>
      <c r="AP839" s="365">
        <v>201630.9425</v>
      </c>
      <c r="AQ839" s="366">
        <f t="shared" si="70"/>
        <v>860692.60940000007</v>
      </c>
      <c r="AR839" s="288">
        <f t="shared" si="71"/>
        <v>0.17540423297028743</v>
      </c>
      <c r="AS839" s="357" t="s">
        <v>1494</v>
      </c>
    </row>
    <row r="840" spans="1:45" hidden="1">
      <c r="A840" s="343">
        <v>952</v>
      </c>
      <c r="B840" s="343" t="s">
        <v>2526</v>
      </c>
      <c r="C840" s="343" t="s">
        <v>2527</v>
      </c>
      <c r="D840" s="343">
        <v>600</v>
      </c>
      <c r="E840" s="345" t="s">
        <v>52</v>
      </c>
      <c r="F840" s="345" t="s">
        <v>1537</v>
      </c>
      <c r="G840" s="352" t="s">
        <v>1041</v>
      </c>
      <c r="H840" s="343" t="s">
        <v>52</v>
      </c>
      <c r="I840" s="343" t="s">
        <v>52</v>
      </c>
      <c r="J840" s="346">
        <v>598025.5</v>
      </c>
      <c r="K840" s="347">
        <v>-2.7544918793019207E-2</v>
      </c>
      <c r="L840" s="346"/>
      <c r="M840" s="346">
        <v>3259</v>
      </c>
      <c r="N840" s="346">
        <v>686874</v>
      </c>
      <c r="O840" s="346">
        <v>801803</v>
      </c>
      <c r="P840" s="346">
        <v>900166</v>
      </c>
      <c r="Q840" s="346"/>
      <c r="R840" s="346">
        <v>350.79080952715526</v>
      </c>
      <c r="S840" s="346">
        <v>-33387.746043096864</v>
      </c>
      <c r="T840" s="346">
        <v>-34624.3414052843</v>
      </c>
      <c r="U840" s="346">
        <v>1771.041304235172</v>
      </c>
      <c r="V840" s="353">
        <f t="shared" si="67"/>
        <v>0.15474300019642898</v>
      </c>
      <c r="W840" s="288"/>
      <c r="X840" s="288">
        <v>0.17969380274172614</v>
      </c>
      <c r="Y840" s="288">
        <v>0.13408077411168248</v>
      </c>
      <c r="Z840" s="288">
        <v>0.15731889034633886</v>
      </c>
      <c r="AA840" s="288">
        <v>0.14980827428616522</v>
      </c>
      <c r="AB840" s="288">
        <v>0.15281325949623226</v>
      </c>
      <c r="AC840" s="345" t="str">
        <f t="shared" si="68"/>
        <v>Dhaka FR Non-PNP</v>
      </c>
      <c r="AD840" s="363"/>
      <c r="AE840" s="363">
        <v>3259</v>
      </c>
      <c r="AF840" s="363">
        <v>686874</v>
      </c>
      <c r="AG840" s="363">
        <v>801803</v>
      </c>
      <c r="AH840" s="363">
        <v>900166</v>
      </c>
      <c r="AI840" s="363">
        <v>861015</v>
      </c>
      <c r="AJ840" s="364">
        <f t="shared" si="69"/>
        <v>3253117</v>
      </c>
      <c r="AK840" s="365"/>
      <c r="AL840" s="365"/>
      <c r="AM840" s="365">
        <v>91834.920100000003</v>
      </c>
      <c r="AN840" s="365">
        <v>126203.79220000001</v>
      </c>
      <c r="AO840" s="365">
        <v>134754.5508</v>
      </c>
      <c r="AP840" s="365">
        <v>131382.64860000001</v>
      </c>
      <c r="AQ840" s="366">
        <f t="shared" si="70"/>
        <v>484175.9117</v>
      </c>
      <c r="AR840" s="288">
        <f t="shared" si="71"/>
        <v>0.14883445990414731</v>
      </c>
      <c r="AS840" s="357" t="s">
        <v>1497</v>
      </c>
    </row>
    <row r="841" spans="1:45" hidden="1">
      <c r="A841" s="343">
        <v>957</v>
      </c>
      <c r="B841" s="343" t="s">
        <v>2528</v>
      </c>
      <c r="C841" s="343" t="s">
        <v>2529</v>
      </c>
      <c r="D841" s="343">
        <v>1784</v>
      </c>
      <c r="E841" s="345" t="s">
        <v>52</v>
      </c>
      <c r="F841" s="345" t="s">
        <v>1537</v>
      </c>
      <c r="G841" s="352" t="s">
        <v>1041</v>
      </c>
      <c r="H841" s="343" t="s">
        <v>79</v>
      </c>
      <c r="I841" s="343" t="s">
        <v>52</v>
      </c>
      <c r="J841" s="346">
        <v>828048.66666666663</v>
      </c>
      <c r="K841" s="347">
        <v>-2.2956206051371357E-3</v>
      </c>
      <c r="L841" s="346"/>
      <c r="M841" s="346"/>
      <c r="N841" s="346">
        <v>474195</v>
      </c>
      <c r="O841" s="346">
        <v>920045</v>
      </c>
      <c r="P841" s="346">
        <v>1089906</v>
      </c>
      <c r="Q841" s="346"/>
      <c r="R841" s="346"/>
      <c r="S841" s="346">
        <v>16339.579747202879</v>
      </c>
      <c r="T841" s="346">
        <v>-3911.9297838695638</v>
      </c>
      <c r="U841" s="346">
        <v>-18130.306707102311</v>
      </c>
      <c r="V841" s="353">
        <f t="shared" si="67"/>
        <v>0.16421479516742124</v>
      </c>
      <c r="W841" s="288"/>
      <c r="X841" s="288"/>
      <c r="Y841" s="288">
        <v>0.18022593251295072</v>
      </c>
      <c r="Z841" s="288">
        <v>0.15673366424550828</v>
      </c>
      <c r="AA841" s="288">
        <v>0.15116107943364862</v>
      </c>
      <c r="AB841" s="288">
        <v>0.16873850447757729</v>
      </c>
      <c r="AC841" s="345" t="str">
        <f t="shared" si="68"/>
        <v>Dhaka FR Non-PNP</v>
      </c>
      <c r="AD841" s="363"/>
      <c r="AE841" s="363"/>
      <c r="AF841" s="363">
        <v>474195</v>
      </c>
      <c r="AG841" s="363">
        <v>920045</v>
      </c>
      <c r="AH841" s="363">
        <v>1089906</v>
      </c>
      <c r="AI841" s="363">
        <v>714573</v>
      </c>
      <c r="AJ841" s="364">
        <f t="shared" si="69"/>
        <v>3198719</v>
      </c>
      <c r="AK841" s="365"/>
      <c r="AL841" s="365"/>
      <c r="AM841" s="365">
        <v>81526.227200000008</v>
      </c>
      <c r="AN841" s="365">
        <v>144171.0515</v>
      </c>
      <c r="AO841" s="365">
        <v>163703.8812</v>
      </c>
      <c r="AP841" s="365">
        <v>120548.46509999999</v>
      </c>
      <c r="AQ841" s="366">
        <f t="shared" si="70"/>
        <v>509949.625</v>
      </c>
      <c r="AR841" s="288">
        <f t="shared" si="71"/>
        <v>0.1594230768629567</v>
      </c>
      <c r="AS841" s="357" t="s">
        <v>1497</v>
      </c>
    </row>
    <row r="842" spans="1:45" hidden="1">
      <c r="A842" s="343">
        <v>964</v>
      </c>
      <c r="B842" s="343" t="s">
        <v>2530</v>
      </c>
      <c r="C842" s="343" t="s">
        <v>2531</v>
      </c>
      <c r="D842" s="343">
        <v>700</v>
      </c>
      <c r="E842" s="345" t="s">
        <v>52</v>
      </c>
      <c r="F842" s="345" t="s">
        <v>1537</v>
      </c>
      <c r="G842" s="352" t="s">
        <v>1041</v>
      </c>
      <c r="H842" s="343" t="s">
        <v>79</v>
      </c>
      <c r="I842" s="343" t="s">
        <v>52</v>
      </c>
      <c r="J842" s="346">
        <v>663562</v>
      </c>
      <c r="K842" s="347">
        <v>-6.8540555215658846E-3</v>
      </c>
      <c r="L842" s="346"/>
      <c r="M842" s="346"/>
      <c r="N842" s="346">
        <v>381158</v>
      </c>
      <c r="O842" s="346">
        <v>788427</v>
      </c>
      <c r="P842" s="346">
        <v>821101</v>
      </c>
      <c r="Q842" s="346"/>
      <c r="R842" s="346"/>
      <c r="S842" s="346">
        <v>-3771.2930727783387</v>
      </c>
      <c r="T842" s="346">
        <v>20212.17591585443</v>
      </c>
      <c r="U842" s="346">
        <v>-30085.155213079997</v>
      </c>
      <c r="V842" s="353">
        <f t="shared" si="67"/>
        <v>0.1688228655872914</v>
      </c>
      <c r="W842" s="288"/>
      <c r="X842" s="288"/>
      <c r="Y842" s="288">
        <v>0.16678308995505328</v>
      </c>
      <c r="Z842" s="288">
        <v>0.16562565221145412</v>
      </c>
      <c r="AA842" s="288">
        <v>0.16513776976294295</v>
      </c>
      <c r="AB842" s="288">
        <v>0.17774495041971528</v>
      </c>
      <c r="AC842" s="345" t="str">
        <f t="shared" si="68"/>
        <v>Dhaka FR Non-PNP</v>
      </c>
      <c r="AD842" s="363"/>
      <c r="AE842" s="363"/>
      <c r="AF842" s="363">
        <v>381158</v>
      </c>
      <c r="AG842" s="363">
        <v>788427</v>
      </c>
      <c r="AH842" s="363">
        <v>821101</v>
      </c>
      <c r="AI842" s="363">
        <v>754710</v>
      </c>
      <c r="AJ842" s="364">
        <f t="shared" si="69"/>
        <v>2745396</v>
      </c>
      <c r="AK842" s="365"/>
      <c r="AL842" s="365"/>
      <c r="AM842" s="365">
        <v>60650.534999999996</v>
      </c>
      <c r="AN842" s="365">
        <v>130563.6768</v>
      </c>
      <c r="AO842" s="365">
        <v>135645.72</v>
      </c>
      <c r="AP842" s="365">
        <v>134111.967</v>
      </c>
      <c r="AQ842" s="366">
        <f t="shared" si="70"/>
        <v>460971.89880000002</v>
      </c>
      <c r="AR842" s="288">
        <f t="shared" si="71"/>
        <v>0.16790725228710177</v>
      </c>
      <c r="AS842" s="357" t="s">
        <v>1497</v>
      </c>
    </row>
    <row r="843" spans="1:45" hidden="1">
      <c r="A843" s="343">
        <v>958</v>
      </c>
      <c r="B843" s="343" t="s">
        <v>2532</v>
      </c>
      <c r="C843" s="343" t="s">
        <v>2533</v>
      </c>
      <c r="D843" s="343">
        <v>965</v>
      </c>
      <c r="E843" s="345" t="s">
        <v>52</v>
      </c>
      <c r="F843" s="345" t="s">
        <v>1537</v>
      </c>
      <c r="G843" s="352" t="s">
        <v>1041</v>
      </c>
      <c r="H843" s="343" t="s">
        <v>52</v>
      </c>
      <c r="I843" s="343" t="s">
        <v>52</v>
      </c>
      <c r="J843" s="346">
        <v>723334</v>
      </c>
      <c r="K843" s="347">
        <v>-4.1049895790961168E-2</v>
      </c>
      <c r="L843" s="346"/>
      <c r="M843" s="346"/>
      <c r="N843" s="346">
        <v>351951</v>
      </c>
      <c r="O843" s="346">
        <v>801280</v>
      </c>
      <c r="P843" s="346">
        <v>1016771</v>
      </c>
      <c r="Q843" s="346"/>
      <c r="R843" s="346"/>
      <c r="S843" s="346">
        <v>-30172.958688379891</v>
      </c>
      <c r="T843" s="346">
        <v>-34640.007868743938</v>
      </c>
      <c r="U843" s="346">
        <v>-24265.389409053489</v>
      </c>
      <c r="V843" s="353">
        <f t="shared" si="67"/>
        <v>0.15894960490446769</v>
      </c>
      <c r="W843" s="288"/>
      <c r="X843" s="288"/>
      <c r="Y843" s="288">
        <v>0.16703044935389516</v>
      </c>
      <c r="Z843" s="288">
        <v>0.16188048984467029</v>
      </c>
      <c r="AA843" s="288">
        <v>0.14423026717258336</v>
      </c>
      <c r="AB843" s="288">
        <v>0.16265721324672197</v>
      </c>
      <c r="AC843" s="345" t="str">
        <f t="shared" si="68"/>
        <v>Dhaka FR Non-PNP</v>
      </c>
      <c r="AD843" s="363"/>
      <c r="AE843" s="363"/>
      <c r="AF843" s="363">
        <v>351951</v>
      </c>
      <c r="AG843" s="363">
        <v>801280</v>
      </c>
      <c r="AH843" s="363">
        <v>1016771</v>
      </c>
      <c r="AI843" s="363">
        <v>742735</v>
      </c>
      <c r="AJ843" s="364">
        <f t="shared" si="69"/>
        <v>2912737</v>
      </c>
      <c r="AK843" s="365"/>
      <c r="AL843" s="365"/>
      <c r="AM843" s="365">
        <v>56164.438000000002</v>
      </c>
      <c r="AN843" s="365">
        <v>129727.0701</v>
      </c>
      <c r="AO843" s="365">
        <v>146618.52239999999</v>
      </c>
      <c r="AP843" s="365">
        <v>120681.1125</v>
      </c>
      <c r="AQ843" s="366">
        <f t="shared" si="70"/>
        <v>453191.14299999998</v>
      </c>
      <c r="AR843" s="288">
        <f t="shared" si="71"/>
        <v>0.15558944834360258</v>
      </c>
      <c r="AS843" s="357" t="s">
        <v>1497</v>
      </c>
    </row>
    <row r="844" spans="1:45" hidden="1">
      <c r="A844" s="343">
        <v>954</v>
      </c>
      <c r="B844" s="343" t="s">
        <v>2534</v>
      </c>
      <c r="C844" s="343" t="s">
        <v>2535</v>
      </c>
      <c r="D844" s="343">
        <v>1440</v>
      </c>
      <c r="E844" s="345" t="s">
        <v>52</v>
      </c>
      <c r="F844" s="345" t="s">
        <v>1537</v>
      </c>
      <c r="G844" s="352" t="s">
        <v>1041</v>
      </c>
      <c r="H844" s="343" t="s">
        <v>52</v>
      </c>
      <c r="I844" s="343" t="s">
        <v>52</v>
      </c>
      <c r="J844" s="346">
        <v>1084169.6666666667</v>
      </c>
      <c r="K844" s="347">
        <v>4.2023339626657462E-2</v>
      </c>
      <c r="L844" s="346"/>
      <c r="M844" s="346"/>
      <c r="N844" s="346">
        <v>506939</v>
      </c>
      <c r="O844" s="346">
        <v>1266917</v>
      </c>
      <c r="P844" s="346">
        <v>1478653</v>
      </c>
      <c r="Q844" s="346"/>
      <c r="R844" s="346"/>
      <c r="S844" s="346">
        <v>2137.5051497533423</v>
      </c>
      <c r="T844" s="346">
        <v>60205.85669514726</v>
      </c>
      <c r="U844" s="346">
        <v>74337.928500859474</v>
      </c>
      <c r="V844" s="353">
        <f t="shared" si="67"/>
        <v>0.16362226988310311</v>
      </c>
      <c r="W844" s="288"/>
      <c r="X844" s="288"/>
      <c r="Y844" s="288">
        <v>0.16287541949212897</v>
      </c>
      <c r="Z844" s="288">
        <v>0.16365304684615245</v>
      </c>
      <c r="AA844" s="288">
        <v>0.15520126557493666</v>
      </c>
      <c r="AB844" s="288">
        <v>0.17275934761919434</v>
      </c>
      <c r="AC844" s="345" t="str">
        <f t="shared" si="68"/>
        <v>Dhaka FR Non-PNP</v>
      </c>
      <c r="AD844" s="363"/>
      <c r="AE844" s="363"/>
      <c r="AF844" s="363">
        <v>506939</v>
      </c>
      <c r="AG844" s="363">
        <v>1266917</v>
      </c>
      <c r="AH844" s="363">
        <v>1478653</v>
      </c>
      <c r="AI844" s="363">
        <v>1250567</v>
      </c>
      <c r="AJ844" s="364">
        <f t="shared" si="69"/>
        <v>4503076</v>
      </c>
      <c r="AK844" s="365"/>
      <c r="AL844" s="365"/>
      <c r="AM844" s="365">
        <v>82479.138000000006</v>
      </c>
      <c r="AN844" s="365">
        <v>207394.14920000001</v>
      </c>
      <c r="AO844" s="365">
        <v>229782.36540000001</v>
      </c>
      <c r="AP844" s="365">
        <v>216594.394</v>
      </c>
      <c r="AQ844" s="366">
        <f t="shared" si="70"/>
        <v>736250.0466</v>
      </c>
      <c r="AR844" s="288">
        <f t="shared" si="71"/>
        <v>0.16349936057041897</v>
      </c>
      <c r="AS844" s="357" t="s">
        <v>1497</v>
      </c>
    </row>
    <row r="845" spans="1:45" hidden="1">
      <c r="A845" s="343">
        <v>956</v>
      </c>
      <c r="B845" s="343" t="s">
        <v>2536</v>
      </c>
      <c r="C845" s="343" t="s">
        <v>2537</v>
      </c>
      <c r="D845" s="343">
        <v>990</v>
      </c>
      <c r="E845" s="345" t="s">
        <v>52</v>
      </c>
      <c r="F845" s="345" t="s">
        <v>1537</v>
      </c>
      <c r="G845" s="352" t="s">
        <v>1041</v>
      </c>
      <c r="H845" s="343" t="s">
        <v>52</v>
      </c>
      <c r="I845" s="343" t="s">
        <v>52</v>
      </c>
      <c r="J845" s="346">
        <v>860064.33333333337</v>
      </c>
      <c r="K845" s="347">
        <v>-2.6794091182405368E-2</v>
      </c>
      <c r="L845" s="346"/>
      <c r="M845" s="346"/>
      <c r="N845" s="346">
        <v>554597</v>
      </c>
      <c r="O845" s="346">
        <v>987526</v>
      </c>
      <c r="P845" s="346">
        <v>1038070</v>
      </c>
      <c r="Q845" s="346"/>
      <c r="R845" s="346"/>
      <c r="S845" s="346">
        <v>-10435.177408602482</v>
      </c>
      <c r="T845" s="346">
        <v>-27611.289117736451</v>
      </c>
      <c r="U845" s="346">
        <v>-31087.459983865119</v>
      </c>
      <c r="V845" s="353">
        <f t="shared" si="67"/>
        <v>0.15429702334252077</v>
      </c>
      <c r="W845" s="288"/>
      <c r="X845" s="288"/>
      <c r="Y845" s="288">
        <v>0.15670778624894932</v>
      </c>
      <c r="Z845" s="288">
        <v>0.15420211540991649</v>
      </c>
      <c r="AA845" s="288">
        <v>0.14525225890553695</v>
      </c>
      <c r="AB845" s="288">
        <v>0.16102593280568039</v>
      </c>
      <c r="AC845" s="345" t="str">
        <f t="shared" si="68"/>
        <v>Dhaka FR Non-PNP</v>
      </c>
      <c r="AD845" s="363"/>
      <c r="AE845" s="363"/>
      <c r="AF845" s="363">
        <v>554597</v>
      </c>
      <c r="AG845" s="363">
        <v>987526</v>
      </c>
      <c r="AH845" s="363">
        <v>1038070</v>
      </c>
      <c r="AI845" s="363">
        <v>841521</v>
      </c>
      <c r="AJ845" s="364">
        <f t="shared" si="69"/>
        <v>3421714</v>
      </c>
      <c r="AK845" s="365"/>
      <c r="AL845" s="365"/>
      <c r="AM845" s="365">
        <v>81705.667699999991</v>
      </c>
      <c r="AN845" s="365">
        <v>152276.66339999999</v>
      </c>
      <c r="AO845" s="365">
        <v>152077.40149999998</v>
      </c>
      <c r="AP845" s="365">
        <v>135568.872</v>
      </c>
      <c r="AQ845" s="366">
        <f t="shared" si="70"/>
        <v>521628.60459999996</v>
      </c>
      <c r="AR845" s="288">
        <f t="shared" si="71"/>
        <v>0.15244658220996846</v>
      </c>
      <c r="AS845" s="357" t="s">
        <v>1497</v>
      </c>
    </row>
    <row r="846" spans="1:45" hidden="1">
      <c r="A846" s="343">
        <v>959</v>
      </c>
      <c r="B846" s="343" t="s">
        <v>2540</v>
      </c>
      <c r="C846" s="343" t="s">
        <v>2541</v>
      </c>
      <c r="D846" s="343">
        <v>2326</v>
      </c>
      <c r="E846" s="345" t="s">
        <v>52</v>
      </c>
      <c r="F846" s="345" t="s">
        <v>1537</v>
      </c>
      <c r="G846" s="352" t="s">
        <v>1041</v>
      </c>
      <c r="H846" s="343" t="s">
        <v>98</v>
      </c>
      <c r="I846" s="343" t="s">
        <v>52</v>
      </c>
      <c r="J846" s="346">
        <v>969955</v>
      </c>
      <c r="K846" s="347">
        <v>6.9254510156938976E-3</v>
      </c>
      <c r="L846" s="346"/>
      <c r="M846" s="346"/>
      <c r="N846" s="346">
        <v>436520</v>
      </c>
      <c r="O846" s="346">
        <v>1075857</v>
      </c>
      <c r="P846" s="346">
        <v>1397488</v>
      </c>
      <c r="Q846" s="346"/>
      <c r="R846" s="346"/>
      <c r="S846" s="346">
        <v>-2826.4439058018179</v>
      </c>
      <c r="T846" s="346">
        <v>3906.122415336984</v>
      </c>
      <c r="U846" s="346">
        <v>19072.449010246957</v>
      </c>
      <c r="V846" s="353">
        <f t="shared" si="67"/>
        <v>0.16420450073875992</v>
      </c>
      <c r="W846" s="288"/>
      <c r="X846" s="288"/>
      <c r="Y846" s="288">
        <v>0.16607005175772518</v>
      </c>
      <c r="Z846" s="288">
        <v>0.16414063933471468</v>
      </c>
      <c r="AA846" s="288">
        <v>0.15278862303991361</v>
      </c>
      <c r="AB846" s="288">
        <v>0.17381868882268628</v>
      </c>
      <c r="AC846" s="345" t="str">
        <f t="shared" si="68"/>
        <v>Dhaka FR Non-PNP</v>
      </c>
      <c r="AD846" s="363"/>
      <c r="AE846" s="363"/>
      <c r="AF846" s="363">
        <v>436520</v>
      </c>
      <c r="AG846" s="363">
        <v>1075857</v>
      </c>
      <c r="AH846" s="363">
        <v>1397488</v>
      </c>
      <c r="AI846" s="363">
        <v>868805</v>
      </c>
      <c r="AJ846" s="364">
        <f t="shared" si="69"/>
        <v>3778670</v>
      </c>
      <c r="AK846" s="365"/>
      <c r="AL846" s="365"/>
      <c r="AM846" s="365">
        <v>63189.250200000002</v>
      </c>
      <c r="AN846" s="365">
        <v>176547.96959999998</v>
      </c>
      <c r="AO846" s="365">
        <v>204592.38959999999</v>
      </c>
      <c r="AP846" s="365">
        <v>150997.09240000002</v>
      </c>
      <c r="AQ846" s="366">
        <f t="shared" si="70"/>
        <v>595326.70179999992</v>
      </c>
      <c r="AR846" s="288">
        <f t="shared" si="71"/>
        <v>0.15754927045759484</v>
      </c>
      <c r="AS846" s="357" t="s">
        <v>1497</v>
      </c>
    </row>
    <row r="847" spans="1:45" hidden="1">
      <c r="A847" s="343">
        <v>962</v>
      </c>
      <c r="B847" s="343" t="s">
        <v>2542</v>
      </c>
      <c r="C847" s="343" t="s">
        <v>2543</v>
      </c>
      <c r="D847" s="343">
        <v>2268</v>
      </c>
      <c r="E847" s="345" t="s">
        <v>52</v>
      </c>
      <c r="F847" s="345" t="s">
        <v>1537</v>
      </c>
      <c r="G847" s="352" t="s">
        <v>1041</v>
      </c>
      <c r="H847" s="343" t="s">
        <v>52</v>
      </c>
      <c r="I847" s="343" t="s">
        <v>52</v>
      </c>
      <c r="J847" s="346">
        <v>1451480</v>
      </c>
      <c r="K847" s="347">
        <v>1.1213831211781072E-2</v>
      </c>
      <c r="L847" s="346"/>
      <c r="M847" s="346"/>
      <c r="N847" s="346">
        <v>543321</v>
      </c>
      <c r="O847" s="346">
        <v>1710891</v>
      </c>
      <c r="P847" s="346">
        <v>2100228</v>
      </c>
      <c r="Q847" s="346"/>
      <c r="R847" s="346"/>
      <c r="S847" s="346">
        <v>8688.5521806826873</v>
      </c>
      <c r="T847" s="346">
        <v>858.64447049115552</v>
      </c>
      <c r="U847" s="346">
        <v>39282.75853065413</v>
      </c>
      <c r="V847" s="353">
        <f t="shared" si="67"/>
        <v>0.15625977166994082</v>
      </c>
      <c r="W847" s="288"/>
      <c r="X847" s="288"/>
      <c r="Y847" s="288">
        <v>0.16055769297520384</v>
      </c>
      <c r="Z847" s="288">
        <v>0.14838519301245251</v>
      </c>
      <c r="AA847" s="288">
        <v>0.14680641525980606</v>
      </c>
      <c r="AB847" s="288">
        <v>0.16928978543230092</v>
      </c>
      <c r="AC847" s="345" t="str">
        <f t="shared" si="68"/>
        <v>Dhaka FR Non-PNP</v>
      </c>
      <c r="AD847" s="363"/>
      <c r="AE847" s="363"/>
      <c r="AF847" s="363">
        <v>543321</v>
      </c>
      <c r="AG847" s="363">
        <v>1710891</v>
      </c>
      <c r="AH847" s="363">
        <v>2100228</v>
      </c>
      <c r="AI847" s="363">
        <v>1644636</v>
      </c>
      <c r="AJ847" s="364">
        <f t="shared" si="69"/>
        <v>5999076</v>
      </c>
      <c r="AK847" s="365"/>
      <c r="AL847" s="365"/>
      <c r="AM847" s="365">
        <v>83498.364000000001</v>
      </c>
      <c r="AN847" s="365">
        <v>253896.37280000001</v>
      </c>
      <c r="AO847" s="365">
        <v>306843.31080000004</v>
      </c>
      <c r="AP847" s="365">
        <v>277912.89500000002</v>
      </c>
      <c r="AQ847" s="366">
        <f t="shared" si="70"/>
        <v>922150.94260000007</v>
      </c>
      <c r="AR847" s="288">
        <f t="shared" si="71"/>
        <v>0.15371549595304346</v>
      </c>
      <c r="AS847" s="357" t="s">
        <v>1497</v>
      </c>
    </row>
    <row r="848" spans="1:45" hidden="1">
      <c r="A848" s="343">
        <v>965</v>
      </c>
      <c r="B848" s="343" t="s">
        <v>2544</v>
      </c>
      <c r="C848" s="343" t="s">
        <v>2545</v>
      </c>
      <c r="D848" s="343">
        <v>886</v>
      </c>
      <c r="E848" s="345" t="s">
        <v>107</v>
      </c>
      <c r="F848" s="345" t="s">
        <v>1537</v>
      </c>
      <c r="G848" s="352" t="s">
        <v>1041</v>
      </c>
      <c r="H848" s="343" t="s">
        <v>236</v>
      </c>
      <c r="I848" s="343" t="s">
        <v>1863</v>
      </c>
      <c r="J848" s="346">
        <v>226273.66666666666</v>
      </c>
      <c r="K848" s="347">
        <v>-0.21000221586927686</v>
      </c>
      <c r="L848" s="346"/>
      <c r="M848" s="346"/>
      <c r="N848" s="346">
        <v>39289</v>
      </c>
      <c r="O848" s="346">
        <v>269402</v>
      </c>
      <c r="P848" s="346">
        <v>370130</v>
      </c>
      <c r="Q848" s="346"/>
      <c r="R848" s="346"/>
      <c r="S848" s="346">
        <v>-13646.708093156962</v>
      </c>
      <c r="T848" s="346">
        <v>-52077.301191135732</v>
      </c>
      <c r="U848" s="346">
        <v>-76829.904894305699</v>
      </c>
      <c r="V848" s="353">
        <f t="shared" si="67"/>
        <v>0.13974392077799791</v>
      </c>
      <c r="W848" s="288"/>
      <c r="X848" s="288"/>
      <c r="Y848" s="288">
        <v>0.15400909104512023</v>
      </c>
      <c r="Z848" s="288">
        <v>0.14557604853382486</v>
      </c>
      <c r="AA848" s="288">
        <v>0.13057491842495461</v>
      </c>
      <c r="AB848" s="288">
        <v>0.12881562510809191</v>
      </c>
      <c r="AC848" s="345" t="str">
        <f t="shared" si="68"/>
        <v>Rajshahi FR Non-PNP</v>
      </c>
      <c r="AD848" s="363"/>
      <c r="AE848" s="363"/>
      <c r="AF848" s="363">
        <v>39289</v>
      </c>
      <c r="AG848" s="363">
        <v>269402</v>
      </c>
      <c r="AH848" s="363">
        <v>370130</v>
      </c>
      <c r="AI848" s="363">
        <v>302997</v>
      </c>
      <c r="AJ848" s="364">
        <f t="shared" si="69"/>
        <v>981818</v>
      </c>
      <c r="AK848" s="365"/>
      <c r="AL848" s="365"/>
      <c r="AM848" s="365"/>
      <c r="AN848" s="365">
        <v>39224.931199999999</v>
      </c>
      <c r="AO848" s="365">
        <v>48375.860300000008</v>
      </c>
      <c r="AP848" s="365">
        <v>39086.484000000004</v>
      </c>
      <c r="AQ848" s="366">
        <f t="shared" si="70"/>
        <v>126687.27550000002</v>
      </c>
      <c r="AR848" s="288">
        <f t="shared" si="71"/>
        <v>0.12903336005247409</v>
      </c>
      <c r="AS848" s="357" t="s">
        <v>1499</v>
      </c>
    </row>
    <row r="849" spans="1:45" hidden="1">
      <c r="A849" s="343">
        <v>709</v>
      </c>
      <c r="B849" s="343" t="s">
        <v>2546</v>
      </c>
      <c r="C849" s="343" t="s">
        <v>2547</v>
      </c>
      <c r="D849" s="343">
        <v>1071</v>
      </c>
      <c r="E849" s="345" t="s">
        <v>389</v>
      </c>
      <c r="F849" s="345" t="s">
        <v>1537</v>
      </c>
      <c r="G849" s="352" t="s">
        <v>1041</v>
      </c>
      <c r="H849" s="343" t="s">
        <v>323</v>
      </c>
      <c r="I849" s="343" t="s">
        <v>1863</v>
      </c>
      <c r="J849" s="346">
        <v>354645.6</v>
      </c>
      <c r="K849" s="347">
        <v>-2.3276686137916849E-2</v>
      </c>
      <c r="L849" s="346">
        <v>0</v>
      </c>
      <c r="M849" s="346">
        <v>0</v>
      </c>
      <c r="N849" s="346">
        <v>10136</v>
      </c>
      <c r="O849" s="346">
        <v>744801</v>
      </c>
      <c r="P849" s="346">
        <v>1018291</v>
      </c>
      <c r="Q849" s="346">
        <v>-1606.3333333333333</v>
      </c>
      <c r="R849" s="346">
        <v>-1606.3333333333333</v>
      </c>
      <c r="S849" s="346">
        <v>-1532.4911909859982</v>
      </c>
      <c r="T849" s="346">
        <v>-17252.929945266427</v>
      </c>
      <c r="U849" s="346">
        <v>-19276.783804046921</v>
      </c>
      <c r="V849" s="353">
        <f t="shared" si="67"/>
        <v>0.11148241362592552</v>
      </c>
      <c r="W849" s="288"/>
      <c r="X849" s="288"/>
      <c r="Y849" s="288">
        <v>2.0073030509624987E-2</v>
      </c>
      <c r="Z849" s="288">
        <v>0.15281168765487674</v>
      </c>
      <c r="AA849" s="288">
        <v>0.13719097863883348</v>
      </c>
      <c r="AB849" s="288">
        <v>0.13585395770036685</v>
      </c>
      <c r="AC849" s="345" t="str">
        <f t="shared" si="68"/>
        <v>Rangpur FR Non-PNP</v>
      </c>
      <c r="AD849" s="363"/>
      <c r="AE849" s="363"/>
      <c r="AF849" s="363">
        <v>10136</v>
      </c>
      <c r="AG849" s="363">
        <v>744801</v>
      </c>
      <c r="AH849" s="363">
        <v>1018291</v>
      </c>
      <c r="AI849" s="363">
        <v>823883</v>
      </c>
      <c r="AJ849" s="364">
        <f t="shared" si="69"/>
        <v>2597111</v>
      </c>
      <c r="AK849" s="365"/>
      <c r="AL849" s="365"/>
      <c r="AM849" s="365"/>
      <c r="AN849" s="365">
        <v>113730.96</v>
      </c>
      <c r="AO849" s="365">
        <v>140523.88200000001</v>
      </c>
      <c r="AP849" s="365">
        <v>111883.31140000001</v>
      </c>
      <c r="AQ849" s="366">
        <f t="shared" si="70"/>
        <v>366138.15340000001</v>
      </c>
      <c r="AR849" s="288">
        <f t="shared" si="71"/>
        <v>0.1409790160682389</v>
      </c>
      <c r="AS849" s="357" t="s">
        <v>1501</v>
      </c>
    </row>
    <row r="850" spans="1:45" hidden="1">
      <c r="A850" s="343">
        <v>960</v>
      </c>
      <c r="B850" s="343" t="s">
        <v>2548</v>
      </c>
      <c r="C850" s="343" t="s">
        <v>2549</v>
      </c>
      <c r="D850" s="343">
        <v>1212</v>
      </c>
      <c r="E850" s="345" t="s">
        <v>52</v>
      </c>
      <c r="F850" s="345" t="s">
        <v>1537</v>
      </c>
      <c r="G850" s="352" t="s">
        <v>1041</v>
      </c>
      <c r="H850" s="343" t="s">
        <v>52</v>
      </c>
      <c r="I850" s="343" t="s">
        <v>52</v>
      </c>
      <c r="J850" s="346">
        <v>907851.66666666663</v>
      </c>
      <c r="K850" s="347">
        <v>3.7884740436470339E-2</v>
      </c>
      <c r="L850" s="346"/>
      <c r="M850" s="346"/>
      <c r="N850" s="346">
        <v>472</v>
      </c>
      <c r="O850" s="346">
        <v>1050347</v>
      </c>
      <c r="P850" s="346">
        <v>1672736</v>
      </c>
      <c r="Q850" s="346"/>
      <c r="R850" s="346"/>
      <c r="S850" s="346">
        <v>-389.8092600422832</v>
      </c>
      <c r="T850" s="346">
        <v>49526.307520111499</v>
      </c>
      <c r="U850" s="346">
        <v>54044.675979381747</v>
      </c>
      <c r="V850" s="353">
        <f t="shared" si="67"/>
        <v>0.18191946338958859</v>
      </c>
      <c r="W850" s="288"/>
      <c r="X850" s="288"/>
      <c r="Y850" s="288">
        <v>0.25543340380549684</v>
      </c>
      <c r="Z850" s="288">
        <v>0.16504411737853475</v>
      </c>
      <c r="AA850" s="288">
        <v>0.14693527358067815</v>
      </c>
      <c r="AB850" s="288">
        <v>0.16026505879364464</v>
      </c>
      <c r="AC850" s="345" t="str">
        <f t="shared" si="68"/>
        <v>Dhaka FR Non-PNP</v>
      </c>
      <c r="AD850" s="363"/>
      <c r="AE850" s="363"/>
      <c r="AF850" s="363">
        <v>472</v>
      </c>
      <c r="AG850" s="363">
        <v>1050347</v>
      </c>
      <c r="AH850" s="363">
        <v>1672736</v>
      </c>
      <c r="AI850" s="363">
        <v>1259663</v>
      </c>
      <c r="AJ850" s="364">
        <f t="shared" si="69"/>
        <v>3983218</v>
      </c>
      <c r="AK850" s="365"/>
      <c r="AL850" s="365"/>
      <c r="AM850" s="365"/>
      <c r="AN850" s="365">
        <v>174987.81020000001</v>
      </c>
      <c r="AO850" s="365">
        <v>242546.71999999997</v>
      </c>
      <c r="AP850" s="365">
        <v>201506.4</v>
      </c>
      <c r="AQ850" s="366">
        <f t="shared" si="70"/>
        <v>619040.93019999994</v>
      </c>
      <c r="AR850" s="288">
        <f t="shared" si="71"/>
        <v>0.15541226470657643</v>
      </c>
      <c r="AS850" s="357" t="s">
        <v>1497</v>
      </c>
    </row>
    <row r="851" spans="1:45" hidden="1">
      <c r="A851" s="343">
        <v>968</v>
      </c>
      <c r="B851" s="343" t="s">
        <v>2550</v>
      </c>
      <c r="C851" s="343" t="s">
        <v>2551</v>
      </c>
      <c r="D851" s="343">
        <v>1038</v>
      </c>
      <c r="E851" s="345" t="s">
        <v>52</v>
      </c>
      <c r="F851" s="345" t="s">
        <v>1537</v>
      </c>
      <c r="G851" s="352" t="s">
        <v>1041</v>
      </c>
      <c r="H851" s="343" t="s">
        <v>98</v>
      </c>
      <c r="I851" s="343" t="s">
        <v>52</v>
      </c>
      <c r="J851" s="346">
        <v>672189</v>
      </c>
      <c r="K851" s="347">
        <v>1.7785779097811722E-2</v>
      </c>
      <c r="L851" s="346"/>
      <c r="M851" s="346"/>
      <c r="N851" s="346">
        <v>824</v>
      </c>
      <c r="O851" s="346">
        <v>897766</v>
      </c>
      <c r="P851" s="346">
        <v>1117977</v>
      </c>
      <c r="Q851" s="346"/>
      <c r="R851" s="346"/>
      <c r="S851" s="346">
        <v>-88.50355662650604</v>
      </c>
      <c r="T851" s="346">
        <v>3249.1056348704442</v>
      </c>
      <c r="U851" s="346">
        <v>32705.613119692949</v>
      </c>
      <c r="V851" s="353">
        <f t="shared" si="67"/>
        <v>0.16955706676845214</v>
      </c>
      <c r="W851" s="288"/>
      <c r="X851" s="288"/>
      <c r="Y851" s="288"/>
      <c r="Z851" s="288">
        <v>0.17143155327099674</v>
      </c>
      <c r="AA851" s="288">
        <v>0.15483577744829077</v>
      </c>
      <c r="AB851" s="288">
        <v>0.18240386958606888</v>
      </c>
      <c r="AC851" s="345" t="str">
        <f t="shared" si="68"/>
        <v>Dhaka FR Non-PNP</v>
      </c>
      <c r="AD851" s="363"/>
      <c r="AE851" s="363"/>
      <c r="AF851" s="363">
        <v>824</v>
      </c>
      <c r="AG851" s="363">
        <v>897766</v>
      </c>
      <c r="AH851" s="363">
        <v>1117977</v>
      </c>
      <c r="AI851" s="363">
        <v>1127567</v>
      </c>
      <c r="AJ851" s="364">
        <f t="shared" si="69"/>
        <v>3144134</v>
      </c>
      <c r="AK851" s="365"/>
      <c r="AL851" s="365"/>
      <c r="AM851" s="365"/>
      <c r="AN851" s="365">
        <v>153877.09239999999</v>
      </c>
      <c r="AO851" s="365">
        <v>173174.6373</v>
      </c>
      <c r="AP851" s="365">
        <v>205535.4111</v>
      </c>
      <c r="AQ851" s="366">
        <f t="shared" si="70"/>
        <v>532587.14080000005</v>
      </c>
      <c r="AR851" s="288">
        <f t="shared" si="71"/>
        <v>0.16939072596778637</v>
      </c>
      <c r="AS851" s="357" t="s">
        <v>1497</v>
      </c>
    </row>
    <row r="852" spans="1:45" hidden="1">
      <c r="A852" s="343">
        <v>966</v>
      </c>
      <c r="B852" s="343" t="s">
        <v>2552</v>
      </c>
      <c r="C852" s="343" t="s">
        <v>2553</v>
      </c>
      <c r="D852" s="343">
        <v>1284</v>
      </c>
      <c r="E852" s="345" t="s">
        <v>189</v>
      </c>
      <c r="F852" s="345" t="s">
        <v>1537</v>
      </c>
      <c r="G852" s="352" t="s">
        <v>1041</v>
      </c>
      <c r="H852" s="343" t="s">
        <v>189</v>
      </c>
      <c r="I852" s="343" t="s">
        <v>1863</v>
      </c>
      <c r="J852" s="346">
        <v>701522</v>
      </c>
      <c r="K852" s="347">
        <v>4.3326436705793027E-4</v>
      </c>
      <c r="L852" s="346"/>
      <c r="M852" s="346"/>
      <c r="N852" s="346">
        <v>62435</v>
      </c>
      <c r="O852" s="346">
        <v>981048</v>
      </c>
      <c r="P852" s="346">
        <v>1061083</v>
      </c>
      <c r="Q852" s="346"/>
      <c r="R852" s="346"/>
      <c r="S852" s="346">
        <v>7011.7591393971179</v>
      </c>
      <c r="T852" s="346">
        <v>1128.8947858642496</v>
      </c>
      <c r="U852" s="346">
        <v>-7228.8204693397274</v>
      </c>
      <c r="V852" s="353">
        <f t="shared" si="67"/>
        <v>0.17317006641348207</v>
      </c>
      <c r="W852" s="288"/>
      <c r="X852" s="288"/>
      <c r="Y852" s="288">
        <v>0.19510848988006507</v>
      </c>
      <c r="Z852" s="288">
        <v>0.1587872134621589</v>
      </c>
      <c r="AA852" s="288">
        <v>0.16294299427486952</v>
      </c>
      <c r="AB852" s="288">
        <v>0.17584156803683468</v>
      </c>
      <c r="AC852" s="345" t="str">
        <f t="shared" si="68"/>
        <v>Barishal FR Non-PNP</v>
      </c>
      <c r="AD852" s="363"/>
      <c r="AE852" s="363"/>
      <c r="AF852" s="363">
        <v>62435</v>
      </c>
      <c r="AG852" s="363">
        <v>981048</v>
      </c>
      <c r="AH852" s="363">
        <v>1061083</v>
      </c>
      <c r="AI852" s="363">
        <v>917780</v>
      </c>
      <c r="AJ852" s="364">
        <f t="shared" si="69"/>
        <v>3022346</v>
      </c>
      <c r="AK852" s="365"/>
      <c r="AL852" s="365"/>
      <c r="AM852" s="365"/>
      <c r="AN852" s="365">
        <v>155790.58119999999</v>
      </c>
      <c r="AO852" s="365">
        <v>173274.6906</v>
      </c>
      <c r="AP852" s="365">
        <v>161253.946</v>
      </c>
      <c r="AQ852" s="366">
        <f t="shared" si="70"/>
        <v>490319.21779999998</v>
      </c>
      <c r="AR852" s="288">
        <f t="shared" si="71"/>
        <v>0.16223133215058766</v>
      </c>
      <c r="AS852" s="357" t="s">
        <v>1495</v>
      </c>
    </row>
    <row r="853" spans="1:45" hidden="1">
      <c r="A853" s="343">
        <v>955</v>
      </c>
      <c r="B853" s="343" t="s">
        <v>2554</v>
      </c>
      <c r="C853" s="343" t="s">
        <v>2555</v>
      </c>
      <c r="D853" s="343">
        <v>1288</v>
      </c>
      <c r="E853" s="345" t="s">
        <v>52</v>
      </c>
      <c r="F853" s="345" t="s">
        <v>1537</v>
      </c>
      <c r="G853" s="352" t="s">
        <v>1041</v>
      </c>
      <c r="H853" s="343" t="s">
        <v>52</v>
      </c>
      <c r="I853" s="343" t="s">
        <v>52</v>
      </c>
      <c r="J853" s="346">
        <v>714190</v>
      </c>
      <c r="K853" s="347">
        <v>-1.0534117608299396E-2</v>
      </c>
      <c r="L853" s="346"/>
      <c r="M853" s="346"/>
      <c r="N853" s="346">
        <v>800</v>
      </c>
      <c r="O853" s="346">
        <v>1055418</v>
      </c>
      <c r="P853" s="346">
        <v>1086352</v>
      </c>
      <c r="Q853" s="346"/>
      <c r="R853" s="346"/>
      <c r="S853" s="346">
        <v>75.495111355238151</v>
      </c>
      <c r="T853" s="346">
        <v>-14567.999855850183</v>
      </c>
      <c r="U853" s="346">
        <v>-8077.5796195190924</v>
      </c>
      <c r="V853" s="353">
        <f t="shared" si="67"/>
        <v>0.15511146850509483</v>
      </c>
      <c r="W853" s="288"/>
      <c r="X853" s="288"/>
      <c r="Y853" s="288">
        <v>0.16488564865674615</v>
      </c>
      <c r="Z853" s="288">
        <v>0.15224686835911697</v>
      </c>
      <c r="AA853" s="288">
        <v>0.14286547479964937</v>
      </c>
      <c r="AB853" s="288">
        <v>0.16044788220486683</v>
      </c>
      <c r="AC853" s="345" t="str">
        <f t="shared" si="68"/>
        <v>Dhaka FR Non-PNP</v>
      </c>
      <c r="AD853" s="363"/>
      <c r="AE853" s="363"/>
      <c r="AF853" s="363">
        <v>800</v>
      </c>
      <c r="AG853" s="363">
        <v>1055418</v>
      </c>
      <c r="AH853" s="363">
        <v>1086352</v>
      </c>
      <c r="AI853" s="363">
        <v>946015</v>
      </c>
      <c r="AJ853" s="364">
        <f t="shared" si="69"/>
        <v>3088585</v>
      </c>
      <c r="AK853" s="365"/>
      <c r="AL853" s="365"/>
      <c r="AM853" s="365"/>
      <c r="AN853" s="365">
        <v>160634.46739999999</v>
      </c>
      <c r="AO853" s="365">
        <v>154479.39659999998</v>
      </c>
      <c r="AP853" s="365">
        <v>151642.67790000001</v>
      </c>
      <c r="AQ853" s="366">
        <f t="shared" si="70"/>
        <v>466756.54189999995</v>
      </c>
      <c r="AR853" s="288">
        <f t="shared" si="71"/>
        <v>0.15112310067555207</v>
      </c>
      <c r="AS853" s="357" t="s">
        <v>1497</v>
      </c>
    </row>
    <row r="854" spans="1:45" hidden="1">
      <c r="A854" s="343">
        <v>974</v>
      </c>
      <c r="B854" s="343" t="s">
        <v>2556</v>
      </c>
      <c r="C854" s="343" t="s">
        <v>2557</v>
      </c>
      <c r="D854" s="343">
        <v>200</v>
      </c>
      <c r="E854" s="345" t="s">
        <v>52</v>
      </c>
      <c r="F854" s="345" t="s">
        <v>1537</v>
      </c>
      <c r="G854" s="352" t="s">
        <v>1041</v>
      </c>
      <c r="H854" s="343" t="s">
        <v>52</v>
      </c>
      <c r="I854" s="343" t="s">
        <v>52</v>
      </c>
      <c r="J854" s="346">
        <v>786813.5</v>
      </c>
      <c r="K854" s="347">
        <v>-7.101079751160832E-3</v>
      </c>
      <c r="L854" s="346"/>
      <c r="M854" s="346"/>
      <c r="N854" s="346"/>
      <c r="O854" s="346">
        <v>37413</v>
      </c>
      <c r="P854" s="346">
        <v>1536214</v>
      </c>
      <c r="Q854" s="346"/>
      <c r="R854" s="346"/>
      <c r="S854" s="346"/>
      <c r="T854" s="346">
        <v>-17029.507360435593</v>
      </c>
      <c r="U854" s="346">
        <v>5855.0565348556265</v>
      </c>
      <c r="V854" s="353">
        <f t="shared" si="67"/>
        <v>0.18690238542725846</v>
      </c>
      <c r="W854" s="288"/>
      <c r="X854" s="288"/>
      <c r="Y854" s="288"/>
      <c r="Z854" s="288">
        <v>0.20183260435537495</v>
      </c>
      <c r="AA854" s="288">
        <v>0.16740461235688003</v>
      </c>
      <c r="AB854" s="288">
        <v>0.19146993956952041</v>
      </c>
      <c r="AC854" s="345" t="str">
        <f t="shared" si="68"/>
        <v>Dhaka FR Non-PNP</v>
      </c>
      <c r="AD854" s="363"/>
      <c r="AE854" s="363"/>
      <c r="AF854" s="363"/>
      <c r="AG854" s="363">
        <v>37413</v>
      </c>
      <c r="AH854" s="363">
        <v>1536214</v>
      </c>
      <c r="AI854" s="363">
        <v>1481663</v>
      </c>
      <c r="AJ854" s="364">
        <f t="shared" si="69"/>
        <v>3055290</v>
      </c>
      <c r="AK854" s="365"/>
      <c r="AL854" s="365"/>
      <c r="AM854" s="365"/>
      <c r="AN854" s="365">
        <v>7550.3470000000007</v>
      </c>
      <c r="AO854" s="365">
        <v>252553.58159999998</v>
      </c>
      <c r="AP854" s="365">
        <v>285192.60000000003</v>
      </c>
      <c r="AQ854" s="366">
        <f t="shared" si="70"/>
        <v>545296.52860000008</v>
      </c>
      <c r="AR854" s="288">
        <f t="shared" si="71"/>
        <v>0.17847619329098058</v>
      </c>
      <c r="AS854" s="357" t="s">
        <v>1497</v>
      </c>
    </row>
    <row r="855" spans="1:45" hidden="1">
      <c r="A855" s="343">
        <v>967</v>
      </c>
      <c r="B855" s="343" t="s">
        <v>2558</v>
      </c>
      <c r="C855" s="343" t="s">
        <v>2559</v>
      </c>
      <c r="D855" s="343">
        <v>2000</v>
      </c>
      <c r="E855" s="345" t="s">
        <v>159</v>
      </c>
      <c r="F855" s="345" t="s">
        <v>1537</v>
      </c>
      <c r="G855" s="352" t="s">
        <v>1041</v>
      </c>
      <c r="H855" s="343" t="s">
        <v>217</v>
      </c>
      <c r="I855" s="343" t="s">
        <v>1863</v>
      </c>
      <c r="J855" s="346">
        <v>1136249.6666666667</v>
      </c>
      <c r="K855" s="347">
        <v>2.481731234508313E-2</v>
      </c>
      <c r="L855" s="346"/>
      <c r="M855" s="346"/>
      <c r="N855" s="346">
        <v>960</v>
      </c>
      <c r="O855" s="346">
        <v>1332567</v>
      </c>
      <c r="P855" s="346">
        <v>2075222</v>
      </c>
      <c r="Q855" s="346"/>
      <c r="R855" s="346"/>
      <c r="S855" s="346">
        <v>56.903599999999969</v>
      </c>
      <c r="T855" s="346">
        <v>6115.0707698088954</v>
      </c>
      <c r="U855" s="346">
        <v>78424.014269180887</v>
      </c>
      <c r="V855" s="353">
        <f t="shared" si="67"/>
        <v>0.15552758751383736</v>
      </c>
      <c r="W855" s="288"/>
      <c r="X855" s="288"/>
      <c r="Y855" s="288">
        <v>0.11398958333333327</v>
      </c>
      <c r="Z855" s="288">
        <v>0.17160418750495407</v>
      </c>
      <c r="AA855" s="288">
        <v>0.16205257422290714</v>
      </c>
      <c r="AB855" s="288">
        <v>0.1744640049941549</v>
      </c>
      <c r="AC855" s="345" t="str">
        <f t="shared" si="68"/>
        <v>Khulna FR Non-PNP</v>
      </c>
      <c r="AD855" s="363"/>
      <c r="AE855" s="363"/>
      <c r="AF855" s="363">
        <v>960</v>
      </c>
      <c r="AG855" s="363">
        <v>1332567</v>
      </c>
      <c r="AH855" s="363">
        <v>2075222</v>
      </c>
      <c r="AI855" s="363">
        <v>1518595</v>
      </c>
      <c r="AJ855" s="364">
        <f t="shared" si="69"/>
        <v>4927344</v>
      </c>
      <c r="AK855" s="365"/>
      <c r="AL855" s="365"/>
      <c r="AM855" s="365"/>
      <c r="AN855" s="365">
        <v>228668.15400000001</v>
      </c>
      <c r="AO855" s="365">
        <v>335563.23570000002</v>
      </c>
      <c r="AP855" s="365">
        <v>264687.97110000002</v>
      </c>
      <c r="AQ855" s="366">
        <f t="shared" si="70"/>
        <v>828919.36080000014</v>
      </c>
      <c r="AR855" s="288">
        <f t="shared" si="71"/>
        <v>0.16822843316805161</v>
      </c>
      <c r="AS855" s="357" t="s">
        <v>1514</v>
      </c>
    </row>
    <row r="856" spans="1:45" hidden="1">
      <c r="A856" s="343">
        <v>928</v>
      </c>
      <c r="B856" s="343" t="s">
        <v>2560</v>
      </c>
      <c r="C856" s="343" t="s">
        <v>2561</v>
      </c>
      <c r="D856" s="343">
        <v>12600</v>
      </c>
      <c r="E856" s="345" t="s">
        <v>52</v>
      </c>
      <c r="F856" s="345" t="s">
        <v>1492</v>
      </c>
      <c r="G856" s="352" t="s">
        <v>1555</v>
      </c>
      <c r="H856" s="343" t="s">
        <v>52</v>
      </c>
      <c r="I856" s="343" t="s">
        <v>52</v>
      </c>
      <c r="J856" s="346">
        <v>9499673.75</v>
      </c>
      <c r="K856" s="347">
        <v>1.8573496607079337E-2</v>
      </c>
      <c r="L856" s="346"/>
      <c r="M856" s="346">
        <v>0</v>
      </c>
      <c r="N856" s="346">
        <v>0</v>
      </c>
      <c r="O856" s="346">
        <v>14781182</v>
      </c>
      <c r="P856" s="346">
        <v>23217513</v>
      </c>
      <c r="Q856" s="346"/>
      <c r="R856" s="346">
        <v>-27547.84</v>
      </c>
      <c r="S856" s="346">
        <v>-273336.44</v>
      </c>
      <c r="T856" s="346">
        <v>537176.06640797434</v>
      </c>
      <c r="U856" s="346">
        <v>469476.84624796826</v>
      </c>
      <c r="V856" s="353">
        <f t="shared" si="67"/>
        <v>0.18053494008442994</v>
      </c>
      <c r="W856" s="288"/>
      <c r="X856" s="288"/>
      <c r="Y856" s="288"/>
      <c r="Z856" s="288">
        <v>0.17275741133097397</v>
      </c>
      <c r="AA856" s="288">
        <v>0.17660274145139254</v>
      </c>
      <c r="AB856" s="288">
        <v>0.19224466747092328</v>
      </c>
      <c r="AC856" s="345" t="str">
        <f t="shared" si="68"/>
        <v>Dhaka OWN PNP</v>
      </c>
      <c r="AD856" s="363"/>
      <c r="AE856" s="363"/>
      <c r="AF856" s="363"/>
      <c r="AG856" s="363">
        <v>14781182</v>
      </c>
      <c r="AH856" s="363">
        <v>23217513</v>
      </c>
      <c r="AI856" s="363">
        <v>18736543</v>
      </c>
      <c r="AJ856" s="364">
        <f t="shared" si="69"/>
        <v>56735238</v>
      </c>
      <c r="AK856" s="365"/>
      <c r="AL856" s="365"/>
      <c r="AM856" s="365"/>
      <c r="AN856" s="365">
        <v>2554188.2496000002</v>
      </c>
      <c r="AO856" s="365">
        <v>4072351.7801999999</v>
      </c>
      <c r="AP856" s="365">
        <v>3599223.2516000001</v>
      </c>
      <c r="AQ856" s="366">
        <f t="shared" si="70"/>
        <v>10225763.281399999</v>
      </c>
      <c r="AR856" s="288">
        <f t="shared" si="71"/>
        <v>0.18023654507979678</v>
      </c>
      <c r="AS856" s="357" t="s">
        <v>1511</v>
      </c>
    </row>
    <row r="857" spans="1:45" hidden="1">
      <c r="A857" s="343">
        <v>971</v>
      </c>
      <c r="B857" s="343" t="s">
        <v>2562</v>
      </c>
      <c r="C857" s="343" t="s">
        <v>2563</v>
      </c>
      <c r="D857" s="343">
        <v>1000</v>
      </c>
      <c r="E857" s="345" t="s">
        <v>52</v>
      </c>
      <c r="F857" s="345" t="s">
        <v>1537</v>
      </c>
      <c r="G857" s="352" t="s">
        <v>1041</v>
      </c>
      <c r="H857" s="343" t="s">
        <v>52</v>
      </c>
      <c r="I857" s="343" t="s">
        <v>52</v>
      </c>
      <c r="J857" s="346">
        <v>1342015</v>
      </c>
      <c r="K857" s="347">
        <v>2.7805341018113324E-2</v>
      </c>
      <c r="L857" s="346"/>
      <c r="M857" s="346"/>
      <c r="N857" s="346"/>
      <c r="O857" s="346">
        <v>1052410</v>
      </c>
      <c r="P857" s="346">
        <v>1631620</v>
      </c>
      <c r="Q857" s="346"/>
      <c r="R857" s="346"/>
      <c r="S857" s="346"/>
      <c r="T857" s="346">
        <v>17685.957377019513</v>
      </c>
      <c r="U857" s="346">
        <v>56944.412075827189</v>
      </c>
      <c r="V857" s="353">
        <f t="shared" si="67"/>
        <v>0.15986715374227775</v>
      </c>
      <c r="W857" s="288"/>
      <c r="X857" s="288"/>
      <c r="Y857" s="288"/>
      <c r="Z857" s="288">
        <v>0.16452801815995749</v>
      </c>
      <c r="AA857" s="288">
        <v>0.15771610710190173</v>
      </c>
      <c r="AB857" s="288">
        <v>0.15735733596497409</v>
      </c>
      <c r="AC857" s="345" t="str">
        <f t="shared" si="68"/>
        <v>Dhaka FR Non-PNP</v>
      </c>
      <c r="AD857" s="363"/>
      <c r="AE857" s="363"/>
      <c r="AF857" s="363"/>
      <c r="AG857" s="363">
        <v>1052410</v>
      </c>
      <c r="AH857" s="363">
        <v>1631620</v>
      </c>
      <c r="AI857" s="363">
        <v>1349588</v>
      </c>
      <c r="AJ857" s="364">
        <f t="shared" si="69"/>
        <v>4033618</v>
      </c>
      <c r="AK857" s="365"/>
      <c r="AL857" s="365"/>
      <c r="AM857" s="365"/>
      <c r="AN857" s="365">
        <v>171016.78750000001</v>
      </c>
      <c r="AO857" s="365">
        <v>257632.95590000003</v>
      </c>
      <c r="AP857" s="365">
        <v>211746.27780000001</v>
      </c>
      <c r="AQ857" s="366">
        <f t="shared" si="70"/>
        <v>640396.02120000008</v>
      </c>
      <c r="AR857" s="288">
        <f t="shared" si="71"/>
        <v>0.15876466765072947</v>
      </c>
      <c r="AS857" s="357" t="s">
        <v>1497</v>
      </c>
    </row>
    <row r="858" spans="1:45" hidden="1">
      <c r="A858" s="343">
        <v>927</v>
      </c>
      <c r="B858" s="343" t="s">
        <v>2564</v>
      </c>
      <c r="C858" s="343" t="s">
        <v>2565</v>
      </c>
      <c r="D858" s="343">
        <v>10200</v>
      </c>
      <c r="E858" s="345" t="s">
        <v>52</v>
      </c>
      <c r="F858" s="345" t="s">
        <v>1492</v>
      </c>
      <c r="G858" s="352" t="s">
        <v>1555</v>
      </c>
      <c r="H858" s="343" t="s">
        <v>52</v>
      </c>
      <c r="I858" s="343" t="s">
        <v>52</v>
      </c>
      <c r="J858" s="346">
        <v>5850206.75</v>
      </c>
      <c r="K858" s="347">
        <v>-9.2858958994537246E-4</v>
      </c>
      <c r="L858" s="346"/>
      <c r="M858" s="346">
        <v>0</v>
      </c>
      <c r="N858" s="346">
        <v>0</v>
      </c>
      <c r="O858" s="346">
        <v>8258328</v>
      </c>
      <c r="P858" s="346">
        <v>15142499</v>
      </c>
      <c r="Q858" s="346"/>
      <c r="R858" s="346">
        <v>-217161.33</v>
      </c>
      <c r="S858" s="346">
        <v>-453410.3</v>
      </c>
      <c r="T858" s="346">
        <v>79541.862928752089</v>
      </c>
      <c r="U858" s="346">
        <v>569300.00272293529</v>
      </c>
      <c r="V858" s="353">
        <f t="shared" si="67"/>
        <v>0.17353625011762522</v>
      </c>
      <c r="W858" s="288"/>
      <c r="X858" s="288"/>
      <c r="Y858" s="288"/>
      <c r="Z858" s="288">
        <v>0.16509344599348816</v>
      </c>
      <c r="AA858" s="288">
        <v>0.16565977725796677</v>
      </c>
      <c r="AB858" s="288">
        <v>0.18985552710142073</v>
      </c>
      <c r="AC858" s="345" t="str">
        <f t="shared" si="68"/>
        <v>Dhaka OWN PNP</v>
      </c>
      <c r="AD858" s="363"/>
      <c r="AE858" s="363"/>
      <c r="AF858" s="363"/>
      <c r="AG858" s="363">
        <v>8258328</v>
      </c>
      <c r="AH858" s="363">
        <v>15142499</v>
      </c>
      <c r="AI858" s="363">
        <v>11336553</v>
      </c>
      <c r="AJ858" s="364">
        <f t="shared" si="69"/>
        <v>34737380</v>
      </c>
      <c r="AK858" s="365"/>
      <c r="AL858" s="365"/>
      <c r="AM858" s="365"/>
      <c r="AN858" s="365">
        <v>1363450.2830000001</v>
      </c>
      <c r="AO858" s="365">
        <v>2562111</v>
      </c>
      <c r="AP858" s="365">
        <v>2150531.0148</v>
      </c>
      <c r="AQ858" s="366">
        <f t="shared" si="70"/>
        <v>6076092.2977999998</v>
      </c>
      <c r="AR858" s="288">
        <f t="shared" si="71"/>
        <v>0.17491510003920849</v>
      </c>
      <c r="AS858" s="357" t="s">
        <v>1511</v>
      </c>
    </row>
    <row r="859" spans="1:45">
      <c r="A859" s="343">
        <v>975</v>
      </c>
      <c r="B859" s="343" t="s">
        <v>2566</v>
      </c>
      <c r="C859" s="343" t="s">
        <v>2567</v>
      </c>
      <c r="D859" s="343">
        <v>2665</v>
      </c>
      <c r="E859" s="345" t="s">
        <v>195</v>
      </c>
      <c r="F859" s="345" t="s">
        <v>1537</v>
      </c>
      <c r="G859" s="352" t="s">
        <v>1041</v>
      </c>
      <c r="H859" s="343" t="s">
        <v>195</v>
      </c>
      <c r="I859" s="343" t="s">
        <v>1863</v>
      </c>
      <c r="J859" s="346">
        <v>2782461.5</v>
      </c>
      <c r="K859" s="347">
        <v>6.9393370028676862E-2</v>
      </c>
      <c r="L859" s="346"/>
      <c r="M859" s="346"/>
      <c r="N859" s="346"/>
      <c r="O859" s="346">
        <v>1793581</v>
      </c>
      <c r="P859" s="346">
        <v>3771342</v>
      </c>
      <c r="Q859" s="346"/>
      <c r="R859" s="346"/>
      <c r="S859" s="346"/>
      <c r="T859" s="346">
        <v>100421.81318098237</v>
      </c>
      <c r="U859" s="346">
        <v>285746.94773911219</v>
      </c>
      <c r="V859" s="353">
        <f t="shared" si="67"/>
        <v>0.17573893677506369</v>
      </c>
      <c r="W859" s="288"/>
      <c r="X859" s="288"/>
      <c r="Y859" s="288"/>
      <c r="Z859" s="288">
        <v>0.17790147173498463</v>
      </c>
      <c r="AA859" s="288">
        <v>0.16932578244100746</v>
      </c>
      <c r="AB859" s="288">
        <v>0.17998955614919893</v>
      </c>
      <c r="AC859" s="345" t="str">
        <f t="shared" si="68"/>
        <v>Chattogram FR Non-PNP</v>
      </c>
      <c r="AD859" s="363"/>
      <c r="AE859" s="363"/>
      <c r="AF859" s="363"/>
      <c r="AG859" s="363">
        <v>1793581</v>
      </c>
      <c r="AH859" s="363">
        <v>3771342</v>
      </c>
      <c r="AI859" s="363">
        <v>3002061</v>
      </c>
      <c r="AJ859" s="364">
        <f t="shared" si="69"/>
        <v>8566984</v>
      </c>
      <c r="AK859" s="365"/>
      <c r="AL859" s="365"/>
      <c r="AM859" s="365"/>
      <c r="AN859" s="365">
        <v>328225.32299999997</v>
      </c>
      <c r="AO859" s="365">
        <v>656590.81630000006</v>
      </c>
      <c r="AP859" s="365">
        <v>540340.02</v>
      </c>
      <c r="AQ859" s="366">
        <f t="shared" si="70"/>
        <v>1525156.1592999999</v>
      </c>
      <c r="AR859" s="288">
        <f t="shared" si="71"/>
        <v>0.17802719828821906</v>
      </c>
      <c r="AS859" s="357" t="s">
        <v>1494</v>
      </c>
    </row>
    <row r="860" spans="1:45" hidden="1">
      <c r="A860" s="343">
        <v>977</v>
      </c>
      <c r="B860" s="343" t="s">
        <v>2568</v>
      </c>
      <c r="C860" s="343" t="s">
        <v>2569</v>
      </c>
      <c r="D860" s="343">
        <v>1163</v>
      </c>
      <c r="E860" s="345" t="s">
        <v>52</v>
      </c>
      <c r="F860" s="345" t="s">
        <v>1537</v>
      </c>
      <c r="G860" s="352" t="s">
        <v>1041</v>
      </c>
      <c r="H860" s="343" t="s">
        <v>79</v>
      </c>
      <c r="I860" s="343" t="s">
        <v>52</v>
      </c>
      <c r="J860" s="346">
        <v>870117.5</v>
      </c>
      <c r="K860" s="347">
        <v>2.6956180687829203E-2</v>
      </c>
      <c r="L860" s="346"/>
      <c r="M860" s="346"/>
      <c r="N860" s="346"/>
      <c r="O860" s="346">
        <v>340827</v>
      </c>
      <c r="P860" s="346">
        <v>1399408</v>
      </c>
      <c r="Q860" s="346"/>
      <c r="R860" s="346"/>
      <c r="S860" s="346"/>
      <c r="T860" s="346">
        <v>12665.320792963219</v>
      </c>
      <c r="U860" s="346">
        <v>34244.768306321232</v>
      </c>
      <c r="V860" s="353">
        <f t="shared" si="67"/>
        <v>0.168547515143563</v>
      </c>
      <c r="W860" s="288"/>
      <c r="X860" s="288"/>
      <c r="Y860" s="288"/>
      <c r="Z860" s="288">
        <v>0.17111205931133219</v>
      </c>
      <c r="AA860" s="288">
        <v>0.16191799217935834</v>
      </c>
      <c r="AB860" s="288">
        <v>0.1726124939399985</v>
      </c>
      <c r="AC860" s="345" t="str">
        <f t="shared" si="68"/>
        <v>Dhaka FR Non-PNP</v>
      </c>
      <c r="AD860" s="363"/>
      <c r="AE860" s="363"/>
      <c r="AF860" s="363"/>
      <c r="AG860" s="363">
        <v>340827</v>
      </c>
      <c r="AH860" s="363">
        <v>1399408</v>
      </c>
      <c r="AI860" s="363">
        <v>1133561</v>
      </c>
      <c r="AJ860" s="364">
        <f t="shared" si="69"/>
        <v>2873796</v>
      </c>
      <c r="AK860" s="365"/>
      <c r="AL860" s="365"/>
      <c r="AM860" s="365"/>
      <c r="AN860" s="365">
        <v>58213.251600000003</v>
      </c>
      <c r="AO860" s="365">
        <v>224185.32180000001</v>
      </c>
      <c r="AP860" s="365">
        <v>195528.57749999998</v>
      </c>
      <c r="AQ860" s="366">
        <f t="shared" si="70"/>
        <v>477927.15090000001</v>
      </c>
      <c r="AR860" s="288">
        <f t="shared" si="71"/>
        <v>0.16630517646346504</v>
      </c>
      <c r="AS860" s="357" t="s">
        <v>1497</v>
      </c>
    </row>
    <row r="861" spans="1:45">
      <c r="A861" s="343">
        <v>985</v>
      </c>
      <c r="B861" s="343" t="s">
        <v>2570</v>
      </c>
      <c r="C861" s="343" t="s">
        <v>2571</v>
      </c>
      <c r="D861" s="343">
        <v>1667</v>
      </c>
      <c r="E861" s="345" t="s">
        <v>195</v>
      </c>
      <c r="F861" s="345" t="s">
        <v>1537</v>
      </c>
      <c r="G861" s="352" t="s">
        <v>1041</v>
      </c>
      <c r="H861" s="343" t="s">
        <v>1571</v>
      </c>
      <c r="I861" s="343" t="s">
        <v>1863</v>
      </c>
      <c r="J861" s="346">
        <v>473972.5</v>
      </c>
      <c r="K861" s="347">
        <v>-4.5000854541922361E-2</v>
      </c>
      <c r="L861" s="346"/>
      <c r="M861" s="346"/>
      <c r="N861" s="346"/>
      <c r="O861" s="346">
        <v>132567</v>
      </c>
      <c r="P861" s="346">
        <v>815378</v>
      </c>
      <c r="Q861" s="346"/>
      <c r="R861" s="346"/>
      <c r="S861" s="346"/>
      <c r="T861" s="346">
        <v>-245.4299277880782</v>
      </c>
      <c r="U861" s="346">
        <v>-42412.905130954518</v>
      </c>
      <c r="V861" s="353">
        <f t="shared" si="67"/>
        <v>0.18577681786034397</v>
      </c>
      <c r="W861" s="288"/>
      <c r="X861" s="288"/>
      <c r="Y861" s="288"/>
      <c r="Z861" s="288">
        <v>0.19811610785484293</v>
      </c>
      <c r="AA861" s="288">
        <v>0.17742285667744637</v>
      </c>
      <c r="AB861" s="288">
        <v>0.18179148904874259</v>
      </c>
      <c r="AC861" s="345" t="str">
        <f t="shared" si="68"/>
        <v>Chattogram FR Non-PNP</v>
      </c>
      <c r="AD861" s="363"/>
      <c r="AE861" s="363"/>
      <c r="AF861" s="363"/>
      <c r="AG861" s="363">
        <v>132567</v>
      </c>
      <c r="AH861" s="363">
        <v>815378</v>
      </c>
      <c r="AI861" s="363">
        <v>801546</v>
      </c>
      <c r="AJ861" s="364">
        <f t="shared" si="69"/>
        <v>1749491</v>
      </c>
      <c r="AK861" s="365"/>
      <c r="AL861" s="365"/>
      <c r="AM861" s="365"/>
      <c r="AN861" s="365">
        <v>26261.3246</v>
      </c>
      <c r="AO861" s="365">
        <v>144158.83040000001</v>
      </c>
      <c r="AP861" s="365">
        <v>145602.56950000001</v>
      </c>
      <c r="AQ861" s="366">
        <f t="shared" si="70"/>
        <v>316022.72450000001</v>
      </c>
      <c r="AR861" s="288">
        <f t="shared" si="71"/>
        <v>0.18063695354820344</v>
      </c>
      <c r="AS861" s="357" t="s">
        <v>1494</v>
      </c>
    </row>
    <row r="862" spans="1:45" hidden="1">
      <c r="A862" s="343">
        <v>983</v>
      </c>
      <c r="B862" s="343" t="s">
        <v>2572</v>
      </c>
      <c r="C862" s="343" t="s">
        <v>2573</v>
      </c>
      <c r="D862" s="343">
        <v>1104</v>
      </c>
      <c r="E862" s="345" t="s">
        <v>52</v>
      </c>
      <c r="F862" s="345" t="s">
        <v>1537</v>
      </c>
      <c r="G862" s="352" t="s">
        <v>1041</v>
      </c>
      <c r="H862" s="343" t="s">
        <v>542</v>
      </c>
      <c r="I862" s="343" t="s">
        <v>52</v>
      </c>
      <c r="J862" s="346">
        <v>406698.5</v>
      </c>
      <c r="K862" s="347">
        <v>-3.4191300711840011E-2</v>
      </c>
      <c r="L862" s="346"/>
      <c r="M862" s="346"/>
      <c r="N862" s="346"/>
      <c r="O862" s="346">
        <v>94372</v>
      </c>
      <c r="P862" s="346">
        <v>719025</v>
      </c>
      <c r="Q862" s="346"/>
      <c r="R862" s="346"/>
      <c r="S862" s="346"/>
      <c r="T862" s="346">
        <v>-32655.902213156576</v>
      </c>
      <c r="U862" s="346">
        <v>4844.8007880480436</v>
      </c>
      <c r="V862" s="353">
        <f t="shared" si="67"/>
        <v>0.17986176109394694</v>
      </c>
      <c r="W862" s="288"/>
      <c r="X862" s="288"/>
      <c r="Y862" s="288"/>
      <c r="Z862" s="288">
        <v>0.19285102855386455</v>
      </c>
      <c r="AA862" s="288">
        <v>0.16996387414233854</v>
      </c>
      <c r="AB862" s="288">
        <v>0.17677038058563782</v>
      </c>
      <c r="AC862" s="345" t="str">
        <f t="shared" si="68"/>
        <v>Dhaka FR Non-PNP</v>
      </c>
      <c r="AD862" s="363"/>
      <c r="AE862" s="363"/>
      <c r="AF862" s="363"/>
      <c r="AG862" s="363">
        <v>94372</v>
      </c>
      <c r="AH862" s="363">
        <v>719025</v>
      </c>
      <c r="AI862" s="363">
        <v>656855</v>
      </c>
      <c r="AJ862" s="364">
        <f t="shared" si="69"/>
        <v>1470252</v>
      </c>
      <c r="AK862" s="365"/>
      <c r="AL862" s="365"/>
      <c r="AM862" s="365"/>
      <c r="AN862" s="365">
        <v>18204.358799999998</v>
      </c>
      <c r="AO862" s="365">
        <v>123384.69</v>
      </c>
      <c r="AP862" s="365">
        <v>116131.61040000001</v>
      </c>
      <c r="AQ862" s="366">
        <f t="shared" si="70"/>
        <v>257720.65919999999</v>
      </c>
      <c r="AR862" s="288">
        <f t="shared" si="71"/>
        <v>0.17529012659054366</v>
      </c>
      <c r="AS862" s="357" t="s">
        <v>1497</v>
      </c>
    </row>
    <row r="863" spans="1:45">
      <c r="A863" s="343">
        <v>972</v>
      </c>
      <c r="B863" s="343" t="s">
        <v>2574</v>
      </c>
      <c r="C863" s="343" t="s">
        <v>2575</v>
      </c>
      <c r="D863" s="343">
        <v>979</v>
      </c>
      <c r="E863" s="345" t="s">
        <v>195</v>
      </c>
      <c r="F863" s="345" t="s">
        <v>1537</v>
      </c>
      <c r="G863" s="352" t="s">
        <v>1041</v>
      </c>
      <c r="H863" s="343" t="s">
        <v>162</v>
      </c>
      <c r="I863" s="343" t="s">
        <v>1863</v>
      </c>
      <c r="J863" s="346">
        <v>450464.5</v>
      </c>
      <c r="K863" s="347">
        <v>-6.5140623599599561E-3</v>
      </c>
      <c r="L863" s="346"/>
      <c r="M863" s="346"/>
      <c r="N863" s="346"/>
      <c r="O863" s="346">
        <v>84347</v>
      </c>
      <c r="P863" s="346">
        <v>816582</v>
      </c>
      <c r="Q863" s="346"/>
      <c r="R863" s="346"/>
      <c r="S863" s="346"/>
      <c r="T863" s="346">
        <v>-4571.8360116644544</v>
      </c>
      <c r="U863" s="346">
        <v>-1296.8716762319091</v>
      </c>
      <c r="V863" s="353">
        <f t="shared" si="67"/>
        <v>0.16942350581009613</v>
      </c>
      <c r="W863" s="288"/>
      <c r="X863" s="288"/>
      <c r="Y863" s="288"/>
      <c r="Z863" s="288">
        <v>0.18610292859959754</v>
      </c>
      <c r="AA863" s="288">
        <v>0.15747756103342331</v>
      </c>
      <c r="AB863" s="288">
        <v>0.16469002779726755</v>
      </c>
      <c r="AC863" s="345" t="str">
        <f t="shared" si="68"/>
        <v>Chattogram FR Non-PNP</v>
      </c>
      <c r="AD863" s="363"/>
      <c r="AE863" s="363"/>
      <c r="AF863" s="363"/>
      <c r="AG863" s="363">
        <v>84347</v>
      </c>
      <c r="AH863" s="363">
        <v>816582</v>
      </c>
      <c r="AI863" s="363">
        <v>636219</v>
      </c>
      <c r="AJ863" s="364">
        <f t="shared" si="69"/>
        <v>1537148</v>
      </c>
      <c r="AK863" s="365"/>
      <c r="AL863" s="365"/>
      <c r="AM863" s="365"/>
      <c r="AN863" s="365">
        <v>15697.348899999999</v>
      </c>
      <c r="AO863" s="365">
        <v>128366.84760000001</v>
      </c>
      <c r="AP863" s="365">
        <v>104785.10460000001</v>
      </c>
      <c r="AQ863" s="366">
        <f t="shared" si="70"/>
        <v>248849.30110000004</v>
      </c>
      <c r="AR863" s="288">
        <f t="shared" si="71"/>
        <v>0.16189026762549868</v>
      </c>
      <c r="AS863" s="357" t="s">
        <v>1494</v>
      </c>
    </row>
    <row r="864" spans="1:45" hidden="1">
      <c r="A864" s="343">
        <v>981</v>
      </c>
      <c r="B864" s="343" t="s">
        <v>2576</v>
      </c>
      <c r="C864" s="343" t="s">
        <v>2577</v>
      </c>
      <c r="D864" s="343">
        <v>1300</v>
      </c>
      <c r="E864" s="345" t="s">
        <v>52</v>
      </c>
      <c r="F864" s="345" t="s">
        <v>1537</v>
      </c>
      <c r="G864" s="352" t="s">
        <v>1041</v>
      </c>
      <c r="H864" s="343" t="s">
        <v>52</v>
      </c>
      <c r="I864" s="343" t="s">
        <v>52</v>
      </c>
      <c r="J864" s="346">
        <v>828435.5</v>
      </c>
      <c r="K864" s="347">
        <v>4.5120511422656363E-2</v>
      </c>
      <c r="L864" s="346"/>
      <c r="M864" s="346"/>
      <c r="N864" s="346"/>
      <c r="O864" s="346">
        <v>151148</v>
      </c>
      <c r="P864" s="346">
        <v>1505723</v>
      </c>
      <c r="Q864" s="346"/>
      <c r="R864" s="346"/>
      <c r="S864" s="346"/>
      <c r="T864" s="346">
        <v>15359.78500282622</v>
      </c>
      <c r="U864" s="346">
        <v>59399.081878541852</v>
      </c>
      <c r="V864" s="353">
        <f t="shared" si="67"/>
        <v>0.17977669386944842</v>
      </c>
      <c r="W864" s="288"/>
      <c r="X864" s="288"/>
      <c r="Y864" s="288"/>
      <c r="Z864" s="288">
        <v>0.18136613914222127</v>
      </c>
      <c r="AA864" s="288">
        <v>0.17028236376592887</v>
      </c>
      <c r="AB864" s="288">
        <v>0.18768157870019514</v>
      </c>
      <c r="AC864" s="345" t="str">
        <f t="shared" si="68"/>
        <v>Dhaka FR Non-PNP</v>
      </c>
      <c r="AD864" s="363"/>
      <c r="AE864" s="363"/>
      <c r="AF864" s="363"/>
      <c r="AG864" s="363">
        <v>151148</v>
      </c>
      <c r="AH864" s="363">
        <v>1505723</v>
      </c>
      <c r="AI864" s="363">
        <v>1154741</v>
      </c>
      <c r="AJ864" s="364">
        <f t="shared" si="69"/>
        <v>2811612</v>
      </c>
      <c r="AK864" s="365"/>
      <c r="AL864" s="365"/>
      <c r="AM864" s="365"/>
      <c r="AN864" s="365">
        <v>27418.61</v>
      </c>
      <c r="AO864" s="365">
        <v>256575.1992</v>
      </c>
      <c r="AP864" s="365">
        <v>216610.65159999998</v>
      </c>
      <c r="AQ864" s="366">
        <f t="shared" si="70"/>
        <v>500604.4608</v>
      </c>
      <c r="AR864" s="288">
        <f t="shared" si="71"/>
        <v>0.17804891315017862</v>
      </c>
      <c r="AS864" s="357" t="s">
        <v>1497</v>
      </c>
    </row>
    <row r="865" spans="1:45" hidden="1">
      <c r="A865" s="343">
        <v>892</v>
      </c>
      <c r="B865" s="343" t="s">
        <v>2578</v>
      </c>
      <c r="C865" s="343" t="s">
        <v>2579</v>
      </c>
      <c r="D865" s="343">
        <v>3000</v>
      </c>
      <c r="E865" s="345" t="s">
        <v>52</v>
      </c>
      <c r="F865" s="345" t="s">
        <v>1537</v>
      </c>
      <c r="G865" s="352" t="s">
        <v>1041</v>
      </c>
      <c r="H865" s="343" t="s">
        <v>98</v>
      </c>
      <c r="I865" s="343" t="s">
        <v>52</v>
      </c>
      <c r="J865" s="346">
        <v>243485.6</v>
      </c>
      <c r="K865" s="347">
        <v>-0.22970524292439234</v>
      </c>
      <c r="L865" s="346">
        <v>0</v>
      </c>
      <c r="M865" s="346">
        <v>0</v>
      </c>
      <c r="N865" s="346">
        <v>0</v>
      </c>
      <c r="O865" s="346">
        <v>48073</v>
      </c>
      <c r="P865" s="346">
        <v>1169355</v>
      </c>
      <c r="Q865" s="346">
        <v>-17467.75</v>
      </c>
      <c r="R865" s="346">
        <v>-46564.52</v>
      </c>
      <c r="S865" s="346">
        <v>-91428.58</v>
      </c>
      <c r="T865" s="346">
        <v>-69814.571726820694</v>
      </c>
      <c r="U865" s="346">
        <v>-54374.172756136453</v>
      </c>
      <c r="V865" s="353">
        <f t="shared" si="67"/>
        <v>0.17606645184862346</v>
      </c>
      <c r="W865" s="288"/>
      <c r="X865" s="288"/>
      <c r="Y865" s="288"/>
      <c r="Z865" s="288">
        <v>0.2040199640175184</v>
      </c>
      <c r="AA865" s="288">
        <v>0.14842275442444769</v>
      </c>
      <c r="AB865" s="288">
        <v>0.17575663710390427</v>
      </c>
      <c r="AC865" s="345" t="str">
        <f t="shared" si="68"/>
        <v>Dhaka FR Non-PNP</v>
      </c>
      <c r="AD865" s="363"/>
      <c r="AE865" s="363"/>
      <c r="AF865" s="363"/>
      <c r="AG865" s="363">
        <v>48073</v>
      </c>
      <c r="AH865" s="363">
        <v>1169355</v>
      </c>
      <c r="AI865" s="363">
        <v>720504</v>
      </c>
      <c r="AJ865" s="364">
        <f t="shared" si="69"/>
        <v>1937932</v>
      </c>
      <c r="AK865" s="365"/>
      <c r="AL865" s="365"/>
      <c r="AM865" s="365"/>
      <c r="AN865" s="365">
        <v>9807.0959999999995</v>
      </c>
      <c r="AO865" s="365">
        <v>173181.4755</v>
      </c>
      <c r="AP865" s="365">
        <v>126584.4706</v>
      </c>
      <c r="AQ865" s="366">
        <f t="shared" si="70"/>
        <v>309573.04209999996</v>
      </c>
      <c r="AR865" s="288">
        <f t="shared" si="71"/>
        <v>0.15974401686952894</v>
      </c>
      <c r="AS865" s="357" t="s">
        <v>1497</v>
      </c>
    </row>
    <row r="866" spans="1:45" hidden="1">
      <c r="A866" s="343">
        <v>978</v>
      </c>
      <c r="B866" s="343" t="s">
        <v>2580</v>
      </c>
      <c r="C866" s="343" t="s">
        <v>2581</v>
      </c>
      <c r="D866" s="343">
        <v>1258</v>
      </c>
      <c r="E866" s="345" t="s">
        <v>52</v>
      </c>
      <c r="F866" s="345" t="s">
        <v>1537</v>
      </c>
      <c r="G866" s="352" t="s">
        <v>1041</v>
      </c>
      <c r="H866" s="343" t="s">
        <v>79</v>
      </c>
      <c r="I866" s="343" t="s">
        <v>52</v>
      </c>
      <c r="J866" s="346">
        <v>631622.5</v>
      </c>
      <c r="K866" s="347">
        <v>-1.5017914327999026E-2</v>
      </c>
      <c r="L866" s="346"/>
      <c r="M866" s="346"/>
      <c r="N866" s="346"/>
      <c r="O866" s="346">
        <v>61169</v>
      </c>
      <c r="P866" s="346">
        <v>1202076</v>
      </c>
      <c r="Q866" s="346"/>
      <c r="R866" s="346"/>
      <c r="S866" s="346"/>
      <c r="T866" s="346">
        <v>-19005.221478766223</v>
      </c>
      <c r="U866" s="346">
        <v>33.91629349309369</v>
      </c>
      <c r="V866" s="353">
        <f t="shared" si="67"/>
        <v>0.16878670883909294</v>
      </c>
      <c r="W866" s="288"/>
      <c r="X866" s="288"/>
      <c r="Y866" s="288"/>
      <c r="Z866" s="288">
        <v>0.19225234684501058</v>
      </c>
      <c r="AA866" s="288">
        <v>0.14260002935587812</v>
      </c>
      <c r="AB866" s="288">
        <v>0.1715077503163901</v>
      </c>
      <c r="AC866" s="345" t="str">
        <f t="shared" si="68"/>
        <v>Dhaka FR Non-PNP</v>
      </c>
      <c r="AD866" s="363"/>
      <c r="AE866" s="363"/>
      <c r="AF866" s="363"/>
      <c r="AG866" s="363">
        <v>61169</v>
      </c>
      <c r="AH866" s="363">
        <v>1202076</v>
      </c>
      <c r="AI866" s="363">
        <v>834761</v>
      </c>
      <c r="AJ866" s="364">
        <f t="shared" si="69"/>
        <v>2098006</v>
      </c>
      <c r="AK866" s="365"/>
      <c r="AL866" s="365"/>
      <c r="AM866" s="365"/>
      <c r="AN866" s="365">
        <v>11762.991</v>
      </c>
      <c r="AO866" s="365">
        <v>174301.02</v>
      </c>
      <c r="AP866" s="365">
        <v>143078.03539999999</v>
      </c>
      <c r="AQ866" s="366">
        <f t="shared" si="70"/>
        <v>329142.04639999999</v>
      </c>
      <c r="AR866" s="288">
        <f t="shared" si="71"/>
        <v>0.15688327221180492</v>
      </c>
      <c r="AS866" s="357" t="s">
        <v>1497</v>
      </c>
    </row>
    <row r="867" spans="1:45">
      <c r="A867" s="343">
        <v>993</v>
      </c>
      <c r="B867" s="343" t="s">
        <v>2582</v>
      </c>
      <c r="C867" s="343" t="s">
        <v>2583</v>
      </c>
      <c r="D867" s="343">
        <v>972</v>
      </c>
      <c r="E867" s="345" t="s">
        <v>195</v>
      </c>
      <c r="F867" s="345" t="s">
        <v>1537</v>
      </c>
      <c r="G867" s="352" t="s">
        <v>1041</v>
      </c>
      <c r="H867" s="343" t="s">
        <v>186</v>
      </c>
      <c r="I867" s="343" t="s">
        <v>1863</v>
      </c>
      <c r="J867" s="346">
        <v>677115</v>
      </c>
      <c r="K867" s="347">
        <v>1.1993569103519734E-2</v>
      </c>
      <c r="L867" s="346"/>
      <c r="M867" s="346"/>
      <c r="N867" s="346"/>
      <c r="O867" s="346">
        <v>20844</v>
      </c>
      <c r="P867" s="346">
        <v>1333386</v>
      </c>
      <c r="Q867" s="346"/>
      <c r="R867" s="346"/>
      <c r="S867" s="346"/>
      <c r="T867" s="346">
        <v>-2217.1783050451359</v>
      </c>
      <c r="U867" s="346">
        <v>18459.229392104666</v>
      </c>
      <c r="V867" s="353">
        <f t="shared" si="67"/>
        <v>0.17085401940493014</v>
      </c>
      <c r="W867" s="288"/>
      <c r="X867" s="288"/>
      <c r="Y867" s="288"/>
      <c r="Z867" s="288">
        <v>0.19039511741970633</v>
      </c>
      <c r="AA867" s="288">
        <v>0.16448851691156657</v>
      </c>
      <c r="AB867" s="288">
        <v>0.15767842388351747</v>
      </c>
      <c r="AC867" s="345" t="str">
        <f t="shared" si="68"/>
        <v>Chattogram FR Non-PNP</v>
      </c>
      <c r="AD867" s="363"/>
      <c r="AE867" s="363"/>
      <c r="AF867" s="363"/>
      <c r="AG867" s="363">
        <v>20844</v>
      </c>
      <c r="AH867" s="363">
        <v>1333386</v>
      </c>
      <c r="AI867" s="363">
        <v>650399</v>
      </c>
      <c r="AJ867" s="364">
        <f t="shared" si="69"/>
        <v>2004629</v>
      </c>
      <c r="AK867" s="365"/>
      <c r="AL867" s="365"/>
      <c r="AM867" s="365"/>
      <c r="AN867" s="365">
        <v>3968.6976000000004</v>
      </c>
      <c r="AO867" s="365">
        <v>221475.41459999999</v>
      </c>
      <c r="AP867" s="365">
        <v>102629.96399999999</v>
      </c>
      <c r="AQ867" s="366">
        <f t="shared" si="70"/>
        <v>328074.07620000001</v>
      </c>
      <c r="AR867" s="288">
        <f t="shared" si="71"/>
        <v>0.16365825107788026</v>
      </c>
      <c r="AS867" s="357" t="s">
        <v>1494</v>
      </c>
    </row>
    <row r="868" spans="1:45" hidden="1">
      <c r="A868" s="343">
        <v>992</v>
      </c>
      <c r="B868" s="343" t="s">
        <v>2584</v>
      </c>
      <c r="C868" s="343" t="s">
        <v>2585</v>
      </c>
      <c r="D868" s="343">
        <v>950</v>
      </c>
      <c r="E868" s="345" t="s">
        <v>159</v>
      </c>
      <c r="F868" s="345" t="s">
        <v>1537</v>
      </c>
      <c r="G868" s="352" t="s">
        <v>1041</v>
      </c>
      <c r="H868" s="343" t="s">
        <v>512</v>
      </c>
      <c r="I868" s="343" t="s">
        <v>1863</v>
      </c>
      <c r="J868" s="346">
        <v>523004</v>
      </c>
      <c r="K868" s="347">
        <v>-2.5166960717984563E-2</v>
      </c>
      <c r="L868" s="346"/>
      <c r="M868" s="346"/>
      <c r="N868" s="346"/>
      <c r="O868" s="346">
        <v>5006</v>
      </c>
      <c r="P868" s="346">
        <v>1041002</v>
      </c>
      <c r="Q868" s="346"/>
      <c r="R868" s="346"/>
      <c r="S868" s="346"/>
      <c r="T868" s="346">
        <v>-4146.4577171835626</v>
      </c>
      <c r="U868" s="346">
        <v>-22178.384529514035</v>
      </c>
      <c r="V868" s="353">
        <f t="shared" si="67"/>
        <v>0.19510603896003609</v>
      </c>
      <c r="W868" s="288"/>
      <c r="X868" s="288"/>
      <c r="Y868" s="288"/>
      <c r="Z868" s="288">
        <v>0.22346178029282313</v>
      </c>
      <c r="AA868" s="288">
        <v>0.17294218833025074</v>
      </c>
      <c r="AB868" s="288">
        <v>0.1889141482570344</v>
      </c>
      <c r="AC868" s="345" t="str">
        <f t="shared" si="68"/>
        <v>Khulna FR Non-PNP</v>
      </c>
      <c r="AD868" s="363"/>
      <c r="AE868" s="363"/>
      <c r="AF868" s="363"/>
      <c r="AG868" s="363">
        <v>5006</v>
      </c>
      <c r="AH868" s="363">
        <v>1041002</v>
      </c>
      <c r="AI868" s="363">
        <v>517937</v>
      </c>
      <c r="AJ868" s="364">
        <f t="shared" si="69"/>
        <v>1563945</v>
      </c>
      <c r="AK868" s="365"/>
      <c r="AL868" s="365"/>
      <c r="AM868" s="365"/>
      <c r="AN868" s="365">
        <v>1119.0645</v>
      </c>
      <c r="AO868" s="365">
        <v>180405.64660000001</v>
      </c>
      <c r="AP868" s="365">
        <v>97886.691000000006</v>
      </c>
      <c r="AQ868" s="366">
        <f t="shared" si="70"/>
        <v>279411.40210000001</v>
      </c>
      <c r="AR868" s="288">
        <f t="shared" si="71"/>
        <v>0.17865807435683481</v>
      </c>
      <c r="AS868" s="357" t="s">
        <v>1514</v>
      </c>
    </row>
    <row r="869" spans="1:45" hidden="1">
      <c r="A869" s="343">
        <v>1005</v>
      </c>
      <c r="B869" s="343" t="s">
        <v>2586</v>
      </c>
      <c r="C869" s="343" t="s">
        <v>2587</v>
      </c>
      <c r="D869" s="343">
        <v>900</v>
      </c>
      <c r="E869" s="345" t="s">
        <v>52</v>
      </c>
      <c r="F869" s="345" t="s">
        <v>1537</v>
      </c>
      <c r="G869" s="352" t="s">
        <v>1041</v>
      </c>
      <c r="H869" s="343" t="s">
        <v>52</v>
      </c>
      <c r="I869" s="343" t="s">
        <v>52</v>
      </c>
      <c r="J869" s="346">
        <v>402266</v>
      </c>
      <c r="K869" s="347">
        <v>-1.9821043046599929E-2</v>
      </c>
      <c r="L869" s="346"/>
      <c r="M869" s="346"/>
      <c r="N869" s="346"/>
      <c r="O869" s="346">
        <v>5421</v>
      </c>
      <c r="P869" s="346">
        <v>799111</v>
      </c>
      <c r="Q869" s="346"/>
      <c r="R869" s="346"/>
      <c r="S869" s="346"/>
      <c r="T869" s="346">
        <v>256.35961849618116</v>
      </c>
      <c r="U869" s="346">
        <v>-16203.023022863315</v>
      </c>
      <c r="V869" s="353">
        <f t="shared" si="67"/>
        <v>0.16143315765470698</v>
      </c>
      <c r="W869" s="288"/>
      <c r="X869" s="288"/>
      <c r="Y869" s="288"/>
      <c r="Z869" s="288">
        <v>0.16167855746316562</v>
      </c>
      <c r="AA869" s="288">
        <v>0.15329490035424956</v>
      </c>
      <c r="AB869" s="288">
        <v>0.16932601514670576</v>
      </c>
      <c r="AC869" s="345" t="str">
        <f t="shared" si="68"/>
        <v>Dhaka FR Non-PNP</v>
      </c>
      <c r="AD869" s="363"/>
      <c r="AE869" s="363"/>
      <c r="AF869" s="363"/>
      <c r="AG869" s="363">
        <v>5421</v>
      </c>
      <c r="AH869" s="363">
        <v>799111</v>
      </c>
      <c r="AI869" s="363">
        <v>926962</v>
      </c>
      <c r="AJ869" s="364">
        <f t="shared" si="69"/>
        <v>1731494</v>
      </c>
      <c r="AK869" s="365"/>
      <c r="AL869" s="365"/>
      <c r="AM869" s="365"/>
      <c r="AN869" s="365">
        <v>863.02320000000009</v>
      </c>
      <c r="AO869" s="365">
        <v>122743.14239999998</v>
      </c>
      <c r="AP869" s="365">
        <v>157390.33680000002</v>
      </c>
      <c r="AQ869" s="366">
        <f t="shared" si="70"/>
        <v>280996.5024</v>
      </c>
      <c r="AR869" s="288">
        <f t="shared" si="71"/>
        <v>0.16228557673315644</v>
      </c>
      <c r="AS869" s="357" t="s">
        <v>1497</v>
      </c>
    </row>
    <row r="870" spans="1:45" hidden="1">
      <c r="A870" s="343">
        <v>1001</v>
      </c>
      <c r="B870" s="343" t="s">
        <v>2588</v>
      </c>
      <c r="C870" s="343" t="s">
        <v>2589</v>
      </c>
      <c r="D870" s="343">
        <v>1185</v>
      </c>
      <c r="E870" s="345" t="s">
        <v>52</v>
      </c>
      <c r="F870" s="345" t="s">
        <v>1537</v>
      </c>
      <c r="G870" s="352" t="s">
        <v>1041</v>
      </c>
      <c r="H870" s="343" t="s">
        <v>52</v>
      </c>
      <c r="I870" s="343" t="s">
        <v>52</v>
      </c>
      <c r="J870" s="346">
        <v>355054.5</v>
      </c>
      <c r="K870" s="347">
        <v>-3.607639902913188E-2</v>
      </c>
      <c r="L870" s="346"/>
      <c r="M870" s="346"/>
      <c r="N870" s="346"/>
      <c r="O870" s="346">
        <v>2909</v>
      </c>
      <c r="P870" s="346">
        <v>707200</v>
      </c>
      <c r="Q870" s="346"/>
      <c r="R870" s="346"/>
      <c r="S870" s="346"/>
      <c r="T870" s="346">
        <v>-142.85024408862088</v>
      </c>
      <c r="U870" s="346">
        <v>-25475.325394089188</v>
      </c>
      <c r="V870" s="353">
        <f t="shared" si="67"/>
        <v>0.1149916987657537</v>
      </c>
      <c r="W870" s="288"/>
      <c r="X870" s="288"/>
      <c r="Y870" s="288"/>
      <c r="Z870" s="288">
        <v>3.7401134992626997E-2</v>
      </c>
      <c r="AA870" s="288">
        <v>0.14497196227428288</v>
      </c>
      <c r="AB870" s="288">
        <v>0.16260199903035119</v>
      </c>
      <c r="AC870" s="345" t="str">
        <f t="shared" si="68"/>
        <v>Dhaka FR Non-PNP</v>
      </c>
      <c r="AD870" s="363"/>
      <c r="AE870" s="363"/>
      <c r="AF870" s="363"/>
      <c r="AG870" s="363">
        <v>2909</v>
      </c>
      <c r="AH870" s="363">
        <v>707200</v>
      </c>
      <c r="AI870" s="363">
        <v>705306</v>
      </c>
      <c r="AJ870" s="364">
        <f t="shared" si="69"/>
        <v>1415415</v>
      </c>
      <c r="AK870" s="365"/>
      <c r="AL870" s="365"/>
      <c r="AM870" s="365"/>
      <c r="AN870" s="365">
        <v>107.3421</v>
      </c>
      <c r="AO870" s="365">
        <v>103958.106</v>
      </c>
      <c r="AP870" s="365">
        <v>114601.825</v>
      </c>
      <c r="AQ870" s="366">
        <f t="shared" si="70"/>
        <v>218667.27309999999</v>
      </c>
      <c r="AR870" s="288">
        <f t="shared" si="71"/>
        <v>0.15448986558712463</v>
      </c>
      <c r="AS870" s="357" t="s">
        <v>1497</v>
      </c>
    </row>
    <row r="871" spans="1:45" hidden="1">
      <c r="A871" s="343">
        <v>1002</v>
      </c>
      <c r="B871" s="343" t="s">
        <v>2590</v>
      </c>
      <c r="C871" s="343" t="s">
        <v>2591</v>
      </c>
      <c r="D871" s="343">
        <v>1800</v>
      </c>
      <c r="E871" s="345" t="s">
        <v>131</v>
      </c>
      <c r="F871" s="345" t="s">
        <v>1537</v>
      </c>
      <c r="G871" s="352" t="s">
        <v>1041</v>
      </c>
      <c r="H871" s="343" t="s">
        <v>131</v>
      </c>
      <c r="I871" s="343" t="s">
        <v>1863</v>
      </c>
      <c r="J871" s="346">
        <v>404122.5</v>
      </c>
      <c r="K871" s="347">
        <v>-2.5767310523838356E-2</v>
      </c>
      <c r="L871" s="346"/>
      <c r="M871" s="346"/>
      <c r="N871" s="346"/>
      <c r="O871" s="346">
        <v>806</v>
      </c>
      <c r="P871" s="346">
        <v>807439</v>
      </c>
      <c r="Q871" s="346"/>
      <c r="R871" s="346"/>
      <c r="S871" s="346"/>
      <c r="T871" s="346">
        <v>-9186.8056169671818</v>
      </c>
      <c r="U871" s="346">
        <v>-11639.494277372549</v>
      </c>
      <c r="V871" s="353">
        <f t="shared" si="67"/>
        <v>0.1233883100672148</v>
      </c>
      <c r="W871" s="288"/>
      <c r="X871" s="288"/>
      <c r="Y871" s="288"/>
      <c r="Z871" s="288">
        <v>4.6342735127619335E-2</v>
      </c>
      <c r="AA871" s="288">
        <v>0.15111212738556334</v>
      </c>
      <c r="AB871" s="288">
        <v>0.17271006768846175</v>
      </c>
      <c r="AC871" s="345" t="str">
        <f t="shared" si="68"/>
        <v>Sylhet FR Non-PNP</v>
      </c>
      <c r="AD871" s="363"/>
      <c r="AE871" s="363"/>
      <c r="AF871" s="363"/>
      <c r="AG871" s="363">
        <v>806</v>
      </c>
      <c r="AH871" s="363">
        <v>807439</v>
      </c>
      <c r="AI871" s="363">
        <v>868023</v>
      </c>
      <c r="AJ871" s="364">
        <f t="shared" si="69"/>
        <v>1676268</v>
      </c>
      <c r="AK871" s="365"/>
      <c r="AL871" s="365"/>
      <c r="AM871" s="365"/>
      <c r="AN871" s="365">
        <v>37.317799999999998</v>
      </c>
      <c r="AO871" s="365">
        <v>120631.2372</v>
      </c>
      <c r="AP871" s="365">
        <v>149991.9552</v>
      </c>
      <c r="AQ871" s="366">
        <f t="shared" si="70"/>
        <v>270660.51020000002</v>
      </c>
      <c r="AR871" s="288">
        <f t="shared" si="71"/>
        <v>0.16146613202662105</v>
      </c>
      <c r="AS871" s="357" t="s">
        <v>1500</v>
      </c>
    </row>
    <row r="872" spans="1:45" hidden="1">
      <c r="A872" s="343">
        <v>991</v>
      </c>
      <c r="B872" s="343" t="s">
        <v>2592</v>
      </c>
      <c r="C872" s="343" t="s">
        <v>2593</v>
      </c>
      <c r="D872" s="343">
        <v>1160</v>
      </c>
      <c r="E872" s="345" t="s">
        <v>159</v>
      </c>
      <c r="F872" s="345" t="s">
        <v>1537</v>
      </c>
      <c r="G872" s="352" t="s">
        <v>1041</v>
      </c>
      <c r="H872" s="343" t="s">
        <v>601</v>
      </c>
      <c r="I872" s="343" t="s">
        <v>1863</v>
      </c>
      <c r="J872" s="346">
        <v>626182</v>
      </c>
      <c r="K872" s="347">
        <v>-2.2604102409410458E-2</v>
      </c>
      <c r="L872" s="346"/>
      <c r="M872" s="346"/>
      <c r="N872" s="346"/>
      <c r="O872" s="346">
        <v>71805</v>
      </c>
      <c r="P872" s="346">
        <v>1180559</v>
      </c>
      <c r="Q872" s="346"/>
      <c r="R872" s="346"/>
      <c r="S872" s="346"/>
      <c r="T872" s="346">
        <v>1327.4721568548321</v>
      </c>
      <c r="U872" s="346">
        <v>-29636.036266713752</v>
      </c>
      <c r="V872" s="353">
        <f t="shared" si="67"/>
        <v>0.1686430148445017</v>
      </c>
      <c r="W872" s="288"/>
      <c r="X872" s="288"/>
      <c r="Y872" s="288"/>
      <c r="Z872" s="288">
        <v>0.16174468087476318</v>
      </c>
      <c r="AA872" s="288">
        <v>0.16566882652376233</v>
      </c>
      <c r="AB872" s="288">
        <v>0.17851553713497961</v>
      </c>
      <c r="AC872" s="345" t="str">
        <f t="shared" si="68"/>
        <v>Khulna FR Non-PNP</v>
      </c>
      <c r="AD872" s="363"/>
      <c r="AE872" s="363"/>
      <c r="AF872" s="363"/>
      <c r="AG872" s="363">
        <v>71805</v>
      </c>
      <c r="AH872" s="363">
        <v>1180559</v>
      </c>
      <c r="AI872" s="363">
        <v>826642</v>
      </c>
      <c r="AJ872" s="364">
        <f t="shared" si="69"/>
        <v>2079006</v>
      </c>
      <c r="AK872" s="365"/>
      <c r="AL872" s="365"/>
      <c r="AM872" s="365"/>
      <c r="AN872" s="365">
        <v>11610.7068</v>
      </c>
      <c r="AO872" s="365">
        <v>196444.8512</v>
      </c>
      <c r="AP872" s="365">
        <v>147708.7738</v>
      </c>
      <c r="AQ872" s="366">
        <f t="shared" si="70"/>
        <v>355764.33180000004</v>
      </c>
      <c r="AR872" s="288">
        <f t="shared" si="71"/>
        <v>0.17112232085910289</v>
      </c>
      <c r="AS872" s="357" t="s">
        <v>1514</v>
      </c>
    </row>
    <row r="873" spans="1:45" hidden="1">
      <c r="A873" s="343">
        <v>982</v>
      </c>
      <c r="B873" s="343" t="s">
        <v>2594</v>
      </c>
      <c r="C873" s="343" t="s">
        <v>2595</v>
      </c>
      <c r="D873" s="343">
        <v>1750</v>
      </c>
      <c r="E873" s="345" t="s">
        <v>52</v>
      </c>
      <c r="F873" s="345" t="s">
        <v>1537</v>
      </c>
      <c r="G873" s="352" t="s">
        <v>1041</v>
      </c>
      <c r="H873" s="343" t="s">
        <v>522</v>
      </c>
      <c r="I873" s="343" t="s">
        <v>52</v>
      </c>
      <c r="J873" s="346">
        <v>949848.5</v>
      </c>
      <c r="K873" s="347">
        <v>4.7979271909127881E-2</v>
      </c>
      <c r="L873" s="346"/>
      <c r="M873" s="346"/>
      <c r="N873" s="346"/>
      <c r="O873" s="346">
        <v>1314</v>
      </c>
      <c r="P873" s="346">
        <v>1898383</v>
      </c>
      <c r="Q873" s="346"/>
      <c r="R873" s="346"/>
      <c r="S873" s="346"/>
      <c r="T873" s="346">
        <v>-3952.6015391222354</v>
      </c>
      <c r="U873" s="346">
        <v>95098.680447076738</v>
      </c>
      <c r="V873" s="353">
        <f t="shared" si="67"/>
        <v>0.17707120821294856</v>
      </c>
      <c r="W873" s="288"/>
      <c r="X873" s="288"/>
      <c r="Y873" s="288"/>
      <c r="Z873" s="288">
        <v>0.17502853229856194</v>
      </c>
      <c r="AA873" s="288">
        <v>0.1688822881421993</v>
      </c>
      <c r="AB873" s="288">
        <v>0.18730280419808437</v>
      </c>
      <c r="AC873" s="345" t="str">
        <f t="shared" si="68"/>
        <v>Dhaka FR Non-PNP</v>
      </c>
      <c r="AD873" s="363"/>
      <c r="AE873" s="363"/>
      <c r="AF873" s="363"/>
      <c r="AG873" s="363">
        <v>1314</v>
      </c>
      <c r="AH873" s="363">
        <v>1898383</v>
      </c>
      <c r="AI873" s="363">
        <v>1235413</v>
      </c>
      <c r="AJ873" s="364">
        <f t="shared" si="69"/>
        <v>3135110</v>
      </c>
      <c r="AK873" s="365"/>
      <c r="AL873" s="365"/>
      <c r="AM873" s="365"/>
      <c r="AN873" s="365">
        <v>229.95</v>
      </c>
      <c r="AO873" s="365">
        <v>327281.40159999998</v>
      </c>
      <c r="AP873" s="365">
        <v>231516.39620000002</v>
      </c>
      <c r="AQ873" s="366">
        <f t="shared" si="70"/>
        <v>559027.74780000001</v>
      </c>
      <c r="AR873" s="288">
        <f t="shared" si="71"/>
        <v>0.17831200429968966</v>
      </c>
      <c r="AS873" s="357" t="s">
        <v>1497</v>
      </c>
    </row>
    <row r="874" spans="1:45" hidden="1">
      <c r="A874" s="343">
        <v>996</v>
      </c>
      <c r="B874" s="343" t="s">
        <v>2596</v>
      </c>
      <c r="C874" s="343" t="s">
        <v>2597</v>
      </c>
      <c r="D874" s="343">
        <v>1500</v>
      </c>
      <c r="E874" s="345" t="s">
        <v>52</v>
      </c>
      <c r="F874" s="345" t="s">
        <v>1537</v>
      </c>
      <c r="G874" s="352" t="s">
        <v>1041</v>
      </c>
      <c r="H874" s="343" t="s">
        <v>52</v>
      </c>
      <c r="I874" s="343" t="s">
        <v>52</v>
      </c>
      <c r="J874" s="346">
        <v>1134671</v>
      </c>
      <c r="K874" s="347">
        <v>4.8024447736072541E-2</v>
      </c>
      <c r="L874" s="346"/>
      <c r="M874" s="346"/>
      <c r="N874" s="346"/>
      <c r="O874" s="346">
        <v>720</v>
      </c>
      <c r="P874" s="346">
        <v>2268622</v>
      </c>
      <c r="Q874" s="346"/>
      <c r="R874" s="346"/>
      <c r="S874" s="346"/>
      <c r="T874" s="346">
        <v>124.48344224912466</v>
      </c>
      <c r="U874" s="346">
        <v>108859.41283202521</v>
      </c>
      <c r="V874" s="353">
        <f t="shared" si="67"/>
        <v>0.19768636333209103</v>
      </c>
      <c r="W874" s="288"/>
      <c r="X874" s="288"/>
      <c r="Y874" s="288"/>
      <c r="Z874" s="288">
        <v>0.26779166666666659</v>
      </c>
      <c r="AA874" s="288">
        <v>0.15594709530006268</v>
      </c>
      <c r="AB874" s="288">
        <v>0.16932032802954386</v>
      </c>
      <c r="AC874" s="345" t="str">
        <f t="shared" si="68"/>
        <v>Dhaka FR Non-PNP</v>
      </c>
      <c r="AD874" s="363"/>
      <c r="AE874" s="363"/>
      <c r="AF874" s="363"/>
      <c r="AG874" s="363">
        <v>720</v>
      </c>
      <c r="AH874" s="363">
        <v>2268622</v>
      </c>
      <c r="AI874" s="363">
        <v>1651160</v>
      </c>
      <c r="AJ874" s="364">
        <f t="shared" si="69"/>
        <v>3920502</v>
      </c>
      <c r="AK874" s="365"/>
      <c r="AL874" s="365"/>
      <c r="AM874" s="365"/>
      <c r="AN874" s="365">
        <v>192.81599999999997</v>
      </c>
      <c r="AO874" s="365">
        <v>354812.32440000004</v>
      </c>
      <c r="AP874" s="365">
        <v>279541.55729999999</v>
      </c>
      <c r="AQ874" s="366">
        <f t="shared" si="70"/>
        <v>634546.69770000002</v>
      </c>
      <c r="AR874" s="288">
        <f t="shared" si="71"/>
        <v>0.16185343042804212</v>
      </c>
      <c r="AS874" s="357" t="s">
        <v>1497</v>
      </c>
    </row>
    <row r="875" spans="1:45" hidden="1">
      <c r="A875" s="343">
        <v>976</v>
      </c>
      <c r="B875" s="343" t="s">
        <v>2598</v>
      </c>
      <c r="C875" s="343" t="s">
        <v>2599</v>
      </c>
      <c r="D875" s="343">
        <v>1700</v>
      </c>
      <c r="E875" s="345" t="s">
        <v>159</v>
      </c>
      <c r="F875" s="345" t="s">
        <v>1537</v>
      </c>
      <c r="G875" s="352" t="s">
        <v>1041</v>
      </c>
      <c r="H875" s="343" t="s">
        <v>1163</v>
      </c>
      <c r="I875" s="343" t="s">
        <v>1863</v>
      </c>
      <c r="J875" s="346">
        <v>596058</v>
      </c>
      <c r="K875" s="347">
        <v>-1.6885141497632681E-2</v>
      </c>
      <c r="L875" s="346"/>
      <c r="M875" s="346"/>
      <c r="N875" s="346"/>
      <c r="O875" s="346">
        <v>290110</v>
      </c>
      <c r="P875" s="346">
        <v>902006</v>
      </c>
      <c r="Q875" s="346"/>
      <c r="R875" s="346"/>
      <c r="S875" s="346"/>
      <c r="T875" s="346">
        <v>-65271.312648432824</v>
      </c>
      <c r="U875" s="346">
        <v>45142.265306840942</v>
      </c>
      <c r="V875" s="353">
        <f t="shared" si="67"/>
        <v>0.17944493208238796</v>
      </c>
      <c r="W875" s="288"/>
      <c r="X875" s="288"/>
      <c r="Y875" s="288"/>
      <c r="Z875" s="288">
        <v>0.18156691799222047</v>
      </c>
      <c r="AA875" s="288">
        <v>0.17479567393665366</v>
      </c>
      <c r="AB875" s="288">
        <v>0.18197220431828978</v>
      </c>
      <c r="AC875" s="345" t="str">
        <f t="shared" si="68"/>
        <v>Khulna FR Non-PNP</v>
      </c>
      <c r="AD875" s="363"/>
      <c r="AE875" s="363"/>
      <c r="AF875" s="363"/>
      <c r="AG875" s="363">
        <v>290110</v>
      </c>
      <c r="AH875" s="363">
        <v>902006</v>
      </c>
      <c r="AI875" s="363">
        <v>620193</v>
      </c>
      <c r="AJ875" s="364">
        <f t="shared" si="69"/>
        <v>1812309</v>
      </c>
      <c r="AK875" s="365"/>
      <c r="AL875" s="365"/>
      <c r="AM875" s="365"/>
      <c r="AN875" s="365">
        <v>52683.794400000006</v>
      </c>
      <c r="AO875" s="365">
        <v>158662.6795</v>
      </c>
      <c r="AP875" s="365">
        <v>112813.2886</v>
      </c>
      <c r="AQ875" s="366">
        <f t="shared" si="70"/>
        <v>324159.76250000001</v>
      </c>
      <c r="AR875" s="288">
        <f t="shared" si="71"/>
        <v>0.1788656142523157</v>
      </c>
      <c r="AS875" s="357" t="s">
        <v>1514</v>
      </c>
    </row>
    <row r="876" spans="1:45">
      <c r="A876" s="343">
        <v>999</v>
      </c>
      <c r="B876" s="343" t="s">
        <v>2600</v>
      </c>
      <c r="C876" s="343" t="s">
        <v>2601</v>
      </c>
      <c r="D876" s="343">
        <v>1481</v>
      </c>
      <c r="E876" s="345" t="s">
        <v>195</v>
      </c>
      <c r="F876" s="345" t="s">
        <v>1537</v>
      </c>
      <c r="G876" s="352" t="s">
        <v>1041</v>
      </c>
      <c r="H876" s="343" t="s">
        <v>162</v>
      </c>
      <c r="I876" s="343" t="s">
        <v>1863</v>
      </c>
      <c r="J876" s="346">
        <v>648874</v>
      </c>
      <c r="K876" s="347">
        <v>2.4366650809639106E-2</v>
      </c>
      <c r="L876" s="346"/>
      <c r="M876" s="346"/>
      <c r="N876" s="346"/>
      <c r="O876" s="346">
        <v>10179</v>
      </c>
      <c r="P876" s="346">
        <v>1287569</v>
      </c>
      <c r="Q876" s="346"/>
      <c r="R876" s="346"/>
      <c r="S876" s="346"/>
      <c r="T876" s="346">
        <v>-5122.9132971714735</v>
      </c>
      <c r="U876" s="346">
        <v>36744.685652079002</v>
      </c>
      <c r="V876" s="353">
        <f t="shared" si="67"/>
        <v>0.17577333369863243</v>
      </c>
      <c r="W876" s="288"/>
      <c r="X876" s="288"/>
      <c r="Y876" s="288"/>
      <c r="Z876" s="288">
        <v>0.18239043754254738</v>
      </c>
      <c r="AA876" s="288">
        <v>0.16614006322315461</v>
      </c>
      <c r="AB876" s="288">
        <v>0.17878950033019528</v>
      </c>
      <c r="AC876" s="345" t="str">
        <f t="shared" si="68"/>
        <v>Chattogram FR Non-PNP</v>
      </c>
      <c r="AD876" s="363"/>
      <c r="AE876" s="363"/>
      <c r="AF876" s="363"/>
      <c r="AG876" s="363">
        <v>10179</v>
      </c>
      <c r="AH876" s="363">
        <v>1287569</v>
      </c>
      <c r="AI876" s="363">
        <v>730357</v>
      </c>
      <c r="AJ876" s="364">
        <f t="shared" si="69"/>
        <v>2028105</v>
      </c>
      <c r="AK876" s="365"/>
      <c r="AL876" s="365"/>
      <c r="AM876" s="365"/>
      <c r="AN876" s="365">
        <v>1856.6496</v>
      </c>
      <c r="AO876" s="365">
        <v>212191.37119999999</v>
      </c>
      <c r="AP876" s="365">
        <v>130661.0462</v>
      </c>
      <c r="AQ876" s="366">
        <f t="shared" si="70"/>
        <v>344709.06699999998</v>
      </c>
      <c r="AR876" s="288">
        <f t="shared" si="71"/>
        <v>0.16996608508928285</v>
      </c>
      <c r="AS876" s="357" t="s">
        <v>1494</v>
      </c>
    </row>
    <row r="877" spans="1:45" hidden="1">
      <c r="A877" s="343">
        <v>257</v>
      </c>
      <c r="B877" s="343" t="s">
        <v>1271</v>
      </c>
      <c r="C877" s="343" t="s">
        <v>2602</v>
      </c>
      <c r="D877" s="343">
        <v>2275</v>
      </c>
      <c r="E877" s="345" t="s">
        <v>52</v>
      </c>
      <c r="F877" s="345" t="s">
        <v>1537</v>
      </c>
      <c r="G877" s="352" t="s">
        <v>1041</v>
      </c>
      <c r="H877" s="343" t="s">
        <v>362</v>
      </c>
      <c r="I877" s="343" t="s">
        <v>52</v>
      </c>
      <c r="J877" s="346">
        <v>2334438.2000000002</v>
      </c>
      <c r="K877" s="347">
        <v>5.6902917131259979E-2</v>
      </c>
      <c r="L877" s="346">
        <v>2417223</v>
      </c>
      <c r="M877" s="346">
        <v>2274625</v>
      </c>
      <c r="N877" s="346">
        <v>2665605</v>
      </c>
      <c r="O877" s="346">
        <v>1850443</v>
      </c>
      <c r="P877" s="346">
        <v>2464295</v>
      </c>
      <c r="Q877" s="346">
        <v>138593.70153432945</v>
      </c>
      <c r="R877" s="346">
        <v>128062.43805344205</v>
      </c>
      <c r="S877" s="346">
        <v>164123.5329670455</v>
      </c>
      <c r="T877" s="346">
        <v>83183.187354985508</v>
      </c>
      <c r="U877" s="346">
        <v>150218.85730343609</v>
      </c>
      <c r="V877" s="353">
        <f t="shared" si="67"/>
        <v>0.15503678071685828</v>
      </c>
      <c r="W877" s="288">
        <v>0.15978480384177968</v>
      </c>
      <c r="X877" s="288">
        <v>0.15636613468660851</v>
      </c>
      <c r="Y877" s="288">
        <v>0.14292400895372595</v>
      </c>
      <c r="Z877" s="288">
        <v>0.15930918463167049</v>
      </c>
      <c r="AA877" s="288">
        <v>0.14728220988449103</v>
      </c>
      <c r="AB877" s="288">
        <v>0.164554342302874</v>
      </c>
      <c r="AC877" s="345" t="str">
        <f t="shared" si="68"/>
        <v>Dhaka FR Non-PNP</v>
      </c>
      <c r="AD877" s="363">
        <v>2417223</v>
      </c>
      <c r="AE877" s="363">
        <v>2274625</v>
      </c>
      <c r="AF877" s="363">
        <v>2665605</v>
      </c>
      <c r="AG877" s="363">
        <v>1850443</v>
      </c>
      <c r="AH877" s="363">
        <v>2464295</v>
      </c>
      <c r="AI877" s="363">
        <v>1817055</v>
      </c>
      <c r="AJ877" s="364">
        <f t="shared" si="69"/>
        <v>13489246</v>
      </c>
      <c r="AK877" s="365">
        <v>388689.13679999998</v>
      </c>
      <c r="AL877" s="365">
        <v>355751.35000000003</v>
      </c>
      <c r="AM877" s="365">
        <v>380115.13040000002</v>
      </c>
      <c r="AN877" s="365">
        <v>259700.4718</v>
      </c>
      <c r="AO877" s="365">
        <v>359540.93229999999</v>
      </c>
      <c r="AP877" s="365">
        <v>298535.40019999997</v>
      </c>
      <c r="AQ877" s="366">
        <f t="shared" si="70"/>
        <v>2042332.4215000002</v>
      </c>
      <c r="AR877" s="288">
        <f t="shared" si="71"/>
        <v>0.15140449076990664</v>
      </c>
      <c r="AS877" s="357" t="s">
        <v>1497</v>
      </c>
    </row>
    <row r="878" spans="1:45" hidden="1">
      <c r="A878" s="343">
        <v>1006</v>
      </c>
      <c r="B878" s="343" t="s">
        <v>2603</v>
      </c>
      <c r="C878" s="343" t="s">
        <v>2604</v>
      </c>
      <c r="D878" s="343">
        <v>1092</v>
      </c>
      <c r="E878" s="345" t="s">
        <v>107</v>
      </c>
      <c r="F878" s="345" t="s">
        <v>1537</v>
      </c>
      <c r="G878" s="352" t="s">
        <v>1041</v>
      </c>
      <c r="H878" s="343" t="s">
        <v>226</v>
      </c>
      <c r="I878" s="343" t="s">
        <v>1863</v>
      </c>
      <c r="J878" s="346">
        <v>355555.5</v>
      </c>
      <c r="K878" s="347">
        <v>-4.2591006383322583E-2</v>
      </c>
      <c r="L878" s="346"/>
      <c r="M878" s="346"/>
      <c r="N878" s="346"/>
      <c r="O878" s="346">
        <v>935</v>
      </c>
      <c r="P878" s="346">
        <v>710176</v>
      </c>
      <c r="Q878" s="346"/>
      <c r="R878" s="346"/>
      <c r="S878" s="346"/>
      <c r="T878" s="346">
        <v>28.771662369291036</v>
      </c>
      <c r="U878" s="346">
        <v>-30315.704802620196</v>
      </c>
      <c r="V878" s="353">
        <f t="shared" si="67"/>
        <v>0.13296221646699169</v>
      </c>
      <c r="W878" s="288"/>
      <c r="X878" s="288"/>
      <c r="Y878" s="288"/>
      <c r="Z878" s="288">
        <v>5.9298932041948541E-2</v>
      </c>
      <c r="AA878" s="288">
        <v>0.15929605506016434</v>
      </c>
      <c r="AB878" s="288">
        <v>0.18029166229886215</v>
      </c>
      <c r="AC878" s="345" t="str">
        <f t="shared" si="68"/>
        <v>Rajshahi FR Non-PNP</v>
      </c>
      <c r="AD878" s="363"/>
      <c r="AE878" s="363"/>
      <c r="AF878" s="363"/>
      <c r="AG878" s="363">
        <v>935</v>
      </c>
      <c r="AH878" s="363">
        <v>710176</v>
      </c>
      <c r="AI878" s="363">
        <v>754195</v>
      </c>
      <c r="AJ878" s="364">
        <f t="shared" si="69"/>
        <v>1465306</v>
      </c>
      <c r="AK878" s="365"/>
      <c r="AL878" s="365"/>
      <c r="AM878" s="365"/>
      <c r="AN878" s="365">
        <v>55.445499999999996</v>
      </c>
      <c r="AO878" s="365">
        <v>112989.00159999999</v>
      </c>
      <c r="AP878" s="365">
        <v>135813.9503</v>
      </c>
      <c r="AQ878" s="366">
        <f t="shared" si="70"/>
        <v>248858.39739999999</v>
      </c>
      <c r="AR878" s="288">
        <f t="shared" si="71"/>
        <v>0.16983373943735983</v>
      </c>
      <c r="AS878" s="357" t="s">
        <v>1499</v>
      </c>
    </row>
    <row r="879" spans="1:45">
      <c r="A879" s="343">
        <v>997</v>
      </c>
      <c r="B879" s="343" t="s">
        <v>2605</v>
      </c>
      <c r="C879" s="343" t="s">
        <v>2606</v>
      </c>
      <c r="D879" s="343">
        <v>1307</v>
      </c>
      <c r="E879" s="345" t="s">
        <v>195</v>
      </c>
      <c r="F879" s="345" t="s">
        <v>1537</v>
      </c>
      <c r="G879" s="352" t="s">
        <v>1041</v>
      </c>
      <c r="H879" s="343" t="s">
        <v>195</v>
      </c>
      <c r="I879" s="343" t="s">
        <v>1863</v>
      </c>
      <c r="J879" s="346">
        <v>954372.5</v>
      </c>
      <c r="K879" s="347">
        <v>6.9928741747282405E-2</v>
      </c>
      <c r="L879" s="346"/>
      <c r="M879" s="346"/>
      <c r="N879" s="346"/>
      <c r="O879" s="346">
        <v>20</v>
      </c>
      <c r="P879" s="346">
        <v>1908725</v>
      </c>
      <c r="Q879" s="346"/>
      <c r="R879" s="346"/>
      <c r="S879" s="346"/>
      <c r="T879" s="346">
        <v>-7746.3199619960724</v>
      </c>
      <c r="U879" s="346">
        <v>141222.45612841262</v>
      </c>
      <c r="V879" s="353">
        <f t="shared" si="67"/>
        <v>0.22125894183441305</v>
      </c>
      <c r="W879" s="288"/>
      <c r="X879" s="288"/>
      <c r="Y879" s="288"/>
      <c r="Z879" s="288">
        <v>0.30399999999999999</v>
      </c>
      <c r="AA879" s="288">
        <v>0.17590523151066895</v>
      </c>
      <c r="AB879" s="288">
        <v>0.18387159399257022</v>
      </c>
      <c r="AC879" s="345" t="str">
        <f t="shared" si="68"/>
        <v>Chattogram FR Non-PNP</v>
      </c>
      <c r="AD879" s="363"/>
      <c r="AE879" s="363"/>
      <c r="AF879" s="363"/>
      <c r="AG879" s="363">
        <v>20</v>
      </c>
      <c r="AH879" s="363">
        <v>1908725</v>
      </c>
      <c r="AI879" s="363">
        <v>1294239</v>
      </c>
      <c r="AJ879" s="364">
        <f t="shared" si="69"/>
        <v>3202984</v>
      </c>
      <c r="AK879" s="365"/>
      <c r="AL879" s="365"/>
      <c r="AM879" s="365"/>
      <c r="AN879" s="365">
        <v>6.08</v>
      </c>
      <c r="AO879" s="365">
        <v>334790.36499999999</v>
      </c>
      <c r="AP879" s="365">
        <v>237868.99739999999</v>
      </c>
      <c r="AQ879" s="366">
        <f t="shared" si="70"/>
        <v>572665.44240000006</v>
      </c>
      <c r="AR879" s="288">
        <f t="shared" si="71"/>
        <v>0.17879122792995533</v>
      </c>
      <c r="AS879" s="357" t="s">
        <v>1494</v>
      </c>
    </row>
    <row r="880" spans="1:45" hidden="1">
      <c r="A880" s="343">
        <v>1003</v>
      </c>
      <c r="B880" s="343" t="s">
        <v>2607</v>
      </c>
      <c r="C880" s="343" t="s">
        <v>2608</v>
      </c>
      <c r="D880" s="343">
        <v>800</v>
      </c>
      <c r="E880" s="345" t="s">
        <v>189</v>
      </c>
      <c r="F880" s="345" t="s">
        <v>1537</v>
      </c>
      <c r="G880" s="352" t="s">
        <v>1041</v>
      </c>
      <c r="H880" s="343" t="s">
        <v>1565</v>
      </c>
      <c r="I880" s="343" t="s">
        <v>1863</v>
      </c>
      <c r="J880" s="346">
        <v>441327</v>
      </c>
      <c r="K880" s="347">
        <v>-6.5232270331157069E-2</v>
      </c>
      <c r="L880" s="346"/>
      <c r="M880" s="346"/>
      <c r="N880" s="346"/>
      <c r="O880" s="346">
        <v>925</v>
      </c>
      <c r="P880" s="346">
        <v>881729</v>
      </c>
      <c r="Q880" s="346"/>
      <c r="R880" s="346"/>
      <c r="S880" s="346"/>
      <c r="T880" s="346">
        <v>-5478.000893899306</v>
      </c>
      <c r="U880" s="346">
        <v>-52099.523442977807</v>
      </c>
      <c r="V880" s="353">
        <f t="shared" si="67"/>
        <v>0.13139609281121123</v>
      </c>
      <c r="W880" s="288"/>
      <c r="X880" s="288"/>
      <c r="Y880" s="288"/>
      <c r="Z880" s="288">
        <v>7.3561677889344104E-2</v>
      </c>
      <c r="AA880" s="288">
        <v>0.14722195787312345</v>
      </c>
      <c r="AB880" s="288">
        <v>0.17340464267116615</v>
      </c>
      <c r="AC880" s="345" t="str">
        <f t="shared" si="68"/>
        <v>Barishal FR Non-PNP</v>
      </c>
      <c r="AD880" s="363"/>
      <c r="AE880" s="363"/>
      <c r="AF880" s="363"/>
      <c r="AG880" s="363">
        <v>925</v>
      </c>
      <c r="AH880" s="363">
        <v>881729</v>
      </c>
      <c r="AI880" s="363">
        <v>684190</v>
      </c>
      <c r="AJ880" s="364">
        <f t="shared" si="69"/>
        <v>1566844</v>
      </c>
      <c r="AK880" s="365"/>
      <c r="AL880" s="365"/>
      <c r="AM880" s="365"/>
      <c r="AN880" s="365">
        <v>68.08</v>
      </c>
      <c r="AO880" s="365">
        <v>134375.34720000002</v>
      </c>
      <c r="AP880" s="365">
        <v>118638.3726</v>
      </c>
      <c r="AQ880" s="366">
        <f t="shared" si="70"/>
        <v>253081.79980000001</v>
      </c>
      <c r="AR880" s="288">
        <f t="shared" si="71"/>
        <v>0.16152329127851911</v>
      </c>
      <c r="AS880" s="357" t="s">
        <v>1495</v>
      </c>
    </row>
    <row r="881" spans="1:45" hidden="1">
      <c r="A881" s="343">
        <v>1004</v>
      </c>
      <c r="B881" s="343" t="s">
        <v>2609</v>
      </c>
      <c r="C881" s="343" t="s">
        <v>2610</v>
      </c>
      <c r="D881" s="343">
        <v>662</v>
      </c>
      <c r="E881" s="345" t="s">
        <v>52</v>
      </c>
      <c r="F881" s="345" t="s">
        <v>1537</v>
      </c>
      <c r="G881" s="352" t="s">
        <v>1041</v>
      </c>
      <c r="H881" s="343" t="s">
        <v>52</v>
      </c>
      <c r="I881" s="343" t="s">
        <v>52</v>
      </c>
      <c r="J881" s="346">
        <v>236392</v>
      </c>
      <c r="K881" s="347">
        <v>-4.6879606900883303E-2</v>
      </c>
      <c r="L881" s="346"/>
      <c r="M881" s="346"/>
      <c r="N881" s="346"/>
      <c r="O881" s="346">
        <v>1329</v>
      </c>
      <c r="P881" s="346">
        <v>471455</v>
      </c>
      <c r="Q881" s="346"/>
      <c r="R881" s="346"/>
      <c r="S881" s="346"/>
      <c r="T881" s="346">
        <v>-367.76940305941127</v>
      </c>
      <c r="U881" s="346">
        <v>-21796.1586659678</v>
      </c>
      <c r="V881" s="353">
        <f t="shared" si="67"/>
        <v>0.21749011760717193</v>
      </c>
      <c r="W881" s="288"/>
      <c r="X881" s="288"/>
      <c r="Y881" s="288"/>
      <c r="Z881" s="288">
        <v>0.31422123594237783</v>
      </c>
      <c r="AA881" s="288">
        <v>0.15615205060010373</v>
      </c>
      <c r="AB881" s="288">
        <v>0.18209706627903421</v>
      </c>
      <c r="AC881" s="345" t="str">
        <f t="shared" si="68"/>
        <v>Dhaka FR Non-PNP</v>
      </c>
      <c r="AD881" s="363"/>
      <c r="AE881" s="363"/>
      <c r="AF881" s="363"/>
      <c r="AG881" s="363">
        <v>1329</v>
      </c>
      <c r="AH881" s="363">
        <v>471455</v>
      </c>
      <c r="AI881" s="363">
        <v>529922</v>
      </c>
      <c r="AJ881" s="364">
        <f t="shared" si="69"/>
        <v>1002706</v>
      </c>
      <c r="AK881" s="365"/>
      <c r="AL881" s="365"/>
      <c r="AM881" s="365"/>
      <c r="AN881" s="365">
        <v>417.5718</v>
      </c>
      <c r="AO881" s="365">
        <v>74772.762999999992</v>
      </c>
      <c r="AP881" s="365">
        <v>96596.941699999996</v>
      </c>
      <c r="AQ881" s="366">
        <f t="shared" si="70"/>
        <v>171787.27649999998</v>
      </c>
      <c r="AR881" s="288">
        <f t="shared" si="71"/>
        <v>0.17132367463643378</v>
      </c>
      <c r="AS881" s="357" t="s">
        <v>1497</v>
      </c>
    </row>
    <row r="882" spans="1:45" hidden="1">
      <c r="A882" s="343">
        <v>998</v>
      </c>
      <c r="B882" s="343" t="s">
        <v>2611</v>
      </c>
      <c r="C882" s="343" t="s">
        <v>2612</v>
      </c>
      <c r="D882" s="343">
        <v>2550</v>
      </c>
      <c r="E882" s="345" t="s">
        <v>52</v>
      </c>
      <c r="F882" s="345" t="s">
        <v>1537</v>
      </c>
      <c r="G882" s="352" t="s">
        <v>1041</v>
      </c>
      <c r="H882" s="343" t="s">
        <v>79</v>
      </c>
      <c r="I882" s="343" t="s">
        <v>52</v>
      </c>
      <c r="J882" s="346">
        <v>641787.5</v>
      </c>
      <c r="K882" s="347">
        <v>1.1624613824399435E-2</v>
      </c>
      <c r="L882" s="346"/>
      <c r="M882" s="346"/>
      <c r="N882" s="346"/>
      <c r="O882" s="346">
        <v>2174</v>
      </c>
      <c r="P882" s="346">
        <v>1281401</v>
      </c>
      <c r="Q882" s="346"/>
      <c r="R882" s="346"/>
      <c r="S882" s="346"/>
      <c r="T882" s="346">
        <v>-3958.179587807384</v>
      </c>
      <c r="U882" s="346">
        <v>18879.24327746089</v>
      </c>
      <c r="V882" s="353">
        <f t="shared" si="67"/>
        <v>0.13405681718859802</v>
      </c>
      <c r="W882" s="288"/>
      <c r="X882" s="288"/>
      <c r="Y882" s="288"/>
      <c r="Z882" s="288">
        <v>6.8135608813652937E-2</v>
      </c>
      <c r="AA882" s="288">
        <v>0.16309113985589441</v>
      </c>
      <c r="AB882" s="288">
        <v>0.17094370289624672</v>
      </c>
      <c r="AC882" s="345" t="str">
        <f t="shared" si="68"/>
        <v>Dhaka FR Non-PNP</v>
      </c>
      <c r="AD882" s="363"/>
      <c r="AE882" s="363"/>
      <c r="AF882" s="363"/>
      <c r="AG882" s="363">
        <v>2174</v>
      </c>
      <c r="AH882" s="363">
        <v>1281401</v>
      </c>
      <c r="AI882" s="363">
        <v>1105586</v>
      </c>
      <c r="AJ882" s="364">
        <f t="shared" si="69"/>
        <v>2389161</v>
      </c>
      <c r="AK882" s="365"/>
      <c r="AL882" s="365"/>
      <c r="AM882" s="365"/>
      <c r="AN882" s="365">
        <v>148.04939999999999</v>
      </c>
      <c r="AO882" s="365">
        <v>207971.0577</v>
      </c>
      <c r="AP882" s="365">
        <v>188940.0331</v>
      </c>
      <c r="AQ882" s="366">
        <f t="shared" si="70"/>
        <v>397059.14020000002</v>
      </c>
      <c r="AR882" s="288">
        <f t="shared" si="71"/>
        <v>0.16619187246066716</v>
      </c>
      <c r="AS882" s="357" t="s">
        <v>1497</v>
      </c>
    </row>
    <row r="883" spans="1:45" hidden="1">
      <c r="A883" s="343">
        <v>1000</v>
      </c>
      <c r="B883" s="343" t="s">
        <v>2613</v>
      </c>
      <c r="C883" s="343" t="s">
        <v>2614</v>
      </c>
      <c r="D883" s="343">
        <v>1100</v>
      </c>
      <c r="E883" s="345" t="s">
        <v>52</v>
      </c>
      <c r="F883" s="345" t="s">
        <v>1537</v>
      </c>
      <c r="G883" s="352" t="s">
        <v>1041</v>
      </c>
      <c r="H883" s="343" t="s">
        <v>542</v>
      </c>
      <c r="I883" s="343" t="s">
        <v>52</v>
      </c>
      <c r="J883" s="346">
        <v>446530</v>
      </c>
      <c r="K883" s="347">
        <v>2.3110438849025802E-2</v>
      </c>
      <c r="L883" s="346"/>
      <c r="M883" s="346"/>
      <c r="N883" s="346"/>
      <c r="O883" s="346">
        <v>3225</v>
      </c>
      <c r="P883" s="346">
        <v>889835</v>
      </c>
      <c r="Q883" s="346"/>
      <c r="R883" s="346"/>
      <c r="S883" s="346"/>
      <c r="T883" s="346">
        <v>-2826.9037221891726</v>
      </c>
      <c r="U883" s="346">
        <v>23465.912240700156</v>
      </c>
      <c r="V883" s="353">
        <f t="shared" si="67"/>
        <v>0.20801689466613379</v>
      </c>
      <c r="W883" s="288"/>
      <c r="X883" s="288"/>
      <c r="Y883" s="288"/>
      <c r="Z883" s="288">
        <v>0.26372399765595206</v>
      </c>
      <c r="AA883" s="288">
        <v>0.16882597933762652</v>
      </c>
      <c r="AB883" s="288">
        <v>0.1915007070048228</v>
      </c>
      <c r="AC883" s="345" t="str">
        <f t="shared" si="68"/>
        <v>Dhaka FR Non-PNP</v>
      </c>
      <c r="AD883" s="363"/>
      <c r="AE883" s="363"/>
      <c r="AF883" s="363"/>
      <c r="AG883" s="363">
        <v>3225</v>
      </c>
      <c r="AH883" s="363">
        <v>889835</v>
      </c>
      <c r="AI883" s="363">
        <v>590248</v>
      </c>
      <c r="AJ883" s="364">
        <f t="shared" si="69"/>
        <v>1483308</v>
      </c>
      <c r="AK883" s="365"/>
      <c r="AL883" s="365"/>
      <c r="AM883" s="365"/>
      <c r="AN883" s="365">
        <v>884.93999999999994</v>
      </c>
      <c r="AO883" s="365">
        <v>156789.10319999998</v>
      </c>
      <c r="AP883" s="365">
        <v>113029.045</v>
      </c>
      <c r="AQ883" s="366">
        <f t="shared" si="70"/>
        <v>270703.0882</v>
      </c>
      <c r="AR883" s="288">
        <f t="shared" si="71"/>
        <v>0.18249958080182943</v>
      </c>
      <c r="AS883" s="357" t="s">
        <v>1497</v>
      </c>
    </row>
    <row r="884" spans="1:45" hidden="1">
      <c r="A884" s="343">
        <v>989</v>
      </c>
      <c r="B884" s="343" t="s">
        <v>2615</v>
      </c>
      <c r="C884" s="343" t="s">
        <v>2616</v>
      </c>
      <c r="D884" s="343">
        <v>750</v>
      </c>
      <c r="E884" s="345" t="s">
        <v>1557</v>
      </c>
      <c r="F884" s="345" t="s">
        <v>1537</v>
      </c>
      <c r="G884" s="352" t="s">
        <v>1041</v>
      </c>
      <c r="H884" s="343" t="s">
        <v>52</v>
      </c>
      <c r="I884" s="343" t="s">
        <v>52</v>
      </c>
      <c r="J884" s="346">
        <v>548745</v>
      </c>
      <c r="K884" s="347">
        <v>-7.3335205591856332E-3</v>
      </c>
      <c r="L884" s="346"/>
      <c r="M884" s="346"/>
      <c r="N884" s="346"/>
      <c r="O884" s="346">
        <v>14502</v>
      </c>
      <c r="P884" s="346">
        <v>1082988</v>
      </c>
      <c r="Q884" s="346"/>
      <c r="R884" s="346"/>
      <c r="S884" s="346"/>
      <c r="T884" s="346">
        <v>105.75197130342895</v>
      </c>
      <c r="U884" s="346">
        <v>-8154.2174498040695</v>
      </c>
      <c r="V884" s="353">
        <f t="shared" si="67"/>
        <v>0.17030449083306767</v>
      </c>
      <c r="W884" s="288"/>
      <c r="X884" s="288"/>
      <c r="Y884" s="288"/>
      <c r="Z884" s="288">
        <v>0.18219635204816523</v>
      </c>
      <c r="AA884" s="288">
        <v>0.16037759255636053</v>
      </c>
      <c r="AB884" s="288">
        <v>0.16833952789467729</v>
      </c>
      <c r="AC884" s="345" t="str">
        <f t="shared" si="68"/>
        <v>DhakaGBUD FR Non-PNP</v>
      </c>
      <c r="AD884" s="363"/>
      <c r="AE884" s="363"/>
      <c r="AF884" s="363"/>
      <c r="AG884" s="363">
        <v>14502</v>
      </c>
      <c r="AH884" s="363">
        <v>1082988</v>
      </c>
      <c r="AI884" s="363">
        <v>827102</v>
      </c>
      <c r="AJ884" s="364">
        <f t="shared" si="69"/>
        <v>1924592</v>
      </c>
      <c r="AK884" s="365"/>
      <c r="AL884" s="365"/>
      <c r="AM884" s="365"/>
      <c r="AN884" s="365">
        <v>2642.4466000000002</v>
      </c>
      <c r="AO884" s="365">
        <v>176960.23919999998</v>
      </c>
      <c r="AP884" s="365">
        <v>139182.41700000002</v>
      </c>
      <c r="AQ884" s="366">
        <f t="shared" si="70"/>
        <v>318785.10279999999</v>
      </c>
      <c r="AR884" s="288">
        <f t="shared" si="71"/>
        <v>0.16563775740520587</v>
      </c>
      <c r="AS884" s="357" t="s">
        <v>2643</v>
      </c>
    </row>
    <row r="885" spans="1:45">
      <c r="A885" s="343">
        <v>984</v>
      </c>
      <c r="B885" s="343" t="s">
        <v>2617</v>
      </c>
      <c r="C885" s="343" t="s">
        <v>2618</v>
      </c>
      <c r="D885" s="343">
        <v>1931</v>
      </c>
      <c r="E885" s="345" t="s">
        <v>195</v>
      </c>
      <c r="F885" s="345" t="s">
        <v>1537</v>
      </c>
      <c r="G885" s="352" t="s">
        <v>1041</v>
      </c>
      <c r="H885" s="343" t="s">
        <v>162</v>
      </c>
      <c r="I885" s="343" t="s">
        <v>1863</v>
      </c>
      <c r="J885" s="346">
        <v>580751</v>
      </c>
      <c r="K885" s="347">
        <v>-5.6283091251595552E-3</v>
      </c>
      <c r="L885" s="346"/>
      <c r="M885" s="346"/>
      <c r="N885" s="346"/>
      <c r="O885" s="346">
        <v>3734</v>
      </c>
      <c r="P885" s="346">
        <v>1157768</v>
      </c>
      <c r="Q885" s="346"/>
      <c r="R885" s="346"/>
      <c r="S885" s="346"/>
      <c r="T885" s="346">
        <v>-5571.9751189471808</v>
      </c>
      <c r="U885" s="346">
        <v>-965.3171865438926</v>
      </c>
      <c r="V885" s="353">
        <f t="shared" si="67"/>
        <v>0.16816750954671988</v>
      </c>
      <c r="W885" s="288"/>
      <c r="X885" s="288"/>
      <c r="Y885" s="288"/>
      <c r="Z885" s="288">
        <v>0.19482490897408444</v>
      </c>
      <c r="AA885" s="288">
        <v>0.14529992124744159</v>
      </c>
      <c r="AB885" s="288">
        <v>0.16437769841863356</v>
      </c>
      <c r="AC885" s="345" t="str">
        <f t="shared" si="68"/>
        <v>Chattogram FR Non-PNP</v>
      </c>
      <c r="AD885" s="363"/>
      <c r="AE885" s="363"/>
      <c r="AF885" s="363"/>
      <c r="AG885" s="363">
        <v>3734</v>
      </c>
      <c r="AH885" s="363">
        <v>1157768</v>
      </c>
      <c r="AI885" s="363">
        <v>985049</v>
      </c>
      <c r="AJ885" s="364">
        <f t="shared" si="69"/>
        <v>2146551</v>
      </c>
      <c r="AK885" s="365"/>
      <c r="AL885" s="365"/>
      <c r="AM885" s="365"/>
      <c r="AN885" s="365">
        <v>727.38319999999999</v>
      </c>
      <c r="AO885" s="365">
        <v>167413.10820000002</v>
      </c>
      <c r="AP885" s="365">
        <v>161839.2789</v>
      </c>
      <c r="AQ885" s="366">
        <f t="shared" si="70"/>
        <v>329979.77030000003</v>
      </c>
      <c r="AR885" s="288">
        <f t="shared" si="71"/>
        <v>0.15372556734035206</v>
      </c>
      <c r="AS885" s="357" t="s">
        <v>1494</v>
      </c>
    </row>
    <row r="886" spans="1:45" hidden="1">
      <c r="A886" s="343">
        <v>994</v>
      </c>
      <c r="B886" s="343" t="s">
        <v>2619</v>
      </c>
      <c r="C886" s="343" t="s">
        <v>2620</v>
      </c>
      <c r="D886" s="343">
        <v>1300</v>
      </c>
      <c r="E886" s="345" t="s">
        <v>1557</v>
      </c>
      <c r="F886" s="345" t="s">
        <v>1537</v>
      </c>
      <c r="G886" s="352" t="s">
        <v>1041</v>
      </c>
      <c r="H886" s="343" t="s">
        <v>52</v>
      </c>
      <c r="I886" s="343" t="s">
        <v>52</v>
      </c>
      <c r="J886" s="346">
        <v>784264</v>
      </c>
      <c r="K886" s="347">
        <v>2.8347614472616627E-2</v>
      </c>
      <c r="L886" s="346"/>
      <c r="M886" s="346"/>
      <c r="N886" s="346"/>
      <c r="O886" s="346">
        <v>19787</v>
      </c>
      <c r="P886" s="346">
        <v>1548741</v>
      </c>
      <c r="Q886" s="346"/>
      <c r="R886" s="346"/>
      <c r="S886" s="346"/>
      <c r="T886" s="346">
        <v>1875.5752601862964</v>
      </c>
      <c r="U886" s="346">
        <v>42588.451773318113</v>
      </c>
      <c r="V886" s="353">
        <f t="shared" si="67"/>
        <v>0.16537942206089876</v>
      </c>
      <c r="W886" s="288"/>
      <c r="X886" s="288"/>
      <c r="Y886" s="288"/>
      <c r="Z886" s="288">
        <v>0.18692411722180938</v>
      </c>
      <c r="AA886" s="288">
        <v>0.14732501186300653</v>
      </c>
      <c r="AB886" s="288">
        <v>0.16188913709788039</v>
      </c>
      <c r="AC886" s="345" t="str">
        <f t="shared" si="68"/>
        <v>DhakaGBUD FR Non-PNP</v>
      </c>
      <c r="AD886" s="363"/>
      <c r="AE886" s="363"/>
      <c r="AF886" s="363"/>
      <c r="AG886" s="363">
        <v>19787</v>
      </c>
      <c r="AH886" s="363">
        <v>1548741</v>
      </c>
      <c r="AI886" s="363">
        <v>1309783</v>
      </c>
      <c r="AJ886" s="364">
        <f t="shared" si="69"/>
        <v>2878311</v>
      </c>
      <c r="AK886" s="365"/>
      <c r="AL886" s="365"/>
      <c r="AM886" s="365"/>
      <c r="AN886" s="365">
        <v>3698.0034000000001</v>
      </c>
      <c r="AO886" s="365">
        <v>228593.87640000001</v>
      </c>
      <c r="AP886" s="365">
        <v>211635.07679999998</v>
      </c>
      <c r="AQ886" s="366">
        <f t="shared" si="70"/>
        <v>443926.95659999998</v>
      </c>
      <c r="AR886" s="288">
        <f t="shared" si="71"/>
        <v>0.15423175487290983</v>
      </c>
      <c r="AS886" s="357" t="s">
        <v>2643</v>
      </c>
    </row>
    <row r="887" spans="1:45" hidden="1">
      <c r="A887" s="343">
        <v>1010</v>
      </c>
      <c r="B887" s="343" t="s">
        <v>2621</v>
      </c>
      <c r="C887" s="343" t="s">
        <v>2622</v>
      </c>
      <c r="D887" s="343">
        <v>1000</v>
      </c>
      <c r="E887" s="345" t="s">
        <v>189</v>
      </c>
      <c r="F887" s="345" t="s">
        <v>1537</v>
      </c>
      <c r="G887" s="352" t="s">
        <v>1041</v>
      </c>
      <c r="H887" s="343" t="s">
        <v>189</v>
      </c>
      <c r="I887" s="343" t="s">
        <v>1863</v>
      </c>
      <c r="J887" s="346">
        <v>230314</v>
      </c>
      <c r="K887" s="347">
        <v>-0.168233202222141</v>
      </c>
      <c r="L887" s="346"/>
      <c r="M887" s="346"/>
      <c r="N887" s="346"/>
      <c r="O887" s="346">
        <v>1129</v>
      </c>
      <c r="P887" s="346">
        <v>459499</v>
      </c>
      <c r="Q887" s="346"/>
      <c r="R887" s="346"/>
      <c r="S887" s="346"/>
      <c r="T887" s="346">
        <v>-4976.7247953579308</v>
      </c>
      <c r="U887" s="346">
        <v>-72516.198677822424</v>
      </c>
      <c r="V887" s="353">
        <f t="shared" si="67"/>
        <v>0.14226586413901696</v>
      </c>
      <c r="W887" s="288"/>
      <c r="X887" s="288"/>
      <c r="Y887" s="288"/>
      <c r="Z887" s="288">
        <v>0.10588037455967987</v>
      </c>
      <c r="AA887" s="288">
        <v>0.15684338636449846</v>
      </c>
      <c r="AB887" s="288">
        <v>0.1640738314928725</v>
      </c>
      <c r="AC887" s="345" t="str">
        <f t="shared" si="68"/>
        <v>Barishal FR Non-PNP</v>
      </c>
      <c r="AD887" s="363"/>
      <c r="AE887" s="363"/>
      <c r="AF887" s="363"/>
      <c r="AG887" s="363">
        <v>1129</v>
      </c>
      <c r="AH887" s="363">
        <v>459499</v>
      </c>
      <c r="AI887" s="363">
        <v>341942</v>
      </c>
      <c r="AJ887" s="364">
        <f t="shared" si="69"/>
        <v>802570</v>
      </c>
      <c r="AK887" s="365"/>
      <c r="AL887" s="365"/>
      <c r="AM887" s="365"/>
      <c r="AN887" s="365">
        <v>109.6259</v>
      </c>
      <c r="AO887" s="365">
        <v>71911.437000000005</v>
      </c>
      <c r="AP887" s="365">
        <v>56112.353999999999</v>
      </c>
      <c r="AQ887" s="366">
        <f t="shared" si="70"/>
        <v>128133.41690000001</v>
      </c>
      <c r="AR887" s="288">
        <f t="shared" si="71"/>
        <v>0.15965388302577971</v>
      </c>
      <c r="AS887" s="357" t="s">
        <v>1495</v>
      </c>
    </row>
    <row r="888" spans="1:45" hidden="1">
      <c r="A888" s="343">
        <v>973</v>
      </c>
      <c r="B888" s="343" t="s">
        <v>2623</v>
      </c>
      <c r="C888" s="343" t="s">
        <v>2624</v>
      </c>
      <c r="D888" s="343">
        <v>1573</v>
      </c>
      <c r="E888" s="345" t="s">
        <v>52</v>
      </c>
      <c r="F888" s="345" t="s">
        <v>1537</v>
      </c>
      <c r="G888" s="352" t="s">
        <v>1041</v>
      </c>
      <c r="H888" s="343" t="s">
        <v>103</v>
      </c>
      <c r="I888" s="343" t="s">
        <v>52</v>
      </c>
      <c r="J888" s="346">
        <v>599958.5</v>
      </c>
      <c r="K888" s="347">
        <v>4.6915095478324807E-3</v>
      </c>
      <c r="L888" s="346"/>
      <c r="M888" s="346"/>
      <c r="N888" s="346"/>
      <c r="O888" s="346">
        <v>135481</v>
      </c>
      <c r="P888" s="346">
        <v>1064436</v>
      </c>
      <c r="Q888" s="346"/>
      <c r="R888" s="346"/>
      <c r="S888" s="346"/>
      <c r="T888" s="346">
        <v>-15413.525479537213</v>
      </c>
      <c r="U888" s="346">
        <v>21042.94754164372</v>
      </c>
      <c r="V888" s="353">
        <f t="shared" si="67"/>
        <v>0.1631672218797072</v>
      </c>
      <c r="W888" s="288"/>
      <c r="X888" s="288"/>
      <c r="Y888" s="288"/>
      <c r="Z888" s="288">
        <v>0.17742716834418959</v>
      </c>
      <c r="AA888" s="288">
        <v>0.14730960918404062</v>
      </c>
      <c r="AB888" s="288">
        <v>0.16476488811089132</v>
      </c>
      <c r="AC888" s="345" t="str">
        <f t="shared" si="68"/>
        <v>Dhaka FR Non-PNP</v>
      </c>
      <c r="AD888" s="363"/>
      <c r="AE888" s="363"/>
      <c r="AF888" s="363"/>
      <c r="AG888" s="363">
        <v>135481</v>
      </c>
      <c r="AH888" s="363">
        <v>1064436</v>
      </c>
      <c r="AI888" s="363">
        <v>922866</v>
      </c>
      <c r="AJ888" s="364">
        <f t="shared" si="69"/>
        <v>2122783</v>
      </c>
      <c r="AK888" s="365"/>
      <c r="AL888" s="365"/>
      <c r="AM888" s="365"/>
      <c r="AN888" s="365">
        <v>24576.253400000001</v>
      </c>
      <c r="AO888" s="365">
        <v>152789.22099999999</v>
      </c>
      <c r="AP888" s="365">
        <v>151881.19339999999</v>
      </c>
      <c r="AQ888" s="366">
        <f t="shared" si="70"/>
        <v>329246.6678</v>
      </c>
      <c r="AR888" s="288">
        <f t="shared" si="71"/>
        <v>0.15510142478058284</v>
      </c>
      <c r="AS888" s="357" t="s">
        <v>1497</v>
      </c>
    </row>
    <row r="889" spans="1:45" hidden="1">
      <c r="A889" s="343">
        <v>986</v>
      </c>
      <c r="B889" s="343" t="s">
        <v>2625</v>
      </c>
      <c r="C889" s="343" t="s">
        <v>2626</v>
      </c>
      <c r="D889" s="343">
        <v>1200</v>
      </c>
      <c r="E889" s="345" t="s">
        <v>1557</v>
      </c>
      <c r="F889" s="345" t="s">
        <v>1537</v>
      </c>
      <c r="G889" s="352" t="s">
        <v>1041</v>
      </c>
      <c r="H889" s="343" t="s">
        <v>52</v>
      </c>
      <c r="I889" s="343" t="s">
        <v>52</v>
      </c>
      <c r="J889" s="346">
        <v>936954</v>
      </c>
      <c r="K889" s="347">
        <v>1.5928470217693837E-3</v>
      </c>
      <c r="L889" s="346"/>
      <c r="M889" s="346"/>
      <c r="N889" s="346"/>
      <c r="O889" s="346">
        <v>19627</v>
      </c>
      <c r="P889" s="346">
        <v>1854281</v>
      </c>
      <c r="Q889" s="346"/>
      <c r="R889" s="346"/>
      <c r="S889" s="346"/>
      <c r="T889" s="346">
        <v>1370.0073466095464</v>
      </c>
      <c r="U889" s="346">
        <v>1614.841430260276</v>
      </c>
      <c r="V889" s="353">
        <f t="shared" si="67"/>
        <v>0.16790963786733459</v>
      </c>
      <c r="W889" s="288"/>
      <c r="X889" s="288"/>
      <c r="Y889" s="288"/>
      <c r="Z889" s="288">
        <v>0.17604271603756191</v>
      </c>
      <c r="AA889" s="288">
        <v>0.15373554106969581</v>
      </c>
      <c r="AB889" s="288">
        <v>0.17395065649474603</v>
      </c>
      <c r="AC889" s="345" t="str">
        <f t="shared" si="68"/>
        <v>DhakaGBUD FR Non-PNP</v>
      </c>
      <c r="AD889" s="363"/>
      <c r="AE889" s="363"/>
      <c r="AF889" s="363"/>
      <c r="AG889" s="363">
        <v>19627</v>
      </c>
      <c r="AH889" s="363">
        <v>1854281</v>
      </c>
      <c r="AI889" s="363">
        <v>1802952</v>
      </c>
      <c r="AJ889" s="364">
        <f t="shared" si="69"/>
        <v>3676860</v>
      </c>
      <c r="AK889" s="365"/>
      <c r="AL889" s="365"/>
      <c r="AM889" s="365"/>
      <c r="AN889" s="365">
        <v>3454.1759999999999</v>
      </c>
      <c r="AO889" s="365">
        <v>285929.82180000003</v>
      </c>
      <c r="AP889" s="365">
        <v>313518.57130000001</v>
      </c>
      <c r="AQ889" s="366">
        <f t="shared" si="70"/>
        <v>602902.56909999996</v>
      </c>
      <c r="AR889" s="288">
        <f t="shared" si="71"/>
        <v>0.16397213086709855</v>
      </c>
      <c r="AS889" s="357" t="s">
        <v>2643</v>
      </c>
    </row>
    <row r="890" spans="1:45" hidden="1">
      <c r="A890" s="343">
        <v>1008</v>
      </c>
      <c r="B890" s="343" t="s">
        <v>2627</v>
      </c>
      <c r="C890" s="343" t="s">
        <v>2628</v>
      </c>
      <c r="D890" s="343">
        <v>1269</v>
      </c>
      <c r="E890" s="345" t="s">
        <v>52</v>
      </c>
      <c r="F890" s="345" t="s">
        <v>1537</v>
      </c>
      <c r="G890" s="352" t="s">
        <v>1041</v>
      </c>
      <c r="H890" s="343" t="s">
        <v>52</v>
      </c>
      <c r="I890" s="343" t="s">
        <v>52</v>
      </c>
      <c r="J890" s="346">
        <v>394924</v>
      </c>
      <c r="K890" s="347">
        <v>-4.8994345787197455E-2</v>
      </c>
      <c r="L890" s="346"/>
      <c r="M890" s="346"/>
      <c r="N890" s="346"/>
      <c r="O890" s="346">
        <v>2936</v>
      </c>
      <c r="P890" s="346">
        <v>786912</v>
      </c>
      <c r="Q890" s="346"/>
      <c r="R890" s="346"/>
      <c r="S890" s="346"/>
      <c r="T890" s="346">
        <v>243.18496935764648</v>
      </c>
      <c r="U890" s="346">
        <v>-38941.271000683977</v>
      </c>
      <c r="V890" s="353">
        <f t="shared" si="67"/>
        <v>0.13289154904253797</v>
      </c>
      <c r="W890" s="288"/>
      <c r="X890" s="288"/>
      <c r="Y890" s="288"/>
      <c r="Z890" s="288">
        <v>7.1525366019748099E-2</v>
      </c>
      <c r="AA890" s="288">
        <v>0.15740923852301056</v>
      </c>
      <c r="AB890" s="288">
        <v>0.16974004258485528</v>
      </c>
      <c r="AC890" s="345" t="str">
        <f t="shared" si="68"/>
        <v>Dhaka FR Non-PNP</v>
      </c>
      <c r="AD890" s="363"/>
      <c r="AE890" s="363"/>
      <c r="AF890" s="363"/>
      <c r="AG890" s="363">
        <v>2936</v>
      </c>
      <c r="AH890" s="363">
        <v>786912</v>
      </c>
      <c r="AI890" s="363">
        <v>779140</v>
      </c>
      <c r="AJ890" s="364">
        <f t="shared" si="69"/>
        <v>1568988</v>
      </c>
      <c r="AK890" s="365"/>
      <c r="AL890" s="365"/>
      <c r="AM890" s="365"/>
      <c r="AN890" s="365">
        <v>209.92399999999998</v>
      </c>
      <c r="AO890" s="365">
        <v>125119.008</v>
      </c>
      <c r="AP890" s="365">
        <v>132288.78649999999</v>
      </c>
      <c r="AQ890" s="366">
        <f t="shared" si="70"/>
        <v>257617.71849999999</v>
      </c>
      <c r="AR890" s="288">
        <f t="shared" si="71"/>
        <v>0.1641935556549827</v>
      </c>
      <c r="AS890" s="357" t="s">
        <v>1497</v>
      </c>
    </row>
    <row r="891" spans="1:45" hidden="1">
      <c r="A891" s="343">
        <v>979</v>
      </c>
      <c r="B891" s="343" t="s">
        <v>2629</v>
      </c>
      <c r="C891" s="343" t="s">
        <v>2630</v>
      </c>
      <c r="D891" s="343">
        <v>780</v>
      </c>
      <c r="E891" s="345" t="s">
        <v>389</v>
      </c>
      <c r="F891" s="345" t="s">
        <v>1537</v>
      </c>
      <c r="G891" s="352" t="s">
        <v>1041</v>
      </c>
      <c r="H891" s="343" t="s">
        <v>389</v>
      </c>
      <c r="I891" s="343" t="s">
        <v>1863</v>
      </c>
      <c r="J891" s="346">
        <v>495130.5</v>
      </c>
      <c r="K891" s="347">
        <v>9.8532189156927356E-3</v>
      </c>
      <c r="L891" s="346"/>
      <c r="M891" s="346"/>
      <c r="N891" s="346"/>
      <c r="O891" s="346">
        <v>4092</v>
      </c>
      <c r="P891" s="346">
        <v>986169</v>
      </c>
      <c r="Q891" s="346"/>
      <c r="R891" s="346"/>
      <c r="S891" s="346"/>
      <c r="T891" s="346">
        <v>-4380.5303209429103</v>
      </c>
      <c r="U891" s="346">
        <v>14137.788737615716</v>
      </c>
      <c r="V891" s="353">
        <f t="shared" si="67"/>
        <v>0.17390750941512645</v>
      </c>
      <c r="W891" s="288"/>
      <c r="X891" s="288"/>
      <c r="Y891" s="288"/>
      <c r="Z891" s="288">
        <v>0.20327743883816332</v>
      </c>
      <c r="AA891" s="288">
        <v>0.1586835879941671</v>
      </c>
      <c r="AB891" s="288">
        <v>0.15976150141304887</v>
      </c>
      <c r="AC891" s="345" t="str">
        <f t="shared" si="68"/>
        <v>Rangpur FR Non-PNP</v>
      </c>
      <c r="AD891" s="363"/>
      <c r="AE891" s="363"/>
      <c r="AF891" s="363"/>
      <c r="AG891" s="363">
        <v>4092</v>
      </c>
      <c r="AH891" s="363">
        <v>986169</v>
      </c>
      <c r="AI891" s="363">
        <v>803534</v>
      </c>
      <c r="AJ891" s="364">
        <f t="shared" si="69"/>
        <v>1793795</v>
      </c>
      <c r="AK891" s="365"/>
      <c r="AL891" s="365"/>
      <c r="AM891" s="365"/>
      <c r="AN891" s="365">
        <v>830.06040000000007</v>
      </c>
      <c r="AO891" s="365">
        <v>155716.08510000003</v>
      </c>
      <c r="AP891" s="365">
        <v>128320.3873</v>
      </c>
      <c r="AQ891" s="366">
        <f t="shared" si="70"/>
        <v>284866.53280000004</v>
      </c>
      <c r="AR891" s="288">
        <f t="shared" si="71"/>
        <v>0.1588066266212137</v>
      </c>
      <c r="AS891" s="357" t="s">
        <v>1501</v>
      </c>
    </row>
    <row r="892" spans="1:45" hidden="1">
      <c r="A892" s="343">
        <v>987</v>
      </c>
      <c r="B892" s="343" t="s">
        <v>2631</v>
      </c>
      <c r="C892" s="343" t="s">
        <v>2632</v>
      </c>
      <c r="D892" s="343">
        <v>1900</v>
      </c>
      <c r="E892" s="345" t="s">
        <v>52</v>
      </c>
      <c r="F892" s="345" t="s">
        <v>1537</v>
      </c>
      <c r="G892" s="352" t="s">
        <v>1041</v>
      </c>
      <c r="H892" s="343" t="s">
        <v>52</v>
      </c>
      <c r="I892" s="343" t="s">
        <v>52</v>
      </c>
      <c r="J892" s="346">
        <v>589299.5</v>
      </c>
      <c r="K892" s="347">
        <v>-2.1621490630006197E-2</v>
      </c>
      <c r="L892" s="346"/>
      <c r="M892" s="346"/>
      <c r="N892" s="346"/>
      <c r="O892" s="346">
        <v>1802</v>
      </c>
      <c r="P892" s="346">
        <v>1176797</v>
      </c>
      <c r="Q892" s="346"/>
      <c r="R892" s="346"/>
      <c r="S892" s="346"/>
      <c r="T892" s="346">
        <v>-728.32067482989817</v>
      </c>
      <c r="U892" s="346">
        <v>-24754.746560204774</v>
      </c>
      <c r="V892" s="353">
        <f t="shared" si="67"/>
        <v>0.12091578807323909</v>
      </c>
      <c r="W892" s="288"/>
      <c r="X892" s="288"/>
      <c r="Y892" s="288"/>
      <c r="Z892" s="288">
        <v>3.659693444505456E-2</v>
      </c>
      <c r="AA892" s="288">
        <v>0.15180630510091292</v>
      </c>
      <c r="AB892" s="288">
        <v>0.17434412467374977</v>
      </c>
      <c r="AC892" s="345" t="str">
        <f t="shared" si="68"/>
        <v>Dhaka FR Non-PNP</v>
      </c>
      <c r="AD892" s="363"/>
      <c r="AE892" s="363"/>
      <c r="AF892" s="363"/>
      <c r="AG892" s="363">
        <v>1802</v>
      </c>
      <c r="AH892" s="363">
        <v>1176797</v>
      </c>
      <c r="AI892" s="363">
        <v>1278430</v>
      </c>
      <c r="AJ892" s="364">
        <f t="shared" si="69"/>
        <v>2457029</v>
      </c>
      <c r="AK892" s="365"/>
      <c r="AL892" s="365"/>
      <c r="AM892" s="365"/>
      <c r="AN892" s="365">
        <v>65.989800000000002</v>
      </c>
      <c r="AO892" s="365">
        <v>176048.68160000001</v>
      </c>
      <c r="AP892" s="365">
        <v>222957.8432</v>
      </c>
      <c r="AQ892" s="366">
        <f t="shared" si="70"/>
        <v>399072.51459999999</v>
      </c>
      <c r="AR892" s="288">
        <f t="shared" si="71"/>
        <v>0.16242075881074255</v>
      </c>
      <c r="AS892" s="357" t="s">
        <v>1497</v>
      </c>
    </row>
    <row r="893" spans="1:45" hidden="1">
      <c r="A893" s="343">
        <v>1009</v>
      </c>
      <c r="B893" s="343" t="s">
        <v>2633</v>
      </c>
      <c r="C893" s="343" t="s">
        <v>2634</v>
      </c>
      <c r="D893" s="343">
        <v>1400</v>
      </c>
      <c r="E893" s="345" t="s">
        <v>389</v>
      </c>
      <c r="F893" s="345" t="s">
        <v>1537</v>
      </c>
      <c r="G893" s="352" t="s">
        <v>1041</v>
      </c>
      <c r="H893" s="343" t="s">
        <v>1566</v>
      </c>
      <c r="I893" s="343" t="s">
        <v>1863</v>
      </c>
      <c r="J893" s="346">
        <v>463215</v>
      </c>
      <c r="K893" s="347">
        <v>-1.9286306448968324E-2</v>
      </c>
      <c r="L893" s="346"/>
      <c r="M893" s="346"/>
      <c r="N893" s="346"/>
      <c r="O893" s="346">
        <v>52</v>
      </c>
      <c r="P893" s="346">
        <v>926378</v>
      </c>
      <c r="Q893" s="346"/>
      <c r="R893" s="346"/>
      <c r="S893" s="346"/>
      <c r="T893" s="346">
        <v>-7111.8164574541315</v>
      </c>
      <c r="U893" s="346">
        <v>-10755.596426063596</v>
      </c>
      <c r="V893" s="353">
        <f t="shared" si="67"/>
        <v>0.1621499866594053</v>
      </c>
      <c r="W893" s="288"/>
      <c r="X893" s="288"/>
      <c r="Y893" s="288"/>
      <c r="Z893" s="288">
        <v>0.19011115369873519</v>
      </c>
      <c r="AA893" s="288">
        <v>0.14424684781368127</v>
      </c>
      <c r="AB893" s="288">
        <v>0.15209195846579943</v>
      </c>
      <c r="AC893" s="345" t="str">
        <f t="shared" si="68"/>
        <v>Rangpur FR Non-PNP</v>
      </c>
      <c r="AD893" s="363"/>
      <c r="AE893" s="363"/>
      <c r="AF893" s="363"/>
      <c r="AG893" s="363">
        <v>52</v>
      </c>
      <c r="AH893" s="363">
        <v>926378</v>
      </c>
      <c r="AI893" s="363">
        <v>563172</v>
      </c>
      <c r="AJ893" s="364">
        <f t="shared" si="69"/>
        <v>1489602</v>
      </c>
      <c r="AK893" s="365"/>
      <c r="AL893" s="365"/>
      <c r="AM893" s="365"/>
      <c r="AN893" s="365">
        <v>9.8851999999999993</v>
      </c>
      <c r="AO893" s="365">
        <v>130423.524</v>
      </c>
      <c r="AP893" s="365">
        <v>85884.035000000003</v>
      </c>
      <c r="AQ893" s="366">
        <f t="shared" si="70"/>
        <v>216317.44420000003</v>
      </c>
      <c r="AR893" s="288">
        <f t="shared" si="71"/>
        <v>0.14521828260166139</v>
      </c>
      <c r="AS893" s="357" t="s">
        <v>1501</v>
      </c>
    </row>
    <row r="894" spans="1:45" hidden="1">
      <c r="A894" s="343">
        <v>980</v>
      </c>
      <c r="B894" s="343" t="s">
        <v>2635</v>
      </c>
      <c r="C894" s="343" t="s">
        <v>2636</v>
      </c>
      <c r="D894" s="343">
        <v>1626</v>
      </c>
      <c r="E894" s="345" t="s">
        <v>52</v>
      </c>
      <c r="F894" s="345" t="s">
        <v>1537</v>
      </c>
      <c r="G894" s="352" t="s">
        <v>1041</v>
      </c>
      <c r="H894" s="343" t="s">
        <v>362</v>
      </c>
      <c r="I894" s="343" t="s">
        <v>52</v>
      </c>
      <c r="J894" s="346">
        <v>593902</v>
      </c>
      <c r="K894" s="347">
        <v>4.0160262691315098E-2</v>
      </c>
      <c r="L894" s="346"/>
      <c r="M894" s="346"/>
      <c r="N894" s="346"/>
      <c r="O894" s="346">
        <v>1940</v>
      </c>
      <c r="P894" s="346">
        <v>1185864</v>
      </c>
      <c r="Q894" s="346"/>
      <c r="R894" s="346"/>
      <c r="S894" s="346"/>
      <c r="T894" s="346">
        <v>-2486.8213824809104</v>
      </c>
      <c r="U894" s="346">
        <v>50189.34204827575</v>
      </c>
      <c r="V894" s="353">
        <f t="shared" si="67"/>
        <v>0.18253052538337958</v>
      </c>
      <c r="W894" s="288"/>
      <c r="X894" s="288"/>
      <c r="Y894" s="288"/>
      <c r="Z894" s="288">
        <v>0.19104800680289627</v>
      </c>
      <c r="AA894" s="288">
        <v>0.16364688649708692</v>
      </c>
      <c r="AB894" s="288">
        <v>0.1928966828501556</v>
      </c>
      <c r="AC894" s="345" t="str">
        <f t="shared" si="68"/>
        <v>Dhaka FR Non-PNP</v>
      </c>
      <c r="AD894" s="363"/>
      <c r="AE894" s="363"/>
      <c r="AF894" s="363"/>
      <c r="AG894" s="363">
        <v>1940</v>
      </c>
      <c r="AH894" s="363">
        <v>1185864</v>
      </c>
      <c r="AI894" s="363">
        <v>1236233</v>
      </c>
      <c r="AJ894" s="364">
        <f t="shared" si="69"/>
        <v>2424037</v>
      </c>
      <c r="AK894" s="365"/>
      <c r="AL894" s="365"/>
      <c r="AM894" s="365"/>
      <c r="AN894" s="365">
        <v>370.54</v>
      </c>
      <c r="AO894" s="365">
        <v>194719.19720000002</v>
      </c>
      <c r="AP894" s="365">
        <v>238464.33029999997</v>
      </c>
      <c r="AQ894" s="366">
        <f t="shared" si="70"/>
        <v>433554.0675</v>
      </c>
      <c r="AR894" s="288">
        <f t="shared" si="71"/>
        <v>0.17885620867173233</v>
      </c>
      <c r="AS894" s="357" t="s">
        <v>1497</v>
      </c>
    </row>
    <row r="895" spans="1:45" hidden="1">
      <c r="A895" s="343">
        <v>995</v>
      </c>
      <c r="B895" s="343" t="s">
        <v>2637</v>
      </c>
      <c r="C895" s="343" t="s">
        <v>2638</v>
      </c>
      <c r="D895" s="343">
        <v>979</v>
      </c>
      <c r="E895" s="345" t="s">
        <v>389</v>
      </c>
      <c r="F895" s="345" t="s">
        <v>1537</v>
      </c>
      <c r="G895" s="352" t="s">
        <v>1041</v>
      </c>
      <c r="H895" s="343" t="s">
        <v>336</v>
      </c>
      <c r="I895" s="343" t="s">
        <v>1863</v>
      </c>
      <c r="J895" s="346">
        <v>415574.5</v>
      </c>
      <c r="K895" s="347">
        <v>3.3954755304286703E-2</v>
      </c>
      <c r="L895" s="346"/>
      <c r="M895" s="346"/>
      <c r="N895" s="346"/>
      <c r="O895" s="346">
        <v>1991</v>
      </c>
      <c r="P895" s="346">
        <v>829158</v>
      </c>
      <c r="Q895" s="346"/>
      <c r="R895" s="346"/>
      <c r="S895" s="346"/>
      <c r="T895" s="346">
        <v>77.086069893192857</v>
      </c>
      <c r="U895" s="346">
        <v>28144.374846509396</v>
      </c>
      <c r="V895" s="353">
        <f t="shared" si="67"/>
        <v>0.14423579709156073</v>
      </c>
      <c r="W895" s="288"/>
      <c r="X895" s="288"/>
      <c r="Y895" s="288"/>
      <c r="Z895" s="288">
        <v>7.2536491767376837E-2</v>
      </c>
      <c r="AA895" s="288">
        <v>0.17406155166420581</v>
      </c>
      <c r="AB895" s="288">
        <v>0.18610934784309957</v>
      </c>
      <c r="AC895" s="345" t="str">
        <f t="shared" si="68"/>
        <v>Rangpur FR Non-PNP</v>
      </c>
      <c r="AD895" s="363"/>
      <c r="AE895" s="363"/>
      <c r="AF895" s="363"/>
      <c r="AG895" s="363">
        <v>1991</v>
      </c>
      <c r="AH895" s="363">
        <v>829158</v>
      </c>
      <c r="AI895" s="363">
        <v>613997</v>
      </c>
      <c r="AJ895" s="364">
        <f t="shared" si="69"/>
        <v>1445146</v>
      </c>
      <c r="AK895" s="365"/>
      <c r="AL895" s="365"/>
      <c r="AM895" s="365"/>
      <c r="AN895" s="365">
        <v>144.3475</v>
      </c>
      <c r="AO895" s="365">
        <v>143444.334</v>
      </c>
      <c r="AP895" s="365">
        <v>113957.84319999999</v>
      </c>
      <c r="AQ895" s="366">
        <f t="shared" si="70"/>
        <v>257546.52470000001</v>
      </c>
      <c r="AR895" s="288">
        <f t="shared" si="71"/>
        <v>0.17821488257933801</v>
      </c>
      <c r="AS895" s="357" t="s">
        <v>1501</v>
      </c>
    </row>
    <row r="896" spans="1:45" hidden="1">
      <c r="A896" s="343">
        <v>990</v>
      </c>
      <c r="B896" s="343" t="s">
        <v>2639</v>
      </c>
      <c r="C896" s="343" t="s">
        <v>2640</v>
      </c>
      <c r="D896" s="343">
        <v>1373</v>
      </c>
      <c r="E896" s="345" t="s">
        <v>159</v>
      </c>
      <c r="F896" s="345" t="s">
        <v>1537</v>
      </c>
      <c r="G896" s="352" t="s">
        <v>1041</v>
      </c>
      <c r="H896" s="343" t="s">
        <v>1163</v>
      </c>
      <c r="I896" s="343" t="s">
        <v>1863</v>
      </c>
      <c r="J896" s="346">
        <v>583091.5</v>
      </c>
      <c r="K896" s="347">
        <v>4.2746366768558385E-2</v>
      </c>
      <c r="L896" s="346"/>
      <c r="M896" s="346"/>
      <c r="N896" s="346"/>
      <c r="O896" s="346">
        <v>1349</v>
      </c>
      <c r="P896" s="346">
        <v>1164834</v>
      </c>
      <c r="Q896" s="346"/>
      <c r="R896" s="346"/>
      <c r="S896" s="346"/>
      <c r="T896" s="346">
        <v>50.435979540430765</v>
      </c>
      <c r="U896" s="346">
        <v>49799.650257717294</v>
      </c>
      <c r="V896" s="353">
        <f t="shared" si="67"/>
        <v>0.1625662456084839</v>
      </c>
      <c r="W896" s="288"/>
      <c r="X896" s="288"/>
      <c r="Y896" s="288"/>
      <c r="Z896" s="288">
        <v>0.13962544038568514</v>
      </c>
      <c r="AA896" s="288">
        <v>0.16803813378460075</v>
      </c>
      <c r="AB896" s="288">
        <v>0.18003516265516581</v>
      </c>
      <c r="AC896" s="345" t="str">
        <f t="shared" si="68"/>
        <v>Khulna FR Non-PNP</v>
      </c>
      <c r="AD896" s="363"/>
      <c r="AE896" s="363"/>
      <c r="AF896" s="363"/>
      <c r="AG896" s="363">
        <v>1349</v>
      </c>
      <c r="AH896" s="363">
        <v>1164834</v>
      </c>
      <c r="AI896" s="363">
        <v>902940</v>
      </c>
      <c r="AJ896" s="364">
        <f t="shared" si="69"/>
        <v>2069123</v>
      </c>
      <c r="AK896" s="365"/>
      <c r="AL896" s="365"/>
      <c r="AM896" s="365"/>
      <c r="AN896" s="365">
        <v>188.1808</v>
      </c>
      <c r="AO896" s="365">
        <v>196856.777</v>
      </c>
      <c r="AP896" s="365">
        <v>162427.39240000001</v>
      </c>
      <c r="AQ896" s="366">
        <f t="shared" si="70"/>
        <v>359472.35019999999</v>
      </c>
      <c r="AR896" s="288">
        <f t="shared" si="71"/>
        <v>0.17373174538198066</v>
      </c>
      <c r="AS896" s="357" t="s">
        <v>1514</v>
      </c>
    </row>
    <row r="897" spans="1:45" hidden="1">
      <c r="A897" s="343">
        <v>1016</v>
      </c>
      <c r="B897" s="343" t="s">
        <v>2641</v>
      </c>
      <c r="C897" s="343" t="s">
        <v>2642</v>
      </c>
      <c r="D897" s="343">
        <v>850</v>
      </c>
      <c r="E897" s="345" t="s">
        <v>52</v>
      </c>
      <c r="F897" s="345" t="s">
        <v>1537</v>
      </c>
      <c r="G897" s="352" t="s">
        <v>1041</v>
      </c>
      <c r="H897" s="343" t="s">
        <v>52</v>
      </c>
      <c r="I897" s="343" t="s">
        <v>52</v>
      </c>
      <c r="J897" s="346">
        <v>627753</v>
      </c>
      <c r="K897" s="347">
        <v>2.5899146059459718E-3</v>
      </c>
      <c r="L897" s="346"/>
      <c r="M897" s="346"/>
      <c r="N897" s="346"/>
      <c r="O897" s="346"/>
      <c r="P897" s="346">
        <v>627753</v>
      </c>
      <c r="Q897" s="346"/>
      <c r="R897" s="346"/>
      <c r="S897" s="346"/>
      <c r="T897" s="346"/>
      <c r="U897" s="346">
        <v>1625.8266636264016</v>
      </c>
      <c r="V897" s="353">
        <f t="shared" si="67"/>
        <v>0.1498075619465295</v>
      </c>
      <c r="W897" s="288"/>
      <c r="X897" s="288"/>
      <c r="Y897" s="288"/>
      <c r="Z897" s="288"/>
      <c r="AA897" s="288">
        <v>0.14722111806361549</v>
      </c>
      <c r="AB897" s="288">
        <v>0.15239400582944351</v>
      </c>
      <c r="AC897" s="345" t="str">
        <f t="shared" si="68"/>
        <v>Dhaka FR Non-PNP</v>
      </c>
      <c r="AD897" s="363"/>
      <c r="AE897" s="363"/>
      <c r="AF897" s="363"/>
      <c r="AG897" s="363"/>
      <c r="AH897" s="363">
        <v>627753</v>
      </c>
      <c r="AI897" s="363">
        <v>799723</v>
      </c>
      <c r="AJ897" s="364">
        <f t="shared" si="69"/>
        <v>1427476</v>
      </c>
      <c r="AK897" s="365"/>
      <c r="AL897" s="365"/>
      <c r="AM897" s="365"/>
      <c r="AN897" s="365"/>
      <c r="AO897" s="365">
        <v>93472.570600000006</v>
      </c>
      <c r="AP897" s="365">
        <v>121797.81289999999</v>
      </c>
      <c r="AQ897" s="366">
        <f t="shared" si="70"/>
        <v>215270.3835</v>
      </c>
      <c r="AR897" s="288">
        <f t="shared" si="71"/>
        <v>0.15080490565165369</v>
      </c>
      <c r="AS897" s="357" t="s">
        <v>1497</v>
      </c>
    </row>
  </sheetData>
  <autoFilter ref="A3:AS897" xr:uid="{6689AE07-2C93-4564-9B60-EC4583F5858A}">
    <filterColumn colId="44">
      <filters>
        <filter val="Chattogram FR Non-PNP"/>
      </filters>
    </filterColumn>
  </autoFilter>
  <mergeCells count="2">
    <mergeCell ref="AD1:AJ1"/>
    <mergeCell ref="AK1:AQ1"/>
  </mergeCells>
  <conditionalFormatting sqref="W3:AB3">
    <cfRule type="cellIs" dxfId="2" priority="2" operator="lessThan">
      <formula>0.01</formula>
    </cfRule>
  </conditionalFormatting>
  <conditionalFormatting sqref="AD3:AQ3">
    <cfRule type="cellIs" dxfId="1" priority="1" operator="lessThan">
      <formula>0.01</formula>
    </cfRule>
  </conditionalFormatting>
  <pageMargins left="0.25" right="0.25" top="0.75" bottom="0.75" header="0.3" footer="0.3"/>
  <pageSetup paperSize="9" scale="2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8"/>
  <sheetViews>
    <sheetView workbookViewId="0">
      <selection activeCell="F13" sqref="F13"/>
    </sheetView>
  </sheetViews>
  <sheetFormatPr defaultRowHeight="14.4"/>
  <cols>
    <col min="3" max="3" width="36.6640625" bestFit="1" customWidth="1"/>
    <col min="4" max="4" width="36.6640625" customWidth="1"/>
    <col min="5" max="5" width="13.6640625" bestFit="1" customWidth="1"/>
    <col min="6" max="6" width="11.5546875" bestFit="1" customWidth="1"/>
  </cols>
  <sheetData>
    <row r="1" spans="1:7">
      <c r="A1" t="s">
        <v>1490</v>
      </c>
      <c r="B1" t="s">
        <v>37</v>
      </c>
      <c r="C1" t="s">
        <v>639</v>
      </c>
      <c r="D1" t="s">
        <v>1493</v>
      </c>
      <c r="E1" t="s">
        <v>1301</v>
      </c>
      <c r="F1" t="s">
        <v>1491</v>
      </c>
      <c r="G1" t="s">
        <v>1492</v>
      </c>
    </row>
    <row r="2" spans="1:7">
      <c r="A2">
        <v>371</v>
      </c>
      <c r="B2" t="s">
        <v>963</v>
      </c>
      <c r="C2" t="s">
        <v>964</v>
      </c>
      <c r="D2" t="s">
        <v>1022</v>
      </c>
      <c r="E2" t="str">
        <f>CONCATENATE(D2,G2)</f>
        <v>0 TO 800N</v>
      </c>
      <c r="F2" s="367">
        <v>8961.0239999999994</v>
      </c>
      <c r="G2" t="s">
        <v>644</v>
      </c>
    </row>
    <row r="3" spans="1:7">
      <c r="A3">
        <v>482</v>
      </c>
      <c r="B3" t="s">
        <v>57</v>
      </c>
      <c r="C3" t="s">
        <v>58</v>
      </c>
      <c r="D3" t="s">
        <v>1022</v>
      </c>
      <c r="E3" t="str">
        <f t="shared" ref="E3:E66" si="0">CONCATENATE(D3,G3)</f>
        <v>0 TO 800N</v>
      </c>
      <c r="F3" s="367">
        <v>17502</v>
      </c>
      <c r="G3" t="s">
        <v>644</v>
      </c>
    </row>
    <row r="4" spans="1:7">
      <c r="A4">
        <v>540</v>
      </c>
      <c r="B4" t="s">
        <v>1195</v>
      </c>
      <c r="C4" t="s">
        <v>1476</v>
      </c>
      <c r="D4" t="s">
        <v>1022</v>
      </c>
      <c r="E4" t="str">
        <f t="shared" si="0"/>
        <v>0 TO 800N</v>
      </c>
      <c r="F4" s="367">
        <v>16918.599999999999</v>
      </c>
      <c r="G4" t="s">
        <v>644</v>
      </c>
    </row>
    <row r="5" spans="1:7">
      <c r="A5">
        <v>600</v>
      </c>
      <c r="B5" t="s">
        <v>413</v>
      </c>
      <c r="C5" t="s">
        <v>414</v>
      </c>
      <c r="D5" t="s">
        <v>1022</v>
      </c>
      <c r="E5" t="str">
        <f t="shared" si="0"/>
        <v>0 TO 800N</v>
      </c>
      <c r="F5" s="367">
        <v>30971.539199999999</v>
      </c>
      <c r="G5" t="s">
        <v>644</v>
      </c>
    </row>
    <row r="6" spans="1:7">
      <c r="A6">
        <v>600</v>
      </c>
      <c r="B6" t="s">
        <v>406</v>
      </c>
      <c r="C6" t="s">
        <v>407</v>
      </c>
      <c r="D6" t="s">
        <v>1022</v>
      </c>
      <c r="E6" t="str">
        <f t="shared" si="0"/>
        <v>0 TO 800N</v>
      </c>
      <c r="F6" s="367">
        <v>3500.4</v>
      </c>
      <c r="G6" t="s">
        <v>644</v>
      </c>
    </row>
    <row r="7" spans="1:7">
      <c r="A7">
        <v>728</v>
      </c>
      <c r="B7" t="s">
        <v>1042</v>
      </c>
      <c r="C7" t="s">
        <v>1486</v>
      </c>
      <c r="D7" t="s">
        <v>1022</v>
      </c>
      <c r="E7" t="str">
        <f t="shared" si="0"/>
        <v>0 TO 800N</v>
      </c>
      <c r="F7" s="367">
        <v>14001.6</v>
      </c>
      <c r="G7" t="s">
        <v>644</v>
      </c>
    </row>
    <row r="8" spans="1:7">
      <c r="A8">
        <v>756</v>
      </c>
      <c r="B8" t="s">
        <v>961</v>
      </c>
      <c r="C8" t="s">
        <v>1003</v>
      </c>
      <c r="D8" t="s">
        <v>1022</v>
      </c>
      <c r="E8" t="str">
        <f t="shared" si="0"/>
        <v>0 TO 800N</v>
      </c>
      <c r="F8" s="367">
        <v>16918.599999999999</v>
      </c>
      <c r="G8" t="s">
        <v>644</v>
      </c>
    </row>
    <row r="9" spans="1:7">
      <c r="A9">
        <v>798</v>
      </c>
      <c r="B9" t="s">
        <v>393</v>
      </c>
      <c r="C9" t="s">
        <v>394</v>
      </c>
      <c r="D9" t="s">
        <v>1022</v>
      </c>
      <c r="E9" t="str">
        <f t="shared" si="0"/>
        <v>0 TO 800N</v>
      </c>
      <c r="F9" s="367">
        <v>26836.400000000001</v>
      </c>
      <c r="G9" t="s">
        <v>644</v>
      </c>
    </row>
    <row r="10" spans="1:7">
      <c r="A10">
        <v>800</v>
      </c>
      <c r="B10" t="s">
        <v>43</v>
      </c>
      <c r="C10" t="s">
        <v>44</v>
      </c>
      <c r="D10" t="s">
        <v>1022</v>
      </c>
      <c r="E10" t="str">
        <f t="shared" si="0"/>
        <v>0 TO 800N</v>
      </c>
      <c r="F10" s="367">
        <v>33358.811999999998</v>
      </c>
      <c r="G10" t="s">
        <v>644</v>
      </c>
    </row>
    <row r="11" spans="1:7">
      <c r="A11">
        <v>802</v>
      </c>
      <c r="B11" t="s">
        <v>1044</v>
      </c>
      <c r="C11" t="s">
        <v>1466</v>
      </c>
      <c r="D11" t="s">
        <v>1023</v>
      </c>
      <c r="E11" t="str">
        <f t="shared" si="0"/>
        <v>801 TO 1000N</v>
      </c>
      <c r="F11" s="367">
        <v>39671.199999999997</v>
      </c>
      <c r="G11" t="s">
        <v>644</v>
      </c>
    </row>
    <row r="12" spans="1:7">
      <c r="A12">
        <v>826</v>
      </c>
      <c r="B12" t="s">
        <v>1045</v>
      </c>
      <c r="C12" t="s">
        <v>1446</v>
      </c>
      <c r="D12" t="s">
        <v>1023</v>
      </c>
      <c r="E12" t="str">
        <f t="shared" si="0"/>
        <v>801 TO 1000N</v>
      </c>
      <c r="F12" s="367">
        <v>37337.599999999999</v>
      </c>
      <c r="G12" t="s">
        <v>644</v>
      </c>
    </row>
    <row r="13" spans="1:7">
      <c r="A13">
        <v>870</v>
      </c>
      <c r="B13" t="s">
        <v>247</v>
      </c>
      <c r="C13" t="s">
        <v>248</v>
      </c>
      <c r="D13" t="s">
        <v>1023</v>
      </c>
      <c r="E13" t="str">
        <f t="shared" si="0"/>
        <v>801 TO 1000N</v>
      </c>
      <c r="F13" s="367">
        <v>17677.02</v>
      </c>
      <c r="G13" t="s">
        <v>644</v>
      </c>
    </row>
    <row r="14" spans="1:7">
      <c r="A14">
        <v>900</v>
      </c>
      <c r="B14" t="s">
        <v>62</v>
      </c>
      <c r="C14" t="s">
        <v>63</v>
      </c>
      <c r="D14" t="s">
        <v>1023</v>
      </c>
      <c r="E14" t="str">
        <f t="shared" si="0"/>
        <v>801 TO 1000N</v>
      </c>
      <c r="F14" s="367">
        <v>17502</v>
      </c>
      <c r="G14" t="s">
        <v>644</v>
      </c>
    </row>
    <row r="15" spans="1:7">
      <c r="A15">
        <v>900</v>
      </c>
      <c r="B15" t="s">
        <v>411</v>
      </c>
      <c r="C15" t="s">
        <v>412</v>
      </c>
      <c r="D15" t="s">
        <v>1023</v>
      </c>
      <c r="E15" t="str">
        <f t="shared" si="0"/>
        <v>801 TO 1000N</v>
      </c>
      <c r="F15" s="367">
        <v>14001.6</v>
      </c>
      <c r="G15" t="s">
        <v>644</v>
      </c>
    </row>
    <row r="16" spans="1:7">
      <c r="A16">
        <v>928</v>
      </c>
      <c r="B16" t="s">
        <v>1176</v>
      </c>
      <c r="C16" t="s">
        <v>1472</v>
      </c>
      <c r="D16" t="s">
        <v>1023</v>
      </c>
      <c r="E16" t="str">
        <f t="shared" si="0"/>
        <v>801 TO 1000N</v>
      </c>
      <c r="F16" s="367">
        <v>12418.252399999999</v>
      </c>
      <c r="G16" t="s">
        <v>644</v>
      </c>
    </row>
    <row r="17" spans="1:7">
      <c r="A17">
        <v>934</v>
      </c>
      <c r="B17" t="s">
        <v>1047</v>
      </c>
      <c r="C17" t="s">
        <v>1408</v>
      </c>
      <c r="D17" t="s">
        <v>1023</v>
      </c>
      <c r="E17" t="str">
        <f t="shared" si="0"/>
        <v>801 TO 1000N</v>
      </c>
      <c r="F17" s="367">
        <v>19888.106</v>
      </c>
      <c r="G17" t="s">
        <v>644</v>
      </c>
    </row>
    <row r="18" spans="1:7">
      <c r="A18">
        <v>950</v>
      </c>
      <c r="B18" t="s">
        <v>71</v>
      </c>
      <c r="C18" t="s">
        <v>72</v>
      </c>
      <c r="D18" t="s">
        <v>1023</v>
      </c>
      <c r="E18" t="str">
        <f t="shared" si="0"/>
        <v>801 TO 1000N</v>
      </c>
      <c r="F18" s="367">
        <v>35599.067999999999</v>
      </c>
      <c r="G18" t="s">
        <v>644</v>
      </c>
    </row>
    <row r="19" spans="1:7">
      <c r="A19">
        <v>963</v>
      </c>
      <c r="B19" t="s">
        <v>1048</v>
      </c>
      <c r="C19" t="s">
        <v>1485</v>
      </c>
      <c r="D19" t="s">
        <v>1023</v>
      </c>
      <c r="E19" t="str">
        <f t="shared" si="0"/>
        <v>801 TO 1000N</v>
      </c>
      <c r="F19" s="367">
        <v>17502</v>
      </c>
      <c r="G19" t="s">
        <v>644</v>
      </c>
    </row>
    <row r="20" spans="1:7">
      <c r="A20">
        <v>981</v>
      </c>
      <c r="B20" t="s">
        <v>1170</v>
      </c>
      <c r="C20" t="s">
        <v>1432</v>
      </c>
      <c r="D20" t="s">
        <v>1023</v>
      </c>
      <c r="E20" t="str">
        <f t="shared" si="0"/>
        <v>801 TO 1000N</v>
      </c>
      <c r="F20" s="367">
        <v>31503.599999999999</v>
      </c>
      <c r="G20" t="s">
        <v>644</v>
      </c>
    </row>
    <row r="21" spans="1:7">
      <c r="A21">
        <v>1000</v>
      </c>
      <c r="B21" t="s">
        <v>985</v>
      </c>
      <c r="C21" t="s">
        <v>986</v>
      </c>
      <c r="D21" t="s">
        <v>1023</v>
      </c>
      <c r="E21" t="str">
        <f t="shared" si="0"/>
        <v>801 TO 1000N</v>
      </c>
      <c r="F21" s="367">
        <v>23942.736000000001</v>
      </c>
      <c r="G21" t="s">
        <v>644</v>
      </c>
    </row>
    <row r="22" spans="1:7">
      <c r="A22">
        <v>1000</v>
      </c>
      <c r="B22" t="s">
        <v>1049</v>
      </c>
      <c r="C22" t="s">
        <v>1334</v>
      </c>
      <c r="D22" t="s">
        <v>1023</v>
      </c>
      <c r="E22" t="str">
        <f t="shared" si="0"/>
        <v>801 TO 1000N</v>
      </c>
      <c r="F22" s="367">
        <v>17502</v>
      </c>
      <c r="G22" t="s">
        <v>644</v>
      </c>
    </row>
    <row r="23" spans="1:7">
      <c r="A23">
        <v>1010</v>
      </c>
      <c r="B23" t="s">
        <v>1052</v>
      </c>
      <c r="C23" t="s">
        <v>1397</v>
      </c>
      <c r="D23" t="s">
        <v>1024</v>
      </c>
      <c r="E23" t="str">
        <f t="shared" si="0"/>
        <v>1001 TO 1200N</v>
      </c>
      <c r="F23" s="367">
        <v>23150.478800000001</v>
      </c>
      <c r="G23" t="s">
        <v>644</v>
      </c>
    </row>
    <row r="24" spans="1:7">
      <c r="A24">
        <v>1016</v>
      </c>
      <c r="B24" t="s">
        <v>1054</v>
      </c>
      <c r="C24" t="s">
        <v>1369</v>
      </c>
      <c r="D24" t="s">
        <v>1024</v>
      </c>
      <c r="E24" t="str">
        <f t="shared" si="0"/>
        <v>1001 TO 1200N</v>
      </c>
      <c r="F24" s="367">
        <v>26117.6512</v>
      </c>
      <c r="G24" t="s">
        <v>644</v>
      </c>
    </row>
    <row r="25" spans="1:7">
      <c r="A25">
        <v>1030</v>
      </c>
      <c r="B25" t="s">
        <v>1055</v>
      </c>
      <c r="C25" t="s">
        <v>1392</v>
      </c>
      <c r="D25" t="s">
        <v>1024</v>
      </c>
      <c r="E25" t="str">
        <f t="shared" si="0"/>
        <v>1001 TO 1200N</v>
      </c>
      <c r="F25" s="367">
        <v>8888.6823999999997</v>
      </c>
      <c r="G25" t="s">
        <v>644</v>
      </c>
    </row>
    <row r="26" spans="1:7">
      <c r="A26">
        <v>1030</v>
      </c>
      <c r="B26" t="s">
        <v>1056</v>
      </c>
      <c r="C26" t="s">
        <v>1477</v>
      </c>
      <c r="D26" t="s">
        <v>1024</v>
      </c>
      <c r="E26" t="str">
        <f t="shared" si="0"/>
        <v>1001 TO 1200N</v>
      </c>
      <c r="F26" s="367">
        <v>7448.8512000000001</v>
      </c>
      <c r="G26" t="s">
        <v>644</v>
      </c>
    </row>
    <row r="27" spans="1:7">
      <c r="A27">
        <v>1034</v>
      </c>
      <c r="B27" t="s">
        <v>1196</v>
      </c>
      <c r="C27" t="s">
        <v>1401</v>
      </c>
      <c r="D27" t="s">
        <v>1024</v>
      </c>
      <c r="E27" t="str">
        <f t="shared" si="0"/>
        <v>1001 TO 1200N</v>
      </c>
      <c r="F27" s="367">
        <v>28003.200000000001</v>
      </c>
      <c r="G27" t="s">
        <v>644</v>
      </c>
    </row>
    <row r="28" spans="1:7">
      <c r="A28">
        <v>1034</v>
      </c>
      <c r="B28" t="s">
        <v>1057</v>
      </c>
      <c r="C28" t="s">
        <v>1456</v>
      </c>
      <c r="D28" t="s">
        <v>1024</v>
      </c>
      <c r="E28" t="str">
        <f t="shared" si="0"/>
        <v>1001 TO 1200N</v>
      </c>
      <c r="F28" s="367">
        <v>14585</v>
      </c>
      <c r="G28" t="s">
        <v>644</v>
      </c>
    </row>
    <row r="29" spans="1:7">
      <c r="A29">
        <v>1050</v>
      </c>
      <c r="B29" t="s">
        <v>569</v>
      </c>
      <c r="C29" t="s">
        <v>570</v>
      </c>
      <c r="D29" t="s">
        <v>1024</v>
      </c>
      <c r="E29" t="str">
        <f t="shared" si="0"/>
        <v>1001 TO 1200N</v>
      </c>
      <c r="F29" s="367">
        <v>64699.06</v>
      </c>
      <c r="G29" t="s">
        <v>644</v>
      </c>
    </row>
    <row r="30" spans="1:7">
      <c r="A30">
        <v>1050</v>
      </c>
      <c r="B30" t="s">
        <v>432</v>
      </c>
      <c r="C30" t="s">
        <v>433</v>
      </c>
      <c r="D30" t="s">
        <v>1024</v>
      </c>
      <c r="E30" t="str">
        <f t="shared" si="0"/>
        <v>1001 TO 1200N</v>
      </c>
      <c r="F30" s="367">
        <v>25640.43</v>
      </c>
      <c r="G30" t="s">
        <v>644</v>
      </c>
    </row>
    <row r="31" spans="1:7">
      <c r="A31">
        <v>1053</v>
      </c>
      <c r="B31" t="s">
        <v>1061</v>
      </c>
      <c r="C31" t="s">
        <v>1460</v>
      </c>
      <c r="D31" t="s">
        <v>1024</v>
      </c>
      <c r="E31" t="str">
        <f t="shared" si="0"/>
        <v>1001 TO 1200N</v>
      </c>
      <c r="F31" s="367">
        <v>22506.405200000001</v>
      </c>
      <c r="G31" t="s">
        <v>644</v>
      </c>
    </row>
    <row r="32" spans="1:7">
      <c r="A32">
        <v>1058</v>
      </c>
      <c r="B32" t="s">
        <v>553</v>
      </c>
      <c r="C32" t="s">
        <v>554</v>
      </c>
      <c r="D32" t="s">
        <v>1024</v>
      </c>
      <c r="E32" t="str">
        <f t="shared" si="0"/>
        <v>1001 TO 1200N</v>
      </c>
      <c r="F32" s="367">
        <v>35039.004000000001</v>
      </c>
      <c r="G32" t="s">
        <v>644</v>
      </c>
    </row>
    <row r="33" spans="1:7">
      <c r="A33">
        <v>1060</v>
      </c>
      <c r="B33" t="s">
        <v>1062</v>
      </c>
      <c r="C33" t="s">
        <v>1348</v>
      </c>
      <c r="D33" t="s">
        <v>1024</v>
      </c>
      <c r="E33" t="str">
        <f t="shared" si="0"/>
        <v>1001 TO 1200N</v>
      </c>
      <c r="F33" s="367">
        <v>25086.2</v>
      </c>
      <c r="G33" t="s">
        <v>644</v>
      </c>
    </row>
    <row r="34" spans="1:7">
      <c r="A34">
        <v>1060</v>
      </c>
      <c r="B34" t="s">
        <v>1063</v>
      </c>
      <c r="C34" t="s">
        <v>1393</v>
      </c>
      <c r="D34" t="s">
        <v>1024</v>
      </c>
      <c r="E34" t="str">
        <f t="shared" si="0"/>
        <v>1001 TO 1200N</v>
      </c>
      <c r="F34" s="367">
        <v>30336.799999999999</v>
      </c>
      <c r="G34" t="s">
        <v>644</v>
      </c>
    </row>
    <row r="35" spans="1:7">
      <c r="A35">
        <v>1070</v>
      </c>
      <c r="B35" t="s">
        <v>1065</v>
      </c>
      <c r="C35" t="s">
        <v>1402</v>
      </c>
      <c r="D35" t="s">
        <v>1024</v>
      </c>
      <c r="E35" t="str">
        <f t="shared" si="0"/>
        <v>1001 TO 1200N</v>
      </c>
      <c r="F35" s="367">
        <v>18377.099999999999</v>
      </c>
      <c r="G35" t="s">
        <v>644</v>
      </c>
    </row>
    <row r="36" spans="1:7">
      <c r="A36">
        <v>1080</v>
      </c>
      <c r="B36" t="s">
        <v>69</v>
      </c>
      <c r="C36" t="s">
        <v>70</v>
      </c>
      <c r="D36" t="s">
        <v>1024</v>
      </c>
      <c r="E36" t="str">
        <f t="shared" si="0"/>
        <v>1001 TO 1200N</v>
      </c>
      <c r="F36" s="367">
        <v>68024.44</v>
      </c>
      <c r="G36" t="s">
        <v>644</v>
      </c>
    </row>
    <row r="37" spans="1:7">
      <c r="A37">
        <v>1080</v>
      </c>
      <c r="B37" t="s">
        <v>1067</v>
      </c>
      <c r="C37" t="s">
        <v>1329</v>
      </c>
      <c r="D37" t="s">
        <v>1024</v>
      </c>
      <c r="E37" t="str">
        <f t="shared" si="0"/>
        <v>1001 TO 1200N</v>
      </c>
      <c r="F37" s="367">
        <v>25306.725200000001</v>
      </c>
      <c r="G37" t="s">
        <v>644</v>
      </c>
    </row>
    <row r="38" spans="1:7">
      <c r="A38">
        <v>1080</v>
      </c>
      <c r="B38" t="s">
        <v>1066</v>
      </c>
      <c r="C38" t="s">
        <v>1373</v>
      </c>
      <c r="D38" t="s">
        <v>1024</v>
      </c>
      <c r="E38" t="str">
        <f t="shared" si="0"/>
        <v>1001 TO 1200N</v>
      </c>
      <c r="F38" s="367">
        <v>26836.400000000001</v>
      </c>
      <c r="G38" t="s">
        <v>644</v>
      </c>
    </row>
    <row r="39" spans="1:7">
      <c r="A39">
        <v>1097</v>
      </c>
      <c r="B39" t="s">
        <v>1069</v>
      </c>
      <c r="C39" t="s">
        <v>1464</v>
      </c>
      <c r="D39" t="s">
        <v>1024</v>
      </c>
      <c r="E39" t="str">
        <f t="shared" si="0"/>
        <v>1001 TO 1200N</v>
      </c>
      <c r="F39" s="367">
        <v>35487.055200000003</v>
      </c>
      <c r="G39" t="s">
        <v>644</v>
      </c>
    </row>
    <row r="40" spans="1:7">
      <c r="A40">
        <v>1100</v>
      </c>
      <c r="B40" t="s">
        <v>49</v>
      </c>
      <c r="C40" t="s">
        <v>50</v>
      </c>
      <c r="D40" t="s">
        <v>1024</v>
      </c>
      <c r="E40" t="str">
        <f t="shared" si="0"/>
        <v>1001 TO 1200N</v>
      </c>
      <c r="F40" s="367">
        <v>30561.992399999999</v>
      </c>
      <c r="G40" t="s">
        <v>644</v>
      </c>
    </row>
    <row r="41" spans="1:7">
      <c r="A41">
        <v>1100</v>
      </c>
      <c r="B41" t="s">
        <v>395</v>
      </c>
      <c r="C41" t="s">
        <v>396</v>
      </c>
      <c r="D41" t="s">
        <v>1024</v>
      </c>
      <c r="E41" t="str">
        <f t="shared" si="0"/>
        <v>1001 TO 1200N</v>
      </c>
      <c r="F41" s="367">
        <v>40838</v>
      </c>
      <c r="G41" t="s">
        <v>644</v>
      </c>
    </row>
    <row r="42" spans="1:7">
      <c r="A42">
        <v>1100</v>
      </c>
      <c r="B42" t="s">
        <v>1072</v>
      </c>
      <c r="C42" t="s">
        <v>1331</v>
      </c>
      <c r="D42" t="s">
        <v>1024</v>
      </c>
      <c r="E42" t="str">
        <f t="shared" si="0"/>
        <v>1001 TO 1200N</v>
      </c>
      <c r="F42" s="367">
        <v>13901.2552</v>
      </c>
      <c r="G42" t="s">
        <v>644</v>
      </c>
    </row>
    <row r="43" spans="1:7">
      <c r="A43">
        <v>1100</v>
      </c>
      <c r="B43" t="s">
        <v>1070</v>
      </c>
      <c r="C43" t="s">
        <v>1354</v>
      </c>
      <c r="D43" t="s">
        <v>1024</v>
      </c>
      <c r="E43" t="str">
        <f t="shared" si="0"/>
        <v>1001 TO 1200N</v>
      </c>
      <c r="F43" s="367">
        <v>11154.608</v>
      </c>
      <c r="G43" t="s">
        <v>644</v>
      </c>
    </row>
    <row r="44" spans="1:7">
      <c r="A44">
        <v>1100</v>
      </c>
      <c r="B44" t="s">
        <v>1073</v>
      </c>
      <c r="C44" t="s">
        <v>1396</v>
      </c>
      <c r="D44" t="s">
        <v>1024</v>
      </c>
      <c r="E44" t="str">
        <f t="shared" si="0"/>
        <v>1001 TO 1200N</v>
      </c>
      <c r="F44" s="367">
        <v>10458.028399999999</v>
      </c>
      <c r="G44" t="s">
        <v>644</v>
      </c>
    </row>
    <row r="45" spans="1:7">
      <c r="A45">
        <v>1105</v>
      </c>
      <c r="B45" t="s">
        <v>1074</v>
      </c>
      <c r="C45" t="s">
        <v>1386</v>
      </c>
      <c r="D45" t="s">
        <v>1024</v>
      </c>
      <c r="E45" t="str">
        <f t="shared" si="0"/>
        <v>1001 TO 1200N</v>
      </c>
      <c r="F45" s="367">
        <v>23336</v>
      </c>
      <c r="G45" t="s">
        <v>644</v>
      </c>
    </row>
    <row r="46" spans="1:7">
      <c r="A46">
        <v>1117</v>
      </c>
      <c r="B46" t="s">
        <v>1075</v>
      </c>
      <c r="C46" t="s">
        <v>1374</v>
      </c>
      <c r="D46" t="s">
        <v>1024</v>
      </c>
      <c r="E46" t="str">
        <f t="shared" si="0"/>
        <v>1001 TO 1200N</v>
      </c>
      <c r="F46" s="367">
        <v>22774.769199999999</v>
      </c>
      <c r="G46" t="s">
        <v>644</v>
      </c>
    </row>
    <row r="47" spans="1:7">
      <c r="A47">
        <v>1122</v>
      </c>
      <c r="B47" t="s">
        <v>1221</v>
      </c>
      <c r="C47" t="s">
        <v>1319</v>
      </c>
      <c r="D47" t="s">
        <v>1024</v>
      </c>
      <c r="E47" t="str">
        <f t="shared" si="0"/>
        <v>1001 TO 1200N</v>
      </c>
      <c r="F47" s="367">
        <v>20784.2084</v>
      </c>
      <c r="G47" t="s">
        <v>644</v>
      </c>
    </row>
    <row r="48" spans="1:7">
      <c r="A48">
        <v>1126</v>
      </c>
      <c r="B48" t="s">
        <v>1076</v>
      </c>
      <c r="C48" t="s">
        <v>1376</v>
      </c>
      <c r="D48" t="s">
        <v>1024</v>
      </c>
      <c r="E48" t="str">
        <f t="shared" si="0"/>
        <v>1001 TO 1200N</v>
      </c>
      <c r="F48" s="367">
        <v>12834.8</v>
      </c>
      <c r="G48" t="s">
        <v>644</v>
      </c>
    </row>
    <row r="49" spans="1:7">
      <c r="A49">
        <v>1142</v>
      </c>
      <c r="B49" t="s">
        <v>1079</v>
      </c>
      <c r="C49" t="s">
        <v>1452</v>
      </c>
      <c r="D49" t="s">
        <v>1024</v>
      </c>
      <c r="E49" t="str">
        <f t="shared" si="0"/>
        <v>1001 TO 1200N</v>
      </c>
      <c r="F49" s="367">
        <v>17403.988799999999</v>
      </c>
      <c r="G49" t="s">
        <v>644</v>
      </c>
    </row>
    <row r="50" spans="1:7">
      <c r="A50">
        <v>1150</v>
      </c>
      <c r="B50" t="s">
        <v>125</v>
      </c>
      <c r="C50" t="s">
        <v>126</v>
      </c>
      <c r="D50" t="s">
        <v>1024</v>
      </c>
      <c r="E50" t="str">
        <f t="shared" si="0"/>
        <v>1001 TO 1200N</v>
      </c>
      <c r="F50" s="367">
        <v>35004</v>
      </c>
      <c r="G50" t="s">
        <v>644</v>
      </c>
    </row>
    <row r="51" spans="1:7">
      <c r="A51">
        <v>1150</v>
      </c>
      <c r="B51" t="s">
        <v>983</v>
      </c>
      <c r="C51" t="s">
        <v>984</v>
      </c>
      <c r="D51" t="s">
        <v>1024</v>
      </c>
      <c r="E51" t="str">
        <f t="shared" si="0"/>
        <v>1001 TO 1200N</v>
      </c>
      <c r="F51" s="367">
        <v>32314.525999999998</v>
      </c>
      <c r="G51" t="s">
        <v>644</v>
      </c>
    </row>
    <row r="52" spans="1:7">
      <c r="A52">
        <v>1150</v>
      </c>
      <c r="B52" t="s">
        <v>1081</v>
      </c>
      <c r="C52" t="s">
        <v>1416</v>
      </c>
      <c r="D52" t="s">
        <v>1024</v>
      </c>
      <c r="E52" t="str">
        <f t="shared" si="0"/>
        <v>1001 TO 1200N</v>
      </c>
      <c r="F52" s="367">
        <v>29170</v>
      </c>
      <c r="G52" t="s">
        <v>644</v>
      </c>
    </row>
    <row r="53" spans="1:7">
      <c r="A53">
        <v>1158</v>
      </c>
      <c r="B53" t="s">
        <v>1138</v>
      </c>
      <c r="C53" t="s">
        <v>1423</v>
      </c>
      <c r="D53" t="s">
        <v>1024</v>
      </c>
      <c r="E53" t="str">
        <f t="shared" si="0"/>
        <v>1001 TO 1200N</v>
      </c>
      <c r="F53" s="367">
        <v>16072.67</v>
      </c>
      <c r="G53" t="s">
        <v>644</v>
      </c>
    </row>
    <row r="54" spans="1:7">
      <c r="A54">
        <v>1175</v>
      </c>
      <c r="B54" t="s">
        <v>1085</v>
      </c>
      <c r="C54" t="s">
        <v>1375</v>
      </c>
      <c r="D54" t="s">
        <v>1024</v>
      </c>
      <c r="E54" t="str">
        <f t="shared" si="0"/>
        <v>1001 TO 1200N</v>
      </c>
      <c r="F54" s="367">
        <v>22796.938399999999</v>
      </c>
      <c r="G54" t="s">
        <v>644</v>
      </c>
    </row>
    <row r="55" spans="1:7">
      <c r="A55">
        <v>1178</v>
      </c>
      <c r="B55" t="s">
        <v>1088</v>
      </c>
      <c r="C55" t="s">
        <v>1417</v>
      </c>
      <c r="D55" t="s">
        <v>1024</v>
      </c>
      <c r="E55" t="str">
        <f t="shared" si="0"/>
        <v>1001 TO 1200N</v>
      </c>
      <c r="F55" s="367">
        <v>17735.36</v>
      </c>
      <c r="G55" t="s">
        <v>644</v>
      </c>
    </row>
    <row r="56" spans="1:7">
      <c r="A56">
        <v>1178</v>
      </c>
      <c r="B56" t="s">
        <v>1087</v>
      </c>
      <c r="C56">
        <v>0</v>
      </c>
      <c r="D56" t="s">
        <v>1024</v>
      </c>
      <c r="E56" t="str">
        <f t="shared" si="0"/>
        <v>1001 TO 1200N</v>
      </c>
      <c r="F56" s="367">
        <v>41867.117599999998</v>
      </c>
      <c r="G56" t="s">
        <v>644</v>
      </c>
    </row>
    <row r="57" spans="1:7">
      <c r="A57">
        <v>1180</v>
      </c>
      <c r="B57" t="s">
        <v>145</v>
      </c>
      <c r="C57" t="s">
        <v>146</v>
      </c>
      <c r="D57" t="s">
        <v>1024</v>
      </c>
      <c r="E57" t="str">
        <f t="shared" si="0"/>
        <v>1001 TO 1200N</v>
      </c>
      <c r="F57" s="367">
        <v>35004</v>
      </c>
      <c r="G57" t="s">
        <v>644</v>
      </c>
    </row>
    <row r="58" spans="1:7">
      <c r="A58">
        <v>1182</v>
      </c>
      <c r="B58" t="s">
        <v>1092</v>
      </c>
      <c r="C58" t="s">
        <v>1448</v>
      </c>
      <c r="D58" t="s">
        <v>1024</v>
      </c>
      <c r="E58" t="str">
        <f t="shared" si="0"/>
        <v>1001 TO 1200N</v>
      </c>
      <c r="F58" s="367">
        <v>10256.172</v>
      </c>
      <c r="G58" t="s">
        <v>644</v>
      </c>
    </row>
    <row r="59" spans="1:7">
      <c r="A59">
        <v>1196</v>
      </c>
      <c r="B59" t="s">
        <v>1091</v>
      </c>
      <c r="C59" t="s">
        <v>1382</v>
      </c>
      <c r="D59" t="s">
        <v>1024</v>
      </c>
      <c r="E59" t="str">
        <f t="shared" si="0"/>
        <v>1001 TO 1200N</v>
      </c>
      <c r="F59" s="367">
        <v>11668</v>
      </c>
      <c r="G59" t="s">
        <v>644</v>
      </c>
    </row>
    <row r="60" spans="1:7">
      <c r="A60">
        <v>1200</v>
      </c>
      <c r="B60" t="s">
        <v>565</v>
      </c>
      <c r="C60" t="s">
        <v>566</v>
      </c>
      <c r="D60" t="s">
        <v>1024</v>
      </c>
      <c r="E60" t="str">
        <f t="shared" si="0"/>
        <v>1001 TO 1200N</v>
      </c>
      <c r="F60" s="367">
        <v>44151.712</v>
      </c>
      <c r="G60" t="s">
        <v>644</v>
      </c>
    </row>
    <row r="61" spans="1:7">
      <c r="A61">
        <v>1200</v>
      </c>
      <c r="B61" t="s">
        <v>273</v>
      </c>
      <c r="C61" t="s">
        <v>274</v>
      </c>
      <c r="D61" t="s">
        <v>1024</v>
      </c>
      <c r="E61" t="str">
        <f t="shared" si="0"/>
        <v>1001 TO 1200N</v>
      </c>
      <c r="F61" s="367">
        <v>47838.8</v>
      </c>
      <c r="G61" t="s">
        <v>644</v>
      </c>
    </row>
    <row r="62" spans="1:7">
      <c r="A62">
        <v>1200</v>
      </c>
      <c r="B62" t="s">
        <v>279</v>
      </c>
      <c r="C62" t="s">
        <v>280</v>
      </c>
      <c r="D62" t="s">
        <v>1024</v>
      </c>
      <c r="E62" t="str">
        <f t="shared" si="0"/>
        <v>1001 TO 1200N</v>
      </c>
      <c r="F62" s="367">
        <v>16094.8392</v>
      </c>
      <c r="G62" t="s">
        <v>644</v>
      </c>
    </row>
    <row r="63" spans="1:7">
      <c r="A63">
        <v>1200</v>
      </c>
      <c r="B63" t="s">
        <v>141</v>
      </c>
      <c r="C63" t="s">
        <v>142</v>
      </c>
      <c r="D63" t="s">
        <v>1024</v>
      </c>
      <c r="E63" t="str">
        <f t="shared" si="0"/>
        <v>1001 TO 1200N</v>
      </c>
      <c r="F63" s="367">
        <v>31153.56</v>
      </c>
      <c r="G63" t="s">
        <v>644</v>
      </c>
    </row>
    <row r="64" spans="1:7">
      <c r="A64">
        <v>1200</v>
      </c>
      <c r="B64" t="s">
        <v>139</v>
      </c>
      <c r="C64" t="s">
        <v>140</v>
      </c>
      <c r="D64" t="s">
        <v>1024</v>
      </c>
      <c r="E64" t="str">
        <f t="shared" si="0"/>
        <v>1001 TO 1200N</v>
      </c>
      <c r="F64" s="367">
        <v>18594.124800000001</v>
      </c>
      <c r="G64" t="s">
        <v>644</v>
      </c>
    </row>
    <row r="65" spans="1:7">
      <c r="A65">
        <v>1200</v>
      </c>
      <c r="B65" t="s">
        <v>420</v>
      </c>
      <c r="C65" t="s">
        <v>421</v>
      </c>
      <c r="D65" t="s">
        <v>1024</v>
      </c>
      <c r="E65" t="str">
        <f t="shared" si="0"/>
        <v>1001 TO 1200N</v>
      </c>
      <c r="F65" s="367">
        <v>21350.106400000001</v>
      </c>
      <c r="G65" t="s">
        <v>644</v>
      </c>
    </row>
    <row r="66" spans="1:7">
      <c r="A66">
        <v>1200</v>
      </c>
      <c r="B66" t="s">
        <v>255</v>
      </c>
      <c r="C66" t="s">
        <v>256</v>
      </c>
      <c r="D66" t="s">
        <v>1024</v>
      </c>
      <c r="E66" t="str">
        <f t="shared" si="0"/>
        <v>1001 TO 1200N</v>
      </c>
      <c r="F66" s="367">
        <v>46737.340799999998</v>
      </c>
      <c r="G66" t="s">
        <v>644</v>
      </c>
    </row>
    <row r="67" spans="1:7">
      <c r="A67">
        <v>1200</v>
      </c>
      <c r="B67" t="s">
        <v>263</v>
      </c>
      <c r="C67" t="s">
        <v>264</v>
      </c>
      <c r="D67" t="s">
        <v>1024</v>
      </c>
      <c r="E67" t="str">
        <f t="shared" ref="E67:E130" si="1">CONCATENATE(D67,G67)</f>
        <v>1001 TO 1200N</v>
      </c>
      <c r="F67" s="367">
        <v>17502</v>
      </c>
      <c r="G67" t="s">
        <v>644</v>
      </c>
    </row>
    <row r="68" spans="1:7">
      <c r="A68">
        <v>1200</v>
      </c>
      <c r="B68" t="s">
        <v>960</v>
      </c>
      <c r="C68" t="s">
        <v>1000</v>
      </c>
      <c r="D68" t="s">
        <v>1024</v>
      </c>
      <c r="E68" t="str">
        <f t="shared" si="1"/>
        <v>1001 TO 1200N</v>
      </c>
      <c r="F68" s="367">
        <v>36544.175999999999</v>
      </c>
      <c r="G68" t="s">
        <v>644</v>
      </c>
    </row>
    <row r="69" spans="1:7">
      <c r="A69">
        <v>1200</v>
      </c>
      <c r="B69" t="s">
        <v>965</v>
      </c>
      <c r="C69" t="s">
        <v>991</v>
      </c>
      <c r="D69" t="s">
        <v>1024</v>
      </c>
      <c r="E69" t="str">
        <f t="shared" si="1"/>
        <v>1001 TO 1200N</v>
      </c>
      <c r="F69" s="367">
        <v>25583.256799999999</v>
      </c>
      <c r="G69" t="s">
        <v>644</v>
      </c>
    </row>
    <row r="70" spans="1:7">
      <c r="A70">
        <v>1200</v>
      </c>
      <c r="B70" t="s">
        <v>1160</v>
      </c>
      <c r="C70" t="s">
        <v>1418</v>
      </c>
      <c r="D70" t="s">
        <v>1024</v>
      </c>
      <c r="E70" t="str">
        <f t="shared" si="1"/>
        <v>1001 TO 1200N</v>
      </c>
      <c r="F70" s="367">
        <v>17079.618399999999</v>
      </c>
      <c r="G70" t="s">
        <v>644</v>
      </c>
    </row>
    <row r="71" spans="1:7">
      <c r="A71">
        <v>1200</v>
      </c>
      <c r="B71" t="s">
        <v>1169</v>
      </c>
      <c r="C71" t="s">
        <v>1434</v>
      </c>
      <c r="D71" t="s">
        <v>1024</v>
      </c>
      <c r="E71" t="str">
        <f t="shared" si="1"/>
        <v>1001 TO 1200N</v>
      </c>
      <c r="F71" s="367">
        <v>38002.676000000007</v>
      </c>
      <c r="G71" t="s">
        <v>644</v>
      </c>
    </row>
    <row r="72" spans="1:7">
      <c r="A72">
        <v>1208</v>
      </c>
      <c r="B72" t="s">
        <v>1093</v>
      </c>
      <c r="C72" t="s">
        <v>1429</v>
      </c>
      <c r="D72" t="s">
        <v>1024</v>
      </c>
      <c r="E72" t="str">
        <f t="shared" si="1"/>
        <v>1001 TO 1200N</v>
      </c>
      <c r="F72" s="367">
        <v>15751.8</v>
      </c>
      <c r="G72" t="s">
        <v>644</v>
      </c>
    </row>
    <row r="73" spans="1:7">
      <c r="A73">
        <v>1210</v>
      </c>
      <c r="B73" t="s">
        <v>143</v>
      </c>
      <c r="C73" t="s">
        <v>144</v>
      </c>
      <c r="D73" t="s">
        <v>1025</v>
      </c>
      <c r="E73" t="str">
        <f t="shared" si="1"/>
        <v>1201 TO 1500N</v>
      </c>
      <c r="F73" s="367">
        <v>19224.196800000002</v>
      </c>
      <c r="G73" t="s">
        <v>644</v>
      </c>
    </row>
    <row r="74" spans="1:7">
      <c r="A74">
        <v>1210</v>
      </c>
      <c r="B74" t="s">
        <v>1157</v>
      </c>
      <c r="C74" t="s">
        <v>1445</v>
      </c>
      <c r="D74" t="s">
        <v>1025</v>
      </c>
      <c r="E74" t="str">
        <f t="shared" si="1"/>
        <v>1201 TO 1500N</v>
      </c>
      <c r="F74" s="367">
        <v>14653.841199999999</v>
      </c>
      <c r="G74" t="s">
        <v>644</v>
      </c>
    </row>
    <row r="75" spans="1:7">
      <c r="A75">
        <v>1216</v>
      </c>
      <c r="B75" t="s">
        <v>1158</v>
      </c>
      <c r="C75" t="s">
        <v>1159</v>
      </c>
      <c r="D75" t="s">
        <v>1025</v>
      </c>
      <c r="E75" t="str">
        <f t="shared" si="1"/>
        <v>1201 TO 1500N</v>
      </c>
      <c r="F75" s="367">
        <v>20784.2084</v>
      </c>
      <c r="G75" t="s">
        <v>644</v>
      </c>
    </row>
    <row r="76" spans="1:7">
      <c r="A76">
        <v>1220</v>
      </c>
      <c r="B76" t="s">
        <v>426</v>
      </c>
      <c r="C76" t="s">
        <v>427</v>
      </c>
      <c r="D76" t="s">
        <v>1025</v>
      </c>
      <c r="E76" t="str">
        <f t="shared" si="1"/>
        <v>1201 TO 1500N</v>
      </c>
      <c r="F76" s="367">
        <v>17502</v>
      </c>
      <c r="G76" t="s">
        <v>644</v>
      </c>
    </row>
    <row r="77" spans="1:7">
      <c r="A77">
        <v>1223</v>
      </c>
      <c r="B77" t="s">
        <v>137</v>
      </c>
      <c r="C77" t="s">
        <v>138</v>
      </c>
      <c r="D77" t="s">
        <v>1025</v>
      </c>
      <c r="E77" t="str">
        <f t="shared" si="1"/>
        <v>1201 TO 1500N</v>
      </c>
      <c r="F77" s="367">
        <v>32969.1008</v>
      </c>
      <c r="G77" t="s">
        <v>644</v>
      </c>
    </row>
    <row r="78" spans="1:7">
      <c r="A78">
        <v>1225</v>
      </c>
      <c r="B78" t="s">
        <v>1101</v>
      </c>
      <c r="C78" t="s">
        <v>1347</v>
      </c>
      <c r="D78" t="s">
        <v>1025</v>
      </c>
      <c r="E78" t="str">
        <f t="shared" si="1"/>
        <v>1201 TO 1500N</v>
      </c>
      <c r="F78" s="367">
        <v>12352.911599999999</v>
      </c>
      <c r="G78" t="s">
        <v>644</v>
      </c>
    </row>
    <row r="79" spans="1:7">
      <c r="A79">
        <v>1225</v>
      </c>
      <c r="B79" t="s">
        <v>1059</v>
      </c>
      <c r="C79" t="s">
        <v>1471</v>
      </c>
      <c r="D79" t="s">
        <v>1025</v>
      </c>
      <c r="E79" t="str">
        <f t="shared" si="1"/>
        <v>1201 TO 1500N</v>
      </c>
      <c r="F79" s="367">
        <v>23336</v>
      </c>
      <c r="G79" t="s">
        <v>644</v>
      </c>
    </row>
    <row r="80" spans="1:7">
      <c r="A80">
        <v>1246</v>
      </c>
      <c r="B80" t="s">
        <v>1103</v>
      </c>
      <c r="C80" t="s">
        <v>1380</v>
      </c>
      <c r="D80" t="s">
        <v>1025</v>
      </c>
      <c r="E80" t="str">
        <f t="shared" si="1"/>
        <v>1201 TO 1500N</v>
      </c>
      <c r="F80" s="367">
        <v>36240.807999999997</v>
      </c>
      <c r="G80" t="s">
        <v>644</v>
      </c>
    </row>
    <row r="81" spans="1:7">
      <c r="A81">
        <v>1250</v>
      </c>
      <c r="B81" t="s">
        <v>444</v>
      </c>
      <c r="C81" t="s">
        <v>445</v>
      </c>
      <c r="D81" t="s">
        <v>1025</v>
      </c>
      <c r="E81" t="str">
        <f t="shared" si="1"/>
        <v>1201 TO 1500Y</v>
      </c>
      <c r="F81" s="367">
        <v>35047.171600000001</v>
      </c>
      <c r="G81" t="s">
        <v>1008</v>
      </c>
    </row>
    <row r="82" spans="1:7">
      <c r="A82">
        <v>1250</v>
      </c>
      <c r="B82" t="s">
        <v>267</v>
      </c>
      <c r="C82" t="s">
        <v>268</v>
      </c>
      <c r="D82" t="s">
        <v>1025</v>
      </c>
      <c r="E82" t="str">
        <f t="shared" si="1"/>
        <v>1201 TO 1500N</v>
      </c>
      <c r="F82" s="367">
        <v>23336</v>
      </c>
      <c r="G82" t="s">
        <v>644</v>
      </c>
    </row>
    <row r="83" spans="1:7">
      <c r="A83">
        <v>1250</v>
      </c>
      <c r="B83" t="s">
        <v>265</v>
      </c>
      <c r="C83" t="s">
        <v>266</v>
      </c>
      <c r="D83" t="s">
        <v>1025</v>
      </c>
      <c r="E83" t="str">
        <f t="shared" si="1"/>
        <v>1201 TO 1500N</v>
      </c>
      <c r="F83" s="367">
        <v>20419</v>
      </c>
      <c r="G83" t="s">
        <v>644</v>
      </c>
    </row>
    <row r="84" spans="1:7">
      <c r="A84">
        <v>1250</v>
      </c>
      <c r="B84" t="s">
        <v>269</v>
      </c>
      <c r="C84" t="s">
        <v>270</v>
      </c>
      <c r="D84" t="s">
        <v>1025</v>
      </c>
      <c r="E84" t="str">
        <f t="shared" si="1"/>
        <v>1201 TO 1500N</v>
      </c>
      <c r="F84" s="367">
        <v>13915.256799999999</v>
      </c>
      <c r="G84" t="s">
        <v>644</v>
      </c>
    </row>
    <row r="85" spans="1:7">
      <c r="A85">
        <v>1250</v>
      </c>
      <c r="B85" t="s">
        <v>949</v>
      </c>
      <c r="C85" t="s">
        <v>978</v>
      </c>
      <c r="D85" t="s">
        <v>1025</v>
      </c>
      <c r="E85" t="str">
        <f t="shared" si="1"/>
        <v>1201 TO 1500N</v>
      </c>
      <c r="F85" s="367">
        <v>22061.8544</v>
      </c>
      <c r="G85" t="s">
        <v>644</v>
      </c>
    </row>
    <row r="86" spans="1:7">
      <c r="A86">
        <v>1250</v>
      </c>
      <c r="B86" t="s">
        <v>1104</v>
      </c>
      <c r="C86" t="s">
        <v>1394</v>
      </c>
      <c r="D86" t="s">
        <v>1025</v>
      </c>
      <c r="E86" t="str">
        <f t="shared" si="1"/>
        <v>1201 TO 1500N</v>
      </c>
      <c r="F86" s="367">
        <v>18668.8</v>
      </c>
      <c r="G86" t="s">
        <v>644</v>
      </c>
    </row>
    <row r="87" spans="1:7">
      <c r="A87">
        <v>1260</v>
      </c>
      <c r="B87" t="s">
        <v>550</v>
      </c>
      <c r="C87" t="s">
        <v>551</v>
      </c>
      <c r="D87" t="s">
        <v>1025</v>
      </c>
      <c r="E87" t="str">
        <f t="shared" si="1"/>
        <v>1201 TO 1500N</v>
      </c>
      <c r="F87" s="367">
        <v>14818.36</v>
      </c>
      <c r="G87" t="s">
        <v>644</v>
      </c>
    </row>
    <row r="88" spans="1:7">
      <c r="A88">
        <v>1260</v>
      </c>
      <c r="B88" t="s">
        <v>424</v>
      </c>
      <c r="C88" t="s">
        <v>425</v>
      </c>
      <c r="D88" t="s">
        <v>1025</v>
      </c>
      <c r="E88" t="str">
        <f t="shared" si="1"/>
        <v>1201 TO 1500N</v>
      </c>
      <c r="F88" s="367">
        <v>21002.400000000001</v>
      </c>
      <c r="G88" t="s">
        <v>644</v>
      </c>
    </row>
    <row r="89" spans="1:7">
      <c r="A89">
        <v>1260</v>
      </c>
      <c r="B89" t="s">
        <v>1082</v>
      </c>
      <c r="C89" t="s">
        <v>1363</v>
      </c>
      <c r="D89" t="s">
        <v>1025</v>
      </c>
      <c r="E89" t="str">
        <f t="shared" si="1"/>
        <v>1201 TO 1500N</v>
      </c>
      <c r="F89" s="367">
        <v>22656.922399999999</v>
      </c>
      <c r="G89" t="s">
        <v>644</v>
      </c>
    </row>
    <row r="90" spans="1:7">
      <c r="A90">
        <v>1278</v>
      </c>
      <c r="B90" t="s">
        <v>563</v>
      </c>
      <c r="C90" t="s">
        <v>564</v>
      </c>
      <c r="D90" t="s">
        <v>1025</v>
      </c>
      <c r="E90" t="str">
        <f t="shared" si="1"/>
        <v>1201 TO 1500N</v>
      </c>
      <c r="F90" s="367">
        <v>52506</v>
      </c>
      <c r="G90" t="s">
        <v>644</v>
      </c>
    </row>
    <row r="91" spans="1:7">
      <c r="A91">
        <v>1283</v>
      </c>
      <c r="B91" t="s">
        <v>438</v>
      </c>
      <c r="C91" t="s">
        <v>439</v>
      </c>
      <c r="D91" t="s">
        <v>1025</v>
      </c>
      <c r="E91" t="str">
        <f t="shared" si="1"/>
        <v>1201 TO 1500N</v>
      </c>
      <c r="F91" s="367">
        <v>32670.400000000001</v>
      </c>
      <c r="G91" t="s">
        <v>644</v>
      </c>
    </row>
    <row r="92" spans="1:7">
      <c r="A92">
        <v>1285</v>
      </c>
      <c r="B92" t="s">
        <v>1107</v>
      </c>
      <c r="C92" t="s">
        <v>1424</v>
      </c>
      <c r="D92" t="s">
        <v>1025</v>
      </c>
      <c r="E92" t="str">
        <f t="shared" si="1"/>
        <v>1201 TO 1500N</v>
      </c>
      <c r="F92" s="367">
        <v>52506</v>
      </c>
      <c r="G92" t="s">
        <v>644</v>
      </c>
    </row>
    <row r="93" spans="1:7">
      <c r="A93">
        <v>1287</v>
      </c>
      <c r="B93" t="s">
        <v>1108</v>
      </c>
      <c r="C93" t="s">
        <v>1330</v>
      </c>
      <c r="D93" t="s">
        <v>1025</v>
      </c>
      <c r="E93" t="str">
        <f t="shared" si="1"/>
        <v>1201 TO 1500N</v>
      </c>
      <c r="F93" s="367">
        <v>31503.599999999999</v>
      </c>
      <c r="G93" t="s">
        <v>644</v>
      </c>
    </row>
    <row r="94" spans="1:7">
      <c r="A94">
        <v>1287</v>
      </c>
      <c r="B94" t="s">
        <v>1109</v>
      </c>
      <c r="C94" t="s">
        <v>1468</v>
      </c>
      <c r="D94" t="s">
        <v>1025</v>
      </c>
      <c r="E94" t="str">
        <f t="shared" si="1"/>
        <v>1201 TO 1500N</v>
      </c>
      <c r="F94" s="367">
        <v>16335.2</v>
      </c>
      <c r="G94" t="s">
        <v>644</v>
      </c>
    </row>
    <row r="95" spans="1:7">
      <c r="A95">
        <v>1290</v>
      </c>
      <c r="B95" t="s">
        <v>1112</v>
      </c>
      <c r="C95" t="s">
        <v>1479</v>
      </c>
      <c r="D95" t="s">
        <v>1025</v>
      </c>
      <c r="E95" t="str">
        <f t="shared" si="1"/>
        <v>1201 TO 1500N</v>
      </c>
      <c r="F95" s="367">
        <v>8594.648799999999</v>
      </c>
      <c r="G95" t="s">
        <v>644</v>
      </c>
    </row>
    <row r="96" spans="1:7">
      <c r="A96">
        <v>1296</v>
      </c>
      <c r="B96" t="s">
        <v>1111</v>
      </c>
      <c r="C96" t="s">
        <v>1343</v>
      </c>
      <c r="D96" t="s">
        <v>1025</v>
      </c>
      <c r="E96" t="str">
        <f t="shared" si="1"/>
        <v>1201 TO 1500N</v>
      </c>
      <c r="F96" s="367">
        <v>35004</v>
      </c>
      <c r="G96" t="s">
        <v>644</v>
      </c>
    </row>
    <row r="97" spans="1:7">
      <c r="A97">
        <v>1296</v>
      </c>
      <c r="B97" t="s">
        <v>1110</v>
      </c>
      <c r="C97" t="s">
        <v>1425</v>
      </c>
      <c r="D97" t="s">
        <v>1025</v>
      </c>
      <c r="E97" t="str">
        <f t="shared" si="1"/>
        <v>1201 TO 1500N</v>
      </c>
      <c r="F97" s="367">
        <v>13302.686799999999</v>
      </c>
      <c r="G97" t="s">
        <v>644</v>
      </c>
    </row>
    <row r="98" spans="1:7">
      <c r="A98">
        <v>1300</v>
      </c>
      <c r="B98" t="s">
        <v>434</v>
      </c>
      <c r="C98" t="s">
        <v>435</v>
      </c>
      <c r="D98" t="s">
        <v>1025</v>
      </c>
      <c r="E98" t="str">
        <f t="shared" si="1"/>
        <v>1201 TO 1500N</v>
      </c>
      <c r="F98" s="367">
        <v>43171.6</v>
      </c>
      <c r="G98" t="s">
        <v>644</v>
      </c>
    </row>
    <row r="99" spans="1:7">
      <c r="A99">
        <v>1300</v>
      </c>
      <c r="B99" t="s">
        <v>73</v>
      </c>
      <c r="C99" t="s">
        <v>74</v>
      </c>
      <c r="D99" t="s">
        <v>1025</v>
      </c>
      <c r="E99" t="str">
        <f t="shared" si="1"/>
        <v>1201 TO 1500N</v>
      </c>
      <c r="F99" s="367">
        <v>21212.423999999999</v>
      </c>
      <c r="G99" t="s">
        <v>644</v>
      </c>
    </row>
    <row r="100" spans="1:7">
      <c r="A100">
        <v>1300</v>
      </c>
      <c r="B100" t="s">
        <v>261</v>
      </c>
      <c r="C100" t="s">
        <v>262</v>
      </c>
      <c r="D100" t="s">
        <v>1025</v>
      </c>
      <c r="E100" t="str">
        <f t="shared" si="1"/>
        <v>1201 TO 1500N</v>
      </c>
      <c r="F100" s="367">
        <v>9911.9660000000003</v>
      </c>
      <c r="G100" t="s">
        <v>644</v>
      </c>
    </row>
    <row r="101" spans="1:7">
      <c r="A101">
        <v>1300</v>
      </c>
      <c r="B101" t="s">
        <v>440</v>
      </c>
      <c r="C101" t="s">
        <v>441</v>
      </c>
      <c r="D101" t="s">
        <v>1025</v>
      </c>
      <c r="E101" t="str">
        <f t="shared" si="1"/>
        <v>1201 TO 1500N</v>
      </c>
      <c r="F101" s="367">
        <v>46672</v>
      </c>
      <c r="G101" t="s">
        <v>644</v>
      </c>
    </row>
    <row r="102" spans="1:7">
      <c r="A102">
        <v>1300</v>
      </c>
      <c r="B102" t="s">
        <v>271</v>
      </c>
      <c r="C102" t="s">
        <v>272</v>
      </c>
      <c r="D102" t="s">
        <v>1025</v>
      </c>
      <c r="E102" t="str">
        <f t="shared" si="1"/>
        <v>1201 TO 1500N</v>
      </c>
      <c r="F102" s="367">
        <v>16335.2</v>
      </c>
      <c r="G102" t="s">
        <v>644</v>
      </c>
    </row>
    <row r="103" spans="1:7">
      <c r="A103">
        <v>1300</v>
      </c>
      <c r="B103" t="s">
        <v>998</v>
      </c>
      <c r="C103" t="s">
        <v>999</v>
      </c>
      <c r="D103" t="s">
        <v>1025</v>
      </c>
      <c r="E103" t="str">
        <f t="shared" si="1"/>
        <v>1201 TO 1500N</v>
      </c>
      <c r="F103" s="367">
        <v>14376.1428</v>
      </c>
      <c r="G103" t="s">
        <v>644</v>
      </c>
    </row>
    <row r="104" spans="1:7">
      <c r="A104">
        <v>1300</v>
      </c>
      <c r="B104" t="s">
        <v>957</v>
      </c>
      <c r="C104" t="s">
        <v>990</v>
      </c>
      <c r="D104" t="s">
        <v>1025</v>
      </c>
      <c r="E104" t="str">
        <f t="shared" si="1"/>
        <v>1201 TO 1500N</v>
      </c>
      <c r="F104" s="367">
        <v>14044.7716</v>
      </c>
      <c r="G104" t="s">
        <v>644</v>
      </c>
    </row>
    <row r="105" spans="1:7">
      <c r="A105">
        <v>1300</v>
      </c>
      <c r="B105" t="s">
        <v>996</v>
      </c>
      <c r="C105" t="s">
        <v>997</v>
      </c>
      <c r="D105" t="s">
        <v>1025</v>
      </c>
      <c r="E105" t="str">
        <f t="shared" si="1"/>
        <v>1201 TO 1500N</v>
      </c>
      <c r="F105" s="367">
        <v>29134.995999999999</v>
      </c>
      <c r="G105" t="s">
        <v>644</v>
      </c>
    </row>
    <row r="106" spans="1:7">
      <c r="A106">
        <v>1300</v>
      </c>
      <c r="B106" t="s">
        <v>1113</v>
      </c>
      <c r="C106" t="s">
        <v>1406</v>
      </c>
      <c r="D106" t="s">
        <v>1025</v>
      </c>
      <c r="E106" t="str">
        <f t="shared" si="1"/>
        <v>1201 TO 1500N</v>
      </c>
      <c r="F106" s="367">
        <v>27997.366000000002</v>
      </c>
      <c r="G106" t="s">
        <v>644</v>
      </c>
    </row>
    <row r="107" spans="1:7">
      <c r="A107">
        <v>1300</v>
      </c>
      <c r="B107" t="s">
        <v>1114</v>
      </c>
      <c r="C107" t="s">
        <v>1411</v>
      </c>
      <c r="D107" t="s">
        <v>1025</v>
      </c>
      <c r="E107" t="str">
        <f t="shared" si="1"/>
        <v>1201 TO 1500N</v>
      </c>
      <c r="F107" s="367">
        <v>24153.926800000001</v>
      </c>
      <c r="G107" t="s">
        <v>644</v>
      </c>
    </row>
    <row r="108" spans="1:7">
      <c r="A108">
        <v>1300</v>
      </c>
      <c r="B108" t="s">
        <v>1184</v>
      </c>
      <c r="C108" t="s">
        <v>1422</v>
      </c>
      <c r="D108" t="s">
        <v>1025</v>
      </c>
      <c r="E108" t="str">
        <f t="shared" si="1"/>
        <v>1201 TO 1500N</v>
      </c>
      <c r="F108" s="367">
        <v>40838</v>
      </c>
      <c r="G108" t="s">
        <v>644</v>
      </c>
    </row>
    <row r="109" spans="1:7">
      <c r="A109">
        <v>1303</v>
      </c>
      <c r="B109" t="s">
        <v>1143</v>
      </c>
      <c r="C109">
        <v>0</v>
      </c>
      <c r="D109" t="s">
        <v>1025</v>
      </c>
      <c r="E109" t="str">
        <f t="shared" si="1"/>
        <v>1201 TO 1500N</v>
      </c>
      <c r="F109" s="367">
        <v>24502.799999999999</v>
      </c>
      <c r="G109" t="s">
        <v>644</v>
      </c>
    </row>
    <row r="110" spans="1:7">
      <c r="A110">
        <v>1316</v>
      </c>
      <c r="B110" t="s">
        <v>1116</v>
      </c>
      <c r="C110" t="s">
        <v>1395</v>
      </c>
      <c r="D110" t="s">
        <v>1025</v>
      </c>
      <c r="E110" t="str">
        <f t="shared" si="1"/>
        <v>1201 TO 1500N</v>
      </c>
      <c r="F110" s="367">
        <v>29170</v>
      </c>
      <c r="G110" t="s">
        <v>644</v>
      </c>
    </row>
    <row r="111" spans="1:7">
      <c r="A111">
        <v>1320</v>
      </c>
      <c r="B111" t="s">
        <v>422</v>
      </c>
      <c r="C111" t="s">
        <v>423</v>
      </c>
      <c r="D111" t="s">
        <v>1025</v>
      </c>
      <c r="E111" t="str">
        <f t="shared" si="1"/>
        <v>1201 TO 1500N</v>
      </c>
      <c r="F111" s="367">
        <v>22602.0828</v>
      </c>
      <c r="G111" t="s">
        <v>644</v>
      </c>
    </row>
    <row r="112" spans="1:7">
      <c r="A112">
        <v>1333</v>
      </c>
      <c r="B112" t="s">
        <v>132</v>
      </c>
      <c r="C112" t="s">
        <v>133</v>
      </c>
      <c r="D112" t="s">
        <v>1025</v>
      </c>
      <c r="E112" t="str">
        <f t="shared" si="1"/>
        <v>1201 TO 1500N</v>
      </c>
      <c r="F112" s="367">
        <v>23599.696800000002</v>
      </c>
      <c r="G112" t="s">
        <v>644</v>
      </c>
    </row>
    <row r="113" spans="1:7">
      <c r="A113">
        <v>1338</v>
      </c>
      <c r="B113" t="s">
        <v>1117</v>
      </c>
      <c r="C113" t="s">
        <v>1458</v>
      </c>
      <c r="D113" t="s">
        <v>1025</v>
      </c>
      <c r="E113" t="str">
        <f t="shared" si="1"/>
        <v>1201 TO 1500N</v>
      </c>
      <c r="F113" s="367">
        <v>6685.7640000000001</v>
      </c>
      <c r="G113" t="s">
        <v>644</v>
      </c>
    </row>
    <row r="114" spans="1:7">
      <c r="A114">
        <v>1340</v>
      </c>
      <c r="B114" t="s">
        <v>1118</v>
      </c>
      <c r="C114" t="s">
        <v>1399</v>
      </c>
      <c r="D114" t="s">
        <v>1025</v>
      </c>
      <c r="E114" t="str">
        <f t="shared" si="1"/>
        <v>1201 TO 1500N</v>
      </c>
      <c r="F114" s="367">
        <v>18668.8</v>
      </c>
      <c r="G114" t="s">
        <v>644</v>
      </c>
    </row>
    <row r="115" spans="1:7">
      <c r="A115">
        <v>1345</v>
      </c>
      <c r="B115" t="s">
        <v>1119</v>
      </c>
      <c r="C115" t="s">
        <v>1439</v>
      </c>
      <c r="D115" t="s">
        <v>1025</v>
      </c>
      <c r="E115" t="str">
        <f t="shared" si="1"/>
        <v>1201 TO 1500N</v>
      </c>
      <c r="F115" s="367">
        <v>35004</v>
      </c>
      <c r="G115" t="s">
        <v>644</v>
      </c>
    </row>
    <row r="116" spans="1:7">
      <c r="A116">
        <v>1350</v>
      </c>
      <c r="B116" t="s">
        <v>428</v>
      </c>
      <c r="C116" t="s">
        <v>429</v>
      </c>
      <c r="D116" t="s">
        <v>1025</v>
      </c>
      <c r="E116" t="str">
        <f t="shared" si="1"/>
        <v>1201 TO 1500N</v>
      </c>
      <c r="F116" s="367">
        <v>43861.178800000002</v>
      </c>
      <c r="G116" t="s">
        <v>644</v>
      </c>
    </row>
    <row r="117" spans="1:7">
      <c r="A117">
        <v>1350</v>
      </c>
      <c r="B117" t="s">
        <v>1120</v>
      </c>
      <c r="C117" t="s">
        <v>1322</v>
      </c>
      <c r="D117" t="s">
        <v>1025</v>
      </c>
      <c r="E117" t="str">
        <f t="shared" si="1"/>
        <v>1201 TO 1500N</v>
      </c>
      <c r="F117" s="367">
        <v>11487.146000000001</v>
      </c>
      <c r="G117" t="s">
        <v>644</v>
      </c>
    </row>
    <row r="118" spans="1:7">
      <c r="A118">
        <v>1350</v>
      </c>
      <c r="B118" t="s">
        <v>1153</v>
      </c>
      <c r="C118" t="s">
        <v>1454</v>
      </c>
      <c r="D118" t="s">
        <v>1025</v>
      </c>
      <c r="E118" t="str">
        <f t="shared" si="1"/>
        <v>1201 TO 1500N</v>
      </c>
      <c r="F118" s="367">
        <v>40838</v>
      </c>
      <c r="G118" t="s">
        <v>644</v>
      </c>
    </row>
    <row r="119" spans="1:7">
      <c r="A119">
        <v>1357</v>
      </c>
      <c r="B119" t="s">
        <v>1121</v>
      </c>
      <c r="C119" t="s">
        <v>1359</v>
      </c>
      <c r="D119" t="s">
        <v>1025</v>
      </c>
      <c r="E119" t="str">
        <f t="shared" si="1"/>
        <v>1201 TO 1500N</v>
      </c>
      <c r="F119" s="367">
        <v>18430.772799999999</v>
      </c>
      <c r="G119" t="s">
        <v>644</v>
      </c>
    </row>
    <row r="120" spans="1:7">
      <c r="A120">
        <v>1357</v>
      </c>
      <c r="B120" t="s">
        <v>1122</v>
      </c>
      <c r="C120" t="s">
        <v>1470</v>
      </c>
      <c r="D120" t="s">
        <v>1025</v>
      </c>
      <c r="E120" t="str">
        <f t="shared" si="1"/>
        <v>1201 TO 1500N</v>
      </c>
      <c r="F120" s="367">
        <v>19451.7228</v>
      </c>
      <c r="G120" t="s">
        <v>644</v>
      </c>
    </row>
    <row r="121" spans="1:7">
      <c r="A121">
        <v>1358</v>
      </c>
      <c r="B121" t="s">
        <v>567</v>
      </c>
      <c r="C121" t="s">
        <v>568</v>
      </c>
      <c r="D121" t="s">
        <v>1025</v>
      </c>
      <c r="E121" t="str">
        <f t="shared" si="1"/>
        <v>1201 TO 1500N</v>
      </c>
      <c r="F121" s="367">
        <v>23336</v>
      </c>
      <c r="G121" t="s">
        <v>644</v>
      </c>
    </row>
    <row r="122" spans="1:7">
      <c r="A122">
        <v>1360</v>
      </c>
      <c r="B122" t="s">
        <v>1124</v>
      </c>
      <c r="C122" t="s">
        <v>1125</v>
      </c>
      <c r="D122" t="s">
        <v>1025</v>
      </c>
      <c r="E122" t="str">
        <f t="shared" si="1"/>
        <v>1201 TO 1500N</v>
      </c>
      <c r="F122" s="367">
        <v>33089.281199999998</v>
      </c>
      <c r="G122" t="s">
        <v>644</v>
      </c>
    </row>
    <row r="123" spans="1:7">
      <c r="A123">
        <v>1370</v>
      </c>
      <c r="B123" t="s">
        <v>1127</v>
      </c>
      <c r="C123" t="s">
        <v>1391</v>
      </c>
      <c r="D123" t="s">
        <v>1025</v>
      </c>
      <c r="E123" t="str">
        <f t="shared" si="1"/>
        <v>1201 TO 1500N</v>
      </c>
      <c r="F123" s="367">
        <v>23336</v>
      </c>
      <c r="G123" t="s">
        <v>644</v>
      </c>
    </row>
    <row r="124" spans="1:7">
      <c r="A124">
        <v>1372</v>
      </c>
      <c r="B124" t="s">
        <v>1128</v>
      </c>
      <c r="C124" t="s">
        <v>943</v>
      </c>
      <c r="D124" t="s">
        <v>1025</v>
      </c>
      <c r="E124" t="str">
        <f t="shared" si="1"/>
        <v>1201 TO 1500N</v>
      </c>
      <c r="F124" s="367">
        <v>38002.676000000007</v>
      </c>
      <c r="G124" t="s">
        <v>644</v>
      </c>
    </row>
    <row r="125" spans="1:7">
      <c r="A125">
        <v>1393</v>
      </c>
      <c r="B125" t="s">
        <v>1131</v>
      </c>
      <c r="C125" t="s">
        <v>1308</v>
      </c>
      <c r="D125" t="s">
        <v>1025</v>
      </c>
      <c r="E125" t="str">
        <f t="shared" si="1"/>
        <v>1201 TO 1500N</v>
      </c>
      <c r="F125" s="367">
        <v>23704.7088</v>
      </c>
      <c r="G125" t="s">
        <v>644</v>
      </c>
    </row>
    <row r="126" spans="1:7">
      <c r="A126">
        <v>1400</v>
      </c>
      <c r="B126" t="s">
        <v>555</v>
      </c>
      <c r="C126" t="s">
        <v>556</v>
      </c>
      <c r="D126" t="s">
        <v>1025</v>
      </c>
      <c r="E126" t="str">
        <f t="shared" si="1"/>
        <v>1201 TO 1500N</v>
      </c>
      <c r="F126" s="367">
        <v>21002.400000000001</v>
      </c>
      <c r="G126" t="s">
        <v>644</v>
      </c>
    </row>
    <row r="127" spans="1:7">
      <c r="A127">
        <v>1400</v>
      </c>
      <c r="B127" t="s">
        <v>559</v>
      </c>
      <c r="C127" t="s">
        <v>560</v>
      </c>
      <c r="D127" t="s">
        <v>1025</v>
      </c>
      <c r="E127" t="str">
        <f t="shared" si="1"/>
        <v>1201 TO 1500N</v>
      </c>
      <c r="F127" s="367">
        <v>23336</v>
      </c>
      <c r="G127" t="s">
        <v>644</v>
      </c>
    </row>
    <row r="128" spans="1:7">
      <c r="A128">
        <v>1400</v>
      </c>
      <c r="B128" t="s">
        <v>77</v>
      </c>
      <c r="C128" t="s">
        <v>78</v>
      </c>
      <c r="D128" t="s">
        <v>1025</v>
      </c>
      <c r="E128" t="str">
        <f t="shared" si="1"/>
        <v>1201 TO 1500Y</v>
      </c>
      <c r="F128" s="367">
        <v>64174</v>
      </c>
      <c r="G128" t="s">
        <v>1008</v>
      </c>
    </row>
    <row r="129" spans="1:7">
      <c r="A129">
        <v>1400</v>
      </c>
      <c r="B129" t="s">
        <v>418</v>
      </c>
      <c r="C129" t="s">
        <v>419</v>
      </c>
      <c r="D129" t="s">
        <v>1025</v>
      </c>
      <c r="E129" t="str">
        <f t="shared" si="1"/>
        <v>1201 TO 1500N</v>
      </c>
      <c r="F129" s="367">
        <v>16898.7644</v>
      </c>
      <c r="G129" t="s">
        <v>644</v>
      </c>
    </row>
    <row r="130" spans="1:7">
      <c r="A130">
        <v>1400</v>
      </c>
      <c r="B130" t="s">
        <v>259</v>
      </c>
      <c r="C130" t="s">
        <v>260</v>
      </c>
      <c r="D130" t="s">
        <v>1025</v>
      </c>
      <c r="E130" t="str">
        <f t="shared" si="1"/>
        <v>1201 TO 1500N</v>
      </c>
      <c r="F130" s="367">
        <v>7675.2103999999999</v>
      </c>
      <c r="G130" t="s">
        <v>644</v>
      </c>
    </row>
    <row r="131" spans="1:7">
      <c r="A131">
        <v>1400</v>
      </c>
      <c r="B131" t="s">
        <v>430</v>
      </c>
      <c r="C131" t="s">
        <v>431</v>
      </c>
      <c r="D131" t="s">
        <v>1025</v>
      </c>
      <c r="E131" t="str">
        <f t="shared" ref="E131:E194" si="2">CONCATENATE(D131,G131)</f>
        <v>1201 TO 1500N</v>
      </c>
      <c r="F131" s="367">
        <v>29170</v>
      </c>
      <c r="G131" t="s">
        <v>644</v>
      </c>
    </row>
    <row r="132" spans="1:7">
      <c r="A132">
        <v>1400</v>
      </c>
      <c r="B132" t="s">
        <v>134</v>
      </c>
      <c r="C132" t="s">
        <v>135</v>
      </c>
      <c r="D132" t="s">
        <v>1025</v>
      </c>
      <c r="E132" t="str">
        <f t="shared" si="2"/>
        <v>1201 TO 1500N</v>
      </c>
      <c r="F132" s="367">
        <v>25669.599999999999</v>
      </c>
      <c r="G132" t="s">
        <v>644</v>
      </c>
    </row>
    <row r="133" spans="1:7">
      <c r="A133">
        <v>1400</v>
      </c>
      <c r="B133" t="s">
        <v>1132</v>
      </c>
      <c r="C133" t="s">
        <v>1326</v>
      </c>
      <c r="D133" t="s">
        <v>1025</v>
      </c>
      <c r="E133" t="str">
        <f t="shared" si="2"/>
        <v>1201 TO 1500N</v>
      </c>
      <c r="F133" s="367">
        <v>45505.2</v>
      </c>
      <c r="G133" t="s">
        <v>644</v>
      </c>
    </row>
    <row r="134" spans="1:7">
      <c r="A134">
        <v>1400</v>
      </c>
      <c r="B134" t="s">
        <v>1133</v>
      </c>
      <c r="C134" t="s">
        <v>1337</v>
      </c>
      <c r="D134" t="s">
        <v>1025</v>
      </c>
      <c r="E134" t="str">
        <f t="shared" si="2"/>
        <v>1201 TO 1500N</v>
      </c>
      <c r="F134" s="367">
        <v>16245.356400000001</v>
      </c>
      <c r="G134" t="s">
        <v>644</v>
      </c>
    </row>
    <row r="135" spans="1:7">
      <c r="A135">
        <v>1400</v>
      </c>
      <c r="B135" t="s">
        <v>1135</v>
      </c>
      <c r="C135" t="s">
        <v>1360</v>
      </c>
      <c r="D135" t="s">
        <v>1025</v>
      </c>
      <c r="E135" t="str">
        <f t="shared" si="2"/>
        <v>1201 TO 1500N</v>
      </c>
      <c r="F135" s="367">
        <v>25027.86</v>
      </c>
      <c r="G135" t="s">
        <v>644</v>
      </c>
    </row>
    <row r="136" spans="1:7">
      <c r="A136">
        <v>1400</v>
      </c>
      <c r="B136" t="s">
        <v>1134</v>
      </c>
      <c r="C136" t="s">
        <v>1387</v>
      </c>
      <c r="D136" t="s">
        <v>1025</v>
      </c>
      <c r="E136" t="str">
        <f t="shared" si="2"/>
        <v>1201 TO 1500N</v>
      </c>
      <c r="F136" s="367">
        <v>14202.2896</v>
      </c>
      <c r="G136" t="s">
        <v>644</v>
      </c>
    </row>
    <row r="137" spans="1:7">
      <c r="A137">
        <v>1400</v>
      </c>
      <c r="B137" t="s">
        <v>1106</v>
      </c>
      <c r="C137" t="s">
        <v>1412</v>
      </c>
      <c r="D137" t="s">
        <v>1025</v>
      </c>
      <c r="E137" t="str">
        <f t="shared" si="2"/>
        <v>1201 TO 1500N</v>
      </c>
      <c r="F137" s="367">
        <v>30336.799999999999</v>
      </c>
      <c r="G137" t="s">
        <v>644</v>
      </c>
    </row>
    <row r="138" spans="1:7">
      <c r="A138">
        <v>1400</v>
      </c>
      <c r="B138" t="s">
        <v>1161</v>
      </c>
      <c r="C138" t="s">
        <v>1435</v>
      </c>
      <c r="D138" t="s">
        <v>1025</v>
      </c>
      <c r="E138" t="str">
        <f t="shared" si="2"/>
        <v>1201 TO 1500N</v>
      </c>
      <c r="F138" s="367">
        <v>11668</v>
      </c>
      <c r="G138" t="s">
        <v>644</v>
      </c>
    </row>
    <row r="139" spans="1:7">
      <c r="A139">
        <v>1402</v>
      </c>
      <c r="B139" t="s">
        <v>1140</v>
      </c>
      <c r="C139" t="s">
        <v>1421</v>
      </c>
      <c r="D139" t="s">
        <v>1025</v>
      </c>
      <c r="E139" t="str">
        <f t="shared" si="2"/>
        <v>1201 TO 1500N</v>
      </c>
      <c r="F139" s="367">
        <v>22458.5664</v>
      </c>
      <c r="G139" t="s">
        <v>644</v>
      </c>
    </row>
    <row r="140" spans="1:7">
      <c r="A140">
        <v>1410</v>
      </c>
      <c r="B140" t="s">
        <v>1137</v>
      </c>
      <c r="C140" t="s">
        <v>1414</v>
      </c>
      <c r="D140" t="s">
        <v>1025</v>
      </c>
      <c r="E140" t="str">
        <f t="shared" si="2"/>
        <v>1201 TO 1500N</v>
      </c>
      <c r="F140" s="367">
        <v>14712.181199999999</v>
      </c>
      <c r="G140" t="s">
        <v>644</v>
      </c>
    </row>
    <row r="141" spans="1:7">
      <c r="A141">
        <v>1420</v>
      </c>
      <c r="B141" t="s">
        <v>1136</v>
      </c>
      <c r="C141" t="s">
        <v>1482</v>
      </c>
      <c r="D141" t="s">
        <v>1025</v>
      </c>
      <c r="E141" t="str">
        <f t="shared" si="2"/>
        <v>1201 TO 1500N</v>
      </c>
      <c r="F141" s="367">
        <v>25669.599999999999</v>
      </c>
      <c r="G141" t="s">
        <v>644</v>
      </c>
    </row>
    <row r="142" spans="1:7">
      <c r="A142">
        <v>1421</v>
      </c>
      <c r="B142" t="s">
        <v>837</v>
      </c>
      <c r="C142" t="s">
        <v>977</v>
      </c>
      <c r="D142" t="s">
        <v>1025</v>
      </c>
      <c r="E142" t="str">
        <f t="shared" si="2"/>
        <v>1201 TO 1500N</v>
      </c>
      <c r="F142" s="367">
        <v>19835.599999999999</v>
      </c>
      <c r="G142" t="s">
        <v>644</v>
      </c>
    </row>
    <row r="143" spans="1:7">
      <c r="A143">
        <v>1421</v>
      </c>
      <c r="B143" t="s">
        <v>1141</v>
      </c>
      <c r="C143" t="s">
        <v>1381</v>
      </c>
      <c r="D143" t="s">
        <v>1025</v>
      </c>
      <c r="E143" t="str">
        <f t="shared" si="2"/>
        <v>1201 TO 1500N</v>
      </c>
      <c r="F143" s="367">
        <v>23912.3992</v>
      </c>
      <c r="G143" t="s">
        <v>644</v>
      </c>
    </row>
    <row r="144" spans="1:7">
      <c r="A144">
        <v>1430</v>
      </c>
      <c r="B144" t="s">
        <v>1105</v>
      </c>
      <c r="C144" t="s">
        <v>1487</v>
      </c>
      <c r="D144" t="s">
        <v>1025</v>
      </c>
      <c r="E144" t="str">
        <f t="shared" si="2"/>
        <v>1201 TO 1500N</v>
      </c>
      <c r="F144" s="367">
        <v>25669.599999999999</v>
      </c>
      <c r="G144" t="s">
        <v>644</v>
      </c>
    </row>
    <row r="145" spans="1:7">
      <c r="A145">
        <v>1450</v>
      </c>
      <c r="B145" t="s">
        <v>64</v>
      </c>
      <c r="C145" t="s">
        <v>65</v>
      </c>
      <c r="D145" t="s">
        <v>1025</v>
      </c>
      <c r="E145" t="str">
        <f t="shared" si="2"/>
        <v>1201 TO 1500N</v>
      </c>
      <c r="F145" s="367">
        <v>37862.660000000003</v>
      </c>
      <c r="G145" t="s">
        <v>644</v>
      </c>
    </row>
    <row r="146" spans="1:7">
      <c r="A146">
        <v>1450</v>
      </c>
      <c r="B146" t="s">
        <v>547</v>
      </c>
      <c r="C146" t="s">
        <v>548</v>
      </c>
      <c r="D146" t="s">
        <v>1025</v>
      </c>
      <c r="E146" t="str">
        <f t="shared" si="2"/>
        <v>1201 TO 1500N</v>
      </c>
      <c r="F146" s="367">
        <v>29170</v>
      </c>
      <c r="G146" t="s">
        <v>644</v>
      </c>
    </row>
    <row r="147" spans="1:7">
      <c r="A147">
        <v>1450</v>
      </c>
      <c r="B147" t="s">
        <v>1144</v>
      </c>
      <c r="C147" t="s">
        <v>1335</v>
      </c>
      <c r="D147" t="s">
        <v>1025</v>
      </c>
      <c r="E147" t="str">
        <f t="shared" si="2"/>
        <v>1201 TO 1500N</v>
      </c>
      <c r="F147" s="367">
        <v>29170</v>
      </c>
      <c r="G147" t="s">
        <v>644</v>
      </c>
    </row>
    <row r="148" spans="1:7">
      <c r="A148">
        <v>1453</v>
      </c>
      <c r="B148" t="s">
        <v>1145</v>
      </c>
      <c r="C148" t="s">
        <v>1428</v>
      </c>
      <c r="D148" t="s">
        <v>1025</v>
      </c>
      <c r="E148" t="str">
        <f t="shared" si="2"/>
        <v>1201 TO 1500N</v>
      </c>
      <c r="F148" s="367">
        <v>28103.5448</v>
      </c>
      <c r="G148" t="s">
        <v>644</v>
      </c>
    </row>
    <row r="149" spans="1:7">
      <c r="A149">
        <v>1470</v>
      </c>
      <c r="B149" t="s">
        <v>257</v>
      </c>
      <c r="C149" t="s">
        <v>258</v>
      </c>
      <c r="D149" t="s">
        <v>1025</v>
      </c>
      <c r="E149" t="str">
        <f t="shared" si="2"/>
        <v>1201 TO 1500N</v>
      </c>
      <c r="F149" s="367">
        <v>21002.400000000001</v>
      </c>
      <c r="G149" t="s">
        <v>644</v>
      </c>
    </row>
    <row r="150" spans="1:7">
      <c r="A150">
        <v>1470</v>
      </c>
      <c r="B150" t="s">
        <v>1154</v>
      </c>
      <c r="C150" t="s">
        <v>1155</v>
      </c>
      <c r="D150" t="s">
        <v>1025</v>
      </c>
      <c r="E150" t="str">
        <f t="shared" si="2"/>
        <v>1201 TO 1500N</v>
      </c>
      <c r="F150" s="367">
        <v>16335.2</v>
      </c>
      <c r="G150" t="s">
        <v>644</v>
      </c>
    </row>
    <row r="151" spans="1:7">
      <c r="A151">
        <v>1475</v>
      </c>
      <c r="B151" t="s">
        <v>1147</v>
      </c>
      <c r="C151" t="s">
        <v>1415</v>
      </c>
      <c r="D151" t="s">
        <v>1025</v>
      </c>
      <c r="E151" t="str">
        <f t="shared" si="2"/>
        <v>1201 TO 1500N</v>
      </c>
      <c r="F151" s="367">
        <v>19835.599999999999</v>
      </c>
      <c r="G151" t="s">
        <v>644</v>
      </c>
    </row>
    <row r="152" spans="1:7">
      <c r="A152">
        <v>1476</v>
      </c>
      <c r="B152" t="s">
        <v>1148</v>
      </c>
      <c r="C152" t="s">
        <v>1436</v>
      </c>
      <c r="D152" t="s">
        <v>1025</v>
      </c>
      <c r="E152" t="str">
        <f t="shared" si="2"/>
        <v>1201 TO 1500N</v>
      </c>
      <c r="F152" s="367">
        <v>27710.333200000001</v>
      </c>
      <c r="G152" t="s">
        <v>644</v>
      </c>
    </row>
    <row r="153" spans="1:7">
      <c r="A153">
        <v>1480</v>
      </c>
      <c r="B153" t="s">
        <v>956</v>
      </c>
      <c r="C153" t="s">
        <v>975</v>
      </c>
      <c r="D153" t="s">
        <v>1025</v>
      </c>
      <c r="E153" t="str">
        <f t="shared" si="2"/>
        <v>1201 TO 1500N</v>
      </c>
      <c r="F153" s="367">
        <v>35004</v>
      </c>
      <c r="G153" t="s">
        <v>644</v>
      </c>
    </row>
    <row r="154" spans="1:7">
      <c r="A154">
        <v>1497</v>
      </c>
      <c r="B154" t="s">
        <v>1152</v>
      </c>
      <c r="C154" t="s">
        <v>1345</v>
      </c>
      <c r="D154" t="s">
        <v>1025</v>
      </c>
      <c r="E154" t="str">
        <f t="shared" si="2"/>
        <v>1201 TO 1500N</v>
      </c>
      <c r="F154" s="367">
        <v>29412.6944</v>
      </c>
      <c r="G154" t="s">
        <v>644</v>
      </c>
    </row>
    <row r="155" spans="1:7">
      <c r="A155">
        <v>1500</v>
      </c>
      <c r="B155" t="s">
        <v>75</v>
      </c>
      <c r="C155" t="s">
        <v>76</v>
      </c>
      <c r="D155" t="s">
        <v>1025</v>
      </c>
      <c r="E155" t="str">
        <f t="shared" si="2"/>
        <v>1201 TO 1500N</v>
      </c>
      <c r="F155" s="367">
        <v>22113.193599999999</v>
      </c>
      <c r="G155" t="s">
        <v>644</v>
      </c>
    </row>
    <row r="156" spans="1:7">
      <c r="A156">
        <v>1500</v>
      </c>
      <c r="B156" t="s">
        <v>561</v>
      </c>
      <c r="C156" t="s">
        <v>562</v>
      </c>
      <c r="D156" t="s">
        <v>1025</v>
      </c>
      <c r="E156" t="str">
        <f t="shared" si="2"/>
        <v>1201 TO 1500N</v>
      </c>
      <c r="F156" s="367">
        <v>38154.359999999993</v>
      </c>
      <c r="G156" t="s">
        <v>644</v>
      </c>
    </row>
    <row r="157" spans="1:7">
      <c r="A157">
        <v>1500</v>
      </c>
      <c r="B157" t="s">
        <v>557</v>
      </c>
      <c r="C157" t="s">
        <v>558</v>
      </c>
      <c r="D157" t="s">
        <v>1025</v>
      </c>
      <c r="E157" t="str">
        <f t="shared" si="2"/>
        <v>1201 TO 1500N</v>
      </c>
      <c r="F157" s="367">
        <v>51339.199999999997</v>
      </c>
      <c r="G157" t="s">
        <v>644</v>
      </c>
    </row>
    <row r="158" spans="1:7">
      <c r="A158">
        <v>1500</v>
      </c>
      <c r="B158" t="s">
        <v>436</v>
      </c>
      <c r="C158" t="s">
        <v>437</v>
      </c>
      <c r="D158" t="s">
        <v>1025</v>
      </c>
      <c r="E158" t="str">
        <f t="shared" si="2"/>
        <v>1201 TO 1500N</v>
      </c>
      <c r="F158" s="367">
        <v>46323.126799999998</v>
      </c>
      <c r="G158" t="s">
        <v>644</v>
      </c>
    </row>
    <row r="159" spans="1:7">
      <c r="A159">
        <v>1500</v>
      </c>
      <c r="B159" t="s">
        <v>284</v>
      </c>
      <c r="C159" t="s">
        <v>285</v>
      </c>
      <c r="D159" t="s">
        <v>1025</v>
      </c>
      <c r="E159" t="str">
        <f t="shared" si="2"/>
        <v>1201 TO 1500N</v>
      </c>
      <c r="F159" s="367">
        <v>29924.919600000001</v>
      </c>
      <c r="G159" t="s">
        <v>644</v>
      </c>
    </row>
    <row r="160" spans="1:7">
      <c r="A160">
        <v>1500</v>
      </c>
      <c r="B160" t="s">
        <v>442</v>
      </c>
      <c r="C160" t="s">
        <v>443</v>
      </c>
      <c r="D160" t="s">
        <v>1025</v>
      </c>
      <c r="E160" t="str">
        <f t="shared" si="2"/>
        <v>1201 TO 1500N</v>
      </c>
      <c r="F160" s="367">
        <v>57266.544000000002</v>
      </c>
      <c r="G160" t="s">
        <v>644</v>
      </c>
    </row>
    <row r="161" spans="1:7">
      <c r="A161">
        <v>1500</v>
      </c>
      <c r="B161" t="s">
        <v>67</v>
      </c>
      <c r="C161" t="s">
        <v>68</v>
      </c>
      <c r="D161" t="s">
        <v>1025</v>
      </c>
      <c r="E161" t="str">
        <f t="shared" si="2"/>
        <v>1201 TO 1500N</v>
      </c>
      <c r="F161" s="367">
        <v>40254.6</v>
      </c>
      <c r="G161" t="s">
        <v>644</v>
      </c>
    </row>
    <row r="162" spans="1:7">
      <c r="A162">
        <v>1500</v>
      </c>
      <c r="B162" t="s">
        <v>281</v>
      </c>
      <c r="C162" t="s">
        <v>282</v>
      </c>
      <c r="D162" t="s">
        <v>1025</v>
      </c>
      <c r="E162" t="str">
        <f t="shared" si="2"/>
        <v>1201 TO 1500N</v>
      </c>
      <c r="F162" s="367">
        <v>70286.8652</v>
      </c>
      <c r="G162" t="s">
        <v>644</v>
      </c>
    </row>
    <row r="163" spans="1:7">
      <c r="A163">
        <v>1500</v>
      </c>
      <c r="B163" t="s">
        <v>951</v>
      </c>
      <c r="C163" t="s">
        <v>989</v>
      </c>
      <c r="D163" t="s">
        <v>1025</v>
      </c>
      <c r="E163" t="str">
        <f t="shared" si="2"/>
        <v>1201 TO 1500N</v>
      </c>
      <c r="F163" s="367">
        <v>12278.2364</v>
      </c>
      <c r="G163" t="s">
        <v>644</v>
      </c>
    </row>
    <row r="164" spans="1:7">
      <c r="A164">
        <v>1500</v>
      </c>
      <c r="B164" t="s">
        <v>946</v>
      </c>
      <c r="C164" t="s">
        <v>988</v>
      </c>
      <c r="D164" t="s">
        <v>1025</v>
      </c>
      <c r="E164" t="str">
        <f t="shared" si="2"/>
        <v>1201 TO 1500N</v>
      </c>
      <c r="F164" s="367">
        <v>20858.883600000001</v>
      </c>
      <c r="G164" t="s">
        <v>644</v>
      </c>
    </row>
    <row r="165" spans="1:7">
      <c r="A165">
        <v>1500</v>
      </c>
      <c r="B165" t="s">
        <v>959</v>
      </c>
      <c r="C165" t="s">
        <v>987</v>
      </c>
      <c r="D165" t="s">
        <v>1025</v>
      </c>
      <c r="E165" t="str">
        <f t="shared" si="2"/>
        <v>1201 TO 1500N</v>
      </c>
      <c r="F165" s="367">
        <v>22869.279999999999</v>
      </c>
      <c r="G165" t="s">
        <v>644</v>
      </c>
    </row>
    <row r="166" spans="1:7">
      <c r="A166">
        <v>1500</v>
      </c>
      <c r="B166" t="s">
        <v>958</v>
      </c>
      <c r="C166" t="s">
        <v>1001</v>
      </c>
      <c r="D166" t="s">
        <v>1025</v>
      </c>
      <c r="E166" t="str">
        <f t="shared" si="2"/>
        <v>1201 TO 1500N</v>
      </c>
      <c r="F166" s="367">
        <v>51339.199999999997</v>
      </c>
      <c r="G166" t="s">
        <v>644</v>
      </c>
    </row>
    <row r="167" spans="1:7">
      <c r="A167">
        <v>1500</v>
      </c>
      <c r="B167" t="s">
        <v>1162</v>
      </c>
      <c r="C167" t="s">
        <v>1323</v>
      </c>
      <c r="D167" t="s">
        <v>1025</v>
      </c>
      <c r="E167" t="str">
        <f t="shared" si="2"/>
        <v>1201 TO 1500N</v>
      </c>
      <c r="F167" s="367">
        <v>11950.365600000001</v>
      </c>
      <c r="G167" t="s">
        <v>644</v>
      </c>
    </row>
    <row r="168" spans="1:7">
      <c r="A168">
        <v>1500</v>
      </c>
      <c r="B168" t="s">
        <v>1167</v>
      </c>
      <c r="C168" t="s">
        <v>1362</v>
      </c>
      <c r="D168" t="s">
        <v>1025</v>
      </c>
      <c r="E168" t="str">
        <f t="shared" si="2"/>
        <v>1201 TO 1500N</v>
      </c>
      <c r="F168" s="367">
        <v>13418.2</v>
      </c>
      <c r="G168" t="s">
        <v>644</v>
      </c>
    </row>
    <row r="169" spans="1:7">
      <c r="A169">
        <v>1500</v>
      </c>
      <c r="B169" t="s">
        <v>1173</v>
      </c>
      <c r="C169" t="s">
        <v>1367</v>
      </c>
      <c r="D169" t="s">
        <v>1025</v>
      </c>
      <c r="E169" t="str">
        <f t="shared" si="2"/>
        <v>1201 TO 1500N</v>
      </c>
      <c r="F169" s="367">
        <v>14294.4668</v>
      </c>
      <c r="G169" t="s">
        <v>644</v>
      </c>
    </row>
    <row r="170" spans="1:7">
      <c r="A170">
        <v>1500</v>
      </c>
      <c r="B170" t="s">
        <v>1175</v>
      </c>
      <c r="C170" t="s">
        <v>1370</v>
      </c>
      <c r="D170" t="s">
        <v>1025</v>
      </c>
      <c r="E170" t="str">
        <f t="shared" si="2"/>
        <v>1201 TO 1500N</v>
      </c>
      <c r="F170" s="367">
        <v>11668</v>
      </c>
      <c r="G170" t="s">
        <v>644</v>
      </c>
    </row>
    <row r="171" spans="1:7">
      <c r="A171">
        <v>1500</v>
      </c>
      <c r="B171" t="s">
        <v>1174</v>
      </c>
      <c r="C171" t="s">
        <v>1388</v>
      </c>
      <c r="D171" t="s">
        <v>1025</v>
      </c>
      <c r="E171" t="str">
        <f t="shared" si="2"/>
        <v>1201 TO 1500N</v>
      </c>
      <c r="F171" s="367">
        <v>35004</v>
      </c>
      <c r="G171" t="s">
        <v>644</v>
      </c>
    </row>
    <row r="172" spans="1:7">
      <c r="A172">
        <v>1500</v>
      </c>
      <c r="B172" t="s">
        <v>1217</v>
      </c>
      <c r="C172" t="s">
        <v>1398</v>
      </c>
      <c r="D172" t="s">
        <v>1025</v>
      </c>
      <c r="E172" t="str">
        <f t="shared" si="2"/>
        <v>1201 TO 1500N</v>
      </c>
      <c r="F172" s="367">
        <v>21632.472000000002</v>
      </c>
      <c r="G172" t="s">
        <v>644</v>
      </c>
    </row>
    <row r="173" spans="1:7">
      <c r="A173">
        <v>1503</v>
      </c>
      <c r="B173" t="s">
        <v>1180</v>
      </c>
      <c r="C173" t="s">
        <v>1346</v>
      </c>
      <c r="D173" t="s">
        <v>1026</v>
      </c>
      <c r="E173" t="str">
        <f t="shared" si="2"/>
        <v>1501 TO 1800N</v>
      </c>
      <c r="F173" s="367">
        <v>33857.035600000003</v>
      </c>
      <c r="G173" t="s">
        <v>644</v>
      </c>
    </row>
    <row r="174" spans="1:7">
      <c r="A174">
        <v>1520</v>
      </c>
      <c r="B174" t="s">
        <v>1185</v>
      </c>
      <c r="C174" t="s">
        <v>1480</v>
      </c>
      <c r="D174" t="s">
        <v>1026</v>
      </c>
      <c r="E174" t="str">
        <f t="shared" si="2"/>
        <v>1501 TO 1800N</v>
      </c>
      <c r="F174" s="367">
        <v>14795.023999999999</v>
      </c>
      <c r="G174" t="s">
        <v>644</v>
      </c>
    </row>
    <row r="175" spans="1:7">
      <c r="A175">
        <v>1530</v>
      </c>
      <c r="B175" t="s">
        <v>160</v>
      </c>
      <c r="C175" t="s">
        <v>161</v>
      </c>
      <c r="D175" t="s">
        <v>1026</v>
      </c>
      <c r="E175" t="str">
        <f t="shared" si="2"/>
        <v>1501 TO 1800N</v>
      </c>
      <c r="F175" s="367">
        <v>18084.233199999999</v>
      </c>
      <c r="G175" t="s">
        <v>644</v>
      </c>
    </row>
    <row r="176" spans="1:7">
      <c r="A176">
        <v>1538</v>
      </c>
      <c r="B176" t="s">
        <v>1187</v>
      </c>
      <c r="C176" t="s">
        <v>1469</v>
      </c>
      <c r="D176" t="s">
        <v>1026</v>
      </c>
      <c r="E176" t="str">
        <f t="shared" si="2"/>
        <v>1501 TO 1800N</v>
      </c>
      <c r="F176" s="367">
        <v>4667.2</v>
      </c>
      <c r="G176" t="s">
        <v>644</v>
      </c>
    </row>
    <row r="177" spans="1:7">
      <c r="A177">
        <v>1546</v>
      </c>
      <c r="B177" t="s">
        <v>1190</v>
      </c>
      <c r="C177" t="s">
        <v>1483</v>
      </c>
      <c r="D177" t="s">
        <v>1026</v>
      </c>
      <c r="E177" t="str">
        <f t="shared" si="2"/>
        <v>1501 TO 1800N</v>
      </c>
      <c r="F177" s="367">
        <v>46672</v>
      </c>
      <c r="G177" t="s">
        <v>644</v>
      </c>
    </row>
    <row r="178" spans="1:7">
      <c r="A178">
        <v>1559</v>
      </c>
      <c r="B178" t="s">
        <v>585</v>
      </c>
      <c r="C178" t="s">
        <v>586</v>
      </c>
      <c r="D178" t="s">
        <v>1026</v>
      </c>
      <c r="E178" t="str">
        <f t="shared" si="2"/>
        <v>1501 TO 1800N</v>
      </c>
      <c r="F178" s="367">
        <v>2576.2943999999998</v>
      </c>
      <c r="G178" t="s">
        <v>644</v>
      </c>
    </row>
    <row r="179" spans="1:7">
      <c r="A179">
        <v>1564</v>
      </c>
      <c r="B179" t="s">
        <v>1192</v>
      </c>
      <c r="C179" t="s">
        <v>1385</v>
      </c>
      <c r="D179" t="s">
        <v>1026</v>
      </c>
      <c r="E179" t="str">
        <f t="shared" si="2"/>
        <v>1501 TO 1800N</v>
      </c>
      <c r="F179" s="367">
        <v>28574.932000000001</v>
      </c>
      <c r="G179" t="s">
        <v>644</v>
      </c>
    </row>
    <row r="180" spans="1:7">
      <c r="A180">
        <v>1568</v>
      </c>
      <c r="B180" t="s">
        <v>839</v>
      </c>
      <c r="C180" t="s">
        <v>994</v>
      </c>
      <c r="D180" t="s">
        <v>1026</v>
      </c>
      <c r="E180" t="str">
        <f t="shared" si="2"/>
        <v>1501 TO 1800N</v>
      </c>
      <c r="F180" s="367">
        <v>10862.907999999999</v>
      </c>
      <c r="G180" t="s">
        <v>644</v>
      </c>
    </row>
    <row r="181" spans="1:7">
      <c r="A181">
        <v>1568</v>
      </c>
      <c r="B181" t="s">
        <v>1193</v>
      </c>
      <c r="C181" t="s">
        <v>1426</v>
      </c>
      <c r="D181" t="s">
        <v>1026</v>
      </c>
      <c r="E181" t="str">
        <f t="shared" si="2"/>
        <v>1501 TO 1800N</v>
      </c>
      <c r="F181" s="367">
        <v>17373.652000000002</v>
      </c>
      <c r="G181" t="s">
        <v>644</v>
      </c>
    </row>
    <row r="182" spans="1:7">
      <c r="A182">
        <v>1570</v>
      </c>
      <c r="B182" t="s">
        <v>1146</v>
      </c>
      <c r="C182" t="s">
        <v>1457</v>
      </c>
      <c r="D182" t="s">
        <v>1026</v>
      </c>
      <c r="E182" t="str">
        <f t="shared" si="2"/>
        <v>1501 TO 1800N</v>
      </c>
      <c r="F182" s="367">
        <v>41071.360000000001</v>
      </c>
      <c r="G182" t="s">
        <v>644</v>
      </c>
    </row>
    <row r="183" spans="1:7">
      <c r="A183">
        <v>1573</v>
      </c>
      <c r="B183" t="s">
        <v>1194</v>
      </c>
      <c r="C183" t="s">
        <v>1384</v>
      </c>
      <c r="D183" t="s">
        <v>1026</v>
      </c>
      <c r="E183" t="str">
        <f t="shared" si="2"/>
        <v>1501 TO 1800N</v>
      </c>
      <c r="F183" s="367">
        <v>45505.2</v>
      </c>
      <c r="G183" t="s">
        <v>644</v>
      </c>
    </row>
    <row r="184" spans="1:7">
      <c r="A184">
        <v>1593</v>
      </c>
      <c r="B184" t="s">
        <v>604</v>
      </c>
      <c r="C184" t="s">
        <v>605</v>
      </c>
      <c r="D184" t="s">
        <v>1026</v>
      </c>
      <c r="E184" t="str">
        <f t="shared" si="2"/>
        <v>1501 TO 1800N</v>
      </c>
      <c r="F184" s="367">
        <v>70008</v>
      </c>
      <c r="G184" t="s">
        <v>644</v>
      </c>
    </row>
    <row r="185" spans="1:7">
      <c r="A185">
        <v>1594</v>
      </c>
      <c r="B185" t="s">
        <v>1197</v>
      </c>
      <c r="C185" t="s">
        <v>1390</v>
      </c>
      <c r="D185" t="s">
        <v>1026</v>
      </c>
      <c r="E185" t="str">
        <f t="shared" si="2"/>
        <v>1501 TO 1800N</v>
      </c>
      <c r="F185" s="367">
        <v>11434.64</v>
      </c>
      <c r="G185" t="s">
        <v>644</v>
      </c>
    </row>
    <row r="186" spans="1:7">
      <c r="A186">
        <v>1600</v>
      </c>
      <c r="B186" t="s">
        <v>87</v>
      </c>
      <c r="C186" t="s">
        <v>88</v>
      </c>
      <c r="D186" t="s">
        <v>1026</v>
      </c>
      <c r="E186" t="str">
        <f t="shared" si="2"/>
        <v>1501 TO 1800N</v>
      </c>
      <c r="F186" s="367">
        <v>46672</v>
      </c>
      <c r="G186" t="s">
        <v>644</v>
      </c>
    </row>
    <row r="187" spans="1:7">
      <c r="A187">
        <v>1600</v>
      </c>
      <c r="B187" t="s">
        <v>91</v>
      </c>
      <c r="C187" t="s">
        <v>92</v>
      </c>
      <c r="D187" t="s">
        <v>1026</v>
      </c>
      <c r="E187" t="str">
        <f t="shared" si="2"/>
        <v>1501 TO 1800N</v>
      </c>
      <c r="F187" s="367">
        <v>22997.628000000001</v>
      </c>
      <c r="G187" t="s">
        <v>644</v>
      </c>
    </row>
    <row r="188" spans="1:7">
      <c r="A188">
        <v>1600</v>
      </c>
      <c r="B188" t="s">
        <v>85</v>
      </c>
      <c r="C188" t="s">
        <v>86</v>
      </c>
      <c r="D188" t="s">
        <v>1026</v>
      </c>
      <c r="E188" t="str">
        <f t="shared" si="2"/>
        <v>1501 TO 1800N</v>
      </c>
      <c r="F188" s="367">
        <v>21920.671600000001</v>
      </c>
      <c r="G188" t="s">
        <v>644</v>
      </c>
    </row>
    <row r="189" spans="1:7">
      <c r="A189">
        <v>1600</v>
      </c>
      <c r="B189" t="s">
        <v>468</v>
      </c>
      <c r="C189" t="s">
        <v>469</v>
      </c>
      <c r="D189" t="s">
        <v>1026</v>
      </c>
      <c r="E189" t="str">
        <f t="shared" si="2"/>
        <v>1501 TO 1800N</v>
      </c>
      <c r="F189" s="367">
        <v>52961.052000000003</v>
      </c>
      <c r="G189" t="s">
        <v>644</v>
      </c>
    </row>
    <row r="190" spans="1:7">
      <c r="A190">
        <v>1600</v>
      </c>
      <c r="B190" t="s">
        <v>460</v>
      </c>
      <c r="C190" t="s">
        <v>461</v>
      </c>
      <c r="D190" t="s">
        <v>1026</v>
      </c>
      <c r="E190" t="str">
        <f t="shared" si="2"/>
        <v>1501 TO 1800N</v>
      </c>
      <c r="F190" s="367">
        <v>30367.1368</v>
      </c>
      <c r="G190" t="s">
        <v>644</v>
      </c>
    </row>
    <row r="191" spans="1:7">
      <c r="A191">
        <v>1600</v>
      </c>
      <c r="B191" t="s">
        <v>116</v>
      </c>
      <c r="C191" t="s">
        <v>117</v>
      </c>
      <c r="D191" t="s">
        <v>1026</v>
      </c>
      <c r="E191" t="str">
        <f t="shared" si="2"/>
        <v>1501 TO 1800N</v>
      </c>
      <c r="F191" s="367">
        <v>35004</v>
      </c>
      <c r="G191" t="s">
        <v>644</v>
      </c>
    </row>
    <row r="192" spans="1:7">
      <c r="A192">
        <v>1600</v>
      </c>
      <c r="B192" t="s">
        <v>293</v>
      </c>
      <c r="C192" t="s">
        <v>294</v>
      </c>
      <c r="D192" t="s">
        <v>1026</v>
      </c>
      <c r="E192" t="str">
        <f t="shared" si="2"/>
        <v>1501 TO 1800N</v>
      </c>
      <c r="F192" s="367">
        <v>17502</v>
      </c>
      <c r="G192" t="s">
        <v>644</v>
      </c>
    </row>
    <row r="193" spans="1:7">
      <c r="A193">
        <v>1600</v>
      </c>
      <c r="B193" t="s">
        <v>836</v>
      </c>
      <c r="C193" t="s">
        <v>1313</v>
      </c>
      <c r="D193" t="s">
        <v>1026</v>
      </c>
      <c r="E193" t="str">
        <f t="shared" si="2"/>
        <v>1501 TO 1800N</v>
      </c>
      <c r="F193" s="367">
        <v>11518.649600000001</v>
      </c>
      <c r="G193" t="s">
        <v>644</v>
      </c>
    </row>
    <row r="194" spans="1:7">
      <c r="A194">
        <v>1600</v>
      </c>
      <c r="B194" t="s">
        <v>163</v>
      </c>
      <c r="C194" t="s">
        <v>164</v>
      </c>
      <c r="D194" t="s">
        <v>1026</v>
      </c>
      <c r="E194" t="str">
        <f t="shared" si="2"/>
        <v>1501 TO 1800N</v>
      </c>
      <c r="F194" s="367">
        <v>15715.629199999999</v>
      </c>
      <c r="G194" t="s">
        <v>644</v>
      </c>
    </row>
    <row r="195" spans="1:7">
      <c r="A195">
        <v>1600</v>
      </c>
      <c r="B195" t="s">
        <v>1201</v>
      </c>
      <c r="C195" t="s">
        <v>1314</v>
      </c>
      <c r="D195" t="s">
        <v>1026</v>
      </c>
      <c r="E195" t="str">
        <f t="shared" ref="E195:E258" si="3">CONCATENATE(D195,G195)</f>
        <v>1501 TO 1800N</v>
      </c>
      <c r="F195" s="367">
        <v>19150.688399999999</v>
      </c>
      <c r="G195" t="s">
        <v>644</v>
      </c>
    </row>
    <row r="196" spans="1:7">
      <c r="A196">
        <v>1600</v>
      </c>
      <c r="B196" t="s">
        <v>1198</v>
      </c>
      <c r="C196" t="s">
        <v>1332</v>
      </c>
      <c r="D196" t="s">
        <v>1026</v>
      </c>
      <c r="E196" t="str">
        <f t="shared" si="3"/>
        <v>1501 TO 1800N</v>
      </c>
      <c r="F196" s="367">
        <v>24444.46</v>
      </c>
      <c r="G196" t="s">
        <v>644</v>
      </c>
    </row>
    <row r="197" spans="1:7">
      <c r="A197">
        <v>1600</v>
      </c>
      <c r="B197" t="s">
        <v>1200</v>
      </c>
      <c r="C197" t="s">
        <v>1333</v>
      </c>
      <c r="D197" t="s">
        <v>1026</v>
      </c>
      <c r="E197" t="str">
        <f t="shared" si="3"/>
        <v>1501 TO 1800N</v>
      </c>
      <c r="F197" s="367">
        <v>4433.84</v>
      </c>
      <c r="G197" t="s">
        <v>644</v>
      </c>
    </row>
    <row r="198" spans="1:7">
      <c r="A198">
        <v>1600</v>
      </c>
      <c r="B198" t="s">
        <v>1202</v>
      </c>
      <c r="C198" t="s">
        <v>1357</v>
      </c>
      <c r="D198" t="s">
        <v>1026</v>
      </c>
      <c r="E198" t="str">
        <f t="shared" si="3"/>
        <v>1501 TO 1800N</v>
      </c>
      <c r="F198" s="367">
        <v>32542.052</v>
      </c>
      <c r="G198" t="s">
        <v>644</v>
      </c>
    </row>
    <row r="199" spans="1:7">
      <c r="A199">
        <v>1600</v>
      </c>
      <c r="B199" t="s">
        <v>1130</v>
      </c>
      <c r="C199" t="s">
        <v>1420</v>
      </c>
      <c r="D199" t="s">
        <v>1026</v>
      </c>
      <c r="E199" t="str">
        <f t="shared" si="3"/>
        <v>1501 TO 1800N</v>
      </c>
      <c r="F199" s="367">
        <v>23336</v>
      </c>
      <c r="G199" t="s">
        <v>644</v>
      </c>
    </row>
    <row r="200" spans="1:7">
      <c r="A200">
        <v>1612</v>
      </c>
      <c r="B200" t="s">
        <v>168</v>
      </c>
      <c r="C200" t="s">
        <v>169</v>
      </c>
      <c r="D200" t="s">
        <v>1026</v>
      </c>
      <c r="E200" t="str">
        <f t="shared" si="3"/>
        <v>1501 TO 1800N</v>
      </c>
      <c r="F200" s="367">
        <v>34712.300000000003</v>
      </c>
      <c r="G200" t="s">
        <v>644</v>
      </c>
    </row>
    <row r="201" spans="1:7">
      <c r="A201">
        <v>1619</v>
      </c>
      <c r="B201" t="s">
        <v>579</v>
      </c>
      <c r="C201" t="s">
        <v>580</v>
      </c>
      <c r="D201" t="s">
        <v>1026</v>
      </c>
      <c r="E201" t="str">
        <f t="shared" si="3"/>
        <v>1501 TO 1800N</v>
      </c>
      <c r="F201" s="367">
        <v>20419</v>
      </c>
      <c r="G201" t="s">
        <v>644</v>
      </c>
    </row>
    <row r="202" spans="1:7">
      <c r="A202">
        <v>1620</v>
      </c>
      <c r="B202" t="s">
        <v>1203</v>
      </c>
      <c r="C202" t="s">
        <v>1364</v>
      </c>
      <c r="D202" t="s">
        <v>1026</v>
      </c>
      <c r="E202" t="str">
        <f t="shared" si="3"/>
        <v>1501 TO 1800N</v>
      </c>
      <c r="F202" s="367">
        <v>16195.184000000001</v>
      </c>
      <c r="G202" t="s">
        <v>644</v>
      </c>
    </row>
    <row r="203" spans="1:7">
      <c r="A203">
        <v>1623</v>
      </c>
      <c r="B203" t="s">
        <v>613</v>
      </c>
      <c r="C203" t="s">
        <v>614</v>
      </c>
      <c r="D203" t="s">
        <v>1026</v>
      </c>
      <c r="E203" t="str">
        <f t="shared" si="3"/>
        <v>1501 TO 1800N</v>
      </c>
      <c r="F203" s="367">
        <v>23336</v>
      </c>
      <c r="G203" t="s">
        <v>644</v>
      </c>
    </row>
    <row r="204" spans="1:7">
      <c r="A204">
        <v>1625</v>
      </c>
      <c r="B204" t="s">
        <v>1172</v>
      </c>
      <c r="C204" t="s">
        <v>1433</v>
      </c>
      <c r="D204" t="s">
        <v>1026</v>
      </c>
      <c r="E204" t="str">
        <f t="shared" si="3"/>
        <v>1501 TO 1800N</v>
      </c>
      <c r="F204" s="367">
        <v>21702.48</v>
      </c>
      <c r="G204" t="s">
        <v>644</v>
      </c>
    </row>
    <row r="205" spans="1:7">
      <c r="A205">
        <v>1627</v>
      </c>
      <c r="B205" t="s">
        <v>1204</v>
      </c>
      <c r="C205" t="s">
        <v>1368</v>
      </c>
      <c r="D205" t="s">
        <v>1026</v>
      </c>
      <c r="E205" t="str">
        <f t="shared" si="3"/>
        <v>1501 TO 1800N</v>
      </c>
      <c r="F205" s="367">
        <v>16863.760399999999</v>
      </c>
      <c r="G205" t="s">
        <v>644</v>
      </c>
    </row>
    <row r="206" spans="1:7">
      <c r="A206">
        <v>1650</v>
      </c>
      <c r="B206" t="s">
        <v>466</v>
      </c>
      <c r="C206" t="s">
        <v>467</v>
      </c>
      <c r="D206" t="s">
        <v>1026</v>
      </c>
      <c r="E206" t="str">
        <f t="shared" si="3"/>
        <v>1501 TO 1800N</v>
      </c>
      <c r="F206" s="367">
        <v>37819.488399999995</v>
      </c>
      <c r="G206" t="s">
        <v>644</v>
      </c>
    </row>
    <row r="207" spans="1:7">
      <c r="A207">
        <v>1650</v>
      </c>
      <c r="B207" t="s">
        <v>166</v>
      </c>
      <c r="C207" t="s">
        <v>167</v>
      </c>
      <c r="D207" t="s">
        <v>1026</v>
      </c>
      <c r="E207" t="str">
        <f t="shared" si="3"/>
        <v>1501 TO 1800N</v>
      </c>
      <c r="F207" s="367">
        <v>23336</v>
      </c>
      <c r="G207" t="s">
        <v>644</v>
      </c>
    </row>
    <row r="208" spans="1:7">
      <c r="A208">
        <v>1650</v>
      </c>
      <c r="B208" t="s">
        <v>446</v>
      </c>
      <c r="C208" t="s">
        <v>447</v>
      </c>
      <c r="D208" t="s">
        <v>1026</v>
      </c>
      <c r="E208" t="str">
        <f t="shared" si="3"/>
        <v>1501 TO 1800N</v>
      </c>
      <c r="F208" s="367">
        <v>23336</v>
      </c>
      <c r="G208" t="s">
        <v>644</v>
      </c>
    </row>
    <row r="209" spans="1:7">
      <c r="A209">
        <v>1650</v>
      </c>
      <c r="B209" t="s">
        <v>1168</v>
      </c>
      <c r="C209" t="s">
        <v>1442</v>
      </c>
      <c r="D209" t="s">
        <v>1026</v>
      </c>
      <c r="E209" t="str">
        <f t="shared" si="3"/>
        <v>1501 TO 1800N</v>
      </c>
      <c r="F209" s="367">
        <v>18553.286799999998</v>
      </c>
      <c r="G209" t="s">
        <v>644</v>
      </c>
    </row>
    <row r="210" spans="1:7">
      <c r="A210">
        <v>1660</v>
      </c>
      <c r="B210" t="s">
        <v>1210</v>
      </c>
      <c r="C210" t="s">
        <v>1361</v>
      </c>
      <c r="D210" t="s">
        <v>1026</v>
      </c>
      <c r="E210" t="str">
        <f t="shared" si="3"/>
        <v>1501 TO 1800N</v>
      </c>
      <c r="F210" s="367">
        <v>25004.524000000001</v>
      </c>
      <c r="G210" t="s">
        <v>644</v>
      </c>
    </row>
    <row r="211" spans="1:7">
      <c r="A211">
        <v>1665</v>
      </c>
      <c r="B211" t="s">
        <v>1211</v>
      </c>
      <c r="C211" t="s">
        <v>1449</v>
      </c>
      <c r="D211" t="s">
        <v>1026</v>
      </c>
      <c r="E211" t="str">
        <f t="shared" si="3"/>
        <v>1501 TO 1800N</v>
      </c>
      <c r="F211" s="367">
        <v>23837.724000000002</v>
      </c>
      <c r="G211" t="s">
        <v>644</v>
      </c>
    </row>
    <row r="212" spans="1:7">
      <c r="A212">
        <v>1678</v>
      </c>
      <c r="B212" t="s">
        <v>320</v>
      </c>
      <c r="C212" t="s">
        <v>321</v>
      </c>
      <c r="D212" t="s">
        <v>1026</v>
      </c>
      <c r="E212" t="str">
        <f t="shared" si="3"/>
        <v>1501 TO 1800N</v>
      </c>
      <c r="F212" s="367">
        <v>18902.160000000003</v>
      </c>
      <c r="G212" t="s">
        <v>644</v>
      </c>
    </row>
    <row r="213" spans="1:7">
      <c r="A213">
        <v>1692</v>
      </c>
      <c r="B213" t="s">
        <v>1206</v>
      </c>
      <c r="C213" t="s">
        <v>1481</v>
      </c>
      <c r="D213" t="s">
        <v>1026</v>
      </c>
      <c r="E213" t="str">
        <f t="shared" si="3"/>
        <v>1501 TO 1800N</v>
      </c>
      <c r="F213" s="367">
        <v>24415.29</v>
      </c>
      <c r="G213" t="s">
        <v>644</v>
      </c>
    </row>
    <row r="214" spans="1:7">
      <c r="A214">
        <v>1694</v>
      </c>
      <c r="B214" t="s">
        <v>1212</v>
      </c>
      <c r="C214" t="s">
        <v>1379</v>
      </c>
      <c r="D214" t="s">
        <v>1026</v>
      </c>
      <c r="E214" t="str">
        <f t="shared" si="3"/>
        <v>1501 TO 1800N</v>
      </c>
      <c r="F214" s="367">
        <v>19120.351600000002</v>
      </c>
      <c r="G214" t="s">
        <v>644</v>
      </c>
    </row>
    <row r="215" spans="1:7">
      <c r="A215">
        <v>1700</v>
      </c>
      <c r="B215" t="s">
        <v>89</v>
      </c>
      <c r="C215" t="s">
        <v>90</v>
      </c>
      <c r="D215" t="s">
        <v>1026</v>
      </c>
      <c r="E215" t="str">
        <f t="shared" si="3"/>
        <v>1501 TO 1800N</v>
      </c>
      <c r="F215" s="367">
        <v>77794.056400000001</v>
      </c>
      <c r="G215" t="s">
        <v>644</v>
      </c>
    </row>
    <row r="216" spans="1:7">
      <c r="A216">
        <v>1700</v>
      </c>
      <c r="B216" t="s">
        <v>597</v>
      </c>
      <c r="C216" t="s">
        <v>598</v>
      </c>
      <c r="D216" t="s">
        <v>1026</v>
      </c>
      <c r="E216" t="str">
        <f t="shared" si="3"/>
        <v>1501 TO 1800N</v>
      </c>
      <c r="F216" s="367">
        <v>29192.1692</v>
      </c>
      <c r="G216" t="s">
        <v>644</v>
      </c>
    </row>
    <row r="217" spans="1:7">
      <c r="A217">
        <v>1700</v>
      </c>
      <c r="B217" t="s">
        <v>289</v>
      </c>
      <c r="C217" t="s">
        <v>290</v>
      </c>
      <c r="D217" t="s">
        <v>1026</v>
      </c>
      <c r="E217" t="str">
        <f t="shared" si="3"/>
        <v>1501 TO 1800N</v>
      </c>
      <c r="F217" s="367">
        <v>16714.41</v>
      </c>
      <c r="G217" t="s">
        <v>644</v>
      </c>
    </row>
    <row r="218" spans="1:7">
      <c r="A218">
        <v>1700</v>
      </c>
      <c r="B218" t="s">
        <v>291</v>
      </c>
      <c r="C218" t="s">
        <v>292</v>
      </c>
      <c r="D218" t="s">
        <v>1026</v>
      </c>
      <c r="E218" t="str">
        <f t="shared" si="3"/>
        <v>1501 TO 1800N</v>
      </c>
      <c r="F218" s="367">
        <v>21060.74</v>
      </c>
      <c r="G218" t="s">
        <v>644</v>
      </c>
    </row>
    <row r="219" spans="1:7">
      <c r="A219">
        <v>1700</v>
      </c>
      <c r="B219" t="s">
        <v>581</v>
      </c>
      <c r="C219" t="s">
        <v>582</v>
      </c>
      <c r="D219" t="s">
        <v>1026</v>
      </c>
      <c r="E219" t="str">
        <f t="shared" si="3"/>
        <v>1501 TO 1800N</v>
      </c>
      <c r="F219" s="367">
        <v>42070.140800000001</v>
      </c>
      <c r="G219" t="s">
        <v>644</v>
      </c>
    </row>
    <row r="220" spans="1:7">
      <c r="A220">
        <v>1700</v>
      </c>
      <c r="B220" t="s">
        <v>934</v>
      </c>
      <c r="C220" t="s">
        <v>1005</v>
      </c>
      <c r="D220" t="s">
        <v>1026</v>
      </c>
      <c r="E220" t="str">
        <f t="shared" si="3"/>
        <v>1501 TO 1800N</v>
      </c>
      <c r="F220" s="367">
        <v>29753.4</v>
      </c>
      <c r="G220" t="s">
        <v>644</v>
      </c>
    </row>
    <row r="221" spans="1:7">
      <c r="A221">
        <v>1700</v>
      </c>
      <c r="B221" t="s">
        <v>947</v>
      </c>
      <c r="C221" t="s">
        <v>979</v>
      </c>
      <c r="D221" t="s">
        <v>1026</v>
      </c>
      <c r="E221" t="str">
        <f t="shared" si="3"/>
        <v>1501 TO 1800N</v>
      </c>
      <c r="F221" s="367">
        <v>27419.8</v>
      </c>
      <c r="G221" t="s">
        <v>644</v>
      </c>
    </row>
    <row r="222" spans="1:7">
      <c r="A222">
        <v>1700</v>
      </c>
      <c r="B222" t="s">
        <v>925</v>
      </c>
      <c r="C222" t="s">
        <v>976</v>
      </c>
      <c r="D222" t="s">
        <v>1026</v>
      </c>
      <c r="E222" t="str">
        <f t="shared" si="3"/>
        <v>1501 TO 1800N</v>
      </c>
      <c r="F222" s="367">
        <v>52506</v>
      </c>
      <c r="G222" t="s">
        <v>644</v>
      </c>
    </row>
    <row r="223" spans="1:7">
      <c r="A223">
        <v>1700</v>
      </c>
      <c r="B223" t="s">
        <v>1220</v>
      </c>
      <c r="C223" t="s">
        <v>1409</v>
      </c>
      <c r="D223" t="s">
        <v>1026</v>
      </c>
      <c r="E223" t="str">
        <f t="shared" si="3"/>
        <v>1501 TO 1800N</v>
      </c>
      <c r="F223" s="367">
        <v>35004</v>
      </c>
      <c r="G223" t="s">
        <v>644</v>
      </c>
    </row>
    <row r="224" spans="1:7">
      <c r="A224">
        <v>1702</v>
      </c>
      <c r="B224" t="s">
        <v>1214</v>
      </c>
      <c r="C224" t="s">
        <v>1455</v>
      </c>
      <c r="D224" t="s">
        <v>1026</v>
      </c>
      <c r="E224" t="str">
        <f t="shared" si="3"/>
        <v>1501 TO 1800N</v>
      </c>
      <c r="F224" s="367">
        <v>18868.322800000002</v>
      </c>
      <c r="G224" t="s">
        <v>644</v>
      </c>
    </row>
    <row r="225" spans="1:7">
      <c r="A225">
        <v>1704</v>
      </c>
      <c r="B225" t="s">
        <v>309</v>
      </c>
      <c r="C225" t="s">
        <v>310</v>
      </c>
      <c r="D225" t="s">
        <v>1026</v>
      </c>
      <c r="E225" t="str">
        <f t="shared" si="3"/>
        <v>1501 TO 1800N</v>
      </c>
      <c r="F225" s="367">
        <v>23526.188399999999</v>
      </c>
      <c r="G225" t="s">
        <v>644</v>
      </c>
    </row>
    <row r="226" spans="1:7">
      <c r="A226">
        <v>1710</v>
      </c>
      <c r="B226" t="s">
        <v>1215</v>
      </c>
      <c r="C226" t="s">
        <v>1404</v>
      </c>
      <c r="D226" t="s">
        <v>1026</v>
      </c>
      <c r="E226" t="str">
        <f t="shared" si="3"/>
        <v>1501 TO 1800N</v>
      </c>
      <c r="F226" s="367">
        <v>28635.605599999999</v>
      </c>
      <c r="G226" t="s">
        <v>644</v>
      </c>
    </row>
    <row r="227" spans="1:7">
      <c r="A227">
        <v>1712</v>
      </c>
      <c r="B227" t="s">
        <v>1216</v>
      </c>
      <c r="C227" t="s">
        <v>1383</v>
      </c>
      <c r="D227" t="s">
        <v>1026</v>
      </c>
      <c r="E227" t="str">
        <f t="shared" si="3"/>
        <v>1501 TO 1800N</v>
      </c>
      <c r="F227" s="367">
        <v>18006.0576</v>
      </c>
      <c r="G227" t="s">
        <v>644</v>
      </c>
    </row>
    <row r="228" spans="1:7">
      <c r="A228">
        <v>1713</v>
      </c>
      <c r="B228" t="s">
        <v>474</v>
      </c>
      <c r="C228" t="s">
        <v>475</v>
      </c>
      <c r="D228" t="s">
        <v>1026</v>
      </c>
      <c r="E228" t="str">
        <f t="shared" si="3"/>
        <v>1501 TO 1800Y</v>
      </c>
      <c r="F228" s="367">
        <v>78564.144400000005</v>
      </c>
      <c r="G228" t="s">
        <v>1008</v>
      </c>
    </row>
    <row r="229" spans="1:7">
      <c r="A229">
        <v>1721</v>
      </c>
      <c r="B229" t="s">
        <v>1156</v>
      </c>
      <c r="C229" t="s">
        <v>1431</v>
      </c>
      <c r="D229" t="s">
        <v>1026</v>
      </c>
      <c r="E229" t="str">
        <f t="shared" si="3"/>
        <v>1501 TO 1800N</v>
      </c>
      <c r="F229" s="367">
        <v>19252.2</v>
      </c>
      <c r="G229" t="s">
        <v>644</v>
      </c>
    </row>
    <row r="230" spans="1:7">
      <c r="A230">
        <v>1726</v>
      </c>
      <c r="B230" t="s">
        <v>314</v>
      </c>
      <c r="C230" t="s">
        <v>315</v>
      </c>
      <c r="D230" t="s">
        <v>1026</v>
      </c>
      <c r="E230" t="str">
        <f t="shared" si="3"/>
        <v>1501 TO 1800N</v>
      </c>
      <c r="F230" s="367">
        <v>29753.4</v>
      </c>
      <c r="G230" t="s">
        <v>644</v>
      </c>
    </row>
    <row r="231" spans="1:7">
      <c r="A231">
        <v>1735</v>
      </c>
      <c r="B231" t="s">
        <v>1218</v>
      </c>
      <c r="C231" t="s">
        <v>1467</v>
      </c>
      <c r="D231" t="s">
        <v>1026</v>
      </c>
      <c r="E231" t="str">
        <f t="shared" si="3"/>
        <v>1501 TO 1800N</v>
      </c>
      <c r="F231" s="367">
        <v>38504.400000000001</v>
      </c>
      <c r="G231" t="s">
        <v>644</v>
      </c>
    </row>
    <row r="232" spans="1:7">
      <c r="A232">
        <v>1740</v>
      </c>
      <c r="B232" t="s">
        <v>1230</v>
      </c>
      <c r="C232" t="s">
        <v>1474</v>
      </c>
      <c r="D232" t="s">
        <v>1026</v>
      </c>
      <c r="E232" t="str">
        <f t="shared" si="3"/>
        <v>1501 TO 1800N</v>
      </c>
      <c r="F232" s="367">
        <v>31503.599999999999</v>
      </c>
      <c r="G232" t="s">
        <v>644</v>
      </c>
    </row>
    <row r="233" spans="1:7">
      <c r="A233">
        <v>1750</v>
      </c>
      <c r="B233" t="s">
        <v>587</v>
      </c>
      <c r="C233" t="s">
        <v>588</v>
      </c>
      <c r="D233" t="s">
        <v>1026</v>
      </c>
      <c r="E233" t="str">
        <f t="shared" si="3"/>
        <v>1501 TO 1800N</v>
      </c>
      <c r="F233" s="367">
        <v>52506</v>
      </c>
      <c r="G233" t="s">
        <v>644</v>
      </c>
    </row>
    <row r="234" spans="1:7">
      <c r="A234">
        <v>1750</v>
      </c>
      <c r="B234" t="s">
        <v>177</v>
      </c>
      <c r="C234" t="s">
        <v>178</v>
      </c>
      <c r="D234" t="s">
        <v>1026</v>
      </c>
      <c r="E234" t="str">
        <f t="shared" si="3"/>
        <v>1501 TO 1800N</v>
      </c>
      <c r="F234" s="367">
        <v>37666.637599999995</v>
      </c>
      <c r="G234" t="s">
        <v>644</v>
      </c>
    </row>
    <row r="235" spans="1:7">
      <c r="A235">
        <v>1750</v>
      </c>
      <c r="B235" t="s">
        <v>151</v>
      </c>
      <c r="C235" t="s">
        <v>152</v>
      </c>
      <c r="D235" t="s">
        <v>1026</v>
      </c>
      <c r="E235" t="str">
        <f t="shared" si="3"/>
        <v>1501 TO 1800N</v>
      </c>
      <c r="F235" s="367">
        <v>40838</v>
      </c>
      <c r="G235" t="s">
        <v>644</v>
      </c>
    </row>
    <row r="236" spans="1:7">
      <c r="A236">
        <v>1750</v>
      </c>
      <c r="B236" t="s">
        <v>1223</v>
      </c>
      <c r="C236" t="s">
        <v>1371</v>
      </c>
      <c r="D236" t="s">
        <v>1026</v>
      </c>
      <c r="E236" t="str">
        <f t="shared" si="3"/>
        <v>1501 TO 1800N</v>
      </c>
      <c r="F236" s="367">
        <v>20800.543600000001</v>
      </c>
      <c r="G236" t="s">
        <v>644</v>
      </c>
    </row>
    <row r="237" spans="1:7">
      <c r="A237">
        <v>1750</v>
      </c>
      <c r="B237" t="s">
        <v>1224</v>
      </c>
      <c r="C237" t="s">
        <v>1427</v>
      </c>
      <c r="D237" t="s">
        <v>1026</v>
      </c>
      <c r="E237" t="str">
        <f t="shared" si="3"/>
        <v>1501 TO 1800N</v>
      </c>
      <c r="F237" s="367">
        <v>27041.756799999999</v>
      </c>
      <c r="G237" t="s">
        <v>644</v>
      </c>
    </row>
    <row r="238" spans="1:7">
      <c r="A238">
        <v>1750</v>
      </c>
      <c r="B238" t="s">
        <v>1222</v>
      </c>
      <c r="C238" t="s">
        <v>1444</v>
      </c>
      <c r="D238" t="s">
        <v>1026</v>
      </c>
      <c r="E238" t="str">
        <f t="shared" si="3"/>
        <v>1501 TO 1800N</v>
      </c>
      <c r="F238" s="367">
        <v>9305.23</v>
      </c>
      <c r="G238" t="s">
        <v>644</v>
      </c>
    </row>
    <row r="239" spans="1:7">
      <c r="A239">
        <v>1751</v>
      </c>
      <c r="B239" t="s">
        <v>1225</v>
      </c>
      <c r="C239" t="s">
        <v>1351</v>
      </c>
      <c r="D239" t="s">
        <v>1026</v>
      </c>
      <c r="E239" t="str">
        <f t="shared" si="3"/>
        <v>1501 TO 1800N</v>
      </c>
      <c r="F239" s="367">
        <v>46672</v>
      </c>
      <c r="G239" t="s">
        <v>644</v>
      </c>
    </row>
    <row r="240" spans="1:7">
      <c r="A240">
        <v>1764</v>
      </c>
      <c r="B240" t="s">
        <v>1226</v>
      </c>
      <c r="C240" t="s">
        <v>1403</v>
      </c>
      <c r="D240" t="s">
        <v>1026</v>
      </c>
      <c r="E240" t="str">
        <f t="shared" si="3"/>
        <v>1501 TO 1800N</v>
      </c>
      <c r="F240" s="367">
        <v>29170</v>
      </c>
      <c r="G240" t="s">
        <v>644</v>
      </c>
    </row>
    <row r="241" spans="1:7">
      <c r="A241">
        <v>1778</v>
      </c>
      <c r="B241" t="s">
        <v>1228</v>
      </c>
      <c r="C241" t="s">
        <v>1450</v>
      </c>
      <c r="D241" t="s">
        <v>1026</v>
      </c>
      <c r="E241" t="str">
        <f t="shared" si="3"/>
        <v>1501 TO 1800N</v>
      </c>
      <c r="F241" s="367">
        <v>6865.4511999999995</v>
      </c>
      <c r="G241" t="s">
        <v>644</v>
      </c>
    </row>
    <row r="242" spans="1:7">
      <c r="A242">
        <v>1783</v>
      </c>
      <c r="B242" t="s">
        <v>1229</v>
      </c>
      <c r="C242" t="s">
        <v>1365</v>
      </c>
      <c r="D242" t="s">
        <v>1026</v>
      </c>
      <c r="E242" t="str">
        <f t="shared" si="3"/>
        <v>1501 TO 1800N</v>
      </c>
      <c r="F242" s="367">
        <v>32670.400000000001</v>
      </c>
      <c r="G242" t="s">
        <v>644</v>
      </c>
    </row>
    <row r="243" spans="1:7">
      <c r="A243">
        <v>1795</v>
      </c>
      <c r="B243" t="s">
        <v>1272</v>
      </c>
      <c r="C243" t="s">
        <v>1317</v>
      </c>
      <c r="D243" t="s">
        <v>1026</v>
      </c>
      <c r="E243" t="str">
        <f t="shared" si="3"/>
        <v>1501 TO 1800N</v>
      </c>
      <c r="F243" s="367">
        <v>23336</v>
      </c>
      <c r="G243" t="s">
        <v>644</v>
      </c>
    </row>
    <row r="244" spans="1:7">
      <c r="A244">
        <v>1800</v>
      </c>
      <c r="B244" t="s">
        <v>296</v>
      </c>
      <c r="C244" t="s">
        <v>297</v>
      </c>
      <c r="D244" t="s">
        <v>1026</v>
      </c>
      <c r="E244" t="str">
        <f t="shared" si="3"/>
        <v>1501 TO 1800N</v>
      </c>
      <c r="F244" s="367">
        <v>12834.8</v>
      </c>
      <c r="G244" t="s">
        <v>644</v>
      </c>
    </row>
    <row r="245" spans="1:7">
      <c r="A245">
        <v>1800</v>
      </c>
      <c r="B245" t="s">
        <v>589</v>
      </c>
      <c r="C245" t="s">
        <v>590</v>
      </c>
      <c r="D245" t="s">
        <v>1026</v>
      </c>
      <c r="E245" t="str">
        <f t="shared" si="3"/>
        <v>1501 TO 1800N</v>
      </c>
      <c r="F245" s="367">
        <v>68957.88</v>
      </c>
      <c r="G245" t="s">
        <v>644</v>
      </c>
    </row>
    <row r="246" spans="1:7">
      <c r="A246">
        <v>1800</v>
      </c>
      <c r="B246" t="s">
        <v>311</v>
      </c>
      <c r="C246" t="s">
        <v>312</v>
      </c>
      <c r="D246" t="s">
        <v>1026</v>
      </c>
      <c r="E246" t="str">
        <f t="shared" si="3"/>
        <v>1501 TO 1800N</v>
      </c>
      <c r="F246" s="367">
        <v>5943.6792000000005</v>
      </c>
      <c r="G246" t="s">
        <v>644</v>
      </c>
    </row>
    <row r="247" spans="1:7">
      <c r="A247">
        <v>1800</v>
      </c>
      <c r="B247" t="s">
        <v>602</v>
      </c>
      <c r="C247" t="s">
        <v>603</v>
      </c>
      <c r="D247" t="s">
        <v>1026</v>
      </c>
      <c r="E247" t="str">
        <f t="shared" si="3"/>
        <v>1501 TO 1800N</v>
      </c>
      <c r="F247" s="367">
        <v>32670.400000000001</v>
      </c>
      <c r="G247" t="s">
        <v>644</v>
      </c>
    </row>
    <row r="248" spans="1:7">
      <c r="A248">
        <v>1800</v>
      </c>
      <c r="B248" t="s">
        <v>462</v>
      </c>
      <c r="C248" t="s">
        <v>463</v>
      </c>
      <c r="D248" t="s">
        <v>1026</v>
      </c>
      <c r="E248" t="str">
        <f t="shared" si="3"/>
        <v>1501 TO 1800N</v>
      </c>
      <c r="F248" s="367">
        <v>48363.86</v>
      </c>
      <c r="G248" t="s">
        <v>644</v>
      </c>
    </row>
    <row r="249" spans="1:7">
      <c r="A249">
        <v>1800</v>
      </c>
      <c r="B249" t="s">
        <v>1231</v>
      </c>
      <c r="C249" t="s">
        <v>1232</v>
      </c>
      <c r="D249" t="s">
        <v>1026</v>
      </c>
      <c r="E249" t="str">
        <f t="shared" si="3"/>
        <v>1501 TO 1800N</v>
      </c>
      <c r="F249" s="367">
        <v>25086.2</v>
      </c>
      <c r="G249" t="s">
        <v>644</v>
      </c>
    </row>
    <row r="250" spans="1:7">
      <c r="A250">
        <v>1809</v>
      </c>
      <c r="B250" t="s">
        <v>1233</v>
      </c>
      <c r="C250" t="s">
        <v>1410</v>
      </c>
      <c r="D250" t="s">
        <v>1027</v>
      </c>
      <c r="E250" t="str">
        <f t="shared" si="3"/>
        <v>1801 TO 2000N</v>
      </c>
      <c r="F250" s="367">
        <v>17502</v>
      </c>
      <c r="G250" t="s">
        <v>644</v>
      </c>
    </row>
    <row r="251" spans="1:7">
      <c r="A251">
        <v>1812</v>
      </c>
      <c r="B251" t="s">
        <v>1234</v>
      </c>
      <c r="C251" t="s">
        <v>1372</v>
      </c>
      <c r="D251" t="s">
        <v>1027</v>
      </c>
      <c r="E251" t="str">
        <f t="shared" si="3"/>
        <v>1801 TO 2000N</v>
      </c>
      <c r="F251" s="367">
        <v>36706.361199999999</v>
      </c>
      <c r="G251" t="s">
        <v>644</v>
      </c>
    </row>
    <row r="252" spans="1:7">
      <c r="A252">
        <v>1820</v>
      </c>
      <c r="B252" t="s">
        <v>1235</v>
      </c>
      <c r="C252" t="s">
        <v>1453</v>
      </c>
      <c r="D252" t="s">
        <v>1027</v>
      </c>
      <c r="E252" t="str">
        <f t="shared" si="3"/>
        <v>1801 TO 2000N</v>
      </c>
      <c r="F252" s="367">
        <v>28657.774799999999</v>
      </c>
      <c r="G252" t="s">
        <v>644</v>
      </c>
    </row>
    <row r="253" spans="1:7">
      <c r="A253">
        <v>1820</v>
      </c>
      <c r="B253" t="s">
        <v>1236</v>
      </c>
      <c r="C253" t="s">
        <v>1478</v>
      </c>
      <c r="D253" t="s">
        <v>1027</v>
      </c>
      <c r="E253" t="str">
        <f t="shared" si="3"/>
        <v>1801 TO 2000N</v>
      </c>
      <c r="F253" s="367">
        <v>32670.400000000001</v>
      </c>
      <c r="G253" t="s">
        <v>644</v>
      </c>
    </row>
    <row r="254" spans="1:7">
      <c r="A254">
        <v>1826</v>
      </c>
      <c r="B254" t="s">
        <v>1237</v>
      </c>
      <c r="C254" t="s">
        <v>1389</v>
      </c>
      <c r="D254" t="s">
        <v>1027</v>
      </c>
      <c r="E254" t="str">
        <f t="shared" si="3"/>
        <v>1801 TO 2000N</v>
      </c>
      <c r="F254" s="367">
        <v>17611.679199999999</v>
      </c>
      <c r="G254" t="s">
        <v>644</v>
      </c>
    </row>
    <row r="255" spans="1:7">
      <c r="A255">
        <v>1834</v>
      </c>
      <c r="B255" t="s">
        <v>1164</v>
      </c>
      <c r="C255" t="s">
        <v>1419</v>
      </c>
      <c r="D255" t="s">
        <v>1027</v>
      </c>
      <c r="E255" t="str">
        <f t="shared" si="3"/>
        <v>1801 TO 2000N</v>
      </c>
      <c r="F255" s="367">
        <v>21002.400000000001</v>
      </c>
      <c r="G255" t="s">
        <v>644</v>
      </c>
    </row>
    <row r="256" spans="1:7">
      <c r="A256">
        <v>1835</v>
      </c>
      <c r="B256" t="s">
        <v>1238</v>
      </c>
      <c r="C256" t="s">
        <v>1405</v>
      </c>
      <c r="D256" t="s">
        <v>1027</v>
      </c>
      <c r="E256" t="str">
        <f t="shared" si="3"/>
        <v>1801 TO 2000N</v>
      </c>
      <c r="F256" s="367">
        <v>25086.2</v>
      </c>
      <c r="G256" t="s">
        <v>644</v>
      </c>
    </row>
    <row r="257" spans="1:7">
      <c r="A257">
        <v>1850</v>
      </c>
      <c r="B257" t="s">
        <v>472</v>
      </c>
      <c r="C257" t="s">
        <v>473</v>
      </c>
      <c r="D257" t="s">
        <v>1027</v>
      </c>
      <c r="E257" t="str">
        <f t="shared" si="3"/>
        <v>1801 TO 2000Y</v>
      </c>
      <c r="F257" s="367">
        <v>41050.357600000003</v>
      </c>
      <c r="G257" t="s">
        <v>1008</v>
      </c>
    </row>
    <row r="258" spans="1:7">
      <c r="A258">
        <v>1850</v>
      </c>
      <c r="B258" t="s">
        <v>607</v>
      </c>
      <c r="C258" t="s">
        <v>608</v>
      </c>
      <c r="D258" t="s">
        <v>1027</v>
      </c>
      <c r="E258" t="str">
        <f t="shared" si="3"/>
        <v>1801 TO 2000N</v>
      </c>
      <c r="F258" s="367">
        <v>20143.635200000001</v>
      </c>
      <c r="G258" t="s">
        <v>644</v>
      </c>
    </row>
    <row r="259" spans="1:7">
      <c r="A259">
        <v>1850</v>
      </c>
      <c r="B259" t="s">
        <v>591</v>
      </c>
      <c r="C259" t="s">
        <v>592</v>
      </c>
      <c r="D259" t="s">
        <v>1027</v>
      </c>
      <c r="E259" t="str">
        <f t="shared" ref="E259:E322" si="4">CONCATENATE(D259,G259)</f>
        <v>1801 TO 2000N</v>
      </c>
      <c r="F259" s="367">
        <v>24516.801599999999</v>
      </c>
      <c r="G259" t="s">
        <v>644</v>
      </c>
    </row>
    <row r="260" spans="1:7">
      <c r="A260">
        <v>1850</v>
      </c>
      <c r="B260" t="s">
        <v>932</v>
      </c>
      <c r="C260" t="s">
        <v>972</v>
      </c>
      <c r="D260" t="s">
        <v>1027</v>
      </c>
      <c r="E260" t="str">
        <f t="shared" si="4"/>
        <v>1801 TO 2000N</v>
      </c>
      <c r="F260" s="367">
        <v>32670.400000000001</v>
      </c>
      <c r="G260" t="s">
        <v>644</v>
      </c>
    </row>
    <row r="261" spans="1:7">
      <c r="A261">
        <v>1867</v>
      </c>
      <c r="B261" t="s">
        <v>1240</v>
      </c>
      <c r="C261" t="s">
        <v>1463</v>
      </c>
      <c r="D261" t="s">
        <v>1027</v>
      </c>
      <c r="E261" t="str">
        <f t="shared" si="4"/>
        <v>1801 TO 2000N</v>
      </c>
      <c r="F261" s="367">
        <v>9308.7304000000004</v>
      </c>
      <c r="G261" t="s">
        <v>644</v>
      </c>
    </row>
    <row r="262" spans="1:7">
      <c r="A262">
        <v>1880</v>
      </c>
      <c r="B262" t="s">
        <v>1242</v>
      </c>
      <c r="C262" t="s">
        <v>1465</v>
      </c>
      <c r="D262" t="s">
        <v>1027</v>
      </c>
      <c r="E262" t="str">
        <f t="shared" si="4"/>
        <v>1801 TO 2000N</v>
      </c>
      <c r="F262" s="367">
        <v>15168.4</v>
      </c>
      <c r="G262" t="s">
        <v>644</v>
      </c>
    </row>
    <row r="263" spans="1:7">
      <c r="A263">
        <v>1881</v>
      </c>
      <c r="B263" t="s">
        <v>1244</v>
      </c>
      <c r="C263" t="s">
        <v>1366</v>
      </c>
      <c r="D263" t="s">
        <v>1027</v>
      </c>
      <c r="E263" t="str">
        <f t="shared" si="4"/>
        <v>1801 TO 2000N</v>
      </c>
      <c r="F263" s="367">
        <v>24502.799999999999</v>
      </c>
      <c r="G263" t="s">
        <v>644</v>
      </c>
    </row>
    <row r="264" spans="1:7">
      <c r="A264">
        <v>1896</v>
      </c>
      <c r="B264" t="s">
        <v>1245</v>
      </c>
      <c r="C264" t="s">
        <v>1475</v>
      </c>
      <c r="D264" t="s">
        <v>1027</v>
      </c>
      <c r="E264" t="str">
        <f t="shared" si="4"/>
        <v>1801 TO 2000N</v>
      </c>
      <c r="F264" s="367">
        <v>15751.8</v>
      </c>
      <c r="G264" t="s">
        <v>644</v>
      </c>
    </row>
    <row r="265" spans="1:7">
      <c r="A265">
        <v>1900</v>
      </c>
      <c r="B265" t="s">
        <v>470</v>
      </c>
      <c r="C265" t="s">
        <v>471</v>
      </c>
      <c r="D265" t="s">
        <v>1027</v>
      </c>
      <c r="E265" t="str">
        <f t="shared" si="4"/>
        <v>1801 TO 2000N</v>
      </c>
      <c r="F265" s="367">
        <v>31503.599999999999</v>
      </c>
      <c r="G265" t="s">
        <v>644</v>
      </c>
    </row>
    <row r="266" spans="1:7">
      <c r="A266">
        <v>1900</v>
      </c>
      <c r="B266" t="s">
        <v>464</v>
      </c>
      <c r="C266" t="s">
        <v>465</v>
      </c>
      <c r="D266" t="s">
        <v>1027</v>
      </c>
      <c r="E266" t="str">
        <f t="shared" si="4"/>
        <v>1801 TO 2000N</v>
      </c>
      <c r="F266" s="367">
        <v>35004</v>
      </c>
      <c r="G266" t="s">
        <v>644</v>
      </c>
    </row>
    <row r="267" spans="1:7">
      <c r="A267">
        <v>1900</v>
      </c>
      <c r="B267" t="s">
        <v>83</v>
      </c>
      <c r="C267" t="s">
        <v>84</v>
      </c>
      <c r="D267" t="s">
        <v>1027</v>
      </c>
      <c r="E267" t="str">
        <f t="shared" si="4"/>
        <v>1801 TO 2000N</v>
      </c>
      <c r="F267" s="367">
        <v>18668.8</v>
      </c>
      <c r="G267" t="s">
        <v>644</v>
      </c>
    </row>
    <row r="268" spans="1:7">
      <c r="A268">
        <v>1900</v>
      </c>
      <c r="B268" t="s">
        <v>595</v>
      </c>
      <c r="C268" t="s">
        <v>596</v>
      </c>
      <c r="D268" t="s">
        <v>1027</v>
      </c>
      <c r="E268" t="str">
        <f t="shared" si="4"/>
        <v>1801 TO 2000N</v>
      </c>
      <c r="F268" s="367">
        <v>23336</v>
      </c>
      <c r="G268" t="s">
        <v>644</v>
      </c>
    </row>
    <row r="269" spans="1:7">
      <c r="A269">
        <v>1900</v>
      </c>
      <c r="B269" t="s">
        <v>1239</v>
      </c>
      <c r="C269" t="s">
        <v>1309</v>
      </c>
      <c r="D269" t="s">
        <v>1027</v>
      </c>
      <c r="E269" t="str">
        <f t="shared" si="4"/>
        <v>1801 TO 2000N</v>
      </c>
      <c r="F269" s="367">
        <v>20294.152399999999</v>
      </c>
      <c r="G269" t="s">
        <v>644</v>
      </c>
    </row>
    <row r="270" spans="1:7">
      <c r="A270">
        <v>1900</v>
      </c>
      <c r="B270" t="s">
        <v>303</v>
      </c>
      <c r="C270" t="s">
        <v>304</v>
      </c>
      <c r="D270" t="s">
        <v>1027</v>
      </c>
      <c r="E270" t="str">
        <f t="shared" si="4"/>
        <v>1801 TO 2000N</v>
      </c>
      <c r="F270" s="367">
        <v>30920.2</v>
      </c>
      <c r="G270" t="s">
        <v>644</v>
      </c>
    </row>
    <row r="271" spans="1:7">
      <c r="A271">
        <v>1900</v>
      </c>
      <c r="B271" t="s">
        <v>574</v>
      </c>
      <c r="C271" t="s">
        <v>575</v>
      </c>
      <c r="D271" t="s">
        <v>1027</v>
      </c>
      <c r="E271" t="str">
        <f t="shared" si="4"/>
        <v>1801 TO 2000N</v>
      </c>
      <c r="F271" s="367">
        <v>19163.5232</v>
      </c>
      <c r="G271" t="s">
        <v>644</v>
      </c>
    </row>
    <row r="272" spans="1:7">
      <c r="A272">
        <v>1900</v>
      </c>
      <c r="B272" t="s">
        <v>1246</v>
      </c>
      <c r="C272" t="s">
        <v>1407</v>
      </c>
      <c r="D272" t="s">
        <v>1027</v>
      </c>
      <c r="E272" t="str">
        <f t="shared" si="4"/>
        <v>1801 TO 2000N</v>
      </c>
      <c r="F272" s="367">
        <v>40838</v>
      </c>
      <c r="G272" t="s">
        <v>644</v>
      </c>
    </row>
    <row r="273" spans="1:7">
      <c r="A273">
        <v>1932</v>
      </c>
      <c r="B273" t="s">
        <v>1213</v>
      </c>
      <c r="C273" t="s">
        <v>1461</v>
      </c>
      <c r="D273" t="s">
        <v>1027</v>
      </c>
      <c r="E273" t="str">
        <f t="shared" si="4"/>
        <v>1801 TO 2000N</v>
      </c>
      <c r="F273" s="367">
        <v>29170</v>
      </c>
      <c r="G273" t="s">
        <v>644</v>
      </c>
    </row>
    <row r="274" spans="1:7">
      <c r="A274">
        <v>1990</v>
      </c>
      <c r="B274" t="s">
        <v>1129</v>
      </c>
      <c r="C274" t="s">
        <v>1488</v>
      </c>
      <c r="D274" t="s">
        <v>1027</v>
      </c>
      <c r="E274" t="str">
        <f t="shared" si="4"/>
        <v>1801 TO 2000N</v>
      </c>
      <c r="F274" s="367">
        <v>12014.5396</v>
      </c>
      <c r="G274" t="s">
        <v>644</v>
      </c>
    </row>
    <row r="275" spans="1:7">
      <c r="A275">
        <v>1994</v>
      </c>
      <c r="B275" t="s">
        <v>1249</v>
      </c>
      <c r="C275" t="s">
        <v>1441</v>
      </c>
      <c r="D275" t="s">
        <v>1027</v>
      </c>
      <c r="E275" t="str">
        <f t="shared" si="4"/>
        <v>1801 TO 2000N</v>
      </c>
      <c r="F275" s="367">
        <v>32670.400000000001</v>
      </c>
      <c r="G275" t="s">
        <v>644</v>
      </c>
    </row>
    <row r="276" spans="1:7">
      <c r="A276">
        <v>2000</v>
      </c>
      <c r="B276" t="s">
        <v>120</v>
      </c>
      <c r="C276" t="s">
        <v>121</v>
      </c>
      <c r="D276" t="s">
        <v>1027</v>
      </c>
      <c r="E276" t="str">
        <f t="shared" si="4"/>
        <v>1801 TO 2000N</v>
      </c>
      <c r="F276" s="367">
        <v>88548.452000000005</v>
      </c>
      <c r="G276" t="s">
        <v>644</v>
      </c>
    </row>
    <row r="277" spans="1:7">
      <c r="A277">
        <v>2000</v>
      </c>
      <c r="B277" t="s">
        <v>93</v>
      </c>
      <c r="C277" t="s">
        <v>94</v>
      </c>
      <c r="D277" t="s">
        <v>1027</v>
      </c>
      <c r="E277" t="str">
        <f t="shared" si="4"/>
        <v>1801 TO 2000N</v>
      </c>
      <c r="F277" s="367">
        <v>76448.736000000004</v>
      </c>
      <c r="G277" t="s">
        <v>644</v>
      </c>
    </row>
    <row r="278" spans="1:7">
      <c r="A278">
        <v>2000</v>
      </c>
      <c r="B278" t="s">
        <v>609</v>
      </c>
      <c r="C278" t="s">
        <v>610</v>
      </c>
      <c r="D278" t="s">
        <v>1027</v>
      </c>
      <c r="E278" t="str">
        <f t="shared" si="4"/>
        <v>1801 TO 2000N</v>
      </c>
      <c r="F278" s="367">
        <v>35949.108</v>
      </c>
      <c r="G278" t="s">
        <v>644</v>
      </c>
    </row>
    <row r="279" spans="1:7">
      <c r="A279">
        <v>2000</v>
      </c>
      <c r="B279" t="s">
        <v>324</v>
      </c>
      <c r="C279" t="s">
        <v>325</v>
      </c>
      <c r="D279" t="s">
        <v>1027</v>
      </c>
      <c r="E279" t="str">
        <f t="shared" si="4"/>
        <v>1801 TO 2000N</v>
      </c>
      <c r="F279" s="367">
        <v>34588.619200000001</v>
      </c>
      <c r="G279" t="s">
        <v>644</v>
      </c>
    </row>
    <row r="280" spans="1:7">
      <c r="A280">
        <v>2000</v>
      </c>
      <c r="B280" t="s">
        <v>174</v>
      </c>
      <c r="C280" t="s">
        <v>175</v>
      </c>
      <c r="D280" t="s">
        <v>1027</v>
      </c>
      <c r="E280" t="str">
        <f t="shared" si="4"/>
        <v>1801 TO 2000N</v>
      </c>
      <c r="F280" s="367">
        <v>30336.799999999999</v>
      </c>
      <c r="G280" t="s">
        <v>644</v>
      </c>
    </row>
    <row r="281" spans="1:7">
      <c r="A281">
        <v>2000</v>
      </c>
      <c r="B281" t="s">
        <v>611</v>
      </c>
      <c r="C281" t="s">
        <v>612</v>
      </c>
      <c r="D281" t="s">
        <v>1027</v>
      </c>
      <c r="E281" t="str">
        <f t="shared" si="4"/>
        <v>1801 TO 2000N</v>
      </c>
      <c r="F281" s="367">
        <v>35004</v>
      </c>
      <c r="G281" t="s">
        <v>644</v>
      </c>
    </row>
    <row r="282" spans="1:7">
      <c r="A282">
        <v>2000</v>
      </c>
      <c r="B282" t="s">
        <v>583</v>
      </c>
      <c r="C282" t="s">
        <v>584</v>
      </c>
      <c r="D282" t="s">
        <v>1027</v>
      </c>
      <c r="E282" t="str">
        <f t="shared" si="4"/>
        <v>1801 TO 2000N</v>
      </c>
      <c r="F282" s="367">
        <v>26569.202799999999</v>
      </c>
      <c r="G282" t="s">
        <v>644</v>
      </c>
    </row>
    <row r="283" spans="1:7">
      <c r="A283">
        <v>2000</v>
      </c>
      <c r="B283" t="s">
        <v>179</v>
      </c>
      <c r="C283" t="s">
        <v>180</v>
      </c>
      <c r="D283" t="s">
        <v>1027</v>
      </c>
      <c r="E283" t="str">
        <f t="shared" si="4"/>
        <v>1801 TO 2000Y</v>
      </c>
      <c r="F283" s="367">
        <v>110846</v>
      </c>
      <c r="G283" t="s">
        <v>1008</v>
      </c>
    </row>
    <row r="284" spans="1:7">
      <c r="A284">
        <v>2000</v>
      </c>
      <c r="B284" t="s">
        <v>449</v>
      </c>
      <c r="C284" t="s">
        <v>450</v>
      </c>
      <c r="D284" t="s">
        <v>1027</v>
      </c>
      <c r="E284" t="str">
        <f t="shared" si="4"/>
        <v>1801 TO 2000N</v>
      </c>
      <c r="F284" s="367">
        <v>18668.8</v>
      </c>
      <c r="G284" t="s">
        <v>644</v>
      </c>
    </row>
    <row r="285" spans="1:7">
      <c r="A285">
        <v>2000</v>
      </c>
      <c r="B285" t="s">
        <v>305</v>
      </c>
      <c r="C285" t="s">
        <v>306</v>
      </c>
      <c r="D285" t="s">
        <v>1027</v>
      </c>
      <c r="E285" t="str">
        <f t="shared" si="4"/>
        <v>1801 TO 2000N</v>
      </c>
      <c r="F285" s="367">
        <v>32054.329600000001</v>
      </c>
      <c r="G285" t="s">
        <v>644</v>
      </c>
    </row>
    <row r="286" spans="1:7">
      <c r="A286">
        <v>2000</v>
      </c>
      <c r="B286" t="s">
        <v>318</v>
      </c>
      <c r="C286" t="s">
        <v>319</v>
      </c>
      <c r="D286" t="s">
        <v>1027</v>
      </c>
      <c r="E286" t="str">
        <f t="shared" si="4"/>
        <v>1801 TO 2000N</v>
      </c>
      <c r="F286" s="367">
        <v>23774.716800000002</v>
      </c>
      <c r="G286" t="s">
        <v>644</v>
      </c>
    </row>
    <row r="287" spans="1:7">
      <c r="A287">
        <v>2000</v>
      </c>
      <c r="B287" t="s">
        <v>456</v>
      </c>
      <c r="C287" t="s">
        <v>457</v>
      </c>
      <c r="D287" t="s">
        <v>1027</v>
      </c>
      <c r="E287" t="str">
        <f t="shared" si="4"/>
        <v>1801 TO 2000N</v>
      </c>
      <c r="F287" s="367">
        <v>49005.599999999999</v>
      </c>
      <c r="G287" t="s">
        <v>644</v>
      </c>
    </row>
    <row r="288" spans="1:7">
      <c r="A288">
        <v>2000</v>
      </c>
      <c r="B288" t="s">
        <v>171</v>
      </c>
      <c r="C288" t="s">
        <v>172</v>
      </c>
      <c r="D288" t="s">
        <v>1027</v>
      </c>
      <c r="E288" t="str">
        <f t="shared" si="4"/>
        <v>1801 TO 2000N</v>
      </c>
      <c r="F288" s="367">
        <v>40838</v>
      </c>
      <c r="G288" t="s">
        <v>644</v>
      </c>
    </row>
    <row r="289" spans="1:7">
      <c r="A289">
        <v>2000</v>
      </c>
      <c r="B289" t="s">
        <v>599</v>
      </c>
      <c r="C289" t="s">
        <v>600</v>
      </c>
      <c r="D289" t="s">
        <v>1027</v>
      </c>
      <c r="E289" t="str">
        <f t="shared" si="4"/>
        <v>1801 TO 2000N</v>
      </c>
      <c r="F289" s="367">
        <v>29170</v>
      </c>
      <c r="G289" t="s">
        <v>644</v>
      </c>
    </row>
    <row r="290" spans="1:7">
      <c r="A290">
        <v>2000</v>
      </c>
      <c r="B290" t="s">
        <v>316</v>
      </c>
      <c r="C290" t="s">
        <v>317</v>
      </c>
      <c r="D290" t="s">
        <v>1027</v>
      </c>
      <c r="E290" t="str">
        <f t="shared" si="4"/>
        <v>1801 TO 2000N</v>
      </c>
      <c r="F290" s="367">
        <v>41421.4</v>
      </c>
      <c r="G290" t="s">
        <v>644</v>
      </c>
    </row>
    <row r="291" spans="1:7">
      <c r="A291">
        <v>2000</v>
      </c>
      <c r="B291" t="s">
        <v>451</v>
      </c>
      <c r="C291" t="s">
        <v>452</v>
      </c>
      <c r="D291" t="s">
        <v>1027</v>
      </c>
      <c r="E291" t="str">
        <f t="shared" si="4"/>
        <v>1801 TO 2000N</v>
      </c>
      <c r="F291" s="367">
        <v>21002.400000000001</v>
      </c>
      <c r="G291" t="s">
        <v>644</v>
      </c>
    </row>
    <row r="292" spans="1:7">
      <c r="A292">
        <v>2000</v>
      </c>
      <c r="B292" t="s">
        <v>157</v>
      </c>
      <c r="C292" t="s">
        <v>158</v>
      </c>
      <c r="D292" t="s">
        <v>1027</v>
      </c>
      <c r="E292" t="str">
        <f t="shared" si="4"/>
        <v>1801 TO 2000N</v>
      </c>
      <c r="F292" s="367">
        <v>23336</v>
      </c>
      <c r="G292" t="s">
        <v>644</v>
      </c>
    </row>
    <row r="293" spans="1:7">
      <c r="A293">
        <v>2000</v>
      </c>
      <c r="B293" t="s">
        <v>307</v>
      </c>
      <c r="C293" t="s">
        <v>308</v>
      </c>
      <c r="D293" t="s">
        <v>1027</v>
      </c>
      <c r="E293" t="str">
        <f t="shared" si="4"/>
        <v>1801 TO 2000N</v>
      </c>
      <c r="F293" s="367">
        <v>20846.0488</v>
      </c>
      <c r="G293" t="s">
        <v>644</v>
      </c>
    </row>
    <row r="294" spans="1:7">
      <c r="A294">
        <v>2000</v>
      </c>
      <c r="B294" t="s">
        <v>301</v>
      </c>
      <c r="C294" t="s">
        <v>302</v>
      </c>
      <c r="D294" t="s">
        <v>1027</v>
      </c>
      <c r="E294" t="str">
        <f t="shared" si="4"/>
        <v>1801 TO 2000N</v>
      </c>
      <c r="F294" s="367">
        <v>17108.788400000001</v>
      </c>
      <c r="G294" t="s">
        <v>644</v>
      </c>
    </row>
    <row r="295" spans="1:7">
      <c r="A295">
        <v>2000</v>
      </c>
      <c r="B295" t="s">
        <v>453</v>
      </c>
      <c r="C295" t="s">
        <v>454</v>
      </c>
      <c r="D295" t="s">
        <v>1027</v>
      </c>
      <c r="E295" t="str">
        <f t="shared" si="4"/>
        <v>1801 TO 2000N</v>
      </c>
      <c r="F295" s="367">
        <v>27028.921999999999</v>
      </c>
      <c r="G295" t="s">
        <v>644</v>
      </c>
    </row>
    <row r="296" spans="1:7">
      <c r="A296">
        <v>2000</v>
      </c>
      <c r="B296" t="s">
        <v>458</v>
      </c>
      <c r="C296" t="s">
        <v>459</v>
      </c>
      <c r="D296" t="s">
        <v>1027</v>
      </c>
      <c r="E296" t="str">
        <f t="shared" si="4"/>
        <v>1801 TO 2000N</v>
      </c>
      <c r="F296" s="367">
        <v>29170</v>
      </c>
      <c r="G296" t="s">
        <v>644</v>
      </c>
    </row>
    <row r="297" spans="1:7">
      <c r="A297">
        <v>2000</v>
      </c>
      <c r="B297" t="s">
        <v>577</v>
      </c>
      <c r="C297" t="s">
        <v>578</v>
      </c>
      <c r="D297" t="s">
        <v>1027</v>
      </c>
      <c r="E297" t="str">
        <f t="shared" si="4"/>
        <v>1801 TO 2000N</v>
      </c>
      <c r="F297" s="367">
        <v>19426.053200000002</v>
      </c>
      <c r="G297" t="s">
        <v>644</v>
      </c>
    </row>
    <row r="298" spans="1:7">
      <c r="A298">
        <v>2000</v>
      </c>
      <c r="B298" t="s">
        <v>322</v>
      </c>
      <c r="C298" t="s">
        <v>323</v>
      </c>
      <c r="D298" t="s">
        <v>1027</v>
      </c>
      <c r="E298" t="str">
        <f t="shared" si="4"/>
        <v>1801 TO 2000N</v>
      </c>
      <c r="F298" s="367">
        <v>21821.493600000002</v>
      </c>
      <c r="G298" t="s">
        <v>644</v>
      </c>
    </row>
    <row r="299" spans="1:7">
      <c r="A299">
        <v>2000</v>
      </c>
      <c r="B299" t="s">
        <v>593</v>
      </c>
      <c r="C299" t="s">
        <v>594</v>
      </c>
      <c r="D299" t="s">
        <v>1027</v>
      </c>
      <c r="E299" t="str">
        <f t="shared" si="4"/>
        <v>1801 TO 2000N</v>
      </c>
      <c r="F299" s="367">
        <v>30061.4352</v>
      </c>
      <c r="G299" t="s">
        <v>644</v>
      </c>
    </row>
    <row r="300" spans="1:7">
      <c r="A300">
        <v>2000</v>
      </c>
      <c r="B300" t="s">
        <v>298</v>
      </c>
      <c r="C300" t="s">
        <v>299</v>
      </c>
      <c r="D300" t="s">
        <v>1027</v>
      </c>
      <c r="E300" t="str">
        <f t="shared" si="4"/>
        <v>1801 TO 2000N</v>
      </c>
      <c r="F300" s="367">
        <v>17582.5092</v>
      </c>
      <c r="G300" t="s">
        <v>644</v>
      </c>
    </row>
    <row r="301" spans="1:7">
      <c r="A301">
        <v>2000</v>
      </c>
      <c r="B301" t="s">
        <v>929</v>
      </c>
      <c r="C301" t="s">
        <v>970</v>
      </c>
      <c r="D301" t="s">
        <v>1027</v>
      </c>
      <c r="E301" t="str">
        <f t="shared" si="4"/>
        <v>1801 TO 2000N</v>
      </c>
      <c r="F301" s="367">
        <v>24922.847999999998</v>
      </c>
      <c r="G301" t="s">
        <v>644</v>
      </c>
    </row>
    <row r="302" spans="1:7">
      <c r="A302">
        <v>2000</v>
      </c>
      <c r="B302" t="s">
        <v>945</v>
      </c>
      <c r="C302" t="s">
        <v>969</v>
      </c>
      <c r="D302" t="s">
        <v>1027</v>
      </c>
      <c r="E302" t="str">
        <f t="shared" si="4"/>
        <v>1801 TO 2000N</v>
      </c>
      <c r="F302" s="367">
        <v>29811.739999999998</v>
      </c>
      <c r="G302" t="s">
        <v>644</v>
      </c>
    </row>
    <row r="303" spans="1:7">
      <c r="A303">
        <v>2000</v>
      </c>
      <c r="B303" t="s">
        <v>1287</v>
      </c>
      <c r="C303" t="s">
        <v>1316</v>
      </c>
      <c r="D303" t="s">
        <v>1027</v>
      </c>
      <c r="E303" t="str">
        <f t="shared" si="4"/>
        <v>1801 TO 2000N</v>
      </c>
      <c r="F303" s="367">
        <v>53672.800000000003</v>
      </c>
      <c r="G303" t="s">
        <v>644</v>
      </c>
    </row>
    <row r="304" spans="1:7">
      <c r="A304">
        <v>2000</v>
      </c>
      <c r="B304" t="s">
        <v>966</v>
      </c>
      <c r="C304" t="s">
        <v>1002</v>
      </c>
      <c r="D304" t="s">
        <v>1027</v>
      </c>
      <c r="E304" t="str">
        <f t="shared" si="4"/>
        <v>1801 TO 2000N</v>
      </c>
      <c r="F304" s="367">
        <v>21404.946</v>
      </c>
      <c r="G304" t="s">
        <v>644</v>
      </c>
    </row>
    <row r="305" spans="1:7">
      <c r="A305">
        <v>2000</v>
      </c>
      <c r="B305" t="s">
        <v>950</v>
      </c>
      <c r="C305" t="s">
        <v>993</v>
      </c>
      <c r="D305" t="s">
        <v>1027</v>
      </c>
      <c r="E305" t="str">
        <f t="shared" si="4"/>
        <v>1801 TO 2000N</v>
      </c>
      <c r="F305" s="367">
        <v>25255.385999999999</v>
      </c>
      <c r="G305" t="s">
        <v>644</v>
      </c>
    </row>
    <row r="306" spans="1:7">
      <c r="A306">
        <v>2000</v>
      </c>
      <c r="B306" t="s">
        <v>954</v>
      </c>
      <c r="C306" t="s">
        <v>995</v>
      </c>
      <c r="D306" t="s">
        <v>1027</v>
      </c>
      <c r="E306" t="str">
        <f t="shared" si="4"/>
        <v>1801 TO 2000N</v>
      </c>
      <c r="F306" s="367">
        <v>18085.400000000001</v>
      </c>
      <c r="G306" t="s">
        <v>644</v>
      </c>
    </row>
    <row r="307" spans="1:7">
      <c r="A307">
        <v>2000</v>
      </c>
      <c r="B307" t="s">
        <v>1251</v>
      </c>
      <c r="C307" t="s">
        <v>1336</v>
      </c>
      <c r="D307" t="s">
        <v>1027</v>
      </c>
      <c r="E307" t="str">
        <f t="shared" si="4"/>
        <v>1801 TO 2000N</v>
      </c>
      <c r="F307" s="367">
        <v>29170</v>
      </c>
      <c r="G307" t="s">
        <v>644</v>
      </c>
    </row>
    <row r="308" spans="1:7">
      <c r="A308">
        <v>2000</v>
      </c>
      <c r="B308" t="s">
        <v>1252</v>
      </c>
      <c r="C308" t="s">
        <v>1339</v>
      </c>
      <c r="D308" t="s">
        <v>1027</v>
      </c>
      <c r="E308" t="str">
        <f t="shared" si="4"/>
        <v>1801 TO 2000N</v>
      </c>
      <c r="F308" s="367">
        <v>35004</v>
      </c>
      <c r="G308" t="s">
        <v>644</v>
      </c>
    </row>
    <row r="309" spans="1:7">
      <c r="A309">
        <v>2000</v>
      </c>
      <c r="B309" t="s">
        <v>1253</v>
      </c>
      <c r="C309" t="s">
        <v>1377</v>
      </c>
      <c r="D309" t="s">
        <v>1027</v>
      </c>
      <c r="E309" t="str">
        <f t="shared" si="4"/>
        <v>1801 TO 2000N</v>
      </c>
      <c r="F309" s="367">
        <v>37659.636800000007</v>
      </c>
      <c r="G309" t="s">
        <v>644</v>
      </c>
    </row>
    <row r="310" spans="1:7">
      <c r="A310">
        <v>2000</v>
      </c>
      <c r="B310" t="s">
        <v>1250</v>
      </c>
      <c r="C310" t="s">
        <v>1400</v>
      </c>
      <c r="D310" t="s">
        <v>1027</v>
      </c>
      <c r="E310" t="str">
        <f t="shared" si="4"/>
        <v>1801 TO 2000N</v>
      </c>
      <c r="F310" s="367">
        <v>21540.2948</v>
      </c>
      <c r="G310" t="s">
        <v>644</v>
      </c>
    </row>
    <row r="311" spans="1:7">
      <c r="A311">
        <v>2000</v>
      </c>
      <c r="B311" t="s">
        <v>1258</v>
      </c>
      <c r="C311" t="s">
        <v>1430</v>
      </c>
      <c r="D311" t="s">
        <v>1027</v>
      </c>
      <c r="E311" t="str">
        <f t="shared" si="4"/>
        <v>1801 TO 2000N</v>
      </c>
      <c r="F311" s="367">
        <v>40838</v>
      </c>
      <c r="G311" t="s">
        <v>644</v>
      </c>
    </row>
    <row r="312" spans="1:7">
      <c r="A312">
        <v>2000</v>
      </c>
      <c r="B312" t="s">
        <v>1165</v>
      </c>
      <c r="C312" t="s">
        <v>1438</v>
      </c>
      <c r="D312" t="s">
        <v>1027</v>
      </c>
      <c r="E312" t="str">
        <f t="shared" si="4"/>
        <v>1801 TO 2000N</v>
      </c>
      <c r="F312" s="367">
        <v>36517.339599999999</v>
      </c>
      <c r="G312" t="s">
        <v>644</v>
      </c>
    </row>
    <row r="313" spans="1:7">
      <c r="A313">
        <v>2000</v>
      </c>
      <c r="B313" t="s">
        <v>1271</v>
      </c>
      <c r="C313" t="s">
        <v>1451</v>
      </c>
      <c r="D313" t="s">
        <v>1027</v>
      </c>
      <c r="E313" t="str">
        <f t="shared" si="4"/>
        <v>1801 TO 2000N</v>
      </c>
      <c r="F313" s="367">
        <v>30377.637999999999</v>
      </c>
      <c r="G313" t="s">
        <v>644</v>
      </c>
    </row>
    <row r="314" spans="1:7">
      <c r="A314">
        <v>2010</v>
      </c>
      <c r="B314" t="s">
        <v>367</v>
      </c>
      <c r="C314" t="s">
        <v>336</v>
      </c>
      <c r="D314" t="s">
        <v>1028</v>
      </c>
      <c r="E314" t="str">
        <f t="shared" si="4"/>
        <v>2001 TO 2500N</v>
      </c>
      <c r="F314" s="367">
        <v>39321.160000000003</v>
      </c>
      <c r="G314" t="s">
        <v>644</v>
      </c>
    </row>
    <row r="315" spans="1:7">
      <c r="A315">
        <v>2017</v>
      </c>
      <c r="B315" t="s">
        <v>1254</v>
      </c>
      <c r="C315" t="s">
        <v>1440</v>
      </c>
      <c r="D315" t="s">
        <v>1028</v>
      </c>
      <c r="E315" t="str">
        <f t="shared" si="4"/>
        <v>2001 TO 2500N</v>
      </c>
      <c r="F315" s="367">
        <v>22154.031600000002</v>
      </c>
      <c r="G315" t="s">
        <v>644</v>
      </c>
    </row>
    <row r="316" spans="1:7">
      <c r="A316">
        <v>2024</v>
      </c>
      <c r="B316" t="s">
        <v>365</v>
      </c>
      <c r="C316" t="s">
        <v>366</v>
      </c>
      <c r="D316" t="s">
        <v>1028</v>
      </c>
      <c r="E316" t="str">
        <f t="shared" si="4"/>
        <v>2001 TO 2500N</v>
      </c>
      <c r="F316" s="367">
        <v>42004.800000000003</v>
      </c>
      <c r="G316" t="s">
        <v>644</v>
      </c>
    </row>
    <row r="317" spans="1:7">
      <c r="A317">
        <v>2039</v>
      </c>
      <c r="B317" t="s">
        <v>95</v>
      </c>
      <c r="C317" t="s">
        <v>96</v>
      </c>
      <c r="D317" t="s">
        <v>1028</v>
      </c>
      <c r="E317" t="str">
        <f t="shared" si="4"/>
        <v>2001 TO 2500N</v>
      </c>
      <c r="F317" s="367">
        <v>52506</v>
      </c>
      <c r="G317" t="s">
        <v>644</v>
      </c>
    </row>
    <row r="318" spans="1:7">
      <c r="A318">
        <v>2060</v>
      </c>
      <c r="B318" t="s">
        <v>339</v>
      </c>
      <c r="C318" t="s">
        <v>340</v>
      </c>
      <c r="D318" t="s">
        <v>1028</v>
      </c>
      <c r="E318" t="str">
        <f t="shared" si="4"/>
        <v>2001 TO 2500N</v>
      </c>
      <c r="F318" s="367">
        <v>19375.880799999999</v>
      </c>
      <c r="G318" t="s">
        <v>644</v>
      </c>
    </row>
    <row r="319" spans="1:7">
      <c r="A319">
        <v>2060</v>
      </c>
      <c r="B319" t="s">
        <v>326</v>
      </c>
      <c r="C319" t="s">
        <v>327</v>
      </c>
      <c r="D319" t="s">
        <v>1028</v>
      </c>
      <c r="E319" t="str">
        <f t="shared" si="4"/>
        <v>2001 TO 2500N</v>
      </c>
      <c r="F319" s="367">
        <v>4492.18</v>
      </c>
      <c r="G319" t="s">
        <v>644</v>
      </c>
    </row>
    <row r="320" spans="1:7">
      <c r="A320">
        <v>2061</v>
      </c>
      <c r="B320" t="s">
        <v>347</v>
      </c>
      <c r="C320" t="s">
        <v>348</v>
      </c>
      <c r="D320" t="s">
        <v>1028</v>
      </c>
      <c r="E320" t="str">
        <f t="shared" si="4"/>
        <v>2001 TO 2500N</v>
      </c>
      <c r="F320" s="367">
        <v>33253.800000000003</v>
      </c>
      <c r="G320" t="s">
        <v>644</v>
      </c>
    </row>
    <row r="321" spans="1:7">
      <c r="A321">
        <v>2085</v>
      </c>
      <c r="B321" t="s">
        <v>479</v>
      </c>
      <c r="C321" t="s">
        <v>480</v>
      </c>
      <c r="D321" t="s">
        <v>1028</v>
      </c>
      <c r="E321" t="str">
        <f t="shared" si="4"/>
        <v>2001 TO 2500N</v>
      </c>
      <c r="F321" s="367">
        <v>42513.524799999999</v>
      </c>
      <c r="G321" t="s">
        <v>644</v>
      </c>
    </row>
    <row r="322" spans="1:7">
      <c r="A322">
        <v>2100</v>
      </c>
      <c r="B322" t="s">
        <v>500</v>
      </c>
      <c r="C322" t="s">
        <v>501</v>
      </c>
      <c r="D322" t="s">
        <v>1028</v>
      </c>
      <c r="E322" t="str">
        <f t="shared" si="4"/>
        <v>2001 TO 2500N</v>
      </c>
      <c r="F322" s="367">
        <v>42004.800000000003</v>
      </c>
      <c r="G322" t="s">
        <v>644</v>
      </c>
    </row>
    <row r="323" spans="1:7">
      <c r="A323">
        <v>2100</v>
      </c>
      <c r="B323" t="s">
        <v>200</v>
      </c>
      <c r="C323" t="s">
        <v>201</v>
      </c>
      <c r="D323" t="s">
        <v>1028</v>
      </c>
      <c r="E323" t="str">
        <f t="shared" ref="E323:E386" si="5">CONCATENATE(D323,G323)</f>
        <v>2001 TO 2500N</v>
      </c>
      <c r="F323" s="367">
        <v>25086.2</v>
      </c>
      <c r="G323" t="s">
        <v>644</v>
      </c>
    </row>
    <row r="324" spans="1:7">
      <c r="A324">
        <v>2100</v>
      </c>
      <c r="B324" t="s">
        <v>330</v>
      </c>
      <c r="C324" t="s">
        <v>331</v>
      </c>
      <c r="D324" t="s">
        <v>1028</v>
      </c>
      <c r="E324" t="str">
        <f t="shared" si="5"/>
        <v>2001 TO 2500N</v>
      </c>
      <c r="F324" s="367">
        <v>24036.080000000002</v>
      </c>
      <c r="G324" t="s">
        <v>644</v>
      </c>
    </row>
    <row r="325" spans="1:7">
      <c r="A325">
        <v>2100</v>
      </c>
      <c r="B325" t="s">
        <v>937</v>
      </c>
      <c r="C325" t="s">
        <v>1312</v>
      </c>
      <c r="D325" t="s">
        <v>1028</v>
      </c>
      <c r="E325" t="str">
        <f t="shared" si="5"/>
        <v>2001 TO 2500N</v>
      </c>
      <c r="F325" s="367">
        <v>17502</v>
      </c>
      <c r="G325" t="s">
        <v>644</v>
      </c>
    </row>
    <row r="326" spans="1:7">
      <c r="A326">
        <v>2100</v>
      </c>
      <c r="B326" t="s">
        <v>1259</v>
      </c>
      <c r="C326" t="s">
        <v>1356</v>
      </c>
      <c r="D326" t="s">
        <v>1028</v>
      </c>
      <c r="E326" t="str">
        <f t="shared" si="5"/>
        <v>2001 TO 2500N</v>
      </c>
      <c r="F326" s="367">
        <v>28003.200000000001</v>
      </c>
      <c r="G326" t="s">
        <v>644</v>
      </c>
    </row>
    <row r="327" spans="1:7">
      <c r="A327">
        <v>2110</v>
      </c>
      <c r="B327" t="s">
        <v>1260</v>
      </c>
      <c r="C327" t="s">
        <v>1350</v>
      </c>
      <c r="D327" t="s">
        <v>1028</v>
      </c>
      <c r="E327" t="str">
        <f t="shared" si="5"/>
        <v>2001 TO 2500N</v>
      </c>
      <c r="F327" s="367">
        <v>41717.767200000002</v>
      </c>
      <c r="G327" t="s">
        <v>644</v>
      </c>
    </row>
    <row r="328" spans="1:7">
      <c r="A328">
        <v>2123</v>
      </c>
      <c r="B328" t="s">
        <v>1262</v>
      </c>
      <c r="C328" t="s">
        <v>1342</v>
      </c>
      <c r="D328" t="s">
        <v>1028</v>
      </c>
      <c r="E328" t="str">
        <f t="shared" si="5"/>
        <v>2001 TO 2500N</v>
      </c>
      <c r="F328" s="367">
        <v>25722.106</v>
      </c>
      <c r="G328" t="s">
        <v>644</v>
      </c>
    </row>
    <row r="329" spans="1:7">
      <c r="A329">
        <v>2132</v>
      </c>
      <c r="B329" t="s">
        <v>1489</v>
      </c>
      <c r="C329" t="s">
        <v>1352</v>
      </c>
      <c r="D329" t="s">
        <v>1028</v>
      </c>
      <c r="E329" t="str">
        <f t="shared" si="5"/>
        <v>2001 TO 2500N</v>
      </c>
      <c r="F329" s="367">
        <v>23569.360000000001</v>
      </c>
      <c r="G329" t="s">
        <v>644</v>
      </c>
    </row>
    <row r="330" spans="1:7">
      <c r="A330">
        <v>2148</v>
      </c>
      <c r="B330" t="s">
        <v>1166</v>
      </c>
      <c r="C330" t="s">
        <v>1447</v>
      </c>
      <c r="D330" t="s">
        <v>1028</v>
      </c>
      <c r="E330" t="str">
        <f t="shared" si="5"/>
        <v>2001 TO 2500N</v>
      </c>
      <c r="F330" s="367">
        <v>23336</v>
      </c>
      <c r="G330" t="s">
        <v>644</v>
      </c>
    </row>
    <row r="331" spans="1:7">
      <c r="A331">
        <v>2150</v>
      </c>
      <c r="B331" t="s">
        <v>502</v>
      </c>
      <c r="C331" t="s">
        <v>503</v>
      </c>
      <c r="D331" t="s">
        <v>1028</v>
      </c>
      <c r="E331" t="str">
        <f t="shared" si="5"/>
        <v>2001 TO 2500N</v>
      </c>
      <c r="F331" s="367">
        <v>30313.464</v>
      </c>
      <c r="G331" t="s">
        <v>644</v>
      </c>
    </row>
    <row r="332" spans="1:7">
      <c r="A332">
        <v>2175</v>
      </c>
      <c r="B332" t="s">
        <v>1264</v>
      </c>
      <c r="C332" t="s">
        <v>1310</v>
      </c>
      <c r="D332" t="s">
        <v>1028</v>
      </c>
      <c r="E332" t="str">
        <f t="shared" si="5"/>
        <v>2001 TO 2500N</v>
      </c>
      <c r="F332" s="367">
        <v>25904.126799999998</v>
      </c>
      <c r="G332" t="s">
        <v>644</v>
      </c>
    </row>
    <row r="333" spans="1:7">
      <c r="A333">
        <v>2180</v>
      </c>
      <c r="B333" t="s">
        <v>622</v>
      </c>
      <c r="C333" t="s">
        <v>623</v>
      </c>
      <c r="D333" t="s">
        <v>1028</v>
      </c>
      <c r="E333" t="str">
        <f t="shared" si="5"/>
        <v>2001 TO 2500N</v>
      </c>
      <c r="F333" s="367">
        <v>40838</v>
      </c>
      <c r="G333" t="s">
        <v>644</v>
      </c>
    </row>
    <row r="334" spans="1:7">
      <c r="A334">
        <v>2190</v>
      </c>
      <c r="B334" t="s">
        <v>1266</v>
      </c>
      <c r="C334" t="s">
        <v>1344</v>
      </c>
      <c r="D334" t="s">
        <v>1028</v>
      </c>
      <c r="E334" t="str">
        <f t="shared" si="5"/>
        <v>2001 TO 2500N</v>
      </c>
      <c r="F334" s="367">
        <v>44338.400000000001</v>
      </c>
      <c r="G334" t="s">
        <v>644</v>
      </c>
    </row>
    <row r="335" spans="1:7">
      <c r="A335">
        <v>2200</v>
      </c>
      <c r="B335" t="s">
        <v>620</v>
      </c>
      <c r="C335" t="s">
        <v>621</v>
      </c>
      <c r="D335" t="s">
        <v>1028</v>
      </c>
      <c r="E335" t="str">
        <f t="shared" si="5"/>
        <v>2001 TO 2500N</v>
      </c>
      <c r="F335" s="367">
        <v>20970.896400000001</v>
      </c>
      <c r="G335" t="s">
        <v>644</v>
      </c>
    </row>
    <row r="336" spans="1:7">
      <c r="A336">
        <v>2200</v>
      </c>
      <c r="B336" t="s">
        <v>212</v>
      </c>
      <c r="C336" t="s">
        <v>213</v>
      </c>
      <c r="D336" t="s">
        <v>1028</v>
      </c>
      <c r="E336" t="str">
        <f t="shared" si="5"/>
        <v>2001 TO 2500N</v>
      </c>
      <c r="F336" s="367">
        <v>23336</v>
      </c>
      <c r="G336" t="s">
        <v>644</v>
      </c>
    </row>
    <row r="337" spans="1:7">
      <c r="A337">
        <v>2200</v>
      </c>
      <c r="B337" t="s">
        <v>615</v>
      </c>
      <c r="C337" t="s">
        <v>616</v>
      </c>
      <c r="D337" t="s">
        <v>1028</v>
      </c>
      <c r="E337" t="str">
        <f t="shared" si="5"/>
        <v>2001 TO 2500N</v>
      </c>
      <c r="F337" s="367">
        <v>3464.2291999999998</v>
      </c>
      <c r="G337" t="s">
        <v>644</v>
      </c>
    </row>
    <row r="338" spans="1:7">
      <c r="A338">
        <v>2200</v>
      </c>
      <c r="B338" t="s">
        <v>370</v>
      </c>
      <c r="C338" t="s">
        <v>371</v>
      </c>
      <c r="D338" t="s">
        <v>1028</v>
      </c>
      <c r="E338" t="str">
        <f t="shared" si="5"/>
        <v>2001 TO 2500N</v>
      </c>
      <c r="F338" s="367">
        <v>44338.400000000001</v>
      </c>
      <c r="G338" t="s">
        <v>644</v>
      </c>
    </row>
    <row r="339" spans="1:7">
      <c r="A339">
        <v>2200</v>
      </c>
      <c r="B339" t="s">
        <v>354</v>
      </c>
      <c r="C339" t="s">
        <v>355</v>
      </c>
      <c r="D339" t="s">
        <v>1028</v>
      </c>
      <c r="E339" t="str">
        <f t="shared" si="5"/>
        <v>2001 TO 2500N</v>
      </c>
      <c r="F339" s="367">
        <v>28003.200000000001</v>
      </c>
      <c r="G339" t="s">
        <v>644</v>
      </c>
    </row>
    <row r="340" spans="1:7">
      <c r="A340">
        <v>2200</v>
      </c>
      <c r="B340" t="s">
        <v>184</v>
      </c>
      <c r="C340" t="s">
        <v>185</v>
      </c>
      <c r="D340" t="s">
        <v>1028</v>
      </c>
      <c r="E340" t="str">
        <f t="shared" si="5"/>
        <v>2001 TO 2500N</v>
      </c>
      <c r="F340" s="367">
        <v>23048.967199999999</v>
      </c>
      <c r="G340" t="s">
        <v>644</v>
      </c>
    </row>
    <row r="341" spans="1:7">
      <c r="A341">
        <v>2200</v>
      </c>
      <c r="B341" t="s">
        <v>181</v>
      </c>
      <c r="C341" t="s">
        <v>182</v>
      </c>
      <c r="D341" t="s">
        <v>1028</v>
      </c>
      <c r="E341" t="str">
        <f t="shared" si="5"/>
        <v>2001 TO 2500N</v>
      </c>
      <c r="F341" s="367">
        <v>22817.9408</v>
      </c>
      <c r="G341" t="s">
        <v>644</v>
      </c>
    </row>
    <row r="342" spans="1:7">
      <c r="A342">
        <v>2200</v>
      </c>
      <c r="B342" t="s">
        <v>196</v>
      </c>
      <c r="C342" t="s">
        <v>197</v>
      </c>
      <c r="D342" t="s">
        <v>1028</v>
      </c>
      <c r="E342" t="str">
        <f t="shared" si="5"/>
        <v>2001 TO 2500N</v>
      </c>
      <c r="F342" s="367">
        <v>29170</v>
      </c>
      <c r="G342" t="s">
        <v>644</v>
      </c>
    </row>
    <row r="343" spans="1:7">
      <c r="A343">
        <v>2200</v>
      </c>
      <c r="B343" t="s">
        <v>630</v>
      </c>
      <c r="C343" t="s">
        <v>631</v>
      </c>
      <c r="D343" t="s">
        <v>1028</v>
      </c>
      <c r="E343" t="str">
        <f t="shared" si="5"/>
        <v>2001 TO 2500N</v>
      </c>
      <c r="F343" s="367">
        <v>69806.143599999996</v>
      </c>
      <c r="G343" t="s">
        <v>644</v>
      </c>
    </row>
    <row r="344" spans="1:7">
      <c r="A344">
        <v>2200</v>
      </c>
      <c r="B344" t="s">
        <v>202</v>
      </c>
      <c r="C344" t="s">
        <v>203</v>
      </c>
      <c r="D344" t="s">
        <v>1028</v>
      </c>
      <c r="E344" t="str">
        <f t="shared" si="5"/>
        <v>2001 TO 2500N</v>
      </c>
      <c r="F344" s="367">
        <v>65340.800000000003</v>
      </c>
      <c r="G344" t="s">
        <v>644</v>
      </c>
    </row>
    <row r="345" spans="1:7">
      <c r="A345">
        <v>2200</v>
      </c>
      <c r="B345" t="s">
        <v>476</v>
      </c>
      <c r="C345" t="s">
        <v>477</v>
      </c>
      <c r="D345" t="s">
        <v>1028</v>
      </c>
      <c r="E345" t="str">
        <f t="shared" si="5"/>
        <v>2001 TO 2500N</v>
      </c>
      <c r="F345" s="367">
        <v>35613.069600000003</v>
      </c>
      <c r="G345" t="s">
        <v>644</v>
      </c>
    </row>
    <row r="346" spans="1:7">
      <c r="A346">
        <v>2200</v>
      </c>
      <c r="B346" t="s">
        <v>1267</v>
      </c>
      <c r="C346" t="s">
        <v>1353</v>
      </c>
      <c r="D346" t="s">
        <v>1028</v>
      </c>
      <c r="E346" t="str">
        <f t="shared" si="5"/>
        <v>2001 TO 2500N</v>
      </c>
      <c r="F346" s="367">
        <v>23569.360000000001</v>
      </c>
      <c r="G346" t="s">
        <v>644</v>
      </c>
    </row>
    <row r="347" spans="1:7">
      <c r="A347">
        <v>2211</v>
      </c>
      <c r="B347" t="s">
        <v>1261</v>
      </c>
      <c r="C347" t="s">
        <v>1443</v>
      </c>
      <c r="D347" t="s">
        <v>1028</v>
      </c>
      <c r="E347" t="str">
        <f t="shared" si="5"/>
        <v>2001 TO 2500N</v>
      </c>
      <c r="F347" s="367">
        <v>54839.6</v>
      </c>
      <c r="G347" t="s">
        <v>644</v>
      </c>
    </row>
    <row r="348" spans="1:7">
      <c r="A348">
        <v>2226</v>
      </c>
      <c r="B348" t="s">
        <v>207</v>
      </c>
      <c r="C348" t="s">
        <v>208</v>
      </c>
      <c r="D348" t="s">
        <v>1028</v>
      </c>
      <c r="E348" t="str">
        <f t="shared" si="5"/>
        <v>2001 TO 2500N</v>
      </c>
      <c r="F348" s="367">
        <v>45505.2</v>
      </c>
      <c r="G348" t="s">
        <v>644</v>
      </c>
    </row>
    <row r="349" spans="1:7">
      <c r="A349">
        <v>2250</v>
      </c>
      <c r="B349" t="s">
        <v>496</v>
      </c>
      <c r="C349" t="s">
        <v>497</v>
      </c>
      <c r="D349" t="s">
        <v>1028</v>
      </c>
      <c r="E349" t="str">
        <f t="shared" si="5"/>
        <v>2001 TO 2500N</v>
      </c>
      <c r="F349" s="367">
        <v>87510</v>
      </c>
      <c r="G349" t="s">
        <v>644</v>
      </c>
    </row>
    <row r="350" spans="1:7">
      <c r="A350">
        <v>2250</v>
      </c>
      <c r="B350" t="s">
        <v>481</v>
      </c>
      <c r="C350" t="s">
        <v>482</v>
      </c>
      <c r="D350" t="s">
        <v>1028</v>
      </c>
      <c r="E350" t="str">
        <f t="shared" si="5"/>
        <v>2001 TO 2500N</v>
      </c>
      <c r="F350" s="367">
        <v>40838</v>
      </c>
      <c r="G350" t="s">
        <v>644</v>
      </c>
    </row>
    <row r="351" spans="1:7">
      <c r="A351">
        <v>2264</v>
      </c>
      <c r="B351" t="s">
        <v>187</v>
      </c>
      <c r="C351" t="s">
        <v>188</v>
      </c>
      <c r="D351" t="s">
        <v>1028</v>
      </c>
      <c r="E351" t="str">
        <f t="shared" si="5"/>
        <v>2001 TO 2500N</v>
      </c>
      <c r="F351" s="367">
        <v>32980.768799999998</v>
      </c>
      <c r="G351" t="s">
        <v>644</v>
      </c>
    </row>
    <row r="352" spans="1:7">
      <c r="A352">
        <v>2288</v>
      </c>
      <c r="B352" t="s">
        <v>632</v>
      </c>
      <c r="C352" t="s">
        <v>633</v>
      </c>
      <c r="D352" t="s">
        <v>1028</v>
      </c>
      <c r="E352" t="str">
        <f t="shared" si="5"/>
        <v>2001 TO 2500N</v>
      </c>
      <c r="F352" s="367">
        <v>50721.962800000001</v>
      </c>
      <c r="G352" t="s">
        <v>644</v>
      </c>
    </row>
    <row r="353" spans="1:7">
      <c r="A353">
        <v>2300</v>
      </c>
      <c r="B353" t="s">
        <v>490</v>
      </c>
      <c r="C353" t="s">
        <v>491</v>
      </c>
      <c r="D353" t="s">
        <v>1028</v>
      </c>
      <c r="E353" t="str">
        <f t="shared" si="5"/>
        <v>2001 TO 2500N</v>
      </c>
      <c r="F353" s="367">
        <v>35004</v>
      </c>
      <c r="G353" t="s">
        <v>644</v>
      </c>
    </row>
    <row r="354" spans="1:7">
      <c r="A354">
        <v>2300</v>
      </c>
      <c r="B354" t="s">
        <v>101</v>
      </c>
      <c r="C354" t="s">
        <v>102</v>
      </c>
      <c r="D354" t="s">
        <v>1028</v>
      </c>
      <c r="E354" t="str">
        <f t="shared" si="5"/>
        <v>2001 TO 2500N</v>
      </c>
      <c r="F354" s="367">
        <v>94160.76</v>
      </c>
      <c r="G354" t="s">
        <v>644</v>
      </c>
    </row>
    <row r="355" spans="1:7">
      <c r="A355">
        <v>2300</v>
      </c>
      <c r="B355" t="s">
        <v>360</v>
      </c>
      <c r="C355" t="s">
        <v>361</v>
      </c>
      <c r="D355" t="s">
        <v>1028</v>
      </c>
      <c r="E355" t="str">
        <f t="shared" si="5"/>
        <v>2001 TO 2500N</v>
      </c>
      <c r="F355" s="367">
        <v>29170</v>
      </c>
      <c r="G355" t="s">
        <v>644</v>
      </c>
    </row>
    <row r="356" spans="1:7">
      <c r="A356">
        <v>2300</v>
      </c>
      <c r="B356" t="s">
        <v>332</v>
      </c>
      <c r="C356" t="s">
        <v>333</v>
      </c>
      <c r="D356" t="s">
        <v>1028</v>
      </c>
      <c r="E356" t="str">
        <f t="shared" si="5"/>
        <v>2001 TO 2500N</v>
      </c>
      <c r="F356" s="367">
        <v>12834.8</v>
      </c>
      <c r="G356" t="s">
        <v>644</v>
      </c>
    </row>
    <row r="357" spans="1:7">
      <c r="A357">
        <v>2300</v>
      </c>
      <c r="B357" t="s">
        <v>838</v>
      </c>
      <c r="C357" t="s">
        <v>1004</v>
      </c>
      <c r="D357" t="s">
        <v>1028</v>
      </c>
      <c r="E357" t="str">
        <f t="shared" si="5"/>
        <v>2001 TO 2500N</v>
      </c>
      <c r="F357" s="367">
        <v>110158.7548</v>
      </c>
      <c r="G357" t="s">
        <v>644</v>
      </c>
    </row>
    <row r="358" spans="1:7">
      <c r="A358">
        <v>2300</v>
      </c>
      <c r="B358" t="s">
        <v>962</v>
      </c>
      <c r="C358" t="s">
        <v>992</v>
      </c>
      <c r="D358" t="s">
        <v>1028</v>
      </c>
      <c r="E358" t="str">
        <f t="shared" si="5"/>
        <v>2001 TO 2500N</v>
      </c>
      <c r="F358" s="367">
        <v>22491.236799999999</v>
      </c>
      <c r="G358" t="s">
        <v>644</v>
      </c>
    </row>
    <row r="359" spans="1:7">
      <c r="A359">
        <v>2300</v>
      </c>
      <c r="B359" t="s">
        <v>967</v>
      </c>
      <c r="C359" t="s">
        <v>968</v>
      </c>
      <c r="D359" t="s">
        <v>1028</v>
      </c>
      <c r="E359" t="str">
        <f t="shared" si="5"/>
        <v>2001 TO 2500N</v>
      </c>
      <c r="F359" s="367">
        <v>79893.1296</v>
      </c>
      <c r="G359" t="s">
        <v>644</v>
      </c>
    </row>
    <row r="360" spans="1:7">
      <c r="A360">
        <v>2314</v>
      </c>
      <c r="B360" t="s">
        <v>1199</v>
      </c>
      <c r="C360" t="s">
        <v>1378</v>
      </c>
      <c r="D360" t="s">
        <v>1028</v>
      </c>
      <c r="E360" t="str">
        <f t="shared" si="5"/>
        <v>2001 TO 2500N</v>
      </c>
      <c r="F360" s="367">
        <v>33837.199999999997</v>
      </c>
      <c r="G360" t="s">
        <v>644</v>
      </c>
    </row>
    <row r="361" spans="1:7">
      <c r="A361">
        <v>2359</v>
      </c>
      <c r="B361" t="s">
        <v>1273</v>
      </c>
      <c r="C361" t="s">
        <v>1328</v>
      </c>
      <c r="D361" t="s">
        <v>1028</v>
      </c>
      <c r="E361" t="str">
        <f t="shared" si="5"/>
        <v>2001 TO 2500N</v>
      </c>
      <c r="F361" s="367">
        <v>52506</v>
      </c>
      <c r="G361" t="s">
        <v>644</v>
      </c>
    </row>
    <row r="362" spans="1:7">
      <c r="A362">
        <v>2361</v>
      </c>
      <c r="B362" t="s">
        <v>1274</v>
      </c>
      <c r="C362" t="s">
        <v>1327</v>
      </c>
      <c r="D362" t="s">
        <v>1028</v>
      </c>
      <c r="E362" t="str">
        <f t="shared" si="5"/>
        <v>2001 TO 2500N</v>
      </c>
      <c r="F362" s="367">
        <v>41769.106400000004</v>
      </c>
      <c r="G362" t="s">
        <v>644</v>
      </c>
    </row>
    <row r="363" spans="1:7">
      <c r="A363">
        <v>2362</v>
      </c>
      <c r="B363" t="s">
        <v>190</v>
      </c>
      <c r="C363" t="s">
        <v>191</v>
      </c>
      <c r="D363" t="s">
        <v>1028</v>
      </c>
      <c r="E363" t="str">
        <f t="shared" si="5"/>
        <v>2001 TO 2500N</v>
      </c>
      <c r="F363" s="367">
        <v>41707.266000000003</v>
      </c>
      <c r="G363" t="s">
        <v>644</v>
      </c>
    </row>
    <row r="364" spans="1:7">
      <c r="A364">
        <v>2365</v>
      </c>
      <c r="B364" t="s">
        <v>1275</v>
      </c>
      <c r="C364" t="s">
        <v>1311</v>
      </c>
      <c r="D364" t="s">
        <v>1028</v>
      </c>
      <c r="E364" t="str">
        <f t="shared" si="5"/>
        <v>2001 TO 2500N</v>
      </c>
      <c r="F364" s="367">
        <v>35004</v>
      </c>
      <c r="G364" t="s">
        <v>644</v>
      </c>
    </row>
    <row r="365" spans="1:7">
      <c r="A365">
        <v>2371</v>
      </c>
      <c r="B365" t="s">
        <v>492</v>
      </c>
      <c r="C365" t="s">
        <v>493</v>
      </c>
      <c r="D365" t="s">
        <v>1028</v>
      </c>
      <c r="E365" t="str">
        <f t="shared" si="5"/>
        <v>2001 TO 2500N</v>
      </c>
      <c r="F365" s="367">
        <v>55594.5196</v>
      </c>
      <c r="G365" t="s">
        <v>644</v>
      </c>
    </row>
    <row r="366" spans="1:7">
      <c r="A366">
        <v>2400</v>
      </c>
      <c r="B366" t="s">
        <v>498</v>
      </c>
      <c r="C366" t="s">
        <v>499</v>
      </c>
      <c r="D366" t="s">
        <v>1028</v>
      </c>
      <c r="E366" t="str">
        <f t="shared" si="5"/>
        <v>2001 TO 2500N</v>
      </c>
      <c r="F366" s="367">
        <v>82831.131999999998</v>
      </c>
      <c r="G366" t="s">
        <v>644</v>
      </c>
    </row>
    <row r="367" spans="1:7">
      <c r="A367">
        <v>2400</v>
      </c>
      <c r="B367" t="s">
        <v>504</v>
      </c>
      <c r="C367" t="s">
        <v>505</v>
      </c>
      <c r="D367" t="s">
        <v>1028</v>
      </c>
      <c r="E367" t="str">
        <f t="shared" si="5"/>
        <v>2001 TO 2500N</v>
      </c>
      <c r="F367" s="367">
        <v>45464.362000000001</v>
      </c>
      <c r="G367" t="s">
        <v>644</v>
      </c>
    </row>
    <row r="368" spans="1:7">
      <c r="A368">
        <v>2400</v>
      </c>
      <c r="B368" t="s">
        <v>488</v>
      </c>
      <c r="C368" t="s">
        <v>489</v>
      </c>
      <c r="D368" t="s">
        <v>1028</v>
      </c>
      <c r="E368" t="str">
        <f t="shared" si="5"/>
        <v>2001 TO 2500N</v>
      </c>
      <c r="F368" s="367">
        <v>40838</v>
      </c>
      <c r="G368" t="s">
        <v>644</v>
      </c>
    </row>
    <row r="369" spans="1:7">
      <c r="A369">
        <v>2400</v>
      </c>
      <c r="B369" t="s">
        <v>506</v>
      </c>
      <c r="C369" t="s">
        <v>507</v>
      </c>
      <c r="D369" t="s">
        <v>1028</v>
      </c>
      <c r="E369" t="str">
        <f t="shared" si="5"/>
        <v>2001 TO 2500N</v>
      </c>
      <c r="F369" s="367">
        <v>46672</v>
      </c>
      <c r="G369" t="s">
        <v>644</v>
      </c>
    </row>
    <row r="370" spans="1:7">
      <c r="A370">
        <v>2400</v>
      </c>
      <c r="B370" t="s">
        <v>626</v>
      </c>
      <c r="C370" t="s">
        <v>627</v>
      </c>
      <c r="D370" t="s">
        <v>1028</v>
      </c>
      <c r="E370" t="str">
        <f t="shared" si="5"/>
        <v>2001 TO 2500N</v>
      </c>
      <c r="F370" s="367">
        <v>30374.137600000002</v>
      </c>
      <c r="G370" t="s">
        <v>644</v>
      </c>
    </row>
    <row r="371" spans="1:7">
      <c r="A371">
        <v>2400</v>
      </c>
      <c r="B371" t="s">
        <v>363</v>
      </c>
      <c r="C371" t="s">
        <v>364</v>
      </c>
      <c r="D371" t="s">
        <v>1028</v>
      </c>
      <c r="E371" t="str">
        <f t="shared" si="5"/>
        <v>2001 TO 2500N</v>
      </c>
      <c r="F371" s="367">
        <v>24759.495999999999</v>
      </c>
      <c r="G371" t="s">
        <v>644</v>
      </c>
    </row>
    <row r="372" spans="1:7">
      <c r="A372">
        <v>2400</v>
      </c>
      <c r="B372" t="s">
        <v>337</v>
      </c>
      <c r="C372" t="s">
        <v>338</v>
      </c>
      <c r="D372" t="s">
        <v>1028</v>
      </c>
      <c r="E372" t="str">
        <f t="shared" si="5"/>
        <v>2001 TO 2500N</v>
      </c>
      <c r="F372" s="367">
        <v>19252.2</v>
      </c>
      <c r="G372" t="s">
        <v>644</v>
      </c>
    </row>
    <row r="373" spans="1:7">
      <c r="A373">
        <v>2400</v>
      </c>
      <c r="B373" t="s">
        <v>349</v>
      </c>
      <c r="C373" t="s">
        <v>350</v>
      </c>
      <c r="D373" t="s">
        <v>1028</v>
      </c>
      <c r="E373" t="str">
        <f t="shared" si="5"/>
        <v>2001 TO 2500N</v>
      </c>
      <c r="F373" s="367">
        <v>22240.374800000001</v>
      </c>
      <c r="G373" t="s">
        <v>644</v>
      </c>
    </row>
    <row r="374" spans="1:7">
      <c r="A374">
        <v>2400</v>
      </c>
      <c r="B374" t="s">
        <v>483</v>
      </c>
      <c r="C374" t="s">
        <v>484</v>
      </c>
      <c r="D374" t="s">
        <v>1028</v>
      </c>
      <c r="E374" t="str">
        <f t="shared" si="5"/>
        <v>2001 TO 2500N</v>
      </c>
      <c r="F374" s="367">
        <v>35004</v>
      </c>
      <c r="G374" t="s">
        <v>644</v>
      </c>
    </row>
    <row r="375" spans="1:7">
      <c r="A375">
        <v>2400</v>
      </c>
      <c r="B375" t="s">
        <v>485</v>
      </c>
      <c r="C375" t="s">
        <v>486</v>
      </c>
      <c r="D375" t="s">
        <v>1028</v>
      </c>
      <c r="E375" t="str">
        <f t="shared" si="5"/>
        <v>2001 TO 2500N</v>
      </c>
      <c r="F375" s="367">
        <v>35004</v>
      </c>
      <c r="G375" t="s">
        <v>644</v>
      </c>
    </row>
    <row r="376" spans="1:7">
      <c r="A376">
        <v>2400</v>
      </c>
      <c r="B376" t="s">
        <v>1149</v>
      </c>
      <c r="C376" t="s">
        <v>1462</v>
      </c>
      <c r="D376" t="s">
        <v>1028</v>
      </c>
      <c r="E376" t="str">
        <f t="shared" si="5"/>
        <v>2001 TO 2500N</v>
      </c>
      <c r="F376" s="367">
        <v>17922.047999999999</v>
      </c>
      <c r="G376" t="s">
        <v>644</v>
      </c>
    </row>
    <row r="377" spans="1:7">
      <c r="A377">
        <v>2400</v>
      </c>
      <c r="B377" t="s">
        <v>1270</v>
      </c>
      <c r="C377" t="s">
        <v>1473</v>
      </c>
      <c r="D377" t="s">
        <v>1028</v>
      </c>
      <c r="E377" t="str">
        <f t="shared" si="5"/>
        <v>2001 TO 2500N</v>
      </c>
      <c r="F377" s="367">
        <v>36404.160000000003</v>
      </c>
      <c r="G377" t="s">
        <v>644</v>
      </c>
    </row>
    <row r="378" spans="1:7">
      <c r="A378">
        <v>2425</v>
      </c>
      <c r="B378" t="s">
        <v>528</v>
      </c>
      <c r="C378" t="s">
        <v>529</v>
      </c>
      <c r="D378" t="s">
        <v>1028</v>
      </c>
      <c r="E378" t="str">
        <f t="shared" si="5"/>
        <v>2001 TO 2500N</v>
      </c>
      <c r="F378" s="367">
        <v>25099.034800000001</v>
      </c>
      <c r="G378" t="s">
        <v>644</v>
      </c>
    </row>
    <row r="379" spans="1:7">
      <c r="A379">
        <v>2445</v>
      </c>
      <c r="B379" t="s">
        <v>1277</v>
      </c>
      <c r="C379" t="s">
        <v>170</v>
      </c>
      <c r="D379" t="s">
        <v>1028</v>
      </c>
      <c r="E379" t="str">
        <f t="shared" si="5"/>
        <v>2001 TO 2500N</v>
      </c>
      <c r="F379" s="367">
        <v>11668</v>
      </c>
      <c r="G379" t="s">
        <v>644</v>
      </c>
    </row>
    <row r="380" spans="1:7">
      <c r="A380">
        <v>2450</v>
      </c>
      <c r="B380" t="s">
        <v>510</v>
      </c>
      <c r="C380" t="s">
        <v>511</v>
      </c>
      <c r="D380" t="s">
        <v>1028</v>
      </c>
      <c r="E380" t="str">
        <f t="shared" si="5"/>
        <v>2001 TO 2500N</v>
      </c>
      <c r="F380" s="367">
        <v>51922.6</v>
      </c>
      <c r="G380" t="s">
        <v>644</v>
      </c>
    </row>
    <row r="381" spans="1:7">
      <c r="A381">
        <v>2476</v>
      </c>
      <c r="B381" t="s">
        <v>1278</v>
      </c>
      <c r="C381" t="s">
        <v>1437</v>
      </c>
      <c r="D381" t="s">
        <v>1028</v>
      </c>
      <c r="E381" t="str">
        <f t="shared" si="5"/>
        <v>2001 TO 2500N</v>
      </c>
      <c r="F381" s="367">
        <v>46784.012799999997</v>
      </c>
      <c r="G381" t="s">
        <v>644</v>
      </c>
    </row>
    <row r="382" spans="1:7">
      <c r="A382">
        <v>2480</v>
      </c>
      <c r="B382" t="s">
        <v>973</v>
      </c>
      <c r="C382" t="s">
        <v>974</v>
      </c>
      <c r="D382" t="s">
        <v>1028</v>
      </c>
      <c r="E382" t="str">
        <f t="shared" si="5"/>
        <v>2001 TO 2500N</v>
      </c>
      <c r="F382" s="367">
        <v>33642.344400000002</v>
      </c>
      <c r="G382" t="s">
        <v>644</v>
      </c>
    </row>
    <row r="383" spans="1:7">
      <c r="A383">
        <v>2500</v>
      </c>
      <c r="B383" t="s">
        <v>204</v>
      </c>
      <c r="C383" t="s">
        <v>205</v>
      </c>
      <c r="D383" t="s">
        <v>1028</v>
      </c>
      <c r="E383" t="str">
        <f t="shared" si="5"/>
        <v>2001 TO 2500N</v>
      </c>
      <c r="F383" s="367">
        <v>39029.46</v>
      </c>
      <c r="G383" t="s">
        <v>644</v>
      </c>
    </row>
    <row r="384" spans="1:7">
      <c r="A384">
        <v>2500</v>
      </c>
      <c r="B384" t="s">
        <v>624</v>
      </c>
      <c r="C384" t="s">
        <v>625</v>
      </c>
      <c r="D384" t="s">
        <v>1028</v>
      </c>
      <c r="E384" t="str">
        <f t="shared" si="5"/>
        <v>2001 TO 2500N</v>
      </c>
      <c r="F384" s="367">
        <v>40085.413999999997</v>
      </c>
      <c r="G384" t="s">
        <v>644</v>
      </c>
    </row>
    <row r="385" spans="1:7">
      <c r="A385">
        <v>2500</v>
      </c>
      <c r="B385" t="s">
        <v>341</v>
      </c>
      <c r="C385" t="s">
        <v>342</v>
      </c>
      <c r="D385" t="s">
        <v>1028</v>
      </c>
      <c r="E385" t="str">
        <f t="shared" si="5"/>
        <v>2001 TO 2500N</v>
      </c>
      <c r="F385" s="367">
        <v>18353.763999999999</v>
      </c>
      <c r="G385" t="s">
        <v>644</v>
      </c>
    </row>
    <row r="386" spans="1:7">
      <c r="A386">
        <v>2500</v>
      </c>
      <c r="B386" t="s">
        <v>508</v>
      </c>
      <c r="C386" t="s">
        <v>509</v>
      </c>
      <c r="D386" t="s">
        <v>1028</v>
      </c>
      <c r="E386" t="str">
        <f t="shared" si="5"/>
        <v>2001 TO 2500N</v>
      </c>
      <c r="F386" s="367">
        <v>105012</v>
      </c>
      <c r="G386" t="s">
        <v>644</v>
      </c>
    </row>
    <row r="387" spans="1:7">
      <c r="A387">
        <v>2500</v>
      </c>
      <c r="B387" t="s">
        <v>356</v>
      </c>
      <c r="C387" t="s">
        <v>357</v>
      </c>
      <c r="D387" t="s">
        <v>1028</v>
      </c>
      <c r="E387" t="str">
        <f t="shared" ref="E387:E450" si="6">CONCATENATE(D387,G387)</f>
        <v>2001 TO 2500N</v>
      </c>
      <c r="F387" s="367">
        <v>17502</v>
      </c>
      <c r="G387" t="s">
        <v>644</v>
      </c>
    </row>
    <row r="388" spans="1:7">
      <c r="A388">
        <v>2500</v>
      </c>
      <c r="B388" t="s">
        <v>368</v>
      </c>
      <c r="C388" t="s">
        <v>369</v>
      </c>
      <c r="D388" t="s">
        <v>1028</v>
      </c>
      <c r="E388" t="str">
        <f t="shared" si="6"/>
        <v>2001 TO 2500N</v>
      </c>
      <c r="F388" s="367">
        <v>43094.591200000003</v>
      </c>
      <c r="G388" t="s">
        <v>644</v>
      </c>
    </row>
    <row r="389" spans="1:7">
      <c r="A389">
        <v>2500</v>
      </c>
      <c r="B389" t="s">
        <v>358</v>
      </c>
      <c r="C389" t="s">
        <v>359</v>
      </c>
      <c r="D389" t="s">
        <v>1028</v>
      </c>
      <c r="E389" t="str">
        <f t="shared" si="6"/>
        <v>2001 TO 2500N</v>
      </c>
      <c r="F389" s="367">
        <v>11668</v>
      </c>
      <c r="G389" t="s">
        <v>644</v>
      </c>
    </row>
    <row r="390" spans="1:7">
      <c r="A390">
        <v>2500</v>
      </c>
      <c r="B390" t="s">
        <v>209</v>
      </c>
      <c r="C390" t="s">
        <v>210</v>
      </c>
      <c r="D390" t="s">
        <v>1028</v>
      </c>
      <c r="E390" t="str">
        <f t="shared" si="6"/>
        <v>2001 TO 2500N</v>
      </c>
      <c r="F390" s="367">
        <v>58310.83</v>
      </c>
      <c r="G390" t="s">
        <v>644</v>
      </c>
    </row>
    <row r="391" spans="1:7">
      <c r="A391">
        <v>2500</v>
      </c>
      <c r="B391" t="s">
        <v>345</v>
      </c>
      <c r="C391" t="s">
        <v>346</v>
      </c>
      <c r="D391" t="s">
        <v>1028</v>
      </c>
      <c r="E391" t="str">
        <f t="shared" si="6"/>
        <v>2001 TO 2500N</v>
      </c>
      <c r="F391" s="367">
        <v>5962.348</v>
      </c>
      <c r="G391" t="s">
        <v>644</v>
      </c>
    </row>
    <row r="392" spans="1:7">
      <c r="A392">
        <v>2500</v>
      </c>
      <c r="B392" t="s">
        <v>99</v>
      </c>
      <c r="C392" t="s">
        <v>100</v>
      </c>
      <c r="D392" t="s">
        <v>1028</v>
      </c>
      <c r="E392" t="str">
        <f t="shared" si="6"/>
        <v>2001 TO 2500N</v>
      </c>
      <c r="F392" s="367">
        <v>67557.72</v>
      </c>
      <c r="G392" t="s">
        <v>644</v>
      </c>
    </row>
    <row r="393" spans="1:7">
      <c r="A393">
        <v>2500</v>
      </c>
      <c r="B393" t="s">
        <v>352</v>
      </c>
      <c r="C393" t="s">
        <v>353</v>
      </c>
      <c r="D393" t="s">
        <v>1028</v>
      </c>
      <c r="E393" t="str">
        <f t="shared" si="6"/>
        <v>2001 TO 2500N</v>
      </c>
      <c r="F393" s="367">
        <v>24764.163199999999</v>
      </c>
      <c r="G393" t="s">
        <v>644</v>
      </c>
    </row>
    <row r="394" spans="1:7">
      <c r="A394">
        <v>2500</v>
      </c>
      <c r="B394" t="s">
        <v>122</v>
      </c>
      <c r="C394" t="s">
        <v>123</v>
      </c>
      <c r="D394" t="s">
        <v>1028</v>
      </c>
      <c r="E394" t="str">
        <f t="shared" si="6"/>
        <v>2001 TO 2500N</v>
      </c>
      <c r="F394" s="367">
        <v>43825.008000000002</v>
      </c>
      <c r="G394" t="s">
        <v>644</v>
      </c>
    </row>
    <row r="395" spans="1:7">
      <c r="A395">
        <v>2500</v>
      </c>
      <c r="B395" t="s">
        <v>343</v>
      </c>
      <c r="C395" t="s">
        <v>344</v>
      </c>
      <c r="D395" t="s">
        <v>1028</v>
      </c>
      <c r="E395" t="str">
        <f t="shared" si="6"/>
        <v>2001 TO 2500N</v>
      </c>
      <c r="F395" s="367">
        <v>26836.400000000001</v>
      </c>
      <c r="G395" t="s">
        <v>644</v>
      </c>
    </row>
    <row r="396" spans="1:7">
      <c r="A396">
        <v>2500</v>
      </c>
      <c r="B396" t="s">
        <v>618</v>
      </c>
      <c r="C396" t="s">
        <v>619</v>
      </c>
      <c r="D396" t="s">
        <v>1028</v>
      </c>
      <c r="E396" t="str">
        <f t="shared" si="6"/>
        <v>2001 TO 2500N</v>
      </c>
      <c r="F396" s="367">
        <v>46672</v>
      </c>
      <c r="G396" t="s">
        <v>644</v>
      </c>
    </row>
    <row r="397" spans="1:7">
      <c r="A397">
        <v>2500</v>
      </c>
      <c r="B397" t="s">
        <v>198</v>
      </c>
      <c r="C397" t="s">
        <v>199</v>
      </c>
      <c r="D397" t="s">
        <v>1028</v>
      </c>
      <c r="E397" t="str">
        <f t="shared" si="6"/>
        <v>2001 TO 2500N</v>
      </c>
      <c r="F397" s="367">
        <v>35004</v>
      </c>
      <c r="G397" t="s">
        <v>644</v>
      </c>
    </row>
    <row r="398" spans="1:7">
      <c r="A398">
        <v>2500</v>
      </c>
      <c r="B398" t="s">
        <v>953</v>
      </c>
      <c r="C398" t="s">
        <v>982</v>
      </c>
      <c r="D398" t="s">
        <v>1028</v>
      </c>
      <c r="E398" t="str">
        <f t="shared" si="6"/>
        <v>2001 TO 2500N</v>
      </c>
      <c r="F398" s="367">
        <v>33837.199999999997</v>
      </c>
      <c r="G398" t="s">
        <v>644</v>
      </c>
    </row>
    <row r="399" spans="1:7">
      <c r="A399">
        <v>2500</v>
      </c>
      <c r="B399" t="s">
        <v>980</v>
      </c>
      <c r="C399" t="s">
        <v>981</v>
      </c>
      <c r="D399" t="s">
        <v>1028</v>
      </c>
      <c r="E399" t="str">
        <f t="shared" si="6"/>
        <v>2001 TO 2500N</v>
      </c>
      <c r="F399" s="367">
        <v>46672</v>
      </c>
      <c r="G399" t="s">
        <v>644</v>
      </c>
    </row>
    <row r="400" spans="1:7">
      <c r="A400">
        <v>2500</v>
      </c>
      <c r="B400" t="s">
        <v>1280</v>
      </c>
      <c r="C400" t="s">
        <v>1321</v>
      </c>
      <c r="D400" t="s">
        <v>1028</v>
      </c>
      <c r="E400" t="str">
        <f t="shared" si="6"/>
        <v>2001 TO 2500N</v>
      </c>
      <c r="F400" s="367">
        <v>46672</v>
      </c>
      <c r="G400" t="s">
        <v>644</v>
      </c>
    </row>
    <row r="401" spans="1:7">
      <c r="A401">
        <v>2500</v>
      </c>
      <c r="B401" t="s">
        <v>1281</v>
      </c>
      <c r="C401" t="s">
        <v>1358</v>
      </c>
      <c r="D401" t="s">
        <v>1028</v>
      </c>
      <c r="E401" t="str">
        <f t="shared" si="6"/>
        <v>2001 TO 2500N</v>
      </c>
      <c r="F401" s="367">
        <v>47165.556400000001</v>
      </c>
      <c r="G401" t="s">
        <v>644</v>
      </c>
    </row>
    <row r="402" spans="1:7">
      <c r="A402">
        <v>2515</v>
      </c>
      <c r="B402" t="s">
        <v>218</v>
      </c>
      <c r="C402" t="s">
        <v>219</v>
      </c>
      <c r="D402" t="s">
        <v>1029</v>
      </c>
      <c r="E402" t="str">
        <f t="shared" si="6"/>
        <v>2501 TO 3000N</v>
      </c>
      <c r="F402" s="367">
        <v>39318.826399999998</v>
      </c>
      <c r="G402" t="s">
        <v>644</v>
      </c>
    </row>
    <row r="403" spans="1:7">
      <c r="A403">
        <v>2550</v>
      </c>
      <c r="B403" t="s">
        <v>1282</v>
      </c>
      <c r="C403" t="s">
        <v>1413</v>
      </c>
      <c r="D403" t="s">
        <v>1029</v>
      </c>
      <c r="E403" t="str">
        <f t="shared" si="6"/>
        <v>2501 TO 3000N</v>
      </c>
      <c r="F403" s="367">
        <v>9344.9012000000002</v>
      </c>
      <c r="G403" t="s">
        <v>644</v>
      </c>
    </row>
    <row r="404" spans="1:7">
      <c r="A404">
        <v>2600</v>
      </c>
      <c r="B404" t="s">
        <v>518</v>
      </c>
      <c r="C404" t="s">
        <v>519</v>
      </c>
      <c r="D404" t="s">
        <v>1029</v>
      </c>
      <c r="E404" t="str">
        <f t="shared" si="6"/>
        <v>2501 TO 3000Y</v>
      </c>
      <c r="F404" s="367">
        <v>64500.703999999998</v>
      </c>
      <c r="G404" t="s">
        <v>1008</v>
      </c>
    </row>
    <row r="405" spans="1:7">
      <c r="A405">
        <v>2600</v>
      </c>
      <c r="B405" t="s">
        <v>220</v>
      </c>
      <c r="C405" t="s">
        <v>221</v>
      </c>
      <c r="D405" t="s">
        <v>1029</v>
      </c>
      <c r="E405" t="str">
        <f t="shared" si="6"/>
        <v>2501 TO 3000N</v>
      </c>
      <c r="F405" s="367">
        <v>40838</v>
      </c>
      <c r="G405" t="s">
        <v>644</v>
      </c>
    </row>
    <row r="406" spans="1:7">
      <c r="A406">
        <v>2700</v>
      </c>
      <c r="B406" t="s">
        <v>520</v>
      </c>
      <c r="C406" t="s">
        <v>521</v>
      </c>
      <c r="D406" t="s">
        <v>1029</v>
      </c>
      <c r="E406" t="str">
        <f t="shared" si="6"/>
        <v>2501 TO 3000N</v>
      </c>
      <c r="F406" s="367">
        <v>84773.854000000007</v>
      </c>
      <c r="G406" t="s">
        <v>644</v>
      </c>
    </row>
    <row r="407" spans="1:7">
      <c r="A407">
        <v>2700</v>
      </c>
      <c r="B407" t="s">
        <v>1285</v>
      </c>
      <c r="C407" t="s">
        <v>1325</v>
      </c>
      <c r="D407" t="s">
        <v>1029</v>
      </c>
      <c r="E407" t="str">
        <f t="shared" si="6"/>
        <v>2501 TO 3000N</v>
      </c>
      <c r="F407" s="367">
        <v>29970.424800000001</v>
      </c>
      <c r="G407" t="s">
        <v>644</v>
      </c>
    </row>
    <row r="408" spans="1:7">
      <c r="A408">
        <v>2740</v>
      </c>
      <c r="B408" t="s">
        <v>513</v>
      </c>
      <c r="C408" t="s">
        <v>514</v>
      </c>
      <c r="D408" t="s">
        <v>1029</v>
      </c>
      <c r="E408" t="str">
        <f t="shared" si="6"/>
        <v>2501 TO 3000N</v>
      </c>
      <c r="F408" s="367">
        <v>58960.7376</v>
      </c>
      <c r="G408" t="s">
        <v>644</v>
      </c>
    </row>
    <row r="409" spans="1:7">
      <c r="A409">
        <v>2750</v>
      </c>
      <c r="B409" t="s">
        <v>214</v>
      </c>
      <c r="C409" t="s">
        <v>215</v>
      </c>
      <c r="D409" t="s">
        <v>1029</v>
      </c>
      <c r="E409" t="str">
        <f t="shared" si="6"/>
        <v>2501 TO 3000N</v>
      </c>
      <c r="F409" s="367">
        <v>46672</v>
      </c>
      <c r="G409" t="s">
        <v>644</v>
      </c>
    </row>
    <row r="410" spans="1:7">
      <c r="A410">
        <v>2800</v>
      </c>
      <c r="B410" t="s">
        <v>385</v>
      </c>
      <c r="C410" t="s">
        <v>329</v>
      </c>
      <c r="D410" t="s">
        <v>1029</v>
      </c>
      <c r="E410" t="str">
        <f t="shared" si="6"/>
        <v>2501 TO 3000N</v>
      </c>
      <c r="F410" s="367">
        <v>34420.6</v>
      </c>
      <c r="G410" t="s">
        <v>644</v>
      </c>
    </row>
    <row r="411" spans="1:7">
      <c r="A411">
        <v>2800</v>
      </c>
      <c r="B411" t="s">
        <v>637</v>
      </c>
      <c r="C411" t="s">
        <v>638</v>
      </c>
      <c r="D411" t="s">
        <v>1029</v>
      </c>
      <c r="E411" t="str">
        <f t="shared" si="6"/>
        <v>2501 TO 3000N</v>
      </c>
      <c r="F411" s="367">
        <v>40723.653599999998</v>
      </c>
      <c r="G411" t="s">
        <v>644</v>
      </c>
    </row>
    <row r="412" spans="1:7">
      <c r="A412">
        <v>2800</v>
      </c>
      <c r="B412" t="s">
        <v>377</v>
      </c>
      <c r="C412" t="s">
        <v>378</v>
      </c>
      <c r="D412" t="s">
        <v>1029</v>
      </c>
      <c r="E412" t="str">
        <f t="shared" si="6"/>
        <v>2501 TO 3000N</v>
      </c>
      <c r="F412" s="367">
        <v>293696.39480000001</v>
      </c>
      <c r="G412" t="s">
        <v>644</v>
      </c>
    </row>
    <row r="413" spans="1:7">
      <c r="A413">
        <v>2840</v>
      </c>
      <c r="B413" t="s">
        <v>1288</v>
      </c>
      <c r="C413" t="s">
        <v>1459</v>
      </c>
      <c r="D413" t="s">
        <v>1029</v>
      </c>
      <c r="E413" t="str">
        <f t="shared" si="6"/>
        <v>2501 TO 3000Y</v>
      </c>
      <c r="F413" s="367">
        <v>105012</v>
      </c>
      <c r="G413" t="s">
        <v>1008</v>
      </c>
    </row>
    <row r="414" spans="1:7">
      <c r="A414">
        <v>2900</v>
      </c>
      <c r="B414" t="s">
        <v>931</v>
      </c>
      <c r="C414" t="s">
        <v>1315</v>
      </c>
      <c r="D414" t="s">
        <v>1029</v>
      </c>
      <c r="E414" t="str">
        <f t="shared" si="6"/>
        <v>2501 TO 3000N</v>
      </c>
      <c r="F414" s="367">
        <v>32193.178800000002</v>
      </c>
      <c r="G414" t="s">
        <v>644</v>
      </c>
    </row>
    <row r="415" spans="1:7">
      <c r="A415">
        <v>2990</v>
      </c>
      <c r="B415" t="s">
        <v>1289</v>
      </c>
      <c r="C415" t="s">
        <v>1341</v>
      </c>
      <c r="D415" t="s">
        <v>1029</v>
      </c>
      <c r="E415" t="str">
        <f t="shared" si="6"/>
        <v>2501 TO 3000N</v>
      </c>
      <c r="F415" s="367">
        <v>22752.6</v>
      </c>
      <c r="G415" t="s">
        <v>644</v>
      </c>
    </row>
    <row r="416" spans="1:7">
      <c r="A416">
        <v>3000</v>
      </c>
      <c r="B416" t="s">
        <v>224</v>
      </c>
      <c r="C416" t="s">
        <v>225</v>
      </c>
      <c r="D416" t="s">
        <v>1029</v>
      </c>
      <c r="E416" t="str">
        <f t="shared" si="6"/>
        <v>2501 TO 3000N</v>
      </c>
      <c r="F416" s="367">
        <v>35440.383199999997</v>
      </c>
      <c r="G416" t="s">
        <v>644</v>
      </c>
    </row>
    <row r="417" spans="1:7">
      <c r="A417">
        <v>3000</v>
      </c>
      <c r="B417" t="s">
        <v>222</v>
      </c>
      <c r="C417" t="s">
        <v>223</v>
      </c>
      <c r="D417" t="s">
        <v>1029</v>
      </c>
      <c r="E417" t="str">
        <f t="shared" si="6"/>
        <v>2501 TO 3000N</v>
      </c>
      <c r="F417" s="367">
        <v>52506</v>
      </c>
      <c r="G417" t="s">
        <v>644</v>
      </c>
    </row>
    <row r="418" spans="1:7">
      <c r="A418">
        <v>3000</v>
      </c>
      <c r="B418" t="s">
        <v>516</v>
      </c>
      <c r="C418" t="s">
        <v>517</v>
      </c>
      <c r="D418" t="s">
        <v>1029</v>
      </c>
      <c r="E418" t="str">
        <f t="shared" si="6"/>
        <v>2501 TO 3000N</v>
      </c>
      <c r="F418" s="367">
        <v>94219.1</v>
      </c>
      <c r="G418" t="s">
        <v>644</v>
      </c>
    </row>
    <row r="419" spans="1:7">
      <c r="A419">
        <v>3000</v>
      </c>
      <c r="B419" t="s">
        <v>379</v>
      </c>
      <c r="C419" t="s">
        <v>380</v>
      </c>
      <c r="D419" t="s">
        <v>1029</v>
      </c>
      <c r="E419" t="str">
        <f t="shared" si="6"/>
        <v>2501 TO 3000N</v>
      </c>
      <c r="F419" s="367">
        <v>21585.8</v>
      </c>
      <c r="G419" t="s">
        <v>644</v>
      </c>
    </row>
    <row r="420" spans="1:7">
      <c r="A420">
        <v>3000</v>
      </c>
      <c r="B420" t="s">
        <v>104</v>
      </c>
      <c r="C420" t="s">
        <v>105</v>
      </c>
      <c r="D420" t="s">
        <v>1029</v>
      </c>
      <c r="E420" t="str">
        <f t="shared" si="6"/>
        <v>2501 TO 3000N</v>
      </c>
      <c r="F420" s="367">
        <v>38820.602800000001</v>
      </c>
      <c r="G420" t="s">
        <v>644</v>
      </c>
    </row>
    <row r="421" spans="1:7">
      <c r="A421">
        <v>3000</v>
      </c>
      <c r="B421" t="s">
        <v>381</v>
      </c>
      <c r="C421" t="s">
        <v>382</v>
      </c>
      <c r="D421" t="s">
        <v>1029</v>
      </c>
      <c r="E421" t="str">
        <f t="shared" si="6"/>
        <v>2501 TO 3000N</v>
      </c>
      <c r="F421" s="367">
        <v>33837.199999999997</v>
      </c>
      <c r="G421" t="s">
        <v>644</v>
      </c>
    </row>
    <row r="422" spans="1:7">
      <c r="A422">
        <v>3000</v>
      </c>
      <c r="B422" t="s">
        <v>634</v>
      </c>
      <c r="C422" t="s">
        <v>635</v>
      </c>
      <c r="D422" t="s">
        <v>1029</v>
      </c>
      <c r="E422" t="str">
        <f t="shared" si="6"/>
        <v>2501 TO 3000N</v>
      </c>
      <c r="F422" s="367">
        <v>22567.078799999999</v>
      </c>
      <c r="G422" t="s">
        <v>644</v>
      </c>
    </row>
    <row r="423" spans="1:7">
      <c r="A423">
        <v>3000</v>
      </c>
      <c r="B423" t="s">
        <v>375</v>
      </c>
      <c r="C423" t="s">
        <v>376</v>
      </c>
      <c r="D423" t="s">
        <v>1029</v>
      </c>
      <c r="E423" t="str">
        <f t="shared" si="6"/>
        <v>2501 TO 3000N</v>
      </c>
      <c r="F423" s="367">
        <v>23779.383999999998</v>
      </c>
      <c r="G423" t="s">
        <v>644</v>
      </c>
    </row>
    <row r="424" spans="1:7">
      <c r="A424">
        <v>3000</v>
      </c>
      <c r="B424" t="s">
        <v>383</v>
      </c>
      <c r="C424" t="s">
        <v>384</v>
      </c>
      <c r="D424" t="s">
        <v>1029</v>
      </c>
      <c r="E424" t="str">
        <f t="shared" si="6"/>
        <v>2501 TO 3000N</v>
      </c>
      <c r="F424" s="367">
        <v>88665.131999999998</v>
      </c>
      <c r="G424" t="s">
        <v>644</v>
      </c>
    </row>
    <row r="425" spans="1:7">
      <c r="A425">
        <v>3000</v>
      </c>
      <c r="B425" t="s">
        <v>1268</v>
      </c>
      <c r="C425" t="s">
        <v>1318</v>
      </c>
      <c r="D425" t="s">
        <v>1029</v>
      </c>
      <c r="E425" t="str">
        <f t="shared" si="6"/>
        <v>2501 TO 3000N</v>
      </c>
      <c r="F425" s="367">
        <v>49355.64</v>
      </c>
      <c r="G425" t="s">
        <v>644</v>
      </c>
    </row>
    <row r="426" spans="1:7">
      <c r="A426">
        <v>3000</v>
      </c>
      <c r="B426" t="s">
        <v>1290</v>
      </c>
      <c r="C426" t="s">
        <v>1320</v>
      </c>
      <c r="D426" t="s">
        <v>1029</v>
      </c>
      <c r="E426" t="str">
        <f t="shared" si="6"/>
        <v>2501 TO 3000N</v>
      </c>
      <c r="F426" s="367">
        <v>16062.168799999999</v>
      </c>
      <c r="G426" t="s">
        <v>644</v>
      </c>
    </row>
    <row r="427" spans="1:7">
      <c r="A427">
        <v>3000</v>
      </c>
      <c r="B427" t="s">
        <v>1291</v>
      </c>
      <c r="C427" t="s">
        <v>1324</v>
      </c>
      <c r="D427" t="s">
        <v>1029</v>
      </c>
      <c r="E427" t="str">
        <f t="shared" si="6"/>
        <v>2501 TO 3000N</v>
      </c>
      <c r="F427" s="367">
        <v>18668.8</v>
      </c>
      <c r="G427" t="s">
        <v>644</v>
      </c>
    </row>
    <row r="428" spans="1:7">
      <c r="A428">
        <v>3000</v>
      </c>
      <c r="B428" t="s">
        <v>1292</v>
      </c>
      <c r="C428" t="s">
        <v>1338</v>
      </c>
      <c r="D428" t="s">
        <v>1029</v>
      </c>
      <c r="E428" t="str">
        <f t="shared" si="6"/>
        <v>2501 TO 3000N</v>
      </c>
      <c r="F428" s="367">
        <v>20524.011999999999</v>
      </c>
      <c r="G428" t="s">
        <v>644</v>
      </c>
    </row>
    <row r="429" spans="1:7">
      <c r="A429">
        <v>3026</v>
      </c>
      <c r="B429" t="s">
        <v>1294</v>
      </c>
      <c r="C429" t="s">
        <v>1340</v>
      </c>
      <c r="D429" t="s">
        <v>1030</v>
      </c>
      <c r="E429" t="str">
        <f t="shared" si="6"/>
        <v>3001 TO 5000N</v>
      </c>
      <c r="F429" s="367">
        <v>30071.936399999999</v>
      </c>
      <c r="G429" t="s">
        <v>644</v>
      </c>
    </row>
    <row r="430" spans="1:7">
      <c r="A430">
        <v>3096</v>
      </c>
      <c r="B430" t="s">
        <v>835</v>
      </c>
      <c r="C430" t="s">
        <v>313</v>
      </c>
      <c r="D430" t="s">
        <v>1030</v>
      </c>
      <c r="E430" t="str">
        <f t="shared" si="6"/>
        <v>3001 TO 5000N</v>
      </c>
      <c r="F430" s="367">
        <v>41385.229200000002</v>
      </c>
      <c r="G430" t="s">
        <v>644</v>
      </c>
    </row>
    <row r="431" spans="1:7">
      <c r="A431">
        <v>3150</v>
      </c>
      <c r="B431" t="s">
        <v>53</v>
      </c>
      <c r="C431" t="s">
        <v>54</v>
      </c>
      <c r="D431" t="s">
        <v>1030</v>
      </c>
      <c r="E431" t="str">
        <f t="shared" si="6"/>
        <v>3001 TO 5000Y</v>
      </c>
      <c r="F431" s="367">
        <v>169186</v>
      </c>
      <c r="G431" t="s">
        <v>1008</v>
      </c>
    </row>
    <row r="432" spans="1:7">
      <c r="A432">
        <v>3200</v>
      </c>
      <c r="B432" t="s">
        <v>55</v>
      </c>
      <c r="C432" t="s">
        <v>56</v>
      </c>
      <c r="D432" t="s">
        <v>1030</v>
      </c>
      <c r="E432" t="str">
        <f t="shared" si="6"/>
        <v>3001 TO 5000Y</v>
      </c>
      <c r="F432" s="367">
        <v>172686.4</v>
      </c>
      <c r="G432" t="s">
        <v>1008</v>
      </c>
    </row>
    <row r="433" spans="1:7">
      <c r="A433">
        <v>3200</v>
      </c>
      <c r="B433" t="s">
        <v>523</v>
      </c>
      <c r="C433" t="s">
        <v>524</v>
      </c>
      <c r="D433" t="s">
        <v>1030</v>
      </c>
      <c r="E433" t="str">
        <f t="shared" si="6"/>
        <v>3001 TO 5000N</v>
      </c>
      <c r="F433" s="367">
        <v>17593.010399999999</v>
      </c>
      <c r="G433" t="s">
        <v>644</v>
      </c>
    </row>
    <row r="434" spans="1:7">
      <c r="A434">
        <v>3375</v>
      </c>
      <c r="B434" t="s">
        <v>108</v>
      </c>
      <c r="C434" t="s">
        <v>109</v>
      </c>
      <c r="D434" t="s">
        <v>1030</v>
      </c>
      <c r="E434" t="str">
        <f t="shared" si="6"/>
        <v>3001 TO 5000Y</v>
      </c>
      <c r="F434" s="367">
        <v>233826.72</v>
      </c>
      <c r="G434" t="s">
        <v>1008</v>
      </c>
    </row>
    <row r="435" spans="1:7">
      <c r="A435">
        <v>3400</v>
      </c>
      <c r="B435" t="s">
        <v>532</v>
      </c>
      <c r="C435" t="s">
        <v>533</v>
      </c>
      <c r="D435" t="s">
        <v>1030</v>
      </c>
      <c r="E435" t="str">
        <f t="shared" si="6"/>
        <v>3001 TO 5000N</v>
      </c>
      <c r="F435" s="367">
        <v>81676</v>
      </c>
      <c r="G435" t="s">
        <v>644</v>
      </c>
    </row>
    <row r="436" spans="1:7">
      <c r="A436">
        <v>3445</v>
      </c>
      <c r="B436" t="s">
        <v>1299</v>
      </c>
      <c r="C436" t="s">
        <v>1349</v>
      </c>
      <c r="D436" t="s">
        <v>1030</v>
      </c>
      <c r="E436" t="str">
        <f t="shared" si="6"/>
        <v>3001 TO 5000N</v>
      </c>
      <c r="F436" s="367">
        <v>23336</v>
      </c>
      <c r="G436" t="s">
        <v>644</v>
      </c>
    </row>
    <row r="437" spans="1:7">
      <c r="A437">
        <v>3487</v>
      </c>
      <c r="B437" t="s">
        <v>1300</v>
      </c>
      <c r="C437" t="s">
        <v>1484</v>
      </c>
      <c r="D437" t="s">
        <v>1030</v>
      </c>
      <c r="E437" t="str">
        <f t="shared" si="6"/>
        <v>3001 TO 5000N</v>
      </c>
      <c r="F437" s="367">
        <v>21585.8</v>
      </c>
      <c r="G437" t="s">
        <v>644</v>
      </c>
    </row>
    <row r="438" spans="1:7">
      <c r="A438">
        <v>3500</v>
      </c>
      <c r="B438" t="s">
        <v>534</v>
      </c>
      <c r="C438" t="s">
        <v>535</v>
      </c>
      <c r="D438" t="s">
        <v>1030</v>
      </c>
      <c r="E438" t="str">
        <f t="shared" si="6"/>
        <v>3001 TO 5000N</v>
      </c>
      <c r="F438" s="367">
        <v>56072.907599999999</v>
      </c>
      <c r="G438" t="s">
        <v>644</v>
      </c>
    </row>
    <row r="439" spans="1:7">
      <c r="A439">
        <v>3500</v>
      </c>
      <c r="B439" t="s">
        <v>530</v>
      </c>
      <c r="C439" t="s">
        <v>531</v>
      </c>
      <c r="D439" t="s">
        <v>1030</v>
      </c>
      <c r="E439" t="str">
        <f t="shared" si="6"/>
        <v>3001 TO 5000N</v>
      </c>
      <c r="F439" s="367">
        <v>52506</v>
      </c>
      <c r="G439" t="s">
        <v>644</v>
      </c>
    </row>
    <row r="440" spans="1:7">
      <c r="A440">
        <v>3500</v>
      </c>
      <c r="B440" t="s">
        <v>526</v>
      </c>
      <c r="C440" t="s">
        <v>527</v>
      </c>
      <c r="D440" t="s">
        <v>1030</v>
      </c>
      <c r="E440" t="str">
        <f t="shared" si="6"/>
        <v>3001 TO 5000N</v>
      </c>
      <c r="F440" s="367">
        <v>43779.502800000002</v>
      </c>
      <c r="G440" t="s">
        <v>644</v>
      </c>
    </row>
    <row r="441" spans="1:7">
      <c r="A441">
        <v>3500</v>
      </c>
      <c r="B441" t="s">
        <v>227</v>
      </c>
      <c r="C441" t="s">
        <v>228</v>
      </c>
      <c r="D441" t="s">
        <v>1030</v>
      </c>
      <c r="E441" t="str">
        <f t="shared" si="6"/>
        <v>3001 TO 5000N</v>
      </c>
      <c r="F441" s="367">
        <v>40838</v>
      </c>
      <c r="G441" t="s">
        <v>644</v>
      </c>
    </row>
    <row r="442" spans="1:7">
      <c r="A442">
        <v>3600</v>
      </c>
      <c r="B442" t="s">
        <v>237</v>
      </c>
      <c r="C442" t="s">
        <v>238</v>
      </c>
      <c r="D442" t="s">
        <v>1030</v>
      </c>
      <c r="E442" t="str">
        <f t="shared" si="6"/>
        <v>3001 TO 5000N</v>
      </c>
      <c r="F442" s="367">
        <v>55643.525200000004</v>
      </c>
      <c r="G442" t="s">
        <v>644</v>
      </c>
    </row>
    <row r="443" spans="1:7">
      <c r="A443">
        <v>3700</v>
      </c>
      <c r="B443" t="s">
        <v>540</v>
      </c>
      <c r="C443" t="s">
        <v>541</v>
      </c>
      <c r="D443" t="s">
        <v>1030</v>
      </c>
      <c r="E443" t="str">
        <f t="shared" si="6"/>
        <v>3001 TO 5000N</v>
      </c>
      <c r="F443" s="367">
        <v>59278.107199999999</v>
      </c>
      <c r="G443" t="s">
        <v>644</v>
      </c>
    </row>
    <row r="444" spans="1:7">
      <c r="A444">
        <v>3750</v>
      </c>
      <c r="B444" t="s">
        <v>245</v>
      </c>
      <c r="C444" t="s">
        <v>246</v>
      </c>
      <c r="D444" t="s">
        <v>1030</v>
      </c>
      <c r="E444" t="str">
        <f t="shared" si="6"/>
        <v>3001 TO 5000N</v>
      </c>
      <c r="F444" s="367">
        <v>63619.770000000004</v>
      </c>
      <c r="G444" t="s">
        <v>644</v>
      </c>
    </row>
    <row r="445" spans="1:7">
      <c r="A445">
        <v>3750</v>
      </c>
      <c r="B445" t="s">
        <v>543</v>
      </c>
      <c r="C445" t="s">
        <v>544</v>
      </c>
      <c r="D445" t="s">
        <v>1030</v>
      </c>
      <c r="E445" t="str">
        <f t="shared" si="6"/>
        <v>3001 TO 5000Y</v>
      </c>
      <c r="F445" s="367">
        <v>204773.4</v>
      </c>
      <c r="G445" t="s">
        <v>1008</v>
      </c>
    </row>
    <row r="446" spans="1:7">
      <c r="A446">
        <v>3900</v>
      </c>
      <c r="B446" t="s">
        <v>918</v>
      </c>
      <c r="C446" t="s">
        <v>971</v>
      </c>
      <c r="D446" t="s">
        <v>1030</v>
      </c>
      <c r="E446" t="str">
        <f t="shared" si="6"/>
        <v>3001 TO 5000Y</v>
      </c>
      <c r="F446" s="367">
        <v>70008</v>
      </c>
      <c r="G446" t="s">
        <v>1008</v>
      </c>
    </row>
    <row r="447" spans="1:7">
      <c r="A447">
        <v>4000</v>
      </c>
      <c r="B447" t="s">
        <v>241</v>
      </c>
      <c r="C447" t="s">
        <v>242</v>
      </c>
      <c r="D447" t="s">
        <v>1030</v>
      </c>
      <c r="E447" t="str">
        <f t="shared" si="6"/>
        <v>3001 TO 5000N</v>
      </c>
      <c r="F447" s="367">
        <v>37477.616000000002</v>
      </c>
      <c r="G447" t="s">
        <v>644</v>
      </c>
    </row>
    <row r="448" spans="1:7">
      <c r="A448">
        <v>4000</v>
      </c>
      <c r="B448" t="s">
        <v>233</v>
      </c>
      <c r="C448" t="s">
        <v>234</v>
      </c>
      <c r="D448" t="s">
        <v>1030</v>
      </c>
      <c r="E448" t="str">
        <f t="shared" si="6"/>
        <v>3001 TO 5000N</v>
      </c>
      <c r="F448" s="367">
        <v>35004</v>
      </c>
      <c r="G448" t="s">
        <v>644</v>
      </c>
    </row>
    <row r="449" spans="1:7">
      <c r="A449">
        <v>4000</v>
      </c>
      <c r="B449" t="s">
        <v>1256</v>
      </c>
      <c r="C449" t="s">
        <v>1355</v>
      </c>
      <c r="D449" t="s">
        <v>1030</v>
      </c>
      <c r="E449" t="str">
        <f t="shared" si="6"/>
        <v>3001 TO 5000N</v>
      </c>
      <c r="F449" s="367">
        <v>34306.253599999996</v>
      </c>
      <c r="G449" t="s">
        <v>644</v>
      </c>
    </row>
    <row r="450" spans="1:7">
      <c r="A450">
        <v>4211</v>
      </c>
      <c r="B450" t="s">
        <v>398</v>
      </c>
      <c r="C450" t="s">
        <v>399</v>
      </c>
      <c r="D450" t="s">
        <v>1030</v>
      </c>
      <c r="E450" t="str">
        <f t="shared" si="6"/>
        <v>3001 TO 5000N</v>
      </c>
      <c r="F450" s="367">
        <v>97004.251600000003</v>
      </c>
      <c r="G450" t="s">
        <v>644</v>
      </c>
    </row>
    <row r="451" spans="1:7">
      <c r="A451">
        <v>4250</v>
      </c>
      <c r="B451" t="s">
        <v>19</v>
      </c>
      <c r="C451" t="s">
        <v>539</v>
      </c>
      <c r="D451" t="s">
        <v>1030</v>
      </c>
      <c r="E451" t="str">
        <f t="shared" ref="E451:E458" si="7">CONCATENATE(D451,G451)</f>
        <v>3001 TO 5000N</v>
      </c>
      <c r="F451" s="367">
        <v>32493.046399999999</v>
      </c>
      <c r="G451" t="s">
        <v>644</v>
      </c>
    </row>
    <row r="452" spans="1:7">
      <c r="A452">
        <v>4400</v>
      </c>
      <c r="B452" t="s">
        <v>545</v>
      </c>
      <c r="C452" t="s">
        <v>546</v>
      </c>
      <c r="D452" t="s">
        <v>1030</v>
      </c>
      <c r="E452" t="str">
        <f t="shared" si="7"/>
        <v>3001 TO 5000Y</v>
      </c>
      <c r="F452" s="367">
        <v>220470.36040000001</v>
      </c>
      <c r="G452" t="s">
        <v>1008</v>
      </c>
    </row>
    <row r="453" spans="1:7">
      <c r="A453">
        <v>4500</v>
      </c>
      <c r="B453" t="s">
        <v>536</v>
      </c>
      <c r="C453" t="s">
        <v>537</v>
      </c>
      <c r="D453" t="s">
        <v>1030</v>
      </c>
      <c r="E453" t="str">
        <f t="shared" si="7"/>
        <v>3001 TO 5000N</v>
      </c>
      <c r="F453" s="367">
        <v>93344</v>
      </c>
      <c r="G453" t="s">
        <v>644</v>
      </c>
    </row>
    <row r="454" spans="1:7">
      <c r="A454">
        <v>5000</v>
      </c>
      <c r="B454" t="s">
        <v>404</v>
      </c>
      <c r="C454" t="s">
        <v>405</v>
      </c>
      <c r="D454" t="s">
        <v>1030</v>
      </c>
      <c r="E454" t="str">
        <f t="shared" si="7"/>
        <v>3001 TO 5000Y</v>
      </c>
      <c r="F454" s="367">
        <v>231908.50080000001</v>
      </c>
      <c r="G454" t="s">
        <v>1008</v>
      </c>
    </row>
    <row r="455" spans="1:7">
      <c r="A455">
        <v>5000</v>
      </c>
      <c r="B455" t="s">
        <v>402</v>
      </c>
      <c r="C455" t="s">
        <v>403</v>
      </c>
      <c r="D455" t="s">
        <v>1030</v>
      </c>
      <c r="E455" t="str">
        <f t="shared" si="7"/>
        <v>3001 TO 5000Y</v>
      </c>
      <c r="F455" s="367">
        <v>233360</v>
      </c>
      <c r="G455" t="s">
        <v>1008</v>
      </c>
    </row>
    <row r="456" spans="1:7">
      <c r="A456">
        <v>5400</v>
      </c>
      <c r="B456" t="s">
        <v>243</v>
      </c>
      <c r="C456" t="s">
        <v>244</v>
      </c>
      <c r="D456" t="s">
        <v>1031</v>
      </c>
      <c r="E456" t="str">
        <f t="shared" si="7"/>
        <v>5001 TO 8000N</v>
      </c>
      <c r="F456" s="367">
        <v>52838.538</v>
      </c>
      <c r="G456" t="s">
        <v>644</v>
      </c>
    </row>
    <row r="457" spans="1:7">
      <c r="A457">
        <v>8000</v>
      </c>
      <c r="B457" t="s">
        <v>114</v>
      </c>
      <c r="C457" t="s">
        <v>115</v>
      </c>
      <c r="D457" t="s">
        <v>1031</v>
      </c>
      <c r="E457" t="str">
        <f t="shared" si="7"/>
        <v>5001 TO 8000Y</v>
      </c>
      <c r="F457" s="367">
        <v>217743.54879999999</v>
      </c>
      <c r="G457" t="s">
        <v>1008</v>
      </c>
    </row>
    <row r="458" spans="1:7">
      <c r="D458" t="s">
        <v>1028</v>
      </c>
      <c r="E458" t="str">
        <f t="shared" si="7"/>
        <v>2001 TO 2500Y</v>
      </c>
      <c r="F458" s="367">
        <v>70008</v>
      </c>
      <c r="G458" t="s">
        <v>1008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1508"/>
  <sheetViews>
    <sheetView workbookViewId="0">
      <pane xSplit="1" ySplit="3" topLeftCell="B4" activePane="bottomRight" state="frozen"/>
      <selection activeCell="G1003" sqref="G1003"/>
      <selection pane="topRight" activeCell="G1003" sqref="G1003"/>
      <selection pane="bottomLeft" activeCell="G1003" sqref="G1003"/>
      <selection pane="bottomRight" activeCell="A990" sqref="A4:A990"/>
    </sheetView>
  </sheetViews>
  <sheetFormatPr defaultRowHeight="14.4"/>
  <cols>
    <col min="1" max="1" width="11.21875" bestFit="1" customWidth="1"/>
    <col min="48" max="48" width="12.44140625" bestFit="1" customWidth="1"/>
    <col min="49" max="54" width="9.109375" style="269"/>
    <col min="55" max="92" width="9.109375" style="257"/>
  </cols>
  <sheetData>
    <row r="1" spans="1:92">
      <c r="B1" s="483" t="s">
        <v>852</v>
      </c>
      <c r="C1" s="483"/>
      <c r="D1" s="483" t="s">
        <v>853</v>
      </c>
      <c r="E1" s="483"/>
      <c r="F1" s="483" t="s">
        <v>854</v>
      </c>
      <c r="G1" s="483"/>
      <c r="H1" s="483" t="s">
        <v>855</v>
      </c>
      <c r="I1" s="483"/>
      <c r="J1" s="483" t="s">
        <v>856</v>
      </c>
      <c r="K1" s="483"/>
      <c r="L1" s="483" t="s">
        <v>857</v>
      </c>
      <c r="M1" s="483"/>
      <c r="N1" s="483" t="s">
        <v>858</v>
      </c>
      <c r="O1" s="483"/>
      <c r="P1" s="483" t="s">
        <v>859</v>
      </c>
      <c r="Q1" s="483"/>
      <c r="R1" s="483" t="s">
        <v>860</v>
      </c>
      <c r="S1" s="483"/>
      <c r="T1" s="483" t="s">
        <v>861</v>
      </c>
      <c r="U1" s="483"/>
      <c r="V1" s="483" t="s">
        <v>862</v>
      </c>
      <c r="W1" s="483"/>
      <c r="X1" s="483" t="s">
        <v>863</v>
      </c>
      <c r="Y1" s="483"/>
      <c r="Z1" s="483" t="s">
        <v>864</v>
      </c>
      <c r="AA1" s="483"/>
      <c r="AB1" s="483" t="s">
        <v>865</v>
      </c>
      <c r="AC1" s="483"/>
      <c r="AD1" s="483" t="s">
        <v>866</v>
      </c>
      <c r="AE1" s="483"/>
      <c r="AF1" s="483" t="s">
        <v>867</v>
      </c>
      <c r="AG1" s="483"/>
      <c r="AH1" s="483" t="s">
        <v>868</v>
      </c>
      <c r="AI1" s="483"/>
      <c r="AJ1" s="483" t="s">
        <v>869</v>
      </c>
      <c r="AK1" s="483"/>
      <c r="AL1" s="483" t="s">
        <v>870</v>
      </c>
      <c r="AM1" s="483"/>
      <c r="AN1" s="483" t="s">
        <v>871</v>
      </c>
      <c r="AO1" s="483"/>
      <c r="AP1" s="483" t="s">
        <v>872</v>
      </c>
      <c r="AQ1" s="483"/>
      <c r="AR1" s="483" t="s">
        <v>873</v>
      </c>
      <c r="AS1" s="483"/>
      <c r="AT1" s="483" t="s">
        <v>874</v>
      </c>
      <c r="AU1" s="483"/>
      <c r="AV1" t="s">
        <v>882</v>
      </c>
      <c r="AX1" s="271"/>
      <c r="AY1" s="484"/>
      <c r="AZ1" s="484"/>
      <c r="BA1" s="484"/>
      <c r="BB1" s="484"/>
      <c r="BC1" s="485"/>
      <c r="BD1" s="485"/>
      <c r="BE1" s="485"/>
      <c r="BF1" s="485"/>
      <c r="BG1" s="485"/>
      <c r="BH1" s="485"/>
      <c r="BI1" s="485"/>
      <c r="BJ1" s="485"/>
      <c r="BK1" s="485"/>
      <c r="BL1" s="485"/>
      <c r="BM1" s="485"/>
      <c r="BN1" s="485"/>
      <c r="BO1" s="485"/>
      <c r="BP1" s="485"/>
      <c r="BQ1" s="485"/>
      <c r="BR1" s="485"/>
      <c r="BS1" s="485"/>
      <c r="BT1" s="485"/>
      <c r="BU1" s="485"/>
      <c r="BV1" s="485"/>
      <c r="BW1" s="485"/>
      <c r="BX1" s="485"/>
      <c r="BY1" s="485"/>
      <c r="BZ1" s="485"/>
      <c r="CA1" s="485"/>
      <c r="CB1" s="485"/>
      <c r="CC1" s="485"/>
      <c r="CD1" s="485"/>
      <c r="CE1" s="485"/>
      <c r="CF1" s="485"/>
      <c r="CG1" s="485"/>
      <c r="CH1" s="485"/>
      <c r="CI1" s="485"/>
      <c r="CJ1" s="485"/>
      <c r="CK1" s="485"/>
      <c r="CL1" s="485"/>
      <c r="CM1" s="485"/>
      <c r="CN1" s="485"/>
    </row>
    <row r="2" spans="1:92">
      <c r="B2" s="248" t="s">
        <v>875</v>
      </c>
      <c r="C2" s="248" t="s">
        <v>876</v>
      </c>
      <c r="D2" s="248" t="s">
        <v>875</v>
      </c>
      <c r="E2" s="248" t="s">
        <v>876</v>
      </c>
      <c r="F2" s="248" t="s">
        <v>875</v>
      </c>
      <c r="G2" s="248" t="s">
        <v>876</v>
      </c>
      <c r="H2" s="248" t="s">
        <v>875</v>
      </c>
      <c r="I2" s="248" t="s">
        <v>876</v>
      </c>
      <c r="J2" s="248" t="s">
        <v>875</v>
      </c>
      <c r="K2" s="248" t="s">
        <v>876</v>
      </c>
      <c r="L2" s="248" t="s">
        <v>875</v>
      </c>
      <c r="M2" s="248" t="s">
        <v>876</v>
      </c>
      <c r="N2" s="248" t="s">
        <v>875</v>
      </c>
      <c r="O2" s="248" t="s">
        <v>876</v>
      </c>
      <c r="P2" s="248" t="s">
        <v>875</v>
      </c>
      <c r="Q2" s="248" t="s">
        <v>876</v>
      </c>
      <c r="R2" s="248" t="s">
        <v>875</v>
      </c>
      <c r="S2" s="248" t="s">
        <v>876</v>
      </c>
      <c r="T2" s="248" t="s">
        <v>875</v>
      </c>
      <c r="U2" s="248" t="s">
        <v>876</v>
      </c>
      <c r="V2" s="248" t="s">
        <v>875</v>
      </c>
      <c r="W2" s="248" t="s">
        <v>876</v>
      </c>
      <c r="X2" s="248" t="s">
        <v>875</v>
      </c>
      <c r="Y2" s="248" t="s">
        <v>876</v>
      </c>
      <c r="Z2" s="248" t="s">
        <v>875</v>
      </c>
      <c r="AA2" s="248" t="s">
        <v>876</v>
      </c>
      <c r="AB2" s="248" t="s">
        <v>875</v>
      </c>
      <c r="AC2" s="248" t="s">
        <v>876</v>
      </c>
      <c r="AD2" s="248" t="s">
        <v>875</v>
      </c>
      <c r="AE2" s="248" t="s">
        <v>876</v>
      </c>
      <c r="AF2" s="248" t="s">
        <v>875</v>
      </c>
      <c r="AG2" s="248" t="s">
        <v>876</v>
      </c>
      <c r="AH2" s="248" t="s">
        <v>875</v>
      </c>
      <c r="AI2" s="248" t="s">
        <v>876</v>
      </c>
      <c r="AJ2" s="248" t="s">
        <v>875</v>
      </c>
      <c r="AK2" s="248" t="s">
        <v>876</v>
      </c>
      <c r="AL2" s="248" t="s">
        <v>875</v>
      </c>
      <c r="AM2" s="248" t="s">
        <v>876</v>
      </c>
      <c r="AN2" s="248" t="s">
        <v>875</v>
      </c>
      <c r="AO2" s="248" t="s">
        <v>876</v>
      </c>
      <c r="AP2" s="248" t="s">
        <v>875</v>
      </c>
      <c r="AQ2" s="248" t="s">
        <v>876</v>
      </c>
      <c r="AR2" s="248" t="s">
        <v>875</v>
      </c>
      <c r="AS2" s="248" t="s">
        <v>876</v>
      </c>
      <c r="AT2" s="248" t="s">
        <v>875</v>
      </c>
      <c r="AU2" s="248" t="s">
        <v>876</v>
      </c>
      <c r="AW2" s="268"/>
      <c r="AX2" s="268"/>
      <c r="AY2" s="268"/>
      <c r="AZ2" s="268"/>
      <c r="BA2" s="268"/>
      <c r="BB2" s="268"/>
      <c r="BC2" s="256"/>
      <c r="BD2" s="256"/>
      <c r="BE2" s="256"/>
      <c r="BF2" s="256"/>
      <c r="BG2" s="256"/>
      <c r="BH2" s="256"/>
      <c r="BI2" s="256"/>
      <c r="BJ2" s="256"/>
      <c r="BK2" s="256"/>
      <c r="BL2" s="256"/>
      <c r="BM2" s="256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  <c r="BY2" s="256"/>
      <c r="BZ2" s="256"/>
      <c r="CA2" s="256"/>
      <c r="CB2" s="256"/>
      <c r="CC2" s="256"/>
      <c r="CD2" s="256"/>
      <c r="CE2" s="256"/>
      <c r="CF2" s="256"/>
      <c r="CG2" s="256"/>
      <c r="CH2" s="256"/>
      <c r="CI2" s="256"/>
      <c r="CJ2" s="256"/>
      <c r="CK2" s="256"/>
      <c r="CL2" s="256"/>
      <c r="CM2" s="256"/>
      <c r="CN2" s="256"/>
    </row>
    <row r="3" spans="1:92">
      <c r="A3">
        <v>1</v>
      </c>
      <c r="B3" s="248">
        <v>2</v>
      </c>
      <c r="C3">
        <v>3</v>
      </c>
      <c r="D3" s="248">
        <v>4</v>
      </c>
      <c r="E3">
        <v>5</v>
      </c>
      <c r="F3" s="248">
        <v>6</v>
      </c>
      <c r="G3">
        <v>7</v>
      </c>
      <c r="H3" s="248">
        <v>8</v>
      </c>
      <c r="I3">
        <v>9</v>
      </c>
      <c r="J3" s="248">
        <v>10</v>
      </c>
      <c r="K3">
        <v>11</v>
      </c>
      <c r="L3" s="248">
        <v>12</v>
      </c>
      <c r="M3">
        <v>13</v>
      </c>
      <c r="N3" s="248">
        <v>14</v>
      </c>
      <c r="O3">
        <v>15</v>
      </c>
      <c r="P3" s="248">
        <v>16</v>
      </c>
      <c r="Q3">
        <v>17</v>
      </c>
      <c r="R3" s="248">
        <v>18</v>
      </c>
      <c r="S3">
        <v>19</v>
      </c>
      <c r="T3" s="248">
        <v>20</v>
      </c>
      <c r="U3">
        <v>21</v>
      </c>
      <c r="V3" s="248">
        <v>22</v>
      </c>
      <c r="W3">
        <v>23</v>
      </c>
      <c r="X3" s="248">
        <v>24</v>
      </c>
      <c r="Y3">
        <v>25</v>
      </c>
      <c r="Z3" s="248">
        <v>26</v>
      </c>
      <c r="AA3">
        <v>27</v>
      </c>
      <c r="AB3" s="248">
        <v>28</v>
      </c>
      <c r="AC3">
        <v>29</v>
      </c>
      <c r="AD3" s="248">
        <v>30</v>
      </c>
      <c r="AE3">
        <v>31</v>
      </c>
      <c r="AF3" s="248">
        <v>32</v>
      </c>
      <c r="AG3">
        <v>33</v>
      </c>
      <c r="AH3" s="248">
        <v>34</v>
      </c>
      <c r="AI3">
        <v>35</v>
      </c>
      <c r="AJ3" s="248">
        <v>36</v>
      </c>
      <c r="AK3">
        <v>37</v>
      </c>
      <c r="AL3" s="248">
        <v>38</v>
      </c>
      <c r="AM3">
        <v>39</v>
      </c>
      <c r="AN3" s="248">
        <v>40</v>
      </c>
      <c r="AO3">
        <v>41</v>
      </c>
      <c r="AP3" s="248">
        <v>42</v>
      </c>
      <c r="AQ3">
        <v>43</v>
      </c>
      <c r="AR3" s="248">
        <v>44</v>
      </c>
      <c r="AS3">
        <v>45</v>
      </c>
      <c r="AT3" s="248">
        <v>46</v>
      </c>
      <c r="AU3">
        <v>47</v>
      </c>
      <c r="AW3" s="268"/>
      <c r="AY3" s="268"/>
      <c r="BA3" s="268"/>
      <c r="BC3" s="256"/>
      <c r="BE3" s="256"/>
      <c r="BG3" s="256"/>
      <c r="BI3" s="256"/>
      <c r="BK3" s="256"/>
      <c r="BM3" s="256"/>
      <c r="BO3" s="256"/>
      <c r="BQ3" s="256"/>
      <c r="BS3" s="256"/>
      <c r="BU3" s="256"/>
      <c r="BW3" s="256"/>
      <c r="BY3" s="256"/>
      <c r="CA3" s="256"/>
      <c r="CC3" s="256"/>
      <c r="CE3" s="256"/>
      <c r="CG3" s="256"/>
      <c r="CI3" s="256"/>
      <c r="CK3" s="256"/>
      <c r="CM3" s="256"/>
    </row>
    <row r="4" spans="1:92">
      <c r="A4" s="2" t="s">
        <v>775</v>
      </c>
      <c r="B4" s="238">
        <v>100471.12233333333</v>
      </c>
      <c r="C4" s="239">
        <v>0</v>
      </c>
      <c r="D4" s="240">
        <v>119612.43</v>
      </c>
      <c r="E4" s="241">
        <v>331</v>
      </c>
      <c r="F4" s="240">
        <v>102001.35</v>
      </c>
      <c r="G4" s="242">
        <v>122</v>
      </c>
      <c r="H4" s="243">
        <v>558943.63</v>
      </c>
      <c r="I4" s="244">
        <v>3153</v>
      </c>
      <c r="J4" s="243">
        <v>2297389.4900000002</v>
      </c>
      <c r="K4" s="244">
        <v>4498</v>
      </c>
      <c r="L4" s="243">
        <v>885263.31</v>
      </c>
      <c r="M4" s="241">
        <v>3337</v>
      </c>
      <c r="N4" s="240">
        <v>58357.66</v>
      </c>
      <c r="O4" s="242">
        <v>151</v>
      </c>
      <c r="P4" s="240">
        <v>96153.8</v>
      </c>
      <c r="Q4" s="241">
        <v>485</v>
      </c>
      <c r="R4" s="238">
        <v>0</v>
      </c>
      <c r="S4" s="239">
        <v>0</v>
      </c>
      <c r="T4" s="240">
        <v>373131.36</v>
      </c>
      <c r="U4" s="241">
        <v>958</v>
      </c>
      <c r="V4" s="240">
        <v>35713.589999999997</v>
      </c>
      <c r="W4" s="242">
        <v>38</v>
      </c>
      <c r="X4" s="243">
        <v>556378.13</v>
      </c>
      <c r="Y4" s="241">
        <v>2377</v>
      </c>
      <c r="Z4" s="238">
        <v>0</v>
      </c>
      <c r="AA4" s="239">
        <v>0</v>
      </c>
      <c r="AB4" s="238">
        <v>0</v>
      </c>
      <c r="AC4" s="239">
        <v>0</v>
      </c>
      <c r="AD4" s="243">
        <v>486031.85</v>
      </c>
      <c r="AE4" s="244">
        <v>2346</v>
      </c>
      <c r="AF4" s="240">
        <v>8268.0499999999993</v>
      </c>
      <c r="AG4" s="242">
        <v>17</v>
      </c>
      <c r="AH4" s="243">
        <v>2742754.48</v>
      </c>
      <c r="AI4" s="244">
        <v>7960</v>
      </c>
      <c r="AJ4" s="243">
        <v>914328.02</v>
      </c>
      <c r="AK4" s="244">
        <v>3304</v>
      </c>
      <c r="AL4" s="243">
        <v>1136170.76</v>
      </c>
      <c r="AM4" s="244">
        <v>3193</v>
      </c>
      <c r="AN4" s="245">
        <v>2099805.65</v>
      </c>
      <c r="AO4" s="244">
        <v>3063</v>
      </c>
      <c r="AP4" s="246">
        <v>0</v>
      </c>
      <c r="AQ4" s="247">
        <v>0</v>
      </c>
      <c r="AR4" s="240">
        <v>35288.160000000003</v>
      </c>
      <c r="AS4" s="241">
        <v>278</v>
      </c>
      <c r="AT4" s="238">
        <v>1533.03</v>
      </c>
      <c r="AU4" s="239">
        <v>10</v>
      </c>
      <c r="AV4" t="s">
        <v>195</v>
      </c>
      <c r="AW4" s="270"/>
      <c r="AX4" s="270"/>
      <c r="AY4" s="270"/>
      <c r="AZ4" s="270"/>
      <c r="BA4" s="270"/>
      <c r="BB4" s="270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</row>
    <row r="5" spans="1:92">
      <c r="A5" s="2" t="s">
        <v>776</v>
      </c>
      <c r="B5" s="238">
        <v>126443.53833333333</v>
      </c>
      <c r="C5" s="239">
        <v>0</v>
      </c>
      <c r="D5" s="240">
        <v>191021.72</v>
      </c>
      <c r="E5" s="241">
        <v>545</v>
      </c>
      <c r="F5" s="240">
        <v>162220.44</v>
      </c>
      <c r="G5" s="242">
        <v>193</v>
      </c>
      <c r="H5" s="243">
        <v>607125.62</v>
      </c>
      <c r="I5" s="244">
        <v>3260</v>
      </c>
      <c r="J5" s="243">
        <v>2487425.8199999998</v>
      </c>
      <c r="K5" s="244">
        <v>4276</v>
      </c>
      <c r="L5" s="243">
        <v>1187439.56</v>
      </c>
      <c r="M5" s="241">
        <v>3958</v>
      </c>
      <c r="N5" s="240">
        <v>125172.8</v>
      </c>
      <c r="O5" s="242">
        <v>290</v>
      </c>
      <c r="P5" s="240">
        <v>94856.01</v>
      </c>
      <c r="Q5" s="241">
        <v>493</v>
      </c>
      <c r="R5" s="238">
        <v>0</v>
      </c>
      <c r="S5" s="239">
        <v>0</v>
      </c>
      <c r="T5" s="240">
        <v>579759.97</v>
      </c>
      <c r="U5" s="241">
        <v>1705</v>
      </c>
      <c r="V5" s="240">
        <v>37279.47</v>
      </c>
      <c r="W5" s="242">
        <v>45</v>
      </c>
      <c r="X5" s="243">
        <v>817456.02</v>
      </c>
      <c r="Y5" s="241">
        <v>2990</v>
      </c>
      <c r="Z5" s="238">
        <v>0</v>
      </c>
      <c r="AA5" s="239">
        <v>2</v>
      </c>
      <c r="AB5" s="238">
        <v>0</v>
      </c>
      <c r="AC5" s="239">
        <v>0</v>
      </c>
      <c r="AD5" s="243">
        <v>814970.01</v>
      </c>
      <c r="AE5" s="244">
        <v>3233</v>
      </c>
      <c r="AF5" s="240">
        <v>12844.78</v>
      </c>
      <c r="AG5" s="242">
        <v>23</v>
      </c>
      <c r="AH5" s="243">
        <v>3753058.17</v>
      </c>
      <c r="AI5" s="244">
        <v>8896</v>
      </c>
      <c r="AJ5" s="243">
        <v>1124210.33</v>
      </c>
      <c r="AK5" s="244">
        <v>3069</v>
      </c>
      <c r="AL5" s="243">
        <v>1674188.02</v>
      </c>
      <c r="AM5" s="244">
        <v>4125</v>
      </c>
      <c r="AN5" s="245">
        <v>2669095.8199999998</v>
      </c>
      <c r="AO5" s="244">
        <v>2704</v>
      </c>
      <c r="AP5" s="246">
        <v>0</v>
      </c>
      <c r="AQ5" s="247">
        <v>0</v>
      </c>
      <c r="AR5" s="240">
        <v>54109.87</v>
      </c>
      <c r="AS5" s="241">
        <v>364</v>
      </c>
      <c r="AT5" s="238">
        <v>3033.53</v>
      </c>
      <c r="AU5" s="239">
        <v>27</v>
      </c>
      <c r="AV5" t="s">
        <v>195</v>
      </c>
      <c r="AW5" s="270"/>
      <c r="AX5" s="270"/>
      <c r="AY5" s="270"/>
      <c r="AZ5" s="270"/>
      <c r="BA5" s="270"/>
      <c r="BB5" s="270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</row>
    <row r="6" spans="1:92">
      <c r="A6" s="2" t="s">
        <v>777</v>
      </c>
      <c r="B6" s="238">
        <v>122318.25866666666</v>
      </c>
      <c r="C6" s="239">
        <v>0</v>
      </c>
      <c r="D6" s="240">
        <v>125470.04</v>
      </c>
      <c r="E6" s="241">
        <v>327</v>
      </c>
      <c r="F6" s="240">
        <v>84970.28</v>
      </c>
      <c r="G6" s="242">
        <v>111</v>
      </c>
      <c r="H6" s="243">
        <v>334317.69</v>
      </c>
      <c r="I6" s="244">
        <v>2078</v>
      </c>
      <c r="J6" s="243">
        <v>2327355.62</v>
      </c>
      <c r="K6" s="244">
        <v>4528</v>
      </c>
      <c r="L6" s="243">
        <v>527783.65</v>
      </c>
      <c r="M6" s="241">
        <v>1970</v>
      </c>
      <c r="N6" s="240">
        <v>112092.73</v>
      </c>
      <c r="O6" s="242">
        <v>139</v>
      </c>
      <c r="P6" s="240">
        <v>113988.81</v>
      </c>
      <c r="Q6" s="241">
        <v>648</v>
      </c>
      <c r="R6" s="238">
        <v>0</v>
      </c>
      <c r="S6" s="239">
        <v>0</v>
      </c>
      <c r="T6" s="240">
        <v>354882.07</v>
      </c>
      <c r="U6" s="241">
        <v>1194</v>
      </c>
      <c r="V6" s="240">
        <v>40978.559999999998</v>
      </c>
      <c r="W6" s="242">
        <v>58</v>
      </c>
      <c r="X6" s="243">
        <v>625890.71</v>
      </c>
      <c r="Y6" s="241">
        <v>2607</v>
      </c>
      <c r="Z6" s="238">
        <v>0</v>
      </c>
      <c r="AA6" s="239">
        <v>1</v>
      </c>
      <c r="AB6" s="238">
        <v>0</v>
      </c>
      <c r="AC6" s="239">
        <v>0</v>
      </c>
      <c r="AD6" s="243">
        <v>404776.79</v>
      </c>
      <c r="AE6" s="244">
        <v>2195</v>
      </c>
      <c r="AF6" s="240">
        <v>33649.69</v>
      </c>
      <c r="AG6" s="242">
        <v>71</v>
      </c>
      <c r="AH6" s="243">
        <v>1578233.6</v>
      </c>
      <c r="AI6" s="244">
        <v>5668</v>
      </c>
      <c r="AJ6" s="243">
        <v>765094</v>
      </c>
      <c r="AK6" s="244">
        <v>2649</v>
      </c>
      <c r="AL6" s="243">
        <v>894266.7</v>
      </c>
      <c r="AM6" s="244">
        <v>2822</v>
      </c>
      <c r="AN6" s="245">
        <v>2904453.76</v>
      </c>
      <c r="AO6" s="244">
        <v>3533</v>
      </c>
      <c r="AP6" s="246">
        <v>0</v>
      </c>
      <c r="AQ6" s="247">
        <v>0</v>
      </c>
      <c r="AR6" s="240">
        <v>73471.81</v>
      </c>
      <c r="AS6" s="241">
        <v>467</v>
      </c>
      <c r="AT6" s="238">
        <v>3302.9</v>
      </c>
      <c r="AU6" s="239">
        <v>139</v>
      </c>
      <c r="AV6" t="s">
        <v>195</v>
      </c>
      <c r="AW6" s="270"/>
      <c r="AX6" s="270"/>
      <c r="AY6" s="270"/>
      <c r="AZ6" s="270"/>
      <c r="BA6" s="270"/>
      <c r="BB6" s="270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</row>
    <row r="7" spans="1:92">
      <c r="A7" s="2" t="s">
        <v>75</v>
      </c>
      <c r="B7" s="238">
        <v>632.23400000000004</v>
      </c>
      <c r="C7" s="239">
        <v>0</v>
      </c>
      <c r="D7" s="240">
        <v>35200.589999999997</v>
      </c>
      <c r="E7" s="241">
        <v>139</v>
      </c>
      <c r="F7" s="240">
        <v>30240.83</v>
      </c>
      <c r="G7" s="242">
        <v>42</v>
      </c>
      <c r="H7" s="243">
        <v>144289.32999999999</v>
      </c>
      <c r="I7" s="244">
        <v>1021</v>
      </c>
      <c r="J7" s="243">
        <v>461562.47</v>
      </c>
      <c r="K7" s="244">
        <v>1009</v>
      </c>
      <c r="L7" s="243">
        <v>172283.16</v>
      </c>
      <c r="M7" s="241">
        <v>771</v>
      </c>
      <c r="N7" s="240">
        <v>36475.57</v>
      </c>
      <c r="O7" s="242">
        <v>38</v>
      </c>
      <c r="P7" s="240">
        <v>26731.52</v>
      </c>
      <c r="Q7" s="241">
        <v>213</v>
      </c>
      <c r="R7" s="238">
        <v>0</v>
      </c>
      <c r="S7" s="239">
        <v>0</v>
      </c>
      <c r="T7" s="240">
        <v>33048.83</v>
      </c>
      <c r="U7" s="241">
        <v>176</v>
      </c>
      <c r="V7" s="240">
        <v>4577.2</v>
      </c>
      <c r="W7" s="242">
        <v>7</v>
      </c>
      <c r="X7" s="243">
        <v>262684.31</v>
      </c>
      <c r="Y7" s="241">
        <v>976</v>
      </c>
      <c r="Z7" s="238">
        <v>0</v>
      </c>
      <c r="AA7" s="239">
        <v>0</v>
      </c>
      <c r="AB7" s="238">
        <v>0</v>
      </c>
      <c r="AC7" s="239">
        <v>0</v>
      </c>
      <c r="AD7" s="243">
        <v>134571.42000000001</v>
      </c>
      <c r="AE7" s="244">
        <v>917</v>
      </c>
      <c r="AF7" s="240">
        <v>3297.69</v>
      </c>
      <c r="AG7" s="242">
        <v>7</v>
      </c>
      <c r="AH7" s="243">
        <v>749453.53</v>
      </c>
      <c r="AI7" s="244">
        <v>2688</v>
      </c>
      <c r="AJ7" s="243">
        <v>0</v>
      </c>
      <c r="AK7" s="244">
        <v>0</v>
      </c>
      <c r="AL7" s="243">
        <v>352255.65</v>
      </c>
      <c r="AM7" s="244">
        <v>1097</v>
      </c>
      <c r="AN7" s="245">
        <v>18967.02</v>
      </c>
      <c r="AO7" s="244">
        <v>108</v>
      </c>
      <c r="AP7" s="246">
        <v>0</v>
      </c>
      <c r="AQ7" s="247">
        <v>0</v>
      </c>
      <c r="AR7" s="240">
        <v>14199.78</v>
      </c>
      <c r="AS7" s="241">
        <v>128</v>
      </c>
      <c r="AT7" s="238">
        <v>0</v>
      </c>
      <c r="AU7" s="239">
        <v>0</v>
      </c>
      <c r="AV7" t="s">
        <v>195</v>
      </c>
      <c r="AW7" s="270"/>
      <c r="AX7" s="270"/>
      <c r="AY7" s="270"/>
      <c r="AZ7" s="270"/>
      <c r="BA7" s="270"/>
      <c r="BB7" s="270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</row>
    <row r="8" spans="1:92">
      <c r="A8" s="2" t="s">
        <v>778</v>
      </c>
      <c r="B8" s="238">
        <v>243380.193</v>
      </c>
      <c r="C8" s="239">
        <v>0</v>
      </c>
      <c r="D8" s="240">
        <v>302417.88</v>
      </c>
      <c r="E8" s="241">
        <v>735</v>
      </c>
      <c r="F8" s="240">
        <v>116063.53</v>
      </c>
      <c r="G8" s="242">
        <v>155</v>
      </c>
      <c r="H8" s="243">
        <v>735315.85</v>
      </c>
      <c r="I8" s="244">
        <v>4209</v>
      </c>
      <c r="J8" s="243">
        <v>4024031.86</v>
      </c>
      <c r="K8" s="244">
        <v>7158</v>
      </c>
      <c r="L8" s="243">
        <v>1279250.8600000001</v>
      </c>
      <c r="M8" s="241">
        <v>4683</v>
      </c>
      <c r="N8" s="240">
        <v>107620.42</v>
      </c>
      <c r="O8" s="242">
        <v>156</v>
      </c>
      <c r="P8" s="240">
        <v>292634.55</v>
      </c>
      <c r="Q8" s="241">
        <v>1291</v>
      </c>
      <c r="R8" s="238">
        <v>0</v>
      </c>
      <c r="S8" s="239">
        <v>0</v>
      </c>
      <c r="T8" s="240">
        <v>1266051.49</v>
      </c>
      <c r="U8" s="241">
        <v>2824</v>
      </c>
      <c r="V8" s="240">
        <v>56447.11</v>
      </c>
      <c r="W8" s="242">
        <v>63</v>
      </c>
      <c r="X8" s="243">
        <v>1468284.35</v>
      </c>
      <c r="Y8" s="241">
        <v>5580</v>
      </c>
      <c r="Z8" s="238">
        <v>0</v>
      </c>
      <c r="AA8" s="239">
        <v>0</v>
      </c>
      <c r="AB8" s="238">
        <v>0</v>
      </c>
      <c r="AC8" s="239">
        <v>0</v>
      </c>
      <c r="AD8" s="243">
        <v>1157422.2</v>
      </c>
      <c r="AE8" s="244">
        <v>4981</v>
      </c>
      <c r="AF8" s="240">
        <v>146227.35999999999</v>
      </c>
      <c r="AG8" s="242">
        <v>250</v>
      </c>
      <c r="AH8" s="243">
        <v>4943999.72</v>
      </c>
      <c r="AI8" s="244">
        <v>13102</v>
      </c>
      <c r="AJ8" s="243">
        <v>1883575.18</v>
      </c>
      <c r="AK8" s="244">
        <v>5324</v>
      </c>
      <c r="AL8" s="243">
        <v>2915946.58</v>
      </c>
      <c r="AM8" s="244">
        <v>6793</v>
      </c>
      <c r="AN8" s="245">
        <v>5417830.6100000003</v>
      </c>
      <c r="AO8" s="244">
        <v>5154</v>
      </c>
      <c r="AP8" s="246">
        <v>0</v>
      </c>
      <c r="AQ8" s="247">
        <v>0</v>
      </c>
      <c r="AR8" s="240">
        <v>194410.06</v>
      </c>
      <c r="AS8" s="241">
        <v>1214</v>
      </c>
      <c r="AT8" s="238">
        <v>5422.01</v>
      </c>
      <c r="AU8" s="239">
        <v>79</v>
      </c>
      <c r="AV8" t="s">
        <v>195</v>
      </c>
      <c r="AW8" s="270"/>
      <c r="AX8" s="270"/>
      <c r="AY8" s="270"/>
      <c r="AZ8" s="270"/>
      <c r="BA8" s="270"/>
      <c r="BB8" s="270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</row>
    <row r="9" spans="1:92">
      <c r="A9" s="2" t="s">
        <v>779</v>
      </c>
      <c r="B9" s="238">
        <v>83498.684666666668</v>
      </c>
      <c r="C9" s="239">
        <v>0</v>
      </c>
      <c r="D9" s="240">
        <v>116425.89</v>
      </c>
      <c r="E9" s="241">
        <v>301</v>
      </c>
      <c r="F9" s="240">
        <v>73951.539999999994</v>
      </c>
      <c r="G9" s="242">
        <v>107</v>
      </c>
      <c r="H9" s="243">
        <v>576304.04</v>
      </c>
      <c r="I9" s="244">
        <v>2552</v>
      </c>
      <c r="J9" s="243">
        <v>2452307.73</v>
      </c>
      <c r="K9" s="244">
        <v>3612</v>
      </c>
      <c r="L9" s="243">
        <v>828608.5</v>
      </c>
      <c r="M9" s="241">
        <v>2395</v>
      </c>
      <c r="N9" s="240">
        <v>92518.399999999994</v>
      </c>
      <c r="O9" s="242">
        <v>161</v>
      </c>
      <c r="P9" s="240">
        <v>107395.89</v>
      </c>
      <c r="Q9" s="241">
        <v>425</v>
      </c>
      <c r="R9" s="238">
        <v>0</v>
      </c>
      <c r="S9" s="239">
        <v>0</v>
      </c>
      <c r="T9" s="240">
        <v>341196.89</v>
      </c>
      <c r="U9" s="241">
        <v>1032</v>
      </c>
      <c r="V9" s="240">
        <v>90216.31</v>
      </c>
      <c r="W9" s="242">
        <v>59</v>
      </c>
      <c r="X9" s="243">
        <v>768633.12</v>
      </c>
      <c r="Y9" s="241">
        <v>2555</v>
      </c>
      <c r="Z9" s="238">
        <v>0</v>
      </c>
      <c r="AA9" s="239">
        <v>0</v>
      </c>
      <c r="AB9" s="238">
        <v>0</v>
      </c>
      <c r="AC9" s="239">
        <v>0</v>
      </c>
      <c r="AD9" s="243">
        <v>547803.47</v>
      </c>
      <c r="AE9" s="244">
        <v>2114</v>
      </c>
      <c r="AF9" s="240">
        <v>78260.47</v>
      </c>
      <c r="AG9" s="242">
        <v>133</v>
      </c>
      <c r="AH9" s="243">
        <v>2125468.48</v>
      </c>
      <c r="AI9" s="244">
        <v>5335</v>
      </c>
      <c r="AJ9" s="243">
        <v>539369.94999999995</v>
      </c>
      <c r="AK9" s="244">
        <v>2115</v>
      </c>
      <c r="AL9" s="243">
        <v>1193107.78</v>
      </c>
      <c r="AM9" s="244">
        <v>3057</v>
      </c>
      <c r="AN9" s="245">
        <v>1965590.59</v>
      </c>
      <c r="AO9" s="244">
        <v>2158</v>
      </c>
      <c r="AP9" s="246">
        <v>0</v>
      </c>
      <c r="AQ9" s="247">
        <v>0</v>
      </c>
      <c r="AR9" s="240">
        <v>44130.64</v>
      </c>
      <c r="AS9" s="241">
        <v>282</v>
      </c>
      <c r="AT9" s="238">
        <v>814.8</v>
      </c>
      <c r="AU9" s="239">
        <v>12</v>
      </c>
      <c r="AV9" t="s">
        <v>195</v>
      </c>
      <c r="AW9" s="270"/>
      <c r="AX9" s="270"/>
      <c r="AY9" s="270"/>
      <c r="AZ9" s="270"/>
      <c r="BA9" s="270"/>
      <c r="BB9" s="270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</row>
    <row r="10" spans="1:92">
      <c r="A10" s="2" t="s">
        <v>780</v>
      </c>
      <c r="B10" s="238">
        <v>5425.5263333333332</v>
      </c>
      <c r="C10" s="239">
        <v>0</v>
      </c>
      <c r="D10" s="240">
        <v>47993.79</v>
      </c>
      <c r="E10" s="241">
        <v>169</v>
      </c>
      <c r="F10" s="240">
        <v>21173.85</v>
      </c>
      <c r="G10" s="242">
        <v>36</v>
      </c>
      <c r="H10" s="243">
        <v>146759.57</v>
      </c>
      <c r="I10" s="244">
        <v>1198</v>
      </c>
      <c r="J10" s="243">
        <v>928515.71</v>
      </c>
      <c r="K10" s="244">
        <v>1967</v>
      </c>
      <c r="L10" s="243">
        <v>306492.07</v>
      </c>
      <c r="M10" s="241">
        <v>2025</v>
      </c>
      <c r="N10" s="240">
        <v>32676.46</v>
      </c>
      <c r="O10" s="242">
        <v>52</v>
      </c>
      <c r="P10" s="240">
        <v>97043.9</v>
      </c>
      <c r="Q10" s="241">
        <v>489</v>
      </c>
      <c r="R10" s="238">
        <v>0</v>
      </c>
      <c r="S10" s="239">
        <v>0</v>
      </c>
      <c r="T10" s="240">
        <v>115006.79</v>
      </c>
      <c r="U10" s="241">
        <v>488</v>
      </c>
      <c r="V10" s="240">
        <v>26658.16</v>
      </c>
      <c r="W10" s="242">
        <v>42</v>
      </c>
      <c r="X10" s="243">
        <v>285930.2</v>
      </c>
      <c r="Y10" s="241">
        <v>1344</v>
      </c>
      <c r="Z10" s="238">
        <v>0</v>
      </c>
      <c r="AA10" s="239">
        <v>4</v>
      </c>
      <c r="AB10" s="238">
        <v>0</v>
      </c>
      <c r="AC10" s="239">
        <v>0</v>
      </c>
      <c r="AD10" s="243">
        <v>201991.26</v>
      </c>
      <c r="AE10" s="244">
        <v>1158</v>
      </c>
      <c r="AF10" s="240">
        <v>19465.14</v>
      </c>
      <c r="AG10" s="242">
        <v>43</v>
      </c>
      <c r="AH10" s="243">
        <v>923557.37</v>
      </c>
      <c r="AI10" s="244">
        <v>3849</v>
      </c>
      <c r="AJ10" s="243">
        <v>101621.11</v>
      </c>
      <c r="AK10" s="244">
        <v>275</v>
      </c>
      <c r="AL10" s="243">
        <v>401481.94</v>
      </c>
      <c r="AM10" s="244">
        <v>1469</v>
      </c>
      <c r="AN10" s="245">
        <v>61144.68</v>
      </c>
      <c r="AO10" s="244">
        <v>282</v>
      </c>
      <c r="AP10" s="246">
        <v>0</v>
      </c>
      <c r="AQ10" s="247">
        <v>0</v>
      </c>
      <c r="AR10" s="240">
        <v>35341.199999999997</v>
      </c>
      <c r="AS10" s="241">
        <v>261</v>
      </c>
      <c r="AT10" s="238">
        <v>1300</v>
      </c>
      <c r="AU10" s="239">
        <v>5</v>
      </c>
      <c r="AV10" t="s">
        <v>195</v>
      </c>
      <c r="AW10" s="270"/>
      <c r="AX10" s="270"/>
      <c r="AY10" s="270"/>
      <c r="AZ10" s="270"/>
      <c r="BA10" s="270"/>
      <c r="BB10" s="27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</row>
    <row r="11" spans="1:92">
      <c r="A11" s="2" t="s">
        <v>781</v>
      </c>
      <c r="B11" s="238">
        <v>98109.484666666671</v>
      </c>
      <c r="C11" s="239">
        <v>0</v>
      </c>
      <c r="D11" s="240">
        <v>113163.25</v>
      </c>
      <c r="E11" s="241">
        <v>344</v>
      </c>
      <c r="F11" s="240">
        <v>82206.02</v>
      </c>
      <c r="G11" s="242">
        <v>111</v>
      </c>
      <c r="H11" s="243">
        <v>362171.46</v>
      </c>
      <c r="I11" s="244">
        <v>2259</v>
      </c>
      <c r="J11" s="243">
        <v>1975381.87</v>
      </c>
      <c r="K11" s="244">
        <v>4078</v>
      </c>
      <c r="L11" s="243">
        <v>906862.43</v>
      </c>
      <c r="M11" s="241">
        <v>2989</v>
      </c>
      <c r="N11" s="240">
        <v>70243.240000000005</v>
      </c>
      <c r="O11" s="242">
        <v>101</v>
      </c>
      <c r="P11" s="240">
        <v>110563.96</v>
      </c>
      <c r="Q11" s="241">
        <v>455</v>
      </c>
      <c r="R11" s="238">
        <v>0</v>
      </c>
      <c r="S11" s="239">
        <v>0</v>
      </c>
      <c r="T11" s="240">
        <v>230349.3</v>
      </c>
      <c r="U11" s="241">
        <v>895</v>
      </c>
      <c r="V11" s="240">
        <v>57388.76</v>
      </c>
      <c r="W11" s="242">
        <v>60</v>
      </c>
      <c r="X11" s="243">
        <v>855082.93</v>
      </c>
      <c r="Y11" s="241">
        <v>3118</v>
      </c>
      <c r="Z11" s="238">
        <v>0</v>
      </c>
      <c r="AA11" s="239">
        <v>0</v>
      </c>
      <c r="AB11" s="238">
        <v>25</v>
      </c>
      <c r="AC11" s="239">
        <v>1</v>
      </c>
      <c r="AD11" s="243">
        <v>671285.2</v>
      </c>
      <c r="AE11" s="244">
        <v>2976</v>
      </c>
      <c r="AF11" s="240">
        <v>59476.3</v>
      </c>
      <c r="AG11" s="242">
        <v>108</v>
      </c>
      <c r="AH11" s="243">
        <v>2430992.04</v>
      </c>
      <c r="AI11" s="244">
        <v>6982</v>
      </c>
      <c r="AJ11" s="243">
        <v>611634.1</v>
      </c>
      <c r="AK11" s="244">
        <v>2603</v>
      </c>
      <c r="AL11" s="243">
        <v>972994.23</v>
      </c>
      <c r="AM11" s="244">
        <v>3013</v>
      </c>
      <c r="AN11" s="245">
        <v>2331650.44</v>
      </c>
      <c r="AO11" s="244">
        <v>2834</v>
      </c>
      <c r="AP11" s="246">
        <v>0</v>
      </c>
      <c r="AQ11" s="247">
        <v>0</v>
      </c>
      <c r="AR11" s="240">
        <v>69879.570000000007</v>
      </c>
      <c r="AS11" s="241">
        <v>463</v>
      </c>
      <c r="AT11" s="238">
        <v>537.73</v>
      </c>
      <c r="AU11" s="239">
        <v>19</v>
      </c>
      <c r="AV11" t="s">
        <v>195</v>
      </c>
      <c r="AW11" s="270"/>
      <c r="AX11" s="270"/>
      <c r="AY11" s="270"/>
      <c r="AZ11" s="270"/>
      <c r="BA11" s="270"/>
      <c r="BB11" s="270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</row>
    <row r="12" spans="1:92">
      <c r="A12" s="2" t="s">
        <v>783</v>
      </c>
      <c r="B12" s="238">
        <v>1088.952</v>
      </c>
      <c r="C12" s="239">
        <v>0</v>
      </c>
      <c r="D12" s="240">
        <v>71420.61</v>
      </c>
      <c r="E12" s="241">
        <v>181</v>
      </c>
      <c r="F12" s="240">
        <v>36197.72</v>
      </c>
      <c r="G12" s="242">
        <v>72</v>
      </c>
      <c r="H12" s="243">
        <v>201993.94</v>
      </c>
      <c r="I12" s="244">
        <v>1315</v>
      </c>
      <c r="J12" s="243">
        <v>281079.74</v>
      </c>
      <c r="K12" s="244">
        <v>674</v>
      </c>
      <c r="L12" s="243">
        <v>195763.17</v>
      </c>
      <c r="M12" s="241">
        <v>1108</v>
      </c>
      <c r="N12" s="240">
        <v>21667.89</v>
      </c>
      <c r="O12" s="242">
        <v>32</v>
      </c>
      <c r="P12" s="240">
        <v>68468.95</v>
      </c>
      <c r="Q12" s="241">
        <v>206</v>
      </c>
      <c r="R12" s="238">
        <v>0</v>
      </c>
      <c r="S12" s="239">
        <v>0</v>
      </c>
      <c r="T12" s="240">
        <v>144637.99</v>
      </c>
      <c r="U12" s="241">
        <v>496</v>
      </c>
      <c r="V12" s="240">
        <v>31427.119999999999</v>
      </c>
      <c r="W12" s="242">
        <v>32</v>
      </c>
      <c r="X12" s="243">
        <v>127282.07</v>
      </c>
      <c r="Y12" s="241">
        <v>581</v>
      </c>
      <c r="Z12" s="238">
        <v>0</v>
      </c>
      <c r="AA12" s="239">
        <v>0</v>
      </c>
      <c r="AB12" s="238">
        <v>0</v>
      </c>
      <c r="AC12" s="239">
        <v>0</v>
      </c>
      <c r="AD12" s="243">
        <v>119080.77</v>
      </c>
      <c r="AE12" s="244">
        <v>513</v>
      </c>
      <c r="AF12" s="240">
        <v>65979.679999999993</v>
      </c>
      <c r="AG12" s="242">
        <v>121</v>
      </c>
      <c r="AH12" s="243">
        <v>798013.58</v>
      </c>
      <c r="AI12" s="244">
        <v>2632</v>
      </c>
      <c r="AJ12" s="243">
        <v>1425.05</v>
      </c>
      <c r="AK12" s="244">
        <v>18</v>
      </c>
      <c r="AL12" s="243">
        <v>488130.6</v>
      </c>
      <c r="AM12" s="244">
        <v>1221</v>
      </c>
      <c r="AN12" s="245">
        <v>31243.51</v>
      </c>
      <c r="AO12" s="244">
        <v>230</v>
      </c>
      <c r="AP12" s="246">
        <v>0</v>
      </c>
      <c r="AQ12" s="247">
        <v>0</v>
      </c>
      <c r="AR12" s="240">
        <v>14928.44</v>
      </c>
      <c r="AS12" s="241">
        <v>112</v>
      </c>
      <c r="AT12" s="238">
        <v>260</v>
      </c>
      <c r="AU12" s="239">
        <v>1</v>
      </c>
      <c r="AV12" t="s">
        <v>195</v>
      </c>
      <c r="AW12" s="270"/>
      <c r="AX12" s="270"/>
      <c r="AY12" s="270"/>
      <c r="AZ12" s="270"/>
      <c r="BA12" s="270"/>
      <c r="BB12" s="270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</row>
    <row r="13" spans="1:92">
      <c r="A13" s="2" t="s">
        <v>903</v>
      </c>
      <c r="B13" s="238">
        <v>2042.6643333333334</v>
      </c>
      <c r="C13" s="239">
        <v>0</v>
      </c>
      <c r="D13" s="240">
        <v>99762.2</v>
      </c>
      <c r="E13" s="241">
        <v>292</v>
      </c>
      <c r="F13" s="240">
        <v>35142.720000000001</v>
      </c>
      <c r="G13" s="242">
        <v>55</v>
      </c>
      <c r="H13" s="243">
        <v>249630.78</v>
      </c>
      <c r="I13" s="244">
        <v>1732</v>
      </c>
      <c r="J13" s="243">
        <v>847139.76</v>
      </c>
      <c r="K13" s="244">
        <v>1694</v>
      </c>
      <c r="L13" s="243">
        <v>363117.92</v>
      </c>
      <c r="M13" s="241">
        <v>1735</v>
      </c>
      <c r="N13" s="240">
        <v>52661.62</v>
      </c>
      <c r="O13" s="242">
        <v>69</v>
      </c>
      <c r="P13" s="240">
        <v>132191.37</v>
      </c>
      <c r="Q13" s="241">
        <v>647</v>
      </c>
      <c r="R13" s="238">
        <v>0</v>
      </c>
      <c r="S13" s="239">
        <v>0</v>
      </c>
      <c r="T13" s="240">
        <v>209398.75</v>
      </c>
      <c r="U13" s="241">
        <v>819</v>
      </c>
      <c r="V13" s="240">
        <v>40206.400000000001</v>
      </c>
      <c r="W13" s="242">
        <v>44</v>
      </c>
      <c r="X13" s="243">
        <v>466491.23</v>
      </c>
      <c r="Y13" s="241">
        <v>1762</v>
      </c>
      <c r="Z13" s="238">
        <v>0</v>
      </c>
      <c r="AA13" s="239">
        <v>0</v>
      </c>
      <c r="AB13" s="238">
        <v>0</v>
      </c>
      <c r="AC13" s="239">
        <v>0</v>
      </c>
      <c r="AD13" s="243">
        <v>277001.39</v>
      </c>
      <c r="AE13" s="244">
        <v>1517</v>
      </c>
      <c r="AF13" s="240">
        <v>53235.05</v>
      </c>
      <c r="AG13" s="242">
        <v>122</v>
      </c>
      <c r="AH13" s="243">
        <v>1375454.69</v>
      </c>
      <c r="AI13" s="244">
        <v>4415</v>
      </c>
      <c r="AJ13" s="243">
        <v>129</v>
      </c>
      <c r="AK13" s="244">
        <v>1</v>
      </c>
      <c r="AL13" s="243">
        <v>806787.45</v>
      </c>
      <c r="AM13" s="244">
        <v>2455</v>
      </c>
      <c r="AN13" s="245">
        <v>61150.93</v>
      </c>
      <c r="AO13" s="244">
        <v>195</v>
      </c>
      <c r="AP13" s="246">
        <v>0</v>
      </c>
      <c r="AQ13" s="247">
        <v>0</v>
      </c>
      <c r="AR13" s="240">
        <v>84817.49</v>
      </c>
      <c r="AS13" s="241">
        <v>594</v>
      </c>
      <c r="AT13" s="238">
        <v>780</v>
      </c>
      <c r="AU13" s="239">
        <v>3</v>
      </c>
      <c r="AV13" t="s">
        <v>195</v>
      </c>
      <c r="AW13" s="270"/>
      <c r="AX13" s="270"/>
      <c r="AY13" s="270"/>
      <c r="AZ13" s="270"/>
      <c r="BA13" s="270"/>
      <c r="BB13" s="270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</row>
    <row r="14" spans="1:92">
      <c r="A14" s="2" t="s">
        <v>1556</v>
      </c>
      <c r="B14" s="238">
        <v>90337.239000000001</v>
      </c>
      <c r="C14" s="239">
        <v>0</v>
      </c>
      <c r="D14" s="240">
        <v>159194.39000000001</v>
      </c>
      <c r="E14" s="241">
        <v>544</v>
      </c>
      <c r="F14" s="240">
        <v>54254.34</v>
      </c>
      <c r="G14" s="242">
        <v>82</v>
      </c>
      <c r="H14" s="243">
        <v>551576.98</v>
      </c>
      <c r="I14" s="244">
        <v>2902</v>
      </c>
      <c r="J14" s="243">
        <v>2068382.86</v>
      </c>
      <c r="K14" s="244">
        <v>4457</v>
      </c>
      <c r="L14" s="243">
        <v>1090508.3799999999</v>
      </c>
      <c r="M14" s="241">
        <v>4040</v>
      </c>
      <c r="N14" s="240">
        <v>70197.570000000007</v>
      </c>
      <c r="O14" s="242">
        <v>151</v>
      </c>
      <c r="P14" s="240">
        <v>124220.69</v>
      </c>
      <c r="Q14" s="241">
        <v>552</v>
      </c>
      <c r="R14" s="238">
        <v>0</v>
      </c>
      <c r="S14" s="239">
        <v>0</v>
      </c>
      <c r="T14" s="240">
        <v>274805.38</v>
      </c>
      <c r="U14" s="241">
        <v>1043</v>
      </c>
      <c r="V14" s="240">
        <v>49656.53</v>
      </c>
      <c r="W14" s="242">
        <v>46</v>
      </c>
      <c r="X14" s="243">
        <v>836631.77</v>
      </c>
      <c r="Y14" s="241">
        <v>3336</v>
      </c>
      <c r="Z14" s="238">
        <v>0</v>
      </c>
      <c r="AA14" s="239">
        <v>0</v>
      </c>
      <c r="AB14" s="238">
        <v>0</v>
      </c>
      <c r="AC14" s="239">
        <v>0</v>
      </c>
      <c r="AD14" s="243">
        <v>727305.73</v>
      </c>
      <c r="AE14" s="244">
        <v>3055</v>
      </c>
      <c r="AF14" s="240">
        <v>57715.66</v>
      </c>
      <c r="AG14" s="242">
        <v>118</v>
      </c>
      <c r="AH14" s="243">
        <v>3144313.29</v>
      </c>
      <c r="AI14" s="244">
        <v>7702</v>
      </c>
      <c r="AJ14" s="243">
        <v>597511.84</v>
      </c>
      <c r="AK14" s="244">
        <v>2081</v>
      </c>
      <c r="AL14" s="243">
        <v>1647058.29</v>
      </c>
      <c r="AM14" s="244">
        <v>4242</v>
      </c>
      <c r="AN14" s="245">
        <v>2112605.33</v>
      </c>
      <c r="AO14" s="244">
        <v>2308</v>
      </c>
      <c r="AP14" s="246">
        <v>0</v>
      </c>
      <c r="AQ14" s="247">
        <v>0</v>
      </c>
      <c r="AR14" s="240">
        <v>61093.22</v>
      </c>
      <c r="AS14" s="241">
        <v>436</v>
      </c>
      <c r="AT14" s="238">
        <v>3084.01</v>
      </c>
      <c r="AU14" s="239">
        <v>24</v>
      </c>
      <c r="AV14" t="s">
        <v>195</v>
      </c>
      <c r="AW14" s="270"/>
      <c r="AX14" s="270"/>
      <c r="AY14" s="270"/>
      <c r="AZ14" s="270"/>
      <c r="BA14" s="270"/>
      <c r="BB14" s="270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</row>
    <row r="15" spans="1:92">
      <c r="A15" s="2" t="s">
        <v>784</v>
      </c>
      <c r="B15" s="238">
        <v>25672.804333333337</v>
      </c>
      <c r="C15" s="239">
        <v>0</v>
      </c>
      <c r="D15" s="240">
        <v>37787.089999999997</v>
      </c>
      <c r="E15" s="241">
        <v>122</v>
      </c>
      <c r="F15" s="240">
        <v>50117.32</v>
      </c>
      <c r="G15" s="242">
        <v>67</v>
      </c>
      <c r="H15" s="243">
        <v>215835</v>
      </c>
      <c r="I15" s="244">
        <v>1647</v>
      </c>
      <c r="J15" s="243">
        <v>783284.86</v>
      </c>
      <c r="K15" s="244">
        <v>1695</v>
      </c>
      <c r="L15" s="243">
        <v>328611.08</v>
      </c>
      <c r="M15" s="241">
        <v>1265</v>
      </c>
      <c r="N15" s="240">
        <v>58152.92</v>
      </c>
      <c r="O15" s="242">
        <v>105</v>
      </c>
      <c r="P15" s="240">
        <v>23380.73</v>
      </c>
      <c r="Q15" s="241">
        <v>137</v>
      </c>
      <c r="R15" s="238">
        <v>0</v>
      </c>
      <c r="S15" s="239">
        <v>0</v>
      </c>
      <c r="T15" s="240">
        <v>53429.5</v>
      </c>
      <c r="U15" s="241">
        <v>252</v>
      </c>
      <c r="V15" s="240">
        <v>20825.919999999998</v>
      </c>
      <c r="W15" s="242">
        <v>27</v>
      </c>
      <c r="X15" s="243">
        <v>257618.41</v>
      </c>
      <c r="Y15" s="241">
        <v>1189</v>
      </c>
      <c r="Z15" s="238">
        <v>0</v>
      </c>
      <c r="AA15" s="239">
        <v>0</v>
      </c>
      <c r="AB15" s="238">
        <v>0</v>
      </c>
      <c r="AC15" s="239">
        <v>0</v>
      </c>
      <c r="AD15" s="243">
        <v>218455.55</v>
      </c>
      <c r="AE15" s="244">
        <v>1090</v>
      </c>
      <c r="AF15" s="240">
        <v>2698.81</v>
      </c>
      <c r="AG15" s="242">
        <v>7</v>
      </c>
      <c r="AH15" s="243">
        <v>1279195.6399999999</v>
      </c>
      <c r="AI15" s="244">
        <v>4157</v>
      </c>
      <c r="AJ15" s="243">
        <v>155012.07</v>
      </c>
      <c r="AK15" s="244">
        <v>1020</v>
      </c>
      <c r="AL15" s="243">
        <v>556050.06999999995</v>
      </c>
      <c r="AM15" s="244">
        <v>1780</v>
      </c>
      <c r="AN15" s="245">
        <v>615172.06000000006</v>
      </c>
      <c r="AO15" s="244">
        <v>1324</v>
      </c>
      <c r="AP15" s="246">
        <v>0</v>
      </c>
      <c r="AQ15" s="247">
        <v>0</v>
      </c>
      <c r="AR15" s="240">
        <v>6879.93</v>
      </c>
      <c r="AS15" s="241">
        <v>68</v>
      </c>
      <c r="AT15" s="238">
        <v>2026.26</v>
      </c>
      <c r="AU15" s="239">
        <v>197</v>
      </c>
      <c r="AV15" t="s">
        <v>52</v>
      </c>
      <c r="AW15" s="270"/>
      <c r="AX15" s="270"/>
      <c r="AY15" s="270"/>
      <c r="AZ15" s="270"/>
      <c r="BA15" s="270"/>
      <c r="BB15" s="270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</row>
    <row r="16" spans="1:92">
      <c r="A16" s="2" t="s">
        <v>785</v>
      </c>
      <c r="B16" s="238">
        <v>97892.466</v>
      </c>
      <c r="C16" s="239">
        <v>0</v>
      </c>
      <c r="D16" s="240">
        <v>69172.7</v>
      </c>
      <c r="E16" s="241">
        <v>206</v>
      </c>
      <c r="F16" s="240">
        <v>57859.21</v>
      </c>
      <c r="G16" s="242">
        <v>67</v>
      </c>
      <c r="H16" s="243">
        <v>431652.9</v>
      </c>
      <c r="I16" s="244">
        <v>2872</v>
      </c>
      <c r="J16" s="243">
        <v>1760992.3</v>
      </c>
      <c r="K16" s="244">
        <v>3423</v>
      </c>
      <c r="L16" s="243">
        <v>756240.79</v>
      </c>
      <c r="M16" s="241">
        <v>2721</v>
      </c>
      <c r="N16" s="240">
        <v>92914.58</v>
      </c>
      <c r="O16" s="242">
        <v>191</v>
      </c>
      <c r="P16" s="240">
        <v>37210.400000000001</v>
      </c>
      <c r="Q16" s="241">
        <v>213</v>
      </c>
      <c r="R16" s="238">
        <v>0</v>
      </c>
      <c r="S16" s="239">
        <v>0</v>
      </c>
      <c r="T16" s="240">
        <v>63897.72</v>
      </c>
      <c r="U16" s="241">
        <v>260</v>
      </c>
      <c r="V16" s="240">
        <v>37954.080000000002</v>
      </c>
      <c r="W16" s="242">
        <v>52</v>
      </c>
      <c r="X16" s="243">
        <v>599195.53</v>
      </c>
      <c r="Y16" s="241">
        <v>2376</v>
      </c>
      <c r="Z16" s="238">
        <v>0</v>
      </c>
      <c r="AA16" s="239">
        <v>0</v>
      </c>
      <c r="AB16" s="238">
        <v>35</v>
      </c>
      <c r="AC16" s="239">
        <v>1</v>
      </c>
      <c r="AD16" s="243">
        <v>387187.35</v>
      </c>
      <c r="AE16" s="244">
        <v>1844</v>
      </c>
      <c r="AF16" s="240">
        <v>7916.29</v>
      </c>
      <c r="AG16" s="242">
        <v>17</v>
      </c>
      <c r="AH16" s="243">
        <v>2330378.7200000002</v>
      </c>
      <c r="AI16" s="244">
        <v>6858</v>
      </c>
      <c r="AJ16" s="243">
        <v>1027687.86</v>
      </c>
      <c r="AK16" s="244">
        <v>2685</v>
      </c>
      <c r="AL16" s="243">
        <v>1035236.35</v>
      </c>
      <c r="AM16" s="244">
        <v>2765</v>
      </c>
      <c r="AN16" s="245">
        <v>1909086.12</v>
      </c>
      <c r="AO16" s="244">
        <v>2323</v>
      </c>
      <c r="AP16" s="246">
        <v>70</v>
      </c>
      <c r="AQ16" s="247">
        <v>2</v>
      </c>
      <c r="AR16" s="240">
        <v>37842.32</v>
      </c>
      <c r="AS16" s="241">
        <v>295</v>
      </c>
      <c r="AT16" s="238">
        <v>2985.43</v>
      </c>
      <c r="AU16" s="239">
        <v>91</v>
      </c>
      <c r="AV16" t="s">
        <v>1557</v>
      </c>
      <c r="AW16" s="270"/>
      <c r="AX16" s="270"/>
      <c r="AY16" s="270"/>
      <c r="AZ16" s="270"/>
      <c r="BA16" s="270"/>
      <c r="BB16" s="270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</row>
    <row r="17" spans="1:92">
      <c r="A17" s="2" t="s">
        <v>786</v>
      </c>
      <c r="B17" s="238">
        <v>61338.112999999998</v>
      </c>
      <c r="C17" s="239">
        <v>0</v>
      </c>
      <c r="D17" s="240">
        <v>59310.64</v>
      </c>
      <c r="E17" s="241">
        <v>222</v>
      </c>
      <c r="F17" s="240">
        <v>54476.81</v>
      </c>
      <c r="G17" s="242">
        <v>72</v>
      </c>
      <c r="H17" s="243">
        <v>325459.5</v>
      </c>
      <c r="I17" s="244">
        <v>2149</v>
      </c>
      <c r="J17" s="243">
        <v>1468768.26</v>
      </c>
      <c r="K17" s="244">
        <v>3356</v>
      </c>
      <c r="L17" s="243">
        <v>409442.85</v>
      </c>
      <c r="M17" s="241">
        <v>1776</v>
      </c>
      <c r="N17" s="240">
        <v>61058.95</v>
      </c>
      <c r="O17" s="242">
        <v>77</v>
      </c>
      <c r="P17" s="240">
        <v>6567.47</v>
      </c>
      <c r="Q17" s="241">
        <v>10</v>
      </c>
      <c r="R17" s="238">
        <v>0</v>
      </c>
      <c r="S17" s="239">
        <v>0</v>
      </c>
      <c r="T17" s="240">
        <v>3117.32</v>
      </c>
      <c r="U17" s="241">
        <v>16</v>
      </c>
      <c r="V17" s="240">
        <v>9575.69</v>
      </c>
      <c r="W17" s="242">
        <v>13</v>
      </c>
      <c r="X17" s="243">
        <v>469688.48</v>
      </c>
      <c r="Y17" s="241">
        <v>2163</v>
      </c>
      <c r="Z17" s="238">
        <v>0</v>
      </c>
      <c r="AA17" s="239">
        <v>0</v>
      </c>
      <c r="AB17" s="238">
        <v>0</v>
      </c>
      <c r="AC17" s="239">
        <v>0</v>
      </c>
      <c r="AD17" s="243">
        <v>296380.52</v>
      </c>
      <c r="AE17" s="244">
        <v>1609</v>
      </c>
      <c r="AF17" s="240">
        <v>0</v>
      </c>
      <c r="AG17" s="242">
        <v>0</v>
      </c>
      <c r="AH17" s="243">
        <v>1584718.36</v>
      </c>
      <c r="AI17" s="244">
        <v>5889</v>
      </c>
      <c r="AJ17" s="243">
        <v>38130.199999999997</v>
      </c>
      <c r="AK17" s="244">
        <v>314</v>
      </c>
      <c r="AL17" s="243">
        <v>794591.51</v>
      </c>
      <c r="AM17" s="244">
        <v>2941</v>
      </c>
      <c r="AN17" s="245">
        <v>1802013.19</v>
      </c>
      <c r="AO17" s="244">
        <v>2716</v>
      </c>
      <c r="AP17" s="246">
        <v>0</v>
      </c>
      <c r="AQ17" s="247">
        <v>0</v>
      </c>
      <c r="AR17" s="240">
        <v>43.48</v>
      </c>
      <c r="AS17" s="241">
        <v>2</v>
      </c>
      <c r="AT17" s="238">
        <v>182.62</v>
      </c>
      <c r="AU17" s="239">
        <v>6</v>
      </c>
      <c r="AV17" t="s">
        <v>52</v>
      </c>
      <c r="AW17" s="270"/>
      <c r="AX17" s="270"/>
      <c r="AY17" s="270"/>
      <c r="AZ17" s="270"/>
      <c r="BA17" s="270"/>
      <c r="BB17" s="270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</row>
    <row r="18" spans="1:92">
      <c r="A18" s="2" t="s">
        <v>787</v>
      </c>
      <c r="B18" s="238">
        <v>165241.095</v>
      </c>
      <c r="C18" s="239">
        <v>0</v>
      </c>
      <c r="D18" s="240">
        <v>108830.16</v>
      </c>
      <c r="E18" s="241">
        <v>334</v>
      </c>
      <c r="F18" s="240">
        <v>44760.7</v>
      </c>
      <c r="G18" s="242">
        <v>52</v>
      </c>
      <c r="H18" s="243">
        <v>780753.39</v>
      </c>
      <c r="I18" s="244">
        <v>4245</v>
      </c>
      <c r="J18" s="243">
        <v>3425414.41</v>
      </c>
      <c r="K18" s="244">
        <v>7050</v>
      </c>
      <c r="L18" s="243">
        <v>1384085.28</v>
      </c>
      <c r="M18" s="241">
        <v>4272</v>
      </c>
      <c r="N18" s="240">
        <v>110832.26</v>
      </c>
      <c r="O18" s="242">
        <v>194</v>
      </c>
      <c r="P18" s="240">
        <v>45650.96</v>
      </c>
      <c r="Q18" s="241">
        <v>287</v>
      </c>
      <c r="R18" s="238">
        <v>0</v>
      </c>
      <c r="S18" s="239">
        <v>0</v>
      </c>
      <c r="T18" s="240">
        <v>143011.38</v>
      </c>
      <c r="U18" s="241">
        <v>493</v>
      </c>
      <c r="V18" s="240">
        <v>16452.61</v>
      </c>
      <c r="W18" s="242">
        <v>14</v>
      </c>
      <c r="X18" s="243">
        <v>883448.38</v>
      </c>
      <c r="Y18" s="241">
        <v>3523</v>
      </c>
      <c r="Z18" s="238">
        <v>0</v>
      </c>
      <c r="AA18" s="239">
        <v>0</v>
      </c>
      <c r="AB18" s="238">
        <v>0</v>
      </c>
      <c r="AC18" s="239">
        <v>0</v>
      </c>
      <c r="AD18" s="243">
        <v>736047.17</v>
      </c>
      <c r="AE18" s="244">
        <v>3168</v>
      </c>
      <c r="AF18" s="240">
        <v>4844.83</v>
      </c>
      <c r="AG18" s="242">
        <v>9</v>
      </c>
      <c r="AH18" s="243">
        <v>3394396.89</v>
      </c>
      <c r="AI18" s="244">
        <v>9755</v>
      </c>
      <c r="AJ18" s="243">
        <v>827650.25</v>
      </c>
      <c r="AK18" s="244">
        <v>3230</v>
      </c>
      <c r="AL18" s="243">
        <v>1723186.55</v>
      </c>
      <c r="AM18" s="244">
        <v>4946</v>
      </c>
      <c r="AN18" s="245">
        <v>4129582.6</v>
      </c>
      <c r="AO18" s="244">
        <v>5440</v>
      </c>
      <c r="AP18" s="246">
        <v>97.62</v>
      </c>
      <c r="AQ18" s="247">
        <v>2</v>
      </c>
      <c r="AR18" s="240">
        <v>34460.79</v>
      </c>
      <c r="AS18" s="241">
        <v>263</v>
      </c>
      <c r="AT18" s="238">
        <v>9134.2900000000009</v>
      </c>
      <c r="AU18" s="239">
        <v>360</v>
      </c>
      <c r="AV18" t="s">
        <v>52</v>
      </c>
      <c r="AW18" s="270"/>
      <c r="AX18" s="270"/>
      <c r="AY18" s="270"/>
      <c r="AZ18" s="270"/>
      <c r="BA18" s="270"/>
      <c r="BB18" s="270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</row>
    <row r="19" spans="1:92">
      <c r="A19" s="2" t="s">
        <v>788</v>
      </c>
      <c r="B19" s="238">
        <v>714958.22266666661</v>
      </c>
      <c r="C19" s="239">
        <v>0</v>
      </c>
      <c r="D19" s="240">
        <v>398439.86</v>
      </c>
      <c r="E19" s="241">
        <v>943</v>
      </c>
      <c r="F19" s="240">
        <v>245901.41</v>
      </c>
      <c r="G19" s="242">
        <v>294</v>
      </c>
      <c r="H19" s="243">
        <v>1573927.14</v>
      </c>
      <c r="I19" s="244">
        <v>6857</v>
      </c>
      <c r="J19" s="243">
        <v>7545850.9800000004</v>
      </c>
      <c r="K19" s="244">
        <v>12644</v>
      </c>
      <c r="L19" s="243">
        <v>3174183.96</v>
      </c>
      <c r="M19" s="241">
        <v>8814</v>
      </c>
      <c r="N19" s="240">
        <v>267243.95</v>
      </c>
      <c r="O19" s="242">
        <v>651</v>
      </c>
      <c r="P19" s="240">
        <v>379472.05</v>
      </c>
      <c r="Q19" s="241">
        <v>1238</v>
      </c>
      <c r="R19" s="238">
        <v>0</v>
      </c>
      <c r="S19" s="239">
        <v>0</v>
      </c>
      <c r="T19" s="240">
        <v>1974356.76</v>
      </c>
      <c r="U19" s="241">
        <v>4578</v>
      </c>
      <c r="V19" s="240">
        <v>236809.31</v>
      </c>
      <c r="W19" s="242">
        <v>248</v>
      </c>
      <c r="X19" s="243">
        <v>2279856.14</v>
      </c>
      <c r="Y19" s="241">
        <v>7296</v>
      </c>
      <c r="Z19" s="238">
        <v>15605.28</v>
      </c>
      <c r="AA19" s="239">
        <v>93</v>
      </c>
      <c r="AB19" s="238">
        <v>110</v>
      </c>
      <c r="AC19" s="239">
        <v>1</v>
      </c>
      <c r="AD19" s="243">
        <v>1819683.32</v>
      </c>
      <c r="AE19" s="244">
        <v>6368</v>
      </c>
      <c r="AF19" s="240">
        <v>844456.82</v>
      </c>
      <c r="AG19" s="242">
        <v>1300</v>
      </c>
      <c r="AH19" s="243">
        <v>6790817</v>
      </c>
      <c r="AI19" s="244">
        <v>16770</v>
      </c>
      <c r="AJ19" s="243">
        <v>5358514.28</v>
      </c>
      <c r="AK19" s="244">
        <v>12597</v>
      </c>
      <c r="AL19" s="243">
        <v>4047995.76</v>
      </c>
      <c r="AM19" s="244">
        <v>8783</v>
      </c>
      <c r="AN19" s="245">
        <v>16090232.4</v>
      </c>
      <c r="AO19" s="244">
        <v>12119</v>
      </c>
      <c r="AP19" s="246">
        <v>94.22</v>
      </c>
      <c r="AQ19" s="247">
        <v>2</v>
      </c>
      <c r="AR19" s="240">
        <v>165454.13</v>
      </c>
      <c r="AS19" s="241">
        <v>964</v>
      </c>
      <c r="AT19" s="238">
        <v>21453.119999999999</v>
      </c>
      <c r="AU19" s="239">
        <v>561</v>
      </c>
      <c r="AV19" t="s">
        <v>1557</v>
      </c>
      <c r="AW19" s="270"/>
      <c r="AX19" s="270"/>
      <c r="AY19" s="270"/>
      <c r="AZ19" s="270"/>
      <c r="BA19" s="270"/>
      <c r="BB19" s="270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</row>
    <row r="20" spans="1:92">
      <c r="A20" s="2" t="s">
        <v>789</v>
      </c>
      <c r="B20" s="238">
        <v>122646.20233333335</v>
      </c>
      <c r="C20" s="239">
        <v>0</v>
      </c>
      <c r="D20" s="240">
        <v>171690.39</v>
      </c>
      <c r="E20" s="241">
        <v>522</v>
      </c>
      <c r="F20" s="240">
        <v>76689.850000000006</v>
      </c>
      <c r="G20" s="242">
        <v>105</v>
      </c>
      <c r="H20" s="243">
        <v>533702.39</v>
      </c>
      <c r="I20" s="244">
        <v>3680</v>
      </c>
      <c r="J20" s="243">
        <v>2272835.61</v>
      </c>
      <c r="K20" s="244">
        <v>5403</v>
      </c>
      <c r="L20" s="243">
        <v>909924.45</v>
      </c>
      <c r="M20" s="241">
        <v>4089</v>
      </c>
      <c r="N20" s="240">
        <v>127110.62</v>
      </c>
      <c r="O20" s="242">
        <v>227</v>
      </c>
      <c r="P20" s="240">
        <v>80085.820000000007</v>
      </c>
      <c r="Q20" s="241">
        <v>444</v>
      </c>
      <c r="R20" s="238">
        <v>0</v>
      </c>
      <c r="S20" s="239">
        <v>0</v>
      </c>
      <c r="T20" s="240">
        <v>188115.93</v>
      </c>
      <c r="U20" s="241">
        <v>718</v>
      </c>
      <c r="V20" s="240">
        <v>35830.17</v>
      </c>
      <c r="W20" s="242">
        <v>47</v>
      </c>
      <c r="X20" s="243">
        <v>574910.27</v>
      </c>
      <c r="Y20" s="241">
        <v>2954</v>
      </c>
      <c r="Z20" s="238">
        <v>0</v>
      </c>
      <c r="AA20" s="239">
        <v>0</v>
      </c>
      <c r="AB20" s="238">
        <v>0</v>
      </c>
      <c r="AC20" s="239">
        <v>0</v>
      </c>
      <c r="AD20" s="243">
        <v>546134.5</v>
      </c>
      <c r="AE20" s="244">
        <v>2754</v>
      </c>
      <c r="AF20" s="240">
        <v>328.42</v>
      </c>
      <c r="AG20" s="242">
        <v>2</v>
      </c>
      <c r="AH20" s="243">
        <v>2736200.61</v>
      </c>
      <c r="AI20" s="244">
        <v>9694</v>
      </c>
      <c r="AJ20" s="243">
        <v>728826.37</v>
      </c>
      <c r="AK20" s="244">
        <v>3466</v>
      </c>
      <c r="AL20" s="243">
        <v>1704844.29</v>
      </c>
      <c r="AM20" s="244">
        <v>5082</v>
      </c>
      <c r="AN20" s="245">
        <v>2950559.7</v>
      </c>
      <c r="AO20" s="244">
        <v>4990</v>
      </c>
      <c r="AP20" s="246">
        <v>29</v>
      </c>
      <c r="AQ20" s="247">
        <v>1</v>
      </c>
      <c r="AR20" s="240">
        <v>40109.839999999997</v>
      </c>
      <c r="AS20" s="241">
        <v>350</v>
      </c>
      <c r="AT20" s="238">
        <v>6610.66</v>
      </c>
      <c r="AU20" s="239">
        <v>155</v>
      </c>
      <c r="AV20" t="s">
        <v>52</v>
      </c>
      <c r="AW20" s="270"/>
      <c r="AX20" s="270"/>
      <c r="AY20" s="270"/>
      <c r="AZ20" s="270"/>
      <c r="BA20" s="270"/>
      <c r="BB20" s="27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</row>
    <row r="21" spans="1:92">
      <c r="A21" s="2" t="s">
        <v>790</v>
      </c>
      <c r="B21" s="238">
        <v>156936.16399999999</v>
      </c>
      <c r="C21" s="239">
        <v>0</v>
      </c>
      <c r="D21" s="240">
        <v>123969.17</v>
      </c>
      <c r="E21" s="241">
        <v>307</v>
      </c>
      <c r="F21" s="240">
        <v>74435.789999999994</v>
      </c>
      <c r="G21" s="242">
        <v>116</v>
      </c>
      <c r="H21" s="243">
        <v>414598.68</v>
      </c>
      <c r="I21" s="244">
        <v>2302</v>
      </c>
      <c r="J21" s="243">
        <v>2321381.66</v>
      </c>
      <c r="K21" s="244">
        <v>4744</v>
      </c>
      <c r="L21" s="243">
        <v>699218.33</v>
      </c>
      <c r="M21" s="241">
        <v>2349</v>
      </c>
      <c r="N21" s="240">
        <v>49538.21</v>
      </c>
      <c r="O21" s="242">
        <v>63</v>
      </c>
      <c r="P21" s="240">
        <v>20116.62</v>
      </c>
      <c r="Q21" s="241">
        <v>91</v>
      </c>
      <c r="R21" s="238">
        <v>0</v>
      </c>
      <c r="S21" s="239">
        <v>0</v>
      </c>
      <c r="T21" s="240">
        <v>131733.06</v>
      </c>
      <c r="U21" s="241">
        <v>469</v>
      </c>
      <c r="V21" s="240">
        <v>38535.47</v>
      </c>
      <c r="W21" s="242">
        <v>39</v>
      </c>
      <c r="X21" s="243">
        <v>496173.72</v>
      </c>
      <c r="Y21" s="241">
        <v>1909</v>
      </c>
      <c r="Z21" s="238">
        <v>0</v>
      </c>
      <c r="AA21" s="239">
        <v>0</v>
      </c>
      <c r="AB21" s="238">
        <v>505</v>
      </c>
      <c r="AC21" s="239">
        <v>3</v>
      </c>
      <c r="AD21" s="243">
        <v>614490.30000000005</v>
      </c>
      <c r="AE21" s="244">
        <v>2666</v>
      </c>
      <c r="AF21" s="240">
        <v>302.33</v>
      </c>
      <c r="AG21" s="242">
        <v>1</v>
      </c>
      <c r="AH21" s="243">
        <v>2067991.86</v>
      </c>
      <c r="AI21" s="244">
        <v>5911</v>
      </c>
      <c r="AJ21" s="243">
        <v>602421.97</v>
      </c>
      <c r="AK21" s="244">
        <v>2460</v>
      </c>
      <c r="AL21" s="243">
        <v>1111600.3999999999</v>
      </c>
      <c r="AM21" s="244">
        <v>2661</v>
      </c>
      <c r="AN21" s="245">
        <v>4105662.95</v>
      </c>
      <c r="AO21" s="244">
        <v>4975</v>
      </c>
      <c r="AP21" s="246">
        <v>0</v>
      </c>
      <c r="AQ21" s="247">
        <v>0</v>
      </c>
      <c r="AR21" s="240">
        <v>8437.3700000000008</v>
      </c>
      <c r="AS21" s="241">
        <v>97</v>
      </c>
      <c r="AT21" s="238">
        <v>3356.24</v>
      </c>
      <c r="AU21" s="239">
        <v>99</v>
      </c>
      <c r="AV21" t="s">
        <v>52</v>
      </c>
      <c r="AW21" s="270"/>
      <c r="AX21" s="270"/>
      <c r="AY21" s="270"/>
      <c r="AZ21" s="270"/>
      <c r="BA21" s="270"/>
      <c r="BB21" s="270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</row>
    <row r="22" spans="1:92">
      <c r="A22" s="2" t="s">
        <v>791</v>
      </c>
      <c r="B22" s="238">
        <v>489648.67966666666</v>
      </c>
      <c r="C22" s="239">
        <v>0</v>
      </c>
      <c r="D22" s="240">
        <v>343530.74</v>
      </c>
      <c r="E22" s="241">
        <v>866</v>
      </c>
      <c r="F22" s="240">
        <v>251548.43</v>
      </c>
      <c r="G22" s="242">
        <v>295</v>
      </c>
      <c r="H22" s="243">
        <v>1320628.42</v>
      </c>
      <c r="I22" s="244">
        <v>5749</v>
      </c>
      <c r="J22" s="243">
        <v>5536199.6500000004</v>
      </c>
      <c r="K22" s="244">
        <v>9822</v>
      </c>
      <c r="L22" s="243">
        <v>2151109.41</v>
      </c>
      <c r="M22" s="241">
        <v>6391</v>
      </c>
      <c r="N22" s="240">
        <v>327320.26</v>
      </c>
      <c r="O22" s="242">
        <v>484</v>
      </c>
      <c r="P22" s="240">
        <v>267917.61</v>
      </c>
      <c r="Q22" s="241">
        <v>1251</v>
      </c>
      <c r="R22" s="238">
        <v>0</v>
      </c>
      <c r="S22" s="239">
        <v>0</v>
      </c>
      <c r="T22" s="240">
        <v>1375386.04</v>
      </c>
      <c r="U22" s="241">
        <v>3261</v>
      </c>
      <c r="V22" s="240">
        <v>81420.47</v>
      </c>
      <c r="W22" s="242">
        <v>90</v>
      </c>
      <c r="X22" s="243">
        <v>1798703.34</v>
      </c>
      <c r="Y22" s="241">
        <v>5385</v>
      </c>
      <c r="Z22" s="238">
        <v>0</v>
      </c>
      <c r="AA22" s="239">
        <v>0</v>
      </c>
      <c r="AB22" s="238">
        <v>100</v>
      </c>
      <c r="AC22" s="239">
        <v>1</v>
      </c>
      <c r="AD22" s="243">
        <v>1429776.02</v>
      </c>
      <c r="AE22" s="244">
        <v>5459</v>
      </c>
      <c r="AF22" s="240">
        <v>226471.9</v>
      </c>
      <c r="AG22" s="242">
        <v>374</v>
      </c>
      <c r="AH22" s="243">
        <v>6291950.21</v>
      </c>
      <c r="AI22" s="244">
        <v>14618</v>
      </c>
      <c r="AJ22" s="243">
        <v>3571914.99</v>
      </c>
      <c r="AK22" s="244">
        <v>8853</v>
      </c>
      <c r="AL22" s="243">
        <v>3530747.88</v>
      </c>
      <c r="AM22" s="244">
        <v>7111</v>
      </c>
      <c r="AN22" s="245">
        <v>11117545.4</v>
      </c>
      <c r="AO22" s="244">
        <v>10688</v>
      </c>
      <c r="AP22" s="246">
        <v>0</v>
      </c>
      <c r="AQ22" s="247">
        <v>0</v>
      </c>
      <c r="AR22" s="240">
        <v>115663.67</v>
      </c>
      <c r="AS22" s="241">
        <v>827</v>
      </c>
      <c r="AT22" s="238">
        <v>8333.19</v>
      </c>
      <c r="AU22" s="239">
        <v>111</v>
      </c>
      <c r="AV22" t="s">
        <v>1557</v>
      </c>
      <c r="AW22" s="270"/>
      <c r="AX22" s="270"/>
      <c r="AY22" s="270"/>
      <c r="AZ22" s="270"/>
      <c r="BA22" s="270"/>
      <c r="BB22" s="270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</row>
    <row r="23" spans="1:92">
      <c r="A23" s="2" t="s">
        <v>792</v>
      </c>
      <c r="B23" s="238">
        <v>90752.702000000005</v>
      </c>
      <c r="C23" s="239">
        <v>0</v>
      </c>
      <c r="D23" s="240">
        <v>73995.44</v>
      </c>
      <c r="E23" s="241">
        <v>240</v>
      </c>
      <c r="F23" s="240">
        <v>60196.92</v>
      </c>
      <c r="G23" s="242">
        <v>83</v>
      </c>
      <c r="H23" s="243">
        <v>376371.64</v>
      </c>
      <c r="I23" s="244">
        <v>2492</v>
      </c>
      <c r="J23" s="243">
        <v>2021325.92</v>
      </c>
      <c r="K23" s="244">
        <v>3809</v>
      </c>
      <c r="L23" s="243">
        <v>697802.63</v>
      </c>
      <c r="M23" s="241">
        <v>2800</v>
      </c>
      <c r="N23" s="240">
        <v>103124.49</v>
      </c>
      <c r="O23" s="242">
        <v>145</v>
      </c>
      <c r="P23" s="240">
        <v>17612.93</v>
      </c>
      <c r="Q23" s="241">
        <v>67</v>
      </c>
      <c r="R23" s="238">
        <v>0</v>
      </c>
      <c r="S23" s="239">
        <v>0</v>
      </c>
      <c r="T23" s="240">
        <v>145718.53</v>
      </c>
      <c r="U23" s="241">
        <v>538</v>
      </c>
      <c r="V23" s="240">
        <v>40197.15</v>
      </c>
      <c r="W23" s="242">
        <v>42</v>
      </c>
      <c r="X23" s="243">
        <v>517687.3</v>
      </c>
      <c r="Y23" s="241">
        <v>2166</v>
      </c>
      <c r="Z23" s="238">
        <v>0</v>
      </c>
      <c r="AA23" s="239">
        <v>0</v>
      </c>
      <c r="AB23" s="238">
        <v>0</v>
      </c>
      <c r="AC23" s="239">
        <v>0</v>
      </c>
      <c r="AD23" s="243">
        <v>365543.39</v>
      </c>
      <c r="AE23" s="244">
        <v>1694</v>
      </c>
      <c r="AF23" s="240">
        <v>1553.51</v>
      </c>
      <c r="AG23" s="242">
        <v>5</v>
      </c>
      <c r="AH23" s="243">
        <v>1617697.38</v>
      </c>
      <c r="AI23" s="244">
        <v>5483</v>
      </c>
      <c r="AJ23" s="243">
        <v>819996.32</v>
      </c>
      <c r="AK23" s="244">
        <v>2503</v>
      </c>
      <c r="AL23" s="243">
        <v>862496.49</v>
      </c>
      <c r="AM23" s="244">
        <v>2518</v>
      </c>
      <c r="AN23" s="245">
        <v>1902584.74</v>
      </c>
      <c r="AO23" s="244">
        <v>2775</v>
      </c>
      <c r="AP23" s="246">
        <v>0</v>
      </c>
      <c r="AQ23" s="247">
        <v>0</v>
      </c>
      <c r="AR23" s="240">
        <v>2217.42</v>
      </c>
      <c r="AS23" s="241">
        <v>31</v>
      </c>
      <c r="AT23" s="238">
        <v>4372.17</v>
      </c>
      <c r="AU23" s="239">
        <v>128</v>
      </c>
      <c r="AV23" t="s">
        <v>52</v>
      </c>
      <c r="AW23" s="270"/>
      <c r="AX23" s="270"/>
      <c r="AY23" s="270"/>
      <c r="AZ23" s="270"/>
      <c r="BA23" s="270"/>
      <c r="BB23" s="270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</row>
    <row r="24" spans="1:92">
      <c r="A24" s="2" t="s">
        <v>793</v>
      </c>
      <c r="B24" s="238">
        <v>43501.525333333331</v>
      </c>
      <c r="C24" s="239">
        <v>0</v>
      </c>
      <c r="D24" s="240">
        <v>70928.53</v>
      </c>
      <c r="E24" s="241">
        <v>261</v>
      </c>
      <c r="F24" s="240">
        <v>60886.91</v>
      </c>
      <c r="G24" s="242">
        <v>83</v>
      </c>
      <c r="H24" s="243">
        <v>379624.46</v>
      </c>
      <c r="I24" s="244">
        <v>2818</v>
      </c>
      <c r="J24" s="243">
        <v>1071482.31</v>
      </c>
      <c r="K24" s="244">
        <v>2569</v>
      </c>
      <c r="L24" s="243">
        <v>554684.22</v>
      </c>
      <c r="M24" s="241">
        <v>2520</v>
      </c>
      <c r="N24" s="240">
        <v>123299.74</v>
      </c>
      <c r="O24" s="242">
        <v>206</v>
      </c>
      <c r="P24" s="240">
        <v>64020.84</v>
      </c>
      <c r="Q24" s="241">
        <v>409</v>
      </c>
      <c r="R24" s="238">
        <v>0</v>
      </c>
      <c r="S24" s="239">
        <v>0</v>
      </c>
      <c r="T24" s="240">
        <v>163242.69</v>
      </c>
      <c r="U24" s="241">
        <v>567</v>
      </c>
      <c r="V24" s="240">
        <v>47419.98</v>
      </c>
      <c r="W24" s="242">
        <v>57</v>
      </c>
      <c r="X24" s="243">
        <v>364944.09</v>
      </c>
      <c r="Y24" s="241">
        <v>1763</v>
      </c>
      <c r="Z24" s="238">
        <v>0</v>
      </c>
      <c r="AA24" s="239">
        <v>0</v>
      </c>
      <c r="AB24" s="238">
        <v>0</v>
      </c>
      <c r="AC24" s="239">
        <v>0</v>
      </c>
      <c r="AD24" s="243">
        <v>311075.06</v>
      </c>
      <c r="AE24" s="244">
        <v>1562</v>
      </c>
      <c r="AF24" s="240">
        <v>1324.57</v>
      </c>
      <c r="AG24" s="242">
        <v>6</v>
      </c>
      <c r="AH24" s="243">
        <v>1899649.56</v>
      </c>
      <c r="AI24" s="244">
        <v>6188</v>
      </c>
      <c r="AJ24" s="243">
        <v>138779.6</v>
      </c>
      <c r="AK24" s="244">
        <v>845</v>
      </c>
      <c r="AL24" s="243">
        <v>1292319.29</v>
      </c>
      <c r="AM24" s="244">
        <v>3692</v>
      </c>
      <c r="AN24" s="245">
        <v>1166266.1599999999</v>
      </c>
      <c r="AO24" s="244">
        <v>2181</v>
      </c>
      <c r="AP24" s="246">
        <v>0</v>
      </c>
      <c r="AQ24" s="247">
        <v>0</v>
      </c>
      <c r="AR24" s="240">
        <v>29143.73</v>
      </c>
      <c r="AS24" s="241">
        <v>232</v>
      </c>
      <c r="AT24" s="238">
        <v>1300</v>
      </c>
      <c r="AU24" s="239">
        <v>5</v>
      </c>
      <c r="AV24" t="s">
        <v>52</v>
      </c>
      <c r="AW24" s="270"/>
      <c r="AX24" s="270"/>
      <c r="AY24" s="270"/>
      <c r="AZ24" s="270"/>
      <c r="BA24" s="270"/>
      <c r="BB24" s="270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</row>
    <row r="25" spans="1:92">
      <c r="A25" s="2" t="s">
        <v>794</v>
      </c>
      <c r="B25" s="238">
        <v>279485.016</v>
      </c>
      <c r="C25" s="239">
        <v>0</v>
      </c>
      <c r="D25" s="240">
        <v>148178.15</v>
      </c>
      <c r="E25" s="241">
        <v>431</v>
      </c>
      <c r="F25" s="240">
        <v>115141.89</v>
      </c>
      <c r="G25" s="242">
        <v>133</v>
      </c>
      <c r="H25" s="243">
        <v>939444.03</v>
      </c>
      <c r="I25" s="244">
        <v>4774</v>
      </c>
      <c r="J25" s="243">
        <v>3083017.4</v>
      </c>
      <c r="K25" s="244">
        <v>5629</v>
      </c>
      <c r="L25" s="243">
        <v>1881870.47</v>
      </c>
      <c r="M25" s="241">
        <v>5810</v>
      </c>
      <c r="N25" s="240">
        <v>103651.19</v>
      </c>
      <c r="O25" s="242">
        <v>313</v>
      </c>
      <c r="P25" s="240">
        <v>63072.83</v>
      </c>
      <c r="Q25" s="241">
        <v>362</v>
      </c>
      <c r="R25" s="238">
        <v>0</v>
      </c>
      <c r="S25" s="239">
        <v>0</v>
      </c>
      <c r="T25" s="240">
        <v>138884.37</v>
      </c>
      <c r="U25" s="241">
        <v>488</v>
      </c>
      <c r="V25" s="240">
        <v>15863.39</v>
      </c>
      <c r="W25" s="242">
        <v>13</v>
      </c>
      <c r="X25" s="243">
        <v>1103975.55</v>
      </c>
      <c r="Y25" s="241">
        <v>4038</v>
      </c>
      <c r="Z25" s="238">
        <v>5268.6</v>
      </c>
      <c r="AA25" s="239">
        <v>32</v>
      </c>
      <c r="AB25" s="238">
        <v>0</v>
      </c>
      <c r="AC25" s="239">
        <v>0</v>
      </c>
      <c r="AD25" s="243">
        <v>936924.65</v>
      </c>
      <c r="AE25" s="244">
        <v>3636</v>
      </c>
      <c r="AF25" s="240">
        <v>9246.73</v>
      </c>
      <c r="AG25" s="242">
        <v>20</v>
      </c>
      <c r="AH25" s="243">
        <v>4600190.83</v>
      </c>
      <c r="AI25" s="244">
        <v>10755</v>
      </c>
      <c r="AJ25" s="243">
        <v>2257363.39</v>
      </c>
      <c r="AK25" s="244">
        <v>5420</v>
      </c>
      <c r="AL25" s="243">
        <v>2182375.9500000002</v>
      </c>
      <c r="AM25" s="244">
        <v>5052</v>
      </c>
      <c r="AN25" s="245">
        <v>6127187.0899999999</v>
      </c>
      <c r="AO25" s="244">
        <v>6006</v>
      </c>
      <c r="AP25" s="246">
        <v>0</v>
      </c>
      <c r="AQ25" s="247">
        <v>0</v>
      </c>
      <c r="AR25" s="240">
        <v>72815.070000000007</v>
      </c>
      <c r="AS25" s="241">
        <v>494</v>
      </c>
      <c r="AT25" s="238">
        <v>5822.56</v>
      </c>
      <c r="AU25" s="239">
        <v>428</v>
      </c>
      <c r="AV25" t="s">
        <v>52</v>
      </c>
      <c r="AW25" s="270"/>
      <c r="AX25" s="270"/>
      <c r="AY25" s="270"/>
      <c r="AZ25" s="270"/>
      <c r="BA25" s="270"/>
      <c r="BB25" s="270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</row>
    <row r="26" spans="1:92">
      <c r="A26" s="2" t="s">
        <v>795</v>
      </c>
      <c r="B26" s="238">
        <v>322587.43033333332</v>
      </c>
      <c r="C26" s="239">
        <v>0</v>
      </c>
      <c r="D26" s="240">
        <v>88674.72</v>
      </c>
      <c r="E26" s="241">
        <v>222</v>
      </c>
      <c r="F26" s="240">
        <v>78652.92</v>
      </c>
      <c r="G26" s="242">
        <v>78</v>
      </c>
      <c r="H26" s="243">
        <v>1018271.89</v>
      </c>
      <c r="I26" s="244">
        <v>4461</v>
      </c>
      <c r="J26" s="243">
        <v>3500937.61</v>
      </c>
      <c r="K26" s="244">
        <v>5475</v>
      </c>
      <c r="L26" s="243">
        <v>1542056.38</v>
      </c>
      <c r="M26" s="241">
        <v>4441</v>
      </c>
      <c r="N26" s="240">
        <v>47213.37</v>
      </c>
      <c r="O26" s="242">
        <v>238</v>
      </c>
      <c r="P26" s="240">
        <v>69303.06</v>
      </c>
      <c r="Q26" s="241">
        <v>256</v>
      </c>
      <c r="R26" s="238">
        <v>0</v>
      </c>
      <c r="S26" s="239">
        <v>0</v>
      </c>
      <c r="T26" s="240">
        <v>334112.75</v>
      </c>
      <c r="U26" s="241">
        <v>1082</v>
      </c>
      <c r="V26" s="240">
        <v>40374.42</v>
      </c>
      <c r="W26" s="242">
        <v>52</v>
      </c>
      <c r="X26" s="243">
        <v>1149233.8500000001</v>
      </c>
      <c r="Y26" s="241">
        <v>3028</v>
      </c>
      <c r="Z26" s="238">
        <v>0</v>
      </c>
      <c r="AA26" s="239">
        <v>0</v>
      </c>
      <c r="AB26" s="238">
        <v>0</v>
      </c>
      <c r="AC26" s="239">
        <v>0</v>
      </c>
      <c r="AD26" s="243">
        <v>814270.77</v>
      </c>
      <c r="AE26" s="244">
        <v>2634</v>
      </c>
      <c r="AF26" s="240">
        <v>6670.74</v>
      </c>
      <c r="AG26" s="242">
        <v>17</v>
      </c>
      <c r="AH26" s="243">
        <v>3318912.7</v>
      </c>
      <c r="AI26" s="244">
        <v>8097</v>
      </c>
      <c r="AJ26" s="243">
        <v>2391158.2400000002</v>
      </c>
      <c r="AK26" s="244">
        <v>6061</v>
      </c>
      <c r="AL26" s="243">
        <v>1362981.83</v>
      </c>
      <c r="AM26" s="244">
        <v>3033</v>
      </c>
      <c r="AN26" s="245">
        <v>7286464.6699999999</v>
      </c>
      <c r="AO26" s="244">
        <v>5669</v>
      </c>
      <c r="AP26" s="246">
        <v>0</v>
      </c>
      <c r="AQ26" s="247">
        <v>0</v>
      </c>
      <c r="AR26" s="240">
        <v>20744.63</v>
      </c>
      <c r="AS26" s="241">
        <v>143</v>
      </c>
      <c r="AT26" s="238">
        <v>23375.39</v>
      </c>
      <c r="AU26" s="239">
        <v>526</v>
      </c>
      <c r="AV26" t="s">
        <v>1557</v>
      </c>
      <c r="AW26" s="270"/>
      <c r="AX26" s="270"/>
      <c r="AY26" s="270"/>
      <c r="AZ26" s="270"/>
      <c r="BA26" s="270"/>
      <c r="BB26" s="270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</row>
    <row r="27" spans="1:92">
      <c r="A27" s="2" t="s">
        <v>796</v>
      </c>
      <c r="B27" s="238">
        <v>129363.90666666668</v>
      </c>
      <c r="C27" s="239">
        <v>0</v>
      </c>
      <c r="D27" s="240">
        <v>90428.63</v>
      </c>
      <c r="E27" s="241">
        <v>285</v>
      </c>
      <c r="F27" s="240">
        <v>54526.03</v>
      </c>
      <c r="G27" s="242">
        <v>77</v>
      </c>
      <c r="H27" s="243">
        <v>344827.55</v>
      </c>
      <c r="I27" s="244">
        <v>2074</v>
      </c>
      <c r="J27" s="243">
        <v>2024029</v>
      </c>
      <c r="K27" s="244">
        <v>4865</v>
      </c>
      <c r="L27" s="243">
        <v>713986.34</v>
      </c>
      <c r="M27" s="241">
        <v>2853</v>
      </c>
      <c r="N27" s="240">
        <v>90258.73</v>
      </c>
      <c r="O27" s="242">
        <v>150</v>
      </c>
      <c r="P27" s="240">
        <v>19124.259999999998</v>
      </c>
      <c r="Q27" s="241">
        <v>100</v>
      </c>
      <c r="R27" s="238">
        <v>0</v>
      </c>
      <c r="S27" s="239">
        <v>0</v>
      </c>
      <c r="T27" s="240">
        <v>114700.64</v>
      </c>
      <c r="U27" s="241">
        <v>476</v>
      </c>
      <c r="V27" s="240">
        <v>24438.44</v>
      </c>
      <c r="W27" s="242">
        <v>31</v>
      </c>
      <c r="X27" s="243">
        <v>571568.5</v>
      </c>
      <c r="Y27" s="241">
        <v>2561</v>
      </c>
      <c r="Z27" s="238">
        <v>0</v>
      </c>
      <c r="AA27" s="239">
        <v>0</v>
      </c>
      <c r="AB27" s="238">
        <v>0</v>
      </c>
      <c r="AC27" s="239">
        <v>0</v>
      </c>
      <c r="AD27" s="243">
        <v>435084.76</v>
      </c>
      <c r="AE27" s="244">
        <v>2235</v>
      </c>
      <c r="AF27" s="240">
        <v>1488.38</v>
      </c>
      <c r="AG27" s="242">
        <v>2</v>
      </c>
      <c r="AH27" s="243">
        <v>1848408.29</v>
      </c>
      <c r="AI27" s="244">
        <v>6014</v>
      </c>
      <c r="AJ27" s="243">
        <v>883120.45</v>
      </c>
      <c r="AK27" s="244">
        <v>3159</v>
      </c>
      <c r="AL27" s="243">
        <v>966609.88</v>
      </c>
      <c r="AM27" s="244">
        <v>3050</v>
      </c>
      <c r="AN27" s="245">
        <v>2997796.75</v>
      </c>
      <c r="AO27" s="244">
        <v>4430</v>
      </c>
      <c r="AP27" s="246">
        <v>0</v>
      </c>
      <c r="AQ27" s="247">
        <v>0</v>
      </c>
      <c r="AR27" s="240">
        <v>4745.3</v>
      </c>
      <c r="AS27" s="241">
        <v>57</v>
      </c>
      <c r="AT27" s="238">
        <v>2310.91</v>
      </c>
      <c r="AU27" s="239">
        <v>80</v>
      </c>
      <c r="AV27" t="s">
        <v>1557</v>
      </c>
      <c r="AW27" s="270"/>
      <c r="AX27" s="270"/>
      <c r="AY27" s="270"/>
      <c r="AZ27" s="270"/>
      <c r="BA27" s="270"/>
      <c r="BB27" s="270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</row>
    <row r="28" spans="1:92">
      <c r="A28" s="2" t="s">
        <v>797</v>
      </c>
      <c r="B28" s="238">
        <v>39022.495333333332</v>
      </c>
      <c r="C28" s="239">
        <v>0</v>
      </c>
      <c r="D28" s="240">
        <v>72767.600000000006</v>
      </c>
      <c r="E28" s="241">
        <v>267</v>
      </c>
      <c r="F28" s="240">
        <v>38406.199999999997</v>
      </c>
      <c r="G28" s="242">
        <v>55</v>
      </c>
      <c r="H28" s="243">
        <v>284399.2</v>
      </c>
      <c r="I28" s="244">
        <v>2197</v>
      </c>
      <c r="J28" s="243">
        <v>1209820.98</v>
      </c>
      <c r="K28" s="244">
        <v>2708</v>
      </c>
      <c r="L28" s="243">
        <v>549295.37</v>
      </c>
      <c r="M28" s="241">
        <v>2236</v>
      </c>
      <c r="N28" s="240">
        <v>88404.94</v>
      </c>
      <c r="O28" s="242">
        <v>99</v>
      </c>
      <c r="P28" s="240">
        <v>10073</v>
      </c>
      <c r="Q28" s="241">
        <v>35</v>
      </c>
      <c r="R28" s="238">
        <v>0</v>
      </c>
      <c r="S28" s="239">
        <v>0</v>
      </c>
      <c r="T28" s="240">
        <v>30733.41</v>
      </c>
      <c r="U28" s="241">
        <v>103</v>
      </c>
      <c r="V28" s="240">
        <v>22715.35</v>
      </c>
      <c r="W28" s="242">
        <v>33</v>
      </c>
      <c r="X28" s="243">
        <v>435155.67</v>
      </c>
      <c r="Y28" s="241">
        <v>1842</v>
      </c>
      <c r="Z28" s="238">
        <v>0</v>
      </c>
      <c r="AA28" s="239">
        <v>0</v>
      </c>
      <c r="AB28" s="238">
        <v>0</v>
      </c>
      <c r="AC28" s="239">
        <v>0</v>
      </c>
      <c r="AD28" s="243">
        <v>305906.7</v>
      </c>
      <c r="AE28" s="244">
        <v>1561</v>
      </c>
      <c r="AF28" s="240">
        <v>0</v>
      </c>
      <c r="AG28" s="242">
        <v>0</v>
      </c>
      <c r="AH28" s="243">
        <v>1305161.74</v>
      </c>
      <c r="AI28" s="244">
        <v>4393</v>
      </c>
      <c r="AJ28" s="243">
        <v>48676.47</v>
      </c>
      <c r="AK28" s="244">
        <v>193</v>
      </c>
      <c r="AL28" s="243">
        <v>933910.41</v>
      </c>
      <c r="AM28" s="244">
        <v>2595</v>
      </c>
      <c r="AN28" s="245">
        <v>1121998.3899999999</v>
      </c>
      <c r="AO28" s="244">
        <v>1459</v>
      </c>
      <c r="AP28" s="246">
        <v>0</v>
      </c>
      <c r="AQ28" s="247">
        <v>0</v>
      </c>
      <c r="AR28" s="240">
        <v>1562.65</v>
      </c>
      <c r="AS28" s="241">
        <v>13</v>
      </c>
      <c r="AT28" s="238">
        <v>0</v>
      </c>
      <c r="AU28" s="239">
        <v>0</v>
      </c>
      <c r="AV28" t="s">
        <v>52</v>
      </c>
      <c r="AW28" s="270"/>
      <c r="AX28" s="270"/>
      <c r="AY28" s="270"/>
      <c r="AZ28" s="270"/>
      <c r="BA28" s="270"/>
      <c r="BB28" s="270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</row>
    <row r="29" spans="1:92">
      <c r="A29" s="2" t="s">
        <v>798</v>
      </c>
      <c r="B29" s="238">
        <v>237140.10866666667</v>
      </c>
      <c r="C29" s="239">
        <v>0</v>
      </c>
      <c r="D29" s="240">
        <v>62493.21</v>
      </c>
      <c r="E29" s="241">
        <v>196</v>
      </c>
      <c r="F29" s="240">
        <v>65975.7</v>
      </c>
      <c r="G29" s="242">
        <v>71</v>
      </c>
      <c r="H29" s="243">
        <v>981614.72</v>
      </c>
      <c r="I29" s="244">
        <v>4382</v>
      </c>
      <c r="J29" s="243">
        <v>2513627.37</v>
      </c>
      <c r="K29" s="244">
        <v>5032</v>
      </c>
      <c r="L29" s="243">
        <v>1280733.25</v>
      </c>
      <c r="M29" s="241">
        <v>3913</v>
      </c>
      <c r="N29" s="240">
        <v>59819.7</v>
      </c>
      <c r="O29" s="242">
        <v>167</v>
      </c>
      <c r="P29" s="240">
        <v>10243.469999999999</v>
      </c>
      <c r="Q29" s="241">
        <v>70</v>
      </c>
      <c r="R29" s="238">
        <v>0</v>
      </c>
      <c r="S29" s="239">
        <v>0</v>
      </c>
      <c r="T29" s="240">
        <v>143564.66</v>
      </c>
      <c r="U29" s="241">
        <v>424</v>
      </c>
      <c r="V29" s="240">
        <v>34272.86</v>
      </c>
      <c r="W29" s="242">
        <v>37</v>
      </c>
      <c r="X29" s="243">
        <v>891107.44</v>
      </c>
      <c r="Y29" s="241">
        <v>2643</v>
      </c>
      <c r="Z29" s="238">
        <v>0</v>
      </c>
      <c r="AA29" s="239">
        <v>0</v>
      </c>
      <c r="AB29" s="238">
        <v>0</v>
      </c>
      <c r="AC29" s="239">
        <v>0</v>
      </c>
      <c r="AD29" s="243">
        <v>642821.31999999995</v>
      </c>
      <c r="AE29" s="244">
        <v>2296</v>
      </c>
      <c r="AF29" s="240">
        <v>0</v>
      </c>
      <c r="AG29" s="242">
        <v>0</v>
      </c>
      <c r="AH29" s="243">
        <v>2839117.9</v>
      </c>
      <c r="AI29" s="244">
        <v>7757</v>
      </c>
      <c r="AJ29" s="243">
        <v>1884941.97</v>
      </c>
      <c r="AK29" s="244">
        <v>5562</v>
      </c>
      <c r="AL29" s="243">
        <v>1369538.32</v>
      </c>
      <c r="AM29" s="244">
        <v>3270</v>
      </c>
      <c r="AN29" s="245">
        <v>5229261.29</v>
      </c>
      <c r="AO29" s="244">
        <v>5618</v>
      </c>
      <c r="AP29" s="246">
        <v>0</v>
      </c>
      <c r="AQ29" s="247">
        <v>0</v>
      </c>
      <c r="AR29" s="240">
        <v>52.17</v>
      </c>
      <c r="AS29" s="241">
        <v>1</v>
      </c>
      <c r="AT29" s="238">
        <v>13460.64</v>
      </c>
      <c r="AU29" s="239">
        <v>144</v>
      </c>
      <c r="AV29" t="s">
        <v>1557</v>
      </c>
      <c r="AW29" s="270"/>
      <c r="AX29" s="270"/>
      <c r="AY29" s="270"/>
      <c r="AZ29" s="270"/>
      <c r="BA29" s="270"/>
      <c r="BB29" s="270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</row>
    <row r="30" spans="1:92">
      <c r="A30" s="2" t="s">
        <v>799</v>
      </c>
      <c r="B30" s="238">
        <v>64272.444333333333</v>
      </c>
      <c r="C30" s="239">
        <v>0</v>
      </c>
      <c r="D30" s="240">
        <v>37997</v>
      </c>
      <c r="E30" s="241">
        <v>136</v>
      </c>
      <c r="F30" s="240">
        <v>46454.58</v>
      </c>
      <c r="G30" s="242">
        <v>57</v>
      </c>
      <c r="H30" s="243">
        <v>320429.14</v>
      </c>
      <c r="I30" s="244">
        <v>1886</v>
      </c>
      <c r="J30" s="243">
        <v>1447092.24</v>
      </c>
      <c r="K30" s="244">
        <v>2808</v>
      </c>
      <c r="L30" s="243">
        <v>622981.56999999995</v>
      </c>
      <c r="M30" s="241">
        <v>2125</v>
      </c>
      <c r="N30" s="240">
        <v>60594.83</v>
      </c>
      <c r="O30" s="242">
        <v>121</v>
      </c>
      <c r="P30" s="240">
        <v>6539.74</v>
      </c>
      <c r="Q30" s="241">
        <v>26</v>
      </c>
      <c r="R30" s="238">
        <v>0</v>
      </c>
      <c r="S30" s="239">
        <v>0</v>
      </c>
      <c r="T30" s="240">
        <v>74417.759999999995</v>
      </c>
      <c r="U30" s="241">
        <v>304</v>
      </c>
      <c r="V30" s="240">
        <v>23094.74</v>
      </c>
      <c r="W30" s="242">
        <v>23</v>
      </c>
      <c r="X30" s="243">
        <v>532531.59</v>
      </c>
      <c r="Y30" s="241">
        <v>1954</v>
      </c>
      <c r="Z30" s="238">
        <v>0</v>
      </c>
      <c r="AA30" s="239">
        <v>0</v>
      </c>
      <c r="AB30" s="238">
        <v>140</v>
      </c>
      <c r="AC30" s="239">
        <v>1</v>
      </c>
      <c r="AD30" s="243">
        <v>298109.39</v>
      </c>
      <c r="AE30" s="244">
        <v>1364</v>
      </c>
      <c r="AF30" s="240">
        <v>3440.94</v>
      </c>
      <c r="AG30" s="242">
        <v>8</v>
      </c>
      <c r="AH30" s="243">
        <v>1360491.28</v>
      </c>
      <c r="AI30" s="244">
        <v>4237</v>
      </c>
      <c r="AJ30" s="243">
        <v>553304.17000000004</v>
      </c>
      <c r="AK30" s="244">
        <v>1569</v>
      </c>
      <c r="AL30" s="243">
        <v>715245.71</v>
      </c>
      <c r="AM30" s="244">
        <v>2338</v>
      </c>
      <c r="AN30" s="245">
        <v>1374869.16</v>
      </c>
      <c r="AO30" s="244">
        <v>1890</v>
      </c>
      <c r="AP30" s="246">
        <v>0</v>
      </c>
      <c r="AQ30" s="247">
        <v>0</v>
      </c>
      <c r="AR30" s="240">
        <v>2985.23</v>
      </c>
      <c r="AS30" s="241">
        <v>37</v>
      </c>
      <c r="AT30" s="238">
        <v>1068.03</v>
      </c>
      <c r="AU30" s="239">
        <v>35</v>
      </c>
      <c r="AV30" t="s">
        <v>52</v>
      </c>
      <c r="AW30" s="270"/>
      <c r="AX30" s="270"/>
      <c r="AY30" s="270"/>
      <c r="AZ30" s="270"/>
      <c r="BA30" s="270"/>
      <c r="BB30" s="27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</row>
    <row r="31" spans="1:92">
      <c r="A31" s="2" t="s">
        <v>800</v>
      </c>
      <c r="B31" s="238">
        <v>1438.2556666666667</v>
      </c>
      <c r="C31" s="239">
        <v>0</v>
      </c>
      <c r="D31" s="240">
        <v>37670.870000000003</v>
      </c>
      <c r="E31" s="241">
        <v>111</v>
      </c>
      <c r="F31" s="240">
        <v>33868.51</v>
      </c>
      <c r="G31" s="242">
        <v>51</v>
      </c>
      <c r="H31" s="243">
        <v>139525.59</v>
      </c>
      <c r="I31" s="244">
        <v>1026</v>
      </c>
      <c r="J31" s="243">
        <v>640967.49</v>
      </c>
      <c r="K31" s="244">
        <v>1157</v>
      </c>
      <c r="L31" s="243">
        <v>223716.72</v>
      </c>
      <c r="M31" s="241">
        <v>956</v>
      </c>
      <c r="N31" s="240">
        <v>45057.31</v>
      </c>
      <c r="O31" s="242">
        <v>80</v>
      </c>
      <c r="P31" s="240">
        <v>11387.68</v>
      </c>
      <c r="Q31" s="241">
        <v>99</v>
      </c>
      <c r="R31" s="238">
        <v>0</v>
      </c>
      <c r="S31" s="239">
        <v>0</v>
      </c>
      <c r="T31" s="240">
        <v>51204.66</v>
      </c>
      <c r="U31" s="241">
        <v>233</v>
      </c>
      <c r="V31" s="240">
        <v>24562.04</v>
      </c>
      <c r="W31" s="242">
        <v>32</v>
      </c>
      <c r="X31" s="243">
        <v>148842.89000000001</v>
      </c>
      <c r="Y31" s="241">
        <v>694</v>
      </c>
      <c r="Z31" s="238">
        <v>0</v>
      </c>
      <c r="AA31" s="239">
        <v>0</v>
      </c>
      <c r="AB31" s="238">
        <v>0</v>
      </c>
      <c r="AC31" s="239">
        <v>0</v>
      </c>
      <c r="AD31" s="243">
        <v>103471.5</v>
      </c>
      <c r="AE31" s="244">
        <v>582</v>
      </c>
      <c r="AF31" s="240">
        <v>646.5</v>
      </c>
      <c r="AG31" s="242">
        <v>3</v>
      </c>
      <c r="AH31" s="243">
        <v>772278.93</v>
      </c>
      <c r="AI31" s="244">
        <v>2694</v>
      </c>
      <c r="AJ31" s="243">
        <v>11178.49</v>
      </c>
      <c r="AK31" s="244">
        <v>43</v>
      </c>
      <c r="AL31" s="243">
        <v>450278.35</v>
      </c>
      <c r="AM31" s="244">
        <v>1360</v>
      </c>
      <c r="AN31" s="245">
        <v>31969.18</v>
      </c>
      <c r="AO31" s="244">
        <v>170</v>
      </c>
      <c r="AP31" s="246">
        <v>0</v>
      </c>
      <c r="AQ31" s="247">
        <v>0</v>
      </c>
      <c r="AR31" s="240">
        <v>3640.38</v>
      </c>
      <c r="AS31" s="241">
        <v>40</v>
      </c>
      <c r="AT31" s="238">
        <v>0</v>
      </c>
      <c r="AU31" s="239">
        <v>0</v>
      </c>
      <c r="AV31" t="s">
        <v>52</v>
      </c>
      <c r="AW31" s="270"/>
      <c r="AX31" s="270"/>
      <c r="AY31" s="270"/>
      <c r="AZ31" s="270"/>
      <c r="BA31" s="270"/>
      <c r="BB31" s="270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</row>
    <row r="32" spans="1:92">
      <c r="A32" s="2" t="s">
        <v>801</v>
      </c>
      <c r="B32" s="238">
        <v>135556.59666666668</v>
      </c>
      <c r="C32" s="239">
        <v>0</v>
      </c>
      <c r="D32" s="240">
        <v>135679.67999999999</v>
      </c>
      <c r="E32" s="241">
        <v>438</v>
      </c>
      <c r="F32" s="240">
        <v>126610.93</v>
      </c>
      <c r="G32" s="242">
        <v>160</v>
      </c>
      <c r="H32" s="243">
        <v>555082.65</v>
      </c>
      <c r="I32" s="244">
        <v>3297</v>
      </c>
      <c r="J32" s="243">
        <v>3175698.49</v>
      </c>
      <c r="K32" s="244">
        <v>7115</v>
      </c>
      <c r="L32" s="243">
        <v>1024825.83</v>
      </c>
      <c r="M32" s="241">
        <v>3787</v>
      </c>
      <c r="N32" s="240">
        <v>235893.87</v>
      </c>
      <c r="O32" s="242">
        <v>267</v>
      </c>
      <c r="P32" s="240">
        <v>59548.17</v>
      </c>
      <c r="Q32" s="241">
        <v>369</v>
      </c>
      <c r="R32" s="238">
        <v>0</v>
      </c>
      <c r="S32" s="239">
        <v>0</v>
      </c>
      <c r="T32" s="240">
        <v>342364.49</v>
      </c>
      <c r="U32" s="241">
        <v>1057</v>
      </c>
      <c r="V32" s="240">
        <v>39419.49</v>
      </c>
      <c r="W32" s="242">
        <v>57</v>
      </c>
      <c r="X32" s="243">
        <v>915425.55</v>
      </c>
      <c r="Y32" s="241">
        <v>3953</v>
      </c>
      <c r="Z32" s="238">
        <v>0</v>
      </c>
      <c r="AA32" s="239">
        <v>0</v>
      </c>
      <c r="AB32" s="238">
        <v>0</v>
      </c>
      <c r="AC32" s="239">
        <v>0</v>
      </c>
      <c r="AD32" s="243">
        <v>629738.99</v>
      </c>
      <c r="AE32" s="244">
        <v>3193</v>
      </c>
      <c r="AF32" s="240">
        <v>59991.29</v>
      </c>
      <c r="AG32" s="242">
        <v>132</v>
      </c>
      <c r="AH32" s="243">
        <v>3118017.09</v>
      </c>
      <c r="AI32" s="244">
        <v>9350</v>
      </c>
      <c r="AJ32" s="243">
        <v>644925.74</v>
      </c>
      <c r="AK32" s="244">
        <v>2847</v>
      </c>
      <c r="AL32" s="243">
        <v>2269646.13</v>
      </c>
      <c r="AM32" s="244">
        <v>6271</v>
      </c>
      <c r="AN32" s="245">
        <v>3421772.16</v>
      </c>
      <c r="AO32" s="244">
        <v>5717</v>
      </c>
      <c r="AP32" s="246">
        <v>0</v>
      </c>
      <c r="AQ32" s="247">
        <v>0</v>
      </c>
      <c r="AR32" s="240">
        <v>38085.54</v>
      </c>
      <c r="AS32" s="241">
        <v>246</v>
      </c>
      <c r="AT32" s="238">
        <v>8450.86</v>
      </c>
      <c r="AU32" s="239">
        <v>918</v>
      </c>
      <c r="AV32" t="s">
        <v>52</v>
      </c>
      <c r="AW32" s="270"/>
      <c r="AX32" s="270"/>
      <c r="AY32" s="270"/>
      <c r="AZ32" s="270"/>
      <c r="BA32" s="270"/>
      <c r="BB32" s="270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</row>
    <row r="33" spans="1:92">
      <c r="A33" s="2" t="s">
        <v>802</v>
      </c>
      <c r="B33" s="238">
        <v>104911.31133333333</v>
      </c>
      <c r="C33" s="239">
        <v>0</v>
      </c>
      <c r="D33" s="240">
        <v>73639.59</v>
      </c>
      <c r="E33" s="241">
        <v>282</v>
      </c>
      <c r="F33" s="240">
        <v>35647.26</v>
      </c>
      <c r="G33" s="242">
        <v>52</v>
      </c>
      <c r="H33" s="243">
        <v>349182.22</v>
      </c>
      <c r="I33" s="244">
        <v>2222</v>
      </c>
      <c r="J33" s="243">
        <v>2285776.33</v>
      </c>
      <c r="K33" s="244">
        <v>4371</v>
      </c>
      <c r="L33" s="243">
        <v>752924.26</v>
      </c>
      <c r="M33" s="241">
        <v>2603</v>
      </c>
      <c r="N33" s="240">
        <v>90481.2</v>
      </c>
      <c r="O33" s="242">
        <v>143</v>
      </c>
      <c r="P33" s="240">
        <v>27121.26</v>
      </c>
      <c r="Q33" s="241">
        <v>120</v>
      </c>
      <c r="R33" s="238">
        <v>0</v>
      </c>
      <c r="S33" s="239">
        <v>0</v>
      </c>
      <c r="T33" s="240">
        <v>124702.87</v>
      </c>
      <c r="U33" s="241">
        <v>524</v>
      </c>
      <c r="V33" s="240">
        <v>7916.37</v>
      </c>
      <c r="W33" s="242">
        <v>8</v>
      </c>
      <c r="X33" s="243">
        <v>684289.88</v>
      </c>
      <c r="Y33" s="241">
        <v>2713</v>
      </c>
      <c r="Z33" s="238">
        <v>0</v>
      </c>
      <c r="AA33" s="239">
        <v>0</v>
      </c>
      <c r="AB33" s="238">
        <v>0</v>
      </c>
      <c r="AC33" s="239">
        <v>0</v>
      </c>
      <c r="AD33" s="243">
        <v>476148.64</v>
      </c>
      <c r="AE33" s="244">
        <v>2271</v>
      </c>
      <c r="AF33" s="240">
        <v>2232.54</v>
      </c>
      <c r="AG33" s="242">
        <v>6</v>
      </c>
      <c r="AH33" s="243">
        <v>1531385.64</v>
      </c>
      <c r="AI33" s="244">
        <v>4938</v>
      </c>
      <c r="AJ33" s="243">
        <v>720254.92</v>
      </c>
      <c r="AK33" s="244">
        <v>2242</v>
      </c>
      <c r="AL33" s="243">
        <v>810810.31</v>
      </c>
      <c r="AM33" s="244">
        <v>2495</v>
      </c>
      <c r="AN33" s="245">
        <v>2427084.42</v>
      </c>
      <c r="AO33" s="244">
        <v>2984</v>
      </c>
      <c r="AP33" s="246">
        <v>1425</v>
      </c>
      <c r="AQ33" s="247">
        <v>48</v>
      </c>
      <c r="AR33" s="240">
        <v>7413.75</v>
      </c>
      <c r="AS33" s="241">
        <v>89</v>
      </c>
      <c r="AT33" s="238">
        <v>5725.27</v>
      </c>
      <c r="AU33" s="239">
        <v>124</v>
      </c>
      <c r="AV33" t="s">
        <v>1557</v>
      </c>
      <c r="AW33" s="270"/>
      <c r="AX33" s="270"/>
      <c r="AY33" s="270"/>
      <c r="AZ33" s="270"/>
      <c r="BA33" s="270"/>
      <c r="BB33" s="270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</row>
    <row r="34" spans="1:92">
      <c r="A34" s="2" t="s">
        <v>803</v>
      </c>
      <c r="B34" s="238">
        <v>76570.045666666672</v>
      </c>
      <c r="C34" s="239">
        <v>0</v>
      </c>
      <c r="D34" s="240">
        <v>96074.94</v>
      </c>
      <c r="E34" s="241">
        <v>309</v>
      </c>
      <c r="F34" s="240">
        <v>51072.71</v>
      </c>
      <c r="G34" s="242">
        <v>73</v>
      </c>
      <c r="H34" s="243">
        <v>329751.76</v>
      </c>
      <c r="I34" s="244">
        <v>2401</v>
      </c>
      <c r="J34" s="243">
        <v>1693003.56</v>
      </c>
      <c r="K34" s="244">
        <v>3648</v>
      </c>
      <c r="L34" s="243">
        <v>629777.65</v>
      </c>
      <c r="M34" s="241">
        <v>2940</v>
      </c>
      <c r="N34" s="240">
        <v>54252.75</v>
      </c>
      <c r="O34" s="242">
        <v>80</v>
      </c>
      <c r="P34" s="240">
        <v>48827.56</v>
      </c>
      <c r="Q34" s="241">
        <v>279</v>
      </c>
      <c r="R34" s="238">
        <v>0</v>
      </c>
      <c r="S34" s="239">
        <v>0</v>
      </c>
      <c r="T34" s="240">
        <v>189375.43</v>
      </c>
      <c r="U34" s="241">
        <v>708</v>
      </c>
      <c r="V34" s="240">
        <v>34593.01</v>
      </c>
      <c r="W34" s="242">
        <v>52</v>
      </c>
      <c r="X34" s="243">
        <v>538702.94999999995</v>
      </c>
      <c r="Y34" s="241">
        <v>2443</v>
      </c>
      <c r="Z34" s="238">
        <v>0</v>
      </c>
      <c r="AA34" s="239">
        <v>0</v>
      </c>
      <c r="AB34" s="238">
        <v>0</v>
      </c>
      <c r="AC34" s="239">
        <v>0</v>
      </c>
      <c r="AD34" s="243">
        <v>440702.26</v>
      </c>
      <c r="AE34" s="244">
        <v>2276</v>
      </c>
      <c r="AF34" s="240">
        <v>688.37</v>
      </c>
      <c r="AG34" s="242">
        <v>3</v>
      </c>
      <c r="AH34" s="243">
        <v>1975481.21</v>
      </c>
      <c r="AI34" s="244">
        <v>6874</v>
      </c>
      <c r="AJ34" s="243">
        <v>331778.21999999997</v>
      </c>
      <c r="AK34" s="244">
        <v>1094</v>
      </c>
      <c r="AL34" s="243">
        <v>972137.8</v>
      </c>
      <c r="AM34" s="244">
        <v>2917</v>
      </c>
      <c r="AN34" s="245">
        <v>1965323.15</v>
      </c>
      <c r="AO34" s="244">
        <v>2122</v>
      </c>
      <c r="AP34" s="246">
        <v>0</v>
      </c>
      <c r="AQ34" s="247">
        <v>0</v>
      </c>
      <c r="AR34" s="240">
        <v>37592.160000000003</v>
      </c>
      <c r="AS34" s="241">
        <v>302</v>
      </c>
      <c r="AT34" s="238">
        <v>2318.23</v>
      </c>
      <c r="AU34" s="239">
        <v>36</v>
      </c>
      <c r="AV34" t="s">
        <v>52</v>
      </c>
      <c r="AW34" s="270"/>
      <c r="AX34" s="270"/>
      <c r="AY34" s="270"/>
      <c r="AZ34" s="270"/>
      <c r="BA34" s="270"/>
      <c r="BB34" s="270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</row>
    <row r="35" spans="1:92">
      <c r="A35" s="2" t="s">
        <v>804</v>
      </c>
      <c r="B35" s="238">
        <v>187582.37333333335</v>
      </c>
      <c r="C35" s="239">
        <v>0</v>
      </c>
      <c r="D35" s="240">
        <v>80656.13</v>
      </c>
      <c r="E35" s="241">
        <v>240</v>
      </c>
      <c r="F35" s="240">
        <v>72448.160000000003</v>
      </c>
      <c r="G35" s="242">
        <v>80</v>
      </c>
      <c r="H35" s="243">
        <v>493195.35</v>
      </c>
      <c r="I35" s="244">
        <v>2978</v>
      </c>
      <c r="J35" s="243">
        <v>2276208.5</v>
      </c>
      <c r="K35" s="244">
        <v>4804</v>
      </c>
      <c r="L35" s="243">
        <v>989894.97</v>
      </c>
      <c r="M35" s="241">
        <v>3346</v>
      </c>
      <c r="N35" s="240">
        <v>118796.12</v>
      </c>
      <c r="O35" s="242">
        <v>218</v>
      </c>
      <c r="P35" s="240">
        <v>24068.2</v>
      </c>
      <c r="Q35" s="241">
        <v>94</v>
      </c>
      <c r="R35" s="238">
        <v>0</v>
      </c>
      <c r="S35" s="239">
        <v>0</v>
      </c>
      <c r="T35" s="240">
        <v>91749.31</v>
      </c>
      <c r="U35" s="241">
        <v>215</v>
      </c>
      <c r="V35" s="240">
        <v>15473.79</v>
      </c>
      <c r="W35" s="242">
        <v>19</v>
      </c>
      <c r="X35" s="243">
        <v>691256.9</v>
      </c>
      <c r="Y35" s="241">
        <v>2770</v>
      </c>
      <c r="Z35" s="238">
        <v>0</v>
      </c>
      <c r="AA35" s="239">
        <v>4</v>
      </c>
      <c r="AB35" s="238">
        <v>0</v>
      </c>
      <c r="AC35" s="239">
        <v>0</v>
      </c>
      <c r="AD35" s="243">
        <v>557526.81000000006</v>
      </c>
      <c r="AE35" s="244">
        <v>2475</v>
      </c>
      <c r="AF35" s="240">
        <v>36728.949999999997</v>
      </c>
      <c r="AG35" s="242">
        <v>80</v>
      </c>
      <c r="AH35" s="243">
        <v>2486120</v>
      </c>
      <c r="AI35" s="244">
        <v>7275</v>
      </c>
      <c r="AJ35" s="243">
        <v>1606695.3</v>
      </c>
      <c r="AK35" s="244">
        <v>5007</v>
      </c>
      <c r="AL35" s="243">
        <v>1286121.81</v>
      </c>
      <c r="AM35" s="244">
        <v>3277</v>
      </c>
      <c r="AN35" s="245">
        <v>4020775.9</v>
      </c>
      <c r="AO35" s="244">
        <v>4884</v>
      </c>
      <c r="AP35" s="246">
        <v>0</v>
      </c>
      <c r="AQ35" s="247">
        <v>0</v>
      </c>
      <c r="AR35" s="240">
        <v>32113.8</v>
      </c>
      <c r="AS35" s="241">
        <v>188</v>
      </c>
      <c r="AT35" s="238">
        <v>8989.25</v>
      </c>
      <c r="AU35" s="239">
        <v>986</v>
      </c>
      <c r="AV35" t="s">
        <v>52</v>
      </c>
      <c r="AW35" s="270"/>
      <c r="AX35" s="270"/>
      <c r="AY35" s="270"/>
      <c r="AZ35" s="270"/>
      <c r="BA35" s="270"/>
      <c r="BB35" s="270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</row>
    <row r="36" spans="1:92">
      <c r="A36" s="2" t="s">
        <v>805</v>
      </c>
      <c r="B36" s="238">
        <v>177949.875</v>
      </c>
      <c r="C36" s="239">
        <v>0</v>
      </c>
      <c r="D36" s="240">
        <v>170770.56</v>
      </c>
      <c r="E36" s="241">
        <v>492</v>
      </c>
      <c r="F36" s="240">
        <v>127507.58</v>
      </c>
      <c r="G36" s="242">
        <v>149</v>
      </c>
      <c r="H36" s="243">
        <v>789152.78</v>
      </c>
      <c r="I36" s="244">
        <v>4153</v>
      </c>
      <c r="J36" s="243">
        <v>3531318.93</v>
      </c>
      <c r="K36" s="244">
        <v>5946</v>
      </c>
      <c r="L36" s="243">
        <v>1358218.58</v>
      </c>
      <c r="M36" s="241">
        <v>4130</v>
      </c>
      <c r="N36" s="240">
        <v>147363.06</v>
      </c>
      <c r="O36" s="242">
        <v>375</v>
      </c>
      <c r="P36" s="240">
        <v>148330.99</v>
      </c>
      <c r="Q36" s="241">
        <v>703</v>
      </c>
      <c r="R36" s="238">
        <v>0</v>
      </c>
      <c r="S36" s="239">
        <v>0</v>
      </c>
      <c r="T36" s="240">
        <v>799973.72</v>
      </c>
      <c r="U36" s="241">
        <v>2104</v>
      </c>
      <c r="V36" s="240">
        <v>99529.5</v>
      </c>
      <c r="W36" s="242">
        <v>107</v>
      </c>
      <c r="X36" s="243">
        <v>1328049.21</v>
      </c>
      <c r="Y36" s="241">
        <v>4444</v>
      </c>
      <c r="Z36" s="238">
        <v>2354.81</v>
      </c>
      <c r="AA36" s="239">
        <v>16</v>
      </c>
      <c r="AB36" s="238">
        <v>0</v>
      </c>
      <c r="AC36" s="239">
        <v>0</v>
      </c>
      <c r="AD36" s="243">
        <v>812528.38</v>
      </c>
      <c r="AE36" s="244">
        <v>3260</v>
      </c>
      <c r="AF36" s="240">
        <v>161505.70000000001</v>
      </c>
      <c r="AG36" s="242">
        <v>334</v>
      </c>
      <c r="AH36" s="243">
        <v>3857862.39</v>
      </c>
      <c r="AI36" s="244">
        <v>9976</v>
      </c>
      <c r="AJ36" s="243">
        <v>1361612.09</v>
      </c>
      <c r="AK36" s="244">
        <v>4165</v>
      </c>
      <c r="AL36" s="243">
        <v>2922646.53</v>
      </c>
      <c r="AM36" s="244">
        <v>5907</v>
      </c>
      <c r="AN36" s="245">
        <v>3976884.16</v>
      </c>
      <c r="AO36" s="244">
        <v>4419</v>
      </c>
      <c r="AP36" s="246">
        <v>0</v>
      </c>
      <c r="AQ36" s="247">
        <v>0</v>
      </c>
      <c r="AR36" s="240">
        <v>64864.69</v>
      </c>
      <c r="AS36" s="241">
        <v>480</v>
      </c>
      <c r="AT36" s="238">
        <v>12449.73</v>
      </c>
      <c r="AU36" s="239">
        <v>357</v>
      </c>
      <c r="AV36" t="s">
        <v>52</v>
      </c>
      <c r="AW36" s="270"/>
      <c r="AX36" s="270"/>
      <c r="AY36" s="270"/>
      <c r="AZ36" s="270"/>
      <c r="BA36" s="270"/>
      <c r="BB36" s="270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</row>
    <row r="37" spans="1:92">
      <c r="A37" s="2" t="s">
        <v>806</v>
      </c>
      <c r="B37" s="238">
        <v>2747.7003333333337</v>
      </c>
      <c r="C37" s="239">
        <v>0</v>
      </c>
      <c r="D37" s="240">
        <v>50414.02</v>
      </c>
      <c r="E37" s="241">
        <v>195</v>
      </c>
      <c r="F37" s="240">
        <v>31852.11</v>
      </c>
      <c r="G37" s="242">
        <v>40</v>
      </c>
      <c r="H37" s="243">
        <v>177178.41</v>
      </c>
      <c r="I37" s="244">
        <v>1142</v>
      </c>
      <c r="J37" s="243">
        <v>887206.1</v>
      </c>
      <c r="K37" s="244">
        <v>1609</v>
      </c>
      <c r="L37" s="243">
        <v>267307.64</v>
      </c>
      <c r="M37" s="241">
        <v>1031</v>
      </c>
      <c r="N37" s="240">
        <v>74459.320000000007</v>
      </c>
      <c r="O37" s="242">
        <v>161</v>
      </c>
      <c r="P37" s="240">
        <v>46149.59</v>
      </c>
      <c r="Q37" s="241">
        <v>333</v>
      </c>
      <c r="R37" s="238">
        <v>0</v>
      </c>
      <c r="S37" s="239">
        <v>0</v>
      </c>
      <c r="T37" s="240">
        <v>82294.509999999995</v>
      </c>
      <c r="U37" s="241">
        <v>330</v>
      </c>
      <c r="V37" s="240">
        <v>31948.23</v>
      </c>
      <c r="W37" s="242">
        <v>38</v>
      </c>
      <c r="X37" s="243">
        <v>281094.46000000002</v>
      </c>
      <c r="Y37" s="241">
        <v>1147</v>
      </c>
      <c r="Z37" s="238">
        <v>0</v>
      </c>
      <c r="AA37" s="239">
        <v>0</v>
      </c>
      <c r="AB37" s="238">
        <v>0</v>
      </c>
      <c r="AC37" s="239">
        <v>0</v>
      </c>
      <c r="AD37" s="243">
        <v>180487.77</v>
      </c>
      <c r="AE37" s="244">
        <v>936</v>
      </c>
      <c r="AF37" s="240">
        <v>26460.73</v>
      </c>
      <c r="AG37" s="242">
        <v>61</v>
      </c>
      <c r="AH37" s="243">
        <v>911389.53</v>
      </c>
      <c r="AI37" s="244">
        <v>3146</v>
      </c>
      <c r="AJ37" s="243">
        <v>17245</v>
      </c>
      <c r="AK37" s="244">
        <v>79</v>
      </c>
      <c r="AL37" s="243">
        <v>544206.24</v>
      </c>
      <c r="AM37" s="244">
        <v>1781</v>
      </c>
      <c r="AN37" s="245">
        <v>65186.01</v>
      </c>
      <c r="AO37" s="244">
        <v>306</v>
      </c>
      <c r="AP37" s="246">
        <v>0</v>
      </c>
      <c r="AQ37" s="247">
        <v>0</v>
      </c>
      <c r="AR37" s="240">
        <v>17541.41</v>
      </c>
      <c r="AS37" s="241">
        <v>165</v>
      </c>
      <c r="AT37" s="238">
        <v>5211.29</v>
      </c>
      <c r="AU37" s="239">
        <v>120</v>
      </c>
      <c r="AV37" t="s">
        <v>52</v>
      </c>
      <c r="AW37" s="270"/>
      <c r="AX37" s="270"/>
      <c r="AY37" s="270"/>
      <c r="AZ37" s="270"/>
      <c r="BA37" s="270"/>
      <c r="BB37" s="270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</row>
    <row r="38" spans="1:92">
      <c r="A38" s="2" t="s">
        <v>807</v>
      </c>
      <c r="B38" s="238">
        <v>171110.23266666668</v>
      </c>
      <c r="C38" s="239">
        <v>0</v>
      </c>
      <c r="D38" s="240">
        <v>106068.76</v>
      </c>
      <c r="E38" s="241">
        <v>319</v>
      </c>
      <c r="F38" s="240">
        <v>56556.08</v>
      </c>
      <c r="G38" s="242">
        <v>81</v>
      </c>
      <c r="H38" s="243">
        <v>444012.54</v>
      </c>
      <c r="I38" s="244">
        <v>2968</v>
      </c>
      <c r="J38" s="243">
        <v>2079001.12</v>
      </c>
      <c r="K38" s="244">
        <v>4785</v>
      </c>
      <c r="L38" s="243">
        <v>945475.14</v>
      </c>
      <c r="M38" s="241">
        <v>3815</v>
      </c>
      <c r="N38" s="240">
        <v>131046.34</v>
      </c>
      <c r="O38" s="242">
        <v>265</v>
      </c>
      <c r="P38" s="240">
        <v>116872.45</v>
      </c>
      <c r="Q38" s="241">
        <v>613</v>
      </c>
      <c r="R38" s="238">
        <v>0</v>
      </c>
      <c r="S38" s="239">
        <v>0</v>
      </c>
      <c r="T38" s="240">
        <v>430097.02</v>
      </c>
      <c r="U38" s="241">
        <v>1241</v>
      </c>
      <c r="V38" s="240">
        <v>35642.730000000003</v>
      </c>
      <c r="W38" s="242">
        <v>52</v>
      </c>
      <c r="X38" s="243">
        <v>672594.36</v>
      </c>
      <c r="Y38" s="241">
        <v>2942</v>
      </c>
      <c r="Z38" s="238">
        <v>0</v>
      </c>
      <c r="AA38" s="239">
        <v>31</v>
      </c>
      <c r="AB38" s="238">
        <v>10</v>
      </c>
      <c r="AC38" s="239">
        <v>1</v>
      </c>
      <c r="AD38" s="243">
        <v>543724.14</v>
      </c>
      <c r="AE38" s="244">
        <v>2445</v>
      </c>
      <c r="AF38" s="240">
        <v>48403.57</v>
      </c>
      <c r="AG38" s="242">
        <v>119</v>
      </c>
      <c r="AH38" s="243">
        <v>2122189.59</v>
      </c>
      <c r="AI38" s="244">
        <v>6833</v>
      </c>
      <c r="AJ38" s="243">
        <v>1003366.09</v>
      </c>
      <c r="AK38" s="244">
        <v>4189</v>
      </c>
      <c r="AL38" s="243">
        <v>1103029.57</v>
      </c>
      <c r="AM38" s="244">
        <v>3125</v>
      </c>
      <c r="AN38" s="245">
        <v>4129940.89</v>
      </c>
      <c r="AO38" s="244">
        <v>5621</v>
      </c>
      <c r="AP38" s="246">
        <v>0</v>
      </c>
      <c r="AQ38" s="247">
        <v>0</v>
      </c>
      <c r="AR38" s="240">
        <v>90477.25</v>
      </c>
      <c r="AS38" s="241">
        <v>512</v>
      </c>
      <c r="AT38" s="238">
        <v>5589.9</v>
      </c>
      <c r="AU38" s="239">
        <v>291</v>
      </c>
      <c r="AV38" t="s">
        <v>52</v>
      </c>
      <c r="AW38" s="270"/>
      <c r="AX38" s="270"/>
      <c r="AY38" s="270"/>
      <c r="AZ38" s="270"/>
      <c r="BA38" s="270"/>
      <c r="BB38" s="270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</row>
    <row r="39" spans="1:92">
      <c r="A39" s="2" t="s">
        <v>808</v>
      </c>
      <c r="B39" s="238">
        <v>108148.27</v>
      </c>
      <c r="C39" s="239">
        <v>0</v>
      </c>
      <c r="D39" s="240">
        <v>84210.18</v>
      </c>
      <c r="E39" s="241">
        <v>281</v>
      </c>
      <c r="F39" s="240">
        <v>36416.99</v>
      </c>
      <c r="G39" s="242">
        <v>60</v>
      </c>
      <c r="H39" s="243">
        <v>542886.03</v>
      </c>
      <c r="I39" s="244">
        <v>4009</v>
      </c>
      <c r="J39" s="243">
        <v>2175166.9900000002</v>
      </c>
      <c r="K39" s="244">
        <v>5158</v>
      </c>
      <c r="L39" s="243">
        <v>917333.88</v>
      </c>
      <c r="M39" s="241">
        <v>3915</v>
      </c>
      <c r="N39" s="240">
        <v>168616.3</v>
      </c>
      <c r="O39" s="242">
        <v>256</v>
      </c>
      <c r="P39" s="240">
        <v>43256.36</v>
      </c>
      <c r="Q39" s="241">
        <v>262</v>
      </c>
      <c r="R39" s="238">
        <v>0</v>
      </c>
      <c r="S39" s="239">
        <v>0</v>
      </c>
      <c r="T39" s="240">
        <v>122469.94</v>
      </c>
      <c r="U39" s="241">
        <v>560</v>
      </c>
      <c r="V39" s="240">
        <v>43109.62</v>
      </c>
      <c r="W39" s="242">
        <v>50</v>
      </c>
      <c r="X39" s="243">
        <v>710891.8</v>
      </c>
      <c r="Y39" s="241">
        <v>3136</v>
      </c>
      <c r="Z39" s="238">
        <v>0</v>
      </c>
      <c r="AA39" s="239">
        <v>0</v>
      </c>
      <c r="AB39" s="238">
        <v>0</v>
      </c>
      <c r="AC39" s="239">
        <v>0</v>
      </c>
      <c r="AD39" s="243">
        <v>506122.15</v>
      </c>
      <c r="AE39" s="244">
        <v>2599</v>
      </c>
      <c r="AF39" s="240">
        <v>28756.98</v>
      </c>
      <c r="AG39" s="242">
        <v>62</v>
      </c>
      <c r="AH39" s="243">
        <v>2462378.2400000002</v>
      </c>
      <c r="AI39" s="244">
        <v>8751</v>
      </c>
      <c r="AJ39" s="243">
        <v>924738.71</v>
      </c>
      <c r="AK39" s="244">
        <v>3460</v>
      </c>
      <c r="AL39" s="243">
        <v>1558578.86</v>
      </c>
      <c r="AM39" s="244">
        <v>4834</v>
      </c>
      <c r="AN39" s="245">
        <v>2319709.39</v>
      </c>
      <c r="AO39" s="244">
        <v>4206</v>
      </c>
      <c r="AP39" s="246">
        <v>0</v>
      </c>
      <c r="AQ39" s="247">
        <v>0</v>
      </c>
      <c r="AR39" s="240">
        <v>11709.76</v>
      </c>
      <c r="AS39" s="241">
        <v>107</v>
      </c>
      <c r="AT39" s="238">
        <v>1340.26</v>
      </c>
      <c r="AU39" s="239">
        <v>51</v>
      </c>
      <c r="AV39" t="s">
        <v>52</v>
      </c>
      <c r="AW39" s="270"/>
      <c r="AX39" s="270"/>
      <c r="AY39" s="270"/>
      <c r="AZ39" s="270"/>
      <c r="BA39" s="270"/>
      <c r="BB39" s="270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</row>
    <row r="40" spans="1:92">
      <c r="A40" s="2" t="s">
        <v>809</v>
      </c>
      <c r="B40" s="238">
        <v>557694.96700000006</v>
      </c>
      <c r="C40" s="239">
        <v>0</v>
      </c>
      <c r="D40" s="240">
        <v>347377.22</v>
      </c>
      <c r="E40" s="241">
        <v>792</v>
      </c>
      <c r="F40" s="240">
        <v>253242.33</v>
      </c>
      <c r="G40" s="242">
        <v>273</v>
      </c>
      <c r="H40" s="243">
        <v>1688010.14</v>
      </c>
      <c r="I40" s="244">
        <v>7607</v>
      </c>
      <c r="J40" s="243">
        <v>5346291.59</v>
      </c>
      <c r="K40" s="244">
        <v>10287</v>
      </c>
      <c r="L40" s="243">
        <v>2725946.95</v>
      </c>
      <c r="M40" s="241">
        <v>8997</v>
      </c>
      <c r="N40" s="240">
        <v>183151.16</v>
      </c>
      <c r="O40" s="242">
        <v>394</v>
      </c>
      <c r="P40" s="240">
        <v>225767.5</v>
      </c>
      <c r="Q40" s="241">
        <v>833</v>
      </c>
      <c r="R40" s="238">
        <v>0</v>
      </c>
      <c r="S40" s="239">
        <v>0</v>
      </c>
      <c r="T40" s="240">
        <v>1249514.6000000001</v>
      </c>
      <c r="U40" s="241">
        <v>2373</v>
      </c>
      <c r="V40" s="240">
        <v>129418.83</v>
      </c>
      <c r="W40" s="242">
        <v>137</v>
      </c>
      <c r="X40" s="243">
        <v>1843261.06</v>
      </c>
      <c r="Y40" s="241">
        <v>5793</v>
      </c>
      <c r="Z40" s="238">
        <v>43.48</v>
      </c>
      <c r="AA40" s="239">
        <v>1</v>
      </c>
      <c r="AB40" s="238">
        <v>10</v>
      </c>
      <c r="AC40" s="239">
        <v>1</v>
      </c>
      <c r="AD40" s="243">
        <v>1371203.27</v>
      </c>
      <c r="AE40" s="244">
        <v>5279</v>
      </c>
      <c r="AF40" s="240">
        <v>248950.56</v>
      </c>
      <c r="AG40" s="242">
        <v>490</v>
      </c>
      <c r="AH40" s="243">
        <v>7133626.8099999996</v>
      </c>
      <c r="AI40" s="244">
        <v>17618</v>
      </c>
      <c r="AJ40" s="243">
        <v>4478275.1100000003</v>
      </c>
      <c r="AK40" s="244">
        <v>11861</v>
      </c>
      <c r="AL40" s="243">
        <v>3877600.3</v>
      </c>
      <c r="AM40" s="244">
        <v>7446</v>
      </c>
      <c r="AN40" s="245">
        <v>12252573.9</v>
      </c>
      <c r="AO40" s="244">
        <v>10786</v>
      </c>
      <c r="AP40" s="246">
        <v>477.94</v>
      </c>
      <c r="AQ40" s="247">
        <v>14</v>
      </c>
      <c r="AR40" s="240">
        <v>114117.61</v>
      </c>
      <c r="AS40" s="241">
        <v>702</v>
      </c>
      <c r="AT40" s="238">
        <v>18503.080000000002</v>
      </c>
      <c r="AU40" s="239">
        <v>1670</v>
      </c>
      <c r="AV40" t="s">
        <v>1557</v>
      </c>
      <c r="AW40" s="270"/>
      <c r="AX40" s="270"/>
      <c r="AY40" s="270"/>
      <c r="AZ40" s="270"/>
      <c r="BA40" s="270"/>
      <c r="BB40" s="27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</row>
    <row r="41" spans="1:92">
      <c r="A41" s="2" t="s">
        <v>810</v>
      </c>
      <c r="B41" s="238">
        <v>159717.64000000001</v>
      </c>
      <c r="C41" s="239">
        <v>0</v>
      </c>
      <c r="D41" s="240">
        <v>59023.5</v>
      </c>
      <c r="E41" s="241">
        <v>187</v>
      </c>
      <c r="F41" s="240">
        <v>65916.490000000005</v>
      </c>
      <c r="G41" s="242">
        <v>83</v>
      </c>
      <c r="H41" s="243">
        <v>487596.46</v>
      </c>
      <c r="I41" s="244">
        <v>2823</v>
      </c>
      <c r="J41" s="243">
        <v>2659811.5699999998</v>
      </c>
      <c r="K41" s="244">
        <v>5015</v>
      </c>
      <c r="L41" s="243">
        <v>910428.83</v>
      </c>
      <c r="M41" s="241">
        <v>3015</v>
      </c>
      <c r="N41" s="240">
        <v>95320.82</v>
      </c>
      <c r="O41" s="242">
        <v>252</v>
      </c>
      <c r="P41" s="240">
        <v>61846.32</v>
      </c>
      <c r="Q41" s="241">
        <v>349</v>
      </c>
      <c r="R41" s="238">
        <v>0</v>
      </c>
      <c r="S41" s="239">
        <v>0</v>
      </c>
      <c r="T41" s="240">
        <v>162287.66</v>
      </c>
      <c r="U41" s="241">
        <v>577</v>
      </c>
      <c r="V41" s="240">
        <v>9241.1200000000008</v>
      </c>
      <c r="W41" s="242">
        <v>12</v>
      </c>
      <c r="X41" s="243">
        <v>657474.07999999996</v>
      </c>
      <c r="Y41" s="241">
        <v>2541</v>
      </c>
      <c r="Z41" s="238">
        <v>0</v>
      </c>
      <c r="AA41" s="239">
        <v>0</v>
      </c>
      <c r="AB41" s="238">
        <v>0</v>
      </c>
      <c r="AC41" s="239">
        <v>0</v>
      </c>
      <c r="AD41" s="243">
        <v>464299.36</v>
      </c>
      <c r="AE41" s="244">
        <v>2102</v>
      </c>
      <c r="AF41" s="240">
        <v>40336.980000000003</v>
      </c>
      <c r="AG41" s="242">
        <v>85</v>
      </c>
      <c r="AH41" s="243">
        <v>2252724.4300000002</v>
      </c>
      <c r="AI41" s="244">
        <v>6613</v>
      </c>
      <c r="AJ41" s="243">
        <v>913344.91</v>
      </c>
      <c r="AK41" s="244">
        <v>3418</v>
      </c>
      <c r="AL41" s="243">
        <v>1007609.66</v>
      </c>
      <c r="AM41" s="244">
        <v>2893</v>
      </c>
      <c r="AN41" s="245">
        <v>3878184.29</v>
      </c>
      <c r="AO41" s="244">
        <v>5050</v>
      </c>
      <c r="AP41" s="246">
        <v>0</v>
      </c>
      <c r="AQ41" s="247">
        <v>0</v>
      </c>
      <c r="AR41" s="240">
        <v>31118.53</v>
      </c>
      <c r="AS41" s="241">
        <v>301</v>
      </c>
      <c r="AT41" s="238">
        <v>6863.27</v>
      </c>
      <c r="AU41" s="239">
        <v>184</v>
      </c>
      <c r="AV41" t="s">
        <v>52</v>
      </c>
      <c r="AW41" s="270"/>
      <c r="AX41" s="270"/>
      <c r="AY41" s="270"/>
      <c r="AZ41" s="270"/>
      <c r="BA41" s="270"/>
      <c r="BB41" s="270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</row>
    <row r="42" spans="1:92">
      <c r="A42" s="2" t="s">
        <v>811</v>
      </c>
      <c r="B42" s="238">
        <v>125852.639</v>
      </c>
      <c r="C42" s="239">
        <v>0</v>
      </c>
      <c r="D42" s="240">
        <v>109616.03</v>
      </c>
      <c r="E42" s="241">
        <v>324</v>
      </c>
      <c r="F42" s="240">
        <v>79434.100000000006</v>
      </c>
      <c r="G42" s="242">
        <v>116</v>
      </c>
      <c r="H42" s="243">
        <v>466267.9</v>
      </c>
      <c r="I42" s="244">
        <v>3207</v>
      </c>
      <c r="J42" s="243">
        <v>2338809.58</v>
      </c>
      <c r="K42" s="244">
        <v>4351</v>
      </c>
      <c r="L42" s="243">
        <v>856885.66</v>
      </c>
      <c r="M42" s="241">
        <v>3180</v>
      </c>
      <c r="N42" s="240">
        <v>95410.94</v>
      </c>
      <c r="O42" s="242">
        <v>137</v>
      </c>
      <c r="P42" s="240">
        <v>69406.649999999994</v>
      </c>
      <c r="Q42" s="241">
        <v>311</v>
      </c>
      <c r="R42" s="238">
        <v>43.48</v>
      </c>
      <c r="S42" s="239">
        <v>1</v>
      </c>
      <c r="T42" s="240">
        <v>287936.02</v>
      </c>
      <c r="U42" s="241">
        <v>773</v>
      </c>
      <c r="V42" s="240">
        <v>36982.71</v>
      </c>
      <c r="W42" s="242">
        <v>43</v>
      </c>
      <c r="X42" s="243">
        <v>562555.35</v>
      </c>
      <c r="Y42" s="241">
        <v>2289</v>
      </c>
      <c r="Z42" s="238">
        <v>0</v>
      </c>
      <c r="AA42" s="239">
        <v>0</v>
      </c>
      <c r="AB42" s="238">
        <v>166.96</v>
      </c>
      <c r="AC42" s="239">
        <v>3</v>
      </c>
      <c r="AD42" s="243">
        <v>489630.44</v>
      </c>
      <c r="AE42" s="244">
        <v>2221</v>
      </c>
      <c r="AF42" s="240">
        <v>92242.07</v>
      </c>
      <c r="AG42" s="242">
        <v>151</v>
      </c>
      <c r="AH42" s="243">
        <v>2226552.36</v>
      </c>
      <c r="AI42" s="244">
        <v>7173</v>
      </c>
      <c r="AJ42" s="243">
        <v>492394.49</v>
      </c>
      <c r="AK42" s="244">
        <v>1944</v>
      </c>
      <c r="AL42" s="243">
        <v>1371701.27</v>
      </c>
      <c r="AM42" s="244">
        <v>3599</v>
      </c>
      <c r="AN42" s="245">
        <v>3283184.68</v>
      </c>
      <c r="AO42" s="244">
        <v>3460</v>
      </c>
      <c r="AP42" s="246">
        <v>0</v>
      </c>
      <c r="AQ42" s="247">
        <v>0</v>
      </c>
      <c r="AR42" s="240">
        <v>27624.37</v>
      </c>
      <c r="AS42" s="241">
        <v>237</v>
      </c>
      <c r="AT42" s="238">
        <v>4160.1400000000003</v>
      </c>
      <c r="AU42" s="239">
        <v>209</v>
      </c>
      <c r="AV42" t="s">
        <v>52</v>
      </c>
      <c r="AW42" s="270"/>
      <c r="AX42" s="270"/>
      <c r="AY42" s="270"/>
      <c r="AZ42" s="270"/>
      <c r="BA42" s="270"/>
      <c r="BB42" s="270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</row>
    <row r="43" spans="1:92">
      <c r="A43" s="2" t="s">
        <v>812</v>
      </c>
      <c r="B43" s="238">
        <v>299902.0843333333</v>
      </c>
      <c r="C43" s="239">
        <v>0</v>
      </c>
      <c r="D43" s="240">
        <v>101249.06</v>
      </c>
      <c r="E43" s="241">
        <v>244</v>
      </c>
      <c r="F43" s="240">
        <v>85643.85</v>
      </c>
      <c r="G43" s="242">
        <v>101</v>
      </c>
      <c r="H43" s="243">
        <v>1132388.3700000001</v>
      </c>
      <c r="I43" s="244">
        <v>4520</v>
      </c>
      <c r="J43" s="243">
        <v>3479733.63</v>
      </c>
      <c r="K43" s="244">
        <v>7741</v>
      </c>
      <c r="L43" s="243">
        <v>1574665.58</v>
      </c>
      <c r="M43" s="241">
        <v>4962</v>
      </c>
      <c r="N43" s="240">
        <v>121696.2</v>
      </c>
      <c r="O43" s="242">
        <v>269</v>
      </c>
      <c r="P43" s="240">
        <v>43104.05</v>
      </c>
      <c r="Q43" s="241">
        <v>150</v>
      </c>
      <c r="R43" s="238">
        <v>0</v>
      </c>
      <c r="S43" s="239">
        <v>0</v>
      </c>
      <c r="T43" s="240">
        <v>316356</v>
      </c>
      <c r="U43" s="241">
        <v>996</v>
      </c>
      <c r="V43" s="240">
        <v>62893.31</v>
      </c>
      <c r="W43" s="242">
        <v>86</v>
      </c>
      <c r="X43" s="243">
        <v>915086.77</v>
      </c>
      <c r="Y43" s="241">
        <v>2592</v>
      </c>
      <c r="Z43" s="238">
        <v>5416.72</v>
      </c>
      <c r="AA43" s="239">
        <v>31</v>
      </c>
      <c r="AB43" s="238">
        <v>0</v>
      </c>
      <c r="AC43" s="239">
        <v>0</v>
      </c>
      <c r="AD43" s="243">
        <v>834148.21</v>
      </c>
      <c r="AE43" s="244">
        <v>3233</v>
      </c>
      <c r="AF43" s="240">
        <v>10181.44</v>
      </c>
      <c r="AG43" s="242">
        <v>18</v>
      </c>
      <c r="AH43" s="243">
        <v>3461885.96</v>
      </c>
      <c r="AI43" s="244">
        <v>8842</v>
      </c>
      <c r="AJ43" s="243">
        <v>2003847.64</v>
      </c>
      <c r="AK43" s="244">
        <v>7049</v>
      </c>
      <c r="AL43" s="243">
        <v>1549379.37</v>
      </c>
      <c r="AM43" s="244">
        <v>3716</v>
      </c>
      <c r="AN43" s="245">
        <v>6993214.8899999997</v>
      </c>
      <c r="AO43" s="244">
        <v>7412</v>
      </c>
      <c r="AP43" s="246">
        <v>0</v>
      </c>
      <c r="AQ43" s="247">
        <v>0</v>
      </c>
      <c r="AR43" s="240">
        <v>9089.61</v>
      </c>
      <c r="AS43" s="241">
        <v>57</v>
      </c>
      <c r="AT43" s="238">
        <v>6882.06</v>
      </c>
      <c r="AU43" s="239">
        <v>103</v>
      </c>
      <c r="AV43" t="s">
        <v>1557</v>
      </c>
      <c r="AW43" s="270"/>
      <c r="AX43" s="270"/>
      <c r="AY43" s="270"/>
      <c r="AZ43" s="270"/>
      <c r="BA43" s="270"/>
      <c r="BB43" s="270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</row>
    <row r="44" spans="1:92">
      <c r="A44" s="2" t="s">
        <v>814</v>
      </c>
      <c r="B44" s="238">
        <v>136559.59266666666</v>
      </c>
      <c r="C44" s="239">
        <v>0</v>
      </c>
      <c r="D44" s="240">
        <v>228012.14</v>
      </c>
      <c r="E44" s="241">
        <v>586</v>
      </c>
      <c r="F44" s="240">
        <v>104964.59</v>
      </c>
      <c r="G44" s="242">
        <v>142</v>
      </c>
      <c r="H44" s="243">
        <v>808213.01</v>
      </c>
      <c r="I44" s="244">
        <v>5022</v>
      </c>
      <c r="J44" s="243">
        <v>2573780.31</v>
      </c>
      <c r="K44" s="244">
        <v>4836</v>
      </c>
      <c r="L44" s="243">
        <v>1351999.27</v>
      </c>
      <c r="M44" s="241">
        <v>4730</v>
      </c>
      <c r="N44" s="240">
        <v>185584.29</v>
      </c>
      <c r="O44" s="242">
        <v>292</v>
      </c>
      <c r="P44" s="240">
        <v>228101.74</v>
      </c>
      <c r="Q44" s="241">
        <v>930</v>
      </c>
      <c r="R44" s="238">
        <v>0</v>
      </c>
      <c r="S44" s="239">
        <v>0</v>
      </c>
      <c r="T44" s="240">
        <v>756609.48</v>
      </c>
      <c r="U44" s="241">
        <v>2051</v>
      </c>
      <c r="V44" s="240">
        <v>76569.240000000005</v>
      </c>
      <c r="W44" s="242">
        <v>86</v>
      </c>
      <c r="X44" s="243">
        <v>1033230.72</v>
      </c>
      <c r="Y44" s="241">
        <v>3851</v>
      </c>
      <c r="Z44" s="238">
        <v>0</v>
      </c>
      <c r="AA44" s="239">
        <v>0</v>
      </c>
      <c r="AB44" s="238">
        <v>0</v>
      </c>
      <c r="AC44" s="239">
        <v>0</v>
      </c>
      <c r="AD44" s="243">
        <v>800512.91</v>
      </c>
      <c r="AE44" s="244">
        <v>3218</v>
      </c>
      <c r="AF44" s="240">
        <v>95373.78</v>
      </c>
      <c r="AG44" s="242">
        <v>169</v>
      </c>
      <c r="AH44" s="243">
        <v>4072805.94</v>
      </c>
      <c r="AI44" s="244">
        <v>11221</v>
      </c>
      <c r="AJ44" s="243">
        <v>972672.57</v>
      </c>
      <c r="AK44" s="244">
        <v>3508</v>
      </c>
      <c r="AL44" s="243">
        <v>3039409.87</v>
      </c>
      <c r="AM44" s="244">
        <v>6123</v>
      </c>
      <c r="AN44" s="245">
        <v>3124115.21</v>
      </c>
      <c r="AO44" s="244">
        <v>3800</v>
      </c>
      <c r="AP44" s="246">
        <v>0</v>
      </c>
      <c r="AQ44" s="247">
        <v>0</v>
      </c>
      <c r="AR44" s="240">
        <v>154469.17000000001</v>
      </c>
      <c r="AS44" s="241">
        <v>879</v>
      </c>
      <c r="AT44" s="238">
        <v>6037.1</v>
      </c>
      <c r="AU44" s="239">
        <v>142</v>
      </c>
      <c r="AV44" t="s">
        <v>52</v>
      </c>
      <c r="AW44" s="270"/>
      <c r="AX44" s="270"/>
      <c r="AY44" s="270"/>
      <c r="AZ44" s="270"/>
      <c r="BA44" s="270"/>
      <c r="BB44" s="270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</row>
    <row r="45" spans="1:92">
      <c r="A45" s="2" t="s">
        <v>815</v>
      </c>
      <c r="B45" s="238">
        <v>154403.18733333334</v>
      </c>
      <c r="C45" s="239">
        <v>0</v>
      </c>
      <c r="D45" s="240">
        <v>102586.85</v>
      </c>
      <c r="E45" s="241">
        <v>310</v>
      </c>
      <c r="F45" s="240">
        <v>68983.429999999993</v>
      </c>
      <c r="G45" s="242">
        <v>83</v>
      </c>
      <c r="H45" s="243">
        <v>500245.84</v>
      </c>
      <c r="I45" s="244">
        <v>2943</v>
      </c>
      <c r="J45" s="243">
        <v>1698819.18</v>
      </c>
      <c r="K45" s="244">
        <v>3655</v>
      </c>
      <c r="L45" s="243">
        <v>847778.56</v>
      </c>
      <c r="M45" s="241">
        <v>3336</v>
      </c>
      <c r="N45" s="240">
        <v>93710.96</v>
      </c>
      <c r="O45" s="242">
        <v>254</v>
      </c>
      <c r="P45" s="240">
        <v>176855.29</v>
      </c>
      <c r="Q45" s="241">
        <v>385</v>
      </c>
      <c r="R45" s="238">
        <v>0</v>
      </c>
      <c r="S45" s="239">
        <v>0</v>
      </c>
      <c r="T45" s="240">
        <v>182821.54</v>
      </c>
      <c r="U45" s="241">
        <v>472</v>
      </c>
      <c r="V45" s="240">
        <v>22404.06</v>
      </c>
      <c r="W45" s="242">
        <v>17</v>
      </c>
      <c r="X45" s="243">
        <v>543305.81999999995</v>
      </c>
      <c r="Y45" s="241">
        <v>2144</v>
      </c>
      <c r="Z45" s="238">
        <v>7768.85</v>
      </c>
      <c r="AA45" s="239">
        <v>40</v>
      </c>
      <c r="AB45" s="238">
        <v>0</v>
      </c>
      <c r="AC45" s="239">
        <v>0</v>
      </c>
      <c r="AD45" s="243">
        <v>463543.62</v>
      </c>
      <c r="AE45" s="244">
        <v>2042</v>
      </c>
      <c r="AF45" s="240">
        <v>5407.28</v>
      </c>
      <c r="AG45" s="242">
        <v>10</v>
      </c>
      <c r="AH45" s="243">
        <v>2315417.9900000002</v>
      </c>
      <c r="AI45" s="244">
        <v>7546</v>
      </c>
      <c r="AJ45" s="243">
        <v>1158171.8700000001</v>
      </c>
      <c r="AK45" s="244">
        <v>3346</v>
      </c>
      <c r="AL45" s="243">
        <v>1146382.1599999999</v>
      </c>
      <c r="AM45" s="244">
        <v>2957</v>
      </c>
      <c r="AN45" s="245">
        <v>3473923.75</v>
      </c>
      <c r="AO45" s="244">
        <v>3881</v>
      </c>
      <c r="AP45" s="246">
        <v>47.62</v>
      </c>
      <c r="AQ45" s="247">
        <v>1</v>
      </c>
      <c r="AR45" s="240">
        <v>23642.26</v>
      </c>
      <c r="AS45" s="241">
        <v>191</v>
      </c>
      <c r="AT45" s="238">
        <v>4000.7</v>
      </c>
      <c r="AU45" s="239">
        <v>86</v>
      </c>
      <c r="AV45" t="s">
        <v>1557</v>
      </c>
      <c r="AW45" s="270"/>
      <c r="AX45" s="270"/>
      <c r="AY45" s="270"/>
      <c r="AZ45" s="270"/>
      <c r="BA45" s="270"/>
      <c r="BB45" s="270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</row>
    <row r="46" spans="1:92">
      <c r="A46" s="2" t="s">
        <v>816</v>
      </c>
      <c r="B46" s="238">
        <v>82346.324333333338</v>
      </c>
      <c r="C46" s="239">
        <v>0</v>
      </c>
      <c r="D46" s="240">
        <v>57684.06</v>
      </c>
      <c r="E46" s="241">
        <v>211</v>
      </c>
      <c r="F46" s="240">
        <v>52154.71</v>
      </c>
      <c r="G46" s="242">
        <v>66</v>
      </c>
      <c r="H46" s="243">
        <v>400249.73</v>
      </c>
      <c r="I46" s="244">
        <v>2725</v>
      </c>
      <c r="J46" s="243">
        <v>1978882.97</v>
      </c>
      <c r="K46" s="244">
        <v>3996</v>
      </c>
      <c r="L46" s="243">
        <v>643897.85</v>
      </c>
      <c r="M46" s="241">
        <v>2601</v>
      </c>
      <c r="N46" s="240">
        <v>100848.38</v>
      </c>
      <c r="O46" s="242">
        <v>199</v>
      </c>
      <c r="P46" s="240">
        <v>27520.06</v>
      </c>
      <c r="Q46" s="241">
        <v>144</v>
      </c>
      <c r="R46" s="238">
        <v>0</v>
      </c>
      <c r="S46" s="239">
        <v>0</v>
      </c>
      <c r="T46" s="240">
        <v>78716.570000000007</v>
      </c>
      <c r="U46" s="241">
        <v>297</v>
      </c>
      <c r="V46" s="240">
        <v>33692.94</v>
      </c>
      <c r="W46" s="242">
        <v>41</v>
      </c>
      <c r="X46" s="243">
        <v>460339.88</v>
      </c>
      <c r="Y46" s="241">
        <v>1990</v>
      </c>
      <c r="Z46" s="238">
        <v>0</v>
      </c>
      <c r="AA46" s="239">
        <v>0</v>
      </c>
      <c r="AB46" s="238">
        <v>0</v>
      </c>
      <c r="AC46" s="239">
        <v>0</v>
      </c>
      <c r="AD46" s="243">
        <v>358087.91</v>
      </c>
      <c r="AE46" s="244">
        <v>1759</v>
      </c>
      <c r="AF46" s="240">
        <v>1426.99</v>
      </c>
      <c r="AG46" s="242">
        <v>5</v>
      </c>
      <c r="AH46" s="243">
        <v>1599003.67</v>
      </c>
      <c r="AI46" s="244">
        <v>5309</v>
      </c>
      <c r="AJ46" s="243">
        <v>422801.23</v>
      </c>
      <c r="AK46" s="244">
        <v>1684</v>
      </c>
      <c r="AL46" s="243">
        <v>871120.38</v>
      </c>
      <c r="AM46" s="244">
        <v>2685</v>
      </c>
      <c r="AN46" s="245">
        <v>2047588.5</v>
      </c>
      <c r="AO46" s="244">
        <v>2843</v>
      </c>
      <c r="AP46" s="246">
        <v>0</v>
      </c>
      <c r="AQ46" s="247">
        <v>0</v>
      </c>
      <c r="AR46" s="240">
        <v>4858.3900000000003</v>
      </c>
      <c r="AS46" s="241">
        <v>51</v>
      </c>
      <c r="AT46" s="238">
        <v>0</v>
      </c>
      <c r="AU46" s="239">
        <v>0</v>
      </c>
      <c r="AV46" t="s">
        <v>52</v>
      </c>
      <c r="AW46" s="270"/>
      <c r="AX46" s="270"/>
      <c r="AY46" s="270"/>
      <c r="AZ46" s="270"/>
      <c r="BA46" s="270"/>
      <c r="BB46" s="270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</row>
    <row r="47" spans="1:92">
      <c r="A47" s="2" t="s">
        <v>817</v>
      </c>
      <c r="B47" s="238">
        <v>5095.976333333334</v>
      </c>
      <c r="C47" s="239">
        <v>0</v>
      </c>
      <c r="D47" s="240">
        <v>17329.490000000002</v>
      </c>
      <c r="E47" s="241">
        <v>64</v>
      </c>
      <c r="F47" s="240">
        <v>3030.42</v>
      </c>
      <c r="G47" s="242">
        <v>6</v>
      </c>
      <c r="H47" s="243">
        <v>125224.63</v>
      </c>
      <c r="I47" s="244">
        <v>998</v>
      </c>
      <c r="J47" s="243">
        <v>678498.84</v>
      </c>
      <c r="K47" s="244">
        <v>1635</v>
      </c>
      <c r="L47" s="243">
        <v>196582.97</v>
      </c>
      <c r="M47" s="241">
        <v>954</v>
      </c>
      <c r="N47" s="240">
        <v>27020.81</v>
      </c>
      <c r="O47" s="242">
        <v>75</v>
      </c>
      <c r="P47" s="240">
        <v>7142.57</v>
      </c>
      <c r="Q47" s="241">
        <v>56</v>
      </c>
      <c r="R47" s="238">
        <v>0</v>
      </c>
      <c r="S47" s="239">
        <v>0</v>
      </c>
      <c r="T47" s="240">
        <v>31239.83</v>
      </c>
      <c r="U47" s="241">
        <v>151</v>
      </c>
      <c r="V47" s="240">
        <v>13418.28</v>
      </c>
      <c r="W47" s="242">
        <v>17</v>
      </c>
      <c r="X47" s="243">
        <v>196847.94</v>
      </c>
      <c r="Y47" s="241">
        <v>919</v>
      </c>
      <c r="Z47" s="238">
        <v>0</v>
      </c>
      <c r="AA47" s="239">
        <v>0</v>
      </c>
      <c r="AB47" s="238">
        <v>0</v>
      </c>
      <c r="AC47" s="239">
        <v>0</v>
      </c>
      <c r="AD47" s="243">
        <v>120999.03</v>
      </c>
      <c r="AE47" s="244">
        <v>703</v>
      </c>
      <c r="AF47" s="240">
        <v>5133.38</v>
      </c>
      <c r="AG47" s="242">
        <v>11</v>
      </c>
      <c r="AH47" s="243">
        <v>624794.94999999995</v>
      </c>
      <c r="AI47" s="244">
        <v>2538</v>
      </c>
      <c r="AJ47" s="243">
        <v>8194.44</v>
      </c>
      <c r="AK47" s="244">
        <v>29</v>
      </c>
      <c r="AL47" s="243">
        <v>324105.28000000003</v>
      </c>
      <c r="AM47" s="244">
        <v>1227</v>
      </c>
      <c r="AN47" s="245">
        <v>144684.85</v>
      </c>
      <c r="AO47" s="244">
        <v>807</v>
      </c>
      <c r="AP47" s="246">
        <v>0</v>
      </c>
      <c r="AQ47" s="247">
        <v>0</v>
      </c>
      <c r="AR47" s="240">
        <v>416.53</v>
      </c>
      <c r="AS47" s="241">
        <v>3</v>
      </c>
      <c r="AT47" s="238">
        <v>0</v>
      </c>
      <c r="AU47" s="239">
        <v>0</v>
      </c>
      <c r="AV47" t="s">
        <v>52</v>
      </c>
      <c r="AW47" s="270"/>
      <c r="AX47" s="270"/>
      <c r="AY47" s="270"/>
      <c r="AZ47" s="270"/>
      <c r="BA47" s="270"/>
      <c r="BB47" s="270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</row>
    <row r="48" spans="1:92">
      <c r="A48" s="2" t="s">
        <v>818</v>
      </c>
      <c r="B48" s="238">
        <v>53912.962333333337</v>
      </c>
      <c r="C48" s="239">
        <v>0</v>
      </c>
      <c r="D48" s="240">
        <v>73098.289999999994</v>
      </c>
      <c r="E48" s="241">
        <v>240</v>
      </c>
      <c r="F48" s="240">
        <v>39663.85</v>
      </c>
      <c r="G48" s="242">
        <v>64</v>
      </c>
      <c r="H48" s="243">
        <v>359197.45</v>
      </c>
      <c r="I48" s="244">
        <v>2286</v>
      </c>
      <c r="J48" s="243">
        <v>1591086.36</v>
      </c>
      <c r="K48" s="244">
        <v>3786</v>
      </c>
      <c r="L48" s="243">
        <v>677344.09</v>
      </c>
      <c r="M48" s="241">
        <v>2861</v>
      </c>
      <c r="N48" s="240">
        <v>117402.61</v>
      </c>
      <c r="O48" s="242">
        <v>257</v>
      </c>
      <c r="P48" s="240">
        <v>46323.86</v>
      </c>
      <c r="Q48" s="241">
        <v>275</v>
      </c>
      <c r="R48" s="238">
        <v>0</v>
      </c>
      <c r="S48" s="239">
        <v>0</v>
      </c>
      <c r="T48" s="240">
        <v>114051.42</v>
      </c>
      <c r="U48" s="241">
        <v>493</v>
      </c>
      <c r="V48" s="240">
        <v>19436.650000000001</v>
      </c>
      <c r="W48" s="242">
        <v>26</v>
      </c>
      <c r="X48" s="243">
        <v>589685.9</v>
      </c>
      <c r="Y48" s="241">
        <v>2464</v>
      </c>
      <c r="Z48" s="238">
        <v>0</v>
      </c>
      <c r="AA48" s="239">
        <v>0</v>
      </c>
      <c r="AB48" s="238">
        <v>0</v>
      </c>
      <c r="AC48" s="239">
        <v>0</v>
      </c>
      <c r="AD48" s="243">
        <v>393001.21</v>
      </c>
      <c r="AE48" s="244">
        <v>1977</v>
      </c>
      <c r="AF48" s="240">
        <v>1720.95</v>
      </c>
      <c r="AG48" s="242">
        <v>5</v>
      </c>
      <c r="AH48" s="243">
        <v>1845130.38</v>
      </c>
      <c r="AI48" s="244">
        <v>6040</v>
      </c>
      <c r="AJ48" s="243">
        <v>403695.15</v>
      </c>
      <c r="AK48" s="244">
        <v>1199</v>
      </c>
      <c r="AL48" s="243">
        <v>1161523.1100000001</v>
      </c>
      <c r="AM48" s="244">
        <v>3208</v>
      </c>
      <c r="AN48" s="245">
        <v>1213693.72</v>
      </c>
      <c r="AO48" s="244">
        <v>2800</v>
      </c>
      <c r="AP48" s="246">
        <v>0</v>
      </c>
      <c r="AQ48" s="247">
        <v>0</v>
      </c>
      <c r="AR48" s="240">
        <v>25197.05</v>
      </c>
      <c r="AS48" s="241">
        <v>176</v>
      </c>
      <c r="AT48" s="238">
        <v>286.08999999999997</v>
      </c>
      <c r="AU48" s="239">
        <v>2</v>
      </c>
      <c r="AV48" t="s">
        <v>52</v>
      </c>
      <c r="AW48" s="270"/>
      <c r="AX48" s="270"/>
      <c r="AY48" s="270"/>
      <c r="AZ48" s="270"/>
      <c r="BA48" s="270"/>
      <c r="BB48" s="270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</row>
    <row r="49" spans="1:92">
      <c r="A49" s="2" t="s">
        <v>819</v>
      </c>
      <c r="B49" s="238">
        <v>82460.681666666671</v>
      </c>
      <c r="C49" s="239">
        <v>0</v>
      </c>
      <c r="D49" s="240">
        <v>107658.98</v>
      </c>
      <c r="E49" s="241">
        <v>332</v>
      </c>
      <c r="F49" s="240">
        <v>54304.86</v>
      </c>
      <c r="G49" s="242">
        <v>66</v>
      </c>
      <c r="H49" s="243">
        <v>459622.29</v>
      </c>
      <c r="I49" s="244">
        <v>2627</v>
      </c>
      <c r="J49" s="243">
        <v>2409621.79</v>
      </c>
      <c r="K49" s="244">
        <v>4195</v>
      </c>
      <c r="L49" s="243">
        <v>696466.7</v>
      </c>
      <c r="M49" s="241">
        <v>2366</v>
      </c>
      <c r="N49" s="240">
        <v>126569.27</v>
      </c>
      <c r="O49" s="242">
        <v>215</v>
      </c>
      <c r="P49" s="240">
        <v>33222.89</v>
      </c>
      <c r="Q49" s="241">
        <v>188</v>
      </c>
      <c r="R49" s="238">
        <v>0</v>
      </c>
      <c r="S49" s="239">
        <v>0</v>
      </c>
      <c r="T49" s="240">
        <v>320282.69</v>
      </c>
      <c r="U49" s="241">
        <v>1158</v>
      </c>
      <c r="V49" s="240">
        <v>75180</v>
      </c>
      <c r="W49" s="242">
        <v>83</v>
      </c>
      <c r="X49" s="243">
        <v>636042.55000000005</v>
      </c>
      <c r="Y49" s="241">
        <v>2442</v>
      </c>
      <c r="Z49" s="238">
        <v>0</v>
      </c>
      <c r="AA49" s="239">
        <v>0</v>
      </c>
      <c r="AB49" s="238">
        <v>0</v>
      </c>
      <c r="AC49" s="239">
        <v>0</v>
      </c>
      <c r="AD49" s="243">
        <v>509200.89</v>
      </c>
      <c r="AE49" s="244">
        <v>2199</v>
      </c>
      <c r="AF49" s="240">
        <v>29733.01</v>
      </c>
      <c r="AG49" s="242">
        <v>58</v>
      </c>
      <c r="AH49" s="243">
        <v>2125698.5299999998</v>
      </c>
      <c r="AI49" s="244">
        <v>5928</v>
      </c>
      <c r="AJ49" s="243">
        <v>495804.64</v>
      </c>
      <c r="AK49" s="244">
        <v>1904</v>
      </c>
      <c r="AL49" s="243">
        <v>1249121.5</v>
      </c>
      <c r="AM49" s="244">
        <v>3510</v>
      </c>
      <c r="AN49" s="245">
        <v>1978015.81</v>
      </c>
      <c r="AO49" s="244">
        <v>2683</v>
      </c>
      <c r="AP49" s="246">
        <v>0</v>
      </c>
      <c r="AQ49" s="247">
        <v>0</v>
      </c>
      <c r="AR49" s="240">
        <v>34356.639999999999</v>
      </c>
      <c r="AS49" s="241">
        <v>212</v>
      </c>
      <c r="AT49" s="238">
        <v>4991.49</v>
      </c>
      <c r="AU49" s="239">
        <v>238</v>
      </c>
      <c r="AV49" t="s">
        <v>52</v>
      </c>
      <c r="AW49" s="270"/>
      <c r="AX49" s="270"/>
      <c r="AY49" s="270"/>
      <c r="AZ49" s="270"/>
      <c r="BA49" s="270"/>
      <c r="BB49" s="270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</row>
    <row r="50" spans="1:92">
      <c r="A50" s="2" t="s">
        <v>820</v>
      </c>
      <c r="B50" s="238">
        <v>118157.64966666668</v>
      </c>
      <c r="C50" s="239">
        <v>0</v>
      </c>
      <c r="D50" s="240">
        <v>126455.7</v>
      </c>
      <c r="E50" s="241">
        <v>389</v>
      </c>
      <c r="F50" s="240">
        <v>103031.48</v>
      </c>
      <c r="G50" s="242">
        <v>108</v>
      </c>
      <c r="H50" s="243">
        <v>588931.67000000004</v>
      </c>
      <c r="I50" s="244">
        <v>3796</v>
      </c>
      <c r="J50" s="243">
        <v>1843394.3</v>
      </c>
      <c r="K50" s="244">
        <v>3547</v>
      </c>
      <c r="L50" s="243">
        <v>775873.64</v>
      </c>
      <c r="M50" s="241">
        <v>2918</v>
      </c>
      <c r="N50" s="240">
        <v>134390.22</v>
      </c>
      <c r="O50" s="242">
        <v>231</v>
      </c>
      <c r="P50" s="240">
        <v>44704.12</v>
      </c>
      <c r="Q50" s="241">
        <v>260</v>
      </c>
      <c r="R50" s="238">
        <v>0</v>
      </c>
      <c r="S50" s="239">
        <v>0</v>
      </c>
      <c r="T50" s="240">
        <v>213690.22</v>
      </c>
      <c r="U50" s="241">
        <v>779</v>
      </c>
      <c r="V50" s="240">
        <v>61480.54</v>
      </c>
      <c r="W50" s="242">
        <v>69</v>
      </c>
      <c r="X50" s="243">
        <v>787912.52</v>
      </c>
      <c r="Y50" s="241">
        <v>3240</v>
      </c>
      <c r="Z50" s="238">
        <v>0</v>
      </c>
      <c r="AA50" s="239">
        <v>10</v>
      </c>
      <c r="AB50" s="238">
        <v>172.18</v>
      </c>
      <c r="AC50" s="239">
        <v>2</v>
      </c>
      <c r="AD50" s="243">
        <v>591162.93000000005</v>
      </c>
      <c r="AE50" s="244">
        <v>2502</v>
      </c>
      <c r="AF50" s="240">
        <v>2307</v>
      </c>
      <c r="AG50" s="242">
        <v>7</v>
      </c>
      <c r="AH50" s="243">
        <v>2564714.59</v>
      </c>
      <c r="AI50" s="244">
        <v>8306</v>
      </c>
      <c r="AJ50" s="243">
        <v>731651.33</v>
      </c>
      <c r="AK50" s="244">
        <v>2291</v>
      </c>
      <c r="AL50" s="243">
        <v>2383971.4</v>
      </c>
      <c r="AM50" s="244">
        <v>5847</v>
      </c>
      <c r="AN50" s="245">
        <v>2813078.16</v>
      </c>
      <c r="AO50" s="244">
        <v>2919</v>
      </c>
      <c r="AP50" s="246">
        <v>0</v>
      </c>
      <c r="AQ50" s="247">
        <v>0</v>
      </c>
      <c r="AR50" s="240">
        <v>32490.9</v>
      </c>
      <c r="AS50" s="241">
        <v>270</v>
      </c>
      <c r="AT50" s="238">
        <v>4808.3100000000004</v>
      </c>
      <c r="AU50" s="239">
        <v>566</v>
      </c>
      <c r="AV50" t="s">
        <v>52</v>
      </c>
      <c r="AW50" s="270"/>
      <c r="AX50" s="270"/>
      <c r="AY50" s="270"/>
      <c r="AZ50" s="270"/>
      <c r="BA50" s="270"/>
      <c r="BB50" s="27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</row>
    <row r="51" spans="1:92">
      <c r="A51" s="2" t="s">
        <v>821</v>
      </c>
      <c r="B51" s="238">
        <v>250139.93899999998</v>
      </c>
      <c r="C51" s="239">
        <v>0</v>
      </c>
      <c r="D51" s="240">
        <v>132501.67000000001</v>
      </c>
      <c r="E51" s="241">
        <v>365</v>
      </c>
      <c r="F51" s="240">
        <v>131701.91</v>
      </c>
      <c r="G51" s="242">
        <v>170</v>
      </c>
      <c r="H51" s="243">
        <v>900618.56</v>
      </c>
      <c r="I51" s="244">
        <v>4703</v>
      </c>
      <c r="J51" s="243">
        <v>3054766.4</v>
      </c>
      <c r="K51" s="244">
        <v>5314</v>
      </c>
      <c r="L51" s="243">
        <v>1506451.01</v>
      </c>
      <c r="M51" s="241">
        <v>4754</v>
      </c>
      <c r="N51" s="240">
        <v>154378.96</v>
      </c>
      <c r="O51" s="242">
        <v>235</v>
      </c>
      <c r="P51" s="240">
        <v>15793.38</v>
      </c>
      <c r="Q51" s="241">
        <v>122</v>
      </c>
      <c r="R51" s="238">
        <v>0</v>
      </c>
      <c r="S51" s="239">
        <v>0</v>
      </c>
      <c r="T51" s="240">
        <v>269460.81</v>
      </c>
      <c r="U51" s="241">
        <v>1028</v>
      </c>
      <c r="V51" s="240">
        <v>76824.84</v>
      </c>
      <c r="W51" s="242">
        <v>79</v>
      </c>
      <c r="X51" s="243">
        <v>985862.14</v>
      </c>
      <c r="Y51" s="241">
        <v>3342</v>
      </c>
      <c r="Z51" s="238">
        <v>3658.82</v>
      </c>
      <c r="AA51" s="239">
        <v>23</v>
      </c>
      <c r="AB51" s="238">
        <v>0</v>
      </c>
      <c r="AC51" s="239">
        <v>0</v>
      </c>
      <c r="AD51" s="243">
        <v>846591.29</v>
      </c>
      <c r="AE51" s="244">
        <v>3279</v>
      </c>
      <c r="AF51" s="240">
        <v>1068.83</v>
      </c>
      <c r="AG51" s="242">
        <v>2</v>
      </c>
      <c r="AH51" s="243">
        <v>4295549.5999999996</v>
      </c>
      <c r="AI51" s="244">
        <v>10624</v>
      </c>
      <c r="AJ51" s="243">
        <v>1829442.72</v>
      </c>
      <c r="AK51" s="244">
        <v>4714</v>
      </c>
      <c r="AL51" s="243">
        <v>2090799.55</v>
      </c>
      <c r="AM51" s="244">
        <v>4770</v>
      </c>
      <c r="AN51" s="245">
        <v>5674755.4500000002</v>
      </c>
      <c r="AO51" s="244">
        <v>5171</v>
      </c>
      <c r="AP51" s="246">
        <v>0</v>
      </c>
      <c r="AQ51" s="247">
        <v>0</v>
      </c>
      <c r="AR51" s="240">
        <v>4121.22</v>
      </c>
      <c r="AS51" s="241">
        <v>64</v>
      </c>
      <c r="AT51" s="238">
        <v>4593.96</v>
      </c>
      <c r="AU51" s="239">
        <v>602</v>
      </c>
      <c r="AV51" t="s">
        <v>52</v>
      </c>
      <c r="AW51" s="270"/>
      <c r="AX51" s="270"/>
      <c r="AY51" s="270"/>
      <c r="AZ51" s="270"/>
      <c r="BA51" s="270"/>
      <c r="BB51" s="270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</row>
    <row r="52" spans="1:92">
      <c r="A52" s="2" t="s">
        <v>822</v>
      </c>
      <c r="B52" s="238">
        <v>53003.817333333332</v>
      </c>
      <c r="C52" s="239">
        <v>0</v>
      </c>
      <c r="D52" s="240">
        <v>51894.57</v>
      </c>
      <c r="E52" s="241">
        <v>187</v>
      </c>
      <c r="F52" s="240">
        <v>35817.33</v>
      </c>
      <c r="G52" s="242">
        <v>58</v>
      </c>
      <c r="H52" s="243">
        <v>325726.46000000002</v>
      </c>
      <c r="I52" s="244">
        <v>2328</v>
      </c>
      <c r="J52" s="243">
        <v>1684492.73</v>
      </c>
      <c r="K52" s="244">
        <v>3816</v>
      </c>
      <c r="L52" s="243">
        <v>621600.16</v>
      </c>
      <c r="M52" s="241">
        <v>2855</v>
      </c>
      <c r="N52" s="240">
        <v>93509.55</v>
      </c>
      <c r="O52" s="242">
        <v>134</v>
      </c>
      <c r="P52" s="240">
        <v>17034.240000000002</v>
      </c>
      <c r="Q52" s="241">
        <v>122</v>
      </c>
      <c r="R52" s="238">
        <v>0</v>
      </c>
      <c r="S52" s="239">
        <v>0</v>
      </c>
      <c r="T52" s="240">
        <v>87616.98</v>
      </c>
      <c r="U52" s="241">
        <v>384</v>
      </c>
      <c r="V52" s="240">
        <v>30465.21</v>
      </c>
      <c r="W52" s="242">
        <v>35</v>
      </c>
      <c r="X52" s="243">
        <v>535610.36</v>
      </c>
      <c r="Y52" s="241">
        <v>2462</v>
      </c>
      <c r="Z52" s="238">
        <v>0</v>
      </c>
      <c r="AA52" s="239">
        <v>0</v>
      </c>
      <c r="AB52" s="238">
        <v>0</v>
      </c>
      <c r="AC52" s="239">
        <v>0</v>
      </c>
      <c r="AD52" s="243">
        <v>317066.71000000002</v>
      </c>
      <c r="AE52" s="244">
        <v>1658</v>
      </c>
      <c r="AF52" s="240">
        <v>7586.95</v>
      </c>
      <c r="AG52" s="242">
        <v>15</v>
      </c>
      <c r="AH52" s="243">
        <v>1557232.63</v>
      </c>
      <c r="AI52" s="244">
        <v>5875</v>
      </c>
      <c r="AJ52" s="243">
        <v>165029.99</v>
      </c>
      <c r="AK52" s="244">
        <v>1067</v>
      </c>
      <c r="AL52" s="243">
        <v>964874.81</v>
      </c>
      <c r="AM52" s="244">
        <v>3132</v>
      </c>
      <c r="AN52" s="245">
        <v>1425084.53</v>
      </c>
      <c r="AO52" s="244">
        <v>2517</v>
      </c>
      <c r="AP52" s="246">
        <v>0</v>
      </c>
      <c r="AQ52" s="247">
        <v>0</v>
      </c>
      <c r="AR52" s="240">
        <v>6045.06</v>
      </c>
      <c r="AS52" s="241">
        <v>63</v>
      </c>
      <c r="AT52" s="238">
        <v>3122.59</v>
      </c>
      <c r="AU52" s="239">
        <v>89</v>
      </c>
      <c r="AV52" t="s">
        <v>1557</v>
      </c>
      <c r="AW52" s="270"/>
      <c r="AX52" s="270"/>
      <c r="AY52" s="270"/>
      <c r="AZ52" s="270"/>
      <c r="BA52" s="270"/>
      <c r="BB52" s="270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</row>
    <row r="53" spans="1:92">
      <c r="A53" s="2" t="s">
        <v>823</v>
      </c>
      <c r="B53" s="238">
        <v>382554.12633333332</v>
      </c>
      <c r="C53" s="239">
        <v>0</v>
      </c>
      <c r="D53" s="240">
        <v>97903.679999999993</v>
      </c>
      <c r="E53" s="241">
        <v>265</v>
      </c>
      <c r="F53" s="240">
        <v>96470.22</v>
      </c>
      <c r="G53" s="242">
        <v>106</v>
      </c>
      <c r="H53" s="243">
        <v>1129020.74</v>
      </c>
      <c r="I53" s="244">
        <v>5344</v>
      </c>
      <c r="J53" s="243">
        <v>3672012.99</v>
      </c>
      <c r="K53" s="244">
        <v>5662</v>
      </c>
      <c r="L53" s="243">
        <v>1925838.72</v>
      </c>
      <c r="M53" s="241">
        <v>5411</v>
      </c>
      <c r="N53" s="240">
        <v>125078.43</v>
      </c>
      <c r="O53" s="242">
        <v>365</v>
      </c>
      <c r="P53" s="240">
        <v>82983.520000000004</v>
      </c>
      <c r="Q53" s="241">
        <v>333</v>
      </c>
      <c r="R53" s="238">
        <v>0</v>
      </c>
      <c r="S53" s="239">
        <v>0</v>
      </c>
      <c r="T53" s="240">
        <v>466408.49</v>
      </c>
      <c r="U53" s="241">
        <v>1229</v>
      </c>
      <c r="V53" s="240">
        <v>93184.72</v>
      </c>
      <c r="W53" s="242">
        <v>84</v>
      </c>
      <c r="X53" s="243">
        <v>1131944.8600000001</v>
      </c>
      <c r="Y53" s="241">
        <v>2961</v>
      </c>
      <c r="Z53" s="238">
        <v>11523.15</v>
      </c>
      <c r="AA53" s="239">
        <v>68</v>
      </c>
      <c r="AB53" s="238">
        <v>30</v>
      </c>
      <c r="AC53" s="239">
        <v>3</v>
      </c>
      <c r="AD53" s="243">
        <v>976988.91</v>
      </c>
      <c r="AE53" s="244">
        <v>3384</v>
      </c>
      <c r="AF53" s="240">
        <v>59556.47</v>
      </c>
      <c r="AG53" s="242">
        <v>123</v>
      </c>
      <c r="AH53" s="243">
        <v>3902324.7</v>
      </c>
      <c r="AI53" s="244">
        <v>9592</v>
      </c>
      <c r="AJ53" s="243">
        <v>3505849.02</v>
      </c>
      <c r="AK53" s="244">
        <v>7545</v>
      </c>
      <c r="AL53" s="243">
        <v>1655761.24</v>
      </c>
      <c r="AM53" s="244">
        <v>3436</v>
      </c>
      <c r="AN53" s="245">
        <v>7970774.7699999996</v>
      </c>
      <c r="AO53" s="244">
        <v>6619</v>
      </c>
      <c r="AP53" s="246">
        <v>67.900000000000006</v>
      </c>
      <c r="AQ53" s="247">
        <v>2</v>
      </c>
      <c r="AR53" s="240">
        <v>26297.99</v>
      </c>
      <c r="AS53" s="241">
        <v>182</v>
      </c>
      <c r="AT53" s="238">
        <v>11192.66</v>
      </c>
      <c r="AU53" s="239">
        <v>292</v>
      </c>
      <c r="AV53" t="s">
        <v>1557</v>
      </c>
      <c r="AW53" s="270"/>
      <c r="AX53" s="270"/>
      <c r="AY53" s="270"/>
      <c r="AZ53" s="270"/>
      <c r="BA53" s="270"/>
      <c r="BB53" s="270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</row>
    <row r="54" spans="1:92">
      <c r="A54" s="2" t="s">
        <v>824</v>
      </c>
      <c r="B54" s="238">
        <v>318017.35933333333</v>
      </c>
      <c r="C54" s="239">
        <v>0</v>
      </c>
      <c r="D54" s="240">
        <v>92511.91</v>
      </c>
      <c r="E54" s="241">
        <v>219</v>
      </c>
      <c r="F54" s="240">
        <v>72678.23</v>
      </c>
      <c r="G54" s="242">
        <v>85</v>
      </c>
      <c r="H54" s="243">
        <v>1011478.79</v>
      </c>
      <c r="I54" s="244">
        <v>4564</v>
      </c>
      <c r="J54" s="243">
        <v>3583789.85</v>
      </c>
      <c r="K54" s="244">
        <v>6014</v>
      </c>
      <c r="L54" s="243">
        <v>1806388.87</v>
      </c>
      <c r="M54" s="241">
        <v>5054</v>
      </c>
      <c r="N54" s="240">
        <v>63792.66</v>
      </c>
      <c r="O54" s="242">
        <v>256</v>
      </c>
      <c r="P54" s="240">
        <v>12428.03</v>
      </c>
      <c r="Q54" s="241">
        <v>77</v>
      </c>
      <c r="R54" s="238">
        <v>362.61</v>
      </c>
      <c r="S54" s="239">
        <v>1</v>
      </c>
      <c r="T54" s="240">
        <v>436983.91</v>
      </c>
      <c r="U54" s="241">
        <v>1261</v>
      </c>
      <c r="V54" s="240">
        <v>20338.349999999999</v>
      </c>
      <c r="W54" s="242">
        <v>30</v>
      </c>
      <c r="X54" s="243">
        <v>1186679.76</v>
      </c>
      <c r="Y54" s="241">
        <v>3221</v>
      </c>
      <c r="Z54" s="238">
        <v>0</v>
      </c>
      <c r="AA54" s="239">
        <v>0</v>
      </c>
      <c r="AB54" s="238">
        <v>20</v>
      </c>
      <c r="AC54" s="239">
        <v>1</v>
      </c>
      <c r="AD54" s="243">
        <v>886733.42</v>
      </c>
      <c r="AE54" s="244">
        <v>2662</v>
      </c>
      <c r="AF54" s="240">
        <v>0</v>
      </c>
      <c r="AG54" s="242">
        <v>0</v>
      </c>
      <c r="AH54" s="243">
        <v>3208702.01</v>
      </c>
      <c r="AI54" s="244">
        <v>7608</v>
      </c>
      <c r="AJ54" s="243">
        <v>2735791.61</v>
      </c>
      <c r="AK54" s="244">
        <v>7363</v>
      </c>
      <c r="AL54" s="243">
        <v>1414312.67</v>
      </c>
      <c r="AM54" s="244">
        <v>3194</v>
      </c>
      <c r="AN54" s="245">
        <v>6804729.1699999999</v>
      </c>
      <c r="AO54" s="244">
        <v>6064</v>
      </c>
      <c r="AP54" s="246">
        <v>273514.81</v>
      </c>
      <c r="AQ54" s="247">
        <v>1483</v>
      </c>
      <c r="AR54" s="240">
        <v>0</v>
      </c>
      <c r="AS54" s="241">
        <v>0</v>
      </c>
      <c r="AT54" s="238">
        <v>7855.65</v>
      </c>
      <c r="AU54" s="239">
        <v>729</v>
      </c>
      <c r="AV54" t="s">
        <v>1557</v>
      </c>
      <c r="AW54" s="270"/>
      <c r="AX54" s="270"/>
      <c r="AY54" s="270"/>
      <c r="AZ54" s="270"/>
      <c r="BA54" s="270"/>
      <c r="BB54" s="270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</row>
    <row r="55" spans="1:92">
      <c r="A55" s="2" t="s">
        <v>825</v>
      </c>
      <c r="B55" s="238">
        <v>947.36633333333339</v>
      </c>
      <c r="C55" s="239">
        <v>0</v>
      </c>
      <c r="D55" s="240">
        <v>22955.360000000001</v>
      </c>
      <c r="E55" s="241">
        <v>77</v>
      </c>
      <c r="F55" s="240">
        <v>32521.97</v>
      </c>
      <c r="G55" s="242">
        <v>50</v>
      </c>
      <c r="H55" s="243">
        <v>76263.789999999994</v>
      </c>
      <c r="I55" s="244">
        <v>440</v>
      </c>
      <c r="J55" s="243">
        <v>298922.84000000003</v>
      </c>
      <c r="K55" s="244">
        <v>557</v>
      </c>
      <c r="L55" s="243">
        <v>60476.19</v>
      </c>
      <c r="M55" s="241">
        <v>261</v>
      </c>
      <c r="N55" s="240">
        <v>18499.060000000001</v>
      </c>
      <c r="O55" s="242">
        <v>34</v>
      </c>
      <c r="P55" s="240">
        <v>273.92</v>
      </c>
      <c r="Q55" s="241">
        <v>3</v>
      </c>
      <c r="R55" s="238">
        <v>0</v>
      </c>
      <c r="S55" s="239">
        <v>0</v>
      </c>
      <c r="T55" s="240">
        <v>417.4</v>
      </c>
      <c r="U55" s="241">
        <v>4</v>
      </c>
      <c r="V55" s="240">
        <v>2632.56</v>
      </c>
      <c r="W55" s="242">
        <v>4</v>
      </c>
      <c r="X55" s="243">
        <v>112078.9</v>
      </c>
      <c r="Y55" s="241">
        <v>494</v>
      </c>
      <c r="Z55" s="238">
        <v>0</v>
      </c>
      <c r="AA55" s="239">
        <v>0</v>
      </c>
      <c r="AB55" s="238">
        <v>0</v>
      </c>
      <c r="AC55" s="239">
        <v>0</v>
      </c>
      <c r="AD55" s="243">
        <v>44163.28</v>
      </c>
      <c r="AE55" s="244">
        <v>313</v>
      </c>
      <c r="AF55" s="240">
        <v>1133.95</v>
      </c>
      <c r="AG55" s="242">
        <v>2</v>
      </c>
      <c r="AH55" s="243">
        <v>356115.59</v>
      </c>
      <c r="AI55" s="244">
        <v>1460</v>
      </c>
      <c r="AJ55" s="243">
        <v>129</v>
      </c>
      <c r="AK55" s="244">
        <v>1</v>
      </c>
      <c r="AL55" s="243">
        <v>202523.5</v>
      </c>
      <c r="AM55" s="244">
        <v>728</v>
      </c>
      <c r="AN55" s="245">
        <v>28291.99</v>
      </c>
      <c r="AO55" s="244">
        <v>164</v>
      </c>
      <c r="AP55" s="246">
        <v>0</v>
      </c>
      <c r="AQ55" s="247">
        <v>0</v>
      </c>
      <c r="AR55" s="240">
        <v>0</v>
      </c>
      <c r="AS55" s="241">
        <v>0</v>
      </c>
      <c r="AT55" s="238">
        <v>0</v>
      </c>
      <c r="AU55" s="239">
        <v>0</v>
      </c>
      <c r="AV55" t="s">
        <v>52</v>
      </c>
      <c r="AW55" s="270"/>
      <c r="AX55" s="270"/>
      <c r="AY55" s="270"/>
      <c r="AZ55" s="270"/>
      <c r="BA55" s="270"/>
      <c r="BB55" s="270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</row>
    <row r="56" spans="1:92">
      <c r="A56" s="2" t="s">
        <v>120</v>
      </c>
      <c r="B56" s="238">
        <v>3540.0736666666667</v>
      </c>
      <c r="C56" s="239">
        <v>0</v>
      </c>
      <c r="D56" s="240">
        <v>21484.9</v>
      </c>
      <c r="E56" s="241">
        <v>90</v>
      </c>
      <c r="F56" s="240">
        <v>17550.240000000002</v>
      </c>
      <c r="G56" s="242">
        <v>26</v>
      </c>
      <c r="H56" s="243">
        <v>94251.13</v>
      </c>
      <c r="I56" s="244">
        <v>755</v>
      </c>
      <c r="J56" s="243">
        <v>755334.56</v>
      </c>
      <c r="K56" s="244">
        <v>1511</v>
      </c>
      <c r="L56" s="243">
        <v>163662.34</v>
      </c>
      <c r="M56" s="241">
        <v>836</v>
      </c>
      <c r="N56" s="240">
        <v>27025.14</v>
      </c>
      <c r="O56" s="242">
        <v>81</v>
      </c>
      <c r="P56" s="240">
        <v>23331.58</v>
      </c>
      <c r="Q56" s="241">
        <v>161</v>
      </c>
      <c r="R56" s="238">
        <v>0</v>
      </c>
      <c r="S56" s="239">
        <v>0</v>
      </c>
      <c r="T56" s="240">
        <v>38411.56</v>
      </c>
      <c r="U56" s="241">
        <v>164</v>
      </c>
      <c r="V56" s="240">
        <v>16374.83</v>
      </c>
      <c r="W56" s="242">
        <v>37</v>
      </c>
      <c r="X56" s="243">
        <v>166486.51</v>
      </c>
      <c r="Y56" s="241">
        <v>758</v>
      </c>
      <c r="Z56" s="238">
        <v>130.43</v>
      </c>
      <c r="AA56" s="239">
        <v>1</v>
      </c>
      <c r="AB56" s="238">
        <v>0</v>
      </c>
      <c r="AC56" s="239">
        <v>0</v>
      </c>
      <c r="AD56" s="243">
        <v>114354.7</v>
      </c>
      <c r="AE56" s="244">
        <v>602</v>
      </c>
      <c r="AF56" s="240">
        <v>1161.8599999999999</v>
      </c>
      <c r="AG56" s="242">
        <v>3</v>
      </c>
      <c r="AH56" s="243">
        <v>480417.77</v>
      </c>
      <c r="AI56" s="244">
        <v>1900</v>
      </c>
      <c r="AJ56" s="243">
        <v>0</v>
      </c>
      <c r="AK56" s="244">
        <v>0</v>
      </c>
      <c r="AL56" s="243">
        <v>315910.02</v>
      </c>
      <c r="AM56" s="244">
        <v>1027</v>
      </c>
      <c r="AN56" s="245">
        <v>106202.21</v>
      </c>
      <c r="AO56" s="244">
        <v>339</v>
      </c>
      <c r="AP56" s="246">
        <v>0</v>
      </c>
      <c r="AQ56" s="247">
        <v>0</v>
      </c>
      <c r="AR56" s="240">
        <v>9960.25</v>
      </c>
      <c r="AS56" s="241">
        <v>88</v>
      </c>
      <c r="AT56" s="238">
        <v>260</v>
      </c>
      <c r="AU56" s="239">
        <v>1</v>
      </c>
      <c r="AV56" t="s">
        <v>52</v>
      </c>
      <c r="AW56" s="270"/>
      <c r="AX56" s="270"/>
      <c r="AY56" s="270"/>
      <c r="AZ56" s="270"/>
      <c r="BA56" s="270"/>
      <c r="BB56" s="270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</row>
    <row r="57" spans="1:92">
      <c r="A57" s="2" t="s">
        <v>89</v>
      </c>
      <c r="B57" s="238">
        <v>3145.8353333333334</v>
      </c>
      <c r="C57" s="239">
        <v>0</v>
      </c>
      <c r="D57" s="240">
        <v>35944.81</v>
      </c>
      <c r="E57" s="241">
        <v>127</v>
      </c>
      <c r="F57" s="240">
        <v>17984.240000000002</v>
      </c>
      <c r="G57" s="242">
        <v>27</v>
      </c>
      <c r="H57" s="243">
        <v>135151.82</v>
      </c>
      <c r="I57" s="244">
        <v>1033</v>
      </c>
      <c r="J57" s="243">
        <v>587800.49</v>
      </c>
      <c r="K57" s="244">
        <v>1318</v>
      </c>
      <c r="L57" s="243">
        <v>168283.43</v>
      </c>
      <c r="M57" s="241">
        <v>665</v>
      </c>
      <c r="N57" s="240">
        <v>26008.81</v>
      </c>
      <c r="O57" s="242">
        <v>117</v>
      </c>
      <c r="P57" s="240">
        <v>0</v>
      </c>
      <c r="Q57" s="241">
        <v>0</v>
      </c>
      <c r="R57" s="238">
        <v>0</v>
      </c>
      <c r="S57" s="239">
        <v>0</v>
      </c>
      <c r="T57" s="240">
        <v>9242.92</v>
      </c>
      <c r="U57" s="241">
        <v>33</v>
      </c>
      <c r="V57" s="240">
        <v>4661.38</v>
      </c>
      <c r="W57" s="242">
        <v>6</v>
      </c>
      <c r="X57" s="243">
        <v>218567.62</v>
      </c>
      <c r="Y57" s="241">
        <v>969</v>
      </c>
      <c r="Z57" s="238">
        <v>0</v>
      </c>
      <c r="AA57" s="239">
        <v>0</v>
      </c>
      <c r="AB57" s="238">
        <v>0</v>
      </c>
      <c r="AC57" s="239">
        <v>0</v>
      </c>
      <c r="AD57" s="243">
        <v>110799.03</v>
      </c>
      <c r="AE57" s="244">
        <v>630</v>
      </c>
      <c r="AF57" s="240">
        <v>697.67</v>
      </c>
      <c r="AG57" s="242">
        <v>1</v>
      </c>
      <c r="AH57" s="243">
        <v>603979.44999999995</v>
      </c>
      <c r="AI57" s="244">
        <v>2313</v>
      </c>
      <c r="AJ57" s="243">
        <v>0</v>
      </c>
      <c r="AK57" s="244">
        <v>0</v>
      </c>
      <c r="AL57" s="243">
        <v>370672.03</v>
      </c>
      <c r="AM57" s="244">
        <v>1207</v>
      </c>
      <c r="AN57" s="245">
        <v>94375.06</v>
      </c>
      <c r="AO57" s="244">
        <v>419</v>
      </c>
      <c r="AP57" s="246">
        <v>0</v>
      </c>
      <c r="AQ57" s="247">
        <v>0</v>
      </c>
      <c r="AR57" s="240">
        <v>171.65</v>
      </c>
      <c r="AS57" s="241">
        <v>7</v>
      </c>
      <c r="AT57" s="238">
        <v>0</v>
      </c>
      <c r="AU57" s="239">
        <v>0</v>
      </c>
      <c r="AV57" t="s">
        <v>52</v>
      </c>
      <c r="AW57" s="270"/>
      <c r="AX57" s="270"/>
      <c r="AY57" s="270"/>
      <c r="AZ57" s="270"/>
      <c r="BA57" s="270"/>
      <c r="BB57" s="270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</row>
    <row r="58" spans="1:92">
      <c r="A58" s="2" t="s">
        <v>87</v>
      </c>
      <c r="B58" s="238">
        <v>11003.786333333332</v>
      </c>
      <c r="C58" s="239">
        <v>0</v>
      </c>
      <c r="D58" s="240">
        <v>45578.57</v>
      </c>
      <c r="E58" s="241">
        <v>179</v>
      </c>
      <c r="F58" s="240">
        <v>33822.54</v>
      </c>
      <c r="G58" s="242">
        <v>51</v>
      </c>
      <c r="H58" s="243">
        <v>226925.82</v>
      </c>
      <c r="I58" s="244">
        <v>1683</v>
      </c>
      <c r="J58" s="243">
        <v>1319374.0900000001</v>
      </c>
      <c r="K58" s="244">
        <v>3096</v>
      </c>
      <c r="L58" s="243">
        <v>361803.98</v>
      </c>
      <c r="M58" s="241">
        <v>1627</v>
      </c>
      <c r="N58" s="240">
        <v>97858.18</v>
      </c>
      <c r="O58" s="242">
        <v>230</v>
      </c>
      <c r="P58" s="240">
        <v>21209.74</v>
      </c>
      <c r="Q58" s="241">
        <v>133</v>
      </c>
      <c r="R58" s="238">
        <v>0</v>
      </c>
      <c r="S58" s="239">
        <v>0</v>
      </c>
      <c r="T58" s="240">
        <v>76352.210000000006</v>
      </c>
      <c r="U58" s="241">
        <v>380</v>
      </c>
      <c r="V58" s="240">
        <v>19567.560000000001</v>
      </c>
      <c r="W58" s="242">
        <v>24</v>
      </c>
      <c r="X58" s="243">
        <v>364594.6</v>
      </c>
      <c r="Y58" s="241">
        <v>1693</v>
      </c>
      <c r="Z58" s="238">
        <v>0</v>
      </c>
      <c r="AA58" s="239">
        <v>0</v>
      </c>
      <c r="AB58" s="238">
        <v>0</v>
      </c>
      <c r="AC58" s="239">
        <v>0</v>
      </c>
      <c r="AD58" s="243">
        <v>234264.2</v>
      </c>
      <c r="AE58" s="244">
        <v>1267</v>
      </c>
      <c r="AF58" s="240">
        <v>647.35</v>
      </c>
      <c r="AG58" s="242">
        <v>2</v>
      </c>
      <c r="AH58" s="243">
        <v>1024371.44</v>
      </c>
      <c r="AI58" s="244">
        <v>4237</v>
      </c>
      <c r="AJ58" s="243">
        <v>1293.0999999999999</v>
      </c>
      <c r="AK58" s="244">
        <v>7</v>
      </c>
      <c r="AL58" s="243">
        <v>591046.52</v>
      </c>
      <c r="AM58" s="244">
        <v>1995</v>
      </c>
      <c r="AN58" s="245">
        <v>328820.49</v>
      </c>
      <c r="AO58" s="244">
        <v>1277</v>
      </c>
      <c r="AP58" s="246">
        <v>0</v>
      </c>
      <c r="AQ58" s="247">
        <v>0</v>
      </c>
      <c r="AR58" s="240">
        <v>15043.48</v>
      </c>
      <c r="AS58" s="241">
        <v>118</v>
      </c>
      <c r="AT58" s="238">
        <v>0</v>
      </c>
      <c r="AU58" s="239">
        <v>0</v>
      </c>
      <c r="AV58" t="s">
        <v>52</v>
      </c>
      <c r="AW58" s="270"/>
      <c r="AX58" s="270"/>
      <c r="AY58" s="270"/>
      <c r="AZ58" s="270"/>
      <c r="BA58" s="270"/>
      <c r="BB58" s="270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</row>
    <row r="59" spans="1:92">
      <c r="A59" s="2" t="s">
        <v>555</v>
      </c>
      <c r="B59" s="238">
        <v>1346.6466666666668</v>
      </c>
      <c r="C59" s="239">
        <v>0</v>
      </c>
      <c r="D59" s="240">
        <v>14856.76</v>
      </c>
      <c r="E59" s="241">
        <v>49</v>
      </c>
      <c r="F59" s="240">
        <v>22175.13</v>
      </c>
      <c r="G59" s="242">
        <v>34</v>
      </c>
      <c r="H59" s="243">
        <v>104222.22</v>
      </c>
      <c r="I59" s="244">
        <v>1043</v>
      </c>
      <c r="J59" s="243">
        <v>349074.51</v>
      </c>
      <c r="K59" s="244">
        <v>805</v>
      </c>
      <c r="L59" s="243">
        <v>116041.7</v>
      </c>
      <c r="M59" s="241">
        <v>607</v>
      </c>
      <c r="N59" s="240">
        <v>20174.73</v>
      </c>
      <c r="O59" s="242">
        <v>46</v>
      </c>
      <c r="P59" s="240">
        <v>5759.38</v>
      </c>
      <c r="Q59" s="241">
        <v>58</v>
      </c>
      <c r="R59" s="238">
        <v>0</v>
      </c>
      <c r="S59" s="239">
        <v>0</v>
      </c>
      <c r="T59" s="240">
        <v>12891.23</v>
      </c>
      <c r="U59" s="241">
        <v>69</v>
      </c>
      <c r="V59" s="240">
        <v>9724.11</v>
      </c>
      <c r="W59" s="242">
        <v>10</v>
      </c>
      <c r="X59" s="243">
        <v>114233.58</v>
      </c>
      <c r="Y59" s="241">
        <v>545</v>
      </c>
      <c r="Z59" s="238">
        <v>0</v>
      </c>
      <c r="AA59" s="239">
        <v>0</v>
      </c>
      <c r="AB59" s="238">
        <v>0</v>
      </c>
      <c r="AC59" s="239">
        <v>0</v>
      </c>
      <c r="AD59" s="243">
        <v>72370.77</v>
      </c>
      <c r="AE59" s="244">
        <v>456</v>
      </c>
      <c r="AF59" s="240">
        <v>604.66</v>
      </c>
      <c r="AG59" s="242">
        <v>2</v>
      </c>
      <c r="AH59" s="243">
        <v>479549.31</v>
      </c>
      <c r="AI59" s="244">
        <v>2127</v>
      </c>
      <c r="AJ59" s="243">
        <v>1556.54</v>
      </c>
      <c r="AK59" s="244">
        <v>8</v>
      </c>
      <c r="AL59" s="243">
        <v>198417.27</v>
      </c>
      <c r="AM59" s="244">
        <v>713</v>
      </c>
      <c r="AN59" s="245">
        <v>38842.86</v>
      </c>
      <c r="AO59" s="244">
        <v>240</v>
      </c>
      <c r="AP59" s="246">
        <v>0</v>
      </c>
      <c r="AQ59" s="247">
        <v>0</v>
      </c>
      <c r="AR59" s="240">
        <v>1582.69</v>
      </c>
      <c r="AS59" s="241">
        <v>15</v>
      </c>
      <c r="AT59" s="238">
        <v>0</v>
      </c>
      <c r="AU59" s="239">
        <v>0</v>
      </c>
      <c r="AV59" t="s">
        <v>52</v>
      </c>
      <c r="AW59" s="270"/>
      <c r="AX59" s="270"/>
      <c r="AY59" s="270"/>
      <c r="AZ59" s="270"/>
      <c r="BA59" s="270"/>
      <c r="BB59" s="270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</row>
    <row r="60" spans="1:92">
      <c r="A60" s="2" t="s">
        <v>53</v>
      </c>
      <c r="B60" s="238">
        <v>23708.037</v>
      </c>
      <c r="C60" s="239">
        <v>0</v>
      </c>
      <c r="D60" s="240">
        <v>18821.43</v>
      </c>
      <c r="E60" s="241">
        <v>73</v>
      </c>
      <c r="F60" s="240">
        <v>24582.57</v>
      </c>
      <c r="G60" s="242">
        <v>37</v>
      </c>
      <c r="H60" s="243">
        <v>277060.26</v>
      </c>
      <c r="I60" s="244">
        <v>2224</v>
      </c>
      <c r="J60" s="243">
        <v>1068502.06</v>
      </c>
      <c r="K60" s="244">
        <v>3171</v>
      </c>
      <c r="L60" s="243">
        <v>313827.86</v>
      </c>
      <c r="M60" s="241">
        <v>1591</v>
      </c>
      <c r="N60" s="240">
        <v>74875.63</v>
      </c>
      <c r="O60" s="242">
        <v>173</v>
      </c>
      <c r="P60" s="240">
        <v>19578.740000000002</v>
      </c>
      <c r="Q60" s="241">
        <v>97</v>
      </c>
      <c r="R60" s="238">
        <v>0</v>
      </c>
      <c r="S60" s="239">
        <v>0</v>
      </c>
      <c r="T60" s="240">
        <v>48961.04</v>
      </c>
      <c r="U60" s="241">
        <v>223</v>
      </c>
      <c r="V60" s="240">
        <v>31245.57</v>
      </c>
      <c r="W60" s="242">
        <v>34</v>
      </c>
      <c r="X60" s="243">
        <v>255096.43</v>
      </c>
      <c r="Y60" s="241">
        <v>1434</v>
      </c>
      <c r="Z60" s="238">
        <v>0</v>
      </c>
      <c r="AA60" s="239">
        <v>14</v>
      </c>
      <c r="AB60" s="238">
        <v>0</v>
      </c>
      <c r="AC60" s="239">
        <v>0</v>
      </c>
      <c r="AD60" s="243">
        <v>168268.24</v>
      </c>
      <c r="AE60" s="244">
        <v>1132</v>
      </c>
      <c r="AF60" s="240">
        <v>3613.03</v>
      </c>
      <c r="AG60" s="242">
        <v>8</v>
      </c>
      <c r="AH60" s="243">
        <v>897172.09</v>
      </c>
      <c r="AI60" s="244">
        <v>4081</v>
      </c>
      <c r="AJ60" s="243">
        <v>104053.71</v>
      </c>
      <c r="AK60" s="244">
        <v>951</v>
      </c>
      <c r="AL60" s="243">
        <v>459140.79</v>
      </c>
      <c r="AM60" s="244">
        <v>1786</v>
      </c>
      <c r="AN60" s="245">
        <v>607187.4</v>
      </c>
      <c r="AO60" s="244">
        <v>1943</v>
      </c>
      <c r="AP60" s="246">
        <v>0</v>
      </c>
      <c r="AQ60" s="247">
        <v>0</v>
      </c>
      <c r="AR60" s="240">
        <v>5706.92</v>
      </c>
      <c r="AS60" s="241">
        <v>46</v>
      </c>
      <c r="AT60" s="238">
        <v>52.17</v>
      </c>
      <c r="AU60" s="239">
        <v>1</v>
      </c>
      <c r="AV60" t="s">
        <v>52</v>
      </c>
      <c r="AW60" s="270"/>
      <c r="AX60" s="270"/>
      <c r="AY60" s="270"/>
      <c r="AZ60" s="270"/>
      <c r="BA60" s="270"/>
      <c r="BB60" s="27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</row>
    <row r="61" spans="1:92">
      <c r="A61" s="2" t="s">
        <v>434</v>
      </c>
      <c r="B61" s="238">
        <v>5252.9696666666669</v>
      </c>
      <c r="C61" s="239">
        <v>0</v>
      </c>
      <c r="D61" s="240">
        <v>10357.01</v>
      </c>
      <c r="E61" s="241">
        <v>55</v>
      </c>
      <c r="F61" s="240">
        <v>16673.21</v>
      </c>
      <c r="G61" s="242">
        <v>21</v>
      </c>
      <c r="H61" s="243">
        <v>183181.61</v>
      </c>
      <c r="I61" s="244">
        <v>1604</v>
      </c>
      <c r="J61" s="243">
        <v>788482.52</v>
      </c>
      <c r="K61" s="244">
        <v>1803</v>
      </c>
      <c r="L61" s="243">
        <v>293821.37</v>
      </c>
      <c r="M61" s="241">
        <v>1193</v>
      </c>
      <c r="N61" s="240">
        <v>59980.7</v>
      </c>
      <c r="O61" s="242">
        <v>74</v>
      </c>
      <c r="P61" s="240">
        <v>0</v>
      </c>
      <c r="Q61" s="241">
        <v>0</v>
      </c>
      <c r="R61" s="238">
        <v>0</v>
      </c>
      <c r="S61" s="239">
        <v>0</v>
      </c>
      <c r="T61" s="240">
        <v>1364.34</v>
      </c>
      <c r="U61" s="241">
        <v>4</v>
      </c>
      <c r="V61" s="240">
        <v>8060.76</v>
      </c>
      <c r="W61" s="242">
        <v>11</v>
      </c>
      <c r="X61" s="243">
        <v>220114.84</v>
      </c>
      <c r="Y61" s="241">
        <v>1032</v>
      </c>
      <c r="Z61" s="238">
        <v>0</v>
      </c>
      <c r="AA61" s="239">
        <v>0</v>
      </c>
      <c r="AB61" s="238">
        <v>0</v>
      </c>
      <c r="AC61" s="239">
        <v>0</v>
      </c>
      <c r="AD61" s="243">
        <v>132491.1</v>
      </c>
      <c r="AE61" s="244">
        <v>720</v>
      </c>
      <c r="AF61" s="240">
        <v>274.79000000000002</v>
      </c>
      <c r="AG61" s="242">
        <v>1</v>
      </c>
      <c r="AH61" s="243">
        <v>637766.63</v>
      </c>
      <c r="AI61" s="244">
        <v>2791</v>
      </c>
      <c r="AJ61" s="243">
        <v>85</v>
      </c>
      <c r="AK61" s="244">
        <v>1</v>
      </c>
      <c r="AL61" s="243">
        <v>295979.07</v>
      </c>
      <c r="AM61" s="244">
        <v>1099</v>
      </c>
      <c r="AN61" s="245">
        <v>157504.09</v>
      </c>
      <c r="AO61" s="244">
        <v>821</v>
      </c>
      <c r="AP61" s="246">
        <v>0</v>
      </c>
      <c r="AQ61" s="247">
        <v>0</v>
      </c>
      <c r="AR61" s="240">
        <v>0</v>
      </c>
      <c r="AS61" s="241">
        <v>0</v>
      </c>
      <c r="AT61" s="238">
        <v>217.29</v>
      </c>
      <c r="AU61" s="239">
        <v>6</v>
      </c>
      <c r="AV61" t="s">
        <v>52</v>
      </c>
      <c r="AW61" s="270"/>
      <c r="AX61" s="270"/>
      <c r="AY61" s="270"/>
      <c r="AZ61" s="270"/>
      <c r="BA61" s="270"/>
      <c r="BB61" s="270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</row>
    <row r="62" spans="1:92">
      <c r="A62" s="2" t="s">
        <v>565</v>
      </c>
      <c r="B62" s="238">
        <v>1626.3709999999999</v>
      </c>
      <c r="C62" s="239">
        <v>0</v>
      </c>
      <c r="D62" s="240">
        <v>34276.35</v>
      </c>
      <c r="E62" s="241">
        <v>140</v>
      </c>
      <c r="F62" s="240">
        <v>28037.9</v>
      </c>
      <c r="G62" s="242">
        <v>42</v>
      </c>
      <c r="H62" s="243">
        <v>156368.62</v>
      </c>
      <c r="I62" s="244">
        <v>1334</v>
      </c>
      <c r="J62" s="243">
        <v>1276643.99</v>
      </c>
      <c r="K62" s="244">
        <v>2625</v>
      </c>
      <c r="L62" s="243">
        <v>262601.56</v>
      </c>
      <c r="M62" s="241">
        <v>1495</v>
      </c>
      <c r="N62" s="240">
        <v>62218.07</v>
      </c>
      <c r="O62" s="242">
        <v>142</v>
      </c>
      <c r="P62" s="240">
        <v>2636.51</v>
      </c>
      <c r="Q62" s="241">
        <v>17</v>
      </c>
      <c r="R62" s="238">
        <v>0</v>
      </c>
      <c r="S62" s="239">
        <v>0</v>
      </c>
      <c r="T62" s="240">
        <v>10498.28</v>
      </c>
      <c r="U62" s="241">
        <v>45</v>
      </c>
      <c r="V62" s="240">
        <v>7433.47</v>
      </c>
      <c r="W62" s="242">
        <v>7</v>
      </c>
      <c r="X62" s="243">
        <v>297596.08</v>
      </c>
      <c r="Y62" s="241">
        <v>1348</v>
      </c>
      <c r="Z62" s="238">
        <v>0</v>
      </c>
      <c r="AA62" s="239">
        <v>0</v>
      </c>
      <c r="AB62" s="238">
        <v>0</v>
      </c>
      <c r="AC62" s="239">
        <v>0</v>
      </c>
      <c r="AD62" s="243">
        <v>165248.14000000001</v>
      </c>
      <c r="AE62" s="244">
        <v>950</v>
      </c>
      <c r="AF62" s="240">
        <v>0</v>
      </c>
      <c r="AG62" s="242">
        <v>0</v>
      </c>
      <c r="AH62" s="243">
        <v>793885.62</v>
      </c>
      <c r="AI62" s="244">
        <v>3236</v>
      </c>
      <c r="AJ62" s="243">
        <v>0</v>
      </c>
      <c r="AK62" s="244">
        <v>0</v>
      </c>
      <c r="AL62" s="243">
        <v>387303.83</v>
      </c>
      <c r="AM62" s="244">
        <v>1434</v>
      </c>
      <c r="AN62" s="245">
        <v>48791.13</v>
      </c>
      <c r="AO62" s="244">
        <v>310</v>
      </c>
      <c r="AP62" s="246">
        <v>0</v>
      </c>
      <c r="AQ62" s="247">
        <v>0</v>
      </c>
      <c r="AR62" s="240">
        <v>56.52</v>
      </c>
      <c r="AS62" s="241">
        <v>1</v>
      </c>
      <c r="AT62" s="238">
        <v>0</v>
      </c>
      <c r="AU62" s="239">
        <v>0</v>
      </c>
      <c r="AV62" t="s">
        <v>52</v>
      </c>
      <c r="AW62" s="270"/>
      <c r="AX62" s="270"/>
      <c r="AY62" s="270"/>
      <c r="AZ62" s="270"/>
      <c r="BA62" s="270"/>
      <c r="BB62" s="270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</row>
    <row r="63" spans="1:92">
      <c r="A63" s="2" t="s">
        <v>826</v>
      </c>
      <c r="B63" s="238">
        <v>177911.63833333334</v>
      </c>
      <c r="C63" s="239">
        <v>0</v>
      </c>
      <c r="D63" s="240">
        <v>96996.49</v>
      </c>
      <c r="E63" s="241">
        <v>281</v>
      </c>
      <c r="F63" s="240">
        <v>84356.47</v>
      </c>
      <c r="G63" s="242">
        <v>104</v>
      </c>
      <c r="H63" s="243">
        <v>604439.4</v>
      </c>
      <c r="I63" s="244">
        <v>4156</v>
      </c>
      <c r="J63" s="243">
        <v>2292506.5099999998</v>
      </c>
      <c r="K63" s="244">
        <v>4996</v>
      </c>
      <c r="L63" s="243">
        <v>926734.58</v>
      </c>
      <c r="M63" s="241">
        <v>3452</v>
      </c>
      <c r="N63" s="240">
        <v>100027.96</v>
      </c>
      <c r="O63" s="242">
        <v>168</v>
      </c>
      <c r="P63" s="240">
        <v>28411.73</v>
      </c>
      <c r="Q63" s="241">
        <v>158</v>
      </c>
      <c r="R63" s="238">
        <v>0</v>
      </c>
      <c r="S63" s="239">
        <v>0</v>
      </c>
      <c r="T63" s="240">
        <v>131131.25</v>
      </c>
      <c r="U63" s="241">
        <v>586</v>
      </c>
      <c r="V63" s="240">
        <v>19254.62</v>
      </c>
      <c r="W63" s="242">
        <v>14</v>
      </c>
      <c r="X63" s="243">
        <v>657596.72</v>
      </c>
      <c r="Y63" s="241">
        <v>2625</v>
      </c>
      <c r="Z63" s="238">
        <v>0</v>
      </c>
      <c r="AA63" s="239">
        <v>0</v>
      </c>
      <c r="AB63" s="238">
        <v>25</v>
      </c>
      <c r="AC63" s="239">
        <v>2</v>
      </c>
      <c r="AD63" s="243">
        <v>632455.39</v>
      </c>
      <c r="AE63" s="244">
        <v>2742</v>
      </c>
      <c r="AF63" s="240">
        <v>0</v>
      </c>
      <c r="AG63" s="242">
        <v>0</v>
      </c>
      <c r="AH63" s="243">
        <v>2556185.56</v>
      </c>
      <c r="AI63" s="244">
        <v>8469</v>
      </c>
      <c r="AJ63" s="243">
        <v>1114754.54</v>
      </c>
      <c r="AK63" s="244">
        <v>3888</v>
      </c>
      <c r="AL63" s="243">
        <v>1230877.8600000001</v>
      </c>
      <c r="AM63" s="244">
        <v>3434</v>
      </c>
      <c r="AN63" s="245">
        <v>4222594.6100000003</v>
      </c>
      <c r="AO63" s="244">
        <v>5223</v>
      </c>
      <c r="AP63" s="246">
        <v>0</v>
      </c>
      <c r="AQ63" s="247">
        <v>0</v>
      </c>
      <c r="AR63" s="240">
        <v>14301.62</v>
      </c>
      <c r="AS63" s="241">
        <v>132</v>
      </c>
      <c r="AT63" s="238">
        <v>9805.99</v>
      </c>
      <c r="AU63" s="239">
        <v>340</v>
      </c>
      <c r="AV63" t="s">
        <v>52</v>
      </c>
      <c r="AW63" s="270"/>
      <c r="AX63" s="270"/>
      <c r="AY63" s="270"/>
      <c r="AZ63" s="270"/>
      <c r="BA63" s="270"/>
      <c r="BB63" s="270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</row>
    <row r="64" spans="1:92">
      <c r="A64" s="2" t="s">
        <v>827</v>
      </c>
      <c r="B64" s="238">
        <v>346847.84233333333</v>
      </c>
      <c r="C64" s="239">
        <v>0</v>
      </c>
      <c r="D64" s="240">
        <v>283523.08</v>
      </c>
      <c r="E64" s="241">
        <v>643</v>
      </c>
      <c r="F64" s="240">
        <v>194400.03</v>
      </c>
      <c r="G64" s="242">
        <v>233</v>
      </c>
      <c r="H64" s="243">
        <v>1304960</v>
      </c>
      <c r="I64" s="244">
        <v>7891</v>
      </c>
      <c r="J64" s="243">
        <v>3901312.38</v>
      </c>
      <c r="K64" s="244">
        <v>8226</v>
      </c>
      <c r="L64" s="243">
        <v>2019157.94</v>
      </c>
      <c r="M64" s="241">
        <v>7381</v>
      </c>
      <c r="N64" s="240">
        <v>195955.38</v>
      </c>
      <c r="O64" s="242">
        <v>416</v>
      </c>
      <c r="P64" s="240">
        <v>123925.25</v>
      </c>
      <c r="Q64" s="241">
        <v>528</v>
      </c>
      <c r="R64" s="238">
        <v>0</v>
      </c>
      <c r="S64" s="239">
        <v>0</v>
      </c>
      <c r="T64" s="240">
        <v>602827.19999999995</v>
      </c>
      <c r="U64" s="241">
        <v>1679</v>
      </c>
      <c r="V64" s="240">
        <v>119169.43</v>
      </c>
      <c r="W64" s="242">
        <v>111</v>
      </c>
      <c r="X64" s="243">
        <v>1233415.23</v>
      </c>
      <c r="Y64" s="241">
        <v>3967</v>
      </c>
      <c r="Z64" s="238">
        <v>0</v>
      </c>
      <c r="AA64" s="239">
        <v>1</v>
      </c>
      <c r="AB64" s="238">
        <v>100</v>
      </c>
      <c r="AC64" s="239">
        <v>1</v>
      </c>
      <c r="AD64" s="243">
        <v>1063470.4099999999</v>
      </c>
      <c r="AE64" s="244">
        <v>4554</v>
      </c>
      <c r="AF64" s="240">
        <v>75979.63</v>
      </c>
      <c r="AG64" s="242">
        <v>179</v>
      </c>
      <c r="AH64" s="243">
        <v>6509527.9299999997</v>
      </c>
      <c r="AI64" s="244">
        <v>16642</v>
      </c>
      <c r="AJ64" s="243">
        <v>3320340.84</v>
      </c>
      <c r="AK64" s="244">
        <v>7546</v>
      </c>
      <c r="AL64" s="243">
        <v>3177257.59</v>
      </c>
      <c r="AM64" s="244">
        <v>7257</v>
      </c>
      <c r="AN64" s="245">
        <v>7085094.4299999997</v>
      </c>
      <c r="AO64" s="244">
        <v>7738</v>
      </c>
      <c r="AP64" s="246">
        <v>0</v>
      </c>
      <c r="AQ64" s="247">
        <v>0</v>
      </c>
      <c r="AR64" s="240">
        <v>67626.94</v>
      </c>
      <c r="AS64" s="241">
        <v>455</v>
      </c>
      <c r="AT64" s="238">
        <v>6018.1</v>
      </c>
      <c r="AU64" s="239">
        <v>94</v>
      </c>
      <c r="AV64" t="s">
        <v>1557</v>
      </c>
      <c r="AW64" s="270"/>
      <c r="AX64" s="270"/>
      <c r="AY64" s="270"/>
      <c r="AZ64" s="270"/>
      <c r="BA64" s="270"/>
      <c r="BB64" s="270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</row>
    <row r="65" spans="1:92">
      <c r="A65" s="2" t="s">
        <v>828</v>
      </c>
      <c r="B65" s="238">
        <v>66231.114666666661</v>
      </c>
      <c r="C65" s="239">
        <v>0</v>
      </c>
      <c r="D65" s="240">
        <v>195394.95</v>
      </c>
      <c r="E65" s="241">
        <v>554</v>
      </c>
      <c r="F65" s="240">
        <v>93240.82</v>
      </c>
      <c r="G65" s="242">
        <v>130</v>
      </c>
      <c r="H65" s="243">
        <v>575508.71</v>
      </c>
      <c r="I65" s="244">
        <v>3563</v>
      </c>
      <c r="J65" s="243">
        <v>1197773.58</v>
      </c>
      <c r="K65" s="244">
        <v>2268</v>
      </c>
      <c r="L65" s="243">
        <v>644876.11</v>
      </c>
      <c r="M65" s="241">
        <v>2664</v>
      </c>
      <c r="N65" s="240">
        <v>70376.38</v>
      </c>
      <c r="O65" s="242">
        <v>80</v>
      </c>
      <c r="P65" s="240">
        <v>32671.13</v>
      </c>
      <c r="Q65" s="241">
        <v>184</v>
      </c>
      <c r="R65" s="238">
        <v>0</v>
      </c>
      <c r="S65" s="239">
        <v>0</v>
      </c>
      <c r="T65" s="240">
        <v>187927.81</v>
      </c>
      <c r="U65" s="241">
        <v>733</v>
      </c>
      <c r="V65" s="240">
        <v>43130.63</v>
      </c>
      <c r="W65" s="242">
        <v>45</v>
      </c>
      <c r="X65" s="243">
        <v>801919.76</v>
      </c>
      <c r="Y65" s="241">
        <v>3043</v>
      </c>
      <c r="Z65" s="238">
        <v>0</v>
      </c>
      <c r="AA65" s="239">
        <v>0</v>
      </c>
      <c r="AB65" s="238">
        <v>0</v>
      </c>
      <c r="AC65" s="239">
        <v>0</v>
      </c>
      <c r="AD65" s="243">
        <v>414679.8</v>
      </c>
      <c r="AE65" s="244">
        <v>1848</v>
      </c>
      <c r="AF65" s="240">
        <v>1218.6099999999999</v>
      </c>
      <c r="AG65" s="242">
        <v>2</v>
      </c>
      <c r="AH65" s="243">
        <v>2880572.36</v>
      </c>
      <c r="AI65" s="244">
        <v>8033</v>
      </c>
      <c r="AJ65" s="243">
        <v>276249.65000000002</v>
      </c>
      <c r="AK65" s="244">
        <v>627</v>
      </c>
      <c r="AL65" s="243">
        <v>2560979.63</v>
      </c>
      <c r="AM65" s="244">
        <v>5429</v>
      </c>
      <c r="AN65" s="245">
        <v>1710683.79</v>
      </c>
      <c r="AO65" s="244">
        <v>1797</v>
      </c>
      <c r="AP65" s="246">
        <v>0</v>
      </c>
      <c r="AQ65" s="247">
        <v>0</v>
      </c>
      <c r="AR65" s="240">
        <v>10620.12</v>
      </c>
      <c r="AS65" s="241">
        <v>105</v>
      </c>
      <c r="AT65" s="238">
        <v>0</v>
      </c>
      <c r="AU65" s="239">
        <v>0</v>
      </c>
      <c r="AV65" t="s">
        <v>52</v>
      </c>
      <c r="AW65" s="270"/>
      <c r="AX65" s="270"/>
      <c r="AY65" s="270"/>
      <c r="AZ65" s="270"/>
      <c r="BA65" s="270"/>
      <c r="BB65" s="270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</row>
    <row r="66" spans="1:92">
      <c r="A66" s="2" t="s">
        <v>829</v>
      </c>
      <c r="B66" s="238">
        <v>21262.381333333331</v>
      </c>
      <c r="C66" s="239">
        <v>0</v>
      </c>
      <c r="D66" s="240">
        <v>85917.28</v>
      </c>
      <c r="E66" s="241">
        <v>254</v>
      </c>
      <c r="F66" s="240">
        <v>38539.11</v>
      </c>
      <c r="G66" s="242">
        <v>54</v>
      </c>
      <c r="H66" s="243">
        <v>246367.2</v>
      </c>
      <c r="I66" s="244">
        <v>1659</v>
      </c>
      <c r="J66" s="243">
        <v>1045046.4</v>
      </c>
      <c r="K66" s="244">
        <v>1989</v>
      </c>
      <c r="L66" s="243">
        <v>425728.81</v>
      </c>
      <c r="M66" s="241">
        <v>1747</v>
      </c>
      <c r="N66" s="240">
        <v>41984.18</v>
      </c>
      <c r="O66" s="242">
        <v>120</v>
      </c>
      <c r="P66" s="240">
        <v>33458.949999999997</v>
      </c>
      <c r="Q66" s="241">
        <v>220</v>
      </c>
      <c r="R66" s="238">
        <v>0</v>
      </c>
      <c r="S66" s="239">
        <v>0</v>
      </c>
      <c r="T66" s="240">
        <v>121487.9</v>
      </c>
      <c r="U66" s="241">
        <v>435</v>
      </c>
      <c r="V66" s="240">
        <v>25016.62</v>
      </c>
      <c r="W66" s="242">
        <v>27</v>
      </c>
      <c r="X66" s="243">
        <v>472227.79</v>
      </c>
      <c r="Y66" s="241">
        <v>1908</v>
      </c>
      <c r="Z66" s="238">
        <v>0</v>
      </c>
      <c r="AA66" s="239">
        <v>0</v>
      </c>
      <c r="AB66" s="238">
        <v>0</v>
      </c>
      <c r="AC66" s="239">
        <v>0</v>
      </c>
      <c r="AD66" s="243">
        <v>283931.15999999997</v>
      </c>
      <c r="AE66" s="244">
        <v>1362</v>
      </c>
      <c r="AF66" s="240">
        <v>8679.23</v>
      </c>
      <c r="AG66" s="242">
        <v>23</v>
      </c>
      <c r="AH66" s="243">
        <v>1740894.12</v>
      </c>
      <c r="AI66" s="244">
        <v>5404</v>
      </c>
      <c r="AJ66" s="243">
        <v>183709.39</v>
      </c>
      <c r="AK66" s="244">
        <v>588</v>
      </c>
      <c r="AL66" s="243">
        <v>734837.51</v>
      </c>
      <c r="AM66" s="244">
        <v>2379</v>
      </c>
      <c r="AN66" s="245">
        <v>454162.05</v>
      </c>
      <c r="AO66" s="244">
        <v>841</v>
      </c>
      <c r="AP66" s="246">
        <v>0</v>
      </c>
      <c r="AQ66" s="247">
        <v>0</v>
      </c>
      <c r="AR66" s="240">
        <v>11623.09</v>
      </c>
      <c r="AS66" s="241">
        <v>113</v>
      </c>
      <c r="AT66" s="238">
        <v>890.5</v>
      </c>
      <c r="AU66" s="239">
        <v>14</v>
      </c>
      <c r="AV66" t="s">
        <v>52</v>
      </c>
      <c r="AW66" s="270"/>
      <c r="AX66" s="270"/>
      <c r="AY66" s="270"/>
      <c r="AZ66" s="270"/>
      <c r="BA66" s="270"/>
      <c r="BB66" s="270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</row>
    <row r="67" spans="1:92">
      <c r="A67" s="2" t="s">
        <v>830</v>
      </c>
      <c r="B67" s="238">
        <v>85604.904666666669</v>
      </c>
      <c r="C67" s="239">
        <v>0</v>
      </c>
      <c r="D67" s="240">
        <v>46931.14</v>
      </c>
      <c r="E67" s="241">
        <v>151</v>
      </c>
      <c r="F67" s="240">
        <v>35509.85</v>
      </c>
      <c r="G67" s="242">
        <v>43</v>
      </c>
      <c r="H67" s="243">
        <v>307677.99</v>
      </c>
      <c r="I67" s="244">
        <v>2098</v>
      </c>
      <c r="J67" s="243">
        <v>2036250.33</v>
      </c>
      <c r="K67" s="244">
        <v>4055</v>
      </c>
      <c r="L67" s="243">
        <v>598922.57999999996</v>
      </c>
      <c r="M67" s="241">
        <v>2412</v>
      </c>
      <c r="N67" s="240">
        <v>65422.91</v>
      </c>
      <c r="O67" s="242">
        <v>212</v>
      </c>
      <c r="P67" s="240">
        <v>22138.46</v>
      </c>
      <c r="Q67" s="241">
        <v>171</v>
      </c>
      <c r="R67" s="238">
        <v>0</v>
      </c>
      <c r="S67" s="239">
        <v>0</v>
      </c>
      <c r="T67" s="240">
        <v>96684.75</v>
      </c>
      <c r="U67" s="241">
        <v>368</v>
      </c>
      <c r="V67" s="240">
        <v>14805.73</v>
      </c>
      <c r="W67" s="242">
        <v>19</v>
      </c>
      <c r="X67" s="243">
        <v>483092.02</v>
      </c>
      <c r="Y67" s="241">
        <v>2021</v>
      </c>
      <c r="Z67" s="238">
        <v>0</v>
      </c>
      <c r="AA67" s="239">
        <v>0</v>
      </c>
      <c r="AB67" s="238">
        <v>10</v>
      </c>
      <c r="AC67" s="239">
        <v>1</v>
      </c>
      <c r="AD67" s="243">
        <v>389860.18</v>
      </c>
      <c r="AE67" s="244">
        <v>1790</v>
      </c>
      <c r="AF67" s="240">
        <v>7838.65</v>
      </c>
      <c r="AG67" s="242">
        <v>12</v>
      </c>
      <c r="AH67" s="243">
        <v>1409865.19</v>
      </c>
      <c r="AI67" s="244">
        <v>4674</v>
      </c>
      <c r="AJ67" s="243">
        <v>747377.63</v>
      </c>
      <c r="AK67" s="244">
        <v>3073</v>
      </c>
      <c r="AL67" s="243">
        <v>565891.52</v>
      </c>
      <c r="AM67" s="244">
        <v>1828</v>
      </c>
      <c r="AN67" s="245">
        <v>1820769.51</v>
      </c>
      <c r="AO67" s="244">
        <v>3127</v>
      </c>
      <c r="AP67" s="246">
        <v>0</v>
      </c>
      <c r="AQ67" s="247">
        <v>0</v>
      </c>
      <c r="AR67" s="240">
        <v>31320.36</v>
      </c>
      <c r="AS67" s="241">
        <v>203</v>
      </c>
      <c r="AT67" s="238">
        <v>7856.69</v>
      </c>
      <c r="AU67" s="239">
        <v>799</v>
      </c>
      <c r="AV67" t="s">
        <v>52</v>
      </c>
      <c r="AW67" s="270"/>
      <c r="AX67" s="270"/>
      <c r="AY67" s="270"/>
      <c r="AZ67" s="270"/>
      <c r="BA67" s="270"/>
      <c r="BB67" s="270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</row>
    <row r="68" spans="1:92">
      <c r="A68" s="2" t="s">
        <v>831</v>
      </c>
      <c r="B68" s="238">
        <v>40009.18</v>
      </c>
      <c r="C68" s="239">
        <v>0</v>
      </c>
      <c r="D68" s="240">
        <v>182515.38</v>
      </c>
      <c r="E68" s="241">
        <v>569</v>
      </c>
      <c r="F68" s="240">
        <v>86113.11</v>
      </c>
      <c r="G68" s="242">
        <v>106</v>
      </c>
      <c r="H68" s="243">
        <v>552626.56999999995</v>
      </c>
      <c r="I68" s="244">
        <v>3197</v>
      </c>
      <c r="J68" s="243">
        <v>1716388.61</v>
      </c>
      <c r="K68" s="244">
        <v>3399</v>
      </c>
      <c r="L68" s="243">
        <v>738083.26</v>
      </c>
      <c r="M68" s="241">
        <v>2951</v>
      </c>
      <c r="N68" s="240">
        <v>90608.3</v>
      </c>
      <c r="O68" s="242">
        <v>122</v>
      </c>
      <c r="P68" s="240">
        <v>110545.03</v>
      </c>
      <c r="Q68" s="241">
        <v>703</v>
      </c>
      <c r="R68" s="238">
        <v>0</v>
      </c>
      <c r="S68" s="239">
        <v>0</v>
      </c>
      <c r="T68" s="240">
        <v>286197</v>
      </c>
      <c r="U68" s="241">
        <v>1095</v>
      </c>
      <c r="V68" s="240">
        <v>56760.33</v>
      </c>
      <c r="W68" s="242">
        <v>56</v>
      </c>
      <c r="X68" s="243">
        <v>725463.01</v>
      </c>
      <c r="Y68" s="241">
        <v>2779</v>
      </c>
      <c r="Z68" s="238">
        <v>0</v>
      </c>
      <c r="AA68" s="239">
        <v>0</v>
      </c>
      <c r="AB68" s="238">
        <v>0</v>
      </c>
      <c r="AC68" s="239">
        <v>0</v>
      </c>
      <c r="AD68" s="243">
        <v>447664.54</v>
      </c>
      <c r="AE68" s="244">
        <v>2197</v>
      </c>
      <c r="AF68" s="240">
        <v>54968.4</v>
      </c>
      <c r="AG68" s="242">
        <v>158</v>
      </c>
      <c r="AH68" s="243">
        <v>2965657.25</v>
      </c>
      <c r="AI68" s="244">
        <v>8215</v>
      </c>
      <c r="AJ68" s="243">
        <v>235060.75</v>
      </c>
      <c r="AK68" s="244">
        <v>637</v>
      </c>
      <c r="AL68" s="243">
        <v>1854679.36</v>
      </c>
      <c r="AM68" s="244">
        <v>4722</v>
      </c>
      <c r="AN68" s="245">
        <v>965214.65</v>
      </c>
      <c r="AO68" s="244">
        <v>1433</v>
      </c>
      <c r="AP68" s="246">
        <v>0</v>
      </c>
      <c r="AQ68" s="247">
        <v>0</v>
      </c>
      <c r="AR68" s="240">
        <v>85323.64</v>
      </c>
      <c r="AS68" s="241">
        <v>600</v>
      </c>
      <c r="AT68" s="238">
        <v>1040</v>
      </c>
      <c r="AU68" s="239">
        <v>4</v>
      </c>
      <c r="AV68" t="s">
        <v>52</v>
      </c>
      <c r="AW68" s="270"/>
      <c r="AX68" s="270"/>
      <c r="AY68" s="270"/>
      <c r="AZ68" s="270"/>
      <c r="BA68" s="270"/>
      <c r="BB68" s="270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</row>
    <row r="69" spans="1:92">
      <c r="A69" s="2" t="s">
        <v>832</v>
      </c>
      <c r="B69" s="238">
        <v>1880.8226666666667</v>
      </c>
      <c r="C69" s="239">
        <v>0</v>
      </c>
      <c r="D69" s="240">
        <v>55651.51</v>
      </c>
      <c r="E69" s="241">
        <v>207</v>
      </c>
      <c r="F69" s="240">
        <v>51463.27</v>
      </c>
      <c r="G69" s="242">
        <v>77</v>
      </c>
      <c r="H69" s="243">
        <v>176855.45</v>
      </c>
      <c r="I69" s="244">
        <v>1200</v>
      </c>
      <c r="J69" s="243">
        <v>647696.30000000005</v>
      </c>
      <c r="K69" s="244">
        <v>1242</v>
      </c>
      <c r="L69" s="243">
        <v>260399.16</v>
      </c>
      <c r="M69" s="241">
        <v>1018</v>
      </c>
      <c r="N69" s="240">
        <v>51948.65</v>
      </c>
      <c r="O69" s="242">
        <v>60</v>
      </c>
      <c r="P69" s="240">
        <v>30786.87</v>
      </c>
      <c r="Q69" s="241">
        <v>179</v>
      </c>
      <c r="R69" s="238">
        <v>0</v>
      </c>
      <c r="S69" s="239">
        <v>0</v>
      </c>
      <c r="T69" s="240">
        <v>80992.06</v>
      </c>
      <c r="U69" s="241">
        <v>340</v>
      </c>
      <c r="V69" s="240">
        <v>23976.48</v>
      </c>
      <c r="W69" s="242">
        <v>29</v>
      </c>
      <c r="X69" s="243">
        <v>365429.49</v>
      </c>
      <c r="Y69" s="241">
        <v>1491</v>
      </c>
      <c r="Z69" s="238">
        <v>0</v>
      </c>
      <c r="AA69" s="239">
        <v>0</v>
      </c>
      <c r="AB69" s="238">
        <v>0</v>
      </c>
      <c r="AC69" s="239">
        <v>0</v>
      </c>
      <c r="AD69" s="243">
        <v>212322.66</v>
      </c>
      <c r="AE69" s="244">
        <v>1180</v>
      </c>
      <c r="AF69" s="240">
        <v>3789.77</v>
      </c>
      <c r="AG69" s="242">
        <v>9</v>
      </c>
      <c r="AH69" s="243">
        <v>1162486.33</v>
      </c>
      <c r="AI69" s="244">
        <v>3683</v>
      </c>
      <c r="AJ69" s="243">
        <v>1124.6300000000001</v>
      </c>
      <c r="AK69" s="244">
        <v>8</v>
      </c>
      <c r="AL69" s="243">
        <v>639709.85</v>
      </c>
      <c r="AM69" s="244">
        <v>1960</v>
      </c>
      <c r="AN69" s="245">
        <v>55300.05</v>
      </c>
      <c r="AO69" s="244">
        <v>263</v>
      </c>
      <c r="AP69" s="246">
        <v>0</v>
      </c>
      <c r="AQ69" s="247">
        <v>0</v>
      </c>
      <c r="AR69" s="240">
        <v>19222.62</v>
      </c>
      <c r="AS69" s="241">
        <v>145</v>
      </c>
      <c r="AT69" s="238">
        <v>212.16</v>
      </c>
      <c r="AU69" s="239">
        <v>6</v>
      </c>
      <c r="AV69" t="s">
        <v>52</v>
      </c>
      <c r="AW69" s="270"/>
      <c r="AX69" s="270"/>
      <c r="AY69" s="270"/>
      <c r="AZ69" s="270"/>
      <c r="BA69" s="270"/>
      <c r="BB69" s="270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</row>
    <row r="70" spans="1:92">
      <c r="A70" s="2" t="s">
        <v>833</v>
      </c>
      <c r="B70" s="238">
        <v>21854.482333333333</v>
      </c>
      <c r="C70" s="239">
        <v>0</v>
      </c>
      <c r="D70" s="240">
        <v>138525.15</v>
      </c>
      <c r="E70" s="241">
        <v>406</v>
      </c>
      <c r="F70" s="240">
        <v>39403.660000000003</v>
      </c>
      <c r="G70" s="242">
        <v>65</v>
      </c>
      <c r="H70" s="243">
        <v>209736.4</v>
      </c>
      <c r="I70" s="244">
        <v>1398</v>
      </c>
      <c r="J70" s="243">
        <v>1138141.27</v>
      </c>
      <c r="K70" s="244">
        <v>1905</v>
      </c>
      <c r="L70" s="243">
        <v>250644.65</v>
      </c>
      <c r="M70" s="241">
        <v>1429</v>
      </c>
      <c r="N70" s="240">
        <v>75849.279999999999</v>
      </c>
      <c r="O70" s="242">
        <v>90</v>
      </c>
      <c r="P70" s="240">
        <v>72278.929999999993</v>
      </c>
      <c r="Q70" s="241">
        <v>473</v>
      </c>
      <c r="R70" s="238">
        <v>0</v>
      </c>
      <c r="S70" s="239">
        <v>0</v>
      </c>
      <c r="T70" s="240">
        <v>208684.99</v>
      </c>
      <c r="U70" s="241">
        <v>778</v>
      </c>
      <c r="V70" s="240">
        <v>37914.800000000003</v>
      </c>
      <c r="W70" s="242">
        <v>39</v>
      </c>
      <c r="X70" s="243">
        <v>381815.28</v>
      </c>
      <c r="Y70" s="241">
        <v>1846</v>
      </c>
      <c r="Z70" s="238">
        <v>0</v>
      </c>
      <c r="AA70" s="239">
        <v>0</v>
      </c>
      <c r="AB70" s="238">
        <v>0</v>
      </c>
      <c r="AC70" s="239">
        <v>0</v>
      </c>
      <c r="AD70" s="243">
        <v>211275.94</v>
      </c>
      <c r="AE70" s="244">
        <v>1215</v>
      </c>
      <c r="AF70" s="240">
        <v>35574.65</v>
      </c>
      <c r="AG70" s="242">
        <v>74</v>
      </c>
      <c r="AH70" s="243">
        <v>1134520.79</v>
      </c>
      <c r="AI70" s="244">
        <v>4299</v>
      </c>
      <c r="AJ70" s="243">
        <v>340700.44</v>
      </c>
      <c r="AK70" s="244">
        <v>644</v>
      </c>
      <c r="AL70" s="243">
        <v>1052514.6299999999</v>
      </c>
      <c r="AM70" s="244">
        <v>3027</v>
      </c>
      <c r="AN70" s="245">
        <v>314934.03000000003</v>
      </c>
      <c r="AO70" s="244">
        <v>370</v>
      </c>
      <c r="AP70" s="246">
        <v>0</v>
      </c>
      <c r="AQ70" s="247">
        <v>0</v>
      </c>
      <c r="AR70" s="240">
        <v>28332.11</v>
      </c>
      <c r="AS70" s="241">
        <v>223</v>
      </c>
      <c r="AT70" s="238">
        <v>1040.01</v>
      </c>
      <c r="AU70" s="239">
        <v>5</v>
      </c>
      <c r="AV70" t="s">
        <v>52</v>
      </c>
      <c r="AW70" s="270"/>
      <c r="AX70" s="270"/>
      <c r="AY70" s="270"/>
      <c r="AZ70" s="270"/>
      <c r="BA70" s="270"/>
      <c r="BB70" s="2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</row>
    <row r="71" spans="1:92">
      <c r="A71" s="2" t="s">
        <v>834</v>
      </c>
      <c r="B71" s="238">
        <v>74404.423666666669</v>
      </c>
      <c r="C71" s="239">
        <v>0</v>
      </c>
      <c r="D71" s="240">
        <v>94328.04</v>
      </c>
      <c r="E71" s="241">
        <v>344</v>
      </c>
      <c r="F71" s="240">
        <v>95899.05</v>
      </c>
      <c r="G71" s="242">
        <v>140</v>
      </c>
      <c r="H71" s="243">
        <v>529660.4</v>
      </c>
      <c r="I71" s="244">
        <v>4104</v>
      </c>
      <c r="J71" s="243">
        <v>1694959.32</v>
      </c>
      <c r="K71" s="244">
        <v>4292</v>
      </c>
      <c r="L71" s="243">
        <v>1040697.27</v>
      </c>
      <c r="M71" s="241">
        <v>4930</v>
      </c>
      <c r="N71" s="240">
        <v>127038.34</v>
      </c>
      <c r="O71" s="242">
        <v>307</v>
      </c>
      <c r="P71" s="240">
        <v>64866.47</v>
      </c>
      <c r="Q71" s="241">
        <v>500</v>
      </c>
      <c r="R71" s="238">
        <v>0</v>
      </c>
      <c r="S71" s="239">
        <v>0</v>
      </c>
      <c r="T71" s="240">
        <v>171894.35</v>
      </c>
      <c r="U71" s="241">
        <v>706</v>
      </c>
      <c r="V71" s="240">
        <v>35247.93</v>
      </c>
      <c r="W71" s="242">
        <v>48</v>
      </c>
      <c r="X71" s="243">
        <v>745703.98</v>
      </c>
      <c r="Y71" s="241">
        <v>3255</v>
      </c>
      <c r="Z71" s="238">
        <v>0</v>
      </c>
      <c r="AA71" s="239">
        <v>0</v>
      </c>
      <c r="AB71" s="238">
        <v>0</v>
      </c>
      <c r="AC71" s="239">
        <v>0</v>
      </c>
      <c r="AD71" s="243">
        <v>504620.59</v>
      </c>
      <c r="AE71" s="244">
        <v>2696</v>
      </c>
      <c r="AF71" s="240">
        <v>276.27999999999997</v>
      </c>
      <c r="AG71" s="242">
        <v>2</v>
      </c>
      <c r="AH71" s="243">
        <v>2930167.21</v>
      </c>
      <c r="AI71" s="244">
        <v>10340</v>
      </c>
      <c r="AJ71" s="243">
        <v>620199.29</v>
      </c>
      <c r="AK71" s="244">
        <v>2678</v>
      </c>
      <c r="AL71" s="243">
        <v>1750917.8</v>
      </c>
      <c r="AM71" s="244">
        <v>4998</v>
      </c>
      <c r="AN71" s="245">
        <v>1611933.42</v>
      </c>
      <c r="AO71" s="244">
        <v>3293</v>
      </c>
      <c r="AP71" s="246">
        <v>0</v>
      </c>
      <c r="AQ71" s="247">
        <v>0</v>
      </c>
      <c r="AR71" s="240">
        <v>42093.01</v>
      </c>
      <c r="AS71" s="241">
        <v>400</v>
      </c>
      <c r="AT71" s="238">
        <v>931.13</v>
      </c>
      <c r="AU71" s="239">
        <v>11</v>
      </c>
      <c r="AV71" t="s">
        <v>52</v>
      </c>
      <c r="AW71" s="270"/>
      <c r="AX71" s="270"/>
      <c r="AY71" s="270"/>
      <c r="AZ71" s="270"/>
      <c r="BA71" s="270"/>
      <c r="BB71" s="270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</row>
    <row r="72" spans="1:92">
      <c r="A72" s="2" t="s">
        <v>1558</v>
      </c>
      <c r="B72" s="238">
        <v>316180.80666666664</v>
      </c>
      <c r="C72" s="239">
        <v>0</v>
      </c>
      <c r="D72" s="240">
        <v>185298.89</v>
      </c>
      <c r="E72" s="241">
        <v>562</v>
      </c>
      <c r="F72" s="240">
        <v>102953.22</v>
      </c>
      <c r="G72" s="242">
        <v>137</v>
      </c>
      <c r="H72" s="243">
        <v>1063378.3799999999</v>
      </c>
      <c r="I72" s="244">
        <v>6060</v>
      </c>
      <c r="J72" s="243">
        <v>4821606.83</v>
      </c>
      <c r="K72" s="244">
        <v>9734</v>
      </c>
      <c r="L72" s="243">
        <v>1883799.37</v>
      </c>
      <c r="M72" s="241">
        <v>6531</v>
      </c>
      <c r="N72" s="240">
        <v>271625.08</v>
      </c>
      <c r="O72" s="242">
        <v>598</v>
      </c>
      <c r="P72" s="240">
        <v>111871.86</v>
      </c>
      <c r="Q72" s="241">
        <v>610</v>
      </c>
      <c r="R72" s="238">
        <v>0</v>
      </c>
      <c r="S72" s="239">
        <v>0</v>
      </c>
      <c r="T72" s="240">
        <v>607295.07999999996</v>
      </c>
      <c r="U72" s="241">
        <v>1907</v>
      </c>
      <c r="V72" s="240">
        <v>89199.69</v>
      </c>
      <c r="W72" s="242">
        <v>91</v>
      </c>
      <c r="X72" s="243">
        <v>1665906.29</v>
      </c>
      <c r="Y72" s="241">
        <v>6151</v>
      </c>
      <c r="Z72" s="238">
        <v>3373.97</v>
      </c>
      <c r="AA72" s="239">
        <v>20</v>
      </c>
      <c r="AB72" s="238">
        <v>0</v>
      </c>
      <c r="AC72" s="239">
        <v>0</v>
      </c>
      <c r="AD72" s="243">
        <v>1152337.76</v>
      </c>
      <c r="AE72" s="244">
        <v>4971</v>
      </c>
      <c r="AF72" s="240">
        <v>112801.65</v>
      </c>
      <c r="AG72" s="242">
        <v>269</v>
      </c>
      <c r="AH72" s="243">
        <v>5104113.1500000004</v>
      </c>
      <c r="AI72" s="244">
        <v>14585</v>
      </c>
      <c r="AJ72" s="243">
        <v>1971435.08</v>
      </c>
      <c r="AK72" s="244">
        <v>6246</v>
      </c>
      <c r="AL72" s="243">
        <v>2439099.59</v>
      </c>
      <c r="AM72" s="244">
        <v>6916</v>
      </c>
      <c r="AN72" s="245">
        <v>7513989.1200000001</v>
      </c>
      <c r="AO72" s="244">
        <v>9457</v>
      </c>
      <c r="AP72" s="246">
        <v>20</v>
      </c>
      <c r="AQ72" s="247">
        <v>1</v>
      </c>
      <c r="AR72" s="240">
        <v>53417.279999999999</v>
      </c>
      <c r="AS72" s="241">
        <v>463</v>
      </c>
      <c r="AT72" s="238">
        <v>7955.48</v>
      </c>
      <c r="AU72" s="239">
        <v>696</v>
      </c>
      <c r="AV72" t="s">
        <v>52</v>
      </c>
      <c r="AW72" s="270"/>
      <c r="AX72" s="270"/>
      <c r="AY72" s="270"/>
      <c r="AZ72" s="270"/>
      <c r="BA72" s="270"/>
      <c r="BB72" s="270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</row>
    <row r="73" spans="1:92">
      <c r="A73" s="2" t="s">
        <v>909</v>
      </c>
      <c r="B73" s="238">
        <v>73304.093666666668</v>
      </c>
      <c r="C73" s="239">
        <v>0</v>
      </c>
      <c r="D73" s="240">
        <v>100684.64</v>
      </c>
      <c r="E73" s="241">
        <v>369</v>
      </c>
      <c r="F73" s="240">
        <v>55904.27</v>
      </c>
      <c r="G73" s="242">
        <v>77</v>
      </c>
      <c r="H73" s="243">
        <v>427940.77</v>
      </c>
      <c r="I73" s="244">
        <v>3053</v>
      </c>
      <c r="J73" s="243">
        <v>2618765.33</v>
      </c>
      <c r="K73" s="244">
        <v>5566</v>
      </c>
      <c r="L73" s="243">
        <v>817509.8</v>
      </c>
      <c r="M73" s="241">
        <v>3479</v>
      </c>
      <c r="N73" s="240">
        <v>165563.95000000001</v>
      </c>
      <c r="O73" s="242">
        <v>280</v>
      </c>
      <c r="P73" s="240">
        <v>34941.300000000003</v>
      </c>
      <c r="Q73" s="241">
        <v>185</v>
      </c>
      <c r="R73" s="238">
        <v>0</v>
      </c>
      <c r="S73" s="239">
        <v>0</v>
      </c>
      <c r="T73" s="240">
        <v>278209.37</v>
      </c>
      <c r="U73" s="241">
        <v>992</v>
      </c>
      <c r="V73" s="240">
        <v>53509.19</v>
      </c>
      <c r="W73" s="242">
        <v>62</v>
      </c>
      <c r="X73" s="243">
        <v>848974.85</v>
      </c>
      <c r="Y73" s="241">
        <v>3520</v>
      </c>
      <c r="Z73" s="238">
        <v>0</v>
      </c>
      <c r="AA73" s="239">
        <v>0</v>
      </c>
      <c r="AB73" s="238">
        <v>0</v>
      </c>
      <c r="AC73" s="239">
        <v>0</v>
      </c>
      <c r="AD73" s="243">
        <v>518918.63</v>
      </c>
      <c r="AE73" s="244">
        <v>2640</v>
      </c>
      <c r="AF73" s="240">
        <v>47977.36</v>
      </c>
      <c r="AG73" s="242">
        <v>108</v>
      </c>
      <c r="AH73" s="243">
        <v>2486461.6800000002</v>
      </c>
      <c r="AI73" s="244">
        <v>8188</v>
      </c>
      <c r="AJ73" s="243">
        <v>44148.74</v>
      </c>
      <c r="AK73" s="244">
        <v>192</v>
      </c>
      <c r="AL73" s="243">
        <v>1452046.9</v>
      </c>
      <c r="AM73" s="244">
        <v>4875</v>
      </c>
      <c r="AN73" s="245">
        <v>2154974.0699999998</v>
      </c>
      <c r="AO73" s="244">
        <v>3215</v>
      </c>
      <c r="AP73" s="246">
        <v>1</v>
      </c>
      <c r="AQ73" s="247">
        <v>1</v>
      </c>
      <c r="AR73" s="240">
        <v>31593.16</v>
      </c>
      <c r="AS73" s="241">
        <v>273</v>
      </c>
      <c r="AT73" s="238">
        <v>0.03</v>
      </c>
      <c r="AU73" s="239">
        <v>3</v>
      </c>
      <c r="AV73" t="s">
        <v>52</v>
      </c>
      <c r="AW73" s="270"/>
      <c r="AX73" s="270"/>
      <c r="AY73" s="270"/>
      <c r="AZ73" s="270"/>
      <c r="BA73" s="270"/>
      <c r="BB73" s="270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</row>
    <row r="74" spans="1:92">
      <c r="A74" s="2" t="s">
        <v>1559</v>
      </c>
      <c r="B74" s="238">
        <v>95995.84599999999</v>
      </c>
      <c r="C74" s="239">
        <v>0</v>
      </c>
      <c r="D74" s="240">
        <v>94413.7</v>
      </c>
      <c r="E74" s="241">
        <v>350</v>
      </c>
      <c r="F74" s="240">
        <v>70097.490000000005</v>
      </c>
      <c r="G74" s="242">
        <v>86</v>
      </c>
      <c r="H74" s="243">
        <v>363858.19</v>
      </c>
      <c r="I74" s="244">
        <v>2583</v>
      </c>
      <c r="J74" s="243">
        <v>1690216.87</v>
      </c>
      <c r="K74" s="244">
        <v>3793</v>
      </c>
      <c r="L74" s="243">
        <v>793492.07</v>
      </c>
      <c r="M74" s="241">
        <v>3442</v>
      </c>
      <c r="N74" s="240">
        <v>97021.04</v>
      </c>
      <c r="O74" s="242">
        <v>228</v>
      </c>
      <c r="P74" s="240">
        <v>77871.929999999993</v>
      </c>
      <c r="Q74" s="241">
        <v>554</v>
      </c>
      <c r="R74" s="238">
        <v>0</v>
      </c>
      <c r="S74" s="239">
        <v>0</v>
      </c>
      <c r="T74" s="240">
        <v>179631.9</v>
      </c>
      <c r="U74" s="241">
        <v>711</v>
      </c>
      <c r="V74" s="240">
        <v>35748.410000000003</v>
      </c>
      <c r="W74" s="242">
        <v>35</v>
      </c>
      <c r="X74" s="243">
        <v>547455.27</v>
      </c>
      <c r="Y74" s="241">
        <v>2598</v>
      </c>
      <c r="Z74" s="238">
        <v>0</v>
      </c>
      <c r="AA74" s="239">
        <v>0</v>
      </c>
      <c r="AB74" s="238">
        <v>0</v>
      </c>
      <c r="AC74" s="239">
        <v>0</v>
      </c>
      <c r="AD74" s="243">
        <v>455190.88</v>
      </c>
      <c r="AE74" s="244">
        <v>2345</v>
      </c>
      <c r="AF74" s="240">
        <v>62451.76</v>
      </c>
      <c r="AG74" s="242">
        <v>128</v>
      </c>
      <c r="AH74" s="243">
        <v>2108934.8199999998</v>
      </c>
      <c r="AI74" s="244">
        <v>7407</v>
      </c>
      <c r="AJ74" s="243">
        <v>472970.03</v>
      </c>
      <c r="AK74" s="244">
        <v>1858</v>
      </c>
      <c r="AL74" s="243">
        <v>1340815.02</v>
      </c>
      <c r="AM74" s="244">
        <v>4036</v>
      </c>
      <c r="AN74" s="245">
        <v>2406905.35</v>
      </c>
      <c r="AO74" s="244">
        <v>3176</v>
      </c>
      <c r="AP74" s="246">
        <v>0</v>
      </c>
      <c r="AQ74" s="247">
        <v>0</v>
      </c>
      <c r="AR74" s="240">
        <v>58082.12</v>
      </c>
      <c r="AS74" s="241">
        <v>488</v>
      </c>
      <c r="AT74" s="238">
        <v>520.04</v>
      </c>
      <c r="AU74" s="239">
        <v>6</v>
      </c>
      <c r="AV74" t="s">
        <v>52</v>
      </c>
      <c r="AW74" s="270"/>
      <c r="AX74" s="270"/>
      <c r="AY74" s="270"/>
      <c r="AZ74" s="270"/>
      <c r="BA74" s="270"/>
      <c r="BB74" s="270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</row>
    <row r="75" spans="1:92">
      <c r="A75" s="2" t="s">
        <v>1560</v>
      </c>
      <c r="B75" s="238">
        <v>690111.08833333326</v>
      </c>
      <c r="C75" s="239">
        <v>0</v>
      </c>
      <c r="D75" s="240">
        <v>253045.55</v>
      </c>
      <c r="E75" s="241">
        <v>601</v>
      </c>
      <c r="F75" s="240">
        <v>174293.87</v>
      </c>
      <c r="G75" s="242">
        <v>194</v>
      </c>
      <c r="H75" s="243">
        <v>1647298.57</v>
      </c>
      <c r="I75" s="244">
        <v>9532</v>
      </c>
      <c r="J75" s="243">
        <v>6550442.7300000004</v>
      </c>
      <c r="K75" s="244">
        <v>13172</v>
      </c>
      <c r="L75" s="243">
        <v>2557613.5299999998</v>
      </c>
      <c r="M75" s="241">
        <v>8624</v>
      </c>
      <c r="N75" s="240">
        <v>166955.37</v>
      </c>
      <c r="O75" s="242">
        <v>871</v>
      </c>
      <c r="P75" s="240">
        <v>150442.43</v>
      </c>
      <c r="Q75" s="241">
        <v>561</v>
      </c>
      <c r="R75" s="238">
        <v>0</v>
      </c>
      <c r="S75" s="239">
        <v>0</v>
      </c>
      <c r="T75" s="240">
        <v>1105635.46</v>
      </c>
      <c r="U75" s="241">
        <v>2793</v>
      </c>
      <c r="V75" s="240">
        <v>108147.06</v>
      </c>
      <c r="W75" s="242">
        <v>119</v>
      </c>
      <c r="X75" s="243">
        <v>1767373.45</v>
      </c>
      <c r="Y75" s="241">
        <v>6195</v>
      </c>
      <c r="Z75" s="238">
        <v>2044.91</v>
      </c>
      <c r="AA75" s="239">
        <v>12</v>
      </c>
      <c r="AB75" s="238">
        <v>1090.43</v>
      </c>
      <c r="AC75" s="239">
        <v>8</v>
      </c>
      <c r="AD75" s="243">
        <v>1497143.67</v>
      </c>
      <c r="AE75" s="244">
        <v>5937</v>
      </c>
      <c r="AF75" s="240">
        <v>179567.93</v>
      </c>
      <c r="AG75" s="242">
        <v>352</v>
      </c>
      <c r="AH75" s="243">
        <v>8086434.3799999999</v>
      </c>
      <c r="AI75" s="244">
        <v>19760</v>
      </c>
      <c r="AJ75" s="243">
        <v>7142760.25</v>
      </c>
      <c r="AK75" s="244">
        <v>16947</v>
      </c>
      <c r="AL75" s="243">
        <v>3264367.98</v>
      </c>
      <c r="AM75" s="244">
        <v>6920</v>
      </c>
      <c r="AN75" s="245">
        <v>13560572.4</v>
      </c>
      <c r="AO75" s="244">
        <v>12842</v>
      </c>
      <c r="AP75" s="246">
        <v>29</v>
      </c>
      <c r="AQ75" s="247">
        <v>1</v>
      </c>
      <c r="AR75" s="240">
        <v>51937.919999999998</v>
      </c>
      <c r="AS75" s="241">
        <v>398</v>
      </c>
      <c r="AT75" s="238">
        <v>39043.919999999998</v>
      </c>
      <c r="AU75" s="239">
        <v>1159</v>
      </c>
      <c r="AV75" t="s">
        <v>1557</v>
      </c>
      <c r="AW75" s="270"/>
      <c r="AX75" s="270"/>
      <c r="AY75" s="270"/>
      <c r="AZ75" s="270"/>
      <c r="BA75" s="270"/>
      <c r="BB75" s="270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</row>
    <row r="76" spans="1:92">
      <c r="A76" s="2" t="s">
        <v>1561</v>
      </c>
      <c r="B76" s="238">
        <v>6100.5363333333335</v>
      </c>
      <c r="C76" s="239">
        <v>0</v>
      </c>
      <c r="D76" s="240">
        <v>22751.11</v>
      </c>
      <c r="E76" s="241">
        <v>100</v>
      </c>
      <c r="F76" s="240">
        <v>19717.29</v>
      </c>
      <c r="G76" s="242">
        <v>34</v>
      </c>
      <c r="H76" s="243">
        <v>497552.99</v>
      </c>
      <c r="I76" s="244">
        <v>3698</v>
      </c>
      <c r="J76" s="243">
        <v>555843.13</v>
      </c>
      <c r="K76" s="244">
        <v>1749</v>
      </c>
      <c r="L76" s="243">
        <v>379761.89</v>
      </c>
      <c r="M76" s="241">
        <v>2866</v>
      </c>
      <c r="N76" s="240">
        <v>42800.67</v>
      </c>
      <c r="O76" s="242">
        <v>109</v>
      </c>
      <c r="P76" s="240">
        <v>42694.13</v>
      </c>
      <c r="Q76" s="241">
        <v>302</v>
      </c>
      <c r="R76" s="238">
        <v>0</v>
      </c>
      <c r="S76" s="239">
        <v>0</v>
      </c>
      <c r="T76" s="240">
        <v>100582.57</v>
      </c>
      <c r="U76" s="241">
        <v>469</v>
      </c>
      <c r="V76" s="240">
        <v>11356.19</v>
      </c>
      <c r="W76" s="242">
        <v>13</v>
      </c>
      <c r="X76" s="243">
        <v>229662.45</v>
      </c>
      <c r="Y76" s="241">
        <v>1443</v>
      </c>
      <c r="Z76" s="238">
        <v>0</v>
      </c>
      <c r="AA76" s="239">
        <v>0</v>
      </c>
      <c r="AB76" s="238">
        <v>0</v>
      </c>
      <c r="AC76" s="239">
        <v>0</v>
      </c>
      <c r="AD76" s="243">
        <v>166752.95000000001</v>
      </c>
      <c r="AE76" s="244">
        <v>1071</v>
      </c>
      <c r="AF76" s="240">
        <v>0</v>
      </c>
      <c r="AG76" s="242">
        <v>0</v>
      </c>
      <c r="AH76" s="243">
        <v>1316839.82</v>
      </c>
      <c r="AI76" s="244">
        <v>6985</v>
      </c>
      <c r="AJ76" s="243">
        <v>387</v>
      </c>
      <c r="AK76" s="244">
        <v>3</v>
      </c>
      <c r="AL76" s="243">
        <v>525903.92000000004</v>
      </c>
      <c r="AM76" s="244">
        <v>2145</v>
      </c>
      <c r="AN76" s="245">
        <v>182629.09</v>
      </c>
      <c r="AO76" s="244">
        <v>1159</v>
      </c>
      <c r="AP76" s="246">
        <v>0</v>
      </c>
      <c r="AQ76" s="247">
        <v>0</v>
      </c>
      <c r="AR76" s="240">
        <v>32884.33</v>
      </c>
      <c r="AS76" s="241">
        <v>286</v>
      </c>
      <c r="AT76" s="238">
        <v>260</v>
      </c>
      <c r="AU76" s="239">
        <v>1</v>
      </c>
      <c r="AV76" t="s">
        <v>52</v>
      </c>
      <c r="AW76" s="270"/>
      <c r="AX76" s="270"/>
      <c r="AY76" s="270"/>
      <c r="AZ76" s="270"/>
      <c r="BA76" s="270"/>
      <c r="BB76" s="270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</row>
    <row r="77" spans="1:92">
      <c r="A77" s="2" t="s">
        <v>1704</v>
      </c>
      <c r="B77" s="238">
        <v>221017.63999999998</v>
      </c>
      <c r="C77" s="239">
        <v>0</v>
      </c>
      <c r="D77" s="240">
        <v>180006.62</v>
      </c>
      <c r="E77" s="241">
        <v>477</v>
      </c>
      <c r="F77" s="240">
        <v>111209.71</v>
      </c>
      <c r="G77" s="242">
        <v>146</v>
      </c>
      <c r="H77" s="243">
        <v>901693.14</v>
      </c>
      <c r="I77" s="244">
        <v>5297</v>
      </c>
      <c r="J77" s="243">
        <v>2794262.7</v>
      </c>
      <c r="K77" s="244">
        <v>4977</v>
      </c>
      <c r="L77" s="243">
        <v>1280558.72</v>
      </c>
      <c r="M77" s="241">
        <v>4084</v>
      </c>
      <c r="N77" s="240">
        <v>115643.32</v>
      </c>
      <c r="O77" s="242">
        <v>215</v>
      </c>
      <c r="P77" s="240">
        <v>57419.66</v>
      </c>
      <c r="Q77" s="241">
        <v>232</v>
      </c>
      <c r="R77" s="238">
        <v>0</v>
      </c>
      <c r="S77" s="239">
        <v>0</v>
      </c>
      <c r="T77" s="240">
        <v>499554.77</v>
      </c>
      <c r="U77" s="241">
        <v>1334</v>
      </c>
      <c r="V77" s="240">
        <v>50076.78</v>
      </c>
      <c r="W77" s="242">
        <v>47</v>
      </c>
      <c r="X77" s="243">
        <v>1003031.17</v>
      </c>
      <c r="Y77" s="241">
        <v>3311</v>
      </c>
      <c r="Z77" s="238">
        <v>0</v>
      </c>
      <c r="AA77" s="239">
        <v>0</v>
      </c>
      <c r="AB77" s="238">
        <v>0</v>
      </c>
      <c r="AC77" s="239">
        <v>0</v>
      </c>
      <c r="AD77" s="243">
        <v>1050987.1399999999</v>
      </c>
      <c r="AE77" s="244">
        <v>3621</v>
      </c>
      <c r="AF77" s="240">
        <v>104488.78</v>
      </c>
      <c r="AG77" s="242">
        <v>187</v>
      </c>
      <c r="AH77" s="243">
        <v>4059653.08</v>
      </c>
      <c r="AI77" s="244">
        <v>9311</v>
      </c>
      <c r="AJ77" s="243">
        <v>1344687.44</v>
      </c>
      <c r="AK77" s="244">
        <v>4013</v>
      </c>
      <c r="AL77" s="243">
        <v>1951169.17</v>
      </c>
      <c r="AM77" s="244">
        <v>4195</v>
      </c>
      <c r="AN77" s="245">
        <v>5285841.76</v>
      </c>
      <c r="AO77" s="244">
        <v>4602</v>
      </c>
      <c r="AP77" s="246">
        <v>432606.09</v>
      </c>
      <c r="AQ77" s="247">
        <v>1752</v>
      </c>
      <c r="AR77" s="240">
        <v>61693.49</v>
      </c>
      <c r="AS77" s="241">
        <v>388</v>
      </c>
      <c r="AT77" s="238">
        <v>704.36</v>
      </c>
      <c r="AU77" s="239">
        <v>20</v>
      </c>
      <c r="AV77" t="s">
        <v>52</v>
      </c>
      <c r="AW77" s="270"/>
      <c r="AX77" s="270"/>
      <c r="AY77" s="270"/>
      <c r="AZ77" s="270"/>
      <c r="BA77" s="270"/>
      <c r="BB77" s="270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</row>
    <row r="78" spans="1:92">
      <c r="A78" s="2" t="s">
        <v>1705</v>
      </c>
      <c r="B78" s="238">
        <v>156118.90400000001</v>
      </c>
      <c r="C78" s="239">
        <v>0</v>
      </c>
      <c r="D78" s="240">
        <v>83915.22</v>
      </c>
      <c r="E78" s="241">
        <v>261</v>
      </c>
      <c r="F78" s="240">
        <v>61231.8</v>
      </c>
      <c r="G78" s="242">
        <v>72</v>
      </c>
      <c r="H78" s="243">
        <v>581543.78</v>
      </c>
      <c r="I78" s="244">
        <v>3513</v>
      </c>
      <c r="J78" s="243">
        <v>2065080.29</v>
      </c>
      <c r="K78" s="244">
        <v>4269</v>
      </c>
      <c r="L78" s="243">
        <v>1011495.79</v>
      </c>
      <c r="M78" s="241">
        <v>3566</v>
      </c>
      <c r="N78" s="240">
        <v>51984.51</v>
      </c>
      <c r="O78" s="242">
        <v>211</v>
      </c>
      <c r="P78" s="240">
        <v>52716.94</v>
      </c>
      <c r="Q78" s="241">
        <v>142</v>
      </c>
      <c r="R78" s="238">
        <v>0</v>
      </c>
      <c r="S78" s="239">
        <v>0</v>
      </c>
      <c r="T78" s="240">
        <v>215187.74</v>
      </c>
      <c r="U78" s="241">
        <v>686</v>
      </c>
      <c r="V78" s="240">
        <v>59566.82</v>
      </c>
      <c r="W78" s="242">
        <v>68</v>
      </c>
      <c r="X78" s="243">
        <v>710690.02</v>
      </c>
      <c r="Y78" s="241">
        <v>2701</v>
      </c>
      <c r="Z78" s="238">
        <v>1577.42</v>
      </c>
      <c r="AA78" s="239">
        <v>14</v>
      </c>
      <c r="AB78" s="238">
        <v>0</v>
      </c>
      <c r="AC78" s="239">
        <v>0</v>
      </c>
      <c r="AD78" s="243">
        <v>575958.38</v>
      </c>
      <c r="AE78" s="244">
        <v>2514</v>
      </c>
      <c r="AF78" s="240">
        <v>6112</v>
      </c>
      <c r="AG78" s="242">
        <v>7</v>
      </c>
      <c r="AH78" s="243">
        <v>2786757.7</v>
      </c>
      <c r="AI78" s="244">
        <v>7540</v>
      </c>
      <c r="AJ78" s="243">
        <v>906102.08</v>
      </c>
      <c r="AK78" s="244">
        <v>3406</v>
      </c>
      <c r="AL78" s="243">
        <v>1122900.72</v>
      </c>
      <c r="AM78" s="244">
        <v>3017</v>
      </c>
      <c r="AN78" s="245">
        <v>3777465.04</v>
      </c>
      <c r="AO78" s="244">
        <v>4514</v>
      </c>
      <c r="AP78" s="246">
        <v>0</v>
      </c>
      <c r="AQ78" s="247">
        <v>0</v>
      </c>
      <c r="AR78" s="240">
        <v>19007.939999999999</v>
      </c>
      <c r="AS78" s="241">
        <v>156</v>
      </c>
      <c r="AT78" s="238">
        <v>1881.99</v>
      </c>
      <c r="AU78" s="239">
        <v>88</v>
      </c>
      <c r="AV78" t="s">
        <v>52</v>
      </c>
      <c r="AW78" s="270"/>
      <c r="AX78" s="270"/>
      <c r="AY78" s="270"/>
      <c r="AZ78" s="270"/>
      <c r="BA78" s="270"/>
      <c r="BB78" s="270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</row>
    <row r="79" spans="1:92">
      <c r="A79" s="2" t="s">
        <v>2564</v>
      </c>
      <c r="B79" s="238">
        <v>110955.788</v>
      </c>
      <c r="C79" s="239">
        <v>0</v>
      </c>
      <c r="D79" s="240">
        <v>136123.81</v>
      </c>
      <c r="E79" s="241">
        <v>397</v>
      </c>
      <c r="F79" s="240">
        <v>105281.24</v>
      </c>
      <c r="G79" s="242">
        <v>153</v>
      </c>
      <c r="H79" s="243">
        <v>635085.6</v>
      </c>
      <c r="I79" s="244">
        <v>4500</v>
      </c>
      <c r="J79" s="243">
        <v>2337983.8199999998</v>
      </c>
      <c r="K79" s="244">
        <v>5295</v>
      </c>
      <c r="L79" s="243">
        <v>739095.85</v>
      </c>
      <c r="M79" s="241">
        <v>3197</v>
      </c>
      <c r="N79" s="240">
        <v>60302.71</v>
      </c>
      <c r="O79" s="242">
        <v>102</v>
      </c>
      <c r="P79" s="240">
        <v>71647.009999999995</v>
      </c>
      <c r="Q79" s="241">
        <v>459</v>
      </c>
      <c r="R79" s="238">
        <v>0</v>
      </c>
      <c r="S79" s="239">
        <v>0</v>
      </c>
      <c r="T79" s="240">
        <v>200095.14</v>
      </c>
      <c r="U79" s="241">
        <v>532</v>
      </c>
      <c r="V79" s="240">
        <v>75025.440000000002</v>
      </c>
      <c r="W79" s="242">
        <v>69</v>
      </c>
      <c r="X79" s="243">
        <v>647267.75</v>
      </c>
      <c r="Y79" s="241">
        <v>2832</v>
      </c>
      <c r="Z79" s="238">
        <v>0</v>
      </c>
      <c r="AA79" s="239">
        <v>0</v>
      </c>
      <c r="AB79" s="238">
        <v>0</v>
      </c>
      <c r="AC79" s="239">
        <v>0</v>
      </c>
      <c r="AD79" s="243">
        <v>481425.39</v>
      </c>
      <c r="AE79" s="244">
        <v>2362</v>
      </c>
      <c r="AF79" s="240">
        <v>558.14</v>
      </c>
      <c r="AG79" s="242">
        <v>1</v>
      </c>
      <c r="AH79" s="243">
        <v>2734388.01</v>
      </c>
      <c r="AI79" s="244">
        <v>9069</v>
      </c>
      <c r="AJ79" s="243">
        <v>711026.67</v>
      </c>
      <c r="AK79" s="244">
        <v>2877</v>
      </c>
      <c r="AL79" s="243">
        <v>1182733.42</v>
      </c>
      <c r="AM79" s="244">
        <v>3410</v>
      </c>
      <c r="AN79" s="245">
        <v>2617646.9700000002</v>
      </c>
      <c r="AO79" s="244">
        <v>4342</v>
      </c>
      <c r="AP79" s="246">
        <v>248059.87</v>
      </c>
      <c r="AQ79" s="247">
        <v>1215</v>
      </c>
      <c r="AR79" s="240">
        <v>45786.57</v>
      </c>
      <c r="AS79" s="241">
        <v>334</v>
      </c>
      <c r="AT79" s="238">
        <v>4686.41</v>
      </c>
      <c r="AU79" s="239">
        <v>260</v>
      </c>
      <c r="AV79" t="s">
        <v>52</v>
      </c>
      <c r="AW79" s="270"/>
      <c r="AX79" s="270"/>
      <c r="AY79" s="270"/>
      <c r="AZ79" s="270"/>
      <c r="BA79" s="270"/>
      <c r="BB79" s="270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</row>
    <row r="80" spans="1:92">
      <c r="A80" s="2" t="s">
        <v>2560</v>
      </c>
      <c r="B80" s="238">
        <v>246654.60033333336</v>
      </c>
      <c r="C80" s="239">
        <v>0</v>
      </c>
      <c r="D80" s="240">
        <v>166910.28</v>
      </c>
      <c r="E80" s="241">
        <v>469</v>
      </c>
      <c r="F80" s="240">
        <v>101458.88</v>
      </c>
      <c r="G80" s="242">
        <v>134</v>
      </c>
      <c r="H80" s="243">
        <v>978463.92</v>
      </c>
      <c r="I80" s="244">
        <v>5975</v>
      </c>
      <c r="J80" s="243">
        <v>2904843.97</v>
      </c>
      <c r="K80" s="244">
        <v>6080</v>
      </c>
      <c r="L80" s="243">
        <v>1494768.71</v>
      </c>
      <c r="M80" s="241">
        <v>5163</v>
      </c>
      <c r="N80" s="240">
        <v>130880.73</v>
      </c>
      <c r="O80" s="242">
        <v>337</v>
      </c>
      <c r="P80" s="240">
        <v>231445.39</v>
      </c>
      <c r="Q80" s="241">
        <v>717</v>
      </c>
      <c r="R80" s="238">
        <v>0</v>
      </c>
      <c r="S80" s="239">
        <v>0</v>
      </c>
      <c r="T80" s="240">
        <v>610474</v>
      </c>
      <c r="U80" s="241">
        <v>1716</v>
      </c>
      <c r="V80" s="240">
        <v>112047.12</v>
      </c>
      <c r="W80" s="242">
        <v>89</v>
      </c>
      <c r="X80" s="243">
        <v>1085831.8999999999</v>
      </c>
      <c r="Y80" s="241">
        <v>3536</v>
      </c>
      <c r="Z80" s="238">
        <v>0</v>
      </c>
      <c r="AA80" s="239">
        <v>0</v>
      </c>
      <c r="AB80" s="238">
        <v>0</v>
      </c>
      <c r="AC80" s="239">
        <v>0</v>
      </c>
      <c r="AD80" s="243">
        <v>1022748.32</v>
      </c>
      <c r="AE80" s="244">
        <v>3961</v>
      </c>
      <c r="AF80" s="240">
        <v>12266.26</v>
      </c>
      <c r="AG80" s="242">
        <v>30</v>
      </c>
      <c r="AH80" s="243">
        <v>4611419.7</v>
      </c>
      <c r="AI80" s="244">
        <v>11779</v>
      </c>
      <c r="AJ80" s="243">
        <v>1883526.61</v>
      </c>
      <c r="AK80" s="244">
        <v>6615</v>
      </c>
      <c r="AL80" s="243">
        <v>2356557.8199999998</v>
      </c>
      <c r="AM80" s="244">
        <v>4867</v>
      </c>
      <c r="AN80" s="245">
        <v>5516111.4000000004</v>
      </c>
      <c r="AO80" s="244">
        <v>6395</v>
      </c>
      <c r="AP80" s="246">
        <v>465032.84</v>
      </c>
      <c r="AQ80" s="247">
        <v>2125</v>
      </c>
      <c r="AR80" s="240">
        <v>60185.11</v>
      </c>
      <c r="AS80" s="241">
        <v>432</v>
      </c>
      <c r="AT80" s="238">
        <v>3116.51</v>
      </c>
      <c r="AU80" s="239">
        <v>20</v>
      </c>
      <c r="AV80" t="s">
        <v>52</v>
      </c>
    </row>
    <row r="81" spans="1:92">
      <c r="A81" s="2" t="s">
        <v>2937</v>
      </c>
      <c r="B81" s="238">
        <v>71560.573000000004</v>
      </c>
      <c r="C81" s="239">
        <v>0</v>
      </c>
      <c r="D81" s="240">
        <v>55448.71</v>
      </c>
      <c r="E81" s="241">
        <v>187</v>
      </c>
      <c r="F81" s="240">
        <v>33895.910000000003</v>
      </c>
      <c r="G81" s="242">
        <v>53</v>
      </c>
      <c r="H81" s="243">
        <v>259781.98</v>
      </c>
      <c r="I81" s="244">
        <v>2169</v>
      </c>
      <c r="J81" s="243">
        <v>1192340.03</v>
      </c>
      <c r="K81" s="244">
        <v>2932</v>
      </c>
      <c r="L81" s="243">
        <v>438132.98</v>
      </c>
      <c r="M81" s="241">
        <v>1974</v>
      </c>
      <c r="N81" s="240">
        <v>39708.660000000003</v>
      </c>
      <c r="O81" s="242">
        <v>138</v>
      </c>
      <c r="P81" s="240">
        <v>131555.10999999999</v>
      </c>
      <c r="Q81" s="241">
        <v>500</v>
      </c>
      <c r="R81" s="238">
        <v>0</v>
      </c>
      <c r="S81" s="239">
        <v>0</v>
      </c>
      <c r="T81" s="240">
        <v>138316.53</v>
      </c>
      <c r="U81" s="241">
        <v>457</v>
      </c>
      <c r="V81" s="240">
        <v>18231.72</v>
      </c>
      <c r="W81" s="242">
        <v>26</v>
      </c>
      <c r="X81" s="243">
        <v>317166.98</v>
      </c>
      <c r="Y81" s="241">
        <v>1437</v>
      </c>
      <c r="Z81" s="238">
        <v>0</v>
      </c>
      <c r="AA81" s="239">
        <v>0</v>
      </c>
      <c r="AB81" s="238">
        <v>0</v>
      </c>
      <c r="AC81" s="239">
        <v>0</v>
      </c>
      <c r="AD81" s="243">
        <v>297779.43</v>
      </c>
      <c r="AE81" s="244">
        <v>1435</v>
      </c>
      <c r="AF81" s="240">
        <v>7229.74</v>
      </c>
      <c r="AG81" s="242">
        <v>12</v>
      </c>
      <c r="AH81" s="243">
        <v>1485709.55</v>
      </c>
      <c r="AI81" s="244">
        <v>5219</v>
      </c>
      <c r="AJ81" s="243">
        <v>654662.81000000006</v>
      </c>
      <c r="AK81" s="244">
        <v>2848</v>
      </c>
      <c r="AL81" s="243">
        <v>594012.07999999996</v>
      </c>
      <c r="AM81" s="244">
        <v>1767</v>
      </c>
      <c r="AN81" s="245">
        <v>1492154.38</v>
      </c>
      <c r="AO81" s="244">
        <v>2566</v>
      </c>
      <c r="AP81" s="246">
        <v>0</v>
      </c>
      <c r="AQ81" s="247">
        <v>0</v>
      </c>
      <c r="AR81" s="240">
        <v>47264.5</v>
      </c>
      <c r="AS81" s="241">
        <v>379</v>
      </c>
      <c r="AT81" s="238">
        <v>1210.8699999999999</v>
      </c>
      <c r="AU81" s="239">
        <v>22</v>
      </c>
      <c r="AV81" t="s">
        <v>52</v>
      </c>
      <c r="AW81" s="270"/>
      <c r="AX81" s="270"/>
      <c r="AY81" s="270"/>
      <c r="AZ81" s="270"/>
      <c r="BA81" s="270"/>
      <c r="BB81" s="270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</row>
    <row r="82" spans="1:92">
      <c r="A82" s="2" t="s">
        <v>2983</v>
      </c>
      <c r="B82" s="238">
        <v>107535.92333333334</v>
      </c>
      <c r="C82" s="239">
        <v>0</v>
      </c>
      <c r="D82" s="240">
        <v>114213.73</v>
      </c>
      <c r="E82" s="241">
        <v>314</v>
      </c>
      <c r="F82" s="240">
        <v>56068.480000000003</v>
      </c>
      <c r="G82" s="242">
        <v>81</v>
      </c>
      <c r="H82" s="243">
        <v>501003.17</v>
      </c>
      <c r="I82" s="244">
        <v>3946</v>
      </c>
      <c r="J82" s="243">
        <v>1456351.9</v>
      </c>
      <c r="K82" s="244">
        <v>3296</v>
      </c>
      <c r="L82" s="243">
        <v>627965.54</v>
      </c>
      <c r="M82" s="241">
        <v>2575</v>
      </c>
      <c r="N82" s="240">
        <v>46672.35</v>
      </c>
      <c r="O82" s="242">
        <v>68</v>
      </c>
      <c r="P82" s="240">
        <v>67132.570000000007</v>
      </c>
      <c r="Q82" s="241">
        <v>336</v>
      </c>
      <c r="R82" s="238">
        <v>0</v>
      </c>
      <c r="S82" s="239">
        <v>0</v>
      </c>
      <c r="T82" s="240">
        <v>208460.34</v>
      </c>
      <c r="U82" s="241">
        <v>641</v>
      </c>
      <c r="V82" s="240">
        <v>39075.279999999999</v>
      </c>
      <c r="W82" s="242">
        <v>50</v>
      </c>
      <c r="X82" s="243">
        <v>469058.62</v>
      </c>
      <c r="Y82" s="241">
        <v>1857</v>
      </c>
      <c r="Z82" s="238">
        <v>69.569999999999993</v>
      </c>
      <c r="AA82" s="239">
        <v>1</v>
      </c>
      <c r="AB82" s="238">
        <v>30</v>
      </c>
      <c r="AC82" s="239">
        <v>3</v>
      </c>
      <c r="AD82" s="243">
        <v>518498.94</v>
      </c>
      <c r="AE82" s="244">
        <v>2195</v>
      </c>
      <c r="AF82" s="240">
        <v>0</v>
      </c>
      <c r="AG82" s="242">
        <v>0</v>
      </c>
      <c r="AH82" s="243">
        <v>2729196.07</v>
      </c>
      <c r="AI82" s="244">
        <v>8577</v>
      </c>
      <c r="AJ82" s="243">
        <v>787521.71</v>
      </c>
      <c r="AK82" s="244">
        <v>2911</v>
      </c>
      <c r="AL82" s="243">
        <v>1304758.67</v>
      </c>
      <c r="AM82" s="244">
        <v>3202</v>
      </c>
      <c r="AN82" s="245">
        <v>2438555.9900000002</v>
      </c>
      <c r="AO82" s="244">
        <v>3572</v>
      </c>
      <c r="AP82" s="246">
        <v>391499.01</v>
      </c>
      <c r="AQ82" s="247">
        <v>1762</v>
      </c>
      <c r="AR82" s="240">
        <v>40249.1</v>
      </c>
      <c r="AS82" s="241">
        <v>258</v>
      </c>
      <c r="AT82" s="238">
        <v>1794.09</v>
      </c>
      <c r="AU82" s="239">
        <v>18</v>
      </c>
      <c r="AV82" t="s">
        <v>52</v>
      </c>
    </row>
    <row r="83" spans="1:92">
      <c r="A83" s="2" t="s">
        <v>2985</v>
      </c>
      <c r="B83" s="238">
        <v>71093.672666666651</v>
      </c>
      <c r="C83" s="239">
        <v>0</v>
      </c>
      <c r="D83" s="240">
        <v>22595.68</v>
      </c>
      <c r="E83" s="241">
        <v>51</v>
      </c>
      <c r="F83" s="240">
        <v>7856.52</v>
      </c>
      <c r="G83" s="242">
        <v>11</v>
      </c>
      <c r="H83" s="243">
        <v>187666.42</v>
      </c>
      <c r="I83" s="244">
        <v>1047</v>
      </c>
      <c r="J83" s="243">
        <v>513351.67</v>
      </c>
      <c r="K83" s="244">
        <v>1136</v>
      </c>
      <c r="L83" s="243">
        <v>173303.99</v>
      </c>
      <c r="M83" s="241">
        <v>558</v>
      </c>
      <c r="N83" s="240">
        <v>7973.88</v>
      </c>
      <c r="O83" s="242">
        <v>17</v>
      </c>
      <c r="P83" s="240">
        <v>37409.56</v>
      </c>
      <c r="Q83" s="241">
        <v>124</v>
      </c>
      <c r="R83" s="238">
        <v>0</v>
      </c>
      <c r="S83" s="239">
        <v>0</v>
      </c>
      <c r="T83" s="240">
        <v>65576.37</v>
      </c>
      <c r="U83" s="241">
        <v>131</v>
      </c>
      <c r="V83" s="240">
        <v>23180.76</v>
      </c>
      <c r="W83" s="242">
        <v>25</v>
      </c>
      <c r="X83" s="243">
        <v>193944.46</v>
      </c>
      <c r="Y83" s="241">
        <v>585</v>
      </c>
      <c r="Z83" s="238">
        <v>0</v>
      </c>
      <c r="AA83" s="239">
        <v>0</v>
      </c>
      <c r="AB83" s="238">
        <v>0</v>
      </c>
      <c r="AC83" s="239">
        <v>0</v>
      </c>
      <c r="AD83" s="243">
        <v>124794.5</v>
      </c>
      <c r="AE83" s="244">
        <v>565</v>
      </c>
      <c r="AF83" s="240">
        <v>17802.93</v>
      </c>
      <c r="AG83" s="242">
        <v>39</v>
      </c>
      <c r="AH83" s="243">
        <v>769872.75</v>
      </c>
      <c r="AI83" s="244">
        <v>1991</v>
      </c>
      <c r="AJ83" s="243">
        <v>475199.54</v>
      </c>
      <c r="AK83" s="244">
        <v>1453</v>
      </c>
      <c r="AL83" s="243">
        <v>377214.67</v>
      </c>
      <c r="AM83" s="244">
        <v>709</v>
      </c>
      <c r="AN83" s="245">
        <v>1657610.64</v>
      </c>
      <c r="AO83" s="244">
        <v>1188</v>
      </c>
      <c r="AP83" s="246">
        <v>20</v>
      </c>
      <c r="AQ83" s="247">
        <v>1</v>
      </c>
      <c r="AR83" s="240">
        <v>15784.69</v>
      </c>
      <c r="AS83" s="241">
        <v>120</v>
      </c>
      <c r="AT83" s="238">
        <v>0</v>
      </c>
      <c r="AU83" s="239">
        <v>0</v>
      </c>
      <c r="AV83" t="s">
        <v>52</v>
      </c>
      <c r="AW83" s="270"/>
      <c r="AX83" s="270"/>
      <c r="AY83" s="270"/>
      <c r="AZ83" s="270"/>
      <c r="BA83" s="270"/>
      <c r="BB83" s="270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</row>
    <row r="84" spans="1:92">
      <c r="A84" s="2" t="s">
        <v>2817</v>
      </c>
      <c r="B84" s="238">
        <v>764.94966666666676</v>
      </c>
      <c r="C84" s="239">
        <v>0</v>
      </c>
      <c r="D84" s="240">
        <v>9918.7900000000009</v>
      </c>
      <c r="E84" s="241">
        <v>37</v>
      </c>
      <c r="F84" s="240">
        <v>11882.55</v>
      </c>
      <c r="G84" s="242">
        <v>22</v>
      </c>
      <c r="H84" s="243">
        <v>35110.239999999998</v>
      </c>
      <c r="I84" s="244">
        <v>398</v>
      </c>
      <c r="J84" s="243">
        <v>169342.01</v>
      </c>
      <c r="K84" s="244">
        <v>516</v>
      </c>
      <c r="L84" s="243">
        <v>37844.74</v>
      </c>
      <c r="M84" s="241">
        <v>233</v>
      </c>
      <c r="N84" s="240">
        <v>4133.04</v>
      </c>
      <c r="O84" s="242">
        <v>10</v>
      </c>
      <c r="P84" s="240">
        <v>86.09</v>
      </c>
      <c r="Q84" s="241">
        <v>1</v>
      </c>
      <c r="R84" s="238">
        <v>0</v>
      </c>
      <c r="S84" s="239">
        <v>0</v>
      </c>
      <c r="T84" s="240">
        <v>4199.8500000000004</v>
      </c>
      <c r="U84" s="241">
        <v>22</v>
      </c>
      <c r="V84" s="240">
        <v>3955.96</v>
      </c>
      <c r="W84" s="242">
        <v>6</v>
      </c>
      <c r="X84" s="243">
        <v>33274.089999999997</v>
      </c>
      <c r="Y84" s="241">
        <v>215</v>
      </c>
      <c r="Z84" s="238">
        <v>0</v>
      </c>
      <c r="AA84" s="239">
        <v>0</v>
      </c>
      <c r="AB84" s="238">
        <v>0</v>
      </c>
      <c r="AC84" s="239">
        <v>0</v>
      </c>
      <c r="AD84" s="243">
        <v>32104.36</v>
      </c>
      <c r="AE84" s="244">
        <v>287</v>
      </c>
      <c r="AF84" s="240">
        <v>0</v>
      </c>
      <c r="AG84" s="242">
        <v>0</v>
      </c>
      <c r="AH84" s="243">
        <v>146396.5</v>
      </c>
      <c r="AI84" s="244">
        <v>919</v>
      </c>
      <c r="AJ84" s="243">
        <v>0</v>
      </c>
      <c r="AK84" s="244">
        <v>0</v>
      </c>
      <c r="AL84" s="243">
        <v>62479.08</v>
      </c>
      <c r="AM84" s="244">
        <v>303</v>
      </c>
      <c r="AN84" s="245">
        <v>22948.49</v>
      </c>
      <c r="AO84" s="244">
        <v>198</v>
      </c>
      <c r="AP84" s="246">
        <v>0</v>
      </c>
      <c r="AQ84" s="247">
        <v>0</v>
      </c>
      <c r="AR84" s="240">
        <v>0</v>
      </c>
      <c r="AS84" s="241">
        <v>0</v>
      </c>
      <c r="AT84" s="238">
        <v>65.22</v>
      </c>
      <c r="AU84" s="239">
        <v>2</v>
      </c>
      <c r="AV84" t="s">
        <v>189</v>
      </c>
      <c r="AW84" s="270"/>
      <c r="AX84" s="270"/>
      <c r="AY84" s="270"/>
      <c r="AZ84" s="270"/>
      <c r="BA84" s="270"/>
      <c r="BB84" s="270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</row>
    <row r="85" spans="1:92">
      <c r="A85" s="2" t="s">
        <v>3084</v>
      </c>
      <c r="B85" s="238">
        <v>185.92866666666669</v>
      </c>
      <c r="C85" s="239">
        <v>0</v>
      </c>
      <c r="D85" s="240">
        <v>10204.36</v>
      </c>
      <c r="E85" s="241">
        <v>51</v>
      </c>
      <c r="F85" s="240">
        <v>2173.9</v>
      </c>
      <c r="G85" s="242">
        <v>3</v>
      </c>
      <c r="H85" s="243">
        <v>41017.089999999997</v>
      </c>
      <c r="I85" s="244">
        <v>375</v>
      </c>
      <c r="J85" s="243">
        <v>190152.72</v>
      </c>
      <c r="K85" s="244">
        <v>507</v>
      </c>
      <c r="L85" s="243">
        <v>34102.29</v>
      </c>
      <c r="M85" s="241">
        <v>175</v>
      </c>
      <c r="N85" s="240">
        <v>1391.3</v>
      </c>
      <c r="O85" s="242">
        <v>2</v>
      </c>
      <c r="P85" s="240">
        <v>86.09</v>
      </c>
      <c r="Q85" s="241">
        <v>1</v>
      </c>
      <c r="R85" s="238">
        <v>0</v>
      </c>
      <c r="S85" s="239">
        <v>0</v>
      </c>
      <c r="T85" s="240">
        <v>4417.42</v>
      </c>
      <c r="U85" s="241">
        <v>27</v>
      </c>
      <c r="V85" s="240">
        <v>0</v>
      </c>
      <c r="W85" s="242">
        <v>0</v>
      </c>
      <c r="X85" s="243">
        <v>59799.61</v>
      </c>
      <c r="Y85" s="241">
        <v>334</v>
      </c>
      <c r="Z85" s="238">
        <v>0</v>
      </c>
      <c r="AA85" s="239">
        <v>0</v>
      </c>
      <c r="AB85" s="238">
        <v>0</v>
      </c>
      <c r="AC85" s="239">
        <v>0</v>
      </c>
      <c r="AD85" s="243">
        <v>59122.32</v>
      </c>
      <c r="AE85" s="244">
        <v>331</v>
      </c>
      <c r="AF85" s="240">
        <v>0</v>
      </c>
      <c r="AG85" s="242">
        <v>0</v>
      </c>
      <c r="AH85" s="243">
        <v>247798.35</v>
      </c>
      <c r="AI85" s="244">
        <v>1069</v>
      </c>
      <c r="AJ85" s="243">
        <v>390.98</v>
      </c>
      <c r="AK85" s="244">
        <v>2</v>
      </c>
      <c r="AL85" s="243">
        <v>106926.2</v>
      </c>
      <c r="AM85" s="244">
        <v>491</v>
      </c>
      <c r="AN85" s="245">
        <v>5186.88</v>
      </c>
      <c r="AO85" s="244">
        <v>37</v>
      </c>
      <c r="AP85" s="246">
        <v>0</v>
      </c>
      <c r="AQ85" s="247">
        <v>0</v>
      </c>
      <c r="AR85" s="240">
        <v>2612.19</v>
      </c>
      <c r="AS85" s="241">
        <v>25</v>
      </c>
      <c r="AT85" s="238">
        <v>0</v>
      </c>
      <c r="AU85" s="239">
        <v>0</v>
      </c>
      <c r="AV85" t="s">
        <v>159</v>
      </c>
      <c r="AW85" s="270"/>
      <c r="AX85" s="270"/>
      <c r="AY85" s="270"/>
      <c r="AZ85" s="270"/>
      <c r="BA85" s="270"/>
      <c r="BB85" s="270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</row>
    <row r="86" spans="1:92">
      <c r="A86" s="2" t="s">
        <v>3100</v>
      </c>
      <c r="B86" s="238">
        <v>6341.5150000000003</v>
      </c>
      <c r="C86" s="239">
        <v>0</v>
      </c>
      <c r="D86" s="240">
        <v>8717.35</v>
      </c>
      <c r="E86" s="241">
        <v>33</v>
      </c>
      <c r="F86" s="240">
        <v>1434.78</v>
      </c>
      <c r="G86" s="242">
        <v>2</v>
      </c>
      <c r="H86" s="243">
        <v>17603.71</v>
      </c>
      <c r="I86" s="244">
        <v>297</v>
      </c>
      <c r="J86" s="243">
        <v>162392.10999999999</v>
      </c>
      <c r="K86" s="244">
        <v>457</v>
      </c>
      <c r="L86" s="243">
        <v>11688.72</v>
      </c>
      <c r="M86" s="241">
        <v>145</v>
      </c>
      <c r="N86" s="240">
        <v>5877.38</v>
      </c>
      <c r="O86" s="242">
        <v>7</v>
      </c>
      <c r="P86" s="240">
        <v>4765.1400000000003</v>
      </c>
      <c r="Q86" s="241">
        <v>34</v>
      </c>
      <c r="R86" s="238">
        <v>0</v>
      </c>
      <c r="S86" s="239">
        <v>0</v>
      </c>
      <c r="T86" s="240">
        <v>7511.78</v>
      </c>
      <c r="U86" s="241">
        <v>36</v>
      </c>
      <c r="V86" s="240">
        <v>11475.5</v>
      </c>
      <c r="W86" s="242">
        <v>19</v>
      </c>
      <c r="X86" s="243">
        <v>21120.89</v>
      </c>
      <c r="Y86" s="241">
        <v>161</v>
      </c>
      <c r="Z86" s="238">
        <v>0</v>
      </c>
      <c r="AA86" s="239">
        <v>0</v>
      </c>
      <c r="AB86" s="238">
        <v>0</v>
      </c>
      <c r="AC86" s="239">
        <v>0</v>
      </c>
      <c r="AD86" s="243">
        <v>27251.39</v>
      </c>
      <c r="AE86" s="244">
        <v>151</v>
      </c>
      <c r="AF86" s="240">
        <v>0</v>
      </c>
      <c r="AG86" s="242">
        <v>0</v>
      </c>
      <c r="AH86" s="243">
        <v>88898.72</v>
      </c>
      <c r="AI86" s="244">
        <v>868</v>
      </c>
      <c r="AJ86" s="243">
        <v>0</v>
      </c>
      <c r="AK86" s="244">
        <v>0</v>
      </c>
      <c r="AL86" s="243">
        <v>48910.66</v>
      </c>
      <c r="AM86" s="244">
        <v>256</v>
      </c>
      <c r="AN86" s="245">
        <v>190245.45</v>
      </c>
      <c r="AO86" s="244">
        <v>303</v>
      </c>
      <c r="AP86" s="246">
        <v>0</v>
      </c>
      <c r="AQ86" s="247">
        <v>0</v>
      </c>
      <c r="AR86" s="240">
        <v>224.35</v>
      </c>
      <c r="AS86" s="241">
        <v>3</v>
      </c>
      <c r="AT86" s="238">
        <v>0</v>
      </c>
      <c r="AU86" s="239">
        <v>0</v>
      </c>
      <c r="AV86" t="s">
        <v>389</v>
      </c>
      <c r="AW86" s="270"/>
      <c r="AX86" s="270"/>
      <c r="AY86" s="270"/>
      <c r="AZ86" s="270"/>
      <c r="BA86" s="270"/>
      <c r="BB86" s="270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</row>
    <row r="87" spans="1:92">
      <c r="A87" s="2" t="s">
        <v>2886</v>
      </c>
      <c r="B87" s="238">
        <v>815.93166666666673</v>
      </c>
      <c r="C87" s="239">
        <v>0</v>
      </c>
      <c r="D87" s="240">
        <v>5178.2700000000004</v>
      </c>
      <c r="E87" s="241">
        <v>27</v>
      </c>
      <c r="F87" s="240">
        <v>10399.98</v>
      </c>
      <c r="G87" s="242">
        <v>17</v>
      </c>
      <c r="H87" s="243">
        <v>35715.269999999997</v>
      </c>
      <c r="I87" s="244">
        <v>318</v>
      </c>
      <c r="J87" s="243">
        <v>243362.74</v>
      </c>
      <c r="K87" s="244">
        <v>584</v>
      </c>
      <c r="L87" s="243">
        <v>36210.019999999997</v>
      </c>
      <c r="M87" s="241">
        <v>235</v>
      </c>
      <c r="N87" s="240">
        <v>0</v>
      </c>
      <c r="O87" s="242">
        <v>0</v>
      </c>
      <c r="P87" s="240">
        <v>0</v>
      </c>
      <c r="Q87" s="241">
        <v>0</v>
      </c>
      <c r="R87" s="238">
        <v>0</v>
      </c>
      <c r="S87" s="239">
        <v>0</v>
      </c>
      <c r="T87" s="240">
        <v>346.09</v>
      </c>
      <c r="U87" s="241">
        <v>1</v>
      </c>
      <c r="V87" s="240">
        <v>0</v>
      </c>
      <c r="W87" s="242">
        <v>0</v>
      </c>
      <c r="X87" s="243">
        <v>49915.65</v>
      </c>
      <c r="Y87" s="241">
        <v>289</v>
      </c>
      <c r="Z87" s="238">
        <v>0</v>
      </c>
      <c r="AA87" s="239">
        <v>0</v>
      </c>
      <c r="AB87" s="238">
        <v>0</v>
      </c>
      <c r="AC87" s="239">
        <v>0</v>
      </c>
      <c r="AD87" s="243">
        <v>41448.92</v>
      </c>
      <c r="AE87" s="244">
        <v>293</v>
      </c>
      <c r="AF87" s="240">
        <v>0</v>
      </c>
      <c r="AG87" s="242">
        <v>0</v>
      </c>
      <c r="AH87" s="243">
        <v>128756.63</v>
      </c>
      <c r="AI87" s="244">
        <v>742</v>
      </c>
      <c r="AJ87" s="243">
        <v>0</v>
      </c>
      <c r="AK87" s="244">
        <v>0</v>
      </c>
      <c r="AL87" s="243">
        <v>69441.570000000007</v>
      </c>
      <c r="AM87" s="244">
        <v>330</v>
      </c>
      <c r="AN87" s="245">
        <v>24477.95</v>
      </c>
      <c r="AO87" s="244">
        <v>177</v>
      </c>
      <c r="AP87" s="246">
        <v>0</v>
      </c>
      <c r="AQ87" s="247">
        <v>0</v>
      </c>
      <c r="AR87" s="240">
        <v>0</v>
      </c>
      <c r="AS87" s="241">
        <v>0</v>
      </c>
      <c r="AT87" s="238">
        <v>0</v>
      </c>
      <c r="AU87" s="239">
        <v>0</v>
      </c>
      <c r="AV87" t="s">
        <v>195</v>
      </c>
      <c r="AW87" s="270"/>
      <c r="AX87" s="270"/>
      <c r="AY87" s="270"/>
      <c r="AZ87" s="270"/>
      <c r="BA87" s="270"/>
      <c r="BB87" s="270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</row>
    <row r="88" spans="1:92">
      <c r="A88" s="2" t="s">
        <v>2965</v>
      </c>
      <c r="B88" s="238">
        <v>513.54999999999995</v>
      </c>
      <c r="C88" s="239">
        <v>0</v>
      </c>
      <c r="D88" s="240">
        <v>35123.449999999997</v>
      </c>
      <c r="E88" s="241">
        <v>150</v>
      </c>
      <c r="F88" s="240">
        <v>16221.73</v>
      </c>
      <c r="G88" s="242">
        <v>27</v>
      </c>
      <c r="H88" s="243">
        <v>103293.64</v>
      </c>
      <c r="I88" s="244">
        <v>1022</v>
      </c>
      <c r="J88" s="243">
        <v>370431.04</v>
      </c>
      <c r="K88" s="244">
        <v>917</v>
      </c>
      <c r="L88" s="243">
        <v>99714.81</v>
      </c>
      <c r="M88" s="241">
        <v>441</v>
      </c>
      <c r="N88" s="240">
        <v>6532.19</v>
      </c>
      <c r="O88" s="242">
        <v>24</v>
      </c>
      <c r="P88" s="240">
        <v>38169.440000000002</v>
      </c>
      <c r="Q88" s="241">
        <v>207</v>
      </c>
      <c r="R88" s="238">
        <v>0</v>
      </c>
      <c r="S88" s="239">
        <v>0</v>
      </c>
      <c r="T88" s="240">
        <v>63373.599999999999</v>
      </c>
      <c r="U88" s="241">
        <v>238</v>
      </c>
      <c r="V88" s="240">
        <v>35850.629999999997</v>
      </c>
      <c r="W88" s="242">
        <v>49</v>
      </c>
      <c r="X88" s="243">
        <v>187642.85</v>
      </c>
      <c r="Y88" s="241">
        <v>921</v>
      </c>
      <c r="Z88" s="238">
        <v>0</v>
      </c>
      <c r="AA88" s="239">
        <v>0</v>
      </c>
      <c r="AB88" s="238">
        <v>0</v>
      </c>
      <c r="AC88" s="239">
        <v>0</v>
      </c>
      <c r="AD88" s="243">
        <v>140370.51</v>
      </c>
      <c r="AE88" s="244">
        <v>813</v>
      </c>
      <c r="AF88" s="240">
        <v>0</v>
      </c>
      <c r="AG88" s="242">
        <v>0</v>
      </c>
      <c r="AH88" s="243">
        <v>656454.12</v>
      </c>
      <c r="AI88" s="244">
        <v>2778</v>
      </c>
      <c r="AJ88" s="243">
        <v>120</v>
      </c>
      <c r="AK88" s="244">
        <v>1</v>
      </c>
      <c r="AL88" s="243">
        <v>375217.94</v>
      </c>
      <c r="AM88" s="244">
        <v>1276</v>
      </c>
      <c r="AN88" s="245">
        <v>15286.5</v>
      </c>
      <c r="AO88" s="244">
        <v>111</v>
      </c>
      <c r="AP88" s="246">
        <v>0</v>
      </c>
      <c r="AQ88" s="247">
        <v>0</v>
      </c>
      <c r="AR88" s="240">
        <v>12153.02</v>
      </c>
      <c r="AS88" s="241">
        <v>88</v>
      </c>
      <c r="AT88" s="238">
        <v>0</v>
      </c>
      <c r="AU88" s="239">
        <v>0</v>
      </c>
      <c r="AV88" t="s">
        <v>52</v>
      </c>
      <c r="AW88" s="270"/>
      <c r="AX88" s="270"/>
      <c r="AY88" s="270"/>
      <c r="AZ88" s="270"/>
      <c r="BA88" s="270"/>
      <c r="BB88" s="270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</row>
    <row r="89" spans="1:92">
      <c r="A89" s="2" t="s">
        <v>3058</v>
      </c>
      <c r="B89" s="238">
        <v>314.16833333333329</v>
      </c>
      <c r="C89" s="239">
        <v>0</v>
      </c>
      <c r="D89" s="240">
        <v>12322.93</v>
      </c>
      <c r="E89" s="241">
        <v>54</v>
      </c>
      <c r="F89" s="240">
        <v>8534.24</v>
      </c>
      <c r="G89" s="242">
        <v>11</v>
      </c>
      <c r="H89" s="243">
        <v>55702.7</v>
      </c>
      <c r="I89" s="244">
        <v>634</v>
      </c>
      <c r="J89" s="243">
        <v>158087.53</v>
      </c>
      <c r="K89" s="244">
        <v>423</v>
      </c>
      <c r="L89" s="243">
        <v>32857.03</v>
      </c>
      <c r="M89" s="241">
        <v>252</v>
      </c>
      <c r="N89" s="240">
        <v>7706.95</v>
      </c>
      <c r="O89" s="242">
        <v>36</v>
      </c>
      <c r="P89" s="240">
        <v>5132.9399999999996</v>
      </c>
      <c r="Q89" s="241">
        <v>47</v>
      </c>
      <c r="R89" s="238">
        <v>0</v>
      </c>
      <c r="S89" s="239">
        <v>0</v>
      </c>
      <c r="T89" s="240">
        <v>32154.69</v>
      </c>
      <c r="U89" s="241">
        <v>148</v>
      </c>
      <c r="V89" s="240">
        <v>16788.759999999998</v>
      </c>
      <c r="W89" s="242">
        <v>24</v>
      </c>
      <c r="X89" s="243">
        <v>71034.929999999993</v>
      </c>
      <c r="Y89" s="241">
        <v>376</v>
      </c>
      <c r="Z89" s="238">
        <v>0</v>
      </c>
      <c r="AA89" s="239">
        <v>0</v>
      </c>
      <c r="AB89" s="238">
        <v>0</v>
      </c>
      <c r="AC89" s="239">
        <v>0</v>
      </c>
      <c r="AD89" s="243">
        <v>45294.32</v>
      </c>
      <c r="AE89" s="244">
        <v>370</v>
      </c>
      <c r="AF89" s="240">
        <v>0</v>
      </c>
      <c r="AG89" s="242">
        <v>0</v>
      </c>
      <c r="AH89" s="243">
        <v>297056.96999999997</v>
      </c>
      <c r="AI89" s="244">
        <v>1692</v>
      </c>
      <c r="AJ89" s="243">
        <v>854.25</v>
      </c>
      <c r="AK89" s="244">
        <v>2</v>
      </c>
      <c r="AL89" s="243">
        <v>121829.86</v>
      </c>
      <c r="AM89" s="244">
        <v>520</v>
      </c>
      <c r="AN89" s="245">
        <v>8570.7999999999993</v>
      </c>
      <c r="AO89" s="244">
        <v>80</v>
      </c>
      <c r="AP89" s="246">
        <v>0</v>
      </c>
      <c r="AQ89" s="247">
        <v>0</v>
      </c>
      <c r="AR89" s="240">
        <v>995.64</v>
      </c>
      <c r="AS89" s="241">
        <v>9</v>
      </c>
      <c r="AT89" s="238">
        <v>0</v>
      </c>
      <c r="AU89" s="239">
        <v>0</v>
      </c>
      <c r="AV89" t="s">
        <v>159</v>
      </c>
      <c r="AW89" s="270"/>
      <c r="AX89" s="270"/>
      <c r="AY89" s="270"/>
      <c r="AZ89" s="270"/>
      <c r="BA89" s="270"/>
      <c r="BB89" s="270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</row>
    <row r="90" spans="1:92">
      <c r="A90" s="2" t="s">
        <v>3177</v>
      </c>
      <c r="B90" s="238">
        <v>13985.53</v>
      </c>
      <c r="C90" s="239">
        <v>0</v>
      </c>
      <c r="D90" s="240">
        <v>22651.14</v>
      </c>
      <c r="E90" s="241">
        <v>81</v>
      </c>
      <c r="F90" s="240">
        <v>2217.39</v>
      </c>
      <c r="G90" s="242">
        <v>4</v>
      </c>
      <c r="H90" s="243">
        <v>79572.53</v>
      </c>
      <c r="I90" s="244">
        <v>581</v>
      </c>
      <c r="J90" s="243">
        <v>392115.07</v>
      </c>
      <c r="K90" s="244">
        <v>882</v>
      </c>
      <c r="L90" s="243">
        <v>67454.350000000006</v>
      </c>
      <c r="M90" s="241">
        <v>371</v>
      </c>
      <c r="N90" s="240">
        <v>31552.639999999999</v>
      </c>
      <c r="O90" s="242">
        <v>49</v>
      </c>
      <c r="P90" s="240">
        <v>19233.439999999999</v>
      </c>
      <c r="Q90" s="241">
        <v>126</v>
      </c>
      <c r="R90" s="238">
        <v>0</v>
      </c>
      <c r="S90" s="239">
        <v>0</v>
      </c>
      <c r="T90" s="240">
        <v>28158.66</v>
      </c>
      <c r="U90" s="241">
        <v>150</v>
      </c>
      <c r="V90" s="240">
        <v>9474.34</v>
      </c>
      <c r="W90" s="242">
        <v>19</v>
      </c>
      <c r="X90" s="243">
        <v>152127.73000000001</v>
      </c>
      <c r="Y90" s="241">
        <v>661</v>
      </c>
      <c r="Z90" s="238">
        <v>0</v>
      </c>
      <c r="AA90" s="239">
        <v>0</v>
      </c>
      <c r="AB90" s="238">
        <v>0</v>
      </c>
      <c r="AC90" s="239">
        <v>0</v>
      </c>
      <c r="AD90" s="243">
        <v>90391.67</v>
      </c>
      <c r="AE90" s="244">
        <v>425</v>
      </c>
      <c r="AF90" s="240">
        <v>0</v>
      </c>
      <c r="AG90" s="242">
        <v>0</v>
      </c>
      <c r="AH90" s="243">
        <v>376734.58</v>
      </c>
      <c r="AI90" s="244">
        <v>1584</v>
      </c>
      <c r="AJ90" s="243">
        <v>98095.89</v>
      </c>
      <c r="AK90" s="244">
        <v>397</v>
      </c>
      <c r="AL90" s="243">
        <v>209664.98</v>
      </c>
      <c r="AM90" s="244">
        <v>759</v>
      </c>
      <c r="AN90" s="245">
        <v>321470.01</v>
      </c>
      <c r="AO90" s="244">
        <v>458</v>
      </c>
      <c r="AP90" s="246">
        <v>0</v>
      </c>
      <c r="AQ90" s="247">
        <v>0</v>
      </c>
      <c r="AR90" s="240">
        <v>10099.129999999999</v>
      </c>
      <c r="AS90" s="241">
        <v>83</v>
      </c>
      <c r="AT90" s="238">
        <v>650</v>
      </c>
      <c r="AU90" s="239">
        <v>3</v>
      </c>
      <c r="AV90" t="s">
        <v>389</v>
      </c>
      <c r="AW90" s="270"/>
      <c r="AX90" s="270"/>
      <c r="AY90" s="270"/>
      <c r="AZ90" s="270"/>
      <c r="BA90" s="270"/>
      <c r="BB90" s="27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</row>
    <row r="91" spans="1:92">
      <c r="A91" s="2" t="s">
        <v>3179</v>
      </c>
      <c r="B91" s="238">
        <v>1321.2550000000001</v>
      </c>
      <c r="C91" s="239">
        <v>0</v>
      </c>
      <c r="D91" s="240">
        <v>19009.04</v>
      </c>
      <c r="E91" s="241">
        <v>66</v>
      </c>
      <c r="F91" s="240">
        <v>7221.57</v>
      </c>
      <c r="G91" s="242">
        <v>11</v>
      </c>
      <c r="H91" s="243">
        <v>70967.97</v>
      </c>
      <c r="I91" s="244">
        <v>758</v>
      </c>
      <c r="J91" s="243">
        <v>324785.13</v>
      </c>
      <c r="K91" s="244">
        <v>616</v>
      </c>
      <c r="L91" s="243">
        <v>56374.85</v>
      </c>
      <c r="M91" s="241">
        <v>339</v>
      </c>
      <c r="N91" s="240">
        <v>6113</v>
      </c>
      <c r="O91" s="242">
        <v>18</v>
      </c>
      <c r="P91" s="240">
        <v>1396.54</v>
      </c>
      <c r="Q91" s="241">
        <v>9</v>
      </c>
      <c r="R91" s="238">
        <v>0</v>
      </c>
      <c r="S91" s="239">
        <v>0</v>
      </c>
      <c r="T91" s="240">
        <v>8355.2000000000007</v>
      </c>
      <c r="U91" s="241">
        <v>60</v>
      </c>
      <c r="V91" s="240">
        <v>4288.82</v>
      </c>
      <c r="W91" s="242">
        <v>6</v>
      </c>
      <c r="X91" s="243">
        <v>93098.45</v>
      </c>
      <c r="Y91" s="241">
        <v>422</v>
      </c>
      <c r="Z91" s="238">
        <v>0</v>
      </c>
      <c r="AA91" s="239">
        <v>0</v>
      </c>
      <c r="AB91" s="238">
        <v>0</v>
      </c>
      <c r="AC91" s="239">
        <v>0</v>
      </c>
      <c r="AD91" s="243">
        <v>65973.87</v>
      </c>
      <c r="AE91" s="244">
        <v>373</v>
      </c>
      <c r="AF91" s="240">
        <v>0</v>
      </c>
      <c r="AG91" s="242">
        <v>0</v>
      </c>
      <c r="AH91" s="243">
        <v>301311.09000000003</v>
      </c>
      <c r="AI91" s="244">
        <v>1586</v>
      </c>
      <c r="AJ91" s="243">
        <v>0</v>
      </c>
      <c r="AK91" s="244">
        <v>0</v>
      </c>
      <c r="AL91" s="243">
        <v>128077.49</v>
      </c>
      <c r="AM91" s="244">
        <v>576</v>
      </c>
      <c r="AN91" s="245">
        <v>39637.65</v>
      </c>
      <c r="AO91" s="244">
        <v>140</v>
      </c>
      <c r="AP91" s="246">
        <v>0</v>
      </c>
      <c r="AQ91" s="247">
        <v>0</v>
      </c>
      <c r="AR91" s="240">
        <v>853.92</v>
      </c>
      <c r="AS91" s="241">
        <v>9</v>
      </c>
      <c r="AT91" s="238">
        <v>0</v>
      </c>
      <c r="AU91" s="239">
        <v>0</v>
      </c>
      <c r="AV91" t="s">
        <v>389</v>
      </c>
      <c r="AW91" s="270"/>
      <c r="AX91" s="270"/>
      <c r="AY91" s="270"/>
      <c r="AZ91" s="270"/>
      <c r="BA91" s="270"/>
      <c r="BB91" s="270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</row>
    <row r="92" spans="1:92">
      <c r="A92" s="2" t="s">
        <v>3152</v>
      </c>
      <c r="B92" s="238">
        <v>0</v>
      </c>
      <c r="C92" s="239">
        <v>0</v>
      </c>
      <c r="D92" s="240">
        <v>678.26</v>
      </c>
      <c r="E92" s="241">
        <v>5</v>
      </c>
      <c r="F92" s="240">
        <v>0</v>
      </c>
      <c r="G92" s="242">
        <v>0</v>
      </c>
      <c r="H92" s="243">
        <v>2167.6</v>
      </c>
      <c r="I92" s="244">
        <v>29</v>
      </c>
      <c r="J92" s="243">
        <v>17457.25</v>
      </c>
      <c r="K92" s="244">
        <v>69</v>
      </c>
      <c r="L92" s="243">
        <v>8826.01</v>
      </c>
      <c r="M92" s="241">
        <v>50</v>
      </c>
      <c r="N92" s="240">
        <v>0</v>
      </c>
      <c r="O92" s="242">
        <v>0</v>
      </c>
      <c r="P92" s="240">
        <v>0</v>
      </c>
      <c r="Q92" s="241">
        <v>0</v>
      </c>
      <c r="R92" s="238">
        <v>0</v>
      </c>
      <c r="S92" s="239">
        <v>0</v>
      </c>
      <c r="T92" s="240">
        <v>11089.56</v>
      </c>
      <c r="U92" s="241">
        <v>36</v>
      </c>
      <c r="V92" s="240">
        <v>4122.76</v>
      </c>
      <c r="W92" s="242">
        <v>5</v>
      </c>
      <c r="X92" s="243">
        <v>7907.36</v>
      </c>
      <c r="Y92" s="241">
        <v>56</v>
      </c>
      <c r="Z92" s="238">
        <v>0</v>
      </c>
      <c r="AA92" s="239">
        <v>0</v>
      </c>
      <c r="AB92" s="238">
        <v>0</v>
      </c>
      <c r="AC92" s="239">
        <v>0</v>
      </c>
      <c r="AD92" s="243">
        <v>3419.32</v>
      </c>
      <c r="AE92" s="244">
        <v>25</v>
      </c>
      <c r="AF92" s="240">
        <v>0</v>
      </c>
      <c r="AG92" s="242">
        <v>0</v>
      </c>
      <c r="AH92" s="243">
        <v>42610.92</v>
      </c>
      <c r="AI92" s="244">
        <v>163</v>
      </c>
      <c r="AJ92" s="243">
        <v>0</v>
      </c>
      <c r="AK92" s="244">
        <v>0</v>
      </c>
      <c r="AL92" s="243">
        <v>21551.41</v>
      </c>
      <c r="AM92" s="244">
        <v>100</v>
      </c>
      <c r="AN92" s="245">
        <v>0</v>
      </c>
      <c r="AO92" s="244">
        <v>0</v>
      </c>
      <c r="AP92" s="246">
        <v>0</v>
      </c>
      <c r="AQ92" s="247">
        <v>0</v>
      </c>
      <c r="AR92" s="240">
        <v>0</v>
      </c>
      <c r="AS92" s="241">
        <v>0</v>
      </c>
      <c r="AT92" s="238">
        <v>0</v>
      </c>
      <c r="AU92" s="239">
        <v>0</v>
      </c>
      <c r="AV92" t="s">
        <v>195</v>
      </c>
      <c r="AW92" s="270"/>
      <c r="AX92" s="270"/>
      <c r="AY92" s="270"/>
      <c r="AZ92" s="270"/>
      <c r="BA92" s="270"/>
      <c r="BB92" s="270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</row>
    <row r="93" spans="1:92">
      <c r="A93" s="2" t="s">
        <v>3061</v>
      </c>
      <c r="B93" s="238">
        <v>436.71699999999998</v>
      </c>
      <c r="C93" s="239">
        <v>0</v>
      </c>
      <c r="D93" s="240">
        <v>14564.35</v>
      </c>
      <c r="E93" s="241">
        <v>53</v>
      </c>
      <c r="F93" s="240">
        <v>13733.86</v>
      </c>
      <c r="G93" s="242">
        <v>24</v>
      </c>
      <c r="H93" s="243">
        <v>55035.42</v>
      </c>
      <c r="I93" s="244">
        <v>588</v>
      </c>
      <c r="J93" s="243">
        <v>210401.37</v>
      </c>
      <c r="K93" s="244">
        <v>511</v>
      </c>
      <c r="L93" s="243">
        <v>52414.43</v>
      </c>
      <c r="M93" s="241">
        <v>433</v>
      </c>
      <c r="N93" s="240">
        <v>5316.68</v>
      </c>
      <c r="O93" s="242">
        <v>9</v>
      </c>
      <c r="P93" s="240">
        <v>86.09</v>
      </c>
      <c r="Q93" s="241">
        <v>1</v>
      </c>
      <c r="R93" s="238">
        <v>0</v>
      </c>
      <c r="S93" s="239">
        <v>0</v>
      </c>
      <c r="T93" s="240">
        <v>20888.759999999998</v>
      </c>
      <c r="U93" s="241">
        <v>125</v>
      </c>
      <c r="V93" s="240">
        <v>10544.44</v>
      </c>
      <c r="W93" s="242">
        <v>13</v>
      </c>
      <c r="X93" s="243">
        <v>86929.43</v>
      </c>
      <c r="Y93" s="241">
        <v>460</v>
      </c>
      <c r="Z93" s="238">
        <v>0</v>
      </c>
      <c r="AA93" s="239">
        <v>0</v>
      </c>
      <c r="AB93" s="238">
        <v>0</v>
      </c>
      <c r="AC93" s="239">
        <v>0</v>
      </c>
      <c r="AD93" s="243">
        <v>61330.8</v>
      </c>
      <c r="AE93" s="244">
        <v>420</v>
      </c>
      <c r="AF93" s="240">
        <v>0</v>
      </c>
      <c r="AG93" s="242">
        <v>0</v>
      </c>
      <c r="AH93" s="243">
        <v>304256.75</v>
      </c>
      <c r="AI93" s="244">
        <v>1473</v>
      </c>
      <c r="AJ93" s="243">
        <v>0</v>
      </c>
      <c r="AK93" s="244">
        <v>0</v>
      </c>
      <c r="AL93" s="243">
        <v>153428.26999999999</v>
      </c>
      <c r="AM93" s="244">
        <v>655</v>
      </c>
      <c r="AN93" s="245">
        <v>13101.51</v>
      </c>
      <c r="AO93" s="244">
        <v>98</v>
      </c>
      <c r="AP93" s="246">
        <v>0</v>
      </c>
      <c r="AQ93" s="247">
        <v>0</v>
      </c>
      <c r="AR93" s="240">
        <v>568.69000000000005</v>
      </c>
      <c r="AS93" s="241">
        <v>9</v>
      </c>
      <c r="AT93" s="238">
        <v>0</v>
      </c>
      <c r="AU93" s="239">
        <v>0</v>
      </c>
      <c r="AV93" t="s">
        <v>159</v>
      </c>
      <c r="AW93" s="270"/>
      <c r="AX93" s="270"/>
      <c r="AY93" s="270"/>
      <c r="AZ93" s="270"/>
      <c r="BA93" s="270"/>
      <c r="BB93" s="270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</row>
    <row r="94" spans="1:92">
      <c r="A94" s="2" t="s">
        <v>3023</v>
      </c>
      <c r="B94" s="238">
        <v>2288.7139999999999</v>
      </c>
      <c r="C94" s="239">
        <v>0</v>
      </c>
      <c r="D94" s="240">
        <v>17449.52</v>
      </c>
      <c r="E94" s="241">
        <v>77</v>
      </c>
      <c r="F94" s="240">
        <v>15908.63</v>
      </c>
      <c r="G94" s="242">
        <v>32</v>
      </c>
      <c r="H94" s="243">
        <v>90827.82</v>
      </c>
      <c r="I94" s="244">
        <v>726</v>
      </c>
      <c r="J94" s="243">
        <v>320826.07</v>
      </c>
      <c r="K94" s="244">
        <v>897</v>
      </c>
      <c r="L94" s="243">
        <v>131900.48000000001</v>
      </c>
      <c r="M94" s="241">
        <v>517</v>
      </c>
      <c r="N94" s="240">
        <v>10719.98</v>
      </c>
      <c r="O94" s="242">
        <v>13</v>
      </c>
      <c r="P94" s="240">
        <v>19359.25</v>
      </c>
      <c r="Q94" s="241">
        <v>88</v>
      </c>
      <c r="R94" s="238">
        <v>0</v>
      </c>
      <c r="S94" s="239">
        <v>0</v>
      </c>
      <c r="T94" s="240">
        <v>27291.09</v>
      </c>
      <c r="U94" s="241">
        <v>94</v>
      </c>
      <c r="V94" s="240">
        <v>10610.37</v>
      </c>
      <c r="W94" s="242">
        <v>14</v>
      </c>
      <c r="X94" s="243">
        <v>117372.85</v>
      </c>
      <c r="Y94" s="241">
        <v>559</v>
      </c>
      <c r="Z94" s="238">
        <v>0</v>
      </c>
      <c r="AA94" s="239">
        <v>0</v>
      </c>
      <c r="AB94" s="238">
        <v>0</v>
      </c>
      <c r="AC94" s="239">
        <v>0</v>
      </c>
      <c r="AD94" s="243">
        <v>98873.44</v>
      </c>
      <c r="AE94" s="244">
        <v>621</v>
      </c>
      <c r="AF94" s="240">
        <v>0</v>
      </c>
      <c r="AG94" s="242">
        <v>0</v>
      </c>
      <c r="AH94" s="243">
        <v>552089.73</v>
      </c>
      <c r="AI94" s="244">
        <v>2201</v>
      </c>
      <c r="AJ94" s="243">
        <v>26511.49</v>
      </c>
      <c r="AK94" s="244">
        <v>95</v>
      </c>
      <c r="AL94" s="243">
        <v>178272.65</v>
      </c>
      <c r="AM94" s="244">
        <v>717</v>
      </c>
      <c r="AN94" s="245">
        <v>42149.93</v>
      </c>
      <c r="AO94" s="244">
        <v>195</v>
      </c>
      <c r="AP94" s="246">
        <v>0</v>
      </c>
      <c r="AQ94" s="247">
        <v>0</v>
      </c>
      <c r="AR94" s="240">
        <v>7224.41</v>
      </c>
      <c r="AS94" s="241">
        <v>73</v>
      </c>
      <c r="AT94" s="238">
        <v>0</v>
      </c>
      <c r="AU94" s="239">
        <v>0</v>
      </c>
      <c r="AV94" t="s">
        <v>195</v>
      </c>
      <c r="AW94" s="270"/>
      <c r="AX94" s="270"/>
      <c r="AY94" s="270"/>
      <c r="AZ94" s="270"/>
      <c r="BA94" s="270"/>
      <c r="BB94" s="270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</row>
    <row r="95" spans="1:92">
      <c r="A95" s="2" t="s">
        <v>2967</v>
      </c>
      <c r="B95" s="238">
        <v>1726.3703333333333</v>
      </c>
      <c r="C95" s="239">
        <v>0</v>
      </c>
      <c r="D95" s="240">
        <v>8908.7199999999993</v>
      </c>
      <c r="E95" s="241">
        <v>29</v>
      </c>
      <c r="F95" s="240">
        <v>9239.1200000000008</v>
      </c>
      <c r="G95" s="242">
        <v>14</v>
      </c>
      <c r="H95" s="243">
        <v>52942.51</v>
      </c>
      <c r="I95" s="244">
        <v>533</v>
      </c>
      <c r="J95" s="243">
        <v>267144.96999999997</v>
      </c>
      <c r="K95" s="244">
        <v>655</v>
      </c>
      <c r="L95" s="243">
        <v>56236.56</v>
      </c>
      <c r="M95" s="241">
        <v>253</v>
      </c>
      <c r="N95" s="240">
        <v>4129.57</v>
      </c>
      <c r="O95" s="242">
        <v>1</v>
      </c>
      <c r="P95" s="240">
        <v>0</v>
      </c>
      <c r="Q95" s="241">
        <v>0</v>
      </c>
      <c r="R95" s="238">
        <v>0</v>
      </c>
      <c r="S95" s="239">
        <v>0</v>
      </c>
      <c r="T95" s="240">
        <v>0</v>
      </c>
      <c r="U95" s="241">
        <v>0</v>
      </c>
      <c r="V95" s="240">
        <v>0</v>
      </c>
      <c r="W95" s="242">
        <v>0</v>
      </c>
      <c r="X95" s="243">
        <v>52362.14</v>
      </c>
      <c r="Y95" s="241">
        <v>272</v>
      </c>
      <c r="Z95" s="238">
        <v>0</v>
      </c>
      <c r="AA95" s="239">
        <v>0</v>
      </c>
      <c r="AB95" s="238">
        <v>0</v>
      </c>
      <c r="AC95" s="239">
        <v>0</v>
      </c>
      <c r="AD95" s="243">
        <v>49758.39</v>
      </c>
      <c r="AE95" s="244">
        <v>337</v>
      </c>
      <c r="AF95" s="240">
        <v>0</v>
      </c>
      <c r="AG95" s="242">
        <v>0</v>
      </c>
      <c r="AH95" s="243">
        <v>226284.56</v>
      </c>
      <c r="AI95" s="244">
        <v>1153</v>
      </c>
      <c r="AJ95" s="243">
        <v>0</v>
      </c>
      <c r="AK95" s="244">
        <v>0</v>
      </c>
      <c r="AL95" s="243">
        <v>76585.83</v>
      </c>
      <c r="AM95" s="244">
        <v>300</v>
      </c>
      <c r="AN95" s="245">
        <v>51791.11</v>
      </c>
      <c r="AO95" s="244">
        <v>240</v>
      </c>
      <c r="AP95" s="246">
        <v>0</v>
      </c>
      <c r="AQ95" s="247">
        <v>0</v>
      </c>
      <c r="AR95" s="240">
        <v>0</v>
      </c>
      <c r="AS95" s="241">
        <v>0</v>
      </c>
      <c r="AT95" s="238">
        <v>0</v>
      </c>
      <c r="AU95" s="239">
        <v>0</v>
      </c>
      <c r="AV95" t="s">
        <v>52</v>
      </c>
      <c r="AW95" s="270"/>
      <c r="AX95" s="270"/>
      <c r="AY95" s="270"/>
      <c r="AZ95" s="270"/>
      <c r="BA95" s="270"/>
      <c r="BB95" s="270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</row>
    <row r="96" spans="1:92">
      <c r="A96" s="2" t="s">
        <v>2969</v>
      </c>
      <c r="B96" s="238">
        <v>923.35833333333335</v>
      </c>
      <c r="C96" s="239">
        <v>0</v>
      </c>
      <c r="D96" s="240">
        <v>6593.04</v>
      </c>
      <c r="E96" s="241">
        <v>31</v>
      </c>
      <c r="F96" s="240">
        <v>5849.12</v>
      </c>
      <c r="G96" s="242">
        <v>11</v>
      </c>
      <c r="H96" s="243">
        <v>35319.99</v>
      </c>
      <c r="I96" s="244">
        <v>505</v>
      </c>
      <c r="J96" s="243">
        <v>211474.54</v>
      </c>
      <c r="K96" s="244">
        <v>609</v>
      </c>
      <c r="L96" s="243">
        <v>37075.14</v>
      </c>
      <c r="M96" s="241">
        <v>237</v>
      </c>
      <c r="N96" s="240">
        <v>7460.85</v>
      </c>
      <c r="O96" s="242">
        <v>8</v>
      </c>
      <c r="P96" s="240">
        <v>78.260000000000005</v>
      </c>
      <c r="Q96" s="241">
        <v>1</v>
      </c>
      <c r="R96" s="238">
        <v>0</v>
      </c>
      <c r="S96" s="239">
        <v>0</v>
      </c>
      <c r="T96" s="240">
        <v>0</v>
      </c>
      <c r="U96" s="241">
        <v>0</v>
      </c>
      <c r="V96" s="240">
        <v>1316.28</v>
      </c>
      <c r="W96" s="242">
        <v>2</v>
      </c>
      <c r="X96" s="243">
        <v>34082.239999999998</v>
      </c>
      <c r="Y96" s="241">
        <v>223</v>
      </c>
      <c r="Z96" s="238">
        <v>0</v>
      </c>
      <c r="AA96" s="239">
        <v>0</v>
      </c>
      <c r="AB96" s="238">
        <v>0</v>
      </c>
      <c r="AC96" s="239">
        <v>0</v>
      </c>
      <c r="AD96" s="243">
        <v>27148.93</v>
      </c>
      <c r="AE96" s="244">
        <v>208</v>
      </c>
      <c r="AF96" s="240">
        <v>0</v>
      </c>
      <c r="AG96" s="242">
        <v>0</v>
      </c>
      <c r="AH96" s="243">
        <v>139134.63</v>
      </c>
      <c r="AI96" s="244">
        <v>1053</v>
      </c>
      <c r="AJ96" s="243">
        <v>0</v>
      </c>
      <c r="AK96" s="244">
        <v>0</v>
      </c>
      <c r="AL96" s="243">
        <v>52732.63</v>
      </c>
      <c r="AM96" s="244">
        <v>279</v>
      </c>
      <c r="AN96" s="245">
        <v>27700.75</v>
      </c>
      <c r="AO96" s="244">
        <v>195</v>
      </c>
      <c r="AP96" s="246">
        <v>0</v>
      </c>
      <c r="AQ96" s="247">
        <v>0</v>
      </c>
      <c r="AR96" s="240">
        <v>0</v>
      </c>
      <c r="AS96" s="241">
        <v>0</v>
      </c>
      <c r="AT96" s="238">
        <v>0</v>
      </c>
      <c r="AU96" s="239">
        <v>0</v>
      </c>
      <c r="AV96" t="s">
        <v>52</v>
      </c>
      <c r="AW96" s="270"/>
      <c r="AX96" s="270"/>
      <c r="AY96" s="270"/>
      <c r="AZ96" s="270"/>
      <c r="BA96" s="270"/>
      <c r="BB96" s="270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</row>
    <row r="97" spans="1:92">
      <c r="A97" s="2" t="s">
        <v>2971</v>
      </c>
      <c r="B97" s="238">
        <v>19332.101000000002</v>
      </c>
      <c r="C97" s="239">
        <v>0</v>
      </c>
      <c r="D97" s="240">
        <v>22613.66</v>
      </c>
      <c r="E97" s="241">
        <v>90</v>
      </c>
      <c r="F97" s="240">
        <v>21480.82</v>
      </c>
      <c r="G97" s="242">
        <v>37</v>
      </c>
      <c r="H97" s="243">
        <v>113803.01</v>
      </c>
      <c r="I97" s="244">
        <v>964</v>
      </c>
      <c r="J97" s="243">
        <v>738991.2</v>
      </c>
      <c r="K97" s="244">
        <v>1718</v>
      </c>
      <c r="L97" s="243">
        <v>195962.19</v>
      </c>
      <c r="M97" s="241">
        <v>907</v>
      </c>
      <c r="N97" s="240">
        <v>42863.4</v>
      </c>
      <c r="O97" s="242">
        <v>59</v>
      </c>
      <c r="P97" s="240">
        <v>47569.93</v>
      </c>
      <c r="Q97" s="241">
        <v>308</v>
      </c>
      <c r="R97" s="238">
        <v>0</v>
      </c>
      <c r="S97" s="239">
        <v>0</v>
      </c>
      <c r="T97" s="240">
        <v>64588.23</v>
      </c>
      <c r="U97" s="241">
        <v>271</v>
      </c>
      <c r="V97" s="240">
        <v>976.09</v>
      </c>
      <c r="W97" s="242">
        <v>2</v>
      </c>
      <c r="X97" s="243">
        <v>239231.43</v>
      </c>
      <c r="Y97" s="241">
        <v>1118</v>
      </c>
      <c r="Z97" s="238">
        <v>0</v>
      </c>
      <c r="AA97" s="239">
        <v>0</v>
      </c>
      <c r="AB97" s="238">
        <v>0</v>
      </c>
      <c r="AC97" s="239">
        <v>0</v>
      </c>
      <c r="AD97" s="243">
        <v>165794.76</v>
      </c>
      <c r="AE97" s="244">
        <v>889</v>
      </c>
      <c r="AF97" s="240">
        <v>167.44</v>
      </c>
      <c r="AG97" s="242">
        <v>1</v>
      </c>
      <c r="AH97" s="243">
        <v>635869.18999999994</v>
      </c>
      <c r="AI97" s="244">
        <v>2656</v>
      </c>
      <c r="AJ97" s="243">
        <v>74360.75</v>
      </c>
      <c r="AK97" s="244">
        <v>423</v>
      </c>
      <c r="AL97" s="243">
        <v>316270.45</v>
      </c>
      <c r="AM97" s="244">
        <v>1172</v>
      </c>
      <c r="AN97" s="245">
        <v>505602.28</v>
      </c>
      <c r="AO97" s="244">
        <v>1394</v>
      </c>
      <c r="AP97" s="246">
        <v>0</v>
      </c>
      <c r="AQ97" s="247">
        <v>0</v>
      </c>
      <c r="AR97" s="240">
        <v>28913.88</v>
      </c>
      <c r="AS97" s="241">
        <v>253</v>
      </c>
      <c r="AT97" s="238">
        <v>520</v>
      </c>
      <c r="AU97" s="239">
        <v>2</v>
      </c>
      <c r="AV97" t="s">
        <v>52</v>
      </c>
      <c r="AW97" s="270"/>
      <c r="AX97" s="270"/>
      <c r="AY97" s="270"/>
      <c r="AZ97" s="270"/>
      <c r="BA97" s="270"/>
      <c r="BB97" s="270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</row>
    <row r="98" spans="1:92">
      <c r="A98" s="2" t="s">
        <v>3071</v>
      </c>
      <c r="B98" s="238">
        <v>114.75133333333333</v>
      </c>
      <c r="C98" s="239">
        <v>0</v>
      </c>
      <c r="D98" s="240">
        <v>13364.79</v>
      </c>
      <c r="E98" s="241">
        <v>71</v>
      </c>
      <c r="F98" s="240">
        <v>0</v>
      </c>
      <c r="G98" s="242">
        <v>0</v>
      </c>
      <c r="H98" s="243">
        <v>48475.63</v>
      </c>
      <c r="I98" s="244">
        <v>507</v>
      </c>
      <c r="J98" s="243">
        <v>132559.73000000001</v>
      </c>
      <c r="K98" s="244">
        <v>414</v>
      </c>
      <c r="L98" s="243">
        <v>39431.81</v>
      </c>
      <c r="M98" s="241">
        <v>421</v>
      </c>
      <c r="N98" s="240">
        <v>0</v>
      </c>
      <c r="O98" s="242">
        <v>0</v>
      </c>
      <c r="P98" s="240">
        <v>0</v>
      </c>
      <c r="Q98" s="241">
        <v>0</v>
      </c>
      <c r="R98" s="238">
        <v>0</v>
      </c>
      <c r="S98" s="239">
        <v>0</v>
      </c>
      <c r="T98" s="240">
        <v>0</v>
      </c>
      <c r="U98" s="241">
        <v>0</v>
      </c>
      <c r="V98" s="240">
        <v>0</v>
      </c>
      <c r="W98" s="242">
        <v>0</v>
      </c>
      <c r="X98" s="243">
        <v>56637.38</v>
      </c>
      <c r="Y98" s="241">
        <v>354</v>
      </c>
      <c r="Z98" s="238">
        <v>0</v>
      </c>
      <c r="AA98" s="239">
        <v>0</v>
      </c>
      <c r="AB98" s="238">
        <v>0</v>
      </c>
      <c r="AC98" s="239">
        <v>0</v>
      </c>
      <c r="AD98" s="243">
        <v>50264.94</v>
      </c>
      <c r="AE98" s="244">
        <v>423</v>
      </c>
      <c r="AF98" s="240">
        <v>0</v>
      </c>
      <c r="AG98" s="242">
        <v>0</v>
      </c>
      <c r="AH98" s="243">
        <v>226307.68</v>
      </c>
      <c r="AI98" s="244">
        <v>1305</v>
      </c>
      <c r="AJ98" s="243">
        <v>0</v>
      </c>
      <c r="AK98" s="244">
        <v>0</v>
      </c>
      <c r="AL98" s="243">
        <v>113156.72</v>
      </c>
      <c r="AM98" s="244">
        <v>517</v>
      </c>
      <c r="AN98" s="245">
        <v>3442.54</v>
      </c>
      <c r="AO98" s="244">
        <v>26</v>
      </c>
      <c r="AP98" s="246">
        <v>0</v>
      </c>
      <c r="AQ98" s="247">
        <v>0</v>
      </c>
      <c r="AR98" s="240">
        <v>0</v>
      </c>
      <c r="AS98" s="241">
        <v>0</v>
      </c>
      <c r="AT98" s="238">
        <v>0</v>
      </c>
      <c r="AU98" s="239">
        <v>0</v>
      </c>
      <c r="AV98" t="s">
        <v>159</v>
      </c>
      <c r="AW98" s="270"/>
      <c r="AX98" s="270"/>
      <c r="AY98" s="270"/>
      <c r="AZ98" s="270"/>
      <c r="BA98" s="270"/>
      <c r="BB98" s="270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</row>
    <row r="99" spans="1:92">
      <c r="A99" s="2" t="s">
        <v>3037</v>
      </c>
      <c r="B99" s="238">
        <v>322.19300000000004</v>
      </c>
      <c r="C99" s="239">
        <v>0</v>
      </c>
      <c r="D99" s="240">
        <v>20424.830000000002</v>
      </c>
      <c r="E99" s="241">
        <v>78</v>
      </c>
      <c r="F99" s="240">
        <v>22182.61</v>
      </c>
      <c r="G99" s="242">
        <v>36</v>
      </c>
      <c r="H99" s="243">
        <v>62379.88</v>
      </c>
      <c r="I99" s="244">
        <v>704</v>
      </c>
      <c r="J99" s="243">
        <v>234686.37</v>
      </c>
      <c r="K99" s="244">
        <v>671</v>
      </c>
      <c r="L99" s="243">
        <v>50535.88</v>
      </c>
      <c r="M99" s="241">
        <v>367</v>
      </c>
      <c r="N99" s="240">
        <v>10623.48</v>
      </c>
      <c r="O99" s="242">
        <v>18</v>
      </c>
      <c r="P99" s="240">
        <v>31015.68</v>
      </c>
      <c r="Q99" s="241">
        <v>195</v>
      </c>
      <c r="R99" s="238">
        <v>0</v>
      </c>
      <c r="S99" s="239">
        <v>0</v>
      </c>
      <c r="T99" s="240">
        <v>22356.35</v>
      </c>
      <c r="U99" s="241">
        <v>81</v>
      </c>
      <c r="V99" s="240">
        <v>3889.87</v>
      </c>
      <c r="W99" s="242">
        <v>4</v>
      </c>
      <c r="X99" s="243">
        <v>73960.59</v>
      </c>
      <c r="Y99" s="241">
        <v>453</v>
      </c>
      <c r="Z99" s="238">
        <v>0</v>
      </c>
      <c r="AA99" s="239">
        <v>0</v>
      </c>
      <c r="AB99" s="238">
        <v>0</v>
      </c>
      <c r="AC99" s="239">
        <v>0</v>
      </c>
      <c r="AD99" s="243">
        <v>52522.35</v>
      </c>
      <c r="AE99" s="244">
        <v>426</v>
      </c>
      <c r="AF99" s="240">
        <v>167.44</v>
      </c>
      <c r="AG99" s="242">
        <v>1</v>
      </c>
      <c r="AH99" s="243">
        <v>246187.08</v>
      </c>
      <c r="AI99" s="244">
        <v>2002</v>
      </c>
      <c r="AJ99" s="243">
        <v>0</v>
      </c>
      <c r="AK99" s="244">
        <v>0</v>
      </c>
      <c r="AL99" s="243">
        <v>137147.07</v>
      </c>
      <c r="AM99" s="244">
        <v>640</v>
      </c>
      <c r="AN99" s="245">
        <v>9665.7900000000009</v>
      </c>
      <c r="AO99" s="244">
        <v>72</v>
      </c>
      <c r="AP99" s="246">
        <v>0</v>
      </c>
      <c r="AQ99" s="247">
        <v>0</v>
      </c>
      <c r="AR99" s="240">
        <v>10158.31</v>
      </c>
      <c r="AS99" s="241">
        <v>113</v>
      </c>
      <c r="AT99" s="238">
        <v>520</v>
      </c>
      <c r="AU99" s="239">
        <v>2</v>
      </c>
      <c r="AV99" t="s">
        <v>52</v>
      </c>
      <c r="AW99" s="270"/>
      <c r="AX99" s="270"/>
      <c r="AY99" s="270"/>
      <c r="AZ99" s="270"/>
      <c r="BA99" s="270"/>
      <c r="BB99" s="270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</row>
    <row r="100" spans="1:92">
      <c r="A100" s="2" t="s">
        <v>2973</v>
      </c>
      <c r="B100" s="238">
        <v>3518.3179999999998</v>
      </c>
      <c r="C100" s="239">
        <v>0</v>
      </c>
      <c r="D100" s="240">
        <v>24142.38</v>
      </c>
      <c r="E100" s="241">
        <v>94</v>
      </c>
      <c r="F100" s="240">
        <v>12234.77</v>
      </c>
      <c r="G100" s="242">
        <v>22</v>
      </c>
      <c r="H100" s="243">
        <v>89498.96</v>
      </c>
      <c r="I100" s="244">
        <v>687</v>
      </c>
      <c r="J100" s="243">
        <v>343716.64</v>
      </c>
      <c r="K100" s="244">
        <v>914</v>
      </c>
      <c r="L100" s="243">
        <v>114881.54</v>
      </c>
      <c r="M100" s="241">
        <v>475</v>
      </c>
      <c r="N100" s="240">
        <v>32165.13</v>
      </c>
      <c r="O100" s="242">
        <v>54</v>
      </c>
      <c r="P100" s="240">
        <v>10930.79</v>
      </c>
      <c r="Q100" s="241">
        <v>63</v>
      </c>
      <c r="R100" s="238">
        <v>0</v>
      </c>
      <c r="S100" s="239">
        <v>0</v>
      </c>
      <c r="T100" s="240">
        <v>31219.14</v>
      </c>
      <c r="U100" s="241">
        <v>162</v>
      </c>
      <c r="V100" s="240">
        <v>10526.76</v>
      </c>
      <c r="W100" s="242">
        <v>15</v>
      </c>
      <c r="X100" s="243">
        <v>136294.54999999999</v>
      </c>
      <c r="Y100" s="241">
        <v>589</v>
      </c>
      <c r="Z100" s="238">
        <v>0</v>
      </c>
      <c r="AA100" s="239">
        <v>0</v>
      </c>
      <c r="AB100" s="238">
        <v>0</v>
      </c>
      <c r="AC100" s="239">
        <v>0</v>
      </c>
      <c r="AD100" s="243">
        <v>86285.45</v>
      </c>
      <c r="AE100" s="244">
        <v>472</v>
      </c>
      <c r="AF100" s="240">
        <v>0</v>
      </c>
      <c r="AG100" s="242">
        <v>0</v>
      </c>
      <c r="AH100" s="243">
        <v>484508.92</v>
      </c>
      <c r="AI100" s="244">
        <v>1887</v>
      </c>
      <c r="AJ100" s="243">
        <v>2438.65</v>
      </c>
      <c r="AK100" s="244">
        <v>14</v>
      </c>
      <c r="AL100" s="243">
        <v>222002.1</v>
      </c>
      <c r="AM100" s="244">
        <v>828</v>
      </c>
      <c r="AN100" s="245">
        <v>103110.89</v>
      </c>
      <c r="AO100" s="244">
        <v>514</v>
      </c>
      <c r="AP100" s="246">
        <v>0</v>
      </c>
      <c r="AQ100" s="247">
        <v>0</v>
      </c>
      <c r="AR100" s="240">
        <v>3216.7</v>
      </c>
      <c r="AS100" s="241">
        <v>35</v>
      </c>
      <c r="AT100" s="238">
        <v>0</v>
      </c>
      <c r="AU100" s="239">
        <v>0</v>
      </c>
      <c r="AV100" t="s">
        <v>52</v>
      </c>
      <c r="AW100" s="270"/>
      <c r="AX100" s="270"/>
      <c r="AY100" s="270"/>
      <c r="AZ100" s="270"/>
      <c r="BA100" s="270"/>
      <c r="BB100" s="27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</row>
    <row r="101" spans="1:92">
      <c r="A101" s="2" t="s">
        <v>3116</v>
      </c>
      <c r="B101" s="238">
        <v>0</v>
      </c>
      <c r="C101" s="239">
        <v>0</v>
      </c>
      <c r="D101" s="240">
        <v>15407.83</v>
      </c>
      <c r="E101" s="241">
        <v>67</v>
      </c>
      <c r="F101" s="240">
        <v>8478.23</v>
      </c>
      <c r="G101" s="242">
        <v>15</v>
      </c>
      <c r="H101" s="243">
        <v>66036.88</v>
      </c>
      <c r="I101" s="244">
        <v>797</v>
      </c>
      <c r="J101" s="243">
        <v>132417.60000000001</v>
      </c>
      <c r="K101" s="244">
        <v>489</v>
      </c>
      <c r="L101" s="243">
        <v>27099.52</v>
      </c>
      <c r="M101" s="241">
        <v>281</v>
      </c>
      <c r="N101" s="240">
        <v>3239.12</v>
      </c>
      <c r="O101" s="242">
        <v>4</v>
      </c>
      <c r="P101" s="240">
        <v>16071.05</v>
      </c>
      <c r="Q101" s="241">
        <v>136</v>
      </c>
      <c r="R101" s="238">
        <v>0</v>
      </c>
      <c r="S101" s="239">
        <v>0</v>
      </c>
      <c r="T101" s="240">
        <v>21357.95</v>
      </c>
      <c r="U101" s="241">
        <v>118</v>
      </c>
      <c r="V101" s="240">
        <v>4563.84</v>
      </c>
      <c r="W101" s="242">
        <v>11</v>
      </c>
      <c r="X101" s="243">
        <v>74953.89</v>
      </c>
      <c r="Y101" s="241">
        <v>400</v>
      </c>
      <c r="Z101" s="238">
        <v>0</v>
      </c>
      <c r="AA101" s="239">
        <v>0</v>
      </c>
      <c r="AB101" s="238">
        <v>0</v>
      </c>
      <c r="AC101" s="239">
        <v>0</v>
      </c>
      <c r="AD101" s="243">
        <v>68038.59</v>
      </c>
      <c r="AE101" s="244">
        <v>508</v>
      </c>
      <c r="AF101" s="240">
        <v>0</v>
      </c>
      <c r="AG101" s="242">
        <v>0</v>
      </c>
      <c r="AH101" s="243">
        <v>378493.3</v>
      </c>
      <c r="AI101" s="244">
        <v>2110</v>
      </c>
      <c r="AJ101" s="243">
        <v>0</v>
      </c>
      <c r="AK101" s="244">
        <v>0</v>
      </c>
      <c r="AL101" s="243">
        <v>146660.35999999999</v>
      </c>
      <c r="AM101" s="244">
        <v>611</v>
      </c>
      <c r="AN101" s="245">
        <v>0</v>
      </c>
      <c r="AO101" s="244">
        <v>0</v>
      </c>
      <c r="AP101" s="246">
        <v>0</v>
      </c>
      <c r="AQ101" s="247">
        <v>0</v>
      </c>
      <c r="AR101" s="240">
        <v>2033.9</v>
      </c>
      <c r="AS101" s="241">
        <v>23</v>
      </c>
      <c r="AT101" s="238">
        <v>0</v>
      </c>
      <c r="AU101" s="239">
        <v>0</v>
      </c>
      <c r="AV101" t="s">
        <v>159</v>
      </c>
      <c r="AW101" s="270"/>
      <c r="AX101" s="270"/>
      <c r="AY101" s="270"/>
      <c r="AZ101" s="270"/>
      <c r="BA101" s="270"/>
      <c r="BB101" s="270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</row>
    <row r="102" spans="1:92">
      <c r="A102" s="2" t="s">
        <v>2823</v>
      </c>
      <c r="B102" s="238">
        <v>808.13099999999997</v>
      </c>
      <c r="C102" s="239">
        <v>0</v>
      </c>
      <c r="D102" s="240">
        <v>7308.48</v>
      </c>
      <c r="E102" s="241">
        <v>38</v>
      </c>
      <c r="F102" s="240">
        <v>0</v>
      </c>
      <c r="G102" s="242">
        <v>0</v>
      </c>
      <c r="H102" s="243">
        <v>43957.68</v>
      </c>
      <c r="I102" s="244">
        <v>430</v>
      </c>
      <c r="J102" s="243">
        <v>196276.94</v>
      </c>
      <c r="K102" s="244">
        <v>626</v>
      </c>
      <c r="L102" s="243">
        <v>36666.78</v>
      </c>
      <c r="M102" s="241">
        <v>241</v>
      </c>
      <c r="N102" s="240">
        <v>9953.9</v>
      </c>
      <c r="O102" s="242">
        <v>7</v>
      </c>
      <c r="P102" s="240">
        <v>0</v>
      </c>
      <c r="Q102" s="241">
        <v>0</v>
      </c>
      <c r="R102" s="238">
        <v>0</v>
      </c>
      <c r="S102" s="239">
        <v>0</v>
      </c>
      <c r="T102" s="240">
        <v>15473.66</v>
      </c>
      <c r="U102" s="241">
        <v>66</v>
      </c>
      <c r="V102" s="240">
        <v>5374.08</v>
      </c>
      <c r="W102" s="242">
        <v>7</v>
      </c>
      <c r="X102" s="243">
        <v>63443.21</v>
      </c>
      <c r="Y102" s="241">
        <v>349</v>
      </c>
      <c r="Z102" s="238">
        <v>0</v>
      </c>
      <c r="AA102" s="239">
        <v>0</v>
      </c>
      <c r="AB102" s="238">
        <v>0</v>
      </c>
      <c r="AC102" s="239">
        <v>0</v>
      </c>
      <c r="AD102" s="243">
        <v>54069</v>
      </c>
      <c r="AE102" s="244">
        <v>317</v>
      </c>
      <c r="AF102" s="240">
        <v>0</v>
      </c>
      <c r="AG102" s="242">
        <v>0</v>
      </c>
      <c r="AH102" s="243">
        <v>210573.69</v>
      </c>
      <c r="AI102" s="244">
        <v>1042</v>
      </c>
      <c r="AJ102" s="243">
        <v>0</v>
      </c>
      <c r="AK102" s="244">
        <v>0</v>
      </c>
      <c r="AL102" s="243">
        <v>98961.34</v>
      </c>
      <c r="AM102" s="244">
        <v>417</v>
      </c>
      <c r="AN102" s="245">
        <v>24243.93</v>
      </c>
      <c r="AO102" s="244">
        <v>177</v>
      </c>
      <c r="AP102" s="246">
        <v>0</v>
      </c>
      <c r="AQ102" s="247">
        <v>0</v>
      </c>
      <c r="AR102" s="240">
        <v>0</v>
      </c>
      <c r="AS102" s="241">
        <v>0</v>
      </c>
      <c r="AT102" s="238">
        <v>33.909999999999997</v>
      </c>
      <c r="AU102" s="239">
        <v>1</v>
      </c>
      <c r="AV102" t="s">
        <v>189</v>
      </c>
      <c r="AW102" s="270"/>
      <c r="AX102" s="270"/>
      <c r="AY102" s="270"/>
      <c r="AZ102" s="270"/>
      <c r="BA102" s="270"/>
      <c r="BB102" s="270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</row>
    <row r="103" spans="1:92">
      <c r="A103" s="2" t="s">
        <v>2888</v>
      </c>
      <c r="B103" s="238">
        <v>894.649</v>
      </c>
      <c r="C103" s="239">
        <v>0</v>
      </c>
      <c r="D103" s="240">
        <v>52789.99</v>
      </c>
      <c r="E103" s="241">
        <v>189</v>
      </c>
      <c r="F103" s="240">
        <v>25926.02</v>
      </c>
      <c r="G103" s="242">
        <v>49</v>
      </c>
      <c r="H103" s="243">
        <v>134149.56</v>
      </c>
      <c r="I103" s="244">
        <v>1478</v>
      </c>
      <c r="J103" s="243">
        <v>484064.77</v>
      </c>
      <c r="K103" s="244">
        <v>1093</v>
      </c>
      <c r="L103" s="243">
        <v>81925.460000000006</v>
      </c>
      <c r="M103" s="241">
        <v>518</v>
      </c>
      <c r="N103" s="240">
        <v>13810.41</v>
      </c>
      <c r="O103" s="242">
        <v>23</v>
      </c>
      <c r="P103" s="240">
        <v>48396.13</v>
      </c>
      <c r="Q103" s="241">
        <v>324</v>
      </c>
      <c r="R103" s="238">
        <v>0</v>
      </c>
      <c r="S103" s="239">
        <v>0</v>
      </c>
      <c r="T103" s="240">
        <v>37610.33</v>
      </c>
      <c r="U103" s="241">
        <v>226</v>
      </c>
      <c r="V103" s="240">
        <v>13694.66</v>
      </c>
      <c r="W103" s="242">
        <v>23</v>
      </c>
      <c r="X103" s="243">
        <v>236487.56</v>
      </c>
      <c r="Y103" s="241">
        <v>1209</v>
      </c>
      <c r="Z103" s="238">
        <v>0</v>
      </c>
      <c r="AA103" s="239">
        <v>0</v>
      </c>
      <c r="AB103" s="238">
        <v>0</v>
      </c>
      <c r="AC103" s="239">
        <v>0</v>
      </c>
      <c r="AD103" s="243">
        <v>179333.66</v>
      </c>
      <c r="AE103" s="244">
        <v>1089</v>
      </c>
      <c r="AF103" s="240">
        <v>125.58</v>
      </c>
      <c r="AG103" s="242">
        <v>1</v>
      </c>
      <c r="AH103" s="243">
        <v>926181.8</v>
      </c>
      <c r="AI103" s="244">
        <v>4089</v>
      </c>
      <c r="AJ103" s="243">
        <v>645</v>
      </c>
      <c r="AK103" s="244">
        <v>5</v>
      </c>
      <c r="AL103" s="243">
        <v>336308.26</v>
      </c>
      <c r="AM103" s="244">
        <v>1284</v>
      </c>
      <c r="AN103" s="245">
        <v>26194.47</v>
      </c>
      <c r="AO103" s="244">
        <v>167</v>
      </c>
      <c r="AP103" s="246">
        <v>0</v>
      </c>
      <c r="AQ103" s="247">
        <v>0</v>
      </c>
      <c r="AR103" s="240">
        <v>19931.82</v>
      </c>
      <c r="AS103" s="241">
        <v>178</v>
      </c>
      <c r="AT103" s="238">
        <v>1560</v>
      </c>
      <c r="AU103" s="239">
        <v>6</v>
      </c>
      <c r="AV103" t="s">
        <v>195</v>
      </c>
      <c r="AW103" s="270"/>
      <c r="AX103" s="270"/>
      <c r="AY103" s="270"/>
      <c r="AZ103" s="270"/>
      <c r="BA103" s="270"/>
      <c r="BB103" s="270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</row>
    <row r="104" spans="1:92">
      <c r="A104" s="2" t="s">
        <v>2975</v>
      </c>
      <c r="B104" s="238">
        <v>697.07500000000005</v>
      </c>
      <c r="C104" s="239">
        <v>0</v>
      </c>
      <c r="D104" s="240">
        <v>20273.09</v>
      </c>
      <c r="E104" s="241">
        <v>103</v>
      </c>
      <c r="F104" s="240">
        <v>13826.06</v>
      </c>
      <c r="G104" s="242">
        <v>23</v>
      </c>
      <c r="H104" s="243">
        <v>99864.97</v>
      </c>
      <c r="I104" s="244">
        <v>949</v>
      </c>
      <c r="J104" s="243">
        <v>373065.33</v>
      </c>
      <c r="K104" s="244">
        <v>883</v>
      </c>
      <c r="L104" s="243">
        <v>101636.62</v>
      </c>
      <c r="M104" s="241">
        <v>454</v>
      </c>
      <c r="N104" s="240">
        <v>1800.02</v>
      </c>
      <c r="O104" s="242">
        <v>16</v>
      </c>
      <c r="P104" s="240">
        <v>26013.57</v>
      </c>
      <c r="Q104" s="241">
        <v>143</v>
      </c>
      <c r="R104" s="238">
        <v>0</v>
      </c>
      <c r="S104" s="239">
        <v>0</v>
      </c>
      <c r="T104" s="240">
        <v>31531.86</v>
      </c>
      <c r="U104" s="241">
        <v>136</v>
      </c>
      <c r="V104" s="240">
        <v>0</v>
      </c>
      <c r="W104" s="242">
        <v>0</v>
      </c>
      <c r="X104" s="243">
        <v>130842.43</v>
      </c>
      <c r="Y104" s="241">
        <v>682</v>
      </c>
      <c r="Z104" s="238">
        <v>0</v>
      </c>
      <c r="AA104" s="239">
        <v>0</v>
      </c>
      <c r="AB104" s="238">
        <v>0</v>
      </c>
      <c r="AC104" s="239">
        <v>0</v>
      </c>
      <c r="AD104" s="243">
        <v>101929.18</v>
      </c>
      <c r="AE104" s="244">
        <v>668</v>
      </c>
      <c r="AF104" s="240">
        <v>906.98</v>
      </c>
      <c r="AG104" s="242">
        <v>2</v>
      </c>
      <c r="AH104" s="243">
        <v>654587.22</v>
      </c>
      <c r="AI104" s="244">
        <v>2826</v>
      </c>
      <c r="AJ104" s="243">
        <v>0</v>
      </c>
      <c r="AK104" s="244">
        <v>0</v>
      </c>
      <c r="AL104" s="243">
        <v>296345.8</v>
      </c>
      <c r="AM104" s="244">
        <v>1099</v>
      </c>
      <c r="AN104" s="245">
        <v>20912.25</v>
      </c>
      <c r="AO104" s="244">
        <v>141</v>
      </c>
      <c r="AP104" s="246">
        <v>0</v>
      </c>
      <c r="AQ104" s="247">
        <v>0</v>
      </c>
      <c r="AR104" s="240">
        <v>9434.3799999999992</v>
      </c>
      <c r="AS104" s="241">
        <v>123</v>
      </c>
      <c r="AT104" s="238">
        <v>0</v>
      </c>
      <c r="AU104" s="239">
        <v>0</v>
      </c>
      <c r="AV104" t="s">
        <v>52</v>
      </c>
      <c r="AW104" s="270"/>
      <c r="AX104" s="270"/>
      <c r="AY104" s="270"/>
      <c r="AZ104" s="270"/>
      <c r="BA104" s="270"/>
      <c r="BB104" s="270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</row>
    <row r="105" spans="1:92">
      <c r="A105" s="2" t="s">
        <v>3067</v>
      </c>
      <c r="B105" s="238">
        <v>0</v>
      </c>
      <c r="C105" s="239">
        <v>0</v>
      </c>
      <c r="D105" s="240">
        <v>0</v>
      </c>
      <c r="E105" s="241">
        <v>0</v>
      </c>
      <c r="F105" s="240">
        <v>0</v>
      </c>
      <c r="G105" s="242">
        <v>0</v>
      </c>
      <c r="H105" s="243">
        <v>200</v>
      </c>
      <c r="I105" s="244">
        <v>1</v>
      </c>
      <c r="J105" s="243">
        <v>0</v>
      </c>
      <c r="K105" s="244">
        <v>0</v>
      </c>
      <c r="L105" s="243">
        <v>0</v>
      </c>
      <c r="M105" s="241">
        <v>0</v>
      </c>
      <c r="N105" s="240">
        <v>0</v>
      </c>
      <c r="O105" s="242">
        <v>0</v>
      </c>
      <c r="P105" s="240">
        <v>0</v>
      </c>
      <c r="Q105" s="241">
        <v>0</v>
      </c>
      <c r="R105" s="238">
        <v>0</v>
      </c>
      <c r="S105" s="239">
        <v>0</v>
      </c>
      <c r="T105" s="240">
        <v>0</v>
      </c>
      <c r="U105" s="241">
        <v>0</v>
      </c>
      <c r="V105" s="240">
        <v>0</v>
      </c>
      <c r="W105" s="242">
        <v>0</v>
      </c>
      <c r="X105" s="243">
        <v>0</v>
      </c>
      <c r="Y105" s="241">
        <v>0</v>
      </c>
      <c r="Z105" s="238">
        <v>0</v>
      </c>
      <c r="AA105" s="239">
        <v>0</v>
      </c>
      <c r="AB105" s="238">
        <v>0</v>
      </c>
      <c r="AC105" s="239">
        <v>0</v>
      </c>
      <c r="AD105" s="243">
        <v>0</v>
      </c>
      <c r="AE105" s="244">
        <v>0</v>
      </c>
      <c r="AF105" s="240">
        <v>0</v>
      </c>
      <c r="AG105" s="242">
        <v>0</v>
      </c>
      <c r="AH105" s="243">
        <v>210</v>
      </c>
      <c r="AI105" s="244">
        <v>2</v>
      </c>
      <c r="AJ105" s="243">
        <v>0</v>
      </c>
      <c r="AK105" s="244">
        <v>0</v>
      </c>
      <c r="AL105" s="243">
        <v>0</v>
      </c>
      <c r="AM105" s="244">
        <v>0</v>
      </c>
      <c r="AN105" s="245">
        <v>0</v>
      </c>
      <c r="AO105" s="244">
        <v>0</v>
      </c>
      <c r="AP105" s="246">
        <v>0</v>
      </c>
      <c r="AQ105" s="247">
        <v>0</v>
      </c>
      <c r="AR105" s="240">
        <v>0</v>
      </c>
      <c r="AS105" s="241">
        <v>0</v>
      </c>
      <c r="AT105" s="238">
        <v>0</v>
      </c>
      <c r="AU105" s="239">
        <v>0</v>
      </c>
      <c r="AV105" t="s">
        <v>189</v>
      </c>
      <c r="AW105" s="270"/>
      <c r="AX105" s="270"/>
      <c r="AY105" s="270"/>
      <c r="AZ105" s="270"/>
      <c r="BA105" s="270"/>
      <c r="BB105" s="270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</row>
    <row r="106" spans="1:92">
      <c r="A106" s="2" t="s">
        <v>3086</v>
      </c>
      <c r="B106" s="238">
        <v>83.453333333333333</v>
      </c>
      <c r="C106" s="239">
        <v>0</v>
      </c>
      <c r="D106" s="240">
        <v>5321.77</v>
      </c>
      <c r="E106" s="241">
        <v>25</v>
      </c>
      <c r="F106" s="240">
        <v>6052.16</v>
      </c>
      <c r="G106" s="242">
        <v>9</v>
      </c>
      <c r="H106" s="243">
        <v>29202.639999999999</v>
      </c>
      <c r="I106" s="244">
        <v>246</v>
      </c>
      <c r="J106" s="243">
        <v>179428.38</v>
      </c>
      <c r="K106" s="244">
        <v>312</v>
      </c>
      <c r="L106" s="243">
        <v>15672.96</v>
      </c>
      <c r="M106" s="241">
        <v>83</v>
      </c>
      <c r="N106" s="240">
        <v>1908</v>
      </c>
      <c r="O106" s="242">
        <v>6</v>
      </c>
      <c r="P106" s="240">
        <v>8758.89</v>
      </c>
      <c r="Q106" s="241">
        <v>48</v>
      </c>
      <c r="R106" s="238">
        <v>0</v>
      </c>
      <c r="S106" s="239">
        <v>0</v>
      </c>
      <c r="T106" s="240">
        <v>7281.35</v>
      </c>
      <c r="U106" s="241">
        <v>44</v>
      </c>
      <c r="V106" s="240">
        <v>3895.64</v>
      </c>
      <c r="W106" s="242">
        <v>6</v>
      </c>
      <c r="X106" s="243">
        <v>46634.26</v>
      </c>
      <c r="Y106" s="241">
        <v>231</v>
      </c>
      <c r="Z106" s="238">
        <v>0</v>
      </c>
      <c r="AA106" s="239">
        <v>0</v>
      </c>
      <c r="AB106" s="238">
        <v>0</v>
      </c>
      <c r="AC106" s="239">
        <v>0</v>
      </c>
      <c r="AD106" s="243">
        <v>20694.669999999998</v>
      </c>
      <c r="AE106" s="244">
        <v>139</v>
      </c>
      <c r="AF106" s="240">
        <v>0</v>
      </c>
      <c r="AG106" s="242">
        <v>0</v>
      </c>
      <c r="AH106" s="243">
        <v>118907.71</v>
      </c>
      <c r="AI106" s="244">
        <v>580</v>
      </c>
      <c r="AJ106" s="243">
        <v>0</v>
      </c>
      <c r="AK106" s="244">
        <v>0</v>
      </c>
      <c r="AL106" s="243">
        <v>47474.19</v>
      </c>
      <c r="AM106" s="244">
        <v>215</v>
      </c>
      <c r="AN106" s="245">
        <v>2503.6</v>
      </c>
      <c r="AO106" s="244">
        <v>19</v>
      </c>
      <c r="AP106" s="246">
        <v>0</v>
      </c>
      <c r="AQ106" s="247">
        <v>0</v>
      </c>
      <c r="AR106" s="240">
        <v>3292.92</v>
      </c>
      <c r="AS106" s="241">
        <v>30</v>
      </c>
      <c r="AT106" s="238">
        <v>0</v>
      </c>
      <c r="AU106" s="239">
        <v>0</v>
      </c>
      <c r="AV106" t="s">
        <v>159</v>
      </c>
      <c r="AW106" s="270"/>
      <c r="AX106" s="270"/>
      <c r="AY106" s="270"/>
      <c r="AZ106" s="270"/>
      <c r="BA106" s="270"/>
      <c r="BB106" s="270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</row>
    <row r="107" spans="1:92">
      <c r="A107" s="2" t="s">
        <v>2865</v>
      </c>
      <c r="B107" s="238">
        <v>544.44233333333329</v>
      </c>
      <c r="C107" s="239">
        <v>0</v>
      </c>
      <c r="D107" s="240">
        <v>19771.46</v>
      </c>
      <c r="E107" s="241">
        <v>78</v>
      </c>
      <c r="F107" s="240">
        <v>14104.75</v>
      </c>
      <c r="G107" s="242">
        <v>25</v>
      </c>
      <c r="H107" s="243">
        <v>66462.429999999993</v>
      </c>
      <c r="I107" s="244">
        <v>516</v>
      </c>
      <c r="J107" s="243">
        <v>257547.23</v>
      </c>
      <c r="K107" s="244">
        <v>709</v>
      </c>
      <c r="L107" s="243">
        <v>110099.35</v>
      </c>
      <c r="M107" s="241">
        <v>468</v>
      </c>
      <c r="N107" s="240">
        <v>11356.5</v>
      </c>
      <c r="O107" s="242">
        <v>13</v>
      </c>
      <c r="P107" s="240">
        <v>955.65</v>
      </c>
      <c r="Q107" s="241">
        <v>1</v>
      </c>
      <c r="R107" s="238">
        <v>0</v>
      </c>
      <c r="S107" s="239">
        <v>0</v>
      </c>
      <c r="T107" s="240">
        <v>24845.360000000001</v>
      </c>
      <c r="U107" s="241">
        <v>97</v>
      </c>
      <c r="V107" s="240">
        <v>4587.62</v>
      </c>
      <c r="W107" s="242">
        <v>8</v>
      </c>
      <c r="X107" s="243">
        <v>86905.5</v>
      </c>
      <c r="Y107" s="241">
        <v>471</v>
      </c>
      <c r="Z107" s="238">
        <v>0</v>
      </c>
      <c r="AA107" s="239">
        <v>0</v>
      </c>
      <c r="AB107" s="238">
        <v>0</v>
      </c>
      <c r="AC107" s="239">
        <v>0</v>
      </c>
      <c r="AD107" s="243">
        <v>81743.100000000006</v>
      </c>
      <c r="AE107" s="244">
        <v>501</v>
      </c>
      <c r="AF107" s="240">
        <v>0</v>
      </c>
      <c r="AG107" s="242">
        <v>0</v>
      </c>
      <c r="AH107" s="243">
        <v>378186.59</v>
      </c>
      <c r="AI107" s="244">
        <v>1879</v>
      </c>
      <c r="AJ107" s="243">
        <v>387</v>
      </c>
      <c r="AK107" s="244">
        <v>3</v>
      </c>
      <c r="AL107" s="243">
        <v>157836.20000000001</v>
      </c>
      <c r="AM107" s="244">
        <v>586</v>
      </c>
      <c r="AN107" s="245">
        <v>15946.27</v>
      </c>
      <c r="AO107" s="244">
        <v>102</v>
      </c>
      <c r="AP107" s="246">
        <v>0</v>
      </c>
      <c r="AQ107" s="247">
        <v>0</v>
      </c>
      <c r="AR107" s="240">
        <v>0</v>
      </c>
      <c r="AS107" s="241">
        <v>0</v>
      </c>
      <c r="AT107" s="238">
        <v>0</v>
      </c>
      <c r="AU107" s="239">
        <v>0</v>
      </c>
      <c r="AV107" t="s">
        <v>195</v>
      </c>
      <c r="AW107" s="270"/>
      <c r="AX107" s="270"/>
      <c r="AY107" s="270"/>
      <c r="AZ107" s="270"/>
      <c r="BA107" s="270"/>
      <c r="BB107" s="270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</row>
    <row r="108" spans="1:92">
      <c r="A108" s="2" t="s">
        <v>2977</v>
      </c>
      <c r="B108" s="238">
        <v>3393.1526666666668</v>
      </c>
      <c r="C108" s="239">
        <v>0</v>
      </c>
      <c r="D108" s="240">
        <v>27790.26</v>
      </c>
      <c r="E108" s="241">
        <v>107</v>
      </c>
      <c r="F108" s="240">
        <v>14930.43</v>
      </c>
      <c r="G108" s="242">
        <v>23</v>
      </c>
      <c r="H108" s="243">
        <v>121849.28</v>
      </c>
      <c r="I108" s="244">
        <v>1244</v>
      </c>
      <c r="J108" s="243">
        <v>585416.11</v>
      </c>
      <c r="K108" s="244">
        <v>1523</v>
      </c>
      <c r="L108" s="243">
        <v>148097.54999999999</v>
      </c>
      <c r="M108" s="241">
        <v>598</v>
      </c>
      <c r="N108" s="240">
        <v>18455.060000000001</v>
      </c>
      <c r="O108" s="242">
        <v>96</v>
      </c>
      <c r="P108" s="240">
        <v>0</v>
      </c>
      <c r="Q108" s="241">
        <v>0</v>
      </c>
      <c r="R108" s="238">
        <v>0</v>
      </c>
      <c r="S108" s="239">
        <v>0</v>
      </c>
      <c r="T108" s="240">
        <v>28982.48</v>
      </c>
      <c r="U108" s="241">
        <v>150</v>
      </c>
      <c r="V108" s="240">
        <v>9397.7999999999993</v>
      </c>
      <c r="W108" s="242">
        <v>17</v>
      </c>
      <c r="X108" s="243">
        <v>174674.05</v>
      </c>
      <c r="Y108" s="241">
        <v>853</v>
      </c>
      <c r="Z108" s="238">
        <v>0</v>
      </c>
      <c r="AA108" s="239">
        <v>0</v>
      </c>
      <c r="AB108" s="238">
        <v>0</v>
      </c>
      <c r="AC108" s="239">
        <v>0</v>
      </c>
      <c r="AD108" s="243">
        <v>136789.47</v>
      </c>
      <c r="AE108" s="244">
        <v>847</v>
      </c>
      <c r="AF108" s="240">
        <v>0</v>
      </c>
      <c r="AG108" s="242">
        <v>0</v>
      </c>
      <c r="AH108" s="243">
        <v>602311.22</v>
      </c>
      <c r="AI108" s="244">
        <v>2939</v>
      </c>
      <c r="AJ108" s="243">
        <v>15065.49</v>
      </c>
      <c r="AK108" s="244">
        <v>74</v>
      </c>
      <c r="AL108" s="243">
        <v>262058.96</v>
      </c>
      <c r="AM108" s="244">
        <v>1095</v>
      </c>
      <c r="AN108" s="245">
        <v>86729.09</v>
      </c>
      <c r="AO108" s="244">
        <v>460</v>
      </c>
      <c r="AP108" s="246">
        <v>0</v>
      </c>
      <c r="AQ108" s="247">
        <v>0</v>
      </c>
      <c r="AR108" s="240">
        <v>0</v>
      </c>
      <c r="AS108" s="241">
        <v>0</v>
      </c>
      <c r="AT108" s="238">
        <v>0</v>
      </c>
      <c r="AU108" s="239">
        <v>0</v>
      </c>
      <c r="AV108" t="s">
        <v>52</v>
      </c>
      <c r="AW108" s="270"/>
      <c r="AX108" s="270"/>
      <c r="AY108" s="270"/>
      <c r="AZ108" s="270"/>
      <c r="BA108" s="270"/>
      <c r="BB108" s="270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</row>
    <row r="109" spans="1:92">
      <c r="A109" s="2" t="s">
        <v>3039</v>
      </c>
      <c r="B109" s="238">
        <v>0</v>
      </c>
      <c r="C109" s="239">
        <v>0</v>
      </c>
      <c r="D109" s="240">
        <v>24976.52</v>
      </c>
      <c r="E109" s="241">
        <v>107</v>
      </c>
      <c r="F109" s="240">
        <v>11431.13</v>
      </c>
      <c r="G109" s="242">
        <v>19</v>
      </c>
      <c r="H109" s="243">
        <v>48080.04</v>
      </c>
      <c r="I109" s="244">
        <v>617</v>
      </c>
      <c r="J109" s="243">
        <v>189092.58</v>
      </c>
      <c r="K109" s="244">
        <v>623</v>
      </c>
      <c r="L109" s="243">
        <v>38150.92</v>
      </c>
      <c r="M109" s="241">
        <v>289</v>
      </c>
      <c r="N109" s="240">
        <v>2415.64</v>
      </c>
      <c r="O109" s="242">
        <v>11</v>
      </c>
      <c r="P109" s="240">
        <v>0</v>
      </c>
      <c r="Q109" s="241">
        <v>0</v>
      </c>
      <c r="R109" s="238">
        <v>0</v>
      </c>
      <c r="S109" s="239">
        <v>0</v>
      </c>
      <c r="T109" s="240">
        <v>23124.34</v>
      </c>
      <c r="U109" s="241">
        <v>109</v>
      </c>
      <c r="V109" s="240">
        <v>13506.09</v>
      </c>
      <c r="W109" s="242">
        <v>17</v>
      </c>
      <c r="X109" s="243">
        <v>80184.33</v>
      </c>
      <c r="Y109" s="241">
        <v>485</v>
      </c>
      <c r="Z109" s="238">
        <v>0</v>
      </c>
      <c r="AA109" s="239">
        <v>0</v>
      </c>
      <c r="AB109" s="238">
        <v>0</v>
      </c>
      <c r="AC109" s="239">
        <v>0</v>
      </c>
      <c r="AD109" s="243">
        <v>51273.06</v>
      </c>
      <c r="AE109" s="244">
        <v>449</v>
      </c>
      <c r="AF109" s="240">
        <v>0</v>
      </c>
      <c r="AG109" s="242">
        <v>0</v>
      </c>
      <c r="AH109" s="243">
        <v>276403.44</v>
      </c>
      <c r="AI109" s="244">
        <v>1538</v>
      </c>
      <c r="AJ109" s="243">
        <v>0</v>
      </c>
      <c r="AK109" s="244">
        <v>0</v>
      </c>
      <c r="AL109" s="243">
        <v>158351.28</v>
      </c>
      <c r="AM109" s="244">
        <v>740</v>
      </c>
      <c r="AN109" s="245">
        <v>0</v>
      </c>
      <c r="AO109" s="244">
        <v>0</v>
      </c>
      <c r="AP109" s="246">
        <v>0</v>
      </c>
      <c r="AQ109" s="247">
        <v>0</v>
      </c>
      <c r="AR109" s="240">
        <v>0</v>
      </c>
      <c r="AS109" s="241">
        <v>0</v>
      </c>
      <c r="AT109" s="238">
        <v>0</v>
      </c>
      <c r="AU109" s="239">
        <v>0</v>
      </c>
      <c r="AV109" t="s">
        <v>52</v>
      </c>
      <c r="AW109" s="270"/>
      <c r="AX109" s="270"/>
      <c r="AY109" s="270"/>
      <c r="AZ109" s="270"/>
      <c r="BA109" s="270"/>
      <c r="BB109" s="270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</row>
    <row r="110" spans="1:92">
      <c r="A110" s="2" t="s">
        <v>3122</v>
      </c>
      <c r="B110" s="238">
        <v>321.745</v>
      </c>
      <c r="C110" s="239">
        <v>0</v>
      </c>
      <c r="D110" s="240">
        <v>5949.02</v>
      </c>
      <c r="E110" s="241">
        <v>32</v>
      </c>
      <c r="F110" s="240">
        <v>8817.3700000000008</v>
      </c>
      <c r="G110" s="242">
        <v>18</v>
      </c>
      <c r="H110" s="243">
        <v>54022.65</v>
      </c>
      <c r="I110" s="244">
        <v>492</v>
      </c>
      <c r="J110" s="243">
        <v>163284.42000000001</v>
      </c>
      <c r="K110" s="244">
        <v>507</v>
      </c>
      <c r="L110" s="243">
        <v>40119.42</v>
      </c>
      <c r="M110" s="241">
        <v>189</v>
      </c>
      <c r="N110" s="240">
        <v>5286.09</v>
      </c>
      <c r="O110" s="242">
        <v>2</v>
      </c>
      <c r="P110" s="240">
        <v>0</v>
      </c>
      <c r="Q110" s="241">
        <v>0</v>
      </c>
      <c r="R110" s="238">
        <v>0</v>
      </c>
      <c r="S110" s="239">
        <v>0</v>
      </c>
      <c r="T110" s="240">
        <v>10560.16</v>
      </c>
      <c r="U110" s="241">
        <v>90</v>
      </c>
      <c r="V110" s="240">
        <v>3324.27</v>
      </c>
      <c r="W110" s="242">
        <v>5</v>
      </c>
      <c r="X110" s="243">
        <v>54420.66</v>
      </c>
      <c r="Y110" s="241">
        <v>281</v>
      </c>
      <c r="Z110" s="238">
        <v>0</v>
      </c>
      <c r="AA110" s="239">
        <v>0</v>
      </c>
      <c r="AB110" s="238">
        <v>0</v>
      </c>
      <c r="AC110" s="239">
        <v>0</v>
      </c>
      <c r="AD110" s="243">
        <v>46248.83</v>
      </c>
      <c r="AE110" s="244">
        <v>283</v>
      </c>
      <c r="AF110" s="240">
        <v>697.67</v>
      </c>
      <c r="AG110" s="242">
        <v>1</v>
      </c>
      <c r="AH110" s="243">
        <v>190940.21</v>
      </c>
      <c r="AI110" s="244">
        <v>951</v>
      </c>
      <c r="AJ110" s="243">
        <v>0</v>
      </c>
      <c r="AK110" s="244">
        <v>0</v>
      </c>
      <c r="AL110" s="243">
        <v>101363.21</v>
      </c>
      <c r="AM110" s="244">
        <v>434</v>
      </c>
      <c r="AN110" s="245">
        <v>9652.35</v>
      </c>
      <c r="AO110" s="244">
        <v>72</v>
      </c>
      <c r="AP110" s="246">
        <v>0</v>
      </c>
      <c r="AQ110" s="247">
        <v>0</v>
      </c>
      <c r="AR110" s="240">
        <v>0</v>
      </c>
      <c r="AS110" s="241">
        <v>0</v>
      </c>
      <c r="AT110" s="238">
        <v>0</v>
      </c>
      <c r="AU110" s="239">
        <v>0</v>
      </c>
      <c r="AV110" t="s">
        <v>131</v>
      </c>
      <c r="AW110" s="270"/>
      <c r="AX110" s="270"/>
      <c r="AY110" s="270"/>
      <c r="AZ110" s="270"/>
      <c r="BA110" s="270"/>
      <c r="BB110" s="27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</row>
    <row r="111" spans="1:92">
      <c r="A111" s="2" t="s">
        <v>3073</v>
      </c>
      <c r="B111" s="238">
        <v>118.89166666666667</v>
      </c>
      <c r="C111" s="239">
        <v>0</v>
      </c>
      <c r="D111" s="240">
        <v>14945.44</v>
      </c>
      <c r="E111" s="241">
        <v>65</v>
      </c>
      <c r="F111" s="240">
        <v>3866.58</v>
      </c>
      <c r="G111" s="242">
        <v>5</v>
      </c>
      <c r="H111" s="243">
        <v>73051.3</v>
      </c>
      <c r="I111" s="244">
        <v>908</v>
      </c>
      <c r="J111" s="243">
        <v>131904.82999999999</v>
      </c>
      <c r="K111" s="244">
        <v>466</v>
      </c>
      <c r="L111" s="243">
        <v>38897.15</v>
      </c>
      <c r="M111" s="241">
        <v>407</v>
      </c>
      <c r="N111" s="240">
        <v>2972.8</v>
      </c>
      <c r="O111" s="242">
        <v>4</v>
      </c>
      <c r="P111" s="240">
        <v>0</v>
      </c>
      <c r="Q111" s="241">
        <v>0</v>
      </c>
      <c r="R111" s="238">
        <v>0</v>
      </c>
      <c r="S111" s="239">
        <v>0</v>
      </c>
      <c r="T111" s="240">
        <v>15603.81</v>
      </c>
      <c r="U111" s="241">
        <v>100</v>
      </c>
      <c r="V111" s="240">
        <v>554.91</v>
      </c>
      <c r="W111" s="242">
        <v>4</v>
      </c>
      <c r="X111" s="243">
        <v>104835.64</v>
      </c>
      <c r="Y111" s="241">
        <v>521</v>
      </c>
      <c r="Z111" s="238">
        <v>0</v>
      </c>
      <c r="AA111" s="239">
        <v>0</v>
      </c>
      <c r="AB111" s="238">
        <v>0</v>
      </c>
      <c r="AC111" s="239">
        <v>0</v>
      </c>
      <c r="AD111" s="243">
        <v>92025.73</v>
      </c>
      <c r="AE111" s="244">
        <v>518</v>
      </c>
      <c r="AF111" s="240">
        <v>0</v>
      </c>
      <c r="AG111" s="242">
        <v>0</v>
      </c>
      <c r="AH111" s="243">
        <v>380656.27</v>
      </c>
      <c r="AI111" s="244">
        <v>1963</v>
      </c>
      <c r="AJ111" s="243">
        <v>0</v>
      </c>
      <c r="AK111" s="244">
        <v>0</v>
      </c>
      <c r="AL111" s="243">
        <v>154433.78</v>
      </c>
      <c r="AM111" s="244">
        <v>639</v>
      </c>
      <c r="AN111" s="245">
        <v>3566.75</v>
      </c>
      <c r="AO111" s="244">
        <v>32</v>
      </c>
      <c r="AP111" s="246">
        <v>0</v>
      </c>
      <c r="AQ111" s="247">
        <v>0</v>
      </c>
      <c r="AR111" s="240">
        <v>0</v>
      </c>
      <c r="AS111" s="241">
        <v>0</v>
      </c>
      <c r="AT111" s="238">
        <v>0</v>
      </c>
      <c r="AU111" s="239">
        <v>0</v>
      </c>
      <c r="AV111" t="s">
        <v>159</v>
      </c>
      <c r="AW111" s="270"/>
      <c r="AX111" s="270"/>
      <c r="AY111" s="270"/>
      <c r="AZ111" s="270"/>
      <c r="BA111" s="270"/>
      <c r="BB111" s="270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</row>
    <row r="112" spans="1:92">
      <c r="A112" s="2" t="s">
        <v>3211</v>
      </c>
      <c r="B112" s="238">
        <v>395.66666666666669</v>
      </c>
      <c r="C112" s="239">
        <v>0</v>
      </c>
      <c r="D112" s="240">
        <v>5917.58</v>
      </c>
      <c r="E112" s="241">
        <v>37</v>
      </c>
      <c r="F112" s="240">
        <v>391.3</v>
      </c>
      <c r="G112" s="242">
        <v>1</v>
      </c>
      <c r="H112" s="243">
        <v>24013.06</v>
      </c>
      <c r="I112" s="244">
        <v>297</v>
      </c>
      <c r="J112" s="243">
        <v>96403.53</v>
      </c>
      <c r="K112" s="244">
        <v>269</v>
      </c>
      <c r="L112" s="243">
        <v>12987.15</v>
      </c>
      <c r="M112" s="241">
        <v>98</v>
      </c>
      <c r="N112" s="240">
        <v>4538.26</v>
      </c>
      <c r="O112" s="242">
        <v>5</v>
      </c>
      <c r="P112" s="240">
        <v>8489.65</v>
      </c>
      <c r="Q112" s="241">
        <v>68</v>
      </c>
      <c r="R112" s="238">
        <v>0</v>
      </c>
      <c r="S112" s="239">
        <v>0</v>
      </c>
      <c r="T112" s="240">
        <v>10018.17</v>
      </c>
      <c r="U112" s="241">
        <v>62</v>
      </c>
      <c r="V112" s="240">
        <v>2645.66</v>
      </c>
      <c r="W112" s="242">
        <v>5</v>
      </c>
      <c r="X112" s="243">
        <v>35994.769999999997</v>
      </c>
      <c r="Y112" s="241">
        <v>207</v>
      </c>
      <c r="Z112" s="238">
        <v>0</v>
      </c>
      <c r="AA112" s="239">
        <v>0</v>
      </c>
      <c r="AB112" s="238">
        <v>0</v>
      </c>
      <c r="AC112" s="239">
        <v>0</v>
      </c>
      <c r="AD112" s="243">
        <v>24943.360000000001</v>
      </c>
      <c r="AE112" s="244">
        <v>183</v>
      </c>
      <c r="AF112" s="240">
        <v>0</v>
      </c>
      <c r="AG112" s="242">
        <v>0</v>
      </c>
      <c r="AH112" s="243">
        <v>113156.52</v>
      </c>
      <c r="AI112" s="244">
        <v>905</v>
      </c>
      <c r="AJ112" s="243">
        <v>0</v>
      </c>
      <c r="AK112" s="244">
        <v>0</v>
      </c>
      <c r="AL112" s="243">
        <v>73358.3</v>
      </c>
      <c r="AM112" s="244">
        <v>336</v>
      </c>
      <c r="AN112" s="245">
        <v>11870</v>
      </c>
      <c r="AO112" s="244">
        <v>14</v>
      </c>
      <c r="AP112" s="246">
        <v>0</v>
      </c>
      <c r="AQ112" s="247">
        <v>0</v>
      </c>
      <c r="AR112" s="240">
        <v>2548.69</v>
      </c>
      <c r="AS112" s="241">
        <v>33</v>
      </c>
      <c r="AT112" s="238">
        <v>0</v>
      </c>
      <c r="AU112" s="239">
        <v>0</v>
      </c>
      <c r="AV112" t="s">
        <v>52</v>
      </c>
      <c r="AW112" s="270"/>
      <c r="AX112" s="270"/>
      <c r="AY112" s="270"/>
      <c r="AZ112" s="270"/>
      <c r="BA112" s="270"/>
      <c r="BB112" s="270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</row>
    <row r="113" spans="1:92">
      <c r="A113" s="2" t="s">
        <v>2871</v>
      </c>
      <c r="B113" s="238">
        <v>28.666666666666668</v>
      </c>
      <c r="C113" s="239">
        <v>0</v>
      </c>
      <c r="D113" s="240">
        <v>15943.47</v>
      </c>
      <c r="E113" s="241">
        <v>76</v>
      </c>
      <c r="F113" s="240">
        <v>17195.59</v>
      </c>
      <c r="G113" s="242">
        <v>30</v>
      </c>
      <c r="H113" s="243">
        <v>91624.39</v>
      </c>
      <c r="I113" s="244">
        <v>776</v>
      </c>
      <c r="J113" s="243">
        <v>375297.2</v>
      </c>
      <c r="K113" s="244">
        <v>868</v>
      </c>
      <c r="L113" s="243">
        <v>104499.67</v>
      </c>
      <c r="M113" s="241">
        <v>567</v>
      </c>
      <c r="N113" s="240">
        <v>433.91</v>
      </c>
      <c r="O113" s="242">
        <v>1</v>
      </c>
      <c r="P113" s="240">
        <v>8720.8700000000008</v>
      </c>
      <c r="Q113" s="241">
        <v>15</v>
      </c>
      <c r="R113" s="238">
        <v>0</v>
      </c>
      <c r="S113" s="239">
        <v>0</v>
      </c>
      <c r="T113" s="240">
        <v>33510.44</v>
      </c>
      <c r="U113" s="241">
        <v>172</v>
      </c>
      <c r="V113" s="240">
        <v>10147.24</v>
      </c>
      <c r="W113" s="242">
        <v>15</v>
      </c>
      <c r="X113" s="243">
        <v>101993.25</v>
      </c>
      <c r="Y113" s="241">
        <v>544</v>
      </c>
      <c r="Z113" s="238">
        <v>0</v>
      </c>
      <c r="AA113" s="239">
        <v>0</v>
      </c>
      <c r="AB113" s="238">
        <v>0</v>
      </c>
      <c r="AC113" s="239">
        <v>0</v>
      </c>
      <c r="AD113" s="243">
        <v>92330.65</v>
      </c>
      <c r="AE113" s="244">
        <v>514</v>
      </c>
      <c r="AF113" s="240">
        <v>0</v>
      </c>
      <c r="AG113" s="242">
        <v>0</v>
      </c>
      <c r="AH113" s="243">
        <v>448944.28</v>
      </c>
      <c r="AI113" s="244">
        <v>1940</v>
      </c>
      <c r="AJ113" s="243">
        <v>0</v>
      </c>
      <c r="AK113" s="244">
        <v>0</v>
      </c>
      <c r="AL113" s="243">
        <v>163015.34</v>
      </c>
      <c r="AM113" s="244">
        <v>654</v>
      </c>
      <c r="AN113" s="245">
        <v>860</v>
      </c>
      <c r="AO113" s="244">
        <v>8</v>
      </c>
      <c r="AP113" s="246">
        <v>0</v>
      </c>
      <c r="AQ113" s="247">
        <v>0</v>
      </c>
      <c r="AR113" s="240">
        <v>0</v>
      </c>
      <c r="AS113" s="241">
        <v>0</v>
      </c>
      <c r="AT113" s="238">
        <v>0</v>
      </c>
      <c r="AU113" s="239">
        <v>0</v>
      </c>
      <c r="AV113" t="s">
        <v>195</v>
      </c>
      <c r="AW113" s="270"/>
      <c r="AX113" s="270"/>
      <c r="AY113" s="270"/>
      <c r="AZ113" s="270"/>
      <c r="BA113" s="270"/>
      <c r="BB113" s="270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</row>
    <row r="114" spans="1:92">
      <c r="A114" s="2" t="s">
        <v>3201</v>
      </c>
      <c r="B114" s="238">
        <v>1132.4556666666665</v>
      </c>
      <c r="C114" s="239">
        <v>0</v>
      </c>
      <c r="D114" s="240">
        <v>24096.14</v>
      </c>
      <c r="E114" s="241">
        <v>90</v>
      </c>
      <c r="F114" s="240">
        <v>12965.24</v>
      </c>
      <c r="G114" s="242">
        <v>21</v>
      </c>
      <c r="H114" s="243">
        <v>101983.51</v>
      </c>
      <c r="I114" s="244">
        <v>899</v>
      </c>
      <c r="J114" s="243">
        <v>287207.94</v>
      </c>
      <c r="K114" s="244">
        <v>647</v>
      </c>
      <c r="L114" s="243">
        <v>140058.04</v>
      </c>
      <c r="M114" s="241">
        <v>569</v>
      </c>
      <c r="N114" s="240">
        <v>19994.82</v>
      </c>
      <c r="O114" s="242">
        <v>28</v>
      </c>
      <c r="P114" s="240">
        <v>33685.49</v>
      </c>
      <c r="Q114" s="241">
        <v>208</v>
      </c>
      <c r="R114" s="238">
        <v>0</v>
      </c>
      <c r="S114" s="239">
        <v>0</v>
      </c>
      <c r="T114" s="240">
        <v>58859.77</v>
      </c>
      <c r="U114" s="241">
        <v>198</v>
      </c>
      <c r="V114" s="240">
        <v>40817.89</v>
      </c>
      <c r="W114" s="242">
        <v>53</v>
      </c>
      <c r="X114" s="243">
        <v>139672.78</v>
      </c>
      <c r="Y114" s="241">
        <v>575</v>
      </c>
      <c r="Z114" s="238">
        <v>86.96</v>
      </c>
      <c r="AA114" s="239">
        <v>1</v>
      </c>
      <c r="AB114" s="238">
        <v>0</v>
      </c>
      <c r="AC114" s="239">
        <v>0</v>
      </c>
      <c r="AD114" s="243">
        <v>126866.69</v>
      </c>
      <c r="AE114" s="244">
        <v>666</v>
      </c>
      <c r="AF114" s="240">
        <v>0</v>
      </c>
      <c r="AG114" s="242">
        <v>0</v>
      </c>
      <c r="AH114" s="243">
        <v>693776.43</v>
      </c>
      <c r="AI114" s="244">
        <v>2278</v>
      </c>
      <c r="AJ114" s="243">
        <v>6446.67</v>
      </c>
      <c r="AK114" s="244">
        <v>18</v>
      </c>
      <c r="AL114" s="243">
        <v>199174.11</v>
      </c>
      <c r="AM114" s="244">
        <v>692</v>
      </c>
      <c r="AN114" s="245">
        <v>27527</v>
      </c>
      <c r="AO114" s="244">
        <v>174</v>
      </c>
      <c r="AP114" s="246">
        <v>0</v>
      </c>
      <c r="AQ114" s="247">
        <v>0</v>
      </c>
      <c r="AR114" s="240">
        <v>15360.84</v>
      </c>
      <c r="AS114" s="241">
        <v>114</v>
      </c>
      <c r="AT114" s="238">
        <v>0</v>
      </c>
      <c r="AU114" s="239">
        <v>0</v>
      </c>
      <c r="AV114" t="s">
        <v>131</v>
      </c>
      <c r="AW114" s="270"/>
      <c r="AX114" s="270"/>
      <c r="AY114" s="270"/>
      <c r="AZ114" s="270"/>
      <c r="BA114" s="270"/>
      <c r="BB114" s="270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</row>
    <row r="115" spans="1:92">
      <c r="A115" s="2" t="s">
        <v>3021</v>
      </c>
      <c r="B115" s="238">
        <v>276.55266666666665</v>
      </c>
      <c r="C115" s="239">
        <v>0</v>
      </c>
      <c r="D115" s="240">
        <v>14353.28</v>
      </c>
      <c r="E115" s="241">
        <v>65</v>
      </c>
      <c r="F115" s="240">
        <v>8521.7099999999991</v>
      </c>
      <c r="G115" s="242">
        <v>16</v>
      </c>
      <c r="H115" s="243">
        <v>68340.02</v>
      </c>
      <c r="I115" s="244">
        <v>667</v>
      </c>
      <c r="J115" s="243">
        <v>218772.85</v>
      </c>
      <c r="K115" s="244">
        <v>621</v>
      </c>
      <c r="L115" s="243">
        <v>48059.38</v>
      </c>
      <c r="M115" s="241">
        <v>298</v>
      </c>
      <c r="N115" s="240">
        <v>10637.37</v>
      </c>
      <c r="O115" s="242">
        <v>18</v>
      </c>
      <c r="P115" s="240">
        <v>25482.720000000001</v>
      </c>
      <c r="Q115" s="241">
        <v>171</v>
      </c>
      <c r="R115" s="238">
        <v>0</v>
      </c>
      <c r="S115" s="239">
        <v>0</v>
      </c>
      <c r="T115" s="240">
        <v>34730.639999999999</v>
      </c>
      <c r="U115" s="241">
        <v>154</v>
      </c>
      <c r="V115" s="240">
        <v>7202.22</v>
      </c>
      <c r="W115" s="242">
        <v>11</v>
      </c>
      <c r="X115" s="243">
        <v>90127.38</v>
      </c>
      <c r="Y115" s="241">
        <v>484</v>
      </c>
      <c r="Z115" s="238">
        <v>0</v>
      </c>
      <c r="AA115" s="239">
        <v>0</v>
      </c>
      <c r="AB115" s="238">
        <v>0</v>
      </c>
      <c r="AC115" s="239">
        <v>0</v>
      </c>
      <c r="AD115" s="243">
        <v>69410.62</v>
      </c>
      <c r="AE115" s="244">
        <v>464</v>
      </c>
      <c r="AF115" s="240">
        <v>0</v>
      </c>
      <c r="AG115" s="242">
        <v>0</v>
      </c>
      <c r="AH115" s="243">
        <v>304555.49</v>
      </c>
      <c r="AI115" s="244">
        <v>1537</v>
      </c>
      <c r="AJ115" s="243">
        <v>0</v>
      </c>
      <c r="AK115" s="244">
        <v>0</v>
      </c>
      <c r="AL115" s="243">
        <v>148815.01999999999</v>
      </c>
      <c r="AM115" s="244">
        <v>623</v>
      </c>
      <c r="AN115" s="245">
        <v>8296.58</v>
      </c>
      <c r="AO115" s="244">
        <v>58</v>
      </c>
      <c r="AP115" s="246">
        <v>0</v>
      </c>
      <c r="AQ115" s="247">
        <v>0</v>
      </c>
      <c r="AR115" s="240">
        <v>14016.34</v>
      </c>
      <c r="AS115" s="241">
        <v>123</v>
      </c>
      <c r="AT115" s="238">
        <v>520</v>
      </c>
      <c r="AU115" s="239">
        <v>2</v>
      </c>
      <c r="AV115" t="s">
        <v>52</v>
      </c>
      <c r="AW115" s="270"/>
      <c r="AX115" s="270"/>
      <c r="AY115" s="270"/>
      <c r="AZ115" s="270"/>
      <c r="BA115" s="270"/>
      <c r="BB115" s="270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</row>
    <row r="116" spans="1:92">
      <c r="A116" s="2" t="s">
        <v>3103</v>
      </c>
      <c r="B116" s="238">
        <v>0</v>
      </c>
      <c r="C116" s="239">
        <v>0</v>
      </c>
      <c r="D116" s="240">
        <v>5853.51</v>
      </c>
      <c r="E116" s="241">
        <v>33</v>
      </c>
      <c r="F116" s="240">
        <v>1643.48</v>
      </c>
      <c r="G116" s="242">
        <v>2</v>
      </c>
      <c r="H116" s="243">
        <v>19644.080000000002</v>
      </c>
      <c r="I116" s="244">
        <v>274</v>
      </c>
      <c r="J116" s="243">
        <v>36883.379999999997</v>
      </c>
      <c r="K116" s="244">
        <v>141</v>
      </c>
      <c r="L116" s="243">
        <v>6341.09</v>
      </c>
      <c r="M116" s="241">
        <v>44</v>
      </c>
      <c r="N116" s="240">
        <v>0</v>
      </c>
      <c r="O116" s="242">
        <v>0</v>
      </c>
      <c r="P116" s="240">
        <v>0</v>
      </c>
      <c r="Q116" s="241">
        <v>0</v>
      </c>
      <c r="R116" s="238">
        <v>0</v>
      </c>
      <c r="S116" s="239">
        <v>0</v>
      </c>
      <c r="T116" s="240">
        <v>0</v>
      </c>
      <c r="U116" s="241">
        <v>0</v>
      </c>
      <c r="V116" s="240">
        <v>0</v>
      </c>
      <c r="W116" s="242">
        <v>0</v>
      </c>
      <c r="X116" s="243">
        <v>36608.11</v>
      </c>
      <c r="Y116" s="241">
        <v>210</v>
      </c>
      <c r="Z116" s="238">
        <v>0</v>
      </c>
      <c r="AA116" s="239">
        <v>0</v>
      </c>
      <c r="AB116" s="238">
        <v>0</v>
      </c>
      <c r="AC116" s="239">
        <v>0</v>
      </c>
      <c r="AD116" s="243">
        <v>20633.78</v>
      </c>
      <c r="AE116" s="244">
        <v>124</v>
      </c>
      <c r="AF116" s="240">
        <v>0</v>
      </c>
      <c r="AG116" s="242">
        <v>0</v>
      </c>
      <c r="AH116" s="243">
        <v>95953.15</v>
      </c>
      <c r="AI116" s="244">
        <v>721</v>
      </c>
      <c r="AJ116" s="243">
        <v>0</v>
      </c>
      <c r="AK116" s="244">
        <v>0</v>
      </c>
      <c r="AL116" s="243">
        <v>59576.79</v>
      </c>
      <c r="AM116" s="244">
        <v>279</v>
      </c>
      <c r="AN116" s="245">
        <v>0</v>
      </c>
      <c r="AO116" s="244">
        <v>0</v>
      </c>
      <c r="AP116" s="246">
        <v>0</v>
      </c>
      <c r="AQ116" s="247">
        <v>0</v>
      </c>
      <c r="AR116" s="240">
        <v>0</v>
      </c>
      <c r="AS116" s="241">
        <v>0</v>
      </c>
      <c r="AT116" s="238">
        <v>0</v>
      </c>
      <c r="AU116" s="239">
        <v>0</v>
      </c>
      <c r="AV116" t="s">
        <v>389</v>
      </c>
      <c r="AW116" s="270"/>
      <c r="AX116" s="270"/>
      <c r="AY116" s="270"/>
      <c r="AZ116" s="270"/>
      <c r="BA116" s="270"/>
      <c r="BB116" s="270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</row>
    <row r="117" spans="1:92">
      <c r="A117" s="2" t="s">
        <v>2979</v>
      </c>
      <c r="B117" s="238">
        <v>537.05833333333328</v>
      </c>
      <c r="C117" s="239">
        <v>0</v>
      </c>
      <c r="D117" s="240">
        <v>8379.14</v>
      </c>
      <c r="E117" s="241">
        <v>36</v>
      </c>
      <c r="F117" s="240">
        <v>10982.6</v>
      </c>
      <c r="G117" s="242">
        <v>16</v>
      </c>
      <c r="H117" s="243">
        <v>39561.43</v>
      </c>
      <c r="I117" s="244">
        <v>485</v>
      </c>
      <c r="J117" s="243">
        <v>161483.67000000001</v>
      </c>
      <c r="K117" s="244">
        <v>404</v>
      </c>
      <c r="L117" s="243">
        <v>25307.74</v>
      </c>
      <c r="M117" s="241">
        <v>141</v>
      </c>
      <c r="N117" s="240">
        <v>15038.22</v>
      </c>
      <c r="O117" s="242">
        <v>29</v>
      </c>
      <c r="P117" s="240">
        <v>0</v>
      </c>
      <c r="Q117" s="241">
        <v>0</v>
      </c>
      <c r="R117" s="238">
        <v>0</v>
      </c>
      <c r="S117" s="239">
        <v>0</v>
      </c>
      <c r="T117" s="240">
        <v>12073.38</v>
      </c>
      <c r="U117" s="241">
        <v>44</v>
      </c>
      <c r="V117" s="240">
        <v>3301.66</v>
      </c>
      <c r="W117" s="242">
        <v>5</v>
      </c>
      <c r="X117" s="243">
        <v>54922.04</v>
      </c>
      <c r="Y117" s="241">
        <v>260</v>
      </c>
      <c r="Z117" s="238">
        <v>0</v>
      </c>
      <c r="AA117" s="239">
        <v>0</v>
      </c>
      <c r="AB117" s="238">
        <v>0</v>
      </c>
      <c r="AC117" s="239">
        <v>0</v>
      </c>
      <c r="AD117" s="243">
        <v>32791</v>
      </c>
      <c r="AE117" s="244">
        <v>204</v>
      </c>
      <c r="AF117" s="240">
        <v>0</v>
      </c>
      <c r="AG117" s="242">
        <v>0</v>
      </c>
      <c r="AH117" s="243">
        <v>223467.23</v>
      </c>
      <c r="AI117" s="244">
        <v>1025</v>
      </c>
      <c r="AJ117" s="243">
        <v>0</v>
      </c>
      <c r="AK117" s="244">
        <v>0</v>
      </c>
      <c r="AL117" s="243">
        <v>75316.679999999993</v>
      </c>
      <c r="AM117" s="244">
        <v>330</v>
      </c>
      <c r="AN117" s="245">
        <v>16111.75</v>
      </c>
      <c r="AO117" s="244">
        <v>117</v>
      </c>
      <c r="AP117" s="246">
        <v>0</v>
      </c>
      <c r="AQ117" s="247">
        <v>0</v>
      </c>
      <c r="AR117" s="240">
        <v>0</v>
      </c>
      <c r="AS117" s="241">
        <v>0</v>
      </c>
      <c r="AT117" s="238">
        <v>0</v>
      </c>
      <c r="AU117" s="239">
        <v>0</v>
      </c>
      <c r="AV117" t="s">
        <v>52</v>
      </c>
      <c r="AW117" s="270"/>
      <c r="AX117" s="270"/>
      <c r="AY117" s="270"/>
      <c r="AZ117" s="270"/>
      <c r="BA117" s="270"/>
      <c r="BB117" s="270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</row>
    <row r="118" spans="1:92">
      <c r="A118" s="2" t="s">
        <v>2867</v>
      </c>
      <c r="B118" s="238">
        <v>92.4</v>
      </c>
      <c r="C118" s="239">
        <v>0</v>
      </c>
      <c r="D118" s="240">
        <v>5804.36</v>
      </c>
      <c r="E118" s="241">
        <v>13</v>
      </c>
      <c r="F118" s="240">
        <v>0</v>
      </c>
      <c r="G118" s="242">
        <v>0</v>
      </c>
      <c r="H118" s="243">
        <v>5844.64</v>
      </c>
      <c r="I118" s="244">
        <v>65</v>
      </c>
      <c r="J118" s="243">
        <v>21478.2</v>
      </c>
      <c r="K118" s="244">
        <v>62</v>
      </c>
      <c r="L118" s="243">
        <v>10262.459999999999</v>
      </c>
      <c r="M118" s="241">
        <v>56</v>
      </c>
      <c r="N118" s="240">
        <v>5564.34</v>
      </c>
      <c r="O118" s="242">
        <v>6</v>
      </c>
      <c r="P118" s="240">
        <v>6707.8</v>
      </c>
      <c r="Q118" s="241">
        <v>37</v>
      </c>
      <c r="R118" s="238">
        <v>0</v>
      </c>
      <c r="S118" s="239">
        <v>0</v>
      </c>
      <c r="T118" s="240">
        <v>7710.36</v>
      </c>
      <c r="U118" s="241">
        <v>31</v>
      </c>
      <c r="V118" s="240">
        <v>2250.6999999999998</v>
      </c>
      <c r="W118" s="242">
        <v>3</v>
      </c>
      <c r="X118" s="243">
        <v>10561.6</v>
      </c>
      <c r="Y118" s="241">
        <v>44</v>
      </c>
      <c r="Z118" s="238">
        <v>0</v>
      </c>
      <c r="AA118" s="239">
        <v>0</v>
      </c>
      <c r="AB118" s="238">
        <v>0</v>
      </c>
      <c r="AC118" s="239">
        <v>0</v>
      </c>
      <c r="AD118" s="243">
        <v>4080.03</v>
      </c>
      <c r="AE118" s="244">
        <v>59</v>
      </c>
      <c r="AF118" s="240">
        <v>0</v>
      </c>
      <c r="AG118" s="242">
        <v>0</v>
      </c>
      <c r="AH118" s="243">
        <v>41881.910000000003</v>
      </c>
      <c r="AI118" s="244">
        <v>193</v>
      </c>
      <c r="AJ118" s="243">
        <v>0</v>
      </c>
      <c r="AK118" s="244">
        <v>0</v>
      </c>
      <c r="AL118" s="243">
        <v>12316.04</v>
      </c>
      <c r="AM118" s="244">
        <v>50</v>
      </c>
      <c r="AN118" s="245">
        <v>2772</v>
      </c>
      <c r="AO118" s="244">
        <v>16</v>
      </c>
      <c r="AP118" s="246">
        <v>0</v>
      </c>
      <c r="AQ118" s="247">
        <v>0</v>
      </c>
      <c r="AR118" s="240">
        <v>2913.07</v>
      </c>
      <c r="AS118" s="241">
        <v>26</v>
      </c>
      <c r="AT118" s="238">
        <v>0</v>
      </c>
      <c r="AU118" s="239">
        <v>0</v>
      </c>
      <c r="AV118" t="s">
        <v>195</v>
      </c>
      <c r="AW118" s="270"/>
      <c r="AX118" s="270"/>
      <c r="AY118" s="270"/>
      <c r="AZ118" s="270"/>
      <c r="BA118" s="270"/>
      <c r="BB118" s="270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</row>
    <row r="119" spans="1:92">
      <c r="A119" s="2" t="s">
        <v>2981</v>
      </c>
      <c r="B119" s="238">
        <v>67.833333333333329</v>
      </c>
      <c r="C119" s="239">
        <v>0</v>
      </c>
      <c r="D119" s="240">
        <v>10321.94</v>
      </c>
      <c r="E119" s="241">
        <v>47</v>
      </c>
      <c r="F119" s="240">
        <v>6191.31</v>
      </c>
      <c r="G119" s="242">
        <v>8</v>
      </c>
      <c r="H119" s="243">
        <v>46029.91</v>
      </c>
      <c r="I119" s="244">
        <v>474</v>
      </c>
      <c r="J119" s="243">
        <v>255085.99</v>
      </c>
      <c r="K119" s="244">
        <v>702</v>
      </c>
      <c r="L119" s="243">
        <v>34415.1</v>
      </c>
      <c r="M119" s="241">
        <v>170</v>
      </c>
      <c r="N119" s="240">
        <v>1698.24</v>
      </c>
      <c r="O119" s="242">
        <v>10</v>
      </c>
      <c r="P119" s="240">
        <v>7130.08</v>
      </c>
      <c r="Q119" s="241">
        <v>58</v>
      </c>
      <c r="R119" s="238">
        <v>0</v>
      </c>
      <c r="S119" s="239">
        <v>0</v>
      </c>
      <c r="T119" s="240">
        <v>22982.78</v>
      </c>
      <c r="U119" s="241">
        <v>132</v>
      </c>
      <c r="V119" s="240">
        <v>13260.29</v>
      </c>
      <c r="W119" s="242">
        <v>20</v>
      </c>
      <c r="X119" s="243">
        <v>82684.02</v>
      </c>
      <c r="Y119" s="241">
        <v>481</v>
      </c>
      <c r="Z119" s="238">
        <v>0</v>
      </c>
      <c r="AA119" s="239">
        <v>0</v>
      </c>
      <c r="AB119" s="238">
        <v>0</v>
      </c>
      <c r="AC119" s="239">
        <v>0</v>
      </c>
      <c r="AD119" s="243">
        <v>64717.72</v>
      </c>
      <c r="AE119" s="244">
        <v>452</v>
      </c>
      <c r="AF119" s="240">
        <v>0</v>
      </c>
      <c r="AG119" s="242">
        <v>0</v>
      </c>
      <c r="AH119" s="243">
        <v>266482</v>
      </c>
      <c r="AI119" s="244">
        <v>1464</v>
      </c>
      <c r="AJ119" s="243">
        <v>0</v>
      </c>
      <c r="AK119" s="244">
        <v>0</v>
      </c>
      <c r="AL119" s="243">
        <v>156031.76</v>
      </c>
      <c r="AM119" s="244">
        <v>686</v>
      </c>
      <c r="AN119" s="245">
        <v>2035</v>
      </c>
      <c r="AO119" s="244">
        <v>15</v>
      </c>
      <c r="AP119" s="246">
        <v>0</v>
      </c>
      <c r="AQ119" s="247">
        <v>0</v>
      </c>
      <c r="AR119" s="240">
        <v>1703.49</v>
      </c>
      <c r="AS119" s="241">
        <v>17</v>
      </c>
      <c r="AT119" s="238">
        <v>0</v>
      </c>
      <c r="AU119" s="239">
        <v>0</v>
      </c>
      <c r="AV119" t="s">
        <v>52</v>
      </c>
      <c r="AW119" s="270"/>
      <c r="AX119" s="270"/>
      <c r="AY119" s="270"/>
      <c r="AZ119" s="270"/>
      <c r="BA119" s="270"/>
      <c r="BB119" s="270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</row>
    <row r="120" spans="1:92">
      <c r="A120" s="2" t="s">
        <v>3165</v>
      </c>
      <c r="B120" s="238">
        <v>471.05433333333332</v>
      </c>
      <c r="C120" s="239">
        <v>0</v>
      </c>
      <c r="D120" s="240">
        <v>14518.87</v>
      </c>
      <c r="E120" s="241">
        <v>58</v>
      </c>
      <c r="F120" s="240">
        <v>3930.44</v>
      </c>
      <c r="G120" s="242">
        <v>5</v>
      </c>
      <c r="H120" s="243">
        <v>52396.57</v>
      </c>
      <c r="I120" s="244">
        <v>601</v>
      </c>
      <c r="J120" s="243">
        <v>191734.51</v>
      </c>
      <c r="K120" s="244">
        <v>516</v>
      </c>
      <c r="L120" s="243">
        <v>65796.31</v>
      </c>
      <c r="M120" s="241">
        <v>443</v>
      </c>
      <c r="N120" s="240">
        <v>1829.72</v>
      </c>
      <c r="O120" s="242">
        <v>15</v>
      </c>
      <c r="P120" s="240">
        <v>6515.73</v>
      </c>
      <c r="Q120" s="241">
        <v>56</v>
      </c>
      <c r="R120" s="238">
        <v>0</v>
      </c>
      <c r="S120" s="239">
        <v>0</v>
      </c>
      <c r="T120" s="240">
        <v>22904.61</v>
      </c>
      <c r="U120" s="241">
        <v>120</v>
      </c>
      <c r="V120" s="240">
        <v>10782.04</v>
      </c>
      <c r="W120" s="242">
        <v>14</v>
      </c>
      <c r="X120" s="243">
        <v>65854.880000000005</v>
      </c>
      <c r="Y120" s="241">
        <v>309</v>
      </c>
      <c r="Z120" s="238">
        <v>0</v>
      </c>
      <c r="AA120" s="239">
        <v>0</v>
      </c>
      <c r="AB120" s="238">
        <v>0</v>
      </c>
      <c r="AC120" s="239">
        <v>0</v>
      </c>
      <c r="AD120" s="243">
        <v>53306.13</v>
      </c>
      <c r="AE120" s="244">
        <v>313</v>
      </c>
      <c r="AF120" s="240">
        <v>167.44</v>
      </c>
      <c r="AG120" s="242">
        <v>1</v>
      </c>
      <c r="AH120" s="243">
        <v>290531.58</v>
      </c>
      <c r="AI120" s="244">
        <v>1491</v>
      </c>
      <c r="AJ120" s="243">
        <v>0</v>
      </c>
      <c r="AK120" s="244">
        <v>0</v>
      </c>
      <c r="AL120" s="243">
        <v>98601.04</v>
      </c>
      <c r="AM120" s="244">
        <v>400</v>
      </c>
      <c r="AN120" s="245">
        <v>14131.63</v>
      </c>
      <c r="AO120" s="244">
        <v>66</v>
      </c>
      <c r="AP120" s="246">
        <v>0</v>
      </c>
      <c r="AQ120" s="247">
        <v>0</v>
      </c>
      <c r="AR120" s="240">
        <v>1899.11</v>
      </c>
      <c r="AS120" s="241">
        <v>20</v>
      </c>
      <c r="AT120" s="238">
        <v>0</v>
      </c>
      <c r="AU120" s="239">
        <v>0</v>
      </c>
      <c r="AV120" t="s">
        <v>189</v>
      </c>
      <c r="AW120" s="270"/>
      <c r="AX120" s="270"/>
      <c r="AY120" s="270"/>
      <c r="AZ120" s="270"/>
      <c r="BA120" s="270"/>
      <c r="BB120" s="27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</row>
    <row r="121" spans="1:92">
      <c r="A121" s="2" t="s">
        <v>2987</v>
      </c>
      <c r="B121" s="238">
        <v>0</v>
      </c>
      <c r="C121" s="239">
        <v>0</v>
      </c>
      <c r="D121" s="240">
        <v>278.26</v>
      </c>
      <c r="E121" s="241">
        <v>2</v>
      </c>
      <c r="F121" s="240">
        <v>0</v>
      </c>
      <c r="G121" s="242">
        <v>0</v>
      </c>
      <c r="H121" s="243">
        <v>2217.37</v>
      </c>
      <c r="I121" s="244">
        <v>30</v>
      </c>
      <c r="J121" s="243">
        <v>4000.64</v>
      </c>
      <c r="K121" s="244">
        <v>15</v>
      </c>
      <c r="L121" s="243">
        <v>1147.82</v>
      </c>
      <c r="M121" s="241">
        <v>8</v>
      </c>
      <c r="N121" s="240">
        <v>0</v>
      </c>
      <c r="O121" s="242">
        <v>0</v>
      </c>
      <c r="P121" s="240">
        <v>0</v>
      </c>
      <c r="Q121" s="241">
        <v>0</v>
      </c>
      <c r="R121" s="238">
        <v>0</v>
      </c>
      <c r="S121" s="239">
        <v>0</v>
      </c>
      <c r="T121" s="240">
        <v>940.43</v>
      </c>
      <c r="U121" s="241">
        <v>5</v>
      </c>
      <c r="V121" s="240">
        <v>0</v>
      </c>
      <c r="W121" s="242">
        <v>0</v>
      </c>
      <c r="X121" s="243">
        <v>3065.2</v>
      </c>
      <c r="Y121" s="241">
        <v>17</v>
      </c>
      <c r="Z121" s="238">
        <v>0</v>
      </c>
      <c r="AA121" s="239">
        <v>0</v>
      </c>
      <c r="AB121" s="238">
        <v>0</v>
      </c>
      <c r="AC121" s="239">
        <v>0</v>
      </c>
      <c r="AD121" s="243">
        <v>2039.12</v>
      </c>
      <c r="AE121" s="244">
        <v>14</v>
      </c>
      <c r="AF121" s="240">
        <v>0</v>
      </c>
      <c r="AG121" s="242">
        <v>0</v>
      </c>
      <c r="AH121" s="243">
        <v>17641.79</v>
      </c>
      <c r="AI121" s="244">
        <v>78</v>
      </c>
      <c r="AJ121" s="243">
        <v>0</v>
      </c>
      <c r="AK121" s="244">
        <v>0</v>
      </c>
      <c r="AL121" s="243">
        <v>6565.17</v>
      </c>
      <c r="AM121" s="244">
        <v>34</v>
      </c>
      <c r="AN121" s="245">
        <v>0</v>
      </c>
      <c r="AO121" s="244">
        <v>0</v>
      </c>
      <c r="AP121" s="246">
        <v>0</v>
      </c>
      <c r="AQ121" s="247">
        <v>0</v>
      </c>
      <c r="AR121" s="240">
        <v>0</v>
      </c>
      <c r="AS121" s="241">
        <v>0</v>
      </c>
      <c r="AT121" s="238">
        <v>0</v>
      </c>
      <c r="AU121" s="239">
        <v>0</v>
      </c>
      <c r="AV121" t="s">
        <v>52</v>
      </c>
      <c r="AW121" s="270"/>
      <c r="AX121" s="270"/>
      <c r="AY121" s="270"/>
      <c r="AZ121" s="270"/>
      <c r="BA121" s="270"/>
      <c r="BB121" s="270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</row>
    <row r="122" spans="1:92">
      <c r="A122" s="2" t="s">
        <v>3075</v>
      </c>
      <c r="B122" s="238">
        <v>0</v>
      </c>
      <c r="C122" s="239">
        <v>0</v>
      </c>
      <c r="D122" s="240">
        <v>0</v>
      </c>
      <c r="E122" s="241">
        <v>0</v>
      </c>
      <c r="F122" s="240">
        <v>0</v>
      </c>
      <c r="G122" s="242">
        <v>0</v>
      </c>
      <c r="H122" s="243">
        <v>130.43</v>
      </c>
      <c r="I122" s="244">
        <v>1</v>
      </c>
      <c r="J122" s="243">
        <v>0</v>
      </c>
      <c r="K122" s="244">
        <v>0</v>
      </c>
      <c r="L122" s="243">
        <v>0</v>
      </c>
      <c r="M122" s="241">
        <v>0</v>
      </c>
      <c r="N122" s="240">
        <v>0</v>
      </c>
      <c r="O122" s="242">
        <v>0</v>
      </c>
      <c r="P122" s="240">
        <v>0</v>
      </c>
      <c r="Q122" s="241">
        <v>0</v>
      </c>
      <c r="R122" s="238">
        <v>0</v>
      </c>
      <c r="S122" s="239">
        <v>0</v>
      </c>
      <c r="T122" s="240">
        <v>0</v>
      </c>
      <c r="U122" s="241">
        <v>0</v>
      </c>
      <c r="V122" s="240">
        <v>0</v>
      </c>
      <c r="W122" s="242">
        <v>0</v>
      </c>
      <c r="X122" s="243">
        <v>0</v>
      </c>
      <c r="Y122" s="241">
        <v>0</v>
      </c>
      <c r="Z122" s="238">
        <v>0</v>
      </c>
      <c r="AA122" s="239">
        <v>0</v>
      </c>
      <c r="AB122" s="238">
        <v>0</v>
      </c>
      <c r="AC122" s="239">
        <v>0</v>
      </c>
      <c r="AD122" s="243">
        <v>0</v>
      </c>
      <c r="AE122" s="244">
        <v>0</v>
      </c>
      <c r="AF122" s="240">
        <v>0</v>
      </c>
      <c r="AG122" s="242">
        <v>0</v>
      </c>
      <c r="AH122" s="243">
        <v>50</v>
      </c>
      <c r="AI122" s="244">
        <v>1</v>
      </c>
      <c r="AJ122" s="243">
        <v>0</v>
      </c>
      <c r="AK122" s="244">
        <v>0</v>
      </c>
      <c r="AL122" s="243">
        <v>0</v>
      </c>
      <c r="AM122" s="244">
        <v>0</v>
      </c>
      <c r="AN122" s="245">
        <v>0</v>
      </c>
      <c r="AO122" s="244">
        <v>0</v>
      </c>
      <c r="AP122" s="246">
        <v>0</v>
      </c>
      <c r="AQ122" s="247">
        <v>0</v>
      </c>
      <c r="AR122" s="240">
        <v>0</v>
      </c>
      <c r="AS122" s="241">
        <v>0</v>
      </c>
      <c r="AT122" s="238">
        <v>0</v>
      </c>
      <c r="AU122" s="239">
        <v>0</v>
      </c>
      <c r="AV122" t="s">
        <v>159</v>
      </c>
      <c r="AW122" s="270"/>
      <c r="AX122" s="270"/>
      <c r="AY122" s="270"/>
      <c r="AZ122" s="270"/>
      <c r="BA122" s="270"/>
      <c r="BB122" s="270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</row>
    <row r="123" spans="1:92">
      <c r="A123" s="2" t="s">
        <v>2989</v>
      </c>
      <c r="B123" s="238">
        <v>255.625</v>
      </c>
      <c r="C123" s="239">
        <v>0</v>
      </c>
      <c r="D123" s="240">
        <v>491.3</v>
      </c>
      <c r="E123" s="241">
        <v>3</v>
      </c>
      <c r="F123" s="240">
        <v>1686.96</v>
      </c>
      <c r="G123" s="242">
        <v>1</v>
      </c>
      <c r="H123" s="243">
        <v>10728.47</v>
      </c>
      <c r="I123" s="244">
        <v>81</v>
      </c>
      <c r="J123" s="243">
        <v>24107.87</v>
      </c>
      <c r="K123" s="244">
        <v>66</v>
      </c>
      <c r="L123" s="243">
        <v>6915.98</v>
      </c>
      <c r="M123" s="241">
        <v>42</v>
      </c>
      <c r="N123" s="240">
        <v>573.9</v>
      </c>
      <c r="O123" s="242">
        <v>4</v>
      </c>
      <c r="P123" s="240">
        <v>0</v>
      </c>
      <c r="Q123" s="241">
        <v>0</v>
      </c>
      <c r="R123" s="238">
        <v>0</v>
      </c>
      <c r="S123" s="239">
        <v>0</v>
      </c>
      <c r="T123" s="240">
        <v>10050.26</v>
      </c>
      <c r="U123" s="241">
        <v>26</v>
      </c>
      <c r="V123" s="240">
        <v>1283.72</v>
      </c>
      <c r="W123" s="242">
        <v>2</v>
      </c>
      <c r="X123" s="243">
        <v>15037.42</v>
      </c>
      <c r="Y123" s="241">
        <v>51</v>
      </c>
      <c r="Z123" s="238">
        <v>0</v>
      </c>
      <c r="AA123" s="239">
        <v>0</v>
      </c>
      <c r="AB123" s="238">
        <v>0</v>
      </c>
      <c r="AC123" s="239">
        <v>0</v>
      </c>
      <c r="AD123" s="243">
        <v>8789.14</v>
      </c>
      <c r="AE123" s="244">
        <v>35</v>
      </c>
      <c r="AF123" s="240">
        <v>0</v>
      </c>
      <c r="AG123" s="242">
        <v>0</v>
      </c>
      <c r="AH123" s="243">
        <v>37166.730000000003</v>
      </c>
      <c r="AI123" s="244">
        <v>130</v>
      </c>
      <c r="AJ123" s="243">
        <v>245</v>
      </c>
      <c r="AK123" s="244">
        <v>1</v>
      </c>
      <c r="AL123" s="243">
        <v>14672.54</v>
      </c>
      <c r="AM123" s="244">
        <v>50</v>
      </c>
      <c r="AN123" s="245">
        <v>7423.75</v>
      </c>
      <c r="AO123" s="244">
        <v>40</v>
      </c>
      <c r="AP123" s="246">
        <v>0</v>
      </c>
      <c r="AQ123" s="247">
        <v>0</v>
      </c>
      <c r="AR123" s="240">
        <v>0</v>
      </c>
      <c r="AS123" s="241">
        <v>0</v>
      </c>
      <c r="AT123" s="238">
        <v>0</v>
      </c>
      <c r="AU123" s="239">
        <v>0</v>
      </c>
      <c r="AV123" t="s">
        <v>52</v>
      </c>
      <c r="AW123" s="270"/>
      <c r="AX123" s="270"/>
      <c r="AY123" s="270"/>
      <c r="AZ123" s="270"/>
      <c r="BA123" s="270"/>
      <c r="BB123" s="270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</row>
    <row r="124" spans="1:92">
      <c r="A124" s="2" t="s">
        <v>3203</v>
      </c>
      <c r="B124" s="238">
        <v>0</v>
      </c>
      <c r="C124" s="239">
        <v>0</v>
      </c>
      <c r="D124" s="240">
        <v>0</v>
      </c>
      <c r="E124" s="241">
        <v>0</v>
      </c>
      <c r="F124" s="240">
        <v>0</v>
      </c>
      <c r="G124" s="242">
        <v>0</v>
      </c>
      <c r="H124" s="243">
        <v>0</v>
      </c>
      <c r="I124" s="244">
        <v>0</v>
      </c>
      <c r="J124" s="243">
        <v>847.83</v>
      </c>
      <c r="K124" s="244">
        <v>1</v>
      </c>
      <c r="L124" s="243">
        <v>0</v>
      </c>
      <c r="M124" s="241">
        <v>0</v>
      </c>
      <c r="N124" s="240">
        <v>0</v>
      </c>
      <c r="O124" s="242">
        <v>0</v>
      </c>
      <c r="P124" s="240">
        <v>0</v>
      </c>
      <c r="Q124" s="241">
        <v>0</v>
      </c>
      <c r="R124" s="238">
        <v>0</v>
      </c>
      <c r="S124" s="239">
        <v>0</v>
      </c>
      <c r="T124" s="240">
        <v>0</v>
      </c>
      <c r="U124" s="241">
        <v>0</v>
      </c>
      <c r="V124" s="240">
        <v>0</v>
      </c>
      <c r="W124" s="242">
        <v>0</v>
      </c>
      <c r="X124" s="243">
        <v>0</v>
      </c>
      <c r="Y124" s="241">
        <v>0</v>
      </c>
      <c r="Z124" s="238">
        <v>0</v>
      </c>
      <c r="AA124" s="239">
        <v>0</v>
      </c>
      <c r="AB124" s="238">
        <v>0</v>
      </c>
      <c r="AC124" s="239">
        <v>0</v>
      </c>
      <c r="AD124" s="243">
        <v>0</v>
      </c>
      <c r="AE124" s="244">
        <v>0</v>
      </c>
      <c r="AF124" s="240">
        <v>0</v>
      </c>
      <c r="AG124" s="242">
        <v>0</v>
      </c>
      <c r="AH124" s="243">
        <v>33.04</v>
      </c>
      <c r="AI124" s="244">
        <v>2</v>
      </c>
      <c r="AJ124" s="243">
        <v>0</v>
      </c>
      <c r="AK124" s="244">
        <v>0</v>
      </c>
      <c r="AL124" s="243">
        <v>0</v>
      </c>
      <c r="AM124" s="244">
        <v>0</v>
      </c>
      <c r="AN124" s="245">
        <v>0</v>
      </c>
      <c r="AO124" s="244">
        <v>0</v>
      </c>
      <c r="AP124" s="246">
        <v>0</v>
      </c>
      <c r="AQ124" s="247">
        <v>0</v>
      </c>
      <c r="AR124" s="240">
        <v>0</v>
      </c>
      <c r="AS124" s="241">
        <v>0</v>
      </c>
      <c r="AT124" s="238">
        <v>0</v>
      </c>
      <c r="AU124" s="239">
        <v>0</v>
      </c>
      <c r="AV124" t="s">
        <v>131</v>
      </c>
      <c r="AW124" s="270"/>
      <c r="AX124" s="270"/>
      <c r="AY124" s="270"/>
      <c r="AZ124" s="270"/>
      <c r="BA124" s="270"/>
      <c r="BB124" s="270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</row>
    <row r="125" spans="1:92">
      <c r="A125" s="2" t="s">
        <v>2992</v>
      </c>
      <c r="B125" s="238">
        <v>0</v>
      </c>
      <c r="C125" s="239">
        <v>0</v>
      </c>
      <c r="D125" s="240">
        <v>0</v>
      </c>
      <c r="E125" s="241">
        <v>0</v>
      </c>
      <c r="F125" s="240">
        <v>0</v>
      </c>
      <c r="G125" s="242">
        <v>0</v>
      </c>
      <c r="H125" s="243">
        <v>0</v>
      </c>
      <c r="I125" s="244">
        <v>0</v>
      </c>
      <c r="J125" s="243">
        <v>2214.88</v>
      </c>
      <c r="K125" s="244">
        <v>2</v>
      </c>
      <c r="L125" s="243">
        <v>0</v>
      </c>
      <c r="M125" s="241">
        <v>0</v>
      </c>
      <c r="N125" s="240">
        <v>0</v>
      </c>
      <c r="O125" s="242">
        <v>0</v>
      </c>
      <c r="P125" s="240">
        <v>0</v>
      </c>
      <c r="Q125" s="241">
        <v>0</v>
      </c>
      <c r="R125" s="238">
        <v>0</v>
      </c>
      <c r="S125" s="239">
        <v>0</v>
      </c>
      <c r="T125" s="240">
        <v>0</v>
      </c>
      <c r="U125" s="241">
        <v>0</v>
      </c>
      <c r="V125" s="240">
        <v>0</v>
      </c>
      <c r="W125" s="242">
        <v>0</v>
      </c>
      <c r="X125" s="243">
        <v>78.48</v>
      </c>
      <c r="Y125" s="241">
        <v>1</v>
      </c>
      <c r="Z125" s="238">
        <v>0</v>
      </c>
      <c r="AA125" s="239">
        <v>0</v>
      </c>
      <c r="AB125" s="238">
        <v>0</v>
      </c>
      <c r="AC125" s="239">
        <v>0</v>
      </c>
      <c r="AD125" s="243">
        <v>133</v>
      </c>
      <c r="AE125" s="244">
        <v>1</v>
      </c>
      <c r="AF125" s="240">
        <v>1281.3900000000001</v>
      </c>
      <c r="AG125" s="242">
        <v>1</v>
      </c>
      <c r="AH125" s="243">
        <v>388.26</v>
      </c>
      <c r="AI125" s="244">
        <v>1</v>
      </c>
      <c r="AJ125" s="243">
        <v>0</v>
      </c>
      <c r="AK125" s="244">
        <v>0</v>
      </c>
      <c r="AL125" s="243">
        <v>0</v>
      </c>
      <c r="AM125" s="244">
        <v>0</v>
      </c>
      <c r="AN125" s="245">
        <v>0</v>
      </c>
      <c r="AO125" s="244">
        <v>0</v>
      </c>
      <c r="AP125" s="246">
        <v>0</v>
      </c>
      <c r="AQ125" s="247">
        <v>0</v>
      </c>
      <c r="AR125" s="240">
        <v>0</v>
      </c>
      <c r="AS125" s="241">
        <v>0</v>
      </c>
      <c r="AT125" s="238">
        <v>0</v>
      </c>
      <c r="AU125" s="239">
        <v>0</v>
      </c>
      <c r="AV125" t="s">
        <v>52</v>
      </c>
      <c r="AW125" s="270"/>
      <c r="AX125" s="270"/>
      <c r="AY125" s="270"/>
      <c r="AZ125" s="270"/>
      <c r="BA125" s="270"/>
      <c r="BB125" s="270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</row>
    <row r="126" spans="1:92">
      <c r="A126" s="2" t="s">
        <v>3161</v>
      </c>
      <c r="B126" s="238">
        <v>0</v>
      </c>
      <c r="C126" s="239">
        <v>0</v>
      </c>
      <c r="D126" s="240">
        <v>173.91</v>
      </c>
      <c r="E126" s="241">
        <v>1</v>
      </c>
      <c r="F126" s="240">
        <v>0</v>
      </c>
      <c r="G126" s="242">
        <v>0</v>
      </c>
      <c r="H126" s="243">
        <v>347.82</v>
      </c>
      <c r="I126" s="244">
        <v>7</v>
      </c>
      <c r="J126" s="243">
        <v>0</v>
      </c>
      <c r="K126" s="244">
        <v>0</v>
      </c>
      <c r="L126" s="243">
        <v>440</v>
      </c>
      <c r="M126" s="241">
        <v>3</v>
      </c>
      <c r="N126" s="240">
        <v>0</v>
      </c>
      <c r="O126" s="242">
        <v>0</v>
      </c>
      <c r="P126" s="240">
        <v>0</v>
      </c>
      <c r="Q126" s="241">
        <v>0</v>
      </c>
      <c r="R126" s="238">
        <v>0</v>
      </c>
      <c r="S126" s="239">
        <v>0</v>
      </c>
      <c r="T126" s="240">
        <v>247.82</v>
      </c>
      <c r="U126" s="241">
        <v>1</v>
      </c>
      <c r="V126" s="240">
        <v>0</v>
      </c>
      <c r="W126" s="242">
        <v>0</v>
      </c>
      <c r="X126" s="243">
        <v>847.82</v>
      </c>
      <c r="Y126" s="241">
        <v>3</v>
      </c>
      <c r="Z126" s="238">
        <v>0</v>
      </c>
      <c r="AA126" s="239">
        <v>0</v>
      </c>
      <c r="AB126" s="238">
        <v>0</v>
      </c>
      <c r="AC126" s="239">
        <v>0</v>
      </c>
      <c r="AD126" s="243">
        <v>403.48</v>
      </c>
      <c r="AE126" s="244">
        <v>4</v>
      </c>
      <c r="AF126" s="240">
        <v>0</v>
      </c>
      <c r="AG126" s="242">
        <v>0</v>
      </c>
      <c r="AH126" s="243">
        <v>3825.15</v>
      </c>
      <c r="AI126" s="244">
        <v>20</v>
      </c>
      <c r="AJ126" s="243">
        <v>0</v>
      </c>
      <c r="AK126" s="244">
        <v>0</v>
      </c>
      <c r="AL126" s="243">
        <v>965.2</v>
      </c>
      <c r="AM126" s="244">
        <v>4</v>
      </c>
      <c r="AN126" s="245">
        <v>0</v>
      </c>
      <c r="AO126" s="244">
        <v>0</v>
      </c>
      <c r="AP126" s="246">
        <v>0</v>
      </c>
      <c r="AQ126" s="247">
        <v>0</v>
      </c>
      <c r="AR126" s="240">
        <v>0</v>
      </c>
      <c r="AS126" s="241">
        <v>0</v>
      </c>
      <c r="AT126" s="238">
        <v>0</v>
      </c>
      <c r="AU126" s="239">
        <v>0</v>
      </c>
      <c r="AV126" t="s">
        <v>189</v>
      </c>
      <c r="AW126" s="270"/>
      <c r="AX126" s="270"/>
      <c r="AY126" s="270"/>
      <c r="AZ126" s="270"/>
      <c r="BA126" s="270"/>
      <c r="BB126" s="270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</row>
    <row r="127" spans="1:92">
      <c r="A127" s="2" t="s">
        <v>3108</v>
      </c>
      <c r="B127" s="238">
        <v>53.533333333333331</v>
      </c>
      <c r="C127" s="239">
        <v>0</v>
      </c>
      <c r="D127" s="240">
        <v>1504.36</v>
      </c>
      <c r="E127" s="241">
        <v>9</v>
      </c>
      <c r="F127" s="240">
        <v>0</v>
      </c>
      <c r="G127" s="242">
        <v>0</v>
      </c>
      <c r="H127" s="243">
        <v>5193.8</v>
      </c>
      <c r="I127" s="244">
        <v>51</v>
      </c>
      <c r="J127" s="243">
        <v>21787.55</v>
      </c>
      <c r="K127" s="244">
        <v>99</v>
      </c>
      <c r="L127" s="243">
        <v>6819.4</v>
      </c>
      <c r="M127" s="241">
        <v>60</v>
      </c>
      <c r="N127" s="240">
        <v>1156.52</v>
      </c>
      <c r="O127" s="242">
        <v>2</v>
      </c>
      <c r="P127" s="240">
        <v>6133.02</v>
      </c>
      <c r="Q127" s="241">
        <v>33</v>
      </c>
      <c r="R127" s="238">
        <v>0</v>
      </c>
      <c r="S127" s="239">
        <v>0</v>
      </c>
      <c r="T127" s="240">
        <v>32900.410000000003</v>
      </c>
      <c r="U127" s="241">
        <v>131</v>
      </c>
      <c r="V127" s="240">
        <v>7960.42</v>
      </c>
      <c r="W127" s="242">
        <v>10</v>
      </c>
      <c r="X127" s="243">
        <v>21718.53</v>
      </c>
      <c r="Y127" s="241">
        <v>109</v>
      </c>
      <c r="Z127" s="238">
        <v>0</v>
      </c>
      <c r="AA127" s="239">
        <v>0</v>
      </c>
      <c r="AB127" s="238">
        <v>0</v>
      </c>
      <c r="AC127" s="239">
        <v>0</v>
      </c>
      <c r="AD127" s="243">
        <v>8722.2000000000007</v>
      </c>
      <c r="AE127" s="244">
        <v>77</v>
      </c>
      <c r="AF127" s="240">
        <v>0</v>
      </c>
      <c r="AG127" s="242">
        <v>0</v>
      </c>
      <c r="AH127" s="243">
        <v>57857.82</v>
      </c>
      <c r="AI127" s="244">
        <v>265</v>
      </c>
      <c r="AJ127" s="243">
        <v>0</v>
      </c>
      <c r="AK127" s="244">
        <v>0</v>
      </c>
      <c r="AL127" s="243">
        <v>33531.99</v>
      </c>
      <c r="AM127" s="244">
        <v>113</v>
      </c>
      <c r="AN127" s="245">
        <v>1606</v>
      </c>
      <c r="AO127" s="244">
        <v>8</v>
      </c>
      <c r="AP127" s="246">
        <v>0</v>
      </c>
      <c r="AQ127" s="247">
        <v>0</v>
      </c>
      <c r="AR127" s="240">
        <v>2820.86</v>
      </c>
      <c r="AS127" s="241">
        <v>30</v>
      </c>
      <c r="AT127" s="238">
        <v>0</v>
      </c>
      <c r="AU127" s="239">
        <v>0</v>
      </c>
      <c r="AV127" t="s">
        <v>159</v>
      </c>
      <c r="AW127" s="270"/>
      <c r="AX127" s="270"/>
      <c r="AY127" s="270"/>
      <c r="AZ127" s="270"/>
      <c r="BA127" s="270"/>
      <c r="BB127" s="270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</row>
    <row r="128" spans="1:92">
      <c r="A128" s="2" t="s">
        <v>3205</v>
      </c>
      <c r="B128" s="238">
        <v>51.166666666666664</v>
      </c>
      <c r="C128" s="239">
        <v>0</v>
      </c>
      <c r="D128" s="240">
        <v>1356.53</v>
      </c>
      <c r="E128" s="241">
        <v>3</v>
      </c>
      <c r="F128" s="240">
        <v>782.61</v>
      </c>
      <c r="G128" s="242">
        <v>2</v>
      </c>
      <c r="H128" s="243">
        <v>8721.75</v>
      </c>
      <c r="I128" s="244">
        <v>86</v>
      </c>
      <c r="J128" s="243">
        <v>28231.24</v>
      </c>
      <c r="K128" s="244">
        <v>81</v>
      </c>
      <c r="L128" s="243">
        <v>9913.86</v>
      </c>
      <c r="M128" s="241">
        <v>35</v>
      </c>
      <c r="N128" s="240">
        <v>173.91</v>
      </c>
      <c r="O128" s="242">
        <v>1</v>
      </c>
      <c r="P128" s="240">
        <v>0</v>
      </c>
      <c r="Q128" s="241">
        <v>0</v>
      </c>
      <c r="R128" s="238">
        <v>0</v>
      </c>
      <c r="S128" s="239">
        <v>0</v>
      </c>
      <c r="T128" s="240">
        <v>2760.15</v>
      </c>
      <c r="U128" s="241">
        <v>17</v>
      </c>
      <c r="V128" s="240">
        <v>2744.19</v>
      </c>
      <c r="W128" s="242">
        <v>1</v>
      </c>
      <c r="X128" s="243">
        <v>4270.4799999999996</v>
      </c>
      <c r="Y128" s="241">
        <v>31</v>
      </c>
      <c r="Z128" s="238">
        <v>0</v>
      </c>
      <c r="AA128" s="239">
        <v>0</v>
      </c>
      <c r="AB128" s="238">
        <v>0</v>
      </c>
      <c r="AC128" s="239">
        <v>0</v>
      </c>
      <c r="AD128" s="243">
        <v>5890.5</v>
      </c>
      <c r="AE128" s="244">
        <v>54</v>
      </c>
      <c r="AF128" s="240">
        <v>0</v>
      </c>
      <c r="AG128" s="242">
        <v>0</v>
      </c>
      <c r="AH128" s="243">
        <v>37782.800000000003</v>
      </c>
      <c r="AI128" s="244">
        <v>201</v>
      </c>
      <c r="AJ128" s="243">
        <v>0</v>
      </c>
      <c r="AK128" s="244">
        <v>0</v>
      </c>
      <c r="AL128" s="243">
        <v>7024.34</v>
      </c>
      <c r="AM128" s="244">
        <v>38</v>
      </c>
      <c r="AN128" s="245">
        <v>1535</v>
      </c>
      <c r="AO128" s="244">
        <v>12</v>
      </c>
      <c r="AP128" s="246">
        <v>0</v>
      </c>
      <c r="AQ128" s="247">
        <v>0</v>
      </c>
      <c r="AR128" s="240">
        <v>0</v>
      </c>
      <c r="AS128" s="241">
        <v>0</v>
      </c>
      <c r="AT128" s="238">
        <v>0</v>
      </c>
      <c r="AU128" s="239">
        <v>0</v>
      </c>
      <c r="AV128" t="s">
        <v>131</v>
      </c>
      <c r="AW128" s="270"/>
      <c r="AX128" s="270"/>
      <c r="AY128" s="270"/>
      <c r="AZ128" s="270"/>
      <c r="BA128" s="270"/>
      <c r="BB128" s="270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</row>
    <row r="129" spans="1:92">
      <c r="A129" s="2" t="s">
        <v>2994</v>
      </c>
      <c r="B129" s="238">
        <v>53.033333333333331</v>
      </c>
      <c r="C129" s="239">
        <v>0</v>
      </c>
      <c r="D129" s="240">
        <v>139.13</v>
      </c>
      <c r="E129" s="241">
        <v>1</v>
      </c>
      <c r="F129" s="240">
        <v>782.61</v>
      </c>
      <c r="G129" s="242">
        <v>1</v>
      </c>
      <c r="H129" s="243">
        <v>1521.73</v>
      </c>
      <c r="I129" s="244">
        <v>17</v>
      </c>
      <c r="J129" s="243">
        <v>8526.19</v>
      </c>
      <c r="K129" s="244">
        <v>26</v>
      </c>
      <c r="L129" s="243">
        <v>2726.07</v>
      </c>
      <c r="M129" s="241">
        <v>11</v>
      </c>
      <c r="N129" s="240">
        <v>0</v>
      </c>
      <c r="O129" s="242">
        <v>0</v>
      </c>
      <c r="P129" s="240">
        <v>138.26</v>
      </c>
      <c r="Q129" s="241">
        <v>2</v>
      </c>
      <c r="R129" s="238">
        <v>0</v>
      </c>
      <c r="S129" s="239">
        <v>0</v>
      </c>
      <c r="T129" s="240">
        <v>3062.6</v>
      </c>
      <c r="U129" s="241">
        <v>10</v>
      </c>
      <c r="V129" s="240">
        <v>0</v>
      </c>
      <c r="W129" s="242">
        <v>0</v>
      </c>
      <c r="X129" s="243">
        <v>2677.56</v>
      </c>
      <c r="Y129" s="241">
        <v>19</v>
      </c>
      <c r="Z129" s="238">
        <v>0</v>
      </c>
      <c r="AA129" s="239">
        <v>0</v>
      </c>
      <c r="AB129" s="238">
        <v>0</v>
      </c>
      <c r="AC129" s="239">
        <v>0</v>
      </c>
      <c r="AD129" s="243">
        <v>4246.75</v>
      </c>
      <c r="AE129" s="244">
        <v>23</v>
      </c>
      <c r="AF129" s="240">
        <v>0</v>
      </c>
      <c r="AG129" s="242">
        <v>0</v>
      </c>
      <c r="AH129" s="243">
        <v>18909.41</v>
      </c>
      <c r="AI129" s="244">
        <v>94</v>
      </c>
      <c r="AJ129" s="243">
        <v>0</v>
      </c>
      <c r="AK129" s="244">
        <v>0</v>
      </c>
      <c r="AL129" s="243">
        <v>6321.72</v>
      </c>
      <c r="AM129" s="244">
        <v>23</v>
      </c>
      <c r="AN129" s="245">
        <v>1591</v>
      </c>
      <c r="AO129" s="244">
        <v>13</v>
      </c>
      <c r="AP129" s="246">
        <v>0</v>
      </c>
      <c r="AQ129" s="247">
        <v>0</v>
      </c>
      <c r="AR129" s="240">
        <v>473.03</v>
      </c>
      <c r="AS129" s="241">
        <v>5</v>
      </c>
      <c r="AT129" s="238">
        <v>0</v>
      </c>
      <c r="AU129" s="239">
        <v>0</v>
      </c>
      <c r="AV129" t="s">
        <v>52</v>
      </c>
      <c r="AW129" s="270"/>
      <c r="AX129" s="270"/>
      <c r="AY129" s="270"/>
      <c r="AZ129" s="270"/>
      <c r="BA129" s="270"/>
      <c r="BB129" s="270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</row>
    <row r="130" spans="1:92">
      <c r="A130" s="2" t="s">
        <v>2996</v>
      </c>
      <c r="B130" s="238">
        <v>38.625</v>
      </c>
      <c r="C130" s="239">
        <v>0</v>
      </c>
      <c r="D130" s="240">
        <v>1862.61</v>
      </c>
      <c r="E130" s="241">
        <v>8</v>
      </c>
      <c r="F130" s="240">
        <v>0</v>
      </c>
      <c r="G130" s="242">
        <v>0</v>
      </c>
      <c r="H130" s="243">
        <v>8480.9599999999991</v>
      </c>
      <c r="I130" s="244">
        <v>82</v>
      </c>
      <c r="J130" s="243">
        <v>28219.599999999999</v>
      </c>
      <c r="K130" s="244">
        <v>75</v>
      </c>
      <c r="L130" s="243">
        <v>3567.05</v>
      </c>
      <c r="M130" s="241">
        <v>46</v>
      </c>
      <c r="N130" s="240">
        <v>0</v>
      </c>
      <c r="O130" s="242">
        <v>0</v>
      </c>
      <c r="P130" s="240">
        <v>3139.69</v>
      </c>
      <c r="Q130" s="241">
        <v>23</v>
      </c>
      <c r="R130" s="238">
        <v>0</v>
      </c>
      <c r="S130" s="239">
        <v>0</v>
      </c>
      <c r="T130" s="240">
        <v>5041.32</v>
      </c>
      <c r="U130" s="241">
        <v>30</v>
      </c>
      <c r="V130" s="240">
        <v>5926.04</v>
      </c>
      <c r="W130" s="242">
        <v>7</v>
      </c>
      <c r="X130" s="243">
        <v>15574.24</v>
      </c>
      <c r="Y130" s="241">
        <v>77</v>
      </c>
      <c r="Z130" s="238">
        <v>0</v>
      </c>
      <c r="AA130" s="239">
        <v>0</v>
      </c>
      <c r="AB130" s="238">
        <v>0</v>
      </c>
      <c r="AC130" s="239">
        <v>0</v>
      </c>
      <c r="AD130" s="243">
        <v>10077.61</v>
      </c>
      <c r="AE130" s="244">
        <v>62</v>
      </c>
      <c r="AF130" s="240">
        <v>0</v>
      </c>
      <c r="AG130" s="242">
        <v>0</v>
      </c>
      <c r="AH130" s="243">
        <v>70262.679999999993</v>
      </c>
      <c r="AI130" s="244">
        <v>245</v>
      </c>
      <c r="AJ130" s="243">
        <v>0</v>
      </c>
      <c r="AK130" s="244">
        <v>0</v>
      </c>
      <c r="AL130" s="243">
        <v>21607.56</v>
      </c>
      <c r="AM130" s="244">
        <v>106</v>
      </c>
      <c r="AN130" s="245">
        <v>1158.75</v>
      </c>
      <c r="AO130" s="244">
        <v>6</v>
      </c>
      <c r="AP130" s="246">
        <v>0</v>
      </c>
      <c r="AQ130" s="247">
        <v>0</v>
      </c>
      <c r="AR130" s="240">
        <v>2071.87</v>
      </c>
      <c r="AS130" s="241">
        <v>22</v>
      </c>
      <c r="AT130" s="238">
        <v>0</v>
      </c>
      <c r="AU130" s="239">
        <v>0</v>
      </c>
      <c r="AV130" t="s">
        <v>52</v>
      </c>
      <c r="AW130" s="270"/>
      <c r="AX130" s="270"/>
      <c r="AY130" s="270"/>
      <c r="AZ130" s="270"/>
      <c r="BA130" s="270"/>
      <c r="BB130" s="27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</row>
    <row r="131" spans="1:92">
      <c r="A131" s="2" t="s">
        <v>3207</v>
      </c>
      <c r="B131" s="238">
        <v>0</v>
      </c>
      <c r="C131" s="239">
        <v>0</v>
      </c>
      <c r="D131" s="240">
        <v>0</v>
      </c>
      <c r="E131" s="241">
        <v>0</v>
      </c>
      <c r="F131" s="240">
        <v>0</v>
      </c>
      <c r="G131" s="242">
        <v>0</v>
      </c>
      <c r="H131" s="243">
        <v>0</v>
      </c>
      <c r="I131" s="244">
        <v>0</v>
      </c>
      <c r="J131" s="243">
        <v>0</v>
      </c>
      <c r="K131" s="244">
        <v>0</v>
      </c>
      <c r="L131" s="243">
        <v>0</v>
      </c>
      <c r="M131" s="241">
        <v>0</v>
      </c>
      <c r="N131" s="240">
        <v>0</v>
      </c>
      <c r="O131" s="242">
        <v>0</v>
      </c>
      <c r="P131" s="240">
        <v>0</v>
      </c>
      <c r="Q131" s="241">
        <v>0</v>
      </c>
      <c r="R131" s="238">
        <v>0</v>
      </c>
      <c r="S131" s="239">
        <v>0</v>
      </c>
      <c r="T131" s="240">
        <v>0</v>
      </c>
      <c r="U131" s="241">
        <v>0</v>
      </c>
      <c r="V131" s="240">
        <v>0</v>
      </c>
      <c r="W131" s="242">
        <v>0</v>
      </c>
      <c r="X131" s="243">
        <v>639.99</v>
      </c>
      <c r="Y131" s="241">
        <v>2</v>
      </c>
      <c r="Z131" s="238">
        <v>0</v>
      </c>
      <c r="AA131" s="239">
        <v>0</v>
      </c>
      <c r="AB131" s="238">
        <v>0</v>
      </c>
      <c r="AC131" s="239">
        <v>0</v>
      </c>
      <c r="AD131" s="243">
        <v>120</v>
      </c>
      <c r="AE131" s="244">
        <v>1</v>
      </c>
      <c r="AF131" s="240">
        <v>0</v>
      </c>
      <c r="AG131" s="242">
        <v>0</v>
      </c>
      <c r="AH131" s="243">
        <v>0</v>
      </c>
      <c r="AI131" s="244">
        <v>0</v>
      </c>
      <c r="AJ131" s="243">
        <v>0</v>
      </c>
      <c r="AK131" s="244">
        <v>0</v>
      </c>
      <c r="AL131" s="243">
        <v>0</v>
      </c>
      <c r="AM131" s="244">
        <v>0</v>
      </c>
      <c r="AN131" s="245">
        <v>0</v>
      </c>
      <c r="AO131" s="244">
        <v>0</v>
      </c>
      <c r="AP131" s="246">
        <v>0</v>
      </c>
      <c r="AQ131" s="247">
        <v>0</v>
      </c>
      <c r="AR131" s="240">
        <v>0</v>
      </c>
      <c r="AS131" s="241">
        <v>0</v>
      </c>
      <c r="AT131" s="238">
        <v>0</v>
      </c>
      <c r="AU131" s="239">
        <v>0</v>
      </c>
      <c r="AV131" t="s">
        <v>131</v>
      </c>
      <c r="AW131" s="270"/>
      <c r="AX131" s="270"/>
      <c r="AY131" s="270"/>
      <c r="AZ131" s="270"/>
      <c r="BA131" s="270"/>
      <c r="BB131" s="270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</row>
    <row r="132" spans="1:92">
      <c r="A132" s="2" t="s">
        <v>3213</v>
      </c>
      <c r="B132" s="238">
        <v>0</v>
      </c>
      <c r="C132" s="239">
        <v>0</v>
      </c>
      <c r="D132" s="240">
        <v>669.57</v>
      </c>
      <c r="E132" s="241">
        <v>1</v>
      </c>
      <c r="F132" s="240">
        <v>0</v>
      </c>
      <c r="G132" s="242">
        <v>0</v>
      </c>
      <c r="H132" s="243">
        <v>1573.91</v>
      </c>
      <c r="I132" s="244">
        <v>34</v>
      </c>
      <c r="J132" s="243">
        <v>7294.89</v>
      </c>
      <c r="K132" s="244">
        <v>34</v>
      </c>
      <c r="L132" s="243">
        <v>1008.68</v>
      </c>
      <c r="M132" s="241">
        <v>7</v>
      </c>
      <c r="N132" s="240">
        <v>0</v>
      </c>
      <c r="O132" s="242">
        <v>0</v>
      </c>
      <c r="P132" s="240">
        <v>0</v>
      </c>
      <c r="Q132" s="241">
        <v>0</v>
      </c>
      <c r="R132" s="238">
        <v>0</v>
      </c>
      <c r="S132" s="239">
        <v>0</v>
      </c>
      <c r="T132" s="240">
        <v>1578.26</v>
      </c>
      <c r="U132" s="241">
        <v>3</v>
      </c>
      <c r="V132" s="240">
        <v>641.86</v>
      </c>
      <c r="W132" s="242">
        <v>1</v>
      </c>
      <c r="X132" s="243">
        <v>5656.5</v>
      </c>
      <c r="Y132" s="241">
        <v>33</v>
      </c>
      <c r="Z132" s="238">
        <v>0</v>
      </c>
      <c r="AA132" s="239">
        <v>0</v>
      </c>
      <c r="AB132" s="238">
        <v>0</v>
      </c>
      <c r="AC132" s="239">
        <v>0</v>
      </c>
      <c r="AD132" s="243">
        <v>1404.56</v>
      </c>
      <c r="AE132" s="244">
        <v>12</v>
      </c>
      <c r="AF132" s="240">
        <v>0</v>
      </c>
      <c r="AG132" s="242">
        <v>0</v>
      </c>
      <c r="AH132" s="243">
        <v>16538.439999999999</v>
      </c>
      <c r="AI132" s="244">
        <v>122</v>
      </c>
      <c r="AJ132" s="243">
        <v>0</v>
      </c>
      <c r="AK132" s="244">
        <v>0</v>
      </c>
      <c r="AL132" s="243">
        <v>4441.7299999999996</v>
      </c>
      <c r="AM132" s="244">
        <v>26</v>
      </c>
      <c r="AN132" s="245">
        <v>0</v>
      </c>
      <c r="AO132" s="244">
        <v>0</v>
      </c>
      <c r="AP132" s="246">
        <v>0</v>
      </c>
      <c r="AQ132" s="247">
        <v>0</v>
      </c>
      <c r="AR132" s="240">
        <v>0</v>
      </c>
      <c r="AS132" s="241">
        <v>0</v>
      </c>
      <c r="AT132" s="238">
        <v>0</v>
      </c>
      <c r="AU132" s="239">
        <v>0</v>
      </c>
      <c r="AV132" t="s">
        <v>389</v>
      </c>
      <c r="AW132" s="270"/>
      <c r="AX132" s="270"/>
      <c r="AY132" s="270"/>
      <c r="AZ132" s="270"/>
      <c r="BA132" s="270"/>
      <c r="BB132" s="270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</row>
    <row r="133" spans="1:92">
      <c r="A133" s="2" t="s">
        <v>3181</v>
      </c>
      <c r="B133" s="238">
        <v>62.16</v>
      </c>
      <c r="C133" s="239">
        <v>0</v>
      </c>
      <c r="D133" s="240">
        <v>1165.22</v>
      </c>
      <c r="E133" s="241">
        <v>1</v>
      </c>
      <c r="F133" s="240">
        <v>0</v>
      </c>
      <c r="G133" s="242">
        <v>0</v>
      </c>
      <c r="H133" s="243">
        <v>2221.7399999999998</v>
      </c>
      <c r="I133" s="244">
        <v>24</v>
      </c>
      <c r="J133" s="243">
        <v>9274.6200000000008</v>
      </c>
      <c r="K133" s="244">
        <v>27</v>
      </c>
      <c r="L133" s="243">
        <v>549.98</v>
      </c>
      <c r="M133" s="241">
        <v>11</v>
      </c>
      <c r="N133" s="240">
        <v>0</v>
      </c>
      <c r="O133" s="242">
        <v>0</v>
      </c>
      <c r="P133" s="240">
        <v>0</v>
      </c>
      <c r="Q133" s="241">
        <v>0</v>
      </c>
      <c r="R133" s="238">
        <v>0</v>
      </c>
      <c r="S133" s="239">
        <v>0</v>
      </c>
      <c r="T133" s="240">
        <v>4911.76</v>
      </c>
      <c r="U133" s="241">
        <v>30</v>
      </c>
      <c r="V133" s="240">
        <v>1283.72</v>
      </c>
      <c r="W133" s="242">
        <v>2</v>
      </c>
      <c r="X133" s="243">
        <v>4939.08</v>
      </c>
      <c r="Y133" s="241">
        <v>32</v>
      </c>
      <c r="Z133" s="238">
        <v>0</v>
      </c>
      <c r="AA133" s="239">
        <v>0</v>
      </c>
      <c r="AB133" s="238">
        <v>0</v>
      </c>
      <c r="AC133" s="239">
        <v>0</v>
      </c>
      <c r="AD133" s="243">
        <v>2819.58</v>
      </c>
      <c r="AE133" s="244">
        <v>19</v>
      </c>
      <c r="AF133" s="240">
        <v>0</v>
      </c>
      <c r="AG133" s="242">
        <v>0</v>
      </c>
      <c r="AH133" s="243">
        <v>21835.919999999998</v>
      </c>
      <c r="AI133" s="244">
        <v>133</v>
      </c>
      <c r="AJ133" s="243">
        <v>0</v>
      </c>
      <c r="AK133" s="244">
        <v>0</v>
      </c>
      <c r="AL133" s="243">
        <v>6980.79</v>
      </c>
      <c r="AM133" s="244">
        <v>33</v>
      </c>
      <c r="AN133" s="245">
        <v>1864.8</v>
      </c>
      <c r="AO133" s="244">
        <v>5</v>
      </c>
      <c r="AP133" s="246">
        <v>0</v>
      </c>
      <c r="AQ133" s="247">
        <v>0</v>
      </c>
      <c r="AR133" s="240">
        <v>281.73</v>
      </c>
      <c r="AS133" s="241">
        <v>5</v>
      </c>
      <c r="AT133" s="238">
        <v>0</v>
      </c>
      <c r="AU133" s="239">
        <v>0</v>
      </c>
      <c r="AV133" t="s">
        <v>389</v>
      </c>
      <c r="AW133" s="270"/>
      <c r="AX133" s="270"/>
      <c r="AY133" s="270"/>
      <c r="AZ133" s="270"/>
      <c r="BA133" s="270"/>
      <c r="BB133" s="270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</row>
    <row r="134" spans="1:92">
      <c r="A134" s="2" t="s">
        <v>3209</v>
      </c>
      <c r="B134" s="238">
        <v>0</v>
      </c>
      <c r="C134" s="239">
        <v>0</v>
      </c>
      <c r="D134" s="240">
        <v>0</v>
      </c>
      <c r="E134" s="241">
        <v>0</v>
      </c>
      <c r="F134" s="240">
        <v>782.61</v>
      </c>
      <c r="G134" s="242">
        <v>1</v>
      </c>
      <c r="H134" s="243">
        <v>4529.57</v>
      </c>
      <c r="I134" s="244">
        <v>70</v>
      </c>
      <c r="J134" s="243">
        <v>8973.5</v>
      </c>
      <c r="K134" s="244">
        <v>15</v>
      </c>
      <c r="L134" s="243">
        <v>2323.9</v>
      </c>
      <c r="M134" s="241">
        <v>11</v>
      </c>
      <c r="N134" s="240">
        <v>0</v>
      </c>
      <c r="O134" s="242">
        <v>0</v>
      </c>
      <c r="P134" s="240">
        <v>138.26</v>
      </c>
      <c r="Q134" s="241">
        <v>2</v>
      </c>
      <c r="R134" s="238">
        <v>0</v>
      </c>
      <c r="S134" s="239">
        <v>0</v>
      </c>
      <c r="T134" s="240">
        <v>478.25</v>
      </c>
      <c r="U134" s="241">
        <v>6</v>
      </c>
      <c r="V134" s="240">
        <v>1283.72</v>
      </c>
      <c r="W134" s="242">
        <v>2</v>
      </c>
      <c r="X134" s="243">
        <v>3085.2</v>
      </c>
      <c r="Y134" s="241">
        <v>14</v>
      </c>
      <c r="Z134" s="238">
        <v>0</v>
      </c>
      <c r="AA134" s="239">
        <v>0</v>
      </c>
      <c r="AB134" s="238">
        <v>0</v>
      </c>
      <c r="AC134" s="239">
        <v>0</v>
      </c>
      <c r="AD134" s="243">
        <v>2712</v>
      </c>
      <c r="AE134" s="244">
        <v>8</v>
      </c>
      <c r="AF134" s="240">
        <v>0</v>
      </c>
      <c r="AG134" s="242">
        <v>0</v>
      </c>
      <c r="AH134" s="243">
        <v>11447.4</v>
      </c>
      <c r="AI134" s="244">
        <v>61</v>
      </c>
      <c r="AJ134" s="243">
        <v>0</v>
      </c>
      <c r="AK134" s="244">
        <v>0</v>
      </c>
      <c r="AL134" s="243">
        <v>3243.49</v>
      </c>
      <c r="AM134" s="244">
        <v>15</v>
      </c>
      <c r="AN134" s="245">
        <v>0</v>
      </c>
      <c r="AO134" s="244">
        <v>0</v>
      </c>
      <c r="AP134" s="246">
        <v>0</v>
      </c>
      <c r="AQ134" s="247">
        <v>0</v>
      </c>
      <c r="AR134" s="240">
        <v>192.17</v>
      </c>
      <c r="AS134" s="241">
        <v>3</v>
      </c>
      <c r="AT134" s="238">
        <v>0</v>
      </c>
      <c r="AU134" s="239">
        <v>0</v>
      </c>
      <c r="AV134" t="s">
        <v>131</v>
      </c>
      <c r="AW134" s="270"/>
      <c r="AX134" s="270"/>
      <c r="AY134" s="270"/>
      <c r="AZ134" s="270"/>
      <c r="BA134" s="270"/>
      <c r="BB134" s="270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</row>
    <row r="135" spans="1:92">
      <c r="A135" s="2" t="s">
        <v>2998</v>
      </c>
      <c r="B135" s="238">
        <v>0</v>
      </c>
      <c r="C135" s="239">
        <v>0</v>
      </c>
      <c r="D135" s="240">
        <v>0</v>
      </c>
      <c r="E135" s="241">
        <v>0</v>
      </c>
      <c r="F135" s="240">
        <v>0</v>
      </c>
      <c r="G135" s="242">
        <v>0</v>
      </c>
      <c r="H135" s="243">
        <v>348.26</v>
      </c>
      <c r="I135" s="244">
        <v>2</v>
      </c>
      <c r="J135" s="243">
        <v>0</v>
      </c>
      <c r="K135" s="244">
        <v>0</v>
      </c>
      <c r="L135" s="243">
        <v>0</v>
      </c>
      <c r="M135" s="241">
        <v>0</v>
      </c>
      <c r="N135" s="240">
        <v>0</v>
      </c>
      <c r="O135" s="242">
        <v>0</v>
      </c>
      <c r="P135" s="240">
        <v>0</v>
      </c>
      <c r="Q135" s="241">
        <v>0</v>
      </c>
      <c r="R135" s="238">
        <v>0</v>
      </c>
      <c r="S135" s="239">
        <v>0</v>
      </c>
      <c r="T135" s="240">
        <v>0</v>
      </c>
      <c r="U135" s="241">
        <v>0</v>
      </c>
      <c r="V135" s="240">
        <v>0</v>
      </c>
      <c r="W135" s="242">
        <v>0</v>
      </c>
      <c r="X135" s="243">
        <v>0</v>
      </c>
      <c r="Y135" s="241">
        <v>0</v>
      </c>
      <c r="Z135" s="238">
        <v>0</v>
      </c>
      <c r="AA135" s="239">
        <v>0</v>
      </c>
      <c r="AB135" s="238">
        <v>0</v>
      </c>
      <c r="AC135" s="239">
        <v>0</v>
      </c>
      <c r="AD135" s="243">
        <v>0</v>
      </c>
      <c r="AE135" s="244">
        <v>0</v>
      </c>
      <c r="AF135" s="240">
        <v>0</v>
      </c>
      <c r="AG135" s="242">
        <v>0</v>
      </c>
      <c r="AH135" s="243">
        <v>0</v>
      </c>
      <c r="AI135" s="244">
        <v>0</v>
      </c>
      <c r="AJ135" s="243">
        <v>0</v>
      </c>
      <c r="AK135" s="244">
        <v>0</v>
      </c>
      <c r="AL135" s="243">
        <v>0</v>
      </c>
      <c r="AM135" s="244">
        <v>0</v>
      </c>
      <c r="AN135" s="245">
        <v>0</v>
      </c>
      <c r="AO135" s="244">
        <v>0</v>
      </c>
      <c r="AP135" s="246">
        <v>0</v>
      </c>
      <c r="AQ135" s="247">
        <v>0</v>
      </c>
      <c r="AR135" s="240">
        <v>0</v>
      </c>
      <c r="AS135" s="241">
        <v>0</v>
      </c>
      <c r="AT135" s="238">
        <v>0</v>
      </c>
      <c r="AU135" s="239">
        <v>0</v>
      </c>
      <c r="AV135" t="s">
        <v>52</v>
      </c>
      <c r="AW135" s="270"/>
      <c r="AX135" s="270"/>
      <c r="AY135" s="270"/>
      <c r="AZ135" s="270"/>
      <c r="BA135" s="270"/>
      <c r="BB135" s="270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</row>
    <row r="136" spans="1:92">
      <c r="A136" s="2" t="s">
        <v>3000</v>
      </c>
      <c r="B136" s="238">
        <v>0</v>
      </c>
      <c r="C136" s="239">
        <v>0</v>
      </c>
      <c r="D136" s="240">
        <v>200</v>
      </c>
      <c r="E136" s="241">
        <v>1</v>
      </c>
      <c r="F136" s="240">
        <v>0</v>
      </c>
      <c r="G136" s="242">
        <v>0</v>
      </c>
      <c r="H136" s="243">
        <v>4664.37</v>
      </c>
      <c r="I136" s="244">
        <v>67</v>
      </c>
      <c r="J136" s="243">
        <v>10783.64</v>
      </c>
      <c r="K136" s="244">
        <v>31</v>
      </c>
      <c r="L136" s="243">
        <v>2414.7800000000002</v>
      </c>
      <c r="M136" s="241">
        <v>10</v>
      </c>
      <c r="N136" s="240">
        <v>0</v>
      </c>
      <c r="O136" s="242">
        <v>0</v>
      </c>
      <c r="P136" s="240">
        <v>0</v>
      </c>
      <c r="Q136" s="241">
        <v>0</v>
      </c>
      <c r="R136" s="238">
        <v>0</v>
      </c>
      <c r="S136" s="239">
        <v>0</v>
      </c>
      <c r="T136" s="240">
        <v>243.48</v>
      </c>
      <c r="U136" s="241">
        <v>2</v>
      </c>
      <c r="V136" s="240">
        <v>0</v>
      </c>
      <c r="W136" s="242">
        <v>0</v>
      </c>
      <c r="X136" s="243">
        <v>4277.37</v>
      </c>
      <c r="Y136" s="241">
        <v>22</v>
      </c>
      <c r="Z136" s="238">
        <v>0</v>
      </c>
      <c r="AA136" s="239">
        <v>0</v>
      </c>
      <c r="AB136" s="238">
        <v>0</v>
      </c>
      <c r="AC136" s="239">
        <v>0</v>
      </c>
      <c r="AD136" s="243">
        <v>3175.88</v>
      </c>
      <c r="AE136" s="244">
        <v>18</v>
      </c>
      <c r="AF136" s="240">
        <v>0</v>
      </c>
      <c r="AG136" s="242">
        <v>0</v>
      </c>
      <c r="AH136" s="243">
        <v>12429.8</v>
      </c>
      <c r="AI136" s="244">
        <v>99</v>
      </c>
      <c r="AJ136" s="243">
        <v>0</v>
      </c>
      <c r="AK136" s="244">
        <v>0</v>
      </c>
      <c r="AL136" s="243">
        <v>14690.38</v>
      </c>
      <c r="AM136" s="244">
        <v>46</v>
      </c>
      <c r="AN136" s="245">
        <v>0</v>
      </c>
      <c r="AO136" s="244">
        <v>0</v>
      </c>
      <c r="AP136" s="246">
        <v>0</v>
      </c>
      <c r="AQ136" s="247">
        <v>0</v>
      </c>
      <c r="AR136" s="240">
        <v>0</v>
      </c>
      <c r="AS136" s="241">
        <v>0</v>
      </c>
      <c r="AT136" s="238">
        <v>0</v>
      </c>
      <c r="AU136" s="239">
        <v>0</v>
      </c>
      <c r="AV136" t="s">
        <v>52</v>
      </c>
    </row>
    <row r="137" spans="1:92">
      <c r="A137" s="2" t="s">
        <v>3088</v>
      </c>
      <c r="B137" s="238">
        <v>0</v>
      </c>
      <c r="C137" s="239">
        <v>0</v>
      </c>
      <c r="D137" s="240">
        <v>0</v>
      </c>
      <c r="E137" s="241">
        <v>0</v>
      </c>
      <c r="F137" s="240">
        <v>0</v>
      </c>
      <c r="G137" s="242">
        <v>0</v>
      </c>
      <c r="H137" s="243">
        <v>0</v>
      </c>
      <c r="I137" s="244">
        <v>0</v>
      </c>
      <c r="J137" s="243">
        <v>0</v>
      </c>
      <c r="K137" s="244">
        <v>0</v>
      </c>
      <c r="L137" s="243">
        <v>0</v>
      </c>
      <c r="M137" s="241">
        <v>0</v>
      </c>
      <c r="N137" s="240">
        <v>0</v>
      </c>
      <c r="O137" s="242">
        <v>0</v>
      </c>
      <c r="P137" s="240">
        <v>0</v>
      </c>
      <c r="Q137" s="241">
        <v>0</v>
      </c>
      <c r="R137" s="238">
        <v>0</v>
      </c>
      <c r="S137" s="239">
        <v>0</v>
      </c>
      <c r="T137" s="240">
        <v>0</v>
      </c>
      <c r="U137" s="241">
        <v>0</v>
      </c>
      <c r="V137" s="240">
        <v>0</v>
      </c>
      <c r="W137" s="242">
        <v>0</v>
      </c>
      <c r="X137" s="243">
        <v>0</v>
      </c>
      <c r="Y137" s="241">
        <v>0</v>
      </c>
      <c r="Z137" s="238">
        <v>0</v>
      </c>
      <c r="AA137" s="239">
        <v>0</v>
      </c>
      <c r="AB137" s="238">
        <v>0</v>
      </c>
      <c r="AC137" s="239">
        <v>0</v>
      </c>
      <c r="AD137" s="243">
        <v>0</v>
      </c>
      <c r="AE137" s="244">
        <v>0</v>
      </c>
      <c r="AF137" s="240">
        <v>0</v>
      </c>
      <c r="AG137" s="242">
        <v>0</v>
      </c>
      <c r="AH137" s="243">
        <v>17.39</v>
      </c>
      <c r="AI137" s="244">
        <v>1</v>
      </c>
      <c r="AJ137" s="243">
        <v>0</v>
      </c>
      <c r="AK137" s="244">
        <v>0</v>
      </c>
      <c r="AL137" s="243">
        <v>0</v>
      </c>
      <c r="AM137" s="244">
        <v>0</v>
      </c>
      <c r="AN137" s="245">
        <v>0</v>
      </c>
      <c r="AO137" s="244">
        <v>0</v>
      </c>
      <c r="AP137" s="246">
        <v>0</v>
      </c>
      <c r="AQ137" s="247">
        <v>0</v>
      </c>
      <c r="AR137" s="240">
        <v>0</v>
      </c>
      <c r="AS137" s="241">
        <v>0</v>
      </c>
      <c r="AT137" s="238">
        <v>0</v>
      </c>
      <c r="AU137" s="239">
        <v>0</v>
      </c>
      <c r="AV137" t="s">
        <v>159</v>
      </c>
      <c r="AW137" s="270"/>
      <c r="AX137" s="270"/>
      <c r="AY137" s="270"/>
      <c r="AZ137" s="270"/>
      <c r="BA137" s="270"/>
      <c r="BB137" s="270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</row>
    <row r="138" spans="1:92">
      <c r="A138" s="2" t="s">
        <v>3002</v>
      </c>
      <c r="B138" s="238">
        <v>0</v>
      </c>
      <c r="C138" s="239">
        <v>0</v>
      </c>
      <c r="D138" s="240">
        <v>0</v>
      </c>
      <c r="E138" s="241">
        <v>0</v>
      </c>
      <c r="F138" s="240">
        <v>0</v>
      </c>
      <c r="G138" s="242">
        <v>0</v>
      </c>
      <c r="H138" s="243">
        <v>0</v>
      </c>
      <c r="I138" s="244">
        <v>0</v>
      </c>
      <c r="J138" s="243">
        <v>0</v>
      </c>
      <c r="K138" s="244">
        <v>0</v>
      </c>
      <c r="L138" s="243">
        <v>0</v>
      </c>
      <c r="M138" s="241">
        <v>0</v>
      </c>
      <c r="N138" s="240">
        <v>0</v>
      </c>
      <c r="O138" s="242">
        <v>0</v>
      </c>
      <c r="P138" s="240">
        <v>0</v>
      </c>
      <c r="Q138" s="241">
        <v>0</v>
      </c>
      <c r="R138" s="238">
        <v>0</v>
      </c>
      <c r="S138" s="239">
        <v>0</v>
      </c>
      <c r="T138" s="240">
        <v>0</v>
      </c>
      <c r="U138" s="241">
        <v>0</v>
      </c>
      <c r="V138" s="240">
        <v>0</v>
      </c>
      <c r="W138" s="242">
        <v>0</v>
      </c>
      <c r="X138" s="243">
        <v>0</v>
      </c>
      <c r="Y138" s="241">
        <v>0</v>
      </c>
      <c r="Z138" s="238">
        <v>0</v>
      </c>
      <c r="AA138" s="239">
        <v>0</v>
      </c>
      <c r="AB138" s="238">
        <v>0</v>
      </c>
      <c r="AC138" s="239">
        <v>0</v>
      </c>
      <c r="AD138" s="243">
        <v>4.3499999999999996</v>
      </c>
      <c r="AE138" s="244">
        <v>1</v>
      </c>
      <c r="AF138" s="240">
        <v>0</v>
      </c>
      <c r="AG138" s="242">
        <v>0</v>
      </c>
      <c r="AH138" s="243">
        <v>60.86</v>
      </c>
      <c r="AI138" s="244">
        <v>2</v>
      </c>
      <c r="AJ138" s="243">
        <v>0</v>
      </c>
      <c r="AK138" s="244">
        <v>0</v>
      </c>
      <c r="AL138" s="243">
        <v>0</v>
      </c>
      <c r="AM138" s="244">
        <v>0</v>
      </c>
      <c r="AN138" s="245">
        <v>0</v>
      </c>
      <c r="AO138" s="244">
        <v>0</v>
      </c>
      <c r="AP138" s="246">
        <v>0</v>
      </c>
      <c r="AQ138" s="247">
        <v>0</v>
      </c>
      <c r="AR138" s="240">
        <v>0</v>
      </c>
      <c r="AS138" s="241">
        <v>0</v>
      </c>
      <c r="AT138" s="238">
        <v>0</v>
      </c>
      <c r="AU138" s="239">
        <v>0</v>
      </c>
      <c r="AV138" t="s">
        <v>52</v>
      </c>
      <c r="AW138" s="270"/>
      <c r="AX138" s="270"/>
      <c r="AY138" s="270"/>
      <c r="AZ138" s="270"/>
      <c r="BA138" s="270"/>
      <c r="BB138" s="270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</row>
    <row r="139" spans="1:92">
      <c r="A139" s="2" t="s">
        <v>3114</v>
      </c>
      <c r="B139" s="238">
        <v>0</v>
      </c>
      <c r="C139" s="239">
        <v>0</v>
      </c>
      <c r="D139" s="240">
        <v>0</v>
      </c>
      <c r="E139" s="241">
        <v>0</v>
      </c>
      <c r="F139" s="240">
        <v>0</v>
      </c>
      <c r="G139" s="242">
        <v>0</v>
      </c>
      <c r="H139" s="243">
        <v>0</v>
      </c>
      <c r="I139" s="244">
        <v>0</v>
      </c>
      <c r="J139" s="243">
        <v>0</v>
      </c>
      <c r="K139" s="244">
        <v>0</v>
      </c>
      <c r="L139" s="243">
        <v>0</v>
      </c>
      <c r="M139" s="241">
        <v>0</v>
      </c>
      <c r="N139" s="240">
        <v>0</v>
      </c>
      <c r="O139" s="242">
        <v>0</v>
      </c>
      <c r="P139" s="240">
        <v>0</v>
      </c>
      <c r="Q139" s="241">
        <v>0</v>
      </c>
      <c r="R139" s="238">
        <v>0</v>
      </c>
      <c r="S139" s="239">
        <v>0</v>
      </c>
      <c r="T139" s="240">
        <v>0</v>
      </c>
      <c r="U139" s="241">
        <v>0</v>
      </c>
      <c r="V139" s="240">
        <v>0</v>
      </c>
      <c r="W139" s="242">
        <v>0</v>
      </c>
      <c r="X139" s="243">
        <v>0</v>
      </c>
      <c r="Y139" s="241">
        <v>0</v>
      </c>
      <c r="Z139" s="238">
        <v>0</v>
      </c>
      <c r="AA139" s="239">
        <v>0</v>
      </c>
      <c r="AB139" s="238">
        <v>0</v>
      </c>
      <c r="AC139" s="239">
        <v>0</v>
      </c>
      <c r="AD139" s="243">
        <v>8.6999999999999993</v>
      </c>
      <c r="AE139" s="244">
        <v>1</v>
      </c>
      <c r="AF139" s="240">
        <v>0</v>
      </c>
      <c r="AG139" s="242">
        <v>0</v>
      </c>
      <c r="AH139" s="243">
        <v>0</v>
      </c>
      <c r="AI139" s="244">
        <v>0</v>
      </c>
      <c r="AJ139" s="243">
        <v>0</v>
      </c>
      <c r="AK139" s="244">
        <v>0</v>
      </c>
      <c r="AL139" s="243">
        <v>0</v>
      </c>
      <c r="AM139" s="244">
        <v>0</v>
      </c>
      <c r="AN139" s="245">
        <v>0</v>
      </c>
      <c r="AO139" s="244">
        <v>0</v>
      </c>
      <c r="AP139" s="246">
        <v>0</v>
      </c>
      <c r="AQ139" s="247">
        <v>0</v>
      </c>
      <c r="AR139" s="240">
        <v>0</v>
      </c>
      <c r="AS139" s="241">
        <v>0</v>
      </c>
      <c r="AT139" s="238">
        <v>0</v>
      </c>
      <c r="AU139" s="239">
        <v>0</v>
      </c>
      <c r="AV139" t="s">
        <v>52</v>
      </c>
      <c r="AW139" s="270"/>
      <c r="AX139" s="270"/>
      <c r="AY139" s="270"/>
      <c r="AZ139" s="270"/>
      <c r="BA139" s="270"/>
      <c r="BB139" s="270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</row>
    <row r="140" spans="1:92">
      <c r="A140" s="2" t="s">
        <v>3004</v>
      </c>
      <c r="B140" s="238">
        <v>0</v>
      </c>
      <c r="C140" s="239">
        <v>0</v>
      </c>
      <c r="D140" s="240">
        <v>0</v>
      </c>
      <c r="E140" s="241">
        <v>0</v>
      </c>
      <c r="F140" s="240">
        <v>0</v>
      </c>
      <c r="G140" s="242">
        <v>0</v>
      </c>
      <c r="H140" s="243">
        <v>0</v>
      </c>
      <c r="I140" s="244">
        <v>0</v>
      </c>
      <c r="J140" s="243">
        <v>303.04000000000002</v>
      </c>
      <c r="K140" s="244">
        <v>1</v>
      </c>
      <c r="L140" s="243">
        <v>0</v>
      </c>
      <c r="M140" s="241">
        <v>0</v>
      </c>
      <c r="N140" s="240">
        <v>0</v>
      </c>
      <c r="O140" s="242">
        <v>0</v>
      </c>
      <c r="P140" s="240">
        <v>0</v>
      </c>
      <c r="Q140" s="241">
        <v>0</v>
      </c>
      <c r="R140" s="238">
        <v>0</v>
      </c>
      <c r="S140" s="239">
        <v>0</v>
      </c>
      <c r="T140" s="240">
        <v>0</v>
      </c>
      <c r="U140" s="241">
        <v>0</v>
      </c>
      <c r="V140" s="240">
        <v>0</v>
      </c>
      <c r="W140" s="242">
        <v>0</v>
      </c>
      <c r="X140" s="243">
        <v>357.39</v>
      </c>
      <c r="Y140" s="241">
        <v>2</v>
      </c>
      <c r="Z140" s="238">
        <v>0</v>
      </c>
      <c r="AA140" s="239">
        <v>0</v>
      </c>
      <c r="AB140" s="238">
        <v>0</v>
      </c>
      <c r="AC140" s="239">
        <v>0</v>
      </c>
      <c r="AD140" s="243">
        <v>0</v>
      </c>
      <c r="AE140" s="244">
        <v>0</v>
      </c>
      <c r="AF140" s="240">
        <v>0</v>
      </c>
      <c r="AG140" s="242">
        <v>0</v>
      </c>
      <c r="AH140" s="243">
        <v>295.64999999999998</v>
      </c>
      <c r="AI140" s="244">
        <v>1</v>
      </c>
      <c r="AJ140" s="243">
        <v>0</v>
      </c>
      <c r="AK140" s="244">
        <v>0</v>
      </c>
      <c r="AL140" s="243">
        <v>65.22</v>
      </c>
      <c r="AM140" s="244">
        <v>1</v>
      </c>
      <c r="AN140" s="245">
        <v>0</v>
      </c>
      <c r="AO140" s="244">
        <v>0</v>
      </c>
      <c r="AP140" s="246">
        <v>0</v>
      </c>
      <c r="AQ140" s="247">
        <v>0</v>
      </c>
      <c r="AR140" s="240">
        <v>0</v>
      </c>
      <c r="AS140" s="241">
        <v>0</v>
      </c>
      <c r="AT140" s="238">
        <v>0</v>
      </c>
      <c r="AU140" s="239">
        <v>0</v>
      </c>
      <c r="AV140" t="s">
        <v>52</v>
      </c>
      <c r="AW140" s="270"/>
      <c r="AX140" s="270"/>
      <c r="AY140" s="270"/>
      <c r="AZ140" s="270"/>
      <c r="BA140" s="270"/>
      <c r="BB140" s="27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</row>
    <row r="141" spans="1:92">
      <c r="A141" s="2" t="s">
        <v>3132</v>
      </c>
      <c r="B141" s="238">
        <v>0</v>
      </c>
      <c r="C141" s="239">
        <v>0</v>
      </c>
      <c r="D141" s="240">
        <v>0</v>
      </c>
      <c r="E141" s="241">
        <v>0</v>
      </c>
      <c r="F141" s="240">
        <v>0</v>
      </c>
      <c r="G141" s="242">
        <v>0</v>
      </c>
      <c r="H141" s="243">
        <v>0</v>
      </c>
      <c r="I141" s="244">
        <v>0</v>
      </c>
      <c r="J141" s="243">
        <v>0</v>
      </c>
      <c r="K141" s="244">
        <v>0</v>
      </c>
      <c r="L141" s="243">
        <v>0</v>
      </c>
      <c r="M141" s="241">
        <v>0</v>
      </c>
      <c r="N141" s="240">
        <v>0</v>
      </c>
      <c r="O141" s="242">
        <v>0</v>
      </c>
      <c r="P141" s="240">
        <v>0</v>
      </c>
      <c r="Q141" s="241">
        <v>0</v>
      </c>
      <c r="R141" s="238">
        <v>0</v>
      </c>
      <c r="S141" s="239">
        <v>0</v>
      </c>
      <c r="T141" s="240">
        <v>0</v>
      </c>
      <c r="U141" s="241">
        <v>0</v>
      </c>
      <c r="V141" s="240">
        <v>0</v>
      </c>
      <c r="W141" s="242">
        <v>0</v>
      </c>
      <c r="X141" s="243">
        <v>0</v>
      </c>
      <c r="Y141" s="241">
        <v>0</v>
      </c>
      <c r="Z141" s="238">
        <v>0</v>
      </c>
      <c r="AA141" s="239">
        <v>0</v>
      </c>
      <c r="AB141" s="238">
        <v>0</v>
      </c>
      <c r="AC141" s="239">
        <v>0</v>
      </c>
      <c r="AD141" s="243">
        <v>0</v>
      </c>
      <c r="AE141" s="244">
        <v>0</v>
      </c>
      <c r="AF141" s="240">
        <v>0</v>
      </c>
      <c r="AG141" s="242">
        <v>0</v>
      </c>
      <c r="AH141" s="243">
        <v>492.61</v>
      </c>
      <c r="AI141" s="244">
        <v>3</v>
      </c>
      <c r="AJ141" s="243">
        <v>0</v>
      </c>
      <c r="AK141" s="244">
        <v>0</v>
      </c>
      <c r="AL141" s="243">
        <v>0</v>
      </c>
      <c r="AM141" s="244">
        <v>0</v>
      </c>
      <c r="AN141" s="245">
        <v>0</v>
      </c>
      <c r="AO141" s="244">
        <v>0</v>
      </c>
      <c r="AP141" s="246">
        <v>0</v>
      </c>
      <c r="AQ141" s="247">
        <v>0</v>
      </c>
      <c r="AR141" s="240">
        <v>0</v>
      </c>
      <c r="AS141" s="241">
        <v>0</v>
      </c>
      <c r="AT141" s="238">
        <v>0</v>
      </c>
      <c r="AU141" s="239">
        <v>0</v>
      </c>
      <c r="AV141" t="s">
        <v>159</v>
      </c>
      <c r="AW141" s="270"/>
      <c r="AX141" s="270"/>
      <c r="AY141" s="270"/>
      <c r="AZ141" s="270"/>
      <c r="BA141" s="270"/>
      <c r="BB141" s="270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</row>
    <row r="142" spans="1:92">
      <c r="A142" s="2" t="s">
        <v>3006</v>
      </c>
      <c r="B142" s="238">
        <v>0</v>
      </c>
      <c r="C142" s="239">
        <v>0</v>
      </c>
      <c r="D142" s="240">
        <v>0</v>
      </c>
      <c r="E142" s="241">
        <v>0</v>
      </c>
      <c r="F142" s="240">
        <v>0</v>
      </c>
      <c r="G142" s="242">
        <v>0</v>
      </c>
      <c r="H142" s="243">
        <v>0</v>
      </c>
      <c r="I142" s="244">
        <v>0</v>
      </c>
      <c r="J142" s="243">
        <v>585</v>
      </c>
      <c r="K142" s="244">
        <v>1</v>
      </c>
      <c r="L142" s="243">
        <v>52.17</v>
      </c>
      <c r="M142" s="241">
        <v>1</v>
      </c>
      <c r="N142" s="240">
        <v>0</v>
      </c>
      <c r="O142" s="242">
        <v>0</v>
      </c>
      <c r="P142" s="240">
        <v>0</v>
      </c>
      <c r="Q142" s="241">
        <v>0</v>
      </c>
      <c r="R142" s="238">
        <v>0</v>
      </c>
      <c r="S142" s="239">
        <v>0</v>
      </c>
      <c r="T142" s="240">
        <v>0</v>
      </c>
      <c r="U142" s="241">
        <v>0</v>
      </c>
      <c r="V142" s="240">
        <v>0</v>
      </c>
      <c r="W142" s="242">
        <v>0</v>
      </c>
      <c r="X142" s="243">
        <v>0</v>
      </c>
      <c r="Y142" s="241">
        <v>0</v>
      </c>
      <c r="Z142" s="238">
        <v>0</v>
      </c>
      <c r="AA142" s="239">
        <v>0</v>
      </c>
      <c r="AB142" s="238">
        <v>0</v>
      </c>
      <c r="AC142" s="239">
        <v>0</v>
      </c>
      <c r="AD142" s="243">
        <v>0</v>
      </c>
      <c r="AE142" s="244">
        <v>0</v>
      </c>
      <c r="AF142" s="240">
        <v>0</v>
      </c>
      <c r="AG142" s="242">
        <v>0</v>
      </c>
      <c r="AH142" s="243">
        <v>121.74</v>
      </c>
      <c r="AI142" s="244">
        <v>1</v>
      </c>
      <c r="AJ142" s="243">
        <v>0</v>
      </c>
      <c r="AK142" s="244">
        <v>0</v>
      </c>
      <c r="AL142" s="243">
        <v>0</v>
      </c>
      <c r="AM142" s="244">
        <v>0</v>
      </c>
      <c r="AN142" s="245">
        <v>0</v>
      </c>
      <c r="AO142" s="244">
        <v>0</v>
      </c>
      <c r="AP142" s="246">
        <v>0</v>
      </c>
      <c r="AQ142" s="247">
        <v>0</v>
      </c>
      <c r="AR142" s="240">
        <v>0</v>
      </c>
      <c r="AS142" s="241">
        <v>0</v>
      </c>
      <c r="AT142" s="238">
        <v>0</v>
      </c>
      <c r="AU142" s="239">
        <v>0</v>
      </c>
      <c r="AV142" t="s">
        <v>52</v>
      </c>
      <c r="AW142" s="270"/>
      <c r="AX142" s="270"/>
      <c r="AY142" s="270"/>
      <c r="AZ142" s="270"/>
      <c r="BA142" s="270"/>
      <c r="BB142" s="270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</row>
    <row r="143" spans="1:92">
      <c r="A143" s="2" t="s">
        <v>2840</v>
      </c>
      <c r="B143" s="238">
        <v>0</v>
      </c>
      <c r="C143" s="239">
        <v>0</v>
      </c>
      <c r="D143" s="240">
        <v>0</v>
      </c>
      <c r="E143" s="241">
        <v>0</v>
      </c>
      <c r="F143" s="240">
        <v>0</v>
      </c>
      <c r="G143" s="242">
        <v>0</v>
      </c>
      <c r="H143" s="243">
        <v>17.39</v>
      </c>
      <c r="I143" s="244">
        <v>1</v>
      </c>
      <c r="J143" s="243">
        <v>1366.96</v>
      </c>
      <c r="K143" s="244">
        <v>2</v>
      </c>
      <c r="L143" s="243">
        <v>0</v>
      </c>
      <c r="M143" s="241">
        <v>0</v>
      </c>
      <c r="N143" s="240">
        <v>0</v>
      </c>
      <c r="O143" s="242">
        <v>0</v>
      </c>
      <c r="P143" s="240">
        <v>0</v>
      </c>
      <c r="Q143" s="241">
        <v>0</v>
      </c>
      <c r="R143" s="238">
        <v>0</v>
      </c>
      <c r="S143" s="239">
        <v>0</v>
      </c>
      <c r="T143" s="240">
        <v>0</v>
      </c>
      <c r="U143" s="241">
        <v>0</v>
      </c>
      <c r="V143" s="240">
        <v>0</v>
      </c>
      <c r="W143" s="242">
        <v>0</v>
      </c>
      <c r="X143" s="243">
        <v>0</v>
      </c>
      <c r="Y143" s="241">
        <v>0</v>
      </c>
      <c r="Z143" s="238">
        <v>0</v>
      </c>
      <c r="AA143" s="239">
        <v>0</v>
      </c>
      <c r="AB143" s="238">
        <v>0</v>
      </c>
      <c r="AC143" s="239">
        <v>0</v>
      </c>
      <c r="AD143" s="243">
        <v>0</v>
      </c>
      <c r="AE143" s="244">
        <v>0</v>
      </c>
      <c r="AF143" s="240">
        <v>0</v>
      </c>
      <c r="AG143" s="242">
        <v>0</v>
      </c>
      <c r="AH143" s="243">
        <v>120</v>
      </c>
      <c r="AI143" s="244">
        <v>2</v>
      </c>
      <c r="AJ143" s="243">
        <v>0</v>
      </c>
      <c r="AK143" s="244">
        <v>0</v>
      </c>
      <c r="AL143" s="243">
        <v>0</v>
      </c>
      <c r="AM143" s="244">
        <v>0</v>
      </c>
      <c r="AN143" s="245">
        <v>0</v>
      </c>
      <c r="AO143" s="244">
        <v>0</v>
      </c>
      <c r="AP143" s="246">
        <v>0</v>
      </c>
      <c r="AQ143" s="247">
        <v>0</v>
      </c>
      <c r="AR143" s="240">
        <v>0</v>
      </c>
      <c r="AS143" s="241">
        <v>0</v>
      </c>
      <c r="AT143" s="238">
        <v>0</v>
      </c>
      <c r="AU143" s="239">
        <v>0</v>
      </c>
      <c r="AV143" t="s">
        <v>195</v>
      </c>
      <c r="AW143" s="270"/>
      <c r="AX143" s="270"/>
      <c r="AY143" s="270"/>
      <c r="AZ143" s="270"/>
      <c r="BA143" s="270"/>
      <c r="BB143" s="270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</row>
    <row r="144" spans="1:92">
      <c r="A144" s="2" t="s">
        <v>3008</v>
      </c>
      <c r="B144" s="238">
        <v>0</v>
      </c>
      <c r="C144" s="239">
        <v>0</v>
      </c>
      <c r="D144" s="240">
        <v>0</v>
      </c>
      <c r="E144" s="241">
        <v>0</v>
      </c>
      <c r="F144" s="240">
        <v>0</v>
      </c>
      <c r="G144" s="242">
        <v>0</v>
      </c>
      <c r="H144" s="243">
        <v>245.14</v>
      </c>
      <c r="I144" s="244">
        <v>4</v>
      </c>
      <c r="J144" s="243">
        <v>335.7</v>
      </c>
      <c r="K144" s="244">
        <v>1</v>
      </c>
      <c r="L144" s="243">
        <v>0</v>
      </c>
      <c r="M144" s="241">
        <v>0</v>
      </c>
      <c r="N144" s="240">
        <v>0</v>
      </c>
      <c r="O144" s="242">
        <v>0</v>
      </c>
      <c r="P144" s="240">
        <v>0</v>
      </c>
      <c r="Q144" s="241">
        <v>0</v>
      </c>
      <c r="R144" s="238">
        <v>0</v>
      </c>
      <c r="S144" s="239">
        <v>0</v>
      </c>
      <c r="T144" s="240">
        <v>0</v>
      </c>
      <c r="U144" s="241">
        <v>0</v>
      </c>
      <c r="V144" s="240">
        <v>0</v>
      </c>
      <c r="W144" s="242">
        <v>0</v>
      </c>
      <c r="X144" s="243">
        <v>118.09</v>
      </c>
      <c r="Y144" s="241">
        <v>1</v>
      </c>
      <c r="Z144" s="238">
        <v>0</v>
      </c>
      <c r="AA144" s="239">
        <v>0</v>
      </c>
      <c r="AB144" s="238">
        <v>0</v>
      </c>
      <c r="AC144" s="239">
        <v>0</v>
      </c>
      <c r="AD144" s="243">
        <v>0</v>
      </c>
      <c r="AE144" s="244">
        <v>0</v>
      </c>
      <c r="AF144" s="240">
        <v>0</v>
      </c>
      <c r="AG144" s="242">
        <v>0</v>
      </c>
      <c r="AH144" s="243">
        <v>777.75</v>
      </c>
      <c r="AI144" s="244">
        <v>6</v>
      </c>
      <c r="AJ144" s="243">
        <v>0</v>
      </c>
      <c r="AK144" s="244">
        <v>0</v>
      </c>
      <c r="AL144" s="243">
        <v>0</v>
      </c>
      <c r="AM144" s="244">
        <v>0</v>
      </c>
      <c r="AN144" s="245">
        <v>0</v>
      </c>
      <c r="AO144" s="244">
        <v>0</v>
      </c>
      <c r="AP144" s="246">
        <v>0</v>
      </c>
      <c r="AQ144" s="247">
        <v>0</v>
      </c>
      <c r="AR144" s="240">
        <v>0</v>
      </c>
      <c r="AS144" s="241">
        <v>0</v>
      </c>
      <c r="AT144" s="238">
        <v>0</v>
      </c>
      <c r="AU144" s="239">
        <v>0</v>
      </c>
      <c r="AV144" t="s">
        <v>52</v>
      </c>
      <c r="AW144" s="270"/>
      <c r="AX144" s="270"/>
      <c r="AY144" s="270"/>
      <c r="AZ144" s="270"/>
      <c r="BA144" s="270"/>
      <c r="BB144" s="270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</row>
    <row r="145" spans="1:92">
      <c r="A145" s="2" t="s">
        <v>3031</v>
      </c>
      <c r="B145" s="238">
        <v>0</v>
      </c>
      <c r="C145" s="239">
        <v>0</v>
      </c>
      <c r="D145" s="240">
        <v>0</v>
      </c>
      <c r="E145" s="241">
        <v>0</v>
      </c>
      <c r="F145" s="240">
        <v>0</v>
      </c>
      <c r="G145" s="242">
        <v>0</v>
      </c>
      <c r="H145" s="243">
        <v>130.43</v>
      </c>
      <c r="I145" s="244">
        <v>1</v>
      </c>
      <c r="J145" s="243">
        <v>0</v>
      </c>
      <c r="K145" s="244">
        <v>0</v>
      </c>
      <c r="L145" s="243">
        <v>0</v>
      </c>
      <c r="M145" s="241">
        <v>0</v>
      </c>
      <c r="N145" s="240">
        <v>0</v>
      </c>
      <c r="O145" s="242">
        <v>0</v>
      </c>
      <c r="P145" s="240">
        <v>0</v>
      </c>
      <c r="Q145" s="241">
        <v>0</v>
      </c>
      <c r="R145" s="238">
        <v>0</v>
      </c>
      <c r="S145" s="239">
        <v>0</v>
      </c>
      <c r="T145" s="240">
        <v>0</v>
      </c>
      <c r="U145" s="241">
        <v>0</v>
      </c>
      <c r="V145" s="240">
        <v>0</v>
      </c>
      <c r="W145" s="242">
        <v>0</v>
      </c>
      <c r="X145" s="243">
        <v>86.96</v>
      </c>
      <c r="Y145" s="241">
        <v>1</v>
      </c>
      <c r="Z145" s="238">
        <v>0</v>
      </c>
      <c r="AA145" s="239">
        <v>0</v>
      </c>
      <c r="AB145" s="238">
        <v>0</v>
      </c>
      <c r="AC145" s="239">
        <v>0</v>
      </c>
      <c r="AD145" s="243">
        <v>0</v>
      </c>
      <c r="AE145" s="244">
        <v>0</v>
      </c>
      <c r="AF145" s="240">
        <v>0</v>
      </c>
      <c r="AG145" s="242">
        <v>0</v>
      </c>
      <c r="AH145" s="243">
        <v>95.65</v>
      </c>
      <c r="AI145" s="244">
        <v>1</v>
      </c>
      <c r="AJ145" s="243">
        <v>0</v>
      </c>
      <c r="AK145" s="244">
        <v>0</v>
      </c>
      <c r="AL145" s="243">
        <v>0</v>
      </c>
      <c r="AM145" s="244">
        <v>0</v>
      </c>
      <c r="AN145" s="245">
        <v>0</v>
      </c>
      <c r="AO145" s="244">
        <v>0</v>
      </c>
      <c r="AP145" s="246">
        <v>0</v>
      </c>
      <c r="AQ145" s="247">
        <v>0</v>
      </c>
      <c r="AR145" s="240">
        <v>0</v>
      </c>
      <c r="AS145" s="241">
        <v>0</v>
      </c>
      <c r="AT145" s="238">
        <v>0</v>
      </c>
      <c r="AU145" s="239">
        <v>0</v>
      </c>
      <c r="AV145" t="s">
        <v>389</v>
      </c>
      <c r="AW145" s="270"/>
      <c r="AX145" s="270"/>
      <c r="AY145" s="270"/>
      <c r="AZ145" s="270"/>
      <c r="BA145" s="270"/>
      <c r="BB145" s="270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</row>
    <row r="146" spans="1:92">
      <c r="A146" s="2" t="s">
        <v>3010</v>
      </c>
      <c r="B146" s="238">
        <v>0</v>
      </c>
      <c r="C146" s="239">
        <v>0</v>
      </c>
      <c r="D146" s="240">
        <v>0</v>
      </c>
      <c r="E146" s="241">
        <v>0</v>
      </c>
      <c r="F146" s="240">
        <v>0</v>
      </c>
      <c r="G146" s="242">
        <v>0</v>
      </c>
      <c r="H146" s="243">
        <v>217.39</v>
      </c>
      <c r="I146" s="244">
        <v>1</v>
      </c>
      <c r="J146" s="243">
        <v>2029.83</v>
      </c>
      <c r="K146" s="244">
        <v>1</v>
      </c>
      <c r="L146" s="243">
        <v>0</v>
      </c>
      <c r="M146" s="241">
        <v>0</v>
      </c>
      <c r="N146" s="240">
        <v>0</v>
      </c>
      <c r="O146" s="242">
        <v>0</v>
      </c>
      <c r="P146" s="240">
        <v>0</v>
      </c>
      <c r="Q146" s="241">
        <v>0</v>
      </c>
      <c r="R146" s="238">
        <v>0</v>
      </c>
      <c r="S146" s="239">
        <v>0</v>
      </c>
      <c r="T146" s="240">
        <v>0</v>
      </c>
      <c r="U146" s="241">
        <v>0</v>
      </c>
      <c r="V146" s="240">
        <v>0</v>
      </c>
      <c r="W146" s="242">
        <v>0</v>
      </c>
      <c r="X146" s="243">
        <v>0</v>
      </c>
      <c r="Y146" s="241">
        <v>0</v>
      </c>
      <c r="Z146" s="238">
        <v>0</v>
      </c>
      <c r="AA146" s="239">
        <v>0</v>
      </c>
      <c r="AB146" s="238">
        <v>0</v>
      </c>
      <c r="AC146" s="239">
        <v>0</v>
      </c>
      <c r="AD146" s="243">
        <v>0</v>
      </c>
      <c r="AE146" s="244">
        <v>0</v>
      </c>
      <c r="AF146" s="240">
        <v>0</v>
      </c>
      <c r="AG146" s="242">
        <v>0</v>
      </c>
      <c r="AH146" s="243">
        <v>8.6999999999999993</v>
      </c>
      <c r="AI146" s="244">
        <v>1</v>
      </c>
      <c r="AJ146" s="243">
        <v>0</v>
      </c>
      <c r="AK146" s="244">
        <v>0</v>
      </c>
      <c r="AL146" s="243">
        <v>147.83000000000001</v>
      </c>
      <c r="AM146" s="244">
        <v>1</v>
      </c>
      <c r="AN146" s="245">
        <v>0</v>
      </c>
      <c r="AO146" s="244">
        <v>0</v>
      </c>
      <c r="AP146" s="246">
        <v>0</v>
      </c>
      <c r="AQ146" s="247">
        <v>0</v>
      </c>
      <c r="AR146" s="240">
        <v>0</v>
      </c>
      <c r="AS146" s="241">
        <v>0</v>
      </c>
      <c r="AT146" s="238">
        <v>0</v>
      </c>
      <c r="AU146" s="239">
        <v>0</v>
      </c>
      <c r="AV146" t="s">
        <v>52</v>
      </c>
      <c r="AW146" s="270"/>
      <c r="AX146" s="270"/>
      <c r="AY146" s="270"/>
      <c r="AZ146" s="270"/>
      <c r="BA146" s="270"/>
      <c r="BB146" s="270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</row>
    <row r="147" spans="1:92">
      <c r="A147" s="2" t="s">
        <v>492</v>
      </c>
      <c r="B147" s="238">
        <v>2515.3753333333339</v>
      </c>
      <c r="C147" s="239">
        <v>0</v>
      </c>
      <c r="D147" s="240">
        <v>12838.78</v>
      </c>
      <c r="E147" s="241">
        <v>52</v>
      </c>
      <c r="F147" s="240">
        <v>11391.29</v>
      </c>
      <c r="G147" s="242">
        <v>20</v>
      </c>
      <c r="H147" s="243">
        <v>84651.41</v>
      </c>
      <c r="I147" s="244">
        <v>686</v>
      </c>
      <c r="J147" s="243">
        <v>452542.29</v>
      </c>
      <c r="K147" s="244">
        <v>1243</v>
      </c>
      <c r="L147" s="243">
        <v>142130.29</v>
      </c>
      <c r="M147" s="241">
        <v>757</v>
      </c>
      <c r="N147" s="240">
        <v>16044.23</v>
      </c>
      <c r="O147" s="242">
        <v>27</v>
      </c>
      <c r="P147" s="240">
        <v>8349.6200000000008</v>
      </c>
      <c r="Q147" s="241">
        <v>68</v>
      </c>
      <c r="R147" s="238">
        <v>0</v>
      </c>
      <c r="S147" s="239">
        <v>0</v>
      </c>
      <c r="T147" s="240">
        <v>40319.25</v>
      </c>
      <c r="U147" s="241">
        <v>168</v>
      </c>
      <c r="V147" s="240">
        <v>11201.01</v>
      </c>
      <c r="W147" s="242">
        <v>15</v>
      </c>
      <c r="X147" s="243">
        <v>130631.98</v>
      </c>
      <c r="Y147" s="241">
        <v>628</v>
      </c>
      <c r="Z147" s="238">
        <v>0</v>
      </c>
      <c r="AA147" s="239">
        <v>0</v>
      </c>
      <c r="AB147" s="238">
        <v>0</v>
      </c>
      <c r="AC147" s="239">
        <v>0</v>
      </c>
      <c r="AD147" s="243">
        <v>82607.240000000005</v>
      </c>
      <c r="AE147" s="244">
        <v>550</v>
      </c>
      <c r="AF147" s="240">
        <v>4035.35</v>
      </c>
      <c r="AG147" s="242">
        <v>9</v>
      </c>
      <c r="AH147" s="243">
        <v>435514.68</v>
      </c>
      <c r="AI147" s="244">
        <v>2185</v>
      </c>
      <c r="AJ147" s="243">
        <v>10694.36</v>
      </c>
      <c r="AK147" s="244">
        <v>48</v>
      </c>
      <c r="AL147" s="243">
        <v>238909.35</v>
      </c>
      <c r="AM147" s="244">
        <v>914</v>
      </c>
      <c r="AN147" s="245">
        <v>64766.9</v>
      </c>
      <c r="AO147" s="244">
        <v>478</v>
      </c>
      <c r="AP147" s="246">
        <v>0</v>
      </c>
      <c r="AQ147" s="247">
        <v>0</v>
      </c>
      <c r="AR147" s="240">
        <v>5016.6000000000004</v>
      </c>
      <c r="AS147" s="241">
        <v>67</v>
      </c>
      <c r="AT147" s="238">
        <v>0</v>
      </c>
      <c r="AU147" s="239">
        <v>0</v>
      </c>
      <c r="AV147" t="s">
        <v>189</v>
      </c>
      <c r="AW147" s="270"/>
      <c r="AX147" s="270"/>
      <c r="AY147" s="270"/>
      <c r="AZ147" s="270"/>
      <c r="BA147" s="270"/>
      <c r="BB147" s="270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</row>
    <row r="148" spans="1:92">
      <c r="A148" s="2" t="s">
        <v>613</v>
      </c>
      <c r="B148" s="238">
        <v>2658.0016666666666</v>
      </c>
      <c r="C148" s="239">
        <v>0</v>
      </c>
      <c r="D148" s="240">
        <v>76430.31</v>
      </c>
      <c r="E148" s="241">
        <v>239</v>
      </c>
      <c r="F148" s="240">
        <v>41681.11</v>
      </c>
      <c r="G148" s="242">
        <v>68</v>
      </c>
      <c r="H148" s="243">
        <v>185368.66</v>
      </c>
      <c r="I148" s="244">
        <v>1357</v>
      </c>
      <c r="J148" s="243">
        <v>735419.84</v>
      </c>
      <c r="K148" s="244">
        <v>1312</v>
      </c>
      <c r="L148" s="243">
        <v>246166.02</v>
      </c>
      <c r="M148" s="241">
        <v>1433</v>
      </c>
      <c r="N148" s="240">
        <v>10211.280000000001</v>
      </c>
      <c r="O148" s="242">
        <v>12</v>
      </c>
      <c r="P148" s="240">
        <v>57808.06</v>
      </c>
      <c r="Q148" s="241">
        <v>387</v>
      </c>
      <c r="R148" s="238">
        <v>0</v>
      </c>
      <c r="S148" s="239">
        <v>0</v>
      </c>
      <c r="T148" s="240">
        <v>17745.12</v>
      </c>
      <c r="U148" s="241">
        <v>100</v>
      </c>
      <c r="V148" s="240">
        <v>2744.18</v>
      </c>
      <c r="W148" s="242">
        <v>2</v>
      </c>
      <c r="X148" s="243">
        <v>320165.92</v>
      </c>
      <c r="Y148" s="241">
        <v>1376</v>
      </c>
      <c r="Z148" s="238">
        <v>0</v>
      </c>
      <c r="AA148" s="239">
        <v>0</v>
      </c>
      <c r="AB148" s="238">
        <v>0</v>
      </c>
      <c r="AC148" s="239">
        <v>0</v>
      </c>
      <c r="AD148" s="243">
        <v>184833.67</v>
      </c>
      <c r="AE148" s="244">
        <v>1005</v>
      </c>
      <c r="AF148" s="240">
        <v>3021.43</v>
      </c>
      <c r="AG148" s="242">
        <v>11</v>
      </c>
      <c r="AH148" s="243">
        <v>936883.92</v>
      </c>
      <c r="AI148" s="244">
        <v>3540</v>
      </c>
      <c r="AJ148" s="243">
        <v>477</v>
      </c>
      <c r="AK148" s="244">
        <v>4</v>
      </c>
      <c r="AL148" s="243">
        <v>648309.72</v>
      </c>
      <c r="AM148" s="244">
        <v>1894</v>
      </c>
      <c r="AN148" s="245">
        <v>79263.05</v>
      </c>
      <c r="AO148" s="244">
        <v>278</v>
      </c>
      <c r="AP148" s="246">
        <v>0</v>
      </c>
      <c r="AQ148" s="247">
        <v>0</v>
      </c>
      <c r="AR148" s="240">
        <v>35823.97</v>
      </c>
      <c r="AS148" s="241">
        <v>263</v>
      </c>
      <c r="AT148" s="238">
        <v>520.02</v>
      </c>
      <c r="AU148" s="239">
        <v>4</v>
      </c>
      <c r="AV148" t="s">
        <v>18</v>
      </c>
      <c r="AW148" s="270"/>
      <c r="AX148" s="270"/>
      <c r="AY148" s="270"/>
      <c r="AZ148" s="270"/>
      <c r="BA148" s="270"/>
      <c r="BB148" s="270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</row>
    <row r="149" spans="1:92">
      <c r="A149" s="2" t="s">
        <v>498</v>
      </c>
      <c r="B149" s="238">
        <v>2323.0466666666666</v>
      </c>
      <c r="C149" s="239">
        <v>0</v>
      </c>
      <c r="D149" s="240">
        <v>50901.06</v>
      </c>
      <c r="E149" s="241">
        <v>185</v>
      </c>
      <c r="F149" s="240">
        <v>37086.89</v>
      </c>
      <c r="G149" s="242">
        <v>54</v>
      </c>
      <c r="H149" s="243">
        <v>213054.63</v>
      </c>
      <c r="I149" s="244">
        <v>1268</v>
      </c>
      <c r="J149" s="243">
        <v>935772.36</v>
      </c>
      <c r="K149" s="244">
        <v>2063</v>
      </c>
      <c r="L149" s="243">
        <v>398528.63</v>
      </c>
      <c r="M149" s="241">
        <v>1551</v>
      </c>
      <c r="N149" s="240">
        <v>28062.51</v>
      </c>
      <c r="O149" s="242">
        <v>41</v>
      </c>
      <c r="P149" s="240">
        <v>67572.89</v>
      </c>
      <c r="Q149" s="241">
        <v>451</v>
      </c>
      <c r="R149" s="238">
        <v>0</v>
      </c>
      <c r="S149" s="239">
        <v>0</v>
      </c>
      <c r="T149" s="240">
        <v>144209.53</v>
      </c>
      <c r="U149" s="241">
        <v>575</v>
      </c>
      <c r="V149" s="240">
        <v>25705.38</v>
      </c>
      <c r="W149" s="242">
        <v>37</v>
      </c>
      <c r="X149" s="243">
        <v>376159.12</v>
      </c>
      <c r="Y149" s="241">
        <v>1685</v>
      </c>
      <c r="Z149" s="238">
        <v>0</v>
      </c>
      <c r="AA149" s="239">
        <v>0</v>
      </c>
      <c r="AB149" s="238">
        <v>0</v>
      </c>
      <c r="AC149" s="239">
        <v>0</v>
      </c>
      <c r="AD149" s="243">
        <v>280301.43</v>
      </c>
      <c r="AE149" s="244">
        <v>1464</v>
      </c>
      <c r="AF149" s="240">
        <v>4626.9799999999996</v>
      </c>
      <c r="AG149" s="242">
        <v>11</v>
      </c>
      <c r="AH149" s="243">
        <v>1166412.19</v>
      </c>
      <c r="AI149" s="244">
        <v>4067</v>
      </c>
      <c r="AJ149" s="243">
        <v>0</v>
      </c>
      <c r="AK149" s="244">
        <v>0</v>
      </c>
      <c r="AL149" s="243">
        <v>500280.7</v>
      </c>
      <c r="AM149" s="244">
        <v>1846</v>
      </c>
      <c r="AN149" s="245">
        <v>69691.399999999994</v>
      </c>
      <c r="AO149" s="244">
        <v>239</v>
      </c>
      <c r="AP149" s="246">
        <v>0</v>
      </c>
      <c r="AQ149" s="247">
        <v>0</v>
      </c>
      <c r="AR149" s="240">
        <v>30055.47</v>
      </c>
      <c r="AS149" s="241">
        <v>235</v>
      </c>
      <c r="AT149" s="238">
        <v>0</v>
      </c>
      <c r="AU149" s="239">
        <v>0</v>
      </c>
      <c r="AV149" t="s">
        <v>195</v>
      </c>
      <c r="AW149" s="270"/>
      <c r="AX149" s="270"/>
      <c r="AY149" s="270"/>
      <c r="AZ149" s="270"/>
      <c r="BA149" s="270"/>
      <c r="BB149" s="270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</row>
    <row r="150" spans="1:92">
      <c r="A150" s="2" t="s">
        <v>561</v>
      </c>
      <c r="B150" s="238">
        <v>681.79033333333325</v>
      </c>
      <c r="C150" s="239">
        <v>0</v>
      </c>
      <c r="D150" s="240">
        <v>60488.89</v>
      </c>
      <c r="E150" s="241">
        <v>182</v>
      </c>
      <c r="F150" s="240">
        <v>24880.67</v>
      </c>
      <c r="G150" s="242">
        <v>37</v>
      </c>
      <c r="H150" s="243">
        <v>123024.42</v>
      </c>
      <c r="I150" s="244">
        <v>943</v>
      </c>
      <c r="J150" s="243">
        <v>721985.24</v>
      </c>
      <c r="K150" s="244">
        <v>1542</v>
      </c>
      <c r="L150" s="243">
        <v>196110.87</v>
      </c>
      <c r="M150" s="241">
        <v>778</v>
      </c>
      <c r="N150" s="240">
        <v>18230.39</v>
      </c>
      <c r="O150" s="242">
        <v>24</v>
      </c>
      <c r="P150" s="240">
        <v>13590.93</v>
      </c>
      <c r="Q150" s="241">
        <v>98</v>
      </c>
      <c r="R150" s="238">
        <v>0</v>
      </c>
      <c r="S150" s="239">
        <v>0</v>
      </c>
      <c r="T150" s="240">
        <v>53447.519999999997</v>
      </c>
      <c r="U150" s="241">
        <v>263</v>
      </c>
      <c r="V150" s="240">
        <v>12528.8</v>
      </c>
      <c r="W150" s="242">
        <v>15</v>
      </c>
      <c r="X150" s="243">
        <v>246021.32</v>
      </c>
      <c r="Y150" s="241">
        <v>1122</v>
      </c>
      <c r="Z150" s="238">
        <v>0</v>
      </c>
      <c r="AA150" s="239">
        <v>0</v>
      </c>
      <c r="AB150" s="238">
        <v>0</v>
      </c>
      <c r="AC150" s="239">
        <v>0</v>
      </c>
      <c r="AD150" s="243">
        <v>131725.35</v>
      </c>
      <c r="AE150" s="244">
        <v>743</v>
      </c>
      <c r="AF150" s="240">
        <v>3464.19</v>
      </c>
      <c r="AG150" s="242">
        <v>8</v>
      </c>
      <c r="AH150" s="243">
        <v>666507.19999999995</v>
      </c>
      <c r="AI150" s="244">
        <v>2573</v>
      </c>
      <c r="AJ150" s="243">
        <v>0</v>
      </c>
      <c r="AK150" s="244">
        <v>0</v>
      </c>
      <c r="AL150" s="243">
        <v>461212.81</v>
      </c>
      <c r="AM150" s="244">
        <v>1500</v>
      </c>
      <c r="AN150" s="245">
        <v>20453.71</v>
      </c>
      <c r="AO150" s="244">
        <v>124</v>
      </c>
      <c r="AP150" s="246">
        <v>0</v>
      </c>
      <c r="AQ150" s="247">
        <v>0</v>
      </c>
      <c r="AR150" s="240">
        <v>1405.7</v>
      </c>
      <c r="AS150" s="241">
        <v>21</v>
      </c>
      <c r="AT150" s="238">
        <v>0</v>
      </c>
      <c r="AU150" s="239">
        <v>0</v>
      </c>
      <c r="AV150" t="s">
        <v>52</v>
      </c>
      <c r="AW150" s="270"/>
      <c r="AX150" s="270"/>
      <c r="AY150" s="270"/>
      <c r="AZ150" s="270"/>
      <c r="BA150" s="270"/>
      <c r="BB150" s="27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</row>
    <row r="151" spans="1:92">
      <c r="A151" s="2" t="s">
        <v>91</v>
      </c>
      <c r="B151" s="238">
        <v>9146.143</v>
      </c>
      <c r="C151" s="239">
        <v>0</v>
      </c>
      <c r="D151" s="240">
        <v>24225.54</v>
      </c>
      <c r="E151" s="241">
        <v>105</v>
      </c>
      <c r="F151" s="240">
        <v>21431.279999999999</v>
      </c>
      <c r="G151" s="242">
        <v>34</v>
      </c>
      <c r="H151" s="243">
        <v>238690.55</v>
      </c>
      <c r="I151" s="244">
        <v>1802</v>
      </c>
      <c r="J151" s="243">
        <v>1155599.0900000001</v>
      </c>
      <c r="K151" s="244">
        <v>2593</v>
      </c>
      <c r="L151" s="243">
        <v>425051.92</v>
      </c>
      <c r="M151" s="241">
        <v>1827</v>
      </c>
      <c r="N151" s="240">
        <v>88662.44</v>
      </c>
      <c r="O151" s="242">
        <v>105</v>
      </c>
      <c r="P151" s="240">
        <v>1747.83</v>
      </c>
      <c r="Q151" s="241">
        <v>4</v>
      </c>
      <c r="R151" s="238">
        <v>0</v>
      </c>
      <c r="S151" s="239">
        <v>0</v>
      </c>
      <c r="T151" s="240">
        <v>3375.97</v>
      </c>
      <c r="U151" s="241">
        <v>15</v>
      </c>
      <c r="V151" s="240">
        <v>10881.8</v>
      </c>
      <c r="W151" s="242">
        <v>11</v>
      </c>
      <c r="X151" s="243">
        <v>338432.53</v>
      </c>
      <c r="Y151" s="241">
        <v>1462</v>
      </c>
      <c r="Z151" s="238">
        <v>0</v>
      </c>
      <c r="AA151" s="239">
        <v>0</v>
      </c>
      <c r="AB151" s="238">
        <v>0</v>
      </c>
      <c r="AC151" s="239">
        <v>0</v>
      </c>
      <c r="AD151" s="243">
        <v>221176.14</v>
      </c>
      <c r="AE151" s="244">
        <v>1094</v>
      </c>
      <c r="AF151" s="240">
        <v>8726.5</v>
      </c>
      <c r="AG151" s="242">
        <v>14</v>
      </c>
      <c r="AH151" s="243">
        <v>1010022.87</v>
      </c>
      <c r="AI151" s="244">
        <v>3659</v>
      </c>
      <c r="AJ151" s="243">
        <v>34974.74</v>
      </c>
      <c r="AK151" s="244">
        <v>146</v>
      </c>
      <c r="AL151" s="243">
        <v>529630.07999999996</v>
      </c>
      <c r="AM151" s="244">
        <v>1776</v>
      </c>
      <c r="AN151" s="245">
        <v>239409.55</v>
      </c>
      <c r="AO151" s="244">
        <v>1129</v>
      </c>
      <c r="AP151" s="246">
        <v>0</v>
      </c>
      <c r="AQ151" s="247">
        <v>0</v>
      </c>
      <c r="AR151" s="240">
        <v>0</v>
      </c>
      <c r="AS151" s="241">
        <v>0</v>
      </c>
      <c r="AT151" s="238">
        <v>599.27</v>
      </c>
      <c r="AU151" s="239">
        <v>22</v>
      </c>
      <c r="AV151" t="s">
        <v>52</v>
      </c>
      <c r="AW151" s="270"/>
      <c r="AX151" s="270"/>
      <c r="AY151" s="270"/>
      <c r="AZ151" s="270"/>
      <c r="BA151" s="270"/>
      <c r="BB151" s="270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</row>
    <row r="152" spans="1:92">
      <c r="A152" s="2" t="s">
        <v>49</v>
      </c>
      <c r="B152" s="238">
        <v>5722.5010000000002</v>
      </c>
      <c r="C152" s="239">
        <v>0</v>
      </c>
      <c r="D152" s="240">
        <v>17104.3</v>
      </c>
      <c r="E152" s="241">
        <v>58</v>
      </c>
      <c r="F152" s="240">
        <v>20578.68</v>
      </c>
      <c r="G152" s="242">
        <v>31</v>
      </c>
      <c r="H152" s="243">
        <v>187641.47</v>
      </c>
      <c r="I152" s="244">
        <v>1682</v>
      </c>
      <c r="J152" s="243">
        <v>935644.89</v>
      </c>
      <c r="K152" s="244">
        <v>2325</v>
      </c>
      <c r="L152" s="243">
        <v>319756.64</v>
      </c>
      <c r="M152" s="241">
        <v>1446</v>
      </c>
      <c r="N152" s="240">
        <v>42034.67</v>
      </c>
      <c r="O152" s="242">
        <v>163</v>
      </c>
      <c r="P152" s="240">
        <v>0</v>
      </c>
      <c r="Q152" s="241">
        <v>0</v>
      </c>
      <c r="R152" s="238">
        <v>0</v>
      </c>
      <c r="S152" s="239">
        <v>0</v>
      </c>
      <c r="T152" s="240">
        <v>10764.96</v>
      </c>
      <c r="U152" s="241">
        <v>83</v>
      </c>
      <c r="V152" s="240">
        <v>1386.96</v>
      </c>
      <c r="W152" s="242">
        <v>2</v>
      </c>
      <c r="X152" s="243">
        <v>242193.35</v>
      </c>
      <c r="Y152" s="241">
        <v>1039</v>
      </c>
      <c r="Z152" s="238">
        <v>0</v>
      </c>
      <c r="AA152" s="239">
        <v>0</v>
      </c>
      <c r="AB152" s="238">
        <v>0</v>
      </c>
      <c r="AC152" s="239">
        <v>0</v>
      </c>
      <c r="AD152" s="243">
        <v>135035.32999999999</v>
      </c>
      <c r="AE152" s="244">
        <v>744</v>
      </c>
      <c r="AF152" s="240">
        <v>0</v>
      </c>
      <c r="AG152" s="242">
        <v>0</v>
      </c>
      <c r="AH152" s="243">
        <v>657530.22</v>
      </c>
      <c r="AI152" s="244">
        <v>2799</v>
      </c>
      <c r="AJ152" s="243">
        <v>0</v>
      </c>
      <c r="AK152" s="244">
        <v>0</v>
      </c>
      <c r="AL152" s="243">
        <v>291857.49</v>
      </c>
      <c r="AM152" s="244">
        <v>1060</v>
      </c>
      <c r="AN152" s="245">
        <v>171675.03</v>
      </c>
      <c r="AO152" s="244">
        <v>914</v>
      </c>
      <c r="AP152" s="246">
        <v>0</v>
      </c>
      <c r="AQ152" s="247">
        <v>0</v>
      </c>
      <c r="AR152" s="240">
        <v>152.19</v>
      </c>
      <c r="AS152" s="241">
        <v>8</v>
      </c>
      <c r="AT152" s="238">
        <v>0</v>
      </c>
      <c r="AU152" s="239">
        <v>0</v>
      </c>
      <c r="AV152" t="s">
        <v>52</v>
      </c>
      <c r="AW152" s="270"/>
      <c r="AX152" s="270"/>
      <c r="AY152" s="270"/>
      <c r="AZ152" s="270"/>
      <c r="BA152" s="270"/>
      <c r="BB152" s="270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</row>
    <row r="153" spans="1:92">
      <c r="A153" s="2" t="s">
        <v>69</v>
      </c>
      <c r="B153" s="238">
        <v>6478.924</v>
      </c>
      <c r="C153" s="239">
        <v>0</v>
      </c>
      <c r="D153" s="240">
        <v>20346</v>
      </c>
      <c r="E153" s="241">
        <v>83</v>
      </c>
      <c r="F153" s="240">
        <v>34263.67</v>
      </c>
      <c r="G153" s="242">
        <v>40</v>
      </c>
      <c r="H153" s="243">
        <v>140688.82</v>
      </c>
      <c r="I153" s="244">
        <v>1191</v>
      </c>
      <c r="J153" s="243">
        <v>877618.02</v>
      </c>
      <c r="K153" s="244">
        <v>2398</v>
      </c>
      <c r="L153" s="243">
        <v>228637.52</v>
      </c>
      <c r="M153" s="241">
        <v>1292</v>
      </c>
      <c r="N153" s="240">
        <v>63619.87</v>
      </c>
      <c r="O153" s="242">
        <v>92</v>
      </c>
      <c r="P153" s="240">
        <v>8660.18</v>
      </c>
      <c r="Q153" s="241">
        <v>54</v>
      </c>
      <c r="R153" s="238">
        <v>0</v>
      </c>
      <c r="S153" s="239">
        <v>0</v>
      </c>
      <c r="T153" s="240">
        <v>11558.02</v>
      </c>
      <c r="U153" s="241">
        <v>53</v>
      </c>
      <c r="V153" s="240">
        <v>5849.4</v>
      </c>
      <c r="W153" s="242">
        <v>9</v>
      </c>
      <c r="X153" s="243">
        <v>202732.11</v>
      </c>
      <c r="Y153" s="241">
        <v>1154</v>
      </c>
      <c r="Z153" s="238">
        <v>0</v>
      </c>
      <c r="AA153" s="239">
        <v>0</v>
      </c>
      <c r="AB153" s="238">
        <v>0</v>
      </c>
      <c r="AC153" s="239">
        <v>0</v>
      </c>
      <c r="AD153" s="243">
        <v>141717.51999999999</v>
      </c>
      <c r="AE153" s="244">
        <v>821</v>
      </c>
      <c r="AF153" s="240">
        <v>2302.34</v>
      </c>
      <c r="AG153" s="242">
        <v>5</v>
      </c>
      <c r="AH153" s="243">
        <v>653062.53</v>
      </c>
      <c r="AI153" s="244">
        <v>3072</v>
      </c>
      <c r="AJ153" s="243">
        <v>0</v>
      </c>
      <c r="AK153" s="244">
        <v>0</v>
      </c>
      <c r="AL153" s="243">
        <v>349209.4</v>
      </c>
      <c r="AM153" s="244">
        <v>1409</v>
      </c>
      <c r="AN153" s="245">
        <v>194367.72</v>
      </c>
      <c r="AO153" s="244">
        <v>1088</v>
      </c>
      <c r="AP153" s="246">
        <v>0</v>
      </c>
      <c r="AQ153" s="247">
        <v>0</v>
      </c>
      <c r="AR153" s="240">
        <v>2566.1</v>
      </c>
      <c r="AS153" s="241">
        <v>21</v>
      </c>
      <c r="AT153" s="238">
        <v>0.03</v>
      </c>
      <c r="AU153" s="239">
        <v>3</v>
      </c>
      <c r="AV153" t="s">
        <v>52</v>
      </c>
      <c r="AW153" s="270"/>
      <c r="AX153" s="270"/>
      <c r="AY153" s="270"/>
      <c r="AZ153" s="270"/>
      <c r="BA153" s="270"/>
      <c r="BB153" s="270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</row>
    <row r="154" spans="1:92">
      <c r="A154" s="2" t="s">
        <v>125</v>
      </c>
      <c r="B154" s="238">
        <v>4089.3253333333332</v>
      </c>
      <c r="C154" s="239">
        <v>0</v>
      </c>
      <c r="D154" s="240">
        <v>13317.25</v>
      </c>
      <c r="E154" s="241">
        <v>52</v>
      </c>
      <c r="F154" s="240">
        <v>21565.16</v>
      </c>
      <c r="G154" s="242">
        <v>26</v>
      </c>
      <c r="H154" s="243">
        <v>200017.68</v>
      </c>
      <c r="I154" s="244">
        <v>1328</v>
      </c>
      <c r="J154" s="243">
        <v>606337.96</v>
      </c>
      <c r="K154" s="244">
        <v>1329</v>
      </c>
      <c r="L154" s="243">
        <v>214507.46</v>
      </c>
      <c r="M154" s="241">
        <v>961</v>
      </c>
      <c r="N154" s="240">
        <v>63786.94</v>
      </c>
      <c r="O154" s="242">
        <v>132</v>
      </c>
      <c r="P154" s="240">
        <v>10796.5</v>
      </c>
      <c r="Q154" s="241">
        <v>39</v>
      </c>
      <c r="R154" s="238">
        <v>0</v>
      </c>
      <c r="S154" s="239">
        <v>0</v>
      </c>
      <c r="T154" s="240">
        <v>16360.02</v>
      </c>
      <c r="U154" s="241">
        <v>103</v>
      </c>
      <c r="V154" s="240">
        <v>4702.33</v>
      </c>
      <c r="W154" s="242">
        <v>6</v>
      </c>
      <c r="X154" s="243">
        <v>226285.68</v>
      </c>
      <c r="Y154" s="241">
        <v>944</v>
      </c>
      <c r="Z154" s="238">
        <v>0</v>
      </c>
      <c r="AA154" s="239">
        <v>0</v>
      </c>
      <c r="AB154" s="238">
        <v>0</v>
      </c>
      <c r="AC154" s="239">
        <v>0</v>
      </c>
      <c r="AD154" s="243">
        <v>134180.54999999999</v>
      </c>
      <c r="AE154" s="244">
        <v>661</v>
      </c>
      <c r="AF154" s="240">
        <v>2133.9499999999998</v>
      </c>
      <c r="AG154" s="242">
        <v>6</v>
      </c>
      <c r="AH154" s="243">
        <v>690912.56</v>
      </c>
      <c r="AI154" s="244">
        <v>2423</v>
      </c>
      <c r="AJ154" s="243">
        <v>0</v>
      </c>
      <c r="AK154" s="244">
        <v>0</v>
      </c>
      <c r="AL154" s="243">
        <v>318507.53000000003</v>
      </c>
      <c r="AM154" s="244">
        <v>1051</v>
      </c>
      <c r="AN154" s="245">
        <v>122679.76</v>
      </c>
      <c r="AO154" s="244">
        <v>552</v>
      </c>
      <c r="AP154" s="246">
        <v>0</v>
      </c>
      <c r="AQ154" s="247">
        <v>0</v>
      </c>
      <c r="AR154" s="240">
        <v>6104.41</v>
      </c>
      <c r="AS154" s="241">
        <v>69</v>
      </c>
      <c r="AT154" s="238">
        <v>0</v>
      </c>
      <c r="AU154" s="239">
        <v>0</v>
      </c>
      <c r="AV154" t="s">
        <v>52</v>
      </c>
      <c r="AW154" s="270"/>
      <c r="AX154" s="270"/>
      <c r="AY154" s="270"/>
      <c r="AZ154" s="270"/>
      <c r="BA154" s="270"/>
      <c r="BB154" s="270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/>
    </row>
    <row r="155" spans="1:92">
      <c r="A155" s="2" t="s">
        <v>85</v>
      </c>
      <c r="B155" s="238">
        <v>889.47500000000002</v>
      </c>
      <c r="C155" s="239">
        <v>0</v>
      </c>
      <c r="D155" s="240">
        <v>51488</v>
      </c>
      <c r="E155" s="241">
        <v>161</v>
      </c>
      <c r="F155" s="240">
        <v>34021.699999999997</v>
      </c>
      <c r="G155" s="242">
        <v>54</v>
      </c>
      <c r="H155" s="243">
        <v>184214.79</v>
      </c>
      <c r="I155" s="244">
        <v>1343</v>
      </c>
      <c r="J155" s="243">
        <v>763564.85</v>
      </c>
      <c r="K155" s="244">
        <v>1549</v>
      </c>
      <c r="L155" s="243">
        <v>293411.73</v>
      </c>
      <c r="M155" s="241">
        <v>1257</v>
      </c>
      <c r="N155" s="240">
        <v>36678.15</v>
      </c>
      <c r="O155" s="242">
        <v>53</v>
      </c>
      <c r="P155" s="240">
        <v>18610.509999999998</v>
      </c>
      <c r="Q155" s="241">
        <v>134</v>
      </c>
      <c r="R155" s="238">
        <v>0</v>
      </c>
      <c r="S155" s="239">
        <v>0</v>
      </c>
      <c r="T155" s="240">
        <v>45095.64</v>
      </c>
      <c r="U155" s="241">
        <v>234</v>
      </c>
      <c r="V155" s="240">
        <v>5118.6000000000004</v>
      </c>
      <c r="W155" s="242">
        <v>9</v>
      </c>
      <c r="X155" s="243">
        <v>232016.31</v>
      </c>
      <c r="Y155" s="241">
        <v>1078</v>
      </c>
      <c r="Z155" s="238">
        <v>0</v>
      </c>
      <c r="AA155" s="239">
        <v>0</v>
      </c>
      <c r="AB155" s="238">
        <v>0</v>
      </c>
      <c r="AC155" s="239">
        <v>0</v>
      </c>
      <c r="AD155" s="243">
        <v>179729.09</v>
      </c>
      <c r="AE155" s="244">
        <v>1044</v>
      </c>
      <c r="AF155" s="240">
        <v>0</v>
      </c>
      <c r="AG155" s="242">
        <v>0</v>
      </c>
      <c r="AH155" s="243">
        <v>1033212.86</v>
      </c>
      <c r="AI155" s="244">
        <v>3440</v>
      </c>
      <c r="AJ155" s="243">
        <v>132.5</v>
      </c>
      <c r="AK155" s="244">
        <v>5</v>
      </c>
      <c r="AL155" s="243">
        <v>415020.58</v>
      </c>
      <c r="AM155" s="244">
        <v>1450</v>
      </c>
      <c r="AN155" s="245">
        <v>26551.75</v>
      </c>
      <c r="AO155" s="244">
        <v>125</v>
      </c>
      <c r="AP155" s="246">
        <v>0</v>
      </c>
      <c r="AQ155" s="247">
        <v>0</v>
      </c>
      <c r="AR155" s="240">
        <v>9379.92</v>
      </c>
      <c r="AS155" s="241">
        <v>81</v>
      </c>
      <c r="AT155" s="238">
        <v>0</v>
      </c>
      <c r="AU155" s="239">
        <v>0</v>
      </c>
      <c r="AV155" t="s">
        <v>52</v>
      </c>
      <c r="AW155" s="270"/>
      <c r="AX155" s="270"/>
      <c r="AY155" s="270"/>
      <c r="AZ155" s="270"/>
      <c r="BA155" s="270"/>
      <c r="BB155" s="270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</row>
    <row r="156" spans="1:92">
      <c r="A156" s="2" t="s">
        <v>71</v>
      </c>
      <c r="B156" s="238">
        <v>5267.7203333333337</v>
      </c>
      <c r="C156" s="239">
        <v>0</v>
      </c>
      <c r="D156" s="240">
        <v>43170</v>
      </c>
      <c r="E156" s="241">
        <v>175</v>
      </c>
      <c r="F156" s="240">
        <v>23353.19</v>
      </c>
      <c r="G156" s="242">
        <v>32</v>
      </c>
      <c r="H156" s="243">
        <v>234866.69</v>
      </c>
      <c r="I156" s="244">
        <v>2112</v>
      </c>
      <c r="J156" s="243">
        <v>962866.5</v>
      </c>
      <c r="K156" s="244">
        <v>2197</v>
      </c>
      <c r="L156" s="243">
        <v>409843.02</v>
      </c>
      <c r="M156" s="241">
        <v>1792</v>
      </c>
      <c r="N156" s="240">
        <v>104966.71</v>
      </c>
      <c r="O156" s="242">
        <v>224</v>
      </c>
      <c r="P156" s="240">
        <v>8584.33</v>
      </c>
      <c r="Q156" s="241">
        <v>76</v>
      </c>
      <c r="R156" s="238">
        <v>0</v>
      </c>
      <c r="S156" s="239">
        <v>0</v>
      </c>
      <c r="T156" s="240">
        <v>65834.7</v>
      </c>
      <c r="U156" s="241">
        <v>311</v>
      </c>
      <c r="V156" s="240">
        <v>21379.15</v>
      </c>
      <c r="W156" s="242">
        <v>33</v>
      </c>
      <c r="X156" s="243">
        <v>361406.05</v>
      </c>
      <c r="Y156" s="241">
        <v>1790</v>
      </c>
      <c r="Z156" s="238">
        <v>0</v>
      </c>
      <c r="AA156" s="239">
        <v>0</v>
      </c>
      <c r="AB156" s="238">
        <v>0</v>
      </c>
      <c r="AC156" s="239">
        <v>0</v>
      </c>
      <c r="AD156" s="243">
        <v>211903.08</v>
      </c>
      <c r="AE156" s="244">
        <v>1194</v>
      </c>
      <c r="AF156" s="240">
        <v>2944.17</v>
      </c>
      <c r="AG156" s="242">
        <v>5</v>
      </c>
      <c r="AH156" s="243">
        <v>1094122.32</v>
      </c>
      <c r="AI156" s="244">
        <v>4648</v>
      </c>
      <c r="AJ156" s="243">
        <v>14098.6</v>
      </c>
      <c r="AK156" s="244">
        <v>63</v>
      </c>
      <c r="AL156" s="243">
        <v>609949.52</v>
      </c>
      <c r="AM156" s="244">
        <v>2275</v>
      </c>
      <c r="AN156" s="245">
        <v>143933.01</v>
      </c>
      <c r="AO156" s="244">
        <v>818</v>
      </c>
      <c r="AP156" s="246">
        <v>0</v>
      </c>
      <c r="AQ156" s="247">
        <v>0</v>
      </c>
      <c r="AR156" s="240">
        <v>6196.84</v>
      </c>
      <c r="AS156" s="241">
        <v>59</v>
      </c>
      <c r="AT156" s="238">
        <v>363.69</v>
      </c>
      <c r="AU156" s="239">
        <v>13</v>
      </c>
      <c r="AV156" t="s">
        <v>52</v>
      </c>
    </row>
    <row r="157" spans="1:92">
      <c r="A157" s="2" t="s">
        <v>145</v>
      </c>
      <c r="B157" s="238">
        <v>3722.489</v>
      </c>
      <c r="C157" s="239">
        <v>0</v>
      </c>
      <c r="D157" s="240">
        <v>11340.87</v>
      </c>
      <c r="E157" s="241">
        <v>35</v>
      </c>
      <c r="F157" s="240">
        <v>3643.47</v>
      </c>
      <c r="G157" s="242">
        <v>8</v>
      </c>
      <c r="H157" s="243">
        <v>128819.2</v>
      </c>
      <c r="I157" s="244">
        <v>1266</v>
      </c>
      <c r="J157" s="243">
        <v>355756.92</v>
      </c>
      <c r="K157" s="244">
        <v>999</v>
      </c>
      <c r="L157" s="243">
        <v>201962.85</v>
      </c>
      <c r="M157" s="241">
        <v>1101</v>
      </c>
      <c r="N157" s="240">
        <v>25740.89</v>
      </c>
      <c r="O157" s="242">
        <v>130</v>
      </c>
      <c r="P157" s="240">
        <v>0</v>
      </c>
      <c r="Q157" s="241">
        <v>0</v>
      </c>
      <c r="R157" s="238">
        <v>0</v>
      </c>
      <c r="S157" s="239">
        <v>0</v>
      </c>
      <c r="T157" s="240">
        <v>5914.34</v>
      </c>
      <c r="U157" s="241">
        <v>27</v>
      </c>
      <c r="V157" s="240">
        <v>21809.14</v>
      </c>
      <c r="W157" s="242">
        <v>30</v>
      </c>
      <c r="X157" s="243">
        <v>171639.04000000001</v>
      </c>
      <c r="Y157" s="241">
        <v>821</v>
      </c>
      <c r="Z157" s="238">
        <v>0</v>
      </c>
      <c r="AA157" s="239">
        <v>0</v>
      </c>
      <c r="AB157" s="238">
        <v>0</v>
      </c>
      <c r="AC157" s="239">
        <v>0</v>
      </c>
      <c r="AD157" s="243">
        <v>69629.36</v>
      </c>
      <c r="AE157" s="244">
        <v>473</v>
      </c>
      <c r="AF157" s="240">
        <v>395.35</v>
      </c>
      <c r="AG157" s="242">
        <v>1</v>
      </c>
      <c r="AH157" s="243">
        <v>629948.02</v>
      </c>
      <c r="AI157" s="244">
        <v>2925</v>
      </c>
      <c r="AJ157" s="243">
        <v>6363.12</v>
      </c>
      <c r="AK157" s="244">
        <v>23</v>
      </c>
      <c r="AL157" s="243">
        <v>291211.43</v>
      </c>
      <c r="AM157" s="244">
        <v>1068</v>
      </c>
      <c r="AN157" s="245">
        <v>105311.55</v>
      </c>
      <c r="AO157" s="244">
        <v>553</v>
      </c>
      <c r="AP157" s="246">
        <v>0</v>
      </c>
      <c r="AQ157" s="247">
        <v>0</v>
      </c>
      <c r="AR157" s="240">
        <v>74.78</v>
      </c>
      <c r="AS157" s="241">
        <v>1</v>
      </c>
      <c r="AT157" s="238">
        <v>0</v>
      </c>
      <c r="AU157" s="239">
        <v>0</v>
      </c>
      <c r="AV157" t="s">
        <v>52</v>
      </c>
      <c r="AW157" s="270"/>
      <c r="AX157" s="270"/>
      <c r="AY157" s="270"/>
      <c r="AZ157" s="270"/>
      <c r="BA157" s="270"/>
      <c r="BB157" s="270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/>
    </row>
    <row r="158" spans="1:92">
      <c r="A158" s="2" t="s">
        <v>247</v>
      </c>
      <c r="B158" s="238">
        <v>796.27666666666664</v>
      </c>
      <c r="C158" s="239">
        <v>0</v>
      </c>
      <c r="D158" s="240">
        <v>11080.61</v>
      </c>
      <c r="E158" s="241">
        <v>42</v>
      </c>
      <c r="F158" s="240">
        <v>18226.05</v>
      </c>
      <c r="G158" s="242">
        <v>29</v>
      </c>
      <c r="H158" s="243">
        <v>73127.740000000005</v>
      </c>
      <c r="I158" s="244">
        <v>573</v>
      </c>
      <c r="J158" s="243">
        <v>365496.78</v>
      </c>
      <c r="K158" s="244">
        <v>750</v>
      </c>
      <c r="L158" s="243">
        <v>53955.48</v>
      </c>
      <c r="M158" s="241">
        <v>298</v>
      </c>
      <c r="N158" s="240">
        <v>39584.28</v>
      </c>
      <c r="O158" s="242">
        <v>58</v>
      </c>
      <c r="P158" s="240">
        <v>2919.12</v>
      </c>
      <c r="Q158" s="241">
        <v>3</v>
      </c>
      <c r="R158" s="238">
        <v>0</v>
      </c>
      <c r="S158" s="239">
        <v>0</v>
      </c>
      <c r="T158" s="240">
        <v>10799.98</v>
      </c>
      <c r="U158" s="241">
        <v>20</v>
      </c>
      <c r="V158" s="240">
        <v>18514.57</v>
      </c>
      <c r="W158" s="242">
        <v>21</v>
      </c>
      <c r="X158" s="243">
        <v>73430.17</v>
      </c>
      <c r="Y158" s="241">
        <v>436</v>
      </c>
      <c r="Z158" s="238">
        <v>0</v>
      </c>
      <c r="AA158" s="239">
        <v>0</v>
      </c>
      <c r="AB158" s="238">
        <v>0</v>
      </c>
      <c r="AC158" s="239">
        <v>0</v>
      </c>
      <c r="AD158" s="243">
        <v>44235.94</v>
      </c>
      <c r="AE158" s="244">
        <v>313</v>
      </c>
      <c r="AF158" s="240">
        <v>1766.52</v>
      </c>
      <c r="AG158" s="242">
        <v>5</v>
      </c>
      <c r="AH158" s="243">
        <v>226093.43</v>
      </c>
      <c r="AI158" s="244">
        <v>1240</v>
      </c>
      <c r="AJ158" s="243">
        <v>6920.66</v>
      </c>
      <c r="AK158" s="244">
        <v>30</v>
      </c>
      <c r="AL158" s="243">
        <v>184050.3</v>
      </c>
      <c r="AM158" s="244">
        <v>713</v>
      </c>
      <c r="AN158" s="245">
        <v>16967.64</v>
      </c>
      <c r="AO158" s="244">
        <v>159</v>
      </c>
      <c r="AP158" s="246">
        <v>0</v>
      </c>
      <c r="AQ158" s="247">
        <v>0</v>
      </c>
      <c r="AR158" s="240">
        <v>0</v>
      </c>
      <c r="AS158" s="241">
        <v>0</v>
      </c>
      <c r="AT158" s="238">
        <v>0</v>
      </c>
      <c r="AU158" s="239">
        <v>0</v>
      </c>
      <c r="AV158" t="s">
        <v>52</v>
      </c>
      <c r="AW158" s="270"/>
      <c r="AX158" s="270"/>
      <c r="AY158" s="270"/>
      <c r="AZ158" s="270"/>
      <c r="BA158" s="270"/>
      <c r="BB158" s="270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/>
    </row>
    <row r="159" spans="1:92">
      <c r="A159" s="2" t="s">
        <v>426</v>
      </c>
      <c r="B159" s="238">
        <v>5377.3503333333338</v>
      </c>
      <c r="C159" s="239">
        <v>0</v>
      </c>
      <c r="D159" s="240">
        <v>9179.99</v>
      </c>
      <c r="E159" s="241">
        <v>41</v>
      </c>
      <c r="F159" s="240">
        <v>23121.55</v>
      </c>
      <c r="G159" s="242">
        <v>34</v>
      </c>
      <c r="H159" s="243">
        <v>78470.81</v>
      </c>
      <c r="I159" s="244">
        <v>751</v>
      </c>
      <c r="J159" s="243">
        <v>627034.28</v>
      </c>
      <c r="K159" s="244">
        <v>1450</v>
      </c>
      <c r="L159" s="243">
        <v>128251.43</v>
      </c>
      <c r="M159" s="241">
        <v>595</v>
      </c>
      <c r="N159" s="240">
        <v>39840.379999999997</v>
      </c>
      <c r="O159" s="242">
        <v>66</v>
      </c>
      <c r="P159" s="240">
        <v>663.49</v>
      </c>
      <c r="Q159" s="241">
        <v>9</v>
      </c>
      <c r="R159" s="238">
        <v>0</v>
      </c>
      <c r="S159" s="239">
        <v>0</v>
      </c>
      <c r="T159" s="240">
        <v>3016.99</v>
      </c>
      <c r="U159" s="241">
        <v>23</v>
      </c>
      <c r="V159" s="240">
        <v>6917.18</v>
      </c>
      <c r="W159" s="242">
        <v>12</v>
      </c>
      <c r="X159" s="243">
        <v>124464.45</v>
      </c>
      <c r="Y159" s="241">
        <v>596</v>
      </c>
      <c r="Z159" s="238">
        <v>0</v>
      </c>
      <c r="AA159" s="239">
        <v>0</v>
      </c>
      <c r="AB159" s="238">
        <v>0</v>
      </c>
      <c r="AC159" s="239">
        <v>0</v>
      </c>
      <c r="AD159" s="243">
        <v>68865.8</v>
      </c>
      <c r="AE159" s="244">
        <v>455</v>
      </c>
      <c r="AF159" s="240">
        <v>1770.92</v>
      </c>
      <c r="AG159" s="242">
        <v>3</v>
      </c>
      <c r="AH159" s="243">
        <v>288836.78000000003</v>
      </c>
      <c r="AI159" s="244">
        <v>1624</v>
      </c>
      <c r="AJ159" s="243">
        <v>2681.53</v>
      </c>
      <c r="AK159" s="244">
        <v>6</v>
      </c>
      <c r="AL159" s="243">
        <v>147579.07999999999</v>
      </c>
      <c r="AM159" s="244">
        <v>668</v>
      </c>
      <c r="AN159" s="245">
        <v>158638.98000000001</v>
      </c>
      <c r="AO159" s="244">
        <v>859</v>
      </c>
      <c r="AP159" s="246">
        <v>0</v>
      </c>
      <c r="AQ159" s="247">
        <v>0</v>
      </c>
      <c r="AR159" s="240">
        <v>0</v>
      </c>
      <c r="AS159" s="241">
        <v>0</v>
      </c>
      <c r="AT159" s="238">
        <v>0</v>
      </c>
      <c r="AU159" s="239">
        <v>0</v>
      </c>
      <c r="AV159" t="s">
        <v>52</v>
      </c>
      <c r="AW159" s="270"/>
      <c r="AX159" s="270"/>
      <c r="AY159" s="270"/>
      <c r="AZ159" s="270"/>
      <c r="BA159" s="270"/>
      <c r="BB159" s="270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</row>
    <row r="160" spans="1:92">
      <c r="A160" s="2" t="s">
        <v>490</v>
      </c>
      <c r="B160" s="238">
        <v>7254.5709999999999</v>
      </c>
      <c r="C160" s="239">
        <v>0</v>
      </c>
      <c r="D160" s="240">
        <v>60278.48</v>
      </c>
      <c r="E160" s="241">
        <v>189</v>
      </c>
      <c r="F160" s="240">
        <v>93884.3</v>
      </c>
      <c r="G160" s="242">
        <v>136</v>
      </c>
      <c r="H160" s="243">
        <v>173788.99</v>
      </c>
      <c r="I160" s="244">
        <v>1306</v>
      </c>
      <c r="J160" s="243">
        <v>469145.82</v>
      </c>
      <c r="K160" s="244">
        <v>1138</v>
      </c>
      <c r="L160" s="243">
        <v>236445.33</v>
      </c>
      <c r="M160" s="241">
        <v>1210</v>
      </c>
      <c r="N160" s="240">
        <v>46633.81</v>
      </c>
      <c r="O160" s="242">
        <v>62</v>
      </c>
      <c r="P160" s="240">
        <v>21039.74</v>
      </c>
      <c r="Q160" s="241">
        <v>157</v>
      </c>
      <c r="R160" s="238">
        <v>0</v>
      </c>
      <c r="S160" s="239">
        <v>0</v>
      </c>
      <c r="T160" s="240">
        <v>107156.76</v>
      </c>
      <c r="U160" s="241">
        <v>408</v>
      </c>
      <c r="V160" s="240">
        <v>22687.41</v>
      </c>
      <c r="W160" s="242">
        <v>37</v>
      </c>
      <c r="X160" s="243">
        <v>215420.87</v>
      </c>
      <c r="Y160" s="241">
        <v>1072</v>
      </c>
      <c r="Z160" s="238">
        <v>0</v>
      </c>
      <c r="AA160" s="239">
        <v>0</v>
      </c>
      <c r="AB160" s="238">
        <v>0</v>
      </c>
      <c r="AC160" s="239">
        <v>0</v>
      </c>
      <c r="AD160" s="243">
        <v>151637.37</v>
      </c>
      <c r="AE160" s="244">
        <v>836</v>
      </c>
      <c r="AF160" s="240">
        <v>1904.18</v>
      </c>
      <c r="AG160" s="242">
        <v>6</v>
      </c>
      <c r="AH160" s="243">
        <v>874178.94</v>
      </c>
      <c r="AI160" s="244">
        <v>3638</v>
      </c>
      <c r="AJ160" s="243">
        <v>21323.71</v>
      </c>
      <c r="AK160" s="244">
        <v>91</v>
      </c>
      <c r="AL160" s="243">
        <v>521517.63</v>
      </c>
      <c r="AM160" s="244">
        <v>1721</v>
      </c>
      <c r="AN160" s="245">
        <v>196313.42</v>
      </c>
      <c r="AO160" s="244">
        <v>407</v>
      </c>
      <c r="AP160" s="246">
        <v>0</v>
      </c>
      <c r="AQ160" s="247">
        <v>0</v>
      </c>
      <c r="AR160" s="240">
        <v>8057.89</v>
      </c>
      <c r="AS160" s="241">
        <v>92</v>
      </c>
      <c r="AT160" s="238">
        <v>808.86</v>
      </c>
      <c r="AU160" s="239">
        <v>25</v>
      </c>
      <c r="AV160" t="s">
        <v>52</v>
      </c>
      <c r="AW160" s="270"/>
      <c r="AX160" s="270"/>
      <c r="AY160" s="270"/>
      <c r="AZ160" s="270"/>
      <c r="BA160" s="270"/>
      <c r="BB160" s="27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</row>
    <row r="161" spans="1:92">
      <c r="A161" s="2" t="s">
        <v>73</v>
      </c>
      <c r="B161" s="238">
        <v>1841.5350000000001</v>
      </c>
      <c r="C161" s="239">
        <v>0</v>
      </c>
      <c r="D161" s="240">
        <v>31763.89</v>
      </c>
      <c r="E161" s="241">
        <v>132</v>
      </c>
      <c r="F161" s="240">
        <v>30888.09</v>
      </c>
      <c r="G161" s="242">
        <v>52</v>
      </c>
      <c r="H161" s="243">
        <v>188133.45</v>
      </c>
      <c r="I161" s="244">
        <v>1263</v>
      </c>
      <c r="J161" s="243">
        <v>993036.95</v>
      </c>
      <c r="K161" s="244">
        <v>1864</v>
      </c>
      <c r="L161" s="243">
        <v>338167.19</v>
      </c>
      <c r="M161" s="241">
        <v>1350</v>
      </c>
      <c r="N161" s="240">
        <v>52776.43</v>
      </c>
      <c r="O161" s="242">
        <v>102</v>
      </c>
      <c r="P161" s="240">
        <v>11943.8</v>
      </c>
      <c r="Q161" s="241">
        <v>72</v>
      </c>
      <c r="R161" s="238">
        <v>0</v>
      </c>
      <c r="S161" s="239">
        <v>0</v>
      </c>
      <c r="T161" s="240">
        <v>31350.49</v>
      </c>
      <c r="U161" s="241">
        <v>207</v>
      </c>
      <c r="V161" s="240">
        <v>4490.8100000000004</v>
      </c>
      <c r="W161" s="242">
        <v>7</v>
      </c>
      <c r="X161" s="243">
        <v>302819.14</v>
      </c>
      <c r="Y161" s="241">
        <v>1329</v>
      </c>
      <c r="Z161" s="238">
        <v>0</v>
      </c>
      <c r="AA161" s="239">
        <v>0</v>
      </c>
      <c r="AB161" s="238">
        <v>0</v>
      </c>
      <c r="AC161" s="239">
        <v>0</v>
      </c>
      <c r="AD161" s="243">
        <v>175045.39</v>
      </c>
      <c r="AE161" s="244">
        <v>978</v>
      </c>
      <c r="AF161" s="240">
        <v>772.1</v>
      </c>
      <c r="AG161" s="242">
        <v>2</v>
      </c>
      <c r="AH161" s="243">
        <v>880421.66</v>
      </c>
      <c r="AI161" s="244">
        <v>3183</v>
      </c>
      <c r="AJ161" s="243">
        <v>0</v>
      </c>
      <c r="AK161" s="244">
        <v>0</v>
      </c>
      <c r="AL161" s="243">
        <v>447420.01</v>
      </c>
      <c r="AM161" s="244">
        <v>1551</v>
      </c>
      <c r="AN161" s="245">
        <v>55246.05</v>
      </c>
      <c r="AO161" s="244">
        <v>306</v>
      </c>
      <c r="AP161" s="246">
        <v>0</v>
      </c>
      <c r="AQ161" s="247">
        <v>0</v>
      </c>
      <c r="AR161" s="240">
        <v>4516.5600000000004</v>
      </c>
      <c r="AS161" s="241">
        <v>48</v>
      </c>
      <c r="AT161" s="238">
        <v>0</v>
      </c>
      <c r="AU161" s="239">
        <v>0</v>
      </c>
      <c r="AV161" t="s">
        <v>52</v>
      </c>
      <c r="AW161" s="270"/>
      <c r="AX161" s="270"/>
      <c r="AY161" s="270"/>
      <c r="AZ161" s="270"/>
      <c r="BA161" s="270"/>
      <c r="BB161" s="270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/>
    </row>
    <row r="162" spans="1:92">
      <c r="A162" s="2" t="s">
        <v>261</v>
      </c>
      <c r="B162" s="238">
        <v>3251.9793333333337</v>
      </c>
      <c r="C162" s="239">
        <v>0</v>
      </c>
      <c r="D162" s="240">
        <v>8820.8700000000008</v>
      </c>
      <c r="E162" s="241">
        <v>34</v>
      </c>
      <c r="F162" s="240">
        <v>17478.22</v>
      </c>
      <c r="G162" s="242">
        <v>27</v>
      </c>
      <c r="H162" s="243">
        <v>73578.95</v>
      </c>
      <c r="I162" s="244">
        <v>727</v>
      </c>
      <c r="J162" s="243">
        <v>698077.09</v>
      </c>
      <c r="K162" s="244">
        <v>1581</v>
      </c>
      <c r="L162" s="243">
        <v>119020.79</v>
      </c>
      <c r="M162" s="241">
        <v>428</v>
      </c>
      <c r="N162" s="240">
        <v>27264.26</v>
      </c>
      <c r="O162" s="242">
        <v>75</v>
      </c>
      <c r="P162" s="240">
        <v>1496.08</v>
      </c>
      <c r="Q162" s="241">
        <v>19</v>
      </c>
      <c r="R162" s="238">
        <v>0</v>
      </c>
      <c r="S162" s="239">
        <v>0</v>
      </c>
      <c r="T162" s="240">
        <v>7953.84</v>
      </c>
      <c r="U162" s="241">
        <v>39</v>
      </c>
      <c r="V162" s="240">
        <v>1967.44</v>
      </c>
      <c r="W162" s="242">
        <v>2</v>
      </c>
      <c r="X162" s="243">
        <v>118831.32</v>
      </c>
      <c r="Y162" s="241">
        <v>673</v>
      </c>
      <c r="Z162" s="238">
        <v>0</v>
      </c>
      <c r="AA162" s="239">
        <v>0</v>
      </c>
      <c r="AB162" s="238">
        <v>50</v>
      </c>
      <c r="AC162" s="239">
        <v>1</v>
      </c>
      <c r="AD162" s="243">
        <v>73211.259999999995</v>
      </c>
      <c r="AE162" s="244">
        <v>540</v>
      </c>
      <c r="AF162" s="240">
        <v>0</v>
      </c>
      <c r="AG162" s="242">
        <v>0</v>
      </c>
      <c r="AH162" s="243">
        <v>307304.44</v>
      </c>
      <c r="AI162" s="244">
        <v>1717</v>
      </c>
      <c r="AJ162" s="243">
        <v>0</v>
      </c>
      <c r="AK162" s="244">
        <v>0</v>
      </c>
      <c r="AL162" s="243">
        <v>145613.51</v>
      </c>
      <c r="AM162" s="244">
        <v>615</v>
      </c>
      <c r="AN162" s="245">
        <v>97559.38</v>
      </c>
      <c r="AO162" s="244">
        <v>575</v>
      </c>
      <c r="AP162" s="246">
        <v>0</v>
      </c>
      <c r="AQ162" s="247">
        <v>0</v>
      </c>
      <c r="AR162" s="240">
        <v>0</v>
      </c>
      <c r="AS162" s="241">
        <v>0</v>
      </c>
      <c r="AT162" s="238">
        <v>0.13</v>
      </c>
      <c r="AU162" s="239">
        <v>13</v>
      </c>
      <c r="AV162" t="s">
        <v>52</v>
      </c>
      <c r="AW162" s="270"/>
      <c r="AX162" s="270"/>
      <c r="AY162" s="270"/>
      <c r="AZ162" s="270"/>
      <c r="BA162" s="270"/>
      <c r="BB162" s="270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/>
    </row>
    <row r="163" spans="1:92">
      <c r="A163" s="2" t="s">
        <v>43</v>
      </c>
      <c r="B163" s="238">
        <v>819.31666666666672</v>
      </c>
      <c r="C163" s="239">
        <v>0</v>
      </c>
      <c r="D163" s="240">
        <v>30697.45</v>
      </c>
      <c r="E163" s="241">
        <v>129</v>
      </c>
      <c r="F163" s="240">
        <v>14678.24</v>
      </c>
      <c r="G163" s="242">
        <v>22</v>
      </c>
      <c r="H163" s="243">
        <v>159793.54999999999</v>
      </c>
      <c r="I163" s="244">
        <v>1034</v>
      </c>
      <c r="J163" s="243">
        <v>903922.32</v>
      </c>
      <c r="K163" s="244">
        <v>1682</v>
      </c>
      <c r="L163" s="243">
        <v>212734.1</v>
      </c>
      <c r="M163" s="241">
        <v>884</v>
      </c>
      <c r="N163" s="240">
        <v>24943.439999999999</v>
      </c>
      <c r="O163" s="242">
        <v>26</v>
      </c>
      <c r="P163" s="240">
        <v>104.34</v>
      </c>
      <c r="Q163" s="241">
        <v>2</v>
      </c>
      <c r="R163" s="238">
        <v>0</v>
      </c>
      <c r="S163" s="239">
        <v>0</v>
      </c>
      <c r="T163" s="240">
        <v>4393.66</v>
      </c>
      <c r="U163" s="241">
        <v>28</v>
      </c>
      <c r="V163" s="240">
        <v>0</v>
      </c>
      <c r="W163" s="242">
        <v>0</v>
      </c>
      <c r="X163" s="243">
        <v>332966.74</v>
      </c>
      <c r="Y163" s="241">
        <v>1376</v>
      </c>
      <c r="Z163" s="238">
        <v>0</v>
      </c>
      <c r="AA163" s="239">
        <v>0</v>
      </c>
      <c r="AB163" s="238">
        <v>0</v>
      </c>
      <c r="AC163" s="239">
        <v>0</v>
      </c>
      <c r="AD163" s="243">
        <v>139790.96</v>
      </c>
      <c r="AE163" s="244">
        <v>811</v>
      </c>
      <c r="AF163" s="240">
        <v>11664.27</v>
      </c>
      <c r="AG163" s="242">
        <v>25</v>
      </c>
      <c r="AH163" s="243">
        <v>886760.24</v>
      </c>
      <c r="AI163" s="244">
        <v>2820</v>
      </c>
      <c r="AJ163" s="243">
        <v>0</v>
      </c>
      <c r="AK163" s="244">
        <v>0</v>
      </c>
      <c r="AL163" s="243">
        <v>452776.99</v>
      </c>
      <c r="AM163" s="244">
        <v>1613</v>
      </c>
      <c r="AN163" s="245">
        <v>24579.5</v>
      </c>
      <c r="AO163" s="244">
        <v>103</v>
      </c>
      <c r="AP163" s="246">
        <v>0</v>
      </c>
      <c r="AQ163" s="247">
        <v>0</v>
      </c>
      <c r="AR163" s="240">
        <v>0</v>
      </c>
      <c r="AS163" s="241">
        <v>0</v>
      </c>
      <c r="AT163" s="238">
        <v>52.17</v>
      </c>
      <c r="AU163" s="239">
        <v>1</v>
      </c>
      <c r="AV163" t="s">
        <v>18</v>
      </c>
      <c r="AW163" s="270"/>
      <c r="AX163" s="270"/>
      <c r="AY163" s="270"/>
      <c r="AZ163" s="270"/>
      <c r="BA163" s="270"/>
      <c r="BB163" s="270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/>
    </row>
    <row r="164" spans="1:92">
      <c r="A164" s="2" t="s">
        <v>57</v>
      </c>
      <c r="B164" s="238">
        <v>3679.7983333333332</v>
      </c>
      <c r="C164" s="239">
        <v>0</v>
      </c>
      <c r="D164" s="240">
        <v>8816.51</v>
      </c>
      <c r="E164" s="241">
        <v>33</v>
      </c>
      <c r="F164" s="240">
        <v>16173.92</v>
      </c>
      <c r="G164" s="242">
        <v>23</v>
      </c>
      <c r="H164" s="243">
        <v>104708.69</v>
      </c>
      <c r="I164" s="244">
        <v>1206</v>
      </c>
      <c r="J164" s="243">
        <v>557062.46</v>
      </c>
      <c r="K164" s="244">
        <v>1526</v>
      </c>
      <c r="L164" s="243">
        <v>141416.18</v>
      </c>
      <c r="M164" s="241">
        <v>728</v>
      </c>
      <c r="N164" s="240">
        <v>34187.730000000003</v>
      </c>
      <c r="O164" s="242">
        <v>130</v>
      </c>
      <c r="P164" s="240">
        <v>313.02999999999997</v>
      </c>
      <c r="Q164" s="241">
        <v>5</v>
      </c>
      <c r="R164" s="238">
        <v>0</v>
      </c>
      <c r="S164" s="239">
        <v>0</v>
      </c>
      <c r="T164" s="240">
        <v>221.31</v>
      </c>
      <c r="U164" s="241">
        <v>2</v>
      </c>
      <c r="V164" s="240">
        <v>0</v>
      </c>
      <c r="W164" s="242">
        <v>0</v>
      </c>
      <c r="X164" s="243">
        <v>99483.16</v>
      </c>
      <c r="Y164" s="241">
        <v>602</v>
      </c>
      <c r="Z164" s="238">
        <v>0</v>
      </c>
      <c r="AA164" s="239">
        <v>0</v>
      </c>
      <c r="AB164" s="238">
        <v>0</v>
      </c>
      <c r="AC164" s="239">
        <v>0</v>
      </c>
      <c r="AD164" s="243">
        <v>56253.83</v>
      </c>
      <c r="AE164" s="244">
        <v>463</v>
      </c>
      <c r="AF164" s="240">
        <v>1835.34</v>
      </c>
      <c r="AG164" s="242">
        <v>4</v>
      </c>
      <c r="AH164" s="243">
        <v>312793.21999999997</v>
      </c>
      <c r="AI164" s="244">
        <v>1965</v>
      </c>
      <c r="AJ164" s="243">
        <v>131.65</v>
      </c>
      <c r="AK164" s="244">
        <v>1</v>
      </c>
      <c r="AL164" s="243">
        <v>149006.89000000001</v>
      </c>
      <c r="AM164" s="244">
        <v>791</v>
      </c>
      <c r="AN164" s="245">
        <v>110262.3</v>
      </c>
      <c r="AO164" s="244">
        <v>645</v>
      </c>
      <c r="AP164" s="246">
        <v>0</v>
      </c>
      <c r="AQ164" s="247">
        <v>0</v>
      </c>
      <c r="AR164" s="240">
        <v>0</v>
      </c>
      <c r="AS164" s="241">
        <v>0</v>
      </c>
      <c r="AT164" s="238">
        <v>0.01</v>
      </c>
      <c r="AU164" s="239">
        <v>1</v>
      </c>
      <c r="AV164" t="s">
        <v>52</v>
      </c>
      <c r="AW164" s="270"/>
      <c r="AX164" s="270"/>
      <c r="AY164" s="270"/>
      <c r="AZ164" s="270"/>
      <c r="BA164" s="270"/>
      <c r="BB164" s="270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</row>
    <row r="165" spans="1:92">
      <c r="A165" s="2" t="s">
        <v>275</v>
      </c>
      <c r="B165" s="238">
        <v>2484.2739999999999</v>
      </c>
      <c r="C165" s="239">
        <v>0</v>
      </c>
      <c r="D165" s="240">
        <v>19844.740000000002</v>
      </c>
      <c r="E165" s="241">
        <v>74</v>
      </c>
      <c r="F165" s="240">
        <v>9726.08</v>
      </c>
      <c r="G165" s="242">
        <v>18</v>
      </c>
      <c r="H165" s="243">
        <v>135272.76</v>
      </c>
      <c r="I165" s="244">
        <v>1265</v>
      </c>
      <c r="J165" s="243">
        <v>523885.04</v>
      </c>
      <c r="K165" s="244">
        <v>1195</v>
      </c>
      <c r="L165" s="243">
        <v>179360.87</v>
      </c>
      <c r="M165" s="241">
        <v>969</v>
      </c>
      <c r="N165" s="240">
        <v>30144.09</v>
      </c>
      <c r="O165" s="242">
        <v>70</v>
      </c>
      <c r="P165" s="240">
        <v>0</v>
      </c>
      <c r="Q165" s="241">
        <v>0</v>
      </c>
      <c r="R165" s="238">
        <v>0</v>
      </c>
      <c r="S165" s="239">
        <v>0</v>
      </c>
      <c r="T165" s="240">
        <v>769.56</v>
      </c>
      <c r="U165" s="241">
        <v>7</v>
      </c>
      <c r="V165" s="240">
        <v>0</v>
      </c>
      <c r="W165" s="242">
        <v>0</v>
      </c>
      <c r="X165" s="243">
        <v>152487.04999999999</v>
      </c>
      <c r="Y165" s="241">
        <v>762</v>
      </c>
      <c r="Z165" s="238">
        <v>0</v>
      </c>
      <c r="AA165" s="239">
        <v>0</v>
      </c>
      <c r="AB165" s="238">
        <v>0</v>
      </c>
      <c r="AC165" s="239">
        <v>0</v>
      </c>
      <c r="AD165" s="243">
        <v>91418.69</v>
      </c>
      <c r="AE165" s="244">
        <v>544</v>
      </c>
      <c r="AF165" s="240">
        <v>344.19</v>
      </c>
      <c r="AG165" s="242">
        <v>1</v>
      </c>
      <c r="AH165" s="243">
        <v>498521.28</v>
      </c>
      <c r="AI165" s="244">
        <v>2316</v>
      </c>
      <c r="AJ165" s="243">
        <v>0</v>
      </c>
      <c r="AK165" s="244">
        <v>0</v>
      </c>
      <c r="AL165" s="243">
        <v>248456.99</v>
      </c>
      <c r="AM165" s="244">
        <v>925</v>
      </c>
      <c r="AN165" s="245">
        <v>74528.22</v>
      </c>
      <c r="AO165" s="244">
        <v>459</v>
      </c>
      <c r="AP165" s="246">
        <v>0</v>
      </c>
      <c r="AQ165" s="247">
        <v>0</v>
      </c>
      <c r="AR165" s="240">
        <v>0</v>
      </c>
      <c r="AS165" s="241">
        <v>0</v>
      </c>
      <c r="AT165" s="238">
        <v>0</v>
      </c>
      <c r="AU165" s="239">
        <v>0</v>
      </c>
      <c r="AV165" t="s">
        <v>52</v>
      </c>
      <c r="AW165" s="270"/>
      <c r="AX165" s="270"/>
      <c r="AY165" s="270"/>
      <c r="AZ165" s="270"/>
      <c r="BA165" s="270"/>
      <c r="BB165" s="270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/>
    </row>
    <row r="166" spans="1:92">
      <c r="A166" s="2" t="s">
        <v>440</v>
      </c>
      <c r="B166" s="238">
        <v>4975.4626666666672</v>
      </c>
      <c r="C166" s="239">
        <v>0</v>
      </c>
      <c r="D166" s="240">
        <v>15620.95</v>
      </c>
      <c r="E166" s="241">
        <v>64</v>
      </c>
      <c r="F166" s="240">
        <v>27935.61</v>
      </c>
      <c r="G166" s="242">
        <v>41</v>
      </c>
      <c r="H166" s="243">
        <v>185407.24</v>
      </c>
      <c r="I166" s="244">
        <v>1909</v>
      </c>
      <c r="J166" s="243">
        <v>571329.19999999995</v>
      </c>
      <c r="K166" s="244">
        <v>1550</v>
      </c>
      <c r="L166" s="243">
        <v>275308.98</v>
      </c>
      <c r="M166" s="241">
        <v>1349</v>
      </c>
      <c r="N166" s="240">
        <v>28100.89</v>
      </c>
      <c r="O166" s="242">
        <v>133</v>
      </c>
      <c r="P166" s="240">
        <v>3640.75</v>
      </c>
      <c r="Q166" s="241">
        <v>44</v>
      </c>
      <c r="R166" s="238">
        <v>0</v>
      </c>
      <c r="S166" s="239">
        <v>0</v>
      </c>
      <c r="T166" s="240">
        <v>1057.29</v>
      </c>
      <c r="U166" s="241">
        <v>7</v>
      </c>
      <c r="V166" s="240">
        <v>0</v>
      </c>
      <c r="W166" s="242">
        <v>0</v>
      </c>
      <c r="X166" s="243">
        <v>206939.74</v>
      </c>
      <c r="Y166" s="241">
        <v>929</v>
      </c>
      <c r="Z166" s="238">
        <v>0</v>
      </c>
      <c r="AA166" s="239">
        <v>0</v>
      </c>
      <c r="AB166" s="238">
        <v>0</v>
      </c>
      <c r="AC166" s="239">
        <v>0</v>
      </c>
      <c r="AD166" s="243">
        <v>108124.44</v>
      </c>
      <c r="AE166" s="244">
        <v>707</v>
      </c>
      <c r="AF166" s="240">
        <v>790.7</v>
      </c>
      <c r="AG166" s="242">
        <v>2</v>
      </c>
      <c r="AH166" s="243">
        <v>729174.8</v>
      </c>
      <c r="AI166" s="244">
        <v>3496</v>
      </c>
      <c r="AJ166" s="243">
        <v>3461.64</v>
      </c>
      <c r="AK166" s="244">
        <v>13</v>
      </c>
      <c r="AL166" s="243">
        <v>293867.34000000003</v>
      </c>
      <c r="AM166" s="244">
        <v>1162</v>
      </c>
      <c r="AN166" s="245">
        <v>145802.23999999999</v>
      </c>
      <c r="AO166" s="244">
        <v>881</v>
      </c>
      <c r="AP166" s="246">
        <v>0</v>
      </c>
      <c r="AQ166" s="247">
        <v>0</v>
      </c>
      <c r="AR166" s="240">
        <v>161.74</v>
      </c>
      <c r="AS166" s="241">
        <v>1</v>
      </c>
      <c r="AT166" s="238">
        <v>0</v>
      </c>
      <c r="AU166" s="239">
        <v>0</v>
      </c>
      <c r="AV166" t="s">
        <v>52</v>
      </c>
      <c r="AW166" s="270"/>
      <c r="AX166" s="270"/>
      <c r="AY166" s="270"/>
      <c r="AZ166" s="270"/>
      <c r="BA166" s="270"/>
      <c r="BB166" s="270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/>
    </row>
    <row r="167" spans="1:92">
      <c r="A167" s="2" t="s">
        <v>393</v>
      </c>
      <c r="B167" s="238">
        <v>2789.6603333333333</v>
      </c>
      <c r="C167" s="239">
        <v>0</v>
      </c>
      <c r="D167" s="240">
        <v>25234.02</v>
      </c>
      <c r="E167" s="241">
        <v>74</v>
      </c>
      <c r="F167" s="240">
        <v>32434.75</v>
      </c>
      <c r="G167" s="242">
        <v>42</v>
      </c>
      <c r="H167" s="243">
        <v>145078.12</v>
      </c>
      <c r="I167" s="244">
        <v>1104</v>
      </c>
      <c r="J167" s="243">
        <v>420610.71</v>
      </c>
      <c r="K167" s="244">
        <v>945</v>
      </c>
      <c r="L167" s="243">
        <v>181425.63</v>
      </c>
      <c r="M167" s="241">
        <v>824</v>
      </c>
      <c r="N167" s="240">
        <v>16237.9</v>
      </c>
      <c r="O167" s="242">
        <v>82</v>
      </c>
      <c r="P167" s="240">
        <v>1231.32</v>
      </c>
      <c r="Q167" s="241">
        <v>5</v>
      </c>
      <c r="R167" s="238">
        <v>0</v>
      </c>
      <c r="S167" s="239">
        <v>0</v>
      </c>
      <c r="T167" s="240">
        <v>6198.67</v>
      </c>
      <c r="U167" s="241">
        <v>46</v>
      </c>
      <c r="V167" s="240">
        <v>5307.43</v>
      </c>
      <c r="W167" s="242">
        <v>7</v>
      </c>
      <c r="X167" s="243">
        <v>146712.82</v>
      </c>
      <c r="Y167" s="241">
        <v>649</v>
      </c>
      <c r="Z167" s="238">
        <v>0</v>
      </c>
      <c r="AA167" s="239">
        <v>0</v>
      </c>
      <c r="AB167" s="238">
        <v>0</v>
      </c>
      <c r="AC167" s="239">
        <v>0</v>
      </c>
      <c r="AD167" s="243">
        <v>89845.81</v>
      </c>
      <c r="AE167" s="244">
        <v>491</v>
      </c>
      <c r="AF167" s="240">
        <v>1090.93</v>
      </c>
      <c r="AG167" s="242">
        <v>3</v>
      </c>
      <c r="AH167" s="243">
        <v>562563.81000000006</v>
      </c>
      <c r="AI167" s="244">
        <v>2157</v>
      </c>
      <c r="AJ167" s="243">
        <v>3909.45</v>
      </c>
      <c r="AK167" s="244">
        <v>4</v>
      </c>
      <c r="AL167" s="243">
        <v>248380.86</v>
      </c>
      <c r="AM167" s="244">
        <v>828</v>
      </c>
      <c r="AN167" s="245">
        <v>79780.36</v>
      </c>
      <c r="AO167" s="244">
        <v>410</v>
      </c>
      <c r="AP167" s="246">
        <v>0</v>
      </c>
      <c r="AQ167" s="247">
        <v>0</v>
      </c>
      <c r="AR167" s="240">
        <v>139.13</v>
      </c>
      <c r="AS167" s="241">
        <v>1</v>
      </c>
      <c r="AT167" s="238">
        <v>0</v>
      </c>
      <c r="AU167" s="239">
        <v>0</v>
      </c>
      <c r="AV167" t="s">
        <v>52</v>
      </c>
      <c r="AW167" s="270"/>
      <c r="AX167" s="270"/>
      <c r="AY167" s="270"/>
      <c r="AZ167" s="270"/>
      <c r="BA167" s="270"/>
      <c r="BB167" s="270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/>
    </row>
    <row r="168" spans="1:92">
      <c r="A168" s="2" t="s">
        <v>563</v>
      </c>
      <c r="B168" s="238">
        <v>4205.2993333333334</v>
      </c>
      <c r="C168" s="239">
        <v>0</v>
      </c>
      <c r="D168" s="240">
        <v>54261.440000000002</v>
      </c>
      <c r="E168" s="241">
        <v>180</v>
      </c>
      <c r="F168" s="240">
        <v>51424.32</v>
      </c>
      <c r="G168" s="242">
        <v>75</v>
      </c>
      <c r="H168" s="243">
        <v>214084.61</v>
      </c>
      <c r="I168" s="244">
        <v>1655</v>
      </c>
      <c r="J168" s="243">
        <v>766696.65</v>
      </c>
      <c r="K168" s="244">
        <v>1670</v>
      </c>
      <c r="L168" s="243">
        <v>352000.38</v>
      </c>
      <c r="M168" s="241">
        <v>1658</v>
      </c>
      <c r="N168" s="240">
        <v>80052.27</v>
      </c>
      <c r="O168" s="242">
        <v>153</v>
      </c>
      <c r="P168" s="240">
        <v>11306.14</v>
      </c>
      <c r="Q168" s="241">
        <v>78</v>
      </c>
      <c r="R168" s="238">
        <v>0</v>
      </c>
      <c r="S168" s="239">
        <v>0</v>
      </c>
      <c r="T168" s="240">
        <v>89813.22</v>
      </c>
      <c r="U168" s="241">
        <v>381</v>
      </c>
      <c r="V168" s="240">
        <v>12007.79</v>
      </c>
      <c r="W168" s="242">
        <v>18</v>
      </c>
      <c r="X168" s="243">
        <v>331452.21999999997</v>
      </c>
      <c r="Y168" s="241">
        <v>1516</v>
      </c>
      <c r="Z168" s="238">
        <v>0</v>
      </c>
      <c r="AA168" s="239">
        <v>0</v>
      </c>
      <c r="AB168" s="238">
        <v>0</v>
      </c>
      <c r="AC168" s="239">
        <v>0</v>
      </c>
      <c r="AD168" s="243">
        <v>216604.38</v>
      </c>
      <c r="AE168" s="244">
        <v>1239</v>
      </c>
      <c r="AF168" s="240">
        <v>2204.65</v>
      </c>
      <c r="AG168" s="242">
        <v>3</v>
      </c>
      <c r="AH168" s="243">
        <v>1061861.18</v>
      </c>
      <c r="AI168" s="244">
        <v>3955</v>
      </c>
      <c r="AJ168" s="243">
        <v>0</v>
      </c>
      <c r="AK168" s="244">
        <v>0</v>
      </c>
      <c r="AL168" s="243">
        <v>611235.99</v>
      </c>
      <c r="AM168" s="244">
        <v>2105</v>
      </c>
      <c r="AN168" s="245">
        <v>126158.98</v>
      </c>
      <c r="AO168" s="244">
        <v>504</v>
      </c>
      <c r="AP168" s="246">
        <v>0</v>
      </c>
      <c r="AQ168" s="247">
        <v>0</v>
      </c>
      <c r="AR168" s="240">
        <v>2094.98</v>
      </c>
      <c r="AS168" s="241">
        <v>33</v>
      </c>
      <c r="AT168" s="238">
        <v>0</v>
      </c>
      <c r="AU168" s="239">
        <v>0</v>
      </c>
      <c r="AV168" t="s">
        <v>52</v>
      </c>
      <c r="AW168" s="270"/>
      <c r="AX168" s="270"/>
      <c r="AY168" s="270"/>
      <c r="AZ168" s="270"/>
      <c r="BA168" s="270"/>
      <c r="BB168" s="270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/>
    </row>
    <row r="169" spans="1:92">
      <c r="A169" s="2" t="s">
        <v>137</v>
      </c>
      <c r="B169" s="238">
        <v>1483.0203333333334</v>
      </c>
      <c r="C169" s="239">
        <v>0</v>
      </c>
      <c r="D169" s="240">
        <v>7239.11</v>
      </c>
      <c r="E169" s="241">
        <v>19</v>
      </c>
      <c r="F169" s="240">
        <v>5439.12</v>
      </c>
      <c r="G169" s="242">
        <v>8</v>
      </c>
      <c r="H169" s="243">
        <v>57069.57</v>
      </c>
      <c r="I169" s="244">
        <v>393</v>
      </c>
      <c r="J169" s="243">
        <v>368602.21</v>
      </c>
      <c r="K169" s="244">
        <v>609</v>
      </c>
      <c r="L169" s="243">
        <v>76021.5</v>
      </c>
      <c r="M169" s="241">
        <v>216</v>
      </c>
      <c r="N169" s="240">
        <v>9007.75</v>
      </c>
      <c r="O169" s="242">
        <v>39</v>
      </c>
      <c r="P169" s="240">
        <v>1652.16</v>
      </c>
      <c r="Q169" s="241">
        <v>6</v>
      </c>
      <c r="R169" s="238">
        <v>0</v>
      </c>
      <c r="S169" s="239">
        <v>0</v>
      </c>
      <c r="T169" s="240">
        <v>4604.47</v>
      </c>
      <c r="U169" s="241">
        <v>11</v>
      </c>
      <c r="V169" s="240">
        <v>4793.43</v>
      </c>
      <c r="W169" s="242">
        <v>6</v>
      </c>
      <c r="X169" s="243">
        <v>69044.59</v>
      </c>
      <c r="Y169" s="241">
        <v>320</v>
      </c>
      <c r="Z169" s="238">
        <v>0</v>
      </c>
      <c r="AA169" s="239">
        <v>0</v>
      </c>
      <c r="AB169" s="238">
        <v>0</v>
      </c>
      <c r="AC169" s="239">
        <v>0</v>
      </c>
      <c r="AD169" s="243">
        <v>34405.46</v>
      </c>
      <c r="AE169" s="244">
        <v>259</v>
      </c>
      <c r="AF169" s="240">
        <v>0</v>
      </c>
      <c r="AG169" s="242">
        <v>0</v>
      </c>
      <c r="AH169" s="243">
        <v>190505.14</v>
      </c>
      <c r="AI169" s="244">
        <v>869</v>
      </c>
      <c r="AJ169" s="243">
        <v>0</v>
      </c>
      <c r="AK169" s="244">
        <v>0</v>
      </c>
      <c r="AL169" s="243">
        <v>104518.03</v>
      </c>
      <c r="AM169" s="244">
        <v>373</v>
      </c>
      <c r="AN169" s="245">
        <v>44490.61</v>
      </c>
      <c r="AO169" s="244">
        <v>253</v>
      </c>
      <c r="AP169" s="246">
        <v>0</v>
      </c>
      <c r="AQ169" s="247">
        <v>0</v>
      </c>
      <c r="AR169" s="240">
        <v>86.96</v>
      </c>
      <c r="AS169" s="241">
        <v>1</v>
      </c>
      <c r="AT169" s="238">
        <v>0</v>
      </c>
      <c r="AU169" s="239">
        <v>0</v>
      </c>
      <c r="AV169" t="s">
        <v>52</v>
      </c>
      <c r="AW169" s="270"/>
      <c r="AX169" s="270"/>
      <c r="AY169" s="270"/>
      <c r="AZ169" s="270"/>
      <c r="BA169" s="270"/>
      <c r="BB169" s="270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/>
    </row>
    <row r="170" spans="1:92">
      <c r="A170" s="2" t="s">
        <v>504</v>
      </c>
      <c r="B170" s="238">
        <v>5049.5946666666669</v>
      </c>
      <c r="C170" s="239">
        <v>0</v>
      </c>
      <c r="D170" s="240">
        <v>119495.96</v>
      </c>
      <c r="E170" s="241">
        <v>330</v>
      </c>
      <c r="F170" s="240">
        <v>50158.36</v>
      </c>
      <c r="G170" s="242">
        <v>79</v>
      </c>
      <c r="H170" s="243">
        <v>327799.24</v>
      </c>
      <c r="I170" s="244">
        <v>2161</v>
      </c>
      <c r="J170" s="243">
        <v>1675550.35</v>
      </c>
      <c r="K170" s="244">
        <v>3148</v>
      </c>
      <c r="L170" s="243">
        <v>478118.51</v>
      </c>
      <c r="M170" s="241">
        <v>2008</v>
      </c>
      <c r="N170" s="240">
        <v>86370.28</v>
      </c>
      <c r="O170" s="242">
        <v>86</v>
      </c>
      <c r="P170" s="240">
        <v>62318.73</v>
      </c>
      <c r="Q170" s="241">
        <v>390</v>
      </c>
      <c r="R170" s="238">
        <v>0</v>
      </c>
      <c r="S170" s="239">
        <v>0</v>
      </c>
      <c r="T170" s="240">
        <v>199081.81</v>
      </c>
      <c r="U170" s="241">
        <v>788</v>
      </c>
      <c r="V170" s="240">
        <v>44873.09</v>
      </c>
      <c r="W170" s="242">
        <v>61</v>
      </c>
      <c r="X170" s="243">
        <v>686127.58</v>
      </c>
      <c r="Y170" s="241">
        <v>2870</v>
      </c>
      <c r="Z170" s="238">
        <v>0</v>
      </c>
      <c r="AA170" s="239">
        <v>0</v>
      </c>
      <c r="AB170" s="238">
        <v>0</v>
      </c>
      <c r="AC170" s="239">
        <v>0</v>
      </c>
      <c r="AD170" s="243">
        <v>385240.47</v>
      </c>
      <c r="AE170" s="244">
        <v>2064</v>
      </c>
      <c r="AF170" s="240">
        <v>3861.91</v>
      </c>
      <c r="AG170" s="242">
        <v>12</v>
      </c>
      <c r="AH170" s="243">
        <v>1942267.83</v>
      </c>
      <c r="AI170" s="244">
        <v>6256</v>
      </c>
      <c r="AJ170" s="243">
        <v>18210.37</v>
      </c>
      <c r="AK170" s="244">
        <v>82</v>
      </c>
      <c r="AL170" s="243">
        <v>1062527.1299999999</v>
      </c>
      <c r="AM170" s="244">
        <v>3481</v>
      </c>
      <c r="AN170" s="245">
        <v>133277.47</v>
      </c>
      <c r="AO170" s="244">
        <v>419</v>
      </c>
      <c r="AP170" s="246">
        <v>114.27</v>
      </c>
      <c r="AQ170" s="247">
        <v>8</v>
      </c>
      <c r="AR170" s="240">
        <v>31361.99</v>
      </c>
      <c r="AS170" s="241">
        <v>239</v>
      </c>
      <c r="AT170" s="238">
        <v>0</v>
      </c>
      <c r="AU170" s="239">
        <v>0</v>
      </c>
      <c r="AV170" t="s">
        <v>52</v>
      </c>
      <c r="AW170" s="270"/>
      <c r="AX170" s="270"/>
      <c r="AY170" s="270"/>
      <c r="AZ170" s="270"/>
      <c r="BA170" s="270"/>
      <c r="BB170" s="2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/>
    </row>
    <row r="171" spans="1:92">
      <c r="A171" s="2" t="s">
        <v>62</v>
      </c>
      <c r="B171" s="238">
        <v>4189.7603333333336</v>
      </c>
      <c r="C171" s="239">
        <v>0</v>
      </c>
      <c r="D171" s="240">
        <v>26901.32</v>
      </c>
      <c r="E171" s="241">
        <v>117</v>
      </c>
      <c r="F171" s="240">
        <v>46998.23</v>
      </c>
      <c r="G171" s="242">
        <v>68</v>
      </c>
      <c r="H171" s="243">
        <v>170793.94</v>
      </c>
      <c r="I171" s="244">
        <v>1443</v>
      </c>
      <c r="J171" s="243">
        <v>695904.29</v>
      </c>
      <c r="K171" s="244">
        <v>1668</v>
      </c>
      <c r="L171" s="243">
        <v>209971.07</v>
      </c>
      <c r="M171" s="241">
        <v>869</v>
      </c>
      <c r="N171" s="240">
        <v>33439.03</v>
      </c>
      <c r="O171" s="242">
        <v>77</v>
      </c>
      <c r="P171" s="240">
        <v>0</v>
      </c>
      <c r="Q171" s="241">
        <v>0</v>
      </c>
      <c r="R171" s="238">
        <v>0</v>
      </c>
      <c r="S171" s="239">
        <v>0</v>
      </c>
      <c r="T171" s="240">
        <v>0</v>
      </c>
      <c r="U171" s="241">
        <v>0</v>
      </c>
      <c r="V171" s="240">
        <v>0</v>
      </c>
      <c r="W171" s="242">
        <v>0</v>
      </c>
      <c r="X171" s="243">
        <v>195682.86</v>
      </c>
      <c r="Y171" s="241">
        <v>907</v>
      </c>
      <c r="Z171" s="238">
        <v>0</v>
      </c>
      <c r="AA171" s="239">
        <v>0</v>
      </c>
      <c r="AB171" s="238">
        <v>0</v>
      </c>
      <c r="AC171" s="239">
        <v>0</v>
      </c>
      <c r="AD171" s="243">
        <v>120902.21</v>
      </c>
      <c r="AE171" s="244">
        <v>720</v>
      </c>
      <c r="AF171" s="240">
        <v>0</v>
      </c>
      <c r="AG171" s="242">
        <v>0</v>
      </c>
      <c r="AH171" s="243">
        <v>602709.92000000004</v>
      </c>
      <c r="AI171" s="244">
        <v>2680</v>
      </c>
      <c r="AJ171" s="243">
        <v>0</v>
      </c>
      <c r="AK171" s="244">
        <v>0</v>
      </c>
      <c r="AL171" s="243">
        <v>320850.67</v>
      </c>
      <c r="AM171" s="244">
        <v>1335</v>
      </c>
      <c r="AN171" s="245">
        <v>125692.81</v>
      </c>
      <c r="AO171" s="244">
        <v>609</v>
      </c>
      <c r="AP171" s="246">
        <v>0</v>
      </c>
      <c r="AQ171" s="247">
        <v>0</v>
      </c>
      <c r="AR171" s="240">
        <v>0</v>
      </c>
      <c r="AS171" s="241">
        <v>0</v>
      </c>
      <c r="AT171" s="238">
        <v>104.34</v>
      </c>
      <c r="AU171" s="239">
        <v>2</v>
      </c>
      <c r="AV171" t="s">
        <v>52</v>
      </c>
      <c r="AW171" s="270"/>
      <c r="AX171" s="270"/>
      <c r="AY171" s="270"/>
      <c r="AZ171" s="270"/>
      <c r="BA171" s="270"/>
      <c r="BB171" s="270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</row>
    <row r="172" spans="1:92">
      <c r="A172" s="2" t="s">
        <v>553</v>
      </c>
      <c r="B172" s="238">
        <v>2937.1623333333337</v>
      </c>
      <c r="C172" s="239">
        <v>0</v>
      </c>
      <c r="D172" s="240">
        <v>9648.89</v>
      </c>
      <c r="E172" s="241">
        <v>39</v>
      </c>
      <c r="F172" s="240">
        <v>14191.28</v>
      </c>
      <c r="G172" s="242">
        <v>22</v>
      </c>
      <c r="H172" s="243">
        <v>81567.210000000006</v>
      </c>
      <c r="I172" s="244">
        <v>702</v>
      </c>
      <c r="J172" s="243">
        <v>589863.4</v>
      </c>
      <c r="K172" s="244">
        <v>1447</v>
      </c>
      <c r="L172" s="243">
        <v>108014.7</v>
      </c>
      <c r="M172" s="241">
        <v>479</v>
      </c>
      <c r="N172" s="240">
        <v>38135.53</v>
      </c>
      <c r="O172" s="242">
        <v>52</v>
      </c>
      <c r="P172" s="240">
        <v>464.35</v>
      </c>
      <c r="Q172" s="241">
        <v>4</v>
      </c>
      <c r="R172" s="238">
        <v>0</v>
      </c>
      <c r="S172" s="239">
        <v>0</v>
      </c>
      <c r="T172" s="240">
        <v>4713.33</v>
      </c>
      <c r="U172" s="241">
        <v>35</v>
      </c>
      <c r="V172" s="240">
        <v>674.42</v>
      </c>
      <c r="W172" s="242">
        <v>1</v>
      </c>
      <c r="X172" s="243">
        <v>141793.26</v>
      </c>
      <c r="Y172" s="241">
        <v>711</v>
      </c>
      <c r="Z172" s="238">
        <v>0</v>
      </c>
      <c r="AA172" s="239">
        <v>0</v>
      </c>
      <c r="AB172" s="238">
        <v>0</v>
      </c>
      <c r="AC172" s="239">
        <v>0</v>
      </c>
      <c r="AD172" s="243">
        <v>62594.06</v>
      </c>
      <c r="AE172" s="244">
        <v>485</v>
      </c>
      <c r="AF172" s="240">
        <v>427.91</v>
      </c>
      <c r="AG172" s="242">
        <v>1</v>
      </c>
      <c r="AH172" s="243">
        <v>397038.8</v>
      </c>
      <c r="AI172" s="244">
        <v>1858</v>
      </c>
      <c r="AJ172" s="243">
        <v>6963.38</v>
      </c>
      <c r="AK172" s="244">
        <v>19</v>
      </c>
      <c r="AL172" s="243">
        <v>243854.14</v>
      </c>
      <c r="AM172" s="244">
        <v>986</v>
      </c>
      <c r="AN172" s="245">
        <v>81151.490000000005</v>
      </c>
      <c r="AO172" s="244">
        <v>396</v>
      </c>
      <c r="AP172" s="246">
        <v>0</v>
      </c>
      <c r="AQ172" s="247">
        <v>0</v>
      </c>
      <c r="AR172" s="240">
        <v>0</v>
      </c>
      <c r="AS172" s="241">
        <v>0</v>
      </c>
      <c r="AT172" s="238">
        <v>0</v>
      </c>
      <c r="AU172" s="239">
        <v>0</v>
      </c>
      <c r="AV172" t="s">
        <v>52</v>
      </c>
      <c r="AW172" s="270"/>
      <c r="AX172" s="270"/>
      <c r="AY172" s="270"/>
      <c r="AZ172" s="270"/>
      <c r="BA172" s="270"/>
      <c r="BB172" s="270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</row>
    <row r="173" spans="1:92">
      <c r="A173" s="2" t="s">
        <v>273</v>
      </c>
      <c r="B173" s="238">
        <v>3666.54</v>
      </c>
      <c r="C173" s="239">
        <v>0</v>
      </c>
      <c r="D173" s="240">
        <v>14899.24</v>
      </c>
      <c r="E173" s="241">
        <v>75</v>
      </c>
      <c r="F173" s="240">
        <v>18947.78</v>
      </c>
      <c r="G173" s="242">
        <v>32</v>
      </c>
      <c r="H173" s="243">
        <v>107380.08</v>
      </c>
      <c r="I173" s="244">
        <v>951</v>
      </c>
      <c r="J173" s="243">
        <v>651659.54</v>
      </c>
      <c r="K173" s="244">
        <v>1358</v>
      </c>
      <c r="L173" s="243">
        <v>152740.25</v>
      </c>
      <c r="M173" s="241">
        <v>752</v>
      </c>
      <c r="N173" s="240">
        <v>36360.76</v>
      </c>
      <c r="O173" s="242">
        <v>51</v>
      </c>
      <c r="P173" s="240">
        <v>0</v>
      </c>
      <c r="Q173" s="241">
        <v>0</v>
      </c>
      <c r="R173" s="238">
        <v>0</v>
      </c>
      <c r="S173" s="239">
        <v>0</v>
      </c>
      <c r="T173" s="240">
        <v>2112.5700000000002</v>
      </c>
      <c r="U173" s="241">
        <v>18</v>
      </c>
      <c r="V173" s="240">
        <v>1194</v>
      </c>
      <c r="W173" s="242">
        <v>3</v>
      </c>
      <c r="X173" s="243">
        <v>171641.79</v>
      </c>
      <c r="Y173" s="241">
        <v>848</v>
      </c>
      <c r="Z173" s="238">
        <v>0</v>
      </c>
      <c r="AA173" s="239">
        <v>0</v>
      </c>
      <c r="AB173" s="238">
        <v>0</v>
      </c>
      <c r="AC173" s="239">
        <v>0</v>
      </c>
      <c r="AD173" s="243">
        <v>69240.460000000006</v>
      </c>
      <c r="AE173" s="244">
        <v>508</v>
      </c>
      <c r="AF173" s="240">
        <v>0</v>
      </c>
      <c r="AG173" s="242">
        <v>0</v>
      </c>
      <c r="AH173" s="243">
        <v>413104.51</v>
      </c>
      <c r="AI173" s="244">
        <v>2025</v>
      </c>
      <c r="AJ173" s="243">
        <v>3871.61</v>
      </c>
      <c r="AK173" s="244">
        <v>24</v>
      </c>
      <c r="AL173" s="243">
        <v>264070.48</v>
      </c>
      <c r="AM173" s="244">
        <v>1087</v>
      </c>
      <c r="AN173" s="245">
        <v>106124.59</v>
      </c>
      <c r="AO173" s="244">
        <v>559</v>
      </c>
      <c r="AP173" s="246">
        <v>0</v>
      </c>
      <c r="AQ173" s="247">
        <v>0</v>
      </c>
      <c r="AR173" s="240">
        <v>0</v>
      </c>
      <c r="AS173" s="241">
        <v>0</v>
      </c>
      <c r="AT173" s="238">
        <v>0</v>
      </c>
      <c r="AU173" s="239">
        <v>0</v>
      </c>
      <c r="AV173" t="s">
        <v>52</v>
      </c>
      <c r="AW173" s="270"/>
      <c r="AX173" s="270"/>
      <c r="AY173" s="270"/>
      <c r="AZ173" s="270"/>
      <c r="BA173" s="270"/>
      <c r="BB173" s="270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</row>
    <row r="174" spans="1:92">
      <c r="A174" s="2" t="s">
        <v>559</v>
      </c>
      <c r="B174" s="238">
        <v>2531.1200000000003</v>
      </c>
      <c r="C174" s="239">
        <v>0</v>
      </c>
      <c r="D174" s="240">
        <v>10077.18</v>
      </c>
      <c r="E174" s="241">
        <v>49</v>
      </c>
      <c r="F174" s="240">
        <v>20530.39</v>
      </c>
      <c r="G174" s="242">
        <v>33</v>
      </c>
      <c r="H174" s="243">
        <v>91861.45</v>
      </c>
      <c r="I174" s="244">
        <v>1031</v>
      </c>
      <c r="J174" s="243">
        <v>1081527.25</v>
      </c>
      <c r="K174" s="244">
        <v>2129</v>
      </c>
      <c r="L174" s="243">
        <v>132941.18</v>
      </c>
      <c r="M174" s="241">
        <v>690</v>
      </c>
      <c r="N174" s="240">
        <v>38581.4</v>
      </c>
      <c r="O174" s="242">
        <v>115</v>
      </c>
      <c r="P174" s="240">
        <v>4154.7700000000004</v>
      </c>
      <c r="Q174" s="241">
        <v>21</v>
      </c>
      <c r="R174" s="238">
        <v>0</v>
      </c>
      <c r="S174" s="239">
        <v>0</v>
      </c>
      <c r="T174" s="240">
        <v>20215.599999999999</v>
      </c>
      <c r="U174" s="241">
        <v>124</v>
      </c>
      <c r="V174" s="240">
        <v>5456.72</v>
      </c>
      <c r="W174" s="242">
        <v>7</v>
      </c>
      <c r="X174" s="243">
        <v>152788.01</v>
      </c>
      <c r="Y174" s="241">
        <v>818</v>
      </c>
      <c r="Z174" s="238">
        <v>0</v>
      </c>
      <c r="AA174" s="239">
        <v>0</v>
      </c>
      <c r="AB174" s="238">
        <v>0</v>
      </c>
      <c r="AC174" s="239">
        <v>0</v>
      </c>
      <c r="AD174" s="243">
        <v>89985.94</v>
      </c>
      <c r="AE174" s="244">
        <v>691</v>
      </c>
      <c r="AF174" s="240">
        <v>0</v>
      </c>
      <c r="AG174" s="242">
        <v>0</v>
      </c>
      <c r="AH174" s="243">
        <v>429614.87</v>
      </c>
      <c r="AI174" s="244">
        <v>2270</v>
      </c>
      <c r="AJ174" s="243">
        <v>0</v>
      </c>
      <c r="AK174" s="244">
        <v>0</v>
      </c>
      <c r="AL174" s="243">
        <v>198302.37</v>
      </c>
      <c r="AM174" s="244">
        <v>855</v>
      </c>
      <c r="AN174" s="245">
        <v>75933.600000000006</v>
      </c>
      <c r="AO174" s="244">
        <v>502</v>
      </c>
      <c r="AP174" s="246">
        <v>0</v>
      </c>
      <c r="AQ174" s="247">
        <v>0</v>
      </c>
      <c r="AR174" s="240">
        <v>1622.61</v>
      </c>
      <c r="AS174" s="241">
        <v>22</v>
      </c>
      <c r="AT174" s="238">
        <v>78.27</v>
      </c>
      <c r="AU174" s="239">
        <v>3</v>
      </c>
      <c r="AV174" t="s">
        <v>52</v>
      </c>
    </row>
    <row r="175" spans="1:92">
      <c r="A175" s="2" t="s">
        <v>93</v>
      </c>
      <c r="B175" s="238">
        <v>4937.9053333333331</v>
      </c>
      <c r="C175" s="239">
        <v>0</v>
      </c>
      <c r="D175" s="240">
        <v>82520.08</v>
      </c>
      <c r="E175" s="241">
        <v>271</v>
      </c>
      <c r="F175" s="240">
        <v>73508.62</v>
      </c>
      <c r="G175" s="242">
        <v>109</v>
      </c>
      <c r="H175" s="243">
        <v>274783.40000000002</v>
      </c>
      <c r="I175" s="244">
        <v>1857</v>
      </c>
      <c r="J175" s="243">
        <v>1142081.98</v>
      </c>
      <c r="K175" s="244">
        <v>2057</v>
      </c>
      <c r="L175" s="243">
        <v>537805.06000000006</v>
      </c>
      <c r="M175" s="241">
        <v>1937</v>
      </c>
      <c r="N175" s="240">
        <v>69974.84</v>
      </c>
      <c r="O175" s="242">
        <v>154</v>
      </c>
      <c r="P175" s="240">
        <v>25114.71</v>
      </c>
      <c r="Q175" s="241">
        <v>125</v>
      </c>
      <c r="R175" s="238">
        <v>0</v>
      </c>
      <c r="S175" s="239">
        <v>0</v>
      </c>
      <c r="T175" s="240">
        <v>76856.429999999993</v>
      </c>
      <c r="U175" s="241">
        <v>332</v>
      </c>
      <c r="V175" s="240">
        <v>6539.06</v>
      </c>
      <c r="W175" s="242">
        <v>11</v>
      </c>
      <c r="X175" s="243">
        <v>404398.66</v>
      </c>
      <c r="Y175" s="241">
        <v>1679</v>
      </c>
      <c r="Z175" s="238">
        <v>0</v>
      </c>
      <c r="AA175" s="239">
        <v>0</v>
      </c>
      <c r="AB175" s="238">
        <v>0</v>
      </c>
      <c r="AC175" s="239">
        <v>0</v>
      </c>
      <c r="AD175" s="243">
        <v>264774.55</v>
      </c>
      <c r="AE175" s="244">
        <v>1486</v>
      </c>
      <c r="AF175" s="240">
        <v>3777.69</v>
      </c>
      <c r="AG175" s="242">
        <v>11</v>
      </c>
      <c r="AH175" s="243">
        <v>1320266.8700000001</v>
      </c>
      <c r="AI175" s="244">
        <v>4529</v>
      </c>
      <c r="AJ175" s="243">
        <v>45015.57</v>
      </c>
      <c r="AK175" s="244">
        <v>115</v>
      </c>
      <c r="AL175" s="243">
        <v>815426.85</v>
      </c>
      <c r="AM175" s="244">
        <v>2375</v>
      </c>
      <c r="AN175" s="245">
        <v>103121.59</v>
      </c>
      <c r="AO175" s="244">
        <v>436</v>
      </c>
      <c r="AP175" s="246">
        <v>0</v>
      </c>
      <c r="AQ175" s="247">
        <v>0</v>
      </c>
      <c r="AR175" s="240">
        <v>4623.46</v>
      </c>
      <c r="AS175" s="241">
        <v>60</v>
      </c>
      <c r="AT175" s="238">
        <v>0</v>
      </c>
      <c r="AU175" s="239">
        <v>0</v>
      </c>
      <c r="AV175" t="s">
        <v>52</v>
      </c>
      <c r="AW175" s="270"/>
      <c r="AX175" s="270"/>
      <c r="AY175" s="270"/>
      <c r="AZ175" s="270"/>
      <c r="BA175" s="270"/>
      <c r="BB175" s="270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</row>
    <row r="176" spans="1:92">
      <c r="A176" s="2" t="s">
        <v>518</v>
      </c>
      <c r="B176" s="238">
        <v>30947.126999999997</v>
      </c>
      <c r="C176" s="239">
        <v>0</v>
      </c>
      <c r="D176" s="240">
        <v>47967.73</v>
      </c>
      <c r="E176" s="241">
        <v>162</v>
      </c>
      <c r="F176" s="240">
        <v>51047.77</v>
      </c>
      <c r="G176" s="242">
        <v>72</v>
      </c>
      <c r="H176" s="243">
        <v>182708.32</v>
      </c>
      <c r="I176" s="244">
        <v>1413</v>
      </c>
      <c r="J176" s="243">
        <v>1157211.29</v>
      </c>
      <c r="K176" s="244">
        <v>2235</v>
      </c>
      <c r="L176" s="243">
        <v>262593.51</v>
      </c>
      <c r="M176" s="241">
        <v>1116</v>
      </c>
      <c r="N176" s="240">
        <v>47515.56</v>
      </c>
      <c r="O176" s="242">
        <v>69</v>
      </c>
      <c r="P176" s="240">
        <v>18908.62</v>
      </c>
      <c r="Q176" s="241">
        <v>145</v>
      </c>
      <c r="R176" s="238">
        <v>0</v>
      </c>
      <c r="S176" s="239">
        <v>0</v>
      </c>
      <c r="T176" s="240">
        <v>73674.34</v>
      </c>
      <c r="U176" s="241">
        <v>350</v>
      </c>
      <c r="V176" s="240">
        <v>14704.14</v>
      </c>
      <c r="W176" s="242">
        <v>14</v>
      </c>
      <c r="X176" s="243">
        <v>283227.56</v>
      </c>
      <c r="Y176" s="241">
        <v>1337</v>
      </c>
      <c r="Z176" s="238">
        <v>0</v>
      </c>
      <c r="AA176" s="239">
        <v>0</v>
      </c>
      <c r="AB176" s="238">
        <v>125</v>
      </c>
      <c r="AC176" s="239">
        <v>1</v>
      </c>
      <c r="AD176" s="243">
        <v>250917.79</v>
      </c>
      <c r="AE176" s="244">
        <v>1402</v>
      </c>
      <c r="AF176" s="240">
        <v>697.67</v>
      </c>
      <c r="AG176" s="242">
        <v>1</v>
      </c>
      <c r="AH176" s="243">
        <v>1031154.75</v>
      </c>
      <c r="AI176" s="244">
        <v>3976</v>
      </c>
      <c r="AJ176" s="243">
        <v>97140.72</v>
      </c>
      <c r="AK176" s="244">
        <v>635</v>
      </c>
      <c r="AL176" s="243">
        <v>572588.36</v>
      </c>
      <c r="AM176" s="244">
        <v>1762</v>
      </c>
      <c r="AN176" s="245">
        <v>831273.09</v>
      </c>
      <c r="AO176" s="244">
        <v>1214</v>
      </c>
      <c r="AP176" s="246">
        <v>0</v>
      </c>
      <c r="AQ176" s="247">
        <v>0</v>
      </c>
      <c r="AR176" s="240">
        <v>13425.31</v>
      </c>
      <c r="AS176" s="241">
        <v>145</v>
      </c>
      <c r="AT176" s="238">
        <v>0</v>
      </c>
      <c r="AU176" s="239">
        <v>0</v>
      </c>
      <c r="AV176" t="s">
        <v>52</v>
      </c>
      <c r="AW176" s="270"/>
      <c r="AX176" s="270"/>
      <c r="AY176" s="270"/>
      <c r="AZ176" s="270"/>
      <c r="BA176" s="270"/>
      <c r="BB176" s="270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</row>
    <row r="177" spans="1:92">
      <c r="A177" s="2" t="s">
        <v>411</v>
      </c>
      <c r="B177" s="238">
        <v>1869.7276666666667</v>
      </c>
      <c r="C177" s="239">
        <v>0</v>
      </c>
      <c r="D177" s="240">
        <v>6163.91</v>
      </c>
      <c r="E177" s="241">
        <v>28</v>
      </c>
      <c r="F177" s="240">
        <v>4195.6499999999996</v>
      </c>
      <c r="G177" s="242">
        <v>7</v>
      </c>
      <c r="H177" s="243">
        <v>68362.55</v>
      </c>
      <c r="I177" s="244">
        <v>610</v>
      </c>
      <c r="J177" s="243">
        <v>572155.61</v>
      </c>
      <c r="K177" s="244">
        <v>1258</v>
      </c>
      <c r="L177" s="243">
        <v>90441.54</v>
      </c>
      <c r="M177" s="241">
        <v>435</v>
      </c>
      <c r="N177" s="240">
        <v>31332.1</v>
      </c>
      <c r="O177" s="242">
        <v>66</v>
      </c>
      <c r="P177" s="240">
        <v>0</v>
      </c>
      <c r="Q177" s="241">
        <v>0</v>
      </c>
      <c r="R177" s="238">
        <v>0</v>
      </c>
      <c r="S177" s="239">
        <v>0</v>
      </c>
      <c r="T177" s="240">
        <v>0</v>
      </c>
      <c r="U177" s="241">
        <v>0</v>
      </c>
      <c r="V177" s="240">
        <v>641.86</v>
      </c>
      <c r="W177" s="242">
        <v>1</v>
      </c>
      <c r="X177" s="243">
        <v>122723.78</v>
      </c>
      <c r="Y177" s="241">
        <v>622</v>
      </c>
      <c r="Z177" s="238">
        <v>0</v>
      </c>
      <c r="AA177" s="239">
        <v>0</v>
      </c>
      <c r="AB177" s="238">
        <v>0</v>
      </c>
      <c r="AC177" s="239">
        <v>0</v>
      </c>
      <c r="AD177" s="243">
        <v>52339.46</v>
      </c>
      <c r="AE177" s="244">
        <v>366</v>
      </c>
      <c r="AF177" s="240">
        <v>0</v>
      </c>
      <c r="AG177" s="242">
        <v>0</v>
      </c>
      <c r="AH177" s="243">
        <v>264174.64</v>
      </c>
      <c r="AI177" s="244">
        <v>1431</v>
      </c>
      <c r="AJ177" s="243">
        <v>45</v>
      </c>
      <c r="AK177" s="244">
        <v>1</v>
      </c>
      <c r="AL177" s="243">
        <v>162583.51</v>
      </c>
      <c r="AM177" s="244">
        <v>772</v>
      </c>
      <c r="AN177" s="245">
        <v>56046.83</v>
      </c>
      <c r="AO177" s="244">
        <v>282</v>
      </c>
      <c r="AP177" s="246">
        <v>0</v>
      </c>
      <c r="AQ177" s="247">
        <v>0</v>
      </c>
      <c r="AR177" s="240">
        <v>0</v>
      </c>
      <c r="AS177" s="241">
        <v>0</v>
      </c>
      <c r="AT177" s="238">
        <v>0</v>
      </c>
      <c r="AU177" s="239">
        <v>0</v>
      </c>
      <c r="AV177" t="s">
        <v>52</v>
      </c>
      <c r="AW177" s="270"/>
      <c r="AX177" s="270"/>
      <c r="AY177" s="270"/>
      <c r="AZ177" s="270"/>
      <c r="BA177" s="270"/>
      <c r="BB177" s="270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</row>
    <row r="178" spans="1:92">
      <c r="A178" s="2" t="s">
        <v>77</v>
      </c>
      <c r="B178" s="238">
        <v>29233.663</v>
      </c>
      <c r="C178" s="239">
        <v>0</v>
      </c>
      <c r="D178" s="240">
        <v>74324.09</v>
      </c>
      <c r="E178" s="241">
        <v>254</v>
      </c>
      <c r="F178" s="240">
        <v>45222.37</v>
      </c>
      <c r="G178" s="242">
        <v>74</v>
      </c>
      <c r="H178" s="243">
        <v>320874.46000000002</v>
      </c>
      <c r="I178" s="244">
        <v>2171</v>
      </c>
      <c r="J178" s="243">
        <v>1931139.52</v>
      </c>
      <c r="K178" s="244">
        <v>3862</v>
      </c>
      <c r="L178" s="243">
        <v>607576.26</v>
      </c>
      <c r="M178" s="241">
        <v>2677</v>
      </c>
      <c r="N178" s="240">
        <v>90446.51</v>
      </c>
      <c r="O178" s="242">
        <v>124</v>
      </c>
      <c r="P178" s="240">
        <v>24487.73</v>
      </c>
      <c r="Q178" s="241">
        <v>183</v>
      </c>
      <c r="R178" s="238">
        <v>0</v>
      </c>
      <c r="S178" s="239">
        <v>0</v>
      </c>
      <c r="T178" s="240">
        <v>77680.039999999994</v>
      </c>
      <c r="U178" s="241">
        <v>355</v>
      </c>
      <c r="V178" s="240">
        <v>7144.81</v>
      </c>
      <c r="W178" s="242">
        <v>11</v>
      </c>
      <c r="X178" s="243">
        <v>555891.56000000006</v>
      </c>
      <c r="Y178" s="241">
        <v>2302</v>
      </c>
      <c r="Z178" s="238">
        <v>0</v>
      </c>
      <c r="AA178" s="239">
        <v>0</v>
      </c>
      <c r="AB178" s="238">
        <v>0</v>
      </c>
      <c r="AC178" s="239">
        <v>0</v>
      </c>
      <c r="AD178" s="243">
        <v>360562.56</v>
      </c>
      <c r="AE178" s="244">
        <v>1942</v>
      </c>
      <c r="AF178" s="240">
        <v>1013.96</v>
      </c>
      <c r="AG178" s="242">
        <v>5</v>
      </c>
      <c r="AH178" s="243">
        <v>1642757.99</v>
      </c>
      <c r="AI178" s="244">
        <v>6027</v>
      </c>
      <c r="AJ178" s="243">
        <v>690</v>
      </c>
      <c r="AK178" s="244">
        <v>6</v>
      </c>
      <c r="AL178" s="243">
        <v>886489.83</v>
      </c>
      <c r="AM178" s="244">
        <v>2798</v>
      </c>
      <c r="AN178" s="245">
        <v>876319.89</v>
      </c>
      <c r="AO178" s="244">
        <v>1331</v>
      </c>
      <c r="AP178" s="246">
        <v>0</v>
      </c>
      <c r="AQ178" s="247">
        <v>0</v>
      </c>
      <c r="AR178" s="240">
        <v>9530.0499999999993</v>
      </c>
      <c r="AS178" s="241">
        <v>96</v>
      </c>
      <c r="AT178" s="238">
        <v>0</v>
      </c>
      <c r="AU178" s="239">
        <v>0</v>
      </c>
      <c r="AV178" t="s">
        <v>52</v>
      </c>
      <c r="AW178" s="270"/>
      <c r="AX178" s="270"/>
      <c r="AY178" s="270"/>
      <c r="AZ178" s="270"/>
      <c r="BA178" s="270"/>
      <c r="BB178" s="270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</row>
    <row r="179" spans="1:92">
      <c r="A179" s="2" t="s">
        <v>597</v>
      </c>
      <c r="B179" s="238">
        <v>2640.4586666666664</v>
      </c>
      <c r="C179" s="239">
        <v>0</v>
      </c>
      <c r="D179" s="240">
        <v>19303.84</v>
      </c>
      <c r="E179" s="241">
        <v>88</v>
      </c>
      <c r="F179" s="240">
        <v>25178.87</v>
      </c>
      <c r="G179" s="242">
        <v>41</v>
      </c>
      <c r="H179" s="243">
        <v>108610.02</v>
      </c>
      <c r="I179" s="244">
        <v>829</v>
      </c>
      <c r="J179" s="243">
        <v>915006.51</v>
      </c>
      <c r="K179" s="244">
        <v>1827</v>
      </c>
      <c r="L179" s="243">
        <v>182218.35</v>
      </c>
      <c r="M179" s="241">
        <v>691</v>
      </c>
      <c r="N179" s="240">
        <v>57298.11</v>
      </c>
      <c r="O179" s="242">
        <v>90</v>
      </c>
      <c r="P179" s="240">
        <v>4594.84</v>
      </c>
      <c r="Q179" s="241">
        <v>39</v>
      </c>
      <c r="R179" s="238">
        <v>0</v>
      </c>
      <c r="S179" s="239">
        <v>0</v>
      </c>
      <c r="T179" s="240">
        <v>36926.01</v>
      </c>
      <c r="U179" s="241">
        <v>210</v>
      </c>
      <c r="V179" s="240">
        <v>15762.77</v>
      </c>
      <c r="W179" s="242">
        <v>19</v>
      </c>
      <c r="X179" s="243">
        <v>258632.26</v>
      </c>
      <c r="Y179" s="241">
        <v>1304</v>
      </c>
      <c r="Z179" s="238">
        <v>0</v>
      </c>
      <c r="AA179" s="239">
        <v>0</v>
      </c>
      <c r="AB179" s="238">
        <v>0</v>
      </c>
      <c r="AC179" s="239">
        <v>0</v>
      </c>
      <c r="AD179" s="243">
        <v>126641.29</v>
      </c>
      <c r="AE179" s="244">
        <v>816</v>
      </c>
      <c r="AF179" s="240">
        <v>2083.6</v>
      </c>
      <c r="AG179" s="242">
        <v>5</v>
      </c>
      <c r="AH179" s="243">
        <v>647402.80000000005</v>
      </c>
      <c r="AI179" s="244">
        <v>2881</v>
      </c>
      <c r="AJ179" s="243">
        <v>0</v>
      </c>
      <c r="AK179" s="244">
        <v>0</v>
      </c>
      <c r="AL179" s="243">
        <v>353248.11</v>
      </c>
      <c r="AM179" s="244">
        <v>1447</v>
      </c>
      <c r="AN179" s="245">
        <v>79213.759999999995</v>
      </c>
      <c r="AO179" s="244">
        <v>411</v>
      </c>
      <c r="AP179" s="246">
        <v>0</v>
      </c>
      <c r="AQ179" s="247">
        <v>0</v>
      </c>
      <c r="AR179" s="240">
        <v>1915.67</v>
      </c>
      <c r="AS179" s="241">
        <v>22</v>
      </c>
      <c r="AT179" s="238">
        <v>0.13</v>
      </c>
      <c r="AU179" s="239">
        <v>13</v>
      </c>
      <c r="AV179" t="s">
        <v>52</v>
      </c>
      <c r="AW179" s="270"/>
      <c r="AX179" s="270"/>
      <c r="AY179" s="270"/>
      <c r="AZ179" s="270"/>
      <c r="BA179" s="270"/>
      <c r="BB179" s="270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</row>
    <row r="180" spans="1:92">
      <c r="A180" s="2" t="s">
        <v>502</v>
      </c>
      <c r="B180" s="238">
        <v>595.99733333333324</v>
      </c>
      <c r="C180" s="239">
        <v>0</v>
      </c>
      <c r="D180" s="240">
        <v>98180.74</v>
      </c>
      <c r="E180" s="241">
        <v>363</v>
      </c>
      <c r="F180" s="240">
        <v>68826.06</v>
      </c>
      <c r="G180" s="242">
        <v>105</v>
      </c>
      <c r="H180" s="243">
        <v>268956.69</v>
      </c>
      <c r="I180" s="244">
        <v>1848</v>
      </c>
      <c r="J180" s="243">
        <v>1447099.1</v>
      </c>
      <c r="K180" s="244">
        <v>3382</v>
      </c>
      <c r="L180" s="243">
        <v>437385.68</v>
      </c>
      <c r="M180" s="241">
        <v>1985</v>
      </c>
      <c r="N180" s="240">
        <v>44282.05</v>
      </c>
      <c r="O180" s="242">
        <v>59</v>
      </c>
      <c r="P180" s="240">
        <v>22623.88</v>
      </c>
      <c r="Q180" s="241">
        <v>179</v>
      </c>
      <c r="R180" s="238">
        <v>0</v>
      </c>
      <c r="S180" s="239">
        <v>0</v>
      </c>
      <c r="T180" s="240">
        <v>70614.559999999998</v>
      </c>
      <c r="U180" s="241">
        <v>405</v>
      </c>
      <c r="V180" s="240">
        <v>28658.11</v>
      </c>
      <c r="W180" s="242">
        <v>30</v>
      </c>
      <c r="X180" s="243">
        <v>504223.31</v>
      </c>
      <c r="Y180" s="241">
        <v>2399</v>
      </c>
      <c r="Z180" s="238">
        <v>0</v>
      </c>
      <c r="AA180" s="239">
        <v>0</v>
      </c>
      <c r="AB180" s="238">
        <v>0</v>
      </c>
      <c r="AC180" s="239">
        <v>0</v>
      </c>
      <c r="AD180" s="243">
        <v>271118.56</v>
      </c>
      <c r="AE180" s="244">
        <v>1621</v>
      </c>
      <c r="AF180" s="240">
        <v>302.33</v>
      </c>
      <c r="AG180" s="242">
        <v>1</v>
      </c>
      <c r="AH180" s="243">
        <v>1169450.83</v>
      </c>
      <c r="AI180" s="244">
        <v>5218</v>
      </c>
      <c r="AJ180" s="243">
        <v>1290</v>
      </c>
      <c r="AK180" s="244">
        <v>10</v>
      </c>
      <c r="AL180" s="243">
        <v>1026926.37</v>
      </c>
      <c r="AM180" s="244">
        <v>3353</v>
      </c>
      <c r="AN180" s="245">
        <v>16589.919999999998</v>
      </c>
      <c r="AO180" s="244">
        <v>127</v>
      </c>
      <c r="AP180" s="246">
        <v>0</v>
      </c>
      <c r="AQ180" s="247">
        <v>0</v>
      </c>
      <c r="AR180" s="240">
        <v>9142.44</v>
      </c>
      <c r="AS180" s="241">
        <v>74</v>
      </c>
      <c r="AT180" s="238">
        <v>0</v>
      </c>
      <c r="AU180" s="239">
        <v>0</v>
      </c>
      <c r="AV180" t="s">
        <v>52</v>
      </c>
      <c r="AW180" s="270"/>
      <c r="AX180" s="270"/>
      <c r="AY180" s="270"/>
      <c r="AZ180" s="270"/>
      <c r="BA180" s="270"/>
      <c r="BB180" s="27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</row>
    <row r="181" spans="1:92">
      <c r="A181" s="2" t="s">
        <v>218</v>
      </c>
      <c r="B181" s="238">
        <v>3274.2070000000003</v>
      </c>
      <c r="C181" s="239">
        <v>0</v>
      </c>
      <c r="D181" s="240">
        <v>95207.73</v>
      </c>
      <c r="E181" s="241">
        <v>285</v>
      </c>
      <c r="F181" s="240">
        <v>38548.29</v>
      </c>
      <c r="G181" s="242">
        <v>62</v>
      </c>
      <c r="H181" s="243">
        <v>212371.3</v>
      </c>
      <c r="I181" s="244">
        <v>1415</v>
      </c>
      <c r="J181" s="243">
        <v>983264.26</v>
      </c>
      <c r="K181" s="244">
        <v>1812</v>
      </c>
      <c r="L181" s="243">
        <v>328151.45</v>
      </c>
      <c r="M181" s="241">
        <v>1366</v>
      </c>
      <c r="N181" s="240">
        <v>42678.16</v>
      </c>
      <c r="O181" s="242">
        <v>72</v>
      </c>
      <c r="P181" s="240">
        <v>34311.760000000002</v>
      </c>
      <c r="Q181" s="241">
        <v>245</v>
      </c>
      <c r="R181" s="238">
        <v>0</v>
      </c>
      <c r="S181" s="239">
        <v>0</v>
      </c>
      <c r="T181" s="240">
        <v>120157.86</v>
      </c>
      <c r="U181" s="241">
        <v>475</v>
      </c>
      <c r="V181" s="240">
        <v>22563.61</v>
      </c>
      <c r="W181" s="242">
        <v>39</v>
      </c>
      <c r="X181" s="243">
        <v>359289.46</v>
      </c>
      <c r="Y181" s="241">
        <v>1522</v>
      </c>
      <c r="Z181" s="238">
        <v>0</v>
      </c>
      <c r="AA181" s="239">
        <v>0</v>
      </c>
      <c r="AB181" s="238">
        <v>0</v>
      </c>
      <c r="AC181" s="239">
        <v>0</v>
      </c>
      <c r="AD181" s="243">
        <v>219801.31</v>
      </c>
      <c r="AE181" s="244">
        <v>1232</v>
      </c>
      <c r="AF181" s="240">
        <v>2202.79</v>
      </c>
      <c r="AG181" s="242">
        <v>3</v>
      </c>
      <c r="AH181" s="243">
        <v>1132438.47</v>
      </c>
      <c r="AI181" s="244">
        <v>3970</v>
      </c>
      <c r="AJ181" s="243">
        <v>533.39</v>
      </c>
      <c r="AK181" s="244">
        <v>7</v>
      </c>
      <c r="AL181" s="243">
        <v>606802.68999999994</v>
      </c>
      <c r="AM181" s="244">
        <v>1942</v>
      </c>
      <c r="AN181" s="245">
        <v>97692.82</v>
      </c>
      <c r="AO181" s="244">
        <v>402</v>
      </c>
      <c r="AP181" s="246">
        <v>0</v>
      </c>
      <c r="AQ181" s="247">
        <v>0</v>
      </c>
      <c r="AR181" s="240">
        <v>9700.16</v>
      </c>
      <c r="AS181" s="241">
        <v>103</v>
      </c>
      <c r="AT181" s="238">
        <v>0</v>
      </c>
      <c r="AU181" s="239">
        <v>0</v>
      </c>
      <c r="AV181" t="s">
        <v>52</v>
      </c>
      <c r="AW181" s="270"/>
      <c r="AX181" s="270"/>
      <c r="AY181" s="270"/>
      <c r="AZ181" s="270"/>
      <c r="BA181" s="270"/>
      <c r="BB181" s="270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</row>
    <row r="182" spans="1:92">
      <c r="A182" s="2" t="s">
        <v>569</v>
      </c>
      <c r="B182" s="238">
        <v>13603.675666666668</v>
      </c>
      <c r="C182" s="239">
        <v>0</v>
      </c>
      <c r="D182" s="240">
        <v>89244.12</v>
      </c>
      <c r="E182" s="241">
        <v>256</v>
      </c>
      <c r="F182" s="240">
        <v>67601.75</v>
      </c>
      <c r="G182" s="242">
        <v>96</v>
      </c>
      <c r="H182" s="243">
        <v>204442.95</v>
      </c>
      <c r="I182" s="244">
        <v>1375</v>
      </c>
      <c r="J182" s="243">
        <v>967431.2</v>
      </c>
      <c r="K182" s="244">
        <v>2002</v>
      </c>
      <c r="L182" s="243">
        <v>278540.65999999997</v>
      </c>
      <c r="M182" s="241">
        <v>1092</v>
      </c>
      <c r="N182" s="240">
        <v>44983.43</v>
      </c>
      <c r="O182" s="242">
        <v>41</v>
      </c>
      <c r="P182" s="240">
        <v>14277.39</v>
      </c>
      <c r="Q182" s="241">
        <v>92</v>
      </c>
      <c r="R182" s="238">
        <v>0</v>
      </c>
      <c r="S182" s="239">
        <v>0</v>
      </c>
      <c r="T182" s="240">
        <v>44239.16</v>
      </c>
      <c r="U182" s="241">
        <v>203</v>
      </c>
      <c r="V182" s="240">
        <v>10140.209999999999</v>
      </c>
      <c r="W182" s="242">
        <v>16</v>
      </c>
      <c r="X182" s="243">
        <v>316788.98</v>
      </c>
      <c r="Y182" s="241">
        <v>1291</v>
      </c>
      <c r="Z182" s="238">
        <v>0</v>
      </c>
      <c r="AA182" s="239">
        <v>0</v>
      </c>
      <c r="AB182" s="238">
        <v>0</v>
      </c>
      <c r="AC182" s="239">
        <v>0</v>
      </c>
      <c r="AD182" s="243">
        <v>189827.94</v>
      </c>
      <c r="AE182" s="244">
        <v>1085</v>
      </c>
      <c r="AF182" s="240">
        <v>0</v>
      </c>
      <c r="AG182" s="242">
        <v>0</v>
      </c>
      <c r="AH182" s="243">
        <v>836936.56</v>
      </c>
      <c r="AI182" s="244">
        <v>3081</v>
      </c>
      <c r="AJ182" s="243">
        <v>41850.629999999997</v>
      </c>
      <c r="AK182" s="244">
        <v>102</v>
      </c>
      <c r="AL182" s="243">
        <v>606039.96</v>
      </c>
      <c r="AM182" s="244">
        <v>1963</v>
      </c>
      <c r="AN182" s="245">
        <v>366259.64</v>
      </c>
      <c r="AO182" s="244">
        <v>647</v>
      </c>
      <c r="AP182" s="246">
        <v>0</v>
      </c>
      <c r="AQ182" s="247">
        <v>0</v>
      </c>
      <c r="AR182" s="240">
        <v>4571.68</v>
      </c>
      <c r="AS182" s="241">
        <v>46</v>
      </c>
      <c r="AT182" s="238">
        <v>0</v>
      </c>
      <c r="AU182" s="239">
        <v>0</v>
      </c>
      <c r="AV182" t="s">
        <v>52</v>
      </c>
      <c r="AW182" s="270"/>
      <c r="AX182" s="270"/>
      <c r="AY182" s="270"/>
      <c r="AZ182" s="270"/>
      <c r="BA182" s="270"/>
      <c r="BB182" s="270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</row>
    <row r="183" spans="1:92">
      <c r="A183" s="2" t="s">
        <v>620</v>
      </c>
      <c r="B183" s="238">
        <v>1250.9033333333332</v>
      </c>
      <c r="C183" s="239">
        <v>0</v>
      </c>
      <c r="D183" s="240">
        <v>36201.019999999997</v>
      </c>
      <c r="E183" s="241">
        <v>147</v>
      </c>
      <c r="F183" s="240">
        <v>30245.03</v>
      </c>
      <c r="G183" s="242">
        <v>47</v>
      </c>
      <c r="H183" s="243">
        <v>155746.07</v>
      </c>
      <c r="I183" s="244">
        <v>1179</v>
      </c>
      <c r="J183" s="243">
        <v>809864.48</v>
      </c>
      <c r="K183" s="244">
        <v>1660</v>
      </c>
      <c r="L183" s="243">
        <v>290162.26</v>
      </c>
      <c r="M183" s="241">
        <v>1043</v>
      </c>
      <c r="N183" s="240">
        <v>37591.589999999997</v>
      </c>
      <c r="O183" s="242">
        <v>133</v>
      </c>
      <c r="P183" s="240">
        <v>14389.01</v>
      </c>
      <c r="Q183" s="241">
        <v>48</v>
      </c>
      <c r="R183" s="238">
        <v>0</v>
      </c>
      <c r="S183" s="239">
        <v>0</v>
      </c>
      <c r="T183" s="240">
        <v>50648.57</v>
      </c>
      <c r="U183" s="241">
        <v>258</v>
      </c>
      <c r="V183" s="240">
        <v>16262.64</v>
      </c>
      <c r="W183" s="242">
        <v>20</v>
      </c>
      <c r="X183" s="243">
        <v>286648.38</v>
      </c>
      <c r="Y183" s="241">
        <v>1237</v>
      </c>
      <c r="Z183" s="238">
        <v>0</v>
      </c>
      <c r="AA183" s="239">
        <v>0</v>
      </c>
      <c r="AB183" s="238">
        <v>0</v>
      </c>
      <c r="AC183" s="239">
        <v>0</v>
      </c>
      <c r="AD183" s="243">
        <v>179598.36</v>
      </c>
      <c r="AE183" s="244">
        <v>1036</v>
      </c>
      <c r="AF183" s="240">
        <v>0</v>
      </c>
      <c r="AG183" s="242">
        <v>0</v>
      </c>
      <c r="AH183" s="243">
        <v>850046.19</v>
      </c>
      <c r="AI183" s="244">
        <v>2901</v>
      </c>
      <c r="AJ183" s="243">
        <v>1461</v>
      </c>
      <c r="AK183" s="244">
        <v>5</v>
      </c>
      <c r="AL183" s="243">
        <v>435437.6</v>
      </c>
      <c r="AM183" s="244">
        <v>1459</v>
      </c>
      <c r="AN183" s="245">
        <v>36066.1</v>
      </c>
      <c r="AO183" s="244">
        <v>193</v>
      </c>
      <c r="AP183" s="246">
        <v>0</v>
      </c>
      <c r="AQ183" s="247">
        <v>0</v>
      </c>
      <c r="AR183" s="240">
        <v>2768.72</v>
      </c>
      <c r="AS183" s="241">
        <v>35</v>
      </c>
      <c r="AT183" s="238">
        <v>0</v>
      </c>
      <c r="AU183" s="239">
        <v>0</v>
      </c>
      <c r="AV183" t="s">
        <v>52</v>
      </c>
      <c r="AW183" s="270"/>
      <c r="AX183" s="270"/>
      <c r="AY183" s="270"/>
      <c r="AZ183" s="270"/>
      <c r="BA183" s="270"/>
      <c r="BB183" s="270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</row>
    <row r="184" spans="1:92">
      <c r="A184" s="2" t="s">
        <v>243</v>
      </c>
      <c r="B184" s="238">
        <v>2131.0013333333336</v>
      </c>
      <c r="C184" s="239">
        <v>0</v>
      </c>
      <c r="D184" s="240">
        <v>43546.57</v>
      </c>
      <c r="E184" s="241">
        <v>135</v>
      </c>
      <c r="F184" s="240">
        <v>54775.49</v>
      </c>
      <c r="G184" s="242">
        <v>67</v>
      </c>
      <c r="H184" s="243">
        <v>176304.67</v>
      </c>
      <c r="I184" s="244">
        <v>1068</v>
      </c>
      <c r="J184" s="243">
        <v>963548.71</v>
      </c>
      <c r="K184" s="244">
        <v>1152</v>
      </c>
      <c r="L184" s="243">
        <v>268833.96000000002</v>
      </c>
      <c r="M184" s="241">
        <v>768</v>
      </c>
      <c r="N184" s="240">
        <v>22400.82</v>
      </c>
      <c r="O184" s="242">
        <v>41</v>
      </c>
      <c r="P184" s="240">
        <v>22661.52</v>
      </c>
      <c r="Q184" s="241">
        <v>118</v>
      </c>
      <c r="R184" s="238">
        <v>0</v>
      </c>
      <c r="S184" s="239">
        <v>0</v>
      </c>
      <c r="T184" s="240">
        <v>115528.44</v>
      </c>
      <c r="U184" s="241">
        <v>412</v>
      </c>
      <c r="V184" s="240">
        <v>18782.77</v>
      </c>
      <c r="W184" s="242">
        <v>33</v>
      </c>
      <c r="X184" s="243">
        <v>180097.8</v>
      </c>
      <c r="Y184" s="241">
        <v>713</v>
      </c>
      <c r="Z184" s="238">
        <v>0</v>
      </c>
      <c r="AA184" s="239">
        <v>0</v>
      </c>
      <c r="AB184" s="238">
        <v>0</v>
      </c>
      <c r="AC184" s="239">
        <v>0</v>
      </c>
      <c r="AD184" s="243">
        <v>144010.12</v>
      </c>
      <c r="AE184" s="244">
        <v>637</v>
      </c>
      <c r="AF184" s="240">
        <v>4446.5</v>
      </c>
      <c r="AG184" s="242">
        <v>6</v>
      </c>
      <c r="AH184" s="243">
        <v>693869.49</v>
      </c>
      <c r="AI184" s="244">
        <v>2385</v>
      </c>
      <c r="AJ184" s="243">
        <v>19129.740000000002</v>
      </c>
      <c r="AK184" s="244">
        <v>82</v>
      </c>
      <c r="AL184" s="243">
        <v>272086.12</v>
      </c>
      <c r="AM184" s="244">
        <v>820</v>
      </c>
      <c r="AN184" s="245">
        <v>44800.3</v>
      </c>
      <c r="AO184" s="244">
        <v>264</v>
      </c>
      <c r="AP184" s="246">
        <v>0</v>
      </c>
      <c r="AQ184" s="247">
        <v>0</v>
      </c>
      <c r="AR184" s="240">
        <v>5361.37</v>
      </c>
      <c r="AS184" s="241">
        <v>54</v>
      </c>
      <c r="AT184" s="238">
        <v>0</v>
      </c>
      <c r="AU184" s="239">
        <v>0</v>
      </c>
      <c r="AV184" t="s">
        <v>131</v>
      </c>
      <c r="AW184" s="270"/>
      <c r="AX184" s="270"/>
      <c r="AY184" s="270"/>
      <c r="AZ184" s="270"/>
      <c r="BA184" s="270"/>
      <c r="BB184" s="270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</row>
    <row r="185" spans="1:92">
      <c r="A185" s="2" t="s">
        <v>267</v>
      </c>
      <c r="B185" s="238">
        <v>982.03966666666668</v>
      </c>
      <c r="C185" s="239">
        <v>0</v>
      </c>
      <c r="D185" s="240">
        <v>10254.24</v>
      </c>
      <c r="E185" s="241">
        <v>41</v>
      </c>
      <c r="F185" s="240">
        <v>17059.099999999999</v>
      </c>
      <c r="G185" s="242">
        <v>25</v>
      </c>
      <c r="H185" s="243">
        <v>63363.17</v>
      </c>
      <c r="I185" s="244">
        <v>557</v>
      </c>
      <c r="J185" s="243">
        <v>541469.11</v>
      </c>
      <c r="K185" s="244">
        <v>1238</v>
      </c>
      <c r="L185" s="243">
        <v>115626.44</v>
      </c>
      <c r="M185" s="241">
        <v>406</v>
      </c>
      <c r="N185" s="240">
        <v>46181.59</v>
      </c>
      <c r="O185" s="242">
        <v>60</v>
      </c>
      <c r="P185" s="240">
        <v>1156.49</v>
      </c>
      <c r="Q185" s="241">
        <v>11</v>
      </c>
      <c r="R185" s="238">
        <v>0</v>
      </c>
      <c r="S185" s="239">
        <v>0</v>
      </c>
      <c r="T185" s="240">
        <v>3595.13</v>
      </c>
      <c r="U185" s="241">
        <v>19</v>
      </c>
      <c r="V185" s="240">
        <v>108.7</v>
      </c>
      <c r="W185" s="242">
        <v>1</v>
      </c>
      <c r="X185" s="243">
        <v>115063.05</v>
      </c>
      <c r="Y185" s="241">
        <v>606</v>
      </c>
      <c r="Z185" s="238">
        <v>0</v>
      </c>
      <c r="AA185" s="239">
        <v>0</v>
      </c>
      <c r="AB185" s="238">
        <v>0</v>
      </c>
      <c r="AC185" s="239">
        <v>0</v>
      </c>
      <c r="AD185" s="243">
        <v>48765.35</v>
      </c>
      <c r="AE185" s="244">
        <v>369</v>
      </c>
      <c r="AF185" s="240">
        <v>4347.91</v>
      </c>
      <c r="AG185" s="242">
        <v>8</v>
      </c>
      <c r="AH185" s="243">
        <v>255435.22</v>
      </c>
      <c r="AI185" s="244">
        <v>1327</v>
      </c>
      <c r="AJ185" s="243">
        <v>175</v>
      </c>
      <c r="AK185" s="244">
        <v>1</v>
      </c>
      <c r="AL185" s="243">
        <v>175400.79</v>
      </c>
      <c r="AM185" s="244">
        <v>789</v>
      </c>
      <c r="AN185" s="245">
        <v>29286.19</v>
      </c>
      <c r="AO185" s="244">
        <v>154</v>
      </c>
      <c r="AP185" s="246">
        <v>0</v>
      </c>
      <c r="AQ185" s="247">
        <v>0</v>
      </c>
      <c r="AR185" s="240">
        <v>0</v>
      </c>
      <c r="AS185" s="241">
        <v>0</v>
      </c>
      <c r="AT185" s="238">
        <v>0</v>
      </c>
      <c r="AU185" s="239">
        <v>0</v>
      </c>
      <c r="AV185" t="s">
        <v>52</v>
      </c>
      <c r="AW185" s="270"/>
      <c r="AX185" s="270"/>
      <c r="AY185" s="270"/>
      <c r="AZ185" s="270"/>
      <c r="BA185" s="270"/>
      <c r="BB185" s="270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</row>
    <row r="186" spans="1:92">
      <c r="A186" s="2" t="s">
        <v>279</v>
      </c>
      <c r="B186" s="238">
        <v>1454.595</v>
      </c>
      <c r="C186" s="239">
        <v>0</v>
      </c>
      <c r="D186" s="240">
        <v>16903.95</v>
      </c>
      <c r="E186" s="241">
        <v>74</v>
      </c>
      <c r="F186" s="240">
        <v>15204.31</v>
      </c>
      <c r="G186" s="242">
        <v>29</v>
      </c>
      <c r="H186" s="243">
        <v>104753.8</v>
      </c>
      <c r="I186" s="244">
        <v>846</v>
      </c>
      <c r="J186" s="243">
        <v>544240.84</v>
      </c>
      <c r="K186" s="244">
        <v>1091</v>
      </c>
      <c r="L186" s="243">
        <v>132055.5</v>
      </c>
      <c r="M186" s="241">
        <v>401</v>
      </c>
      <c r="N186" s="240">
        <v>107752.79</v>
      </c>
      <c r="O186" s="242">
        <v>153</v>
      </c>
      <c r="P186" s="240">
        <v>6026.19</v>
      </c>
      <c r="Q186" s="241">
        <v>39</v>
      </c>
      <c r="R186" s="238">
        <v>0</v>
      </c>
      <c r="S186" s="239">
        <v>0</v>
      </c>
      <c r="T186" s="240">
        <v>13214.32</v>
      </c>
      <c r="U186" s="241">
        <v>85</v>
      </c>
      <c r="V186" s="240">
        <v>7137.31</v>
      </c>
      <c r="W186" s="242">
        <v>10</v>
      </c>
      <c r="X186" s="243">
        <v>185098.43</v>
      </c>
      <c r="Y186" s="241">
        <v>932</v>
      </c>
      <c r="Z186" s="238">
        <v>0</v>
      </c>
      <c r="AA186" s="239">
        <v>0</v>
      </c>
      <c r="AB186" s="238">
        <v>0</v>
      </c>
      <c r="AC186" s="239">
        <v>0</v>
      </c>
      <c r="AD186" s="243">
        <v>85545.76</v>
      </c>
      <c r="AE186" s="244">
        <v>495</v>
      </c>
      <c r="AF186" s="240">
        <v>604.66</v>
      </c>
      <c r="AG186" s="242">
        <v>2</v>
      </c>
      <c r="AH186" s="243">
        <v>568785.81000000006</v>
      </c>
      <c r="AI186" s="244">
        <v>2490</v>
      </c>
      <c r="AJ186" s="243">
        <v>285.60000000000002</v>
      </c>
      <c r="AK186" s="244">
        <v>1</v>
      </c>
      <c r="AL186" s="243">
        <v>346430.58</v>
      </c>
      <c r="AM186" s="244">
        <v>1371</v>
      </c>
      <c r="AN186" s="245">
        <v>43352.25</v>
      </c>
      <c r="AO186" s="244">
        <v>299</v>
      </c>
      <c r="AP186" s="246">
        <v>0</v>
      </c>
      <c r="AQ186" s="247">
        <v>0</v>
      </c>
      <c r="AR186" s="240">
        <v>2486.12</v>
      </c>
      <c r="AS186" s="241">
        <v>22</v>
      </c>
      <c r="AT186" s="238">
        <v>0</v>
      </c>
      <c r="AU186" s="239">
        <v>0</v>
      </c>
      <c r="AV186" t="s">
        <v>52</v>
      </c>
      <c r="AW186" s="270"/>
      <c r="AX186" s="270"/>
      <c r="AY186" s="270"/>
      <c r="AZ186" s="270"/>
      <c r="BA186" s="270"/>
      <c r="BB186" s="270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</row>
    <row r="187" spans="1:92">
      <c r="A187" s="2" t="s">
        <v>114</v>
      </c>
      <c r="B187" s="238">
        <v>58386.576666666668</v>
      </c>
      <c r="C187" s="239">
        <v>0</v>
      </c>
      <c r="D187" s="240">
        <v>212013.32</v>
      </c>
      <c r="E187" s="241">
        <v>598</v>
      </c>
      <c r="F187" s="240">
        <v>102646.64</v>
      </c>
      <c r="G187" s="242">
        <v>149</v>
      </c>
      <c r="H187" s="243">
        <v>652639.68000000005</v>
      </c>
      <c r="I187" s="244">
        <v>3703</v>
      </c>
      <c r="J187" s="243">
        <v>1858937</v>
      </c>
      <c r="K187" s="244">
        <v>3391</v>
      </c>
      <c r="L187" s="243">
        <v>813502.17</v>
      </c>
      <c r="M187" s="241">
        <v>3148</v>
      </c>
      <c r="N187" s="240">
        <v>60966.86</v>
      </c>
      <c r="O187" s="242">
        <v>78</v>
      </c>
      <c r="P187" s="240">
        <v>59979.05</v>
      </c>
      <c r="Q187" s="241">
        <v>299</v>
      </c>
      <c r="R187" s="238">
        <v>0</v>
      </c>
      <c r="S187" s="239">
        <v>0</v>
      </c>
      <c r="T187" s="240">
        <v>187533.37</v>
      </c>
      <c r="U187" s="241">
        <v>657</v>
      </c>
      <c r="V187" s="240">
        <v>35129.22</v>
      </c>
      <c r="W187" s="242">
        <v>59</v>
      </c>
      <c r="X187" s="243">
        <v>962365.38</v>
      </c>
      <c r="Y187" s="241">
        <v>3529</v>
      </c>
      <c r="Z187" s="238">
        <v>0</v>
      </c>
      <c r="AA187" s="239">
        <v>0</v>
      </c>
      <c r="AB187" s="238">
        <v>0</v>
      </c>
      <c r="AC187" s="239">
        <v>0</v>
      </c>
      <c r="AD187" s="243">
        <v>621951.27</v>
      </c>
      <c r="AE187" s="244">
        <v>2755</v>
      </c>
      <c r="AF187" s="240">
        <v>59838.9</v>
      </c>
      <c r="AG187" s="242">
        <v>153</v>
      </c>
      <c r="AH187" s="243">
        <v>3386702.95</v>
      </c>
      <c r="AI187" s="244">
        <v>9033</v>
      </c>
      <c r="AJ187" s="243">
        <v>222496.75</v>
      </c>
      <c r="AK187" s="244">
        <v>530</v>
      </c>
      <c r="AL187" s="243">
        <v>2499968.6800000002</v>
      </c>
      <c r="AM187" s="244">
        <v>5618</v>
      </c>
      <c r="AN187" s="245">
        <v>1529100.55</v>
      </c>
      <c r="AO187" s="244">
        <v>1670</v>
      </c>
      <c r="AP187" s="246">
        <v>0</v>
      </c>
      <c r="AQ187" s="247">
        <v>0</v>
      </c>
      <c r="AR187" s="240">
        <v>49360.61</v>
      </c>
      <c r="AS187" s="241">
        <v>306</v>
      </c>
      <c r="AT187" s="238">
        <v>2382.7399999999998</v>
      </c>
      <c r="AU187" s="239">
        <v>53</v>
      </c>
      <c r="AV187" t="s">
        <v>52</v>
      </c>
      <c r="AW187" s="270"/>
      <c r="AX187" s="270"/>
      <c r="AY187" s="270"/>
      <c r="AZ187" s="270"/>
      <c r="BA187" s="270"/>
      <c r="BB187" s="270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</row>
    <row r="188" spans="1:92">
      <c r="A188" s="2" t="s">
        <v>474</v>
      </c>
      <c r="B188" s="238">
        <v>1618.2303333333334</v>
      </c>
      <c r="C188" s="239">
        <v>0</v>
      </c>
      <c r="D188" s="240">
        <v>59970.05</v>
      </c>
      <c r="E188" s="241">
        <v>221</v>
      </c>
      <c r="F188" s="240">
        <v>100173.75999999999</v>
      </c>
      <c r="G188" s="242">
        <v>151</v>
      </c>
      <c r="H188" s="243">
        <v>174521.45</v>
      </c>
      <c r="I188" s="244">
        <v>1264</v>
      </c>
      <c r="J188" s="243">
        <v>893020.03</v>
      </c>
      <c r="K188" s="244">
        <v>1989</v>
      </c>
      <c r="L188" s="243">
        <v>307411.52</v>
      </c>
      <c r="M188" s="241">
        <v>1480</v>
      </c>
      <c r="N188" s="240">
        <v>44437.37</v>
      </c>
      <c r="O188" s="242">
        <v>62</v>
      </c>
      <c r="P188" s="240">
        <v>41741.79</v>
      </c>
      <c r="Q188" s="241">
        <v>228</v>
      </c>
      <c r="R188" s="238">
        <v>0</v>
      </c>
      <c r="S188" s="239">
        <v>0</v>
      </c>
      <c r="T188" s="240">
        <v>184656.48</v>
      </c>
      <c r="U188" s="241">
        <v>681</v>
      </c>
      <c r="V188" s="240">
        <v>25211.95</v>
      </c>
      <c r="W188" s="242">
        <v>33</v>
      </c>
      <c r="X188" s="243">
        <v>336047.29</v>
      </c>
      <c r="Y188" s="241">
        <v>1497</v>
      </c>
      <c r="Z188" s="238">
        <v>0</v>
      </c>
      <c r="AA188" s="239">
        <v>0</v>
      </c>
      <c r="AB188" s="238">
        <v>0</v>
      </c>
      <c r="AC188" s="239">
        <v>0</v>
      </c>
      <c r="AD188" s="243">
        <v>220471.86</v>
      </c>
      <c r="AE188" s="244">
        <v>1227</v>
      </c>
      <c r="AF188" s="240">
        <v>3017.67</v>
      </c>
      <c r="AG188" s="242">
        <v>4</v>
      </c>
      <c r="AH188" s="243">
        <v>723534.14</v>
      </c>
      <c r="AI188" s="244">
        <v>3043</v>
      </c>
      <c r="AJ188" s="243">
        <v>30333.49</v>
      </c>
      <c r="AK188" s="244">
        <v>111</v>
      </c>
      <c r="AL188" s="243">
        <v>606526.18000000005</v>
      </c>
      <c r="AM188" s="244">
        <v>1883</v>
      </c>
      <c r="AN188" s="245">
        <v>18213.419999999998</v>
      </c>
      <c r="AO188" s="244">
        <v>87</v>
      </c>
      <c r="AP188" s="246">
        <v>0</v>
      </c>
      <c r="AQ188" s="247">
        <v>0</v>
      </c>
      <c r="AR188" s="240">
        <v>10736.03</v>
      </c>
      <c r="AS188" s="241">
        <v>118</v>
      </c>
      <c r="AT188" s="238">
        <v>0</v>
      </c>
      <c r="AU188" s="239">
        <v>0</v>
      </c>
      <c r="AV188" t="s">
        <v>195</v>
      </c>
      <c r="AW188" s="270"/>
      <c r="AX188" s="270"/>
      <c r="AY188" s="270"/>
      <c r="AZ188" s="270"/>
      <c r="BA188" s="270"/>
      <c r="BB188" s="270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</row>
    <row r="189" spans="1:92">
      <c r="A189" s="2" t="s">
        <v>428</v>
      </c>
      <c r="B189" s="238">
        <v>5097.1123333333335</v>
      </c>
      <c r="C189" s="239">
        <v>0</v>
      </c>
      <c r="D189" s="240">
        <v>9166.09</v>
      </c>
      <c r="E189" s="241">
        <v>44</v>
      </c>
      <c r="F189" s="240">
        <v>13082.6</v>
      </c>
      <c r="G189" s="242">
        <v>19</v>
      </c>
      <c r="H189" s="243">
        <v>113012.77</v>
      </c>
      <c r="I189" s="244">
        <v>1026</v>
      </c>
      <c r="J189" s="243">
        <v>668688.56000000006</v>
      </c>
      <c r="K189" s="244">
        <v>1512</v>
      </c>
      <c r="L189" s="243">
        <v>213754.21</v>
      </c>
      <c r="M189" s="241">
        <v>964</v>
      </c>
      <c r="N189" s="240">
        <v>33176.22</v>
      </c>
      <c r="O189" s="242">
        <v>129</v>
      </c>
      <c r="P189" s="240">
        <v>0</v>
      </c>
      <c r="Q189" s="241">
        <v>0</v>
      </c>
      <c r="R189" s="238">
        <v>0</v>
      </c>
      <c r="S189" s="239">
        <v>0</v>
      </c>
      <c r="T189" s="240">
        <v>458.26</v>
      </c>
      <c r="U189" s="241">
        <v>2</v>
      </c>
      <c r="V189" s="240">
        <v>0</v>
      </c>
      <c r="W189" s="242">
        <v>0</v>
      </c>
      <c r="X189" s="243">
        <v>138283.68</v>
      </c>
      <c r="Y189" s="241">
        <v>736</v>
      </c>
      <c r="Z189" s="238">
        <v>0</v>
      </c>
      <c r="AA189" s="239">
        <v>0</v>
      </c>
      <c r="AB189" s="238">
        <v>0</v>
      </c>
      <c r="AC189" s="239">
        <v>0</v>
      </c>
      <c r="AD189" s="243">
        <v>73948.649999999994</v>
      </c>
      <c r="AE189" s="244">
        <v>508</v>
      </c>
      <c r="AF189" s="240">
        <v>0</v>
      </c>
      <c r="AG189" s="242">
        <v>0</v>
      </c>
      <c r="AH189" s="243">
        <v>429125.29</v>
      </c>
      <c r="AI189" s="244">
        <v>2148</v>
      </c>
      <c r="AJ189" s="243">
        <v>0</v>
      </c>
      <c r="AK189" s="244">
        <v>0</v>
      </c>
      <c r="AL189" s="243">
        <v>177124.49</v>
      </c>
      <c r="AM189" s="244">
        <v>765</v>
      </c>
      <c r="AN189" s="245">
        <v>152913.37</v>
      </c>
      <c r="AO189" s="244">
        <v>878</v>
      </c>
      <c r="AP189" s="246">
        <v>0</v>
      </c>
      <c r="AQ189" s="247">
        <v>0</v>
      </c>
      <c r="AR189" s="240">
        <v>0</v>
      </c>
      <c r="AS189" s="241">
        <v>0</v>
      </c>
      <c r="AT189" s="238">
        <v>78.27</v>
      </c>
      <c r="AU189" s="239">
        <v>3</v>
      </c>
      <c r="AV189" t="s">
        <v>52</v>
      </c>
      <c r="AW189" s="270"/>
      <c r="AX189" s="270"/>
      <c r="AY189" s="270"/>
      <c r="AZ189" s="270"/>
      <c r="BA189" s="270"/>
      <c r="BB189" s="270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</row>
    <row r="190" spans="1:92">
      <c r="A190" s="2" t="s">
        <v>607</v>
      </c>
      <c r="B190" s="238">
        <v>3464.6573333333336</v>
      </c>
      <c r="C190" s="239">
        <v>0</v>
      </c>
      <c r="D190" s="240">
        <v>67316.12</v>
      </c>
      <c r="E190" s="241">
        <v>242</v>
      </c>
      <c r="F190" s="240">
        <v>47408.84</v>
      </c>
      <c r="G190" s="242">
        <v>67</v>
      </c>
      <c r="H190" s="243">
        <v>147275.5</v>
      </c>
      <c r="I190" s="244">
        <v>1255</v>
      </c>
      <c r="J190" s="243">
        <v>805246.24</v>
      </c>
      <c r="K190" s="244">
        <v>1668</v>
      </c>
      <c r="L190" s="243">
        <v>174151.48</v>
      </c>
      <c r="M190" s="241">
        <v>893</v>
      </c>
      <c r="N190" s="240">
        <v>33118.21</v>
      </c>
      <c r="O190" s="242">
        <v>34</v>
      </c>
      <c r="P190" s="240">
        <v>27374.91</v>
      </c>
      <c r="Q190" s="241">
        <v>197</v>
      </c>
      <c r="R190" s="238">
        <v>0</v>
      </c>
      <c r="S190" s="239">
        <v>0</v>
      </c>
      <c r="T190" s="240">
        <v>74864.009999999995</v>
      </c>
      <c r="U190" s="241">
        <v>325</v>
      </c>
      <c r="V190" s="240">
        <v>32731.11</v>
      </c>
      <c r="W190" s="242">
        <v>42</v>
      </c>
      <c r="X190" s="243">
        <v>319191.13</v>
      </c>
      <c r="Y190" s="241">
        <v>1356</v>
      </c>
      <c r="Z190" s="238">
        <v>0</v>
      </c>
      <c r="AA190" s="239">
        <v>0</v>
      </c>
      <c r="AB190" s="238">
        <v>0</v>
      </c>
      <c r="AC190" s="239">
        <v>0</v>
      </c>
      <c r="AD190" s="243">
        <v>166231.57999999999</v>
      </c>
      <c r="AE190" s="244">
        <v>995</v>
      </c>
      <c r="AF190" s="240">
        <v>1595.36</v>
      </c>
      <c r="AG190" s="242">
        <v>4</v>
      </c>
      <c r="AH190" s="243">
        <v>652631.87</v>
      </c>
      <c r="AI190" s="244">
        <v>2755</v>
      </c>
      <c r="AJ190" s="243">
        <v>129</v>
      </c>
      <c r="AK190" s="244">
        <v>1</v>
      </c>
      <c r="AL190" s="243">
        <v>544848.31999999995</v>
      </c>
      <c r="AM190" s="244">
        <v>1885</v>
      </c>
      <c r="AN190" s="245">
        <v>103810.72</v>
      </c>
      <c r="AO190" s="244">
        <v>304</v>
      </c>
      <c r="AP190" s="246">
        <v>0</v>
      </c>
      <c r="AQ190" s="247">
        <v>0</v>
      </c>
      <c r="AR190" s="240">
        <v>14563.42</v>
      </c>
      <c r="AS190" s="241">
        <v>106</v>
      </c>
      <c r="AT190" s="238">
        <v>0</v>
      </c>
      <c r="AU190" s="239">
        <v>0</v>
      </c>
      <c r="AV190" t="s">
        <v>52</v>
      </c>
      <c r="AW190" s="270"/>
      <c r="AX190" s="270"/>
      <c r="AY190" s="270"/>
      <c r="AZ190" s="270"/>
      <c r="BA190" s="270"/>
      <c r="BB190" s="27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</row>
    <row r="191" spans="1:92">
      <c r="A191" s="2" t="s">
        <v>604</v>
      </c>
      <c r="B191" s="238">
        <v>3587.3983333333335</v>
      </c>
      <c r="C191" s="239">
        <v>0</v>
      </c>
      <c r="D191" s="240">
        <v>54543.05</v>
      </c>
      <c r="E191" s="241">
        <v>183</v>
      </c>
      <c r="F191" s="240">
        <v>43039.96</v>
      </c>
      <c r="G191" s="242">
        <v>58</v>
      </c>
      <c r="H191" s="243">
        <v>207957.36</v>
      </c>
      <c r="I191" s="244">
        <v>1394</v>
      </c>
      <c r="J191" s="243">
        <v>489419.32</v>
      </c>
      <c r="K191" s="244">
        <v>1116</v>
      </c>
      <c r="L191" s="243">
        <v>279403.19</v>
      </c>
      <c r="M191" s="241">
        <v>1483</v>
      </c>
      <c r="N191" s="240">
        <v>36209.550000000003</v>
      </c>
      <c r="O191" s="242">
        <v>57</v>
      </c>
      <c r="P191" s="240">
        <v>37379.68</v>
      </c>
      <c r="Q191" s="241">
        <v>244</v>
      </c>
      <c r="R191" s="238">
        <v>0</v>
      </c>
      <c r="S191" s="239">
        <v>0</v>
      </c>
      <c r="T191" s="240">
        <v>83597.350000000006</v>
      </c>
      <c r="U191" s="241">
        <v>424</v>
      </c>
      <c r="V191" s="240">
        <v>46334.29</v>
      </c>
      <c r="W191" s="242">
        <v>57</v>
      </c>
      <c r="X191" s="243">
        <v>382838.04</v>
      </c>
      <c r="Y191" s="241">
        <v>1510</v>
      </c>
      <c r="Z191" s="238">
        <v>0</v>
      </c>
      <c r="AA191" s="239">
        <v>0</v>
      </c>
      <c r="AB191" s="238">
        <v>0</v>
      </c>
      <c r="AC191" s="239">
        <v>0</v>
      </c>
      <c r="AD191" s="243">
        <v>209441.5</v>
      </c>
      <c r="AE191" s="244">
        <v>1050</v>
      </c>
      <c r="AF191" s="240">
        <v>1134.8900000000001</v>
      </c>
      <c r="AG191" s="242">
        <v>2</v>
      </c>
      <c r="AH191" s="243">
        <v>1200191.21</v>
      </c>
      <c r="AI191" s="244">
        <v>3854</v>
      </c>
      <c r="AJ191" s="243">
        <v>12709.35</v>
      </c>
      <c r="AK191" s="244">
        <v>45</v>
      </c>
      <c r="AL191" s="243">
        <v>567592.6</v>
      </c>
      <c r="AM191" s="244">
        <v>1865</v>
      </c>
      <c r="AN191" s="245">
        <v>94912.6</v>
      </c>
      <c r="AO191" s="244">
        <v>284</v>
      </c>
      <c r="AP191" s="246">
        <v>0</v>
      </c>
      <c r="AQ191" s="247">
        <v>0</v>
      </c>
      <c r="AR191" s="240">
        <v>23254.31</v>
      </c>
      <c r="AS191" s="241">
        <v>212</v>
      </c>
      <c r="AT191" s="238">
        <v>919.39</v>
      </c>
      <c r="AU191" s="239">
        <v>7</v>
      </c>
      <c r="AV191" t="s">
        <v>107</v>
      </c>
      <c r="AW191" s="270"/>
      <c r="AX191" s="270"/>
      <c r="AY191" s="270"/>
      <c r="AZ191" s="270"/>
      <c r="BA191" s="270"/>
      <c r="BB191" s="270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</row>
    <row r="192" spans="1:92">
      <c r="A192" s="2" t="s">
        <v>398</v>
      </c>
      <c r="B192" s="238">
        <v>16456.768666666663</v>
      </c>
      <c r="C192" s="239">
        <v>0</v>
      </c>
      <c r="D192" s="240">
        <v>76326.820000000007</v>
      </c>
      <c r="E192" s="241">
        <v>245</v>
      </c>
      <c r="F192" s="240">
        <v>45171.02</v>
      </c>
      <c r="G192" s="242">
        <v>66</v>
      </c>
      <c r="H192" s="243">
        <v>308178.03000000003</v>
      </c>
      <c r="I192" s="244">
        <v>1681</v>
      </c>
      <c r="J192" s="243">
        <v>1220543.8799999999</v>
      </c>
      <c r="K192" s="244">
        <v>2140</v>
      </c>
      <c r="L192" s="243">
        <v>646681.48</v>
      </c>
      <c r="M192" s="241">
        <v>2255</v>
      </c>
      <c r="N192" s="240">
        <v>77590.22</v>
      </c>
      <c r="O192" s="242">
        <v>115</v>
      </c>
      <c r="P192" s="240">
        <v>63837.2</v>
      </c>
      <c r="Q192" s="241">
        <v>326</v>
      </c>
      <c r="R192" s="238">
        <v>0</v>
      </c>
      <c r="S192" s="239">
        <v>0</v>
      </c>
      <c r="T192" s="240">
        <v>335244.79999999999</v>
      </c>
      <c r="U192" s="241">
        <v>877</v>
      </c>
      <c r="V192" s="240">
        <v>81414.259999999995</v>
      </c>
      <c r="W192" s="242">
        <v>76</v>
      </c>
      <c r="X192" s="243">
        <v>501413.21</v>
      </c>
      <c r="Y192" s="241">
        <v>1780</v>
      </c>
      <c r="Z192" s="238">
        <v>0</v>
      </c>
      <c r="AA192" s="239">
        <v>0</v>
      </c>
      <c r="AB192" s="238">
        <v>0</v>
      </c>
      <c r="AC192" s="239">
        <v>0</v>
      </c>
      <c r="AD192" s="243">
        <v>321228.23</v>
      </c>
      <c r="AE192" s="244">
        <v>1361</v>
      </c>
      <c r="AF192" s="240">
        <v>38352.019999999997</v>
      </c>
      <c r="AG192" s="242">
        <v>90</v>
      </c>
      <c r="AH192" s="243">
        <v>1344438.84</v>
      </c>
      <c r="AI192" s="244">
        <v>4074</v>
      </c>
      <c r="AJ192" s="243">
        <v>170777.65</v>
      </c>
      <c r="AK192" s="244">
        <v>544</v>
      </c>
      <c r="AL192" s="243">
        <v>1023038.55</v>
      </c>
      <c r="AM192" s="244">
        <v>2427</v>
      </c>
      <c r="AN192" s="245">
        <v>322925.40999999997</v>
      </c>
      <c r="AO192" s="244">
        <v>591</v>
      </c>
      <c r="AP192" s="246">
        <v>0</v>
      </c>
      <c r="AQ192" s="247">
        <v>0</v>
      </c>
      <c r="AR192" s="240">
        <v>34662.81</v>
      </c>
      <c r="AS192" s="241">
        <v>235</v>
      </c>
      <c r="AT192" s="238">
        <v>641.39</v>
      </c>
      <c r="AU192" s="239">
        <v>18</v>
      </c>
      <c r="AV192" t="s">
        <v>195</v>
      </c>
      <c r="AW192" s="270"/>
      <c r="AX192" s="270"/>
      <c r="AY192" s="270"/>
      <c r="AZ192" s="270"/>
      <c r="BA192" s="270"/>
      <c r="BB192" s="270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</row>
    <row r="193" spans="1:92">
      <c r="A193" s="2" t="s">
        <v>204</v>
      </c>
      <c r="B193" s="238">
        <v>2065.6553333333336</v>
      </c>
      <c r="C193" s="239">
        <v>0</v>
      </c>
      <c r="D193" s="240">
        <v>66651.42</v>
      </c>
      <c r="E193" s="241">
        <v>238</v>
      </c>
      <c r="F193" s="240">
        <v>53606.89</v>
      </c>
      <c r="G193" s="242">
        <v>70</v>
      </c>
      <c r="H193" s="243">
        <v>248280.73</v>
      </c>
      <c r="I193" s="244">
        <v>2138</v>
      </c>
      <c r="J193" s="243">
        <v>875603.74</v>
      </c>
      <c r="K193" s="244">
        <v>2075</v>
      </c>
      <c r="L193" s="243">
        <v>350606.65</v>
      </c>
      <c r="M193" s="241">
        <v>2141</v>
      </c>
      <c r="N193" s="240">
        <v>16787.78</v>
      </c>
      <c r="O193" s="242">
        <v>28</v>
      </c>
      <c r="P193" s="240">
        <v>65564.02</v>
      </c>
      <c r="Q193" s="241">
        <v>470</v>
      </c>
      <c r="R193" s="238">
        <v>0</v>
      </c>
      <c r="S193" s="239">
        <v>0</v>
      </c>
      <c r="T193" s="240">
        <v>71819.22</v>
      </c>
      <c r="U193" s="241">
        <v>422</v>
      </c>
      <c r="V193" s="240">
        <v>2800.65</v>
      </c>
      <c r="W193" s="242">
        <v>4</v>
      </c>
      <c r="X193" s="243">
        <v>414217.97</v>
      </c>
      <c r="Y193" s="241">
        <v>1849</v>
      </c>
      <c r="Z193" s="238">
        <v>0</v>
      </c>
      <c r="AA193" s="239">
        <v>0</v>
      </c>
      <c r="AB193" s="238">
        <v>0</v>
      </c>
      <c r="AC193" s="239">
        <v>0</v>
      </c>
      <c r="AD193" s="243">
        <v>271980.06</v>
      </c>
      <c r="AE193" s="244">
        <v>1773</v>
      </c>
      <c r="AF193" s="240">
        <v>5013.9399999999996</v>
      </c>
      <c r="AG193" s="242">
        <v>6</v>
      </c>
      <c r="AH193" s="243">
        <v>1267311.81</v>
      </c>
      <c r="AI193" s="244">
        <v>5049</v>
      </c>
      <c r="AJ193" s="243">
        <v>70</v>
      </c>
      <c r="AK193" s="244">
        <v>1</v>
      </c>
      <c r="AL193" s="243">
        <v>769518.76</v>
      </c>
      <c r="AM193" s="244">
        <v>2452</v>
      </c>
      <c r="AN193" s="245">
        <v>61899.66</v>
      </c>
      <c r="AO193" s="244">
        <v>344</v>
      </c>
      <c r="AP193" s="246">
        <v>19.05</v>
      </c>
      <c r="AQ193" s="247">
        <v>1</v>
      </c>
      <c r="AR193" s="240">
        <v>51215.839999999997</v>
      </c>
      <c r="AS193" s="241">
        <v>407</v>
      </c>
      <c r="AT193" s="238">
        <v>780</v>
      </c>
      <c r="AU193" s="239">
        <v>3</v>
      </c>
      <c r="AV193" t="s">
        <v>52</v>
      </c>
      <c r="AW193" s="270"/>
      <c r="AX193" s="270"/>
      <c r="AY193" s="270"/>
      <c r="AZ193" s="270"/>
      <c r="BA193" s="270"/>
      <c r="BB193" s="270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</row>
    <row r="194" spans="1:92">
      <c r="A194" s="2" t="s">
        <v>241</v>
      </c>
      <c r="B194" s="238">
        <v>1935.2273333333333</v>
      </c>
      <c r="C194" s="239">
        <v>0</v>
      </c>
      <c r="D194" s="240">
        <v>47865.67</v>
      </c>
      <c r="E194" s="241">
        <v>182</v>
      </c>
      <c r="F194" s="240">
        <v>36021.61</v>
      </c>
      <c r="G194" s="242">
        <v>65</v>
      </c>
      <c r="H194" s="243">
        <v>122985.83</v>
      </c>
      <c r="I194" s="244">
        <v>945</v>
      </c>
      <c r="J194" s="243">
        <v>1380054.2</v>
      </c>
      <c r="K194" s="244">
        <v>2723</v>
      </c>
      <c r="L194" s="243">
        <v>199871.42</v>
      </c>
      <c r="M194" s="241">
        <v>895</v>
      </c>
      <c r="N194" s="240">
        <v>9893.0300000000007</v>
      </c>
      <c r="O194" s="242">
        <v>14</v>
      </c>
      <c r="P194" s="240">
        <v>18884.53</v>
      </c>
      <c r="Q194" s="241">
        <v>61</v>
      </c>
      <c r="R194" s="238">
        <v>0</v>
      </c>
      <c r="S194" s="239">
        <v>0</v>
      </c>
      <c r="T194" s="240">
        <v>71610.97</v>
      </c>
      <c r="U194" s="241">
        <v>287</v>
      </c>
      <c r="V194" s="240">
        <v>35309.43</v>
      </c>
      <c r="W194" s="242">
        <v>50</v>
      </c>
      <c r="X194" s="243">
        <v>282542.78000000003</v>
      </c>
      <c r="Y194" s="241">
        <v>1599</v>
      </c>
      <c r="Z194" s="238">
        <v>0</v>
      </c>
      <c r="AA194" s="239">
        <v>0</v>
      </c>
      <c r="AB194" s="238">
        <v>0</v>
      </c>
      <c r="AC194" s="239">
        <v>0</v>
      </c>
      <c r="AD194" s="243">
        <v>141963.79999999999</v>
      </c>
      <c r="AE194" s="244">
        <v>872</v>
      </c>
      <c r="AF194" s="240">
        <v>356.92</v>
      </c>
      <c r="AG194" s="242">
        <v>2</v>
      </c>
      <c r="AH194" s="243">
        <v>589012.56000000006</v>
      </c>
      <c r="AI194" s="244">
        <v>2724</v>
      </c>
      <c r="AJ194" s="243">
        <v>258</v>
      </c>
      <c r="AK194" s="244">
        <v>2</v>
      </c>
      <c r="AL194" s="243">
        <v>519734.61</v>
      </c>
      <c r="AM194" s="244">
        <v>1982</v>
      </c>
      <c r="AN194" s="245">
        <v>57798.82</v>
      </c>
      <c r="AO194" s="244">
        <v>315</v>
      </c>
      <c r="AP194" s="246">
        <v>0</v>
      </c>
      <c r="AQ194" s="247">
        <v>0</v>
      </c>
      <c r="AR194" s="240">
        <v>4074.85</v>
      </c>
      <c r="AS194" s="241">
        <v>46</v>
      </c>
      <c r="AT194" s="238">
        <v>0</v>
      </c>
      <c r="AU194" s="239">
        <v>0</v>
      </c>
      <c r="AV194" t="s">
        <v>18</v>
      </c>
      <c r="AW194" s="270"/>
      <c r="AX194" s="270"/>
      <c r="AY194" s="270"/>
      <c r="AZ194" s="270"/>
      <c r="BA194" s="270"/>
      <c r="BB194" s="270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</row>
    <row r="195" spans="1:92">
      <c r="A195" s="2" t="s">
        <v>510</v>
      </c>
      <c r="B195" s="238">
        <v>12565.145666666667</v>
      </c>
      <c r="C195" s="239">
        <v>0</v>
      </c>
      <c r="D195" s="240">
        <v>123967.26</v>
      </c>
      <c r="E195" s="241">
        <v>339</v>
      </c>
      <c r="F195" s="240">
        <v>55918.879999999997</v>
      </c>
      <c r="G195" s="242">
        <v>67</v>
      </c>
      <c r="H195" s="243">
        <v>402601.15</v>
      </c>
      <c r="I195" s="244">
        <v>2620</v>
      </c>
      <c r="J195" s="243">
        <v>1249345.6000000001</v>
      </c>
      <c r="K195" s="244">
        <v>2874</v>
      </c>
      <c r="L195" s="243">
        <v>494783.4</v>
      </c>
      <c r="M195" s="241">
        <v>2511</v>
      </c>
      <c r="N195" s="240">
        <v>39289.61</v>
      </c>
      <c r="O195" s="242">
        <v>65</v>
      </c>
      <c r="P195" s="240">
        <v>79706.289999999994</v>
      </c>
      <c r="Q195" s="241">
        <v>467</v>
      </c>
      <c r="R195" s="238">
        <v>0</v>
      </c>
      <c r="S195" s="239">
        <v>0</v>
      </c>
      <c r="T195" s="240">
        <v>200578.05</v>
      </c>
      <c r="U195" s="241">
        <v>719</v>
      </c>
      <c r="V195" s="240">
        <v>49282.73</v>
      </c>
      <c r="W195" s="242">
        <v>56</v>
      </c>
      <c r="X195" s="243">
        <v>624133.06000000006</v>
      </c>
      <c r="Y195" s="241">
        <v>2567</v>
      </c>
      <c r="Z195" s="238">
        <v>0</v>
      </c>
      <c r="AA195" s="239">
        <v>0</v>
      </c>
      <c r="AB195" s="238">
        <v>0</v>
      </c>
      <c r="AC195" s="239">
        <v>0</v>
      </c>
      <c r="AD195" s="243">
        <v>468176.88</v>
      </c>
      <c r="AE195" s="244">
        <v>2420</v>
      </c>
      <c r="AF195" s="240">
        <v>9274.39</v>
      </c>
      <c r="AG195" s="242">
        <v>11</v>
      </c>
      <c r="AH195" s="243">
        <v>1965247.05</v>
      </c>
      <c r="AI195" s="244">
        <v>6300</v>
      </c>
      <c r="AJ195" s="243">
        <v>88995.08</v>
      </c>
      <c r="AK195" s="244">
        <v>429</v>
      </c>
      <c r="AL195" s="243">
        <v>1628925.37</v>
      </c>
      <c r="AM195" s="244">
        <v>3955</v>
      </c>
      <c r="AN195" s="245">
        <v>287959.28999999998</v>
      </c>
      <c r="AO195" s="244">
        <v>669</v>
      </c>
      <c r="AP195" s="246">
        <v>0</v>
      </c>
      <c r="AQ195" s="247">
        <v>0</v>
      </c>
      <c r="AR195" s="240">
        <v>52481.25</v>
      </c>
      <c r="AS195" s="241">
        <v>381</v>
      </c>
      <c r="AT195" s="238">
        <v>1031.69</v>
      </c>
      <c r="AU195" s="239">
        <v>30</v>
      </c>
      <c r="AV195" t="s">
        <v>159</v>
      </c>
      <c r="AW195" s="270"/>
      <c r="AX195" s="270"/>
      <c r="AY195" s="270"/>
      <c r="AZ195" s="270"/>
      <c r="BA195" s="270"/>
      <c r="BB195" s="270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</row>
    <row r="196" spans="1:92">
      <c r="A196" s="2" t="s">
        <v>470</v>
      </c>
      <c r="B196" s="238">
        <v>3162.7783333333336</v>
      </c>
      <c r="C196" s="239">
        <v>0</v>
      </c>
      <c r="D196" s="240">
        <v>36198.67</v>
      </c>
      <c r="E196" s="241">
        <v>145</v>
      </c>
      <c r="F196" s="240">
        <v>27165.19</v>
      </c>
      <c r="G196" s="242">
        <v>38</v>
      </c>
      <c r="H196" s="243">
        <v>122003.31</v>
      </c>
      <c r="I196" s="244">
        <v>884</v>
      </c>
      <c r="J196" s="243">
        <v>333452.05</v>
      </c>
      <c r="K196" s="244">
        <v>807</v>
      </c>
      <c r="L196" s="243">
        <v>230857.44</v>
      </c>
      <c r="M196" s="241">
        <v>1398</v>
      </c>
      <c r="N196" s="240">
        <v>38227.71</v>
      </c>
      <c r="O196" s="242">
        <v>66</v>
      </c>
      <c r="P196" s="240">
        <v>15154.66</v>
      </c>
      <c r="Q196" s="241">
        <v>108</v>
      </c>
      <c r="R196" s="238">
        <v>0</v>
      </c>
      <c r="S196" s="239">
        <v>0</v>
      </c>
      <c r="T196" s="240">
        <v>52330.7</v>
      </c>
      <c r="U196" s="241">
        <v>243</v>
      </c>
      <c r="V196" s="240">
        <v>15203.63</v>
      </c>
      <c r="W196" s="242">
        <v>16</v>
      </c>
      <c r="X196" s="243">
        <v>218923.71</v>
      </c>
      <c r="Y196" s="241">
        <v>1060</v>
      </c>
      <c r="Z196" s="238">
        <v>0</v>
      </c>
      <c r="AA196" s="239">
        <v>0</v>
      </c>
      <c r="AB196" s="238">
        <v>0</v>
      </c>
      <c r="AC196" s="239">
        <v>0</v>
      </c>
      <c r="AD196" s="243">
        <v>121917.93</v>
      </c>
      <c r="AE196" s="244">
        <v>692</v>
      </c>
      <c r="AF196" s="240">
        <v>1715.35</v>
      </c>
      <c r="AG196" s="242">
        <v>3</v>
      </c>
      <c r="AH196" s="243">
        <v>685082.4</v>
      </c>
      <c r="AI196" s="244">
        <v>2946</v>
      </c>
      <c r="AJ196" s="243">
        <v>5862</v>
      </c>
      <c r="AK196" s="244">
        <v>2</v>
      </c>
      <c r="AL196" s="243">
        <v>411218.14</v>
      </c>
      <c r="AM196" s="244">
        <v>1574</v>
      </c>
      <c r="AN196" s="245">
        <v>89021.35</v>
      </c>
      <c r="AO196" s="244">
        <v>206</v>
      </c>
      <c r="AP196" s="246">
        <v>0</v>
      </c>
      <c r="AQ196" s="247">
        <v>0</v>
      </c>
      <c r="AR196" s="240">
        <v>7975.45</v>
      </c>
      <c r="AS196" s="241">
        <v>92</v>
      </c>
      <c r="AT196" s="238">
        <v>0</v>
      </c>
      <c r="AU196" s="239">
        <v>0</v>
      </c>
      <c r="AV196" t="s">
        <v>52</v>
      </c>
      <c r="AW196" s="270"/>
      <c r="AX196" s="270"/>
      <c r="AY196" s="270"/>
      <c r="AZ196" s="270"/>
      <c r="BA196" s="270"/>
      <c r="BB196" s="270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</row>
    <row r="197" spans="1:92">
      <c r="A197" s="2" t="s">
        <v>404</v>
      </c>
      <c r="B197" s="238">
        <v>186205.405</v>
      </c>
      <c r="C197" s="239">
        <v>0</v>
      </c>
      <c r="D197" s="240">
        <v>297269.88</v>
      </c>
      <c r="E197" s="241">
        <v>740</v>
      </c>
      <c r="F197" s="240">
        <v>83543.09</v>
      </c>
      <c r="G197" s="242">
        <v>125</v>
      </c>
      <c r="H197" s="243">
        <v>648151.56999999995</v>
      </c>
      <c r="I197" s="244">
        <v>3534</v>
      </c>
      <c r="J197" s="243">
        <v>2752170.61</v>
      </c>
      <c r="K197" s="244">
        <v>5568</v>
      </c>
      <c r="L197" s="243">
        <v>877154.24</v>
      </c>
      <c r="M197" s="241">
        <v>3530</v>
      </c>
      <c r="N197" s="240">
        <v>80308.14</v>
      </c>
      <c r="O197" s="242">
        <v>109</v>
      </c>
      <c r="P197" s="240">
        <v>197202.04</v>
      </c>
      <c r="Q197" s="241">
        <v>1053</v>
      </c>
      <c r="R197" s="238">
        <v>0</v>
      </c>
      <c r="S197" s="239">
        <v>0</v>
      </c>
      <c r="T197" s="240">
        <v>576757.72</v>
      </c>
      <c r="U197" s="241">
        <v>1843</v>
      </c>
      <c r="V197" s="240">
        <v>82116.42</v>
      </c>
      <c r="W197" s="242">
        <v>118</v>
      </c>
      <c r="X197" s="243">
        <v>1065929.94</v>
      </c>
      <c r="Y197" s="241">
        <v>4189</v>
      </c>
      <c r="Z197" s="238">
        <v>0</v>
      </c>
      <c r="AA197" s="239">
        <v>0</v>
      </c>
      <c r="AB197" s="238">
        <v>0</v>
      </c>
      <c r="AC197" s="239">
        <v>0</v>
      </c>
      <c r="AD197" s="243">
        <v>947510.01</v>
      </c>
      <c r="AE197" s="244">
        <v>3568</v>
      </c>
      <c r="AF197" s="240">
        <v>280626.03999999998</v>
      </c>
      <c r="AG197" s="242">
        <v>611</v>
      </c>
      <c r="AH197" s="243">
        <v>3286357</v>
      </c>
      <c r="AI197" s="244">
        <v>9417</v>
      </c>
      <c r="AJ197" s="243">
        <v>1431774.45</v>
      </c>
      <c r="AK197" s="244">
        <v>4848</v>
      </c>
      <c r="AL197" s="243">
        <v>2299841.16</v>
      </c>
      <c r="AM197" s="244">
        <v>5583</v>
      </c>
      <c r="AN197" s="245">
        <v>4154387.7</v>
      </c>
      <c r="AO197" s="244">
        <v>4342</v>
      </c>
      <c r="AP197" s="246">
        <v>0</v>
      </c>
      <c r="AQ197" s="247">
        <v>0</v>
      </c>
      <c r="AR197" s="240">
        <v>122858.45</v>
      </c>
      <c r="AS197" s="241">
        <v>820</v>
      </c>
      <c r="AT197" s="238">
        <v>3179.72</v>
      </c>
      <c r="AU197" s="239">
        <v>42</v>
      </c>
      <c r="AV197" t="s">
        <v>389</v>
      </c>
    </row>
    <row r="198" spans="1:92">
      <c r="A198" s="2" t="s">
        <v>464</v>
      </c>
      <c r="B198" s="238">
        <v>2154.0773333333332</v>
      </c>
      <c r="C198" s="239">
        <v>0</v>
      </c>
      <c r="D198" s="240">
        <v>38539.24</v>
      </c>
      <c r="E198" s="241">
        <v>125</v>
      </c>
      <c r="F198" s="240">
        <v>31912.95</v>
      </c>
      <c r="G198" s="242">
        <v>53</v>
      </c>
      <c r="H198" s="243">
        <v>155252.63</v>
      </c>
      <c r="I198" s="244">
        <v>1028</v>
      </c>
      <c r="J198" s="243">
        <v>669559.01</v>
      </c>
      <c r="K198" s="244">
        <v>1285</v>
      </c>
      <c r="L198" s="243">
        <v>240753.47</v>
      </c>
      <c r="M198" s="241">
        <v>993</v>
      </c>
      <c r="N198" s="240">
        <v>67006.8</v>
      </c>
      <c r="O198" s="242">
        <v>80</v>
      </c>
      <c r="P198" s="240">
        <v>14246.52</v>
      </c>
      <c r="Q198" s="241">
        <v>101</v>
      </c>
      <c r="R198" s="238">
        <v>0</v>
      </c>
      <c r="S198" s="239">
        <v>0</v>
      </c>
      <c r="T198" s="240">
        <v>44337.96</v>
      </c>
      <c r="U198" s="241">
        <v>190</v>
      </c>
      <c r="V198" s="240">
        <v>13410.42</v>
      </c>
      <c r="W198" s="242">
        <v>12</v>
      </c>
      <c r="X198" s="243">
        <v>243835.01</v>
      </c>
      <c r="Y198" s="241">
        <v>1051</v>
      </c>
      <c r="Z198" s="238">
        <v>0</v>
      </c>
      <c r="AA198" s="239">
        <v>0</v>
      </c>
      <c r="AB198" s="238">
        <v>0</v>
      </c>
      <c r="AC198" s="239">
        <v>0</v>
      </c>
      <c r="AD198" s="243">
        <v>156670.78</v>
      </c>
      <c r="AE198" s="244">
        <v>902</v>
      </c>
      <c r="AF198" s="240">
        <v>43.48</v>
      </c>
      <c r="AG198" s="242">
        <v>3</v>
      </c>
      <c r="AH198" s="243">
        <v>823906.63</v>
      </c>
      <c r="AI198" s="244">
        <v>2875</v>
      </c>
      <c r="AJ198" s="243">
        <v>0</v>
      </c>
      <c r="AK198" s="244">
        <v>0</v>
      </c>
      <c r="AL198" s="243">
        <v>391412.19</v>
      </c>
      <c r="AM198" s="244">
        <v>1435</v>
      </c>
      <c r="AN198" s="245">
        <v>64622.32</v>
      </c>
      <c r="AO198" s="244">
        <v>303</v>
      </c>
      <c r="AP198" s="246">
        <v>0</v>
      </c>
      <c r="AQ198" s="247">
        <v>0</v>
      </c>
      <c r="AR198" s="240">
        <v>7486.94</v>
      </c>
      <c r="AS198" s="241">
        <v>87</v>
      </c>
      <c r="AT198" s="238">
        <v>0</v>
      </c>
      <c r="AU198" s="239">
        <v>0</v>
      </c>
      <c r="AV198" t="s">
        <v>52</v>
      </c>
      <c r="AW198" s="270"/>
      <c r="AX198" s="270"/>
      <c r="AY198" s="270"/>
      <c r="AZ198" s="270"/>
      <c r="BA198" s="270"/>
      <c r="BB198" s="270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</row>
    <row r="199" spans="1:92">
      <c r="A199" s="2" t="s">
        <v>540</v>
      </c>
      <c r="B199" s="238">
        <v>6856.1903333333339</v>
      </c>
      <c r="C199" s="239">
        <v>0</v>
      </c>
      <c r="D199" s="240">
        <v>130809.86</v>
      </c>
      <c r="E199" s="241">
        <v>351</v>
      </c>
      <c r="F199" s="240">
        <v>50143.48</v>
      </c>
      <c r="G199" s="242">
        <v>73</v>
      </c>
      <c r="H199" s="243">
        <v>265395.03999999998</v>
      </c>
      <c r="I199" s="244">
        <v>2027</v>
      </c>
      <c r="J199" s="243">
        <v>714197.84</v>
      </c>
      <c r="K199" s="244">
        <v>1613</v>
      </c>
      <c r="L199" s="243">
        <v>314489.07</v>
      </c>
      <c r="M199" s="241">
        <v>1744</v>
      </c>
      <c r="N199" s="240">
        <v>73212.08</v>
      </c>
      <c r="O199" s="242">
        <v>87</v>
      </c>
      <c r="P199" s="240">
        <v>75710.880000000005</v>
      </c>
      <c r="Q199" s="241">
        <v>453</v>
      </c>
      <c r="R199" s="238">
        <v>0</v>
      </c>
      <c r="S199" s="239">
        <v>0</v>
      </c>
      <c r="T199" s="240">
        <v>292222.42</v>
      </c>
      <c r="U199" s="241">
        <v>1051</v>
      </c>
      <c r="V199" s="240">
        <v>24977.58</v>
      </c>
      <c r="W199" s="242">
        <v>37</v>
      </c>
      <c r="X199" s="243">
        <v>492869.42</v>
      </c>
      <c r="Y199" s="241">
        <v>2158</v>
      </c>
      <c r="Z199" s="238">
        <v>0</v>
      </c>
      <c r="AA199" s="239">
        <v>0</v>
      </c>
      <c r="AB199" s="238">
        <v>0</v>
      </c>
      <c r="AC199" s="239">
        <v>0</v>
      </c>
      <c r="AD199" s="243">
        <v>286492.94</v>
      </c>
      <c r="AE199" s="244">
        <v>1732</v>
      </c>
      <c r="AF199" s="240">
        <v>22375.72</v>
      </c>
      <c r="AG199" s="242">
        <v>54</v>
      </c>
      <c r="AH199" s="243">
        <v>1388351.93</v>
      </c>
      <c r="AI199" s="244">
        <v>4972</v>
      </c>
      <c r="AJ199" s="243">
        <v>87033.69</v>
      </c>
      <c r="AK199" s="244">
        <v>182</v>
      </c>
      <c r="AL199" s="243">
        <v>1525516.46</v>
      </c>
      <c r="AM199" s="244">
        <v>3462</v>
      </c>
      <c r="AN199" s="245">
        <v>118652.02</v>
      </c>
      <c r="AO199" s="244">
        <v>264</v>
      </c>
      <c r="AP199" s="246">
        <v>0</v>
      </c>
      <c r="AQ199" s="247">
        <v>0</v>
      </c>
      <c r="AR199" s="240">
        <v>53655.199999999997</v>
      </c>
      <c r="AS199" s="241">
        <v>387</v>
      </c>
      <c r="AT199" s="238">
        <v>780</v>
      </c>
      <c r="AU199" s="239">
        <v>3</v>
      </c>
      <c r="AV199" t="s">
        <v>52</v>
      </c>
    </row>
    <row r="200" spans="1:92">
      <c r="A200" s="2" t="s">
        <v>496</v>
      </c>
      <c r="B200" s="238">
        <v>2951.2843333333335</v>
      </c>
      <c r="C200" s="239">
        <v>0</v>
      </c>
      <c r="D200" s="240">
        <v>60131.76</v>
      </c>
      <c r="E200" s="241">
        <v>192</v>
      </c>
      <c r="F200" s="240">
        <v>51283.37</v>
      </c>
      <c r="G200" s="242">
        <v>78</v>
      </c>
      <c r="H200" s="243">
        <v>185234.68</v>
      </c>
      <c r="I200" s="244">
        <v>1197</v>
      </c>
      <c r="J200" s="243">
        <v>904443.91</v>
      </c>
      <c r="K200" s="244">
        <v>1646</v>
      </c>
      <c r="L200" s="243">
        <v>335650.33</v>
      </c>
      <c r="M200" s="241">
        <v>1207</v>
      </c>
      <c r="N200" s="240">
        <v>52681.91</v>
      </c>
      <c r="O200" s="242">
        <v>140</v>
      </c>
      <c r="P200" s="240">
        <v>39172.15</v>
      </c>
      <c r="Q200" s="241">
        <v>207</v>
      </c>
      <c r="R200" s="238">
        <v>0</v>
      </c>
      <c r="S200" s="239">
        <v>0</v>
      </c>
      <c r="T200" s="240">
        <v>90273.68</v>
      </c>
      <c r="U200" s="241">
        <v>383</v>
      </c>
      <c r="V200" s="240">
        <v>38339.31</v>
      </c>
      <c r="W200" s="242">
        <v>40</v>
      </c>
      <c r="X200" s="243">
        <v>285641.17</v>
      </c>
      <c r="Y200" s="241">
        <v>1208</v>
      </c>
      <c r="Z200" s="238">
        <v>0</v>
      </c>
      <c r="AA200" s="239">
        <v>1</v>
      </c>
      <c r="AB200" s="238">
        <v>0</v>
      </c>
      <c r="AC200" s="239">
        <v>0</v>
      </c>
      <c r="AD200" s="243">
        <v>193398.92</v>
      </c>
      <c r="AE200" s="244">
        <v>1009</v>
      </c>
      <c r="AF200" s="240">
        <v>5306.3</v>
      </c>
      <c r="AG200" s="242">
        <v>10</v>
      </c>
      <c r="AH200" s="243">
        <v>993975.39</v>
      </c>
      <c r="AI200" s="244">
        <v>3210</v>
      </c>
      <c r="AJ200" s="243">
        <v>19633.52</v>
      </c>
      <c r="AK200" s="244">
        <v>67</v>
      </c>
      <c r="AL200" s="243">
        <v>485337.58</v>
      </c>
      <c r="AM200" s="244">
        <v>1490</v>
      </c>
      <c r="AN200" s="245">
        <v>68905.009999999995</v>
      </c>
      <c r="AO200" s="244">
        <v>283</v>
      </c>
      <c r="AP200" s="246">
        <v>0</v>
      </c>
      <c r="AQ200" s="247">
        <v>0</v>
      </c>
      <c r="AR200" s="240">
        <v>10731.58</v>
      </c>
      <c r="AS200" s="241">
        <v>107</v>
      </c>
      <c r="AT200" s="238">
        <v>26.09</v>
      </c>
      <c r="AU200" s="239">
        <v>1</v>
      </c>
      <c r="AV200" t="s">
        <v>195</v>
      </c>
      <c r="AW200" s="270"/>
      <c r="AX200" s="270"/>
      <c r="AY200" s="270"/>
      <c r="AZ200" s="270"/>
      <c r="BA200" s="270"/>
      <c r="BB200" s="27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</row>
    <row r="201" spans="1:92">
      <c r="A201" s="2" t="s">
        <v>220</v>
      </c>
      <c r="B201" s="238">
        <v>1965.3266666666668</v>
      </c>
      <c r="C201" s="239">
        <v>0</v>
      </c>
      <c r="D201" s="240">
        <v>73887.820000000007</v>
      </c>
      <c r="E201" s="241">
        <v>253</v>
      </c>
      <c r="F201" s="240">
        <v>41058.769999999997</v>
      </c>
      <c r="G201" s="242">
        <v>59</v>
      </c>
      <c r="H201" s="243">
        <v>204656.91</v>
      </c>
      <c r="I201" s="244">
        <v>1407</v>
      </c>
      <c r="J201" s="243">
        <v>1158498.1299999999</v>
      </c>
      <c r="K201" s="244">
        <v>2350</v>
      </c>
      <c r="L201" s="243">
        <v>372996.15</v>
      </c>
      <c r="M201" s="241">
        <v>1606</v>
      </c>
      <c r="N201" s="240">
        <v>95391.93</v>
      </c>
      <c r="O201" s="242">
        <v>126</v>
      </c>
      <c r="P201" s="240">
        <v>31090.93</v>
      </c>
      <c r="Q201" s="241">
        <v>229</v>
      </c>
      <c r="R201" s="238">
        <v>0</v>
      </c>
      <c r="S201" s="239">
        <v>0</v>
      </c>
      <c r="T201" s="240">
        <v>102680.01</v>
      </c>
      <c r="U201" s="241">
        <v>468</v>
      </c>
      <c r="V201" s="240">
        <v>6406.26</v>
      </c>
      <c r="W201" s="242">
        <v>10</v>
      </c>
      <c r="X201" s="243">
        <v>378518.73</v>
      </c>
      <c r="Y201" s="241">
        <v>1663</v>
      </c>
      <c r="Z201" s="238">
        <v>0</v>
      </c>
      <c r="AA201" s="239">
        <v>0</v>
      </c>
      <c r="AB201" s="238">
        <v>0</v>
      </c>
      <c r="AC201" s="239">
        <v>0</v>
      </c>
      <c r="AD201" s="243">
        <v>253127.37</v>
      </c>
      <c r="AE201" s="244">
        <v>1389</v>
      </c>
      <c r="AF201" s="240">
        <v>1460.47</v>
      </c>
      <c r="AG201" s="242">
        <v>3</v>
      </c>
      <c r="AH201" s="243">
        <v>1091370.8999999999</v>
      </c>
      <c r="AI201" s="244">
        <v>3984</v>
      </c>
      <c r="AJ201" s="243">
        <v>129</v>
      </c>
      <c r="AK201" s="244">
        <v>1</v>
      </c>
      <c r="AL201" s="243">
        <v>671516.28</v>
      </c>
      <c r="AM201" s="244">
        <v>2153</v>
      </c>
      <c r="AN201" s="245">
        <v>58830.8</v>
      </c>
      <c r="AO201" s="244">
        <v>301</v>
      </c>
      <c r="AP201" s="246">
        <v>0</v>
      </c>
      <c r="AQ201" s="247">
        <v>0</v>
      </c>
      <c r="AR201" s="240">
        <v>5865.51</v>
      </c>
      <c r="AS201" s="241">
        <v>62</v>
      </c>
      <c r="AT201" s="238">
        <v>0</v>
      </c>
      <c r="AU201" s="239">
        <v>0</v>
      </c>
      <c r="AV201" t="s">
        <v>52</v>
      </c>
      <c r="AW201" s="270"/>
      <c r="AX201" s="270"/>
      <c r="AY201" s="270"/>
      <c r="AZ201" s="270"/>
      <c r="BA201" s="270"/>
      <c r="BB201" s="270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</row>
    <row r="202" spans="1:92">
      <c r="A202" s="2" t="s">
        <v>83</v>
      </c>
      <c r="B202" s="238">
        <v>220.66333333333333</v>
      </c>
      <c r="C202" s="239">
        <v>0</v>
      </c>
      <c r="D202" s="240">
        <v>17339.07</v>
      </c>
      <c r="E202" s="241">
        <v>70</v>
      </c>
      <c r="F202" s="240">
        <v>14710.77</v>
      </c>
      <c r="G202" s="242">
        <v>23</v>
      </c>
      <c r="H202" s="243">
        <v>65053.62</v>
      </c>
      <c r="I202" s="244">
        <v>421</v>
      </c>
      <c r="J202" s="243">
        <v>495037.68</v>
      </c>
      <c r="K202" s="244">
        <v>673</v>
      </c>
      <c r="L202" s="243">
        <v>81883.91</v>
      </c>
      <c r="M202" s="241">
        <v>312</v>
      </c>
      <c r="N202" s="240">
        <v>20275.63</v>
      </c>
      <c r="O202" s="242">
        <v>15</v>
      </c>
      <c r="P202" s="240">
        <v>8609.33</v>
      </c>
      <c r="Q202" s="241">
        <v>59</v>
      </c>
      <c r="R202" s="238">
        <v>0</v>
      </c>
      <c r="S202" s="239">
        <v>0</v>
      </c>
      <c r="T202" s="240">
        <v>31973.119999999999</v>
      </c>
      <c r="U202" s="241">
        <v>133</v>
      </c>
      <c r="V202" s="240">
        <v>9547.4599999999991</v>
      </c>
      <c r="W202" s="242">
        <v>17</v>
      </c>
      <c r="X202" s="243">
        <v>143038.81</v>
      </c>
      <c r="Y202" s="241">
        <v>548</v>
      </c>
      <c r="Z202" s="238">
        <v>0</v>
      </c>
      <c r="AA202" s="239">
        <v>0</v>
      </c>
      <c r="AB202" s="238">
        <v>0</v>
      </c>
      <c r="AC202" s="239">
        <v>0</v>
      </c>
      <c r="AD202" s="243">
        <v>61216.3</v>
      </c>
      <c r="AE202" s="244">
        <v>320</v>
      </c>
      <c r="AF202" s="240">
        <v>1874.42</v>
      </c>
      <c r="AG202" s="242">
        <v>4</v>
      </c>
      <c r="AH202" s="243">
        <v>318722.84000000003</v>
      </c>
      <c r="AI202" s="244">
        <v>1127</v>
      </c>
      <c r="AJ202" s="243">
        <v>1050</v>
      </c>
      <c r="AK202" s="244">
        <v>1</v>
      </c>
      <c r="AL202" s="243">
        <v>213725.01</v>
      </c>
      <c r="AM202" s="244">
        <v>697</v>
      </c>
      <c r="AN202" s="245">
        <v>5569.9</v>
      </c>
      <c r="AO202" s="244">
        <v>34</v>
      </c>
      <c r="AP202" s="246">
        <v>0</v>
      </c>
      <c r="AQ202" s="247">
        <v>0</v>
      </c>
      <c r="AR202" s="240">
        <v>3671.24</v>
      </c>
      <c r="AS202" s="241">
        <v>47</v>
      </c>
      <c r="AT202" s="238">
        <v>0</v>
      </c>
      <c r="AU202" s="239">
        <v>0</v>
      </c>
      <c r="AV202" t="s">
        <v>195</v>
      </c>
      <c r="AW202" s="270"/>
      <c r="AX202" s="270"/>
      <c r="AY202" s="270"/>
      <c r="AZ202" s="270"/>
      <c r="BA202" s="270"/>
      <c r="BB202" s="270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</row>
    <row r="203" spans="1:92">
      <c r="A203" s="2" t="s">
        <v>624</v>
      </c>
      <c r="B203" s="238">
        <v>1190.6916666666666</v>
      </c>
      <c r="C203" s="239">
        <v>0</v>
      </c>
      <c r="D203" s="240">
        <v>51637.98</v>
      </c>
      <c r="E203" s="241">
        <v>183</v>
      </c>
      <c r="F203" s="240">
        <v>39804.69</v>
      </c>
      <c r="G203" s="242">
        <v>58</v>
      </c>
      <c r="H203" s="243">
        <v>211609.63</v>
      </c>
      <c r="I203" s="244">
        <v>1590</v>
      </c>
      <c r="J203" s="243">
        <v>858643.72</v>
      </c>
      <c r="K203" s="244">
        <v>1706</v>
      </c>
      <c r="L203" s="243">
        <v>267460.77</v>
      </c>
      <c r="M203" s="241">
        <v>1614</v>
      </c>
      <c r="N203" s="240">
        <v>22481.72</v>
      </c>
      <c r="O203" s="242">
        <v>21</v>
      </c>
      <c r="P203" s="240">
        <v>10317.36</v>
      </c>
      <c r="Q203" s="241">
        <v>93</v>
      </c>
      <c r="R203" s="238">
        <v>0</v>
      </c>
      <c r="S203" s="239">
        <v>0</v>
      </c>
      <c r="T203" s="240">
        <v>87898.240000000005</v>
      </c>
      <c r="U203" s="241">
        <v>360</v>
      </c>
      <c r="V203" s="240">
        <v>30553.37</v>
      </c>
      <c r="W203" s="242">
        <v>49</v>
      </c>
      <c r="X203" s="243">
        <v>322521.57</v>
      </c>
      <c r="Y203" s="241">
        <v>1436</v>
      </c>
      <c r="Z203" s="238">
        <v>0</v>
      </c>
      <c r="AA203" s="239">
        <v>0</v>
      </c>
      <c r="AB203" s="238">
        <v>0</v>
      </c>
      <c r="AC203" s="239">
        <v>0</v>
      </c>
      <c r="AD203" s="243">
        <v>198496.49</v>
      </c>
      <c r="AE203" s="244">
        <v>1245</v>
      </c>
      <c r="AF203" s="240">
        <v>762.79</v>
      </c>
      <c r="AG203" s="242">
        <v>1</v>
      </c>
      <c r="AH203" s="243">
        <v>1061704.47</v>
      </c>
      <c r="AI203" s="244">
        <v>4119</v>
      </c>
      <c r="AJ203" s="243">
        <v>645</v>
      </c>
      <c r="AK203" s="244">
        <v>5</v>
      </c>
      <c r="AL203" s="243">
        <v>542517.97</v>
      </c>
      <c r="AM203" s="244">
        <v>1991</v>
      </c>
      <c r="AN203" s="245">
        <v>35075.75</v>
      </c>
      <c r="AO203" s="244">
        <v>135</v>
      </c>
      <c r="AP203" s="246">
        <v>0</v>
      </c>
      <c r="AQ203" s="247">
        <v>0</v>
      </c>
      <c r="AR203" s="240">
        <v>2882.64</v>
      </c>
      <c r="AS203" s="241">
        <v>28</v>
      </c>
      <c r="AT203" s="238">
        <v>0</v>
      </c>
      <c r="AU203" s="239">
        <v>0</v>
      </c>
      <c r="AV203" t="s">
        <v>52</v>
      </c>
      <c r="AW203" s="270"/>
      <c r="AX203" s="270"/>
      <c r="AY203" s="270"/>
      <c r="AZ203" s="270"/>
      <c r="BA203" s="270"/>
      <c r="BB203" s="270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</row>
    <row r="204" spans="1:92">
      <c r="A204" s="2" t="s">
        <v>534</v>
      </c>
      <c r="B204" s="238">
        <v>3254.7169999999996</v>
      </c>
      <c r="C204" s="239">
        <v>0</v>
      </c>
      <c r="D204" s="240">
        <v>75678.02</v>
      </c>
      <c r="E204" s="241">
        <v>259</v>
      </c>
      <c r="F204" s="240">
        <v>60369.62</v>
      </c>
      <c r="G204" s="242">
        <v>79</v>
      </c>
      <c r="H204" s="243">
        <v>240885.11</v>
      </c>
      <c r="I204" s="244">
        <v>1551</v>
      </c>
      <c r="J204" s="243">
        <v>1032068.12</v>
      </c>
      <c r="K204" s="244">
        <v>2108</v>
      </c>
      <c r="L204" s="243">
        <v>399263.93</v>
      </c>
      <c r="M204" s="241">
        <v>1465</v>
      </c>
      <c r="N204" s="240">
        <v>49985.15</v>
      </c>
      <c r="O204" s="242">
        <v>48</v>
      </c>
      <c r="P204" s="240">
        <v>89961.1</v>
      </c>
      <c r="Q204" s="241">
        <v>463</v>
      </c>
      <c r="R204" s="238">
        <v>0</v>
      </c>
      <c r="S204" s="239">
        <v>0</v>
      </c>
      <c r="T204" s="240">
        <v>147267.01999999999</v>
      </c>
      <c r="U204" s="241">
        <v>677</v>
      </c>
      <c r="V204" s="240">
        <v>16611.54</v>
      </c>
      <c r="W204" s="242">
        <v>23</v>
      </c>
      <c r="X204" s="243">
        <v>487735.13</v>
      </c>
      <c r="Y204" s="241">
        <v>1894</v>
      </c>
      <c r="Z204" s="238">
        <v>0</v>
      </c>
      <c r="AA204" s="239">
        <v>0</v>
      </c>
      <c r="AB204" s="238">
        <v>0</v>
      </c>
      <c r="AC204" s="239">
        <v>0</v>
      </c>
      <c r="AD204" s="243">
        <v>277017.73</v>
      </c>
      <c r="AE204" s="244">
        <v>1501</v>
      </c>
      <c r="AF204" s="240">
        <v>0</v>
      </c>
      <c r="AG204" s="242">
        <v>0</v>
      </c>
      <c r="AH204" s="243">
        <v>1394318.39</v>
      </c>
      <c r="AI204" s="244">
        <v>4473</v>
      </c>
      <c r="AJ204" s="243">
        <v>22458.06</v>
      </c>
      <c r="AK204" s="244">
        <v>9</v>
      </c>
      <c r="AL204" s="243">
        <v>665772.34</v>
      </c>
      <c r="AM204" s="244">
        <v>2040</v>
      </c>
      <c r="AN204" s="245">
        <v>75183.45</v>
      </c>
      <c r="AO204" s="244">
        <v>327</v>
      </c>
      <c r="AP204" s="246">
        <v>0</v>
      </c>
      <c r="AQ204" s="247">
        <v>0</v>
      </c>
      <c r="AR204" s="240">
        <v>53793.29</v>
      </c>
      <c r="AS204" s="241">
        <v>380</v>
      </c>
      <c r="AT204" s="238">
        <v>1560</v>
      </c>
      <c r="AU204" s="239">
        <v>6</v>
      </c>
      <c r="AV204" t="s">
        <v>52</v>
      </c>
    </row>
    <row r="205" spans="1:92">
      <c r="A205" s="2" t="s">
        <v>200</v>
      </c>
      <c r="B205" s="238">
        <v>1614.8193333333334</v>
      </c>
      <c r="C205" s="239">
        <v>0</v>
      </c>
      <c r="D205" s="240">
        <v>33974.870000000003</v>
      </c>
      <c r="E205" s="241">
        <v>134</v>
      </c>
      <c r="F205" s="240">
        <v>36299.949999999997</v>
      </c>
      <c r="G205" s="242">
        <v>44</v>
      </c>
      <c r="H205" s="243">
        <v>148261.25</v>
      </c>
      <c r="I205" s="244">
        <v>888</v>
      </c>
      <c r="J205" s="243">
        <v>975938.2</v>
      </c>
      <c r="K205" s="244">
        <v>1579</v>
      </c>
      <c r="L205" s="243">
        <v>212504.46</v>
      </c>
      <c r="M205" s="241">
        <v>739</v>
      </c>
      <c r="N205" s="240">
        <v>60741.66</v>
      </c>
      <c r="O205" s="242">
        <v>95</v>
      </c>
      <c r="P205" s="240">
        <v>54559.55</v>
      </c>
      <c r="Q205" s="241">
        <v>276</v>
      </c>
      <c r="R205" s="238">
        <v>0</v>
      </c>
      <c r="S205" s="239">
        <v>0</v>
      </c>
      <c r="T205" s="240">
        <v>116475.3</v>
      </c>
      <c r="U205" s="241">
        <v>397</v>
      </c>
      <c r="V205" s="240">
        <v>21155.06</v>
      </c>
      <c r="W205" s="242">
        <v>32</v>
      </c>
      <c r="X205" s="243">
        <v>229019.78</v>
      </c>
      <c r="Y205" s="241">
        <v>977</v>
      </c>
      <c r="Z205" s="238">
        <v>0</v>
      </c>
      <c r="AA205" s="239">
        <v>0</v>
      </c>
      <c r="AB205" s="238">
        <v>0</v>
      </c>
      <c r="AC205" s="239">
        <v>0</v>
      </c>
      <c r="AD205" s="243">
        <v>135653.31</v>
      </c>
      <c r="AE205" s="244">
        <v>701</v>
      </c>
      <c r="AF205" s="240">
        <v>1883.72</v>
      </c>
      <c r="AG205" s="242">
        <v>4</v>
      </c>
      <c r="AH205" s="243">
        <v>841326.95</v>
      </c>
      <c r="AI205" s="244">
        <v>2669</v>
      </c>
      <c r="AJ205" s="243">
        <v>0</v>
      </c>
      <c r="AK205" s="244">
        <v>0</v>
      </c>
      <c r="AL205" s="243">
        <v>400679.4</v>
      </c>
      <c r="AM205" s="244">
        <v>1241</v>
      </c>
      <c r="AN205" s="245">
        <v>48444.58</v>
      </c>
      <c r="AO205" s="244">
        <v>232</v>
      </c>
      <c r="AP205" s="246">
        <v>0</v>
      </c>
      <c r="AQ205" s="247">
        <v>0</v>
      </c>
      <c r="AR205" s="240">
        <v>11003.4</v>
      </c>
      <c r="AS205" s="241">
        <v>119</v>
      </c>
      <c r="AT205" s="238">
        <v>26.09</v>
      </c>
      <c r="AU205" s="239">
        <v>1</v>
      </c>
      <c r="AV205" t="s">
        <v>195</v>
      </c>
      <c r="AW205" s="270"/>
      <c r="AX205" s="270"/>
      <c r="AY205" s="270"/>
      <c r="AZ205" s="270"/>
      <c r="BA205" s="270"/>
      <c r="BB205" s="270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</row>
    <row r="206" spans="1:92">
      <c r="A206" s="2" t="s">
        <v>557</v>
      </c>
      <c r="B206" s="238">
        <v>3738.9163333333336</v>
      </c>
      <c r="C206" s="239">
        <v>0</v>
      </c>
      <c r="D206" s="240">
        <v>22466.9</v>
      </c>
      <c r="E206" s="241">
        <v>91</v>
      </c>
      <c r="F206" s="240">
        <v>32893.65</v>
      </c>
      <c r="G206" s="242">
        <v>58</v>
      </c>
      <c r="H206" s="243">
        <v>134952.95000000001</v>
      </c>
      <c r="I206" s="244">
        <v>1212</v>
      </c>
      <c r="J206" s="243">
        <v>521931.39</v>
      </c>
      <c r="K206" s="244">
        <v>1396</v>
      </c>
      <c r="L206" s="243">
        <v>211396.78</v>
      </c>
      <c r="M206" s="241">
        <v>1015</v>
      </c>
      <c r="N206" s="240">
        <v>47492.89</v>
      </c>
      <c r="O206" s="242">
        <v>66</v>
      </c>
      <c r="P206" s="240">
        <v>15543.14</v>
      </c>
      <c r="Q206" s="241">
        <v>123</v>
      </c>
      <c r="R206" s="238">
        <v>0</v>
      </c>
      <c r="S206" s="239">
        <v>0</v>
      </c>
      <c r="T206" s="240">
        <v>21580.26</v>
      </c>
      <c r="U206" s="241">
        <v>121</v>
      </c>
      <c r="V206" s="240">
        <v>3578.77</v>
      </c>
      <c r="W206" s="242">
        <v>6</v>
      </c>
      <c r="X206" s="243">
        <v>197827.56</v>
      </c>
      <c r="Y206" s="241">
        <v>921</v>
      </c>
      <c r="Z206" s="238">
        <v>0</v>
      </c>
      <c r="AA206" s="239">
        <v>0</v>
      </c>
      <c r="AB206" s="238">
        <v>0</v>
      </c>
      <c r="AC206" s="239">
        <v>0</v>
      </c>
      <c r="AD206" s="243">
        <v>115246.73</v>
      </c>
      <c r="AE206" s="244">
        <v>823</v>
      </c>
      <c r="AF206" s="240">
        <v>1106.98</v>
      </c>
      <c r="AG206" s="242">
        <v>1</v>
      </c>
      <c r="AH206" s="243">
        <v>644731.84</v>
      </c>
      <c r="AI206" s="244">
        <v>2823</v>
      </c>
      <c r="AJ206" s="243">
        <v>2567.02</v>
      </c>
      <c r="AK206" s="244">
        <v>10</v>
      </c>
      <c r="AL206" s="243">
        <v>297116.28000000003</v>
      </c>
      <c r="AM206" s="244">
        <v>1150</v>
      </c>
      <c r="AN206" s="245">
        <v>109600.47</v>
      </c>
      <c r="AO206" s="244">
        <v>637</v>
      </c>
      <c r="AP206" s="246">
        <v>0</v>
      </c>
      <c r="AQ206" s="247">
        <v>0</v>
      </c>
      <c r="AR206" s="240">
        <v>8159.75</v>
      </c>
      <c r="AS206" s="241">
        <v>91</v>
      </c>
      <c r="AT206" s="238">
        <v>0</v>
      </c>
      <c r="AU206" s="239">
        <v>0</v>
      </c>
      <c r="AV206" t="s">
        <v>52</v>
      </c>
      <c r="AW206" s="270"/>
      <c r="AX206" s="270"/>
      <c r="AY206" s="270"/>
      <c r="AZ206" s="270"/>
      <c r="BA206" s="270"/>
      <c r="BB206" s="270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</row>
    <row r="207" spans="1:92">
      <c r="A207" s="2" t="s">
        <v>520</v>
      </c>
      <c r="B207" s="238">
        <v>2135.7093333333332</v>
      </c>
      <c r="C207" s="239">
        <v>0</v>
      </c>
      <c r="D207" s="240">
        <v>67010.36</v>
      </c>
      <c r="E207" s="241">
        <v>214</v>
      </c>
      <c r="F207" s="240">
        <v>32934.39</v>
      </c>
      <c r="G207" s="242">
        <v>48</v>
      </c>
      <c r="H207" s="243">
        <v>140013.23000000001</v>
      </c>
      <c r="I207" s="244">
        <v>1068</v>
      </c>
      <c r="J207" s="243">
        <v>762820.02</v>
      </c>
      <c r="K207" s="244">
        <v>1690</v>
      </c>
      <c r="L207" s="243">
        <v>217757.64</v>
      </c>
      <c r="M207" s="241">
        <v>1165</v>
      </c>
      <c r="N207" s="240">
        <v>21956.42</v>
      </c>
      <c r="O207" s="242">
        <v>41</v>
      </c>
      <c r="P207" s="240">
        <v>66149.919999999998</v>
      </c>
      <c r="Q207" s="241">
        <v>369</v>
      </c>
      <c r="R207" s="238">
        <v>0</v>
      </c>
      <c r="S207" s="239">
        <v>0</v>
      </c>
      <c r="T207" s="240">
        <v>252361.42</v>
      </c>
      <c r="U207" s="241">
        <v>783</v>
      </c>
      <c r="V207" s="240">
        <v>37064.89</v>
      </c>
      <c r="W207" s="242">
        <v>49</v>
      </c>
      <c r="X207" s="243">
        <v>318819.68</v>
      </c>
      <c r="Y207" s="241">
        <v>1385</v>
      </c>
      <c r="Z207" s="238">
        <v>0</v>
      </c>
      <c r="AA207" s="239">
        <v>0</v>
      </c>
      <c r="AB207" s="238">
        <v>0</v>
      </c>
      <c r="AC207" s="239">
        <v>0</v>
      </c>
      <c r="AD207" s="243">
        <v>170759.34</v>
      </c>
      <c r="AE207" s="244">
        <v>961</v>
      </c>
      <c r="AF207" s="240">
        <v>17930.13</v>
      </c>
      <c r="AG207" s="242">
        <v>45</v>
      </c>
      <c r="AH207" s="243">
        <v>820625.65</v>
      </c>
      <c r="AI207" s="244">
        <v>3348</v>
      </c>
      <c r="AJ207" s="243">
        <v>41191.64</v>
      </c>
      <c r="AK207" s="244">
        <v>105</v>
      </c>
      <c r="AL207" s="243">
        <v>669374.64</v>
      </c>
      <c r="AM207" s="244">
        <v>2112</v>
      </c>
      <c r="AN207" s="245">
        <v>22879.64</v>
      </c>
      <c r="AO207" s="244">
        <v>174</v>
      </c>
      <c r="AP207" s="246">
        <v>10</v>
      </c>
      <c r="AQ207" s="247">
        <v>1</v>
      </c>
      <c r="AR207" s="240">
        <v>33096.76</v>
      </c>
      <c r="AS207" s="241">
        <v>260</v>
      </c>
      <c r="AT207" s="238">
        <v>509.13</v>
      </c>
      <c r="AU207" s="239">
        <v>5</v>
      </c>
      <c r="AV207" t="s">
        <v>52</v>
      </c>
      <c r="AW207" s="270"/>
      <c r="AX207" s="270"/>
      <c r="AY207" s="270"/>
      <c r="AZ207" s="270"/>
      <c r="BA207" s="270"/>
      <c r="BB207" s="270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</row>
    <row r="208" spans="1:92">
      <c r="A208" s="2" t="s">
        <v>55</v>
      </c>
      <c r="B208" s="238">
        <v>77966.780999999988</v>
      </c>
      <c r="C208" s="239">
        <v>0</v>
      </c>
      <c r="D208" s="240">
        <v>70447.600000000006</v>
      </c>
      <c r="E208" s="241">
        <v>209</v>
      </c>
      <c r="F208" s="240">
        <v>66839.05</v>
      </c>
      <c r="G208" s="242">
        <v>96</v>
      </c>
      <c r="H208" s="243">
        <v>377199.03</v>
      </c>
      <c r="I208" s="244">
        <v>2672</v>
      </c>
      <c r="J208" s="243">
        <v>1372540.32</v>
      </c>
      <c r="K208" s="244">
        <v>3611</v>
      </c>
      <c r="L208" s="243">
        <v>607187.63</v>
      </c>
      <c r="M208" s="241">
        <v>2334</v>
      </c>
      <c r="N208" s="240">
        <v>84188.59</v>
      </c>
      <c r="O208" s="242">
        <v>256</v>
      </c>
      <c r="P208" s="240">
        <v>36162.199999999997</v>
      </c>
      <c r="Q208" s="241">
        <v>186</v>
      </c>
      <c r="R208" s="238">
        <v>0</v>
      </c>
      <c r="S208" s="239">
        <v>0</v>
      </c>
      <c r="T208" s="240">
        <v>168723.62</v>
      </c>
      <c r="U208" s="241">
        <v>546</v>
      </c>
      <c r="V208" s="240">
        <v>28378.959999999999</v>
      </c>
      <c r="W208" s="242">
        <v>34</v>
      </c>
      <c r="X208" s="243">
        <v>341193.81</v>
      </c>
      <c r="Y208" s="241">
        <v>1501</v>
      </c>
      <c r="Z208" s="238">
        <v>0</v>
      </c>
      <c r="AA208" s="239">
        <v>0</v>
      </c>
      <c r="AB208" s="238">
        <v>0</v>
      </c>
      <c r="AC208" s="239">
        <v>0</v>
      </c>
      <c r="AD208" s="243">
        <v>310719.69</v>
      </c>
      <c r="AE208" s="244">
        <v>1509</v>
      </c>
      <c r="AF208" s="240">
        <v>8402.56</v>
      </c>
      <c r="AG208" s="242">
        <v>22</v>
      </c>
      <c r="AH208" s="243">
        <v>1692256.35</v>
      </c>
      <c r="AI208" s="244">
        <v>5364</v>
      </c>
      <c r="AJ208" s="243">
        <v>342379.76</v>
      </c>
      <c r="AK208" s="244">
        <v>1607</v>
      </c>
      <c r="AL208" s="243">
        <v>697018.89</v>
      </c>
      <c r="AM208" s="244">
        <v>2115</v>
      </c>
      <c r="AN208" s="245">
        <v>1996623.67</v>
      </c>
      <c r="AO208" s="244">
        <v>3266</v>
      </c>
      <c r="AP208" s="246">
        <v>35</v>
      </c>
      <c r="AQ208" s="247">
        <v>1</v>
      </c>
      <c r="AR208" s="240">
        <v>12199.92</v>
      </c>
      <c r="AS208" s="241">
        <v>127</v>
      </c>
      <c r="AT208" s="238">
        <v>1301.26</v>
      </c>
      <c r="AU208" s="239">
        <v>39</v>
      </c>
      <c r="AV208" t="s">
        <v>52</v>
      </c>
      <c r="AW208" s="270"/>
      <c r="AX208" s="270"/>
      <c r="AY208" s="270"/>
      <c r="AZ208" s="270"/>
      <c r="BA208" s="270"/>
      <c r="BB208" s="270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</row>
    <row r="209" spans="1:92">
      <c r="A209" s="2" t="s">
        <v>64</v>
      </c>
      <c r="B209" s="238">
        <v>2197.346</v>
      </c>
      <c r="C209" s="239">
        <v>0</v>
      </c>
      <c r="D209" s="240">
        <v>15645.01</v>
      </c>
      <c r="E209" s="241">
        <v>71</v>
      </c>
      <c r="F209" s="240">
        <v>16003.3</v>
      </c>
      <c r="G209" s="242">
        <v>29</v>
      </c>
      <c r="H209" s="243">
        <v>113380.18</v>
      </c>
      <c r="I209" s="244">
        <v>952</v>
      </c>
      <c r="J209" s="243">
        <v>561402.47</v>
      </c>
      <c r="K209" s="244">
        <v>1129</v>
      </c>
      <c r="L209" s="243">
        <v>161488.17000000001</v>
      </c>
      <c r="M209" s="241">
        <v>624</v>
      </c>
      <c r="N209" s="240">
        <v>45415.360000000001</v>
      </c>
      <c r="O209" s="242">
        <v>85</v>
      </c>
      <c r="P209" s="240">
        <v>208.68</v>
      </c>
      <c r="Q209" s="241">
        <v>4</v>
      </c>
      <c r="R209" s="238">
        <v>0</v>
      </c>
      <c r="S209" s="239">
        <v>0</v>
      </c>
      <c r="T209" s="240">
        <v>11288.95</v>
      </c>
      <c r="U209" s="241">
        <v>47</v>
      </c>
      <c r="V209" s="240">
        <v>2024.26</v>
      </c>
      <c r="W209" s="242">
        <v>2</v>
      </c>
      <c r="X209" s="243">
        <v>210781.51</v>
      </c>
      <c r="Y209" s="241">
        <v>920</v>
      </c>
      <c r="Z209" s="238">
        <v>0</v>
      </c>
      <c r="AA209" s="239">
        <v>0</v>
      </c>
      <c r="AB209" s="238">
        <v>0</v>
      </c>
      <c r="AC209" s="239">
        <v>0</v>
      </c>
      <c r="AD209" s="243">
        <v>80530.61</v>
      </c>
      <c r="AE209" s="244">
        <v>497</v>
      </c>
      <c r="AF209" s="240">
        <v>1106.98</v>
      </c>
      <c r="AG209" s="242">
        <v>2</v>
      </c>
      <c r="AH209" s="243">
        <v>420767.54</v>
      </c>
      <c r="AI209" s="244">
        <v>1753</v>
      </c>
      <c r="AJ209" s="243">
        <v>3996.13</v>
      </c>
      <c r="AK209" s="244">
        <v>12</v>
      </c>
      <c r="AL209" s="243">
        <v>259708.08</v>
      </c>
      <c r="AM209" s="244">
        <v>952</v>
      </c>
      <c r="AN209" s="245">
        <v>61924.25</v>
      </c>
      <c r="AO209" s="244">
        <v>349</v>
      </c>
      <c r="AP209" s="246">
        <v>0</v>
      </c>
      <c r="AQ209" s="247">
        <v>0</v>
      </c>
      <c r="AR209" s="240">
        <v>239.14</v>
      </c>
      <c r="AS209" s="241">
        <v>8</v>
      </c>
      <c r="AT209" s="238">
        <v>0</v>
      </c>
      <c r="AU209" s="239">
        <v>0</v>
      </c>
      <c r="AV209" t="s">
        <v>52</v>
      </c>
      <c r="AW209" s="270"/>
      <c r="AX209" s="270"/>
      <c r="AY209" s="270"/>
      <c r="AZ209" s="270"/>
      <c r="BA209" s="270"/>
      <c r="BB209" s="270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</row>
    <row r="210" spans="1:92">
      <c r="A210" s="2" t="s">
        <v>245</v>
      </c>
      <c r="B210" s="238">
        <v>3513.6283333333336</v>
      </c>
      <c r="C210" s="239">
        <v>0</v>
      </c>
      <c r="D210" s="240">
        <v>23766.65</v>
      </c>
      <c r="E210" s="241">
        <v>90</v>
      </c>
      <c r="F210" s="240">
        <v>17505.11</v>
      </c>
      <c r="G210" s="242">
        <v>21</v>
      </c>
      <c r="H210" s="243">
        <v>133786.19</v>
      </c>
      <c r="I210" s="244">
        <v>1048</v>
      </c>
      <c r="J210" s="243">
        <v>674638.69</v>
      </c>
      <c r="K210" s="244">
        <v>1366</v>
      </c>
      <c r="L210" s="243">
        <v>180288.16</v>
      </c>
      <c r="M210" s="241">
        <v>874</v>
      </c>
      <c r="N210" s="240">
        <v>44013.87</v>
      </c>
      <c r="O210" s="242">
        <v>56</v>
      </c>
      <c r="P210" s="240">
        <v>25207.21</v>
      </c>
      <c r="Q210" s="241">
        <v>221</v>
      </c>
      <c r="R210" s="238">
        <v>0</v>
      </c>
      <c r="S210" s="239">
        <v>0</v>
      </c>
      <c r="T210" s="240">
        <v>82200.02</v>
      </c>
      <c r="U210" s="241">
        <v>323</v>
      </c>
      <c r="V210" s="240">
        <v>17233.46</v>
      </c>
      <c r="W210" s="242">
        <v>25</v>
      </c>
      <c r="X210" s="243">
        <v>227206.05</v>
      </c>
      <c r="Y210" s="241">
        <v>935</v>
      </c>
      <c r="Z210" s="238">
        <v>0</v>
      </c>
      <c r="AA210" s="239">
        <v>0</v>
      </c>
      <c r="AB210" s="238">
        <v>0</v>
      </c>
      <c r="AC210" s="239">
        <v>0</v>
      </c>
      <c r="AD210" s="243">
        <v>117681.48</v>
      </c>
      <c r="AE210" s="244">
        <v>647</v>
      </c>
      <c r="AF210" s="240">
        <v>12175.52</v>
      </c>
      <c r="AG210" s="242">
        <v>20</v>
      </c>
      <c r="AH210" s="243">
        <v>637293.71</v>
      </c>
      <c r="AI210" s="244">
        <v>2626</v>
      </c>
      <c r="AJ210" s="243">
        <v>6868.83</v>
      </c>
      <c r="AK210" s="244">
        <v>34</v>
      </c>
      <c r="AL210" s="243">
        <v>310467.74</v>
      </c>
      <c r="AM210" s="244">
        <v>1042</v>
      </c>
      <c r="AN210" s="245">
        <v>98540.02</v>
      </c>
      <c r="AO210" s="244">
        <v>584</v>
      </c>
      <c r="AP210" s="246">
        <v>0</v>
      </c>
      <c r="AQ210" s="247">
        <v>0</v>
      </c>
      <c r="AR210" s="240">
        <v>15082.06</v>
      </c>
      <c r="AS210" s="241">
        <v>161</v>
      </c>
      <c r="AT210" s="238">
        <v>780</v>
      </c>
      <c r="AU210" s="239">
        <v>5</v>
      </c>
      <c r="AV210" t="s">
        <v>189</v>
      </c>
      <c r="AW210" s="270"/>
      <c r="AX210" s="270"/>
      <c r="AY210" s="270"/>
      <c r="AZ210" s="270"/>
      <c r="BA210" s="270"/>
      <c r="BB210" s="27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</row>
    <row r="211" spans="1:92">
      <c r="A211" s="2" t="s">
        <v>513</v>
      </c>
      <c r="B211" s="238">
        <v>4546.3726666666662</v>
      </c>
      <c r="C211" s="239">
        <v>0</v>
      </c>
      <c r="D211" s="240">
        <v>86390.64</v>
      </c>
      <c r="E211" s="241">
        <v>289</v>
      </c>
      <c r="F211" s="240">
        <v>98509.84</v>
      </c>
      <c r="G211" s="242">
        <v>150</v>
      </c>
      <c r="H211" s="243">
        <v>204430.47</v>
      </c>
      <c r="I211" s="244">
        <v>1303</v>
      </c>
      <c r="J211" s="243">
        <v>1096666.03</v>
      </c>
      <c r="K211" s="244">
        <v>2188</v>
      </c>
      <c r="L211" s="243">
        <v>413225.2</v>
      </c>
      <c r="M211" s="241">
        <v>1525</v>
      </c>
      <c r="N211" s="240">
        <v>20163.400000000001</v>
      </c>
      <c r="O211" s="242">
        <v>44</v>
      </c>
      <c r="P211" s="240">
        <v>50435.44</v>
      </c>
      <c r="Q211" s="241">
        <v>308</v>
      </c>
      <c r="R211" s="238">
        <v>0</v>
      </c>
      <c r="S211" s="239">
        <v>0</v>
      </c>
      <c r="T211" s="240">
        <v>152593.89000000001</v>
      </c>
      <c r="U211" s="241">
        <v>676</v>
      </c>
      <c r="V211" s="240">
        <v>19851.09</v>
      </c>
      <c r="W211" s="242">
        <v>18</v>
      </c>
      <c r="X211" s="243">
        <v>443426.49</v>
      </c>
      <c r="Y211" s="241">
        <v>1802</v>
      </c>
      <c r="Z211" s="238">
        <v>0</v>
      </c>
      <c r="AA211" s="239">
        <v>0</v>
      </c>
      <c r="AB211" s="238">
        <v>0</v>
      </c>
      <c r="AC211" s="239">
        <v>0</v>
      </c>
      <c r="AD211" s="243">
        <v>309726.8</v>
      </c>
      <c r="AE211" s="244">
        <v>1494</v>
      </c>
      <c r="AF211" s="240">
        <v>6250.59</v>
      </c>
      <c r="AG211" s="242">
        <v>12</v>
      </c>
      <c r="AH211" s="243">
        <v>1198174.7</v>
      </c>
      <c r="AI211" s="244">
        <v>3836</v>
      </c>
      <c r="AJ211" s="243">
        <v>2988.65</v>
      </c>
      <c r="AK211" s="244">
        <v>18</v>
      </c>
      <c r="AL211" s="243">
        <v>713407.85</v>
      </c>
      <c r="AM211" s="244">
        <v>2332</v>
      </c>
      <c r="AN211" s="245">
        <v>133402.53</v>
      </c>
      <c r="AO211" s="244">
        <v>322</v>
      </c>
      <c r="AP211" s="246">
        <v>0</v>
      </c>
      <c r="AQ211" s="247">
        <v>0</v>
      </c>
      <c r="AR211" s="240">
        <v>23476.75</v>
      </c>
      <c r="AS211" s="241">
        <v>181</v>
      </c>
      <c r="AT211" s="238">
        <v>780</v>
      </c>
      <c r="AU211" s="239">
        <v>3</v>
      </c>
      <c r="AV211" t="s">
        <v>131</v>
      </c>
      <c r="AW211" s="270"/>
      <c r="AX211" s="270"/>
      <c r="AY211" s="270"/>
      <c r="AZ211" s="270"/>
      <c r="BA211" s="270"/>
      <c r="BB211" s="270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</row>
    <row r="212" spans="1:92">
      <c r="A212" s="2" t="s">
        <v>212</v>
      </c>
      <c r="B212" s="238">
        <v>1871.0903333333333</v>
      </c>
      <c r="C212" s="239">
        <v>0</v>
      </c>
      <c r="D212" s="240">
        <v>106006.36</v>
      </c>
      <c r="E212" s="241">
        <v>307</v>
      </c>
      <c r="F212" s="240">
        <v>73931.81</v>
      </c>
      <c r="G212" s="242">
        <v>91</v>
      </c>
      <c r="H212" s="243">
        <v>236931.95</v>
      </c>
      <c r="I212" s="244">
        <v>1533</v>
      </c>
      <c r="J212" s="243">
        <v>917310.39</v>
      </c>
      <c r="K212" s="244">
        <v>2069</v>
      </c>
      <c r="L212" s="243">
        <v>497526.14</v>
      </c>
      <c r="M212" s="241">
        <v>2151</v>
      </c>
      <c r="N212" s="240">
        <v>37470.35</v>
      </c>
      <c r="O212" s="242">
        <v>73</v>
      </c>
      <c r="P212" s="240">
        <v>50548.54</v>
      </c>
      <c r="Q212" s="241">
        <v>343</v>
      </c>
      <c r="R212" s="238">
        <v>0</v>
      </c>
      <c r="S212" s="239">
        <v>0</v>
      </c>
      <c r="T212" s="240">
        <v>105424.69</v>
      </c>
      <c r="U212" s="241">
        <v>531</v>
      </c>
      <c r="V212" s="240">
        <v>48217.93</v>
      </c>
      <c r="W212" s="242">
        <v>53</v>
      </c>
      <c r="X212" s="243">
        <v>429658.05</v>
      </c>
      <c r="Y212" s="241">
        <v>1801</v>
      </c>
      <c r="Z212" s="238">
        <v>0</v>
      </c>
      <c r="AA212" s="239">
        <v>0</v>
      </c>
      <c r="AB212" s="238">
        <v>0</v>
      </c>
      <c r="AC212" s="239">
        <v>0</v>
      </c>
      <c r="AD212" s="243">
        <v>382526.5</v>
      </c>
      <c r="AE212" s="244">
        <v>1700</v>
      </c>
      <c r="AF212" s="240">
        <v>1158.1500000000001</v>
      </c>
      <c r="AG212" s="242">
        <v>3</v>
      </c>
      <c r="AH212" s="243">
        <v>1290562.47</v>
      </c>
      <c r="AI212" s="244">
        <v>4365</v>
      </c>
      <c r="AJ212" s="243">
        <v>4818.3999999999996</v>
      </c>
      <c r="AK212" s="244">
        <v>23</v>
      </c>
      <c r="AL212" s="243">
        <v>913985.93</v>
      </c>
      <c r="AM212" s="244">
        <v>2803</v>
      </c>
      <c r="AN212" s="245">
        <v>51314.31</v>
      </c>
      <c r="AO212" s="244">
        <v>339</v>
      </c>
      <c r="AP212" s="246">
        <v>0</v>
      </c>
      <c r="AQ212" s="247">
        <v>0</v>
      </c>
      <c r="AR212" s="240">
        <v>26278.41</v>
      </c>
      <c r="AS212" s="241">
        <v>180</v>
      </c>
      <c r="AT212" s="238">
        <v>562.61</v>
      </c>
      <c r="AU212" s="239">
        <v>3</v>
      </c>
      <c r="AV212" t="s">
        <v>131</v>
      </c>
      <c r="AW212" s="270"/>
      <c r="AX212" s="270"/>
      <c r="AY212" s="270"/>
      <c r="AZ212" s="270"/>
      <c r="BA212" s="270"/>
      <c r="BB212" s="270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</row>
    <row r="213" spans="1:92">
      <c r="A213" s="2" t="s">
        <v>543</v>
      </c>
      <c r="B213" s="238">
        <v>64009.791333333342</v>
      </c>
      <c r="C213" s="239">
        <v>0</v>
      </c>
      <c r="D213" s="240">
        <v>55737.62</v>
      </c>
      <c r="E213" s="241">
        <v>186</v>
      </c>
      <c r="F213" s="240">
        <v>40026.03</v>
      </c>
      <c r="G213" s="242">
        <v>59</v>
      </c>
      <c r="H213" s="243">
        <v>272557.49</v>
      </c>
      <c r="I213" s="244">
        <v>2026</v>
      </c>
      <c r="J213" s="243">
        <v>1579731.2</v>
      </c>
      <c r="K213" s="244">
        <v>3228</v>
      </c>
      <c r="L213" s="243">
        <v>596340.81999999995</v>
      </c>
      <c r="M213" s="241">
        <v>2518</v>
      </c>
      <c r="N213" s="240">
        <v>104916.74</v>
      </c>
      <c r="O213" s="242">
        <v>200</v>
      </c>
      <c r="P213" s="240">
        <v>26647.71</v>
      </c>
      <c r="Q213" s="241">
        <v>166</v>
      </c>
      <c r="R213" s="238">
        <v>0</v>
      </c>
      <c r="S213" s="239">
        <v>0</v>
      </c>
      <c r="T213" s="240">
        <v>89036.84</v>
      </c>
      <c r="U213" s="241">
        <v>324</v>
      </c>
      <c r="V213" s="240">
        <v>20661.59</v>
      </c>
      <c r="W213" s="242">
        <v>34</v>
      </c>
      <c r="X213" s="243">
        <v>492344.63</v>
      </c>
      <c r="Y213" s="241">
        <v>2084</v>
      </c>
      <c r="Z213" s="238">
        <v>0</v>
      </c>
      <c r="AA213" s="239">
        <v>0</v>
      </c>
      <c r="AB213" s="238">
        <v>0</v>
      </c>
      <c r="AC213" s="239">
        <v>0</v>
      </c>
      <c r="AD213" s="243">
        <v>346643.02</v>
      </c>
      <c r="AE213" s="244">
        <v>1681</v>
      </c>
      <c r="AF213" s="240">
        <v>344.19</v>
      </c>
      <c r="AG213" s="242">
        <v>1</v>
      </c>
      <c r="AH213" s="243">
        <v>1494214.76</v>
      </c>
      <c r="AI213" s="244">
        <v>4946</v>
      </c>
      <c r="AJ213" s="243">
        <v>348785.87</v>
      </c>
      <c r="AK213" s="244">
        <v>1267</v>
      </c>
      <c r="AL213" s="243">
        <v>983278.28</v>
      </c>
      <c r="AM213" s="244">
        <v>3017</v>
      </c>
      <c r="AN213" s="245">
        <v>1571507.87</v>
      </c>
      <c r="AO213" s="244">
        <v>2369</v>
      </c>
      <c r="AP213" s="246">
        <v>0</v>
      </c>
      <c r="AQ213" s="247">
        <v>0</v>
      </c>
      <c r="AR213" s="240">
        <v>10546.58</v>
      </c>
      <c r="AS213" s="241">
        <v>114</v>
      </c>
      <c r="AT213" s="238">
        <v>1773.82</v>
      </c>
      <c r="AU213" s="239">
        <v>38</v>
      </c>
      <c r="AV213" t="s">
        <v>52</v>
      </c>
      <c r="AW213" s="270"/>
      <c r="AX213" s="270"/>
      <c r="AY213" s="270"/>
      <c r="AZ213" s="270"/>
      <c r="BA213" s="270"/>
      <c r="BB213" s="270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</row>
    <row r="214" spans="1:92">
      <c r="A214" s="2" t="s">
        <v>341</v>
      </c>
      <c r="B214" s="238">
        <v>130.24666666666667</v>
      </c>
      <c r="C214" s="239">
        <v>0</v>
      </c>
      <c r="D214" s="240">
        <v>23986.54</v>
      </c>
      <c r="E214" s="241">
        <v>93</v>
      </c>
      <c r="F214" s="240">
        <v>50978.15</v>
      </c>
      <c r="G214" s="242">
        <v>55</v>
      </c>
      <c r="H214" s="243">
        <v>56302.14</v>
      </c>
      <c r="I214" s="244">
        <v>526</v>
      </c>
      <c r="J214" s="243">
        <v>326798.21999999997</v>
      </c>
      <c r="K214" s="244">
        <v>754</v>
      </c>
      <c r="L214" s="243">
        <v>67083.070000000007</v>
      </c>
      <c r="M214" s="241">
        <v>371</v>
      </c>
      <c r="N214" s="240">
        <v>2309.5500000000002</v>
      </c>
      <c r="O214" s="242">
        <v>17</v>
      </c>
      <c r="P214" s="240">
        <v>7046.12</v>
      </c>
      <c r="Q214" s="241">
        <v>51</v>
      </c>
      <c r="R214" s="238">
        <v>0</v>
      </c>
      <c r="S214" s="239">
        <v>0</v>
      </c>
      <c r="T214" s="240">
        <v>17102.310000000001</v>
      </c>
      <c r="U214" s="241">
        <v>101</v>
      </c>
      <c r="V214" s="240">
        <v>24452.19</v>
      </c>
      <c r="W214" s="242">
        <v>28</v>
      </c>
      <c r="X214" s="243">
        <v>73051.19</v>
      </c>
      <c r="Y214" s="241">
        <v>409</v>
      </c>
      <c r="Z214" s="238">
        <v>0</v>
      </c>
      <c r="AA214" s="239">
        <v>0</v>
      </c>
      <c r="AB214" s="238">
        <v>0</v>
      </c>
      <c r="AC214" s="239">
        <v>0</v>
      </c>
      <c r="AD214" s="243">
        <v>55333.88</v>
      </c>
      <c r="AE214" s="244">
        <v>359</v>
      </c>
      <c r="AF214" s="240">
        <v>0</v>
      </c>
      <c r="AG214" s="242">
        <v>0</v>
      </c>
      <c r="AH214" s="243">
        <v>264730.17</v>
      </c>
      <c r="AI214" s="244">
        <v>1287</v>
      </c>
      <c r="AJ214" s="243">
        <v>258</v>
      </c>
      <c r="AK214" s="244">
        <v>2</v>
      </c>
      <c r="AL214" s="243">
        <v>172473.78</v>
      </c>
      <c r="AM214" s="244">
        <v>660</v>
      </c>
      <c r="AN214" s="245">
        <v>3649.4</v>
      </c>
      <c r="AO214" s="244">
        <v>16</v>
      </c>
      <c r="AP214" s="246">
        <v>0</v>
      </c>
      <c r="AQ214" s="247">
        <v>0</v>
      </c>
      <c r="AR214" s="240">
        <v>1900.89</v>
      </c>
      <c r="AS214" s="241">
        <v>19</v>
      </c>
      <c r="AT214" s="238">
        <v>0</v>
      </c>
      <c r="AU214" s="239">
        <v>0</v>
      </c>
      <c r="AV214" t="s">
        <v>52</v>
      </c>
      <c r="AW214" s="270"/>
      <c r="AX214" s="270"/>
      <c r="AY214" s="270"/>
      <c r="AZ214" s="270"/>
      <c r="BA214" s="270"/>
      <c r="BB214" s="270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</row>
    <row r="215" spans="1:92">
      <c r="A215" s="2" t="s">
        <v>609</v>
      </c>
      <c r="B215" s="238">
        <v>149.61266666666668</v>
      </c>
      <c r="C215" s="239">
        <v>0</v>
      </c>
      <c r="D215" s="240">
        <v>28896.44</v>
      </c>
      <c r="E215" s="241">
        <v>103</v>
      </c>
      <c r="F215" s="240">
        <v>34182.61</v>
      </c>
      <c r="G215" s="242">
        <v>52</v>
      </c>
      <c r="H215" s="243">
        <v>67249.759999999995</v>
      </c>
      <c r="I215" s="244">
        <v>443</v>
      </c>
      <c r="J215" s="243">
        <v>307272.96000000002</v>
      </c>
      <c r="K215" s="244">
        <v>722</v>
      </c>
      <c r="L215" s="243">
        <v>92021.35</v>
      </c>
      <c r="M215" s="241">
        <v>429</v>
      </c>
      <c r="N215" s="240">
        <v>5893.9</v>
      </c>
      <c r="O215" s="242">
        <v>7</v>
      </c>
      <c r="P215" s="240">
        <v>4858.66</v>
      </c>
      <c r="Q215" s="241">
        <v>31</v>
      </c>
      <c r="R215" s="238">
        <v>0</v>
      </c>
      <c r="S215" s="239">
        <v>0</v>
      </c>
      <c r="T215" s="240">
        <v>28288.14</v>
      </c>
      <c r="U215" s="241">
        <v>115</v>
      </c>
      <c r="V215" s="240">
        <v>19088.240000000002</v>
      </c>
      <c r="W215" s="242">
        <v>27</v>
      </c>
      <c r="X215" s="243">
        <v>147267.03</v>
      </c>
      <c r="Y215" s="241">
        <v>613</v>
      </c>
      <c r="Z215" s="238">
        <v>0</v>
      </c>
      <c r="AA215" s="239">
        <v>0</v>
      </c>
      <c r="AB215" s="238">
        <v>0</v>
      </c>
      <c r="AC215" s="239">
        <v>0</v>
      </c>
      <c r="AD215" s="243">
        <v>72650.149999999994</v>
      </c>
      <c r="AE215" s="244">
        <v>430</v>
      </c>
      <c r="AF215" s="240">
        <v>0</v>
      </c>
      <c r="AG215" s="242">
        <v>0</v>
      </c>
      <c r="AH215" s="243">
        <v>333949.45</v>
      </c>
      <c r="AI215" s="244">
        <v>1323</v>
      </c>
      <c r="AJ215" s="243">
        <v>0</v>
      </c>
      <c r="AK215" s="244">
        <v>0</v>
      </c>
      <c r="AL215" s="243">
        <v>255663.78</v>
      </c>
      <c r="AM215" s="244">
        <v>903</v>
      </c>
      <c r="AN215" s="245">
        <v>4488.38</v>
      </c>
      <c r="AO215" s="244">
        <v>27</v>
      </c>
      <c r="AP215" s="246">
        <v>0</v>
      </c>
      <c r="AQ215" s="247">
        <v>0</v>
      </c>
      <c r="AR215" s="240">
        <v>2449.5700000000002</v>
      </c>
      <c r="AS215" s="241">
        <v>27</v>
      </c>
      <c r="AT215" s="238">
        <v>0</v>
      </c>
      <c r="AU215" s="239">
        <v>0</v>
      </c>
      <c r="AV215" t="s">
        <v>52</v>
      </c>
      <c r="AW215" s="270"/>
      <c r="AX215" s="270"/>
      <c r="AY215" s="270"/>
      <c r="AZ215" s="270"/>
      <c r="BA215" s="270"/>
      <c r="BB215" s="270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</row>
    <row r="216" spans="1:92">
      <c r="A216" s="2" t="s">
        <v>545</v>
      </c>
      <c r="B216" s="238">
        <v>70341.258666666661</v>
      </c>
      <c r="C216" s="239">
        <v>0</v>
      </c>
      <c r="D216" s="240">
        <v>116770.53</v>
      </c>
      <c r="E216" s="241">
        <v>429</v>
      </c>
      <c r="F216" s="240">
        <v>85090.27</v>
      </c>
      <c r="G216" s="242">
        <v>123</v>
      </c>
      <c r="H216" s="243">
        <v>716538.3</v>
      </c>
      <c r="I216" s="244">
        <v>4318</v>
      </c>
      <c r="J216" s="243">
        <v>2627284.66</v>
      </c>
      <c r="K216" s="244">
        <v>5278</v>
      </c>
      <c r="L216" s="243">
        <v>1038009.42</v>
      </c>
      <c r="M216" s="241">
        <v>4090</v>
      </c>
      <c r="N216" s="240">
        <v>144061.53</v>
      </c>
      <c r="O216" s="242">
        <v>312</v>
      </c>
      <c r="P216" s="240">
        <v>78656.55</v>
      </c>
      <c r="Q216" s="241">
        <v>440</v>
      </c>
      <c r="R216" s="238">
        <v>0</v>
      </c>
      <c r="S216" s="239">
        <v>0</v>
      </c>
      <c r="T216" s="240">
        <v>225308.54</v>
      </c>
      <c r="U216" s="241">
        <v>928</v>
      </c>
      <c r="V216" s="240">
        <v>54357.85</v>
      </c>
      <c r="W216" s="242">
        <v>65</v>
      </c>
      <c r="X216" s="243">
        <v>804435.09</v>
      </c>
      <c r="Y216" s="241">
        <v>3284</v>
      </c>
      <c r="Z216" s="238">
        <v>0</v>
      </c>
      <c r="AA216" s="239">
        <v>0</v>
      </c>
      <c r="AB216" s="238">
        <v>0</v>
      </c>
      <c r="AC216" s="239">
        <v>0</v>
      </c>
      <c r="AD216" s="243">
        <v>586209.52</v>
      </c>
      <c r="AE216" s="244">
        <v>2955</v>
      </c>
      <c r="AF216" s="240">
        <v>46223.22</v>
      </c>
      <c r="AG216" s="242">
        <v>95</v>
      </c>
      <c r="AH216" s="243">
        <v>2909927.51</v>
      </c>
      <c r="AI216" s="244">
        <v>8963</v>
      </c>
      <c r="AJ216" s="243">
        <v>340298.99</v>
      </c>
      <c r="AK216" s="244">
        <v>1638</v>
      </c>
      <c r="AL216" s="243">
        <v>1407200.56</v>
      </c>
      <c r="AM216" s="244">
        <v>4306</v>
      </c>
      <c r="AN216" s="245">
        <v>1769938.77</v>
      </c>
      <c r="AO216" s="244">
        <v>3049</v>
      </c>
      <c r="AP216" s="246">
        <v>198.13</v>
      </c>
      <c r="AQ216" s="247">
        <v>1</v>
      </c>
      <c r="AR216" s="240">
        <v>50121.27</v>
      </c>
      <c r="AS216" s="241">
        <v>394</v>
      </c>
      <c r="AT216" s="238">
        <v>3703.2</v>
      </c>
      <c r="AU216" s="239">
        <v>102</v>
      </c>
      <c r="AV216" t="s">
        <v>52</v>
      </c>
      <c r="AW216" s="270"/>
      <c r="AX216" s="270"/>
      <c r="AY216" s="270"/>
      <c r="AZ216" s="270"/>
      <c r="BA216" s="270"/>
      <c r="BB216" s="270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</row>
    <row r="217" spans="1:92">
      <c r="A217" s="2" t="s">
        <v>536</v>
      </c>
      <c r="B217" s="238">
        <v>6535.7380000000003</v>
      </c>
      <c r="C217" s="239">
        <v>0</v>
      </c>
      <c r="D217" s="240">
        <v>76495.039999999994</v>
      </c>
      <c r="E217" s="241">
        <v>217</v>
      </c>
      <c r="F217" s="240">
        <v>55459.06</v>
      </c>
      <c r="G217" s="242">
        <v>81</v>
      </c>
      <c r="H217" s="243">
        <v>244151.55</v>
      </c>
      <c r="I217" s="244">
        <v>1612</v>
      </c>
      <c r="J217" s="243">
        <v>1123162.1200000001</v>
      </c>
      <c r="K217" s="244">
        <v>2099</v>
      </c>
      <c r="L217" s="243">
        <v>344190.14</v>
      </c>
      <c r="M217" s="241">
        <v>1449</v>
      </c>
      <c r="N217" s="240">
        <v>63424.12</v>
      </c>
      <c r="O217" s="242">
        <v>70</v>
      </c>
      <c r="P217" s="240">
        <v>88482.61</v>
      </c>
      <c r="Q217" s="241">
        <v>515</v>
      </c>
      <c r="R217" s="238">
        <v>0</v>
      </c>
      <c r="S217" s="239">
        <v>0</v>
      </c>
      <c r="T217" s="240">
        <v>198371.25</v>
      </c>
      <c r="U217" s="241">
        <v>661</v>
      </c>
      <c r="V217" s="240">
        <v>30401.73</v>
      </c>
      <c r="W217" s="242">
        <v>28</v>
      </c>
      <c r="X217" s="243">
        <v>464828.02</v>
      </c>
      <c r="Y217" s="241">
        <v>1852</v>
      </c>
      <c r="Z217" s="238">
        <v>0</v>
      </c>
      <c r="AA217" s="239">
        <v>0</v>
      </c>
      <c r="AB217" s="238">
        <v>0</v>
      </c>
      <c r="AC217" s="239">
        <v>0</v>
      </c>
      <c r="AD217" s="243">
        <v>256210.87</v>
      </c>
      <c r="AE217" s="244">
        <v>1214</v>
      </c>
      <c r="AF217" s="240">
        <v>23494.32</v>
      </c>
      <c r="AG217" s="242">
        <v>45</v>
      </c>
      <c r="AH217" s="243">
        <v>1296445.7</v>
      </c>
      <c r="AI217" s="244">
        <v>4128</v>
      </c>
      <c r="AJ217" s="243">
        <v>21709.22</v>
      </c>
      <c r="AK217" s="244">
        <v>40</v>
      </c>
      <c r="AL217" s="243">
        <v>758896.02</v>
      </c>
      <c r="AM217" s="244">
        <v>2143</v>
      </c>
      <c r="AN217" s="245">
        <v>174362.92</v>
      </c>
      <c r="AO217" s="244">
        <v>587</v>
      </c>
      <c r="AP217" s="246">
        <v>0</v>
      </c>
      <c r="AQ217" s="247">
        <v>0</v>
      </c>
      <c r="AR217" s="240">
        <v>43899.5</v>
      </c>
      <c r="AS217" s="241">
        <v>279</v>
      </c>
      <c r="AT217" s="238">
        <v>1154.5899999999999</v>
      </c>
      <c r="AU217" s="239">
        <v>59</v>
      </c>
      <c r="AV217" t="s">
        <v>159</v>
      </c>
      <c r="AW217" s="270"/>
      <c r="AX217" s="270"/>
      <c r="AY217" s="270"/>
      <c r="AZ217" s="270"/>
      <c r="BA217" s="270"/>
      <c r="BB217" s="270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</row>
    <row r="218" spans="1:92">
      <c r="A218" s="2" t="s">
        <v>438</v>
      </c>
      <c r="B218" s="238">
        <v>2615.2323333333334</v>
      </c>
      <c r="C218" s="239">
        <v>0</v>
      </c>
      <c r="D218" s="240">
        <v>7081.73</v>
      </c>
      <c r="E218" s="241">
        <v>36</v>
      </c>
      <c r="F218" s="240">
        <v>5895.63</v>
      </c>
      <c r="G218" s="242">
        <v>9</v>
      </c>
      <c r="H218" s="243">
        <v>72538.759999999995</v>
      </c>
      <c r="I218" s="244">
        <v>674</v>
      </c>
      <c r="J218" s="243">
        <v>515277.7</v>
      </c>
      <c r="K218" s="244">
        <v>1130</v>
      </c>
      <c r="L218" s="243">
        <v>122840.46</v>
      </c>
      <c r="M218" s="241">
        <v>584</v>
      </c>
      <c r="N218" s="240">
        <v>40420.36</v>
      </c>
      <c r="O218" s="242">
        <v>110</v>
      </c>
      <c r="P218" s="240">
        <v>3716.54</v>
      </c>
      <c r="Q218" s="241">
        <v>22</v>
      </c>
      <c r="R218" s="238">
        <v>0</v>
      </c>
      <c r="S218" s="239">
        <v>0</v>
      </c>
      <c r="T218" s="240">
        <v>14303.03</v>
      </c>
      <c r="U218" s="241">
        <v>90</v>
      </c>
      <c r="V218" s="240">
        <v>2572.56</v>
      </c>
      <c r="W218" s="242">
        <v>5</v>
      </c>
      <c r="X218" s="243">
        <v>121024.74</v>
      </c>
      <c r="Y218" s="241">
        <v>645</v>
      </c>
      <c r="Z218" s="238">
        <v>0</v>
      </c>
      <c r="AA218" s="239">
        <v>0</v>
      </c>
      <c r="AB218" s="238">
        <v>0</v>
      </c>
      <c r="AC218" s="239">
        <v>0</v>
      </c>
      <c r="AD218" s="243">
        <v>62920.83</v>
      </c>
      <c r="AE218" s="244">
        <v>412</v>
      </c>
      <c r="AF218" s="240">
        <v>2231.63</v>
      </c>
      <c r="AG218" s="242">
        <v>3</v>
      </c>
      <c r="AH218" s="243">
        <v>301016.27</v>
      </c>
      <c r="AI218" s="244">
        <v>1755</v>
      </c>
      <c r="AJ218" s="243">
        <v>0</v>
      </c>
      <c r="AK218" s="244">
        <v>0</v>
      </c>
      <c r="AL218" s="243">
        <v>177081.37</v>
      </c>
      <c r="AM218" s="244">
        <v>832</v>
      </c>
      <c r="AN218" s="245">
        <v>78456.97</v>
      </c>
      <c r="AO218" s="244">
        <v>411</v>
      </c>
      <c r="AP218" s="246">
        <v>0</v>
      </c>
      <c r="AQ218" s="247">
        <v>0</v>
      </c>
      <c r="AR218" s="240">
        <v>1273.6500000000001</v>
      </c>
      <c r="AS218" s="241">
        <v>23</v>
      </c>
      <c r="AT218" s="238">
        <v>0</v>
      </c>
      <c r="AU218" s="239">
        <v>0</v>
      </c>
      <c r="AV218" t="s">
        <v>52</v>
      </c>
      <c r="AW218" s="270"/>
      <c r="AX218" s="270"/>
      <c r="AY218" s="270"/>
      <c r="AZ218" s="270"/>
      <c r="BA218" s="270"/>
      <c r="BB218" s="270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</row>
    <row r="219" spans="1:92">
      <c r="A219" s="2" t="s">
        <v>324</v>
      </c>
      <c r="B219" s="238">
        <v>6580.3746666666666</v>
      </c>
      <c r="C219" s="239">
        <v>0</v>
      </c>
      <c r="D219" s="240">
        <v>56237.14</v>
      </c>
      <c r="E219" s="241">
        <v>211</v>
      </c>
      <c r="F219" s="240">
        <v>21351.13</v>
      </c>
      <c r="G219" s="242">
        <v>30</v>
      </c>
      <c r="H219" s="243">
        <v>189145.84</v>
      </c>
      <c r="I219" s="244">
        <v>1429</v>
      </c>
      <c r="J219" s="243">
        <v>948366.86</v>
      </c>
      <c r="K219" s="244">
        <v>1424</v>
      </c>
      <c r="L219" s="243">
        <v>177920.79</v>
      </c>
      <c r="M219" s="241">
        <v>1026</v>
      </c>
      <c r="N219" s="240">
        <v>17853.8</v>
      </c>
      <c r="O219" s="242">
        <v>104</v>
      </c>
      <c r="P219" s="240">
        <v>97001.61</v>
      </c>
      <c r="Q219" s="241">
        <v>578</v>
      </c>
      <c r="R219" s="238">
        <v>0</v>
      </c>
      <c r="S219" s="239">
        <v>0</v>
      </c>
      <c r="T219" s="240">
        <v>141786.81</v>
      </c>
      <c r="U219" s="241">
        <v>650</v>
      </c>
      <c r="V219" s="240">
        <v>57986.64</v>
      </c>
      <c r="W219" s="242">
        <v>85</v>
      </c>
      <c r="X219" s="243">
        <v>386806.23</v>
      </c>
      <c r="Y219" s="241">
        <v>1731</v>
      </c>
      <c r="Z219" s="238">
        <v>0</v>
      </c>
      <c r="AA219" s="239">
        <v>0</v>
      </c>
      <c r="AB219" s="238">
        <v>30</v>
      </c>
      <c r="AC219" s="239">
        <v>1</v>
      </c>
      <c r="AD219" s="243">
        <v>181468.43</v>
      </c>
      <c r="AE219" s="244">
        <v>1155</v>
      </c>
      <c r="AF219" s="240">
        <v>30673.03</v>
      </c>
      <c r="AG219" s="242">
        <v>66</v>
      </c>
      <c r="AH219" s="243">
        <v>900074.13</v>
      </c>
      <c r="AI219" s="244">
        <v>3629</v>
      </c>
      <c r="AJ219" s="243">
        <v>17418.63</v>
      </c>
      <c r="AK219" s="244">
        <v>27</v>
      </c>
      <c r="AL219" s="243">
        <v>551877.23</v>
      </c>
      <c r="AM219" s="244">
        <v>1998</v>
      </c>
      <c r="AN219" s="245">
        <v>179992.61</v>
      </c>
      <c r="AO219" s="244">
        <v>356</v>
      </c>
      <c r="AP219" s="246">
        <v>0</v>
      </c>
      <c r="AQ219" s="247">
        <v>0</v>
      </c>
      <c r="AR219" s="240">
        <v>35777.300000000003</v>
      </c>
      <c r="AS219" s="241">
        <v>309</v>
      </c>
      <c r="AT219" s="238">
        <v>1040</v>
      </c>
      <c r="AU219" s="239">
        <v>4</v>
      </c>
      <c r="AV219" t="s">
        <v>389</v>
      </c>
      <c r="AW219" s="270"/>
      <c r="AX219" s="270"/>
      <c r="AY219" s="270"/>
      <c r="AZ219" s="270"/>
      <c r="BA219" s="270"/>
      <c r="BB219" s="270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</row>
    <row r="220" spans="1:92">
      <c r="A220" s="2" t="s">
        <v>141</v>
      </c>
      <c r="B220" s="238">
        <v>5070.4009999999998</v>
      </c>
      <c r="C220" s="239">
        <v>0</v>
      </c>
      <c r="D220" s="240">
        <v>35955.42</v>
      </c>
      <c r="E220" s="241">
        <v>115</v>
      </c>
      <c r="F220" s="240">
        <v>22246.5</v>
      </c>
      <c r="G220" s="242">
        <v>33</v>
      </c>
      <c r="H220" s="243">
        <v>77837.259999999995</v>
      </c>
      <c r="I220" s="244">
        <v>609</v>
      </c>
      <c r="J220" s="243">
        <v>418950.85</v>
      </c>
      <c r="K220" s="244">
        <v>701</v>
      </c>
      <c r="L220" s="243">
        <v>90862.89</v>
      </c>
      <c r="M220" s="241">
        <v>466</v>
      </c>
      <c r="N220" s="240">
        <v>26253</v>
      </c>
      <c r="O220" s="242">
        <v>25</v>
      </c>
      <c r="P220" s="240">
        <v>21700.45</v>
      </c>
      <c r="Q220" s="241">
        <v>101</v>
      </c>
      <c r="R220" s="238">
        <v>0</v>
      </c>
      <c r="S220" s="239">
        <v>0</v>
      </c>
      <c r="T220" s="240">
        <v>34001.46</v>
      </c>
      <c r="U220" s="241">
        <v>142</v>
      </c>
      <c r="V220" s="240">
        <v>11133.4</v>
      </c>
      <c r="W220" s="242">
        <v>11</v>
      </c>
      <c r="X220" s="243">
        <v>125256.29</v>
      </c>
      <c r="Y220" s="241">
        <v>594</v>
      </c>
      <c r="Z220" s="238">
        <v>0</v>
      </c>
      <c r="AA220" s="239">
        <v>0</v>
      </c>
      <c r="AB220" s="238">
        <v>0</v>
      </c>
      <c r="AC220" s="239">
        <v>0</v>
      </c>
      <c r="AD220" s="243">
        <v>75002.19</v>
      </c>
      <c r="AE220" s="244">
        <v>400</v>
      </c>
      <c r="AF220" s="240">
        <v>18956.63</v>
      </c>
      <c r="AG220" s="242">
        <v>34</v>
      </c>
      <c r="AH220" s="243">
        <v>430718.31</v>
      </c>
      <c r="AI220" s="244">
        <v>1575</v>
      </c>
      <c r="AJ220" s="243">
        <v>98031.17</v>
      </c>
      <c r="AK220" s="244">
        <v>277</v>
      </c>
      <c r="AL220" s="243">
        <v>300154.07</v>
      </c>
      <c r="AM220" s="244">
        <v>937</v>
      </c>
      <c r="AN220" s="245">
        <v>54080.86</v>
      </c>
      <c r="AO220" s="244">
        <v>72</v>
      </c>
      <c r="AP220" s="246">
        <v>0</v>
      </c>
      <c r="AQ220" s="247">
        <v>0</v>
      </c>
      <c r="AR220" s="240">
        <v>4123.55</v>
      </c>
      <c r="AS220" s="241">
        <v>45</v>
      </c>
      <c r="AT220" s="238">
        <v>0</v>
      </c>
      <c r="AU220" s="239">
        <v>0</v>
      </c>
      <c r="AV220" t="s">
        <v>18</v>
      </c>
      <c r="AW220" s="270"/>
      <c r="AX220" s="270"/>
      <c r="AY220" s="270"/>
      <c r="AZ220" s="270"/>
      <c r="BA220" s="270"/>
      <c r="BB220" s="27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</row>
    <row r="221" spans="1:92">
      <c r="A221" s="2" t="s">
        <v>139</v>
      </c>
      <c r="B221" s="238">
        <v>18.058333333333334</v>
      </c>
      <c r="C221" s="239">
        <v>0</v>
      </c>
      <c r="D221" s="240">
        <v>16611.39</v>
      </c>
      <c r="E221" s="241">
        <v>56</v>
      </c>
      <c r="F221" s="240">
        <v>9204.33</v>
      </c>
      <c r="G221" s="242">
        <v>14</v>
      </c>
      <c r="H221" s="243">
        <v>54946.25</v>
      </c>
      <c r="I221" s="244">
        <v>368</v>
      </c>
      <c r="J221" s="243">
        <v>475827.08</v>
      </c>
      <c r="K221" s="244">
        <v>539</v>
      </c>
      <c r="L221" s="243">
        <v>92246.19</v>
      </c>
      <c r="M221" s="241">
        <v>249</v>
      </c>
      <c r="N221" s="240">
        <v>4816.8100000000004</v>
      </c>
      <c r="O221" s="242">
        <v>10</v>
      </c>
      <c r="P221" s="240">
        <v>5752.03</v>
      </c>
      <c r="Q221" s="241">
        <v>30</v>
      </c>
      <c r="R221" s="238">
        <v>0</v>
      </c>
      <c r="S221" s="239">
        <v>0</v>
      </c>
      <c r="T221" s="240">
        <v>3484.55</v>
      </c>
      <c r="U221" s="241">
        <v>27</v>
      </c>
      <c r="V221" s="240">
        <v>1195.44</v>
      </c>
      <c r="W221" s="242">
        <v>1</v>
      </c>
      <c r="X221" s="243">
        <v>147845.48000000001</v>
      </c>
      <c r="Y221" s="241">
        <v>517</v>
      </c>
      <c r="Z221" s="238">
        <v>0</v>
      </c>
      <c r="AA221" s="239">
        <v>0</v>
      </c>
      <c r="AB221" s="238">
        <v>0</v>
      </c>
      <c r="AC221" s="239">
        <v>0</v>
      </c>
      <c r="AD221" s="243">
        <v>54973.3</v>
      </c>
      <c r="AE221" s="244">
        <v>285</v>
      </c>
      <c r="AF221" s="240">
        <v>965.59</v>
      </c>
      <c r="AG221" s="242">
        <v>2</v>
      </c>
      <c r="AH221" s="243">
        <v>230223.66</v>
      </c>
      <c r="AI221" s="244">
        <v>860</v>
      </c>
      <c r="AJ221" s="243">
        <v>0</v>
      </c>
      <c r="AK221" s="244">
        <v>0</v>
      </c>
      <c r="AL221" s="243">
        <v>186087.89</v>
      </c>
      <c r="AM221" s="244">
        <v>622</v>
      </c>
      <c r="AN221" s="245">
        <v>541.75</v>
      </c>
      <c r="AO221" s="244">
        <v>3</v>
      </c>
      <c r="AP221" s="246">
        <v>0</v>
      </c>
      <c r="AQ221" s="247">
        <v>0</v>
      </c>
      <c r="AR221" s="240">
        <v>588.9</v>
      </c>
      <c r="AS221" s="241">
        <v>8</v>
      </c>
      <c r="AT221" s="238">
        <v>0</v>
      </c>
      <c r="AU221" s="239">
        <v>0</v>
      </c>
      <c r="AV221" t="s">
        <v>52</v>
      </c>
      <c r="AW221" s="270"/>
      <c r="AX221" s="270"/>
      <c r="AY221" s="270"/>
      <c r="AZ221" s="270"/>
      <c r="BA221" s="270"/>
      <c r="BB221" s="270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</row>
    <row r="222" spans="1:92">
      <c r="A222" s="2" t="s">
        <v>365</v>
      </c>
      <c r="B222" s="238">
        <v>93</v>
      </c>
      <c r="C222" s="239">
        <v>0</v>
      </c>
      <c r="D222" s="240">
        <v>28396.49</v>
      </c>
      <c r="E222" s="241">
        <v>99</v>
      </c>
      <c r="F222" s="240">
        <v>33275.17</v>
      </c>
      <c r="G222" s="242">
        <v>47</v>
      </c>
      <c r="H222" s="243">
        <v>134703.34</v>
      </c>
      <c r="I222" s="244">
        <v>977</v>
      </c>
      <c r="J222" s="243">
        <v>380968.67</v>
      </c>
      <c r="K222" s="244">
        <v>926</v>
      </c>
      <c r="L222" s="243">
        <v>150454.64000000001</v>
      </c>
      <c r="M222" s="241">
        <v>770</v>
      </c>
      <c r="N222" s="240">
        <v>11702.05</v>
      </c>
      <c r="O222" s="242">
        <v>24</v>
      </c>
      <c r="P222" s="240">
        <v>22935.66</v>
      </c>
      <c r="Q222" s="241">
        <v>159</v>
      </c>
      <c r="R222" s="238">
        <v>0</v>
      </c>
      <c r="S222" s="239">
        <v>0</v>
      </c>
      <c r="T222" s="240">
        <v>89913.919999999998</v>
      </c>
      <c r="U222" s="241">
        <v>401</v>
      </c>
      <c r="V222" s="240">
        <v>10351.06</v>
      </c>
      <c r="W222" s="242">
        <v>11</v>
      </c>
      <c r="X222" s="243">
        <v>170749.92</v>
      </c>
      <c r="Y222" s="241">
        <v>775</v>
      </c>
      <c r="Z222" s="238">
        <v>0</v>
      </c>
      <c r="AA222" s="239">
        <v>0</v>
      </c>
      <c r="AB222" s="238">
        <v>0</v>
      </c>
      <c r="AC222" s="239">
        <v>0</v>
      </c>
      <c r="AD222" s="243">
        <v>115413.17</v>
      </c>
      <c r="AE222" s="244">
        <v>616</v>
      </c>
      <c r="AF222" s="240">
        <v>3730.24</v>
      </c>
      <c r="AG222" s="242">
        <v>7</v>
      </c>
      <c r="AH222" s="243">
        <v>615688.84</v>
      </c>
      <c r="AI222" s="244">
        <v>2284</v>
      </c>
      <c r="AJ222" s="243">
        <v>0</v>
      </c>
      <c r="AK222" s="244">
        <v>0</v>
      </c>
      <c r="AL222" s="243">
        <v>326149.18</v>
      </c>
      <c r="AM222" s="244">
        <v>1198</v>
      </c>
      <c r="AN222" s="245">
        <v>2790</v>
      </c>
      <c r="AO222" s="244">
        <v>16</v>
      </c>
      <c r="AP222" s="246">
        <v>0</v>
      </c>
      <c r="AQ222" s="247">
        <v>0</v>
      </c>
      <c r="AR222" s="240">
        <v>9483.7199999999993</v>
      </c>
      <c r="AS222" s="241">
        <v>97</v>
      </c>
      <c r="AT222" s="238">
        <v>0</v>
      </c>
      <c r="AU222" s="239">
        <v>0</v>
      </c>
      <c r="AV222" t="s">
        <v>159</v>
      </c>
      <c r="AW222" s="270"/>
      <c r="AX222" s="270"/>
      <c r="AY222" s="270"/>
      <c r="AZ222" s="270"/>
      <c r="BA222" s="270"/>
      <c r="BB222" s="270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</row>
    <row r="223" spans="1:92">
      <c r="A223" s="2" t="s">
        <v>271</v>
      </c>
      <c r="B223" s="238">
        <v>896.78166666666664</v>
      </c>
      <c r="C223" s="239">
        <v>0</v>
      </c>
      <c r="D223" s="240">
        <v>8036.6</v>
      </c>
      <c r="E223" s="241">
        <v>50</v>
      </c>
      <c r="F223" s="240">
        <v>7869.55</v>
      </c>
      <c r="G223" s="242">
        <v>15</v>
      </c>
      <c r="H223" s="243">
        <v>88062.84</v>
      </c>
      <c r="I223" s="244">
        <v>968</v>
      </c>
      <c r="J223" s="243">
        <v>835447</v>
      </c>
      <c r="K223" s="244">
        <v>1946</v>
      </c>
      <c r="L223" s="243">
        <v>137195.23000000001</v>
      </c>
      <c r="M223" s="241">
        <v>495</v>
      </c>
      <c r="N223" s="240">
        <v>53964.63</v>
      </c>
      <c r="O223" s="242">
        <v>129</v>
      </c>
      <c r="P223" s="240">
        <v>1491.67</v>
      </c>
      <c r="Q223" s="241">
        <v>12</v>
      </c>
      <c r="R223" s="238">
        <v>0</v>
      </c>
      <c r="S223" s="239">
        <v>0</v>
      </c>
      <c r="T223" s="240">
        <v>25012.82</v>
      </c>
      <c r="U223" s="241">
        <v>120</v>
      </c>
      <c r="V223" s="240">
        <v>8250.23</v>
      </c>
      <c r="W223" s="242">
        <v>11</v>
      </c>
      <c r="X223" s="243">
        <v>167802.6</v>
      </c>
      <c r="Y223" s="241">
        <v>917</v>
      </c>
      <c r="Z223" s="238">
        <v>0</v>
      </c>
      <c r="AA223" s="239">
        <v>0</v>
      </c>
      <c r="AB223" s="238">
        <v>0</v>
      </c>
      <c r="AC223" s="239">
        <v>0</v>
      </c>
      <c r="AD223" s="243">
        <v>85705.67</v>
      </c>
      <c r="AE223" s="244">
        <v>622</v>
      </c>
      <c r="AF223" s="240">
        <v>1331.82</v>
      </c>
      <c r="AG223" s="242">
        <v>2</v>
      </c>
      <c r="AH223" s="243">
        <v>298479.14</v>
      </c>
      <c r="AI223" s="244">
        <v>1642</v>
      </c>
      <c r="AJ223" s="243">
        <v>0</v>
      </c>
      <c r="AK223" s="244">
        <v>0</v>
      </c>
      <c r="AL223" s="243">
        <v>207414.31</v>
      </c>
      <c r="AM223" s="244">
        <v>1107</v>
      </c>
      <c r="AN223" s="245">
        <v>26903.45</v>
      </c>
      <c r="AO223" s="244">
        <v>174</v>
      </c>
      <c r="AP223" s="246">
        <v>0</v>
      </c>
      <c r="AQ223" s="247">
        <v>0</v>
      </c>
      <c r="AR223" s="240">
        <v>268.06</v>
      </c>
      <c r="AS223" s="241">
        <v>8</v>
      </c>
      <c r="AT223" s="238">
        <v>0</v>
      </c>
      <c r="AU223" s="239">
        <v>0</v>
      </c>
      <c r="AV223" t="s">
        <v>52</v>
      </c>
      <c r="AW223" s="270"/>
      <c r="AX223" s="270"/>
      <c r="AY223" s="270"/>
      <c r="AZ223" s="270"/>
      <c r="BA223" s="270"/>
      <c r="BB223" s="270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</row>
    <row r="224" spans="1:92">
      <c r="A224" s="2" t="s">
        <v>532</v>
      </c>
      <c r="B224" s="238">
        <v>7250.7156666666669</v>
      </c>
      <c r="C224" s="239">
        <v>0</v>
      </c>
      <c r="D224" s="240">
        <v>91170.58</v>
      </c>
      <c r="E224" s="241">
        <v>244</v>
      </c>
      <c r="F224" s="240">
        <v>23465.200000000001</v>
      </c>
      <c r="G224" s="242">
        <v>35</v>
      </c>
      <c r="H224" s="243">
        <v>215433.78</v>
      </c>
      <c r="I224" s="244">
        <v>1344</v>
      </c>
      <c r="J224" s="243">
        <v>796660.29</v>
      </c>
      <c r="K224" s="244">
        <v>1549</v>
      </c>
      <c r="L224" s="243">
        <v>306925.56</v>
      </c>
      <c r="M224" s="241">
        <v>1484</v>
      </c>
      <c r="N224" s="240">
        <v>40513.019999999997</v>
      </c>
      <c r="O224" s="242">
        <v>67</v>
      </c>
      <c r="P224" s="240">
        <v>106683.07</v>
      </c>
      <c r="Q224" s="241">
        <v>604</v>
      </c>
      <c r="R224" s="238">
        <v>0</v>
      </c>
      <c r="S224" s="239">
        <v>0</v>
      </c>
      <c r="T224" s="240">
        <v>185810.29</v>
      </c>
      <c r="U224" s="241">
        <v>783</v>
      </c>
      <c r="V224" s="240">
        <v>20663.48</v>
      </c>
      <c r="W224" s="242">
        <v>29</v>
      </c>
      <c r="X224" s="243">
        <v>422751.11</v>
      </c>
      <c r="Y224" s="241">
        <v>1610</v>
      </c>
      <c r="Z224" s="238">
        <v>0</v>
      </c>
      <c r="AA224" s="239">
        <v>0</v>
      </c>
      <c r="AB224" s="238">
        <v>0</v>
      </c>
      <c r="AC224" s="239">
        <v>0</v>
      </c>
      <c r="AD224" s="243">
        <v>205190.63</v>
      </c>
      <c r="AE224" s="244">
        <v>1030</v>
      </c>
      <c r="AF224" s="240">
        <v>92191.92</v>
      </c>
      <c r="AG224" s="242">
        <v>194</v>
      </c>
      <c r="AH224" s="243">
        <v>1098068.96</v>
      </c>
      <c r="AI224" s="244">
        <v>3970</v>
      </c>
      <c r="AJ224" s="243">
        <v>14472.09</v>
      </c>
      <c r="AK224" s="244">
        <v>27</v>
      </c>
      <c r="AL224" s="243">
        <v>827686.87</v>
      </c>
      <c r="AM224" s="244">
        <v>2421</v>
      </c>
      <c r="AN224" s="245">
        <v>203049.38</v>
      </c>
      <c r="AO224" s="244">
        <v>397</v>
      </c>
      <c r="AP224" s="246">
        <v>0</v>
      </c>
      <c r="AQ224" s="247">
        <v>0</v>
      </c>
      <c r="AR224" s="240">
        <v>44301.02</v>
      </c>
      <c r="AS224" s="241">
        <v>320</v>
      </c>
      <c r="AT224" s="238">
        <v>1851.34</v>
      </c>
      <c r="AU224" s="239">
        <v>27</v>
      </c>
      <c r="AV224" t="s">
        <v>389</v>
      </c>
      <c r="AW224" s="270"/>
      <c r="AX224" s="270"/>
      <c r="AY224" s="270"/>
      <c r="AZ224" s="270"/>
      <c r="BA224" s="270"/>
      <c r="BB224" s="270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</row>
    <row r="225" spans="1:92">
      <c r="A225" s="2" t="s">
        <v>632</v>
      </c>
      <c r="B225" s="238">
        <v>2667.3216666666663</v>
      </c>
      <c r="C225" s="239">
        <v>0</v>
      </c>
      <c r="D225" s="240">
        <v>95209.17</v>
      </c>
      <c r="E225" s="241">
        <v>306</v>
      </c>
      <c r="F225" s="240">
        <v>63378.879999999997</v>
      </c>
      <c r="G225" s="242">
        <v>83</v>
      </c>
      <c r="H225" s="243">
        <v>283056.84000000003</v>
      </c>
      <c r="I225" s="244">
        <v>1647</v>
      </c>
      <c r="J225" s="243">
        <v>1368508.65</v>
      </c>
      <c r="K225" s="244">
        <v>2444</v>
      </c>
      <c r="L225" s="243">
        <v>568460.38</v>
      </c>
      <c r="M225" s="241">
        <v>1882</v>
      </c>
      <c r="N225" s="240">
        <v>70119.009999999995</v>
      </c>
      <c r="O225" s="242">
        <v>76</v>
      </c>
      <c r="P225" s="240">
        <v>34079.33</v>
      </c>
      <c r="Q225" s="241">
        <v>134</v>
      </c>
      <c r="R225" s="238">
        <v>0</v>
      </c>
      <c r="S225" s="239">
        <v>0</v>
      </c>
      <c r="T225" s="240">
        <v>72990.399999999994</v>
      </c>
      <c r="U225" s="241">
        <v>295</v>
      </c>
      <c r="V225" s="240">
        <v>23411.39</v>
      </c>
      <c r="W225" s="242">
        <v>25</v>
      </c>
      <c r="X225" s="243">
        <v>544647.5</v>
      </c>
      <c r="Y225" s="241">
        <v>2227</v>
      </c>
      <c r="Z225" s="238">
        <v>0</v>
      </c>
      <c r="AA225" s="239">
        <v>0</v>
      </c>
      <c r="AB225" s="238">
        <v>0</v>
      </c>
      <c r="AC225" s="239">
        <v>0</v>
      </c>
      <c r="AD225" s="243">
        <v>323338.69</v>
      </c>
      <c r="AE225" s="244">
        <v>1573</v>
      </c>
      <c r="AF225" s="240">
        <v>6040.01</v>
      </c>
      <c r="AG225" s="242">
        <v>9</v>
      </c>
      <c r="AH225" s="243">
        <v>1749687.26</v>
      </c>
      <c r="AI225" s="244">
        <v>5142</v>
      </c>
      <c r="AJ225" s="243">
        <v>11613.82</v>
      </c>
      <c r="AK225" s="244">
        <v>47</v>
      </c>
      <c r="AL225" s="243">
        <v>1071622.1299999999</v>
      </c>
      <c r="AM225" s="244">
        <v>2795</v>
      </c>
      <c r="AN225" s="245">
        <v>68405.83</v>
      </c>
      <c r="AO225" s="244">
        <v>271</v>
      </c>
      <c r="AP225" s="246">
        <v>0</v>
      </c>
      <c r="AQ225" s="247">
        <v>0</v>
      </c>
      <c r="AR225" s="240">
        <v>7753.46</v>
      </c>
      <c r="AS225" s="241">
        <v>81</v>
      </c>
      <c r="AT225" s="238">
        <v>0</v>
      </c>
      <c r="AU225" s="239">
        <v>0</v>
      </c>
      <c r="AV225" t="s">
        <v>52</v>
      </c>
      <c r="AW225" s="270"/>
      <c r="AX225" s="270"/>
      <c r="AY225" s="270"/>
      <c r="AZ225" s="270"/>
      <c r="BA225" s="270"/>
      <c r="BB225" s="270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</row>
    <row r="226" spans="1:92">
      <c r="A226" s="2" t="s">
        <v>385</v>
      </c>
      <c r="B226" s="238">
        <v>4131.6496666666671</v>
      </c>
      <c r="C226" s="239">
        <v>0</v>
      </c>
      <c r="D226" s="240">
        <v>28053.47</v>
      </c>
      <c r="E226" s="241">
        <v>122</v>
      </c>
      <c r="F226" s="240">
        <v>28243.66</v>
      </c>
      <c r="G226" s="242">
        <v>39</v>
      </c>
      <c r="H226" s="243">
        <v>123485.39</v>
      </c>
      <c r="I226" s="244">
        <v>858</v>
      </c>
      <c r="J226" s="243">
        <v>503126.01</v>
      </c>
      <c r="K226" s="244">
        <v>853</v>
      </c>
      <c r="L226" s="243">
        <v>149280.98000000001</v>
      </c>
      <c r="M226" s="241">
        <v>831</v>
      </c>
      <c r="N226" s="240">
        <v>19903.52</v>
      </c>
      <c r="O226" s="242">
        <v>49</v>
      </c>
      <c r="P226" s="240">
        <v>46739.6</v>
      </c>
      <c r="Q226" s="241">
        <v>295</v>
      </c>
      <c r="R226" s="238">
        <v>0</v>
      </c>
      <c r="S226" s="239">
        <v>0</v>
      </c>
      <c r="T226" s="240">
        <v>75408.259999999995</v>
      </c>
      <c r="U226" s="241">
        <v>350</v>
      </c>
      <c r="V226" s="240">
        <v>22763.599999999999</v>
      </c>
      <c r="W226" s="242">
        <v>30</v>
      </c>
      <c r="X226" s="243">
        <v>216430.91</v>
      </c>
      <c r="Y226" s="241">
        <v>903</v>
      </c>
      <c r="Z226" s="238">
        <v>0</v>
      </c>
      <c r="AA226" s="239">
        <v>0</v>
      </c>
      <c r="AB226" s="238">
        <v>0</v>
      </c>
      <c r="AC226" s="239">
        <v>0</v>
      </c>
      <c r="AD226" s="243">
        <v>151271.92000000001</v>
      </c>
      <c r="AE226" s="244">
        <v>727</v>
      </c>
      <c r="AF226" s="240">
        <v>8481.82</v>
      </c>
      <c r="AG226" s="242">
        <v>14</v>
      </c>
      <c r="AH226" s="243">
        <v>725879.24</v>
      </c>
      <c r="AI226" s="244">
        <v>2557</v>
      </c>
      <c r="AJ226" s="243">
        <v>1405.05</v>
      </c>
      <c r="AK226" s="244">
        <v>5</v>
      </c>
      <c r="AL226" s="243">
        <v>394093.02</v>
      </c>
      <c r="AM226" s="244">
        <v>1207</v>
      </c>
      <c r="AN226" s="245">
        <v>122544.44</v>
      </c>
      <c r="AO226" s="244">
        <v>159</v>
      </c>
      <c r="AP226" s="246">
        <v>0</v>
      </c>
      <c r="AQ226" s="247">
        <v>0</v>
      </c>
      <c r="AR226" s="240">
        <v>24871.3</v>
      </c>
      <c r="AS226" s="241">
        <v>183</v>
      </c>
      <c r="AT226" s="238">
        <v>1429.99</v>
      </c>
      <c r="AU226" s="239">
        <v>12</v>
      </c>
      <c r="AV226" t="s">
        <v>107</v>
      </c>
      <c r="AW226" s="270"/>
      <c r="AX226" s="270"/>
      <c r="AY226" s="270"/>
      <c r="AZ226" s="270"/>
      <c r="BA226" s="270"/>
      <c r="BB226" s="270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</row>
    <row r="227" spans="1:92">
      <c r="A227" s="2" t="s">
        <v>436</v>
      </c>
      <c r="B227" s="238">
        <v>6861.7166666666662</v>
      </c>
      <c r="C227" s="239">
        <v>0</v>
      </c>
      <c r="D227" s="240">
        <v>17872.18</v>
      </c>
      <c r="E227" s="241">
        <v>68</v>
      </c>
      <c r="F227" s="240">
        <v>13923.97</v>
      </c>
      <c r="G227" s="242">
        <v>20</v>
      </c>
      <c r="H227" s="243">
        <v>77608.45</v>
      </c>
      <c r="I227" s="244">
        <v>550</v>
      </c>
      <c r="J227" s="243">
        <v>527020.29</v>
      </c>
      <c r="K227" s="244">
        <v>1041</v>
      </c>
      <c r="L227" s="243">
        <v>128815.98</v>
      </c>
      <c r="M227" s="241">
        <v>616</v>
      </c>
      <c r="N227" s="240">
        <v>36878.559999999998</v>
      </c>
      <c r="O227" s="242">
        <v>73</v>
      </c>
      <c r="P227" s="240">
        <v>130.44</v>
      </c>
      <c r="Q227" s="241">
        <v>2</v>
      </c>
      <c r="R227" s="238">
        <v>0</v>
      </c>
      <c r="S227" s="239">
        <v>0</v>
      </c>
      <c r="T227" s="240">
        <v>6876.21</v>
      </c>
      <c r="U227" s="241">
        <v>32</v>
      </c>
      <c r="V227" s="240">
        <v>0</v>
      </c>
      <c r="W227" s="242">
        <v>0</v>
      </c>
      <c r="X227" s="243">
        <v>179155.6</v>
      </c>
      <c r="Y227" s="241">
        <v>783</v>
      </c>
      <c r="Z227" s="238">
        <v>0</v>
      </c>
      <c r="AA227" s="239">
        <v>0</v>
      </c>
      <c r="AB227" s="238">
        <v>0</v>
      </c>
      <c r="AC227" s="239">
        <v>0</v>
      </c>
      <c r="AD227" s="243">
        <v>72912.31</v>
      </c>
      <c r="AE227" s="244">
        <v>430</v>
      </c>
      <c r="AF227" s="240">
        <v>2762.79</v>
      </c>
      <c r="AG227" s="242">
        <v>5</v>
      </c>
      <c r="AH227" s="243">
        <v>385094.19</v>
      </c>
      <c r="AI227" s="244">
        <v>1543</v>
      </c>
      <c r="AJ227" s="243">
        <v>209.05</v>
      </c>
      <c r="AK227" s="244">
        <v>1</v>
      </c>
      <c r="AL227" s="243">
        <v>212949.14</v>
      </c>
      <c r="AM227" s="244">
        <v>832</v>
      </c>
      <c r="AN227" s="245">
        <v>205642.45</v>
      </c>
      <c r="AO227" s="244">
        <v>575</v>
      </c>
      <c r="AP227" s="246">
        <v>0</v>
      </c>
      <c r="AQ227" s="247">
        <v>0</v>
      </c>
      <c r="AR227" s="240">
        <v>26.09</v>
      </c>
      <c r="AS227" s="241">
        <v>3</v>
      </c>
      <c r="AT227" s="238">
        <v>0</v>
      </c>
      <c r="AU227" s="239">
        <v>0</v>
      </c>
      <c r="AV227" t="s">
        <v>52</v>
      </c>
      <c r="AW227" s="270"/>
      <c r="AX227" s="270"/>
      <c r="AY227" s="270"/>
      <c r="AZ227" s="270"/>
      <c r="BA227" s="270"/>
      <c r="BB227" s="270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</row>
    <row r="228" spans="1:92">
      <c r="A228" s="2" t="s">
        <v>615</v>
      </c>
      <c r="B228" s="238">
        <v>1548.1996666666666</v>
      </c>
      <c r="C228" s="239">
        <v>0</v>
      </c>
      <c r="D228" s="240">
        <v>10224.33</v>
      </c>
      <c r="E228" s="241">
        <v>48</v>
      </c>
      <c r="F228" s="240">
        <v>8839.11</v>
      </c>
      <c r="G228" s="242">
        <v>15</v>
      </c>
      <c r="H228" s="243">
        <v>77248.399999999994</v>
      </c>
      <c r="I228" s="244">
        <v>729</v>
      </c>
      <c r="J228" s="243">
        <v>490808.99</v>
      </c>
      <c r="K228" s="244">
        <v>940</v>
      </c>
      <c r="L228" s="243">
        <v>75361.429999999993</v>
      </c>
      <c r="M228" s="241">
        <v>359</v>
      </c>
      <c r="N228" s="240">
        <v>19758.23</v>
      </c>
      <c r="O228" s="242">
        <v>25</v>
      </c>
      <c r="P228" s="240">
        <v>7135.62</v>
      </c>
      <c r="Q228" s="241">
        <v>49</v>
      </c>
      <c r="R228" s="238">
        <v>0</v>
      </c>
      <c r="S228" s="239">
        <v>0</v>
      </c>
      <c r="T228" s="240">
        <v>25554.62</v>
      </c>
      <c r="U228" s="241">
        <v>117</v>
      </c>
      <c r="V228" s="240">
        <v>9888.9</v>
      </c>
      <c r="W228" s="242">
        <v>11</v>
      </c>
      <c r="X228" s="243">
        <v>89856.04</v>
      </c>
      <c r="Y228" s="241">
        <v>430</v>
      </c>
      <c r="Z228" s="238">
        <v>0</v>
      </c>
      <c r="AA228" s="239">
        <v>0</v>
      </c>
      <c r="AB228" s="238">
        <v>0</v>
      </c>
      <c r="AC228" s="239">
        <v>0</v>
      </c>
      <c r="AD228" s="243">
        <v>58609.2</v>
      </c>
      <c r="AE228" s="244">
        <v>355</v>
      </c>
      <c r="AF228" s="240">
        <v>2134.88</v>
      </c>
      <c r="AG228" s="242">
        <v>4</v>
      </c>
      <c r="AH228" s="243">
        <v>305431.45</v>
      </c>
      <c r="AI228" s="244">
        <v>1273</v>
      </c>
      <c r="AJ228" s="243">
        <v>4975.42</v>
      </c>
      <c r="AK228" s="244">
        <v>20</v>
      </c>
      <c r="AL228" s="243">
        <v>153835.74</v>
      </c>
      <c r="AM228" s="244">
        <v>580</v>
      </c>
      <c r="AN228" s="245">
        <v>41470.57</v>
      </c>
      <c r="AO228" s="244">
        <v>269</v>
      </c>
      <c r="AP228" s="246">
        <v>0</v>
      </c>
      <c r="AQ228" s="247">
        <v>0</v>
      </c>
      <c r="AR228" s="240">
        <v>2989.6</v>
      </c>
      <c r="AS228" s="241">
        <v>33</v>
      </c>
      <c r="AT228" s="238">
        <v>0.02</v>
      </c>
      <c r="AU228" s="239">
        <v>2</v>
      </c>
      <c r="AV228" t="s">
        <v>52</v>
      </c>
      <c r="AW228" s="270"/>
      <c r="AX228" s="270"/>
      <c r="AY228" s="270"/>
      <c r="AZ228" s="270"/>
      <c r="BA228" s="270"/>
      <c r="BB228" s="270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</row>
    <row r="229" spans="1:92">
      <c r="A229" s="2" t="s">
        <v>347</v>
      </c>
      <c r="B229" s="238">
        <v>1376.6106666666667</v>
      </c>
      <c r="C229" s="239">
        <v>0</v>
      </c>
      <c r="D229" s="240">
        <v>28279.57</v>
      </c>
      <c r="E229" s="241">
        <v>103</v>
      </c>
      <c r="F229" s="240">
        <v>19491.25</v>
      </c>
      <c r="G229" s="242">
        <v>29</v>
      </c>
      <c r="H229" s="243">
        <v>111444.08</v>
      </c>
      <c r="I229" s="244">
        <v>883</v>
      </c>
      <c r="J229" s="243">
        <v>636390.46</v>
      </c>
      <c r="K229" s="244">
        <v>1099</v>
      </c>
      <c r="L229" s="243">
        <v>148849.60999999999</v>
      </c>
      <c r="M229" s="241">
        <v>570</v>
      </c>
      <c r="N229" s="240">
        <v>9652.2900000000009</v>
      </c>
      <c r="O229" s="242">
        <v>12</v>
      </c>
      <c r="P229" s="240">
        <v>3740.14</v>
      </c>
      <c r="Q229" s="241">
        <v>19</v>
      </c>
      <c r="R229" s="238">
        <v>0</v>
      </c>
      <c r="S229" s="239">
        <v>0</v>
      </c>
      <c r="T229" s="240">
        <v>2306.0100000000002</v>
      </c>
      <c r="U229" s="241">
        <v>13</v>
      </c>
      <c r="V229" s="240">
        <v>1958.14</v>
      </c>
      <c r="W229" s="242">
        <v>3</v>
      </c>
      <c r="X229" s="243">
        <v>194703.64</v>
      </c>
      <c r="Y229" s="241">
        <v>823</v>
      </c>
      <c r="Z229" s="238">
        <v>0</v>
      </c>
      <c r="AA229" s="239">
        <v>0</v>
      </c>
      <c r="AB229" s="238">
        <v>0</v>
      </c>
      <c r="AC229" s="239">
        <v>0</v>
      </c>
      <c r="AD229" s="243">
        <v>113636.73</v>
      </c>
      <c r="AE229" s="244">
        <v>694</v>
      </c>
      <c r="AF229" s="240">
        <v>1032.57</v>
      </c>
      <c r="AG229" s="242">
        <v>3</v>
      </c>
      <c r="AH229" s="243">
        <v>542934.79</v>
      </c>
      <c r="AI229" s="244">
        <v>2095</v>
      </c>
      <c r="AJ229" s="243">
        <v>984.8</v>
      </c>
      <c r="AK229" s="244">
        <v>2</v>
      </c>
      <c r="AL229" s="243">
        <v>308696.33</v>
      </c>
      <c r="AM229" s="244">
        <v>1085</v>
      </c>
      <c r="AN229" s="245">
        <v>40313.519999999997</v>
      </c>
      <c r="AO229" s="244">
        <v>257</v>
      </c>
      <c r="AP229" s="246">
        <v>0</v>
      </c>
      <c r="AQ229" s="247">
        <v>0</v>
      </c>
      <c r="AR229" s="240">
        <v>86.09</v>
      </c>
      <c r="AS229" s="241">
        <v>1</v>
      </c>
      <c r="AT229" s="238">
        <v>0</v>
      </c>
      <c r="AU229" s="239">
        <v>0</v>
      </c>
      <c r="AV229" t="s">
        <v>52</v>
      </c>
      <c r="AW229" s="270"/>
      <c r="AX229" s="270"/>
      <c r="AY229" s="270"/>
      <c r="AZ229" s="270"/>
      <c r="BA229" s="270"/>
      <c r="BB229" s="270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</row>
    <row r="230" spans="1:92">
      <c r="A230" s="2" t="s">
        <v>284</v>
      </c>
      <c r="B230" s="238">
        <v>1233.4933333333333</v>
      </c>
      <c r="C230" s="239">
        <v>0</v>
      </c>
      <c r="D230" s="240">
        <v>42556.47</v>
      </c>
      <c r="E230" s="241">
        <v>155</v>
      </c>
      <c r="F230" s="240">
        <v>36242.35</v>
      </c>
      <c r="G230" s="242">
        <v>65</v>
      </c>
      <c r="H230" s="243">
        <v>126252.16</v>
      </c>
      <c r="I230" s="244">
        <v>834</v>
      </c>
      <c r="J230" s="243">
        <v>852577.54</v>
      </c>
      <c r="K230" s="244">
        <v>1500</v>
      </c>
      <c r="L230" s="243">
        <v>169563.66</v>
      </c>
      <c r="M230" s="241">
        <v>490</v>
      </c>
      <c r="N230" s="240">
        <v>49578.17</v>
      </c>
      <c r="O230" s="242">
        <v>72</v>
      </c>
      <c r="P230" s="240">
        <v>29007.31</v>
      </c>
      <c r="Q230" s="241">
        <v>162</v>
      </c>
      <c r="R230" s="238">
        <v>0</v>
      </c>
      <c r="S230" s="239">
        <v>0</v>
      </c>
      <c r="T230" s="240">
        <v>39931.89</v>
      </c>
      <c r="U230" s="241">
        <v>180</v>
      </c>
      <c r="V230" s="240">
        <v>12063.15</v>
      </c>
      <c r="W230" s="242">
        <v>18</v>
      </c>
      <c r="X230" s="243">
        <v>243506.85</v>
      </c>
      <c r="Y230" s="241">
        <v>1019</v>
      </c>
      <c r="Z230" s="238">
        <v>0</v>
      </c>
      <c r="AA230" s="239">
        <v>0</v>
      </c>
      <c r="AB230" s="238">
        <v>0</v>
      </c>
      <c r="AC230" s="239">
        <v>0</v>
      </c>
      <c r="AD230" s="243">
        <v>161598.64000000001</v>
      </c>
      <c r="AE230" s="244">
        <v>907</v>
      </c>
      <c r="AF230" s="240">
        <v>344.19</v>
      </c>
      <c r="AG230" s="242">
        <v>1</v>
      </c>
      <c r="AH230" s="243">
        <v>689197.62</v>
      </c>
      <c r="AI230" s="244">
        <v>2381</v>
      </c>
      <c r="AJ230" s="243">
        <v>0</v>
      </c>
      <c r="AK230" s="244">
        <v>0</v>
      </c>
      <c r="AL230" s="243">
        <v>404131.24</v>
      </c>
      <c r="AM230" s="244">
        <v>1354</v>
      </c>
      <c r="AN230" s="245">
        <v>37004.800000000003</v>
      </c>
      <c r="AO230" s="244">
        <v>203</v>
      </c>
      <c r="AP230" s="246">
        <v>0</v>
      </c>
      <c r="AQ230" s="247">
        <v>0</v>
      </c>
      <c r="AR230" s="240">
        <v>10527.84</v>
      </c>
      <c r="AS230" s="241">
        <v>103</v>
      </c>
      <c r="AT230" s="238">
        <v>0</v>
      </c>
      <c r="AU230" s="239">
        <v>0</v>
      </c>
      <c r="AV230" t="s">
        <v>52</v>
      </c>
      <c r="AW230" s="270"/>
      <c r="AX230" s="270"/>
      <c r="AY230" s="270"/>
      <c r="AZ230" s="270"/>
      <c r="BA230" s="270"/>
      <c r="BB230" s="27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</row>
    <row r="231" spans="1:92">
      <c r="A231" s="2" t="s">
        <v>174</v>
      </c>
      <c r="B231" s="238">
        <v>365.73666666666668</v>
      </c>
      <c r="C231" s="239">
        <v>0</v>
      </c>
      <c r="D231" s="240">
        <v>34110.86</v>
      </c>
      <c r="E231" s="241">
        <v>123</v>
      </c>
      <c r="F231" s="240">
        <v>27960.799999999999</v>
      </c>
      <c r="G231" s="242">
        <v>45</v>
      </c>
      <c r="H231" s="243">
        <v>145835.73000000001</v>
      </c>
      <c r="I231" s="244">
        <v>1277</v>
      </c>
      <c r="J231" s="243">
        <v>477205.99</v>
      </c>
      <c r="K231" s="244">
        <v>1185</v>
      </c>
      <c r="L231" s="243">
        <v>132903.47</v>
      </c>
      <c r="M231" s="241">
        <v>832</v>
      </c>
      <c r="N231" s="240">
        <v>0</v>
      </c>
      <c r="O231" s="242">
        <v>0</v>
      </c>
      <c r="P231" s="240">
        <v>48683.11</v>
      </c>
      <c r="Q231" s="241">
        <v>337</v>
      </c>
      <c r="R231" s="238">
        <v>0</v>
      </c>
      <c r="S231" s="239">
        <v>0</v>
      </c>
      <c r="T231" s="240">
        <v>30543.96</v>
      </c>
      <c r="U231" s="241">
        <v>171</v>
      </c>
      <c r="V231" s="240">
        <v>9388.25</v>
      </c>
      <c r="W231" s="242">
        <v>8</v>
      </c>
      <c r="X231" s="243">
        <v>194291.33</v>
      </c>
      <c r="Y231" s="241">
        <v>888</v>
      </c>
      <c r="Z231" s="238">
        <v>0</v>
      </c>
      <c r="AA231" s="239">
        <v>0</v>
      </c>
      <c r="AB231" s="238">
        <v>0</v>
      </c>
      <c r="AC231" s="239">
        <v>0</v>
      </c>
      <c r="AD231" s="243">
        <v>134761.44</v>
      </c>
      <c r="AE231" s="244">
        <v>848</v>
      </c>
      <c r="AF231" s="240">
        <v>0</v>
      </c>
      <c r="AG231" s="242">
        <v>0</v>
      </c>
      <c r="AH231" s="243">
        <v>685120.52</v>
      </c>
      <c r="AI231" s="244">
        <v>2720</v>
      </c>
      <c r="AJ231" s="243">
        <v>347.83</v>
      </c>
      <c r="AK231" s="244">
        <v>1</v>
      </c>
      <c r="AL231" s="243">
        <v>318938.90999999997</v>
      </c>
      <c r="AM231" s="244">
        <v>1121</v>
      </c>
      <c r="AN231" s="245">
        <v>10624.27</v>
      </c>
      <c r="AO231" s="244">
        <v>78</v>
      </c>
      <c r="AP231" s="246">
        <v>0</v>
      </c>
      <c r="AQ231" s="247">
        <v>0</v>
      </c>
      <c r="AR231" s="240">
        <v>44354.43</v>
      </c>
      <c r="AS231" s="241">
        <v>271</v>
      </c>
      <c r="AT231" s="238">
        <v>813.92</v>
      </c>
      <c r="AU231" s="239">
        <v>5</v>
      </c>
      <c r="AV231" t="s">
        <v>159</v>
      </c>
      <c r="AW231" s="270"/>
      <c r="AX231" s="270"/>
      <c r="AY231" s="270"/>
      <c r="AZ231" s="270"/>
      <c r="BA231" s="270"/>
      <c r="BB231" s="270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</row>
    <row r="232" spans="1:92">
      <c r="A232" s="2" t="s">
        <v>314</v>
      </c>
      <c r="B232" s="238">
        <v>166.56666666666666</v>
      </c>
      <c r="C232" s="239">
        <v>0</v>
      </c>
      <c r="D232" s="240">
        <v>25873.86</v>
      </c>
      <c r="E232" s="241">
        <v>107</v>
      </c>
      <c r="F232" s="240">
        <v>20286.939999999999</v>
      </c>
      <c r="G232" s="242">
        <v>27</v>
      </c>
      <c r="H232" s="243">
        <v>86585.64</v>
      </c>
      <c r="I232" s="244">
        <v>547</v>
      </c>
      <c r="J232" s="243">
        <v>720960.02</v>
      </c>
      <c r="K232" s="244">
        <v>1085</v>
      </c>
      <c r="L232" s="243">
        <v>245605.8</v>
      </c>
      <c r="M232" s="241">
        <v>576</v>
      </c>
      <c r="N232" s="240">
        <v>15176.5</v>
      </c>
      <c r="O232" s="242">
        <v>30</v>
      </c>
      <c r="P232" s="240">
        <v>14977.59</v>
      </c>
      <c r="Q232" s="241">
        <v>120</v>
      </c>
      <c r="R232" s="238">
        <v>0</v>
      </c>
      <c r="S232" s="239">
        <v>0</v>
      </c>
      <c r="T232" s="240">
        <v>40492.89</v>
      </c>
      <c r="U232" s="241">
        <v>208</v>
      </c>
      <c r="V232" s="240">
        <v>10574.89</v>
      </c>
      <c r="W232" s="242">
        <v>9</v>
      </c>
      <c r="X232" s="243">
        <v>203055.39</v>
      </c>
      <c r="Y232" s="241">
        <v>835</v>
      </c>
      <c r="Z232" s="238">
        <v>0</v>
      </c>
      <c r="AA232" s="239">
        <v>0</v>
      </c>
      <c r="AB232" s="238">
        <v>0</v>
      </c>
      <c r="AC232" s="239">
        <v>0</v>
      </c>
      <c r="AD232" s="243">
        <v>136445.5</v>
      </c>
      <c r="AE232" s="244">
        <v>744</v>
      </c>
      <c r="AF232" s="240">
        <v>0</v>
      </c>
      <c r="AG232" s="242">
        <v>2</v>
      </c>
      <c r="AH232" s="243">
        <v>521318.41</v>
      </c>
      <c r="AI232" s="244">
        <v>1773</v>
      </c>
      <c r="AJ232" s="243">
        <v>387</v>
      </c>
      <c r="AK232" s="244">
        <v>3</v>
      </c>
      <c r="AL232" s="243">
        <v>317291.03000000003</v>
      </c>
      <c r="AM232" s="244">
        <v>1027</v>
      </c>
      <c r="AN232" s="245">
        <v>4610</v>
      </c>
      <c r="AO232" s="244">
        <v>25</v>
      </c>
      <c r="AP232" s="246">
        <v>0</v>
      </c>
      <c r="AQ232" s="247">
        <v>0</v>
      </c>
      <c r="AR232" s="240">
        <v>13270.51</v>
      </c>
      <c r="AS232" s="241">
        <v>105</v>
      </c>
      <c r="AT232" s="238">
        <v>0</v>
      </c>
      <c r="AU232" s="239">
        <v>0</v>
      </c>
      <c r="AV232" t="s">
        <v>52</v>
      </c>
      <c r="AW232" s="270"/>
      <c r="AX232" s="270"/>
      <c r="AY232" s="270"/>
      <c r="AZ232" s="270"/>
      <c r="BA232" s="270"/>
      <c r="BB232" s="270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</row>
    <row r="233" spans="1:92">
      <c r="A233" s="2" t="s">
        <v>587</v>
      </c>
      <c r="B233" s="238">
        <v>1045.0283333333332</v>
      </c>
      <c r="C233" s="239">
        <v>0</v>
      </c>
      <c r="D233" s="240">
        <v>36973.96</v>
      </c>
      <c r="E233" s="241">
        <v>129</v>
      </c>
      <c r="F233" s="240">
        <v>56686.879999999997</v>
      </c>
      <c r="G233" s="242">
        <v>66</v>
      </c>
      <c r="H233" s="243">
        <v>89692.18</v>
      </c>
      <c r="I233" s="244">
        <v>748</v>
      </c>
      <c r="J233" s="243">
        <v>497367.3</v>
      </c>
      <c r="K233" s="244">
        <v>943</v>
      </c>
      <c r="L233" s="243">
        <v>170570.78</v>
      </c>
      <c r="M233" s="241">
        <v>798</v>
      </c>
      <c r="N233" s="240">
        <v>47907.69</v>
      </c>
      <c r="O233" s="242">
        <v>59</v>
      </c>
      <c r="P233" s="240">
        <v>21088.03</v>
      </c>
      <c r="Q233" s="241">
        <v>141</v>
      </c>
      <c r="R233" s="238">
        <v>0</v>
      </c>
      <c r="S233" s="239">
        <v>0</v>
      </c>
      <c r="T233" s="240">
        <v>26814.42</v>
      </c>
      <c r="U233" s="241">
        <v>146</v>
      </c>
      <c r="V233" s="240">
        <v>11260.83</v>
      </c>
      <c r="W233" s="242">
        <v>15</v>
      </c>
      <c r="X233" s="243">
        <v>175878.86</v>
      </c>
      <c r="Y233" s="241">
        <v>796</v>
      </c>
      <c r="Z233" s="238">
        <v>0</v>
      </c>
      <c r="AA233" s="239">
        <v>0</v>
      </c>
      <c r="AB233" s="238">
        <v>0</v>
      </c>
      <c r="AC233" s="239">
        <v>0</v>
      </c>
      <c r="AD233" s="243">
        <v>103984.11</v>
      </c>
      <c r="AE233" s="244">
        <v>634</v>
      </c>
      <c r="AF233" s="240">
        <v>371.16</v>
      </c>
      <c r="AG233" s="242">
        <v>1</v>
      </c>
      <c r="AH233" s="243">
        <v>547813.5</v>
      </c>
      <c r="AI233" s="244">
        <v>2447</v>
      </c>
      <c r="AJ233" s="243">
        <v>129</v>
      </c>
      <c r="AK233" s="244">
        <v>1</v>
      </c>
      <c r="AL233" s="243">
        <v>343959.23</v>
      </c>
      <c r="AM233" s="244">
        <v>1117</v>
      </c>
      <c r="AN233" s="245">
        <v>31221.85</v>
      </c>
      <c r="AO233" s="244">
        <v>177</v>
      </c>
      <c r="AP233" s="246">
        <v>0</v>
      </c>
      <c r="AQ233" s="247">
        <v>0</v>
      </c>
      <c r="AR233" s="240">
        <v>5172.2700000000004</v>
      </c>
      <c r="AS233" s="241">
        <v>48</v>
      </c>
      <c r="AT233" s="238">
        <v>0</v>
      </c>
      <c r="AU233" s="239">
        <v>0</v>
      </c>
      <c r="AV233" t="s">
        <v>52</v>
      </c>
      <c r="AW233" s="270"/>
      <c r="AX233" s="270"/>
      <c r="AY233" s="270"/>
      <c r="AZ233" s="270"/>
      <c r="BA233" s="270"/>
      <c r="BB233" s="270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</row>
    <row r="234" spans="1:92">
      <c r="A234" s="2" t="s">
        <v>356</v>
      </c>
      <c r="B234" s="238">
        <v>4551.5950000000003</v>
      </c>
      <c r="C234" s="239">
        <v>0</v>
      </c>
      <c r="D234" s="240">
        <v>74750.399999999994</v>
      </c>
      <c r="E234" s="241">
        <v>210</v>
      </c>
      <c r="F234" s="240">
        <v>75986.509999999995</v>
      </c>
      <c r="G234" s="242">
        <v>114</v>
      </c>
      <c r="H234" s="243">
        <v>147496.71</v>
      </c>
      <c r="I234" s="244">
        <v>1013</v>
      </c>
      <c r="J234" s="243">
        <v>654431.51</v>
      </c>
      <c r="K234" s="244">
        <v>1463</v>
      </c>
      <c r="L234" s="243">
        <v>308513.23</v>
      </c>
      <c r="M234" s="241">
        <v>1496</v>
      </c>
      <c r="N234" s="240">
        <v>42024.32</v>
      </c>
      <c r="O234" s="242">
        <v>54</v>
      </c>
      <c r="P234" s="240">
        <v>17258.349999999999</v>
      </c>
      <c r="Q234" s="241">
        <v>97</v>
      </c>
      <c r="R234" s="238">
        <v>0</v>
      </c>
      <c r="S234" s="239">
        <v>0</v>
      </c>
      <c r="T234" s="240">
        <v>41924.949999999997</v>
      </c>
      <c r="U234" s="241">
        <v>189</v>
      </c>
      <c r="V234" s="240">
        <v>24403.83</v>
      </c>
      <c r="W234" s="242">
        <v>30</v>
      </c>
      <c r="X234" s="243">
        <v>163514.13</v>
      </c>
      <c r="Y234" s="241">
        <v>830</v>
      </c>
      <c r="Z234" s="238">
        <v>0</v>
      </c>
      <c r="AA234" s="239">
        <v>0</v>
      </c>
      <c r="AB234" s="238">
        <v>0</v>
      </c>
      <c r="AC234" s="239">
        <v>0</v>
      </c>
      <c r="AD234" s="243">
        <v>178772.48000000001</v>
      </c>
      <c r="AE234" s="244">
        <v>904</v>
      </c>
      <c r="AF234" s="240">
        <v>3180.46</v>
      </c>
      <c r="AG234" s="242">
        <v>5</v>
      </c>
      <c r="AH234" s="243">
        <v>750572.4</v>
      </c>
      <c r="AI234" s="244">
        <v>3223</v>
      </c>
      <c r="AJ234" s="243">
        <v>102574.31</v>
      </c>
      <c r="AK234" s="244">
        <v>322</v>
      </c>
      <c r="AL234" s="243">
        <v>355325.78</v>
      </c>
      <c r="AM234" s="244">
        <v>1250</v>
      </c>
      <c r="AN234" s="245">
        <v>33973.54</v>
      </c>
      <c r="AO234" s="244">
        <v>267</v>
      </c>
      <c r="AP234" s="246">
        <v>0</v>
      </c>
      <c r="AQ234" s="247">
        <v>0</v>
      </c>
      <c r="AR234" s="240">
        <v>5752.24</v>
      </c>
      <c r="AS234" s="241">
        <v>49</v>
      </c>
      <c r="AT234" s="238">
        <v>0</v>
      </c>
      <c r="AU234" s="239">
        <v>0</v>
      </c>
      <c r="AV234" t="s">
        <v>131</v>
      </c>
      <c r="AW234" s="270"/>
      <c r="AX234" s="270"/>
      <c r="AY234" s="270"/>
      <c r="AZ234" s="270"/>
      <c r="BA234" s="270"/>
      <c r="BB234" s="270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</row>
    <row r="235" spans="1:92">
      <c r="A235" s="2" t="s">
        <v>108</v>
      </c>
      <c r="B235" s="238">
        <v>31499.030666666669</v>
      </c>
      <c r="C235" s="239">
        <v>0</v>
      </c>
      <c r="D235" s="240">
        <v>33809.300000000003</v>
      </c>
      <c r="E235" s="241">
        <v>128</v>
      </c>
      <c r="F235" s="240">
        <v>30321.71</v>
      </c>
      <c r="G235" s="242">
        <v>44</v>
      </c>
      <c r="H235" s="243">
        <v>290508</v>
      </c>
      <c r="I235" s="244">
        <v>2295</v>
      </c>
      <c r="J235" s="243">
        <v>1322101.8600000001</v>
      </c>
      <c r="K235" s="244">
        <v>2875</v>
      </c>
      <c r="L235" s="243">
        <v>360550.48</v>
      </c>
      <c r="M235" s="241">
        <v>1558</v>
      </c>
      <c r="N235" s="240">
        <v>130966.55</v>
      </c>
      <c r="O235" s="242">
        <v>245</v>
      </c>
      <c r="P235" s="240">
        <v>11993.92</v>
      </c>
      <c r="Q235" s="241">
        <v>79</v>
      </c>
      <c r="R235" s="238">
        <v>0</v>
      </c>
      <c r="S235" s="239">
        <v>0</v>
      </c>
      <c r="T235" s="240">
        <v>87401.11</v>
      </c>
      <c r="U235" s="241">
        <v>404</v>
      </c>
      <c r="V235" s="240">
        <v>21180.95</v>
      </c>
      <c r="W235" s="242">
        <v>27</v>
      </c>
      <c r="X235" s="243">
        <v>448019.29</v>
      </c>
      <c r="Y235" s="241">
        <v>2026</v>
      </c>
      <c r="Z235" s="238">
        <v>0</v>
      </c>
      <c r="AA235" s="239">
        <v>0</v>
      </c>
      <c r="AB235" s="238">
        <v>5</v>
      </c>
      <c r="AC235" s="239">
        <v>1</v>
      </c>
      <c r="AD235" s="243">
        <v>261045.16</v>
      </c>
      <c r="AE235" s="244">
        <v>1547</v>
      </c>
      <c r="AF235" s="240">
        <v>646.52</v>
      </c>
      <c r="AG235" s="242">
        <v>2</v>
      </c>
      <c r="AH235" s="243">
        <v>1361720.76</v>
      </c>
      <c r="AI235" s="244">
        <v>5024</v>
      </c>
      <c r="AJ235" s="243">
        <v>225.25</v>
      </c>
      <c r="AK235" s="244">
        <v>2</v>
      </c>
      <c r="AL235" s="243">
        <v>768717.57</v>
      </c>
      <c r="AM235" s="244">
        <v>2564</v>
      </c>
      <c r="AN235" s="245">
        <v>944745.67</v>
      </c>
      <c r="AO235" s="244">
        <v>1748</v>
      </c>
      <c r="AP235" s="246">
        <v>0</v>
      </c>
      <c r="AQ235" s="247">
        <v>0</v>
      </c>
      <c r="AR235" s="240">
        <v>2302.9499999999998</v>
      </c>
      <c r="AS235" s="241">
        <v>21</v>
      </c>
      <c r="AT235" s="238">
        <v>1042.79</v>
      </c>
      <c r="AU235" s="239">
        <v>29</v>
      </c>
      <c r="AV235" t="s">
        <v>52</v>
      </c>
      <c r="AW235" s="270"/>
      <c r="AX235" s="270"/>
      <c r="AY235" s="270"/>
      <c r="AZ235" s="270"/>
      <c r="BA235" s="270"/>
      <c r="BB235" s="270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</row>
    <row r="236" spans="1:92">
      <c r="A236" s="2" t="s">
        <v>368</v>
      </c>
      <c r="B236" s="238">
        <v>102.33333333333333</v>
      </c>
      <c r="C236" s="239">
        <v>0</v>
      </c>
      <c r="D236" s="240">
        <v>51466.21</v>
      </c>
      <c r="E236" s="241">
        <v>184</v>
      </c>
      <c r="F236" s="240">
        <v>38971.620000000003</v>
      </c>
      <c r="G236" s="242">
        <v>64</v>
      </c>
      <c r="H236" s="243">
        <v>141491.97</v>
      </c>
      <c r="I236" s="244">
        <v>1052</v>
      </c>
      <c r="J236" s="243">
        <v>650396.54</v>
      </c>
      <c r="K236" s="244">
        <v>1409</v>
      </c>
      <c r="L236" s="243">
        <v>182688.02</v>
      </c>
      <c r="M236" s="241">
        <v>1028</v>
      </c>
      <c r="N236" s="240">
        <v>8886.93</v>
      </c>
      <c r="O236" s="242">
        <v>12</v>
      </c>
      <c r="P236" s="240">
        <v>15319.1</v>
      </c>
      <c r="Q236" s="241">
        <v>92</v>
      </c>
      <c r="R236" s="238">
        <v>0</v>
      </c>
      <c r="S236" s="239">
        <v>0</v>
      </c>
      <c r="T236" s="240">
        <v>37314.51</v>
      </c>
      <c r="U236" s="241">
        <v>199</v>
      </c>
      <c r="V236" s="240">
        <v>52110.49</v>
      </c>
      <c r="W236" s="242">
        <v>77</v>
      </c>
      <c r="X236" s="243">
        <v>251869.95</v>
      </c>
      <c r="Y236" s="241">
        <v>1237</v>
      </c>
      <c r="Z236" s="238">
        <v>0</v>
      </c>
      <c r="AA236" s="239">
        <v>0</v>
      </c>
      <c r="AB236" s="238">
        <v>0</v>
      </c>
      <c r="AC236" s="239">
        <v>0</v>
      </c>
      <c r="AD236" s="243">
        <v>143650.57999999999</v>
      </c>
      <c r="AE236" s="244">
        <v>976</v>
      </c>
      <c r="AF236" s="240">
        <v>302.33</v>
      </c>
      <c r="AG236" s="242">
        <v>1</v>
      </c>
      <c r="AH236" s="243">
        <v>645065.54</v>
      </c>
      <c r="AI236" s="244">
        <v>2612</v>
      </c>
      <c r="AJ236" s="243">
        <v>0</v>
      </c>
      <c r="AK236" s="244">
        <v>0</v>
      </c>
      <c r="AL236" s="243">
        <v>520917.57</v>
      </c>
      <c r="AM236" s="244">
        <v>1744</v>
      </c>
      <c r="AN236" s="245">
        <v>3070</v>
      </c>
      <c r="AO236" s="244">
        <v>19</v>
      </c>
      <c r="AP236" s="246">
        <v>0</v>
      </c>
      <c r="AQ236" s="247">
        <v>0</v>
      </c>
      <c r="AR236" s="240">
        <v>3332.22</v>
      </c>
      <c r="AS236" s="241">
        <v>33</v>
      </c>
      <c r="AT236" s="238">
        <v>0</v>
      </c>
      <c r="AU236" s="239">
        <v>0</v>
      </c>
      <c r="AV236" t="s">
        <v>52</v>
      </c>
      <c r="AW236" s="270"/>
      <c r="AX236" s="270"/>
      <c r="AY236" s="270"/>
      <c r="AZ236" s="270"/>
      <c r="BA236" s="270"/>
      <c r="BB236" s="270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</row>
    <row r="237" spans="1:92">
      <c r="A237" s="2" t="s">
        <v>628</v>
      </c>
      <c r="B237" s="238">
        <v>601.42700000000002</v>
      </c>
      <c r="C237" s="239">
        <v>0</v>
      </c>
      <c r="D237" s="240">
        <v>100304.26</v>
      </c>
      <c r="E237" s="241">
        <v>287</v>
      </c>
      <c r="F237" s="240">
        <v>35769.5</v>
      </c>
      <c r="G237" s="242">
        <v>62</v>
      </c>
      <c r="H237" s="243">
        <v>157109.26999999999</v>
      </c>
      <c r="I237" s="244">
        <v>926</v>
      </c>
      <c r="J237" s="243">
        <v>768726.83</v>
      </c>
      <c r="K237" s="244">
        <v>1459</v>
      </c>
      <c r="L237" s="243">
        <v>212730.63</v>
      </c>
      <c r="M237" s="241">
        <v>917</v>
      </c>
      <c r="N237" s="240">
        <v>12259.08</v>
      </c>
      <c r="O237" s="242">
        <v>20</v>
      </c>
      <c r="P237" s="240">
        <v>18066.16</v>
      </c>
      <c r="Q237" s="241">
        <v>113</v>
      </c>
      <c r="R237" s="238">
        <v>0</v>
      </c>
      <c r="S237" s="239">
        <v>0</v>
      </c>
      <c r="T237" s="240">
        <v>58198.17</v>
      </c>
      <c r="U237" s="241">
        <v>243</v>
      </c>
      <c r="V237" s="240">
        <v>9539.7999999999993</v>
      </c>
      <c r="W237" s="242">
        <v>8</v>
      </c>
      <c r="X237" s="243">
        <v>289499.59999999998</v>
      </c>
      <c r="Y237" s="241">
        <v>1218</v>
      </c>
      <c r="Z237" s="238">
        <v>0</v>
      </c>
      <c r="AA237" s="239">
        <v>0</v>
      </c>
      <c r="AB237" s="238">
        <v>0</v>
      </c>
      <c r="AC237" s="239">
        <v>0</v>
      </c>
      <c r="AD237" s="243">
        <v>168337.78</v>
      </c>
      <c r="AE237" s="244">
        <v>898</v>
      </c>
      <c r="AF237" s="240">
        <v>395.35</v>
      </c>
      <c r="AG237" s="242">
        <v>1</v>
      </c>
      <c r="AH237" s="243">
        <v>736664.66</v>
      </c>
      <c r="AI237" s="244">
        <v>2558</v>
      </c>
      <c r="AJ237" s="243">
        <v>1075</v>
      </c>
      <c r="AK237" s="244">
        <v>1</v>
      </c>
      <c r="AL237" s="243">
        <v>679299.74</v>
      </c>
      <c r="AM237" s="244">
        <v>1947</v>
      </c>
      <c r="AN237" s="245">
        <v>16967.810000000001</v>
      </c>
      <c r="AO237" s="244">
        <v>58</v>
      </c>
      <c r="AP237" s="246">
        <v>0</v>
      </c>
      <c r="AQ237" s="247">
        <v>0</v>
      </c>
      <c r="AR237" s="240">
        <v>12248.34</v>
      </c>
      <c r="AS237" s="241">
        <v>102</v>
      </c>
      <c r="AT237" s="238">
        <v>0</v>
      </c>
      <c r="AU237" s="239">
        <v>0</v>
      </c>
      <c r="AV237" t="s">
        <v>52</v>
      </c>
      <c r="AW237" s="270"/>
      <c r="AX237" s="270"/>
      <c r="AY237" s="270"/>
      <c r="AZ237" s="270"/>
      <c r="BA237" s="270"/>
      <c r="BB237" s="270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</row>
    <row r="238" spans="1:92">
      <c r="A238" s="2" t="s">
        <v>585</v>
      </c>
      <c r="B238" s="238">
        <v>2361.134</v>
      </c>
      <c r="C238" s="239">
        <v>0</v>
      </c>
      <c r="D238" s="240">
        <v>16930.38</v>
      </c>
      <c r="E238" s="241">
        <v>69</v>
      </c>
      <c r="F238" s="240">
        <v>27078.23</v>
      </c>
      <c r="G238" s="242">
        <v>35</v>
      </c>
      <c r="H238" s="243">
        <v>123375.17</v>
      </c>
      <c r="I238" s="244">
        <v>1055</v>
      </c>
      <c r="J238" s="243">
        <v>696170.55</v>
      </c>
      <c r="K238" s="244">
        <v>1549</v>
      </c>
      <c r="L238" s="243">
        <v>192902.68</v>
      </c>
      <c r="M238" s="241">
        <v>787</v>
      </c>
      <c r="N238" s="240">
        <v>35762.449999999997</v>
      </c>
      <c r="O238" s="242">
        <v>128</v>
      </c>
      <c r="P238" s="240">
        <v>7450.85</v>
      </c>
      <c r="Q238" s="241">
        <v>23</v>
      </c>
      <c r="R238" s="238">
        <v>0</v>
      </c>
      <c r="S238" s="239">
        <v>0</v>
      </c>
      <c r="T238" s="240">
        <v>33570.080000000002</v>
      </c>
      <c r="U238" s="241">
        <v>144</v>
      </c>
      <c r="V238" s="240">
        <v>11472.49</v>
      </c>
      <c r="W238" s="242">
        <v>13</v>
      </c>
      <c r="X238" s="243">
        <v>207692.29</v>
      </c>
      <c r="Y238" s="241">
        <v>975</v>
      </c>
      <c r="Z238" s="238">
        <v>0</v>
      </c>
      <c r="AA238" s="239">
        <v>0</v>
      </c>
      <c r="AB238" s="238">
        <v>125</v>
      </c>
      <c r="AC238" s="239">
        <v>1</v>
      </c>
      <c r="AD238" s="243">
        <v>110048.86</v>
      </c>
      <c r="AE238" s="244">
        <v>679</v>
      </c>
      <c r="AF238" s="240">
        <v>715.35</v>
      </c>
      <c r="AG238" s="242">
        <v>4</v>
      </c>
      <c r="AH238" s="243">
        <v>519502.27</v>
      </c>
      <c r="AI238" s="244">
        <v>2328</v>
      </c>
      <c r="AJ238" s="243">
        <v>0</v>
      </c>
      <c r="AK238" s="244">
        <v>0</v>
      </c>
      <c r="AL238" s="243">
        <v>289281.89</v>
      </c>
      <c r="AM238" s="244">
        <v>1108</v>
      </c>
      <c r="AN238" s="245">
        <v>70834.02</v>
      </c>
      <c r="AO238" s="244">
        <v>405</v>
      </c>
      <c r="AP238" s="246">
        <v>0</v>
      </c>
      <c r="AQ238" s="247">
        <v>0</v>
      </c>
      <c r="AR238" s="240">
        <v>2733.91</v>
      </c>
      <c r="AS238" s="241">
        <v>17</v>
      </c>
      <c r="AT238" s="238">
        <v>0</v>
      </c>
      <c r="AU238" s="239">
        <v>0</v>
      </c>
      <c r="AV238" t="s">
        <v>52</v>
      </c>
      <c r="AW238" s="270"/>
      <c r="AX238" s="270"/>
      <c r="AY238" s="270"/>
      <c r="AZ238" s="270"/>
      <c r="BA238" s="270"/>
      <c r="BB238" s="270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</row>
    <row r="239" spans="1:92">
      <c r="A239" s="2" t="s">
        <v>224</v>
      </c>
      <c r="B239" s="238">
        <v>7977.0436666666665</v>
      </c>
      <c r="C239" s="239">
        <v>0</v>
      </c>
      <c r="D239" s="240">
        <v>36133.919999999998</v>
      </c>
      <c r="E239" s="241">
        <v>130</v>
      </c>
      <c r="F239" s="240">
        <v>4761.91</v>
      </c>
      <c r="G239" s="242">
        <v>7</v>
      </c>
      <c r="H239" s="243">
        <v>121020.51</v>
      </c>
      <c r="I239" s="244">
        <v>641</v>
      </c>
      <c r="J239" s="243">
        <v>685323.95</v>
      </c>
      <c r="K239" s="244">
        <v>786</v>
      </c>
      <c r="L239" s="243">
        <v>77379.42</v>
      </c>
      <c r="M239" s="241">
        <v>381</v>
      </c>
      <c r="N239" s="240">
        <v>9747.81</v>
      </c>
      <c r="O239" s="242">
        <v>22</v>
      </c>
      <c r="P239" s="240">
        <v>16191.28</v>
      </c>
      <c r="Q239" s="241">
        <v>96</v>
      </c>
      <c r="R239" s="238">
        <v>0</v>
      </c>
      <c r="S239" s="239">
        <v>0</v>
      </c>
      <c r="T239" s="240">
        <v>48159.49</v>
      </c>
      <c r="U239" s="241">
        <v>198</v>
      </c>
      <c r="V239" s="240">
        <v>7369.87</v>
      </c>
      <c r="W239" s="242">
        <v>11</v>
      </c>
      <c r="X239" s="243">
        <v>137931.38</v>
      </c>
      <c r="Y239" s="241">
        <v>535</v>
      </c>
      <c r="Z239" s="238">
        <v>0</v>
      </c>
      <c r="AA239" s="239">
        <v>0</v>
      </c>
      <c r="AB239" s="238">
        <v>0</v>
      </c>
      <c r="AC239" s="239">
        <v>0</v>
      </c>
      <c r="AD239" s="243">
        <v>101787.01</v>
      </c>
      <c r="AE239" s="244">
        <v>409</v>
      </c>
      <c r="AF239" s="240">
        <v>2562.23</v>
      </c>
      <c r="AG239" s="242">
        <v>6</v>
      </c>
      <c r="AH239" s="243">
        <v>404025.24</v>
      </c>
      <c r="AI239" s="244">
        <v>1532</v>
      </c>
      <c r="AJ239" s="243">
        <v>28679</v>
      </c>
      <c r="AK239" s="244">
        <v>42</v>
      </c>
      <c r="AL239" s="243">
        <v>313375.34999999998</v>
      </c>
      <c r="AM239" s="244">
        <v>824</v>
      </c>
      <c r="AN239" s="245">
        <v>210632.31</v>
      </c>
      <c r="AO239" s="244">
        <v>187</v>
      </c>
      <c r="AP239" s="246">
        <v>0</v>
      </c>
      <c r="AQ239" s="247">
        <v>0</v>
      </c>
      <c r="AR239" s="240">
        <v>7339.52</v>
      </c>
      <c r="AS239" s="241">
        <v>46</v>
      </c>
      <c r="AT239" s="238">
        <v>0</v>
      </c>
      <c r="AU239" s="239">
        <v>0</v>
      </c>
      <c r="AV239" t="s">
        <v>107</v>
      </c>
      <c r="AW239" s="270"/>
      <c r="AX239" s="270"/>
      <c r="AY239" s="270"/>
      <c r="AZ239" s="270"/>
      <c r="BA239" s="270"/>
      <c r="BB239" s="270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</row>
    <row r="240" spans="1:92">
      <c r="A240" s="2" t="s">
        <v>622</v>
      </c>
      <c r="B240" s="238">
        <v>2632.2346666666663</v>
      </c>
      <c r="C240" s="239">
        <v>0</v>
      </c>
      <c r="D240" s="240">
        <v>45898.41</v>
      </c>
      <c r="E240" s="241">
        <v>162</v>
      </c>
      <c r="F240" s="240">
        <v>31677.79</v>
      </c>
      <c r="G240" s="242">
        <v>44</v>
      </c>
      <c r="H240" s="243">
        <v>130437.26</v>
      </c>
      <c r="I240" s="244">
        <v>943</v>
      </c>
      <c r="J240" s="243">
        <v>591287.77</v>
      </c>
      <c r="K240" s="244">
        <v>1120</v>
      </c>
      <c r="L240" s="243">
        <v>146397.04</v>
      </c>
      <c r="M240" s="241">
        <v>644</v>
      </c>
      <c r="N240" s="240">
        <v>37254.720000000001</v>
      </c>
      <c r="O240" s="242">
        <v>36</v>
      </c>
      <c r="P240" s="240">
        <v>17867.87</v>
      </c>
      <c r="Q240" s="241">
        <v>106</v>
      </c>
      <c r="R240" s="238">
        <v>0</v>
      </c>
      <c r="S240" s="239">
        <v>0</v>
      </c>
      <c r="T240" s="240">
        <v>64830.87</v>
      </c>
      <c r="U240" s="241">
        <v>271</v>
      </c>
      <c r="V240" s="240">
        <v>26950.62</v>
      </c>
      <c r="W240" s="242">
        <v>29</v>
      </c>
      <c r="X240" s="243">
        <v>246532.26</v>
      </c>
      <c r="Y240" s="241">
        <v>1084</v>
      </c>
      <c r="Z240" s="238">
        <v>0</v>
      </c>
      <c r="AA240" s="239">
        <v>0</v>
      </c>
      <c r="AB240" s="238">
        <v>0</v>
      </c>
      <c r="AC240" s="239">
        <v>0</v>
      </c>
      <c r="AD240" s="243">
        <v>128374.71</v>
      </c>
      <c r="AE240" s="244">
        <v>751</v>
      </c>
      <c r="AF240" s="240">
        <v>1586.04</v>
      </c>
      <c r="AG240" s="242">
        <v>4</v>
      </c>
      <c r="AH240" s="243">
        <v>536585.43999999994</v>
      </c>
      <c r="AI240" s="244">
        <v>2289</v>
      </c>
      <c r="AJ240" s="243">
        <v>4116.26</v>
      </c>
      <c r="AK240" s="244">
        <v>19</v>
      </c>
      <c r="AL240" s="243">
        <v>549434.27</v>
      </c>
      <c r="AM240" s="244">
        <v>1680</v>
      </c>
      <c r="AN240" s="245">
        <v>74850.78</v>
      </c>
      <c r="AO240" s="244">
        <v>233</v>
      </c>
      <c r="AP240" s="246">
        <v>0</v>
      </c>
      <c r="AQ240" s="247">
        <v>0</v>
      </c>
      <c r="AR240" s="240">
        <v>8114.91</v>
      </c>
      <c r="AS240" s="241">
        <v>87</v>
      </c>
      <c r="AT240" s="238">
        <v>0</v>
      </c>
      <c r="AU240" s="239">
        <v>0</v>
      </c>
      <c r="AV240" t="s">
        <v>52</v>
      </c>
      <c r="AW240" s="270"/>
      <c r="AX240" s="270"/>
      <c r="AY240" s="270"/>
      <c r="AZ240" s="270"/>
      <c r="BA240" s="270"/>
      <c r="BB240" s="27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</row>
    <row r="241" spans="1:92">
      <c r="A241" s="2" t="s">
        <v>207</v>
      </c>
      <c r="B241" s="238">
        <v>1009.5156666666667</v>
      </c>
      <c r="C241" s="239">
        <v>0</v>
      </c>
      <c r="D241" s="240">
        <v>69051.88</v>
      </c>
      <c r="E241" s="241">
        <v>226</v>
      </c>
      <c r="F241" s="240">
        <v>37105.589999999997</v>
      </c>
      <c r="G241" s="242">
        <v>54</v>
      </c>
      <c r="H241" s="243">
        <v>232428</v>
      </c>
      <c r="I241" s="244">
        <v>1444</v>
      </c>
      <c r="J241" s="243">
        <v>748265.78</v>
      </c>
      <c r="K241" s="244">
        <v>1351</v>
      </c>
      <c r="L241" s="243">
        <v>262834.49</v>
      </c>
      <c r="M241" s="241">
        <v>1159</v>
      </c>
      <c r="N241" s="240">
        <v>19690.57</v>
      </c>
      <c r="O241" s="242">
        <v>38</v>
      </c>
      <c r="P241" s="240">
        <v>72146.73</v>
      </c>
      <c r="Q241" s="241">
        <v>398</v>
      </c>
      <c r="R241" s="238">
        <v>0</v>
      </c>
      <c r="S241" s="239">
        <v>0</v>
      </c>
      <c r="T241" s="240">
        <v>76696.820000000007</v>
      </c>
      <c r="U241" s="241">
        <v>360</v>
      </c>
      <c r="V241" s="240">
        <v>11316.4</v>
      </c>
      <c r="W241" s="242">
        <v>18</v>
      </c>
      <c r="X241" s="243">
        <v>431465.43</v>
      </c>
      <c r="Y241" s="241">
        <v>1614</v>
      </c>
      <c r="Z241" s="238">
        <v>0</v>
      </c>
      <c r="AA241" s="239">
        <v>0</v>
      </c>
      <c r="AB241" s="238">
        <v>0</v>
      </c>
      <c r="AC241" s="239">
        <v>0</v>
      </c>
      <c r="AD241" s="243">
        <v>306791.76</v>
      </c>
      <c r="AE241" s="244">
        <v>1469</v>
      </c>
      <c r="AF241" s="240">
        <v>344.19</v>
      </c>
      <c r="AG241" s="242">
        <v>1</v>
      </c>
      <c r="AH241" s="243">
        <v>1430097.57</v>
      </c>
      <c r="AI241" s="244">
        <v>3845</v>
      </c>
      <c r="AJ241" s="243">
        <v>516</v>
      </c>
      <c r="AK241" s="244">
        <v>4</v>
      </c>
      <c r="AL241" s="243">
        <v>697779.15</v>
      </c>
      <c r="AM241" s="244">
        <v>1999</v>
      </c>
      <c r="AN241" s="245">
        <v>29769.47</v>
      </c>
      <c r="AO241" s="244">
        <v>168</v>
      </c>
      <c r="AP241" s="246">
        <v>0</v>
      </c>
      <c r="AQ241" s="247">
        <v>0</v>
      </c>
      <c r="AR241" s="240">
        <v>57744.87</v>
      </c>
      <c r="AS241" s="241">
        <v>406</v>
      </c>
      <c r="AT241" s="238">
        <v>374.87</v>
      </c>
      <c r="AU241" s="239">
        <v>4</v>
      </c>
      <c r="AV241" t="s">
        <v>52</v>
      </c>
      <c r="AW241" s="270"/>
      <c r="AX241" s="270"/>
      <c r="AY241" s="270"/>
      <c r="AZ241" s="270"/>
      <c r="BA241" s="270"/>
      <c r="BB241" s="270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</row>
    <row r="242" spans="1:92">
      <c r="A242" s="2" t="s">
        <v>309</v>
      </c>
      <c r="B242" s="238">
        <v>931.99933333333331</v>
      </c>
      <c r="C242" s="239">
        <v>0</v>
      </c>
      <c r="D242" s="240">
        <v>49384.06</v>
      </c>
      <c r="E242" s="241">
        <v>170</v>
      </c>
      <c r="F242" s="240">
        <v>33655.599999999999</v>
      </c>
      <c r="G242" s="242">
        <v>51</v>
      </c>
      <c r="H242" s="243">
        <v>114951.98</v>
      </c>
      <c r="I242" s="244">
        <v>827</v>
      </c>
      <c r="J242" s="243">
        <v>614059.68999999994</v>
      </c>
      <c r="K242" s="244">
        <v>1245</v>
      </c>
      <c r="L242" s="243">
        <v>133885.74</v>
      </c>
      <c r="M242" s="241">
        <v>607</v>
      </c>
      <c r="N242" s="240">
        <v>23900.98</v>
      </c>
      <c r="O242" s="242">
        <v>27</v>
      </c>
      <c r="P242" s="240">
        <v>27134.92</v>
      </c>
      <c r="Q242" s="241">
        <v>216</v>
      </c>
      <c r="R242" s="238">
        <v>0</v>
      </c>
      <c r="S242" s="239">
        <v>0</v>
      </c>
      <c r="T242" s="240">
        <v>96057.39</v>
      </c>
      <c r="U242" s="241">
        <v>358</v>
      </c>
      <c r="V242" s="240">
        <v>47870.52</v>
      </c>
      <c r="W242" s="242">
        <v>58</v>
      </c>
      <c r="X242" s="243">
        <v>264362.02</v>
      </c>
      <c r="Y242" s="241">
        <v>1167</v>
      </c>
      <c r="Z242" s="238">
        <v>0</v>
      </c>
      <c r="AA242" s="239">
        <v>0</v>
      </c>
      <c r="AB242" s="238">
        <v>0</v>
      </c>
      <c r="AC242" s="239">
        <v>0</v>
      </c>
      <c r="AD242" s="243">
        <v>143589.62</v>
      </c>
      <c r="AE242" s="244">
        <v>943</v>
      </c>
      <c r="AF242" s="240">
        <v>3474.42</v>
      </c>
      <c r="AG242" s="242">
        <v>8</v>
      </c>
      <c r="AH242" s="243">
        <v>612845.15</v>
      </c>
      <c r="AI242" s="244">
        <v>2331</v>
      </c>
      <c r="AJ242" s="243">
        <v>1032</v>
      </c>
      <c r="AK242" s="244">
        <v>6</v>
      </c>
      <c r="AL242" s="243">
        <v>432598.04</v>
      </c>
      <c r="AM242" s="244">
        <v>1402</v>
      </c>
      <c r="AN242" s="245">
        <v>26927.98</v>
      </c>
      <c r="AO242" s="244">
        <v>159</v>
      </c>
      <c r="AP242" s="246">
        <v>0</v>
      </c>
      <c r="AQ242" s="247">
        <v>0</v>
      </c>
      <c r="AR242" s="240">
        <v>8828.99</v>
      </c>
      <c r="AS242" s="241">
        <v>88</v>
      </c>
      <c r="AT242" s="238">
        <v>0</v>
      </c>
      <c r="AU242" s="239">
        <v>0</v>
      </c>
      <c r="AV242" t="s">
        <v>52</v>
      </c>
      <c r="AW242" s="270"/>
      <c r="AX242" s="270"/>
      <c r="AY242" s="270"/>
      <c r="AZ242" s="270"/>
      <c r="BA242" s="270"/>
      <c r="BB242" s="270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</row>
    <row r="243" spans="1:92">
      <c r="A243" s="2" t="s">
        <v>1131</v>
      </c>
      <c r="B243" s="238">
        <v>2697.1126666666669</v>
      </c>
      <c r="C243" s="239">
        <v>0</v>
      </c>
      <c r="D243" s="240">
        <v>22181.200000000001</v>
      </c>
      <c r="E243" s="241">
        <v>81</v>
      </c>
      <c r="F243" s="240">
        <v>37384.58</v>
      </c>
      <c r="G243" s="242">
        <v>54</v>
      </c>
      <c r="H243" s="243">
        <v>72528.95</v>
      </c>
      <c r="I243" s="244">
        <v>621</v>
      </c>
      <c r="J243" s="243">
        <v>388366.2</v>
      </c>
      <c r="K243" s="244">
        <v>951</v>
      </c>
      <c r="L243" s="243">
        <v>138990.72</v>
      </c>
      <c r="M243" s="241">
        <v>811</v>
      </c>
      <c r="N243" s="240">
        <v>24385.21</v>
      </c>
      <c r="O243" s="242">
        <v>14</v>
      </c>
      <c r="P243" s="240">
        <v>19587.72</v>
      </c>
      <c r="Q243" s="241">
        <v>139</v>
      </c>
      <c r="R243" s="238">
        <v>0</v>
      </c>
      <c r="S243" s="239">
        <v>0</v>
      </c>
      <c r="T243" s="240">
        <v>29569.45</v>
      </c>
      <c r="U243" s="241">
        <v>167</v>
      </c>
      <c r="V243" s="240">
        <v>4186.97</v>
      </c>
      <c r="W243" s="242">
        <v>9</v>
      </c>
      <c r="X243" s="243">
        <v>103372.79</v>
      </c>
      <c r="Y243" s="241">
        <v>534</v>
      </c>
      <c r="Z243" s="238">
        <v>0</v>
      </c>
      <c r="AA243" s="239">
        <v>0</v>
      </c>
      <c r="AB243" s="238">
        <v>0</v>
      </c>
      <c r="AC243" s="239">
        <v>0</v>
      </c>
      <c r="AD243" s="243">
        <v>100383.46</v>
      </c>
      <c r="AE243" s="244">
        <v>591</v>
      </c>
      <c r="AF243" s="240">
        <v>0</v>
      </c>
      <c r="AG243" s="242">
        <v>0</v>
      </c>
      <c r="AH243" s="243">
        <v>409484.64</v>
      </c>
      <c r="AI243" s="244">
        <v>1696</v>
      </c>
      <c r="AJ243" s="243">
        <v>20231.71</v>
      </c>
      <c r="AK243" s="244">
        <v>100</v>
      </c>
      <c r="AL243" s="243">
        <v>196829.21</v>
      </c>
      <c r="AM243" s="244">
        <v>721</v>
      </c>
      <c r="AN243" s="245">
        <v>60681.67</v>
      </c>
      <c r="AO243" s="244">
        <v>286</v>
      </c>
      <c r="AP243" s="246">
        <v>0</v>
      </c>
      <c r="AQ243" s="247">
        <v>0</v>
      </c>
      <c r="AR243" s="240">
        <v>6726.04</v>
      </c>
      <c r="AS243" s="241">
        <v>55</v>
      </c>
      <c r="AT243" s="238">
        <v>0</v>
      </c>
      <c r="AU243" s="239">
        <v>0</v>
      </c>
      <c r="AV243" t="s">
        <v>195</v>
      </c>
      <c r="AW243" s="270"/>
      <c r="AX243" s="270"/>
      <c r="AY243" s="270"/>
      <c r="AZ243" s="270"/>
      <c r="BA243" s="270"/>
      <c r="BB243" s="270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</row>
    <row r="244" spans="1:92">
      <c r="A244" s="2" t="s">
        <v>95</v>
      </c>
      <c r="B244" s="238">
        <v>515.33433333333335</v>
      </c>
      <c r="C244" s="239">
        <v>0</v>
      </c>
      <c r="D244" s="240">
        <v>11193.67</v>
      </c>
      <c r="E244" s="241">
        <v>53</v>
      </c>
      <c r="F244" s="240">
        <v>23569.56</v>
      </c>
      <c r="G244" s="242">
        <v>34</v>
      </c>
      <c r="H244" s="243">
        <v>71863.88</v>
      </c>
      <c r="I244" s="244">
        <v>708</v>
      </c>
      <c r="J244" s="243">
        <v>482378.55</v>
      </c>
      <c r="K244" s="244">
        <v>855</v>
      </c>
      <c r="L244" s="243">
        <v>66444.13</v>
      </c>
      <c r="M244" s="241">
        <v>351</v>
      </c>
      <c r="N244" s="240">
        <v>19253.009999999998</v>
      </c>
      <c r="O244" s="242">
        <v>30</v>
      </c>
      <c r="P244" s="240">
        <v>11845.18</v>
      </c>
      <c r="Q244" s="241">
        <v>79</v>
      </c>
      <c r="R244" s="238">
        <v>0</v>
      </c>
      <c r="S244" s="239">
        <v>0</v>
      </c>
      <c r="T244" s="240">
        <v>27648.65</v>
      </c>
      <c r="U244" s="241">
        <v>160</v>
      </c>
      <c r="V244" s="240">
        <v>8903.69</v>
      </c>
      <c r="W244" s="242">
        <v>8</v>
      </c>
      <c r="X244" s="243">
        <v>143997.97</v>
      </c>
      <c r="Y244" s="241">
        <v>595</v>
      </c>
      <c r="Z244" s="238">
        <v>0</v>
      </c>
      <c r="AA244" s="239">
        <v>0</v>
      </c>
      <c r="AB244" s="238">
        <v>0</v>
      </c>
      <c r="AC244" s="239">
        <v>0</v>
      </c>
      <c r="AD244" s="243">
        <v>67300.84</v>
      </c>
      <c r="AE244" s="244">
        <v>468</v>
      </c>
      <c r="AF244" s="240">
        <v>3088.37</v>
      </c>
      <c r="AG244" s="242">
        <v>5</v>
      </c>
      <c r="AH244" s="243">
        <v>390143.85</v>
      </c>
      <c r="AI244" s="244">
        <v>1834</v>
      </c>
      <c r="AJ244" s="243">
        <v>0</v>
      </c>
      <c r="AK244" s="244">
        <v>0</v>
      </c>
      <c r="AL244" s="243">
        <v>187353.27</v>
      </c>
      <c r="AM244" s="244">
        <v>701</v>
      </c>
      <c r="AN244" s="245">
        <v>15460.03</v>
      </c>
      <c r="AO244" s="244">
        <v>110</v>
      </c>
      <c r="AP244" s="246">
        <v>0</v>
      </c>
      <c r="AQ244" s="247">
        <v>0</v>
      </c>
      <c r="AR244" s="240">
        <v>3230.01</v>
      </c>
      <c r="AS244" s="241">
        <v>37</v>
      </c>
      <c r="AT244" s="238">
        <v>0</v>
      </c>
      <c r="AU244" s="239">
        <v>0</v>
      </c>
      <c r="AV244" t="s">
        <v>52</v>
      </c>
      <c r="AW244" s="270"/>
      <c r="AX244" s="270"/>
      <c r="AY244" s="270"/>
      <c r="AZ244" s="270"/>
      <c r="BA244" s="270"/>
      <c r="BB244" s="270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</row>
    <row r="245" spans="1:92">
      <c r="A245" s="2" t="s">
        <v>998</v>
      </c>
      <c r="B245" s="238">
        <v>113.498</v>
      </c>
      <c r="C245" s="239">
        <v>0</v>
      </c>
      <c r="D245" s="240">
        <v>18287.39</v>
      </c>
      <c r="E245" s="241">
        <v>75</v>
      </c>
      <c r="F245" s="240">
        <v>12904.34</v>
      </c>
      <c r="G245" s="242">
        <v>20</v>
      </c>
      <c r="H245" s="243">
        <v>74059.960000000006</v>
      </c>
      <c r="I245" s="244">
        <v>931</v>
      </c>
      <c r="J245" s="243">
        <v>309854.24</v>
      </c>
      <c r="K245" s="244">
        <v>549</v>
      </c>
      <c r="L245" s="243">
        <v>44899.56</v>
      </c>
      <c r="M245" s="241">
        <v>319</v>
      </c>
      <c r="N245" s="240">
        <v>13484.32</v>
      </c>
      <c r="O245" s="242">
        <v>15</v>
      </c>
      <c r="P245" s="240">
        <v>13897.38</v>
      </c>
      <c r="Q245" s="241">
        <v>113</v>
      </c>
      <c r="R245" s="238">
        <v>0</v>
      </c>
      <c r="S245" s="239">
        <v>0</v>
      </c>
      <c r="T245" s="240">
        <v>46461.08</v>
      </c>
      <c r="U245" s="241">
        <v>182</v>
      </c>
      <c r="V245" s="240">
        <v>14173.12</v>
      </c>
      <c r="W245" s="242">
        <v>19</v>
      </c>
      <c r="X245" s="243">
        <v>96437.75</v>
      </c>
      <c r="Y245" s="241">
        <v>507</v>
      </c>
      <c r="Z245" s="238">
        <v>0</v>
      </c>
      <c r="AA245" s="239">
        <v>0</v>
      </c>
      <c r="AB245" s="238">
        <v>0</v>
      </c>
      <c r="AC245" s="239">
        <v>0</v>
      </c>
      <c r="AD245" s="243">
        <v>53065.11</v>
      </c>
      <c r="AE245" s="244">
        <v>326</v>
      </c>
      <c r="AF245" s="240">
        <v>1855.82</v>
      </c>
      <c r="AG245" s="242">
        <v>4</v>
      </c>
      <c r="AH245" s="243">
        <v>236262.81</v>
      </c>
      <c r="AI245" s="244">
        <v>1548</v>
      </c>
      <c r="AJ245" s="243">
        <v>0</v>
      </c>
      <c r="AK245" s="244">
        <v>0</v>
      </c>
      <c r="AL245" s="243">
        <v>201367.39</v>
      </c>
      <c r="AM245" s="244">
        <v>781</v>
      </c>
      <c r="AN245" s="245">
        <v>3404.94</v>
      </c>
      <c r="AO245" s="244">
        <v>42</v>
      </c>
      <c r="AP245" s="246">
        <v>0</v>
      </c>
      <c r="AQ245" s="247">
        <v>0</v>
      </c>
      <c r="AR245" s="240">
        <v>7027.4</v>
      </c>
      <c r="AS245" s="241">
        <v>80</v>
      </c>
      <c r="AT245" s="238">
        <v>0</v>
      </c>
      <c r="AU245" s="239">
        <v>0</v>
      </c>
      <c r="AV245" t="s">
        <v>18</v>
      </c>
    </row>
    <row r="246" spans="1:92">
      <c r="A246" s="2" t="s">
        <v>402</v>
      </c>
      <c r="B246" s="238">
        <v>77283.50499999999</v>
      </c>
      <c r="C246" s="239">
        <v>0</v>
      </c>
      <c r="D246" s="240">
        <v>116684.97</v>
      </c>
      <c r="E246" s="241">
        <v>320</v>
      </c>
      <c r="F246" s="240">
        <v>102721.99</v>
      </c>
      <c r="G246" s="242">
        <v>113</v>
      </c>
      <c r="H246" s="243">
        <v>421805.34</v>
      </c>
      <c r="I246" s="244">
        <v>2586</v>
      </c>
      <c r="J246" s="243">
        <v>2113284.71</v>
      </c>
      <c r="K246" s="244">
        <v>3733</v>
      </c>
      <c r="L246" s="243">
        <v>605009.43000000005</v>
      </c>
      <c r="M246" s="241">
        <v>2392</v>
      </c>
      <c r="N246" s="240">
        <v>63822.37</v>
      </c>
      <c r="O246" s="242">
        <v>93</v>
      </c>
      <c r="P246" s="240">
        <v>77141.37</v>
      </c>
      <c r="Q246" s="241">
        <v>439</v>
      </c>
      <c r="R246" s="238">
        <v>0</v>
      </c>
      <c r="S246" s="239">
        <v>0</v>
      </c>
      <c r="T246" s="240">
        <v>322611.06</v>
      </c>
      <c r="U246" s="241">
        <v>1064</v>
      </c>
      <c r="V246" s="240">
        <v>13819.96</v>
      </c>
      <c r="W246" s="242">
        <v>22</v>
      </c>
      <c r="X246" s="243">
        <v>706295.92</v>
      </c>
      <c r="Y246" s="241">
        <v>2553</v>
      </c>
      <c r="Z246" s="238">
        <v>0</v>
      </c>
      <c r="AA246" s="239">
        <v>0</v>
      </c>
      <c r="AB246" s="238">
        <v>0</v>
      </c>
      <c r="AC246" s="239">
        <v>0</v>
      </c>
      <c r="AD246" s="243">
        <v>479111.85</v>
      </c>
      <c r="AE246" s="244">
        <v>2021</v>
      </c>
      <c r="AF246" s="240">
        <v>50349.8</v>
      </c>
      <c r="AG246" s="242">
        <v>96</v>
      </c>
      <c r="AH246" s="243">
        <v>2383729.41</v>
      </c>
      <c r="AI246" s="244">
        <v>6617</v>
      </c>
      <c r="AJ246" s="243">
        <v>668783.27</v>
      </c>
      <c r="AK246" s="244">
        <v>2365</v>
      </c>
      <c r="AL246" s="243">
        <v>1338395.6299999999</v>
      </c>
      <c r="AM246" s="244">
        <v>3367</v>
      </c>
      <c r="AN246" s="245">
        <v>1649721.88</v>
      </c>
      <c r="AO246" s="244">
        <v>2096</v>
      </c>
      <c r="AP246" s="246">
        <v>0</v>
      </c>
      <c r="AQ246" s="247">
        <v>0</v>
      </c>
      <c r="AR246" s="240">
        <v>59664.06</v>
      </c>
      <c r="AS246" s="241">
        <v>447</v>
      </c>
      <c r="AT246" s="238">
        <v>1934.4</v>
      </c>
      <c r="AU246" s="239">
        <v>8</v>
      </c>
      <c r="AV246" t="s">
        <v>159</v>
      </c>
      <c r="AW246" s="270"/>
      <c r="AX246" s="270"/>
      <c r="AY246" s="270"/>
      <c r="AZ246" s="270"/>
      <c r="BA246" s="270"/>
      <c r="BB246" s="270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</row>
    <row r="247" spans="1:92">
      <c r="A247" s="2" t="s">
        <v>143</v>
      </c>
      <c r="B247" s="238">
        <v>1097.501</v>
      </c>
      <c r="C247" s="239">
        <v>0</v>
      </c>
      <c r="D247" s="240">
        <v>47107.1</v>
      </c>
      <c r="E247" s="241">
        <v>156</v>
      </c>
      <c r="F247" s="240">
        <v>103621.38</v>
      </c>
      <c r="G247" s="242">
        <v>141</v>
      </c>
      <c r="H247" s="243">
        <v>156653.34</v>
      </c>
      <c r="I247" s="244">
        <v>1233</v>
      </c>
      <c r="J247" s="243">
        <v>581018.26</v>
      </c>
      <c r="K247" s="244">
        <v>1242</v>
      </c>
      <c r="L247" s="243">
        <v>241594.18</v>
      </c>
      <c r="M247" s="241">
        <v>1149</v>
      </c>
      <c r="N247" s="240">
        <v>9326.92</v>
      </c>
      <c r="O247" s="242">
        <v>13</v>
      </c>
      <c r="P247" s="240">
        <v>6352.37</v>
      </c>
      <c r="Q247" s="241">
        <v>30</v>
      </c>
      <c r="R247" s="238">
        <v>0</v>
      </c>
      <c r="S247" s="239">
        <v>0</v>
      </c>
      <c r="T247" s="240">
        <v>16585.5</v>
      </c>
      <c r="U247" s="241">
        <v>91</v>
      </c>
      <c r="V247" s="240">
        <v>7035.34</v>
      </c>
      <c r="W247" s="242">
        <v>13</v>
      </c>
      <c r="X247" s="243">
        <v>117154.43</v>
      </c>
      <c r="Y247" s="241">
        <v>553</v>
      </c>
      <c r="Z247" s="238">
        <v>0</v>
      </c>
      <c r="AA247" s="239">
        <v>0</v>
      </c>
      <c r="AB247" s="238">
        <v>0</v>
      </c>
      <c r="AC247" s="239">
        <v>0</v>
      </c>
      <c r="AD247" s="243">
        <v>125568.66</v>
      </c>
      <c r="AE247" s="244">
        <v>676</v>
      </c>
      <c r="AF247" s="240">
        <v>0</v>
      </c>
      <c r="AG247" s="242">
        <v>0</v>
      </c>
      <c r="AH247" s="243">
        <v>628830.52</v>
      </c>
      <c r="AI247" s="244">
        <v>2496</v>
      </c>
      <c r="AJ247" s="243">
        <v>5232.76</v>
      </c>
      <c r="AK247" s="244">
        <v>29</v>
      </c>
      <c r="AL247" s="243">
        <v>271688.53999999998</v>
      </c>
      <c r="AM247" s="244">
        <v>937</v>
      </c>
      <c r="AN247" s="245">
        <v>27692.27</v>
      </c>
      <c r="AO247" s="244">
        <v>225</v>
      </c>
      <c r="AP247" s="246">
        <v>0</v>
      </c>
      <c r="AQ247" s="247">
        <v>0</v>
      </c>
      <c r="AR247" s="240">
        <v>0</v>
      </c>
      <c r="AS247" s="241">
        <v>0</v>
      </c>
      <c r="AT247" s="238">
        <v>0</v>
      </c>
      <c r="AU247" s="239">
        <v>0</v>
      </c>
      <c r="AV247" t="s">
        <v>131</v>
      </c>
      <c r="AW247" s="270"/>
      <c r="AX247" s="270"/>
      <c r="AY247" s="270"/>
      <c r="AZ247" s="270"/>
      <c r="BA247" s="270"/>
      <c r="BB247" s="270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</row>
    <row r="248" spans="1:92">
      <c r="A248" s="2" t="s">
        <v>468</v>
      </c>
      <c r="B248" s="238">
        <v>2986.8036666666667</v>
      </c>
      <c r="C248" s="239">
        <v>0</v>
      </c>
      <c r="D248" s="240">
        <v>12698.97</v>
      </c>
      <c r="E248" s="241">
        <v>58</v>
      </c>
      <c r="F248" s="240">
        <v>14789.9</v>
      </c>
      <c r="G248" s="242">
        <v>23</v>
      </c>
      <c r="H248" s="243">
        <v>111663.85</v>
      </c>
      <c r="I248" s="244">
        <v>844</v>
      </c>
      <c r="J248" s="243">
        <v>573356.9</v>
      </c>
      <c r="K248" s="244">
        <v>1371</v>
      </c>
      <c r="L248" s="243">
        <v>163819.42000000001</v>
      </c>
      <c r="M248" s="241">
        <v>714</v>
      </c>
      <c r="N248" s="240">
        <v>54656.39</v>
      </c>
      <c r="O248" s="242">
        <v>69</v>
      </c>
      <c r="P248" s="240">
        <v>6131.41</v>
      </c>
      <c r="Q248" s="241">
        <v>60</v>
      </c>
      <c r="R248" s="238">
        <v>0</v>
      </c>
      <c r="S248" s="239">
        <v>0</v>
      </c>
      <c r="T248" s="240">
        <v>23027.88</v>
      </c>
      <c r="U248" s="241">
        <v>128</v>
      </c>
      <c r="V248" s="240">
        <v>7602.53</v>
      </c>
      <c r="W248" s="242">
        <v>7</v>
      </c>
      <c r="X248" s="243">
        <v>155224.04</v>
      </c>
      <c r="Y248" s="241">
        <v>837</v>
      </c>
      <c r="Z248" s="238">
        <v>0</v>
      </c>
      <c r="AA248" s="239">
        <v>0</v>
      </c>
      <c r="AB248" s="238">
        <v>0</v>
      </c>
      <c r="AC248" s="239">
        <v>0</v>
      </c>
      <c r="AD248" s="243">
        <v>90606.14</v>
      </c>
      <c r="AE248" s="244">
        <v>589</v>
      </c>
      <c r="AF248" s="240">
        <v>371.16</v>
      </c>
      <c r="AG248" s="242">
        <v>1</v>
      </c>
      <c r="AH248" s="243">
        <v>384353.54</v>
      </c>
      <c r="AI248" s="244">
        <v>1773</v>
      </c>
      <c r="AJ248" s="243">
        <v>945</v>
      </c>
      <c r="AK248" s="244">
        <v>1</v>
      </c>
      <c r="AL248" s="243">
        <v>277370.62</v>
      </c>
      <c r="AM248" s="244">
        <v>1094</v>
      </c>
      <c r="AN248" s="245">
        <v>88659.11</v>
      </c>
      <c r="AO248" s="244">
        <v>325</v>
      </c>
      <c r="AP248" s="246">
        <v>0</v>
      </c>
      <c r="AQ248" s="247">
        <v>0</v>
      </c>
      <c r="AR248" s="240">
        <v>3208.74</v>
      </c>
      <c r="AS248" s="241">
        <v>42</v>
      </c>
      <c r="AT248" s="238">
        <v>0</v>
      </c>
      <c r="AU248" s="239">
        <v>0</v>
      </c>
      <c r="AV248" t="s">
        <v>52</v>
      </c>
      <c r="AW248" s="270"/>
      <c r="AX248" s="270"/>
      <c r="AY248" s="270"/>
      <c r="AZ248" s="270"/>
      <c r="BA248" s="270"/>
      <c r="BB248" s="270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</row>
    <row r="249" spans="1:92">
      <c r="A249" s="2" t="s">
        <v>358</v>
      </c>
      <c r="B249" s="238">
        <v>2179.4066666666668</v>
      </c>
      <c r="C249" s="239">
        <v>0</v>
      </c>
      <c r="D249" s="240">
        <v>69533.45</v>
      </c>
      <c r="E249" s="241">
        <v>232</v>
      </c>
      <c r="F249" s="240">
        <v>44863.6</v>
      </c>
      <c r="G249" s="242">
        <v>64</v>
      </c>
      <c r="H249" s="243">
        <v>119910.91</v>
      </c>
      <c r="I249" s="244">
        <v>950</v>
      </c>
      <c r="J249" s="243">
        <v>568263.88</v>
      </c>
      <c r="K249" s="244">
        <v>1180</v>
      </c>
      <c r="L249" s="243">
        <v>200548.87</v>
      </c>
      <c r="M249" s="241">
        <v>976</v>
      </c>
      <c r="N249" s="240">
        <v>18888.63</v>
      </c>
      <c r="O249" s="242">
        <v>50</v>
      </c>
      <c r="P249" s="240">
        <v>31051.21</v>
      </c>
      <c r="Q249" s="241">
        <v>192</v>
      </c>
      <c r="R249" s="238">
        <v>0</v>
      </c>
      <c r="S249" s="239">
        <v>0</v>
      </c>
      <c r="T249" s="240">
        <v>104701.45</v>
      </c>
      <c r="U249" s="241">
        <v>439</v>
      </c>
      <c r="V249" s="240">
        <v>25998.25</v>
      </c>
      <c r="W249" s="242">
        <v>25</v>
      </c>
      <c r="X249" s="243">
        <v>240135.35</v>
      </c>
      <c r="Y249" s="241">
        <v>1104</v>
      </c>
      <c r="Z249" s="238">
        <v>0</v>
      </c>
      <c r="AA249" s="239">
        <v>0</v>
      </c>
      <c r="AB249" s="238">
        <v>0</v>
      </c>
      <c r="AC249" s="239">
        <v>0</v>
      </c>
      <c r="AD249" s="243">
        <v>163647.13</v>
      </c>
      <c r="AE249" s="244">
        <v>841</v>
      </c>
      <c r="AF249" s="240">
        <v>6771.18</v>
      </c>
      <c r="AG249" s="242">
        <v>14</v>
      </c>
      <c r="AH249" s="243">
        <v>708847.16</v>
      </c>
      <c r="AI249" s="244">
        <v>2681</v>
      </c>
      <c r="AJ249" s="243">
        <v>0</v>
      </c>
      <c r="AK249" s="244">
        <v>0</v>
      </c>
      <c r="AL249" s="243">
        <v>465706.77</v>
      </c>
      <c r="AM249" s="244">
        <v>1538</v>
      </c>
      <c r="AN249" s="245">
        <v>65382.2</v>
      </c>
      <c r="AO249" s="244">
        <v>173</v>
      </c>
      <c r="AP249" s="246">
        <v>0</v>
      </c>
      <c r="AQ249" s="247">
        <v>0</v>
      </c>
      <c r="AR249" s="240">
        <v>11085.26</v>
      </c>
      <c r="AS249" s="241">
        <v>120</v>
      </c>
      <c r="AT249" s="238">
        <v>0</v>
      </c>
      <c r="AU249" s="239">
        <v>0</v>
      </c>
      <c r="AV249" t="s">
        <v>18</v>
      </c>
      <c r="AW249" s="270"/>
      <c r="AX249" s="270"/>
      <c r="AY249" s="270"/>
      <c r="AZ249" s="270"/>
      <c r="BA249" s="270"/>
      <c r="BB249" s="270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</row>
    <row r="250" spans="1:92">
      <c r="A250" s="2" t="s">
        <v>320</v>
      </c>
      <c r="B250" s="238">
        <v>1657.6896666666667</v>
      </c>
      <c r="C250" s="239">
        <v>0</v>
      </c>
      <c r="D250" s="240">
        <v>42626.85</v>
      </c>
      <c r="E250" s="241">
        <v>171</v>
      </c>
      <c r="F250" s="240">
        <v>33813.03</v>
      </c>
      <c r="G250" s="242">
        <v>46</v>
      </c>
      <c r="H250" s="243">
        <v>168107.18</v>
      </c>
      <c r="I250" s="244">
        <v>1206</v>
      </c>
      <c r="J250" s="243">
        <v>1011790.09</v>
      </c>
      <c r="K250" s="244">
        <v>2007</v>
      </c>
      <c r="L250" s="243">
        <v>332614.68</v>
      </c>
      <c r="M250" s="241">
        <v>1114</v>
      </c>
      <c r="N250" s="240">
        <v>64093.73</v>
      </c>
      <c r="O250" s="242">
        <v>87</v>
      </c>
      <c r="P250" s="240">
        <v>13246.11</v>
      </c>
      <c r="Q250" s="241">
        <v>88</v>
      </c>
      <c r="R250" s="238">
        <v>0</v>
      </c>
      <c r="S250" s="239">
        <v>0</v>
      </c>
      <c r="T250" s="240">
        <v>55109.43</v>
      </c>
      <c r="U250" s="241">
        <v>323</v>
      </c>
      <c r="V250" s="240">
        <v>10385.540000000001</v>
      </c>
      <c r="W250" s="242">
        <v>17</v>
      </c>
      <c r="X250" s="243">
        <v>385577.88</v>
      </c>
      <c r="Y250" s="241">
        <v>1664</v>
      </c>
      <c r="Z250" s="238">
        <v>0</v>
      </c>
      <c r="AA250" s="239">
        <v>0</v>
      </c>
      <c r="AB250" s="238">
        <v>0</v>
      </c>
      <c r="AC250" s="239">
        <v>0</v>
      </c>
      <c r="AD250" s="243">
        <v>227237</v>
      </c>
      <c r="AE250" s="244">
        <v>1173</v>
      </c>
      <c r="AF250" s="240">
        <v>604.66</v>
      </c>
      <c r="AG250" s="242">
        <v>2</v>
      </c>
      <c r="AH250" s="243">
        <v>1006248.1</v>
      </c>
      <c r="AI250" s="244">
        <v>3593</v>
      </c>
      <c r="AJ250" s="243">
        <v>258</v>
      </c>
      <c r="AK250" s="244">
        <v>2</v>
      </c>
      <c r="AL250" s="243">
        <v>560196.03</v>
      </c>
      <c r="AM250" s="244">
        <v>1974</v>
      </c>
      <c r="AN250" s="245">
        <v>49472.69</v>
      </c>
      <c r="AO250" s="244">
        <v>247</v>
      </c>
      <c r="AP250" s="246">
        <v>0</v>
      </c>
      <c r="AQ250" s="247">
        <v>0</v>
      </c>
      <c r="AR250" s="240">
        <v>5855.23</v>
      </c>
      <c r="AS250" s="241">
        <v>60</v>
      </c>
      <c r="AT250" s="238">
        <v>0</v>
      </c>
      <c r="AU250" s="239">
        <v>0</v>
      </c>
      <c r="AV250" t="s">
        <v>52</v>
      </c>
      <c r="AW250" s="270"/>
      <c r="AX250" s="270"/>
      <c r="AY250" s="270"/>
      <c r="AZ250" s="270"/>
      <c r="BA250" s="270"/>
      <c r="BB250" s="27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</row>
    <row r="251" spans="1:92">
      <c r="A251" s="2" t="s">
        <v>257</v>
      </c>
      <c r="B251" s="238">
        <v>31.5</v>
      </c>
      <c r="C251" s="239">
        <v>0</v>
      </c>
      <c r="D251" s="240">
        <v>15738.81</v>
      </c>
      <c r="E251" s="241">
        <v>64</v>
      </c>
      <c r="F251" s="240">
        <v>16714.59</v>
      </c>
      <c r="G251" s="242">
        <v>23</v>
      </c>
      <c r="H251" s="243">
        <v>54706.02</v>
      </c>
      <c r="I251" s="244">
        <v>401</v>
      </c>
      <c r="J251" s="243">
        <v>217516.01</v>
      </c>
      <c r="K251" s="244">
        <v>432</v>
      </c>
      <c r="L251" s="243">
        <v>40630.300000000003</v>
      </c>
      <c r="M251" s="241">
        <v>216</v>
      </c>
      <c r="N251" s="240">
        <v>5007.84</v>
      </c>
      <c r="O251" s="242">
        <v>22</v>
      </c>
      <c r="P251" s="240">
        <v>4316.76</v>
      </c>
      <c r="Q251" s="241">
        <v>35</v>
      </c>
      <c r="R251" s="238">
        <v>0</v>
      </c>
      <c r="S251" s="239">
        <v>0</v>
      </c>
      <c r="T251" s="240">
        <v>24648.799999999999</v>
      </c>
      <c r="U251" s="241">
        <v>121</v>
      </c>
      <c r="V251" s="240">
        <v>13776.41</v>
      </c>
      <c r="W251" s="242">
        <v>15</v>
      </c>
      <c r="X251" s="243">
        <v>85875.45</v>
      </c>
      <c r="Y251" s="241">
        <v>426</v>
      </c>
      <c r="Z251" s="238">
        <v>0</v>
      </c>
      <c r="AA251" s="239">
        <v>0</v>
      </c>
      <c r="AB251" s="238">
        <v>0</v>
      </c>
      <c r="AC251" s="239">
        <v>0</v>
      </c>
      <c r="AD251" s="243">
        <v>47960.71</v>
      </c>
      <c r="AE251" s="244">
        <v>285</v>
      </c>
      <c r="AF251" s="240">
        <v>2390.6999999999998</v>
      </c>
      <c r="AG251" s="242">
        <v>4</v>
      </c>
      <c r="AH251" s="243">
        <v>251147.92</v>
      </c>
      <c r="AI251" s="244">
        <v>1075</v>
      </c>
      <c r="AJ251" s="243">
        <v>945</v>
      </c>
      <c r="AK251" s="244">
        <v>1</v>
      </c>
      <c r="AL251" s="243">
        <v>199187.4</v>
      </c>
      <c r="AM251" s="244">
        <v>686</v>
      </c>
      <c r="AN251" s="245">
        <v>0</v>
      </c>
      <c r="AO251" s="244">
        <v>0</v>
      </c>
      <c r="AP251" s="246">
        <v>0</v>
      </c>
      <c r="AQ251" s="247">
        <v>0</v>
      </c>
      <c r="AR251" s="240">
        <v>3963.49</v>
      </c>
      <c r="AS251" s="241">
        <v>34</v>
      </c>
      <c r="AT251" s="238">
        <v>0</v>
      </c>
      <c r="AU251" s="239">
        <v>0</v>
      </c>
      <c r="AV251" t="s">
        <v>18</v>
      </c>
      <c r="AW251" s="270"/>
      <c r="AX251" s="270"/>
      <c r="AY251" s="270"/>
      <c r="AZ251" s="270"/>
      <c r="BA251" s="270"/>
      <c r="BB251" s="270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</row>
    <row r="252" spans="1:92">
      <c r="A252" s="2" t="s">
        <v>222</v>
      </c>
      <c r="B252" s="238">
        <v>2989.9160000000002</v>
      </c>
      <c r="C252" s="239">
        <v>0</v>
      </c>
      <c r="D252" s="240">
        <v>25091.3</v>
      </c>
      <c r="E252" s="241">
        <v>83</v>
      </c>
      <c r="F252" s="240">
        <v>33977.93</v>
      </c>
      <c r="G252" s="242">
        <v>46</v>
      </c>
      <c r="H252" s="243">
        <v>145634.38</v>
      </c>
      <c r="I252" s="244">
        <v>1177</v>
      </c>
      <c r="J252" s="243">
        <v>686588.02</v>
      </c>
      <c r="K252" s="244">
        <v>1501</v>
      </c>
      <c r="L252" s="243">
        <v>220947.79</v>
      </c>
      <c r="M252" s="241">
        <v>859</v>
      </c>
      <c r="N252" s="240">
        <v>50001.69</v>
      </c>
      <c r="O252" s="242">
        <v>53</v>
      </c>
      <c r="P252" s="240">
        <v>11581.78</v>
      </c>
      <c r="Q252" s="241">
        <v>61</v>
      </c>
      <c r="R252" s="238">
        <v>0</v>
      </c>
      <c r="S252" s="239">
        <v>0</v>
      </c>
      <c r="T252" s="240">
        <v>87895.1</v>
      </c>
      <c r="U252" s="241">
        <v>304</v>
      </c>
      <c r="V252" s="240">
        <v>24874.53</v>
      </c>
      <c r="W252" s="242">
        <v>35</v>
      </c>
      <c r="X252" s="243">
        <v>271782.5</v>
      </c>
      <c r="Y252" s="241">
        <v>1263</v>
      </c>
      <c r="Z252" s="238">
        <v>0</v>
      </c>
      <c r="AA252" s="239">
        <v>0</v>
      </c>
      <c r="AB252" s="238">
        <v>0</v>
      </c>
      <c r="AC252" s="239">
        <v>0</v>
      </c>
      <c r="AD252" s="243">
        <v>157378.51</v>
      </c>
      <c r="AE252" s="244">
        <v>873</v>
      </c>
      <c r="AF252" s="240">
        <v>7826.61</v>
      </c>
      <c r="AG252" s="242">
        <v>30</v>
      </c>
      <c r="AH252" s="243">
        <v>655298.39</v>
      </c>
      <c r="AI252" s="244">
        <v>2768</v>
      </c>
      <c r="AJ252" s="243">
        <v>7851.85</v>
      </c>
      <c r="AK252" s="244">
        <v>25</v>
      </c>
      <c r="AL252" s="243">
        <v>397617.16</v>
      </c>
      <c r="AM252" s="244">
        <v>1471</v>
      </c>
      <c r="AN252" s="245">
        <v>81845.63</v>
      </c>
      <c r="AO252" s="244">
        <v>303</v>
      </c>
      <c r="AP252" s="246">
        <v>0</v>
      </c>
      <c r="AQ252" s="247">
        <v>0</v>
      </c>
      <c r="AR252" s="240">
        <v>3303.87</v>
      </c>
      <c r="AS252" s="241">
        <v>37</v>
      </c>
      <c r="AT252" s="238">
        <v>0</v>
      </c>
      <c r="AU252" s="239">
        <v>0</v>
      </c>
      <c r="AV252" t="s">
        <v>52</v>
      </c>
      <c r="AW252" s="270"/>
      <c r="AX252" s="270"/>
      <c r="AY252" s="270"/>
      <c r="AZ252" s="270"/>
      <c r="BA252" s="270"/>
      <c r="BB252" s="270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</row>
    <row r="253" spans="1:92">
      <c r="A253" s="2" t="s">
        <v>530</v>
      </c>
      <c r="B253" s="238">
        <v>2029.25</v>
      </c>
      <c r="C253" s="239">
        <v>0</v>
      </c>
      <c r="D253" s="240">
        <v>93768.31</v>
      </c>
      <c r="E253" s="241">
        <v>275</v>
      </c>
      <c r="F253" s="240">
        <v>68286.44</v>
      </c>
      <c r="G253" s="242">
        <v>99</v>
      </c>
      <c r="H253" s="243">
        <v>215106.02</v>
      </c>
      <c r="I253" s="244">
        <v>1320</v>
      </c>
      <c r="J253" s="243">
        <v>963121.31</v>
      </c>
      <c r="K253" s="244">
        <v>1907</v>
      </c>
      <c r="L253" s="243">
        <v>356998.73</v>
      </c>
      <c r="M253" s="241">
        <v>1541</v>
      </c>
      <c r="N253" s="240">
        <v>100663.26</v>
      </c>
      <c r="O253" s="242">
        <v>130</v>
      </c>
      <c r="P253" s="240">
        <v>108754.4</v>
      </c>
      <c r="Q253" s="241">
        <v>567</v>
      </c>
      <c r="R253" s="238">
        <v>0</v>
      </c>
      <c r="S253" s="239">
        <v>0</v>
      </c>
      <c r="T253" s="240">
        <v>190951.23</v>
      </c>
      <c r="U253" s="241">
        <v>762</v>
      </c>
      <c r="V253" s="240">
        <v>45302.93</v>
      </c>
      <c r="W253" s="242">
        <v>59</v>
      </c>
      <c r="X253" s="243">
        <v>314670.46999999997</v>
      </c>
      <c r="Y253" s="241">
        <v>1368</v>
      </c>
      <c r="Z253" s="238">
        <v>0</v>
      </c>
      <c r="AA253" s="239">
        <v>0</v>
      </c>
      <c r="AB253" s="238">
        <v>0</v>
      </c>
      <c r="AC253" s="239">
        <v>0</v>
      </c>
      <c r="AD253" s="243">
        <v>281689.31</v>
      </c>
      <c r="AE253" s="244">
        <v>1275</v>
      </c>
      <c r="AF253" s="240">
        <v>54798.2</v>
      </c>
      <c r="AG253" s="242">
        <v>110</v>
      </c>
      <c r="AH253" s="243">
        <v>1125774.76</v>
      </c>
      <c r="AI253" s="244">
        <v>3657</v>
      </c>
      <c r="AJ253" s="243">
        <v>3204.51</v>
      </c>
      <c r="AK253" s="244">
        <v>24</v>
      </c>
      <c r="AL253" s="243">
        <v>617113.35</v>
      </c>
      <c r="AM253" s="244">
        <v>1928</v>
      </c>
      <c r="AN253" s="245">
        <v>57672.99</v>
      </c>
      <c r="AO253" s="244">
        <v>117</v>
      </c>
      <c r="AP253" s="246">
        <v>0</v>
      </c>
      <c r="AQ253" s="247">
        <v>0</v>
      </c>
      <c r="AR253" s="240">
        <v>60782.43</v>
      </c>
      <c r="AS253" s="241">
        <v>362</v>
      </c>
      <c r="AT253" s="238">
        <v>1040.01</v>
      </c>
      <c r="AU253" s="239">
        <v>5</v>
      </c>
      <c r="AV253" t="s">
        <v>195</v>
      </c>
    </row>
    <row r="254" spans="1:92">
      <c r="A254" s="2" t="s">
        <v>132</v>
      </c>
      <c r="B254" s="238">
        <v>2620.0943333333335</v>
      </c>
      <c r="C254" s="239">
        <v>0</v>
      </c>
      <c r="D254" s="240">
        <v>23060.82</v>
      </c>
      <c r="E254" s="241">
        <v>85</v>
      </c>
      <c r="F254" s="240">
        <v>29309.69</v>
      </c>
      <c r="G254" s="242">
        <v>48</v>
      </c>
      <c r="H254" s="243">
        <v>106419.26</v>
      </c>
      <c r="I254" s="244">
        <v>1055</v>
      </c>
      <c r="J254" s="243">
        <v>621870.30000000005</v>
      </c>
      <c r="K254" s="244">
        <v>1303</v>
      </c>
      <c r="L254" s="243">
        <v>206582.37</v>
      </c>
      <c r="M254" s="241">
        <v>872</v>
      </c>
      <c r="N254" s="240">
        <v>8149.99</v>
      </c>
      <c r="O254" s="242">
        <v>23</v>
      </c>
      <c r="P254" s="240">
        <v>10914.38</v>
      </c>
      <c r="Q254" s="241">
        <v>37</v>
      </c>
      <c r="R254" s="238">
        <v>0</v>
      </c>
      <c r="S254" s="239">
        <v>0</v>
      </c>
      <c r="T254" s="240">
        <v>23424.880000000001</v>
      </c>
      <c r="U254" s="241">
        <v>129</v>
      </c>
      <c r="V254" s="240">
        <v>1325.58</v>
      </c>
      <c r="W254" s="242">
        <v>1</v>
      </c>
      <c r="X254" s="243">
        <v>120187.55</v>
      </c>
      <c r="Y254" s="241">
        <v>619</v>
      </c>
      <c r="Z254" s="238">
        <v>0</v>
      </c>
      <c r="AA254" s="239">
        <v>0</v>
      </c>
      <c r="AB254" s="238">
        <v>0</v>
      </c>
      <c r="AC254" s="239">
        <v>0</v>
      </c>
      <c r="AD254" s="243">
        <v>98165.92</v>
      </c>
      <c r="AE254" s="244">
        <v>536</v>
      </c>
      <c r="AF254" s="240">
        <v>6273.71</v>
      </c>
      <c r="AG254" s="242">
        <v>11</v>
      </c>
      <c r="AH254" s="243">
        <v>343102.53</v>
      </c>
      <c r="AI254" s="244">
        <v>1873</v>
      </c>
      <c r="AJ254" s="243">
        <v>24719.81</v>
      </c>
      <c r="AK254" s="244">
        <v>105</v>
      </c>
      <c r="AL254" s="243">
        <v>199439.99</v>
      </c>
      <c r="AM254" s="244">
        <v>745</v>
      </c>
      <c r="AN254" s="245">
        <v>53883.02</v>
      </c>
      <c r="AO254" s="244">
        <v>433</v>
      </c>
      <c r="AP254" s="246">
        <v>0</v>
      </c>
      <c r="AQ254" s="247">
        <v>0</v>
      </c>
      <c r="AR254" s="240">
        <v>1855.66</v>
      </c>
      <c r="AS254" s="241">
        <v>22</v>
      </c>
      <c r="AT254" s="238">
        <v>0</v>
      </c>
      <c r="AU254" s="239">
        <v>0</v>
      </c>
      <c r="AV254" t="s">
        <v>131</v>
      </c>
      <c r="AW254" s="270"/>
      <c r="AX254" s="270"/>
      <c r="AY254" s="270"/>
      <c r="AZ254" s="270"/>
      <c r="BA254" s="270"/>
      <c r="BB254" s="270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</row>
    <row r="255" spans="1:92">
      <c r="A255" s="2" t="s">
        <v>516</v>
      </c>
      <c r="B255" s="238">
        <v>3582.728333333333</v>
      </c>
      <c r="C255" s="239">
        <v>0</v>
      </c>
      <c r="D255" s="240">
        <v>109563.91</v>
      </c>
      <c r="E255" s="241">
        <v>323</v>
      </c>
      <c r="F255" s="240">
        <v>46760.83</v>
      </c>
      <c r="G255" s="242">
        <v>70</v>
      </c>
      <c r="H255" s="243">
        <v>282032.12</v>
      </c>
      <c r="I255" s="244">
        <v>1846</v>
      </c>
      <c r="J255" s="243">
        <v>1559223.26</v>
      </c>
      <c r="K255" s="244">
        <v>2674</v>
      </c>
      <c r="L255" s="243">
        <v>430775.64</v>
      </c>
      <c r="M255" s="241">
        <v>1647</v>
      </c>
      <c r="N255" s="240">
        <v>47958.95</v>
      </c>
      <c r="O255" s="242">
        <v>76</v>
      </c>
      <c r="P255" s="240">
        <v>67691.59</v>
      </c>
      <c r="Q255" s="241">
        <v>443</v>
      </c>
      <c r="R255" s="238">
        <v>0</v>
      </c>
      <c r="S255" s="239">
        <v>0</v>
      </c>
      <c r="T255" s="240">
        <v>171225.65</v>
      </c>
      <c r="U255" s="241">
        <v>524</v>
      </c>
      <c r="V255" s="240">
        <v>49303.46</v>
      </c>
      <c r="W255" s="242">
        <v>54</v>
      </c>
      <c r="X255" s="243">
        <v>421265.73</v>
      </c>
      <c r="Y255" s="241">
        <v>1846</v>
      </c>
      <c r="Z255" s="238">
        <v>0</v>
      </c>
      <c r="AA255" s="239">
        <v>0</v>
      </c>
      <c r="AB255" s="238">
        <v>0</v>
      </c>
      <c r="AC255" s="239">
        <v>0</v>
      </c>
      <c r="AD255" s="243">
        <v>329224.3</v>
      </c>
      <c r="AE255" s="244">
        <v>1771</v>
      </c>
      <c r="AF255" s="240">
        <v>0</v>
      </c>
      <c r="AG255" s="242">
        <v>0</v>
      </c>
      <c r="AH255" s="243">
        <v>1705330.46</v>
      </c>
      <c r="AI255" s="244">
        <v>5353</v>
      </c>
      <c r="AJ255" s="243">
        <v>6627.26</v>
      </c>
      <c r="AK255" s="244">
        <v>24</v>
      </c>
      <c r="AL255" s="243">
        <v>939362.52</v>
      </c>
      <c r="AM255" s="244">
        <v>2745</v>
      </c>
      <c r="AN255" s="245">
        <v>100854.59</v>
      </c>
      <c r="AO255" s="244">
        <v>445</v>
      </c>
      <c r="AP255" s="246">
        <v>0</v>
      </c>
      <c r="AQ255" s="247">
        <v>0</v>
      </c>
      <c r="AR255" s="240">
        <v>27928.12</v>
      </c>
      <c r="AS255" s="241">
        <v>229</v>
      </c>
      <c r="AT255" s="238">
        <v>1040</v>
      </c>
      <c r="AU255" s="239">
        <v>4</v>
      </c>
      <c r="AV255" t="s">
        <v>52</v>
      </c>
      <c r="AW255" s="270"/>
      <c r="AX255" s="270"/>
      <c r="AY255" s="270"/>
      <c r="AZ255" s="270"/>
      <c r="BA255" s="270"/>
      <c r="BB255" s="270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</row>
    <row r="256" spans="1:92">
      <c r="A256" s="2" t="s">
        <v>550</v>
      </c>
      <c r="B256" s="238">
        <v>252.90366666666665</v>
      </c>
      <c r="C256" s="239">
        <v>0</v>
      </c>
      <c r="D256" s="240">
        <v>19708.400000000001</v>
      </c>
      <c r="E256" s="241">
        <v>78</v>
      </c>
      <c r="F256" s="240">
        <v>8878.25</v>
      </c>
      <c r="G256" s="242">
        <v>12</v>
      </c>
      <c r="H256" s="243">
        <v>69435.72</v>
      </c>
      <c r="I256" s="244">
        <v>636</v>
      </c>
      <c r="J256" s="243">
        <v>218279.55</v>
      </c>
      <c r="K256" s="244">
        <v>501</v>
      </c>
      <c r="L256" s="243">
        <v>72564.960000000006</v>
      </c>
      <c r="M256" s="241">
        <v>377</v>
      </c>
      <c r="N256" s="240">
        <v>1206.96</v>
      </c>
      <c r="O256" s="242">
        <v>11</v>
      </c>
      <c r="P256" s="240">
        <v>23207.57</v>
      </c>
      <c r="Q256" s="241">
        <v>147</v>
      </c>
      <c r="R256" s="238">
        <v>0</v>
      </c>
      <c r="S256" s="239">
        <v>0</v>
      </c>
      <c r="T256" s="240">
        <v>7419.58</v>
      </c>
      <c r="U256" s="241">
        <v>46</v>
      </c>
      <c r="V256" s="240">
        <v>8088.45</v>
      </c>
      <c r="W256" s="242">
        <v>14</v>
      </c>
      <c r="X256" s="243">
        <v>122859.64</v>
      </c>
      <c r="Y256" s="241">
        <v>575</v>
      </c>
      <c r="Z256" s="238">
        <v>0</v>
      </c>
      <c r="AA256" s="239">
        <v>0</v>
      </c>
      <c r="AB256" s="238">
        <v>0</v>
      </c>
      <c r="AC256" s="239">
        <v>0</v>
      </c>
      <c r="AD256" s="243">
        <v>56079.85</v>
      </c>
      <c r="AE256" s="244">
        <v>346</v>
      </c>
      <c r="AF256" s="240">
        <v>2826.04</v>
      </c>
      <c r="AG256" s="242">
        <v>5</v>
      </c>
      <c r="AH256" s="243">
        <v>315954.77</v>
      </c>
      <c r="AI256" s="244">
        <v>1499</v>
      </c>
      <c r="AJ256" s="243">
        <v>0</v>
      </c>
      <c r="AK256" s="244">
        <v>0</v>
      </c>
      <c r="AL256" s="243">
        <v>220585.58</v>
      </c>
      <c r="AM256" s="244">
        <v>819</v>
      </c>
      <c r="AN256" s="245">
        <v>7587.11</v>
      </c>
      <c r="AO256" s="244">
        <v>57</v>
      </c>
      <c r="AP256" s="246">
        <v>0</v>
      </c>
      <c r="AQ256" s="247">
        <v>0</v>
      </c>
      <c r="AR256" s="240">
        <v>9377.02</v>
      </c>
      <c r="AS256" s="241">
        <v>85</v>
      </c>
      <c r="AT256" s="238">
        <v>520</v>
      </c>
      <c r="AU256" s="239">
        <v>2</v>
      </c>
      <c r="AV256" t="s">
        <v>18</v>
      </c>
    </row>
    <row r="257" spans="1:92">
      <c r="A257" s="2" t="s">
        <v>190</v>
      </c>
      <c r="B257" s="238">
        <v>77.333333333333329</v>
      </c>
      <c r="C257" s="239">
        <v>0</v>
      </c>
      <c r="D257" s="240">
        <v>52518.29</v>
      </c>
      <c r="E257" s="241">
        <v>150</v>
      </c>
      <c r="F257" s="240">
        <v>36495.589999999997</v>
      </c>
      <c r="G257" s="242">
        <v>50</v>
      </c>
      <c r="H257" s="243">
        <v>148686.15</v>
      </c>
      <c r="I257" s="244">
        <v>1266</v>
      </c>
      <c r="J257" s="243">
        <v>484888.58</v>
      </c>
      <c r="K257" s="244">
        <v>847</v>
      </c>
      <c r="L257" s="243">
        <v>160029.01999999999</v>
      </c>
      <c r="M257" s="241">
        <v>890</v>
      </c>
      <c r="N257" s="240">
        <v>3712.17</v>
      </c>
      <c r="O257" s="242">
        <v>11</v>
      </c>
      <c r="P257" s="240">
        <v>37867.449999999997</v>
      </c>
      <c r="Q257" s="241">
        <v>251</v>
      </c>
      <c r="R257" s="238">
        <v>0</v>
      </c>
      <c r="S257" s="239">
        <v>0</v>
      </c>
      <c r="T257" s="240">
        <v>23035.95</v>
      </c>
      <c r="U257" s="241">
        <v>140</v>
      </c>
      <c r="V257" s="240">
        <v>1990.7</v>
      </c>
      <c r="W257" s="242">
        <v>2</v>
      </c>
      <c r="X257" s="243">
        <v>214652.28</v>
      </c>
      <c r="Y257" s="241">
        <v>842</v>
      </c>
      <c r="Z257" s="238">
        <v>0</v>
      </c>
      <c r="AA257" s="239">
        <v>0</v>
      </c>
      <c r="AB257" s="238">
        <v>0</v>
      </c>
      <c r="AC257" s="239">
        <v>0</v>
      </c>
      <c r="AD257" s="243">
        <v>152148.94</v>
      </c>
      <c r="AE257" s="244">
        <v>793</v>
      </c>
      <c r="AF257" s="240">
        <v>837.2</v>
      </c>
      <c r="AG257" s="242">
        <v>2</v>
      </c>
      <c r="AH257" s="243">
        <v>816478.1</v>
      </c>
      <c r="AI257" s="244">
        <v>2748</v>
      </c>
      <c r="AJ257" s="243">
        <v>0</v>
      </c>
      <c r="AK257" s="244">
        <v>0</v>
      </c>
      <c r="AL257" s="243">
        <v>304292.46000000002</v>
      </c>
      <c r="AM257" s="244">
        <v>1048</v>
      </c>
      <c r="AN257" s="245">
        <v>2320</v>
      </c>
      <c r="AO257" s="244">
        <v>14</v>
      </c>
      <c r="AP257" s="246">
        <v>0</v>
      </c>
      <c r="AQ257" s="247">
        <v>0</v>
      </c>
      <c r="AR257" s="240">
        <v>10614.92</v>
      </c>
      <c r="AS257" s="241">
        <v>104</v>
      </c>
      <c r="AT257" s="238">
        <v>0</v>
      </c>
      <c r="AU257" s="239">
        <v>0</v>
      </c>
      <c r="AV257" t="s">
        <v>52</v>
      </c>
      <c r="AW257" s="270"/>
      <c r="AX257" s="270"/>
      <c r="AY257" s="270"/>
      <c r="AZ257" s="270"/>
      <c r="BA257" s="270"/>
      <c r="BB257" s="270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</row>
    <row r="258" spans="1:92">
      <c r="A258" s="2" t="s">
        <v>611</v>
      </c>
      <c r="B258" s="238">
        <v>378.5146666666667</v>
      </c>
      <c r="C258" s="239">
        <v>0</v>
      </c>
      <c r="D258" s="240">
        <v>27658.62</v>
      </c>
      <c r="E258" s="241">
        <v>103</v>
      </c>
      <c r="F258" s="240">
        <v>18186.96</v>
      </c>
      <c r="G258" s="242">
        <v>28</v>
      </c>
      <c r="H258" s="243">
        <v>117527.94</v>
      </c>
      <c r="I258" s="244">
        <v>851</v>
      </c>
      <c r="J258" s="243">
        <v>481782.61</v>
      </c>
      <c r="K258" s="244">
        <v>981</v>
      </c>
      <c r="L258" s="243">
        <v>125291.71</v>
      </c>
      <c r="M258" s="241">
        <v>597</v>
      </c>
      <c r="N258" s="240">
        <v>9684.33</v>
      </c>
      <c r="O258" s="242">
        <v>16</v>
      </c>
      <c r="P258" s="240">
        <v>2601.23</v>
      </c>
      <c r="Q258" s="241">
        <v>17</v>
      </c>
      <c r="R258" s="238">
        <v>0</v>
      </c>
      <c r="S258" s="239">
        <v>0</v>
      </c>
      <c r="T258" s="240">
        <v>21040.48</v>
      </c>
      <c r="U258" s="241">
        <v>99</v>
      </c>
      <c r="V258" s="240">
        <v>7414.87</v>
      </c>
      <c r="W258" s="242">
        <v>9</v>
      </c>
      <c r="X258" s="243">
        <v>197853.03</v>
      </c>
      <c r="Y258" s="241">
        <v>873</v>
      </c>
      <c r="Z258" s="238">
        <v>0</v>
      </c>
      <c r="AA258" s="239">
        <v>0</v>
      </c>
      <c r="AB258" s="238">
        <v>0</v>
      </c>
      <c r="AC258" s="239">
        <v>0</v>
      </c>
      <c r="AD258" s="243">
        <v>111185.52</v>
      </c>
      <c r="AE258" s="244">
        <v>674</v>
      </c>
      <c r="AF258" s="240">
        <v>948.85</v>
      </c>
      <c r="AG258" s="242">
        <v>3</v>
      </c>
      <c r="AH258" s="243">
        <v>601845.14</v>
      </c>
      <c r="AI258" s="244">
        <v>2163</v>
      </c>
      <c r="AJ258" s="243">
        <v>2064</v>
      </c>
      <c r="AK258" s="244">
        <v>16</v>
      </c>
      <c r="AL258" s="243">
        <v>361876.93</v>
      </c>
      <c r="AM258" s="244">
        <v>1168</v>
      </c>
      <c r="AN258" s="245">
        <v>9291.44</v>
      </c>
      <c r="AO258" s="244">
        <v>46</v>
      </c>
      <c r="AP258" s="246">
        <v>0</v>
      </c>
      <c r="AQ258" s="247">
        <v>0</v>
      </c>
      <c r="AR258" s="240">
        <v>3613.02</v>
      </c>
      <c r="AS258" s="241">
        <v>31</v>
      </c>
      <c r="AT258" s="238">
        <v>0</v>
      </c>
      <c r="AU258" s="239">
        <v>0</v>
      </c>
      <c r="AV258" t="s">
        <v>52</v>
      </c>
      <c r="AW258" s="270"/>
      <c r="AX258" s="270"/>
      <c r="AY258" s="270"/>
      <c r="AZ258" s="270"/>
      <c r="BA258" s="270"/>
      <c r="BB258" s="270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</row>
    <row r="259" spans="1:92">
      <c r="A259" s="2" t="s">
        <v>583</v>
      </c>
      <c r="B259" s="238">
        <v>203.267</v>
      </c>
      <c r="C259" s="239">
        <v>0</v>
      </c>
      <c r="D259" s="240">
        <v>33359.18</v>
      </c>
      <c r="E259" s="241">
        <v>118</v>
      </c>
      <c r="F259" s="240">
        <v>23487.99</v>
      </c>
      <c r="G259" s="242">
        <v>28</v>
      </c>
      <c r="H259" s="243">
        <v>99919.15</v>
      </c>
      <c r="I259" s="244">
        <v>887</v>
      </c>
      <c r="J259" s="243">
        <v>289254.8</v>
      </c>
      <c r="K259" s="244">
        <v>674</v>
      </c>
      <c r="L259" s="243">
        <v>100675.15</v>
      </c>
      <c r="M259" s="241">
        <v>707</v>
      </c>
      <c r="N259" s="240">
        <v>27706.02</v>
      </c>
      <c r="O259" s="242">
        <v>36</v>
      </c>
      <c r="P259" s="240">
        <v>41945.14</v>
      </c>
      <c r="Q259" s="241">
        <v>269</v>
      </c>
      <c r="R259" s="238">
        <v>0</v>
      </c>
      <c r="S259" s="239">
        <v>0</v>
      </c>
      <c r="T259" s="240">
        <v>94385.52</v>
      </c>
      <c r="U259" s="241">
        <v>392</v>
      </c>
      <c r="V259" s="240">
        <v>7771.74</v>
      </c>
      <c r="W259" s="242">
        <v>17</v>
      </c>
      <c r="X259" s="243">
        <v>202776.37</v>
      </c>
      <c r="Y259" s="241">
        <v>865</v>
      </c>
      <c r="Z259" s="238">
        <v>0</v>
      </c>
      <c r="AA259" s="239">
        <v>0</v>
      </c>
      <c r="AB259" s="238">
        <v>0</v>
      </c>
      <c r="AC259" s="239">
        <v>0</v>
      </c>
      <c r="AD259" s="243">
        <v>133919.99</v>
      </c>
      <c r="AE259" s="244">
        <v>757</v>
      </c>
      <c r="AF259" s="240">
        <v>5128.37</v>
      </c>
      <c r="AG259" s="242">
        <v>10</v>
      </c>
      <c r="AH259" s="243">
        <v>591136.04</v>
      </c>
      <c r="AI259" s="244">
        <v>2447</v>
      </c>
      <c r="AJ259" s="243">
        <v>0</v>
      </c>
      <c r="AK259" s="244">
        <v>0</v>
      </c>
      <c r="AL259" s="243">
        <v>324261.92</v>
      </c>
      <c r="AM259" s="244">
        <v>1105</v>
      </c>
      <c r="AN259" s="245">
        <v>6098.01</v>
      </c>
      <c r="AO259" s="244">
        <v>29</v>
      </c>
      <c r="AP259" s="246">
        <v>0</v>
      </c>
      <c r="AQ259" s="247">
        <v>0</v>
      </c>
      <c r="AR259" s="240">
        <v>14299.97</v>
      </c>
      <c r="AS259" s="241">
        <v>133</v>
      </c>
      <c r="AT259" s="238">
        <v>0</v>
      </c>
      <c r="AU259" s="239">
        <v>0</v>
      </c>
      <c r="AV259" t="s">
        <v>159</v>
      </c>
      <c r="AW259" s="270"/>
      <c r="AX259" s="270"/>
      <c r="AY259" s="270"/>
      <c r="AZ259" s="270"/>
      <c r="BA259" s="270"/>
      <c r="BB259" s="270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</row>
    <row r="260" spans="1:92">
      <c r="A260" s="2" t="s">
        <v>637</v>
      </c>
      <c r="B260" s="238">
        <v>1011.6053333333333</v>
      </c>
      <c r="C260" s="239">
        <v>0</v>
      </c>
      <c r="D260" s="240">
        <v>56631.59</v>
      </c>
      <c r="E260" s="241">
        <v>194</v>
      </c>
      <c r="F260" s="240">
        <v>59394.559999999998</v>
      </c>
      <c r="G260" s="242">
        <v>76</v>
      </c>
      <c r="H260" s="243">
        <v>112304.62</v>
      </c>
      <c r="I260" s="244">
        <v>932</v>
      </c>
      <c r="J260" s="243">
        <v>635477.13</v>
      </c>
      <c r="K260" s="244">
        <v>1404</v>
      </c>
      <c r="L260" s="243">
        <v>145528.41</v>
      </c>
      <c r="M260" s="241">
        <v>615</v>
      </c>
      <c r="N260" s="240">
        <v>56135.74</v>
      </c>
      <c r="O260" s="242">
        <v>58</v>
      </c>
      <c r="P260" s="240">
        <v>11242.78</v>
      </c>
      <c r="Q260" s="241">
        <v>68</v>
      </c>
      <c r="R260" s="238">
        <v>0</v>
      </c>
      <c r="S260" s="239">
        <v>0</v>
      </c>
      <c r="T260" s="240">
        <v>73711.97</v>
      </c>
      <c r="U260" s="241">
        <v>297</v>
      </c>
      <c r="V260" s="240">
        <v>20670.02</v>
      </c>
      <c r="W260" s="242">
        <v>30</v>
      </c>
      <c r="X260" s="243">
        <v>205842.46</v>
      </c>
      <c r="Y260" s="241">
        <v>971</v>
      </c>
      <c r="Z260" s="238">
        <v>0</v>
      </c>
      <c r="AA260" s="239">
        <v>0</v>
      </c>
      <c r="AB260" s="238">
        <v>0</v>
      </c>
      <c r="AC260" s="239">
        <v>0</v>
      </c>
      <c r="AD260" s="243">
        <v>107204.12</v>
      </c>
      <c r="AE260" s="244">
        <v>751</v>
      </c>
      <c r="AF260" s="240">
        <v>3151.64</v>
      </c>
      <c r="AG260" s="242">
        <v>6</v>
      </c>
      <c r="AH260" s="243">
        <v>564028.63</v>
      </c>
      <c r="AI260" s="244">
        <v>2225</v>
      </c>
      <c r="AJ260" s="243">
        <v>387</v>
      </c>
      <c r="AK260" s="244">
        <v>3</v>
      </c>
      <c r="AL260" s="243">
        <v>420631.68</v>
      </c>
      <c r="AM260" s="244">
        <v>1510</v>
      </c>
      <c r="AN260" s="245">
        <v>29961.16</v>
      </c>
      <c r="AO260" s="244">
        <v>107</v>
      </c>
      <c r="AP260" s="246">
        <v>0</v>
      </c>
      <c r="AQ260" s="247">
        <v>0</v>
      </c>
      <c r="AR260" s="240">
        <v>6010.47</v>
      </c>
      <c r="AS260" s="241">
        <v>59</v>
      </c>
      <c r="AT260" s="238">
        <v>0</v>
      </c>
      <c r="AU260" s="239">
        <v>0</v>
      </c>
      <c r="AV260" t="s">
        <v>52</v>
      </c>
      <c r="AW260" s="270"/>
      <c r="AX260" s="270"/>
      <c r="AY260" s="270"/>
      <c r="AZ260" s="270"/>
      <c r="BA260" s="270"/>
      <c r="BB260" s="27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</row>
    <row r="261" spans="1:92">
      <c r="A261" s="2" t="s">
        <v>488</v>
      </c>
      <c r="B261" s="238">
        <v>1577.0169999999998</v>
      </c>
      <c r="C261" s="239">
        <v>0</v>
      </c>
      <c r="D261" s="240">
        <v>62220.79</v>
      </c>
      <c r="E261" s="241">
        <v>197</v>
      </c>
      <c r="F261" s="240">
        <v>62586.97</v>
      </c>
      <c r="G261" s="242">
        <v>83</v>
      </c>
      <c r="H261" s="243">
        <v>142315.79999999999</v>
      </c>
      <c r="I261" s="244">
        <v>1079</v>
      </c>
      <c r="J261" s="243">
        <v>629583.75</v>
      </c>
      <c r="K261" s="244">
        <v>1275</v>
      </c>
      <c r="L261" s="243">
        <v>231649.39</v>
      </c>
      <c r="M261" s="241">
        <v>1157</v>
      </c>
      <c r="N261" s="240">
        <v>50932.95</v>
      </c>
      <c r="O261" s="242">
        <v>81</v>
      </c>
      <c r="P261" s="240">
        <v>36469.82</v>
      </c>
      <c r="Q261" s="241">
        <v>222</v>
      </c>
      <c r="R261" s="238">
        <v>0</v>
      </c>
      <c r="S261" s="239">
        <v>0</v>
      </c>
      <c r="T261" s="240">
        <v>94968.91</v>
      </c>
      <c r="U261" s="241">
        <v>370</v>
      </c>
      <c r="V261" s="240">
        <v>50351.62</v>
      </c>
      <c r="W261" s="242">
        <v>55</v>
      </c>
      <c r="X261" s="243">
        <v>284565.03000000003</v>
      </c>
      <c r="Y261" s="241">
        <v>1386</v>
      </c>
      <c r="Z261" s="238">
        <v>0</v>
      </c>
      <c r="AA261" s="239">
        <v>0</v>
      </c>
      <c r="AB261" s="238">
        <v>0</v>
      </c>
      <c r="AC261" s="239">
        <v>0</v>
      </c>
      <c r="AD261" s="243">
        <v>149959.9</v>
      </c>
      <c r="AE261" s="244">
        <v>837</v>
      </c>
      <c r="AF261" s="240">
        <v>2120.9299999999998</v>
      </c>
      <c r="AG261" s="242">
        <v>3</v>
      </c>
      <c r="AH261" s="243">
        <v>691832.37</v>
      </c>
      <c r="AI261" s="244">
        <v>2877</v>
      </c>
      <c r="AJ261" s="243">
        <v>21510.51</v>
      </c>
      <c r="AK261" s="244">
        <v>22</v>
      </c>
      <c r="AL261" s="243">
        <v>596687.46</v>
      </c>
      <c r="AM261" s="244">
        <v>2099</v>
      </c>
      <c r="AN261" s="245">
        <v>25800</v>
      </c>
      <c r="AO261" s="244">
        <v>92</v>
      </c>
      <c r="AP261" s="246">
        <v>0</v>
      </c>
      <c r="AQ261" s="247">
        <v>0</v>
      </c>
      <c r="AR261" s="240">
        <v>25669.96</v>
      </c>
      <c r="AS261" s="241">
        <v>196</v>
      </c>
      <c r="AT261" s="238">
        <v>941.74</v>
      </c>
      <c r="AU261" s="239">
        <v>9</v>
      </c>
      <c r="AV261" t="s">
        <v>18</v>
      </c>
      <c r="AW261" s="270"/>
      <c r="AX261" s="270"/>
      <c r="AY261" s="270"/>
      <c r="AZ261" s="270"/>
      <c r="BA261" s="270"/>
      <c r="BB261" s="270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</row>
    <row r="262" spans="1:92">
      <c r="A262" s="2" t="s">
        <v>506</v>
      </c>
      <c r="B262" s="238">
        <v>5813.9220000000005</v>
      </c>
      <c r="C262" s="239">
        <v>0</v>
      </c>
      <c r="D262" s="240">
        <v>100869.79</v>
      </c>
      <c r="E262" s="241">
        <v>267</v>
      </c>
      <c r="F262" s="240">
        <v>79312.899999999994</v>
      </c>
      <c r="G262" s="242">
        <v>94</v>
      </c>
      <c r="H262" s="243">
        <v>257089.39</v>
      </c>
      <c r="I262" s="244">
        <v>1761</v>
      </c>
      <c r="J262" s="243">
        <v>1128393.08</v>
      </c>
      <c r="K262" s="244">
        <v>2035</v>
      </c>
      <c r="L262" s="243">
        <v>432983.48</v>
      </c>
      <c r="M262" s="241">
        <v>1703</v>
      </c>
      <c r="N262" s="240">
        <v>106249.89</v>
      </c>
      <c r="O262" s="242">
        <v>112</v>
      </c>
      <c r="P262" s="240">
        <v>83549.78</v>
      </c>
      <c r="Q262" s="241">
        <v>479</v>
      </c>
      <c r="R262" s="238">
        <v>0</v>
      </c>
      <c r="S262" s="239">
        <v>0</v>
      </c>
      <c r="T262" s="240">
        <v>156967.24</v>
      </c>
      <c r="U262" s="241">
        <v>558</v>
      </c>
      <c r="V262" s="240">
        <v>42775.85</v>
      </c>
      <c r="W262" s="242">
        <v>43</v>
      </c>
      <c r="X262" s="243">
        <v>468409</v>
      </c>
      <c r="Y262" s="241">
        <v>1769</v>
      </c>
      <c r="Z262" s="238">
        <v>0</v>
      </c>
      <c r="AA262" s="239">
        <v>0</v>
      </c>
      <c r="AB262" s="238">
        <v>0</v>
      </c>
      <c r="AC262" s="239">
        <v>0</v>
      </c>
      <c r="AD262" s="243">
        <v>320425.82</v>
      </c>
      <c r="AE262" s="244">
        <v>1664</v>
      </c>
      <c r="AF262" s="240">
        <v>4209.3100000000004</v>
      </c>
      <c r="AG262" s="242">
        <v>9</v>
      </c>
      <c r="AH262" s="243">
        <v>1366278.39</v>
      </c>
      <c r="AI262" s="244">
        <v>4191</v>
      </c>
      <c r="AJ262" s="243">
        <v>89573.11</v>
      </c>
      <c r="AK262" s="244">
        <v>119</v>
      </c>
      <c r="AL262" s="243">
        <v>809948.85</v>
      </c>
      <c r="AM262" s="244">
        <v>2284</v>
      </c>
      <c r="AN262" s="245">
        <v>84844.55</v>
      </c>
      <c r="AO262" s="244">
        <v>314</v>
      </c>
      <c r="AP262" s="246">
        <v>0</v>
      </c>
      <c r="AQ262" s="247">
        <v>0</v>
      </c>
      <c r="AR262" s="240">
        <v>40314.699999999997</v>
      </c>
      <c r="AS262" s="241">
        <v>327</v>
      </c>
      <c r="AT262" s="238">
        <v>1389.03</v>
      </c>
      <c r="AU262" s="239">
        <v>21</v>
      </c>
      <c r="AV262" t="s">
        <v>195</v>
      </c>
      <c r="AW262" s="270"/>
      <c r="AX262" s="270"/>
      <c r="AY262" s="270"/>
      <c r="AZ262" s="270"/>
      <c r="BA262" s="270"/>
      <c r="BB262" s="270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</row>
    <row r="263" spans="1:92">
      <c r="A263" s="2" t="s">
        <v>595</v>
      </c>
      <c r="B263" s="238">
        <v>6228.7823333333336</v>
      </c>
      <c r="C263" s="239">
        <v>0</v>
      </c>
      <c r="D263" s="240">
        <v>45581.95</v>
      </c>
      <c r="E263" s="241">
        <v>177</v>
      </c>
      <c r="F263" s="240">
        <v>57794.49</v>
      </c>
      <c r="G263" s="242">
        <v>83</v>
      </c>
      <c r="H263" s="243">
        <v>132715.89000000001</v>
      </c>
      <c r="I263" s="244">
        <v>1205</v>
      </c>
      <c r="J263" s="243">
        <v>406891.13</v>
      </c>
      <c r="K263" s="244">
        <v>1015</v>
      </c>
      <c r="L263" s="243">
        <v>168106.54</v>
      </c>
      <c r="M263" s="241">
        <v>1119</v>
      </c>
      <c r="N263" s="240">
        <v>31185.85</v>
      </c>
      <c r="O263" s="242">
        <v>55</v>
      </c>
      <c r="P263" s="240">
        <v>28116.57</v>
      </c>
      <c r="Q263" s="241">
        <v>172</v>
      </c>
      <c r="R263" s="238">
        <v>0</v>
      </c>
      <c r="S263" s="239">
        <v>0</v>
      </c>
      <c r="T263" s="240">
        <v>58345.01</v>
      </c>
      <c r="U263" s="241">
        <v>314</v>
      </c>
      <c r="V263" s="240">
        <v>11217.91</v>
      </c>
      <c r="W263" s="242">
        <v>14</v>
      </c>
      <c r="X263" s="243">
        <v>184241.91</v>
      </c>
      <c r="Y263" s="241">
        <v>997</v>
      </c>
      <c r="Z263" s="238">
        <v>0</v>
      </c>
      <c r="AA263" s="239">
        <v>0</v>
      </c>
      <c r="AB263" s="238">
        <v>0</v>
      </c>
      <c r="AC263" s="239">
        <v>0</v>
      </c>
      <c r="AD263" s="243">
        <v>114761.68</v>
      </c>
      <c r="AE263" s="244">
        <v>697</v>
      </c>
      <c r="AF263" s="240">
        <v>1439.99</v>
      </c>
      <c r="AG263" s="242">
        <v>3</v>
      </c>
      <c r="AH263" s="243">
        <v>657229</v>
      </c>
      <c r="AI263" s="244">
        <v>2965</v>
      </c>
      <c r="AJ263" s="243">
        <v>18109.98</v>
      </c>
      <c r="AK263" s="244">
        <v>71</v>
      </c>
      <c r="AL263" s="243">
        <v>370749.06</v>
      </c>
      <c r="AM263" s="244">
        <v>1411</v>
      </c>
      <c r="AN263" s="245">
        <v>168753.49</v>
      </c>
      <c r="AO263" s="244">
        <v>437</v>
      </c>
      <c r="AP263" s="246">
        <v>0</v>
      </c>
      <c r="AQ263" s="247">
        <v>0</v>
      </c>
      <c r="AR263" s="240">
        <v>12073.59</v>
      </c>
      <c r="AS263" s="241">
        <v>119</v>
      </c>
      <c r="AT263" s="238">
        <v>0</v>
      </c>
      <c r="AU263" s="239">
        <v>0</v>
      </c>
      <c r="AV263" t="s">
        <v>52</v>
      </c>
      <c r="AW263" s="270"/>
      <c r="AX263" s="270"/>
      <c r="AY263" s="270"/>
      <c r="AZ263" s="270"/>
      <c r="BA263" s="270"/>
      <c r="BB263" s="270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</row>
    <row r="264" spans="1:92">
      <c r="A264" s="2" t="s">
        <v>179</v>
      </c>
      <c r="B264" s="238">
        <v>39740.553666666659</v>
      </c>
      <c r="C264" s="239">
        <v>0</v>
      </c>
      <c r="D264" s="240">
        <v>30890.7</v>
      </c>
      <c r="E264" s="241">
        <v>133</v>
      </c>
      <c r="F264" s="240">
        <v>22751.27</v>
      </c>
      <c r="G264" s="242">
        <v>35</v>
      </c>
      <c r="H264" s="243">
        <v>158799</v>
      </c>
      <c r="I264" s="244">
        <v>1329</v>
      </c>
      <c r="J264" s="243">
        <v>1025968.38</v>
      </c>
      <c r="K264" s="244">
        <v>2347</v>
      </c>
      <c r="L264" s="243">
        <v>322827.26</v>
      </c>
      <c r="M264" s="241">
        <v>1361</v>
      </c>
      <c r="N264" s="240">
        <v>37796.379999999997</v>
      </c>
      <c r="O264" s="242">
        <v>121</v>
      </c>
      <c r="P264" s="240">
        <v>1528.73</v>
      </c>
      <c r="Q264" s="241">
        <v>13</v>
      </c>
      <c r="R264" s="238">
        <v>0</v>
      </c>
      <c r="S264" s="239">
        <v>0</v>
      </c>
      <c r="T264" s="240">
        <v>17926.43</v>
      </c>
      <c r="U264" s="241">
        <v>94</v>
      </c>
      <c r="V264" s="240">
        <v>2663.45</v>
      </c>
      <c r="W264" s="242">
        <v>3</v>
      </c>
      <c r="X264" s="243">
        <v>263908.75</v>
      </c>
      <c r="Y264" s="241">
        <v>1231</v>
      </c>
      <c r="Z264" s="238">
        <v>0</v>
      </c>
      <c r="AA264" s="239">
        <v>0</v>
      </c>
      <c r="AB264" s="238">
        <v>0</v>
      </c>
      <c r="AC264" s="239">
        <v>0</v>
      </c>
      <c r="AD264" s="243">
        <v>166774.14000000001</v>
      </c>
      <c r="AE264" s="244">
        <v>1050</v>
      </c>
      <c r="AF264" s="240">
        <v>0</v>
      </c>
      <c r="AG264" s="242">
        <v>0</v>
      </c>
      <c r="AH264" s="243">
        <v>647202.57999999996</v>
      </c>
      <c r="AI264" s="244">
        <v>2899</v>
      </c>
      <c r="AJ264" s="243">
        <v>3460.4</v>
      </c>
      <c r="AK264" s="244">
        <v>20</v>
      </c>
      <c r="AL264" s="243">
        <v>467257.87</v>
      </c>
      <c r="AM264" s="244">
        <v>1611</v>
      </c>
      <c r="AN264" s="245">
        <v>1188756.21</v>
      </c>
      <c r="AO264" s="244">
        <v>1879</v>
      </c>
      <c r="AP264" s="246">
        <v>0</v>
      </c>
      <c r="AQ264" s="247">
        <v>0</v>
      </c>
      <c r="AR264" s="240">
        <v>1281.78</v>
      </c>
      <c r="AS264" s="241">
        <v>20</v>
      </c>
      <c r="AT264" s="238">
        <v>170.6</v>
      </c>
      <c r="AU264" s="239">
        <v>5</v>
      </c>
      <c r="AV264" t="s">
        <v>52</v>
      </c>
    </row>
    <row r="265" spans="1:92">
      <c r="A265" s="2" t="s">
        <v>526</v>
      </c>
      <c r="B265" s="238">
        <v>1820.239</v>
      </c>
      <c r="C265" s="239">
        <v>0</v>
      </c>
      <c r="D265" s="240">
        <v>44653.03</v>
      </c>
      <c r="E265" s="241">
        <v>139</v>
      </c>
      <c r="F265" s="240">
        <v>18504.34</v>
      </c>
      <c r="G265" s="242">
        <v>23</v>
      </c>
      <c r="H265" s="243">
        <v>254686.29</v>
      </c>
      <c r="I265" s="244">
        <v>1356</v>
      </c>
      <c r="J265" s="243">
        <v>1122945.3799999999</v>
      </c>
      <c r="K265" s="244">
        <v>1990</v>
      </c>
      <c r="L265" s="243">
        <v>491379.99</v>
      </c>
      <c r="M265" s="241">
        <v>1701</v>
      </c>
      <c r="N265" s="240">
        <v>35105.800000000003</v>
      </c>
      <c r="O265" s="242">
        <v>56</v>
      </c>
      <c r="P265" s="240">
        <v>48649.760000000002</v>
      </c>
      <c r="Q265" s="241">
        <v>334</v>
      </c>
      <c r="R265" s="238">
        <v>0</v>
      </c>
      <c r="S265" s="239">
        <v>0</v>
      </c>
      <c r="T265" s="240">
        <v>129131.95</v>
      </c>
      <c r="U265" s="241">
        <v>445</v>
      </c>
      <c r="V265" s="240">
        <v>34750.550000000003</v>
      </c>
      <c r="W265" s="242">
        <v>39</v>
      </c>
      <c r="X265" s="243">
        <v>344648.04</v>
      </c>
      <c r="Y265" s="241">
        <v>1449</v>
      </c>
      <c r="Z265" s="238">
        <v>0</v>
      </c>
      <c r="AA265" s="239">
        <v>0</v>
      </c>
      <c r="AB265" s="238">
        <v>0</v>
      </c>
      <c r="AC265" s="239">
        <v>0</v>
      </c>
      <c r="AD265" s="243">
        <v>257036.5</v>
      </c>
      <c r="AE265" s="244">
        <v>1264</v>
      </c>
      <c r="AF265" s="240">
        <v>30664.97</v>
      </c>
      <c r="AG265" s="242">
        <v>70</v>
      </c>
      <c r="AH265" s="243">
        <v>1101848.23</v>
      </c>
      <c r="AI265" s="244">
        <v>3148</v>
      </c>
      <c r="AJ265" s="243">
        <v>1023.5</v>
      </c>
      <c r="AK265" s="244">
        <v>8</v>
      </c>
      <c r="AL265" s="243">
        <v>466869.79</v>
      </c>
      <c r="AM265" s="244">
        <v>1543</v>
      </c>
      <c r="AN265" s="245">
        <v>53583.67</v>
      </c>
      <c r="AO265" s="244">
        <v>215</v>
      </c>
      <c r="AP265" s="246">
        <v>0</v>
      </c>
      <c r="AQ265" s="247">
        <v>0</v>
      </c>
      <c r="AR265" s="240">
        <v>22360.13</v>
      </c>
      <c r="AS265" s="241">
        <v>182</v>
      </c>
      <c r="AT265" s="238">
        <v>780</v>
      </c>
      <c r="AU265" s="239">
        <v>2</v>
      </c>
      <c r="AV265" t="s">
        <v>195</v>
      </c>
      <c r="AW265" s="270"/>
      <c r="AX265" s="270"/>
      <c r="AY265" s="270"/>
      <c r="AZ265" s="270"/>
      <c r="BA265" s="270"/>
      <c r="BB265" s="270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</row>
    <row r="266" spans="1:92">
      <c r="A266" s="2" t="s">
        <v>626</v>
      </c>
      <c r="B266" s="238">
        <v>1351.5910000000001</v>
      </c>
      <c r="C266" s="239">
        <v>0</v>
      </c>
      <c r="D266" s="240">
        <v>41806.9</v>
      </c>
      <c r="E266" s="241">
        <v>177</v>
      </c>
      <c r="F266" s="240">
        <v>34808.639999999999</v>
      </c>
      <c r="G266" s="242">
        <v>61</v>
      </c>
      <c r="H266" s="243">
        <v>165371.07999999999</v>
      </c>
      <c r="I266" s="244">
        <v>1119</v>
      </c>
      <c r="J266" s="243">
        <v>656828.53</v>
      </c>
      <c r="K266" s="244">
        <v>1219</v>
      </c>
      <c r="L266" s="243">
        <v>216707</v>
      </c>
      <c r="M266" s="241">
        <v>999</v>
      </c>
      <c r="N266" s="240">
        <v>20456.46</v>
      </c>
      <c r="O266" s="242">
        <v>36</v>
      </c>
      <c r="P266" s="240">
        <v>11004.3</v>
      </c>
      <c r="Q266" s="241">
        <v>63</v>
      </c>
      <c r="R266" s="238">
        <v>0</v>
      </c>
      <c r="S266" s="239">
        <v>0</v>
      </c>
      <c r="T266" s="240">
        <v>45943.49</v>
      </c>
      <c r="U266" s="241">
        <v>221</v>
      </c>
      <c r="V266" s="240">
        <v>11899.28</v>
      </c>
      <c r="W266" s="242">
        <v>20</v>
      </c>
      <c r="X266" s="243">
        <v>227276.18</v>
      </c>
      <c r="Y266" s="241">
        <v>1038</v>
      </c>
      <c r="Z266" s="238">
        <v>0</v>
      </c>
      <c r="AA266" s="239">
        <v>0</v>
      </c>
      <c r="AB266" s="238">
        <v>0</v>
      </c>
      <c r="AC266" s="239">
        <v>0</v>
      </c>
      <c r="AD266" s="243">
        <v>119964.32</v>
      </c>
      <c r="AE266" s="244">
        <v>707</v>
      </c>
      <c r="AF266" s="240">
        <v>4586.03</v>
      </c>
      <c r="AG266" s="242">
        <v>6</v>
      </c>
      <c r="AH266" s="243">
        <v>653750.24</v>
      </c>
      <c r="AI266" s="244">
        <v>2440</v>
      </c>
      <c r="AJ266" s="243">
        <v>387</v>
      </c>
      <c r="AK266" s="244">
        <v>3</v>
      </c>
      <c r="AL266" s="243">
        <v>416365.13</v>
      </c>
      <c r="AM266" s="244">
        <v>1471</v>
      </c>
      <c r="AN266" s="245">
        <v>40160.730000000003</v>
      </c>
      <c r="AO266" s="244">
        <v>192</v>
      </c>
      <c r="AP266" s="246">
        <v>0</v>
      </c>
      <c r="AQ266" s="247">
        <v>0</v>
      </c>
      <c r="AR266" s="240">
        <v>2375.2399999999998</v>
      </c>
      <c r="AS266" s="241">
        <v>27</v>
      </c>
      <c r="AT266" s="238">
        <v>0</v>
      </c>
      <c r="AU266" s="239">
        <v>0</v>
      </c>
      <c r="AV266" t="s">
        <v>52</v>
      </c>
      <c r="AW266" s="270"/>
      <c r="AX266" s="270"/>
      <c r="AY266" s="270"/>
      <c r="AZ266" s="270"/>
      <c r="BA266" s="270"/>
      <c r="BB266" s="270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</row>
    <row r="267" spans="1:92">
      <c r="A267" s="2" t="s">
        <v>379</v>
      </c>
      <c r="B267" s="238">
        <v>4.166666666666667</v>
      </c>
      <c r="C267" s="239">
        <v>0</v>
      </c>
      <c r="D267" s="240">
        <v>45268.87</v>
      </c>
      <c r="E267" s="241">
        <v>165</v>
      </c>
      <c r="F267" s="240">
        <v>40544.019999999997</v>
      </c>
      <c r="G267" s="242">
        <v>70</v>
      </c>
      <c r="H267" s="243">
        <v>99121.600000000006</v>
      </c>
      <c r="I267" s="244">
        <v>972</v>
      </c>
      <c r="J267" s="243">
        <v>681000.55</v>
      </c>
      <c r="K267" s="244">
        <v>1456</v>
      </c>
      <c r="L267" s="243">
        <v>126933.2</v>
      </c>
      <c r="M267" s="241">
        <v>714</v>
      </c>
      <c r="N267" s="240">
        <v>10319.1</v>
      </c>
      <c r="O267" s="242">
        <v>19</v>
      </c>
      <c r="P267" s="240">
        <v>11827.79</v>
      </c>
      <c r="Q267" s="241">
        <v>70</v>
      </c>
      <c r="R267" s="238">
        <v>0</v>
      </c>
      <c r="S267" s="239">
        <v>0</v>
      </c>
      <c r="T267" s="240">
        <v>49522.52</v>
      </c>
      <c r="U267" s="241">
        <v>230</v>
      </c>
      <c r="V267" s="240">
        <v>13633.7</v>
      </c>
      <c r="W267" s="242">
        <v>19</v>
      </c>
      <c r="X267" s="243">
        <v>202208.09</v>
      </c>
      <c r="Y267" s="241">
        <v>1107</v>
      </c>
      <c r="Z267" s="238">
        <v>0</v>
      </c>
      <c r="AA267" s="239">
        <v>0</v>
      </c>
      <c r="AB267" s="238">
        <v>0</v>
      </c>
      <c r="AC267" s="239">
        <v>0</v>
      </c>
      <c r="AD267" s="243">
        <v>119085.43</v>
      </c>
      <c r="AE267" s="244">
        <v>902</v>
      </c>
      <c r="AF267" s="240">
        <v>1533.02</v>
      </c>
      <c r="AG267" s="242">
        <v>4</v>
      </c>
      <c r="AH267" s="243">
        <v>487272.89</v>
      </c>
      <c r="AI267" s="244">
        <v>2291</v>
      </c>
      <c r="AJ267" s="243">
        <v>0</v>
      </c>
      <c r="AK267" s="244">
        <v>0</v>
      </c>
      <c r="AL267" s="243">
        <v>392686.21</v>
      </c>
      <c r="AM267" s="244">
        <v>1576</v>
      </c>
      <c r="AN267" s="245">
        <v>125</v>
      </c>
      <c r="AO267" s="244">
        <v>1</v>
      </c>
      <c r="AP267" s="246">
        <v>0</v>
      </c>
      <c r="AQ267" s="247">
        <v>0</v>
      </c>
      <c r="AR267" s="240">
        <v>7714.85</v>
      </c>
      <c r="AS267" s="241">
        <v>81</v>
      </c>
      <c r="AT267" s="238">
        <v>0.02</v>
      </c>
      <c r="AU267" s="239">
        <v>2</v>
      </c>
      <c r="AV267" t="s">
        <v>52</v>
      </c>
      <c r="AW267" s="270"/>
      <c r="AX267" s="270"/>
      <c r="AY267" s="270"/>
      <c r="AZ267" s="270"/>
      <c r="BA267" s="270"/>
      <c r="BB267" s="270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</row>
    <row r="268" spans="1:92">
      <c r="A268" s="2" t="s">
        <v>370</v>
      </c>
      <c r="B268" s="238">
        <v>2376.953</v>
      </c>
      <c r="C268" s="239">
        <v>0</v>
      </c>
      <c r="D268" s="240">
        <v>130227.68</v>
      </c>
      <c r="E268" s="241">
        <v>381</v>
      </c>
      <c r="F268" s="240">
        <v>73748.570000000007</v>
      </c>
      <c r="G268" s="242">
        <v>100</v>
      </c>
      <c r="H268" s="243">
        <v>246273.14</v>
      </c>
      <c r="I268" s="244">
        <v>1538</v>
      </c>
      <c r="J268" s="243">
        <v>1211973.73</v>
      </c>
      <c r="K268" s="244">
        <v>2280</v>
      </c>
      <c r="L268" s="243">
        <v>321537.53000000003</v>
      </c>
      <c r="M268" s="241">
        <v>1366</v>
      </c>
      <c r="N268" s="240">
        <v>43829.49</v>
      </c>
      <c r="O268" s="242">
        <v>44</v>
      </c>
      <c r="P268" s="240">
        <v>51956.83</v>
      </c>
      <c r="Q268" s="241">
        <v>249</v>
      </c>
      <c r="R268" s="238">
        <v>0</v>
      </c>
      <c r="S268" s="239">
        <v>0</v>
      </c>
      <c r="T268" s="240">
        <v>53317.04</v>
      </c>
      <c r="U268" s="241">
        <v>235</v>
      </c>
      <c r="V268" s="240">
        <v>61219.75</v>
      </c>
      <c r="W268" s="242">
        <v>73</v>
      </c>
      <c r="X268" s="243">
        <v>565705.98</v>
      </c>
      <c r="Y268" s="241">
        <v>2370</v>
      </c>
      <c r="Z268" s="238">
        <v>0</v>
      </c>
      <c r="AA268" s="239">
        <v>0</v>
      </c>
      <c r="AB268" s="238">
        <v>10</v>
      </c>
      <c r="AC268" s="239">
        <v>1</v>
      </c>
      <c r="AD268" s="243">
        <v>292613</v>
      </c>
      <c r="AE268" s="244">
        <v>1455</v>
      </c>
      <c r="AF268" s="240">
        <v>2437.21</v>
      </c>
      <c r="AG268" s="242">
        <v>5</v>
      </c>
      <c r="AH268" s="243">
        <v>1548118.98</v>
      </c>
      <c r="AI268" s="244">
        <v>4720</v>
      </c>
      <c r="AJ268" s="243">
        <v>5600.16</v>
      </c>
      <c r="AK268" s="244">
        <v>18</v>
      </c>
      <c r="AL268" s="243">
        <v>1499775.66</v>
      </c>
      <c r="AM268" s="244">
        <v>3736</v>
      </c>
      <c r="AN268" s="245">
        <v>65708.429999999993</v>
      </c>
      <c r="AO268" s="244">
        <v>287</v>
      </c>
      <c r="AP268" s="246">
        <v>0</v>
      </c>
      <c r="AQ268" s="247">
        <v>0</v>
      </c>
      <c r="AR268" s="240">
        <v>13095.95</v>
      </c>
      <c r="AS268" s="241">
        <v>135</v>
      </c>
      <c r="AT268" s="238">
        <v>0</v>
      </c>
      <c r="AU268" s="239">
        <v>0</v>
      </c>
      <c r="AV268" t="s">
        <v>52</v>
      </c>
      <c r="AW268" s="270"/>
      <c r="AX268" s="270"/>
      <c r="AY268" s="270"/>
      <c r="AZ268" s="270"/>
      <c r="BA268" s="270"/>
      <c r="BB268" s="270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</row>
    <row r="269" spans="1:92">
      <c r="A269" s="2" t="s">
        <v>296</v>
      </c>
      <c r="B269" s="238">
        <v>0</v>
      </c>
      <c r="C269" s="239">
        <v>0</v>
      </c>
      <c r="D269" s="240">
        <v>17843.560000000001</v>
      </c>
      <c r="E269" s="241">
        <v>69</v>
      </c>
      <c r="F269" s="240">
        <v>11521.7</v>
      </c>
      <c r="G269" s="242">
        <v>19</v>
      </c>
      <c r="H269" s="243">
        <v>70724.820000000007</v>
      </c>
      <c r="I269" s="244">
        <v>567</v>
      </c>
      <c r="J269" s="243">
        <v>329259.15000000002</v>
      </c>
      <c r="K269" s="244">
        <v>677</v>
      </c>
      <c r="L269" s="243">
        <v>133309.09</v>
      </c>
      <c r="M269" s="241">
        <v>896</v>
      </c>
      <c r="N269" s="240">
        <v>9019.1299999999992</v>
      </c>
      <c r="O269" s="242">
        <v>12</v>
      </c>
      <c r="P269" s="240">
        <v>12582.42</v>
      </c>
      <c r="Q269" s="241">
        <v>114</v>
      </c>
      <c r="R269" s="238">
        <v>0</v>
      </c>
      <c r="S269" s="239">
        <v>0</v>
      </c>
      <c r="T269" s="240">
        <v>31143.33</v>
      </c>
      <c r="U269" s="241">
        <v>138</v>
      </c>
      <c r="V269" s="240">
        <v>3324.65</v>
      </c>
      <c r="W269" s="242">
        <v>2</v>
      </c>
      <c r="X269" s="243">
        <v>94074.13</v>
      </c>
      <c r="Y269" s="241">
        <v>526</v>
      </c>
      <c r="Z269" s="238">
        <v>0</v>
      </c>
      <c r="AA269" s="239">
        <v>0</v>
      </c>
      <c r="AB269" s="238">
        <v>0</v>
      </c>
      <c r="AC269" s="239">
        <v>0</v>
      </c>
      <c r="AD269" s="243">
        <v>97709.119999999995</v>
      </c>
      <c r="AE269" s="244">
        <v>555</v>
      </c>
      <c r="AF269" s="240">
        <v>2037.44</v>
      </c>
      <c r="AG269" s="242">
        <v>5</v>
      </c>
      <c r="AH269" s="243">
        <v>406266.26</v>
      </c>
      <c r="AI269" s="244">
        <v>1769</v>
      </c>
      <c r="AJ269" s="243">
        <v>0</v>
      </c>
      <c r="AK269" s="244">
        <v>0</v>
      </c>
      <c r="AL269" s="243">
        <v>180042.93</v>
      </c>
      <c r="AM269" s="244">
        <v>690</v>
      </c>
      <c r="AN269" s="245">
        <v>0</v>
      </c>
      <c r="AO269" s="244">
        <v>0</v>
      </c>
      <c r="AP269" s="246">
        <v>0</v>
      </c>
      <c r="AQ269" s="247">
        <v>0</v>
      </c>
      <c r="AR269" s="240">
        <v>2727.02</v>
      </c>
      <c r="AS269" s="241">
        <v>37</v>
      </c>
      <c r="AT269" s="238">
        <v>0</v>
      </c>
      <c r="AU269" s="239">
        <v>0</v>
      </c>
      <c r="AV269" t="s">
        <v>189</v>
      </c>
      <c r="AW269" s="270"/>
      <c r="AX269" s="270"/>
      <c r="AY269" s="270"/>
      <c r="AZ269" s="270"/>
      <c r="BA269" s="270"/>
      <c r="BB269" s="270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</row>
    <row r="270" spans="1:92">
      <c r="A270" s="2" t="s">
        <v>227</v>
      </c>
      <c r="B270" s="238">
        <v>2265.5553333333332</v>
      </c>
      <c r="C270" s="239">
        <v>0</v>
      </c>
      <c r="D270" s="240">
        <v>34129.120000000003</v>
      </c>
      <c r="E270" s="241">
        <v>95</v>
      </c>
      <c r="F270" s="240">
        <v>31408.639999999999</v>
      </c>
      <c r="G270" s="242">
        <v>49</v>
      </c>
      <c r="H270" s="243">
        <v>96966.78</v>
      </c>
      <c r="I270" s="244">
        <v>623</v>
      </c>
      <c r="J270" s="243">
        <v>534516.06999999995</v>
      </c>
      <c r="K270" s="244">
        <v>887</v>
      </c>
      <c r="L270" s="243">
        <v>298668.3</v>
      </c>
      <c r="M270" s="241">
        <v>309</v>
      </c>
      <c r="N270" s="240">
        <v>9287.84</v>
      </c>
      <c r="O270" s="242">
        <v>26</v>
      </c>
      <c r="P270" s="240">
        <v>27234.98</v>
      </c>
      <c r="Q270" s="241">
        <v>147</v>
      </c>
      <c r="R270" s="238">
        <v>0</v>
      </c>
      <c r="S270" s="239">
        <v>0</v>
      </c>
      <c r="T270" s="240">
        <v>43224.54</v>
      </c>
      <c r="U270" s="241">
        <v>183</v>
      </c>
      <c r="V270" s="240">
        <v>28152.51</v>
      </c>
      <c r="W270" s="242">
        <v>34</v>
      </c>
      <c r="X270" s="243">
        <v>118194.92</v>
      </c>
      <c r="Y270" s="241">
        <v>522</v>
      </c>
      <c r="Z270" s="238">
        <v>0</v>
      </c>
      <c r="AA270" s="239">
        <v>0</v>
      </c>
      <c r="AB270" s="238">
        <v>0</v>
      </c>
      <c r="AC270" s="239">
        <v>0</v>
      </c>
      <c r="AD270" s="243">
        <v>90438.71</v>
      </c>
      <c r="AE270" s="244">
        <v>415</v>
      </c>
      <c r="AF270" s="240">
        <v>12571.52</v>
      </c>
      <c r="AG270" s="242">
        <v>22</v>
      </c>
      <c r="AH270" s="243">
        <v>486783.94</v>
      </c>
      <c r="AI270" s="244">
        <v>1545</v>
      </c>
      <c r="AJ270" s="243">
        <v>27687.16</v>
      </c>
      <c r="AK270" s="244">
        <v>112</v>
      </c>
      <c r="AL270" s="243">
        <v>288348.53999999998</v>
      </c>
      <c r="AM270" s="244">
        <v>889</v>
      </c>
      <c r="AN270" s="245">
        <v>40279.5</v>
      </c>
      <c r="AO270" s="244">
        <v>134</v>
      </c>
      <c r="AP270" s="246">
        <v>0</v>
      </c>
      <c r="AQ270" s="247">
        <v>0</v>
      </c>
      <c r="AR270" s="240">
        <v>5441.24</v>
      </c>
      <c r="AS270" s="241">
        <v>58</v>
      </c>
      <c r="AT270" s="238">
        <v>0</v>
      </c>
      <c r="AU270" s="239">
        <v>0</v>
      </c>
      <c r="AV270" t="s">
        <v>131</v>
      </c>
      <c r="AW270" s="270"/>
      <c r="AX270" s="270"/>
      <c r="AY270" s="270"/>
      <c r="AZ270" s="270"/>
      <c r="BA270" s="270"/>
      <c r="BB270" s="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</row>
    <row r="271" spans="1:92">
      <c r="A271" s="2" t="s">
        <v>589</v>
      </c>
      <c r="B271" s="238">
        <v>753.36366666666663</v>
      </c>
      <c r="C271" s="239">
        <v>0</v>
      </c>
      <c r="D271" s="240">
        <v>18219.09</v>
      </c>
      <c r="E271" s="241">
        <v>85</v>
      </c>
      <c r="F271" s="240">
        <v>24017.35</v>
      </c>
      <c r="G271" s="242">
        <v>35</v>
      </c>
      <c r="H271" s="243">
        <v>90866.78</v>
      </c>
      <c r="I271" s="244">
        <v>830</v>
      </c>
      <c r="J271" s="243">
        <v>559440.93000000005</v>
      </c>
      <c r="K271" s="244">
        <v>1198</v>
      </c>
      <c r="L271" s="243">
        <v>126310.03</v>
      </c>
      <c r="M271" s="241">
        <v>490</v>
      </c>
      <c r="N271" s="240">
        <v>38958.6</v>
      </c>
      <c r="O271" s="242">
        <v>135</v>
      </c>
      <c r="P271" s="240">
        <v>2534.77</v>
      </c>
      <c r="Q271" s="241">
        <v>20</v>
      </c>
      <c r="R271" s="238">
        <v>0</v>
      </c>
      <c r="S271" s="239">
        <v>0</v>
      </c>
      <c r="T271" s="240">
        <v>17851.2</v>
      </c>
      <c r="U271" s="241">
        <v>75</v>
      </c>
      <c r="V271" s="240">
        <v>8529.3799999999992</v>
      </c>
      <c r="W271" s="242">
        <v>14</v>
      </c>
      <c r="X271" s="243">
        <v>155833.54</v>
      </c>
      <c r="Y271" s="241">
        <v>769</v>
      </c>
      <c r="Z271" s="238">
        <v>0</v>
      </c>
      <c r="AA271" s="239">
        <v>0</v>
      </c>
      <c r="AB271" s="238">
        <v>0</v>
      </c>
      <c r="AC271" s="239">
        <v>0</v>
      </c>
      <c r="AD271" s="243">
        <v>100453.19</v>
      </c>
      <c r="AE271" s="244">
        <v>599</v>
      </c>
      <c r="AF271" s="240">
        <v>344.19</v>
      </c>
      <c r="AG271" s="242">
        <v>1</v>
      </c>
      <c r="AH271" s="243">
        <v>407112.47</v>
      </c>
      <c r="AI271" s="244">
        <v>1712</v>
      </c>
      <c r="AJ271" s="243">
        <v>0</v>
      </c>
      <c r="AK271" s="244">
        <v>0</v>
      </c>
      <c r="AL271" s="243">
        <v>228369.51</v>
      </c>
      <c r="AM271" s="244">
        <v>930</v>
      </c>
      <c r="AN271" s="245">
        <v>22600.91</v>
      </c>
      <c r="AO271" s="244">
        <v>137</v>
      </c>
      <c r="AP271" s="246">
        <v>0</v>
      </c>
      <c r="AQ271" s="247">
        <v>0</v>
      </c>
      <c r="AR271" s="240">
        <v>1933.9</v>
      </c>
      <c r="AS271" s="241">
        <v>28</v>
      </c>
      <c r="AT271" s="238">
        <v>0</v>
      </c>
      <c r="AU271" s="239">
        <v>0</v>
      </c>
      <c r="AV271" t="s">
        <v>52</v>
      </c>
      <c r="AW271" s="270"/>
      <c r="AX271" s="270"/>
      <c r="AY271" s="270"/>
      <c r="AZ271" s="270"/>
      <c r="BA271" s="270"/>
      <c r="BB271" s="270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</row>
    <row r="272" spans="1:92">
      <c r="A272" s="2" t="s">
        <v>523</v>
      </c>
      <c r="B272" s="238">
        <v>1156.9596666666666</v>
      </c>
      <c r="C272" s="239">
        <v>0</v>
      </c>
      <c r="D272" s="240">
        <v>44521.49</v>
      </c>
      <c r="E272" s="241">
        <v>144</v>
      </c>
      <c r="F272" s="240">
        <v>13060.83</v>
      </c>
      <c r="G272" s="242">
        <v>17</v>
      </c>
      <c r="H272" s="243">
        <v>98441.98</v>
      </c>
      <c r="I272" s="244">
        <v>778</v>
      </c>
      <c r="J272" s="243">
        <v>504404.72</v>
      </c>
      <c r="K272" s="244">
        <v>1090</v>
      </c>
      <c r="L272" s="243">
        <v>128991.19</v>
      </c>
      <c r="M272" s="241">
        <v>623</v>
      </c>
      <c r="N272" s="240">
        <v>25363.43</v>
      </c>
      <c r="O272" s="242">
        <v>31</v>
      </c>
      <c r="P272" s="240">
        <v>48121.48</v>
      </c>
      <c r="Q272" s="241">
        <v>295</v>
      </c>
      <c r="R272" s="238">
        <v>0</v>
      </c>
      <c r="S272" s="239">
        <v>0</v>
      </c>
      <c r="T272" s="240">
        <v>78148.02</v>
      </c>
      <c r="U272" s="241">
        <v>367</v>
      </c>
      <c r="V272" s="240">
        <v>18544.02</v>
      </c>
      <c r="W272" s="242">
        <v>26</v>
      </c>
      <c r="X272" s="243">
        <v>171164.79</v>
      </c>
      <c r="Y272" s="241">
        <v>874</v>
      </c>
      <c r="Z272" s="238">
        <v>0</v>
      </c>
      <c r="AA272" s="239">
        <v>0</v>
      </c>
      <c r="AB272" s="238">
        <v>0</v>
      </c>
      <c r="AC272" s="239">
        <v>0</v>
      </c>
      <c r="AD272" s="243">
        <v>125151.39</v>
      </c>
      <c r="AE272" s="244">
        <v>616</v>
      </c>
      <c r="AF272" s="240">
        <v>1106.98</v>
      </c>
      <c r="AG272" s="242">
        <v>2</v>
      </c>
      <c r="AH272" s="243">
        <v>544817.91</v>
      </c>
      <c r="AI272" s="244">
        <v>2338</v>
      </c>
      <c r="AJ272" s="243">
        <v>10415.69</v>
      </c>
      <c r="AK272" s="244">
        <v>54</v>
      </c>
      <c r="AL272" s="243">
        <v>352423.58</v>
      </c>
      <c r="AM272" s="244">
        <v>1308</v>
      </c>
      <c r="AN272" s="245">
        <v>24293.1</v>
      </c>
      <c r="AO272" s="244">
        <v>138</v>
      </c>
      <c r="AP272" s="246">
        <v>0</v>
      </c>
      <c r="AQ272" s="247">
        <v>0</v>
      </c>
      <c r="AR272" s="240">
        <v>24057.32</v>
      </c>
      <c r="AS272" s="241">
        <v>196</v>
      </c>
      <c r="AT272" s="238">
        <v>1635.61</v>
      </c>
      <c r="AU272" s="239">
        <v>17</v>
      </c>
      <c r="AV272" t="s">
        <v>189</v>
      </c>
      <c r="AW272" s="270"/>
      <c r="AX272" s="270"/>
      <c r="AY272" s="270"/>
      <c r="AZ272" s="270"/>
      <c r="BA272" s="270"/>
      <c r="BB272" s="270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</row>
    <row r="273" spans="1:92">
      <c r="A273" s="2" t="s">
        <v>311</v>
      </c>
      <c r="B273" s="238">
        <v>593.71800000000007</v>
      </c>
      <c r="C273" s="239">
        <v>0</v>
      </c>
      <c r="D273" s="240">
        <v>23294.66</v>
      </c>
      <c r="E273" s="241">
        <v>97</v>
      </c>
      <c r="F273" s="240">
        <v>17333.71</v>
      </c>
      <c r="G273" s="242">
        <v>27</v>
      </c>
      <c r="H273" s="243">
        <v>83643.45</v>
      </c>
      <c r="I273" s="244">
        <v>761</v>
      </c>
      <c r="J273" s="243">
        <v>636247.66</v>
      </c>
      <c r="K273" s="244">
        <v>1292</v>
      </c>
      <c r="L273" s="243">
        <v>130986.11</v>
      </c>
      <c r="M273" s="241">
        <v>820</v>
      </c>
      <c r="N273" s="240">
        <v>13812.15</v>
      </c>
      <c r="O273" s="242">
        <v>22</v>
      </c>
      <c r="P273" s="240">
        <v>22606.29</v>
      </c>
      <c r="Q273" s="241">
        <v>155</v>
      </c>
      <c r="R273" s="238">
        <v>0</v>
      </c>
      <c r="S273" s="239">
        <v>0</v>
      </c>
      <c r="T273" s="240">
        <v>83999.62</v>
      </c>
      <c r="U273" s="241">
        <v>324</v>
      </c>
      <c r="V273" s="240">
        <v>5456.73</v>
      </c>
      <c r="W273" s="242">
        <v>4</v>
      </c>
      <c r="X273" s="243">
        <v>119153.99</v>
      </c>
      <c r="Y273" s="241">
        <v>635</v>
      </c>
      <c r="Z273" s="238">
        <v>0</v>
      </c>
      <c r="AA273" s="239">
        <v>0</v>
      </c>
      <c r="AB273" s="238">
        <v>0</v>
      </c>
      <c r="AC273" s="239">
        <v>0</v>
      </c>
      <c r="AD273" s="243">
        <v>101126.92</v>
      </c>
      <c r="AE273" s="244">
        <v>576</v>
      </c>
      <c r="AF273" s="240">
        <v>4702.32</v>
      </c>
      <c r="AG273" s="242">
        <v>8</v>
      </c>
      <c r="AH273" s="243">
        <v>558640.59</v>
      </c>
      <c r="AI273" s="244">
        <v>2785</v>
      </c>
      <c r="AJ273" s="243">
        <v>258</v>
      </c>
      <c r="AK273" s="244">
        <v>2</v>
      </c>
      <c r="AL273" s="243">
        <v>228141.47</v>
      </c>
      <c r="AM273" s="244">
        <v>852</v>
      </c>
      <c r="AN273" s="245">
        <v>17553.54</v>
      </c>
      <c r="AO273" s="244">
        <v>116</v>
      </c>
      <c r="AP273" s="246">
        <v>0</v>
      </c>
      <c r="AQ273" s="247">
        <v>0</v>
      </c>
      <c r="AR273" s="240">
        <v>11720.09</v>
      </c>
      <c r="AS273" s="241">
        <v>114</v>
      </c>
      <c r="AT273" s="238">
        <v>0</v>
      </c>
      <c r="AU273" s="239">
        <v>0</v>
      </c>
      <c r="AV273" t="s">
        <v>189</v>
      </c>
      <c r="AW273" s="270"/>
      <c r="AX273" s="270"/>
      <c r="AY273" s="270"/>
      <c r="AZ273" s="270"/>
      <c r="BA273" s="270"/>
      <c r="BB273" s="270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</row>
    <row r="274" spans="1:92">
      <c r="A274" s="2" t="s">
        <v>449</v>
      </c>
      <c r="B274" s="238">
        <v>370.84766666666667</v>
      </c>
      <c r="C274" s="239">
        <v>0</v>
      </c>
      <c r="D274" s="240">
        <v>13060.86</v>
      </c>
      <c r="E274" s="241">
        <v>56</v>
      </c>
      <c r="F274" s="240">
        <v>0</v>
      </c>
      <c r="G274" s="242">
        <v>0</v>
      </c>
      <c r="H274" s="243">
        <v>60617.64</v>
      </c>
      <c r="I274" s="244">
        <v>367</v>
      </c>
      <c r="J274" s="243">
        <v>438247.86</v>
      </c>
      <c r="K274" s="244">
        <v>635</v>
      </c>
      <c r="L274" s="243">
        <v>96203.59</v>
      </c>
      <c r="M274" s="241">
        <v>275</v>
      </c>
      <c r="N274" s="240">
        <v>15863.47</v>
      </c>
      <c r="O274" s="242">
        <v>20</v>
      </c>
      <c r="P274" s="240">
        <v>12912.99</v>
      </c>
      <c r="Q274" s="241">
        <v>90</v>
      </c>
      <c r="R274" s="238">
        <v>0</v>
      </c>
      <c r="S274" s="239">
        <v>0</v>
      </c>
      <c r="T274" s="240">
        <v>36031.97</v>
      </c>
      <c r="U274" s="241">
        <v>180</v>
      </c>
      <c r="V274" s="240">
        <v>15762.53</v>
      </c>
      <c r="W274" s="242">
        <v>22</v>
      </c>
      <c r="X274" s="243">
        <v>112168.75</v>
      </c>
      <c r="Y274" s="241">
        <v>500</v>
      </c>
      <c r="Z274" s="238">
        <v>0</v>
      </c>
      <c r="AA274" s="239">
        <v>0</v>
      </c>
      <c r="AB274" s="238">
        <v>0</v>
      </c>
      <c r="AC274" s="239">
        <v>0</v>
      </c>
      <c r="AD274" s="243">
        <v>71079.23</v>
      </c>
      <c r="AE274" s="244">
        <v>375</v>
      </c>
      <c r="AF274" s="240">
        <v>4407.82</v>
      </c>
      <c r="AG274" s="242">
        <v>10</v>
      </c>
      <c r="AH274" s="243">
        <v>252503.6</v>
      </c>
      <c r="AI274" s="244">
        <v>923</v>
      </c>
      <c r="AJ274" s="243">
        <v>0</v>
      </c>
      <c r="AK274" s="244">
        <v>0</v>
      </c>
      <c r="AL274" s="243">
        <v>160277.44</v>
      </c>
      <c r="AM274" s="244">
        <v>598</v>
      </c>
      <c r="AN274" s="245">
        <v>11125.43</v>
      </c>
      <c r="AO274" s="244">
        <v>14</v>
      </c>
      <c r="AP274" s="246">
        <v>0</v>
      </c>
      <c r="AQ274" s="247">
        <v>0</v>
      </c>
      <c r="AR274" s="240">
        <v>4291.93</v>
      </c>
      <c r="AS274" s="241">
        <v>47</v>
      </c>
      <c r="AT274" s="238">
        <v>0</v>
      </c>
      <c r="AU274" s="239">
        <v>0</v>
      </c>
      <c r="AV274" t="s">
        <v>195</v>
      </c>
      <c r="AW274" s="270"/>
      <c r="AX274" s="270"/>
      <c r="AY274" s="270"/>
      <c r="AZ274" s="270"/>
      <c r="BA274" s="270"/>
      <c r="BB274" s="270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</row>
    <row r="275" spans="1:92">
      <c r="A275" s="2" t="s">
        <v>305</v>
      </c>
      <c r="B275" s="238">
        <v>205.35</v>
      </c>
      <c r="C275" s="239">
        <v>0</v>
      </c>
      <c r="D275" s="240">
        <v>25348.63</v>
      </c>
      <c r="E275" s="241">
        <v>102</v>
      </c>
      <c r="F275" s="240">
        <v>33791.279999999999</v>
      </c>
      <c r="G275" s="242">
        <v>44</v>
      </c>
      <c r="H275" s="243">
        <v>60996.01</v>
      </c>
      <c r="I275" s="244">
        <v>564</v>
      </c>
      <c r="J275" s="243">
        <v>370773.86</v>
      </c>
      <c r="K275" s="244">
        <v>764</v>
      </c>
      <c r="L275" s="243">
        <v>80657.77</v>
      </c>
      <c r="M275" s="241">
        <v>475</v>
      </c>
      <c r="N275" s="240">
        <v>23953.88</v>
      </c>
      <c r="O275" s="242">
        <v>19</v>
      </c>
      <c r="P275" s="240">
        <v>10843.75</v>
      </c>
      <c r="Q275" s="241">
        <v>66</v>
      </c>
      <c r="R275" s="238">
        <v>0</v>
      </c>
      <c r="S275" s="239">
        <v>0</v>
      </c>
      <c r="T275" s="240">
        <v>17437.919999999998</v>
      </c>
      <c r="U275" s="241">
        <v>100</v>
      </c>
      <c r="V275" s="240">
        <v>12513.86</v>
      </c>
      <c r="W275" s="242">
        <v>18</v>
      </c>
      <c r="X275" s="243">
        <v>115651.49</v>
      </c>
      <c r="Y275" s="241">
        <v>569</v>
      </c>
      <c r="Z275" s="238">
        <v>0</v>
      </c>
      <c r="AA275" s="239">
        <v>0</v>
      </c>
      <c r="AB275" s="238">
        <v>0</v>
      </c>
      <c r="AC275" s="239">
        <v>0</v>
      </c>
      <c r="AD275" s="243">
        <v>64857.42</v>
      </c>
      <c r="AE275" s="244">
        <v>440</v>
      </c>
      <c r="AF275" s="240">
        <v>0</v>
      </c>
      <c r="AG275" s="242">
        <v>0</v>
      </c>
      <c r="AH275" s="243">
        <v>343176.02</v>
      </c>
      <c r="AI275" s="244">
        <v>1445</v>
      </c>
      <c r="AJ275" s="243">
        <v>1980</v>
      </c>
      <c r="AK275" s="244">
        <v>2</v>
      </c>
      <c r="AL275" s="243">
        <v>244707.1</v>
      </c>
      <c r="AM275" s="244">
        <v>918</v>
      </c>
      <c r="AN275" s="245">
        <v>4180.5</v>
      </c>
      <c r="AO275" s="244">
        <v>22</v>
      </c>
      <c r="AP275" s="246">
        <v>0</v>
      </c>
      <c r="AQ275" s="247">
        <v>0</v>
      </c>
      <c r="AR275" s="240">
        <v>2219.61</v>
      </c>
      <c r="AS275" s="241">
        <v>19</v>
      </c>
      <c r="AT275" s="238">
        <v>0</v>
      </c>
      <c r="AU275" s="239">
        <v>0</v>
      </c>
      <c r="AV275" t="s">
        <v>52</v>
      </c>
      <c r="AW275" s="270"/>
      <c r="AX275" s="270"/>
      <c r="AY275" s="270"/>
      <c r="AZ275" s="270"/>
      <c r="BA275" s="270"/>
      <c r="BB275" s="270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</row>
    <row r="276" spans="1:92">
      <c r="A276" s="2" t="s">
        <v>1277</v>
      </c>
      <c r="B276" s="238">
        <v>3416.8696666666669</v>
      </c>
      <c r="C276" s="239">
        <v>0</v>
      </c>
      <c r="D276" s="240">
        <v>46152.9</v>
      </c>
      <c r="E276" s="241">
        <v>198</v>
      </c>
      <c r="F276" s="240">
        <v>32617.17</v>
      </c>
      <c r="G276" s="242">
        <v>41</v>
      </c>
      <c r="H276" s="243">
        <v>182063.09</v>
      </c>
      <c r="I276" s="244">
        <v>1190</v>
      </c>
      <c r="J276" s="243">
        <v>1010864.96</v>
      </c>
      <c r="K276" s="244">
        <v>1666</v>
      </c>
      <c r="L276" s="243">
        <v>315102.44</v>
      </c>
      <c r="M276" s="241">
        <v>1378</v>
      </c>
      <c r="N276" s="240">
        <v>62480.76</v>
      </c>
      <c r="O276" s="242">
        <v>77</v>
      </c>
      <c r="P276" s="240">
        <v>28819.46</v>
      </c>
      <c r="Q276" s="241">
        <v>172</v>
      </c>
      <c r="R276" s="238">
        <v>0</v>
      </c>
      <c r="S276" s="239">
        <v>0</v>
      </c>
      <c r="T276" s="240">
        <v>141788.03</v>
      </c>
      <c r="U276" s="241">
        <v>476</v>
      </c>
      <c r="V276" s="240">
        <v>18642.38</v>
      </c>
      <c r="W276" s="242">
        <v>23</v>
      </c>
      <c r="X276" s="243">
        <v>307654.12</v>
      </c>
      <c r="Y276" s="241">
        <v>1295</v>
      </c>
      <c r="Z276" s="238">
        <v>0</v>
      </c>
      <c r="AA276" s="239">
        <v>0</v>
      </c>
      <c r="AB276" s="238">
        <v>0</v>
      </c>
      <c r="AC276" s="239">
        <v>0</v>
      </c>
      <c r="AD276" s="243">
        <v>237781.67</v>
      </c>
      <c r="AE276" s="244">
        <v>1114</v>
      </c>
      <c r="AF276" s="240">
        <v>12107.52</v>
      </c>
      <c r="AG276" s="242">
        <v>23</v>
      </c>
      <c r="AH276" s="243">
        <v>1081171.22</v>
      </c>
      <c r="AI276" s="244">
        <v>3401</v>
      </c>
      <c r="AJ276" s="243">
        <v>1726.82</v>
      </c>
      <c r="AK276" s="244">
        <v>9</v>
      </c>
      <c r="AL276" s="243">
        <v>440681</v>
      </c>
      <c r="AM276" s="244">
        <v>1482</v>
      </c>
      <c r="AN276" s="245">
        <v>100779.27</v>
      </c>
      <c r="AO276" s="244">
        <v>320</v>
      </c>
      <c r="AP276" s="246">
        <v>0</v>
      </c>
      <c r="AQ276" s="247">
        <v>0</v>
      </c>
      <c r="AR276" s="240">
        <v>21324.13</v>
      </c>
      <c r="AS276" s="241">
        <v>156</v>
      </c>
      <c r="AT276" s="238">
        <v>260</v>
      </c>
      <c r="AU276" s="239">
        <v>1</v>
      </c>
      <c r="AV276" t="s">
        <v>195</v>
      </c>
      <c r="AW276" s="270"/>
      <c r="AX276" s="270"/>
      <c r="AY276" s="270"/>
      <c r="AZ276" s="270"/>
      <c r="BA276" s="270"/>
      <c r="BB276" s="270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</row>
    <row r="277" spans="1:92">
      <c r="A277" s="2" t="s">
        <v>101</v>
      </c>
      <c r="B277" s="238">
        <v>2327.0513333333333</v>
      </c>
      <c r="C277" s="239">
        <v>0</v>
      </c>
      <c r="D277" s="240">
        <v>57006.45</v>
      </c>
      <c r="E277" s="241">
        <v>202</v>
      </c>
      <c r="F277" s="240">
        <v>49769.5</v>
      </c>
      <c r="G277" s="242">
        <v>68</v>
      </c>
      <c r="H277" s="243">
        <v>188035.43</v>
      </c>
      <c r="I277" s="244">
        <v>1120</v>
      </c>
      <c r="J277" s="243">
        <v>1194840</v>
      </c>
      <c r="K277" s="244">
        <v>2133</v>
      </c>
      <c r="L277" s="243">
        <v>328210.55</v>
      </c>
      <c r="M277" s="241">
        <v>979</v>
      </c>
      <c r="N277" s="240">
        <v>56348.61</v>
      </c>
      <c r="O277" s="242">
        <v>64</v>
      </c>
      <c r="P277" s="240">
        <v>14812.02</v>
      </c>
      <c r="Q277" s="241">
        <v>94</v>
      </c>
      <c r="R277" s="238">
        <v>0</v>
      </c>
      <c r="S277" s="239">
        <v>0</v>
      </c>
      <c r="T277" s="240">
        <v>68413.73</v>
      </c>
      <c r="U277" s="241">
        <v>259</v>
      </c>
      <c r="V277" s="240">
        <v>23366.28</v>
      </c>
      <c r="W277" s="242">
        <v>25</v>
      </c>
      <c r="X277" s="243">
        <v>391480.32000000001</v>
      </c>
      <c r="Y277" s="241">
        <v>1621</v>
      </c>
      <c r="Z277" s="238">
        <v>0</v>
      </c>
      <c r="AA277" s="239">
        <v>0</v>
      </c>
      <c r="AB277" s="238">
        <v>25</v>
      </c>
      <c r="AC277" s="239">
        <v>1</v>
      </c>
      <c r="AD277" s="243">
        <v>235325.27</v>
      </c>
      <c r="AE277" s="244">
        <v>1152</v>
      </c>
      <c r="AF277" s="240">
        <v>948.85</v>
      </c>
      <c r="AG277" s="242">
        <v>3</v>
      </c>
      <c r="AH277" s="243">
        <v>939432.39</v>
      </c>
      <c r="AI277" s="244">
        <v>3182</v>
      </c>
      <c r="AJ277" s="243">
        <v>4667.4799999999996</v>
      </c>
      <c r="AK277" s="244">
        <v>22</v>
      </c>
      <c r="AL277" s="243">
        <v>717859.2</v>
      </c>
      <c r="AM277" s="244">
        <v>2127</v>
      </c>
      <c r="AN277" s="245">
        <v>65144.06</v>
      </c>
      <c r="AO277" s="244">
        <v>316</v>
      </c>
      <c r="AP277" s="246">
        <v>0</v>
      </c>
      <c r="AQ277" s="247">
        <v>0</v>
      </c>
      <c r="AR277" s="240">
        <v>2324.33</v>
      </c>
      <c r="AS277" s="241">
        <v>32</v>
      </c>
      <c r="AT277" s="238">
        <v>0</v>
      </c>
      <c r="AU277" s="239">
        <v>0</v>
      </c>
      <c r="AV277" t="s">
        <v>52</v>
      </c>
      <c r="AW277" s="270"/>
      <c r="AX277" s="270"/>
      <c r="AY277" s="270"/>
      <c r="AZ277" s="270"/>
      <c r="BA277" s="270"/>
      <c r="BB277" s="270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</row>
    <row r="278" spans="1:92">
      <c r="A278" s="2" t="s">
        <v>289</v>
      </c>
      <c r="B278" s="238">
        <v>1164.7076666666667</v>
      </c>
      <c r="C278" s="239">
        <v>0</v>
      </c>
      <c r="D278" s="240">
        <v>23126.04</v>
      </c>
      <c r="E278" s="241">
        <v>101</v>
      </c>
      <c r="F278" s="240">
        <v>43247.77</v>
      </c>
      <c r="G278" s="242">
        <v>63</v>
      </c>
      <c r="H278" s="243">
        <v>79940.37</v>
      </c>
      <c r="I278" s="244">
        <v>635</v>
      </c>
      <c r="J278" s="243">
        <v>784535.42</v>
      </c>
      <c r="K278" s="244">
        <v>1727</v>
      </c>
      <c r="L278" s="243">
        <v>103812.68</v>
      </c>
      <c r="M278" s="241">
        <v>504</v>
      </c>
      <c r="N278" s="240">
        <v>8012.17</v>
      </c>
      <c r="O278" s="242">
        <v>12</v>
      </c>
      <c r="P278" s="240">
        <v>7760.88</v>
      </c>
      <c r="Q278" s="241">
        <v>57</v>
      </c>
      <c r="R278" s="238">
        <v>0</v>
      </c>
      <c r="S278" s="239">
        <v>0</v>
      </c>
      <c r="T278" s="240">
        <v>41385.72</v>
      </c>
      <c r="U278" s="241">
        <v>171</v>
      </c>
      <c r="V278" s="240">
        <v>19987.87</v>
      </c>
      <c r="W278" s="242">
        <v>29</v>
      </c>
      <c r="X278" s="243">
        <v>174021.66</v>
      </c>
      <c r="Y278" s="241">
        <v>916</v>
      </c>
      <c r="Z278" s="238">
        <v>0</v>
      </c>
      <c r="AA278" s="239">
        <v>0</v>
      </c>
      <c r="AB278" s="238">
        <v>0</v>
      </c>
      <c r="AC278" s="239">
        <v>0</v>
      </c>
      <c r="AD278" s="243">
        <v>90162.75</v>
      </c>
      <c r="AE278" s="244">
        <v>582</v>
      </c>
      <c r="AF278" s="240">
        <v>1693.03</v>
      </c>
      <c r="AG278" s="242">
        <v>5</v>
      </c>
      <c r="AH278" s="243">
        <v>420758.23</v>
      </c>
      <c r="AI278" s="244">
        <v>1963</v>
      </c>
      <c r="AJ278" s="243">
        <v>0</v>
      </c>
      <c r="AK278" s="244">
        <v>0</v>
      </c>
      <c r="AL278" s="243">
        <v>350550.85</v>
      </c>
      <c r="AM278" s="244">
        <v>1320</v>
      </c>
      <c r="AN278" s="245">
        <v>34941.230000000003</v>
      </c>
      <c r="AO278" s="244">
        <v>248</v>
      </c>
      <c r="AP278" s="246">
        <v>0</v>
      </c>
      <c r="AQ278" s="247">
        <v>0</v>
      </c>
      <c r="AR278" s="240">
        <v>4053.5</v>
      </c>
      <c r="AS278" s="241">
        <v>51</v>
      </c>
      <c r="AT278" s="238">
        <v>0</v>
      </c>
      <c r="AU278" s="239">
        <v>0</v>
      </c>
      <c r="AV278" t="s">
        <v>52</v>
      </c>
      <c r="AW278" s="270"/>
      <c r="AX278" s="270"/>
      <c r="AY278" s="270"/>
      <c r="AZ278" s="270"/>
      <c r="BA278" s="270"/>
      <c r="BB278" s="270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</row>
    <row r="279" spans="1:92">
      <c r="A279" s="2" t="s">
        <v>354</v>
      </c>
      <c r="B279" s="238">
        <v>744.38833333333343</v>
      </c>
      <c r="C279" s="239">
        <v>0</v>
      </c>
      <c r="D279" s="240">
        <v>29964.28</v>
      </c>
      <c r="E279" s="241">
        <v>101</v>
      </c>
      <c r="F279" s="240">
        <v>18869.57</v>
      </c>
      <c r="G279" s="242">
        <v>25</v>
      </c>
      <c r="H279" s="243">
        <v>70681.94</v>
      </c>
      <c r="I279" s="244">
        <v>485</v>
      </c>
      <c r="J279" s="243">
        <v>334081.07</v>
      </c>
      <c r="K279" s="244">
        <v>833</v>
      </c>
      <c r="L279" s="243">
        <v>125363.24</v>
      </c>
      <c r="M279" s="241">
        <v>691</v>
      </c>
      <c r="N279" s="240">
        <v>12851.29</v>
      </c>
      <c r="O279" s="242">
        <v>31</v>
      </c>
      <c r="P279" s="240">
        <v>54775.73</v>
      </c>
      <c r="Q279" s="241">
        <v>323</v>
      </c>
      <c r="R279" s="238">
        <v>0</v>
      </c>
      <c r="S279" s="239">
        <v>0</v>
      </c>
      <c r="T279" s="240">
        <v>48928.92</v>
      </c>
      <c r="U279" s="241">
        <v>242</v>
      </c>
      <c r="V279" s="240">
        <v>6227.26</v>
      </c>
      <c r="W279" s="242">
        <v>8</v>
      </c>
      <c r="X279" s="243">
        <v>142403.57999999999</v>
      </c>
      <c r="Y279" s="241">
        <v>702</v>
      </c>
      <c r="Z279" s="238">
        <v>0</v>
      </c>
      <c r="AA279" s="239">
        <v>0</v>
      </c>
      <c r="AB279" s="238">
        <v>0</v>
      </c>
      <c r="AC279" s="239">
        <v>0</v>
      </c>
      <c r="AD279" s="243">
        <v>99555.92</v>
      </c>
      <c r="AE279" s="244">
        <v>543</v>
      </c>
      <c r="AF279" s="240">
        <v>1167.45</v>
      </c>
      <c r="AG279" s="242">
        <v>3</v>
      </c>
      <c r="AH279" s="243">
        <v>579293.73</v>
      </c>
      <c r="AI279" s="244">
        <v>2130</v>
      </c>
      <c r="AJ279" s="243">
        <v>10400.4</v>
      </c>
      <c r="AK279" s="244">
        <v>37</v>
      </c>
      <c r="AL279" s="243">
        <v>249352.6</v>
      </c>
      <c r="AM279" s="244">
        <v>893</v>
      </c>
      <c r="AN279" s="245">
        <v>11931.25</v>
      </c>
      <c r="AO279" s="244">
        <v>99</v>
      </c>
      <c r="AP279" s="246">
        <v>0</v>
      </c>
      <c r="AQ279" s="247">
        <v>0</v>
      </c>
      <c r="AR279" s="240">
        <v>28142.95</v>
      </c>
      <c r="AS279" s="241">
        <v>207</v>
      </c>
      <c r="AT279" s="238">
        <v>562.62</v>
      </c>
      <c r="AU279" s="239">
        <v>4</v>
      </c>
      <c r="AV279" t="s">
        <v>189</v>
      </c>
      <c r="AW279" s="270"/>
      <c r="AX279" s="270"/>
      <c r="AY279" s="270"/>
      <c r="AZ279" s="270"/>
      <c r="BA279" s="270"/>
      <c r="BB279" s="270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</row>
    <row r="280" spans="1:92">
      <c r="A280" s="2" t="s">
        <v>233</v>
      </c>
      <c r="B280" s="238">
        <v>217.86666666666667</v>
      </c>
      <c r="C280" s="239">
        <v>0</v>
      </c>
      <c r="D280" s="240">
        <v>16777.52</v>
      </c>
      <c r="E280" s="241">
        <v>66</v>
      </c>
      <c r="F280" s="240">
        <v>3704.35</v>
      </c>
      <c r="G280" s="242">
        <v>4</v>
      </c>
      <c r="H280" s="243">
        <v>56595.1</v>
      </c>
      <c r="I280" s="244">
        <v>427</v>
      </c>
      <c r="J280" s="243">
        <v>208290.02</v>
      </c>
      <c r="K280" s="244">
        <v>344</v>
      </c>
      <c r="L280" s="243">
        <v>42415.22</v>
      </c>
      <c r="M280" s="241">
        <v>265</v>
      </c>
      <c r="N280" s="240">
        <v>13967.86</v>
      </c>
      <c r="O280" s="242">
        <v>42</v>
      </c>
      <c r="P280" s="240">
        <v>7156.51</v>
      </c>
      <c r="Q280" s="241">
        <v>46</v>
      </c>
      <c r="R280" s="238">
        <v>0</v>
      </c>
      <c r="S280" s="239">
        <v>0</v>
      </c>
      <c r="T280" s="240">
        <v>28016.14</v>
      </c>
      <c r="U280" s="241">
        <v>139</v>
      </c>
      <c r="V280" s="240">
        <v>8615.49</v>
      </c>
      <c r="W280" s="242">
        <v>12</v>
      </c>
      <c r="X280" s="243">
        <v>95305.98</v>
      </c>
      <c r="Y280" s="241">
        <v>387</v>
      </c>
      <c r="Z280" s="238">
        <v>0</v>
      </c>
      <c r="AA280" s="239">
        <v>0</v>
      </c>
      <c r="AB280" s="238">
        <v>0</v>
      </c>
      <c r="AC280" s="239">
        <v>0</v>
      </c>
      <c r="AD280" s="243">
        <v>45717.19</v>
      </c>
      <c r="AE280" s="244">
        <v>242</v>
      </c>
      <c r="AF280" s="240">
        <v>4363.53</v>
      </c>
      <c r="AG280" s="242">
        <v>7</v>
      </c>
      <c r="AH280" s="243">
        <v>211179.62</v>
      </c>
      <c r="AI280" s="244">
        <v>901</v>
      </c>
      <c r="AJ280" s="243">
        <v>0</v>
      </c>
      <c r="AK280" s="244">
        <v>0</v>
      </c>
      <c r="AL280" s="243">
        <v>155249.9</v>
      </c>
      <c r="AM280" s="244">
        <v>528</v>
      </c>
      <c r="AN280" s="245">
        <v>6536</v>
      </c>
      <c r="AO280" s="244">
        <v>5</v>
      </c>
      <c r="AP280" s="246">
        <v>0</v>
      </c>
      <c r="AQ280" s="247">
        <v>0</v>
      </c>
      <c r="AR280" s="240">
        <v>3155.8</v>
      </c>
      <c r="AS280" s="241">
        <v>38</v>
      </c>
      <c r="AT280" s="238">
        <v>80.959999999999994</v>
      </c>
      <c r="AU280" s="239">
        <v>4</v>
      </c>
      <c r="AV280" t="s">
        <v>107</v>
      </c>
      <c r="AW280" s="270"/>
      <c r="AX280" s="270"/>
      <c r="AY280" s="270"/>
      <c r="AZ280" s="270"/>
      <c r="BA280" s="270"/>
      <c r="BB280" s="27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</row>
    <row r="281" spans="1:92">
      <c r="A281" s="2" t="s">
        <v>318</v>
      </c>
      <c r="B281" s="238">
        <v>7084.5776666666661</v>
      </c>
      <c r="C281" s="239">
        <v>0</v>
      </c>
      <c r="D281" s="240">
        <v>46619.47</v>
      </c>
      <c r="E281" s="241">
        <v>161</v>
      </c>
      <c r="F281" s="240">
        <v>51420.9</v>
      </c>
      <c r="G281" s="242">
        <v>64</v>
      </c>
      <c r="H281" s="243">
        <v>173422.13</v>
      </c>
      <c r="I281" s="244">
        <v>1225</v>
      </c>
      <c r="J281" s="243">
        <v>613389.06000000006</v>
      </c>
      <c r="K281" s="244">
        <v>1420</v>
      </c>
      <c r="L281" s="243">
        <v>273500.57</v>
      </c>
      <c r="M281" s="241">
        <v>1676</v>
      </c>
      <c r="N281" s="240">
        <v>22845.06</v>
      </c>
      <c r="O281" s="242">
        <v>55</v>
      </c>
      <c r="P281" s="240">
        <v>76795.98</v>
      </c>
      <c r="Q281" s="241">
        <v>488</v>
      </c>
      <c r="R281" s="238">
        <v>0</v>
      </c>
      <c r="S281" s="239">
        <v>0</v>
      </c>
      <c r="T281" s="240">
        <v>81374.41</v>
      </c>
      <c r="U281" s="241">
        <v>399</v>
      </c>
      <c r="V281" s="240">
        <v>18744.12</v>
      </c>
      <c r="W281" s="242">
        <v>38</v>
      </c>
      <c r="X281" s="243">
        <v>269582.57</v>
      </c>
      <c r="Y281" s="241">
        <v>1270</v>
      </c>
      <c r="Z281" s="238">
        <v>0</v>
      </c>
      <c r="AA281" s="239">
        <v>0</v>
      </c>
      <c r="AB281" s="238">
        <v>0</v>
      </c>
      <c r="AC281" s="239">
        <v>0</v>
      </c>
      <c r="AD281" s="243">
        <v>126606.86</v>
      </c>
      <c r="AE281" s="244">
        <v>712</v>
      </c>
      <c r="AF281" s="240">
        <v>4452.01</v>
      </c>
      <c r="AG281" s="242">
        <v>8</v>
      </c>
      <c r="AH281" s="243">
        <v>865357.8</v>
      </c>
      <c r="AI281" s="244">
        <v>3547</v>
      </c>
      <c r="AJ281" s="243">
        <v>3648.56</v>
      </c>
      <c r="AK281" s="244">
        <v>23</v>
      </c>
      <c r="AL281" s="243">
        <v>413672.77</v>
      </c>
      <c r="AM281" s="244">
        <v>1482</v>
      </c>
      <c r="AN281" s="245">
        <v>208888.77</v>
      </c>
      <c r="AO281" s="244">
        <v>435</v>
      </c>
      <c r="AP281" s="246">
        <v>0</v>
      </c>
      <c r="AQ281" s="247">
        <v>0</v>
      </c>
      <c r="AR281" s="240">
        <v>33283.1</v>
      </c>
      <c r="AS281" s="241">
        <v>273</v>
      </c>
      <c r="AT281" s="238">
        <v>390</v>
      </c>
      <c r="AU281" s="239">
        <v>2</v>
      </c>
      <c r="AV281" t="s">
        <v>389</v>
      </c>
      <c r="AW281" s="270"/>
      <c r="AX281" s="270"/>
      <c r="AY281" s="270"/>
      <c r="AZ281" s="270"/>
      <c r="BA281" s="270"/>
      <c r="BB281" s="270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</row>
    <row r="282" spans="1:92">
      <c r="A282" s="2" t="s">
        <v>363</v>
      </c>
      <c r="B282" s="238">
        <v>2462.2086666666664</v>
      </c>
      <c r="C282" s="239">
        <v>0</v>
      </c>
      <c r="D282" s="240">
        <v>42220.42</v>
      </c>
      <c r="E282" s="241">
        <v>175</v>
      </c>
      <c r="F282" s="240">
        <v>15186.28</v>
      </c>
      <c r="G282" s="242">
        <v>24</v>
      </c>
      <c r="H282" s="243">
        <v>121755.77</v>
      </c>
      <c r="I282" s="244">
        <v>1113</v>
      </c>
      <c r="J282" s="243">
        <v>430004.27</v>
      </c>
      <c r="K282" s="244">
        <v>872</v>
      </c>
      <c r="L282" s="243">
        <v>136130.32</v>
      </c>
      <c r="M282" s="241">
        <v>927</v>
      </c>
      <c r="N282" s="240">
        <v>22655.599999999999</v>
      </c>
      <c r="O282" s="242">
        <v>33</v>
      </c>
      <c r="P282" s="240">
        <v>23284.57</v>
      </c>
      <c r="Q282" s="241">
        <v>190</v>
      </c>
      <c r="R282" s="238">
        <v>0</v>
      </c>
      <c r="S282" s="239">
        <v>0</v>
      </c>
      <c r="T282" s="240">
        <v>54130.96</v>
      </c>
      <c r="U282" s="241">
        <v>257</v>
      </c>
      <c r="V282" s="240">
        <v>9251.7800000000007</v>
      </c>
      <c r="W282" s="242">
        <v>11</v>
      </c>
      <c r="X282" s="243">
        <v>207287.79</v>
      </c>
      <c r="Y282" s="241">
        <v>953</v>
      </c>
      <c r="Z282" s="238">
        <v>0</v>
      </c>
      <c r="AA282" s="239">
        <v>0</v>
      </c>
      <c r="AB282" s="238">
        <v>0</v>
      </c>
      <c r="AC282" s="239">
        <v>0</v>
      </c>
      <c r="AD282" s="243">
        <v>112122.14</v>
      </c>
      <c r="AE282" s="244">
        <v>654</v>
      </c>
      <c r="AF282" s="240">
        <v>1041.8699999999999</v>
      </c>
      <c r="AG282" s="242">
        <v>3</v>
      </c>
      <c r="AH282" s="243">
        <v>559773.25</v>
      </c>
      <c r="AI282" s="244">
        <v>2410</v>
      </c>
      <c r="AJ282" s="243">
        <v>61.75</v>
      </c>
      <c r="AK282" s="244">
        <v>1</v>
      </c>
      <c r="AL282" s="243">
        <v>367839.92</v>
      </c>
      <c r="AM282" s="244">
        <v>1332</v>
      </c>
      <c r="AN282" s="245">
        <v>73804.509999999995</v>
      </c>
      <c r="AO282" s="244">
        <v>101</v>
      </c>
      <c r="AP282" s="246">
        <v>0</v>
      </c>
      <c r="AQ282" s="247">
        <v>0</v>
      </c>
      <c r="AR282" s="240">
        <v>15707.19</v>
      </c>
      <c r="AS282" s="241">
        <v>138</v>
      </c>
      <c r="AT282" s="238">
        <v>0</v>
      </c>
      <c r="AU282" s="239">
        <v>0</v>
      </c>
      <c r="AV282" t="s">
        <v>107</v>
      </c>
      <c r="AW282" s="270"/>
      <c r="AX282" s="270"/>
      <c r="AY282" s="270"/>
      <c r="AZ282" s="270"/>
      <c r="BA282" s="270"/>
      <c r="BB282" s="270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</row>
    <row r="283" spans="1:92">
      <c r="A283" s="2" t="s">
        <v>1567</v>
      </c>
      <c r="B283" s="238">
        <v>727.10666666666668</v>
      </c>
      <c r="C283" s="239">
        <v>0</v>
      </c>
      <c r="D283" s="240">
        <v>22516.44</v>
      </c>
      <c r="E283" s="241">
        <v>87</v>
      </c>
      <c r="F283" s="240">
        <v>18532.580000000002</v>
      </c>
      <c r="G283" s="242">
        <v>27</v>
      </c>
      <c r="H283" s="243">
        <v>77647.759999999995</v>
      </c>
      <c r="I283" s="244">
        <v>719</v>
      </c>
      <c r="J283" s="243">
        <v>221610.39</v>
      </c>
      <c r="K283" s="244">
        <v>548</v>
      </c>
      <c r="L283" s="243">
        <v>107493.28</v>
      </c>
      <c r="M283" s="241">
        <v>782</v>
      </c>
      <c r="N283" s="240">
        <v>14581.54</v>
      </c>
      <c r="O283" s="242">
        <v>20</v>
      </c>
      <c r="P283" s="240">
        <v>24255.69</v>
      </c>
      <c r="Q283" s="241">
        <v>177</v>
      </c>
      <c r="R283" s="238">
        <v>0</v>
      </c>
      <c r="S283" s="239">
        <v>0</v>
      </c>
      <c r="T283" s="240">
        <v>25660.6</v>
      </c>
      <c r="U283" s="241">
        <v>166</v>
      </c>
      <c r="V283" s="240">
        <v>4000</v>
      </c>
      <c r="W283" s="242">
        <v>4</v>
      </c>
      <c r="X283" s="243">
        <v>94339.68</v>
      </c>
      <c r="Y283" s="241">
        <v>478</v>
      </c>
      <c r="Z283" s="238">
        <v>0</v>
      </c>
      <c r="AA283" s="239">
        <v>0</v>
      </c>
      <c r="AB283" s="238">
        <v>0</v>
      </c>
      <c r="AC283" s="239">
        <v>0</v>
      </c>
      <c r="AD283" s="243">
        <v>72698.539999999994</v>
      </c>
      <c r="AE283" s="244">
        <v>479</v>
      </c>
      <c r="AF283" s="240">
        <v>1525.58</v>
      </c>
      <c r="AG283" s="242">
        <v>2</v>
      </c>
      <c r="AH283" s="243">
        <v>446196.15</v>
      </c>
      <c r="AI283" s="244">
        <v>2169</v>
      </c>
      <c r="AJ283" s="243">
        <v>0</v>
      </c>
      <c r="AK283" s="244">
        <v>0</v>
      </c>
      <c r="AL283" s="243">
        <v>202574.63</v>
      </c>
      <c r="AM283" s="244">
        <v>753</v>
      </c>
      <c r="AN283" s="245">
        <v>21813.200000000001</v>
      </c>
      <c r="AO283" s="244">
        <v>28</v>
      </c>
      <c r="AP283" s="246">
        <v>0</v>
      </c>
      <c r="AQ283" s="247">
        <v>0</v>
      </c>
      <c r="AR283" s="240">
        <v>6463.56</v>
      </c>
      <c r="AS283" s="241">
        <v>62</v>
      </c>
      <c r="AT283" s="238">
        <v>0</v>
      </c>
      <c r="AU283" s="239">
        <v>0</v>
      </c>
      <c r="AV283" t="s">
        <v>52</v>
      </c>
      <c r="AW283" s="270"/>
      <c r="AX283" s="270"/>
      <c r="AY283" s="270"/>
      <c r="AZ283" s="270"/>
      <c r="BA283" s="270"/>
      <c r="BB283" s="270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</row>
    <row r="284" spans="1:92">
      <c r="A284" s="2" t="s">
        <v>456</v>
      </c>
      <c r="B284" s="238">
        <v>2336.3836666666666</v>
      </c>
      <c r="C284" s="239">
        <v>0</v>
      </c>
      <c r="D284" s="240">
        <v>31037.53</v>
      </c>
      <c r="E284" s="241">
        <v>101</v>
      </c>
      <c r="F284" s="240">
        <v>23162.06</v>
      </c>
      <c r="G284" s="242">
        <v>29</v>
      </c>
      <c r="H284" s="243">
        <v>99139.87</v>
      </c>
      <c r="I284" s="244">
        <v>859</v>
      </c>
      <c r="J284" s="243">
        <v>312968.08</v>
      </c>
      <c r="K284" s="244">
        <v>764</v>
      </c>
      <c r="L284" s="243">
        <v>106253.89</v>
      </c>
      <c r="M284" s="241">
        <v>674</v>
      </c>
      <c r="N284" s="240">
        <v>16658.68</v>
      </c>
      <c r="O284" s="242">
        <v>24</v>
      </c>
      <c r="P284" s="240">
        <v>23860.7</v>
      </c>
      <c r="Q284" s="241">
        <v>165</v>
      </c>
      <c r="R284" s="238">
        <v>0</v>
      </c>
      <c r="S284" s="239">
        <v>0</v>
      </c>
      <c r="T284" s="240">
        <v>49494.64</v>
      </c>
      <c r="U284" s="241">
        <v>247</v>
      </c>
      <c r="V284" s="240">
        <v>6699.19</v>
      </c>
      <c r="W284" s="242">
        <v>9</v>
      </c>
      <c r="X284" s="243">
        <v>148062.76</v>
      </c>
      <c r="Y284" s="241">
        <v>728</v>
      </c>
      <c r="Z284" s="238">
        <v>0</v>
      </c>
      <c r="AA284" s="239">
        <v>0</v>
      </c>
      <c r="AB284" s="238">
        <v>0</v>
      </c>
      <c r="AC284" s="239">
        <v>0</v>
      </c>
      <c r="AD284" s="243">
        <v>83985.22</v>
      </c>
      <c r="AE284" s="244">
        <v>564</v>
      </c>
      <c r="AF284" s="240">
        <v>646.52</v>
      </c>
      <c r="AG284" s="242">
        <v>2</v>
      </c>
      <c r="AH284" s="243">
        <v>497286.54</v>
      </c>
      <c r="AI284" s="244">
        <v>2235</v>
      </c>
      <c r="AJ284" s="243">
        <v>0</v>
      </c>
      <c r="AK284" s="244">
        <v>0</v>
      </c>
      <c r="AL284" s="243">
        <v>264317.32</v>
      </c>
      <c r="AM284" s="244">
        <v>995</v>
      </c>
      <c r="AN284" s="245">
        <v>70091.509999999995</v>
      </c>
      <c r="AO284" s="244">
        <v>288</v>
      </c>
      <c r="AP284" s="246">
        <v>0</v>
      </c>
      <c r="AQ284" s="247">
        <v>0</v>
      </c>
      <c r="AR284" s="240">
        <v>10635.37</v>
      </c>
      <c r="AS284" s="241">
        <v>106</v>
      </c>
      <c r="AT284" s="238">
        <v>0</v>
      </c>
      <c r="AU284" s="239">
        <v>0</v>
      </c>
      <c r="AV284" t="s">
        <v>159</v>
      </c>
      <c r="AW284" s="270"/>
      <c r="AX284" s="270"/>
      <c r="AY284" s="270"/>
      <c r="AZ284" s="270"/>
      <c r="BA284" s="270"/>
      <c r="BB284" s="270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</row>
    <row r="285" spans="1:92">
      <c r="A285" s="2" t="s">
        <v>171</v>
      </c>
      <c r="B285" s="238">
        <v>1269.7986666666666</v>
      </c>
      <c r="C285" s="239">
        <v>0</v>
      </c>
      <c r="D285" s="240">
        <v>25428.44</v>
      </c>
      <c r="E285" s="241">
        <v>81</v>
      </c>
      <c r="F285" s="240">
        <v>20157.27</v>
      </c>
      <c r="G285" s="242">
        <v>34</v>
      </c>
      <c r="H285" s="243">
        <v>73335.08</v>
      </c>
      <c r="I285" s="244">
        <v>519</v>
      </c>
      <c r="J285" s="243">
        <v>426163.88</v>
      </c>
      <c r="K285" s="244">
        <v>723</v>
      </c>
      <c r="L285" s="243">
        <v>83281.58</v>
      </c>
      <c r="M285" s="241">
        <v>356</v>
      </c>
      <c r="N285" s="240">
        <v>60610.400000000001</v>
      </c>
      <c r="O285" s="242">
        <v>48</v>
      </c>
      <c r="P285" s="240">
        <v>21453.119999999999</v>
      </c>
      <c r="Q285" s="241">
        <v>142</v>
      </c>
      <c r="R285" s="238">
        <v>0</v>
      </c>
      <c r="S285" s="239">
        <v>0</v>
      </c>
      <c r="T285" s="240">
        <v>64026.74</v>
      </c>
      <c r="U285" s="241">
        <v>239</v>
      </c>
      <c r="V285" s="240">
        <v>25412.51</v>
      </c>
      <c r="W285" s="242">
        <v>26</v>
      </c>
      <c r="X285" s="243">
        <v>149103.42000000001</v>
      </c>
      <c r="Y285" s="241">
        <v>640</v>
      </c>
      <c r="Z285" s="238">
        <v>0</v>
      </c>
      <c r="AA285" s="239">
        <v>0</v>
      </c>
      <c r="AB285" s="238">
        <v>0</v>
      </c>
      <c r="AC285" s="239">
        <v>0</v>
      </c>
      <c r="AD285" s="243">
        <v>85841</v>
      </c>
      <c r="AE285" s="244">
        <v>429</v>
      </c>
      <c r="AF285" s="240">
        <v>2366.7800000000002</v>
      </c>
      <c r="AG285" s="242">
        <v>5</v>
      </c>
      <c r="AH285" s="243">
        <v>365688.11</v>
      </c>
      <c r="AI285" s="244">
        <v>1275</v>
      </c>
      <c r="AJ285" s="243">
        <v>625</v>
      </c>
      <c r="AK285" s="244">
        <v>5</v>
      </c>
      <c r="AL285" s="243">
        <v>216099.26</v>
      </c>
      <c r="AM285" s="244">
        <v>716</v>
      </c>
      <c r="AN285" s="245">
        <v>37468.959999999999</v>
      </c>
      <c r="AO285" s="244">
        <v>143</v>
      </c>
      <c r="AP285" s="246">
        <v>0</v>
      </c>
      <c r="AQ285" s="247">
        <v>0</v>
      </c>
      <c r="AR285" s="240">
        <v>9317.5499999999993</v>
      </c>
      <c r="AS285" s="241">
        <v>78</v>
      </c>
      <c r="AT285" s="238">
        <v>1040</v>
      </c>
      <c r="AU285" s="239">
        <v>4</v>
      </c>
      <c r="AV285" t="s">
        <v>52</v>
      </c>
      <c r="AW285" s="270"/>
      <c r="AX285" s="270"/>
      <c r="AY285" s="270"/>
      <c r="AZ285" s="270"/>
      <c r="BA285" s="270"/>
      <c r="BB285" s="270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</row>
    <row r="286" spans="1:92">
      <c r="A286" s="2" t="s">
        <v>104</v>
      </c>
      <c r="B286" s="238">
        <v>7020.1963333333324</v>
      </c>
      <c r="C286" s="239">
        <v>0</v>
      </c>
      <c r="D286" s="240">
        <v>42488.98</v>
      </c>
      <c r="E286" s="241">
        <v>146</v>
      </c>
      <c r="F286" s="240">
        <v>23749.62</v>
      </c>
      <c r="G286" s="242">
        <v>34</v>
      </c>
      <c r="H286" s="243">
        <v>262315.39</v>
      </c>
      <c r="I286" s="244">
        <v>1722</v>
      </c>
      <c r="J286" s="243">
        <v>977685.47</v>
      </c>
      <c r="K286" s="244">
        <v>1821</v>
      </c>
      <c r="L286" s="243">
        <v>297290.95</v>
      </c>
      <c r="M286" s="241">
        <v>1451</v>
      </c>
      <c r="N286" s="240">
        <v>29045.16</v>
      </c>
      <c r="O286" s="242">
        <v>29</v>
      </c>
      <c r="P286" s="240">
        <v>27447.19</v>
      </c>
      <c r="Q286" s="241">
        <v>178</v>
      </c>
      <c r="R286" s="238">
        <v>0</v>
      </c>
      <c r="S286" s="239">
        <v>0</v>
      </c>
      <c r="T286" s="240">
        <v>135746.13</v>
      </c>
      <c r="U286" s="241">
        <v>524</v>
      </c>
      <c r="V286" s="240">
        <v>40354.239999999998</v>
      </c>
      <c r="W286" s="242">
        <v>45</v>
      </c>
      <c r="X286" s="243">
        <v>406985.85</v>
      </c>
      <c r="Y286" s="241">
        <v>1578</v>
      </c>
      <c r="Z286" s="238">
        <v>0</v>
      </c>
      <c r="AA286" s="239">
        <v>0</v>
      </c>
      <c r="AB286" s="238">
        <v>0</v>
      </c>
      <c r="AC286" s="239">
        <v>0</v>
      </c>
      <c r="AD286" s="243">
        <v>273204.26</v>
      </c>
      <c r="AE286" s="244">
        <v>1191</v>
      </c>
      <c r="AF286" s="240">
        <v>1139.54</v>
      </c>
      <c r="AG286" s="242">
        <v>3</v>
      </c>
      <c r="AH286" s="243">
        <v>1198102.03</v>
      </c>
      <c r="AI286" s="244">
        <v>4205</v>
      </c>
      <c r="AJ286" s="243">
        <v>23825.02</v>
      </c>
      <c r="AK286" s="244">
        <v>71</v>
      </c>
      <c r="AL286" s="243">
        <v>608550.78</v>
      </c>
      <c r="AM286" s="244">
        <v>1823</v>
      </c>
      <c r="AN286" s="245">
        <v>186780.87</v>
      </c>
      <c r="AO286" s="244">
        <v>446</v>
      </c>
      <c r="AP286" s="246">
        <v>0</v>
      </c>
      <c r="AQ286" s="247">
        <v>0</v>
      </c>
      <c r="AR286" s="240">
        <v>10240.629999999999</v>
      </c>
      <c r="AS286" s="241">
        <v>118</v>
      </c>
      <c r="AT286" s="238">
        <v>0</v>
      </c>
      <c r="AU286" s="239">
        <v>0</v>
      </c>
      <c r="AV286" t="s">
        <v>107</v>
      </c>
      <c r="AW286" s="270"/>
      <c r="AX286" s="270"/>
      <c r="AY286" s="270"/>
      <c r="AZ286" s="270"/>
      <c r="BA286" s="270"/>
      <c r="BB286" s="270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</row>
    <row r="287" spans="1:92">
      <c r="A287" s="2" t="s">
        <v>209</v>
      </c>
      <c r="B287" s="238">
        <v>5021.8793333333333</v>
      </c>
      <c r="C287" s="239">
        <v>0</v>
      </c>
      <c r="D287" s="240">
        <v>38093.39</v>
      </c>
      <c r="E287" s="241">
        <v>144</v>
      </c>
      <c r="F287" s="240">
        <v>15786.93</v>
      </c>
      <c r="G287" s="242">
        <v>27</v>
      </c>
      <c r="H287" s="243">
        <v>123071.23</v>
      </c>
      <c r="I287" s="244">
        <v>947</v>
      </c>
      <c r="J287" s="243">
        <v>705975.92</v>
      </c>
      <c r="K287" s="244">
        <v>1711</v>
      </c>
      <c r="L287" s="243">
        <v>227009.88</v>
      </c>
      <c r="M287" s="241">
        <v>930</v>
      </c>
      <c r="N287" s="240">
        <v>28374.720000000001</v>
      </c>
      <c r="O287" s="242">
        <v>34</v>
      </c>
      <c r="P287" s="240">
        <v>50178.52</v>
      </c>
      <c r="Q287" s="241">
        <v>378</v>
      </c>
      <c r="R287" s="238">
        <v>0</v>
      </c>
      <c r="S287" s="239">
        <v>0</v>
      </c>
      <c r="T287" s="240">
        <v>72015.320000000007</v>
      </c>
      <c r="U287" s="241">
        <v>311</v>
      </c>
      <c r="V287" s="240">
        <v>6649.35</v>
      </c>
      <c r="W287" s="242">
        <v>10</v>
      </c>
      <c r="X287" s="243">
        <v>217251.28</v>
      </c>
      <c r="Y287" s="241">
        <v>943</v>
      </c>
      <c r="Z287" s="238">
        <v>0</v>
      </c>
      <c r="AA287" s="239">
        <v>0</v>
      </c>
      <c r="AB287" s="238">
        <v>0</v>
      </c>
      <c r="AC287" s="239">
        <v>0</v>
      </c>
      <c r="AD287" s="243">
        <v>162335.32999999999</v>
      </c>
      <c r="AE287" s="244">
        <v>831</v>
      </c>
      <c r="AF287" s="240">
        <v>7620.66</v>
      </c>
      <c r="AG287" s="242">
        <v>16</v>
      </c>
      <c r="AH287" s="243">
        <v>753316.16</v>
      </c>
      <c r="AI287" s="244">
        <v>2892</v>
      </c>
      <c r="AJ287" s="243">
        <v>50065.04</v>
      </c>
      <c r="AK287" s="244">
        <v>156</v>
      </c>
      <c r="AL287" s="243">
        <v>381036.37</v>
      </c>
      <c r="AM287" s="244">
        <v>1268</v>
      </c>
      <c r="AN287" s="245">
        <v>100591.34</v>
      </c>
      <c r="AO287" s="244">
        <v>554</v>
      </c>
      <c r="AP287" s="246">
        <v>0</v>
      </c>
      <c r="AQ287" s="247">
        <v>0</v>
      </c>
      <c r="AR287" s="240">
        <v>23536.080000000002</v>
      </c>
      <c r="AS287" s="241">
        <v>197</v>
      </c>
      <c r="AT287" s="238">
        <v>1054.3399999999999</v>
      </c>
      <c r="AU287" s="239">
        <v>8</v>
      </c>
      <c r="AV287" t="s">
        <v>189</v>
      </c>
      <c r="AW287" s="270"/>
      <c r="AX287" s="270"/>
      <c r="AY287" s="270"/>
      <c r="AZ287" s="270"/>
      <c r="BA287" s="270"/>
      <c r="BB287" s="270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</row>
    <row r="288" spans="1:92">
      <c r="A288" s="2" t="s">
        <v>1279</v>
      </c>
      <c r="B288" s="238">
        <v>4519.708333333333</v>
      </c>
      <c r="C288" s="239">
        <v>0</v>
      </c>
      <c r="D288" s="240">
        <v>35789.300000000003</v>
      </c>
      <c r="E288" s="241">
        <v>119</v>
      </c>
      <c r="F288" s="240">
        <v>10878.22</v>
      </c>
      <c r="G288" s="242">
        <v>19</v>
      </c>
      <c r="H288" s="243">
        <v>99371.68</v>
      </c>
      <c r="I288" s="244">
        <v>981</v>
      </c>
      <c r="J288" s="243">
        <v>268312.40000000002</v>
      </c>
      <c r="K288" s="244">
        <v>727</v>
      </c>
      <c r="L288" s="243">
        <v>82703.14</v>
      </c>
      <c r="M288" s="241">
        <v>578</v>
      </c>
      <c r="N288" s="240">
        <v>5959.98</v>
      </c>
      <c r="O288" s="242">
        <v>27</v>
      </c>
      <c r="P288" s="240">
        <v>25345.24</v>
      </c>
      <c r="Q288" s="241">
        <v>188</v>
      </c>
      <c r="R288" s="238">
        <v>0</v>
      </c>
      <c r="S288" s="239">
        <v>0</v>
      </c>
      <c r="T288" s="240">
        <v>47401.69</v>
      </c>
      <c r="U288" s="241">
        <v>259</v>
      </c>
      <c r="V288" s="240">
        <v>24570.52</v>
      </c>
      <c r="W288" s="242">
        <v>27</v>
      </c>
      <c r="X288" s="243">
        <v>140144.45000000001</v>
      </c>
      <c r="Y288" s="241">
        <v>749</v>
      </c>
      <c r="Z288" s="238">
        <v>0</v>
      </c>
      <c r="AA288" s="239">
        <v>0</v>
      </c>
      <c r="AB288" s="238">
        <v>0</v>
      </c>
      <c r="AC288" s="239">
        <v>0</v>
      </c>
      <c r="AD288" s="243">
        <v>78630.78</v>
      </c>
      <c r="AE288" s="244">
        <v>435</v>
      </c>
      <c r="AF288" s="240">
        <v>0</v>
      </c>
      <c r="AG288" s="242">
        <v>0</v>
      </c>
      <c r="AH288" s="243">
        <v>454588.37</v>
      </c>
      <c r="AI288" s="244">
        <v>2260</v>
      </c>
      <c r="AJ288" s="243">
        <v>9230</v>
      </c>
      <c r="AK288" s="244">
        <v>3</v>
      </c>
      <c r="AL288" s="243">
        <v>265687.53000000003</v>
      </c>
      <c r="AM288" s="244">
        <v>1031</v>
      </c>
      <c r="AN288" s="245">
        <v>126361.25</v>
      </c>
      <c r="AO288" s="244">
        <v>95</v>
      </c>
      <c r="AP288" s="246">
        <v>0</v>
      </c>
      <c r="AQ288" s="247">
        <v>0</v>
      </c>
      <c r="AR288" s="240">
        <v>9225.2000000000007</v>
      </c>
      <c r="AS288" s="241">
        <v>99</v>
      </c>
      <c r="AT288" s="238">
        <v>0</v>
      </c>
      <c r="AU288" s="239">
        <v>0</v>
      </c>
      <c r="AV288" t="s">
        <v>389</v>
      </c>
      <c r="AW288" s="270"/>
      <c r="AX288" s="270"/>
      <c r="AY288" s="270"/>
      <c r="AZ288" s="270"/>
      <c r="BA288" s="270"/>
      <c r="BB288" s="270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</row>
    <row r="289" spans="1:92">
      <c r="A289" s="2" t="s">
        <v>99</v>
      </c>
      <c r="B289" s="238">
        <v>804.98833333333334</v>
      </c>
      <c r="C289" s="239">
        <v>0</v>
      </c>
      <c r="D289" s="240">
        <v>30498.82</v>
      </c>
      <c r="E289" s="241">
        <v>107</v>
      </c>
      <c r="F289" s="240">
        <v>31030.37</v>
      </c>
      <c r="G289" s="242">
        <v>46</v>
      </c>
      <c r="H289" s="243">
        <v>125198.86</v>
      </c>
      <c r="I289" s="244">
        <v>1006</v>
      </c>
      <c r="J289" s="243">
        <v>426885.79</v>
      </c>
      <c r="K289" s="244">
        <v>848</v>
      </c>
      <c r="L289" s="243">
        <v>226925.49</v>
      </c>
      <c r="M289" s="241">
        <v>900</v>
      </c>
      <c r="N289" s="240">
        <v>20245.189999999999</v>
      </c>
      <c r="O289" s="242">
        <v>24</v>
      </c>
      <c r="P289" s="240">
        <v>9505.16</v>
      </c>
      <c r="Q289" s="241">
        <v>25</v>
      </c>
      <c r="R289" s="238">
        <v>0</v>
      </c>
      <c r="S289" s="239">
        <v>0</v>
      </c>
      <c r="T289" s="240">
        <v>18554.3</v>
      </c>
      <c r="U289" s="241">
        <v>104</v>
      </c>
      <c r="V289" s="240">
        <v>15953.53</v>
      </c>
      <c r="W289" s="242">
        <v>18</v>
      </c>
      <c r="X289" s="243">
        <v>220519.67</v>
      </c>
      <c r="Y289" s="241">
        <v>913</v>
      </c>
      <c r="Z289" s="238">
        <v>0</v>
      </c>
      <c r="AA289" s="239">
        <v>0</v>
      </c>
      <c r="AB289" s="238">
        <v>0</v>
      </c>
      <c r="AC289" s="239">
        <v>0</v>
      </c>
      <c r="AD289" s="243">
        <v>137529.73000000001</v>
      </c>
      <c r="AE289" s="244">
        <v>739</v>
      </c>
      <c r="AF289" s="240">
        <v>302.33</v>
      </c>
      <c r="AG289" s="242">
        <v>1</v>
      </c>
      <c r="AH289" s="243">
        <v>792260.89</v>
      </c>
      <c r="AI289" s="244">
        <v>2579</v>
      </c>
      <c r="AJ289" s="243">
        <v>2591.08</v>
      </c>
      <c r="AK289" s="244">
        <v>14</v>
      </c>
      <c r="AL289" s="243">
        <v>337106.72</v>
      </c>
      <c r="AM289" s="244">
        <v>1143</v>
      </c>
      <c r="AN289" s="245">
        <v>21558.57</v>
      </c>
      <c r="AO289" s="244">
        <v>129</v>
      </c>
      <c r="AP289" s="246">
        <v>0</v>
      </c>
      <c r="AQ289" s="247">
        <v>0</v>
      </c>
      <c r="AR289" s="240">
        <v>1410.42</v>
      </c>
      <c r="AS289" s="241">
        <v>16</v>
      </c>
      <c r="AT289" s="238">
        <v>0</v>
      </c>
      <c r="AU289" s="239">
        <v>0</v>
      </c>
      <c r="AV289" t="s">
        <v>52</v>
      </c>
      <c r="AW289" s="270"/>
      <c r="AX289" s="270"/>
      <c r="AY289" s="270"/>
      <c r="AZ289" s="270"/>
      <c r="BA289" s="270"/>
      <c r="BB289" s="270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</row>
    <row r="290" spans="1:92">
      <c r="A290" s="2" t="s">
        <v>460</v>
      </c>
      <c r="B290" s="238">
        <v>1210.7083333333333</v>
      </c>
      <c r="C290" s="239">
        <v>0</v>
      </c>
      <c r="D290" s="240">
        <v>23431.759999999998</v>
      </c>
      <c r="E290" s="241">
        <v>97</v>
      </c>
      <c r="F290" s="240">
        <v>25453.97</v>
      </c>
      <c r="G290" s="242">
        <v>42</v>
      </c>
      <c r="H290" s="243">
        <v>127357.61</v>
      </c>
      <c r="I290" s="244">
        <v>1087</v>
      </c>
      <c r="J290" s="243">
        <v>720648</v>
      </c>
      <c r="K290" s="244">
        <v>1419</v>
      </c>
      <c r="L290" s="243">
        <v>182222.33</v>
      </c>
      <c r="M290" s="241">
        <v>743</v>
      </c>
      <c r="N290" s="240">
        <v>36207.96</v>
      </c>
      <c r="O290" s="242">
        <v>118</v>
      </c>
      <c r="P290" s="240">
        <v>5020.3599999999997</v>
      </c>
      <c r="Q290" s="241">
        <v>35</v>
      </c>
      <c r="R290" s="238">
        <v>0</v>
      </c>
      <c r="S290" s="239">
        <v>0</v>
      </c>
      <c r="T290" s="240">
        <v>35133.08</v>
      </c>
      <c r="U290" s="241">
        <v>180</v>
      </c>
      <c r="V290" s="240">
        <v>3934.23</v>
      </c>
      <c r="W290" s="242">
        <v>7</v>
      </c>
      <c r="X290" s="243">
        <v>212563.89</v>
      </c>
      <c r="Y290" s="241">
        <v>991</v>
      </c>
      <c r="Z290" s="238">
        <v>0</v>
      </c>
      <c r="AA290" s="239">
        <v>0</v>
      </c>
      <c r="AB290" s="238">
        <v>0</v>
      </c>
      <c r="AC290" s="239">
        <v>0</v>
      </c>
      <c r="AD290" s="243">
        <v>116671.94</v>
      </c>
      <c r="AE290" s="244">
        <v>804</v>
      </c>
      <c r="AF290" s="240">
        <v>2675.6</v>
      </c>
      <c r="AG290" s="242">
        <v>9</v>
      </c>
      <c r="AH290" s="243">
        <v>595734.6</v>
      </c>
      <c r="AI290" s="244">
        <v>2371</v>
      </c>
      <c r="AJ290" s="243">
        <v>557</v>
      </c>
      <c r="AK290" s="244">
        <v>4</v>
      </c>
      <c r="AL290" s="243">
        <v>295479.40999999997</v>
      </c>
      <c r="AM290" s="244">
        <v>1147</v>
      </c>
      <c r="AN290" s="245">
        <v>35764.25</v>
      </c>
      <c r="AO290" s="244">
        <v>239</v>
      </c>
      <c r="AP290" s="246">
        <v>0</v>
      </c>
      <c r="AQ290" s="247">
        <v>0</v>
      </c>
      <c r="AR290" s="240">
        <v>2091.3000000000002</v>
      </c>
      <c r="AS290" s="241">
        <v>26</v>
      </c>
      <c r="AT290" s="238">
        <v>0</v>
      </c>
      <c r="AU290" s="239">
        <v>0</v>
      </c>
      <c r="AV290" t="s">
        <v>52</v>
      </c>
      <c r="AW290" s="270"/>
      <c r="AX290" s="270"/>
      <c r="AY290" s="270"/>
      <c r="AZ290" s="270"/>
      <c r="BA290" s="270"/>
      <c r="BB290" s="27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</row>
    <row r="291" spans="1:92">
      <c r="A291" s="2" t="s">
        <v>337</v>
      </c>
      <c r="B291" s="238">
        <v>1279.0776666666668</v>
      </c>
      <c r="C291" s="239">
        <v>0</v>
      </c>
      <c r="D291" s="240">
        <v>11512.16</v>
      </c>
      <c r="E291" s="241">
        <v>56</v>
      </c>
      <c r="F291" s="240">
        <v>20286.939999999999</v>
      </c>
      <c r="G291" s="242">
        <v>28</v>
      </c>
      <c r="H291" s="243">
        <v>52259.23</v>
      </c>
      <c r="I291" s="244">
        <v>495</v>
      </c>
      <c r="J291" s="243">
        <v>239720.95999999999</v>
      </c>
      <c r="K291" s="244">
        <v>633</v>
      </c>
      <c r="L291" s="243">
        <v>102060.64</v>
      </c>
      <c r="M291" s="241">
        <v>474</v>
      </c>
      <c r="N291" s="240">
        <v>25658.25</v>
      </c>
      <c r="O291" s="242">
        <v>23</v>
      </c>
      <c r="P291" s="240">
        <v>11239.05</v>
      </c>
      <c r="Q291" s="241">
        <v>66</v>
      </c>
      <c r="R291" s="238">
        <v>0</v>
      </c>
      <c r="S291" s="239">
        <v>0</v>
      </c>
      <c r="T291" s="240">
        <v>29412.41</v>
      </c>
      <c r="U291" s="241">
        <v>120</v>
      </c>
      <c r="V291" s="240">
        <v>2825.28</v>
      </c>
      <c r="W291" s="242">
        <v>5</v>
      </c>
      <c r="X291" s="243">
        <v>85334.74</v>
      </c>
      <c r="Y291" s="241">
        <v>439</v>
      </c>
      <c r="Z291" s="238">
        <v>0</v>
      </c>
      <c r="AA291" s="239">
        <v>0</v>
      </c>
      <c r="AB291" s="238">
        <v>0</v>
      </c>
      <c r="AC291" s="239">
        <v>0</v>
      </c>
      <c r="AD291" s="243">
        <v>77497.11</v>
      </c>
      <c r="AE291" s="244">
        <v>518</v>
      </c>
      <c r="AF291" s="240">
        <v>395.35</v>
      </c>
      <c r="AG291" s="242">
        <v>1</v>
      </c>
      <c r="AH291" s="243">
        <v>306973.27</v>
      </c>
      <c r="AI291" s="244">
        <v>1190</v>
      </c>
      <c r="AJ291" s="243">
        <v>8269.02</v>
      </c>
      <c r="AK291" s="244">
        <v>38</v>
      </c>
      <c r="AL291" s="243">
        <v>156978.22</v>
      </c>
      <c r="AM291" s="244">
        <v>577</v>
      </c>
      <c r="AN291" s="245">
        <v>30103.31</v>
      </c>
      <c r="AO291" s="244">
        <v>57</v>
      </c>
      <c r="AP291" s="246">
        <v>0</v>
      </c>
      <c r="AQ291" s="247">
        <v>0</v>
      </c>
      <c r="AR291" s="240">
        <v>2015.69</v>
      </c>
      <c r="AS291" s="241">
        <v>19</v>
      </c>
      <c r="AT291" s="238">
        <v>0</v>
      </c>
      <c r="AU291" s="239">
        <v>0</v>
      </c>
      <c r="AV291" t="s">
        <v>195</v>
      </c>
      <c r="AW291" s="270"/>
      <c r="AX291" s="270"/>
      <c r="AY291" s="270"/>
      <c r="AZ291" s="270"/>
      <c r="BA291" s="270"/>
      <c r="BB291" s="270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</row>
    <row r="292" spans="1:92">
      <c r="A292" s="2" t="s">
        <v>349</v>
      </c>
      <c r="B292" s="238">
        <v>2673.7366666666667</v>
      </c>
      <c r="C292" s="239">
        <v>0</v>
      </c>
      <c r="D292" s="240">
        <v>34256.51</v>
      </c>
      <c r="E292" s="241">
        <v>121</v>
      </c>
      <c r="F292" s="240">
        <v>20730.39</v>
      </c>
      <c r="G292" s="242">
        <v>35</v>
      </c>
      <c r="H292" s="243">
        <v>87320.56</v>
      </c>
      <c r="I292" s="244">
        <v>788</v>
      </c>
      <c r="J292" s="243">
        <v>302878.17</v>
      </c>
      <c r="K292" s="244">
        <v>665</v>
      </c>
      <c r="L292" s="243">
        <v>77436.52</v>
      </c>
      <c r="M292" s="241">
        <v>608</v>
      </c>
      <c r="N292" s="240">
        <v>14912.96</v>
      </c>
      <c r="O292" s="242">
        <v>27</v>
      </c>
      <c r="P292" s="240">
        <v>30926.31</v>
      </c>
      <c r="Q292" s="241">
        <v>202</v>
      </c>
      <c r="R292" s="238">
        <v>0</v>
      </c>
      <c r="S292" s="239">
        <v>0</v>
      </c>
      <c r="T292" s="240">
        <v>70025.91</v>
      </c>
      <c r="U292" s="241">
        <v>339</v>
      </c>
      <c r="V292" s="240">
        <v>20666.87</v>
      </c>
      <c r="W292" s="242">
        <v>15</v>
      </c>
      <c r="X292" s="243">
        <v>131838.35999999999</v>
      </c>
      <c r="Y292" s="241">
        <v>658</v>
      </c>
      <c r="Z292" s="238">
        <v>0</v>
      </c>
      <c r="AA292" s="239">
        <v>0</v>
      </c>
      <c r="AB292" s="238">
        <v>0</v>
      </c>
      <c r="AC292" s="239">
        <v>0</v>
      </c>
      <c r="AD292" s="243">
        <v>65436.98</v>
      </c>
      <c r="AE292" s="244">
        <v>376</v>
      </c>
      <c r="AF292" s="240">
        <v>6455.81</v>
      </c>
      <c r="AG292" s="242">
        <v>9</v>
      </c>
      <c r="AH292" s="243">
        <v>376323.76</v>
      </c>
      <c r="AI292" s="244">
        <v>1860</v>
      </c>
      <c r="AJ292" s="243">
        <v>87.5</v>
      </c>
      <c r="AK292" s="244">
        <v>1</v>
      </c>
      <c r="AL292" s="243">
        <v>229209.74</v>
      </c>
      <c r="AM292" s="244">
        <v>867</v>
      </c>
      <c r="AN292" s="245">
        <v>80124.600000000006</v>
      </c>
      <c r="AO292" s="244">
        <v>119</v>
      </c>
      <c r="AP292" s="246">
        <v>0</v>
      </c>
      <c r="AQ292" s="247">
        <v>0</v>
      </c>
      <c r="AR292" s="240">
        <v>17354.05</v>
      </c>
      <c r="AS292" s="241">
        <v>150</v>
      </c>
      <c r="AT292" s="238">
        <v>0</v>
      </c>
      <c r="AU292" s="239">
        <v>0</v>
      </c>
      <c r="AV292" t="s">
        <v>389</v>
      </c>
      <c r="AW292" s="270"/>
      <c r="AX292" s="270"/>
      <c r="AY292" s="270"/>
      <c r="AZ292" s="270"/>
      <c r="BA292" s="270"/>
      <c r="BB292" s="270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</row>
    <row r="293" spans="1:92">
      <c r="A293" s="2" t="s">
        <v>265</v>
      </c>
      <c r="B293" s="238">
        <v>1311.5013333333334</v>
      </c>
      <c r="C293" s="239">
        <v>0</v>
      </c>
      <c r="D293" s="240">
        <v>42120.42</v>
      </c>
      <c r="E293" s="241">
        <v>165</v>
      </c>
      <c r="F293" s="240">
        <v>43845.11</v>
      </c>
      <c r="G293" s="242">
        <v>72</v>
      </c>
      <c r="H293" s="243">
        <v>97999.52</v>
      </c>
      <c r="I293" s="244">
        <v>937</v>
      </c>
      <c r="J293" s="243">
        <v>630387.81999999995</v>
      </c>
      <c r="K293" s="244">
        <v>1483</v>
      </c>
      <c r="L293" s="243">
        <v>158796.03</v>
      </c>
      <c r="M293" s="241">
        <v>841</v>
      </c>
      <c r="N293" s="240">
        <v>2546.08</v>
      </c>
      <c r="O293" s="242">
        <v>3</v>
      </c>
      <c r="P293" s="240">
        <v>8739.06</v>
      </c>
      <c r="Q293" s="241">
        <v>65</v>
      </c>
      <c r="R293" s="238">
        <v>0</v>
      </c>
      <c r="S293" s="239">
        <v>0</v>
      </c>
      <c r="T293" s="240">
        <v>18343.86</v>
      </c>
      <c r="U293" s="241">
        <v>69</v>
      </c>
      <c r="V293" s="240">
        <v>0</v>
      </c>
      <c r="W293" s="242">
        <v>0</v>
      </c>
      <c r="X293" s="243">
        <v>235491</v>
      </c>
      <c r="Y293" s="241">
        <v>1199</v>
      </c>
      <c r="Z293" s="238">
        <v>0</v>
      </c>
      <c r="AA293" s="239">
        <v>0</v>
      </c>
      <c r="AB293" s="238">
        <v>0</v>
      </c>
      <c r="AC293" s="239">
        <v>0</v>
      </c>
      <c r="AD293" s="243">
        <v>105828.98</v>
      </c>
      <c r="AE293" s="244">
        <v>715</v>
      </c>
      <c r="AF293" s="240">
        <v>1015.36</v>
      </c>
      <c r="AG293" s="242">
        <v>3</v>
      </c>
      <c r="AH293" s="243">
        <v>407500.6</v>
      </c>
      <c r="AI293" s="244">
        <v>2086</v>
      </c>
      <c r="AJ293" s="243">
        <v>5636</v>
      </c>
      <c r="AK293" s="244">
        <v>12</v>
      </c>
      <c r="AL293" s="243">
        <v>352245.37</v>
      </c>
      <c r="AM293" s="244">
        <v>1454</v>
      </c>
      <c r="AN293" s="245">
        <v>33709.040000000001</v>
      </c>
      <c r="AO293" s="244">
        <v>90</v>
      </c>
      <c r="AP293" s="246">
        <v>0</v>
      </c>
      <c r="AQ293" s="247">
        <v>0</v>
      </c>
      <c r="AR293" s="240">
        <v>3969.61</v>
      </c>
      <c r="AS293" s="241">
        <v>36</v>
      </c>
      <c r="AT293" s="238">
        <v>0</v>
      </c>
      <c r="AU293" s="239">
        <v>0</v>
      </c>
      <c r="AV293" t="s">
        <v>18</v>
      </c>
      <c r="AW293" s="270"/>
      <c r="AX293" s="270"/>
      <c r="AY293" s="270"/>
      <c r="AZ293" s="270"/>
      <c r="BA293" s="270"/>
      <c r="BB293" s="270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</row>
    <row r="294" spans="1:92">
      <c r="A294" s="2" t="s">
        <v>352</v>
      </c>
      <c r="B294" s="238">
        <v>6500.6890000000003</v>
      </c>
      <c r="C294" s="239">
        <v>0</v>
      </c>
      <c r="D294" s="240">
        <v>26684.41</v>
      </c>
      <c r="E294" s="241">
        <v>94</v>
      </c>
      <c r="F294" s="240">
        <v>17686.93</v>
      </c>
      <c r="G294" s="242">
        <v>25</v>
      </c>
      <c r="H294" s="243">
        <v>85875.99</v>
      </c>
      <c r="I294" s="244">
        <v>743</v>
      </c>
      <c r="J294" s="243">
        <v>489775.59</v>
      </c>
      <c r="K294" s="244">
        <v>1071</v>
      </c>
      <c r="L294" s="243">
        <v>136604.79</v>
      </c>
      <c r="M294" s="241">
        <v>742</v>
      </c>
      <c r="N294" s="240">
        <v>20542.57</v>
      </c>
      <c r="O294" s="242">
        <v>30</v>
      </c>
      <c r="P294" s="240">
        <v>12485.9</v>
      </c>
      <c r="Q294" s="241">
        <v>91</v>
      </c>
      <c r="R294" s="238">
        <v>0</v>
      </c>
      <c r="S294" s="239">
        <v>0</v>
      </c>
      <c r="T294" s="240">
        <v>54072.84</v>
      </c>
      <c r="U294" s="241">
        <v>231</v>
      </c>
      <c r="V294" s="240">
        <v>27052.49</v>
      </c>
      <c r="W294" s="242">
        <v>28</v>
      </c>
      <c r="X294" s="243">
        <v>149470.91</v>
      </c>
      <c r="Y294" s="241">
        <v>711</v>
      </c>
      <c r="Z294" s="238">
        <v>0</v>
      </c>
      <c r="AA294" s="239">
        <v>0</v>
      </c>
      <c r="AB294" s="238">
        <v>0</v>
      </c>
      <c r="AC294" s="239">
        <v>0</v>
      </c>
      <c r="AD294" s="243">
        <v>105541.02</v>
      </c>
      <c r="AE294" s="244">
        <v>613</v>
      </c>
      <c r="AF294" s="240">
        <v>3213.96</v>
      </c>
      <c r="AG294" s="242">
        <v>5</v>
      </c>
      <c r="AH294" s="243">
        <v>462732.68</v>
      </c>
      <c r="AI294" s="244">
        <v>2000</v>
      </c>
      <c r="AJ294" s="243">
        <v>21933.82</v>
      </c>
      <c r="AK294" s="244">
        <v>92</v>
      </c>
      <c r="AL294" s="243">
        <v>275488.09000000003</v>
      </c>
      <c r="AM294" s="244">
        <v>1007</v>
      </c>
      <c r="AN294" s="245">
        <v>173086.85</v>
      </c>
      <c r="AO294" s="244">
        <v>238</v>
      </c>
      <c r="AP294" s="246">
        <v>0</v>
      </c>
      <c r="AQ294" s="247">
        <v>0</v>
      </c>
      <c r="AR294" s="240">
        <v>6241.8</v>
      </c>
      <c r="AS294" s="241">
        <v>76</v>
      </c>
      <c r="AT294" s="238">
        <v>0</v>
      </c>
      <c r="AU294" s="239">
        <v>0</v>
      </c>
      <c r="AV294" t="s">
        <v>189</v>
      </c>
      <c r="AW294" s="270"/>
      <c r="AX294" s="270"/>
      <c r="AY294" s="270"/>
      <c r="AZ294" s="270"/>
      <c r="BA294" s="270"/>
      <c r="BB294" s="270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</row>
    <row r="295" spans="1:92">
      <c r="A295" s="2" t="s">
        <v>599</v>
      </c>
      <c r="B295" s="238">
        <v>664.26200000000006</v>
      </c>
      <c r="C295" s="239">
        <v>0</v>
      </c>
      <c r="D295" s="240">
        <v>35667.879999999997</v>
      </c>
      <c r="E295" s="241">
        <v>142</v>
      </c>
      <c r="F295" s="240">
        <v>16809.97</v>
      </c>
      <c r="G295" s="242">
        <v>22</v>
      </c>
      <c r="H295" s="243">
        <v>143159.06</v>
      </c>
      <c r="I295" s="244">
        <v>1302</v>
      </c>
      <c r="J295" s="243">
        <v>511929.19</v>
      </c>
      <c r="K295" s="244">
        <v>1161</v>
      </c>
      <c r="L295" s="243">
        <v>158749.43</v>
      </c>
      <c r="M295" s="241">
        <v>986</v>
      </c>
      <c r="N295" s="240">
        <v>32963.32</v>
      </c>
      <c r="O295" s="242">
        <v>38</v>
      </c>
      <c r="P295" s="240">
        <v>42941.72</v>
      </c>
      <c r="Q295" s="241">
        <v>275</v>
      </c>
      <c r="R295" s="238">
        <v>0</v>
      </c>
      <c r="S295" s="239">
        <v>0</v>
      </c>
      <c r="T295" s="240">
        <v>99241.95</v>
      </c>
      <c r="U295" s="241">
        <v>400</v>
      </c>
      <c r="V295" s="240">
        <v>24778.92</v>
      </c>
      <c r="W295" s="242">
        <v>29</v>
      </c>
      <c r="X295" s="243">
        <v>263965.5</v>
      </c>
      <c r="Y295" s="241">
        <v>1190</v>
      </c>
      <c r="Z295" s="238">
        <v>0</v>
      </c>
      <c r="AA295" s="239">
        <v>0</v>
      </c>
      <c r="AB295" s="238">
        <v>0</v>
      </c>
      <c r="AC295" s="239">
        <v>0</v>
      </c>
      <c r="AD295" s="243">
        <v>163871.07999999999</v>
      </c>
      <c r="AE295" s="244">
        <v>929</v>
      </c>
      <c r="AF295" s="240">
        <v>2026.31</v>
      </c>
      <c r="AG295" s="242">
        <v>6</v>
      </c>
      <c r="AH295" s="243">
        <v>764778.52</v>
      </c>
      <c r="AI295" s="244">
        <v>2999</v>
      </c>
      <c r="AJ295" s="243">
        <v>0</v>
      </c>
      <c r="AK295" s="244">
        <v>0</v>
      </c>
      <c r="AL295" s="243">
        <v>478361.13</v>
      </c>
      <c r="AM295" s="244">
        <v>1591</v>
      </c>
      <c r="AN295" s="245">
        <v>19927.86</v>
      </c>
      <c r="AO295" s="244">
        <v>138</v>
      </c>
      <c r="AP295" s="246">
        <v>0</v>
      </c>
      <c r="AQ295" s="247">
        <v>0</v>
      </c>
      <c r="AR295" s="240">
        <v>32466.31</v>
      </c>
      <c r="AS295" s="241">
        <v>263</v>
      </c>
      <c r="AT295" s="238">
        <v>846.43</v>
      </c>
      <c r="AU295" s="239">
        <v>5</v>
      </c>
      <c r="AV295" t="s">
        <v>159</v>
      </c>
      <c r="AW295" s="270"/>
      <c r="AX295" s="270"/>
      <c r="AY295" s="270"/>
      <c r="AZ295" s="270"/>
      <c r="BA295" s="270"/>
      <c r="BB295" s="270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</row>
    <row r="296" spans="1:92">
      <c r="A296" s="2" t="s">
        <v>1239</v>
      </c>
      <c r="B296" s="238">
        <v>1356.8623333333335</v>
      </c>
      <c r="C296" s="239">
        <v>0</v>
      </c>
      <c r="D296" s="240">
        <v>12800.93</v>
      </c>
      <c r="E296" s="241">
        <v>50</v>
      </c>
      <c r="F296" s="240">
        <v>16419.490000000002</v>
      </c>
      <c r="G296" s="242">
        <v>17</v>
      </c>
      <c r="H296" s="243">
        <v>58026.06</v>
      </c>
      <c r="I296" s="244">
        <v>473</v>
      </c>
      <c r="J296" s="243">
        <v>429714.73</v>
      </c>
      <c r="K296" s="244">
        <v>726</v>
      </c>
      <c r="L296" s="243">
        <v>70312.72</v>
      </c>
      <c r="M296" s="241">
        <v>434</v>
      </c>
      <c r="N296" s="240">
        <v>5216.51</v>
      </c>
      <c r="O296" s="242">
        <v>12</v>
      </c>
      <c r="P296" s="240">
        <v>29125.9</v>
      </c>
      <c r="Q296" s="241">
        <v>247</v>
      </c>
      <c r="R296" s="238">
        <v>0</v>
      </c>
      <c r="S296" s="239">
        <v>0</v>
      </c>
      <c r="T296" s="240">
        <v>56269.57</v>
      </c>
      <c r="U296" s="241">
        <v>233</v>
      </c>
      <c r="V296" s="240">
        <v>14714.59</v>
      </c>
      <c r="W296" s="242">
        <v>25</v>
      </c>
      <c r="X296" s="243">
        <v>97077.49</v>
      </c>
      <c r="Y296" s="241">
        <v>397</v>
      </c>
      <c r="Z296" s="238">
        <v>0</v>
      </c>
      <c r="AA296" s="239">
        <v>0</v>
      </c>
      <c r="AB296" s="238">
        <v>0</v>
      </c>
      <c r="AC296" s="239">
        <v>0</v>
      </c>
      <c r="AD296" s="243">
        <v>88635.13</v>
      </c>
      <c r="AE296" s="244">
        <v>464</v>
      </c>
      <c r="AF296" s="240">
        <v>4859.53</v>
      </c>
      <c r="AG296" s="242">
        <v>8</v>
      </c>
      <c r="AH296" s="243">
        <v>326598.38</v>
      </c>
      <c r="AI296" s="244">
        <v>1461</v>
      </c>
      <c r="AJ296" s="243">
        <v>9646.24</v>
      </c>
      <c r="AK296" s="244">
        <v>23</v>
      </c>
      <c r="AL296" s="243">
        <v>155943.96</v>
      </c>
      <c r="AM296" s="244">
        <v>524</v>
      </c>
      <c r="AN296" s="245">
        <v>31059.63</v>
      </c>
      <c r="AO296" s="244">
        <v>101</v>
      </c>
      <c r="AP296" s="246">
        <v>0</v>
      </c>
      <c r="AQ296" s="247">
        <v>0</v>
      </c>
      <c r="AR296" s="240">
        <v>15972.11</v>
      </c>
      <c r="AS296" s="241">
        <v>134</v>
      </c>
      <c r="AT296" s="238">
        <v>0</v>
      </c>
      <c r="AU296" s="239">
        <v>0</v>
      </c>
      <c r="AV296" t="s">
        <v>52</v>
      </c>
      <c r="AW296" s="270"/>
      <c r="AX296" s="270"/>
      <c r="AY296" s="270"/>
      <c r="AZ296" s="270"/>
      <c r="BA296" s="270"/>
      <c r="BB296" s="270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</row>
    <row r="297" spans="1:92">
      <c r="A297" s="2" t="s">
        <v>422</v>
      </c>
      <c r="B297" s="238">
        <v>1405.5349999999999</v>
      </c>
      <c r="C297" s="239">
        <v>0</v>
      </c>
      <c r="D297" s="240">
        <v>28874.36</v>
      </c>
      <c r="E297" s="241">
        <v>103</v>
      </c>
      <c r="F297" s="240">
        <v>27495.62</v>
      </c>
      <c r="G297" s="242">
        <v>42</v>
      </c>
      <c r="H297" s="243">
        <v>68305.960000000006</v>
      </c>
      <c r="I297" s="244">
        <v>503</v>
      </c>
      <c r="J297" s="243">
        <v>251988.26</v>
      </c>
      <c r="K297" s="244">
        <v>558</v>
      </c>
      <c r="L297" s="243">
        <v>123564.82</v>
      </c>
      <c r="M297" s="241">
        <v>414</v>
      </c>
      <c r="N297" s="240">
        <v>11647.79</v>
      </c>
      <c r="O297" s="242">
        <v>17</v>
      </c>
      <c r="P297" s="240">
        <v>12632.74</v>
      </c>
      <c r="Q297" s="241">
        <v>92</v>
      </c>
      <c r="R297" s="238">
        <v>0</v>
      </c>
      <c r="S297" s="239">
        <v>0</v>
      </c>
      <c r="T297" s="240">
        <v>36809.629999999997</v>
      </c>
      <c r="U297" s="241">
        <v>205</v>
      </c>
      <c r="V297" s="240">
        <v>8494.14</v>
      </c>
      <c r="W297" s="242">
        <v>10</v>
      </c>
      <c r="X297" s="243">
        <v>114794.14</v>
      </c>
      <c r="Y297" s="241">
        <v>531</v>
      </c>
      <c r="Z297" s="238">
        <v>0</v>
      </c>
      <c r="AA297" s="239">
        <v>0</v>
      </c>
      <c r="AB297" s="238">
        <v>0</v>
      </c>
      <c r="AC297" s="239">
        <v>0</v>
      </c>
      <c r="AD297" s="243">
        <v>91836.94</v>
      </c>
      <c r="AE297" s="244">
        <v>507</v>
      </c>
      <c r="AF297" s="240">
        <v>2202.79</v>
      </c>
      <c r="AG297" s="242">
        <v>2</v>
      </c>
      <c r="AH297" s="243">
        <v>371774.15</v>
      </c>
      <c r="AI297" s="244">
        <v>1530</v>
      </c>
      <c r="AJ297" s="243">
        <v>13062.88</v>
      </c>
      <c r="AK297" s="244">
        <v>48</v>
      </c>
      <c r="AL297" s="243">
        <v>192990.55</v>
      </c>
      <c r="AM297" s="244">
        <v>707</v>
      </c>
      <c r="AN297" s="245">
        <v>29103.17</v>
      </c>
      <c r="AO297" s="244">
        <v>92</v>
      </c>
      <c r="AP297" s="246">
        <v>0</v>
      </c>
      <c r="AQ297" s="247">
        <v>0</v>
      </c>
      <c r="AR297" s="240">
        <v>4324.6000000000004</v>
      </c>
      <c r="AS297" s="241">
        <v>46</v>
      </c>
      <c r="AT297" s="238">
        <v>0</v>
      </c>
      <c r="AU297" s="239">
        <v>0</v>
      </c>
      <c r="AV297" t="s">
        <v>195</v>
      </c>
      <c r="AW297" s="270"/>
      <c r="AX297" s="270"/>
      <c r="AY297" s="270"/>
      <c r="AZ297" s="270"/>
      <c r="BA297" s="270"/>
      <c r="BB297" s="270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</row>
    <row r="298" spans="1:92">
      <c r="A298" s="2" t="s">
        <v>255</v>
      </c>
      <c r="B298" s="238">
        <v>1411.893</v>
      </c>
      <c r="C298" s="239">
        <v>0</v>
      </c>
      <c r="D298" s="240">
        <v>53759.25</v>
      </c>
      <c r="E298" s="241">
        <v>187</v>
      </c>
      <c r="F298" s="240">
        <v>46039.05</v>
      </c>
      <c r="G298" s="242">
        <v>75</v>
      </c>
      <c r="H298" s="243">
        <v>156245.45000000001</v>
      </c>
      <c r="I298" s="244">
        <v>1350</v>
      </c>
      <c r="J298" s="243">
        <v>854609.32</v>
      </c>
      <c r="K298" s="244">
        <v>1605</v>
      </c>
      <c r="L298" s="243">
        <v>223264.39</v>
      </c>
      <c r="M298" s="241">
        <v>1027</v>
      </c>
      <c r="N298" s="240">
        <v>12676.48</v>
      </c>
      <c r="O298" s="242">
        <v>18</v>
      </c>
      <c r="P298" s="240">
        <v>1872.17</v>
      </c>
      <c r="Q298" s="241">
        <v>14</v>
      </c>
      <c r="R298" s="238">
        <v>0</v>
      </c>
      <c r="S298" s="239">
        <v>0</v>
      </c>
      <c r="T298" s="240">
        <v>3637.81</v>
      </c>
      <c r="U298" s="241">
        <v>19</v>
      </c>
      <c r="V298" s="240">
        <v>3699.21</v>
      </c>
      <c r="W298" s="242">
        <v>2</v>
      </c>
      <c r="X298" s="243">
        <v>260333.08</v>
      </c>
      <c r="Y298" s="241">
        <v>1170</v>
      </c>
      <c r="Z298" s="238">
        <v>0</v>
      </c>
      <c r="AA298" s="239">
        <v>0</v>
      </c>
      <c r="AB298" s="238">
        <v>0</v>
      </c>
      <c r="AC298" s="239">
        <v>0</v>
      </c>
      <c r="AD298" s="243">
        <v>130438.99</v>
      </c>
      <c r="AE298" s="244">
        <v>806</v>
      </c>
      <c r="AF298" s="240">
        <v>990.71</v>
      </c>
      <c r="AG298" s="242">
        <v>3</v>
      </c>
      <c r="AH298" s="243">
        <v>723992.94</v>
      </c>
      <c r="AI298" s="244">
        <v>2850</v>
      </c>
      <c r="AJ298" s="243">
        <v>0</v>
      </c>
      <c r="AK298" s="244">
        <v>0</v>
      </c>
      <c r="AL298" s="243">
        <v>435087.35999999999</v>
      </c>
      <c r="AM298" s="244">
        <v>1561</v>
      </c>
      <c r="AN298" s="245">
        <v>42356.79</v>
      </c>
      <c r="AO298" s="244">
        <v>305</v>
      </c>
      <c r="AP298" s="246">
        <v>0</v>
      </c>
      <c r="AQ298" s="247">
        <v>0</v>
      </c>
      <c r="AR298" s="240">
        <v>1033.72</v>
      </c>
      <c r="AS298" s="241">
        <v>9</v>
      </c>
      <c r="AT298" s="238">
        <v>0</v>
      </c>
      <c r="AU298" s="239">
        <v>0</v>
      </c>
      <c r="AV298" t="s">
        <v>52</v>
      </c>
      <c r="AW298" s="270"/>
      <c r="AX298" s="270"/>
      <c r="AY298" s="270"/>
      <c r="AZ298" s="270"/>
      <c r="BA298" s="270"/>
      <c r="BB298" s="270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</row>
    <row r="299" spans="1:92">
      <c r="A299" s="2" t="s">
        <v>835</v>
      </c>
      <c r="B299" s="238">
        <v>2063.0656666666669</v>
      </c>
      <c r="C299" s="239">
        <v>0</v>
      </c>
      <c r="D299" s="240">
        <v>42854.49</v>
      </c>
      <c r="E299" s="241">
        <v>162</v>
      </c>
      <c r="F299" s="240">
        <v>17369.55</v>
      </c>
      <c r="G299" s="242">
        <v>28</v>
      </c>
      <c r="H299" s="243">
        <v>150951.73000000001</v>
      </c>
      <c r="I299" s="244">
        <v>1087</v>
      </c>
      <c r="J299" s="243">
        <v>599222.75</v>
      </c>
      <c r="K299" s="244">
        <v>1358</v>
      </c>
      <c r="L299" s="243">
        <v>221257.69</v>
      </c>
      <c r="M299" s="241">
        <v>1137</v>
      </c>
      <c r="N299" s="240">
        <v>21847.77</v>
      </c>
      <c r="O299" s="242">
        <v>31</v>
      </c>
      <c r="P299" s="240">
        <v>67971.09</v>
      </c>
      <c r="Q299" s="241">
        <v>372</v>
      </c>
      <c r="R299" s="238">
        <v>0</v>
      </c>
      <c r="S299" s="239">
        <v>0</v>
      </c>
      <c r="T299" s="240">
        <v>106339.48</v>
      </c>
      <c r="U299" s="241">
        <v>445</v>
      </c>
      <c r="V299" s="240">
        <v>26468.75</v>
      </c>
      <c r="W299" s="242">
        <v>33</v>
      </c>
      <c r="X299" s="243">
        <v>194766.79</v>
      </c>
      <c r="Y299" s="241">
        <v>999</v>
      </c>
      <c r="Z299" s="238">
        <v>0</v>
      </c>
      <c r="AA299" s="239">
        <v>1</v>
      </c>
      <c r="AB299" s="238">
        <v>0</v>
      </c>
      <c r="AC299" s="239">
        <v>0</v>
      </c>
      <c r="AD299" s="243">
        <v>166736.26</v>
      </c>
      <c r="AE299" s="244">
        <v>809</v>
      </c>
      <c r="AF299" s="240">
        <v>5158.76</v>
      </c>
      <c r="AG299" s="242">
        <v>13</v>
      </c>
      <c r="AH299" s="243">
        <v>810542.94</v>
      </c>
      <c r="AI299" s="244">
        <v>3343</v>
      </c>
      <c r="AJ299" s="243">
        <v>37410.400000000001</v>
      </c>
      <c r="AK299" s="244">
        <v>117</v>
      </c>
      <c r="AL299" s="243">
        <v>397836.31</v>
      </c>
      <c r="AM299" s="244">
        <v>1353</v>
      </c>
      <c r="AN299" s="245">
        <v>24481.57</v>
      </c>
      <c r="AO299" s="244">
        <v>78</v>
      </c>
      <c r="AP299" s="246">
        <v>0</v>
      </c>
      <c r="AQ299" s="247">
        <v>0</v>
      </c>
      <c r="AR299" s="240">
        <v>30344.240000000002</v>
      </c>
      <c r="AS299" s="241">
        <v>247</v>
      </c>
      <c r="AT299" s="238">
        <v>797.84</v>
      </c>
      <c r="AU299" s="239">
        <v>16</v>
      </c>
      <c r="AV299" t="s">
        <v>189</v>
      </c>
      <c r="AW299" s="270"/>
      <c r="AX299" s="270"/>
      <c r="AY299" s="270"/>
      <c r="AZ299" s="270"/>
      <c r="BA299" s="270"/>
      <c r="BB299" s="270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</row>
    <row r="300" spans="1:92">
      <c r="A300" s="2" t="s">
        <v>395</v>
      </c>
      <c r="B300" s="238">
        <v>4165.5230000000001</v>
      </c>
      <c r="C300" s="239">
        <v>0</v>
      </c>
      <c r="D300" s="240">
        <v>17506.060000000001</v>
      </c>
      <c r="E300" s="241">
        <v>60</v>
      </c>
      <c r="F300" s="240">
        <v>22033.38</v>
      </c>
      <c r="G300" s="242">
        <v>26</v>
      </c>
      <c r="H300" s="243">
        <v>125018.67</v>
      </c>
      <c r="I300" s="244">
        <v>963</v>
      </c>
      <c r="J300" s="243">
        <v>717211.16</v>
      </c>
      <c r="K300" s="244">
        <v>1949</v>
      </c>
      <c r="L300" s="243">
        <v>147504.76</v>
      </c>
      <c r="M300" s="241">
        <v>750</v>
      </c>
      <c r="N300" s="240">
        <v>56264.4</v>
      </c>
      <c r="O300" s="242">
        <v>136</v>
      </c>
      <c r="P300" s="240">
        <v>697.58</v>
      </c>
      <c r="Q300" s="241">
        <v>6</v>
      </c>
      <c r="R300" s="238">
        <v>0</v>
      </c>
      <c r="S300" s="239">
        <v>0</v>
      </c>
      <c r="T300" s="240">
        <v>9734.81</v>
      </c>
      <c r="U300" s="241">
        <v>73</v>
      </c>
      <c r="V300" s="240">
        <v>2250.6999999999998</v>
      </c>
      <c r="W300" s="242">
        <v>4</v>
      </c>
      <c r="X300" s="243">
        <v>178985.9</v>
      </c>
      <c r="Y300" s="241">
        <v>939</v>
      </c>
      <c r="Z300" s="238">
        <v>0</v>
      </c>
      <c r="AA300" s="239">
        <v>0</v>
      </c>
      <c r="AB300" s="238">
        <v>50</v>
      </c>
      <c r="AC300" s="239">
        <v>2</v>
      </c>
      <c r="AD300" s="243">
        <v>109859</v>
      </c>
      <c r="AE300" s="244">
        <v>696</v>
      </c>
      <c r="AF300" s="240">
        <v>7547.91</v>
      </c>
      <c r="AG300" s="242">
        <v>13</v>
      </c>
      <c r="AH300" s="243">
        <v>512684.4</v>
      </c>
      <c r="AI300" s="244">
        <v>2310</v>
      </c>
      <c r="AJ300" s="243">
        <v>0</v>
      </c>
      <c r="AK300" s="244">
        <v>0</v>
      </c>
      <c r="AL300" s="243">
        <v>295716.81</v>
      </c>
      <c r="AM300" s="244">
        <v>1310</v>
      </c>
      <c r="AN300" s="245">
        <v>124965.69</v>
      </c>
      <c r="AO300" s="244">
        <v>784</v>
      </c>
      <c r="AP300" s="246">
        <v>0</v>
      </c>
      <c r="AQ300" s="247">
        <v>0</v>
      </c>
      <c r="AR300" s="240">
        <v>235.65</v>
      </c>
      <c r="AS300" s="241">
        <v>4</v>
      </c>
      <c r="AT300" s="238">
        <v>0</v>
      </c>
      <c r="AU300" s="239">
        <v>0</v>
      </c>
      <c r="AV300" t="s">
        <v>52</v>
      </c>
      <c r="AW300" s="270"/>
      <c r="AX300" s="270"/>
      <c r="AY300" s="270"/>
      <c r="AZ300" s="270"/>
      <c r="BA300" s="270"/>
      <c r="BB300" s="27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</row>
    <row r="301" spans="1:92">
      <c r="A301" s="2" t="s">
        <v>122</v>
      </c>
      <c r="B301" s="238">
        <v>3739.3973333333333</v>
      </c>
      <c r="C301" s="239">
        <v>0</v>
      </c>
      <c r="D301" s="240">
        <v>63492.6</v>
      </c>
      <c r="E301" s="241">
        <v>182</v>
      </c>
      <c r="F301" s="240">
        <v>36061.47</v>
      </c>
      <c r="G301" s="242">
        <v>58</v>
      </c>
      <c r="H301" s="243">
        <v>134805.88</v>
      </c>
      <c r="I301" s="244">
        <v>1189</v>
      </c>
      <c r="J301" s="243">
        <v>695014.74</v>
      </c>
      <c r="K301" s="244">
        <v>1489</v>
      </c>
      <c r="L301" s="243">
        <v>207318.57</v>
      </c>
      <c r="M301" s="241">
        <v>861</v>
      </c>
      <c r="N301" s="240">
        <v>51224.61</v>
      </c>
      <c r="O301" s="242">
        <v>98</v>
      </c>
      <c r="P301" s="240">
        <v>15674.35</v>
      </c>
      <c r="Q301" s="241">
        <v>111</v>
      </c>
      <c r="R301" s="238">
        <v>0</v>
      </c>
      <c r="S301" s="239">
        <v>0</v>
      </c>
      <c r="T301" s="240">
        <v>30947.74</v>
      </c>
      <c r="U301" s="241">
        <v>157</v>
      </c>
      <c r="V301" s="240">
        <v>14751.09</v>
      </c>
      <c r="W301" s="242">
        <v>12</v>
      </c>
      <c r="X301" s="243">
        <v>193569.47</v>
      </c>
      <c r="Y301" s="241">
        <v>992</v>
      </c>
      <c r="Z301" s="238">
        <v>0</v>
      </c>
      <c r="AA301" s="239">
        <v>0</v>
      </c>
      <c r="AB301" s="238">
        <v>0</v>
      </c>
      <c r="AC301" s="239">
        <v>0</v>
      </c>
      <c r="AD301" s="243">
        <v>136624.63</v>
      </c>
      <c r="AE301" s="244">
        <v>815</v>
      </c>
      <c r="AF301" s="240">
        <v>0</v>
      </c>
      <c r="AG301" s="242">
        <v>0</v>
      </c>
      <c r="AH301" s="243">
        <v>715647.16</v>
      </c>
      <c r="AI301" s="244">
        <v>2989</v>
      </c>
      <c r="AJ301" s="243">
        <v>7853.8</v>
      </c>
      <c r="AK301" s="244">
        <v>35</v>
      </c>
      <c r="AL301" s="243">
        <v>543516.39</v>
      </c>
      <c r="AM301" s="244">
        <v>1692</v>
      </c>
      <c r="AN301" s="245">
        <v>104328.12</v>
      </c>
      <c r="AO301" s="244">
        <v>497</v>
      </c>
      <c r="AP301" s="246">
        <v>0</v>
      </c>
      <c r="AQ301" s="247">
        <v>0</v>
      </c>
      <c r="AR301" s="240">
        <v>7328.35</v>
      </c>
      <c r="AS301" s="241">
        <v>68</v>
      </c>
      <c r="AT301" s="238">
        <v>0</v>
      </c>
      <c r="AU301" s="239">
        <v>0</v>
      </c>
      <c r="AV301" t="s">
        <v>52</v>
      </c>
      <c r="AW301" s="270"/>
      <c r="AX301" s="270"/>
      <c r="AY301" s="270"/>
      <c r="AZ301" s="270"/>
      <c r="BA301" s="270"/>
      <c r="BB301" s="270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</row>
    <row r="302" spans="1:92">
      <c r="A302" s="2" t="s">
        <v>291</v>
      </c>
      <c r="B302" s="238">
        <v>205.65</v>
      </c>
      <c r="C302" s="239">
        <v>0</v>
      </c>
      <c r="D302" s="240">
        <v>20435.18</v>
      </c>
      <c r="E302" s="241">
        <v>92</v>
      </c>
      <c r="F302" s="240">
        <v>28990.9</v>
      </c>
      <c r="G302" s="242">
        <v>41</v>
      </c>
      <c r="H302" s="243">
        <v>74115.38</v>
      </c>
      <c r="I302" s="244">
        <v>705</v>
      </c>
      <c r="J302" s="243">
        <v>367560.27</v>
      </c>
      <c r="K302" s="244">
        <v>754</v>
      </c>
      <c r="L302" s="243">
        <v>78087.5</v>
      </c>
      <c r="M302" s="241">
        <v>409</v>
      </c>
      <c r="N302" s="240">
        <v>7137.82</v>
      </c>
      <c r="O302" s="242">
        <v>20</v>
      </c>
      <c r="P302" s="240">
        <v>10153.870000000001</v>
      </c>
      <c r="Q302" s="241">
        <v>61</v>
      </c>
      <c r="R302" s="238">
        <v>0</v>
      </c>
      <c r="S302" s="239">
        <v>0</v>
      </c>
      <c r="T302" s="240">
        <v>36809.120000000003</v>
      </c>
      <c r="U302" s="241">
        <v>145</v>
      </c>
      <c r="V302" s="240">
        <v>37138.26</v>
      </c>
      <c r="W302" s="242">
        <v>50</v>
      </c>
      <c r="X302" s="243">
        <v>123933.44</v>
      </c>
      <c r="Y302" s="241">
        <v>627</v>
      </c>
      <c r="Z302" s="238">
        <v>0</v>
      </c>
      <c r="AA302" s="239">
        <v>0</v>
      </c>
      <c r="AB302" s="238">
        <v>0</v>
      </c>
      <c r="AC302" s="239">
        <v>0</v>
      </c>
      <c r="AD302" s="243">
        <v>52686.34</v>
      </c>
      <c r="AE302" s="244">
        <v>366</v>
      </c>
      <c r="AF302" s="240">
        <v>1990.71</v>
      </c>
      <c r="AG302" s="242">
        <v>6</v>
      </c>
      <c r="AH302" s="243">
        <v>331423.40999999997</v>
      </c>
      <c r="AI302" s="244">
        <v>1639</v>
      </c>
      <c r="AJ302" s="243">
        <v>0</v>
      </c>
      <c r="AK302" s="244">
        <v>0</v>
      </c>
      <c r="AL302" s="243">
        <v>220994.16</v>
      </c>
      <c r="AM302" s="244">
        <v>884</v>
      </c>
      <c r="AN302" s="245">
        <v>6169.5</v>
      </c>
      <c r="AO302" s="244">
        <v>61</v>
      </c>
      <c r="AP302" s="246">
        <v>0</v>
      </c>
      <c r="AQ302" s="247">
        <v>0</v>
      </c>
      <c r="AR302" s="240">
        <v>2853.94</v>
      </c>
      <c r="AS302" s="241">
        <v>30</v>
      </c>
      <c r="AT302" s="238">
        <v>0</v>
      </c>
      <c r="AU302" s="239">
        <v>0</v>
      </c>
      <c r="AV302" t="s">
        <v>18</v>
      </c>
      <c r="AW302" s="270"/>
      <c r="AX302" s="270"/>
      <c r="AY302" s="270"/>
      <c r="AZ302" s="270"/>
      <c r="BA302" s="270"/>
      <c r="BB302" s="270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</row>
    <row r="303" spans="1:92">
      <c r="A303" s="2" t="s">
        <v>316</v>
      </c>
      <c r="B303" s="238">
        <v>1610.5516666666667</v>
      </c>
      <c r="C303" s="239">
        <v>0</v>
      </c>
      <c r="D303" s="240">
        <v>29375.97</v>
      </c>
      <c r="E303" s="241">
        <v>107</v>
      </c>
      <c r="F303" s="240">
        <v>30165.15</v>
      </c>
      <c r="G303" s="242">
        <v>44</v>
      </c>
      <c r="H303" s="243">
        <v>124330.74</v>
      </c>
      <c r="I303" s="244">
        <v>724</v>
      </c>
      <c r="J303" s="243">
        <v>435214.29</v>
      </c>
      <c r="K303" s="244">
        <v>825</v>
      </c>
      <c r="L303" s="243">
        <v>147903.29</v>
      </c>
      <c r="M303" s="241">
        <v>567</v>
      </c>
      <c r="N303" s="240">
        <v>12720.84</v>
      </c>
      <c r="O303" s="242">
        <v>69</v>
      </c>
      <c r="P303" s="240">
        <v>14330.97</v>
      </c>
      <c r="Q303" s="241">
        <v>91</v>
      </c>
      <c r="R303" s="238">
        <v>0</v>
      </c>
      <c r="S303" s="239">
        <v>0</v>
      </c>
      <c r="T303" s="240">
        <v>22322.9</v>
      </c>
      <c r="U303" s="241">
        <v>112</v>
      </c>
      <c r="V303" s="240">
        <v>6958.04</v>
      </c>
      <c r="W303" s="242">
        <v>7</v>
      </c>
      <c r="X303" s="243">
        <v>232014.43</v>
      </c>
      <c r="Y303" s="241">
        <v>904</v>
      </c>
      <c r="Z303" s="238">
        <v>0</v>
      </c>
      <c r="AA303" s="239">
        <v>0</v>
      </c>
      <c r="AB303" s="238">
        <v>0</v>
      </c>
      <c r="AC303" s="239">
        <v>0</v>
      </c>
      <c r="AD303" s="243">
        <v>120265.42</v>
      </c>
      <c r="AE303" s="244">
        <v>667</v>
      </c>
      <c r="AF303" s="240">
        <v>344.19</v>
      </c>
      <c r="AG303" s="242">
        <v>1</v>
      </c>
      <c r="AH303" s="243">
        <v>672115.77</v>
      </c>
      <c r="AI303" s="244">
        <v>2132</v>
      </c>
      <c r="AJ303" s="243">
        <v>2259.04</v>
      </c>
      <c r="AK303" s="244">
        <v>10</v>
      </c>
      <c r="AL303" s="243">
        <v>341691.55</v>
      </c>
      <c r="AM303" s="244">
        <v>1128</v>
      </c>
      <c r="AN303" s="245">
        <v>46057.51</v>
      </c>
      <c r="AO303" s="244">
        <v>185</v>
      </c>
      <c r="AP303" s="246">
        <v>0</v>
      </c>
      <c r="AQ303" s="247">
        <v>0</v>
      </c>
      <c r="AR303" s="240">
        <v>6056.36</v>
      </c>
      <c r="AS303" s="241">
        <v>63</v>
      </c>
      <c r="AT303" s="238">
        <v>0.01</v>
      </c>
      <c r="AU303" s="239">
        <v>1</v>
      </c>
      <c r="AV303" t="s">
        <v>52</v>
      </c>
      <c r="AW303" s="270"/>
      <c r="AX303" s="270"/>
      <c r="AY303" s="270"/>
      <c r="AZ303" s="270"/>
      <c r="BA303" s="270"/>
      <c r="BB303" s="270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</row>
    <row r="304" spans="1:92">
      <c r="A304" s="2" t="s">
        <v>1264</v>
      </c>
      <c r="B304" s="238">
        <v>611.03700000000003</v>
      </c>
      <c r="C304" s="239">
        <v>0</v>
      </c>
      <c r="D304" s="240">
        <v>24463.24</v>
      </c>
      <c r="E304" s="241">
        <v>90</v>
      </c>
      <c r="F304" s="240">
        <v>21321.7</v>
      </c>
      <c r="G304" s="242">
        <v>32</v>
      </c>
      <c r="H304" s="243">
        <v>58524.55</v>
      </c>
      <c r="I304" s="244">
        <v>484</v>
      </c>
      <c r="J304" s="243">
        <v>353739.95</v>
      </c>
      <c r="K304" s="244">
        <v>761</v>
      </c>
      <c r="L304" s="243">
        <v>101150.63</v>
      </c>
      <c r="M304" s="241">
        <v>396</v>
      </c>
      <c r="N304" s="240">
        <v>60.87</v>
      </c>
      <c r="O304" s="242">
        <v>1</v>
      </c>
      <c r="P304" s="240">
        <v>14329.11</v>
      </c>
      <c r="Q304" s="241">
        <v>98</v>
      </c>
      <c r="R304" s="238">
        <v>0</v>
      </c>
      <c r="S304" s="239">
        <v>0</v>
      </c>
      <c r="T304" s="240">
        <v>13548.6</v>
      </c>
      <c r="U304" s="241">
        <v>63</v>
      </c>
      <c r="V304" s="240">
        <v>6498.68</v>
      </c>
      <c r="W304" s="242">
        <v>7</v>
      </c>
      <c r="X304" s="243">
        <v>82977.06</v>
      </c>
      <c r="Y304" s="241">
        <v>422</v>
      </c>
      <c r="Z304" s="238">
        <v>0</v>
      </c>
      <c r="AA304" s="239">
        <v>0</v>
      </c>
      <c r="AB304" s="238">
        <v>0</v>
      </c>
      <c r="AC304" s="239">
        <v>0</v>
      </c>
      <c r="AD304" s="243">
        <v>88903.62</v>
      </c>
      <c r="AE304" s="244">
        <v>494</v>
      </c>
      <c r="AF304" s="240">
        <v>1388.84</v>
      </c>
      <c r="AG304" s="242">
        <v>4</v>
      </c>
      <c r="AH304" s="243">
        <v>283399.32</v>
      </c>
      <c r="AI304" s="244">
        <v>1321</v>
      </c>
      <c r="AJ304" s="243">
        <v>0</v>
      </c>
      <c r="AK304" s="244">
        <v>0</v>
      </c>
      <c r="AL304" s="243">
        <v>153426.87</v>
      </c>
      <c r="AM304" s="244">
        <v>565</v>
      </c>
      <c r="AN304" s="245">
        <v>18331.11</v>
      </c>
      <c r="AO304" s="244">
        <v>42</v>
      </c>
      <c r="AP304" s="246">
        <v>0</v>
      </c>
      <c r="AQ304" s="247">
        <v>0</v>
      </c>
      <c r="AR304" s="240">
        <v>4948.5600000000004</v>
      </c>
      <c r="AS304" s="241">
        <v>49</v>
      </c>
      <c r="AT304" s="238">
        <v>0</v>
      </c>
      <c r="AU304" s="239">
        <v>0</v>
      </c>
      <c r="AV304" t="s">
        <v>131</v>
      </c>
      <c r="AW304" s="270"/>
      <c r="AX304" s="270"/>
      <c r="AY304" s="270"/>
      <c r="AZ304" s="270"/>
      <c r="BA304" s="270"/>
      <c r="BB304" s="270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</row>
    <row r="305" spans="1:92">
      <c r="A305" s="2" t="s">
        <v>1275</v>
      </c>
      <c r="B305" s="238">
        <v>1904.0933333333335</v>
      </c>
      <c r="C305" s="239">
        <v>0</v>
      </c>
      <c r="D305" s="240">
        <v>22771.11</v>
      </c>
      <c r="E305" s="241">
        <v>101</v>
      </c>
      <c r="F305" s="240">
        <v>34578.18</v>
      </c>
      <c r="G305" s="242">
        <v>50</v>
      </c>
      <c r="H305" s="243">
        <v>101043.49</v>
      </c>
      <c r="I305" s="244">
        <v>831</v>
      </c>
      <c r="J305" s="243">
        <v>506591.71</v>
      </c>
      <c r="K305" s="244">
        <v>1070</v>
      </c>
      <c r="L305" s="243">
        <v>166232.67000000001</v>
      </c>
      <c r="M305" s="241">
        <v>959</v>
      </c>
      <c r="N305" s="240">
        <v>27751.26</v>
      </c>
      <c r="O305" s="242">
        <v>28</v>
      </c>
      <c r="P305" s="240">
        <v>31834.17</v>
      </c>
      <c r="Q305" s="241">
        <v>230</v>
      </c>
      <c r="R305" s="238">
        <v>0</v>
      </c>
      <c r="S305" s="239">
        <v>0</v>
      </c>
      <c r="T305" s="240">
        <v>59888.480000000003</v>
      </c>
      <c r="U305" s="241">
        <v>269</v>
      </c>
      <c r="V305" s="240">
        <v>18953.939999999999</v>
      </c>
      <c r="W305" s="242">
        <v>22</v>
      </c>
      <c r="X305" s="243">
        <v>220379.29</v>
      </c>
      <c r="Y305" s="241">
        <v>896</v>
      </c>
      <c r="Z305" s="238">
        <v>0</v>
      </c>
      <c r="AA305" s="239">
        <v>0</v>
      </c>
      <c r="AB305" s="238">
        <v>0</v>
      </c>
      <c r="AC305" s="239">
        <v>0</v>
      </c>
      <c r="AD305" s="243">
        <v>159266.59</v>
      </c>
      <c r="AE305" s="244">
        <v>772</v>
      </c>
      <c r="AF305" s="240">
        <v>5753.47</v>
      </c>
      <c r="AG305" s="242">
        <v>9</v>
      </c>
      <c r="AH305" s="243">
        <v>658387.28</v>
      </c>
      <c r="AI305" s="244">
        <v>2273</v>
      </c>
      <c r="AJ305" s="243">
        <v>0</v>
      </c>
      <c r="AK305" s="244">
        <v>0</v>
      </c>
      <c r="AL305" s="243">
        <v>281803.27</v>
      </c>
      <c r="AM305" s="244">
        <v>1016</v>
      </c>
      <c r="AN305" s="245">
        <v>57122.8</v>
      </c>
      <c r="AO305" s="244">
        <v>305</v>
      </c>
      <c r="AP305" s="246">
        <v>0</v>
      </c>
      <c r="AQ305" s="247">
        <v>0</v>
      </c>
      <c r="AR305" s="240">
        <v>17024.04</v>
      </c>
      <c r="AS305" s="241">
        <v>108</v>
      </c>
      <c r="AT305" s="238">
        <v>0</v>
      </c>
      <c r="AU305" s="239">
        <v>0</v>
      </c>
      <c r="AV305" t="s">
        <v>52</v>
      </c>
      <c r="AW305" s="270"/>
      <c r="AX305" s="270"/>
      <c r="AY305" s="270"/>
      <c r="AZ305" s="270"/>
      <c r="BA305" s="270"/>
      <c r="BB305" s="270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</row>
    <row r="306" spans="1:92">
      <c r="A306" s="2" t="s">
        <v>330</v>
      </c>
      <c r="B306" s="238">
        <v>0</v>
      </c>
      <c r="C306" s="239">
        <v>0</v>
      </c>
      <c r="D306" s="240">
        <v>12786.18</v>
      </c>
      <c r="E306" s="241">
        <v>49</v>
      </c>
      <c r="F306" s="240">
        <v>7443.45</v>
      </c>
      <c r="G306" s="242">
        <v>10</v>
      </c>
      <c r="H306" s="243">
        <v>38816.6</v>
      </c>
      <c r="I306" s="244">
        <v>482</v>
      </c>
      <c r="J306" s="243">
        <v>238986.88</v>
      </c>
      <c r="K306" s="244">
        <v>492</v>
      </c>
      <c r="L306" s="243">
        <v>27717.61</v>
      </c>
      <c r="M306" s="241">
        <v>155</v>
      </c>
      <c r="N306" s="240">
        <v>5247.13</v>
      </c>
      <c r="O306" s="242">
        <v>8</v>
      </c>
      <c r="P306" s="240">
        <v>7094.68</v>
      </c>
      <c r="Q306" s="241">
        <v>52</v>
      </c>
      <c r="R306" s="238">
        <v>0</v>
      </c>
      <c r="S306" s="239">
        <v>0</v>
      </c>
      <c r="T306" s="240">
        <v>19647.89</v>
      </c>
      <c r="U306" s="241">
        <v>86</v>
      </c>
      <c r="V306" s="240">
        <v>5844.61</v>
      </c>
      <c r="W306" s="242">
        <v>5</v>
      </c>
      <c r="X306" s="243">
        <v>50351.5</v>
      </c>
      <c r="Y306" s="241">
        <v>272</v>
      </c>
      <c r="Z306" s="238">
        <v>0</v>
      </c>
      <c r="AA306" s="239">
        <v>0</v>
      </c>
      <c r="AB306" s="238">
        <v>0</v>
      </c>
      <c r="AC306" s="239">
        <v>0</v>
      </c>
      <c r="AD306" s="243">
        <v>31611.1</v>
      </c>
      <c r="AE306" s="244">
        <v>222</v>
      </c>
      <c r="AF306" s="240">
        <v>0</v>
      </c>
      <c r="AG306" s="242">
        <v>0</v>
      </c>
      <c r="AH306" s="243">
        <v>133959.10999999999</v>
      </c>
      <c r="AI306" s="244">
        <v>822</v>
      </c>
      <c r="AJ306" s="243">
        <v>0</v>
      </c>
      <c r="AK306" s="244">
        <v>0</v>
      </c>
      <c r="AL306" s="243">
        <v>111208.53</v>
      </c>
      <c r="AM306" s="244">
        <v>405</v>
      </c>
      <c r="AN306" s="245">
        <v>0</v>
      </c>
      <c r="AO306" s="244">
        <v>0</v>
      </c>
      <c r="AP306" s="246">
        <v>0</v>
      </c>
      <c r="AQ306" s="247">
        <v>0</v>
      </c>
      <c r="AR306" s="240">
        <v>4415.67</v>
      </c>
      <c r="AS306" s="241">
        <v>38</v>
      </c>
      <c r="AT306" s="238">
        <v>0</v>
      </c>
      <c r="AU306" s="239">
        <v>0</v>
      </c>
      <c r="AV306" t="s">
        <v>18</v>
      </c>
      <c r="AW306" s="270"/>
      <c r="AX306" s="270"/>
      <c r="AY306" s="270"/>
      <c r="AZ306" s="270"/>
      <c r="BA306" s="270"/>
      <c r="BB306" s="270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</row>
    <row r="307" spans="1:92">
      <c r="A307" s="2" t="s">
        <v>184</v>
      </c>
      <c r="B307" s="238">
        <v>1568.9263333333333</v>
      </c>
      <c r="C307" s="239">
        <v>0</v>
      </c>
      <c r="D307" s="240">
        <v>21460.74</v>
      </c>
      <c r="E307" s="241">
        <v>82</v>
      </c>
      <c r="F307" s="240">
        <v>20295.490000000002</v>
      </c>
      <c r="G307" s="242">
        <v>32</v>
      </c>
      <c r="H307" s="243">
        <v>60804.55</v>
      </c>
      <c r="I307" s="244">
        <v>547</v>
      </c>
      <c r="J307" s="243">
        <v>353283.55</v>
      </c>
      <c r="K307" s="244">
        <v>718</v>
      </c>
      <c r="L307" s="243">
        <v>93089.61</v>
      </c>
      <c r="M307" s="241">
        <v>439</v>
      </c>
      <c r="N307" s="240">
        <v>38030.379999999997</v>
      </c>
      <c r="O307" s="242">
        <v>29</v>
      </c>
      <c r="P307" s="240">
        <v>8006.37</v>
      </c>
      <c r="Q307" s="241">
        <v>65</v>
      </c>
      <c r="R307" s="238">
        <v>0</v>
      </c>
      <c r="S307" s="239">
        <v>0</v>
      </c>
      <c r="T307" s="240">
        <v>32721.64</v>
      </c>
      <c r="U307" s="241">
        <v>111</v>
      </c>
      <c r="V307" s="240">
        <v>8905.11</v>
      </c>
      <c r="W307" s="242">
        <v>8</v>
      </c>
      <c r="X307" s="243">
        <v>97769.26</v>
      </c>
      <c r="Y307" s="241">
        <v>493</v>
      </c>
      <c r="Z307" s="238">
        <v>0</v>
      </c>
      <c r="AA307" s="239">
        <v>0</v>
      </c>
      <c r="AB307" s="238">
        <v>0</v>
      </c>
      <c r="AC307" s="239">
        <v>0</v>
      </c>
      <c r="AD307" s="243">
        <v>75973.759999999995</v>
      </c>
      <c r="AE307" s="244">
        <v>433</v>
      </c>
      <c r="AF307" s="240">
        <v>2640.93</v>
      </c>
      <c r="AG307" s="242">
        <v>3</v>
      </c>
      <c r="AH307" s="243">
        <v>295063.25</v>
      </c>
      <c r="AI307" s="244">
        <v>1217</v>
      </c>
      <c r="AJ307" s="243">
        <v>12963.54</v>
      </c>
      <c r="AK307" s="244">
        <v>50</v>
      </c>
      <c r="AL307" s="243">
        <v>172668.6</v>
      </c>
      <c r="AM307" s="244">
        <v>641</v>
      </c>
      <c r="AN307" s="245">
        <v>34104.25</v>
      </c>
      <c r="AO307" s="244">
        <v>125</v>
      </c>
      <c r="AP307" s="246">
        <v>0</v>
      </c>
      <c r="AQ307" s="247">
        <v>0</v>
      </c>
      <c r="AR307" s="240">
        <v>4200.3999999999996</v>
      </c>
      <c r="AS307" s="241">
        <v>42</v>
      </c>
      <c r="AT307" s="238">
        <v>0</v>
      </c>
      <c r="AU307" s="239">
        <v>0</v>
      </c>
      <c r="AV307" t="s">
        <v>195</v>
      </c>
      <c r="AW307" s="270"/>
      <c r="AX307" s="270"/>
      <c r="AY307" s="270"/>
      <c r="AZ307" s="270"/>
      <c r="BA307" s="270"/>
      <c r="BB307" s="270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</row>
    <row r="308" spans="1:92">
      <c r="A308" s="2" t="s">
        <v>177</v>
      </c>
      <c r="B308" s="238">
        <v>3199.9016666666666</v>
      </c>
      <c r="C308" s="239">
        <v>0</v>
      </c>
      <c r="D308" s="240">
        <v>59747.05</v>
      </c>
      <c r="E308" s="241">
        <v>197</v>
      </c>
      <c r="F308" s="240">
        <v>38047.800000000003</v>
      </c>
      <c r="G308" s="242">
        <v>54</v>
      </c>
      <c r="H308" s="243">
        <v>238134.55</v>
      </c>
      <c r="I308" s="244">
        <v>1717</v>
      </c>
      <c r="J308" s="243">
        <v>1010937.83</v>
      </c>
      <c r="K308" s="244">
        <v>2151</v>
      </c>
      <c r="L308" s="243">
        <v>303690.2</v>
      </c>
      <c r="M308" s="241">
        <v>1225</v>
      </c>
      <c r="N308" s="240">
        <v>27440.799999999999</v>
      </c>
      <c r="O308" s="242">
        <v>37</v>
      </c>
      <c r="P308" s="240">
        <v>5398.17</v>
      </c>
      <c r="Q308" s="241">
        <v>49</v>
      </c>
      <c r="R308" s="238">
        <v>0</v>
      </c>
      <c r="S308" s="239">
        <v>0</v>
      </c>
      <c r="T308" s="240">
        <v>26445.37</v>
      </c>
      <c r="U308" s="241">
        <v>150</v>
      </c>
      <c r="V308" s="240">
        <v>8245.51</v>
      </c>
      <c r="W308" s="242">
        <v>10</v>
      </c>
      <c r="X308" s="243">
        <v>370035.96</v>
      </c>
      <c r="Y308" s="241">
        <v>1613</v>
      </c>
      <c r="Z308" s="238">
        <v>0</v>
      </c>
      <c r="AA308" s="239">
        <v>0</v>
      </c>
      <c r="AB308" s="238">
        <v>0</v>
      </c>
      <c r="AC308" s="239">
        <v>0</v>
      </c>
      <c r="AD308" s="243">
        <v>201585.7</v>
      </c>
      <c r="AE308" s="244">
        <v>1186</v>
      </c>
      <c r="AF308" s="240">
        <v>0</v>
      </c>
      <c r="AG308" s="242">
        <v>0</v>
      </c>
      <c r="AH308" s="243">
        <v>1190699.67</v>
      </c>
      <c r="AI308" s="244">
        <v>4164</v>
      </c>
      <c r="AJ308" s="243">
        <v>0</v>
      </c>
      <c r="AK308" s="244">
        <v>0</v>
      </c>
      <c r="AL308" s="243">
        <v>613003.03</v>
      </c>
      <c r="AM308" s="244">
        <v>2150</v>
      </c>
      <c r="AN308" s="245">
        <v>95997.05</v>
      </c>
      <c r="AO308" s="244">
        <v>420</v>
      </c>
      <c r="AP308" s="246">
        <v>0</v>
      </c>
      <c r="AQ308" s="247">
        <v>0</v>
      </c>
      <c r="AR308" s="240">
        <v>3628.76</v>
      </c>
      <c r="AS308" s="241">
        <v>40</v>
      </c>
      <c r="AT308" s="238">
        <v>0</v>
      </c>
      <c r="AU308" s="239">
        <v>0</v>
      </c>
      <c r="AV308" t="s">
        <v>52</v>
      </c>
      <c r="AW308" s="270"/>
      <c r="AX308" s="270"/>
      <c r="AY308" s="270"/>
      <c r="AZ308" s="270"/>
      <c r="BA308" s="270"/>
      <c r="BB308" s="270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</row>
    <row r="309" spans="1:92">
      <c r="A309" s="2" t="s">
        <v>377</v>
      </c>
      <c r="B309" s="238">
        <v>849.76133333333337</v>
      </c>
      <c r="C309" s="239">
        <v>0</v>
      </c>
      <c r="D309" s="240">
        <v>46454.04</v>
      </c>
      <c r="E309" s="241">
        <v>163</v>
      </c>
      <c r="F309" s="240">
        <v>40764.410000000003</v>
      </c>
      <c r="G309" s="242">
        <v>59</v>
      </c>
      <c r="H309" s="243">
        <v>129627.48</v>
      </c>
      <c r="I309" s="244">
        <v>950</v>
      </c>
      <c r="J309" s="243">
        <v>361538.31</v>
      </c>
      <c r="K309" s="244">
        <v>986</v>
      </c>
      <c r="L309" s="243">
        <v>179363.83</v>
      </c>
      <c r="M309" s="241">
        <v>1180</v>
      </c>
      <c r="N309" s="240">
        <v>12655.63</v>
      </c>
      <c r="O309" s="242">
        <v>18</v>
      </c>
      <c r="P309" s="240">
        <v>30959.96</v>
      </c>
      <c r="Q309" s="241">
        <v>219</v>
      </c>
      <c r="R309" s="238">
        <v>0</v>
      </c>
      <c r="S309" s="239">
        <v>0</v>
      </c>
      <c r="T309" s="240">
        <v>87303.83</v>
      </c>
      <c r="U309" s="241">
        <v>414</v>
      </c>
      <c r="V309" s="240">
        <v>13036.12</v>
      </c>
      <c r="W309" s="242">
        <v>19</v>
      </c>
      <c r="X309" s="243">
        <v>207683.56</v>
      </c>
      <c r="Y309" s="241">
        <v>989</v>
      </c>
      <c r="Z309" s="238">
        <v>0</v>
      </c>
      <c r="AA309" s="239">
        <v>0</v>
      </c>
      <c r="AB309" s="238">
        <v>0</v>
      </c>
      <c r="AC309" s="239">
        <v>0</v>
      </c>
      <c r="AD309" s="243">
        <v>131530.07</v>
      </c>
      <c r="AE309" s="244">
        <v>729</v>
      </c>
      <c r="AF309" s="240">
        <v>3465.12</v>
      </c>
      <c r="AG309" s="242">
        <v>9</v>
      </c>
      <c r="AH309" s="243">
        <v>742442.3</v>
      </c>
      <c r="AI309" s="244">
        <v>2702</v>
      </c>
      <c r="AJ309" s="243">
        <v>3285</v>
      </c>
      <c r="AK309" s="244">
        <v>5</v>
      </c>
      <c r="AL309" s="243">
        <v>330636.49</v>
      </c>
      <c r="AM309" s="244">
        <v>1191</v>
      </c>
      <c r="AN309" s="245">
        <v>22207.84</v>
      </c>
      <c r="AO309" s="244">
        <v>55</v>
      </c>
      <c r="AP309" s="246">
        <v>0</v>
      </c>
      <c r="AQ309" s="247">
        <v>0</v>
      </c>
      <c r="AR309" s="240">
        <v>13473.57</v>
      </c>
      <c r="AS309" s="241">
        <v>139</v>
      </c>
      <c r="AT309" s="238">
        <v>0</v>
      </c>
      <c r="AU309" s="239">
        <v>0</v>
      </c>
      <c r="AV309" t="s">
        <v>52</v>
      </c>
      <c r="AW309" s="270"/>
      <c r="AX309" s="270"/>
      <c r="AY309" s="270"/>
      <c r="AZ309" s="270"/>
      <c r="BA309" s="270"/>
      <c r="BB309" s="270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</row>
    <row r="310" spans="1:92">
      <c r="A310" s="2" t="s">
        <v>451</v>
      </c>
      <c r="B310" s="238">
        <v>721.97500000000002</v>
      </c>
      <c r="C310" s="239">
        <v>0</v>
      </c>
      <c r="D310" s="240">
        <v>48344.73</v>
      </c>
      <c r="E310" s="241">
        <v>157</v>
      </c>
      <c r="F310" s="240">
        <v>57651.98</v>
      </c>
      <c r="G310" s="242">
        <v>86</v>
      </c>
      <c r="H310" s="243">
        <v>117027.52</v>
      </c>
      <c r="I310" s="244">
        <v>1074</v>
      </c>
      <c r="J310" s="243">
        <v>259659.51999999999</v>
      </c>
      <c r="K310" s="244">
        <v>739</v>
      </c>
      <c r="L310" s="243">
        <v>124850.89</v>
      </c>
      <c r="M310" s="241">
        <v>782</v>
      </c>
      <c r="N310" s="240">
        <v>11186.91</v>
      </c>
      <c r="O310" s="242">
        <v>19</v>
      </c>
      <c r="P310" s="240">
        <v>28166.52</v>
      </c>
      <c r="Q310" s="241">
        <v>234</v>
      </c>
      <c r="R310" s="238">
        <v>0</v>
      </c>
      <c r="S310" s="239">
        <v>0</v>
      </c>
      <c r="T310" s="240">
        <v>72319.09</v>
      </c>
      <c r="U310" s="241">
        <v>372</v>
      </c>
      <c r="V310" s="240">
        <v>21941.3</v>
      </c>
      <c r="W310" s="242">
        <v>36</v>
      </c>
      <c r="X310" s="243">
        <v>232683.37</v>
      </c>
      <c r="Y310" s="241">
        <v>1007</v>
      </c>
      <c r="Z310" s="238">
        <v>0</v>
      </c>
      <c r="AA310" s="239">
        <v>0</v>
      </c>
      <c r="AB310" s="238">
        <v>0</v>
      </c>
      <c r="AC310" s="239">
        <v>0</v>
      </c>
      <c r="AD310" s="243">
        <v>122418.61</v>
      </c>
      <c r="AE310" s="244">
        <v>785</v>
      </c>
      <c r="AF310" s="240">
        <v>302.33</v>
      </c>
      <c r="AG310" s="242">
        <v>3</v>
      </c>
      <c r="AH310" s="243">
        <v>610377.82999999996</v>
      </c>
      <c r="AI310" s="244">
        <v>2529</v>
      </c>
      <c r="AJ310" s="243">
        <v>2731.05</v>
      </c>
      <c r="AK310" s="244">
        <v>11</v>
      </c>
      <c r="AL310" s="243">
        <v>342247.76</v>
      </c>
      <c r="AM310" s="244">
        <v>1228</v>
      </c>
      <c r="AN310" s="245">
        <v>18928.2</v>
      </c>
      <c r="AO310" s="244">
        <v>37</v>
      </c>
      <c r="AP310" s="246">
        <v>0</v>
      </c>
      <c r="AQ310" s="247">
        <v>0</v>
      </c>
      <c r="AR310" s="240">
        <v>18021.439999999999</v>
      </c>
      <c r="AS310" s="241">
        <v>153</v>
      </c>
      <c r="AT310" s="238">
        <v>0</v>
      </c>
      <c r="AU310" s="239">
        <v>0</v>
      </c>
      <c r="AV310" t="s">
        <v>52</v>
      </c>
      <c r="AW310" s="270"/>
      <c r="AX310" s="270"/>
      <c r="AY310" s="270"/>
      <c r="AZ310" s="270"/>
      <c r="BA310" s="270"/>
      <c r="BB310" s="27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</row>
    <row r="311" spans="1:92">
      <c r="A311" s="2" t="s">
        <v>166</v>
      </c>
      <c r="B311" s="238">
        <v>1100.0886666666668</v>
      </c>
      <c r="C311" s="239">
        <v>0</v>
      </c>
      <c r="D311" s="240">
        <v>8074.4</v>
      </c>
      <c r="E311" s="241">
        <v>39</v>
      </c>
      <c r="F311" s="240">
        <v>6469.58</v>
      </c>
      <c r="G311" s="242">
        <v>11</v>
      </c>
      <c r="H311" s="243">
        <v>78475.820000000007</v>
      </c>
      <c r="I311" s="244">
        <v>777</v>
      </c>
      <c r="J311" s="243">
        <v>307381.05</v>
      </c>
      <c r="K311" s="244">
        <v>688</v>
      </c>
      <c r="L311" s="243">
        <v>54672.77</v>
      </c>
      <c r="M311" s="241">
        <v>412</v>
      </c>
      <c r="N311" s="240">
        <v>10679.13</v>
      </c>
      <c r="O311" s="242">
        <v>28</v>
      </c>
      <c r="P311" s="240">
        <v>11124.24</v>
      </c>
      <c r="Q311" s="241">
        <v>89</v>
      </c>
      <c r="R311" s="238">
        <v>0</v>
      </c>
      <c r="S311" s="239">
        <v>0</v>
      </c>
      <c r="T311" s="240">
        <v>23310.13</v>
      </c>
      <c r="U311" s="241">
        <v>112</v>
      </c>
      <c r="V311" s="240">
        <v>13244.09</v>
      </c>
      <c r="W311" s="242">
        <v>16</v>
      </c>
      <c r="X311" s="243">
        <v>85764.82</v>
      </c>
      <c r="Y311" s="241">
        <v>418</v>
      </c>
      <c r="Z311" s="238">
        <v>0</v>
      </c>
      <c r="AA311" s="239">
        <v>0</v>
      </c>
      <c r="AB311" s="238">
        <v>0</v>
      </c>
      <c r="AC311" s="239">
        <v>0</v>
      </c>
      <c r="AD311" s="243">
        <v>48791.37</v>
      </c>
      <c r="AE311" s="244">
        <v>325</v>
      </c>
      <c r="AF311" s="240">
        <v>483.72</v>
      </c>
      <c r="AG311" s="242">
        <v>2</v>
      </c>
      <c r="AH311" s="243">
        <v>236941.62</v>
      </c>
      <c r="AI311" s="244">
        <v>1300</v>
      </c>
      <c r="AJ311" s="243">
        <v>0</v>
      </c>
      <c r="AK311" s="244">
        <v>0</v>
      </c>
      <c r="AL311" s="243">
        <v>136641.98000000001</v>
      </c>
      <c r="AM311" s="244">
        <v>569</v>
      </c>
      <c r="AN311" s="245">
        <v>33002.660000000003</v>
      </c>
      <c r="AO311" s="244">
        <v>171</v>
      </c>
      <c r="AP311" s="246">
        <v>0</v>
      </c>
      <c r="AQ311" s="247">
        <v>0</v>
      </c>
      <c r="AR311" s="240">
        <v>6925.12</v>
      </c>
      <c r="AS311" s="241">
        <v>87</v>
      </c>
      <c r="AT311" s="238">
        <v>0</v>
      </c>
      <c r="AU311" s="239">
        <v>0</v>
      </c>
      <c r="AV311" t="s">
        <v>107</v>
      </c>
      <c r="AW311" s="270"/>
      <c r="AX311" s="270"/>
      <c r="AY311" s="270"/>
      <c r="AZ311" s="270"/>
      <c r="BA311" s="270"/>
      <c r="BB311" s="270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</row>
    <row r="312" spans="1:92">
      <c r="A312" s="2" t="s">
        <v>67</v>
      </c>
      <c r="B312" s="238">
        <v>3965.348</v>
      </c>
      <c r="C312" s="239">
        <v>0</v>
      </c>
      <c r="D312" s="240">
        <v>26638.55</v>
      </c>
      <c r="E312" s="241">
        <v>77</v>
      </c>
      <c r="F312" s="240">
        <v>20075.96</v>
      </c>
      <c r="G312" s="242">
        <v>31</v>
      </c>
      <c r="H312" s="243">
        <v>170976.43</v>
      </c>
      <c r="I312" s="244">
        <v>1349</v>
      </c>
      <c r="J312" s="243">
        <v>693957.58</v>
      </c>
      <c r="K312" s="244">
        <v>1553</v>
      </c>
      <c r="L312" s="243">
        <v>198481.76</v>
      </c>
      <c r="M312" s="241">
        <v>909</v>
      </c>
      <c r="N312" s="240">
        <v>28745.13</v>
      </c>
      <c r="O312" s="242">
        <v>64</v>
      </c>
      <c r="P312" s="240">
        <v>9830.56</v>
      </c>
      <c r="Q312" s="241">
        <v>57</v>
      </c>
      <c r="R312" s="238">
        <v>0</v>
      </c>
      <c r="S312" s="239">
        <v>0</v>
      </c>
      <c r="T312" s="240">
        <v>14667</v>
      </c>
      <c r="U312" s="241">
        <v>102</v>
      </c>
      <c r="V312" s="240">
        <v>9121.15</v>
      </c>
      <c r="W312" s="242">
        <v>10</v>
      </c>
      <c r="X312" s="243">
        <v>203839.82</v>
      </c>
      <c r="Y312" s="241">
        <v>1014</v>
      </c>
      <c r="Z312" s="238">
        <v>0</v>
      </c>
      <c r="AA312" s="239">
        <v>0</v>
      </c>
      <c r="AB312" s="238">
        <v>0</v>
      </c>
      <c r="AC312" s="239">
        <v>0</v>
      </c>
      <c r="AD312" s="243">
        <v>121787.47</v>
      </c>
      <c r="AE312" s="244">
        <v>816</v>
      </c>
      <c r="AF312" s="240">
        <v>0</v>
      </c>
      <c r="AG312" s="242">
        <v>0</v>
      </c>
      <c r="AH312" s="243">
        <v>683780.46</v>
      </c>
      <c r="AI312" s="244">
        <v>3099</v>
      </c>
      <c r="AJ312" s="243">
        <v>1765.05</v>
      </c>
      <c r="AK312" s="244">
        <v>7</v>
      </c>
      <c r="AL312" s="243">
        <v>340107.04</v>
      </c>
      <c r="AM312" s="244">
        <v>1287</v>
      </c>
      <c r="AN312" s="245">
        <v>117195.39</v>
      </c>
      <c r="AO312" s="244">
        <v>667</v>
      </c>
      <c r="AP312" s="246">
        <v>0</v>
      </c>
      <c r="AQ312" s="247">
        <v>0</v>
      </c>
      <c r="AR312" s="240">
        <v>4203.1400000000003</v>
      </c>
      <c r="AS312" s="241">
        <v>44</v>
      </c>
      <c r="AT312" s="238">
        <v>0</v>
      </c>
      <c r="AU312" s="239">
        <v>0</v>
      </c>
      <c r="AV312" t="s">
        <v>52</v>
      </c>
      <c r="AW312" s="270"/>
      <c r="AX312" s="270"/>
      <c r="AY312" s="270"/>
      <c r="AZ312" s="270"/>
      <c r="BA312" s="270"/>
      <c r="BB312" s="270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</row>
    <row r="313" spans="1:92">
      <c r="A313" s="2" t="s">
        <v>151</v>
      </c>
      <c r="B313" s="238">
        <v>108.34933333333333</v>
      </c>
      <c r="C313" s="239">
        <v>0</v>
      </c>
      <c r="D313" s="240">
        <v>16214.62</v>
      </c>
      <c r="E313" s="241">
        <v>70</v>
      </c>
      <c r="F313" s="240">
        <v>11669.55</v>
      </c>
      <c r="G313" s="242">
        <v>17</v>
      </c>
      <c r="H313" s="243">
        <v>62842.15</v>
      </c>
      <c r="I313" s="244">
        <v>545</v>
      </c>
      <c r="J313" s="243">
        <v>305499.3</v>
      </c>
      <c r="K313" s="244">
        <v>595</v>
      </c>
      <c r="L313" s="243">
        <v>40306.82</v>
      </c>
      <c r="M313" s="241">
        <v>224</v>
      </c>
      <c r="N313" s="240">
        <v>4216.51</v>
      </c>
      <c r="O313" s="242">
        <v>8</v>
      </c>
      <c r="P313" s="240">
        <v>10873.95</v>
      </c>
      <c r="Q313" s="241">
        <v>81</v>
      </c>
      <c r="R313" s="238">
        <v>0</v>
      </c>
      <c r="S313" s="239">
        <v>0</v>
      </c>
      <c r="T313" s="240">
        <v>6701.93</v>
      </c>
      <c r="U313" s="241">
        <v>36</v>
      </c>
      <c r="V313" s="240">
        <v>12051.52</v>
      </c>
      <c r="W313" s="242">
        <v>15</v>
      </c>
      <c r="X313" s="243">
        <v>71075.240000000005</v>
      </c>
      <c r="Y313" s="241">
        <v>339</v>
      </c>
      <c r="Z313" s="238">
        <v>0</v>
      </c>
      <c r="AA313" s="239">
        <v>0</v>
      </c>
      <c r="AB313" s="238">
        <v>0</v>
      </c>
      <c r="AC313" s="239">
        <v>0</v>
      </c>
      <c r="AD313" s="243">
        <v>43421.81</v>
      </c>
      <c r="AE313" s="244">
        <v>253</v>
      </c>
      <c r="AF313" s="240">
        <v>3790.69</v>
      </c>
      <c r="AG313" s="242">
        <v>7</v>
      </c>
      <c r="AH313" s="243">
        <v>273109.32</v>
      </c>
      <c r="AI313" s="244">
        <v>1313</v>
      </c>
      <c r="AJ313" s="243">
        <v>0</v>
      </c>
      <c r="AK313" s="244">
        <v>0</v>
      </c>
      <c r="AL313" s="243">
        <v>152494.03</v>
      </c>
      <c r="AM313" s="244">
        <v>563</v>
      </c>
      <c r="AN313" s="245">
        <v>3250.48</v>
      </c>
      <c r="AO313" s="244">
        <v>29</v>
      </c>
      <c r="AP313" s="246">
        <v>0</v>
      </c>
      <c r="AQ313" s="247">
        <v>0</v>
      </c>
      <c r="AR313" s="240">
        <v>3273.15</v>
      </c>
      <c r="AS313" s="241">
        <v>33</v>
      </c>
      <c r="AT313" s="238">
        <v>0</v>
      </c>
      <c r="AU313" s="239">
        <v>0</v>
      </c>
      <c r="AV313" t="s">
        <v>18</v>
      </c>
      <c r="AW313" s="270"/>
      <c r="AX313" s="270"/>
      <c r="AY313" s="270"/>
      <c r="AZ313" s="270"/>
      <c r="BA313" s="270"/>
      <c r="BB313" s="270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</row>
    <row r="314" spans="1:92">
      <c r="A314" s="2" t="s">
        <v>547</v>
      </c>
      <c r="B314" s="238">
        <v>6107.4743333333336</v>
      </c>
      <c r="C314" s="239">
        <v>0</v>
      </c>
      <c r="D314" s="240">
        <v>17959.77</v>
      </c>
      <c r="E314" s="241">
        <v>84</v>
      </c>
      <c r="F314" s="240">
        <v>19994.330000000002</v>
      </c>
      <c r="G314" s="242">
        <v>35</v>
      </c>
      <c r="H314" s="243">
        <v>100120.21</v>
      </c>
      <c r="I314" s="244">
        <v>948</v>
      </c>
      <c r="J314" s="243">
        <v>684072.43</v>
      </c>
      <c r="K314" s="244">
        <v>1492</v>
      </c>
      <c r="L314" s="243">
        <v>181546.49</v>
      </c>
      <c r="M314" s="241">
        <v>844</v>
      </c>
      <c r="N314" s="240">
        <v>31685.33</v>
      </c>
      <c r="O314" s="242">
        <v>38</v>
      </c>
      <c r="P314" s="240">
        <v>258.27</v>
      </c>
      <c r="Q314" s="241">
        <v>3</v>
      </c>
      <c r="R314" s="238">
        <v>0</v>
      </c>
      <c r="S314" s="239">
        <v>0</v>
      </c>
      <c r="T314" s="240">
        <v>6645.81</v>
      </c>
      <c r="U314" s="241">
        <v>30</v>
      </c>
      <c r="V314" s="240">
        <v>7782.61</v>
      </c>
      <c r="W314" s="242">
        <v>10</v>
      </c>
      <c r="X314" s="243">
        <v>225316.16</v>
      </c>
      <c r="Y314" s="241">
        <v>1042</v>
      </c>
      <c r="Z314" s="238">
        <v>0</v>
      </c>
      <c r="AA314" s="239">
        <v>0</v>
      </c>
      <c r="AB314" s="238">
        <v>0</v>
      </c>
      <c r="AC314" s="239">
        <v>0</v>
      </c>
      <c r="AD314" s="243">
        <v>100339.05</v>
      </c>
      <c r="AE314" s="244">
        <v>564</v>
      </c>
      <c r="AF314" s="240">
        <v>2179.5300000000002</v>
      </c>
      <c r="AG314" s="242">
        <v>5</v>
      </c>
      <c r="AH314" s="243">
        <v>535085.55000000005</v>
      </c>
      <c r="AI314" s="244">
        <v>2301</v>
      </c>
      <c r="AJ314" s="243">
        <v>7108.79</v>
      </c>
      <c r="AK314" s="244">
        <v>34</v>
      </c>
      <c r="AL314" s="243">
        <v>282570.31</v>
      </c>
      <c r="AM314" s="244">
        <v>1136</v>
      </c>
      <c r="AN314" s="245">
        <v>176115.44</v>
      </c>
      <c r="AO314" s="244">
        <v>1036</v>
      </c>
      <c r="AP314" s="246">
        <v>0</v>
      </c>
      <c r="AQ314" s="247">
        <v>0</v>
      </c>
      <c r="AR314" s="240">
        <v>172.17</v>
      </c>
      <c r="AS314" s="241">
        <v>1</v>
      </c>
      <c r="AT314" s="238">
        <v>0</v>
      </c>
      <c r="AU314" s="239">
        <v>0</v>
      </c>
      <c r="AV314" t="s">
        <v>52</v>
      </c>
      <c r="AW314" s="270"/>
      <c r="AX314" s="270"/>
      <c r="AY314" s="270"/>
      <c r="AZ314" s="270"/>
      <c r="BA314" s="270"/>
      <c r="BB314" s="270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</row>
    <row r="315" spans="1:92">
      <c r="A315" s="2" t="s">
        <v>1142</v>
      </c>
      <c r="B315" s="238">
        <v>2166.5346666666669</v>
      </c>
      <c r="C315" s="239">
        <v>0</v>
      </c>
      <c r="D315" s="240">
        <v>21287.96</v>
      </c>
      <c r="E315" s="241">
        <v>80</v>
      </c>
      <c r="F315" s="240">
        <v>23186.89</v>
      </c>
      <c r="G315" s="242">
        <v>34</v>
      </c>
      <c r="H315" s="243">
        <v>95659.91</v>
      </c>
      <c r="I315" s="244">
        <v>887</v>
      </c>
      <c r="J315" s="243">
        <v>285193.8</v>
      </c>
      <c r="K315" s="244">
        <v>762</v>
      </c>
      <c r="L315" s="243">
        <v>113142.94</v>
      </c>
      <c r="M315" s="241">
        <v>593</v>
      </c>
      <c r="N315" s="240">
        <v>5064.33</v>
      </c>
      <c r="O315" s="242">
        <v>6</v>
      </c>
      <c r="P315" s="240">
        <v>22330.57</v>
      </c>
      <c r="Q315" s="241">
        <v>141</v>
      </c>
      <c r="R315" s="238">
        <v>0</v>
      </c>
      <c r="S315" s="239">
        <v>0</v>
      </c>
      <c r="T315" s="240">
        <v>42861.279999999999</v>
      </c>
      <c r="U315" s="241">
        <v>193</v>
      </c>
      <c r="V315" s="240">
        <v>22217.73</v>
      </c>
      <c r="W315" s="242">
        <v>30</v>
      </c>
      <c r="X315" s="243">
        <v>117245.56</v>
      </c>
      <c r="Y315" s="241">
        <v>631</v>
      </c>
      <c r="Z315" s="238">
        <v>0</v>
      </c>
      <c r="AA315" s="239">
        <v>0</v>
      </c>
      <c r="AB315" s="238">
        <v>0</v>
      </c>
      <c r="AC315" s="239">
        <v>0</v>
      </c>
      <c r="AD315" s="243">
        <v>89618.08</v>
      </c>
      <c r="AE315" s="244">
        <v>526</v>
      </c>
      <c r="AF315" s="240">
        <v>0</v>
      </c>
      <c r="AG315" s="242">
        <v>0</v>
      </c>
      <c r="AH315" s="243">
        <v>409237.76000000001</v>
      </c>
      <c r="AI315" s="244">
        <v>1909</v>
      </c>
      <c r="AJ315" s="243">
        <v>258</v>
      </c>
      <c r="AK315" s="244">
        <v>2</v>
      </c>
      <c r="AL315" s="243">
        <v>231287.79</v>
      </c>
      <c r="AM315" s="244">
        <v>838</v>
      </c>
      <c r="AN315" s="245">
        <v>64738.04</v>
      </c>
      <c r="AO315" s="244">
        <v>191</v>
      </c>
      <c r="AP315" s="246">
        <v>0</v>
      </c>
      <c r="AQ315" s="247">
        <v>0</v>
      </c>
      <c r="AR315" s="240">
        <v>9165.4699999999993</v>
      </c>
      <c r="AS315" s="241">
        <v>85</v>
      </c>
      <c r="AT315" s="238">
        <v>0</v>
      </c>
      <c r="AU315" s="239">
        <v>0</v>
      </c>
      <c r="AV315" t="s">
        <v>18</v>
      </c>
      <c r="AW315" s="270"/>
      <c r="AX315" s="270"/>
      <c r="AY315" s="270"/>
      <c r="AZ315" s="270"/>
      <c r="BA315" s="270"/>
      <c r="BB315" s="270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</row>
    <row r="316" spans="1:92">
      <c r="A316" s="2" t="s">
        <v>181</v>
      </c>
      <c r="B316" s="238">
        <v>340.40300000000002</v>
      </c>
      <c r="C316" s="239">
        <v>0</v>
      </c>
      <c r="D316" s="240">
        <v>26989.94</v>
      </c>
      <c r="E316" s="241">
        <v>108</v>
      </c>
      <c r="F316" s="240">
        <v>37608.980000000003</v>
      </c>
      <c r="G316" s="242">
        <v>65</v>
      </c>
      <c r="H316" s="243">
        <v>113145.57</v>
      </c>
      <c r="I316" s="244">
        <v>792</v>
      </c>
      <c r="J316" s="243">
        <v>617972.4</v>
      </c>
      <c r="K316" s="244">
        <v>1353</v>
      </c>
      <c r="L316" s="243">
        <v>139296.82999999999</v>
      </c>
      <c r="M316" s="241">
        <v>539</v>
      </c>
      <c r="N316" s="240">
        <v>11557.34</v>
      </c>
      <c r="O316" s="242">
        <v>27</v>
      </c>
      <c r="P316" s="240">
        <v>13612.13</v>
      </c>
      <c r="Q316" s="241">
        <v>68</v>
      </c>
      <c r="R316" s="238">
        <v>0</v>
      </c>
      <c r="S316" s="239">
        <v>0</v>
      </c>
      <c r="T316" s="240">
        <v>39059.69</v>
      </c>
      <c r="U316" s="241">
        <v>146</v>
      </c>
      <c r="V316" s="240">
        <v>16641.86</v>
      </c>
      <c r="W316" s="242">
        <v>20</v>
      </c>
      <c r="X316" s="243">
        <v>117086.08</v>
      </c>
      <c r="Y316" s="241">
        <v>535</v>
      </c>
      <c r="Z316" s="238">
        <v>0</v>
      </c>
      <c r="AA316" s="239">
        <v>0</v>
      </c>
      <c r="AB316" s="238">
        <v>0</v>
      </c>
      <c r="AC316" s="239">
        <v>0</v>
      </c>
      <c r="AD316" s="243">
        <v>94977.1</v>
      </c>
      <c r="AE316" s="244">
        <v>470</v>
      </c>
      <c r="AF316" s="240">
        <v>1896.74</v>
      </c>
      <c r="AG316" s="242">
        <v>3</v>
      </c>
      <c r="AH316" s="243">
        <v>288672.08</v>
      </c>
      <c r="AI316" s="244">
        <v>1456</v>
      </c>
      <c r="AJ316" s="243">
        <v>2352</v>
      </c>
      <c r="AK316" s="244">
        <v>12</v>
      </c>
      <c r="AL316" s="243">
        <v>206029.8</v>
      </c>
      <c r="AM316" s="244">
        <v>755</v>
      </c>
      <c r="AN316" s="245">
        <v>7860.09</v>
      </c>
      <c r="AO316" s="244">
        <v>49</v>
      </c>
      <c r="AP316" s="246">
        <v>0</v>
      </c>
      <c r="AQ316" s="247">
        <v>0</v>
      </c>
      <c r="AR316" s="240">
        <v>3749.63</v>
      </c>
      <c r="AS316" s="241">
        <v>36</v>
      </c>
      <c r="AT316" s="238">
        <v>0</v>
      </c>
      <c r="AU316" s="239">
        <v>0</v>
      </c>
      <c r="AV316" t="s">
        <v>131</v>
      </c>
      <c r="AW316" s="270"/>
      <c r="AX316" s="270"/>
      <c r="AY316" s="270"/>
      <c r="AZ316" s="270"/>
      <c r="BA316" s="270"/>
      <c r="BB316" s="270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</row>
    <row r="317" spans="1:92">
      <c r="A317" s="2" t="s">
        <v>307</v>
      </c>
      <c r="B317" s="238">
        <v>1066.1023333333333</v>
      </c>
      <c r="C317" s="239">
        <v>0</v>
      </c>
      <c r="D317" s="240">
        <v>41826.51</v>
      </c>
      <c r="E317" s="241">
        <v>140</v>
      </c>
      <c r="F317" s="240">
        <v>35841.96</v>
      </c>
      <c r="G317" s="242">
        <v>51</v>
      </c>
      <c r="H317" s="243">
        <v>120542.38</v>
      </c>
      <c r="I317" s="244">
        <v>1050</v>
      </c>
      <c r="J317" s="243">
        <v>844257.06</v>
      </c>
      <c r="K317" s="244">
        <v>1478</v>
      </c>
      <c r="L317" s="243">
        <v>232256.76</v>
      </c>
      <c r="M317" s="241">
        <v>1010</v>
      </c>
      <c r="N317" s="240">
        <v>10899.09</v>
      </c>
      <c r="O317" s="242">
        <v>21</v>
      </c>
      <c r="P317" s="240">
        <v>23657.02</v>
      </c>
      <c r="Q317" s="241">
        <v>87</v>
      </c>
      <c r="R317" s="238">
        <v>0</v>
      </c>
      <c r="S317" s="239">
        <v>0</v>
      </c>
      <c r="T317" s="240">
        <v>33816.21</v>
      </c>
      <c r="U317" s="241">
        <v>157</v>
      </c>
      <c r="V317" s="240">
        <v>28287.46</v>
      </c>
      <c r="W317" s="242">
        <v>34</v>
      </c>
      <c r="X317" s="243">
        <v>284681.28000000003</v>
      </c>
      <c r="Y317" s="241">
        <v>1221</v>
      </c>
      <c r="Z317" s="238">
        <v>0</v>
      </c>
      <c r="AA317" s="239">
        <v>0</v>
      </c>
      <c r="AB317" s="238">
        <v>0</v>
      </c>
      <c r="AC317" s="239">
        <v>0</v>
      </c>
      <c r="AD317" s="243">
        <v>171163.67</v>
      </c>
      <c r="AE317" s="244">
        <v>1051</v>
      </c>
      <c r="AF317" s="240">
        <v>948.85</v>
      </c>
      <c r="AG317" s="242">
        <v>3</v>
      </c>
      <c r="AH317" s="243">
        <v>732349.42</v>
      </c>
      <c r="AI317" s="244">
        <v>2654</v>
      </c>
      <c r="AJ317" s="243">
        <v>0</v>
      </c>
      <c r="AK317" s="244">
        <v>0</v>
      </c>
      <c r="AL317" s="243">
        <v>395468.73</v>
      </c>
      <c r="AM317" s="244">
        <v>1403</v>
      </c>
      <c r="AN317" s="245">
        <v>31983.07</v>
      </c>
      <c r="AO317" s="244">
        <v>140</v>
      </c>
      <c r="AP317" s="246">
        <v>0</v>
      </c>
      <c r="AQ317" s="247">
        <v>0</v>
      </c>
      <c r="AR317" s="240">
        <v>3857.89</v>
      </c>
      <c r="AS317" s="241">
        <v>37</v>
      </c>
      <c r="AT317" s="238">
        <v>0</v>
      </c>
      <c r="AU317" s="239">
        <v>0</v>
      </c>
      <c r="AV317" t="s">
        <v>52</v>
      </c>
      <c r="AW317" s="270"/>
      <c r="AX317" s="270"/>
      <c r="AY317" s="270"/>
      <c r="AZ317" s="270"/>
      <c r="BA317" s="270"/>
      <c r="BB317" s="270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</row>
    <row r="318" spans="1:92">
      <c r="A318" s="2" t="s">
        <v>303</v>
      </c>
      <c r="B318" s="238">
        <v>384.64766666666668</v>
      </c>
      <c r="C318" s="239">
        <v>0</v>
      </c>
      <c r="D318" s="240">
        <v>12422.24</v>
      </c>
      <c r="E318" s="241">
        <v>45</v>
      </c>
      <c r="F318" s="240">
        <v>9473.89</v>
      </c>
      <c r="G318" s="242">
        <v>14</v>
      </c>
      <c r="H318" s="243">
        <v>41298.22</v>
      </c>
      <c r="I318" s="244">
        <v>410</v>
      </c>
      <c r="J318" s="243">
        <v>383870.68</v>
      </c>
      <c r="K318" s="244">
        <v>832</v>
      </c>
      <c r="L318" s="243">
        <v>60590.82</v>
      </c>
      <c r="M318" s="241">
        <v>361</v>
      </c>
      <c r="N318" s="240">
        <v>12345.21</v>
      </c>
      <c r="O318" s="242">
        <v>8</v>
      </c>
      <c r="P318" s="240">
        <v>7897.84</v>
      </c>
      <c r="Q318" s="241">
        <v>72</v>
      </c>
      <c r="R318" s="238">
        <v>0</v>
      </c>
      <c r="S318" s="239">
        <v>0</v>
      </c>
      <c r="T318" s="240">
        <v>33001.82</v>
      </c>
      <c r="U318" s="241">
        <v>154</v>
      </c>
      <c r="V318" s="240">
        <v>9636.16</v>
      </c>
      <c r="W318" s="242">
        <v>17</v>
      </c>
      <c r="X318" s="243">
        <v>85282.8</v>
      </c>
      <c r="Y318" s="241">
        <v>442</v>
      </c>
      <c r="Z318" s="238">
        <v>0</v>
      </c>
      <c r="AA318" s="239">
        <v>0</v>
      </c>
      <c r="AB318" s="238">
        <v>0</v>
      </c>
      <c r="AC318" s="239">
        <v>0</v>
      </c>
      <c r="AD318" s="243">
        <v>54650.28</v>
      </c>
      <c r="AE318" s="244">
        <v>327</v>
      </c>
      <c r="AF318" s="240">
        <v>2101.41</v>
      </c>
      <c r="AG318" s="242">
        <v>4</v>
      </c>
      <c r="AH318" s="243">
        <v>244164.48000000001</v>
      </c>
      <c r="AI318" s="244">
        <v>1206</v>
      </c>
      <c r="AJ318" s="243">
        <v>0</v>
      </c>
      <c r="AK318" s="244">
        <v>0</v>
      </c>
      <c r="AL318" s="243">
        <v>155202.16</v>
      </c>
      <c r="AM318" s="244">
        <v>588</v>
      </c>
      <c r="AN318" s="245">
        <v>11539.43</v>
      </c>
      <c r="AO318" s="244">
        <v>94</v>
      </c>
      <c r="AP318" s="246">
        <v>0</v>
      </c>
      <c r="AQ318" s="247">
        <v>0</v>
      </c>
      <c r="AR318" s="240">
        <v>5326.31</v>
      </c>
      <c r="AS318" s="241">
        <v>63</v>
      </c>
      <c r="AT318" s="238">
        <v>0</v>
      </c>
      <c r="AU318" s="239">
        <v>0</v>
      </c>
      <c r="AV318" t="s">
        <v>189</v>
      </c>
      <c r="AW318" s="270"/>
      <c r="AX318" s="270"/>
      <c r="AY318" s="270"/>
      <c r="AZ318" s="270"/>
      <c r="BA318" s="270"/>
      <c r="BB318" s="270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</row>
    <row r="319" spans="1:92">
      <c r="A319" s="2" t="s">
        <v>1678</v>
      </c>
      <c r="B319" s="238">
        <v>808.83300000000008</v>
      </c>
      <c r="C319" s="239">
        <v>0</v>
      </c>
      <c r="D319" s="240">
        <v>37890.730000000003</v>
      </c>
      <c r="E319" s="241">
        <v>119</v>
      </c>
      <c r="F319" s="240">
        <v>29226.06</v>
      </c>
      <c r="G319" s="242">
        <v>41</v>
      </c>
      <c r="H319" s="243">
        <v>109698.14</v>
      </c>
      <c r="I319" s="244">
        <v>869</v>
      </c>
      <c r="J319" s="243">
        <v>320470.7</v>
      </c>
      <c r="K319" s="244">
        <v>713</v>
      </c>
      <c r="L319" s="243">
        <v>118853.18</v>
      </c>
      <c r="M319" s="241">
        <v>640</v>
      </c>
      <c r="N319" s="240">
        <v>26433</v>
      </c>
      <c r="O319" s="242">
        <v>25</v>
      </c>
      <c r="P319" s="240">
        <v>19790.32</v>
      </c>
      <c r="Q319" s="241">
        <v>154</v>
      </c>
      <c r="R319" s="238">
        <v>0</v>
      </c>
      <c r="S319" s="239">
        <v>0</v>
      </c>
      <c r="T319" s="240">
        <v>15704.48</v>
      </c>
      <c r="U319" s="241">
        <v>108</v>
      </c>
      <c r="V319" s="240">
        <v>6494.09</v>
      </c>
      <c r="W319" s="242">
        <v>14</v>
      </c>
      <c r="X319" s="243">
        <v>148631.24</v>
      </c>
      <c r="Y319" s="241">
        <v>689</v>
      </c>
      <c r="Z319" s="238">
        <v>130.43</v>
      </c>
      <c r="AA319" s="239">
        <v>1</v>
      </c>
      <c r="AB319" s="238">
        <v>0</v>
      </c>
      <c r="AC319" s="239">
        <v>0</v>
      </c>
      <c r="AD319" s="243">
        <v>106451.76</v>
      </c>
      <c r="AE319" s="244">
        <v>656</v>
      </c>
      <c r="AF319" s="240">
        <v>0</v>
      </c>
      <c r="AG319" s="242">
        <v>0</v>
      </c>
      <c r="AH319" s="243">
        <v>666799.21</v>
      </c>
      <c r="AI319" s="244">
        <v>2446</v>
      </c>
      <c r="AJ319" s="243">
        <v>516</v>
      </c>
      <c r="AK319" s="244">
        <v>4</v>
      </c>
      <c r="AL319" s="243">
        <v>301251.82</v>
      </c>
      <c r="AM319" s="244">
        <v>983</v>
      </c>
      <c r="AN319" s="245">
        <v>23748.99</v>
      </c>
      <c r="AO319" s="244">
        <v>158</v>
      </c>
      <c r="AP319" s="246">
        <v>0</v>
      </c>
      <c r="AQ319" s="247">
        <v>0</v>
      </c>
      <c r="AR319" s="240">
        <v>10807.05</v>
      </c>
      <c r="AS319" s="241">
        <v>99</v>
      </c>
      <c r="AT319" s="238">
        <v>0</v>
      </c>
      <c r="AU319" s="239">
        <v>0</v>
      </c>
      <c r="AV319" t="s">
        <v>52</v>
      </c>
      <c r="AW319" s="270"/>
      <c r="AX319" s="270"/>
      <c r="AY319" s="270"/>
      <c r="AZ319" s="270"/>
      <c r="BA319" s="270"/>
      <c r="BB319" s="270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</row>
    <row r="320" spans="1:92">
      <c r="A320" s="2" t="s">
        <v>343</v>
      </c>
      <c r="B320" s="238">
        <v>1383.6356666666666</v>
      </c>
      <c r="C320" s="239">
        <v>0</v>
      </c>
      <c r="D320" s="240">
        <v>30814.55</v>
      </c>
      <c r="E320" s="241">
        <v>135</v>
      </c>
      <c r="F320" s="240">
        <v>32410.03</v>
      </c>
      <c r="G320" s="242">
        <v>53</v>
      </c>
      <c r="H320" s="243">
        <v>109218.7</v>
      </c>
      <c r="I320" s="244">
        <v>907</v>
      </c>
      <c r="J320" s="243">
        <v>745279.62</v>
      </c>
      <c r="K320" s="244">
        <v>1544</v>
      </c>
      <c r="L320" s="243">
        <v>130837.19</v>
      </c>
      <c r="M320" s="241">
        <v>479</v>
      </c>
      <c r="N320" s="240">
        <v>21279.09</v>
      </c>
      <c r="O320" s="242">
        <v>24</v>
      </c>
      <c r="P320" s="240">
        <v>8948.26</v>
      </c>
      <c r="Q320" s="241">
        <v>55</v>
      </c>
      <c r="R320" s="238">
        <v>0</v>
      </c>
      <c r="S320" s="239">
        <v>0</v>
      </c>
      <c r="T320" s="240">
        <v>30690.15</v>
      </c>
      <c r="U320" s="241">
        <v>146</v>
      </c>
      <c r="V320" s="240">
        <v>5073.3100000000004</v>
      </c>
      <c r="W320" s="242">
        <v>9</v>
      </c>
      <c r="X320" s="243">
        <v>211140.91</v>
      </c>
      <c r="Y320" s="241">
        <v>995</v>
      </c>
      <c r="Z320" s="238">
        <v>0</v>
      </c>
      <c r="AA320" s="239">
        <v>0</v>
      </c>
      <c r="AB320" s="238">
        <v>0</v>
      </c>
      <c r="AC320" s="239">
        <v>0</v>
      </c>
      <c r="AD320" s="243">
        <v>103567.2</v>
      </c>
      <c r="AE320" s="244">
        <v>667</v>
      </c>
      <c r="AF320" s="240">
        <v>604.65</v>
      </c>
      <c r="AG320" s="242">
        <v>1</v>
      </c>
      <c r="AH320" s="243">
        <v>543595.53</v>
      </c>
      <c r="AI320" s="244">
        <v>2271</v>
      </c>
      <c r="AJ320" s="243">
        <v>0</v>
      </c>
      <c r="AK320" s="244">
        <v>0</v>
      </c>
      <c r="AL320" s="243">
        <v>353943.39</v>
      </c>
      <c r="AM320" s="244">
        <v>1314</v>
      </c>
      <c r="AN320" s="245">
        <v>41509.07</v>
      </c>
      <c r="AO320" s="244">
        <v>294</v>
      </c>
      <c r="AP320" s="246">
        <v>0</v>
      </c>
      <c r="AQ320" s="247">
        <v>0</v>
      </c>
      <c r="AR320" s="240">
        <v>1910.45</v>
      </c>
      <c r="AS320" s="241">
        <v>27</v>
      </c>
      <c r="AT320" s="238">
        <v>0</v>
      </c>
      <c r="AU320" s="239">
        <v>0</v>
      </c>
      <c r="AV320" t="s">
        <v>52</v>
      </c>
    </row>
    <row r="321" spans="1:92">
      <c r="A321" s="2" t="s">
        <v>602</v>
      </c>
      <c r="B321" s="238">
        <v>1767.0563333333334</v>
      </c>
      <c r="C321" s="239">
        <v>0</v>
      </c>
      <c r="D321" s="240">
        <v>31244.87</v>
      </c>
      <c r="E321" s="241">
        <v>107</v>
      </c>
      <c r="F321" s="240">
        <v>35666.379999999997</v>
      </c>
      <c r="G321" s="242">
        <v>50</v>
      </c>
      <c r="H321" s="243">
        <v>162140.69</v>
      </c>
      <c r="I321" s="244">
        <v>1279</v>
      </c>
      <c r="J321" s="243">
        <v>674433.61</v>
      </c>
      <c r="K321" s="244">
        <v>1466</v>
      </c>
      <c r="L321" s="243">
        <v>206141.67</v>
      </c>
      <c r="M321" s="241">
        <v>955</v>
      </c>
      <c r="N321" s="240">
        <v>58714.68</v>
      </c>
      <c r="O321" s="242">
        <v>125</v>
      </c>
      <c r="P321" s="240">
        <v>23.48</v>
      </c>
      <c r="Q321" s="241">
        <v>1</v>
      </c>
      <c r="R321" s="238">
        <v>0</v>
      </c>
      <c r="S321" s="239">
        <v>0</v>
      </c>
      <c r="T321" s="240">
        <v>10516.51</v>
      </c>
      <c r="U321" s="241">
        <v>79</v>
      </c>
      <c r="V321" s="240">
        <v>8387.93</v>
      </c>
      <c r="W321" s="242">
        <v>6</v>
      </c>
      <c r="X321" s="243">
        <v>247180.9</v>
      </c>
      <c r="Y321" s="241">
        <v>1130</v>
      </c>
      <c r="Z321" s="238">
        <v>0</v>
      </c>
      <c r="AA321" s="239">
        <v>0</v>
      </c>
      <c r="AB321" s="238">
        <v>0</v>
      </c>
      <c r="AC321" s="239">
        <v>0</v>
      </c>
      <c r="AD321" s="243">
        <v>125821.42</v>
      </c>
      <c r="AE321" s="244">
        <v>760</v>
      </c>
      <c r="AF321" s="240">
        <v>139.13</v>
      </c>
      <c r="AG321" s="242">
        <v>1</v>
      </c>
      <c r="AH321" s="243">
        <v>774945.66</v>
      </c>
      <c r="AI321" s="244">
        <v>3049</v>
      </c>
      <c r="AJ321" s="243">
        <v>129</v>
      </c>
      <c r="AK321" s="244">
        <v>1</v>
      </c>
      <c r="AL321" s="243">
        <v>417037.94</v>
      </c>
      <c r="AM321" s="244">
        <v>1656</v>
      </c>
      <c r="AN321" s="245">
        <v>52882.69</v>
      </c>
      <c r="AO321" s="244">
        <v>325</v>
      </c>
      <c r="AP321" s="246">
        <v>0</v>
      </c>
      <c r="AQ321" s="247">
        <v>0</v>
      </c>
      <c r="AR321" s="240">
        <v>0</v>
      </c>
      <c r="AS321" s="241">
        <v>0</v>
      </c>
      <c r="AT321" s="238">
        <v>0</v>
      </c>
      <c r="AU321" s="239">
        <v>0</v>
      </c>
      <c r="AV321" t="s">
        <v>52</v>
      </c>
      <c r="AW321" s="270"/>
      <c r="AX321" s="270"/>
      <c r="AY321" s="270"/>
      <c r="AZ321" s="270"/>
      <c r="BA321" s="270"/>
      <c r="BB321" s="270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</row>
    <row r="322" spans="1:92">
      <c r="A322" s="2" t="s">
        <v>381</v>
      </c>
      <c r="B322" s="238">
        <v>1851.0706666666667</v>
      </c>
      <c r="C322" s="239">
        <v>0</v>
      </c>
      <c r="D322" s="240">
        <v>44427.68</v>
      </c>
      <c r="E322" s="241">
        <v>174</v>
      </c>
      <c r="F322" s="240">
        <v>12510.41</v>
      </c>
      <c r="G322" s="242">
        <v>22</v>
      </c>
      <c r="H322" s="243">
        <v>100158.39</v>
      </c>
      <c r="I322" s="244">
        <v>837</v>
      </c>
      <c r="J322" s="243">
        <v>496957.58</v>
      </c>
      <c r="K322" s="244">
        <v>1237</v>
      </c>
      <c r="L322" s="243">
        <v>126533.08</v>
      </c>
      <c r="M322" s="241">
        <v>955</v>
      </c>
      <c r="N322" s="240">
        <v>22304.25</v>
      </c>
      <c r="O322" s="242">
        <v>42</v>
      </c>
      <c r="P322" s="240">
        <v>54837.919999999998</v>
      </c>
      <c r="Q322" s="241">
        <v>400</v>
      </c>
      <c r="R322" s="238">
        <v>0</v>
      </c>
      <c r="S322" s="239">
        <v>0</v>
      </c>
      <c r="T322" s="240">
        <v>59863.24</v>
      </c>
      <c r="U322" s="241">
        <v>332</v>
      </c>
      <c r="V322" s="240">
        <v>2593.66</v>
      </c>
      <c r="W322" s="242">
        <v>3</v>
      </c>
      <c r="X322" s="243">
        <v>186452.13</v>
      </c>
      <c r="Y322" s="241">
        <v>948</v>
      </c>
      <c r="Z322" s="238">
        <v>0</v>
      </c>
      <c r="AA322" s="239">
        <v>0</v>
      </c>
      <c r="AB322" s="238">
        <v>0</v>
      </c>
      <c r="AC322" s="239">
        <v>0</v>
      </c>
      <c r="AD322" s="243">
        <v>77907.37</v>
      </c>
      <c r="AE322" s="244">
        <v>504</v>
      </c>
      <c r="AF322" s="240">
        <v>4176.74</v>
      </c>
      <c r="AG322" s="242">
        <v>5</v>
      </c>
      <c r="AH322" s="243">
        <v>554167.29</v>
      </c>
      <c r="AI322" s="244">
        <v>2758</v>
      </c>
      <c r="AJ322" s="243">
        <v>2424.04</v>
      </c>
      <c r="AK322" s="244">
        <v>19</v>
      </c>
      <c r="AL322" s="243">
        <v>329285.08</v>
      </c>
      <c r="AM322" s="244">
        <v>1263</v>
      </c>
      <c r="AN322" s="245">
        <v>53108.08</v>
      </c>
      <c r="AO322" s="244">
        <v>235</v>
      </c>
      <c r="AP322" s="246">
        <v>0</v>
      </c>
      <c r="AQ322" s="247">
        <v>0</v>
      </c>
      <c r="AR322" s="240">
        <v>22842.21</v>
      </c>
      <c r="AS322" s="241">
        <v>224</v>
      </c>
      <c r="AT322" s="238">
        <v>950.54</v>
      </c>
      <c r="AU322" s="239">
        <v>17</v>
      </c>
      <c r="AV322" t="s">
        <v>389</v>
      </c>
      <c r="AW322" s="270"/>
      <c r="AX322" s="270"/>
      <c r="AY322" s="270"/>
      <c r="AZ322" s="270"/>
      <c r="BA322" s="270"/>
      <c r="BB322" s="270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</row>
    <row r="323" spans="1:92">
      <c r="A323" s="2" t="s">
        <v>196</v>
      </c>
      <c r="B323" s="238">
        <v>1303.3596666666667</v>
      </c>
      <c r="C323" s="239">
        <v>0</v>
      </c>
      <c r="D323" s="240">
        <v>37247.64</v>
      </c>
      <c r="E323" s="241">
        <v>158</v>
      </c>
      <c r="F323" s="240">
        <v>45756.06</v>
      </c>
      <c r="G323" s="242">
        <v>57</v>
      </c>
      <c r="H323" s="243">
        <v>160784.71</v>
      </c>
      <c r="I323" s="244">
        <v>1182</v>
      </c>
      <c r="J323" s="243">
        <v>641905.07999999996</v>
      </c>
      <c r="K323" s="244">
        <v>1455</v>
      </c>
      <c r="L323" s="243">
        <v>222874.97</v>
      </c>
      <c r="M323" s="241">
        <v>792</v>
      </c>
      <c r="N323" s="240">
        <v>21015.79</v>
      </c>
      <c r="O323" s="242">
        <v>38</v>
      </c>
      <c r="P323" s="240">
        <v>41808.54</v>
      </c>
      <c r="Q323" s="241">
        <v>293</v>
      </c>
      <c r="R323" s="238">
        <v>0</v>
      </c>
      <c r="S323" s="239">
        <v>0</v>
      </c>
      <c r="T323" s="240">
        <v>62036.57</v>
      </c>
      <c r="U323" s="241">
        <v>288</v>
      </c>
      <c r="V323" s="240">
        <v>15790.62</v>
      </c>
      <c r="W323" s="242">
        <v>25</v>
      </c>
      <c r="X323" s="243">
        <v>309749.89</v>
      </c>
      <c r="Y323" s="241">
        <v>1471</v>
      </c>
      <c r="Z323" s="238">
        <v>0</v>
      </c>
      <c r="AA323" s="239">
        <v>0</v>
      </c>
      <c r="AB323" s="238">
        <v>0</v>
      </c>
      <c r="AC323" s="239">
        <v>0</v>
      </c>
      <c r="AD323" s="243">
        <v>177260.48</v>
      </c>
      <c r="AE323" s="244">
        <v>1082</v>
      </c>
      <c r="AF323" s="240">
        <v>3869.79</v>
      </c>
      <c r="AG323" s="242">
        <v>9</v>
      </c>
      <c r="AH323" s="243">
        <v>796366.89</v>
      </c>
      <c r="AI323" s="244">
        <v>3090</v>
      </c>
      <c r="AJ323" s="243">
        <v>0</v>
      </c>
      <c r="AK323" s="244">
        <v>0</v>
      </c>
      <c r="AL323" s="243">
        <v>537696.92000000004</v>
      </c>
      <c r="AM323" s="244">
        <v>1936</v>
      </c>
      <c r="AN323" s="245">
        <v>39100.79</v>
      </c>
      <c r="AO323" s="244">
        <v>103</v>
      </c>
      <c r="AP323" s="246">
        <v>0</v>
      </c>
      <c r="AQ323" s="247">
        <v>0</v>
      </c>
      <c r="AR323" s="240">
        <v>16905.23</v>
      </c>
      <c r="AS323" s="241">
        <v>172</v>
      </c>
      <c r="AT323" s="238">
        <v>260</v>
      </c>
      <c r="AU323" s="239">
        <v>1</v>
      </c>
      <c r="AV323" t="s">
        <v>195</v>
      </c>
      <c r="AW323" s="270"/>
      <c r="AX323" s="270"/>
      <c r="AY323" s="270"/>
      <c r="AZ323" s="270"/>
      <c r="BA323" s="270"/>
      <c r="BB323" s="270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</row>
    <row r="324" spans="1:92">
      <c r="A324" s="2" t="s">
        <v>634</v>
      </c>
      <c r="B324" s="238">
        <v>381.01966666666664</v>
      </c>
      <c r="C324" s="239">
        <v>0</v>
      </c>
      <c r="D324" s="240">
        <v>17310.12</v>
      </c>
      <c r="E324" s="241">
        <v>53</v>
      </c>
      <c r="F324" s="240">
        <v>10395.620000000001</v>
      </c>
      <c r="G324" s="242">
        <v>21</v>
      </c>
      <c r="H324" s="243">
        <v>78985.03</v>
      </c>
      <c r="I324" s="244">
        <v>617</v>
      </c>
      <c r="J324" s="243">
        <v>374241.89</v>
      </c>
      <c r="K324" s="244">
        <v>553</v>
      </c>
      <c r="L324" s="243">
        <v>79019.27</v>
      </c>
      <c r="M324" s="241">
        <v>493</v>
      </c>
      <c r="N324" s="240">
        <v>10453.040000000001</v>
      </c>
      <c r="O324" s="242">
        <v>24</v>
      </c>
      <c r="P324" s="240">
        <v>11852.35</v>
      </c>
      <c r="Q324" s="241">
        <v>85</v>
      </c>
      <c r="R324" s="238">
        <v>0</v>
      </c>
      <c r="S324" s="239">
        <v>0</v>
      </c>
      <c r="T324" s="240">
        <v>32076.81</v>
      </c>
      <c r="U324" s="241">
        <v>142</v>
      </c>
      <c r="V324" s="240">
        <v>13955.59</v>
      </c>
      <c r="W324" s="242">
        <v>21</v>
      </c>
      <c r="X324" s="243">
        <v>104903.53</v>
      </c>
      <c r="Y324" s="241">
        <v>467</v>
      </c>
      <c r="Z324" s="238">
        <v>0</v>
      </c>
      <c r="AA324" s="239">
        <v>0</v>
      </c>
      <c r="AB324" s="238">
        <v>0</v>
      </c>
      <c r="AC324" s="239">
        <v>0</v>
      </c>
      <c r="AD324" s="243">
        <v>53141.65</v>
      </c>
      <c r="AE324" s="244">
        <v>315</v>
      </c>
      <c r="AF324" s="240">
        <v>1414.69</v>
      </c>
      <c r="AG324" s="242">
        <v>2</v>
      </c>
      <c r="AH324" s="243">
        <v>359601.63</v>
      </c>
      <c r="AI324" s="244">
        <v>1437</v>
      </c>
      <c r="AJ324" s="243">
        <v>165.38</v>
      </c>
      <c r="AK324" s="244">
        <v>2</v>
      </c>
      <c r="AL324" s="243">
        <v>182875.85</v>
      </c>
      <c r="AM324" s="244">
        <v>649</v>
      </c>
      <c r="AN324" s="245">
        <v>11265.21</v>
      </c>
      <c r="AO324" s="244">
        <v>81</v>
      </c>
      <c r="AP324" s="246">
        <v>0</v>
      </c>
      <c r="AQ324" s="247">
        <v>0</v>
      </c>
      <c r="AR324" s="240">
        <v>8441.94</v>
      </c>
      <c r="AS324" s="241">
        <v>63</v>
      </c>
      <c r="AT324" s="238">
        <v>0</v>
      </c>
      <c r="AU324" s="239">
        <v>0</v>
      </c>
      <c r="AV324" t="s">
        <v>107</v>
      </c>
      <c r="AW324" s="270"/>
      <c r="AX324" s="270"/>
      <c r="AY324" s="270"/>
      <c r="AZ324" s="270"/>
      <c r="BA324" s="270"/>
      <c r="BB324" s="270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</row>
    <row r="325" spans="1:92">
      <c r="A325" s="2" t="s">
        <v>263</v>
      </c>
      <c r="B325" s="238">
        <v>418.83233333333334</v>
      </c>
      <c r="C325" s="239">
        <v>0</v>
      </c>
      <c r="D325" s="240">
        <v>15910.9</v>
      </c>
      <c r="E325" s="241">
        <v>61</v>
      </c>
      <c r="F325" s="240">
        <v>29046.39</v>
      </c>
      <c r="G325" s="242">
        <v>43</v>
      </c>
      <c r="H325" s="243">
        <v>110235.48</v>
      </c>
      <c r="I325" s="244">
        <v>834</v>
      </c>
      <c r="J325" s="243">
        <v>366401.62</v>
      </c>
      <c r="K325" s="244">
        <v>747</v>
      </c>
      <c r="L325" s="243">
        <v>126076.11</v>
      </c>
      <c r="M325" s="241">
        <v>540</v>
      </c>
      <c r="N325" s="240">
        <v>7619.96</v>
      </c>
      <c r="O325" s="242">
        <v>21</v>
      </c>
      <c r="P325" s="240">
        <v>6801.75</v>
      </c>
      <c r="Q325" s="241">
        <v>30</v>
      </c>
      <c r="R325" s="238">
        <v>0</v>
      </c>
      <c r="S325" s="239">
        <v>0</v>
      </c>
      <c r="T325" s="240">
        <v>19410.5</v>
      </c>
      <c r="U325" s="241">
        <v>99</v>
      </c>
      <c r="V325" s="240">
        <v>17214.79</v>
      </c>
      <c r="W325" s="242">
        <v>23</v>
      </c>
      <c r="X325" s="243">
        <v>87252.14</v>
      </c>
      <c r="Y325" s="241">
        <v>416</v>
      </c>
      <c r="Z325" s="238">
        <v>0</v>
      </c>
      <c r="AA325" s="239">
        <v>0</v>
      </c>
      <c r="AB325" s="238">
        <v>0</v>
      </c>
      <c r="AC325" s="239">
        <v>0</v>
      </c>
      <c r="AD325" s="243">
        <v>80063.929999999993</v>
      </c>
      <c r="AE325" s="244">
        <v>434</v>
      </c>
      <c r="AF325" s="240">
        <v>6172.08</v>
      </c>
      <c r="AG325" s="242">
        <v>8</v>
      </c>
      <c r="AH325" s="243">
        <v>360302.33</v>
      </c>
      <c r="AI325" s="244">
        <v>1692</v>
      </c>
      <c r="AJ325" s="243">
        <v>218.16</v>
      </c>
      <c r="AK325" s="244">
        <v>1</v>
      </c>
      <c r="AL325" s="243">
        <v>135527.22</v>
      </c>
      <c r="AM325" s="244">
        <v>496</v>
      </c>
      <c r="AN325" s="245">
        <v>12346.81</v>
      </c>
      <c r="AO325" s="244">
        <v>89</v>
      </c>
      <c r="AP325" s="246">
        <v>0</v>
      </c>
      <c r="AQ325" s="247">
        <v>0</v>
      </c>
      <c r="AR325" s="240">
        <v>2052.1999999999998</v>
      </c>
      <c r="AS325" s="241">
        <v>23</v>
      </c>
      <c r="AT325" s="238">
        <v>0</v>
      </c>
      <c r="AU325" s="239">
        <v>0</v>
      </c>
      <c r="AV325" t="s">
        <v>131</v>
      </c>
      <c r="AW325" s="270"/>
      <c r="AX325" s="270"/>
      <c r="AY325" s="270"/>
      <c r="AZ325" s="270"/>
      <c r="BA325" s="270"/>
      <c r="BB325" s="270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</row>
    <row r="326" spans="1:92">
      <c r="A326" s="2" t="s">
        <v>116</v>
      </c>
      <c r="B326" s="238">
        <v>2857.3566666666666</v>
      </c>
      <c r="C326" s="239">
        <v>0</v>
      </c>
      <c r="D326" s="240">
        <v>39430.879999999997</v>
      </c>
      <c r="E326" s="241">
        <v>153</v>
      </c>
      <c r="F326" s="240">
        <v>28195.57</v>
      </c>
      <c r="G326" s="242">
        <v>51</v>
      </c>
      <c r="H326" s="243">
        <v>114153.4</v>
      </c>
      <c r="I326" s="244">
        <v>1072</v>
      </c>
      <c r="J326" s="243">
        <v>921469.11</v>
      </c>
      <c r="K326" s="244">
        <v>1976</v>
      </c>
      <c r="L326" s="243">
        <v>193388.1</v>
      </c>
      <c r="M326" s="241">
        <v>1127</v>
      </c>
      <c r="N326" s="240">
        <v>57717.31</v>
      </c>
      <c r="O326" s="242">
        <v>108</v>
      </c>
      <c r="P326" s="240">
        <v>747.82</v>
      </c>
      <c r="Q326" s="241">
        <v>5</v>
      </c>
      <c r="R326" s="238">
        <v>0</v>
      </c>
      <c r="S326" s="239">
        <v>0</v>
      </c>
      <c r="T326" s="240">
        <v>662.6</v>
      </c>
      <c r="U326" s="241">
        <v>6</v>
      </c>
      <c r="V326" s="240">
        <v>3916.28</v>
      </c>
      <c r="W326" s="242">
        <v>6</v>
      </c>
      <c r="X326" s="243">
        <v>218699.79</v>
      </c>
      <c r="Y326" s="241">
        <v>1116</v>
      </c>
      <c r="Z326" s="238">
        <v>0</v>
      </c>
      <c r="AA326" s="239">
        <v>0</v>
      </c>
      <c r="AB326" s="238">
        <v>0</v>
      </c>
      <c r="AC326" s="239">
        <v>0</v>
      </c>
      <c r="AD326" s="243">
        <v>134453.73000000001</v>
      </c>
      <c r="AE326" s="244">
        <v>920</v>
      </c>
      <c r="AF326" s="240">
        <v>1041.8599999999999</v>
      </c>
      <c r="AG326" s="242">
        <v>2</v>
      </c>
      <c r="AH326" s="243">
        <v>600592.53</v>
      </c>
      <c r="AI326" s="244">
        <v>2934</v>
      </c>
      <c r="AJ326" s="243">
        <v>0</v>
      </c>
      <c r="AK326" s="244">
        <v>0</v>
      </c>
      <c r="AL326" s="243">
        <v>368244.64</v>
      </c>
      <c r="AM326" s="244">
        <v>1586</v>
      </c>
      <c r="AN326" s="245">
        <v>85720.7</v>
      </c>
      <c r="AO326" s="244">
        <v>553</v>
      </c>
      <c r="AP326" s="246">
        <v>0</v>
      </c>
      <c r="AQ326" s="247">
        <v>0</v>
      </c>
      <c r="AR326" s="240">
        <v>86.09</v>
      </c>
      <c r="AS326" s="241">
        <v>1</v>
      </c>
      <c r="AT326" s="238">
        <v>0</v>
      </c>
      <c r="AU326" s="239">
        <v>0</v>
      </c>
      <c r="AV326" t="s">
        <v>52</v>
      </c>
      <c r="AW326" s="270"/>
      <c r="AX326" s="270"/>
      <c r="AY326" s="270"/>
      <c r="AZ326" s="270"/>
      <c r="BA326" s="270"/>
      <c r="BB326" s="270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</row>
    <row r="327" spans="1:92">
      <c r="A327" s="2" t="s">
        <v>301</v>
      </c>
      <c r="B327" s="238">
        <v>2692.4506666666666</v>
      </c>
      <c r="C327" s="239">
        <v>0</v>
      </c>
      <c r="D327" s="240">
        <v>26162.01</v>
      </c>
      <c r="E327" s="241">
        <v>110</v>
      </c>
      <c r="F327" s="240">
        <v>20586.89</v>
      </c>
      <c r="G327" s="242">
        <v>39</v>
      </c>
      <c r="H327" s="243">
        <v>95014.66</v>
      </c>
      <c r="I327" s="244">
        <v>901</v>
      </c>
      <c r="J327" s="243">
        <v>352107.36</v>
      </c>
      <c r="K327" s="244">
        <v>883</v>
      </c>
      <c r="L327" s="243">
        <v>95124.62</v>
      </c>
      <c r="M327" s="241">
        <v>764</v>
      </c>
      <c r="N327" s="240">
        <v>10562.6</v>
      </c>
      <c r="O327" s="242">
        <v>12</v>
      </c>
      <c r="P327" s="240">
        <v>35217.18</v>
      </c>
      <c r="Q327" s="241">
        <v>245</v>
      </c>
      <c r="R327" s="238">
        <v>0</v>
      </c>
      <c r="S327" s="239">
        <v>0</v>
      </c>
      <c r="T327" s="240">
        <v>28155.61</v>
      </c>
      <c r="U327" s="241">
        <v>184</v>
      </c>
      <c r="V327" s="240">
        <v>17798.02</v>
      </c>
      <c r="W327" s="242">
        <v>42</v>
      </c>
      <c r="X327" s="243">
        <v>123494.79</v>
      </c>
      <c r="Y327" s="241">
        <v>698</v>
      </c>
      <c r="Z327" s="238">
        <v>0</v>
      </c>
      <c r="AA327" s="239">
        <v>0</v>
      </c>
      <c r="AB327" s="238">
        <v>0</v>
      </c>
      <c r="AC327" s="239">
        <v>0</v>
      </c>
      <c r="AD327" s="243">
        <v>64114.64</v>
      </c>
      <c r="AE327" s="244">
        <v>414</v>
      </c>
      <c r="AF327" s="240">
        <v>4333.97</v>
      </c>
      <c r="AG327" s="242">
        <v>9</v>
      </c>
      <c r="AH327" s="243">
        <v>423254.11</v>
      </c>
      <c r="AI327" s="244">
        <v>2175</v>
      </c>
      <c r="AJ327" s="243">
        <v>3115</v>
      </c>
      <c r="AK327" s="244">
        <v>1</v>
      </c>
      <c r="AL327" s="243">
        <v>270335.28999999998</v>
      </c>
      <c r="AM327" s="244">
        <v>990</v>
      </c>
      <c r="AN327" s="245">
        <v>77658.52</v>
      </c>
      <c r="AO327" s="244">
        <v>91</v>
      </c>
      <c r="AP327" s="246">
        <v>0</v>
      </c>
      <c r="AQ327" s="247">
        <v>0</v>
      </c>
      <c r="AR327" s="240">
        <v>10362.200000000001</v>
      </c>
      <c r="AS327" s="241">
        <v>105</v>
      </c>
      <c r="AT327" s="238">
        <v>0</v>
      </c>
      <c r="AU327" s="239">
        <v>0</v>
      </c>
      <c r="AV327" t="s">
        <v>389</v>
      </c>
      <c r="AW327" s="270"/>
      <c r="AX327" s="270"/>
      <c r="AY327" s="270"/>
      <c r="AZ327" s="270"/>
      <c r="BA327" s="270"/>
      <c r="BB327" s="270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</row>
    <row r="328" spans="1:92">
      <c r="A328" s="2" t="s">
        <v>418</v>
      </c>
      <c r="B328" s="238">
        <v>355.23099999999999</v>
      </c>
      <c r="C328" s="239">
        <v>0</v>
      </c>
      <c r="D328" s="240">
        <v>12444.31</v>
      </c>
      <c r="E328" s="241">
        <v>49</v>
      </c>
      <c r="F328" s="240">
        <v>14821.74</v>
      </c>
      <c r="G328" s="242">
        <v>24</v>
      </c>
      <c r="H328" s="243">
        <v>52841.54</v>
      </c>
      <c r="I328" s="244">
        <v>389</v>
      </c>
      <c r="J328" s="243">
        <v>365591.34</v>
      </c>
      <c r="K328" s="244">
        <v>632</v>
      </c>
      <c r="L328" s="243">
        <v>66099.289999999994</v>
      </c>
      <c r="M328" s="241">
        <v>206</v>
      </c>
      <c r="N328" s="240">
        <v>12283.46</v>
      </c>
      <c r="O328" s="242">
        <v>22</v>
      </c>
      <c r="P328" s="240">
        <v>4899.1099999999997</v>
      </c>
      <c r="Q328" s="241">
        <v>50</v>
      </c>
      <c r="R328" s="238">
        <v>0</v>
      </c>
      <c r="S328" s="239">
        <v>0</v>
      </c>
      <c r="T328" s="240">
        <v>8063.05</v>
      </c>
      <c r="U328" s="241">
        <v>51</v>
      </c>
      <c r="V328" s="240">
        <v>3364.16</v>
      </c>
      <c r="W328" s="242">
        <v>5</v>
      </c>
      <c r="X328" s="243">
        <v>103347.9</v>
      </c>
      <c r="Y328" s="241">
        <v>446</v>
      </c>
      <c r="Z328" s="238">
        <v>0</v>
      </c>
      <c r="AA328" s="239">
        <v>0</v>
      </c>
      <c r="AB328" s="238">
        <v>0</v>
      </c>
      <c r="AC328" s="239">
        <v>0</v>
      </c>
      <c r="AD328" s="243">
        <v>55392.78</v>
      </c>
      <c r="AE328" s="244">
        <v>341</v>
      </c>
      <c r="AF328" s="240">
        <v>395.35</v>
      </c>
      <c r="AG328" s="242">
        <v>1</v>
      </c>
      <c r="AH328" s="243">
        <v>249257.5</v>
      </c>
      <c r="AI328" s="244">
        <v>1073</v>
      </c>
      <c r="AJ328" s="243">
        <v>476.6</v>
      </c>
      <c r="AK328" s="244">
        <v>4</v>
      </c>
      <c r="AL328" s="243">
        <v>157693.29999999999</v>
      </c>
      <c r="AM328" s="244">
        <v>592</v>
      </c>
      <c r="AN328" s="245">
        <v>10180.33</v>
      </c>
      <c r="AO328" s="244">
        <v>66</v>
      </c>
      <c r="AP328" s="246">
        <v>0</v>
      </c>
      <c r="AQ328" s="247">
        <v>0</v>
      </c>
      <c r="AR328" s="240">
        <v>688.72</v>
      </c>
      <c r="AS328" s="241">
        <v>7</v>
      </c>
      <c r="AT328" s="238">
        <v>0</v>
      </c>
      <c r="AU328" s="239">
        <v>0</v>
      </c>
      <c r="AV328" t="s">
        <v>52</v>
      </c>
      <c r="AW328" s="270"/>
      <c r="AX328" s="270"/>
      <c r="AY328" s="270"/>
      <c r="AZ328" s="270"/>
      <c r="BA328" s="270"/>
      <c r="BB328" s="270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</row>
    <row r="329" spans="1:92">
      <c r="A329" s="2" t="s">
        <v>160</v>
      </c>
      <c r="B329" s="238">
        <v>757.04566666666665</v>
      </c>
      <c r="C329" s="239">
        <v>0</v>
      </c>
      <c r="D329" s="240">
        <v>16729.990000000002</v>
      </c>
      <c r="E329" s="241">
        <v>53</v>
      </c>
      <c r="F329" s="240">
        <v>10226.09</v>
      </c>
      <c r="G329" s="242">
        <v>13</v>
      </c>
      <c r="H329" s="243">
        <v>80616.27</v>
      </c>
      <c r="I329" s="244">
        <v>573</v>
      </c>
      <c r="J329" s="243">
        <v>397169.67</v>
      </c>
      <c r="K329" s="244">
        <v>811</v>
      </c>
      <c r="L329" s="243">
        <v>98627.36</v>
      </c>
      <c r="M329" s="241">
        <v>486</v>
      </c>
      <c r="N329" s="240">
        <v>19666.990000000002</v>
      </c>
      <c r="O329" s="242">
        <v>16</v>
      </c>
      <c r="P329" s="240">
        <v>22366.98</v>
      </c>
      <c r="Q329" s="241">
        <v>107</v>
      </c>
      <c r="R329" s="238">
        <v>0</v>
      </c>
      <c r="S329" s="239">
        <v>0</v>
      </c>
      <c r="T329" s="240">
        <v>35958.04</v>
      </c>
      <c r="U329" s="241">
        <v>210</v>
      </c>
      <c r="V329" s="240">
        <v>21086.1</v>
      </c>
      <c r="W329" s="242">
        <v>24</v>
      </c>
      <c r="X329" s="243">
        <v>99386.42</v>
      </c>
      <c r="Y329" s="241">
        <v>497</v>
      </c>
      <c r="Z329" s="238">
        <v>0</v>
      </c>
      <c r="AA329" s="239">
        <v>0</v>
      </c>
      <c r="AB329" s="238">
        <v>0</v>
      </c>
      <c r="AC329" s="239">
        <v>0</v>
      </c>
      <c r="AD329" s="243">
        <v>82939.12</v>
      </c>
      <c r="AE329" s="244">
        <v>400</v>
      </c>
      <c r="AF329" s="240">
        <v>1816.75</v>
      </c>
      <c r="AG329" s="242">
        <v>5</v>
      </c>
      <c r="AH329" s="243">
        <v>348790.86</v>
      </c>
      <c r="AI329" s="244">
        <v>1292</v>
      </c>
      <c r="AJ329" s="243">
        <v>1375.86</v>
      </c>
      <c r="AK329" s="244">
        <v>6</v>
      </c>
      <c r="AL329" s="243">
        <v>165141.89000000001</v>
      </c>
      <c r="AM329" s="244">
        <v>613</v>
      </c>
      <c r="AN329" s="245">
        <v>21335.51</v>
      </c>
      <c r="AO329" s="244">
        <v>117</v>
      </c>
      <c r="AP329" s="246">
        <v>0</v>
      </c>
      <c r="AQ329" s="247">
        <v>0</v>
      </c>
      <c r="AR329" s="240">
        <v>7883.19</v>
      </c>
      <c r="AS329" s="241">
        <v>67</v>
      </c>
      <c r="AT329" s="238">
        <v>0</v>
      </c>
      <c r="AU329" s="239">
        <v>0</v>
      </c>
      <c r="AV329" t="s">
        <v>195</v>
      </c>
      <c r="AW329" s="270"/>
      <c r="AX329" s="270"/>
      <c r="AY329" s="270"/>
      <c r="AZ329" s="270"/>
      <c r="BA329" s="270"/>
      <c r="BB329" s="270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</row>
    <row r="330" spans="1:92">
      <c r="A330" s="2" t="s">
        <v>360</v>
      </c>
      <c r="B330" s="238">
        <v>2145.674</v>
      </c>
      <c r="C330" s="239">
        <v>0</v>
      </c>
      <c r="D330" s="240">
        <v>39076.080000000002</v>
      </c>
      <c r="E330" s="241">
        <v>135</v>
      </c>
      <c r="F330" s="240">
        <v>42617.27</v>
      </c>
      <c r="G330" s="242">
        <v>69</v>
      </c>
      <c r="H330" s="243">
        <v>107207.98</v>
      </c>
      <c r="I330" s="244">
        <v>845</v>
      </c>
      <c r="J330" s="243">
        <v>353542.02</v>
      </c>
      <c r="K330" s="244">
        <v>840</v>
      </c>
      <c r="L330" s="243">
        <v>140036.35</v>
      </c>
      <c r="M330" s="241">
        <v>921</v>
      </c>
      <c r="N330" s="240">
        <v>23188.639999999999</v>
      </c>
      <c r="O330" s="242">
        <v>39</v>
      </c>
      <c r="P330" s="240">
        <v>38759.25</v>
      </c>
      <c r="Q330" s="241">
        <v>277</v>
      </c>
      <c r="R330" s="238">
        <v>0</v>
      </c>
      <c r="S330" s="239">
        <v>0</v>
      </c>
      <c r="T330" s="240">
        <v>56649.72</v>
      </c>
      <c r="U330" s="241">
        <v>329</v>
      </c>
      <c r="V330" s="240">
        <v>4976.55</v>
      </c>
      <c r="W330" s="242">
        <v>10</v>
      </c>
      <c r="X330" s="243">
        <v>186937.52</v>
      </c>
      <c r="Y330" s="241">
        <v>880</v>
      </c>
      <c r="Z330" s="238">
        <v>0</v>
      </c>
      <c r="AA330" s="239">
        <v>0</v>
      </c>
      <c r="AB330" s="238">
        <v>0</v>
      </c>
      <c r="AC330" s="239">
        <v>0</v>
      </c>
      <c r="AD330" s="243">
        <v>99606.43</v>
      </c>
      <c r="AE330" s="244">
        <v>689</v>
      </c>
      <c r="AF330" s="240">
        <v>395.35</v>
      </c>
      <c r="AG330" s="242">
        <v>1</v>
      </c>
      <c r="AH330" s="243">
        <v>607342.52</v>
      </c>
      <c r="AI330" s="244">
        <v>2647</v>
      </c>
      <c r="AJ330" s="243">
        <v>917.6</v>
      </c>
      <c r="AK330" s="244">
        <v>6</v>
      </c>
      <c r="AL330" s="243">
        <v>316721.32</v>
      </c>
      <c r="AM330" s="244">
        <v>1146</v>
      </c>
      <c r="AN330" s="245">
        <v>63452.62</v>
      </c>
      <c r="AO330" s="244">
        <v>146</v>
      </c>
      <c r="AP330" s="246">
        <v>0</v>
      </c>
      <c r="AQ330" s="247">
        <v>0</v>
      </c>
      <c r="AR330" s="240">
        <v>20618.38</v>
      </c>
      <c r="AS330" s="241">
        <v>156</v>
      </c>
      <c r="AT330" s="238">
        <v>260</v>
      </c>
      <c r="AU330" s="239">
        <v>1</v>
      </c>
      <c r="AV330" t="s">
        <v>52</v>
      </c>
      <c r="AW330" s="270"/>
      <c r="AX330" s="270"/>
      <c r="AY330" s="270"/>
      <c r="AZ330" s="270"/>
      <c r="BA330" s="270"/>
      <c r="BB330" s="27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</row>
    <row r="331" spans="1:92">
      <c r="A331" s="2" t="s">
        <v>293</v>
      </c>
      <c r="B331" s="238">
        <v>85.692666666666668</v>
      </c>
      <c r="C331" s="239">
        <v>0</v>
      </c>
      <c r="D331" s="240">
        <v>14481.28</v>
      </c>
      <c r="E331" s="241">
        <v>65</v>
      </c>
      <c r="F331" s="240">
        <v>2721.74</v>
      </c>
      <c r="G331" s="242">
        <v>3</v>
      </c>
      <c r="H331" s="243">
        <v>69881.2</v>
      </c>
      <c r="I331" s="244">
        <v>463</v>
      </c>
      <c r="J331" s="243">
        <v>588670.18999999994</v>
      </c>
      <c r="K331" s="244">
        <v>864</v>
      </c>
      <c r="L331" s="243">
        <v>84535.52</v>
      </c>
      <c r="M331" s="241">
        <v>260</v>
      </c>
      <c r="N331" s="240">
        <v>34264.35</v>
      </c>
      <c r="O331" s="242">
        <v>33</v>
      </c>
      <c r="P331" s="240">
        <v>18112.96</v>
      </c>
      <c r="Q331" s="241">
        <v>82</v>
      </c>
      <c r="R331" s="238">
        <v>0</v>
      </c>
      <c r="S331" s="239">
        <v>0</v>
      </c>
      <c r="T331" s="240">
        <v>55445.919999999998</v>
      </c>
      <c r="U331" s="241">
        <v>243</v>
      </c>
      <c r="V331" s="240">
        <v>9524.26</v>
      </c>
      <c r="W331" s="242">
        <v>13</v>
      </c>
      <c r="X331" s="243">
        <v>160838.62</v>
      </c>
      <c r="Y331" s="241">
        <v>725</v>
      </c>
      <c r="Z331" s="238">
        <v>0</v>
      </c>
      <c r="AA331" s="239">
        <v>0</v>
      </c>
      <c r="AB331" s="238">
        <v>0</v>
      </c>
      <c r="AC331" s="239">
        <v>0</v>
      </c>
      <c r="AD331" s="243">
        <v>97801.33</v>
      </c>
      <c r="AE331" s="244">
        <v>503</v>
      </c>
      <c r="AF331" s="240">
        <v>2916.27</v>
      </c>
      <c r="AG331" s="242">
        <v>5</v>
      </c>
      <c r="AH331" s="243">
        <v>314801.94</v>
      </c>
      <c r="AI331" s="244">
        <v>1282</v>
      </c>
      <c r="AJ331" s="243">
        <v>306.89999999999998</v>
      </c>
      <c r="AK331" s="244">
        <v>1</v>
      </c>
      <c r="AL331" s="243">
        <v>283972.92</v>
      </c>
      <c r="AM331" s="244">
        <v>981</v>
      </c>
      <c r="AN331" s="245">
        <v>2263.88</v>
      </c>
      <c r="AO331" s="244">
        <v>15</v>
      </c>
      <c r="AP331" s="246">
        <v>0</v>
      </c>
      <c r="AQ331" s="247">
        <v>0</v>
      </c>
      <c r="AR331" s="240">
        <v>8123.56</v>
      </c>
      <c r="AS331" s="241">
        <v>62</v>
      </c>
      <c r="AT331" s="238">
        <v>260</v>
      </c>
      <c r="AU331" s="239">
        <v>1</v>
      </c>
      <c r="AV331" t="s">
        <v>195</v>
      </c>
      <c r="AW331" s="270"/>
      <c r="AX331" s="270"/>
      <c r="AY331" s="270"/>
      <c r="AZ331" s="270"/>
      <c r="BA331" s="270"/>
      <c r="BB331" s="270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</row>
    <row r="332" spans="1:92">
      <c r="A332" s="2" t="s">
        <v>618</v>
      </c>
      <c r="B332" s="238">
        <v>1912.6626666666666</v>
      </c>
      <c r="C332" s="239">
        <v>0</v>
      </c>
      <c r="D332" s="240">
        <v>46055.5</v>
      </c>
      <c r="E332" s="241">
        <v>168</v>
      </c>
      <c r="F332" s="240">
        <v>49717.39</v>
      </c>
      <c r="G332" s="242">
        <v>67</v>
      </c>
      <c r="H332" s="243">
        <v>203063.88</v>
      </c>
      <c r="I332" s="244">
        <v>1746</v>
      </c>
      <c r="J332" s="243">
        <v>821391.33</v>
      </c>
      <c r="K332" s="244">
        <v>2005</v>
      </c>
      <c r="L332" s="243">
        <v>328206.64</v>
      </c>
      <c r="M332" s="241">
        <v>1751</v>
      </c>
      <c r="N332" s="240">
        <v>43273.81</v>
      </c>
      <c r="O332" s="242">
        <v>74</v>
      </c>
      <c r="P332" s="240">
        <v>31018.14</v>
      </c>
      <c r="Q332" s="241">
        <v>207</v>
      </c>
      <c r="R332" s="238">
        <v>0</v>
      </c>
      <c r="S332" s="239">
        <v>0</v>
      </c>
      <c r="T332" s="240">
        <v>109804.47</v>
      </c>
      <c r="U332" s="241">
        <v>514</v>
      </c>
      <c r="V332" s="240">
        <v>16465.939999999999</v>
      </c>
      <c r="W332" s="242">
        <v>25</v>
      </c>
      <c r="X332" s="243">
        <v>333832.7</v>
      </c>
      <c r="Y332" s="241">
        <v>1556</v>
      </c>
      <c r="Z332" s="238">
        <v>0</v>
      </c>
      <c r="AA332" s="239">
        <v>0</v>
      </c>
      <c r="AB332" s="238">
        <v>0</v>
      </c>
      <c r="AC332" s="239">
        <v>0</v>
      </c>
      <c r="AD332" s="243">
        <v>198521.61</v>
      </c>
      <c r="AE332" s="244">
        <v>1506</v>
      </c>
      <c r="AF332" s="240">
        <v>1199.99</v>
      </c>
      <c r="AG332" s="242">
        <v>4</v>
      </c>
      <c r="AH332" s="243">
        <v>1207085.5</v>
      </c>
      <c r="AI332" s="244">
        <v>4477</v>
      </c>
      <c r="AJ332" s="243">
        <v>0</v>
      </c>
      <c r="AK332" s="244">
        <v>0</v>
      </c>
      <c r="AL332" s="243">
        <v>525350.63</v>
      </c>
      <c r="AM332" s="244">
        <v>1969</v>
      </c>
      <c r="AN332" s="245">
        <v>57379.88</v>
      </c>
      <c r="AO332" s="244">
        <v>438</v>
      </c>
      <c r="AP332" s="246">
        <v>0</v>
      </c>
      <c r="AQ332" s="247">
        <v>0</v>
      </c>
      <c r="AR332" s="240">
        <v>16359.24</v>
      </c>
      <c r="AS332" s="241">
        <v>133</v>
      </c>
      <c r="AT332" s="238">
        <v>0.01</v>
      </c>
      <c r="AU332" s="239">
        <v>1</v>
      </c>
      <c r="AV332" t="s">
        <v>52</v>
      </c>
      <c r="AW332" s="270"/>
      <c r="AX332" s="270"/>
      <c r="AY332" s="270"/>
      <c r="AZ332" s="270"/>
      <c r="BA332" s="270"/>
      <c r="BB332" s="270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</row>
    <row r="333" spans="1:92">
      <c r="A333" s="2" t="s">
        <v>339</v>
      </c>
      <c r="B333" s="238">
        <v>2305.8340000000003</v>
      </c>
      <c r="C333" s="239">
        <v>0</v>
      </c>
      <c r="D333" s="240">
        <v>19293.53</v>
      </c>
      <c r="E333" s="241">
        <v>62</v>
      </c>
      <c r="F333" s="240">
        <v>10265.200000000001</v>
      </c>
      <c r="G333" s="242">
        <v>21</v>
      </c>
      <c r="H333" s="243">
        <v>54497.79</v>
      </c>
      <c r="I333" s="244">
        <v>569</v>
      </c>
      <c r="J333" s="243">
        <v>408909.75</v>
      </c>
      <c r="K333" s="244">
        <v>633</v>
      </c>
      <c r="L333" s="243">
        <v>42168.67</v>
      </c>
      <c r="M333" s="241">
        <v>295</v>
      </c>
      <c r="N333" s="240">
        <v>6842.65</v>
      </c>
      <c r="O333" s="242">
        <v>18</v>
      </c>
      <c r="P333" s="240">
        <v>23035.06</v>
      </c>
      <c r="Q333" s="241">
        <v>133</v>
      </c>
      <c r="R333" s="238">
        <v>0</v>
      </c>
      <c r="S333" s="239">
        <v>0</v>
      </c>
      <c r="T333" s="240">
        <v>23223.360000000001</v>
      </c>
      <c r="U333" s="241">
        <v>120</v>
      </c>
      <c r="V333" s="240">
        <v>10665.24</v>
      </c>
      <c r="W333" s="242">
        <v>13</v>
      </c>
      <c r="X333" s="243">
        <v>76310.13</v>
      </c>
      <c r="Y333" s="241">
        <v>439</v>
      </c>
      <c r="Z333" s="238">
        <v>0</v>
      </c>
      <c r="AA333" s="239">
        <v>0</v>
      </c>
      <c r="AB333" s="238">
        <v>0</v>
      </c>
      <c r="AC333" s="239">
        <v>0</v>
      </c>
      <c r="AD333" s="243">
        <v>38692.22</v>
      </c>
      <c r="AE333" s="244">
        <v>242</v>
      </c>
      <c r="AF333" s="240">
        <v>1186.05</v>
      </c>
      <c r="AG333" s="242">
        <v>3</v>
      </c>
      <c r="AH333" s="243">
        <v>239222.46</v>
      </c>
      <c r="AI333" s="244">
        <v>1317</v>
      </c>
      <c r="AJ333" s="243">
        <v>310</v>
      </c>
      <c r="AK333" s="244">
        <v>1</v>
      </c>
      <c r="AL333" s="243">
        <v>165540.72</v>
      </c>
      <c r="AM333" s="244">
        <v>673</v>
      </c>
      <c r="AN333" s="245">
        <v>68865.02</v>
      </c>
      <c r="AO333" s="244">
        <v>118</v>
      </c>
      <c r="AP333" s="246">
        <v>0</v>
      </c>
      <c r="AQ333" s="247">
        <v>0</v>
      </c>
      <c r="AR333" s="240">
        <v>7431.26</v>
      </c>
      <c r="AS333" s="241">
        <v>60</v>
      </c>
      <c r="AT333" s="238">
        <v>0</v>
      </c>
      <c r="AU333" s="239">
        <v>0</v>
      </c>
      <c r="AV333" t="s">
        <v>389</v>
      </c>
      <c r="AW333" s="270"/>
      <c r="AX333" s="270"/>
      <c r="AY333" s="270"/>
      <c r="AZ333" s="270"/>
      <c r="BA333" s="270"/>
      <c r="BB333" s="270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</row>
    <row r="334" spans="1:92">
      <c r="A334" s="2" t="s">
        <v>462</v>
      </c>
      <c r="B334" s="238">
        <v>1648.0103333333332</v>
      </c>
      <c r="C334" s="239">
        <v>0</v>
      </c>
      <c r="D334" s="240">
        <v>52820.4</v>
      </c>
      <c r="E334" s="241">
        <v>198</v>
      </c>
      <c r="F334" s="240">
        <v>1460.87</v>
      </c>
      <c r="G334" s="242">
        <v>2</v>
      </c>
      <c r="H334" s="243">
        <v>212121.89</v>
      </c>
      <c r="I334" s="244">
        <v>1616</v>
      </c>
      <c r="J334" s="243">
        <v>704146.58</v>
      </c>
      <c r="K334" s="244">
        <v>1823</v>
      </c>
      <c r="L334" s="243">
        <v>302373.56</v>
      </c>
      <c r="M334" s="241">
        <v>1262</v>
      </c>
      <c r="N334" s="240">
        <v>39609.919999999998</v>
      </c>
      <c r="O334" s="242">
        <v>39</v>
      </c>
      <c r="P334" s="240">
        <v>28669.45</v>
      </c>
      <c r="Q334" s="241">
        <v>216</v>
      </c>
      <c r="R334" s="238">
        <v>0</v>
      </c>
      <c r="S334" s="239">
        <v>0</v>
      </c>
      <c r="T334" s="240">
        <v>84617.61</v>
      </c>
      <c r="U334" s="241">
        <v>428</v>
      </c>
      <c r="V334" s="240">
        <v>15816.33</v>
      </c>
      <c r="W334" s="242">
        <v>22</v>
      </c>
      <c r="X334" s="243">
        <v>277072.83</v>
      </c>
      <c r="Y334" s="241">
        <v>1264</v>
      </c>
      <c r="Z334" s="238">
        <v>0</v>
      </c>
      <c r="AA334" s="239">
        <v>0</v>
      </c>
      <c r="AB334" s="238">
        <v>0</v>
      </c>
      <c r="AC334" s="239">
        <v>0</v>
      </c>
      <c r="AD334" s="243">
        <v>194940.53</v>
      </c>
      <c r="AE334" s="244">
        <v>975</v>
      </c>
      <c r="AF334" s="240">
        <v>2133.9499999999998</v>
      </c>
      <c r="AG334" s="242">
        <v>4</v>
      </c>
      <c r="AH334" s="243">
        <v>1072437.71</v>
      </c>
      <c r="AI334" s="244">
        <v>3811</v>
      </c>
      <c r="AJ334" s="243">
        <v>1269</v>
      </c>
      <c r="AK334" s="244">
        <v>8</v>
      </c>
      <c r="AL334" s="243">
        <v>458174.98</v>
      </c>
      <c r="AM334" s="244">
        <v>1668</v>
      </c>
      <c r="AN334" s="245">
        <v>48171.31</v>
      </c>
      <c r="AO334" s="244">
        <v>240</v>
      </c>
      <c r="AP334" s="246">
        <v>0</v>
      </c>
      <c r="AQ334" s="247">
        <v>0</v>
      </c>
      <c r="AR334" s="240">
        <v>9157.44</v>
      </c>
      <c r="AS334" s="241">
        <v>96</v>
      </c>
      <c r="AT334" s="238">
        <v>0</v>
      </c>
      <c r="AU334" s="239">
        <v>0</v>
      </c>
      <c r="AV334" t="s">
        <v>195</v>
      </c>
      <c r="AW334" s="270"/>
      <c r="AX334" s="270"/>
      <c r="AY334" s="270"/>
      <c r="AZ334" s="270"/>
      <c r="BA334" s="270"/>
      <c r="BB334" s="270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</row>
    <row r="335" spans="1:92">
      <c r="A335" s="2" t="s">
        <v>937</v>
      </c>
      <c r="B335" s="238">
        <v>610.42666666666662</v>
      </c>
      <c r="C335" s="239">
        <v>0</v>
      </c>
      <c r="D335" s="240">
        <v>14192.99</v>
      </c>
      <c r="E335" s="241">
        <v>54</v>
      </c>
      <c r="F335" s="240">
        <v>7704.35</v>
      </c>
      <c r="G335" s="242">
        <v>10</v>
      </c>
      <c r="H335" s="243">
        <v>65103.66</v>
      </c>
      <c r="I335" s="244">
        <v>472</v>
      </c>
      <c r="J335" s="243">
        <v>230595.03</v>
      </c>
      <c r="K335" s="244">
        <v>518</v>
      </c>
      <c r="L335" s="243">
        <v>67379.649999999994</v>
      </c>
      <c r="M335" s="241">
        <v>366</v>
      </c>
      <c r="N335" s="240">
        <v>7159.97</v>
      </c>
      <c r="O335" s="242">
        <v>16</v>
      </c>
      <c r="P335" s="240">
        <v>17952.11</v>
      </c>
      <c r="Q335" s="241">
        <v>103</v>
      </c>
      <c r="R335" s="238">
        <v>0</v>
      </c>
      <c r="S335" s="239">
        <v>0</v>
      </c>
      <c r="T335" s="240">
        <v>22093.56</v>
      </c>
      <c r="U335" s="241">
        <v>114</v>
      </c>
      <c r="V335" s="240">
        <v>4142.2700000000004</v>
      </c>
      <c r="W335" s="242">
        <v>6</v>
      </c>
      <c r="X335" s="243">
        <v>65675.539999999994</v>
      </c>
      <c r="Y335" s="241">
        <v>329</v>
      </c>
      <c r="Z335" s="238">
        <v>0</v>
      </c>
      <c r="AA335" s="239">
        <v>0</v>
      </c>
      <c r="AB335" s="238">
        <v>0</v>
      </c>
      <c r="AC335" s="239">
        <v>0</v>
      </c>
      <c r="AD335" s="243">
        <v>64432.19</v>
      </c>
      <c r="AE335" s="244">
        <v>349</v>
      </c>
      <c r="AF335" s="240">
        <v>698.61</v>
      </c>
      <c r="AG335" s="242">
        <v>3</v>
      </c>
      <c r="AH335" s="243">
        <v>340381.04</v>
      </c>
      <c r="AI335" s="244">
        <v>1347</v>
      </c>
      <c r="AJ335" s="243">
        <v>0</v>
      </c>
      <c r="AK335" s="244">
        <v>0</v>
      </c>
      <c r="AL335" s="243">
        <v>144620.91</v>
      </c>
      <c r="AM335" s="244">
        <v>499</v>
      </c>
      <c r="AN335" s="245">
        <v>18312.8</v>
      </c>
      <c r="AO335" s="244">
        <v>144</v>
      </c>
      <c r="AP335" s="246">
        <v>0</v>
      </c>
      <c r="AQ335" s="247">
        <v>0</v>
      </c>
      <c r="AR335" s="240">
        <v>6594.49</v>
      </c>
      <c r="AS335" s="241">
        <v>74</v>
      </c>
      <c r="AT335" s="238">
        <v>0</v>
      </c>
      <c r="AU335" s="239">
        <v>0</v>
      </c>
      <c r="AV335" t="s">
        <v>189</v>
      </c>
      <c r="AW335" s="270"/>
      <c r="AX335" s="270"/>
      <c r="AY335" s="270"/>
      <c r="AZ335" s="270"/>
      <c r="BA335" s="270"/>
      <c r="BB335" s="270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</row>
    <row r="336" spans="1:92">
      <c r="A336" s="2" t="s">
        <v>413</v>
      </c>
      <c r="B336" s="238">
        <v>3369.076333333333</v>
      </c>
      <c r="C336" s="239">
        <v>0</v>
      </c>
      <c r="D336" s="240">
        <v>13740.23</v>
      </c>
      <c r="E336" s="241">
        <v>66</v>
      </c>
      <c r="F336" s="240">
        <v>20399.98</v>
      </c>
      <c r="G336" s="242">
        <v>29</v>
      </c>
      <c r="H336" s="243">
        <v>140383.41</v>
      </c>
      <c r="I336" s="244">
        <v>1262</v>
      </c>
      <c r="J336" s="243">
        <v>543709.93999999994</v>
      </c>
      <c r="K336" s="244">
        <v>1296</v>
      </c>
      <c r="L336" s="243">
        <v>144291.16</v>
      </c>
      <c r="M336" s="241">
        <v>669</v>
      </c>
      <c r="N336" s="240">
        <v>19065.14</v>
      </c>
      <c r="O336" s="242">
        <v>26</v>
      </c>
      <c r="P336" s="240">
        <v>5365.1</v>
      </c>
      <c r="Q336" s="241">
        <v>70</v>
      </c>
      <c r="R336" s="238">
        <v>0</v>
      </c>
      <c r="S336" s="239">
        <v>0</v>
      </c>
      <c r="T336" s="240">
        <v>2033.84</v>
      </c>
      <c r="U336" s="241">
        <v>6</v>
      </c>
      <c r="V336" s="240">
        <v>0</v>
      </c>
      <c r="W336" s="242">
        <v>0</v>
      </c>
      <c r="X336" s="243">
        <v>124877.23</v>
      </c>
      <c r="Y336" s="241">
        <v>660</v>
      </c>
      <c r="Z336" s="238">
        <v>0</v>
      </c>
      <c r="AA336" s="239">
        <v>0</v>
      </c>
      <c r="AB336" s="238">
        <v>0</v>
      </c>
      <c r="AC336" s="239">
        <v>0</v>
      </c>
      <c r="AD336" s="243">
        <v>105412.22</v>
      </c>
      <c r="AE336" s="244">
        <v>666</v>
      </c>
      <c r="AF336" s="240">
        <v>0</v>
      </c>
      <c r="AG336" s="242">
        <v>0</v>
      </c>
      <c r="AH336" s="243">
        <v>589254.09</v>
      </c>
      <c r="AI336" s="244">
        <v>2843</v>
      </c>
      <c r="AJ336" s="243">
        <v>330</v>
      </c>
      <c r="AK336" s="244">
        <v>1</v>
      </c>
      <c r="AL336" s="243">
        <v>236419.1</v>
      </c>
      <c r="AM336" s="244">
        <v>992</v>
      </c>
      <c r="AN336" s="245">
        <v>100742.29</v>
      </c>
      <c r="AO336" s="244">
        <v>415</v>
      </c>
      <c r="AP336" s="246">
        <v>0</v>
      </c>
      <c r="AQ336" s="247">
        <v>0</v>
      </c>
      <c r="AR336" s="240">
        <v>255.82</v>
      </c>
      <c r="AS336" s="241">
        <v>6</v>
      </c>
      <c r="AT336" s="238">
        <v>390</v>
      </c>
      <c r="AU336" s="239">
        <v>2</v>
      </c>
      <c r="AV336" t="s">
        <v>52</v>
      </c>
      <c r="AW336" s="270"/>
      <c r="AX336" s="270"/>
      <c r="AY336" s="270"/>
      <c r="AZ336" s="270"/>
      <c r="BA336" s="270"/>
      <c r="BB336" s="270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</row>
    <row r="337" spans="1:92">
      <c r="A337" s="2" t="s">
        <v>424</v>
      </c>
      <c r="B337" s="238">
        <v>4177.0306666666675</v>
      </c>
      <c r="C337" s="239">
        <v>0</v>
      </c>
      <c r="D337" s="240">
        <v>14241.56</v>
      </c>
      <c r="E337" s="241">
        <v>54</v>
      </c>
      <c r="F337" s="240">
        <v>11899.99</v>
      </c>
      <c r="G337" s="242">
        <v>19</v>
      </c>
      <c r="H337" s="243">
        <v>92968.73</v>
      </c>
      <c r="I337" s="244">
        <v>828</v>
      </c>
      <c r="J337" s="243">
        <v>478237.35</v>
      </c>
      <c r="K337" s="244">
        <v>1148</v>
      </c>
      <c r="L337" s="243">
        <v>144125.32</v>
      </c>
      <c r="M337" s="241">
        <v>745</v>
      </c>
      <c r="N337" s="240">
        <v>34371.21</v>
      </c>
      <c r="O337" s="242">
        <v>41</v>
      </c>
      <c r="P337" s="240">
        <v>0</v>
      </c>
      <c r="Q337" s="241">
        <v>0</v>
      </c>
      <c r="R337" s="238">
        <v>0</v>
      </c>
      <c r="S337" s="239">
        <v>0</v>
      </c>
      <c r="T337" s="240">
        <v>4687.12</v>
      </c>
      <c r="U337" s="241">
        <v>18</v>
      </c>
      <c r="V337" s="240">
        <v>8212.64</v>
      </c>
      <c r="W337" s="242">
        <v>10</v>
      </c>
      <c r="X337" s="243">
        <v>117069.32</v>
      </c>
      <c r="Y337" s="241">
        <v>614</v>
      </c>
      <c r="Z337" s="238">
        <v>0</v>
      </c>
      <c r="AA337" s="239">
        <v>0</v>
      </c>
      <c r="AB337" s="238">
        <v>0</v>
      </c>
      <c r="AC337" s="239">
        <v>0</v>
      </c>
      <c r="AD337" s="243">
        <v>63048.97</v>
      </c>
      <c r="AE337" s="244">
        <v>368</v>
      </c>
      <c r="AF337" s="240">
        <v>1000</v>
      </c>
      <c r="AG337" s="242">
        <v>2</v>
      </c>
      <c r="AH337" s="243">
        <v>384408.55</v>
      </c>
      <c r="AI337" s="244">
        <v>1770</v>
      </c>
      <c r="AJ337" s="243">
        <v>2309.96</v>
      </c>
      <c r="AK337" s="244">
        <v>9</v>
      </c>
      <c r="AL337" s="243">
        <v>201366.55</v>
      </c>
      <c r="AM337" s="244">
        <v>792</v>
      </c>
      <c r="AN337" s="245">
        <v>123000.96000000001</v>
      </c>
      <c r="AO337" s="244">
        <v>688</v>
      </c>
      <c r="AP337" s="246">
        <v>0</v>
      </c>
      <c r="AQ337" s="247">
        <v>0</v>
      </c>
      <c r="AR337" s="240">
        <v>158.26</v>
      </c>
      <c r="AS337" s="241">
        <v>4</v>
      </c>
      <c r="AT337" s="238">
        <v>0</v>
      </c>
      <c r="AU337" s="239">
        <v>0</v>
      </c>
      <c r="AV337" t="s">
        <v>52</v>
      </c>
      <c r="AW337" s="270"/>
      <c r="AX337" s="270"/>
      <c r="AY337" s="270"/>
      <c r="AZ337" s="270"/>
      <c r="BA337" s="270"/>
      <c r="BB337" s="270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</row>
    <row r="338" spans="1:92">
      <c r="A338" s="2" t="s">
        <v>168</v>
      </c>
      <c r="B338" s="238">
        <v>1235.9463333333333</v>
      </c>
      <c r="C338" s="239">
        <v>0</v>
      </c>
      <c r="D338" s="240">
        <v>14308.95</v>
      </c>
      <c r="E338" s="241">
        <v>60</v>
      </c>
      <c r="F338" s="240">
        <v>37812.949999999997</v>
      </c>
      <c r="G338" s="242">
        <v>44</v>
      </c>
      <c r="H338" s="243">
        <v>77115.67</v>
      </c>
      <c r="I338" s="244">
        <v>553</v>
      </c>
      <c r="J338" s="243">
        <v>266733.02</v>
      </c>
      <c r="K338" s="244">
        <v>607</v>
      </c>
      <c r="L338" s="243">
        <v>123296.39</v>
      </c>
      <c r="M338" s="241">
        <v>605</v>
      </c>
      <c r="N338" s="240">
        <v>21790.37</v>
      </c>
      <c r="O338" s="242">
        <v>27</v>
      </c>
      <c r="P338" s="240">
        <v>16374.03</v>
      </c>
      <c r="Q338" s="241">
        <v>74</v>
      </c>
      <c r="R338" s="238">
        <v>0</v>
      </c>
      <c r="S338" s="239">
        <v>0</v>
      </c>
      <c r="T338" s="240">
        <v>25687.98</v>
      </c>
      <c r="U338" s="241">
        <v>123</v>
      </c>
      <c r="V338" s="240">
        <v>17329.21</v>
      </c>
      <c r="W338" s="242">
        <v>25</v>
      </c>
      <c r="X338" s="243">
        <v>106813.41</v>
      </c>
      <c r="Y338" s="241">
        <v>453</v>
      </c>
      <c r="Z338" s="238">
        <v>0</v>
      </c>
      <c r="AA338" s="239">
        <v>0</v>
      </c>
      <c r="AB338" s="238">
        <v>0</v>
      </c>
      <c r="AC338" s="239">
        <v>0</v>
      </c>
      <c r="AD338" s="243">
        <v>78564.149999999994</v>
      </c>
      <c r="AE338" s="244">
        <v>411</v>
      </c>
      <c r="AF338" s="240">
        <v>1478.13</v>
      </c>
      <c r="AG338" s="242">
        <v>3</v>
      </c>
      <c r="AH338" s="243">
        <v>494611.47</v>
      </c>
      <c r="AI338" s="244">
        <v>1460</v>
      </c>
      <c r="AJ338" s="243">
        <v>19541.07</v>
      </c>
      <c r="AK338" s="244">
        <v>66</v>
      </c>
      <c r="AL338" s="243">
        <v>166632.65</v>
      </c>
      <c r="AM338" s="244">
        <v>555</v>
      </c>
      <c r="AN338" s="245">
        <v>17537.32</v>
      </c>
      <c r="AO338" s="244">
        <v>114</v>
      </c>
      <c r="AP338" s="246">
        <v>0</v>
      </c>
      <c r="AQ338" s="247">
        <v>0</v>
      </c>
      <c r="AR338" s="240">
        <v>6287.03</v>
      </c>
      <c r="AS338" s="241">
        <v>56</v>
      </c>
      <c r="AT338" s="238">
        <v>0</v>
      </c>
      <c r="AU338" s="239">
        <v>0</v>
      </c>
      <c r="AV338" t="s">
        <v>195</v>
      </c>
      <c r="AW338" s="270"/>
      <c r="AX338" s="270"/>
      <c r="AY338" s="270"/>
      <c r="AZ338" s="270"/>
      <c r="BA338" s="270"/>
      <c r="BB338" s="270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</row>
    <row r="339" spans="1:92">
      <c r="A339" s="2" t="s">
        <v>453</v>
      </c>
      <c r="B339" s="238">
        <v>2019.905</v>
      </c>
      <c r="C339" s="239">
        <v>0</v>
      </c>
      <c r="D339" s="240">
        <v>45270.62</v>
      </c>
      <c r="E339" s="241">
        <v>132</v>
      </c>
      <c r="F339" s="240">
        <v>24469.55</v>
      </c>
      <c r="G339" s="242">
        <v>35</v>
      </c>
      <c r="H339" s="243">
        <v>156980.51</v>
      </c>
      <c r="I339" s="244">
        <v>917</v>
      </c>
      <c r="J339" s="243">
        <v>900750</v>
      </c>
      <c r="K339" s="244">
        <v>1741</v>
      </c>
      <c r="L339" s="243">
        <v>335731.91</v>
      </c>
      <c r="M339" s="241">
        <v>1442</v>
      </c>
      <c r="N339" s="240">
        <v>20787.099999999999</v>
      </c>
      <c r="O339" s="242">
        <v>24</v>
      </c>
      <c r="P339" s="240">
        <v>27247.46</v>
      </c>
      <c r="Q339" s="241">
        <v>182</v>
      </c>
      <c r="R339" s="238">
        <v>0</v>
      </c>
      <c r="S339" s="239">
        <v>0</v>
      </c>
      <c r="T339" s="240">
        <v>90645.119999999995</v>
      </c>
      <c r="U339" s="241">
        <v>372</v>
      </c>
      <c r="V339" s="240">
        <v>14676.7</v>
      </c>
      <c r="W339" s="242">
        <v>18</v>
      </c>
      <c r="X339" s="243">
        <v>299540.05</v>
      </c>
      <c r="Y339" s="241">
        <v>1277</v>
      </c>
      <c r="Z339" s="238">
        <v>0</v>
      </c>
      <c r="AA339" s="239">
        <v>0</v>
      </c>
      <c r="AB339" s="238">
        <v>0</v>
      </c>
      <c r="AC339" s="239">
        <v>0</v>
      </c>
      <c r="AD339" s="243">
        <v>215231.49</v>
      </c>
      <c r="AE339" s="244">
        <v>1075</v>
      </c>
      <c r="AF339" s="240">
        <v>4082.78</v>
      </c>
      <c r="AG339" s="242">
        <v>6</v>
      </c>
      <c r="AH339" s="243">
        <v>756530.3</v>
      </c>
      <c r="AI339" s="244">
        <v>2719</v>
      </c>
      <c r="AJ339" s="243">
        <v>11516.85</v>
      </c>
      <c r="AK339" s="244">
        <v>14</v>
      </c>
      <c r="AL339" s="243">
        <v>370825.95</v>
      </c>
      <c r="AM339" s="244">
        <v>1279</v>
      </c>
      <c r="AN339" s="245">
        <v>49080.3</v>
      </c>
      <c r="AO339" s="244">
        <v>202</v>
      </c>
      <c r="AP339" s="246">
        <v>0</v>
      </c>
      <c r="AQ339" s="247">
        <v>0</v>
      </c>
      <c r="AR339" s="240">
        <v>4716.5200000000004</v>
      </c>
      <c r="AS339" s="241">
        <v>48</v>
      </c>
      <c r="AT339" s="238">
        <v>0</v>
      </c>
      <c r="AU339" s="239">
        <v>0</v>
      </c>
      <c r="AV339" t="s">
        <v>195</v>
      </c>
      <c r="AW339" s="270"/>
      <c r="AX339" s="270"/>
      <c r="AY339" s="270"/>
      <c r="AZ339" s="270"/>
      <c r="BA339" s="270"/>
      <c r="BB339" s="270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</row>
    <row r="340" spans="1:92">
      <c r="A340" s="2" t="s">
        <v>458</v>
      </c>
      <c r="B340" s="238">
        <v>3972.4496666666669</v>
      </c>
      <c r="C340" s="239">
        <v>0</v>
      </c>
      <c r="D340" s="240">
        <v>63267.77</v>
      </c>
      <c r="E340" s="241">
        <v>203</v>
      </c>
      <c r="F340" s="240">
        <v>37228.44</v>
      </c>
      <c r="G340" s="242">
        <v>58</v>
      </c>
      <c r="H340" s="243">
        <v>182089.32</v>
      </c>
      <c r="I340" s="244">
        <v>1132</v>
      </c>
      <c r="J340" s="243">
        <v>841295.41</v>
      </c>
      <c r="K340" s="244">
        <v>1802</v>
      </c>
      <c r="L340" s="243">
        <v>369793.65</v>
      </c>
      <c r="M340" s="241">
        <v>1381</v>
      </c>
      <c r="N340" s="240">
        <v>39000.15</v>
      </c>
      <c r="O340" s="242">
        <v>38</v>
      </c>
      <c r="P340" s="240">
        <v>50397.43</v>
      </c>
      <c r="Q340" s="241">
        <v>257</v>
      </c>
      <c r="R340" s="238">
        <v>0</v>
      </c>
      <c r="S340" s="239">
        <v>0</v>
      </c>
      <c r="T340" s="240">
        <v>116225.48</v>
      </c>
      <c r="U340" s="241">
        <v>516</v>
      </c>
      <c r="V340" s="240">
        <v>27433.68</v>
      </c>
      <c r="W340" s="242">
        <v>32</v>
      </c>
      <c r="X340" s="243">
        <v>310976.15000000002</v>
      </c>
      <c r="Y340" s="241">
        <v>1406</v>
      </c>
      <c r="Z340" s="238">
        <v>0</v>
      </c>
      <c r="AA340" s="239">
        <v>0</v>
      </c>
      <c r="AB340" s="238">
        <v>0</v>
      </c>
      <c r="AC340" s="239">
        <v>0</v>
      </c>
      <c r="AD340" s="243">
        <v>240865.3</v>
      </c>
      <c r="AE340" s="244">
        <v>1285</v>
      </c>
      <c r="AF340" s="240">
        <v>21290.6</v>
      </c>
      <c r="AG340" s="242">
        <v>39</v>
      </c>
      <c r="AH340" s="243">
        <v>1090530.8500000001</v>
      </c>
      <c r="AI340" s="244">
        <v>3231</v>
      </c>
      <c r="AJ340" s="243">
        <v>0</v>
      </c>
      <c r="AK340" s="244">
        <v>0</v>
      </c>
      <c r="AL340" s="243">
        <v>527709.18999999994</v>
      </c>
      <c r="AM340" s="244">
        <v>1743</v>
      </c>
      <c r="AN340" s="245">
        <v>119173.49</v>
      </c>
      <c r="AO340" s="244">
        <v>262</v>
      </c>
      <c r="AP340" s="246">
        <v>0</v>
      </c>
      <c r="AQ340" s="247">
        <v>0</v>
      </c>
      <c r="AR340" s="240">
        <v>26658.2</v>
      </c>
      <c r="AS340" s="241">
        <v>201</v>
      </c>
      <c r="AT340" s="238">
        <v>1008.8</v>
      </c>
      <c r="AU340" s="239">
        <v>4</v>
      </c>
      <c r="AV340" t="s">
        <v>195</v>
      </c>
      <c r="AW340" s="270"/>
      <c r="AX340" s="270"/>
      <c r="AY340" s="270"/>
      <c r="AZ340" s="270"/>
      <c r="BA340" s="270"/>
      <c r="BB340" s="27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</row>
    <row r="341" spans="1:92">
      <c r="A341" s="2" t="s">
        <v>483</v>
      </c>
      <c r="B341" s="238">
        <v>2888.4963333333335</v>
      </c>
      <c r="C341" s="239">
        <v>0</v>
      </c>
      <c r="D341" s="240">
        <v>39922.839999999997</v>
      </c>
      <c r="E341" s="241">
        <v>134</v>
      </c>
      <c r="F341" s="240">
        <v>33948.14</v>
      </c>
      <c r="G341" s="242">
        <v>55</v>
      </c>
      <c r="H341" s="243">
        <v>126012.07</v>
      </c>
      <c r="I341" s="244">
        <v>1074</v>
      </c>
      <c r="J341" s="243">
        <v>752662.85</v>
      </c>
      <c r="K341" s="244">
        <v>1631</v>
      </c>
      <c r="L341" s="243">
        <v>260554.89</v>
      </c>
      <c r="M341" s="241">
        <v>1120</v>
      </c>
      <c r="N341" s="240">
        <v>34767.47</v>
      </c>
      <c r="O341" s="242">
        <v>78</v>
      </c>
      <c r="P341" s="240">
        <v>16320.82</v>
      </c>
      <c r="Q341" s="241">
        <v>128</v>
      </c>
      <c r="R341" s="238">
        <v>0</v>
      </c>
      <c r="S341" s="239">
        <v>0</v>
      </c>
      <c r="T341" s="240">
        <v>42804.09</v>
      </c>
      <c r="U341" s="241">
        <v>243</v>
      </c>
      <c r="V341" s="240">
        <v>7470.47</v>
      </c>
      <c r="W341" s="242">
        <v>10</v>
      </c>
      <c r="X341" s="243">
        <v>246777.18</v>
      </c>
      <c r="Y341" s="241">
        <v>1165</v>
      </c>
      <c r="Z341" s="238">
        <v>0</v>
      </c>
      <c r="AA341" s="239">
        <v>0</v>
      </c>
      <c r="AB341" s="238">
        <v>0</v>
      </c>
      <c r="AC341" s="239">
        <v>0</v>
      </c>
      <c r="AD341" s="243">
        <v>157957.82999999999</v>
      </c>
      <c r="AE341" s="244">
        <v>957</v>
      </c>
      <c r="AF341" s="240">
        <v>11782.61</v>
      </c>
      <c r="AG341" s="242">
        <v>16</v>
      </c>
      <c r="AH341" s="243">
        <v>754311.68000000005</v>
      </c>
      <c r="AI341" s="244">
        <v>3123</v>
      </c>
      <c r="AJ341" s="243">
        <v>2227.5100000000002</v>
      </c>
      <c r="AK341" s="244">
        <v>12</v>
      </c>
      <c r="AL341" s="243">
        <v>420326.87</v>
      </c>
      <c r="AM341" s="244">
        <v>1555</v>
      </c>
      <c r="AN341" s="245">
        <v>84427.38</v>
      </c>
      <c r="AO341" s="244">
        <v>453</v>
      </c>
      <c r="AP341" s="246">
        <v>0</v>
      </c>
      <c r="AQ341" s="247">
        <v>0</v>
      </c>
      <c r="AR341" s="240">
        <v>7602.72</v>
      </c>
      <c r="AS341" s="241">
        <v>76</v>
      </c>
      <c r="AT341" s="238">
        <v>0</v>
      </c>
      <c r="AU341" s="239">
        <v>0</v>
      </c>
      <c r="AV341" t="s">
        <v>52</v>
      </c>
      <c r="AW341" s="270"/>
      <c r="AX341" s="270"/>
      <c r="AY341" s="270"/>
      <c r="AZ341" s="270"/>
      <c r="BA341" s="270"/>
      <c r="BB341" s="270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</row>
    <row r="342" spans="1:92">
      <c r="A342" s="2" t="s">
        <v>577</v>
      </c>
      <c r="B342" s="238">
        <v>48</v>
      </c>
      <c r="C342" s="239">
        <v>0</v>
      </c>
      <c r="D342" s="240">
        <v>24409.51</v>
      </c>
      <c r="E342" s="241">
        <v>119</v>
      </c>
      <c r="F342" s="240">
        <v>43019.73</v>
      </c>
      <c r="G342" s="242">
        <v>70</v>
      </c>
      <c r="H342" s="243">
        <v>80702.22</v>
      </c>
      <c r="I342" s="244">
        <v>600</v>
      </c>
      <c r="J342" s="243">
        <v>707629.94</v>
      </c>
      <c r="K342" s="244">
        <v>1426</v>
      </c>
      <c r="L342" s="243">
        <v>110833.03</v>
      </c>
      <c r="M342" s="241">
        <v>433</v>
      </c>
      <c r="N342" s="240">
        <v>17756.560000000001</v>
      </c>
      <c r="O342" s="242">
        <v>19</v>
      </c>
      <c r="P342" s="240">
        <v>4174.3100000000004</v>
      </c>
      <c r="Q342" s="241">
        <v>27</v>
      </c>
      <c r="R342" s="238">
        <v>0</v>
      </c>
      <c r="S342" s="239">
        <v>0</v>
      </c>
      <c r="T342" s="240">
        <v>17124.55</v>
      </c>
      <c r="U342" s="241">
        <v>94</v>
      </c>
      <c r="V342" s="240">
        <v>16522.41</v>
      </c>
      <c r="W342" s="242">
        <v>23</v>
      </c>
      <c r="X342" s="243">
        <v>187255.21</v>
      </c>
      <c r="Y342" s="241">
        <v>989</v>
      </c>
      <c r="Z342" s="238">
        <v>0</v>
      </c>
      <c r="AA342" s="239">
        <v>0</v>
      </c>
      <c r="AB342" s="238">
        <v>0</v>
      </c>
      <c r="AC342" s="239">
        <v>0</v>
      </c>
      <c r="AD342" s="243">
        <v>106533.32</v>
      </c>
      <c r="AE342" s="244">
        <v>737</v>
      </c>
      <c r="AF342" s="240">
        <v>427.91</v>
      </c>
      <c r="AG342" s="242">
        <v>1</v>
      </c>
      <c r="AH342" s="243">
        <v>441871.63</v>
      </c>
      <c r="AI342" s="244">
        <v>1857</v>
      </c>
      <c r="AJ342" s="243">
        <v>0</v>
      </c>
      <c r="AK342" s="244">
        <v>0</v>
      </c>
      <c r="AL342" s="243">
        <v>302402.59000000003</v>
      </c>
      <c r="AM342" s="244">
        <v>1162</v>
      </c>
      <c r="AN342" s="245">
        <v>1440</v>
      </c>
      <c r="AO342" s="244">
        <v>9</v>
      </c>
      <c r="AP342" s="246">
        <v>0</v>
      </c>
      <c r="AQ342" s="247">
        <v>0</v>
      </c>
      <c r="AR342" s="240">
        <v>86.09</v>
      </c>
      <c r="AS342" s="241">
        <v>1</v>
      </c>
      <c r="AT342" s="238">
        <v>0</v>
      </c>
      <c r="AU342" s="239">
        <v>0</v>
      </c>
      <c r="AV342" t="s">
        <v>52</v>
      </c>
      <c r="AW342" s="270"/>
      <c r="AX342" s="270"/>
      <c r="AY342" s="270"/>
      <c r="AZ342" s="270"/>
      <c r="BA342" s="270"/>
      <c r="BB342" s="270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</row>
    <row r="343" spans="1:92">
      <c r="A343" s="2" t="s">
        <v>446</v>
      </c>
      <c r="B343" s="238">
        <v>530.88866666666661</v>
      </c>
      <c r="C343" s="239">
        <v>0</v>
      </c>
      <c r="D343" s="240">
        <v>24431.72</v>
      </c>
      <c r="E343" s="241">
        <v>101</v>
      </c>
      <c r="F343" s="240">
        <v>16499.97</v>
      </c>
      <c r="G343" s="242">
        <v>27</v>
      </c>
      <c r="H343" s="243">
        <v>92720.15</v>
      </c>
      <c r="I343" s="244">
        <v>767</v>
      </c>
      <c r="J343" s="243">
        <v>496312.75</v>
      </c>
      <c r="K343" s="244">
        <v>956</v>
      </c>
      <c r="L343" s="243">
        <v>122959.78</v>
      </c>
      <c r="M343" s="241">
        <v>660</v>
      </c>
      <c r="N343" s="240">
        <v>12133.88</v>
      </c>
      <c r="O343" s="242">
        <v>13</v>
      </c>
      <c r="P343" s="240">
        <v>4845.22</v>
      </c>
      <c r="Q343" s="241">
        <v>48</v>
      </c>
      <c r="R343" s="238">
        <v>0</v>
      </c>
      <c r="S343" s="239">
        <v>0</v>
      </c>
      <c r="T343" s="240">
        <v>460.87</v>
      </c>
      <c r="U343" s="241">
        <v>4</v>
      </c>
      <c r="V343" s="240">
        <v>7902.78</v>
      </c>
      <c r="W343" s="242">
        <v>12</v>
      </c>
      <c r="X343" s="243">
        <v>138941.95000000001</v>
      </c>
      <c r="Y343" s="241">
        <v>640</v>
      </c>
      <c r="Z343" s="238">
        <v>0</v>
      </c>
      <c r="AA343" s="239">
        <v>0</v>
      </c>
      <c r="AB343" s="238">
        <v>20</v>
      </c>
      <c r="AC343" s="239">
        <v>1</v>
      </c>
      <c r="AD343" s="243">
        <v>110257.92</v>
      </c>
      <c r="AE343" s="244">
        <v>587</v>
      </c>
      <c r="AF343" s="240">
        <v>1464.18</v>
      </c>
      <c r="AG343" s="242">
        <v>3</v>
      </c>
      <c r="AH343" s="243">
        <v>392535.03999999998</v>
      </c>
      <c r="AI343" s="244">
        <v>1802</v>
      </c>
      <c r="AJ343" s="243">
        <v>460.18</v>
      </c>
      <c r="AK343" s="244">
        <v>6</v>
      </c>
      <c r="AL343" s="243">
        <v>239614.4</v>
      </c>
      <c r="AM343" s="244">
        <v>879</v>
      </c>
      <c r="AN343" s="245">
        <v>15466.48</v>
      </c>
      <c r="AO343" s="244">
        <v>89</v>
      </c>
      <c r="AP343" s="246">
        <v>0</v>
      </c>
      <c r="AQ343" s="247">
        <v>0</v>
      </c>
      <c r="AR343" s="240">
        <v>2366.4699999999998</v>
      </c>
      <c r="AS343" s="241">
        <v>28</v>
      </c>
      <c r="AT343" s="238">
        <v>65.45</v>
      </c>
      <c r="AU343" s="239">
        <v>2</v>
      </c>
      <c r="AV343" t="s">
        <v>107</v>
      </c>
      <c r="AW343" s="270"/>
      <c r="AX343" s="270"/>
      <c r="AY343" s="270"/>
      <c r="AZ343" s="270"/>
      <c r="BA343" s="270"/>
      <c r="BB343" s="270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</row>
    <row r="344" spans="1:92">
      <c r="A344" s="2" t="s">
        <v>259</v>
      </c>
      <c r="B344" s="238">
        <v>0</v>
      </c>
      <c r="C344" s="239">
        <v>0</v>
      </c>
      <c r="D344" s="240">
        <v>10265.19</v>
      </c>
      <c r="E344" s="241">
        <v>56</v>
      </c>
      <c r="F344" s="240">
        <v>5904.33</v>
      </c>
      <c r="G344" s="242">
        <v>13</v>
      </c>
      <c r="H344" s="243">
        <v>57400.35</v>
      </c>
      <c r="I344" s="244">
        <v>485</v>
      </c>
      <c r="J344" s="243">
        <v>199543.09</v>
      </c>
      <c r="K344" s="244">
        <v>485</v>
      </c>
      <c r="L344" s="243">
        <v>66771.45</v>
      </c>
      <c r="M344" s="241">
        <v>301</v>
      </c>
      <c r="N344" s="240">
        <v>10367.799999999999</v>
      </c>
      <c r="O344" s="242">
        <v>16</v>
      </c>
      <c r="P344" s="240">
        <v>8359.36</v>
      </c>
      <c r="Q344" s="241">
        <v>79</v>
      </c>
      <c r="R344" s="238">
        <v>0</v>
      </c>
      <c r="S344" s="239">
        <v>0</v>
      </c>
      <c r="T344" s="240">
        <v>10484.379999999999</v>
      </c>
      <c r="U344" s="241">
        <v>73</v>
      </c>
      <c r="V344" s="240">
        <v>0</v>
      </c>
      <c r="W344" s="242">
        <v>0</v>
      </c>
      <c r="X344" s="243">
        <v>60845.25</v>
      </c>
      <c r="Y344" s="241">
        <v>379</v>
      </c>
      <c r="Z344" s="238">
        <v>0</v>
      </c>
      <c r="AA344" s="239">
        <v>0</v>
      </c>
      <c r="AB344" s="238">
        <v>0</v>
      </c>
      <c r="AC344" s="239">
        <v>0</v>
      </c>
      <c r="AD344" s="243">
        <v>77654.34</v>
      </c>
      <c r="AE344" s="244">
        <v>428</v>
      </c>
      <c r="AF344" s="240">
        <v>1133.95</v>
      </c>
      <c r="AG344" s="242">
        <v>2</v>
      </c>
      <c r="AH344" s="243">
        <v>316837.73</v>
      </c>
      <c r="AI344" s="244">
        <v>1706</v>
      </c>
      <c r="AJ344" s="243">
        <v>0</v>
      </c>
      <c r="AK344" s="244">
        <v>0</v>
      </c>
      <c r="AL344" s="243">
        <v>142999.1</v>
      </c>
      <c r="AM344" s="244">
        <v>539</v>
      </c>
      <c r="AN344" s="245">
        <v>0</v>
      </c>
      <c r="AO344" s="244">
        <v>0</v>
      </c>
      <c r="AP344" s="246">
        <v>0</v>
      </c>
      <c r="AQ344" s="247">
        <v>0</v>
      </c>
      <c r="AR344" s="240">
        <v>2291.34</v>
      </c>
      <c r="AS344" s="241">
        <v>30</v>
      </c>
      <c r="AT344" s="238">
        <v>0</v>
      </c>
      <c r="AU344" s="239">
        <v>0</v>
      </c>
      <c r="AV344" t="s">
        <v>189</v>
      </c>
      <c r="AW344" s="270"/>
      <c r="AX344" s="270"/>
      <c r="AY344" s="270"/>
      <c r="AZ344" s="270"/>
      <c r="BA344" s="270"/>
      <c r="BB344" s="270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</row>
    <row r="345" spans="1:92">
      <c r="A345" s="2" t="s">
        <v>485</v>
      </c>
      <c r="B345" s="238">
        <v>4454.7216666666664</v>
      </c>
      <c r="C345" s="239">
        <v>0</v>
      </c>
      <c r="D345" s="240">
        <v>15826.07</v>
      </c>
      <c r="E345" s="241">
        <v>48</v>
      </c>
      <c r="F345" s="240">
        <v>18552.12</v>
      </c>
      <c r="G345" s="242">
        <v>32</v>
      </c>
      <c r="H345" s="243">
        <v>57186.41</v>
      </c>
      <c r="I345" s="244">
        <v>535</v>
      </c>
      <c r="J345" s="243">
        <v>587085.23</v>
      </c>
      <c r="K345" s="244">
        <v>804</v>
      </c>
      <c r="L345" s="243">
        <v>54365.919999999998</v>
      </c>
      <c r="M345" s="241">
        <v>401</v>
      </c>
      <c r="N345" s="240">
        <v>14088.6</v>
      </c>
      <c r="O345" s="242">
        <v>44</v>
      </c>
      <c r="P345" s="240">
        <v>23931.51</v>
      </c>
      <c r="Q345" s="241">
        <v>152</v>
      </c>
      <c r="R345" s="238">
        <v>0</v>
      </c>
      <c r="S345" s="239">
        <v>0</v>
      </c>
      <c r="T345" s="240">
        <v>51581.66</v>
      </c>
      <c r="U345" s="241">
        <v>235</v>
      </c>
      <c r="V345" s="240">
        <v>8416.23</v>
      </c>
      <c r="W345" s="242">
        <v>15</v>
      </c>
      <c r="X345" s="243">
        <v>111072.65</v>
      </c>
      <c r="Y345" s="241">
        <v>510</v>
      </c>
      <c r="Z345" s="238">
        <v>0</v>
      </c>
      <c r="AA345" s="239">
        <v>0</v>
      </c>
      <c r="AB345" s="238">
        <v>0</v>
      </c>
      <c r="AC345" s="239">
        <v>0</v>
      </c>
      <c r="AD345" s="243">
        <v>57869.25</v>
      </c>
      <c r="AE345" s="244">
        <v>409</v>
      </c>
      <c r="AF345" s="240">
        <v>7324.85</v>
      </c>
      <c r="AG345" s="242">
        <v>16</v>
      </c>
      <c r="AH345" s="243">
        <v>250059.96</v>
      </c>
      <c r="AI345" s="244">
        <v>1330</v>
      </c>
      <c r="AJ345" s="243">
        <v>1418.4</v>
      </c>
      <c r="AK345" s="244">
        <v>10</v>
      </c>
      <c r="AL345" s="243">
        <v>157562.35</v>
      </c>
      <c r="AM345" s="244">
        <v>613</v>
      </c>
      <c r="AN345" s="245">
        <v>132223.25</v>
      </c>
      <c r="AO345" s="244">
        <v>212</v>
      </c>
      <c r="AP345" s="246">
        <v>0</v>
      </c>
      <c r="AQ345" s="247">
        <v>0</v>
      </c>
      <c r="AR345" s="240">
        <v>17428.09</v>
      </c>
      <c r="AS345" s="241">
        <v>115</v>
      </c>
      <c r="AT345" s="238">
        <v>293.91000000000003</v>
      </c>
      <c r="AU345" s="239">
        <v>2</v>
      </c>
      <c r="AV345" t="s">
        <v>52</v>
      </c>
      <c r="AW345" s="270"/>
      <c r="AX345" s="270"/>
      <c r="AY345" s="270"/>
      <c r="AZ345" s="270"/>
      <c r="BA345" s="270"/>
      <c r="BB345" s="270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</row>
    <row r="346" spans="1:92">
      <c r="A346" s="2" t="s">
        <v>322</v>
      </c>
      <c r="B346" s="238">
        <v>6829.2093333333332</v>
      </c>
      <c r="C346" s="239">
        <v>0</v>
      </c>
      <c r="D346" s="240">
        <v>60022.77</v>
      </c>
      <c r="E346" s="241">
        <v>209</v>
      </c>
      <c r="F346" s="240">
        <v>27644.240000000002</v>
      </c>
      <c r="G346" s="242">
        <v>44</v>
      </c>
      <c r="H346" s="243">
        <v>137709.75</v>
      </c>
      <c r="I346" s="244">
        <v>1246</v>
      </c>
      <c r="J346" s="243">
        <v>388268.77</v>
      </c>
      <c r="K346" s="244">
        <v>899</v>
      </c>
      <c r="L346" s="243">
        <v>115550.85</v>
      </c>
      <c r="M346" s="241">
        <v>802</v>
      </c>
      <c r="N346" s="240">
        <v>5410.42</v>
      </c>
      <c r="O346" s="242">
        <v>12</v>
      </c>
      <c r="P346" s="240">
        <v>32878.76</v>
      </c>
      <c r="Q346" s="241">
        <v>233</v>
      </c>
      <c r="R346" s="238">
        <v>0</v>
      </c>
      <c r="S346" s="239">
        <v>0</v>
      </c>
      <c r="T346" s="240">
        <v>43534.8</v>
      </c>
      <c r="U346" s="241">
        <v>210</v>
      </c>
      <c r="V346" s="240">
        <v>16747.86</v>
      </c>
      <c r="W346" s="242">
        <v>21</v>
      </c>
      <c r="X346" s="243">
        <v>204071.49</v>
      </c>
      <c r="Y346" s="241">
        <v>1029</v>
      </c>
      <c r="Z346" s="238">
        <v>0</v>
      </c>
      <c r="AA346" s="239">
        <v>0</v>
      </c>
      <c r="AB346" s="238">
        <v>0</v>
      </c>
      <c r="AC346" s="239">
        <v>0</v>
      </c>
      <c r="AD346" s="243">
        <v>103754.04</v>
      </c>
      <c r="AE346" s="244">
        <v>635</v>
      </c>
      <c r="AF346" s="240">
        <v>655.22</v>
      </c>
      <c r="AG346" s="242">
        <v>3</v>
      </c>
      <c r="AH346" s="243">
        <v>625004.02</v>
      </c>
      <c r="AI346" s="244">
        <v>2729</v>
      </c>
      <c r="AJ346" s="243">
        <v>1022.95</v>
      </c>
      <c r="AK346" s="244">
        <v>8</v>
      </c>
      <c r="AL346" s="243">
        <v>403160.98</v>
      </c>
      <c r="AM346" s="244">
        <v>1466</v>
      </c>
      <c r="AN346" s="245">
        <v>203853.33</v>
      </c>
      <c r="AO346" s="244">
        <v>299</v>
      </c>
      <c r="AP346" s="246">
        <v>0</v>
      </c>
      <c r="AQ346" s="247">
        <v>0</v>
      </c>
      <c r="AR346" s="240">
        <v>20957.57</v>
      </c>
      <c r="AS346" s="241">
        <v>174</v>
      </c>
      <c r="AT346" s="238">
        <v>520</v>
      </c>
      <c r="AU346" s="239">
        <v>1</v>
      </c>
      <c r="AV346" t="s">
        <v>389</v>
      </c>
      <c r="AW346" s="270"/>
      <c r="AX346" s="270"/>
      <c r="AY346" s="270"/>
      <c r="AZ346" s="270"/>
      <c r="BA346" s="270"/>
      <c r="BB346" s="270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</row>
    <row r="347" spans="1:92">
      <c r="A347" s="2" t="s">
        <v>593</v>
      </c>
      <c r="B347" s="238">
        <v>2924.9643333333329</v>
      </c>
      <c r="C347" s="239">
        <v>0</v>
      </c>
      <c r="D347" s="240">
        <v>19912.330000000002</v>
      </c>
      <c r="E347" s="241">
        <v>86</v>
      </c>
      <c r="F347" s="240">
        <v>35370.82</v>
      </c>
      <c r="G347" s="242">
        <v>56</v>
      </c>
      <c r="H347" s="243">
        <v>88827.46</v>
      </c>
      <c r="I347" s="244">
        <v>991</v>
      </c>
      <c r="J347" s="243">
        <v>861414.28</v>
      </c>
      <c r="K347" s="244">
        <v>1929</v>
      </c>
      <c r="L347" s="243">
        <v>180234.64</v>
      </c>
      <c r="M347" s="241">
        <v>906</v>
      </c>
      <c r="N347" s="240">
        <v>19358.25</v>
      </c>
      <c r="O347" s="242">
        <v>32</v>
      </c>
      <c r="P347" s="240">
        <v>5019.2299999999996</v>
      </c>
      <c r="Q347" s="241">
        <v>51</v>
      </c>
      <c r="R347" s="238">
        <v>0</v>
      </c>
      <c r="S347" s="239">
        <v>0</v>
      </c>
      <c r="T347" s="240">
        <v>32063.57</v>
      </c>
      <c r="U347" s="241">
        <v>161</v>
      </c>
      <c r="V347" s="240">
        <v>8596.2999999999993</v>
      </c>
      <c r="W347" s="242">
        <v>10</v>
      </c>
      <c r="X347" s="243">
        <v>191947.81</v>
      </c>
      <c r="Y347" s="241">
        <v>987</v>
      </c>
      <c r="Z347" s="238">
        <v>0</v>
      </c>
      <c r="AA347" s="239">
        <v>0</v>
      </c>
      <c r="AB347" s="238">
        <v>0</v>
      </c>
      <c r="AC347" s="239">
        <v>0</v>
      </c>
      <c r="AD347" s="243">
        <v>91322.19</v>
      </c>
      <c r="AE347" s="244">
        <v>658</v>
      </c>
      <c r="AF347" s="240">
        <v>1158.1400000000001</v>
      </c>
      <c r="AG347" s="242">
        <v>2</v>
      </c>
      <c r="AH347" s="243">
        <v>418579.29</v>
      </c>
      <c r="AI347" s="244">
        <v>2104</v>
      </c>
      <c r="AJ347" s="243">
        <v>1980.92</v>
      </c>
      <c r="AK347" s="244">
        <v>10</v>
      </c>
      <c r="AL347" s="243">
        <v>262908.67</v>
      </c>
      <c r="AM347" s="244">
        <v>1103</v>
      </c>
      <c r="AN347" s="245">
        <v>85768.01</v>
      </c>
      <c r="AO347" s="244">
        <v>434</v>
      </c>
      <c r="AP347" s="246">
        <v>0</v>
      </c>
      <c r="AQ347" s="247">
        <v>0</v>
      </c>
      <c r="AR347" s="240">
        <v>4354.7</v>
      </c>
      <c r="AS347" s="241">
        <v>56</v>
      </c>
      <c r="AT347" s="238">
        <v>0</v>
      </c>
      <c r="AU347" s="239">
        <v>0</v>
      </c>
      <c r="AV347" t="s">
        <v>52</v>
      </c>
      <c r="AW347" s="270"/>
      <c r="AX347" s="270"/>
      <c r="AY347" s="270"/>
      <c r="AZ347" s="270"/>
      <c r="BA347" s="270"/>
      <c r="BB347" s="270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</row>
    <row r="348" spans="1:92">
      <c r="A348" s="2" t="s">
        <v>281</v>
      </c>
      <c r="B348" s="238">
        <v>881.96433333333334</v>
      </c>
      <c r="C348" s="239">
        <v>0</v>
      </c>
      <c r="D348" s="240">
        <v>17380.669999999998</v>
      </c>
      <c r="E348" s="241">
        <v>76</v>
      </c>
      <c r="F348" s="240">
        <v>16317.38</v>
      </c>
      <c r="G348" s="242">
        <v>33</v>
      </c>
      <c r="H348" s="243">
        <v>92337.06</v>
      </c>
      <c r="I348" s="244">
        <v>587</v>
      </c>
      <c r="J348" s="243">
        <v>604632.85</v>
      </c>
      <c r="K348" s="244">
        <v>1238</v>
      </c>
      <c r="L348" s="243">
        <v>140814.51999999999</v>
      </c>
      <c r="M348" s="241">
        <v>603</v>
      </c>
      <c r="N348" s="240">
        <v>10551.26</v>
      </c>
      <c r="O348" s="242">
        <v>17</v>
      </c>
      <c r="P348" s="240">
        <v>27568.48</v>
      </c>
      <c r="Q348" s="241">
        <v>136</v>
      </c>
      <c r="R348" s="238">
        <v>0</v>
      </c>
      <c r="S348" s="239">
        <v>0</v>
      </c>
      <c r="T348" s="240">
        <v>30260.2</v>
      </c>
      <c r="U348" s="241">
        <v>169</v>
      </c>
      <c r="V348" s="240">
        <v>14420.34</v>
      </c>
      <c r="W348" s="242">
        <v>17</v>
      </c>
      <c r="X348" s="243">
        <v>144648.43</v>
      </c>
      <c r="Y348" s="241">
        <v>693</v>
      </c>
      <c r="Z348" s="238">
        <v>0</v>
      </c>
      <c r="AA348" s="239">
        <v>0</v>
      </c>
      <c r="AB348" s="238">
        <v>0</v>
      </c>
      <c r="AC348" s="239">
        <v>0</v>
      </c>
      <c r="AD348" s="243">
        <v>115060.64</v>
      </c>
      <c r="AE348" s="244">
        <v>593</v>
      </c>
      <c r="AF348" s="240">
        <v>1844.85</v>
      </c>
      <c r="AG348" s="242">
        <v>4</v>
      </c>
      <c r="AH348" s="243">
        <v>476992.8</v>
      </c>
      <c r="AI348" s="244">
        <v>1615</v>
      </c>
      <c r="AJ348" s="243">
        <v>0</v>
      </c>
      <c r="AK348" s="244">
        <v>0</v>
      </c>
      <c r="AL348" s="243">
        <v>262239.21000000002</v>
      </c>
      <c r="AM348" s="244">
        <v>948</v>
      </c>
      <c r="AN348" s="245">
        <v>26458.93</v>
      </c>
      <c r="AO348" s="244">
        <v>78</v>
      </c>
      <c r="AP348" s="246">
        <v>330.95</v>
      </c>
      <c r="AQ348" s="247">
        <v>3</v>
      </c>
      <c r="AR348" s="240">
        <v>5921.73</v>
      </c>
      <c r="AS348" s="241">
        <v>56</v>
      </c>
      <c r="AT348" s="238">
        <v>0</v>
      </c>
      <c r="AU348" s="239">
        <v>0</v>
      </c>
      <c r="AV348" t="s">
        <v>195</v>
      </c>
      <c r="AW348" s="270"/>
      <c r="AX348" s="270"/>
      <c r="AY348" s="270"/>
      <c r="AZ348" s="270"/>
      <c r="BA348" s="270"/>
      <c r="BB348" s="270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</row>
    <row r="349" spans="1:92">
      <c r="A349" s="2" t="s">
        <v>836</v>
      </c>
      <c r="B349" s="238">
        <v>45.76</v>
      </c>
      <c r="C349" s="239">
        <v>0</v>
      </c>
      <c r="D349" s="240">
        <v>16866.32</v>
      </c>
      <c r="E349" s="241">
        <v>81</v>
      </c>
      <c r="F349" s="240">
        <v>20765.05</v>
      </c>
      <c r="G349" s="242">
        <v>33</v>
      </c>
      <c r="H349" s="243">
        <v>39362.6</v>
      </c>
      <c r="I349" s="244">
        <v>483</v>
      </c>
      <c r="J349" s="243">
        <v>163960.98000000001</v>
      </c>
      <c r="K349" s="244">
        <v>309</v>
      </c>
      <c r="L349" s="243">
        <v>46200.98</v>
      </c>
      <c r="M349" s="241">
        <v>211</v>
      </c>
      <c r="N349" s="240">
        <v>8633.4699999999993</v>
      </c>
      <c r="O349" s="242">
        <v>22</v>
      </c>
      <c r="P349" s="240">
        <v>2239.2800000000002</v>
      </c>
      <c r="Q349" s="241">
        <v>16</v>
      </c>
      <c r="R349" s="238">
        <v>0</v>
      </c>
      <c r="S349" s="239">
        <v>0</v>
      </c>
      <c r="T349" s="240">
        <v>13291.31</v>
      </c>
      <c r="U349" s="241">
        <v>56</v>
      </c>
      <c r="V349" s="240">
        <v>2641.86</v>
      </c>
      <c r="W349" s="242">
        <v>3</v>
      </c>
      <c r="X349" s="243">
        <v>46867.65</v>
      </c>
      <c r="Y349" s="241">
        <v>300</v>
      </c>
      <c r="Z349" s="238">
        <v>0</v>
      </c>
      <c r="AA349" s="239">
        <v>0</v>
      </c>
      <c r="AB349" s="238">
        <v>0</v>
      </c>
      <c r="AC349" s="239">
        <v>0</v>
      </c>
      <c r="AD349" s="243">
        <v>30100.28</v>
      </c>
      <c r="AE349" s="244">
        <v>220</v>
      </c>
      <c r="AF349" s="240">
        <v>762.79</v>
      </c>
      <c r="AG349" s="242">
        <v>1</v>
      </c>
      <c r="AH349" s="243">
        <v>147077.23000000001</v>
      </c>
      <c r="AI349" s="244">
        <v>933</v>
      </c>
      <c r="AJ349" s="243">
        <v>0</v>
      </c>
      <c r="AK349" s="244">
        <v>0</v>
      </c>
      <c r="AL349" s="243">
        <v>117177.06</v>
      </c>
      <c r="AM349" s="244">
        <v>507</v>
      </c>
      <c r="AN349" s="245">
        <v>1372.8</v>
      </c>
      <c r="AO349" s="244">
        <v>7</v>
      </c>
      <c r="AP349" s="246">
        <v>0</v>
      </c>
      <c r="AQ349" s="247">
        <v>0</v>
      </c>
      <c r="AR349" s="240">
        <v>86.09</v>
      </c>
      <c r="AS349" s="241">
        <v>1</v>
      </c>
      <c r="AT349" s="238">
        <v>0</v>
      </c>
      <c r="AU349" s="239">
        <v>0</v>
      </c>
      <c r="AV349" t="s">
        <v>18</v>
      </c>
      <c r="AW349" s="270"/>
      <c r="AX349" s="270"/>
      <c r="AY349" s="270"/>
      <c r="AZ349" s="270"/>
      <c r="BA349" s="270"/>
      <c r="BB349" s="270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</row>
    <row r="350" spans="1:92">
      <c r="A350" s="2" t="s">
        <v>479</v>
      </c>
      <c r="B350" s="238">
        <v>2184.9853333333331</v>
      </c>
      <c r="C350" s="239">
        <v>0</v>
      </c>
      <c r="D350" s="240">
        <v>20185.63</v>
      </c>
      <c r="E350" s="241">
        <v>95</v>
      </c>
      <c r="F350" s="240">
        <v>30765.19</v>
      </c>
      <c r="G350" s="242">
        <v>36</v>
      </c>
      <c r="H350" s="243">
        <v>85833.16</v>
      </c>
      <c r="I350" s="244">
        <v>602</v>
      </c>
      <c r="J350" s="243">
        <v>593862.56999999995</v>
      </c>
      <c r="K350" s="244">
        <v>1131</v>
      </c>
      <c r="L350" s="243">
        <v>103391.29</v>
      </c>
      <c r="M350" s="241">
        <v>587</v>
      </c>
      <c r="N350" s="240">
        <v>22370.83</v>
      </c>
      <c r="O350" s="242">
        <v>61</v>
      </c>
      <c r="P350" s="240">
        <v>19732.759999999998</v>
      </c>
      <c r="Q350" s="241">
        <v>124</v>
      </c>
      <c r="R350" s="238">
        <v>0</v>
      </c>
      <c r="S350" s="239">
        <v>0</v>
      </c>
      <c r="T350" s="240">
        <v>48688.75</v>
      </c>
      <c r="U350" s="241">
        <v>265</v>
      </c>
      <c r="V350" s="240">
        <v>14315.8</v>
      </c>
      <c r="W350" s="242">
        <v>22</v>
      </c>
      <c r="X350" s="243">
        <v>204347.51999999999</v>
      </c>
      <c r="Y350" s="241">
        <v>861</v>
      </c>
      <c r="Z350" s="238">
        <v>0</v>
      </c>
      <c r="AA350" s="239">
        <v>0</v>
      </c>
      <c r="AB350" s="238">
        <v>0</v>
      </c>
      <c r="AC350" s="239">
        <v>0</v>
      </c>
      <c r="AD350" s="243">
        <v>97740.51</v>
      </c>
      <c r="AE350" s="244">
        <v>607</v>
      </c>
      <c r="AF350" s="240">
        <v>3860.47</v>
      </c>
      <c r="AG350" s="242">
        <v>5</v>
      </c>
      <c r="AH350" s="243">
        <v>469929.66</v>
      </c>
      <c r="AI350" s="244">
        <v>1834</v>
      </c>
      <c r="AJ350" s="243">
        <v>0</v>
      </c>
      <c r="AK350" s="244">
        <v>0</v>
      </c>
      <c r="AL350" s="243">
        <v>255919.11</v>
      </c>
      <c r="AM350" s="244">
        <v>924</v>
      </c>
      <c r="AN350" s="245">
        <v>65549.56</v>
      </c>
      <c r="AO350" s="244">
        <v>259</v>
      </c>
      <c r="AP350" s="246">
        <v>0</v>
      </c>
      <c r="AQ350" s="247">
        <v>0</v>
      </c>
      <c r="AR350" s="240">
        <v>10076.25</v>
      </c>
      <c r="AS350" s="241">
        <v>86</v>
      </c>
      <c r="AT350" s="238">
        <v>33.909999999999997</v>
      </c>
      <c r="AU350" s="239">
        <v>1</v>
      </c>
      <c r="AV350" t="s">
        <v>107</v>
      </c>
      <c r="AW350" s="270"/>
      <c r="AX350" s="270"/>
      <c r="AY350" s="270"/>
      <c r="AZ350" s="270"/>
      <c r="BA350" s="270"/>
      <c r="BB350" s="27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</row>
    <row r="351" spans="1:92">
      <c r="A351" s="2" t="s">
        <v>581</v>
      </c>
      <c r="B351" s="238">
        <v>2497.4516666666668</v>
      </c>
      <c r="C351" s="239">
        <v>0</v>
      </c>
      <c r="D351" s="240">
        <v>24002.52</v>
      </c>
      <c r="E351" s="241">
        <v>95</v>
      </c>
      <c r="F351" s="240">
        <v>21994.05</v>
      </c>
      <c r="G351" s="242">
        <v>35</v>
      </c>
      <c r="H351" s="243">
        <v>101625.05</v>
      </c>
      <c r="I351" s="244">
        <v>858</v>
      </c>
      <c r="J351" s="243">
        <v>795767.29</v>
      </c>
      <c r="K351" s="244">
        <v>1391</v>
      </c>
      <c r="L351" s="243">
        <v>158784.76</v>
      </c>
      <c r="M351" s="241">
        <v>586</v>
      </c>
      <c r="N351" s="240">
        <v>29602.58</v>
      </c>
      <c r="O351" s="242">
        <v>29</v>
      </c>
      <c r="P351" s="240">
        <v>26657.439999999999</v>
      </c>
      <c r="Q351" s="241">
        <v>165</v>
      </c>
      <c r="R351" s="238">
        <v>0</v>
      </c>
      <c r="S351" s="239">
        <v>0</v>
      </c>
      <c r="T351" s="240">
        <v>37666.06</v>
      </c>
      <c r="U351" s="241">
        <v>184</v>
      </c>
      <c r="V351" s="240">
        <v>11598.94</v>
      </c>
      <c r="W351" s="242">
        <v>14</v>
      </c>
      <c r="X351" s="243">
        <v>146973.12</v>
      </c>
      <c r="Y351" s="241">
        <v>675</v>
      </c>
      <c r="Z351" s="238">
        <v>0</v>
      </c>
      <c r="AA351" s="239">
        <v>0</v>
      </c>
      <c r="AB351" s="238">
        <v>0</v>
      </c>
      <c r="AC351" s="239">
        <v>0</v>
      </c>
      <c r="AD351" s="243">
        <v>98343</v>
      </c>
      <c r="AE351" s="244">
        <v>684</v>
      </c>
      <c r="AF351" s="240">
        <v>2267.9</v>
      </c>
      <c r="AG351" s="242">
        <v>4</v>
      </c>
      <c r="AH351" s="243">
        <v>558526.14</v>
      </c>
      <c r="AI351" s="244">
        <v>2507</v>
      </c>
      <c r="AJ351" s="243">
        <v>35</v>
      </c>
      <c r="AK351" s="244">
        <v>1</v>
      </c>
      <c r="AL351" s="243">
        <v>231037.76</v>
      </c>
      <c r="AM351" s="244">
        <v>832</v>
      </c>
      <c r="AN351" s="245">
        <v>74888.55</v>
      </c>
      <c r="AO351" s="244">
        <v>397</v>
      </c>
      <c r="AP351" s="246">
        <v>0</v>
      </c>
      <c r="AQ351" s="247">
        <v>0</v>
      </c>
      <c r="AR351" s="240">
        <v>8426.9</v>
      </c>
      <c r="AS351" s="241">
        <v>85</v>
      </c>
      <c r="AT351" s="238">
        <v>0</v>
      </c>
      <c r="AU351" s="239">
        <v>0</v>
      </c>
      <c r="AV351" t="s">
        <v>52</v>
      </c>
      <c r="AW351" s="270"/>
      <c r="AX351" s="270"/>
      <c r="AY351" s="270"/>
      <c r="AZ351" s="270"/>
      <c r="BA351" s="270"/>
      <c r="BB351" s="270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</row>
    <row r="352" spans="1:92">
      <c r="A352" s="2" t="s">
        <v>630</v>
      </c>
      <c r="B352" s="238">
        <v>6628.4563333333335</v>
      </c>
      <c r="C352" s="239">
        <v>0</v>
      </c>
      <c r="D352" s="240">
        <v>50195.86</v>
      </c>
      <c r="E352" s="241">
        <v>143</v>
      </c>
      <c r="F352" s="240">
        <v>24967.279999999999</v>
      </c>
      <c r="G352" s="242">
        <v>32</v>
      </c>
      <c r="H352" s="243">
        <v>206701.68</v>
      </c>
      <c r="I352" s="244">
        <v>1610</v>
      </c>
      <c r="J352" s="243">
        <v>953915.67</v>
      </c>
      <c r="K352" s="244">
        <v>1461</v>
      </c>
      <c r="L352" s="243">
        <v>291720.59000000003</v>
      </c>
      <c r="M352" s="241">
        <v>1103</v>
      </c>
      <c r="N352" s="240">
        <v>64536.53</v>
      </c>
      <c r="O352" s="242">
        <v>111</v>
      </c>
      <c r="P352" s="240">
        <v>37158.550000000003</v>
      </c>
      <c r="Q352" s="241">
        <v>222</v>
      </c>
      <c r="R352" s="238">
        <v>0</v>
      </c>
      <c r="S352" s="239">
        <v>0</v>
      </c>
      <c r="T352" s="240">
        <v>73346.649999999994</v>
      </c>
      <c r="U352" s="241">
        <v>308</v>
      </c>
      <c r="V352" s="240">
        <v>20128.77</v>
      </c>
      <c r="W352" s="242">
        <v>29</v>
      </c>
      <c r="X352" s="243">
        <v>312958.01</v>
      </c>
      <c r="Y352" s="241">
        <v>1197</v>
      </c>
      <c r="Z352" s="238">
        <v>0</v>
      </c>
      <c r="AA352" s="239">
        <v>0</v>
      </c>
      <c r="AB352" s="238">
        <v>0</v>
      </c>
      <c r="AC352" s="239">
        <v>0</v>
      </c>
      <c r="AD352" s="243">
        <v>231955.36</v>
      </c>
      <c r="AE352" s="244">
        <v>1094</v>
      </c>
      <c r="AF352" s="240">
        <v>0</v>
      </c>
      <c r="AG352" s="242">
        <v>0</v>
      </c>
      <c r="AH352" s="243">
        <v>1200592.81</v>
      </c>
      <c r="AI352" s="244">
        <v>3613</v>
      </c>
      <c r="AJ352" s="243">
        <v>67866.61</v>
      </c>
      <c r="AK352" s="244">
        <v>200</v>
      </c>
      <c r="AL352" s="243">
        <v>668675.27</v>
      </c>
      <c r="AM352" s="244">
        <v>1640</v>
      </c>
      <c r="AN352" s="245">
        <v>130987.08</v>
      </c>
      <c r="AO352" s="244">
        <v>499</v>
      </c>
      <c r="AP352" s="246">
        <v>0</v>
      </c>
      <c r="AQ352" s="247">
        <v>0</v>
      </c>
      <c r="AR352" s="240">
        <v>14764.64</v>
      </c>
      <c r="AS352" s="241">
        <v>126</v>
      </c>
      <c r="AT352" s="238">
        <v>0</v>
      </c>
      <c r="AU352" s="239">
        <v>0</v>
      </c>
      <c r="AV352" t="s">
        <v>52</v>
      </c>
      <c r="AW352" s="270"/>
      <c r="AX352" s="270"/>
      <c r="AY352" s="270"/>
      <c r="AZ352" s="270"/>
      <c r="BA352" s="270"/>
      <c r="BB352" s="270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</row>
    <row r="353" spans="1:92">
      <c r="A353" s="2" t="s">
        <v>163</v>
      </c>
      <c r="B353" s="238">
        <v>1062.0766666666666</v>
      </c>
      <c r="C353" s="239">
        <v>0</v>
      </c>
      <c r="D353" s="240">
        <v>11749.72</v>
      </c>
      <c r="E353" s="241">
        <v>59</v>
      </c>
      <c r="F353" s="240">
        <v>11743.9</v>
      </c>
      <c r="G353" s="242">
        <v>16</v>
      </c>
      <c r="H353" s="243">
        <v>74019.06</v>
      </c>
      <c r="I353" s="244">
        <v>699</v>
      </c>
      <c r="J353" s="243">
        <v>416150.94</v>
      </c>
      <c r="K353" s="244">
        <v>856</v>
      </c>
      <c r="L353" s="243">
        <v>97853.63</v>
      </c>
      <c r="M353" s="241">
        <v>651</v>
      </c>
      <c r="N353" s="240">
        <v>37407.47</v>
      </c>
      <c r="O353" s="242">
        <v>35</v>
      </c>
      <c r="P353" s="240">
        <v>14123.62</v>
      </c>
      <c r="Q353" s="241">
        <v>102</v>
      </c>
      <c r="R353" s="238">
        <v>0</v>
      </c>
      <c r="S353" s="239">
        <v>0</v>
      </c>
      <c r="T353" s="240">
        <v>31726.43</v>
      </c>
      <c r="U353" s="241">
        <v>139</v>
      </c>
      <c r="V353" s="240">
        <v>8195.99</v>
      </c>
      <c r="W353" s="242">
        <v>12</v>
      </c>
      <c r="X353" s="243">
        <v>140147.62</v>
      </c>
      <c r="Y353" s="241">
        <v>600</v>
      </c>
      <c r="Z353" s="238">
        <v>0</v>
      </c>
      <c r="AA353" s="239">
        <v>0</v>
      </c>
      <c r="AB353" s="238">
        <v>0</v>
      </c>
      <c r="AC353" s="239">
        <v>0</v>
      </c>
      <c r="AD353" s="243">
        <v>109032.53</v>
      </c>
      <c r="AE353" s="244">
        <v>561</v>
      </c>
      <c r="AF353" s="240">
        <v>4286.5200000000004</v>
      </c>
      <c r="AG353" s="242">
        <v>7</v>
      </c>
      <c r="AH353" s="243">
        <v>428293.51</v>
      </c>
      <c r="AI353" s="244">
        <v>1746</v>
      </c>
      <c r="AJ353" s="243">
        <v>1373.2</v>
      </c>
      <c r="AK353" s="244">
        <v>6</v>
      </c>
      <c r="AL353" s="243">
        <v>199119.32</v>
      </c>
      <c r="AM353" s="244">
        <v>710</v>
      </c>
      <c r="AN353" s="245">
        <v>30489.1</v>
      </c>
      <c r="AO353" s="244">
        <v>199</v>
      </c>
      <c r="AP353" s="246">
        <v>0</v>
      </c>
      <c r="AQ353" s="247">
        <v>0</v>
      </c>
      <c r="AR353" s="240">
        <v>6187.32</v>
      </c>
      <c r="AS353" s="241">
        <v>65</v>
      </c>
      <c r="AT353" s="238">
        <v>0</v>
      </c>
      <c r="AU353" s="239">
        <v>0</v>
      </c>
      <c r="AV353" t="s">
        <v>52</v>
      </c>
      <c r="AW353" s="270"/>
      <c r="AX353" s="270"/>
      <c r="AY353" s="270"/>
      <c r="AZ353" s="270"/>
      <c r="BA353" s="270"/>
      <c r="BB353" s="270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</row>
    <row r="354" spans="1:92">
      <c r="A354" s="2" t="s">
        <v>481</v>
      </c>
      <c r="B354" s="238">
        <v>5298.8626666666669</v>
      </c>
      <c r="C354" s="239">
        <v>0</v>
      </c>
      <c r="D354" s="240">
        <v>27712.92</v>
      </c>
      <c r="E354" s="241">
        <v>124</v>
      </c>
      <c r="F354" s="240">
        <v>38721.69</v>
      </c>
      <c r="G354" s="242">
        <v>55</v>
      </c>
      <c r="H354" s="243">
        <v>140540.75</v>
      </c>
      <c r="I354" s="244">
        <v>1222</v>
      </c>
      <c r="J354" s="243">
        <v>606708.98</v>
      </c>
      <c r="K354" s="244">
        <v>1263</v>
      </c>
      <c r="L354" s="243">
        <v>194789.85</v>
      </c>
      <c r="M354" s="241">
        <v>1096</v>
      </c>
      <c r="N354" s="240">
        <v>23265.09</v>
      </c>
      <c r="O354" s="242">
        <v>41</v>
      </c>
      <c r="P354" s="240">
        <v>21052.87</v>
      </c>
      <c r="Q354" s="241">
        <v>194</v>
      </c>
      <c r="R354" s="238">
        <v>0</v>
      </c>
      <c r="S354" s="239">
        <v>0</v>
      </c>
      <c r="T354" s="240">
        <v>57935.83</v>
      </c>
      <c r="U354" s="241">
        <v>273</v>
      </c>
      <c r="V354" s="240">
        <v>25951.16</v>
      </c>
      <c r="W354" s="242">
        <v>40</v>
      </c>
      <c r="X354" s="243">
        <v>230794.76</v>
      </c>
      <c r="Y354" s="241">
        <v>1114</v>
      </c>
      <c r="Z354" s="238">
        <v>0</v>
      </c>
      <c r="AA354" s="239">
        <v>0</v>
      </c>
      <c r="AB354" s="238">
        <v>0</v>
      </c>
      <c r="AC354" s="239">
        <v>0</v>
      </c>
      <c r="AD354" s="243">
        <v>146699.56</v>
      </c>
      <c r="AE354" s="244">
        <v>988</v>
      </c>
      <c r="AF354" s="240">
        <v>4266.05</v>
      </c>
      <c r="AG354" s="242">
        <v>6</v>
      </c>
      <c r="AH354" s="243">
        <v>554422.07999999996</v>
      </c>
      <c r="AI354" s="244">
        <v>2470</v>
      </c>
      <c r="AJ354" s="243">
        <v>15970.7</v>
      </c>
      <c r="AK354" s="244">
        <v>9</v>
      </c>
      <c r="AL354" s="243">
        <v>410537.68</v>
      </c>
      <c r="AM354" s="244">
        <v>1495</v>
      </c>
      <c r="AN354" s="245">
        <v>142995.18</v>
      </c>
      <c r="AO354" s="244">
        <v>217</v>
      </c>
      <c r="AP354" s="246">
        <v>0.95</v>
      </c>
      <c r="AQ354" s="247">
        <v>1</v>
      </c>
      <c r="AR354" s="240">
        <v>7842.31</v>
      </c>
      <c r="AS354" s="241">
        <v>88</v>
      </c>
      <c r="AT354" s="238">
        <v>520</v>
      </c>
      <c r="AU354" s="239">
        <v>2</v>
      </c>
      <c r="AV354" t="s">
        <v>52</v>
      </c>
      <c r="AW354" s="270"/>
      <c r="AX354" s="270"/>
      <c r="AY354" s="270"/>
      <c r="AZ354" s="270"/>
      <c r="BA354" s="270"/>
      <c r="BB354" s="270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</row>
    <row r="355" spans="1:92">
      <c r="A355" s="2" t="s">
        <v>269</v>
      </c>
      <c r="B355" s="238">
        <v>223.91766666666666</v>
      </c>
      <c r="C355" s="239">
        <v>0</v>
      </c>
      <c r="D355" s="240">
        <v>62250.39</v>
      </c>
      <c r="E355" s="241">
        <v>223</v>
      </c>
      <c r="F355" s="240">
        <v>53830.31</v>
      </c>
      <c r="G355" s="242">
        <v>97</v>
      </c>
      <c r="H355" s="243">
        <v>94600.03</v>
      </c>
      <c r="I355" s="244">
        <v>749</v>
      </c>
      <c r="J355" s="243">
        <v>642540.43000000005</v>
      </c>
      <c r="K355" s="244">
        <v>1522</v>
      </c>
      <c r="L355" s="243">
        <v>139448.62</v>
      </c>
      <c r="M355" s="241">
        <v>882</v>
      </c>
      <c r="N355" s="240">
        <v>4779.9799999999996</v>
      </c>
      <c r="O355" s="242">
        <v>8</v>
      </c>
      <c r="P355" s="240">
        <v>12223.53</v>
      </c>
      <c r="Q355" s="241">
        <v>41</v>
      </c>
      <c r="R355" s="238">
        <v>0</v>
      </c>
      <c r="S355" s="239">
        <v>0</v>
      </c>
      <c r="T355" s="240">
        <v>13175.93</v>
      </c>
      <c r="U355" s="241">
        <v>83</v>
      </c>
      <c r="V355" s="240">
        <v>26632.79</v>
      </c>
      <c r="W355" s="242">
        <v>36</v>
      </c>
      <c r="X355" s="243">
        <v>161941.95000000001</v>
      </c>
      <c r="Y355" s="241">
        <v>956</v>
      </c>
      <c r="Z355" s="238">
        <v>0</v>
      </c>
      <c r="AA355" s="239">
        <v>0</v>
      </c>
      <c r="AB355" s="238">
        <v>0</v>
      </c>
      <c r="AC355" s="239">
        <v>0</v>
      </c>
      <c r="AD355" s="243">
        <v>116575.64</v>
      </c>
      <c r="AE355" s="244">
        <v>719</v>
      </c>
      <c r="AF355" s="240">
        <v>1125.58</v>
      </c>
      <c r="AG355" s="242">
        <v>2</v>
      </c>
      <c r="AH355" s="243">
        <v>431528.01</v>
      </c>
      <c r="AI355" s="244">
        <v>2286</v>
      </c>
      <c r="AJ355" s="243">
        <v>129</v>
      </c>
      <c r="AK355" s="244">
        <v>1</v>
      </c>
      <c r="AL355" s="243">
        <v>400109.51</v>
      </c>
      <c r="AM355" s="244">
        <v>1582</v>
      </c>
      <c r="AN355" s="245">
        <v>6588.53</v>
      </c>
      <c r="AO355" s="244">
        <v>51</v>
      </c>
      <c r="AP355" s="246">
        <v>0</v>
      </c>
      <c r="AQ355" s="247">
        <v>0</v>
      </c>
      <c r="AR355" s="240">
        <v>2258.27</v>
      </c>
      <c r="AS355" s="241">
        <v>26</v>
      </c>
      <c r="AT355" s="238">
        <v>0</v>
      </c>
      <c r="AU355" s="239">
        <v>0</v>
      </c>
      <c r="AV355" t="s">
        <v>52</v>
      </c>
      <c r="AW355" s="270"/>
      <c r="AX355" s="270"/>
      <c r="AY355" s="270"/>
      <c r="AZ355" s="270"/>
      <c r="BA355" s="270"/>
      <c r="BB355" s="270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</row>
    <row r="356" spans="1:92">
      <c r="A356" s="2" t="s">
        <v>375</v>
      </c>
      <c r="B356" s="238">
        <v>19.933333333333334</v>
      </c>
      <c r="C356" s="239">
        <v>0</v>
      </c>
      <c r="D356" s="240">
        <v>9510.24</v>
      </c>
      <c r="E356" s="241">
        <v>29</v>
      </c>
      <c r="F356" s="240">
        <v>9743.4500000000007</v>
      </c>
      <c r="G356" s="242">
        <v>14</v>
      </c>
      <c r="H356" s="243">
        <v>47506.81</v>
      </c>
      <c r="I356" s="244">
        <v>347</v>
      </c>
      <c r="J356" s="243">
        <v>138662.65</v>
      </c>
      <c r="K356" s="244">
        <v>262</v>
      </c>
      <c r="L356" s="243">
        <v>34536.76</v>
      </c>
      <c r="M356" s="241">
        <v>185</v>
      </c>
      <c r="N356" s="240">
        <v>18459.11</v>
      </c>
      <c r="O356" s="242">
        <v>18</v>
      </c>
      <c r="P356" s="240">
        <v>2657.38</v>
      </c>
      <c r="Q356" s="241">
        <v>20</v>
      </c>
      <c r="R356" s="238">
        <v>0</v>
      </c>
      <c r="S356" s="239">
        <v>0</v>
      </c>
      <c r="T356" s="240">
        <v>3750.74</v>
      </c>
      <c r="U356" s="241">
        <v>23</v>
      </c>
      <c r="V356" s="240">
        <v>0</v>
      </c>
      <c r="W356" s="242">
        <v>0</v>
      </c>
      <c r="X356" s="243">
        <v>85016.8</v>
      </c>
      <c r="Y356" s="241">
        <v>334</v>
      </c>
      <c r="Z356" s="238">
        <v>0</v>
      </c>
      <c r="AA356" s="239">
        <v>0</v>
      </c>
      <c r="AB356" s="238">
        <v>0</v>
      </c>
      <c r="AC356" s="239">
        <v>0</v>
      </c>
      <c r="AD356" s="243">
        <v>45725.95</v>
      </c>
      <c r="AE356" s="244">
        <v>256</v>
      </c>
      <c r="AF356" s="240">
        <v>0</v>
      </c>
      <c r="AG356" s="242">
        <v>0</v>
      </c>
      <c r="AH356" s="243">
        <v>218229.2</v>
      </c>
      <c r="AI356" s="244">
        <v>960</v>
      </c>
      <c r="AJ356" s="243">
        <v>0</v>
      </c>
      <c r="AK356" s="244">
        <v>0</v>
      </c>
      <c r="AL356" s="243">
        <v>128686.6</v>
      </c>
      <c r="AM356" s="244">
        <v>461</v>
      </c>
      <c r="AN356" s="245">
        <v>598</v>
      </c>
      <c r="AO356" s="244">
        <v>5</v>
      </c>
      <c r="AP356" s="246">
        <v>0</v>
      </c>
      <c r="AQ356" s="247">
        <v>0</v>
      </c>
      <c r="AR356" s="240">
        <v>1216.53</v>
      </c>
      <c r="AS356" s="241">
        <v>18</v>
      </c>
      <c r="AT356" s="238">
        <v>0</v>
      </c>
      <c r="AU356" s="239">
        <v>0</v>
      </c>
      <c r="AV356" t="s">
        <v>52</v>
      </c>
      <c r="AW356" s="270"/>
      <c r="AX356" s="270"/>
      <c r="AY356" s="270"/>
      <c r="AZ356" s="270"/>
      <c r="BA356" s="270"/>
      <c r="BB356" s="270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</row>
    <row r="357" spans="1:92">
      <c r="A357" s="2" t="s">
        <v>430</v>
      </c>
      <c r="B357" s="238">
        <v>10061.270666666667</v>
      </c>
      <c r="C357" s="239">
        <v>0</v>
      </c>
      <c r="D357" s="240">
        <v>11894.77</v>
      </c>
      <c r="E357" s="241">
        <v>50</v>
      </c>
      <c r="F357" s="240">
        <v>17186.95</v>
      </c>
      <c r="G357" s="242">
        <v>28</v>
      </c>
      <c r="H357" s="243">
        <v>194003.03</v>
      </c>
      <c r="I357" s="244">
        <v>1806</v>
      </c>
      <c r="J357" s="243">
        <v>1168953.2</v>
      </c>
      <c r="K357" s="244">
        <v>3278</v>
      </c>
      <c r="L357" s="243">
        <v>293891.71000000002</v>
      </c>
      <c r="M357" s="241">
        <v>2107</v>
      </c>
      <c r="N357" s="240">
        <v>50606.71</v>
      </c>
      <c r="O357" s="242">
        <v>160</v>
      </c>
      <c r="P357" s="240">
        <v>365.2</v>
      </c>
      <c r="Q357" s="241">
        <v>6</v>
      </c>
      <c r="R357" s="238">
        <v>0</v>
      </c>
      <c r="S357" s="239">
        <v>0</v>
      </c>
      <c r="T357" s="240">
        <v>18155.68</v>
      </c>
      <c r="U357" s="241">
        <v>111</v>
      </c>
      <c r="V357" s="240">
        <v>1386.96</v>
      </c>
      <c r="W357" s="242">
        <v>2</v>
      </c>
      <c r="X357" s="243">
        <v>190118.91</v>
      </c>
      <c r="Y357" s="241">
        <v>1181</v>
      </c>
      <c r="Z357" s="238">
        <v>0</v>
      </c>
      <c r="AA357" s="239">
        <v>1</v>
      </c>
      <c r="AB357" s="238">
        <v>0</v>
      </c>
      <c r="AC357" s="239">
        <v>0</v>
      </c>
      <c r="AD357" s="243">
        <v>143382.17000000001</v>
      </c>
      <c r="AE357" s="244">
        <v>1011</v>
      </c>
      <c r="AF357" s="240">
        <v>1361.87</v>
      </c>
      <c r="AG357" s="242">
        <v>3</v>
      </c>
      <c r="AH357" s="243">
        <v>713277.64</v>
      </c>
      <c r="AI357" s="244">
        <v>4042</v>
      </c>
      <c r="AJ357" s="243">
        <v>4192.1099999999997</v>
      </c>
      <c r="AK357" s="244">
        <v>21</v>
      </c>
      <c r="AL357" s="243">
        <v>307004.99</v>
      </c>
      <c r="AM357" s="244">
        <v>1368</v>
      </c>
      <c r="AN357" s="245">
        <v>297646.01</v>
      </c>
      <c r="AO357" s="244">
        <v>1966</v>
      </c>
      <c r="AP357" s="246">
        <v>0</v>
      </c>
      <c r="AQ357" s="247">
        <v>0</v>
      </c>
      <c r="AR357" s="240">
        <v>1088.6500000000001</v>
      </c>
      <c r="AS357" s="241">
        <v>15</v>
      </c>
      <c r="AT357" s="238">
        <v>104.35</v>
      </c>
      <c r="AU357" s="239">
        <v>1</v>
      </c>
      <c r="AV357" t="s">
        <v>52</v>
      </c>
      <c r="AW357" s="270"/>
      <c r="AX357" s="270"/>
      <c r="AY357" s="270"/>
      <c r="AZ357" s="270"/>
      <c r="BA357" s="270"/>
      <c r="BB357" s="270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</row>
    <row r="358" spans="1:92">
      <c r="A358" s="2" t="s">
        <v>332</v>
      </c>
      <c r="B358" s="238">
        <v>204.79233333333335</v>
      </c>
      <c r="C358" s="239">
        <v>0</v>
      </c>
      <c r="D358" s="240">
        <v>10211.6</v>
      </c>
      <c r="E358" s="241">
        <v>47</v>
      </c>
      <c r="F358" s="240">
        <v>9675.15</v>
      </c>
      <c r="G358" s="242">
        <v>20</v>
      </c>
      <c r="H358" s="243">
        <v>32845.18</v>
      </c>
      <c r="I358" s="244">
        <v>363</v>
      </c>
      <c r="J358" s="243">
        <v>249354.49</v>
      </c>
      <c r="K358" s="244">
        <v>539</v>
      </c>
      <c r="L358" s="243">
        <v>48790.28</v>
      </c>
      <c r="M358" s="241">
        <v>285</v>
      </c>
      <c r="N358" s="240">
        <v>1228.7</v>
      </c>
      <c r="O358" s="242">
        <v>5</v>
      </c>
      <c r="P358" s="240">
        <v>5632.14</v>
      </c>
      <c r="Q358" s="241">
        <v>39</v>
      </c>
      <c r="R358" s="238">
        <v>0</v>
      </c>
      <c r="S358" s="239">
        <v>0</v>
      </c>
      <c r="T358" s="240">
        <v>28242.47</v>
      </c>
      <c r="U358" s="241">
        <v>126</v>
      </c>
      <c r="V358" s="240">
        <v>13215.88</v>
      </c>
      <c r="W358" s="242">
        <v>18</v>
      </c>
      <c r="X358" s="243">
        <v>49698.25</v>
      </c>
      <c r="Y358" s="241">
        <v>303</v>
      </c>
      <c r="Z358" s="238">
        <v>0</v>
      </c>
      <c r="AA358" s="239">
        <v>0</v>
      </c>
      <c r="AB358" s="238">
        <v>0</v>
      </c>
      <c r="AC358" s="239">
        <v>0</v>
      </c>
      <c r="AD358" s="243">
        <v>28735.34</v>
      </c>
      <c r="AE358" s="244">
        <v>216</v>
      </c>
      <c r="AF358" s="240">
        <v>748.84</v>
      </c>
      <c r="AG358" s="242">
        <v>2</v>
      </c>
      <c r="AH358" s="243">
        <v>125921.63</v>
      </c>
      <c r="AI358" s="244">
        <v>782</v>
      </c>
      <c r="AJ358" s="243">
        <v>258</v>
      </c>
      <c r="AK358" s="244">
        <v>2</v>
      </c>
      <c r="AL358" s="243">
        <v>118322.35</v>
      </c>
      <c r="AM358" s="244">
        <v>509</v>
      </c>
      <c r="AN358" s="245">
        <v>5885.77</v>
      </c>
      <c r="AO358" s="244">
        <v>49</v>
      </c>
      <c r="AP358" s="246">
        <v>0</v>
      </c>
      <c r="AQ358" s="247">
        <v>0</v>
      </c>
      <c r="AR358" s="240">
        <v>3127.85</v>
      </c>
      <c r="AS358" s="241">
        <v>32</v>
      </c>
      <c r="AT358" s="238">
        <v>0</v>
      </c>
      <c r="AU358" s="239">
        <v>0</v>
      </c>
      <c r="AV358" t="s">
        <v>18</v>
      </c>
      <c r="AW358" s="270"/>
      <c r="AX358" s="270"/>
      <c r="AY358" s="270"/>
      <c r="AZ358" s="270"/>
      <c r="BA358" s="270"/>
      <c r="BB358" s="270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</row>
    <row r="359" spans="1:92">
      <c r="A359" s="2" t="s">
        <v>198</v>
      </c>
      <c r="B359" s="238">
        <v>2584.4583333333335</v>
      </c>
      <c r="C359" s="239">
        <v>0</v>
      </c>
      <c r="D359" s="240">
        <v>18993.849999999999</v>
      </c>
      <c r="E359" s="241">
        <v>83</v>
      </c>
      <c r="F359" s="240">
        <v>8460.86</v>
      </c>
      <c r="G359" s="242">
        <v>15</v>
      </c>
      <c r="H359" s="243">
        <v>69142.880000000005</v>
      </c>
      <c r="I359" s="244">
        <v>623</v>
      </c>
      <c r="J359" s="243">
        <v>610115.01</v>
      </c>
      <c r="K359" s="244">
        <v>1079</v>
      </c>
      <c r="L359" s="243">
        <v>70304.81</v>
      </c>
      <c r="M359" s="241">
        <v>460</v>
      </c>
      <c r="N359" s="240">
        <v>27264.3</v>
      </c>
      <c r="O359" s="242">
        <v>29</v>
      </c>
      <c r="P359" s="240">
        <v>27408.26</v>
      </c>
      <c r="Q359" s="241">
        <v>168</v>
      </c>
      <c r="R359" s="238">
        <v>0</v>
      </c>
      <c r="S359" s="239">
        <v>0</v>
      </c>
      <c r="T359" s="240">
        <v>35863.129999999997</v>
      </c>
      <c r="U359" s="241">
        <v>147</v>
      </c>
      <c r="V359" s="240">
        <v>3084.25</v>
      </c>
      <c r="W359" s="242">
        <v>6</v>
      </c>
      <c r="X359" s="243">
        <v>175199.81</v>
      </c>
      <c r="Y359" s="241">
        <v>702</v>
      </c>
      <c r="Z359" s="238">
        <v>0</v>
      </c>
      <c r="AA359" s="239">
        <v>0</v>
      </c>
      <c r="AB359" s="238">
        <v>0</v>
      </c>
      <c r="AC359" s="239">
        <v>0</v>
      </c>
      <c r="AD359" s="243">
        <v>80267.789999999994</v>
      </c>
      <c r="AE359" s="244">
        <v>517</v>
      </c>
      <c r="AF359" s="240">
        <v>3679.07</v>
      </c>
      <c r="AG359" s="242">
        <v>5</v>
      </c>
      <c r="AH359" s="243">
        <v>380002.63</v>
      </c>
      <c r="AI359" s="244">
        <v>1622</v>
      </c>
      <c r="AJ359" s="243">
        <v>420</v>
      </c>
      <c r="AK359" s="244">
        <v>1</v>
      </c>
      <c r="AL359" s="243">
        <v>186006.86</v>
      </c>
      <c r="AM359" s="244">
        <v>716</v>
      </c>
      <c r="AN359" s="245">
        <v>77113.75</v>
      </c>
      <c r="AO359" s="244">
        <v>250</v>
      </c>
      <c r="AP359" s="246">
        <v>28.57</v>
      </c>
      <c r="AQ359" s="247">
        <v>1</v>
      </c>
      <c r="AR359" s="240">
        <v>11355.68</v>
      </c>
      <c r="AS359" s="241">
        <v>100</v>
      </c>
      <c r="AT359" s="238">
        <v>601.96</v>
      </c>
      <c r="AU359" s="239">
        <v>7</v>
      </c>
      <c r="AV359" t="s">
        <v>52</v>
      </c>
      <c r="AW359" s="270"/>
      <c r="AX359" s="270"/>
      <c r="AY359" s="270"/>
      <c r="AZ359" s="270"/>
      <c r="BA359" s="270"/>
      <c r="BB359" s="270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</row>
    <row r="360" spans="1:92">
      <c r="A360" s="2" t="s">
        <v>298</v>
      </c>
      <c r="B360" s="238">
        <v>1171.48</v>
      </c>
      <c r="C360" s="239">
        <v>0</v>
      </c>
      <c r="D360" s="240">
        <v>19174.66</v>
      </c>
      <c r="E360" s="241">
        <v>61</v>
      </c>
      <c r="F360" s="240">
        <v>13208.67</v>
      </c>
      <c r="G360" s="242">
        <v>18</v>
      </c>
      <c r="H360" s="243">
        <v>64130.49</v>
      </c>
      <c r="I360" s="244">
        <v>636</v>
      </c>
      <c r="J360" s="243">
        <v>294340.39</v>
      </c>
      <c r="K360" s="244">
        <v>754</v>
      </c>
      <c r="L360" s="243">
        <v>47996.97</v>
      </c>
      <c r="M360" s="241">
        <v>236</v>
      </c>
      <c r="N360" s="240">
        <v>3175.66</v>
      </c>
      <c r="O360" s="242">
        <v>16</v>
      </c>
      <c r="P360" s="240">
        <v>8499.42</v>
      </c>
      <c r="Q360" s="241">
        <v>65</v>
      </c>
      <c r="R360" s="238">
        <v>0</v>
      </c>
      <c r="S360" s="239">
        <v>0</v>
      </c>
      <c r="T360" s="240">
        <v>46524.25</v>
      </c>
      <c r="U360" s="241">
        <v>205</v>
      </c>
      <c r="V360" s="240">
        <v>18904.830000000002</v>
      </c>
      <c r="W360" s="242">
        <v>37</v>
      </c>
      <c r="X360" s="243">
        <v>93991.54</v>
      </c>
      <c r="Y360" s="241">
        <v>511</v>
      </c>
      <c r="Z360" s="238">
        <v>0</v>
      </c>
      <c r="AA360" s="239">
        <v>0</v>
      </c>
      <c r="AB360" s="238">
        <v>0</v>
      </c>
      <c r="AC360" s="239">
        <v>0</v>
      </c>
      <c r="AD360" s="243">
        <v>41343.980000000003</v>
      </c>
      <c r="AE360" s="244">
        <v>265</v>
      </c>
      <c r="AF360" s="240">
        <v>604.66</v>
      </c>
      <c r="AG360" s="242">
        <v>2</v>
      </c>
      <c r="AH360" s="243">
        <v>247324.66</v>
      </c>
      <c r="AI360" s="244">
        <v>1398</v>
      </c>
      <c r="AJ360" s="243">
        <v>900</v>
      </c>
      <c r="AK360" s="244">
        <v>2</v>
      </c>
      <c r="AL360" s="243">
        <v>146380.54999999999</v>
      </c>
      <c r="AM360" s="244">
        <v>614</v>
      </c>
      <c r="AN360" s="245">
        <v>34244.400000000001</v>
      </c>
      <c r="AO360" s="244">
        <v>160</v>
      </c>
      <c r="AP360" s="246">
        <v>0</v>
      </c>
      <c r="AQ360" s="247">
        <v>0</v>
      </c>
      <c r="AR360" s="240">
        <v>6968.64</v>
      </c>
      <c r="AS360" s="241">
        <v>68</v>
      </c>
      <c r="AT360" s="238">
        <v>0</v>
      </c>
      <c r="AU360" s="239">
        <v>0</v>
      </c>
      <c r="AV360" t="s">
        <v>18</v>
      </c>
      <c r="AW360" s="270"/>
      <c r="AX360" s="270"/>
      <c r="AY360" s="270"/>
      <c r="AZ360" s="270"/>
      <c r="BA360" s="270"/>
      <c r="BB360" s="27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</row>
    <row r="361" spans="1:92">
      <c r="A361" s="2" t="s">
        <v>574</v>
      </c>
      <c r="B361" s="238">
        <v>3794.7889999999998</v>
      </c>
      <c r="C361" s="239">
        <v>0</v>
      </c>
      <c r="D361" s="240">
        <v>14301.38</v>
      </c>
      <c r="E361" s="241">
        <v>54</v>
      </c>
      <c r="F361" s="240">
        <v>6308.68</v>
      </c>
      <c r="G361" s="242">
        <v>11</v>
      </c>
      <c r="H361" s="243">
        <v>48614.57</v>
      </c>
      <c r="I361" s="244">
        <v>493</v>
      </c>
      <c r="J361" s="243">
        <v>282790.21999999997</v>
      </c>
      <c r="K361" s="244">
        <v>463</v>
      </c>
      <c r="L361" s="243">
        <v>36627.29</v>
      </c>
      <c r="M361" s="241">
        <v>271</v>
      </c>
      <c r="N361" s="240">
        <v>10868.9</v>
      </c>
      <c r="O361" s="242">
        <v>14</v>
      </c>
      <c r="P361" s="240">
        <v>14098.14</v>
      </c>
      <c r="Q361" s="241">
        <v>94</v>
      </c>
      <c r="R361" s="238">
        <v>0</v>
      </c>
      <c r="S361" s="239">
        <v>0</v>
      </c>
      <c r="T361" s="240">
        <v>31967.25</v>
      </c>
      <c r="U361" s="241">
        <v>132</v>
      </c>
      <c r="V361" s="240">
        <v>5141.0600000000004</v>
      </c>
      <c r="W361" s="242">
        <v>6</v>
      </c>
      <c r="X361" s="243">
        <v>64947.28</v>
      </c>
      <c r="Y361" s="241">
        <v>318</v>
      </c>
      <c r="Z361" s="238">
        <v>0</v>
      </c>
      <c r="AA361" s="239">
        <v>0</v>
      </c>
      <c r="AB361" s="238">
        <v>0</v>
      </c>
      <c r="AC361" s="239">
        <v>0</v>
      </c>
      <c r="AD361" s="243">
        <v>43779.02</v>
      </c>
      <c r="AE361" s="244">
        <v>187</v>
      </c>
      <c r="AF361" s="240">
        <v>441.86</v>
      </c>
      <c r="AG361" s="242">
        <v>2</v>
      </c>
      <c r="AH361" s="243">
        <v>187078.07</v>
      </c>
      <c r="AI361" s="244">
        <v>1035</v>
      </c>
      <c r="AJ361" s="243">
        <v>739</v>
      </c>
      <c r="AK361" s="244">
        <v>6</v>
      </c>
      <c r="AL361" s="243">
        <v>101896.35</v>
      </c>
      <c r="AM361" s="244">
        <v>376</v>
      </c>
      <c r="AN361" s="245">
        <v>113104.67</v>
      </c>
      <c r="AO361" s="244">
        <v>163</v>
      </c>
      <c r="AP361" s="246">
        <v>0</v>
      </c>
      <c r="AQ361" s="247">
        <v>0</v>
      </c>
      <c r="AR361" s="240">
        <v>7050.9</v>
      </c>
      <c r="AS361" s="241">
        <v>67</v>
      </c>
      <c r="AT361" s="238">
        <v>0.01</v>
      </c>
      <c r="AU361" s="239">
        <v>1</v>
      </c>
      <c r="AV361" t="s">
        <v>389</v>
      </c>
      <c r="AW361" s="270"/>
      <c r="AX361" s="270"/>
      <c r="AY361" s="270"/>
      <c r="AZ361" s="270"/>
      <c r="BA361" s="270"/>
      <c r="BB361" s="270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</row>
    <row r="362" spans="1:92">
      <c r="A362" s="2" t="s">
        <v>1201</v>
      </c>
      <c r="B362" s="238">
        <v>2172.9063333333334</v>
      </c>
      <c r="C362" s="239">
        <v>0</v>
      </c>
      <c r="D362" s="240">
        <v>29249.49</v>
      </c>
      <c r="E362" s="241">
        <v>111</v>
      </c>
      <c r="F362" s="240">
        <v>24909.18</v>
      </c>
      <c r="G362" s="242">
        <v>36</v>
      </c>
      <c r="H362" s="243">
        <v>89621.5</v>
      </c>
      <c r="I362" s="244">
        <v>756</v>
      </c>
      <c r="J362" s="243">
        <v>455341.62</v>
      </c>
      <c r="K362" s="244">
        <v>1042</v>
      </c>
      <c r="L362" s="243">
        <v>155267.1</v>
      </c>
      <c r="M362" s="241">
        <v>1023</v>
      </c>
      <c r="N362" s="240">
        <v>11426.11</v>
      </c>
      <c r="O362" s="242">
        <v>19</v>
      </c>
      <c r="P362" s="240">
        <v>28639.74</v>
      </c>
      <c r="Q362" s="241">
        <v>212</v>
      </c>
      <c r="R362" s="238">
        <v>0</v>
      </c>
      <c r="S362" s="239">
        <v>0</v>
      </c>
      <c r="T362" s="240">
        <v>33971.9</v>
      </c>
      <c r="U362" s="241">
        <v>179</v>
      </c>
      <c r="V362" s="240">
        <v>6305.08</v>
      </c>
      <c r="W362" s="242">
        <v>10</v>
      </c>
      <c r="X362" s="243">
        <v>129486.54</v>
      </c>
      <c r="Y362" s="241">
        <v>667</v>
      </c>
      <c r="Z362" s="238">
        <v>0</v>
      </c>
      <c r="AA362" s="239">
        <v>0</v>
      </c>
      <c r="AB362" s="238">
        <v>0</v>
      </c>
      <c r="AC362" s="239">
        <v>0</v>
      </c>
      <c r="AD362" s="243">
        <v>113754.39</v>
      </c>
      <c r="AE362" s="244">
        <v>645</v>
      </c>
      <c r="AF362" s="240">
        <v>5580.47</v>
      </c>
      <c r="AG362" s="242">
        <v>6</v>
      </c>
      <c r="AH362" s="243">
        <v>505250.37</v>
      </c>
      <c r="AI362" s="244">
        <v>2276</v>
      </c>
      <c r="AJ362" s="243">
        <v>129</v>
      </c>
      <c r="AK362" s="244">
        <v>1</v>
      </c>
      <c r="AL362" s="243">
        <v>226633.45</v>
      </c>
      <c r="AM362" s="244">
        <v>871</v>
      </c>
      <c r="AN362" s="245">
        <v>65058.19</v>
      </c>
      <c r="AO362" s="244">
        <v>307</v>
      </c>
      <c r="AP362" s="246">
        <v>0</v>
      </c>
      <c r="AQ362" s="247">
        <v>0</v>
      </c>
      <c r="AR362" s="240">
        <v>14144.54</v>
      </c>
      <c r="AS362" s="241">
        <v>150</v>
      </c>
      <c r="AT362" s="238">
        <v>0</v>
      </c>
      <c r="AU362" s="239">
        <v>0</v>
      </c>
      <c r="AV362" t="s">
        <v>189</v>
      </c>
      <c r="AW362" s="270"/>
      <c r="AX362" s="270"/>
      <c r="AY362" s="270"/>
      <c r="AZ362" s="270"/>
      <c r="BA362" s="270"/>
      <c r="BB362" s="270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</row>
    <row r="363" spans="1:92">
      <c r="A363" s="2" t="s">
        <v>202</v>
      </c>
      <c r="B363" s="238">
        <v>2247.8740000000003</v>
      </c>
      <c r="C363" s="239">
        <v>0</v>
      </c>
      <c r="D363" s="240">
        <v>22007.98</v>
      </c>
      <c r="E363" s="241">
        <v>94</v>
      </c>
      <c r="F363" s="240">
        <v>39839.089999999997</v>
      </c>
      <c r="G363" s="242">
        <v>52</v>
      </c>
      <c r="H363" s="243">
        <v>120328.75</v>
      </c>
      <c r="I363" s="244">
        <v>1269</v>
      </c>
      <c r="J363" s="243">
        <v>507520.35</v>
      </c>
      <c r="K363" s="244">
        <v>1172</v>
      </c>
      <c r="L363" s="243">
        <v>142081.51999999999</v>
      </c>
      <c r="M363" s="241">
        <v>952</v>
      </c>
      <c r="N363" s="240">
        <v>11293.89</v>
      </c>
      <c r="O363" s="242">
        <v>19</v>
      </c>
      <c r="P363" s="240">
        <v>44910.15</v>
      </c>
      <c r="Q363" s="241">
        <v>312</v>
      </c>
      <c r="R363" s="238">
        <v>0</v>
      </c>
      <c r="S363" s="239">
        <v>0</v>
      </c>
      <c r="T363" s="240">
        <v>59650.35</v>
      </c>
      <c r="U363" s="241">
        <v>283</v>
      </c>
      <c r="V363" s="240">
        <v>10431.89</v>
      </c>
      <c r="W363" s="242">
        <v>13</v>
      </c>
      <c r="X363" s="243">
        <v>154889.24</v>
      </c>
      <c r="Y363" s="241">
        <v>808</v>
      </c>
      <c r="Z363" s="238">
        <v>0</v>
      </c>
      <c r="AA363" s="239">
        <v>0</v>
      </c>
      <c r="AB363" s="238">
        <v>0</v>
      </c>
      <c r="AC363" s="239">
        <v>0</v>
      </c>
      <c r="AD363" s="243">
        <v>89475.28</v>
      </c>
      <c r="AE363" s="244">
        <v>617</v>
      </c>
      <c r="AF363" s="240">
        <v>16853.22</v>
      </c>
      <c r="AG363" s="242">
        <v>34</v>
      </c>
      <c r="AH363" s="243">
        <v>532101.23</v>
      </c>
      <c r="AI363" s="244">
        <v>2663</v>
      </c>
      <c r="AJ363" s="243">
        <v>3426.68</v>
      </c>
      <c r="AK363" s="244">
        <v>28</v>
      </c>
      <c r="AL363" s="243">
        <v>252154.64</v>
      </c>
      <c r="AM363" s="244">
        <v>952</v>
      </c>
      <c r="AN363" s="245">
        <v>64009.54</v>
      </c>
      <c r="AO363" s="244">
        <v>104</v>
      </c>
      <c r="AP363" s="246">
        <v>0</v>
      </c>
      <c r="AQ363" s="247">
        <v>0</v>
      </c>
      <c r="AR363" s="240">
        <v>25153.16</v>
      </c>
      <c r="AS363" s="241">
        <v>215</v>
      </c>
      <c r="AT363" s="238">
        <v>260</v>
      </c>
      <c r="AU363" s="239">
        <v>1</v>
      </c>
      <c r="AV363" t="s">
        <v>159</v>
      </c>
      <c r="AW363" s="270"/>
      <c r="AX363" s="270"/>
      <c r="AY363" s="270"/>
      <c r="AZ363" s="270"/>
      <c r="BA363" s="270"/>
      <c r="BB363" s="270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</row>
    <row r="364" spans="1:92">
      <c r="A364" s="2" t="s">
        <v>931</v>
      </c>
      <c r="B364" s="238">
        <v>7244.0456666666669</v>
      </c>
      <c r="C364" s="239">
        <v>0</v>
      </c>
      <c r="D364" s="240">
        <v>36896.71</v>
      </c>
      <c r="E364" s="241">
        <v>142</v>
      </c>
      <c r="F364" s="240">
        <v>50525.97</v>
      </c>
      <c r="G364" s="242">
        <v>86</v>
      </c>
      <c r="H364" s="243">
        <v>199241.53</v>
      </c>
      <c r="I364" s="244">
        <v>1426</v>
      </c>
      <c r="J364" s="243">
        <v>1641749.34</v>
      </c>
      <c r="K364" s="244">
        <v>2528</v>
      </c>
      <c r="L364" s="243">
        <v>162936.75</v>
      </c>
      <c r="M364" s="241">
        <v>871</v>
      </c>
      <c r="N364" s="240">
        <v>25130.42</v>
      </c>
      <c r="O364" s="242">
        <v>26</v>
      </c>
      <c r="P364" s="240">
        <v>17296.21</v>
      </c>
      <c r="Q364" s="241">
        <v>151</v>
      </c>
      <c r="R364" s="238">
        <v>0</v>
      </c>
      <c r="S364" s="239">
        <v>0</v>
      </c>
      <c r="T364" s="240">
        <v>85789.33</v>
      </c>
      <c r="U364" s="241">
        <v>363</v>
      </c>
      <c r="V364" s="240">
        <v>16595.939999999999</v>
      </c>
      <c r="W364" s="242">
        <v>24</v>
      </c>
      <c r="X364" s="243">
        <v>317674.5</v>
      </c>
      <c r="Y364" s="241">
        <v>1453</v>
      </c>
      <c r="Z364" s="238">
        <v>0</v>
      </c>
      <c r="AA364" s="239">
        <v>0</v>
      </c>
      <c r="AB364" s="238">
        <v>0</v>
      </c>
      <c r="AC364" s="239">
        <v>0</v>
      </c>
      <c r="AD364" s="243">
        <v>187408.21</v>
      </c>
      <c r="AE364" s="244">
        <v>1056</v>
      </c>
      <c r="AF364" s="240">
        <v>976.75</v>
      </c>
      <c r="AG364" s="242">
        <v>2</v>
      </c>
      <c r="AH364" s="243">
        <v>768997.48</v>
      </c>
      <c r="AI364" s="244">
        <v>3308</v>
      </c>
      <c r="AJ364" s="243">
        <v>0</v>
      </c>
      <c r="AK364" s="244">
        <v>0</v>
      </c>
      <c r="AL364" s="243">
        <v>438232.58</v>
      </c>
      <c r="AM364" s="244">
        <v>1606</v>
      </c>
      <c r="AN364" s="245">
        <v>217321.37</v>
      </c>
      <c r="AO364" s="244">
        <v>489</v>
      </c>
      <c r="AP364" s="246">
        <v>0</v>
      </c>
      <c r="AQ364" s="247">
        <v>0</v>
      </c>
      <c r="AR364" s="240">
        <v>12259.34</v>
      </c>
      <c r="AS364" s="241">
        <v>113</v>
      </c>
      <c r="AT364" s="238">
        <v>42.61</v>
      </c>
      <c r="AU364" s="239">
        <v>1</v>
      </c>
      <c r="AV364" t="s">
        <v>107</v>
      </c>
      <c r="AW364" s="270"/>
      <c r="AX364" s="270"/>
      <c r="AY364" s="270"/>
      <c r="AZ364" s="270"/>
      <c r="BA364" s="270"/>
      <c r="BB364" s="270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</row>
    <row r="365" spans="1:92">
      <c r="A365" s="2" t="s">
        <v>591</v>
      </c>
      <c r="B365" s="238">
        <v>3487.636</v>
      </c>
      <c r="C365" s="239">
        <v>0</v>
      </c>
      <c r="D365" s="240">
        <v>27261.33</v>
      </c>
      <c r="E365" s="241">
        <v>103</v>
      </c>
      <c r="F365" s="240">
        <v>9962.6200000000008</v>
      </c>
      <c r="G365" s="242">
        <v>15</v>
      </c>
      <c r="H365" s="243">
        <v>78965.679999999993</v>
      </c>
      <c r="I365" s="244">
        <v>670</v>
      </c>
      <c r="J365" s="243">
        <v>495525.65</v>
      </c>
      <c r="K365" s="244">
        <v>1033</v>
      </c>
      <c r="L365" s="243">
        <v>80475.17</v>
      </c>
      <c r="M365" s="241">
        <v>458</v>
      </c>
      <c r="N365" s="240">
        <v>11545.17</v>
      </c>
      <c r="O365" s="242">
        <v>25</v>
      </c>
      <c r="P365" s="240">
        <v>25517.32</v>
      </c>
      <c r="Q365" s="241">
        <v>197</v>
      </c>
      <c r="R365" s="238">
        <v>0</v>
      </c>
      <c r="S365" s="239">
        <v>0</v>
      </c>
      <c r="T365" s="240">
        <v>44014.48</v>
      </c>
      <c r="U365" s="241">
        <v>196</v>
      </c>
      <c r="V365" s="240">
        <v>15594.18</v>
      </c>
      <c r="W365" s="242">
        <v>20</v>
      </c>
      <c r="X365" s="243">
        <v>152316.68</v>
      </c>
      <c r="Y365" s="241">
        <v>732</v>
      </c>
      <c r="Z365" s="238">
        <v>0</v>
      </c>
      <c r="AA365" s="239">
        <v>0</v>
      </c>
      <c r="AB365" s="238">
        <v>0</v>
      </c>
      <c r="AC365" s="239">
        <v>0</v>
      </c>
      <c r="AD365" s="243">
        <v>74469.31</v>
      </c>
      <c r="AE365" s="244">
        <v>461</v>
      </c>
      <c r="AF365" s="240">
        <v>4432.96</v>
      </c>
      <c r="AG365" s="242">
        <v>12</v>
      </c>
      <c r="AH365" s="243">
        <v>407474.72</v>
      </c>
      <c r="AI365" s="244">
        <v>1768</v>
      </c>
      <c r="AJ365" s="243">
        <v>9704.49</v>
      </c>
      <c r="AK365" s="244">
        <v>52</v>
      </c>
      <c r="AL365" s="243">
        <v>222455</v>
      </c>
      <c r="AM365" s="244">
        <v>884</v>
      </c>
      <c r="AN365" s="245">
        <v>94924.59</v>
      </c>
      <c r="AO365" s="244">
        <v>221</v>
      </c>
      <c r="AP365" s="246">
        <v>0</v>
      </c>
      <c r="AQ365" s="247">
        <v>0</v>
      </c>
      <c r="AR365" s="240">
        <v>13372.36</v>
      </c>
      <c r="AS365" s="241">
        <v>112</v>
      </c>
      <c r="AT365" s="238">
        <v>260</v>
      </c>
      <c r="AU365" s="239">
        <v>1</v>
      </c>
      <c r="AV365" t="s">
        <v>389</v>
      </c>
      <c r="AW365" s="270"/>
      <c r="AX365" s="270"/>
      <c r="AY365" s="270"/>
      <c r="AZ365" s="270"/>
      <c r="BA365" s="270"/>
      <c r="BB365" s="270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</row>
    <row r="366" spans="1:92">
      <c r="A366" s="2" t="s">
        <v>837</v>
      </c>
      <c r="B366" s="238">
        <v>1969.1163333333332</v>
      </c>
      <c r="C366" s="239">
        <v>0</v>
      </c>
      <c r="D366" s="240">
        <v>35470.410000000003</v>
      </c>
      <c r="E366" s="241">
        <v>112</v>
      </c>
      <c r="F366" s="240">
        <v>18634.36</v>
      </c>
      <c r="G366" s="242">
        <v>33</v>
      </c>
      <c r="H366" s="243">
        <v>101349.51</v>
      </c>
      <c r="I366" s="244">
        <v>949</v>
      </c>
      <c r="J366" s="243">
        <v>368609.71</v>
      </c>
      <c r="K366" s="244">
        <v>762</v>
      </c>
      <c r="L366" s="243">
        <v>124059.89</v>
      </c>
      <c r="M366" s="241">
        <v>847</v>
      </c>
      <c r="N366" s="240">
        <v>6113.03</v>
      </c>
      <c r="O366" s="242">
        <v>11</v>
      </c>
      <c r="P366" s="240">
        <v>25717.26</v>
      </c>
      <c r="Q366" s="241">
        <v>146</v>
      </c>
      <c r="R366" s="238">
        <v>0</v>
      </c>
      <c r="S366" s="239">
        <v>0</v>
      </c>
      <c r="T366" s="240">
        <v>17700.060000000001</v>
      </c>
      <c r="U366" s="241">
        <v>66</v>
      </c>
      <c r="V366" s="240">
        <v>17497.04</v>
      </c>
      <c r="W366" s="242">
        <v>19</v>
      </c>
      <c r="X366" s="243">
        <v>139198.71</v>
      </c>
      <c r="Y366" s="241">
        <v>692</v>
      </c>
      <c r="Z366" s="238">
        <v>0</v>
      </c>
      <c r="AA366" s="239">
        <v>0</v>
      </c>
      <c r="AB366" s="238">
        <v>0</v>
      </c>
      <c r="AC366" s="239">
        <v>0</v>
      </c>
      <c r="AD366" s="243">
        <v>74311.600000000006</v>
      </c>
      <c r="AE366" s="244">
        <v>485</v>
      </c>
      <c r="AF366" s="240">
        <v>2854.9</v>
      </c>
      <c r="AG366" s="242">
        <v>6</v>
      </c>
      <c r="AH366" s="243">
        <v>453123.05</v>
      </c>
      <c r="AI366" s="244">
        <v>2061</v>
      </c>
      <c r="AJ366" s="243">
        <v>11019.82</v>
      </c>
      <c r="AK366" s="244">
        <v>5</v>
      </c>
      <c r="AL366" s="243">
        <v>287268.90000000002</v>
      </c>
      <c r="AM366" s="244">
        <v>1019</v>
      </c>
      <c r="AN366" s="245">
        <v>48053.67</v>
      </c>
      <c r="AO366" s="244">
        <v>178</v>
      </c>
      <c r="AP366" s="246">
        <v>0</v>
      </c>
      <c r="AQ366" s="247">
        <v>0</v>
      </c>
      <c r="AR366" s="240">
        <v>12272.3</v>
      </c>
      <c r="AS366" s="241">
        <v>102</v>
      </c>
      <c r="AT366" s="238">
        <v>0</v>
      </c>
      <c r="AU366" s="239">
        <v>0</v>
      </c>
      <c r="AV366" t="s">
        <v>18</v>
      </c>
      <c r="AW366" s="270"/>
      <c r="AX366" s="270"/>
      <c r="AY366" s="270"/>
      <c r="AZ366" s="270"/>
      <c r="BA366" s="270"/>
      <c r="BB366" s="270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</row>
    <row r="367" spans="1:92">
      <c r="A367" s="2" t="s">
        <v>476</v>
      </c>
      <c r="B367" s="238">
        <v>1117.3013333333333</v>
      </c>
      <c r="C367" s="239">
        <v>0</v>
      </c>
      <c r="D367" s="240">
        <v>14710.56</v>
      </c>
      <c r="E367" s="241">
        <v>62</v>
      </c>
      <c r="F367" s="240">
        <v>28443.98</v>
      </c>
      <c r="G367" s="242">
        <v>28</v>
      </c>
      <c r="H367" s="243">
        <v>67795.820000000007</v>
      </c>
      <c r="I367" s="244">
        <v>539</v>
      </c>
      <c r="J367" s="243">
        <v>446473.14</v>
      </c>
      <c r="K367" s="244">
        <v>725</v>
      </c>
      <c r="L367" s="243">
        <v>68921.679999999993</v>
      </c>
      <c r="M367" s="241">
        <v>375</v>
      </c>
      <c r="N367" s="240">
        <v>20520.740000000002</v>
      </c>
      <c r="O367" s="242">
        <v>18</v>
      </c>
      <c r="P367" s="240">
        <v>10905.3</v>
      </c>
      <c r="Q367" s="241">
        <v>71</v>
      </c>
      <c r="R367" s="238">
        <v>0</v>
      </c>
      <c r="S367" s="239">
        <v>0</v>
      </c>
      <c r="T367" s="240">
        <v>29935.34</v>
      </c>
      <c r="U367" s="241">
        <v>132</v>
      </c>
      <c r="V367" s="240">
        <v>19980.310000000001</v>
      </c>
      <c r="W367" s="242">
        <v>28</v>
      </c>
      <c r="X367" s="243">
        <v>100920.74</v>
      </c>
      <c r="Y367" s="241">
        <v>456</v>
      </c>
      <c r="Z367" s="238">
        <v>0</v>
      </c>
      <c r="AA367" s="239">
        <v>0</v>
      </c>
      <c r="AB367" s="238">
        <v>0</v>
      </c>
      <c r="AC367" s="239">
        <v>0</v>
      </c>
      <c r="AD367" s="243">
        <v>58416.31</v>
      </c>
      <c r="AE367" s="244">
        <v>341</v>
      </c>
      <c r="AF367" s="240">
        <v>930.23</v>
      </c>
      <c r="AG367" s="242">
        <v>1</v>
      </c>
      <c r="AH367" s="243">
        <v>312446.3</v>
      </c>
      <c r="AI367" s="244">
        <v>1195</v>
      </c>
      <c r="AJ367" s="243">
        <v>0</v>
      </c>
      <c r="AK367" s="244">
        <v>0</v>
      </c>
      <c r="AL367" s="243">
        <v>168310.19</v>
      </c>
      <c r="AM367" s="244">
        <v>629</v>
      </c>
      <c r="AN367" s="245">
        <v>33519.040000000001</v>
      </c>
      <c r="AO367" s="244">
        <v>172</v>
      </c>
      <c r="AP367" s="246">
        <v>0</v>
      </c>
      <c r="AQ367" s="247">
        <v>0</v>
      </c>
      <c r="AR367" s="240">
        <v>4777.53</v>
      </c>
      <c r="AS367" s="241">
        <v>52</v>
      </c>
      <c r="AT367" s="238">
        <v>0</v>
      </c>
      <c r="AU367" s="239">
        <v>0</v>
      </c>
      <c r="AV367" t="s">
        <v>159</v>
      </c>
      <c r="AW367" s="270"/>
      <c r="AX367" s="270"/>
      <c r="AY367" s="270"/>
      <c r="AZ367" s="270"/>
      <c r="BA367" s="270"/>
      <c r="BB367" s="270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</row>
    <row r="368" spans="1:92">
      <c r="A368" s="2" t="s">
        <v>383</v>
      </c>
      <c r="B368" s="238">
        <v>1777.4436666666666</v>
      </c>
      <c r="C368" s="239">
        <v>0</v>
      </c>
      <c r="D368" s="240">
        <v>61801.54</v>
      </c>
      <c r="E368" s="241">
        <v>187</v>
      </c>
      <c r="F368" s="240">
        <v>36716.85</v>
      </c>
      <c r="G368" s="242">
        <v>44</v>
      </c>
      <c r="H368" s="243">
        <v>156201.53</v>
      </c>
      <c r="I368" s="244">
        <v>988</v>
      </c>
      <c r="J368" s="243">
        <v>781814.83</v>
      </c>
      <c r="K368" s="244">
        <v>1368</v>
      </c>
      <c r="L368" s="243">
        <v>282217.08</v>
      </c>
      <c r="M368" s="241">
        <v>838</v>
      </c>
      <c r="N368" s="240">
        <v>44894.34</v>
      </c>
      <c r="O368" s="242">
        <v>62</v>
      </c>
      <c r="P368" s="240">
        <v>42119.95</v>
      </c>
      <c r="Q368" s="241">
        <v>223</v>
      </c>
      <c r="R368" s="238">
        <v>0</v>
      </c>
      <c r="S368" s="239">
        <v>0</v>
      </c>
      <c r="T368" s="240">
        <v>131531.35999999999</v>
      </c>
      <c r="U368" s="241">
        <v>477</v>
      </c>
      <c r="V368" s="240">
        <v>34399.06</v>
      </c>
      <c r="W368" s="242">
        <v>41</v>
      </c>
      <c r="X368" s="243">
        <v>275455.25</v>
      </c>
      <c r="Y368" s="241">
        <v>1088</v>
      </c>
      <c r="Z368" s="238">
        <v>0</v>
      </c>
      <c r="AA368" s="239">
        <v>0</v>
      </c>
      <c r="AB368" s="238">
        <v>0</v>
      </c>
      <c r="AC368" s="239">
        <v>0</v>
      </c>
      <c r="AD368" s="243">
        <v>163076.93</v>
      </c>
      <c r="AE368" s="244">
        <v>863</v>
      </c>
      <c r="AF368" s="240">
        <v>8178.64</v>
      </c>
      <c r="AG368" s="242">
        <v>18</v>
      </c>
      <c r="AH368" s="243">
        <v>805807.57</v>
      </c>
      <c r="AI368" s="244">
        <v>2552</v>
      </c>
      <c r="AJ368" s="243">
        <v>1674</v>
      </c>
      <c r="AK368" s="244">
        <v>4</v>
      </c>
      <c r="AL368" s="243">
        <v>430614.09</v>
      </c>
      <c r="AM368" s="244">
        <v>1284</v>
      </c>
      <c r="AN368" s="245">
        <v>51649.31</v>
      </c>
      <c r="AO368" s="244">
        <v>244</v>
      </c>
      <c r="AP368" s="246">
        <v>0</v>
      </c>
      <c r="AQ368" s="247">
        <v>0</v>
      </c>
      <c r="AR368" s="240">
        <v>14126.32</v>
      </c>
      <c r="AS368" s="241">
        <v>125</v>
      </c>
      <c r="AT368" s="238">
        <v>0</v>
      </c>
      <c r="AU368" s="239">
        <v>0</v>
      </c>
      <c r="AV368" t="s">
        <v>52</v>
      </c>
      <c r="AW368" s="270"/>
      <c r="AX368" s="270"/>
      <c r="AY368" s="270"/>
      <c r="AZ368" s="270"/>
      <c r="BA368" s="270"/>
      <c r="BB368" s="270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</row>
    <row r="369" spans="1:92">
      <c r="A369" s="2" t="s">
        <v>134</v>
      </c>
      <c r="B369" s="238">
        <v>620.88499999999999</v>
      </c>
      <c r="C369" s="239">
        <v>0</v>
      </c>
      <c r="D369" s="240">
        <v>23698.71</v>
      </c>
      <c r="E369" s="241">
        <v>102</v>
      </c>
      <c r="F369" s="240">
        <v>41165.03</v>
      </c>
      <c r="G369" s="242">
        <v>64</v>
      </c>
      <c r="H369" s="243">
        <v>73359.92</v>
      </c>
      <c r="I369" s="244">
        <v>563</v>
      </c>
      <c r="J369" s="243">
        <v>491313.93</v>
      </c>
      <c r="K369" s="244">
        <v>951</v>
      </c>
      <c r="L369" s="243">
        <v>115961.23</v>
      </c>
      <c r="M369" s="241">
        <v>573</v>
      </c>
      <c r="N369" s="240">
        <v>7674.77</v>
      </c>
      <c r="O369" s="242">
        <v>19</v>
      </c>
      <c r="P369" s="240">
        <v>13291.87</v>
      </c>
      <c r="Q369" s="241">
        <v>64</v>
      </c>
      <c r="R369" s="238">
        <v>0</v>
      </c>
      <c r="S369" s="239">
        <v>0</v>
      </c>
      <c r="T369" s="240">
        <v>23305.18</v>
      </c>
      <c r="U369" s="241">
        <v>96</v>
      </c>
      <c r="V369" s="240">
        <v>14425.37</v>
      </c>
      <c r="W369" s="242">
        <v>20</v>
      </c>
      <c r="X369" s="243">
        <v>99470.54</v>
      </c>
      <c r="Y369" s="241">
        <v>527</v>
      </c>
      <c r="Z369" s="238">
        <v>0</v>
      </c>
      <c r="AA369" s="239">
        <v>0</v>
      </c>
      <c r="AB369" s="238">
        <v>0</v>
      </c>
      <c r="AC369" s="239">
        <v>0</v>
      </c>
      <c r="AD369" s="243">
        <v>88983.28</v>
      </c>
      <c r="AE369" s="244">
        <v>476</v>
      </c>
      <c r="AF369" s="240">
        <v>1627.9</v>
      </c>
      <c r="AG369" s="242">
        <v>5</v>
      </c>
      <c r="AH369" s="243">
        <v>346951.51</v>
      </c>
      <c r="AI369" s="244">
        <v>1561</v>
      </c>
      <c r="AJ369" s="243">
        <v>0</v>
      </c>
      <c r="AK369" s="244">
        <v>0</v>
      </c>
      <c r="AL369" s="243">
        <v>196904.16</v>
      </c>
      <c r="AM369" s="244">
        <v>731</v>
      </c>
      <c r="AN369" s="245">
        <v>18626.55</v>
      </c>
      <c r="AO369" s="244">
        <v>119</v>
      </c>
      <c r="AP369" s="246">
        <v>0</v>
      </c>
      <c r="AQ369" s="247">
        <v>0</v>
      </c>
      <c r="AR369" s="240">
        <v>1911.32</v>
      </c>
      <c r="AS369" s="241">
        <v>17</v>
      </c>
      <c r="AT369" s="238">
        <v>0</v>
      </c>
      <c r="AU369" s="239">
        <v>0</v>
      </c>
      <c r="AV369" t="s">
        <v>131</v>
      </c>
      <c r="AW369" s="270"/>
      <c r="AX369" s="270"/>
      <c r="AY369" s="270"/>
      <c r="AZ369" s="270"/>
      <c r="BA369" s="270"/>
      <c r="BB369" s="270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</row>
    <row r="370" spans="1:92">
      <c r="A370" s="2" t="s">
        <v>432</v>
      </c>
      <c r="B370" s="238">
        <v>225.53900000000002</v>
      </c>
      <c r="C370" s="239">
        <v>0</v>
      </c>
      <c r="D370" s="240">
        <v>25271.73</v>
      </c>
      <c r="E370" s="241">
        <v>94</v>
      </c>
      <c r="F370" s="240">
        <v>44599.19</v>
      </c>
      <c r="G370" s="242">
        <v>76</v>
      </c>
      <c r="H370" s="243">
        <v>70488.3</v>
      </c>
      <c r="I370" s="244">
        <v>505</v>
      </c>
      <c r="J370" s="243">
        <v>531091.31000000006</v>
      </c>
      <c r="K370" s="244">
        <v>964</v>
      </c>
      <c r="L370" s="243">
        <v>109897.65</v>
      </c>
      <c r="M370" s="241">
        <v>575</v>
      </c>
      <c r="N370" s="240">
        <v>7480.86</v>
      </c>
      <c r="O370" s="242">
        <v>21</v>
      </c>
      <c r="P370" s="240">
        <v>8620.01</v>
      </c>
      <c r="Q370" s="241">
        <v>66</v>
      </c>
      <c r="R370" s="238">
        <v>0</v>
      </c>
      <c r="S370" s="239">
        <v>0</v>
      </c>
      <c r="T370" s="240">
        <v>12125.9</v>
      </c>
      <c r="U370" s="241">
        <v>52</v>
      </c>
      <c r="V370" s="240">
        <v>10592.06</v>
      </c>
      <c r="W370" s="242">
        <v>12</v>
      </c>
      <c r="X370" s="243">
        <v>86567.27</v>
      </c>
      <c r="Y370" s="241">
        <v>379</v>
      </c>
      <c r="Z370" s="238">
        <v>0</v>
      </c>
      <c r="AA370" s="239">
        <v>0</v>
      </c>
      <c r="AB370" s="238">
        <v>0</v>
      </c>
      <c r="AC370" s="239">
        <v>0</v>
      </c>
      <c r="AD370" s="243">
        <v>76469.61</v>
      </c>
      <c r="AE370" s="244">
        <v>420</v>
      </c>
      <c r="AF370" s="240">
        <v>3093.01</v>
      </c>
      <c r="AG370" s="242">
        <v>4</v>
      </c>
      <c r="AH370" s="243">
        <v>273335.56</v>
      </c>
      <c r="AI370" s="244">
        <v>1217</v>
      </c>
      <c r="AJ370" s="243">
        <v>0</v>
      </c>
      <c r="AK370" s="244">
        <v>0</v>
      </c>
      <c r="AL370" s="243">
        <v>194333.92</v>
      </c>
      <c r="AM370" s="244">
        <v>613</v>
      </c>
      <c r="AN370" s="245">
        <v>6766.17</v>
      </c>
      <c r="AO370" s="244">
        <v>76</v>
      </c>
      <c r="AP370" s="246">
        <v>0</v>
      </c>
      <c r="AQ370" s="247">
        <v>0</v>
      </c>
      <c r="AR370" s="240">
        <v>3190.46</v>
      </c>
      <c r="AS370" s="241">
        <v>39</v>
      </c>
      <c r="AT370" s="238">
        <v>0</v>
      </c>
      <c r="AU370" s="239">
        <v>0</v>
      </c>
      <c r="AV370" t="s">
        <v>131</v>
      </c>
      <c r="AW370" s="270"/>
      <c r="AX370" s="270"/>
      <c r="AY370" s="270"/>
      <c r="AZ370" s="270"/>
      <c r="BA370" s="270"/>
      <c r="BB370" s="2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</row>
    <row r="371" spans="1:92">
      <c r="A371" s="2" t="s">
        <v>934</v>
      </c>
      <c r="B371" s="238">
        <v>1211.7449999999999</v>
      </c>
      <c r="C371" s="239">
        <v>0</v>
      </c>
      <c r="D371" s="240">
        <v>35494.14</v>
      </c>
      <c r="E371" s="241">
        <v>137</v>
      </c>
      <c r="F371" s="240">
        <v>591.29999999999995</v>
      </c>
      <c r="G371" s="242">
        <v>1</v>
      </c>
      <c r="H371" s="243">
        <v>95348.21</v>
      </c>
      <c r="I371" s="244">
        <v>656</v>
      </c>
      <c r="J371" s="243">
        <v>471394.63</v>
      </c>
      <c r="K371" s="244">
        <v>961</v>
      </c>
      <c r="L371" s="243">
        <v>122736.64</v>
      </c>
      <c r="M371" s="241">
        <v>594</v>
      </c>
      <c r="N371" s="240">
        <v>30265.19</v>
      </c>
      <c r="O371" s="242">
        <v>17</v>
      </c>
      <c r="P371" s="240">
        <v>24382.59</v>
      </c>
      <c r="Q371" s="241">
        <v>109</v>
      </c>
      <c r="R371" s="238">
        <v>0</v>
      </c>
      <c r="S371" s="239">
        <v>0</v>
      </c>
      <c r="T371" s="240">
        <v>53386.83</v>
      </c>
      <c r="U371" s="241">
        <v>225</v>
      </c>
      <c r="V371" s="240">
        <v>18322.3</v>
      </c>
      <c r="W371" s="242">
        <v>27</v>
      </c>
      <c r="X371" s="243">
        <v>128418.19</v>
      </c>
      <c r="Y371" s="241">
        <v>621</v>
      </c>
      <c r="Z371" s="238">
        <v>0</v>
      </c>
      <c r="AA371" s="239">
        <v>0</v>
      </c>
      <c r="AB371" s="238">
        <v>0</v>
      </c>
      <c r="AC371" s="239">
        <v>0</v>
      </c>
      <c r="AD371" s="243">
        <v>112796.52</v>
      </c>
      <c r="AE371" s="244">
        <v>588</v>
      </c>
      <c r="AF371" s="240">
        <v>4241.88</v>
      </c>
      <c r="AG371" s="242">
        <v>9</v>
      </c>
      <c r="AH371" s="243">
        <v>502169.83</v>
      </c>
      <c r="AI371" s="244">
        <v>1736</v>
      </c>
      <c r="AJ371" s="243">
        <v>6997.2</v>
      </c>
      <c r="AK371" s="244">
        <v>1</v>
      </c>
      <c r="AL371" s="243">
        <v>263614.59999999998</v>
      </c>
      <c r="AM371" s="244">
        <v>899</v>
      </c>
      <c r="AN371" s="245">
        <v>29355.15</v>
      </c>
      <c r="AO371" s="244">
        <v>100</v>
      </c>
      <c r="AP371" s="246">
        <v>0</v>
      </c>
      <c r="AQ371" s="247">
        <v>0</v>
      </c>
      <c r="AR371" s="240">
        <v>4071.7</v>
      </c>
      <c r="AS371" s="241">
        <v>41</v>
      </c>
      <c r="AT371" s="238">
        <v>0</v>
      </c>
      <c r="AU371" s="239">
        <v>0</v>
      </c>
      <c r="AV371" t="s">
        <v>195</v>
      </c>
      <c r="AW371" s="270"/>
      <c r="AX371" s="270"/>
      <c r="AY371" s="270"/>
      <c r="AZ371" s="270"/>
      <c r="BA371" s="270"/>
      <c r="BB371" s="270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</row>
    <row r="372" spans="1:92">
      <c r="A372" s="2" t="s">
        <v>838</v>
      </c>
      <c r="B372" s="238">
        <v>254.322</v>
      </c>
      <c r="C372" s="239">
        <v>0</v>
      </c>
      <c r="D372" s="240">
        <v>11503.47</v>
      </c>
      <c r="E372" s="241">
        <v>50</v>
      </c>
      <c r="F372" s="240">
        <v>6791.28</v>
      </c>
      <c r="G372" s="242">
        <v>8</v>
      </c>
      <c r="H372" s="243">
        <v>65131.25</v>
      </c>
      <c r="I372" s="244">
        <v>511</v>
      </c>
      <c r="J372" s="243">
        <v>280876.96999999997</v>
      </c>
      <c r="K372" s="244">
        <v>571</v>
      </c>
      <c r="L372" s="243">
        <v>76385.600000000006</v>
      </c>
      <c r="M372" s="241">
        <v>476</v>
      </c>
      <c r="N372" s="240">
        <v>3408.7</v>
      </c>
      <c r="O372" s="242">
        <v>11</v>
      </c>
      <c r="P372" s="240">
        <v>19191.939999999999</v>
      </c>
      <c r="Q372" s="241">
        <v>133</v>
      </c>
      <c r="R372" s="238">
        <v>0</v>
      </c>
      <c r="S372" s="239">
        <v>0</v>
      </c>
      <c r="T372" s="240">
        <v>28021.91</v>
      </c>
      <c r="U372" s="241">
        <v>141</v>
      </c>
      <c r="V372" s="240">
        <v>3370.68</v>
      </c>
      <c r="W372" s="242">
        <v>7</v>
      </c>
      <c r="X372" s="243">
        <v>93332.5</v>
      </c>
      <c r="Y372" s="241">
        <v>489</v>
      </c>
      <c r="Z372" s="238">
        <v>0</v>
      </c>
      <c r="AA372" s="239">
        <v>0</v>
      </c>
      <c r="AB372" s="238">
        <v>0</v>
      </c>
      <c r="AC372" s="239">
        <v>0</v>
      </c>
      <c r="AD372" s="243">
        <v>66986.240000000005</v>
      </c>
      <c r="AE372" s="244">
        <v>390</v>
      </c>
      <c r="AF372" s="240">
        <v>1562.8</v>
      </c>
      <c r="AG372" s="242">
        <v>5</v>
      </c>
      <c r="AH372" s="243">
        <v>394851.45</v>
      </c>
      <c r="AI372" s="244">
        <v>1737</v>
      </c>
      <c r="AJ372" s="243">
        <v>0.08</v>
      </c>
      <c r="AK372" s="244">
        <v>1</v>
      </c>
      <c r="AL372" s="243">
        <v>158375.46</v>
      </c>
      <c r="AM372" s="244">
        <v>609</v>
      </c>
      <c r="AN372" s="245">
        <v>7629.58</v>
      </c>
      <c r="AO372" s="244">
        <v>48</v>
      </c>
      <c r="AP372" s="246">
        <v>0</v>
      </c>
      <c r="AQ372" s="247">
        <v>0</v>
      </c>
      <c r="AR372" s="240">
        <v>9031.41</v>
      </c>
      <c r="AS372" s="241">
        <v>86</v>
      </c>
      <c r="AT372" s="238">
        <v>0</v>
      </c>
      <c r="AU372" s="239">
        <v>0</v>
      </c>
      <c r="AV372" t="s">
        <v>189</v>
      </c>
      <c r="AW372" s="270"/>
      <c r="AX372" s="270"/>
      <c r="AY372" s="270"/>
      <c r="AZ372" s="270"/>
      <c r="BA372" s="270"/>
      <c r="BB372" s="270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</row>
    <row r="373" spans="1:92">
      <c r="A373" s="2" t="s">
        <v>406</v>
      </c>
      <c r="B373" s="238">
        <v>255.60499999999999</v>
      </c>
      <c r="C373" s="239">
        <v>0</v>
      </c>
      <c r="D373" s="240">
        <v>2803.48</v>
      </c>
      <c r="E373" s="241">
        <v>13</v>
      </c>
      <c r="F373" s="240">
        <v>1373.91</v>
      </c>
      <c r="G373" s="242">
        <v>2</v>
      </c>
      <c r="H373" s="243">
        <v>29261.89</v>
      </c>
      <c r="I373" s="244">
        <v>253</v>
      </c>
      <c r="J373" s="243">
        <v>292421.46000000002</v>
      </c>
      <c r="K373" s="244">
        <v>442</v>
      </c>
      <c r="L373" s="243">
        <v>44515.68</v>
      </c>
      <c r="M373" s="241">
        <v>221</v>
      </c>
      <c r="N373" s="240">
        <v>6013.03</v>
      </c>
      <c r="O373" s="242">
        <v>8</v>
      </c>
      <c r="P373" s="240">
        <v>86.09</v>
      </c>
      <c r="Q373" s="241">
        <v>1</v>
      </c>
      <c r="R373" s="238">
        <v>0</v>
      </c>
      <c r="S373" s="239">
        <v>0</v>
      </c>
      <c r="T373" s="240">
        <v>2495.36</v>
      </c>
      <c r="U373" s="241">
        <v>9</v>
      </c>
      <c r="V373" s="240">
        <v>651.87</v>
      </c>
      <c r="W373" s="242">
        <v>1</v>
      </c>
      <c r="X373" s="243">
        <v>49779.09</v>
      </c>
      <c r="Y373" s="241">
        <v>269</v>
      </c>
      <c r="Z373" s="238">
        <v>0</v>
      </c>
      <c r="AA373" s="239">
        <v>0</v>
      </c>
      <c r="AB373" s="238">
        <v>0</v>
      </c>
      <c r="AC373" s="239">
        <v>0</v>
      </c>
      <c r="AD373" s="243">
        <v>29945.040000000001</v>
      </c>
      <c r="AE373" s="244">
        <v>192</v>
      </c>
      <c r="AF373" s="240">
        <v>697.67</v>
      </c>
      <c r="AG373" s="242">
        <v>1</v>
      </c>
      <c r="AH373" s="243">
        <v>114776.45</v>
      </c>
      <c r="AI373" s="244">
        <v>522</v>
      </c>
      <c r="AJ373" s="243">
        <v>0</v>
      </c>
      <c r="AK373" s="244">
        <v>0</v>
      </c>
      <c r="AL373" s="243">
        <v>56068.4</v>
      </c>
      <c r="AM373" s="244">
        <v>253</v>
      </c>
      <c r="AN373" s="245">
        <v>7668.15</v>
      </c>
      <c r="AO373" s="244">
        <v>35</v>
      </c>
      <c r="AP373" s="246">
        <v>0</v>
      </c>
      <c r="AQ373" s="247">
        <v>0</v>
      </c>
      <c r="AR373" s="240">
        <v>567.83000000000004</v>
      </c>
      <c r="AS373" s="241">
        <v>8</v>
      </c>
      <c r="AT373" s="238">
        <v>0</v>
      </c>
      <c r="AU373" s="239">
        <v>0</v>
      </c>
      <c r="AV373" t="s">
        <v>52</v>
      </c>
      <c r="AW373" s="270"/>
      <c r="AX373" s="270"/>
      <c r="AY373" s="270"/>
      <c r="AZ373" s="270"/>
      <c r="BA373" s="270"/>
      <c r="BB373" s="270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</row>
    <row r="374" spans="1:92">
      <c r="A374" s="2" t="s">
        <v>932</v>
      </c>
      <c r="B374" s="238">
        <v>1074.3353333333334</v>
      </c>
      <c r="C374" s="239">
        <v>0</v>
      </c>
      <c r="D374" s="240">
        <v>41040.550000000003</v>
      </c>
      <c r="E374" s="241">
        <v>162</v>
      </c>
      <c r="F374" s="240">
        <v>48521.69</v>
      </c>
      <c r="G374" s="242">
        <v>73</v>
      </c>
      <c r="H374" s="243">
        <v>122657.89</v>
      </c>
      <c r="I374" s="244">
        <v>1031</v>
      </c>
      <c r="J374" s="243">
        <v>526177.74</v>
      </c>
      <c r="K374" s="244">
        <v>1097</v>
      </c>
      <c r="L374" s="243">
        <v>156589.6</v>
      </c>
      <c r="M374" s="241">
        <v>801</v>
      </c>
      <c r="N374" s="240">
        <v>11795.62</v>
      </c>
      <c r="O374" s="242">
        <v>17</v>
      </c>
      <c r="P374" s="240">
        <v>12433.52</v>
      </c>
      <c r="Q374" s="241">
        <v>76</v>
      </c>
      <c r="R374" s="238">
        <v>0</v>
      </c>
      <c r="S374" s="239">
        <v>0</v>
      </c>
      <c r="T374" s="240">
        <v>34061.550000000003</v>
      </c>
      <c r="U374" s="241">
        <v>172</v>
      </c>
      <c r="V374" s="240">
        <v>8812.09</v>
      </c>
      <c r="W374" s="242">
        <v>7</v>
      </c>
      <c r="X374" s="243">
        <v>190722</v>
      </c>
      <c r="Y374" s="241">
        <v>964</v>
      </c>
      <c r="Z374" s="238">
        <v>0</v>
      </c>
      <c r="AA374" s="239">
        <v>0</v>
      </c>
      <c r="AB374" s="238">
        <v>0</v>
      </c>
      <c r="AC374" s="239">
        <v>0</v>
      </c>
      <c r="AD374" s="243">
        <v>110136.35</v>
      </c>
      <c r="AE374" s="244">
        <v>674</v>
      </c>
      <c r="AF374" s="240">
        <v>967.45</v>
      </c>
      <c r="AG374" s="242">
        <v>3</v>
      </c>
      <c r="AH374" s="243">
        <v>741257.6</v>
      </c>
      <c r="AI374" s="244">
        <v>3055</v>
      </c>
      <c r="AJ374" s="243">
        <v>129</v>
      </c>
      <c r="AK374" s="244">
        <v>1</v>
      </c>
      <c r="AL374" s="243">
        <v>404523.36</v>
      </c>
      <c r="AM374" s="244">
        <v>1574</v>
      </c>
      <c r="AN374" s="245">
        <v>32101.06</v>
      </c>
      <c r="AO374" s="244">
        <v>153</v>
      </c>
      <c r="AP374" s="246">
        <v>0</v>
      </c>
      <c r="AQ374" s="247">
        <v>0</v>
      </c>
      <c r="AR374" s="240">
        <v>3266.05</v>
      </c>
      <c r="AS374" s="241">
        <v>39</v>
      </c>
      <c r="AT374" s="238">
        <v>0</v>
      </c>
      <c r="AU374" s="239">
        <v>0</v>
      </c>
      <c r="AV374" t="s">
        <v>52</v>
      </c>
      <c r="AW374" s="270"/>
      <c r="AX374" s="270"/>
      <c r="AY374" s="270"/>
      <c r="AZ374" s="270"/>
      <c r="BA374" s="270"/>
      <c r="BB374" s="270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</row>
    <row r="375" spans="1:92">
      <c r="A375" s="2" t="s">
        <v>951</v>
      </c>
      <c r="B375" s="238">
        <v>15.666666666666666</v>
      </c>
      <c r="C375" s="239">
        <v>0</v>
      </c>
      <c r="D375" s="240">
        <v>14206.25</v>
      </c>
      <c r="E375" s="241">
        <v>64</v>
      </c>
      <c r="F375" s="240">
        <v>11756.5</v>
      </c>
      <c r="G375" s="242">
        <v>20</v>
      </c>
      <c r="H375" s="243">
        <v>74175.899999999994</v>
      </c>
      <c r="I375" s="244">
        <v>780</v>
      </c>
      <c r="J375" s="243">
        <v>255216.11</v>
      </c>
      <c r="K375" s="244">
        <v>594</v>
      </c>
      <c r="L375" s="243">
        <v>34000.14</v>
      </c>
      <c r="M375" s="241">
        <v>231</v>
      </c>
      <c r="N375" s="240">
        <v>4826.08</v>
      </c>
      <c r="O375" s="242">
        <v>6</v>
      </c>
      <c r="P375" s="240">
        <v>7014.83</v>
      </c>
      <c r="Q375" s="241">
        <v>57</v>
      </c>
      <c r="R375" s="238">
        <v>0</v>
      </c>
      <c r="S375" s="239">
        <v>0</v>
      </c>
      <c r="T375" s="240">
        <v>22395.01</v>
      </c>
      <c r="U375" s="241">
        <v>120</v>
      </c>
      <c r="V375" s="240">
        <v>17428.25</v>
      </c>
      <c r="W375" s="242">
        <v>24</v>
      </c>
      <c r="X375" s="243">
        <v>88910.13</v>
      </c>
      <c r="Y375" s="241">
        <v>460</v>
      </c>
      <c r="Z375" s="238">
        <v>0</v>
      </c>
      <c r="AA375" s="239">
        <v>0</v>
      </c>
      <c r="AB375" s="238">
        <v>0</v>
      </c>
      <c r="AC375" s="239">
        <v>0</v>
      </c>
      <c r="AD375" s="243">
        <v>52287.5</v>
      </c>
      <c r="AE375" s="244">
        <v>334</v>
      </c>
      <c r="AF375" s="240">
        <v>5615.12</v>
      </c>
      <c r="AG375" s="242">
        <v>10</v>
      </c>
      <c r="AH375" s="243">
        <v>271340.46999999997</v>
      </c>
      <c r="AI375" s="244">
        <v>1472</v>
      </c>
      <c r="AJ375" s="243">
        <v>0</v>
      </c>
      <c r="AK375" s="244">
        <v>0</v>
      </c>
      <c r="AL375" s="243">
        <v>177296.02</v>
      </c>
      <c r="AM375" s="244">
        <v>720</v>
      </c>
      <c r="AN375" s="245">
        <v>470</v>
      </c>
      <c r="AO375" s="244">
        <v>3</v>
      </c>
      <c r="AP375" s="246">
        <v>0</v>
      </c>
      <c r="AQ375" s="247">
        <v>0</v>
      </c>
      <c r="AR375" s="240">
        <v>3795.35</v>
      </c>
      <c r="AS375" s="241">
        <v>56</v>
      </c>
      <c r="AT375" s="238">
        <v>0</v>
      </c>
      <c r="AU375" s="239">
        <v>0</v>
      </c>
      <c r="AV375" t="s">
        <v>159</v>
      </c>
      <c r="AW375" s="270"/>
      <c r="AX375" s="270"/>
      <c r="AY375" s="270"/>
      <c r="AZ375" s="270"/>
      <c r="BA375" s="270"/>
      <c r="BB375" s="270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</row>
    <row r="376" spans="1:92">
      <c r="A376" s="2" t="s">
        <v>947</v>
      </c>
      <c r="B376" s="238">
        <v>1887.346</v>
      </c>
      <c r="C376" s="239">
        <v>0</v>
      </c>
      <c r="D376" s="240">
        <v>26173.73</v>
      </c>
      <c r="E376" s="241">
        <v>116</v>
      </c>
      <c r="F376" s="240">
        <v>18832.61</v>
      </c>
      <c r="G376" s="242">
        <v>30</v>
      </c>
      <c r="H376" s="243">
        <v>88720.82</v>
      </c>
      <c r="I376" s="244">
        <v>866</v>
      </c>
      <c r="J376" s="243">
        <v>265213.3</v>
      </c>
      <c r="K376" s="244">
        <v>628</v>
      </c>
      <c r="L376" s="243">
        <v>76321.06</v>
      </c>
      <c r="M376" s="241">
        <v>627</v>
      </c>
      <c r="N376" s="240">
        <v>11780.02</v>
      </c>
      <c r="O376" s="242">
        <v>7</v>
      </c>
      <c r="P376" s="240">
        <v>21694.880000000001</v>
      </c>
      <c r="Q376" s="241">
        <v>163</v>
      </c>
      <c r="R376" s="238">
        <v>0</v>
      </c>
      <c r="S376" s="239">
        <v>0</v>
      </c>
      <c r="T376" s="240">
        <v>68353.37</v>
      </c>
      <c r="U376" s="241">
        <v>323</v>
      </c>
      <c r="V376" s="240">
        <v>14213.77</v>
      </c>
      <c r="W376" s="242">
        <v>30</v>
      </c>
      <c r="X376" s="243">
        <v>140217.23000000001</v>
      </c>
      <c r="Y376" s="241">
        <v>727</v>
      </c>
      <c r="Z376" s="238">
        <v>0</v>
      </c>
      <c r="AA376" s="239">
        <v>0</v>
      </c>
      <c r="AB376" s="238">
        <v>0</v>
      </c>
      <c r="AC376" s="239">
        <v>0</v>
      </c>
      <c r="AD376" s="243">
        <v>66529.27</v>
      </c>
      <c r="AE376" s="244">
        <v>387</v>
      </c>
      <c r="AF376" s="240">
        <v>1514.42</v>
      </c>
      <c r="AG376" s="242">
        <v>4</v>
      </c>
      <c r="AH376" s="243">
        <v>414136.78</v>
      </c>
      <c r="AI376" s="244">
        <v>2035</v>
      </c>
      <c r="AJ376" s="243">
        <v>2991.31</v>
      </c>
      <c r="AK376" s="244">
        <v>18</v>
      </c>
      <c r="AL376" s="243">
        <v>245422.19</v>
      </c>
      <c r="AM376" s="244">
        <v>976</v>
      </c>
      <c r="AN376" s="245">
        <v>53629.07</v>
      </c>
      <c r="AO376" s="244">
        <v>88</v>
      </c>
      <c r="AP376" s="246">
        <v>0</v>
      </c>
      <c r="AQ376" s="247">
        <v>0</v>
      </c>
      <c r="AR376" s="240">
        <v>15995.29</v>
      </c>
      <c r="AS376" s="241">
        <v>135</v>
      </c>
      <c r="AT376" s="238">
        <v>0</v>
      </c>
      <c r="AU376" s="239">
        <v>0</v>
      </c>
      <c r="AV376" t="s">
        <v>389</v>
      </c>
      <c r="AW376" s="270"/>
      <c r="AX376" s="270"/>
      <c r="AY376" s="270"/>
      <c r="AZ376" s="270"/>
      <c r="BA376" s="270"/>
      <c r="BB376" s="270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</row>
    <row r="377" spans="1:92">
      <c r="A377" s="2" t="s">
        <v>918</v>
      </c>
      <c r="B377" s="238">
        <v>21331.750999999997</v>
      </c>
      <c r="C377" s="239">
        <v>0</v>
      </c>
      <c r="D377" s="240">
        <v>31976.38</v>
      </c>
      <c r="E377" s="241">
        <v>124</v>
      </c>
      <c r="F377" s="240">
        <v>29456.45</v>
      </c>
      <c r="G377" s="242">
        <v>42</v>
      </c>
      <c r="H377" s="243">
        <v>188662.44</v>
      </c>
      <c r="I377" s="244">
        <v>1514</v>
      </c>
      <c r="J377" s="243">
        <v>1156813.04</v>
      </c>
      <c r="K377" s="244">
        <v>2627</v>
      </c>
      <c r="L377" s="243">
        <v>365422.82</v>
      </c>
      <c r="M377" s="241">
        <v>1625</v>
      </c>
      <c r="N377" s="240">
        <v>97173.49</v>
      </c>
      <c r="O377" s="242">
        <v>269</v>
      </c>
      <c r="P377" s="240">
        <v>10690.49</v>
      </c>
      <c r="Q377" s="241">
        <v>64</v>
      </c>
      <c r="R377" s="238">
        <v>0</v>
      </c>
      <c r="S377" s="239">
        <v>0</v>
      </c>
      <c r="T377" s="240">
        <v>24147.24</v>
      </c>
      <c r="U377" s="241">
        <v>117</v>
      </c>
      <c r="V377" s="240">
        <v>18394.28</v>
      </c>
      <c r="W377" s="242">
        <v>22</v>
      </c>
      <c r="X377" s="243">
        <v>299973.40999999997</v>
      </c>
      <c r="Y377" s="241">
        <v>1411</v>
      </c>
      <c r="Z377" s="238">
        <v>0</v>
      </c>
      <c r="AA377" s="239">
        <v>0</v>
      </c>
      <c r="AB377" s="238">
        <v>0</v>
      </c>
      <c r="AC377" s="239">
        <v>0</v>
      </c>
      <c r="AD377" s="243">
        <v>182375.74</v>
      </c>
      <c r="AE377" s="244">
        <v>1067</v>
      </c>
      <c r="AF377" s="240">
        <v>0</v>
      </c>
      <c r="AG377" s="242">
        <v>0</v>
      </c>
      <c r="AH377" s="243">
        <v>871283.57</v>
      </c>
      <c r="AI377" s="244">
        <v>3369</v>
      </c>
      <c r="AJ377" s="243">
        <v>40056.089999999997</v>
      </c>
      <c r="AK377" s="244">
        <v>290</v>
      </c>
      <c r="AL377" s="243">
        <v>469502.53</v>
      </c>
      <c r="AM377" s="244">
        <v>1805</v>
      </c>
      <c r="AN377" s="245">
        <v>599896.43999999994</v>
      </c>
      <c r="AO377" s="244">
        <v>1597</v>
      </c>
      <c r="AP377" s="246">
        <v>0</v>
      </c>
      <c r="AQ377" s="247">
        <v>0</v>
      </c>
      <c r="AR377" s="240">
        <v>7271.07</v>
      </c>
      <c r="AS377" s="241">
        <v>85</v>
      </c>
      <c r="AT377" s="238">
        <v>0</v>
      </c>
      <c r="AU377" s="239">
        <v>0</v>
      </c>
      <c r="AV377" t="s">
        <v>52</v>
      </c>
      <c r="AW377" s="270"/>
      <c r="AX377" s="270"/>
      <c r="AY377" s="270"/>
      <c r="AZ377" s="270"/>
      <c r="BA377" s="270"/>
      <c r="BB377" s="270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</row>
    <row r="378" spans="1:92">
      <c r="A378" s="2" t="s">
        <v>929</v>
      </c>
      <c r="B378" s="238">
        <v>1768.1433333333334</v>
      </c>
      <c r="C378" s="239">
        <v>0</v>
      </c>
      <c r="D378" s="240">
        <v>29502.73</v>
      </c>
      <c r="E378" s="241">
        <v>117</v>
      </c>
      <c r="F378" s="240">
        <v>46091.21</v>
      </c>
      <c r="G378" s="242">
        <v>66</v>
      </c>
      <c r="H378" s="243">
        <v>105795.73</v>
      </c>
      <c r="I378" s="244">
        <v>960</v>
      </c>
      <c r="J378" s="243">
        <v>587231.37</v>
      </c>
      <c r="K378" s="244">
        <v>1339</v>
      </c>
      <c r="L378" s="243">
        <v>145091.68</v>
      </c>
      <c r="M378" s="241">
        <v>638</v>
      </c>
      <c r="N378" s="240">
        <v>12999.09</v>
      </c>
      <c r="O378" s="242">
        <v>34</v>
      </c>
      <c r="P378" s="240">
        <v>14162.65</v>
      </c>
      <c r="Q378" s="241">
        <v>116</v>
      </c>
      <c r="R378" s="238">
        <v>0</v>
      </c>
      <c r="S378" s="239">
        <v>0</v>
      </c>
      <c r="T378" s="240">
        <v>39878.1</v>
      </c>
      <c r="U378" s="241">
        <v>189</v>
      </c>
      <c r="V378" s="240">
        <v>19668.46</v>
      </c>
      <c r="W378" s="242">
        <v>24</v>
      </c>
      <c r="X378" s="243">
        <v>171724.37</v>
      </c>
      <c r="Y378" s="241">
        <v>855</v>
      </c>
      <c r="Z378" s="238">
        <v>0</v>
      </c>
      <c r="AA378" s="239">
        <v>0</v>
      </c>
      <c r="AB378" s="238">
        <v>0</v>
      </c>
      <c r="AC378" s="239">
        <v>0</v>
      </c>
      <c r="AD378" s="243">
        <v>131721.54</v>
      </c>
      <c r="AE378" s="244">
        <v>597</v>
      </c>
      <c r="AF378" s="240">
        <v>1599.99</v>
      </c>
      <c r="AG378" s="242">
        <v>3</v>
      </c>
      <c r="AH378" s="243">
        <v>464351.51</v>
      </c>
      <c r="AI378" s="244">
        <v>2155</v>
      </c>
      <c r="AJ378" s="243">
        <v>0</v>
      </c>
      <c r="AK378" s="244">
        <v>0</v>
      </c>
      <c r="AL378" s="243">
        <v>309934.21000000002</v>
      </c>
      <c r="AM378" s="244">
        <v>1117</v>
      </c>
      <c r="AN378" s="245">
        <v>53044.3</v>
      </c>
      <c r="AO378" s="244">
        <v>165</v>
      </c>
      <c r="AP378" s="246">
        <v>0</v>
      </c>
      <c r="AQ378" s="247">
        <v>0</v>
      </c>
      <c r="AR378" s="240">
        <v>7910.71</v>
      </c>
      <c r="AS378" s="241">
        <v>80</v>
      </c>
      <c r="AT378" s="238">
        <v>0</v>
      </c>
      <c r="AU378" s="239">
        <v>0</v>
      </c>
      <c r="AV378" t="s">
        <v>131</v>
      </c>
      <c r="AW378" s="270"/>
      <c r="AX378" s="270"/>
      <c r="AY378" s="270"/>
      <c r="AZ378" s="270"/>
      <c r="BA378" s="270"/>
      <c r="BB378" s="270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</row>
    <row r="379" spans="1:92">
      <c r="A379" s="2" t="s">
        <v>925</v>
      </c>
      <c r="B379" s="238">
        <v>5808.7183333333342</v>
      </c>
      <c r="C379" s="239">
        <v>0</v>
      </c>
      <c r="D379" s="240">
        <v>34342.720000000001</v>
      </c>
      <c r="E379" s="241">
        <v>126</v>
      </c>
      <c r="F379" s="240">
        <v>25186.91</v>
      </c>
      <c r="G379" s="242">
        <v>39</v>
      </c>
      <c r="H379" s="243">
        <v>190074.25</v>
      </c>
      <c r="I379" s="244">
        <v>1499</v>
      </c>
      <c r="J379" s="243">
        <v>752596.96</v>
      </c>
      <c r="K379" s="244">
        <v>1742</v>
      </c>
      <c r="L379" s="243">
        <v>329679.34000000003</v>
      </c>
      <c r="M379" s="241">
        <v>1533</v>
      </c>
      <c r="N379" s="240">
        <v>48352.09</v>
      </c>
      <c r="O379" s="242">
        <v>89</v>
      </c>
      <c r="P379" s="240">
        <v>2440.87</v>
      </c>
      <c r="Q379" s="241">
        <v>6</v>
      </c>
      <c r="R379" s="238">
        <v>0</v>
      </c>
      <c r="S379" s="239">
        <v>0</v>
      </c>
      <c r="T379" s="240">
        <v>12220.52</v>
      </c>
      <c r="U379" s="241">
        <v>63</v>
      </c>
      <c r="V379" s="240">
        <v>1925.58</v>
      </c>
      <c r="W379" s="242">
        <v>5</v>
      </c>
      <c r="X379" s="243">
        <v>264338.67</v>
      </c>
      <c r="Y379" s="241">
        <v>1268</v>
      </c>
      <c r="Z379" s="238">
        <v>0</v>
      </c>
      <c r="AA379" s="239">
        <v>0</v>
      </c>
      <c r="AB379" s="238">
        <v>0</v>
      </c>
      <c r="AC379" s="239">
        <v>0</v>
      </c>
      <c r="AD379" s="243">
        <v>171801.92</v>
      </c>
      <c r="AE379" s="244">
        <v>902</v>
      </c>
      <c r="AF379" s="240">
        <v>1074.43</v>
      </c>
      <c r="AG379" s="242">
        <v>2</v>
      </c>
      <c r="AH379" s="243">
        <v>853964.65</v>
      </c>
      <c r="AI379" s="244">
        <v>3366</v>
      </c>
      <c r="AJ379" s="243">
        <v>19389.63</v>
      </c>
      <c r="AK379" s="244">
        <v>65</v>
      </c>
      <c r="AL379" s="243">
        <v>465159.88</v>
      </c>
      <c r="AM379" s="244">
        <v>1792</v>
      </c>
      <c r="AN379" s="245">
        <v>154871.92000000001</v>
      </c>
      <c r="AO379" s="244">
        <v>797</v>
      </c>
      <c r="AP379" s="246">
        <v>0</v>
      </c>
      <c r="AQ379" s="247">
        <v>0</v>
      </c>
      <c r="AR379" s="240">
        <v>13775.79</v>
      </c>
      <c r="AS379" s="241">
        <v>92</v>
      </c>
      <c r="AT379" s="238">
        <v>0</v>
      </c>
      <c r="AU379" s="239">
        <v>0</v>
      </c>
      <c r="AV379" t="s">
        <v>52</v>
      </c>
      <c r="AW379" s="270"/>
      <c r="AX379" s="270"/>
      <c r="AY379" s="270"/>
      <c r="AZ379" s="270"/>
      <c r="BA379" s="270"/>
      <c r="BB379" s="270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</row>
    <row r="380" spans="1:92">
      <c r="A380" s="2" t="s">
        <v>945</v>
      </c>
      <c r="B380" s="238">
        <v>658.86366666666663</v>
      </c>
      <c r="C380" s="239">
        <v>0</v>
      </c>
      <c r="D380" s="240">
        <v>32345.27</v>
      </c>
      <c r="E380" s="241">
        <v>109</v>
      </c>
      <c r="F380" s="240">
        <v>5756.52</v>
      </c>
      <c r="G380" s="242">
        <v>10</v>
      </c>
      <c r="H380" s="243">
        <v>115683.43</v>
      </c>
      <c r="I380" s="244">
        <v>999</v>
      </c>
      <c r="J380" s="243">
        <v>586372.77</v>
      </c>
      <c r="K380" s="244">
        <v>1172</v>
      </c>
      <c r="L380" s="243">
        <v>152235.15</v>
      </c>
      <c r="M380" s="241">
        <v>681</v>
      </c>
      <c r="N380" s="240">
        <v>23619.09</v>
      </c>
      <c r="O380" s="242">
        <v>26</v>
      </c>
      <c r="P380" s="240">
        <v>24750.54</v>
      </c>
      <c r="Q380" s="241">
        <v>182</v>
      </c>
      <c r="R380" s="238">
        <v>0</v>
      </c>
      <c r="S380" s="239">
        <v>0</v>
      </c>
      <c r="T380" s="240">
        <v>35969.85</v>
      </c>
      <c r="U380" s="241">
        <v>200</v>
      </c>
      <c r="V380" s="240">
        <v>6707.44</v>
      </c>
      <c r="W380" s="242">
        <v>9</v>
      </c>
      <c r="X380" s="243">
        <v>222009.81</v>
      </c>
      <c r="Y380" s="241">
        <v>955</v>
      </c>
      <c r="Z380" s="238">
        <v>0</v>
      </c>
      <c r="AA380" s="239">
        <v>0</v>
      </c>
      <c r="AB380" s="238">
        <v>0</v>
      </c>
      <c r="AC380" s="239">
        <v>0</v>
      </c>
      <c r="AD380" s="243">
        <v>157325.78</v>
      </c>
      <c r="AE380" s="244">
        <v>795</v>
      </c>
      <c r="AF380" s="240">
        <v>1068.83</v>
      </c>
      <c r="AG380" s="242">
        <v>2</v>
      </c>
      <c r="AH380" s="243">
        <v>701257.11</v>
      </c>
      <c r="AI380" s="244">
        <v>2389</v>
      </c>
      <c r="AJ380" s="243">
        <v>556.6</v>
      </c>
      <c r="AK380" s="244">
        <v>5</v>
      </c>
      <c r="AL380" s="243">
        <v>334123.93</v>
      </c>
      <c r="AM380" s="244">
        <v>1172</v>
      </c>
      <c r="AN380" s="245">
        <v>19209.310000000001</v>
      </c>
      <c r="AO380" s="244">
        <v>105</v>
      </c>
      <c r="AP380" s="246">
        <v>0</v>
      </c>
      <c r="AQ380" s="247">
        <v>0</v>
      </c>
      <c r="AR380" s="240">
        <v>21634.29</v>
      </c>
      <c r="AS380" s="241">
        <v>190</v>
      </c>
      <c r="AT380" s="238">
        <v>0</v>
      </c>
      <c r="AU380" s="239">
        <v>0</v>
      </c>
      <c r="AV380" t="s">
        <v>52</v>
      </c>
      <c r="AW380" s="270"/>
      <c r="AX380" s="270"/>
      <c r="AY380" s="270"/>
      <c r="AZ380" s="270"/>
      <c r="BA380" s="270"/>
      <c r="BB380" s="27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</row>
    <row r="381" spans="1:92">
      <c r="A381" s="2" t="s">
        <v>946</v>
      </c>
      <c r="B381" s="238">
        <v>2865.2350000000001</v>
      </c>
      <c r="C381" s="239">
        <v>0</v>
      </c>
      <c r="D381" s="240">
        <v>21555.51</v>
      </c>
      <c r="E381" s="241">
        <v>72</v>
      </c>
      <c r="F381" s="240">
        <v>33864.160000000003</v>
      </c>
      <c r="G381" s="242">
        <v>52</v>
      </c>
      <c r="H381" s="243">
        <v>73727.19</v>
      </c>
      <c r="I381" s="244">
        <v>683</v>
      </c>
      <c r="J381" s="243">
        <v>233576.62</v>
      </c>
      <c r="K381" s="244">
        <v>532</v>
      </c>
      <c r="L381" s="243">
        <v>60793.2</v>
      </c>
      <c r="M381" s="241">
        <v>405</v>
      </c>
      <c r="N381" s="240">
        <v>7667.93</v>
      </c>
      <c r="O381" s="242">
        <v>10</v>
      </c>
      <c r="P381" s="240">
        <v>10686.5</v>
      </c>
      <c r="Q381" s="241">
        <v>87</v>
      </c>
      <c r="R381" s="238">
        <v>0</v>
      </c>
      <c r="S381" s="239">
        <v>0</v>
      </c>
      <c r="T381" s="240">
        <v>29156.87</v>
      </c>
      <c r="U381" s="241">
        <v>147</v>
      </c>
      <c r="V381" s="240">
        <v>6841.12</v>
      </c>
      <c r="W381" s="242">
        <v>13</v>
      </c>
      <c r="X381" s="243">
        <v>86000.68</v>
      </c>
      <c r="Y381" s="241">
        <v>422</v>
      </c>
      <c r="Z381" s="238">
        <v>0</v>
      </c>
      <c r="AA381" s="239">
        <v>0</v>
      </c>
      <c r="AB381" s="238">
        <v>0</v>
      </c>
      <c r="AC381" s="239">
        <v>0</v>
      </c>
      <c r="AD381" s="243">
        <v>62377.67</v>
      </c>
      <c r="AE381" s="244">
        <v>324</v>
      </c>
      <c r="AF381" s="240">
        <v>1533.03</v>
      </c>
      <c r="AG381" s="242">
        <v>3</v>
      </c>
      <c r="AH381" s="243">
        <v>260463.58</v>
      </c>
      <c r="AI381" s="244">
        <v>1447</v>
      </c>
      <c r="AJ381" s="243">
        <v>9442.34</v>
      </c>
      <c r="AK381" s="244">
        <v>44</v>
      </c>
      <c r="AL381" s="243">
        <v>161632.79999999999</v>
      </c>
      <c r="AM381" s="244">
        <v>594</v>
      </c>
      <c r="AN381" s="245">
        <v>76514.710000000006</v>
      </c>
      <c r="AO381" s="244">
        <v>140</v>
      </c>
      <c r="AP381" s="246">
        <v>0</v>
      </c>
      <c r="AQ381" s="247">
        <v>0</v>
      </c>
      <c r="AR381" s="240">
        <v>5120.6499999999996</v>
      </c>
      <c r="AS381" s="241">
        <v>64</v>
      </c>
      <c r="AT381" s="238">
        <v>0</v>
      </c>
      <c r="AU381" s="239">
        <v>0</v>
      </c>
      <c r="AV381" t="s">
        <v>389</v>
      </c>
      <c r="AW381" s="270"/>
      <c r="AX381" s="270"/>
      <c r="AY381" s="270"/>
      <c r="AZ381" s="270"/>
      <c r="BA381" s="270"/>
      <c r="BB381" s="270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</row>
    <row r="382" spans="1:92">
      <c r="A382" s="2" t="s">
        <v>960</v>
      </c>
      <c r="B382" s="238">
        <v>2025.9160000000002</v>
      </c>
      <c r="C382" s="239">
        <v>0</v>
      </c>
      <c r="D382" s="240">
        <v>17027.650000000001</v>
      </c>
      <c r="E382" s="241">
        <v>54</v>
      </c>
      <c r="F382" s="240">
        <v>14669.54</v>
      </c>
      <c r="G382" s="242">
        <v>20</v>
      </c>
      <c r="H382" s="243">
        <v>75874.990000000005</v>
      </c>
      <c r="I382" s="244">
        <v>862</v>
      </c>
      <c r="J382" s="243">
        <v>361855.28</v>
      </c>
      <c r="K382" s="244">
        <v>613</v>
      </c>
      <c r="L382" s="243">
        <v>63293.7</v>
      </c>
      <c r="M382" s="241">
        <v>626</v>
      </c>
      <c r="N382" s="240">
        <v>5926.07</v>
      </c>
      <c r="O382" s="242">
        <v>11</v>
      </c>
      <c r="P382" s="240">
        <v>11045.9</v>
      </c>
      <c r="Q382" s="241">
        <v>99</v>
      </c>
      <c r="R382" s="238">
        <v>0</v>
      </c>
      <c r="S382" s="239">
        <v>0</v>
      </c>
      <c r="T382" s="240">
        <v>21592.21</v>
      </c>
      <c r="U382" s="241">
        <v>124</v>
      </c>
      <c r="V382" s="240">
        <v>1372.09</v>
      </c>
      <c r="W382" s="242">
        <v>1</v>
      </c>
      <c r="X382" s="243">
        <v>96789.440000000002</v>
      </c>
      <c r="Y382" s="241">
        <v>467</v>
      </c>
      <c r="Z382" s="238">
        <v>0</v>
      </c>
      <c r="AA382" s="239">
        <v>0</v>
      </c>
      <c r="AB382" s="238">
        <v>0</v>
      </c>
      <c r="AC382" s="239">
        <v>0</v>
      </c>
      <c r="AD382" s="243">
        <v>45807.17</v>
      </c>
      <c r="AE382" s="244">
        <v>366</v>
      </c>
      <c r="AF382" s="240">
        <v>0</v>
      </c>
      <c r="AG382" s="242">
        <v>0</v>
      </c>
      <c r="AH382" s="243">
        <v>280193.93</v>
      </c>
      <c r="AI382" s="244">
        <v>1738</v>
      </c>
      <c r="AJ382" s="243">
        <v>61.5</v>
      </c>
      <c r="AK382" s="244">
        <v>1</v>
      </c>
      <c r="AL382" s="243">
        <v>198355.95</v>
      </c>
      <c r="AM382" s="244">
        <v>802</v>
      </c>
      <c r="AN382" s="245">
        <v>60715.98</v>
      </c>
      <c r="AO382" s="244">
        <v>105</v>
      </c>
      <c r="AP382" s="246">
        <v>0</v>
      </c>
      <c r="AQ382" s="247">
        <v>0</v>
      </c>
      <c r="AR382" s="240">
        <v>7309.51</v>
      </c>
      <c r="AS382" s="241">
        <v>56</v>
      </c>
      <c r="AT382" s="238">
        <v>95.97</v>
      </c>
      <c r="AU382" s="239">
        <v>3</v>
      </c>
      <c r="AV382" t="s">
        <v>107</v>
      </c>
      <c r="AW382" s="270"/>
      <c r="AX382" s="270"/>
      <c r="AY382" s="270"/>
      <c r="AZ382" s="270"/>
      <c r="BA382" s="270"/>
      <c r="BB382" s="270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</row>
    <row r="383" spans="1:92">
      <c r="A383" s="2" t="s">
        <v>1287</v>
      </c>
      <c r="B383" s="238">
        <v>3317.0436666666665</v>
      </c>
      <c r="C383" s="239">
        <v>0</v>
      </c>
      <c r="D383" s="240">
        <v>67777.81</v>
      </c>
      <c r="E383" s="241">
        <v>226</v>
      </c>
      <c r="F383" s="240">
        <v>42755.15</v>
      </c>
      <c r="G383" s="242">
        <v>57</v>
      </c>
      <c r="H383" s="243">
        <v>240592.92</v>
      </c>
      <c r="I383" s="244">
        <v>1717</v>
      </c>
      <c r="J383" s="243">
        <v>846961.65</v>
      </c>
      <c r="K383" s="244">
        <v>1510</v>
      </c>
      <c r="L383" s="243">
        <v>283348.08</v>
      </c>
      <c r="M383" s="241">
        <v>1410</v>
      </c>
      <c r="N383" s="240">
        <v>13538.23</v>
      </c>
      <c r="O383" s="242">
        <v>30</v>
      </c>
      <c r="P383" s="240">
        <v>72794.990000000005</v>
      </c>
      <c r="Q383" s="241">
        <v>473</v>
      </c>
      <c r="R383" s="238">
        <v>0</v>
      </c>
      <c r="S383" s="239">
        <v>0</v>
      </c>
      <c r="T383" s="240">
        <v>113935.49</v>
      </c>
      <c r="U383" s="241">
        <v>471</v>
      </c>
      <c r="V383" s="240">
        <v>25027.96</v>
      </c>
      <c r="W383" s="242">
        <v>30</v>
      </c>
      <c r="X383" s="243">
        <v>327810.94</v>
      </c>
      <c r="Y383" s="241">
        <v>1380</v>
      </c>
      <c r="Z383" s="238">
        <v>0</v>
      </c>
      <c r="AA383" s="239">
        <v>0</v>
      </c>
      <c r="AB383" s="238">
        <v>0</v>
      </c>
      <c r="AC383" s="239">
        <v>0</v>
      </c>
      <c r="AD383" s="243">
        <v>222229.9</v>
      </c>
      <c r="AE383" s="244">
        <v>1150</v>
      </c>
      <c r="AF383" s="240">
        <v>427.91</v>
      </c>
      <c r="AG383" s="242">
        <v>1</v>
      </c>
      <c r="AH383" s="243">
        <v>1208005.1499999999</v>
      </c>
      <c r="AI383" s="244">
        <v>4030</v>
      </c>
      <c r="AJ383" s="243">
        <v>895.26</v>
      </c>
      <c r="AK383" s="244">
        <v>5</v>
      </c>
      <c r="AL383" s="243">
        <v>687634.07</v>
      </c>
      <c r="AM383" s="244">
        <v>2089</v>
      </c>
      <c r="AN383" s="245">
        <v>98616.05</v>
      </c>
      <c r="AO383" s="244">
        <v>205</v>
      </c>
      <c r="AP383" s="246">
        <v>0</v>
      </c>
      <c r="AQ383" s="247">
        <v>0</v>
      </c>
      <c r="AR383" s="240">
        <v>38245.769999999997</v>
      </c>
      <c r="AS383" s="241">
        <v>290</v>
      </c>
      <c r="AT383" s="238">
        <v>878.35</v>
      </c>
      <c r="AU383" s="239">
        <v>7</v>
      </c>
      <c r="AV383" t="s">
        <v>389</v>
      </c>
      <c r="AW383" s="270"/>
      <c r="AX383" s="270"/>
      <c r="AY383" s="270"/>
      <c r="AZ383" s="270"/>
      <c r="BA383" s="270"/>
      <c r="BB383" s="270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</row>
    <row r="384" spans="1:92">
      <c r="A384" s="2" t="s">
        <v>966</v>
      </c>
      <c r="B384" s="238">
        <v>654.97433333333333</v>
      </c>
      <c r="C384" s="239">
        <v>0</v>
      </c>
      <c r="D384" s="240">
        <v>9349.7099999999991</v>
      </c>
      <c r="E384" s="241">
        <v>44</v>
      </c>
      <c r="F384" s="240">
        <v>2056.52</v>
      </c>
      <c r="G384" s="242">
        <v>3</v>
      </c>
      <c r="H384" s="243">
        <v>46349.88</v>
      </c>
      <c r="I384" s="244">
        <v>543</v>
      </c>
      <c r="J384" s="243">
        <v>175862.06</v>
      </c>
      <c r="K384" s="244">
        <v>500</v>
      </c>
      <c r="L384" s="243">
        <v>37374.629999999997</v>
      </c>
      <c r="M384" s="241">
        <v>321</v>
      </c>
      <c r="N384" s="240">
        <v>16205.41</v>
      </c>
      <c r="O384" s="242">
        <v>27</v>
      </c>
      <c r="P384" s="240">
        <v>13178.38</v>
      </c>
      <c r="Q384" s="241">
        <v>91</v>
      </c>
      <c r="R384" s="238">
        <v>0</v>
      </c>
      <c r="S384" s="239">
        <v>0</v>
      </c>
      <c r="T384" s="240">
        <v>30642.36</v>
      </c>
      <c r="U384" s="241">
        <v>172</v>
      </c>
      <c r="V384" s="240">
        <v>7804.92</v>
      </c>
      <c r="W384" s="242">
        <v>15</v>
      </c>
      <c r="X384" s="243">
        <v>62130.77</v>
      </c>
      <c r="Y384" s="241">
        <v>340</v>
      </c>
      <c r="Z384" s="238">
        <v>0</v>
      </c>
      <c r="AA384" s="239">
        <v>0</v>
      </c>
      <c r="AB384" s="238">
        <v>0</v>
      </c>
      <c r="AC384" s="239">
        <v>0</v>
      </c>
      <c r="AD384" s="243">
        <v>39017.06</v>
      </c>
      <c r="AE384" s="244">
        <v>231</v>
      </c>
      <c r="AF384" s="240">
        <v>2106.98</v>
      </c>
      <c r="AG384" s="242">
        <v>4</v>
      </c>
      <c r="AH384" s="243">
        <v>211074.67</v>
      </c>
      <c r="AI384" s="244">
        <v>1272</v>
      </c>
      <c r="AJ384" s="243">
        <v>0</v>
      </c>
      <c r="AK384" s="244">
        <v>0</v>
      </c>
      <c r="AL384" s="243">
        <v>144867.89000000001</v>
      </c>
      <c r="AM384" s="244">
        <v>539</v>
      </c>
      <c r="AN384" s="245">
        <v>19649.23</v>
      </c>
      <c r="AO384" s="244">
        <v>62</v>
      </c>
      <c r="AP384" s="246">
        <v>0</v>
      </c>
      <c r="AQ384" s="247">
        <v>0</v>
      </c>
      <c r="AR384" s="240">
        <v>7243.79</v>
      </c>
      <c r="AS384" s="241">
        <v>71</v>
      </c>
      <c r="AT384" s="238">
        <v>0</v>
      </c>
      <c r="AU384" s="239">
        <v>0</v>
      </c>
      <c r="AV384" t="s">
        <v>107</v>
      </c>
      <c r="AW384" s="270"/>
      <c r="AX384" s="270"/>
      <c r="AY384" s="270"/>
      <c r="AZ384" s="270"/>
      <c r="BA384" s="270"/>
      <c r="BB384" s="270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</row>
    <row r="385" spans="1:92">
      <c r="A385" s="2" t="s">
        <v>1706</v>
      </c>
      <c r="B385" s="238">
        <v>759.56666666666672</v>
      </c>
      <c r="C385" s="239">
        <v>0</v>
      </c>
      <c r="D385" s="240">
        <v>6768.69</v>
      </c>
      <c r="E385" s="241">
        <v>34</v>
      </c>
      <c r="F385" s="240">
        <v>0</v>
      </c>
      <c r="G385" s="242">
        <v>0</v>
      </c>
      <c r="H385" s="243">
        <v>30176.84</v>
      </c>
      <c r="I385" s="244">
        <v>311</v>
      </c>
      <c r="J385" s="243">
        <v>269243.28000000003</v>
      </c>
      <c r="K385" s="244">
        <v>261</v>
      </c>
      <c r="L385" s="243">
        <v>15464.05</v>
      </c>
      <c r="M385" s="241">
        <v>116</v>
      </c>
      <c r="N385" s="240">
        <v>1391.3</v>
      </c>
      <c r="O385" s="242">
        <v>2</v>
      </c>
      <c r="P385" s="240">
        <v>5417.8</v>
      </c>
      <c r="Q385" s="241">
        <v>21</v>
      </c>
      <c r="R385" s="238">
        <v>0</v>
      </c>
      <c r="S385" s="239">
        <v>0</v>
      </c>
      <c r="T385" s="240">
        <v>9168.0400000000009</v>
      </c>
      <c r="U385" s="241">
        <v>40</v>
      </c>
      <c r="V385" s="240">
        <v>10243.24</v>
      </c>
      <c r="W385" s="242">
        <v>13</v>
      </c>
      <c r="X385" s="243">
        <v>38902.53</v>
      </c>
      <c r="Y385" s="241">
        <v>202</v>
      </c>
      <c r="Z385" s="238">
        <v>0</v>
      </c>
      <c r="AA385" s="239">
        <v>0</v>
      </c>
      <c r="AB385" s="238">
        <v>0</v>
      </c>
      <c r="AC385" s="239">
        <v>0</v>
      </c>
      <c r="AD385" s="243">
        <v>19497</v>
      </c>
      <c r="AE385" s="244">
        <v>118</v>
      </c>
      <c r="AF385" s="240">
        <v>0</v>
      </c>
      <c r="AG385" s="242">
        <v>0</v>
      </c>
      <c r="AH385" s="243">
        <v>91545.39</v>
      </c>
      <c r="AI385" s="244">
        <v>561</v>
      </c>
      <c r="AJ385" s="243">
        <v>87</v>
      </c>
      <c r="AK385" s="244">
        <v>1</v>
      </c>
      <c r="AL385" s="243">
        <v>63820.06</v>
      </c>
      <c r="AM385" s="244">
        <v>251</v>
      </c>
      <c r="AN385" s="245">
        <v>22700</v>
      </c>
      <c r="AO385" s="244">
        <v>22</v>
      </c>
      <c r="AP385" s="246">
        <v>0</v>
      </c>
      <c r="AQ385" s="247">
        <v>0</v>
      </c>
      <c r="AR385" s="240">
        <v>172.17</v>
      </c>
      <c r="AS385" s="241">
        <v>1</v>
      </c>
      <c r="AT385" s="238">
        <v>0</v>
      </c>
      <c r="AU385" s="239">
        <v>0</v>
      </c>
      <c r="AV385" t="s">
        <v>107</v>
      </c>
      <c r="AW385" s="270"/>
      <c r="AX385" s="270"/>
      <c r="AY385" s="270"/>
      <c r="AZ385" s="270"/>
      <c r="BA385" s="270"/>
      <c r="BB385" s="270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</row>
    <row r="386" spans="1:92">
      <c r="A386" s="2" t="s">
        <v>1272</v>
      </c>
      <c r="B386" s="238">
        <v>2442.0076666666664</v>
      </c>
      <c r="C386" s="239">
        <v>0</v>
      </c>
      <c r="D386" s="240">
        <v>27456.94</v>
      </c>
      <c r="E386" s="241">
        <v>118</v>
      </c>
      <c r="F386" s="240">
        <v>5739.14</v>
      </c>
      <c r="G386" s="242">
        <v>9</v>
      </c>
      <c r="H386" s="243">
        <v>81276.94</v>
      </c>
      <c r="I386" s="244">
        <v>698</v>
      </c>
      <c r="J386" s="243">
        <v>301348.06</v>
      </c>
      <c r="K386" s="244">
        <v>822</v>
      </c>
      <c r="L386" s="243">
        <v>89796.5</v>
      </c>
      <c r="M386" s="241">
        <v>754</v>
      </c>
      <c r="N386" s="240">
        <v>3917.72</v>
      </c>
      <c r="O386" s="242">
        <v>28</v>
      </c>
      <c r="P386" s="240">
        <v>39563.279999999999</v>
      </c>
      <c r="Q386" s="241">
        <v>278</v>
      </c>
      <c r="R386" s="238">
        <v>0</v>
      </c>
      <c r="S386" s="239">
        <v>0</v>
      </c>
      <c r="T386" s="240">
        <v>67089.13</v>
      </c>
      <c r="U386" s="241">
        <v>296</v>
      </c>
      <c r="V386" s="240">
        <v>15488.14</v>
      </c>
      <c r="W386" s="242">
        <v>26</v>
      </c>
      <c r="X386" s="243">
        <v>136551.32</v>
      </c>
      <c r="Y386" s="241">
        <v>690</v>
      </c>
      <c r="Z386" s="238">
        <v>0</v>
      </c>
      <c r="AA386" s="239">
        <v>0</v>
      </c>
      <c r="AB386" s="238">
        <v>0</v>
      </c>
      <c r="AC386" s="239">
        <v>0</v>
      </c>
      <c r="AD386" s="243">
        <v>79041.960000000006</v>
      </c>
      <c r="AE386" s="244">
        <v>492</v>
      </c>
      <c r="AF386" s="240">
        <v>6769.36</v>
      </c>
      <c r="AG386" s="242">
        <v>23</v>
      </c>
      <c r="AH386" s="243">
        <v>311315.89</v>
      </c>
      <c r="AI386" s="244">
        <v>1661</v>
      </c>
      <c r="AJ386" s="243">
        <v>6937.17</v>
      </c>
      <c r="AK386" s="244">
        <v>55</v>
      </c>
      <c r="AL386" s="243">
        <v>232329.33</v>
      </c>
      <c r="AM386" s="244">
        <v>945</v>
      </c>
      <c r="AN386" s="245">
        <v>66323.06</v>
      </c>
      <c r="AO386" s="244">
        <v>204</v>
      </c>
      <c r="AP386" s="246">
        <v>0</v>
      </c>
      <c r="AQ386" s="247">
        <v>0</v>
      </c>
      <c r="AR386" s="240">
        <v>25913.49</v>
      </c>
      <c r="AS386" s="241">
        <v>195</v>
      </c>
      <c r="AT386" s="238">
        <v>0</v>
      </c>
      <c r="AU386" s="239">
        <v>0</v>
      </c>
      <c r="AV386" t="s">
        <v>389</v>
      </c>
      <c r="AW386" s="270"/>
      <c r="AX386" s="270"/>
      <c r="AY386" s="270"/>
      <c r="AZ386" s="270"/>
      <c r="BA386" s="270"/>
      <c r="BB386" s="270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</row>
    <row r="387" spans="1:92">
      <c r="A387" s="2" t="s">
        <v>973</v>
      </c>
      <c r="B387" s="238">
        <v>3651.6659999999997</v>
      </c>
      <c r="C387" s="239">
        <v>0</v>
      </c>
      <c r="D387" s="240">
        <v>40535.19</v>
      </c>
      <c r="E387" s="241">
        <v>124</v>
      </c>
      <c r="F387" s="240">
        <v>20115.990000000002</v>
      </c>
      <c r="G387" s="242">
        <v>31</v>
      </c>
      <c r="H387" s="243">
        <v>120492.15</v>
      </c>
      <c r="I387" s="244">
        <v>961</v>
      </c>
      <c r="J387" s="243">
        <v>752312.47</v>
      </c>
      <c r="K387" s="244">
        <v>1669</v>
      </c>
      <c r="L387" s="243">
        <v>238726.07</v>
      </c>
      <c r="M387" s="241">
        <v>1185</v>
      </c>
      <c r="N387" s="240">
        <v>41841.620000000003</v>
      </c>
      <c r="O387" s="242">
        <v>52</v>
      </c>
      <c r="P387" s="240">
        <v>29447.46</v>
      </c>
      <c r="Q387" s="241">
        <v>204</v>
      </c>
      <c r="R387" s="238">
        <v>0</v>
      </c>
      <c r="S387" s="239">
        <v>0</v>
      </c>
      <c r="T387" s="240">
        <v>84534.25</v>
      </c>
      <c r="U387" s="241">
        <v>358</v>
      </c>
      <c r="V387" s="240">
        <v>11167.04</v>
      </c>
      <c r="W387" s="242">
        <v>17</v>
      </c>
      <c r="X387" s="243">
        <v>256485.95</v>
      </c>
      <c r="Y387" s="241">
        <v>1136</v>
      </c>
      <c r="Z387" s="238">
        <v>0</v>
      </c>
      <c r="AA387" s="239">
        <v>0</v>
      </c>
      <c r="AB387" s="238">
        <v>125</v>
      </c>
      <c r="AC387" s="239">
        <v>1</v>
      </c>
      <c r="AD387" s="243">
        <v>157271.53</v>
      </c>
      <c r="AE387" s="244">
        <v>821</v>
      </c>
      <c r="AF387" s="240">
        <v>4138.6099999999997</v>
      </c>
      <c r="AG387" s="242">
        <v>7</v>
      </c>
      <c r="AH387" s="243">
        <v>735923.12</v>
      </c>
      <c r="AI387" s="244">
        <v>2848</v>
      </c>
      <c r="AJ387" s="243">
        <v>26065.58</v>
      </c>
      <c r="AK387" s="244">
        <v>105</v>
      </c>
      <c r="AL387" s="243">
        <v>394135.8</v>
      </c>
      <c r="AM387" s="244">
        <v>1455</v>
      </c>
      <c r="AN387" s="245">
        <v>83484.399999999994</v>
      </c>
      <c r="AO387" s="244">
        <v>484</v>
      </c>
      <c r="AP387" s="246">
        <v>0</v>
      </c>
      <c r="AQ387" s="247">
        <v>0</v>
      </c>
      <c r="AR387" s="240">
        <v>26761.35</v>
      </c>
      <c r="AS387" s="241">
        <v>197</v>
      </c>
      <c r="AT387" s="238">
        <v>260</v>
      </c>
      <c r="AU387" s="239">
        <v>1</v>
      </c>
      <c r="AV387" t="s">
        <v>189</v>
      </c>
      <c r="AW387" s="270"/>
      <c r="AX387" s="270"/>
      <c r="AY387" s="270"/>
      <c r="AZ387" s="270"/>
      <c r="BA387" s="270"/>
      <c r="BB387" s="270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</row>
    <row r="388" spans="1:92">
      <c r="A388" s="2" t="s">
        <v>956</v>
      </c>
      <c r="B388" s="238">
        <v>1953.8906666666667</v>
      </c>
      <c r="C388" s="239">
        <v>0</v>
      </c>
      <c r="D388" s="240">
        <v>24260.46</v>
      </c>
      <c r="E388" s="241">
        <v>89</v>
      </c>
      <c r="F388" s="240">
        <v>21991.3</v>
      </c>
      <c r="G388" s="242">
        <v>30</v>
      </c>
      <c r="H388" s="243">
        <v>101160.77</v>
      </c>
      <c r="I388" s="244">
        <v>817</v>
      </c>
      <c r="J388" s="243">
        <v>516497.87</v>
      </c>
      <c r="K388" s="244">
        <v>1222</v>
      </c>
      <c r="L388" s="243">
        <v>126737.05</v>
      </c>
      <c r="M388" s="241">
        <v>788</v>
      </c>
      <c r="N388" s="240">
        <v>33317.32</v>
      </c>
      <c r="O388" s="242">
        <v>57</v>
      </c>
      <c r="P388" s="240">
        <v>32560.92</v>
      </c>
      <c r="Q388" s="241">
        <v>217</v>
      </c>
      <c r="R388" s="238">
        <v>0</v>
      </c>
      <c r="S388" s="239">
        <v>0</v>
      </c>
      <c r="T388" s="240">
        <v>44022.53</v>
      </c>
      <c r="U388" s="241">
        <v>207</v>
      </c>
      <c r="V388" s="240">
        <v>11294.57</v>
      </c>
      <c r="W388" s="242">
        <v>15</v>
      </c>
      <c r="X388" s="243">
        <v>204731.19</v>
      </c>
      <c r="Y388" s="241">
        <v>989</v>
      </c>
      <c r="Z388" s="238">
        <v>0</v>
      </c>
      <c r="AA388" s="239">
        <v>0</v>
      </c>
      <c r="AB388" s="238">
        <v>0</v>
      </c>
      <c r="AC388" s="239">
        <v>0</v>
      </c>
      <c r="AD388" s="243">
        <v>143234.89000000001</v>
      </c>
      <c r="AE388" s="244">
        <v>713</v>
      </c>
      <c r="AF388" s="240">
        <v>1711.64</v>
      </c>
      <c r="AG388" s="242">
        <v>4</v>
      </c>
      <c r="AH388" s="243">
        <v>578587.88</v>
      </c>
      <c r="AI388" s="244">
        <v>2321</v>
      </c>
      <c r="AJ388" s="243">
        <v>86.96</v>
      </c>
      <c r="AK388" s="244">
        <v>1</v>
      </c>
      <c r="AL388" s="243">
        <v>323712.15999999997</v>
      </c>
      <c r="AM388" s="244">
        <v>1288</v>
      </c>
      <c r="AN388" s="245">
        <v>58529.760000000002</v>
      </c>
      <c r="AO388" s="244">
        <v>243</v>
      </c>
      <c r="AP388" s="246">
        <v>0</v>
      </c>
      <c r="AQ388" s="247">
        <v>0</v>
      </c>
      <c r="AR388" s="240">
        <v>22983.26</v>
      </c>
      <c r="AS388" s="241">
        <v>225</v>
      </c>
      <c r="AT388" s="238">
        <v>0.02</v>
      </c>
      <c r="AU388" s="239">
        <v>2</v>
      </c>
      <c r="AV388" t="s">
        <v>52</v>
      </c>
      <c r="AW388" s="270"/>
      <c r="AX388" s="270"/>
      <c r="AY388" s="270"/>
      <c r="AZ388" s="270"/>
      <c r="BA388" s="270"/>
      <c r="BB388" s="270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</row>
    <row r="389" spans="1:92">
      <c r="A389" s="2" t="s">
        <v>949</v>
      </c>
      <c r="B389" s="238">
        <v>2798.313333333333</v>
      </c>
      <c r="C389" s="239">
        <v>0</v>
      </c>
      <c r="D389" s="240">
        <v>16580.740000000002</v>
      </c>
      <c r="E389" s="241">
        <v>76</v>
      </c>
      <c r="F389" s="240">
        <v>31643.4</v>
      </c>
      <c r="G389" s="242">
        <v>51</v>
      </c>
      <c r="H389" s="243">
        <v>91362.39</v>
      </c>
      <c r="I389" s="244">
        <v>723</v>
      </c>
      <c r="J389" s="243">
        <v>404676.43</v>
      </c>
      <c r="K389" s="244">
        <v>926</v>
      </c>
      <c r="L389" s="243">
        <v>114102.46</v>
      </c>
      <c r="M389" s="241">
        <v>672</v>
      </c>
      <c r="N389" s="240">
        <v>6520.85</v>
      </c>
      <c r="O389" s="242">
        <v>8</v>
      </c>
      <c r="P389" s="240">
        <v>1564.34</v>
      </c>
      <c r="Q389" s="241">
        <v>22</v>
      </c>
      <c r="R389" s="238">
        <v>0</v>
      </c>
      <c r="S389" s="239">
        <v>0</v>
      </c>
      <c r="T389" s="240">
        <v>7300.56</v>
      </c>
      <c r="U389" s="241">
        <v>36</v>
      </c>
      <c r="V389" s="240">
        <v>3890.39</v>
      </c>
      <c r="W389" s="242">
        <v>8</v>
      </c>
      <c r="X389" s="243">
        <v>110337.36</v>
      </c>
      <c r="Y389" s="241">
        <v>688</v>
      </c>
      <c r="Z389" s="238">
        <v>0</v>
      </c>
      <c r="AA389" s="239">
        <v>0</v>
      </c>
      <c r="AB389" s="238">
        <v>0</v>
      </c>
      <c r="AC389" s="239">
        <v>0</v>
      </c>
      <c r="AD389" s="243">
        <v>77322.8</v>
      </c>
      <c r="AE389" s="244">
        <v>479</v>
      </c>
      <c r="AF389" s="240">
        <v>1436.28</v>
      </c>
      <c r="AG389" s="242">
        <v>2</v>
      </c>
      <c r="AH389" s="243">
        <v>424604.3</v>
      </c>
      <c r="AI389" s="244">
        <v>2058</v>
      </c>
      <c r="AJ389" s="243">
        <v>2249.7600000000002</v>
      </c>
      <c r="AK389" s="244">
        <v>13</v>
      </c>
      <c r="AL389" s="243">
        <v>239522.71</v>
      </c>
      <c r="AM389" s="244">
        <v>1024</v>
      </c>
      <c r="AN389" s="245">
        <v>81699.64</v>
      </c>
      <c r="AO389" s="244">
        <v>118</v>
      </c>
      <c r="AP389" s="246">
        <v>0</v>
      </c>
      <c r="AQ389" s="247">
        <v>0</v>
      </c>
      <c r="AR389" s="240">
        <v>0</v>
      </c>
      <c r="AS389" s="241">
        <v>0</v>
      </c>
      <c r="AT389" s="238">
        <v>0</v>
      </c>
      <c r="AU389" s="239">
        <v>0</v>
      </c>
      <c r="AV389" t="s">
        <v>159</v>
      </c>
      <c r="AW389" s="270"/>
      <c r="AX389" s="270"/>
      <c r="AY389" s="270"/>
      <c r="AZ389" s="270"/>
      <c r="BA389" s="270"/>
      <c r="BB389" s="270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</row>
    <row r="390" spans="1:92">
      <c r="A390" s="2" t="s">
        <v>1268</v>
      </c>
      <c r="B390" s="238">
        <v>3004.0963333333334</v>
      </c>
      <c r="C390" s="239">
        <v>0</v>
      </c>
      <c r="D390" s="240">
        <v>68998.240000000005</v>
      </c>
      <c r="E390" s="241">
        <v>210</v>
      </c>
      <c r="F390" s="240">
        <v>30499.94</v>
      </c>
      <c r="G390" s="242">
        <v>41</v>
      </c>
      <c r="H390" s="243">
        <v>151212.95000000001</v>
      </c>
      <c r="I390" s="244">
        <v>1217</v>
      </c>
      <c r="J390" s="243">
        <v>398493.84</v>
      </c>
      <c r="K390" s="244">
        <v>952</v>
      </c>
      <c r="L390" s="243">
        <v>173363.08</v>
      </c>
      <c r="M390" s="241">
        <v>996</v>
      </c>
      <c r="N390" s="240">
        <v>29142.54</v>
      </c>
      <c r="O390" s="242">
        <v>36</v>
      </c>
      <c r="P390" s="240">
        <v>58785.51</v>
      </c>
      <c r="Q390" s="241">
        <v>363</v>
      </c>
      <c r="R390" s="238">
        <v>0</v>
      </c>
      <c r="S390" s="239">
        <v>0</v>
      </c>
      <c r="T390" s="240">
        <v>88462.99</v>
      </c>
      <c r="U390" s="241">
        <v>456</v>
      </c>
      <c r="V390" s="240">
        <v>18457.11</v>
      </c>
      <c r="W390" s="242">
        <v>35</v>
      </c>
      <c r="X390" s="243">
        <v>263602.09999999998</v>
      </c>
      <c r="Y390" s="241">
        <v>1284</v>
      </c>
      <c r="Z390" s="238">
        <v>0</v>
      </c>
      <c r="AA390" s="239">
        <v>0</v>
      </c>
      <c r="AB390" s="238">
        <v>0</v>
      </c>
      <c r="AC390" s="239">
        <v>0</v>
      </c>
      <c r="AD390" s="243">
        <v>144415.22</v>
      </c>
      <c r="AE390" s="244">
        <v>847</v>
      </c>
      <c r="AF390" s="240">
        <v>4664.13</v>
      </c>
      <c r="AG390" s="242">
        <v>12</v>
      </c>
      <c r="AH390" s="243">
        <v>1000875.37</v>
      </c>
      <c r="AI390" s="244">
        <v>3889</v>
      </c>
      <c r="AJ390" s="243">
        <v>7668.5</v>
      </c>
      <c r="AK390" s="244">
        <v>30</v>
      </c>
      <c r="AL390" s="243">
        <v>453413.35</v>
      </c>
      <c r="AM390" s="244">
        <v>1637</v>
      </c>
      <c r="AN390" s="245">
        <v>82454.39</v>
      </c>
      <c r="AO390" s="244">
        <v>276</v>
      </c>
      <c r="AP390" s="246">
        <v>0</v>
      </c>
      <c r="AQ390" s="247">
        <v>0</v>
      </c>
      <c r="AR390" s="240">
        <v>35578.800000000003</v>
      </c>
      <c r="AS390" s="241">
        <v>298</v>
      </c>
      <c r="AT390" s="238">
        <v>562.61</v>
      </c>
      <c r="AU390" s="239">
        <v>3</v>
      </c>
      <c r="AV390" t="s">
        <v>389</v>
      </c>
      <c r="AW390" s="270"/>
      <c r="AX390" s="270"/>
      <c r="AY390" s="270"/>
      <c r="AZ390" s="270"/>
      <c r="BA390" s="270"/>
      <c r="BB390" s="27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</row>
    <row r="391" spans="1:92">
      <c r="A391" s="2" t="s">
        <v>962</v>
      </c>
      <c r="B391" s="238">
        <v>3410.4103333333333</v>
      </c>
      <c r="C391" s="239">
        <v>0</v>
      </c>
      <c r="D391" s="240">
        <v>17519.669999999998</v>
      </c>
      <c r="E391" s="241">
        <v>77</v>
      </c>
      <c r="F391" s="240">
        <v>11665.34</v>
      </c>
      <c r="G391" s="242">
        <v>18</v>
      </c>
      <c r="H391" s="243">
        <v>93711.75</v>
      </c>
      <c r="I391" s="244">
        <v>719</v>
      </c>
      <c r="J391" s="243">
        <v>482172.54</v>
      </c>
      <c r="K391" s="244">
        <v>1118</v>
      </c>
      <c r="L391" s="243">
        <v>180281.02</v>
      </c>
      <c r="M391" s="241">
        <v>949</v>
      </c>
      <c r="N391" s="240">
        <v>34212.94</v>
      </c>
      <c r="O391" s="242">
        <v>44</v>
      </c>
      <c r="P391" s="240">
        <v>9250.49</v>
      </c>
      <c r="Q391" s="241">
        <v>68</v>
      </c>
      <c r="R391" s="238">
        <v>0</v>
      </c>
      <c r="S391" s="239">
        <v>0</v>
      </c>
      <c r="T391" s="240">
        <v>39139.120000000003</v>
      </c>
      <c r="U391" s="241">
        <v>211</v>
      </c>
      <c r="V391" s="240">
        <v>8862.9500000000007</v>
      </c>
      <c r="W391" s="242">
        <v>14</v>
      </c>
      <c r="X391" s="243">
        <v>139758.44</v>
      </c>
      <c r="Y391" s="241">
        <v>763</v>
      </c>
      <c r="Z391" s="238">
        <v>0</v>
      </c>
      <c r="AA391" s="239">
        <v>0</v>
      </c>
      <c r="AB391" s="238">
        <v>0</v>
      </c>
      <c r="AC391" s="239">
        <v>0</v>
      </c>
      <c r="AD391" s="243">
        <v>114449.33</v>
      </c>
      <c r="AE391" s="244">
        <v>691</v>
      </c>
      <c r="AF391" s="240">
        <v>1529.3</v>
      </c>
      <c r="AG391" s="242">
        <v>3</v>
      </c>
      <c r="AH391" s="243">
        <v>434783.93</v>
      </c>
      <c r="AI391" s="244">
        <v>2097</v>
      </c>
      <c r="AJ391" s="243">
        <v>49250.63</v>
      </c>
      <c r="AK391" s="244">
        <v>189</v>
      </c>
      <c r="AL391" s="243">
        <v>240014.02</v>
      </c>
      <c r="AM391" s="244">
        <v>1027</v>
      </c>
      <c r="AN391" s="245">
        <v>53061.68</v>
      </c>
      <c r="AO391" s="244">
        <v>356</v>
      </c>
      <c r="AP391" s="246">
        <v>0</v>
      </c>
      <c r="AQ391" s="247">
        <v>0</v>
      </c>
      <c r="AR391" s="240">
        <v>2446.37</v>
      </c>
      <c r="AS391" s="241">
        <v>36</v>
      </c>
      <c r="AT391" s="238">
        <v>0.02</v>
      </c>
      <c r="AU391" s="239">
        <v>2</v>
      </c>
      <c r="AV391" t="s">
        <v>189</v>
      </c>
      <c r="AW391" s="270"/>
      <c r="AX391" s="270"/>
      <c r="AY391" s="270"/>
      <c r="AZ391" s="270"/>
      <c r="BA391" s="270"/>
      <c r="BB391" s="270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</row>
    <row r="392" spans="1:92">
      <c r="A392" s="2" t="s">
        <v>953</v>
      </c>
      <c r="B392" s="238">
        <v>2242.7580000000003</v>
      </c>
      <c r="C392" s="239">
        <v>0</v>
      </c>
      <c r="D392" s="240">
        <v>17679.62</v>
      </c>
      <c r="E392" s="241">
        <v>63</v>
      </c>
      <c r="F392" s="240">
        <v>11165.21</v>
      </c>
      <c r="G392" s="242">
        <v>13</v>
      </c>
      <c r="H392" s="243">
        <v>84405.38</v>
      </c>
      <c r="I392" s="244">
        <v>701</v>
      </c>
      <c r="J392" s="243">
        <v>362256.27</v>
      </c>
      <c r="K392" s="244">
        <v>818</v>
      </c>
      <c r="L392" s="243">
        <v>83206.63</v>
      </c>
      <c r="M392" s="241">
        <v>357</v>
      </c>
      <c r="N392" s="240">
        <v>11039.09</v>
      </c>
      <c r="O392" s="242">
        <v>26</v>
      </c>
      <c r="P392" s="240">
        <v>15914.05</v>
      </c>
      <c r="Q392" s="241">
        <v>104</v>
      </c>
      <c r="R392" s="238">
        <v>0</v>
      </c>
      <c r="S392" s="239">
        <v>0</v>
      </c>
      <c r="T392" s="240">
        <v>63983.31</v>
      </c>
      <c r="U392" s="241">
        <v>282</v>
      </c>
      <c r="V392" s="240">
        <v>13791.47</v>
      </c>
      <c r="W392" s="242">
        <v>18</v>
      </c>
      <c r="X392" s="243">
        <v>139594.4</v>
      </c>
      <c r="Y392" s="241">
        <v>644</v>
      </c>
      <c r="Z392" s="238">
        <v>0</v>
      </c>
      <c r="AA392" s="239">
        <v>0</v>
      </c>
      <c r="AB392" s="238">
        <v>0</v>
      </c>
      <c r="AC392" s="239">
        <v>0</v>
      </c>
      <c r="AD392" s="243">
        <v>82144.14</v>
      </c>
      <c r="AE392" s="244">
        <v>605</v>
      </c>
      <c r="AF392" s="240">
        <v>2175.81</v>
      </c>
      <c r="AG392" s="242">
        <v>4</v>
      </c>
      <c r="AH392" s="243">
        <v>326919.45</v>
      </c>
      <c r="AI392" s="244">
        <v>1646</v>
      </c>
      <c r="AJ392" s="243">
        <v>129</v>
      </c>
      <c r="AK392" s="244">
        <v>1</v>
      </c>
      <c r="AL392" s="243">
        <v>216521.67</v>
      </c>
      <c r="AM392" s="244">
        <v>856</v>
      </c>
      <c r="AN392" s="245">
        <v>67153.740000000005</v>
      </c>
      <c r="AO392" s="244">
        <v>188</v>
      </c>
      <c r="AP392" s="246">
        <v>0</v>
      </c>
      <c r="AQ392" s="247">
        <v>0</v>
      </c>
      <c r="AR392" s="240">
        <v>9211.49</v>
      </c>
      <c r="AS392" s="241">
        <v>88</v>
      </c>
      <c r="AT392" s="238">
        <v>0</v>
      </c>
      <c r="AU392" s="239">
        <v>0</v>
      </c>
      <c r="AV392" t="s">
        <v>18</v>
      </c>
      <c r="AW392" s="270"/>
      <c r="AX392" s="270"/>
      <c r="AY392" s="270"/>
      <c r="AZ392" s="270"/>
      <c r="BA392" s="270"/>
      <c r="BB392" s="270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</row>
    <row r="393" spans="1:92">
      <c r="A393" s="2" t="s">
        <v>1568</v>
      </c>
      <c r="B393" s="238">
        <v>1068.3073333333334</v>
      </c>
      <c r="C393" s="239">
        <v>0</v>
      </c>
      <c r="D393" s="240">
        <v>13286.08</v>
      </c>
      <c r="E393" s="241">
        <v>54</v>
      </c>
      <c r="F393" s="240">
        <v>31162.87</v>
      </c>
      <c r="G393" s="242">
        <v>41</v>
      </c>
      <c r="H393" s="243">
        <v>72659.679999999993</v>
      </c>
      <c r="I393" s="244">
        <v>594</v>
      </c>
      <c r="J393" s="243">
        <v>453086.93</v>
      </c>
      <c r="K393" s="244">
        <v>967</v>
      </c>
      <c r="L393" s="243">
        <v>87301.46</v>
      </c>
      <c r="M393" s="241">
        <v>351</v>
      </c>
      <c r="N393" s="240">
        <v>39125.230000000003</v>
      </c>
      <c r="O393" s="242">
        <v>21</v>
      </c>
      <c r="P393" s="240">
        <v>2866.95</v>
      </c>
      <c r="Q393" s="241">
        <v>3</v>
      </c>
      <c r="R393" s="238">
        <v>0</v>
      </c>
      <c r="S393" s="239">
        <v>0</v>
      </c>
      <c r="T393" s="240">
        <v>14251.6</v>
      </c>
      <c r="U393" s="241">
        <v>30</v>
      </c>
      <c r="V393" s="240">
        <v>16515.64</v>
      </c>
      <c r="W393" s="242">
        <v>21</v>
      </c>
      <c r="X393" s="243">
        <v>114665.98</v>
      </c>
      <c r="Y393" s="241">
        <v>544</v>
      </c>
      <c r="Z393" s="238">
        <v>0</v>
      </c>
      <c r="AA393" s="239">
        <v>0</v>
      </c>
      <c r="AB393" s="238">
        <v>25</v>
      </c>
      <c r="AC393" s="239">
        <v>2</v>
      </c>
      <c r="AD393" s="243">
        <v>76400.679999999993</v>
      </c>
      <c r="AE393" s="244">
        <v>512</v>
      </c>
      <c r="AF393" s="240">
        <v>0</v>
      </c>
      <c r="AG393" s="242">
        <v>0</v>
      </c>
      <c r="AH393" s="243">
        <v>305933.46000000002</v>
      </c>
      <c r="AI393" s="244">
        <v>1383</v>
      </c>
      <c r="AJ393" s="243">
        <v>0</v>
      </c>
      <c r="AK393" s="244">
        <v>0</v>
      </c>
      <c r="AL393" s="243">
        <v>161114.6</v>
      </c>
      <c r="AM393" s="244">
        <v>655</v>
      </c>
      <c r="AN393" s="245">
        <v>32049.22</v>
      </c>
      <c r="AO393" s="244">
        <v>227</v>
      </c>
      <c r="AP393" s="246">
        <v>0</v>
      </c>
      <c r="AQ393" s="247">
        <v>0</v>
      </c>
      <c r="AR393" s="240">
        <v>0</v>
      </c>
      <c r="AS393" s="241">
        <v>0</v>
      </c>
      <c r="AT393" s="238">
        <v>0</v>
      </c>
      <c r="AU393" s="239">
        <v>0</v>
      </c>
      <c r="AV393" t="s">
        <v>195</v>
      </c>
      <c r="AW393" s="270"/>
      <c r="AX393" s="270"/>
      <c r="AY393" s="270"/>
      <c r="AZ393" s="270"/>
      <c r="BA393" s="270"/>
      <c r="BB393" s="270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</row>
    <row r="394" spans="1:92">
      <c r="A394" s="2" t="s">
        <v>954</v>
      </c>
      <c r="B394" s="238">
        <v>354.87833333333333</v>
      </c>
      <c r="C394" s="239">
        <v>0</v>
      </c>
      <c r="D394" s="240">
        <v>14291.18</v>
      </c>
      <c r="E394" s="241">
        <v>64</v>
      </c>
      <c r="F394" s="240">
        <v>14253.56</v>
      </c>
      <c r="G394" s="242">
        <v>21</v>
      </c>
      <c r="H394" s="243">
        <v>42683.22</v>
      </c>
      <c r="I394" s="244">
        <v>434</v>
      </c>
      <c r="J394" s="243">
        <v>333500.52</v>
      </c>
      <c r="K394" s="244">
        <v>502</v>
      </c>
      <c r="L394" s="243">
        <v>37719.79</v>
      </c>
      <c r="M394" s="241">
        <v>234</v>
      </c>
      <c r="N394" s="240">
        <v>9323.4500000000007</v>
      </c>
      <c r="O394" s="242">
        <v>11</v>
      </c>
      <c r="P394" s="240">
        <v>9016.57</v>
      </c>
      <c r="Q394" s="241">
        <v>62</v>
      </c>
      <c r="R394" s="238">
        <v>0</v>
      </c>
      <c r="S394" s="239">
        <v>0</v>
      </c>
      <c r="T394" s="240">
        <v>27507.55</v>
      </c>
      <c r="U394" s="241">
        <v>119</v>
      </c>
      <c r="V394" s="240">
        <v>15693.65</v>
      </c>
      <c r="W394" s="242">
        <v>18</v>
      </c>
      <c r="X394" s="243">
        <v>50454.01</v>
      </c>
      <c r="Y394" s="241">
        <v>293</v>
      </c>
      <c r="Z394" s="238">
        <v>0</v>
      </c>
      <c r="AA394" s="239">
        <v>0</v>
      </c>
      <c r="AB394" s="238">
        <v>0</v>
      </c>
      <c r="AC394" s="239">
        <v>0</v>
      </c>
      <c r="AD394" s="243">
        <v>38180.050000000003</v>
      </c>
      <c r="AE394" s="244">
        <v>240</v>
      </c>
      <c r="AF394" s="240">
        <v>762.79</v>
      </c>
      <c r="AG394" s="242">
        <v>1</v>
      </c>
      <c r="AH394" s="243">
        <v>163253.01999999999</v>
      </c>
      <c r="AI394" s="244">
        <v>928</v>
      </c>
      <c r="AJ394" s="243">
        <v>0</v>
      </c>
      <c r="AK394" s="244">
        <v>0</v>
      </c>
      <c r="AL394" s="243">
        <v>119260.4</v>
      </c>
      <c r="AM394" s="244">
        <v>506</v>
      </c>
      <c r="AN394" s="245">
        <v>10646.35</v>
      </c>
      <c r="AO394" s="244">
        <v>72</v>
      </c>
      <c r="AP394" s="246">
        <v>0</v>
      </c>
      <c r="AQ394" s="247">
        <v>0</v>
      </c>
      <c r="AR394" s="240">
        <v>2405.2399999999998</v>
      </c>
      <c r="AS394" s="241">
        <v>28</v>
      </c>
      <c r="AT394" s="238">
        <v>0</v>
      </c>
      <c r="AU394" s="239">
        <v>0</v>
      </c>
      <c r="AV394" t="s">
        <v>18</v>
      </c>
      <c r="AW394" s="270"/>
      <c r="AX394" s="270"/>
      <c r="AY394" s="270"/>
      <c r="AZ394" s="270"/>
      <c r="BA394" s="270"/>
      <c r="BB394" s="270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</row>
    <row r="395" spans="1:92">
      <c r="A395" s="2" t="s">
        <v>965</v>
      </c>
      <c r="B395" s="238">
        <v>1146.5106666666666</v>
      </c>
      <c r="C395" s="239">
        <v>0</v>
      </c>
      <c r="D395" s="240">
        <v>27135.63</v>
      </c>
      <c r="E395" s="241">
        <v>113</v>
      </c>
      <c r="F395" s="240">
        <v>34204.15</v>
      </c>
      <c r="G395" s="242">
        <v>49</v>
      </c>
      <c r="H395" s="243">
        <v>111571.55</v>
      </c>
      <c r="I395" s="244">
        <v>857</v>
      </c>
      <c r="J395" s="243">
        <v>358467.94</v>
      </c>
      <c r="K395" s="244">
        <v>809</v>
      </c>
      <c r="L395" s="243">
        <v>126974.13</v>
      </c>
      <c r="M395" s="241">
        <v>829</v>
      </c>
      <c r="N395" s="240">
        <v>9933.9</v>
      </c>
      <c r="O395" s="242">
        <v>7</v>
      </c>
      <c r="P395" s="240">
        <v>26986.04</v>
      </c>
      <c r="Q395" s="241">
        <v>193</v>
      </c>
      <c r="R395" s="238">
        <v>0</v>
      </c>
      <c r="S395" s="239">
        <v>0</v>
      </c>
      <c r="T395" s="240">
        <v>18410.68</v>
      </c>
      <c r="U395" s="241">
        <v>121</v>
      </c>
      <c r="V395" s="240">
        <v>0</v>
      </c>
      <c r="W395" s="242">
        <v>0</v>
      </c>
      <c r="X395" s="243">
        <v>131125.54</v>
      </c>
      <c r="Y395" s="241">
        <v>679</v>
      </c>
      <c r="Z395" s="238">
        <v>0</v>
      </c>
      <c r="AA395" s="239">
        <v>0</v>
      </c>
      <c r="AB395" s="238">
        <v>0</v>
      </c>
      <c r="AC395" s="239">
        <v>0</v>
      </c>
      <c r="AD395" s="243">
        <v>94759.93</v>
      </c>
      <c r="AE395" s="244">
        <v>612</v>
      </c>
      <c r="AF395" s="240">
        <v>1762.8</v>
      </c>
      <c r="AG395" s="242">
        <v>4</v>
      </c>
      <c r="AH395" s="243">
        <v>592995.32999999996</v>
      </c>
      <c r="AI395" s="244">
        <v>2759</v>
      </c>
      <c r="AJ395" s="243">
        <v>95</v>
      </c>
      <c r="AK395" s="244">
        <v>1</v>
      </c>
      <c r="AL395" s="243">
        <v>270597.82</v>
      </c>
      <c r="AM395" s="244">
        <v>1021</v>
      </c>
      <c r="AN395" s="245">
        <v>34300.32</v>
      </c>
      <c r="AO395" s="244">
        <v>218</v>
      </c>
      <c r="AP395" s="246">
        <v>0</v>
      </c>
      <c r="AQ395" s="247">
        <v>0</v>
      </c>
      <c r="AR395" s="240">
        <v>14923.6</v>
      </c>
      <c r="AS395" s="241">
        <v>126</v>
      </c>
      <c r="AT395" s="238">
        <v>0</v>
      </c>
      <c r="AU395" s="239">
        <v>0</v>
      </c>
      <c r="AV395" t="s">
        <v>159</v>
      </c>
      <c r="AW395" s="270"/>
      <c r="AX395" s="270"/>
      <c r="AY395" s="270"/>
      <c r="AZ395" s="270"/>
      <c r="BA395" s="270"/>
      <c r="BB395" s="270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</row>
    <row r="396" spans="1:92">
      <c r="A396" s="2" t="s">
        <v>959</v>
      </c>
      <c r="B396" s="238">
        <v>179.04466666666667</v>
      </c>
      <c r="C396" s="239">
        <v>0</v>
      </c>
      <c r="D396" s="240">
        <v>32776.769999999997</v>
      </c>
      <c r="E396" s="241">
        <v>119</v>
      </c>
      <c r="F396" s="240">
        <v>35594.730000000003</v>
      </c>
      <c r="G396" s="242">
        <v>48</v>
      </c>
      <c r="H396" s="243">
        <v>92796.51</v>
      </c>
      <c r="I396" s="244">
        <v>669</v>
      </c>
      <c r="J396" s="243">
        <v>349994.08</v>
      </c>
      <c r="K396" s="244">
        <v>777</v>
      </c>
      <c r="L396" s="243">
        <v>110650.4</v>
      </c>
      <c r="M396" s="241">
        <v>672</v>
      </c>
      <c r="N396" s="240">
        <v>18745.23</v>
      </c>
      <c r="O396" s="242">
        <v>16</v>
      </c>
      <c r="P396" s="240">
        <v>25521.83</v>
      </c>
      <c r="Q396" s="241">
        <v>150</v>
      </c>
      <c r="R396" s="238">
        <v>0</v>
      </c>
      <c r="S396" s="239">
        <v>0</v>
      </c>
      <c r="T396" s="240">
        <v>33280.71</v>
      </c>
      <c r="U396" s="241">
        <v>180</v>
      </c>
      <c r="V396" s="240">
        <v>5163.05</v>
      </c>
      <c r="W396" s="242">
        <v>7</v>
      </c>
      <c r="X396" s="243">
        <v>149821.37</v>
      </c>
      <c r="Y396" s="241">
        <v>663</v>
      </c>
      <c r="Z396" s="238">
        <v>0</v>
      </c>
      <c r="AA396" s="239">
        <v>0</v>
      </c>
      <c r="AB396" s="238">
        <v>0</v>
      </c>
      <c r="AC396" s="239">
        <v>0</v>
      </c>
      <c r="AD396" s="243">
        <v>100035.31</v>
      </c>
      <c r="AE396" s="244">
        <v>563</v>
      </c>
      <c r="AF396" s="240">
        <v>0</v>
      </c>
      <c r="AG396" s="242">
        <v>0</v>
      </c>
      <c r="AH396" s="243">
        <v>512273.62</v>
      </c>
      <c r="AI396" s="244">
        <v>1972</v>
      </c>
      <c r="AJ396" s="243">
        <v>200</v>
      </c>
      <c r="AK396" s="244">
        <v>1</v>
      </c>
      <c r="AL396" s="243">
        <v>223127.74</v>
      </c>
      <c r="AM396" s="244">
        <v>888</v>
      </c>
      <c r="AN396" s="245">
        <v>5171.34</v>
      </c>
      <c r="AO396" s="244">
        <v>28</v>
      </c>
      <c r="AP396" s="246">
        <v>0</v>
      </c>
      <c r="AQ396" s="247">
        <v>0</v>
      </c>
      <c r="AR396" s="240">
        <v>10702.29</v>
      </c>
      <c r="AS396" s="241">
        <v>91</v>
      </c>
      <c r="AT396" s="238">
        <v>0</v>
      </c>
      <c r="AU396" s="239">
        <v>0</v>
      </c>
      <c r="AV396" t="s">
        <v>52</v>
      </c>
      <c r="AW396" s="270"/>
      <c r="AX396" s="270"/>
      <c r="AY396" s="270"/>
      <c r="AZ396" s="270"/>
      <c r="BA396" s="270"/>
      <c r="BB396" s="270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</row>
    <row r="397" spans="1:92">
      <c r="A397" s="2" t="s">
        <v>958</v>
      </c>
      <c r="B397" s="238">
        <v>3180.4006666666669</v>
      </c>
      <c r="C397" s="239">
        <v>0</v>
      </c>
      <c r="D397" s="240">
        <v>37294.25</v>
      </c>
      <c r="E397" s="241">
        <v>162</v>
      </c>
      <c r="F397" s="240">
        <v>739.13</v>
      </c>
      <c r="G397" s="242">
        <v>1</v>
      </c>
      <c r="H397" s="243">
        <v>135198.23000000001</v>
      </c>
      <c r="I397" s="244">
        <v>992</v>
      </c>
      <c r="J397" s="243">
        <v>886504.25</v>
      </c>
      <c r="K397" s="244">
        <v>2009</v>
      </c>
      <c r="L397" s="243">
        <v>239562.72</v>
      </c>
      <c r="M397" s="241">
        <v>1306</v>
      </c>
      <c r="N397" s="240">
        <v>25395.57</v>
      </c>
      <c r="O397" s="242">
        <v>44</v>
      </c>
      <c r="P397" s="240">
        <v>39167.949999999997</v>
      </c>
      <c r="Q397" s="241">
        <v>226</v>
      </c>
      <c r="R397" s="238">
        <v>0</v>
      </c>
      <c r="S397" s="239">
        <v>0</v>
      </c>
      <c r="T397" s="240">
        <v>124602.3</v>
      </c>
      <c r="U397" s="241">
        <v>513</v>
      </c>
      <c r="V397" s="240">
        <v>33874.61</v>
      </c>
      <c r="W397" s="242">
        <v>39</v>
      </c>
      <c r="X397" s="243">
        <v>206977.82</v>
      </c>
      <c r="Y397" s="241">
        <v>1102</v>
      </c>
      <c r="Z397" s="238">
        <v>0</v>
      </c>
      <c r="AA397" s="239">
        <v>0</v>
      </c>
      <c r="AB397" s="238">
        <v>0</v>
      </c>
      <c r="AC397" s="239">
        <v>0</v>
      </c>
      <c r="AD397" s="243">
        <v>195526.08</v>
      </c>
      <c r="AE397" s="244">
        <v>1067</v>
      </c>
      <c r="AF397" s="240">
        <v>2901.4</v>
      </c>
      <c r="AG397" s="242">
        <v>6</v>
      </c>
      <c r="AH397" s="243">
        <v>781056.65</v>
      </c>
      <c r="AI397" s="244">
        <v>3243</v>
      </c>
      <c r="AJ397" s="243">
        <v>1925</v>
      </c>
      <c r="AK397" s="244">
        <v>1</v>
      </c>
      <c r="AL397" s="243">
        <v>394747.42</v>
      </c>
      <c r="AM397" s="244">
        <v>1327</v>
      </c>
      <c r="AN397" s="245">
        <v>93487.02</v>
      </c>
      <c r="AO397" s="244">
        <v>396</v>
      </c>
      <c r="AP397" s="246">
        <v>0</v>
      </c>
      <c r="AQ397" s="247">
        <v>0</v>
      </c>
      <c r="AR397" s="240">
        <v>17681.240000000002</v>
      </c>
      <c r="AS397" s="241">
        <v>161</v>
      </c>
      <c r="AT397" s="238">
        <v>130.44999999999999</v>
      </c>
      <c r="AU397" s="239">
        <v>5</v>
      </c>
      <c r="AV397" t="s">
        <v>195</v>
      </c>
      <c r="AW397" s="270"/>
      <c r="AX397" s="270"/>
      <c r="AY397" s="270"/>
      <c r="AZ397" s="270"/>
      <c r="BA397" s="270"/>
      <c r="BB397" s="270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</row>
    <row r="398" spans="1:92">
      <c r="A398" s="2" t="s">
        <v>961</v>
      </c>
      <c r="B398" s="238">
        <v>0</v>
      </c>
      <c r="C398" s="239">
        <v>0</v>
      </c>
      <c r="D398" s="240">
        <v>10474.14</v>
      </c>
      <c r="E398" s="241">
        <v>52</v>
      </c>
      <c r="F398" s="240">
        <v>2243.46</v>
      </c>
      <c r="G398" s="242">
        <v>5</v>
      </c>
      <c r="H398" s="243">
        <v>61450.93</v>
      </c>
      <c r="I398" s="244">
        <v>700</v>
      </c>
      <c r="J398" s="243">
        <v>206940.03</v>
      </c>
      <c r="K398" s="244">
        <v>501</v>
      </c>
      <c r="L398" s="243">
        <v>50709</v>
      </c>
      <c r="M398" s="241">
        <v>484</v>
      </c>
      <c r="N398" s="240">
        <v>173.91</v>
      </c>
      <c r="O398" s="242">
        <v>1</v>
      </c>
      <c r="P398" s="240">
        <v>281.73</v>
      </c>
      <c r="Q398" s="241">
        <v>5</v>
      </c>
      <c r="R398" s="238">
        <v>0</v>
      </c>
      <c r="S398" s="239">
        <v>0</v>
      </c>
      <c r="T398" s="240">
        <v>2665.62</v>
      </c>
      <c r="U398" s="241">
        <v>19</v>
      </c>
      <c r="V398" s="240">
        <v>2773.92</v>
      </c>
      <c r="W398" s="242">
        <v>5</v>
      </c>
      <c r="X398" s="243">
        <v>55875.74</v>
      </c>
      <c r="Y398" s="241">
        <v>327</v>
      </c>
      <c r="Z398" s="238">
        <v>0</v>
      </c>
      <c r="AA398" s="239">
        <v>0</v>
      </c>
      <c r="AB398" s="238">
        <v>0</v>
      </c>
      <c r="AC398" s="239">
        <v>0</v>
      </c>
      <c r="AD398" s="243">
        <v>43401.86</v>
      </c>
      <c r="AE398" s="244">
        <v>261</v>
      </c>
      <c r="AF398" s="240">
        <v>1158.1400000000001</v>
      </c>
      <c r="AG398" s="242">
        <v>2</v>
      </c>
      <c r="AH398" s="243">
        <v>244743.03</v>
      </c>
      <c r="AI398" s="244">
        <v>1482</v>
      </c>
      <c r="AJ398" s="243">
        <v>0</v>
      </c>
      <c r="AK398" s="244">
        <v>0</v>
      </c>
      <c r="AL398" s="243">
        <v>119821.12</v>
      </c>
      <c r="AM398" s="244">
        <v>500</v>
      </c>
      <c r="AN398" s="245">
        <v>0</v>
      </c>
      <c r="AO398" s="244">
        <v>0</v>
      </c>
      <c r="AP398" s="246">
        <v>0</v>
      </c>
      <c r="AQ398" s="247">
        <v>0</v>
      </c>
      <c r="AR398" s="240">
        <v>246.09</v>
      </c>
      <c r="AS398" s="241">
        <v>12</v>
      </c>
      <c r="AT398" s="238">
        <v>0</v>
      </c>
      <c r="AU398" s="239">
        <v>0</v>
      </c>
      <c r="AV398" t="s">
        <v>107</v>
      </c>
      <c r="AW398" s="270"/>
      <c r="AX398" s="270"/>
      <c r="AY398" s="270"/>
      <c r="AZ398" s="270"/>
      <c r="BA398" s="270"/>
      <c r="BB398" s="270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</row>
    <row r="399" spans="1:92">
      <c r="A399" s="2" t="s">
        <v>963</v>
      </c>
      <c r="B399" s="238">
        <v>2273.5013333333332</v>
      </c>
      <c r="C399" s="239">
        <v>0</v>
      </c>
      <c r="D399" s="240">
        <v>3165.2</v>
      </c>
      <c r="E399" s="241">
        <v>15</v>
      </c>
      <c r="F399" s="240">
        <v>3417.39</v>
      </c>
      <c r="G399" s="242">
        <v>3</v>
      </c>
      <c r="H399" s="243">
        <v>35575.35</v>
      </c>
      <c r="I399" s="244">
        <v>340</v>
      </c>
      <c r="J399" s="243">
        <v>471264.67</v>
      </c>
      <c r="K399" s="244">
        <v>1081</v>
      </c>
      <c r="L399" s="243">
        <v>69054.710000000006</v>
      </c>
      <c r="M399" s="241">
        <v>339</v>
      </c>
      <c r="N399" s="240">
        <v>11806.05</v>
      </c>
      <c r="O399" s="242">
        <v>32</v>
      </c>
      <c r="P399" s="240">
        <v>1092.18</v>
      </c>
      <c r="Q399" s="241">
        <v>14</v>
      </c>
      <c r="R399" s="238">
        <v>0</v>
      </c>
      <c r="S399" s="239">
        <v>0</v>
      </c>
      <c r="T399" s="240">
        <v>1453.48</v>
      </c>
      <c r="U399" s="241">
        <v>7</v>
      </c>
      <c r="V399" s="240">
        <v>1258.7</v>
      </c>
      <c r="W399" s="242">
        <v>2</v>
      </c>
      <c r="X399" s="243">
        <v>57818.17</v>
      </c>
      <c r="Y399" s="241">
        <v>325</v>
      </c>
      <c r="Z399" s="238">
        <v>0</v>
      </c>
      <c r="AA399" s="239">
        <v>0</v>
      </c>
      <c r="AB399" s="238">
        <v>0</v>
      </c>
      <c r="AC399" s="239">
        <v>0</v>
      </c>
      <c r="AD399" s="243">
        <v>32325.26</v>
      </c>
      <c r="AE399" s="244">
        <v>232</v>
      </c>
      <c r="AF399" s="240">
        <v>0</v>
      </c>
      <c r="AG399" s="242">
        <v>0</v>
      </c>
      <c r="AH399" s="243">
        <v>164646.39999999999</v>
      </c>
      <c r="AI399" s="244">
        <v>929</v>
      </c>
      <c r="AJ399" s="243">
        <v>480</v>
      </c>
      <c r="AK399" s="244">
        <v>1</v>
      </c>
      <c r="AL399" s="243">
        <v>72645.53</v>
      </c>
      <c r="AM399" s="244">
        <v>370</v>
      </c>
      <c r="AN399" s="245">
        <v>67725.039999999994</v>
      </c>
      <c r="AO399" s="244">
        <v>466</v>
      </c>
      <c r="AP399" s="246">
        <v>0</v>
      </c>
      <c r="AQ399" s="247">
        <v>0</v>
      </c>
      <c r="AR399" s="240">
        <v>78.260000000000005</v>
      </c>
      <c r="AS399" s="241">
        <v>2</v>
      </c>
      <c r="AT399" s="238">
        <v>0</v>
      </c>
      <c r="AU399" s="239">
        <v>0</v>
      </c>
      <c r="AV399" t="s">
        <v>52</v>
      </c>
      <c r="AW399" s="270"/>
      <c r="AX399" s="270"/>
      <c r="AY399" s="270"/>
      <c r="AZ399" s="270"/>
      <c r="BA399" s="270"/>
      <c r="BB399" s="270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</row>
    <row r="400" spans="1:92">
      <c r="A400" s="2" t="s">
        <v>985</v>
      </c>
      <c r="B400" s="238">
        <v>1872.6206666666665</v>
      </c>
      <c r="C400" s="239">
        <v>0</v>
      </c>
      <c r="D400" s="240">
        <v>10259.959999999999</v>
      </c>
      <c r="E400" s="241">
        <v>54</v>
      </c>
      <c r="F400" s="240">
        <v>16517.18</v>
      </c>
      <c r="G400" s="242">
        <v>29</v>
      </c>
      <c r="H400" s="243">
        <v>75021.86</v>
      </c>
      <c r="I400" s="244">
        <v>723</v>
      </c>
      <c r="J400" s="243">
        <v>496214.8</v>
      </c>
      <c r="K400" s="244">
        <v>996</v>
      </c>
      <c r="L400" s="243">
        <v>94980.68</v>
      </c>
      <c r="M400" s="241">
        <v>419</v>
      </c>
      <c r="N400" s="240">
        <v>11059.98</v>
      </c>
      <c r="O400" s="242">
        <v>47</v>
      </c>
      <c r="P400" s="240">
        <v>2656.54</v>
      </c>
      <c r="Q400" s="241">
        <v>23</v>
      </c>
      <c r="R400" s="238">
        <v>0</v>
      </c>
      <c r="S400" s="239">
        <v>0</v>
      </c>
      <c r="T400" s="240">
        <v>8003.73</v>
      </c>
      <c r="U400" s="241">
        <v>27</v>
      </c>
      <c r="V400" s="240">
        <v>1967.44</v>
      </c>
      <c r="W400" s="242">
        <v>2</v>
      </c>
      <c r="X400" s="243">
        <v>109380.77</v>
      </c>
      <c r="Y400" s="241">
        <v>565</v>
      </c>
      <c r="Z400" s="238">
        <v>0</v>
      </c>
      <c r="AA400" s="239">
        <v>0</v>
      </c>
      <c r="AB400" s="238">
        <v>0</v>
      </c>
      <c r="AC400" s="239">
        <v>0</v>
      </c>
      <c r="AD400" s="243">
        <v>59354.43</v>
      </c>
      <c r="AE400" s="244">
        <v>377</v>
      </c>
      <c r="AF400" s="240">
        <v>673.49</v>
      </c>
      <c r="AG400" s="242">
        <v>2</v>
      </c>
      <c r="AH400" s="243">
        <v>314650.57</v>
      </c>
      <c r="AI400" s="244">
        <v>1573</v>
      </c>
      <c r="AJ400" s="243">
        <v>10776.78</v>
      </c>
      <c r="AK400" s="244">
        <v>22</v>
      </c>
      <c r="AL400" s="243">
        <v>146395.12</v>
      </c>
      <c r="AM400" s="244">
        <v>654</v>
      </c>
      <c r="AN400" s="245">
        <v>45401.84</v>
      </c>
      <c r="AO400" s="244">
        <v>275</v>
      </c>
      <c r="AP400" s="246">
        <v>0</v>
      </c>
      <c r="AQ400" s="247">
        <v>0</v>
      </c>
      <c r="AR400" s="240">
        <v>2505.23</v>
      </c>
      <c r="AS400" s="241">
        <v>23</v>
      </c>
      <c r="AT400" s="238">
        <v>0</v>
      </c>
      <c r="AU400" s="239">
        <v>0</v>
      </c>
      <c r="AV400" t="s">
        <v>52</v>
      </c>
      <c r="AW400" s="270"/>
      <c r="AX400" s="270"/>
      <c r="AY400" s="270"/>
      <c r="AZ400" s="270"/>
      <c r="BA400" s="270"/>
      <c r="BB400" s="27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</row>
    <row r="401" spans="1:92">
      <c r="A401" s="2" t="s">
        <v>1569</v>
      </c>
      <c r="B401" s="238">
        <v>1685.213</v>
      </c>
      <c r="C401" s="239">
        <v>0</v>
      </c>
      <c r="D401" s="240">
        <v>19873.009999999998</v>
      </c>
      <c r="E401" s="241">
        <v>79</v>
      </c>
      <c r="F401" s="240">
        <v>11669.56</v>
      </c>
      <c r="G401" s="242">
        <v>15</v>
      </c>
      <c r="H401" s="243">
        <v>94230.33</v>
      </c>
      <c r="I401" s="244">
        <v>651</v>
      </c>
      <c r="J401" s="243">
        <v>304566.06</v>
      </c>
      <c r="K401" s="244">
        <v>672</v>
      </c>
      <c r="L401" s="243">
        <v>77350.960000000006</v>
      </c>
      <c r="M401" s="241">
        <v>459</v>
      </c>
      <c r="N401" s="240">
        <v>15684.38</v>
      </c>
      <c r="O401" s="242">
        <v>16</v>
      </c>
      <c r="P401" s="240">
        <v>31188.18</v>
      </c>
      <c r="Q401" s="241">
        <v>181</v>
      </c>
      <c r="R401" s="238">
        <v>0</v>
      </c>
      <c r="S401" s="239">
        <v>0</v>
      </c>
      <c r="T401" s="240">
        <v>25902</v>
      </c>
      <c r="U401" s="241">
        <v>105</v>
      </c>
      <c r="V401" s="240">
        <v>19521.29</v>
      </c>
      <c r="W401" s="242">
        <v>23</v>
      </c>
      <c r="X401" s="243">
        <v>92824.37</v>
      </c>
      <c r="Y401" s="241">
        <v>488</v>
      </c>
      <c r="Z401" s="238">
        <v>0</v>
      </c>
      <c r="AA401" s="239">
        <v>0</v>
      </c>
      <c r="AB401" s="238">
        <v>0</v>
      </c>
      <c r="AC401" s="239">
        <v>0</v>
      </c>
      <c r="AD401" s="243">
        <v>79381.14</v>
      </c>
      <c r="AE401" s="244">
        <v>457</v>
      </c>
      <c r="AF401" s="240">
        <v>7302.3</v>
      </c>
      <c r="AG401" s="242">
        <v>10</v>
      </c>
      <c r="AH401" s="243">
        <v>408533.77</v>
      </c>
      <c r="AI401" s="244">
        <v>1444</v>
      </c>
      <c r="AJ401" s="243">
        <v>1960.5</v>
      </c>
      <c r="AK401" s="244">
        <v>5</v>
      </c>
      <c r="AL401" s="243">
        <v>182470.45</v>
      </c>
      <c r="AM401" s="244">
        <v>660</v>
      </c>
      <c r="AN401" s="245">
        <v>48595.89</v>
      </c>
      <c r="AO401" s="244">
        <v>171</v>
      </c>
      <c r="AP401" s="246">
        <v>0</v>
      </c>
      <c r="AQ401" s="247">
        <v>0</v>
      </c>
      <c r="AR401" s="240">
        <v>15348.88</v>
      </c>
      <c r="AS401" s="241">
        <v>104</v>
      </c>
      <c r="AT401" s="238">
        <v>0</v>
      </c>
      <c r="AU401" s="239">
        <v>0</v>
      </c>
      <c r="AV401" t="s">
        <v>52</v>
      </c>
      <c r="AW401" s="270"/>
      <c r="AX401" s="270"/>
      <c r="AY401" s="270"/>
      <c r="AZ401" s="270"/>
      <c r="BA401" s="270"/>
      <c r="BB401" s="270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</row>
    <row r="402" spans="1:92">
      <c r="A402" s="2" t="s">
        <v>983</v>
      </c>
      <c r="B402" s="238">
        <v>2103.0183333333334</v>
      </c>
      <c r="C402" s="239">
        <v>0</v>
      </c>
      <c r="D402" s="240">
        <v>26015.41</v>
      </c>
      <c r="E402" s="241">
        <v>126</v>
      </c>
      <c r="F402" s="240">
        <v>31547.09</v>
      </c>
      <c r="G402" s="242">
        <v>44</v>
      </c>
      <c r="H402" s="243">
        <v>137554.10999999999</v>
      </c>
      <c r="I402" s="244">
        <v>1318</v>
      </c>
      <c r="J402" s="243">
        <v>672135.35</v>
      </c>
      <c r="K402" s="244">
        <v>1742</v>
      </c>
      <c r="L402" s="243">
        <v>199795.89</v>
      </c>
      <c r="M402" s="241">
        <v>1191</v>
      </c>
      <c r="N402" s="240">
        <v>20684.29</v>
      </c>
      <c r="O402" s="242">
        <v>26</v>
      </c>
      <c r="P402" s="240">
        <v>16828.61</v>
      </c>
      <c r="Q402" s="241">
        <v>135</v>
      </c>
      <c r="R402" s="238">
        <v>0</v>
      </c>
      <c r="S402" s="239">
        <v>0</v>
      </c>
      <c r="T402" s="240">
        <v>9753.9500000000007</v>
      </c>
      <c r="U402" s="241">
        <v>66</v>
      </c>
      <c r="V402" s="240">
        <v>24360.7</v>
      </c>
      <c r="W402" s="242">
        <v>32</v>
      </c>
      <c r="X402" s="243">
        <v>188753.04</v>
      </c>
      <c r="Y402" s="241">
        <v>1103</v>
      </c>
      <c r="Z402" s="238">
        <v>0</v>
      </c>
      <c r="AA402" s="239">
        <v>0</v>
      </c>
      <c r="AB402" s="238">
        <v>0</v>
      </c>
      <c r="AC402" s="239">
        <v>0</v>
      </c>
      <c r="AD402" s="243">
        <v>146104.32999999999</v>
      </c>
      <c r="AE402" s="244">
        <v>925</v>
      </c>
      <c r="AF402" s="240">
        <v>1855.81</v>
      </c>
      <c r="AG402" s="242">
        <v>3</v>
      </c>
      <c r="AH402" s="243">
        <v>636109.43000000005</v>
      </c>
      <c r="AI402" s="244">
        <v>3197</v>
      </c>
      <c r="AJ402" s="243">
        <v>420</v>
      </c>
      <c r="AK402" s="244">
        <v>2</v>
      </c>
      <c r="AL402" s="243">
        <v>339127.19</v>
      </c>
      <c r="AM402" s="244">
        <v>1467</v>
      </c>
      <c r="AN402" s="245">
        <v>62670.55</v>
      </c>
      <c r="AO402" s="244">
        <v>325</v>
      </c>
      <c r="AP402" s="246">
        <v>0</v>
      </c>
      <c r="AQ402" s="247">
        <v>0</v>
      </c>
      <c r="AR402" s="240">
        <v>6981.71</v>
      </c>
      <c r="AS402" s="241">
        <v>59</v>
      </c>
      <c r="AT402" s="238">
        <v>0</v>
      </c>
      <c r="AU402" s="239">
        <v>0</v>
      </c>
      <c r="AV402" t="s">
        <v>189</v>
      </c>
      <c r="AW402" s="270"/>
      <c r="AX402" s="270"/>
      <c r="AY402" s="270"/>
      <c r="AZ402" s="270"/>
      <c r="BA402" s="270"/>
      <c r="BB402" s="270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</row>
    <row r="403" spans="1:92">
      <c r="A403" s="2" t="s">
        <v>1290</v>
      </c>
      <c r="B403" s="238">
        <v>84.858333333333334</v>
      </c>
      <c r="C403" s="239">
        <v>0</v>
      </c>
      <c r="D403" s="240">
        <v>9912.92</v>
      </c>
      <c r="E403" s="241">
        <v>35</v>
      </c>
      <c r="F403" s="240">
        <v>4308.6899999999996</v>
      </c>
      <c r="G403" s="242">
        <v>5</v>
      </c>
      <c r="H403" s="243">
        <v>43374.92</v>
      </c>
      <c r="I403" s="244">
        <v>396</v>
      </c>
      <c r="J403" s="243">
        <v>198248.9</v>
      </c>
      <c r="K403" s="244">
        <v>285</v>
      </c>
      <c r="L403" s="243">
        <v>34599.58</v>
      </c>
      <c r="M403" s="241">
        <v>237</v>
      </c>
      <c r="N403" s="240">
        <v>11031.29</v>
      </c>
      <c r="O403" s="242">
        <v>13</v>
      </c>
      <c r="P403" s="240">
        <v>13768.48</v>
      </c>
      <c r="Q403" s="241">
        <v>79</v>
      </c>
      <c r="R403" s="238">
        <v>0</v>
      </c>
      <c r="S403" s="239">
        <v>0</v>
      </c>
      <c r="T403" s="240">
        <v>22769.65</v>
      </c>
      <c r="U403" s="241">
        <v>101</v>
      </c>
      <c r="V403" s="240">
        <v>5132.8100000000004</v>
      </c>
      <c r="W403" s="242">
        <v>8</v>
      </c>
      <c r="X403" s="243">
        <v>62207.62</v>
      </c>
      <c r="Y403" s="241">
        <v>304</v>
      </c>
      <c r="Z403" s="238">
        <v>0</v>
      </c>
      <c r="AA403" s="239">
        <v>0</v>
      </c>
      <c r="AB403" s="238">
        <v>15</v>
      </c>
      <c r="AC403" s="239">
        <v>3</v>
      </c>
      <c r="AD403" s="243">
        <v>45210.31</v>
      </c>
      <c r="AE403" s="244">
        <v>245</v>
      </c>
      <c r="AF403" s="240">
        <v>371.16</v>
      </c>
      <c r="AG403" s="242">
        <v>1</v>
      </c>
      <c r="AH403" s="243">
        <v>207943.43</v>
      </c>
      <c r="AI403" s="244">
        <v>947</v>
      </c>
      <c r="AJ403" s="243">
        <v>0</v>
      </c>
      <c r="AK403" s="244">
        <v>0</v>
      </c>
      <c r="AL403" s="243">
        <v>90029.05</v>
      </c>
      <c r="AM403" s="244">
        <v>391</v>
      </c>
      <c r="AN403" s="245">
        <v>2545.75</v>
      </c>
      <c r="AO403" s="244">
        <v>17</v>
      </c>
      <c r="AP403" s="246">
        <v>0</v>
      </c>
      <c r="AQ403" s="247">
        <v>0</v>
      </c>
      <c r="AR403" s="240">
        <v>6237.92</v>
      </c>
      <c r="AS403" s="241">
        <v>61</v>
      </c>
      <c r="AT403" s="238">
        <v>0</v>
      </c>
      <c r="AU403" s="239">
        <v>0</v>
      </c>
      <c r="AV403" t="s">
        <v>159</v>
      </c>
      <c r="AW403" s="270"/>
      <c r="AX403" s="270"/>
      <c r="AY403" s="270"/>
      <c r="AZ403" s="270"/>
      <c r="BA403" s="270"/>
      <c r="BB403" s="270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</row>
    <row r="404" spans="1:92">
      <c r="A404" s="2" t="s">
        <v>980</v>
      </c>
      <c r="B404" s="238">
        <v>3524.780666666667</v>
      </c>
      <c r="C404" s="239">
        <v>0</v>
      </c>
      <c r="D404" s="240">
        <v>26086.46</v>
      </c>
      <c r="E404" s="241">
        <v>101</v>
      </c>
      <c r="F404" s="240">
        <v>19352.099999999999</v>
      </c>
      <c r="G404" s="242">
        <v>32</v>
      </c>
      <c r="H404" s="243">
        <v>104035.68</v>
      </c>
      <c r="I404" s="244">
        <v>866</v>
      </c>
      <c r="J404" s="243">
        <v>608816.38</v>
      </c>
      <c r="K404" s="244">
        <v>1134</v>
      </c>
      <c r="L404" s="243">
        <v>160979.67000000001</v>
      </c>
      <c r="M404" s="241">
        <v>631</v>
      </c>
      <c r="N404" s="240">
        <v>17950.48</v>
      </c>
      <c r="O404" s="242">
        <v>76</v>
      </c>
      <c r="P404" s="240">
        <v>10368.129999999999</v>
      </c>
      <c r="Q404" s="241">
        <v>96</v>
      </c>
      <c r="R404" s="238">
        <v>0</v>
      </c>
      <c r="S404" s="239">
        <v>0</v>
      </c>
      <c r="T404" s="240">
        <v>38881.79</v>
      </c>
      <c r="U404" s="241">
        <v>155</v>
      </c>
      <c r="V404" s="240">
        <v>16330.65</v>
      </c>
      <c r="W404" s="242">
        <v>24</v>
      </c>
      <c r="X404" s="243">
        <v>166300.85999999999</v>
      </c>
      <c r="Y404" s="241">
        <v>781</v>
      </c>
      <c r="Z404" s="238">
        <v>0</v>
      </c>
      <c r="AA404" s="239">
        <v>0</v>
      </c>
      <c r="AB404" s="238">
        <v>0</v>
      </c>
      <c r="AC404" s="239">
        <v>0</v>
      </c>
      <c r="AD404" s="243">
        <v>95945.27</v>
      </c>
      <c r="AE404" s="244">
        <v>560</v>
      </c>
      <c r="AF404" s="240">
        <v>0</v>
      </c>
      <c r="AG404" s="242">
        <v>0</v>
      </c>
      <c r="AH404" s="243">
        <v>541969.69999999995</v>
      </c>
      <c r="AI404" s="244">
        <v>1957</v>
      </c>
      <c r="AJ404" s="243">
        <v>9650.35</v>
      </c>
      <c r="AK404" s="244">
        <v>28</v>
      </c>
      <c r="AL404" s="243">
        <v>272471.02</v>
      </c>
      <c r="AM404" s="244">
        <v>999</v>
      </c>
      <c r="AN404" s="245">
        <v>96093.07</v>
      </c>
      <c r="AO404" s="244">
        <v>508</v>
      </c>
      <c r="AP404" s="246">
        <v>0</v>
      </c>
      <c r="AQ404" s="247">
        <v>0</v>
      </c>
      <c r="AR404" s="240">
        <v>7339.88</v>
      </c>
      <c r="AS404" s="241">
        <v>75</v>
      </c>
      <c r="AT404" s="238">
        <v>0</v>
      </c>
      <c r="AU404" s="239">
        <v>0</v>
      </c>
      <c r="AV404" t="s">
        <v>52</v>
      </c>
      <c r="AW404" s="270"/>
      <c r="AX404" s="270"/>
      <c r="AY404" s="270"/>
      <c r="AZ404" s="270"/>
      <c r="BA404" s="270"/>
      <c r="BB404" s="270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/>
      <c r="CB404"/>
      <c r="CC404"/>
      <c r="CD404"/>
      <c r="CE404"/>
      <c r="CF404"/>
      <c r="CG404"/>
      <c r="CH404"/>
      <c r="CI404"/>
      <c r="CJ404"/>
      <c r="CK404"/>
      <c r="CL404"/>
      <c r="CM404"/>
      <c r="CN404"/>
    </row>
    <row r="405" spans="1:92">
      <c r="A405" s="2" t="s">
        <v>967</v>
      </c>
      <c r="B405" s="238">
        <v>989.20799999999997</v>
      </c>
      <c r="C405" s="239">
        <v>0</v>
      </c>
      <c r="D405" s="240">
        <v>67321.8</v>
      </c>
      <c r="E405" s="241">
        <v>228</v>
      </c>
      <c r="F405" s="240">
        <v>22473.84</v>
      </c>
      <c r="G405" s="242">
        <v>37</v>
      </c>
      <c r="H405" s="243">
        <v>229552.83</v>
      </c>
      <c r="I405" s="244">
        <v>1862</v>
      </c>
      <c r="J405" s="243">
        <v>635887.34</v>
      </c>
      <c r="K405" s="244">
        <v>1550</v>
      </c>
      <c r="L405" s="243">
        <v>311938.96999999997</v>
      </c>
      <c r="M405" s="241">
        <v>2206</v>
      </c>
      <c r="N405" s="240">
        <v>26929.52</v>
      </c>
      <c r="O405" s="242">
        <v>34</v>
      </c>
      <c r="P405" s="240">
        <v>76866.52</v>
      </c>
      <c r="Q405" s="241">
        <v>477</v>
      </c>
      <c r="R405" s="238">
        <v>0</v>
      </c>
      <c r="S405" s="239">
        <v>0</v>
      </c>
      <c r="T405" s="240">
        <v>154361.78</v>
      </c>
      <c r="U405" s="241">
        <v>697</v>
      </c>
      <c r="V405" s="240">
        <v>19142.759999999998</v>
      </c>
      <c r="W405" s="242">
        <v>22</v>
      </c>
      <c r="X405" s="243">
        <v>410114.75</v>
      </c>
      <c r="Y405" s="241">
        <v>1922</v>
      </c>
      <c r="Z405" s="238">
        <v>0</v>
      </c>
      <c r="AA405" s="239">
        <v>0</v>
      </c>
      <c r="AB405" s="238">
        <v>0</v>
      </c>
      <c r="AC405" s="239">
        <v>0</v>
      </c>
      <c r="AD405" s="243">
        <v>265160.32000000001</v>
      </c>
      <c r="AE405" s="244">
        <v>1382</v>
      </c>
      <c r="AF405" s="240">
        <v>22955.52</v>
      </c>
      <c r="AG405" s="242">
        <v>49</v>
      </c>
      <c r="AH405" s="243">
        <v>1249035.4099999999</v>
      </c>
      <c r="AI405" s="244">
        <v>5132</v>
      </c>
      <c r="AJ405" s="243">
        <v>7663.21</v>
      </c>
      <c r="AK405" s="244">
        <v>8</v>
      </c>
      <c r="AL405" s="243">
        <v>753414.3</v>
      </c>
      <c r="AM405" s="244">
        <v>2709</v>
      </c>
      <c r="AN405" s="245">
        <v>22013.03</v>
      </c>
      <c r="AO405" s="244">
        <v>147</v>
      </c>
      <c r="AP405" s="246">
        <v>0</v>
      </c>
      <c r="AQ405" s="247">
        <v>0</v>
      </c>
      <c r="AR405" s="240">
        <v>52284.91</v>
      </c>
      <c r="AS405" s="241">
        <v>386</v>
      </c>
      <c r="AT405" s="238">
        <v>1721.26</v>
      </c>
      <c r="AU405" s="239">
        <v>14</v>
      </c>
      <c r="AV405" t="s">
        <v>159</v>
      </c>
      <c r="AW405" s="270"/>
      <c r="AX405" s="270"/>
      <c r="AY405" s="270"/>
      <c r="AZ405" s="270"/>
      <c r="BA405" s="270"/>
      <c r="BB405" s="270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/>
      <c r="CB405"/>
      <c r="CC405"/>
      <c r="CD405"/>
      <c r="CE405"/>
      <c r="CF405"/>
      <c r="CG405"/>
      <c r="CH405"/>
      <c r="CI405"/>
      <c r="CJ405"/>
      <c r="CK405"/>
      <c r="CL405"/>
      <c r="CM405"/>
      <c r="CN405"/>
    </row>
    <row r="406" spans="1:92">
      <c r="A406" s="2" t="s">
        <v>996</v>
      </c>
      <c r="B406" s="238">
        <v>218.61766666666665</v>
      </c>
      <c r="C406" s="239">
        <v>0</v>
      </c>
      <c r="D406" s="240">
        <v>24424.67</v>
      </c>
      <c r="E406" s="241">
        <v>82</v>
      </c>
      <c r="F406" s="240">
        <v>13939.12</v>
      </c>
      <c r="G406" s="242">
        <v>19</v>
      </c>
      <c r="H406" s="243">
        <v>68842.84</v>
      </c>
      <c r="I406" s="244">
        <v>629</v>
      </c>
      <c r="J406" s="243">
        <v>305407.65000000002</v>
      </c>
      <c r="K406" s="244">
        <v>721</v>
      </c>
      <c r="L406" s="243">
        <v>55345.599999999999</v>
      </c>
      <c r="M406" s="241">
        <v>328</v>
      </c>
      <c r="N406" s="240">
        <v>5965.18</v>
      </c>
      <c r="O406" s="242">
        <v>20</v>
      </c>
      <c r="P406" s="240">
        <v>6777.52</v>
      </c>
      <c r="Q406" s="241">
        <v>71</v>
      </c>
      <c r="R406" s="238">
        <v>0</v>
      </c>
      <c r="S406" s="239">
        <v>0</v>
      </c>
      <c r="T406" s="240">
        <v>26791.09</v>
      </c>
      <c r="U406" s="241">
        <v>95</v>
      </c>
      <c r="V406" s="240">
        <v>8393.26</v>
      </c>
      <c r="W406" s="242">
        <v>11</v>
      </c>
      <c r="X406" s="243">
        <v>95056.65</v>
      </c>
      <c r="Y406" s="241">
        <v>474</v>
      </c>
      <c r="Z406" s="238">
        <v>0</v>
      </c>
      <c r="AA406" s="239">
        <v>0</v>
      </c>
      <c r="AB406" s="238">
        <v>0</v>
      </c>
      <c r="AC406" s="239">
        <v>0</v>
      </c>
      <c r="AD406" s="243">
        <v>44862.04</v>
      </c>
      <c r="AE406" s="244">
        <v>266</v>
      </c>
      <c r="AF406" s="240">
        <v>5227.91</v>
      </c>
      <c r="AG406" s="242">
        <v>7</v>
      </c>
      <c r="AH406" s="243">
        <v>258093.94</v>
      </c>
      <c r="AI406" s="244">
        <v>1354</v>
      </c>
      <c r="AJ406" s="243">
        <v>0</v>
      </c>
      <c r="AK406" s="244">
        <v>0</v>
      </c>
      <c r="AL406" s="243">
        <v>188398.29</v>
      </c>
      <c r="AM406" s="244">
        <v>730</v>
      </c>
      <c r="AN406" s="245">
        <v>6558.53</v>
      </c>
      <c r="AO406" s="244">
        <v>60</v>
      </c>
      <c r="AP406" s="246">
        <v>0</v>
      </c>
      <c r="AQ406" s="247">
        <v>0</v>
      </c>
      <c r="AR406" s="240">
        <v>618.27</v>
      </c>
      <c r="AS406" s="241">
        <v>11</v>
      </c>
      <c r="AT406" s="238">
        <v>0</v>
      </c>
      <c r="AU406" s="239">
        <v>0</v>
      </c>
      <c r="AV406" t="s">
        <v>18</v>
      </c>
      <c r="AW406" s="270"/>
      <c r="AX406" s="270"/>
      <c r="AY406" s="270"/>
      <c r="AZ406" s="270"/>
      <c r="BA406" s="270"/>
      <c r="BB406" s="270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/>
      <c r="CB406"/>
      <c r="CC406"/>
      <c r="CD406"/>
      <c r="CE406"/>
      <c r="CF406"/>
      <c r="CG406"/>
      <c r="CH406"/>
      <c r="CI406"/>
      <c r="CJ406"/>
      <c r="CK406"/>
      <c r="CL406"/>
      <c r="CM406"/>
      <c r="CN406"/>
    </row>
    <row r="407" spans="1:92">
      <c r="A407" s="2" t="s">
        <v>1280</v>
      </c>
      <c r="B407" s="238">
        <v>2025.6903333333332</v>
      </c>
      <c r="C407" s="239">
        <v>0</v>
      </c>
      <c r="D407" s="240">
        <v>26009.15</v>
      </c>
      <c r="E407" s="241">
        <v>113</v>
      </c>
      <c r="F407" s="240">
        <v>22447</v>
      </c>
      <c r="G407" s="242">
        <v>38</v>
      </c>
      <c r="H407" s="243">
        <v>83392.759999999995</v>
      </c>
      <c r="I407" s="244">
        <v>686</v>
      </c>
      <c r="J407" s="243">
        <v>532805.15</v>
      </c>
      <c r="K407" s="244">
        <v>1124</v>
      </c>
      <c r="L407" s="243">
        <v>120771.37</v>
      </c>
      <c r="M407" s="241">
        <v>655</v>
      </c>
      <c r="N407" s="240">
        <v>9478.41</v>
      </c>
      <c r="O407" s="242">
        <v>14</v>
      </c>
      <c r="P407" s="240">
        <v>10334.450000000001</v>
      </c>
      <c r="Q407" s="241">
        <v>57</v>
      </c>
      <c r="R407" s="238">
        <v>0</v>
      </c>
      <c r="S407" s="239">
        <v>0</v>
      </c>
      <c r="T407" s="240">
        <v>49643.13</v>
      </c>
      <c r="U407" s="241">
        <v>207</v>
      </c>
      <c r="V407" s="240">
        <v>7209.3</v>
      </c>
      <c r="W407" s="242">
        <v>9</v>
      </c>
      <c r="X407" s="243">
        <v>170795.35</v>
      </c>
      <c r="Y407" s="241">
        <v>851</v>
      </c>
      <c r="Z407" s="238">
        <v>0</v>
      </c>
      <c r="AA407" s="239">
        <v>0</v>
      </c>
      <c r="AB407" s="238">
        <v>0</v>
      </c>
      <c r="AC407" s="239">
        <v>0</v>
      </c>
      <c r="AD407" s="243">
        <v>87704.45</v>
      </c>
      <c r="AE407" s="244">
        <v>635</v>
      </c>
      <c r="AF407" s="240">
        <v>619.54</v>
      </c>
      <c r="AG407" s="242">
        <v>2</v>
      </c>
      <c r="AH407" s="243">
        <v>394224.11</v>
      </c>
      <c r="AI407" s="244">
        <v>1784</v>
      </c>
      <c r="AJ407" s="243">
        <v>12421.44</v>
      </c>
      <c r="AK407" s="244">
        <v>54</v>
      </c>
      <c r="AL407" s="243">
        <v>301621.5</v>
      </c>
      <c r="AM407" s="244">
        <v>1128</v>
      </c>
      <c r="AN407" s="245">
        <v>48349.27</v>
      </c>
      <c r="AO407" s="244">
        <v>175</v>
      </c>
      <c r="AP407" s="246">
        <v>0</v>
      </c>
      <c r="AQ407" s="247">
        <v>0</v>
      </c>
      <c r="AR407" s="240">
        <v>3666.02</v>
      </c>
      <c r="AS407" s="241">
        <v>42</v>
      </c>
      <c r="AT407" s="238">
        <v>0</v>
      </c>
      <c r="AU407" s="239">
        <v>0</v>
      </c>
      <c r="AV407" t="s">
        <v>52</v>
      </c>
      <c r="AW407" s="270"/>
      <c r="AX407" s="270"/>
      <c r="AY407" s="270"/>
      <c r="AZ407" s="270"/>
      <c r="BA407" s="270"/>
      <c r="BB407" s="270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/>
      <c r="CH407"/>
      <c r="CI407"/>
      <c r="CJ407"/>
      <c r="CK407"/>
      <c r="CL407"/>
      <c r="CM407"/>
      <c r="CN407"/>
    </row>
    <row r="408" spans="1:92">
      <c r="A408" s="2" t="s">
        <v>1120</v>
      </c>
      <c r="B408" s="238">
        <v>872.80833333333328</v>
      </c>
      <c r="C408" s="239">
        <v>0</v>
      </c>
      <c r="D408" s="240">
        <v>9806.92</v>
      </c>
      <c r="E408" s="241">
        <v>43</v>
      </c>
      <c r="F408" s="240">
        <v>7991.31</v>
      </c>
      <c r="G408" s="242">
        <v>9</v>
      </c>
      <c r="H408" s="243">
        <v>46764.43</v>
      </c>
      <c r="I408" s="244">
        <v>460</v>
      </c>
      <c r="J408" s="243">
        <v>233163.75</v>
      </c>
      <c r="K408" s="244">
        <v>514</v>
      </c>
      <c r="L408" s="243">
        <v>39456.65</v>
      </c>
      <c r="M408" s="241">
        <v>220</v>
      </c>
      <c r="N408" s="240">
        <v>13793.02</v>
      </c>
      <c r="O408" s="242">
        <v>35</v>
      </c>
      <c r="P408" s="240">
        <v>13966.08</v>
      </c>
      <c r="Q408" s="241">
        <v>88</v>
      </c>
      <c r="R408" s="238">
        <v>0</v>
      </c>
      <c r="S408" s="239">
        <v>0</v>
      </c>
      <c r="T408" s="240">
        <v>54074.71</v>
      </c>
      <c r="U408" s="241">
        <v>227</v>
      </c>
      <c r="V408" s="240">
        <v>9164.1200000000008</v>
      </c>
      <c r="W408" s="242">
        <v>13</v>
      </c>
      <c r="X408" s="243">
        <v>84176.23</v>
      </c>
      <c r="Y408" s="241">
        <v>442</v>
      </c>
      <c r="Z408" s="238">
        <v>0</v>
      </c>
      <c r="AA408" s="239">
        <v>0</v>
      </c>
      <c r="AB408" s="238">
        <v>0</v>
      </c>
      <c r="AC408" s="239">
        <v>0</v>
      </c>
      <c r="AD408" s="243">
        <v>57360.6</v>
      </c>
      <c r="AE408" s="244">
        <v>316</v>
      </c>
      <c r="AF408" s="240">
        <v>0</v>
      </c>
      <c r="AG408" s="242">
        <v>0</v>
      </c>
      <c r="AH408" s="243">
        <v>242707.51</v>
      </c>
      <c r="AI408" s="244">
        <v>1353</v>
      </c>
      <c r="AJ408" s="243">
        <v>0</v>
      </c>
      <c r="AK408" s="244">
        <v>0</v>
      </c>
      <c r="AL408" s="243">
        <v>149709.57999999999</v>
      </c>
      <c r="AM408" s="244">
        <v>545</v>
      </c>
      <c r="AN408" s="245">
        <v>26184.25</v>
      </c>
      <c r="AO408" s="244">
        <v>91</v>
      </c>
      <c r="AP408" s="246">
        <v>0</v>
      </c>
      <c r="AQ408" s="247">
        <v>0</v>
      </c>
      <c r="AR408" s="240">
        <v>4475.72</v>
      </c>
      <c r="AS408" s="241">
        <v>38</v>
      </c>
      <c r="AT408" s="238">
        <v>167.18</v>
      </c>
      <c r="AU408" s="239">
        <v>5</v>
      </c>
      <c r="AV408" t="s">
        <v>107</v>
      </c>
      <c r="AW408" s="270"/>
      <c r="AX408" s="270"/>
      <c r="AY408" s="270"/>
      <c r="AZ408" s="270"/>
      <c r="BA408" s="270"/>
      <c r="BB408" s="270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</row>
    <row r="409" spans="1:92">
      <c r="A409" s="2" t="s">
        <v>1162</v>
      </c>
      <c r="B409" s="238">
        <v>17.766666666666666</v>
      </c>
      <c r="C409" s="239">
        <v>0</v>
      </c>
      <c r="D409" s="240">
        <v>9545.2800000000007</v>
      </c>
      <c r="E409" s="241">
        <v>45</v>
      </c>
      <c r="F409" s="240">
        <v>8964.7800000000007</v>
      </c>
      <c r="G409" s="242">
        <v>12</v>
      </c>
      <c r="H409" s="243">
        <v>46026.21</v>
      </c>
      <c r="I409" s="244">
        <v>427</v>
      </c>
      <c r="J409" s="243">
        <v>272785.69</v>
      </c>
      <c r="K409" s="244">
        <v>636</v>
      </c>
      <c r="L409" s="243">
        <v>53219.53</v>
      </c>
      <c r="M409" s="241">
        <v>347</v>
      </c>
      <c r="N409" s="240">
        <v>10321.73</v>
      </c>
      <c r="O409" s="242">
        <v>9</v>
      </c>
      <c r="P409" s="240">
        <v>10068.120000000001</v>
      </c>
      <c r="Q409" s="241">
        <v>73</v>
      </c>
      <c r="R409" s="238">
        <v>0</v>
      </c>
      <c r="S409" s="239">
        <v>0</v>
      </c>
      <c r="T409" s="240">
        <v>22273.15</v>
      </c>
      <c r="U409" s="241">
        <v>93</v>
      </c>
      <c r="V409" s="240">
        <v>19258.03</v>
      </c>
      <c r="W409" s="242">
        <v>25</v>
      </c>
      <c r="X409" s="243">
        <v>57858.27</v>
      </c>
      <c r="Y409" s="241">
        <v>337</v>
      </c>
      <c r="Z409" s="238">
        <v>0</v>
      </c>
      <c r="AA409" s="239">
        <v>0</v>
      </c>
      <c r="AB409" s="238">
        <v>0</v>
      </c>
      <c r="AC409" s="239">
        <v>0</v>
      </c>
      <c r="AD409" s="243">
        <v>44860.72</v>
      </c>
      <c r="AE409" s="244">
        <v>280</v>
      </c>
      <c r="AF409" s="240">
        <v>1395.34</v>
      </c>
      <c r="AG409" s="242">
        <v>2</v>
      </c>
      <c r="AH409" s="243">
        <v>166920.68</v>
      </c>
      <c r="AI409" s="244">
        <v>954</v>
      </c>
      <c r="AJ409" s="243">
        <v>0</v>
      </c>
      <c r="AK409" s="244">
        <v>0</v>
      </c>
      <c r="AL409" s="243">
        <v>108258.34</v>
      </c>
      <c r="AM409" s="244">
        <v>465</v>
      </c>
      <c r="AN409" s="245">
        <v>533</v>
      </c>
      <c r="AO409" s="244">
        <v>3</v>
      </c>
      <c r="AP409" s="246">
        <v>0</v>
      </c>
      <c r="AQ409" s="247">
        <v>0</v>
      </c>
      <c r="AR409" s="240">
        <v>7838.35</v>
      </c>
      <c r="AS409" s="241">
        <v>69</v>
      </c>
      <c r="AT409" s="238">
        <v>0</v>
      </c>
      <c r="AU409" s="239">
        <v>0</v>
      </c>
      <c r="AV409" t="s">
        <v>159</v>
      </c>
      <c r="AW409" s="270"/>
      <c r="AX409" s="270"/>
      <c r="AY409" s="270"/>
      <c r="AZ409" s="270"/>
      <c r="BA409" s="270"/>
      <c r="BB409" s="270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/>
      <c r="CH409"/>
      <c r="CI409"/>
      <c r="CJ409"/>
      <c r="CK409"/>
      <c r="CL409"/>
      <c r="CM409"/>
      <c r="CN409"/>
    </row>
    <row r="410" spans="1:92">
      <c r="A410" s="2" t="s">
        <v>1291</v>
      </c>
      <c r="B410" s="238">
        <v>1329.7936666666669</v>
      </c>
      <c r="C410" s="239">
        <v>0</v>
      </c>
      <c r="D410" s="240">
        <v>23487.14</v>
      </c>
      <c r="E410" s="241">
        <v>87</v>
      </c>
      <c r="F410" s="240">
        <v>19826.03</v>
      </c>
      <c r="G410" s="242">
        <v>36</v>
      </c>
      <c r="H410" s="243">
        <v>86474.32</v>
      </c>
      <c r="I410" s="244">
        <v>729</v>
      </c>
      <c r="J410" s="243">
        <v>656817.68000000005</v>
      </c>
      <c r="K410" s="244">
        <v>1402</v>
      </c>
      <c r="L410" s="243">
        <v>101650.62</v>
      </c>
      <c r="M410" s="241">
        <v>540</v>
      </c>
      <c r="N410" s="240">
        <v>9894.76</v>
      </c>
      <c r="O410" s="242">
        <v>20</v>
      </c>
      <c r="P410" s="240">
        <v>15142.51</v>
      </c>
      <c r="Q410" s="241">
        <v>124</v>
      </c>
      <c r="R410" s="238">
        <v>0</v>
      </c>
      <c r="S410" s="239">
        <v>0</v>
      </c>
      <c r="T410" s="240">
        <v>48697.37</v>
      </c>
      <c r="U410" s="241">
        <v>215</v>
      </c>
      <c r="V410" s="240">
        <v>8540.19</v>
      </c>
      <c r="W410" s="242">
        <v>12</v>
      </c>
      <c r="X410" s="243">
        <v>137372.13</v>
      </c>
      <c r="Y410" s="241">
        <v>678</v>
      </c>
      <c r="Z410" s="238">
        <v>0</v>
      </c>
      <c r="AA410" s="239">
        <v>0</v>
      </c>
      <c r="AB410" s="238">
        <v>0</v>
      </c>
      <c r="AC410" s="239">
        <v>0</v>
      </c>
      <c r="AD410" s="243">
        <v>112729.31</v>
      </c>
      <c r="AE410" s="244">
        <v>586</v>
      </c>
      <c r="AF410" s="240">
        <v>8382.41</v>
      </c>
      <c r="AG410" s="242">
        <v>24</v>
      </c>
      <c r="AH410" s="243">
        <v>518299.52</v>
      </c>
      <c r="AI410" s="244">
        <v>1928</v>
      </c>
      <c r="AJ410" s="243">
        <v>3638.4</v>
      </c>
      <c r="AK410" s="244">
        <v>16</v>
      </c>
      <c r="AL410" s="243">
        <v>208732.77</v>
      </c>
      <c r="AM410" s="244">
        <v>786</v>
      </c>
      <c r="AN410" s="245">
        <v>36255.410000000003</v>
      </c>
      <c r="AO410" s="244">
        <v>258</v>
      </c>
      <c r="AP410" s="246">
        <v>0</v>
      </c>
      <c r="AQ410" s="247">
        <v>0</v>
      </c>
      <c r="AR410" s="240">
        <v>13611.38</v>
      </c>
      <c r="AS410" s="241">
        <v>108</v>
      </c>
      <c r="AT410" s="238">
        <v>0</v>
      </c>
      <c r="AU410" s="239">
        <v>0</v>
      </c>
      <c r="AV410" t="s">
        <v>189</v>
      </c>
      <c r="AW410" s="270"/>
      <c r="AX410" s="270"/>
      <c r="AY410" s="270"/>
      <c r="AZ410" s="270"/>
      <c r="BA410" s="270"/>
      <c r="BB410" s="27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/>
      <c r="CB410"/>
      <c r="CC410"/>
      <c r="CD410"/>
      <c r="CE410"/>
      <c r="CF410"/>
      <c r="CG410"/>
      <c r="CH410"/>
      <c r="CI410"/>
      <c r="CJ410"/>
      <c r="CK410"/>
      <c r="CL410"/>
      <c r="CM410"/>
      <c r="CN410"/>
    </row>
    <row r="411" spans="1:92">
      <c r="A411" s="2" t="s">
        <v>1285</v>
      </c>
      <c r="B411" s="238">
        <v>2432.0373333333332</v>
      </c>
      <c r="C411" s="239">
        <v>0</v>
      </c>
      <c r="D411" s="240">
        <v>28803.33</v>
      </c>
      <c r="E411" s="241">
        <v>98</v>
      </c>
      <c r="F411" s="240">
        <v>55109.15</v>
      </c>
      <c r="G411" s="242">
        <v>63</v>
      </c>
      <c r="H411" s="243">
        <v>159687.06</v>
      </c>
      <c r="I411" s="244">
        <v>1062</v>
      </c>
      <c r="J411" s="243">
        <v>568996.46</v>
      </c>
      <c r="K411" s="244">
        <v>1086</v>
      </c>
      <c r="L411" s="243">
        <v>198363.96</v>
      </c>
      <c r="M411" s="241">
        <v>1017</v>
      </c>
      <c r="N411" s="240">
        <v>18917.27</v>
      </c>
      <c r="O411" s="242">
        <v>21</v>
      </c>
      <c r="P411" s="240">
        <v>23107.759999999998</v>
      </c>
      <c r="Q411" s="241">
        <v>148</v>
      </c>
      <c r="R411" s="238">
        <v>0</v>
      </c>
      <c r="S411" s="239">
        <v>0</v>
      </c>
      <c r="T411" s="240">
        <v>70704.89</v>
      </c>
      <c r="U411" s="241">
        <v>262</v>
      </c>
      <c r="V411" s="240">
        <v>13293.71</v>
      </c>
      <c r="W411" s="242">
        <v>17</v>
      </c>
      <c r="X411" s="243">
        <v>198693.28</v>
      </c>
      <c r="Y411" s="241">
        <v>856</v>
      </c>
      <c r="Z411" s="238">
        <v>0</v>
      </c>
      <c r="AA411" s="239">
        <v>10</v>
      </c>
      <c r="AB411" s="238">
        <v>0</v>
      </c>
      <c r="AC411" s="239">
        <v>0</v>
      </c>
      <c r="AD411" s="243">
        <v>134045.15</v>
      </c>
      <c r="AE411" s="244">
        <v>693</v>
      </c>
      <c r="AF411" s="240">
        <v>1093.02</v>
      </c>
      <c r="AG411" s="242">
        <v>2</v>
      </c>
      <c r="AH411" s="243">
        <v>700020.94</v>
      </c>
      <c r="AI411" s="244">
        <v>2631</v>
      </c>
      <c r="AJ411" s="243">
        <v>560</v>
      </c>
      <c r="AK411" s="244">
        <v>6</v>
      </c>
      <c r="AL411" s="243">
        <v>305486.02</v>
      </c>
      <c r="AM411" s="244">
        <v>1099</v>
      </c>
      <c r="AN411" s="245">
        <v>72401.119999999995</v>
      </c>
      <c r="AO411" s="244">
        <v>231</v>
      </c>
      <c r="AP411" s="246">
        <v>0</v>
      </c>
      <c r="AQ411" s="247">
        <v>0</v>
      </c>
      <c r="AR411" s="240">
        <v>8997.48</v>
      </c>
      <c r="AS411" s="241">
        <v>95</v>
      </c>
      <c r="AT411" s="238">
        <v>0</v>
      </c>
      <c r="AU411" s="239">
        <v>0</v>
      </c>
      <c r="AV411" t="s">
        <v>159</v>
      </c>
      <c r="AW411" s="270"/>
      <c r="AX411" s="270"/>
      <c r="AY411" s="270"/>
      <c r="AZ411" s="270"/>
      <c r="BA411" s="270"/>
      <c r="BB411" s="270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/>
      <c r="CB411"/>
      <c r="CC411"/>
      <c r="CD411"/>
      <c r="CE411"/>
      <c r="CF411"/>
      <c r="CG411"/>
      <c r="CH411"/>
      <c r="CI411"/>
      <c r="CJ411"/>
      <c r="CK411"/>
      <c r="CL411"/>
      <c r="CM411"/>
      <c r="CN411"/>
    </row>
    <row r="412" spans="1:92">
      <c r="A412" s="2" t="s">
        <v>1132</v>
      </c>
      <c r="B412" s="238">
        <v>476.63133333333337</v>
      </c>
      <c r="C412" s="239">
        <v>0</v>
      </c>
      <c r="D412" s="240">
        <v>24071.01</v>
      </c>
      <c r="E412" s="241">
        <v>91</v>
      </c>
      <c r="F412" s="240">
        <v>18309.759999999998</v>
      </c>
      <c r="G412" s="242">
        <v>29</v>
      </c>
      <c r="H412" s="243">
        <v>92105.22</v>
      </c>
      <c r="I412" s="244">
        <v>634</v>
      </c>
      <c r="J412" s="243">
        <v>591597.23</v>
      </c>
      <c r="K412" s="244">
        <v>1125</v>
      </c>
      <c r="L412" s="243">
        <v>183132.09</v>
      </c>
      <c r="M412" s="241">
        <v>583</v>
      </c>
      <c r="N412" s="240">
        <v>38863.410000000003</v>
      </c>
      <c r="O412" s="242">
        <v>66</v>
      </c>
      <c r="P412" s="240">
        <v>4550.43</v>
      </c>
      <c r="Q412" s="241">
        <v>28</v>
      </c>
      <c r="R412" s="238">
        <v>0</v>
      </c>
      <c r="S412" s="239">
        <v>0</v>
      </c>
      <c r="T412" s="240">
        <v>30260.83</v>
      </c>
      <c r="U412" s="241">
        <v>137</v>
      </c>
      <c r="V412" s="240">
        <v>17987.46</v>
      </c>
      <c r="W412" s="242">
        <v>23</v>
      </c>
      <c r="X412" s="243">
        <v>161169.64000000001</v>
      </c>
      <c r="Y412" s="241">
        <v>694</v>
      </c>
      <c r="Z412" s="238">
        <v>0</v>
      </c>
      <c r="AA412" s="239">
        <v>0</v>
      </c>
      <c r="AB412" s="238">
        <v>0</v>
      </c>
      <c r="AC412" s="239">
        <v>0</v>
      </c>
      <c r="AD412" s="243">
        <v>100455.49</v>
      </c>
      <c r="AE412" s="244">
        <v>547</v>
      </c>
      <c r="AF412" s="240">
        <v>427.91</v>
      </c>
      <c r="AG412" s="242">
        <v>1</v>
      </c>
      <c r="AH412" s="243">
        <v>429374.26</v>
      </c>
      <c r="AI412" s="244">
        <v>1553</v>
      </c>
      <c r="AJ412" s="243">
        <v>340.5</v>
      </c>
      <c r="AK412" s="244">
        <v>5</v>
      </c>
      <c r="AL412" s="243">
        <v>219919.82</v>
      </c>
      <c r="AM412" s="244">
        <v>783</v>
      </c>
      <c r="AN412" s="245">
        <v>13958.44</v>
      </c>
      <c r="AO412" s="244">
        <v>94</v>
      </c>
      <c r="AP412" s="246">
        <v>0</v>
      </c>
      <c r="AQ412" s="247">
        <v>0</v>
      </c>
      <c r="AR412" s="240">
        <v>142.61000000000001</v>
      </c>
      <c r="AS412" s="241">
        <v>2</v>
      </c>
      <c r="AT412" s="238">
        <v>0</v>
      </c>
      <c r="AU412" s="239">
        <v>0</v>
      </c>
      <c r="AV412" t="s">
        <v>195</v>
      </c>
      <c r="AW412" s="270"/>
      <c r="AX412" s="270"/>
      <c r="AY412" s="270"/>
      <c r="AZ412" s="270"/>
      <c r="BA412" s="270"/>
      <c r="BB412" s="270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/>
      <c r="CB412"/>
      <c r="CC412"/>
      <c r="CD412"/>
      <c r="CE412"/>
      <c r="CF412"/>
      <c r="CG412"/>
      <c r="CH412"/>
      <c r="CI412"/>
      <c r="CJ412"/>
      <c r="CK412"/>
      <c r="CL412"/>
      <c r="CM412"/>
      <c r="CN412"/>
    </row>
    <row r="413" spans="1:92">
      <c r="A413" s="2" t="s">
        <v>1274</v>
      </c>
      <c r="B413" s="238">
        <v>4855.5253333333339</v>
      </c>
      <c r="C413" s="239">
        <v>0</v>
      </c>
      <c r="D413" s="240">
        <v>28518.98</v>
      </c>
      <c r="E413" s="241">
        <v>113</v>
      </c>
      <c r="F413" s="240">
        <v>28095.78</v>
      </c>
      <c r="G413" s="242">
        <v>45</v>
      </c>
      <c r="H413" s="243">
        <v>169701.34</v>
      </c>
      <c r="I413" s="244">
        <v>1585</v>
      </c>
      <c r="J413" s="243">
        <v>870747.32</v>
      </c>
      <c r="K413" s="244">
        <v>2086</v>
      </c>
      <c r="L413" s="243">
        <v>327049.09999999998</v>
      </c>
      <c r="M413" s="241">
        <v>1412</v>
      </c>
      <c r="N413" s="240">
        <v>58100.87</v>
      </c>
      <c r="O413" s="242">
        <v>110</v>
      </c>
      <c r="P413" s="240">
        <v>28865.09</v>
      </c>
      <c r="Q413" s="241">
        <v>211</v>
      </c>
      <c r="R413" s="238">
        <v>0</v>
      </c>
      <c r="S413" s="239">
        <v>0</v>
      </c>
      <c r="T413" s="240">
        <v>35240.32</v>
      </c>
      <c r="U413" s="241">
        <v>175</v>
      </c>
      <c r="V413" s="240">
        <v>23532.48</v>
      </c>
      <c r="W413" s="242">
        <v>33</v>
      </c>
      <c r="X413" s="243">
        <v>315133.96999999997</v>
      </c>
      <c r="Y413" s="241">
        <v>1468</v>
      </c>
      <c r="Z413" s="238">
        <v>0</v>
      </c>
      <c r="AA413" s="239">
        <v>0</v>
      </c>
      <c r="AB413" s="238">
        <v>0</v>
      </c>
      <c r="AC413" s="239">
        <v>0</v>
      </c>
      <c r="AD413" s="243">
        <v>179138.93</v>
      </c>
      <c r="AE413" s="244">
        <v>1131</v>
      </c>
      <c r="AF413" s="240">
        <v>6251.15</v>
      </c>
      <c r="AG413" s="242">
        <v>8</v>
      </c>
      <c r="AH413" s="243">
        <v>1098881.3</v>
      </c>
      <c r="AI413" s="244">
        <v>4769</v>
      </c>
      <c r="AJ413" s="243">
        <v>0</v>
      </c>
      <c r="AK413" s="244">
        <v>0</v>
      </c>
      <c r="AL413" s="243">
        <v>418915.47</v>
      </c>
      <c r="AM413" s="244">
        <v>1621</v>
      </c>
      <c r="AN413" s="245">
        <v>145665.76</v>
      </c>
      <c r="AO413" s="244">
        <v>673</v>
      </c>
      <c r="AP413" s="246">
        <v>0</v>
      </c>
      <c r="AQ413" s="247">
        <v>0</v>
      </c>
      <c r="AR413" s="240">
        <v>11689.86</v>
      </c>
      <c r="AS413" s="241">
        <v>94</v>
      </c>
      <c r="AT413" s="238">
        <v>0.01</v>
      </c>
      <c r="AU413" s="239">
        <v>1</v>
      </c>
      <c r="AV413" t="s">
        <v>52</v>
      </c>
      <c r="AW413" s="270"/>
      <c r="AX413" s="270"/>
      <c r="AY413" s="270"/>
      <c r="AZ413" s="270"/>
      <c r="BA413" s="270"/>
      <c r="BB413" s="270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/>
      <c r="CH413"/>
      <c r="CI413"/>
      <c r="CJ413"/>
      <c r="CK413"/>
      <c r="CL413"/>
      <c r="CM413"/>
      <c r="CN413"/>
    </row>
    <row r="414" spans="1:92">
      <c r="A414" s="2" t="s">
        <v>1273</v>
      </c>
      <c r="B414" s="238">
        <v>7651.9180000000006</v>
      </c>
      <c r="C414" s="239">
        <v>0</v>
      </c>
      <c r="D414" s="240">
        <v>32219.98</v>
      </c>
      <c r="E414" s="241">
        <v>111</v>
      </c>
      <c r="F414" s="240">
        <v>36360.370000000003</v>
      </c>
      <c r="G414" s="242">
        <v>56</v>
      </c>
      <c r="H414" s="243">
        <v>143940.95000000001</v>
      </c>
      <c r="I414" s="244">
        <v>1335</v>
      </c>
      <c r="J414" s="243">
        <v>909181.56</v>
      </c>
      <c r="K414" s="244">
        <v>2240</v>
      </c>
      <c r="L414" s="243">
        <v>219952.56</v>
      </c>
      <c r="M414" s="241">
        <v>1145</v>
      </c>
      <c r="N414" s="240">
        <v>39604.83</v>
      </c>
      <c r="O414" s="242">
        <v>70</v>
      </c>
      <c r="P414" s="240">
        <v>9045.2199999999993</v>
      </c>
      <c r="Q414" s="241">
        <v>42</v>
      </c>
      <c r="R414" s="238">
        <v>0</v>
      </c>
      <c r="S414" s="239">
        <v>0</v>
      </c>
      <c r="T414" s="240">
        <v>26510.51</v>
      </c>
      <c r="U414" s="241">
        <v>126</v>
      </c>
      <c r="V414" s="240">
        <v>14458.6</v>
      </c>
      <c r="W414" s="242">
        <v>10</v>
      </c>
      <c r="X414" s="243">
        <v>233436.97</v>
      </c>
      <c r="Y414" s="241">
        <v>1167</v>
      </c>
      <c r="Z414" s="238">
        <v>0</v>
      </c>
      <c r="AA414" s="239">
        <v>0</v>
      </c>
      <c r="AB414" s="238">
        <v>0</v>
      </c>
      <c r="AC414" s="239">
        <v>0</v>
      </c>
      <c r="AD414" s="243">
        <v>133571.26999999999</v>
      </c>
      <c r="AE414" s="244">
        <v>792</v>
      </c>
      <c r="AF414" s="240">
        <v>1251.18</v>
      </c>
      <c r="AG414" s="242">
        <v>4</v>
      </c>
      <c r="AH414" s="243">
        <v>716553.69</v>
      </c>
      <c r="AI414" s="244">
        <v>2905</v>
      </c>
      <c r="AJ414" s="243">
        <v>0</v>
      </c>
      <c r="AK414" s="244">
        <v>0</v>
      </c>
      <c r="AL414" s="243">
        <v>377168.4</v>
      </c>
      <c r="AM414" s="244">
        <v>1433</v>
      </c>
      <c r="AN414" s="245">
        <v>229557.54</v>
      </c>
      <c r="AO414" s="244">
        <v>1259</v>
      </c>
      <c r="AP414" s="246">
        <v>0</v>
      </c>
      <c r="AQ414" s="247">
        <v>0</v>
      </c>
      <c r="AR414" s="240">
        <v>726.96</v>
      </c>
      <c r="AS414" s="241">
        <v>8</v>
      </c>
      <c r="AT414" s="238">
        <v>0</v>
      </c>
      <c r="AU414" s="239">
        <v>0</v>
      </c>
      <c r="AV414" t="s">
        <v>52</v>
      </c>
      <c r="AW414" s="270"/>
      <c r="AX414" s="270"/>
      <c r="AY414" s="270"/>
      <c r="AZ414" s="270"/>
      <c r="BA414" s="270"/>
      <c r="BB414" s="270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/>
      <c r="CB414"/>
      <c r="CC414"/>
      <c r="CD414"/>
      <c r="CE414"/>
      <c r="CF414"/>
      <c r="CG414"/>
      <c r="CH414"/>
      <c r="CI414"/>
      <c r="CJ414"/>
      <c r="CK414"/>
      <c r="CL414"/>
      <c r="CM414"/>
      <c r="CN414"/>
    </row>
    <row r="415" spans="1:92">
      <c r="A415" s="2" t="s">
        <v>1067</v>
      </c>
      <c r="B415" s="238">
        <v>1247.2386666666669</v>
      </c>
      <c r="C415" s="239">
        <v>0</v>
      </c>
      <c r="D415" s="240">
        <v>25601.69</v>
      </c>
      <c r="E415" s="241">
        <v>85</v>
      </c>
      <c r="F415" s="240">
        <v>6706.42</v>
      </c>
      <c r="G415" s="242">
        <v>11</v>
      </c>
      <c r="H415" s="243">
        <v>103641.41</v>
      </c>
      <c r="I415" s="244">
        <v>894</v>
      </c>
      <c r="J415" s="243">
        <v>296499.21999999997</v>
      </c>
      <c r="K415" s="244">
        <v>778</v>
      </c>
      <c r="L415" s="243">
        <v>95868.6</v>
      </c>
      <c r="M415" s="241">
        <v>777</v>
      </c>
      <c r="N415" s="240">
        <v>11213.01</v>
      </c>
      <c r="O415" s="242">
        <v>12</v>
      </c>
      <c r="P415" s="240">
        <v>13255.35</v>
      </c>
      <c r="Q415" s="241">
        <v>75</v>
      </c>
      <c r="R415" s="238">
        <v>0</v>
      </c>
      <c r="S415" s="239">
        <v>0</v>
      </c>
      <c r="T415" s="240">
        <v>7184.08</v>
      </c>
      <c r="U415" s="241">
        <v>33</v>
      </c>
      <c r="V415" s="240">
        <v>5851.34</v>
      </c>
      <c r="W415" s="242">
        <v>5</v>
      </c>
      <c r="X415" s="243">
        <v>154336.39000000001</v>
      </c>
      <c r="Y415" s="241">
        <v>739</v>
      </c>
      <c r="Z415" s="238">
        <v>0</v>
      </c>
      <c r="AA415" s="239">
        <v>0</v>
      </c>
      <c r="AB415" s="238">
        <v>0</v>
      </c>
      <c r="AC415" s="239">
        <v>0</v>
      </c>
      <c r="AD415" s="243">
        <v>90559.47</v>
      </c>
      <c r="AE415" s="244">
        <v>560</v>
      </c>
      <c r="AF415" s="240">
        <v>1781.41</v>
      </c>
      <c r="AG415" s="242">
        <v>4</v>
      </c>
      <c r="AH415" s="243">
        <v>398888.78</v>
      </c>
      <c r="AI415" s="244">
        <v>2160</v>
      </c>
      <c r="AJ415" s="243">
        <v>129</v>
      </c>
      <c r="AK415" s="244">
        <v>1</v>
      </c>
      <c r="AL415" s="243">
        <v>238057.31</v>
      </c>
      <c r="AM415" s="244">
        <v>942</v>
      </c>
      <c r="AN415" s="245">
        <v>37288.160000000003</v>
      </c>
      <c r="AO415" s="244">
        <v>207</v>
      </c>
      <c r="AP415" s="246">
        <v>0</v>
      </c>
      <c r="AQ415" s="247">
        <v>0</v>
      </c>
      <c r="AR415" s="240">
        <v>1489.2</v>
      </c>
      <c r="AS415" s="241">
        <v>23</v>
      </c>
      <c r="AT415" s="238">
        <v>98.34</v>
      </c>
      <c r="AU415" s="239">
        <v>3</v>
      </c>
      <c r="AV415" t="s">
        <v>159</v>
      </c>
      <c r="AW415" s="270"/>
      <c r="AX415" s="270"/>
      <c r="AY415" s="270"/>
      <c r="AZ415" s="270"/>
      <c r="BA415" s="270"/>
      <c r="BB415" s="270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/>
      <c r="CB415"/>
      <c r="CC415"/>
      <c r="CD415"/>
      <c r="CE415"/>
      <c r="CF415"/>
      <c r="CG415"/>
      <c r="CH415"/>
      <c r="CI415"/>
      <c r="CJ415"/>
      <c r="CK415"/>
      <c r="CL415"/>
      <c r="CM415"/>
      <c r="CN415"/>
    </row>
    <row r="416" spans="1:92">
      <c r="A416" s="2" t="s">
        <v>1108</v>
      </c>
      <c r="B416" s="238">
        <v>1674.9846666666667</v>
      </c>
      <c r="C416" s="239">
        <v>0</v>
      </c>
      <c r="D416" s="240">
        <v>19575.669999999998</v>
      </c>
      <c r="E416" s="241">
        <v>64</v>
      </c>
      <c r="F416" s="240">
        <v>14688.67</v>
      </c>
      <c r="G416" s="242">
        <v>27</v>
      </c>
      <c r="H416" s="243">
        <v>89360.13</v>
      </c>
      <c r="I416" s="244">
        <v>641</v>
      </c>
      <c r="J416" s="243">
        <v>522111.71</v>
      </c>
      <c r="K416" s="244">
        <v>908</v>
      </c>
      <c r="L416" s="243">
        <v>159714.34</v>
      </c>
      <c r="M416" s="241">
        <v>665</v>
      </c>
      <c r="N416" s="240">
        <v>12195.6</v>
      </c>
      <c r="O416" s="242">
        <v>39</v>
      </c>
      <c r="P416" s="240">
        <v>5048.7</v>
      </c>
      <c r="Q416" s="241">
        <v>21</v>
      </c>
      <c r="R416" s="238">
        <v>0</v>
      </c>
      <c r="S416" s="239">
        <v>0</v>
      </c>
      <c r="T416" s="240">
        <v>23867.69</v>
      </c>
      <c r="U416" s="241">
        <v>110</v>
      </c>
      <c r="V416" s="240">
        <v>7362.85</v>
      </c>
      <c r="W416" s="242">
        <v>13</v>
      </c>
      <c r="X416" s="243">
        <v>173196.7</v>
      </c>
      <c r="Y416" s="241">
        <v>753</v>
      </c>
      <c r="Z416" s="238">
        <v>0</v>
      </c>
      <c r="AA416" s="239">
        <v>0</v>
      </c>
      <c r="AB416" s="238">
        <v>0</v>
      </c>
      <c r="AC416" s="239">
        <v>0</v>
      </c>
      <c r="AD416" s="243">
        <v>111111.6</v>
      </c>
      <c r="AE416" s="244">
        <v>637</v>
      </c>
      <c r="AF416" s="240">
        <v>0</v>
      </c>
      <c r="AG416" s="242">
        <v>0</v>
      </c>
      <c r="AH416" s="243">
        <v>592334.91</v>
      </c>
      <c r="AI416" s="244">
        <v>1978</v>
      </c>
      <c r="AJ416" s="243">
        <v>0</v>
      </c>
      <c r="AK416" s="244">
        <v>0</v>
      </c>
      <c r="AL416" s="243">
        <v>253445.96</v>
      </c>
      <c r="AM416" s="244">
        <v>883</v>
      </c>
      <c r="AN416" s="245">
        <v>50249.54</v>
      </c>
      <c r="AO416" s="244">
        <v>310</v>
      </c>
      <c r="AP416" s="246">
        <v>0</v>
      </c>
      <c r="AQ416" s="247">
        <v>0</v>
      </c>
      <c r="AR416" s="240">
        <v>1686.97</v>
      </c>
      <c r="AS416" s="241">
        <v>21</v>
      </c>
      <c r="AT416" s="238">
        <v>0</v>
      </c>
      <c r="AU416" s="239">
        <v>0</v>
      </c>
      <c r="AV416" t="s">
        <v>52</v>
      </c>
      <c r="AW416" s="270"/>
      <c r="AX416" s="270"/>
      <c r="AY416" s="270"/>
      <c r="AZ416" s="270"/>
      <c r="BA416" s="270"/>
      <c r="BB416" s="270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</row>
    <row r="417" spans="1:92">
      <c r="A417" s="2" t="s">
        <v>1072</v>
      </c>
      <c r="B417" s="238">
        <v>1440.2046666666668</v>
      </c>
      <c r="C417" s="239">
        <v>0</v>
      </c>
      <c r="D417" s="240">
        <v>7846.08</v>
      </c>
      <c r="E417" s="241">
        <v>37</v>
      </c>
      <c r="F417" s="240">
        <v>17347.810000000001</v>
      </c>
      <c r="G417" s="242">
        <v>24</v>
      </c>
      <c r="H417" s="243">
        <v>30456.52</v>
      </c>
      <c r="I417" s="244">
        <v>301</v>
      </c>
      <c r="J417" s="243">
        <v>478178.69</v>
      </c>
      <c r="K417" s="244">
        <v>689</v>
      </c>
      <c r="L417" s="243">
        <v>28280.84</v>
      </c>
      <c r="M417" s="241">
        <v>139</v>
      </c>
      <c r="N417" s="240">
        <v>9868.68</v>
      </c>
      <c r="O417" s="242">
        <v>7</v>
      </c>
      <c r="P417" s="240">
        <v>4380.88</v>
      </c>
      <c r="Q417" s="241">
        <v>35</v>
      </c>
      <c r="R417" s="238">
        <v>0</v>
      </c>
      <c r="S417" s="239">
        <v>0</v>
      </c>
      <c r="T417" s="240">
        <v>2936.81</v>
      </c>
      <c r="U417" s="241">
        <v>14</v>
      </c>
      <c r="V417" s="240">
        <v>7485.15</v>
      </c>
      <c r="W417" s="242">
        <v>11</v>
      </c>
      <c r="X417" s="243">
        <v>59446.75</v>
      </c>
      <c r="Y417" s="241">
        <v>324</v>
      </c>
      <c r="Z417" s="238">
        <v>0</v>
      </c>
      <c r="AA417" s="239">
        <v>0</v>
      </c>
      <c r="AB417" s="238">
        <v>0</v>
      </c>
      <c r="AC417" s="239">
        <v>0</v>
      </c>
      <c r="AD417" s="243">
        <v>33160.76</v>
      </c>
      <c r="AE417" s="244">
        <v>243</v>
      </c>
      <c r="AF417" s="240">
        <v>0</v>
      </c>
      <c r="AG417" s="242">
        <v>0</v>
      </c>
      <c r="AH417" s="243">
        <v>109739.73</v>
      </c>
      <c r="AI417" s="244">
        <v>783</v>
      </c>
      <c r="AJ417" s="243">
        <v>0</v>
      </c>
      <c r="AK417" s="244">
        <v>0</v>
      </c>
      <c r="AL417" s="243">
        <v>99841.68</v>
      </c>
      <c r="AM417" s="244">
        <v>458</v>
      </c>
      <c r="AN417" s="245">
        <v>43206.14</v>
      </c>
      <c r="AO417" s="244">
        <v>221</v>
      </c>
      <c r="AP417" s="246">
        <v>0</v>
      </c>
      <c r="AQ417" s="247">
        <v>0</v>
      </c>
      <c r="AR417" s="240">
        <v>4012.21</v>
      </c>
      <c r="AS417" s="241">
        <v>47</v>
      </c>
      <c r="AT417" s="238">
        <v>0</v>
      </c>
      <c r="AU417" s="239">
        <v>0</v>
      </c>
      <c r="AV417" t="s">
        <v>52</v>
      </c>
      <c r="AW417" s="270"/>
      <c r="AX417" s="270"/>
      <c r="AY417" s="270"/>
      <c r="AZ417" s="270"/>
      <c r="BA417" s="270"/>
      <c r="BB417" s="270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</row>
    <row r="418" spans="1:92">
      <c r="A418" s="2" t="s">
        <v>1198</v>
      </c>
      <c r="B418" s="238">
        <v>687.33133333333342</v>
      </c>
      <c r="C418" s="239">
        <v>0</v>
      </c>
      <c r="D418" s="240">
        <v>12993.39</v>
      </c>
      <c r="E418" s="241">
        <v>52</v>
      </c>
      <c r="F418" s="240">
        <v>0</v>
      </c>
      <c r="G418" s="242">
        <v>0</v>
      </c>
      <c r="H418" s="243">
        <v>33396.54</v>
      </c>
      <c r="I418" s="244">
        <v>301</v>
      </c>
      <c r="J418" s="243">
        <v>375262.4</v>
      </c>
      <c r="K418" s="244">
        <v>386</v>
      </c>
      <c r="L418" s="243">
        <v>22735.85</v>
      </c>
      <c r="M418" s="241">
        <v>150</v>
      </c>
      <c r="N418" s="240">
        <v>2383.31</v>
      </c>
      <c r="O418" s="242">
        <v>10</v>
      </c>
      <c r="P418" s="240">
        <v>5634.19</v>
      </c>
      <c r="Q418" s="241">
        <v>36</v>
      </c>
      <c r="R418" s="238">
        <v>0</v>
      </c>
      <c r="S418" s="239">
        <v>0</v>
      </c>
      <c r="T418" s="240">
        <v>14172.54</v>
      </c>
      <c r="U418" s="241">
        <v>83</v>
      </c>
      <c r="V418" s="240">
        <v>8297.23</v>
      </c>
      <c r="W418" s="242">
        <v>14</v>
      </c>
      <c r="X418" s="243">
        <v>54804.78</v>
      </c>
      <c r="Y418" s="241">
        <v>275</v>
      </c>
      <c r="Z418" s="238">
        <v>0</v>
      </c>
      <c r="AA418" s="239">
        <v>0</v>
      </c>
      <c r="AB418" s="238">
        <v>0</v>
      </c>
      <c r="AC418" s="239">
        <v>0</v>
      </c>
      <c r="AD418" s="243">
        <v>22034.37</v>
      </c>
      <c r="AE418" s="244">
        <v>169</v>
      </c>
      <c r="AF418" s="240">
        <v>5321.28</v>
      </c>
      <c r="AG418" s="242">
        <v>8</v>
      </c>
      <c r="AH418" s="243">
        <v>125886.09</v>
      </c>
      <c r="AI418" s="244">
        <v>616</v>
      </c>
      <c r="AJ418" s="243">
        <v>1679.7</v>
      </c>
      <c r="AK418" s="244">
        <v>9</v>
      </c>
      <c r="AL418" s="243">
        <v>107684.52</v>
      </c>
      <c r="AM418" s="244">
        <v>445</v>
      </c>
      <c r="AN418" s="245">
        <v>18940.240000000002</v>
      </c>
      <c r="AO418" s="244">
        <v>45</v>
      </c>
      <c r="AP418" s="246">
        <v>0</v>
      </c>
      <c r="AQ418" s="247">
        <v>0</v>
      </c>
      <c r="AR418" s="240">
        <v>1663.5</v>
      </c>
      <c r="AS418" s="241">
        <v>20</v>
      </c>
      <c r="AT418" s="238">
        <v>0</v>
      </c>
      <c r="AU418" s="239">
        <v>0</v>
      </c>
      <c r="AV418" t="s">
        <v>389</v>
      </c>
      <c r="AW418" s="270"/>
      <c r="AX418" s="270"/>
      <c r="AY418" s="270"/>
      <c r="AZ418" s="270"/>
      <c r="BA418" s="270"/>
      <c r="BB418" s="270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</row>
    <row r="419" spans="1:92">
      <c r="A419" s="2" t="s">
        <v>1200</v>
      </c>
      <c r="B419" s="238">
        <v>1864.4549999999997</v>
      </c>
      <c r="C419" s="239">
        <v>0</v>
      </c>
      <c r="D419" s="240">
        <v>15191.25</v>
      </c>
      <c r="E419" s="241">
        <v>60</v>
      </c>
      <c r="F419" s="240">
        <v>16686.93</v>
      </c>
      <c r="G419" s="242">
        <v>24</v>
      </c>
      <c r="H419" s="243">
        <v>57343.3</v>
      </c>
      <c r="I419" s="244">
        <v>520</v>
      </c>
      <c r="J419" s="243">
        <v>480349.2</v>
      </c>
      <c r="K419" s="244">
        <v>925</v>
      </c>
      <c r="L419" s="243">
        <v>69676.22</v>
      </c>
      <c r="M419" s="241">
        <v>284</v>
      </c>
      <c r="N419" s="240">
        <v>9971.2900000000009</v>
      </c>
      <c r="O419" s="242">
        <v>16</v>
      </c>
      <c r="P419" s="240">
        <v>2154.88</v>
      </c>
      <c r="Q419" s="241">
        <v>34</v>
      </c>
      <c r="R419" s="238">
        <v>0</v>
      </c>
      <c r="S419" s="239">
        <v>0</v>
      </c>
      <c r="T419" s="240">
        <v>19737.04</v>
      </c>
      <c r="U419" s="241">
        <v>98</v>
      </c>
      <c r="V419" s="240">
        <v>8640.16</v>
      </c>
      <c r="W419" s="242">
        <v>14</v>
      </c>
      <c r="X419" s="243">
        <v>125475.78</v>
      </c>
      <c r="Y419" s="241">
        <v>559</v>
      </c>
      <c r="Z419" s="238">
        <v>0</v>
      </c>
      <c r="AA419" s="239">
        <v>0</v>
      </c>
      <c r="AB419" s="238">
        <v>20</v>
      </c>
      <c r="AC419" s="239">
        <v>4</v>
      </c>
      <c r="AD419" s="243">
        <v>83885.97</v>
      </c>
      <c r="AE419" s="244">
        <v>543</v>
      </c>
      <c r="AF419" s="240">
        <v>1822.33</v>
      </c>
      <c r="AG419" s="242">
        <v>3</v>
      </c>
      <c r="AH419" s="243">
        <v>311601.34999999998</v>
      </c>
      <c r="AI419" s="244">
        <v>1351</v>
      </c>
      <c r="AJ419" s="243">
        <v>4835.9799999999996</v>
      </c>
      <c r="AK419" s="244">
        <v>20</v>
      </c>
      <c r="AL419" s="243">
        <v>221725.33</v>
      </c>
      <c r="AM419" s="244">
        <v>762</v>
      </c>
      <c r="AN419" s="245">
        <v>51097.67</v>
      </c>
      <c r="AO419" s="244">
        <v>249</v>
      </c>
      <c r="AP419" s="246">
        <v>0</v>
      </c>
      <c r="AQ419" s="247">
        <v>0</v>
      </c>
      <c r="AR419" s="240">
        <v>2728.78</v>
      </c>
      <c r="AS419" s="241">
        <v>39</v>
      </c>
      <c r="AT419" s="238">
        <v>0</v>
      </c>
      <c r="AU419" s="239">
        <v>0</v>
      </c>
      <c r="AV419" t="s">
        <v>52</v>
      </c>
      <c r="AW419" s="270"/>
      <c r="AX419" s="270"/>
      <c r="AY419" s="270"/>
      <c r="AZ419" s="270"/>
      <c r="BA419" s="270"/>
      <c r="BB419" s="270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</row>
    <row r="420" spans="1:92">
      <c r="A420" s="2" t="s">
        <v>1049</v>
      </c>
      <c r="B420" s="238">
        <v>611.70133333333331</v>
      </c>
      <c r="C420" s="239">
        <v>0</v>
      </c>
      <c r="D420" s="240">
        <v>17643.84</v>
      </c>
      <c r="E420" s="241">
        <v>78</v>
      </c>
      <c r="F420" s="240">
        <v>14441.27</v>
      </c>
      <c r="G420" s="242">
        <v>27</v>
      </c>
      <c r="H420" s="243">
        <v>60057.77</v>
      </c>
      <c r="I420" s="244">
        <v>489</v>
      </c>
      <c r="J420" s="243">
        <v>675404.13</v>
      </c>
      <c r="K420" s="244">
        <v>1376</v>
      </c>
      <c r="L420" s="243">
        <v>101031.78</v>
      </c>
      <c r="M420" s="241">
        <v>421</v>
      </c>
      <c r="N420" s="240">
        <v>9967.81</v>
      </c>
      <c r="O420" s="242">
        <v>14</v>
      </c>
      <c r="P420" s="240">
        <v>1302.6099999999999</v>
      </c>
      <c r="Q420" s="241">
        <v>3</v>
      </c>
      <c r="R420" s="238">
        <v>0</v>
      </c>
      <c r="S420" s="239">
        <v>0</v>
      </c>
      <c r="T420" s="240">
        <v>14593.67</v>
      </c>
      <c r="U420" s="241">
        <v>31</v>
      </c>
      <c r="V420" s="240">
        <v>6947.2</v>
      </c>
      <c r="W420" s="242">
        <v>7</v>
      </c>
      <c r="X420" s="243">
        <v>154610.98000000001</v>
      </c>
      <c r="Y420" s="241">
        <v>727</v>
      </c>
      <c r="Z420" s="238">
        <v>0</v>
      </c>
      <c r="AA420" s="239">
        <v>0</v>
      </c>
      <c r="AB420" s="238">
        <v>0</v>
      </c>
      <c r="AC420" s="239">
        <v>0</v>
      </c>
      <c r="AD420" s="243">
        <v>77499.039999999994</v>
      </c>
      <c r="AE420" s="244">
        <v>526</v>
      </c>
      <c r="AF420" s="240">
        <v>1603.72</v>
      </c>
      <c r="AG420" s="242">
        <v>2</v>
      </c>
      <c r="AH420" s="243">
        <v>323958.13</v>
      </c>
      <c r="AI420" s="244">
        <v>1574</v>
      </c>
      <c r="AJ420" s="243">
        <v>0</v>
      </c>
      <c r="AK420" s="244">
        <v>0</v>
      </c>
      <c r="AL420" s="243">
        <v>224008.64</v>
      </c>
      <c r="AM420" s="244">
        <v>889</v>
      </c>
      <c r="AN420" s="245">
        <v>18351.04</v>
      </c>
      <c r="AO420" s="244">
        <v>136</v>
      </c>
      <c r="AP420" s="246">
        <v>0</v>
      </c>
      <c r="AQ420" s="247">
        <v>0</v>
      </c>
      <c r="AR420" s="240">
        <v>0</v>
      </c>
      <c r="AS420" s="241">
        <v>0</v>
      </c>
      <c r="AT420" s="238">
        <v>0</v>
      </c>
      <c r="AU420" s="239">
        <v>0</v>
      </c>
      <c r="AV420" t="s">
        <v>52</v>
      </c>
      <c r="AW420" s="270"/>
      <c r="AX420" s="270"/>
      <c r="AY420" s="270"/>
      <c r="AZ420" s="270"/>
      <c r="BA420" s="270"/>
      <c r="BB420" s="27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/>
      <c r="CN420"/>
    </row>
    <row r="421" spans="1:92">
      <c r="A421" s="2" t="s">
        <v>1144</v>
      </c>
      <c r="B421" s="238">
        <v>4450.1950000000006</v>
      </c>
      <c r="C421" s="239">
        <v>0</v>
      </c>
      <c r="D421" s="240">
        <v>9170.7900000000009</v>
      </c>
      <c r="E421" s="241">
        <v>43</v>
      </c>
      <c r="F421" s="240">
        <v>8417.02</v>
      </c>
      <c r="G421" s="242">
        <v>14</v>
      </c>
      <c r="H421" s="243">
        <v>80772.36</v>
      </c>
      <c r="I421" s="244">
        <v>862</v>
      </c>
      <c r="J421" s="243">
        <v>460784.04</v>
      </c>
      <c r="K421" s="244">
        <v>1438</v>
      </c>
      <c r="L421" s="243">
        <v>102998.25</v>
      </c>
      <c r="M421" s="241">
        <v>670</v>
      </c>
      <c r="N421" s="240">
        <v>12866.08</v>
      </c>
      <c r="O421" s="242">
        <v>8</v>
      </c>
      <c r="P421" s="240">
        <v>14282.56</v>
      </c>
      <c r="Q421" s="241">
        <v>110</v>
      </c>
      <c r="R421" s="238">
        <v>0</v>
      </c>
      <c r="S421" s="239">
        <v>0</v>
      </c>
      <c r="T421" s="240">
        <v>46326.36</v>
      </c>
      <c r="U421" s="241">
        <v>242</v>
      </c>
      <c r="V421" s="240">
        <v>5623.97</v>
      </c>
      <c r="W421" s="242">
        <v>9</v>
      </c>
      <c r="X421" s="243">
        <v>107481.88</v>
      </c>
      <c r="Y421" s="241">
        <v>683</v>
      </c>
      <c r="Z421" s="238">
        <v>0</v>
      </c>
      <c r="AA421" s="239">
        <v>0</v>
      </c>
      <c r="AB421" s="238">
        <v>0</v>
      </c>
      <c r="AC421" s="239">
        <v>0</v>
      </c>
      <c r="AD421" s="243">
        <v>105660.91</v>
      </c>
      <c r="AE421" s="244">
        <v>695</v>
      </c>
      <c r="AF421" s="240">
        <v>2525.59</v>
      </c>
      <c r="AG421" s="242">
        <v>5</v>
      </c>
      <c r="AH421" s="243">
        <v>350177.74</v>
      </c>
      <c r="AI421" s="244">
        <v>2188</v>
      </c>
      <c r="AJ421" s="243">
        <v>1276.76</v>
      </c>
      <c r="AK421" s="244">
        <v>8</v>
      </c>
      <c r="AL421" s="243">
        <v>208506.46</v>
      </c>
      <c r="AM421" s="244">
        <v>1019</v>
      </c>
      <c r="AN421" s="245">
        <v>132229.09</v>
      </c>
      <c r="AO421" s="244">
        <v>969</v>
      </c>
      <c r="AP421" s="246">
        <v>0</v>
      </c>
      <c r="AQ421" s="247">
        <v>0</v>
      </c>
      <c r="AR421" s="240">
        <v>5411.08</v>
      </c>
      <c r="AS421" s="241">
        <v>56</v>
      </c>
      <c r="AT421" s="238">
        <v>0</v>
      </c>
      <c r="AU421" s="239">
        <v>0</v>
      </c>
      <c r="AV421" t="s">
        <v>189</v>
      </c>
      <c r="AW421" s="270"/>
      <c r="AX421" s="270"/>
      <c r="AY421" s="270"/>
      <c r="AZ421" s="270"/>
      <c r="BA421" s="270"/>
      <c r="BB421" s="270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/>
      <c r="CB421"/>
      <c r="CC421"/>
      <c r="CD421"/>
      <c r="CE421"/>
      <c r="CF421"/>
      <c r="CG421"/>
      <c r="CH421"/>
      <c r="CI421"/>
      <c r="CJ421"/>
      <c r="CK421"/>
      <c r="CL421"/>
      <c r="CM421"/>
      <c r="CN421"/>
    </row>
    <row r="422" spans="1:92">
      <c r="A422" s="2" t="s">
        <v>1267</v>
      </c>
      <c r="B422" s="238">
        <v>3755.4173333333333</v>
      </c>
      <c r="C422" s="239">
        <v>0</v>
      </c>
      <c r="D422" s="240">
        <v>27881.32</v>
      </c>
      <c r="E422" s="241">
        <v>102</v>
      </c>
      <c r="F422" s="240">
        <v>17318.97</v>
      </c>
      <c r="G422" s="242">
        <v>27</v>
      </c>
      <c r="H422" s="243">
        <v>77155.16</v>
      </c>
      <c r="I422" s="244">
        <v>616</v>
      </c>
      <c r="J422" s="243">
        <v>483900.82</v>
      </c>
      <c r="K422" s="244">
        <v>952</v>
      </c>
      <c r="L422" s="243">
        <v>68588.58</v>
      </c>
      <c r="M422" s="241">
        <v>423</v>
      </c>
      <c r="N422" s="240">
        <v>8240.16</v>
      </c>
      <c r="O422" s="242">
        <v>16</v>
      </c>
      <c r="P422" s="240">
        <v>13959.53</v>
      </c>
      <c r="Q422" s="241">
        <v>108</v>
      </c>
      <c r="R422" s="238">
        <v>0</v>
      </c>
      <c r="S422" s="239">
        <v>0</v>
      </c>
      <c r="T422" s="240">
        <v>39311.24</v>
      </c>
      <c r="U422" s="241">
        <v>210</v>
      </c>
      <c r="V422" s="240">
        <v>17288.330000000002</v>
      </c>
      <c r="W422" s="242">
        <v>22</v>
      </c>
      <c r="X422" s="243">
        <v>162664.73000000001</v>
      </c>
      <c r="Y422" s="241">
        <v>756</v>
      </c>
      <c r="Z422" s="238">
        <v>0</v>
      </c>
      <c r="AA422" s="239">
        <v>0</v>
      </c>
      <c r="AB422" s="238">
        <v>0</v>
      </c>
      <c r="AC422" s="239">
        <v>0</v>
      </c>
      <c r="AD422" s="243">
        <v>80095.22</v>
      </c>
      <c r="AE422" s="244">
        <v>483</v>
      </c>
      <c r="AF422" s="240">
        <v>344.19</v>
      </c>
      <c r="AG422" s="242">
        <v>1</v>
      </c>
      <c r="AH422" s="243">
        <v>365247.33</v>
      </c>
      <c r="AI422" s="244">
        <v>1717</v>
      </c>
      <c r="AJ422" s="243">
        <v>32309.97</v>
      </c>
      <c r="AK422" s="244">
        <v>114</v>
      </c>
      <c r="AL422" s="243">
        <v>288694.01</v>
      </c>
      <c r="AM422" s="244">
        <v>1009</v>
      </c>
      <c r="AN422" s="245">
        <v>80352.55</v>
      </c>
      <c r="AO422" s="244">
        <v>213</v>
      </c>
      <c r="AP422" s="246">
        <v>0</v>
      </c>
      <c r="AQ422" s="247">
        <v>0</v>
      </c>
      <c r="AR422" s="240">
        <v>8885.26</v>
      </c>
      <c r="AS422" s="241">
        <v>97</v>
      </c>
      <c r="AT422" s="238">
        <v>0</v>
      </c>
      <c r="AU422" s="239">
        <v>0</v>
      </c>
      <c r="AV422" t="s">
        <v>389</v>
      </c>
      <c r="AW422" s="270"/>
      <c r="AX422" s="270"/>
      <c r="AY422" s="270"/>
      <c r="AZ422" s="270"/>
      <c r="BA422" s="270"/>
      <c r="BB422" s="270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</row>
    <row r="423" spans="1:92">
      <c r="A423" s="2" t="s">
        <v>1133</v>
      </c>
      <c r="B423" s="238">
        <v>3172.0613333333331</v>
      </c>
      <c r="C423" s="239">
        <v>0</v>
      </c>
      <c r="D423" s="240">
        <v>23037.29</v>
      </c>
      <c r="E423" s="241">
        <v>101</v>
      </c>
      <c r="F423" s="240">
        <v>12626.08</v>
      </c>
      <c r="G423" s="242">
        <v>19</v>
      </c>
      <c r="H423" s="243">
        <v>71006.5</v>
      </c>
      <c r="I423" s="244">
        <v>690</v>
      </c>
      <c r="J423" s="243">
        <v>621188.86</v>
      </c>
      <c r="K423" s="244">
        <v>840</v>
      </c>
      <c r="L423" s="243">
        <v>63200.68</v>
      </c>
      <c r="M423" s="241">
        <v>379</v>
      </c>
      <c r="N423" s="240">
        <v>2582.63</v>
      </c>
      <c r="O423" s="242">
        <v>19</v>
      </c>
      <c r="P423" s="240">
        <v>19235.39</v>
      </c>
      <c r="Q423" s="241">
        <v>148</v>
      </c>
      <c r="R423" s="238">
        <v>0</v>
      </c>
      <c r="S423" s="239">
        <v>0</v>
      </c>
      <c r="T423" s="240">
        <v>19191.599999999999</v>
      </c>
      <c r="U423" s="241">
        <v>112</v>
      </c>
      <c r="V423" s="240">
        <v>1266.0999999999999</v>
      </c>
      <c r="W423" s="242">
        <v>1</v>
      </c>
      <c r="X423" s="243">
        <v>125050.66</v>
      </c>
      <c r="Y423" s="241">
        <v>611</v>
      </c>
      <c r="Z423" s="238">
        <v>0</v>
      </c>
      <c r="AA423" s="239">
        <v>0</v>
      </c>
      <c r="AB423" s="238">
        <v>0</v>
      </c>
      <c r="AC423" s="239">
        <v>0</v>
      </c>
      <c r="AD423" s="243">
        <v>60403.55</v>
      </c>
      <c r="AE423" s="244">
        <v>380</v>
      </c>
      <c r="AF423" s="240">
        <v>353.49</v>
      </c>
      <c r="AG423" s="242">
        <v>1</v>
      </c>
      <c r="AH423" s="243">
        <v>378140.42</v>
      </c>
      <c r="AI423" s="244">
        <v>2061</v>
      </c>
      <c r="AJ423" s="243">
        <v>0</v>
      </c>
      <c r="AK423" s="244">
        <v>0</v>
      </c>
      <c r="AL423" s="243">
        <v>183152.76</v>
      </c>
      <c r="AM423" s="244">
        <v>771</v>
      </c>
      <c r="AN423" s="245">
        <v>95161.84</v>
      </c>
      <c r="AO423" s="244">
        <v>371</v>
      </c>
      <c r="AP423" s="246">
        <v>0</v>
      </c>
      <c r="AQ423" s="247">
        <v>0</v>
      </c>
      <c r="AR423" s="240">
        <v>5921.75</v>
      </c>
      <c r="AS423" s="241">
        <v>68</v>
      </c>
      <c r="AT423" s="238">
        <v>67.819999999999993</v>
      </c>
      <c r="AU423" s="239">
        <v>2</v>
      </c>
      <c r="AV423" t="s">
        <v>389</v>
      </c>
      <c r="AW423" s="270"/>
      <c r="AX423" s="270"/>
      <c r="AY423" s="270"/>
      <c r="AZ423" s="270"/>
      <c r="BA423" s="270"/>
      <c r="BB423" s="270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</row>
    <row r="424" spans="1:92">
      <c r="A424" s="2" t="s">
        <v>1292</v>
      </c>
      <c r="B424" s="238">
        <v>3457.5343333333335</v>
      </c>
      <c r="C424" s="239">
        <v>0</v>
      </c>
      <c r="D424" s="240">
        <v>37090.639999999999</v>
      </c>
      <c r="E424" s="241">
        <v>115</v>
      </c>
      <c r="F424" s="240">
        <v>18052.14</v>
      </c>
      <c r="G424" s="242">
        <v>30</v>
      </c>
      <c r="H424" s="243">
        <v>115309.56</v>
      </c>
      <c r="I424" s="244">
        <v>793</v>
      </c>
      <c r="J424" s="243">
        <v>1025928.71</v>
      </c>
      <c r="K424" s="244">
        <v>1384</v>
      </c>
      <c r="L424" s="243">
        <v>223231.71</v>
      </c>
      <c r="M424" s="241">
        <v>830</v>
      </c>
      <c r="N424" s="240">
        <v>11272.12</v>
      </c>
      <c r="O424" s="242">
        <v>21</v>
      </c>
      <c r="P424" s="240">
        <v>24066.57</v>
      </c>
      <c r="Q424" s="241">
        <v>119</v>
      </c>
      <c r="R424" s="238">
        <v>0</v>
      </c>
      <c r="S424" s="239">
        <v>0</v>
      </c>
      <c r="T424" s="240">
        <v>43417.42</v>
      </c>
      <c r="U424" s="241">
        <v>211</v>
      </c>
      <c r="V424" s="240">
        <v>9671.0400000000009</v>
      </c>
      <c r="W424" s="242">
        <v>12</v>
      </c>
      <c r="X424" s="243">
        <v>246438.99</v>
      </c>
      <c r="Y424" s="241">
        <v>958</v>
      </c>
      <c r="Z424" s="238">
        <v>0</v>
      </c>
      <c r="AA424" s="239">
        <v>0</v>
      </c>
      <c r="AB424" s="238">
        <v>0</v>
      </c>
      <c r="AC424" s="239">
        <v>0</v>
      </c>
      <c r="AD424" s="243">
        <v>162800.44</v>
      </c>
      <c r="AE424" s="244">
        <v>793</v>
      </c>
      <c r="AF424" s="240">
        <v>4636.2700000000004</v>
      </c>
      <c r="AG424" s="242">
        <v>9</v>
      </c>
      <c r="AH424" s="243">
        <v>852657.33</v>
      </c>
      <c r="AI424" s="244">
        <v>2347</v>
      </c>
      <c r="AJ424" s="243">
        <v>765</v>
      </c>
      <c r="AK424" s="244">
        <v>1</v>
      </c>
      <c r="AL424" s="243">
        <v>316477.92</v>
      </c>
      <c r="AM424" s="244">
        <v>1009</v>
      </c>
      <c r="AN424" s="245">
        <v>102961.03</v>
      </c>
      <c r="AO424" s="244">
        <v>421</v>
      </c>
      <c r="AP424" s="246">
        <v>0</v>
      </c>
      <c r="AQ424" s="247">
        <v>0</v>
      </c>
      <c r="AR424" s="240">
        <v>8103.9</v>
      </c>
      <c r="AS424" s="241">
        <v>85</v>
      </c>
      <c r="AT424" s="238">
        <v>0</v>
      </c>
      <c r="AU424" s="239">
        <v>0</v>
      </c>
      <c r="AV424" t="s">
        <v>52</v>
      </c>
      <c r="AW424" s="270"/>
      <c r="AX424" s="270"/>
      <c r="AY424" s="270"/>
      <c r="AZ424" s="270"/>
      <c r="BA424" s="270"/>
      <c r="BB424" s="270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/>
      <c r="CB424"/>
      <c r="CC424"/>
      <c r="CD424"/>
      <c r="CE424"/>
      <c r="CF424"/>
      <c r="CG424"/>
      <c r="CH424"/>
      <c r="CI424"/>
      <c r="CJ424"/>
      <c r="CK424"/>
      <c r="CL424"/>
      <c r="CM424"/>
      <c r="CN424"/>
    </row>
    <row r="425" spans="1:92">
      <c r="A425" s="2" t="s">
        <v>1252</v>
      </c>
      <c r="B425" s="238">
        <v>351.83333333333331</v>
      </c>
      <c r="C425" s="239">
        <v>0</v>
      </c>
      <c r="D425" s="240">
        <v>28695.89</v>
      </c>
      <c r="E425" s="241">
        <v>80</v>
      </c>
      <c r="F425" s="240">
        <v>12243.46</v>
      </c>
      <c r="G425" s="242">
        <v>17</v>
      </c>
      <c r="H425" s="243">
        <v>74496.94</v>
      </c>
      <c r="I425" s="244">
        <v>843</v>
      </c>
      <c r="J425" s="243">
        <v>342172.05</v>
      </c>
      <c r="K425" s="244">
        <v>762</v>
      </c>
      <c r="L425" s="243">
        <v>103230.1</v>
      </c>
      <c r="M425" s="241">
        <v>635</v>
      </c>
      <c r="N425" s="240">
        <v>8306.9500000000007</v>
      </c>
      <c r="O425" s="242">
        <v>12</v>
      </c>
      <c r="P425" s="240">
        <v>40456.86</v>
      </c>
      <c r="Q425" s="241">
        <v>288</v>
      </c>
      <c r="R425" s="238">
        <v>0</v>
      </c>
      <c r="S425" s="239">
        <v>0</v>
      </c>
      <c r="T425" s="240">
        <v>30918.59</v>
      </c>
      <c r="U425" s="241">
        <v>163</v>
      </c>
      <c r="V425" s="240">
        <v>9900.6200000000008</v>
      </c>
      <c r="W425" s="242">
        <v>14</v>
      </c>
      <c r="X425" s="243">
        <v>141566.67000000001</v>
      </c>
      <c r="Y425" s="241">
        <v>670</v>
      </c>
      <c r="Z425" s="238">
        <v>0</v>
      </c>
      <c r="AA425" s="239">
        <v>0</v>
      </c>
      <c r="AB425" s="238">
        <v>0</v>
      </c>
      <c r="AC425" s="239">
        <v>0</v>
      </c>
      <c r="AD425" s="243">
        <v>94031.8</v>
      </c>
      <c r="AE425" s="244">
        <v>597</v>
      </c>
      <c r="AF425" s="240">
        <v>1855.81</v>
      </c>
      <c r="AG425" s="242">
        <v>3</v>
      </c>
      <c r="AH425" s="243">
        <v>524604.91</v>
      </c>
      <c r="AI425" s="244">
        <v>2091</v>
      </c>
      <c r="AJ425" s="243">
        <v>0</v>
      </c>
      <c r="AK425" s="244">
        <v>0</v>
      </c>
      <c r="AL425" s="243">
        <v>238755.55</v>
      </c>
      <c r="AM425" s="244">
        <v>817</v>
      </c>
      <c r="AN425" s="245">
        <v>10555</v>
      </c>
      <c r="AO425" s="244">
        <v>65</v>
      </c>
      <c r="AP425" s="246">
        <v>0</v>
      </c>
      <c r="AQ425" s="247">
        <v>0</v>
      </c>
      <c r="AR425" s="240">
        <v>25399.56</v>
      </c>
      <c r="AS425" s="241">
        <v>202</v>
      </c>
      <c r="AT425" s="238">
        <v>1300</v>
      </c>
      <c r="AU425" s="239">
        <v>5</v>
      </c>
      <c r="AV425" t="s">
        <v>52</v>
      </c>
      <c r="AW425" s="270"/>
      <c r="AX425" s="270"/>
      <c r="AY425" s="270"/>
      <c r="AZ425" s="270"/>
      <c r="BA425" s="270"/>
      <c r="BB425" s="270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/>
      <c r="CB425"/>
      <c r="CC425"/>
      <c r="CD425"/>
      <c r="CE425"/>
      <c r="CF425"/>
      <c r="CG425"/>
      <c r="CH425"/>
      <c r="CI425"/>
      <c r="CJ425"/>
      <c r="CK425"/>
      <c r="CL425"/>
      <c r="CM425"/>
      <c r="CN425"/>
    </row>
    <row r="426" spans="1:92">
      <c r="A426" s="2" t="s">
        <v>1294</v>
      </c>
      <c r="B426" s="238">
        <v>12.5</v>
      </c>
      <c r="C426" s="239">
        <v>0</v>
      </c>
      <c r="D426" s="240">
        <v>15133.04</v>
      </c>
      <c r="E426" s="241">
        <v>51</v>
      </c>
      <c r="F426" s="240">
        <v>6400</v>
      </c>
      <c r="G426" s="242">
        <v>11</v>
      </c>
      <c r="H426" s="243">
        <v>41385.129999999997</v>
      </c>
      <c r="I426" s="244">
        <v>369</v>
      </c>
      <c r="J426" s="243">
        <v>121998.96</v>
      </c>
      <c r="K426" s="244">
        <v>279</v>
      </c>
      <c r="L426" s="243">
        <v>56225.3</v>
      </c>
      <c r="M426" s="241">
        <v>253</v>
      </c>
      <c r="N426" s="240">
        <v>5127.83</v>
      </c>
      <c r="O426" s="242">
        <v>7</v>
      </c>
      <c r="P426" s="240">
        <v>5944.39</v>
      </c>
      <c r="Q426" s="241">
        <v>36</v>
      </c>
      <c r="R426" s="238">
        <v>0</v>
      </c>
      <c r="S426" s="239">
        <v>0</v>
      </c>
      <c r="T426" s="240">
        <v>20252.39</v>
      </c>
      <c r="U426" s="241">
        <v>81</v>
      </c>
      <c r="V426" s="240">
        <v>14202.93</v>
      </c>
      <c r="W426" s="242">
        <v>15</v>
      </c>
      <c r="X426" s="243">
        <v>76521.679999999993</v>
      </c>
      <c r="Y426" s="241">
        <v>379</v>
      </c>
      <c r="Z426" s="238">
        <v>0</v>
      </c>
      <c r="AA426" s="239">
        <v>0</v>
      </c>
      <c r="AB426" s="238">
        <v>0</v>
      </c>
      <c r="AC426" s="239">
        <v>0</v>
      </c>
      <c r="AD426" s="243">
        <v>38964.26</v>
      </c>
      <c r="AE426" s="244">
        <v>360</v>
      </c>
      <c r="AF426" s="240">
        <v>10696.17</v>
      </c>
      <c r="AG426" s="242">
        <v>16</v>
      </c>
      <c r="AH426" s="243">
        <v>232518.52</v>
      </c>
      <c r="AI426" s="244">
        <v>1015</v>
      </c>
      <c r="AJ426" s="243">
        <v>0</v>
      </c>
      <c r="AK426" s="244">
        <v>0</v>
      </c>
      <c r="AL426" s="243">
        <v>122499.79</v>
      </c>
      <c r="AM426" s="244">
        <v>454</v>
      </c>
      <c r="AN426" s="245">
        <v>375</v>
      </c>
      <c r="AO426" s="244">
        <v>3</v>
      </c>
      <c r="AP426" s="246">
        <v>0</v>
      </c>
      <c r="AQ426" s="247">
        <v>0</v>
      </c>
      <c r="AR426" s="240">
        <v>2583.5</v>
      </c>
      <c r="AS426" s="241">
        <v>30</v>
      </c>
      <c r="AT426" s="238">
        <v>0</v>
      </c>
      <c r="AU426" s="239">
        <v>0</v>
      </c>
      <c r="AV426" t="s">
        <v>52</v>
      </c>
      <c r="AW426" s="270"/>
      <c r="AX426" s="270"/>
      <c r="AY426" s="270"/>
      <c r="AZ426" s="270"/>
      <c r="BA426" s="270"/>
      <c r="BB426" s="270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</row>
    <row r="427" spans="1:92">
      <c r="A427" s="2" t="s">
        <v>1262</v>
      </c>
      <c r="B427" s="238">
        <v>442.01666666666665</v>
      </c>
      <c r="C427" s="239">
        <v>0</v>
      </c>
      <c r="D427" s="240">
        <v>34898.239999999998</v>
      </c>
      <c r="E427" s="241">
        <v>111</v>
      </c>
      <c r="F427" s="240">
        <v>20091.25</v>
      </c>
      <c r="G427" s="242">
        <v>34</v>
      </c>
      <c r="H427" s="243">
        <v>77639.460000000006</v>
      </c>
      <c r="I427" s="244">
        <v>680</v>
      </c>
      <c r="J427" s="243">
        <v>408879.21</v>
      </c>
      <c r="K427" s="244">
        <v>954</v>
      </c>
      <c r="L427" s="243">
        <v>118043.43</v>
      </c>
      <c r="M427" s="241">
        <v>738</v>
      </c>
      <c r="N427" s="240">
        <v>7817.37</v>
      </c>
      <c r="O427" s="242">
        <v>14</v>
      </c>
      <c r="P427" s="240">
        <v>4599.16</v>
      </c>
      <c r="Q427" s="241">
        <v>30</v>
      </c>
      <c r="R427" s="238">
        <v>0</v>
      </c>
      <c r="S427" s="239">
        <v>0</v>
      </c>
      <c r="T427" s="240">
        <v>17598.53</v>
      </c>
      <c r="U427" s="241">
        <v>83</v>
      </c>
      <c r="V427" s="240">
        <v>1325.58</v>
      </c>
      <c r="W427" s="242">
        <v>3</v>
      </c>
      <c r="X427" s="243">
        <v>145618.67000000001</v>
      </c>
      <c r="Y427" s="241">
        <v>678</v>
      </c>
      <c r="Z427" s="238">
        <v>0</v>
      </c>
      <c r="AA427" s="239">
        <v>0</v>
      </c>
      <c r="AB427" s="238">
        <v>0</v>
      </c>
      <c r="AC427" s="239">
        <v>0</v>
      </c>
      <c r="AD427" s="243">
        <v>71884.350000000006</v>
      </c>
      <c r="AE427" s="244">
        <v>547</v>
      </c>
      <c r="AF427" s="240">
        <v>697.68</v>
      </c>
      <c r="AG427" s="242">
        <v>2</v>
      </c>
      <c r="AH427" s="243">
        <v>429273.97</v>
      </c>
      <c r="AI427" s="244">
        <v>1897</v>
      </c>
      <c r="AJ427" s="243">
        <v>245</v>
      </c>
      <c r="AK427" s="244">
        <v>1</v>
      </c>
      <c r="AL427" s="243">
        <v>255878.1</v>
      </c>
      <c r="AM427" s="244">
        <v>938</v>
      </c>
      <c r="AN427" s="245">
        <v>13015.5</v>
      </c>
      <c r="AO427" s="244">
        <v>81</v>
      </c>
      <c r="AP427" s="246">
        <v>0</v>
      </c>
      <c r="AQ427" s="247">
        <v>0</v>
      </c>
      <c r="AR427" s="240">
        <v>4100.1099999999997</v>
      </c>
      <c r="AS427" s="241">
        <v>40</v>
      </c>
      <c r="AT427" s="238">
        <v>0</v>
      </c>
      <c r="AU427" s="239">
        <v>0</v>
      </c>
      <c r="AV427" t="s">
        <v>52</v>
      </c>
      <c r="AW427" s="270"/>
      <c r="AX427" s="270"/>
      <c r="AY427" s="270"/>
      <c r="AZ427" s="270"/>
      <c r="BA427" s="270"/>
      <c r="BB427" s="270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</row>
    <row r="428" spans="1:92">
      <c r="A428" s="2" t="s">
        <v>1111</v>
      </c>
      <c r="B428" s="238">
        <v>2340.0690000000004</v>
      </c>
      <c r="C428" s="239">
        <v>0</v>
      </c>
      <c r="D428" s="240">
        <v>11712.62</v>
      </c>
      <c r="E428" s="241">
        <v>58</v>
      </c>
      <c r="F428" s="240">
        <v>28606.63</v>
      </c>
      <c r="G428" s="242">
        <v>41</v>
      </c>
      <c r="H428" s="243">
        <v>95387.92</v>
      </c>
      <c r="I428" s="244">
        <v>890</v>
      </c>
      <c r="J428" s="243">
        <v>436166.71</v>
      </c>
      <c r="K428" s="244">
        <v>1021</v>
      </c>
      <c r="L428" s="243">
        <v>153782.41</v>
      </c>
      <c r="M428" s="241">
        <v>613</v>
      </c>
      <c r="N428" s="240">
        <v>24344.46</v>
      </c>
      <c r="O428" s="242">
        <v>94</v>
      </c>
      <c r="P428" s="240">
        <v>208.7</v>
      </c>
      <c r="Q428" s="241">
        <v>1</v>
      </c>
      <c r="R428" s="238">
        <v>0</v>
      </c>
      <c r="S428" s="239">
        <v>0</v>
      </c>
      <c r="T428" s="240">
        <v>19047.61</v>
      </c>
      <c r="U428" s="241">
        <v>104</v>
      </c>
      <c r="V428" s="240">
        <v>0</v>
      </c>
      <c r="W428" s="242">
        <v>0</v>
      </c>
      <c r="X428" s="243">
        <v>137850.98000000001</v>
      </c>
      <c r="Y428" s="241">
        <v>628</v>
      </c>
      <c r="Z428" s="238">
        <v>0</v>
      </c>
      <c r="AA428" s="239">
        <v>0</v>
      </c>
      <c r="AB428" s="238">
        <v>0</v>
      </c>
      <c r="AC428" s="239">
        <v>0</v>
      </c>
      <c r="AD428" s="243">
        <v>70364.06</v>
      </c>
      <c r="AE428" s="244">
        <v>495</v>
      </c>
      <c r="AF428" s="240">
        <v>0</v>
      </c>
      <c r="AG428" s="242">
        <v>0</v>
      </c>
      <c r="AH428" s="243">
        <v>465757.81</v>
      </c>
      <c r="AI428" s="244">
        <v>1863</v>
      </c>
      <c r="AJ428" s="243">
        <v>4932.3900000000003</v>
      </c>
      <c r="AK428" s="244">
        <v>21</v>
      </c>
      <c r="AL428" s="243">
        <v>217487.12</v>
      </c>
      <c r="AM428" s="244">
        <v>805</v>
      </c>
      <c r="AN428" s="245">
        <v>65269.68</v>
      </c>
      <c r="AO428" s="244">
        <v>360</v>
      </c>
      <c r="AP428" s="246">
        <v>0</v>
      </c>
      <c r="AQ428" s="247">
        <v>0</v>
      </c>
      <c r="AR428" s="240">
        <v>0</v>
      </c>
      <c r="AS428" s="241">
        <v>0</v>
      </c>
      <c r="AT428" s="238">
        <v>0</v>
      </c>
      <c r="AU428" s="239">
        <v>0</v>
      </c>
      <c r="AV428" t="s">
        <v>52</v>
      </c>
      <c r="AW428" s="270"/>
      <c r="AX428" s="270"/>
      <c r="AY428" s="270"/>
      <c r="AZ428" s="270"/>
      <c r="BA428" s="270"/>
      <c r="BB428" s="270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/>
      <c r="CB428"/>
      <c r="CC428"/>
      <c r="CD428"/>
      <c r="CE428"/>
      <c r="CF428"/>
      <c r="CG428"/>
      <c r="CH428"/>
      <c r="CI428"/>
      <c r="CJ428"/>
      <c r="CK428"/>
      <c r="CL428"/>
      <c r="CM428"/>
      <c r="CN428"/>
    </row>
    <row r="429" spans="1:92">
      <c r="A429" s="2" t="s">
        <v>1266</v>
      </c>
      <c r="B429" s="238">
        <v>1228.53</v>
      </c>
      <c r="C429" s="239">
        <v>0</v>
      </c>
      <c r="D429" s="240">
        <v>79748.759999999995</v>
      </c>
      <c r="E429" s="241">
        <v>262</v>
      </c>
      <c r="F429" s="240">
        <v>52899.17</v>
      </c>
      <c r="G429" s="242">
        <v>88</v>
      </c>
      <c r="H429" s="243">
        <v>209251.8</v>
      </c>
      <c r="I429" s="244">
        <v>1387</v>
      </c>
      <c r="J429" s="243">
        <v>602851.80000000005</v>
      </c>
      <c r="K429" s="244">
        <v>1432</v>
      </c>
      <c r="L429" s="243">
        <v>364758.27</v>
      </c>
      <c r="M429" s="241">
        <v>1977</v>
      </c>
      <c r="N429" s="240">
        <v>43174.54</v>
      </c>
      <c r="O429" s="242">
        <v>73</v>
      </c>
      <c r="P429" s="240">
        <v>47171.78</v>
      </c>
      <c r="Q429" s="241">
        <v>307</v>
      </c>
      <c r="R429" s="238">
        <v>0</v>
      </c>
      <c r="S429" s="239">
        <v>0</v>
      </c>
      <c r="T429" s="240">
        <v>91954.09</v>
      </c>
      <c r="U429" s="241">
        <v>438</v>
      </c>
      <c r="V429" s="240">
        <v>20985.67</v>
      </c>
      <c r="W429" s="242">
        <v>28</v>
      </c>
      <c r="X429" s="243">
        <v>413759.07</v>
      </c>
      <c r="Y429" s="241">
        <v>1845</v>
      </c>
      <c r="Z429" s="238">
        <v>0</v>
      </c>
      <c r="AA429" s="239">
        <v>0</v>
      </c>
      <c r="AB429" s="238">
        <v>0</v>
      </c>
      <c r="AC429" s="239">
        <v>0</v>
      </c>
      <c r="AD429" s="243">
        <v>227094.52</v>
      </c>
      <c r="AE429" s="244">
        <v>1396</v>
      </c>
      <c r="AF429" s="240">
        <v>1595.37</v>
      </c>
      <c r="AG429" s="242">
        <v>5</v>
      </c>
      <c r="AH429" s="243">
        <v>1403113.59</v>
      </c>
      <c r="AI429" s="244">
        <v>4735</v>
      </c>
      <c r="AJ429" s="243">
        <v>8433.18</v>
      </c>
      <c r="AK429" s="244">
        <v>9</v>
      </c>
      <c r="AL429" s="243">
        <v>720397.43</v>
      </c>
      <c r="AM429" s="244">
        <v>2351</v>
      </c>
      <c r="AN429" s="245">
        <v>28422.720000000001</v>
      </c>
      <c r="AO429" s="244">
        <v>105</v>
      </c>
      <c r="AP429" s="246">
        <v>0</v>
      </c>
      <c r="AQ429" s="247">
        <v>0</v>
      </c>
      <c r="AR429" s="240">
        <v>18527.89</v>
      </c>
      <c r="AS429" s="241">
        <v>165</v>
      </c>
      <c r="AT429" s="238">
        <v>1560.02</v>
      </c>
      <c r="AU429" s="239">
        <v>11</v>
      </c>
      <c r="AV429" t="s">
        <v>195</v>
      </c>
      <c r="AW429" s="270"/>
      <c r="AX429" s="270"/>
      <c r="AY429" s="270"/>
      <c r="AZ429" s="270"/>
      <c r="BA429" s="270"/>
      <c r="BB429" s="270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/>
      <c r="CB429"/>
      <c r="CC429"/>
      <c r="CD429"/>
      <c r="CE429"/>
      <c r="CF429"/>
      <c r="CG429"/>
      <c r="CH429"/>
      <c r="CI429"/>
      <c r="CJ429"/>
      <c r="CK429"/>
      <c r="CL429"/>
      <c r="CM429"/>
      <c r="CN429"/>
    </row>
    <row r="430" spans="1:92">
      <c r="A430" s="2" t="s">
        <v>1152</v>
      </c>
      <c r="B430" s="238">
        <v>9162.9293333333335</v>
      </c>
      <c r="C430" s="239">
        <v>0</v>
      </c>
      <c r="D430" s="240">
        <v>10195.16</v>
      </c>
      <c r="E430" s="241">
        <v>51</v>
      </c>
      <c r="F430" s="240">
        <v>17530.41</v>
      </c>
      <c r="G430" s="242">
        <v>16</v>
      </c>
      <c r="H430" s="243">
        <v>121494.47</v>
      </c>
      <c r="I430" s="244">
        <v>1038</v>
      </c>
      <c r="J430" s="243">
        <v>828841.18</v>
      </c>
      <c r="K430" s="244">
        <v>1727</v>
      </c>
      <c r="L430" s="243">
        <v>212889.1</v>
      </c>
      <c r="M430" s="241">
        <v>1056</v>
      </c>
      <c r="N430" s="240">
        <v>26604.240000000002</v>
      </c>
      <c r="O430" s="242">
        <v>53</v>
      </c>
      <c r="P430" s="240">
        <v>2924.41</v>
      </c>
      <c r="Q430" s="241">
        <v>27</v>
      </c>
      <c r="R430" s="238">
        <v>0</v>
      </c>
      <c r="S430" s="239">
        <v>0</v>
      </c>
      <c r="T430" s="240">
        <v>5032.59</v>
      </c>
      <c r="U430" s="241">
        <v>28</v>
      </c>
      <c r="V430" s="240">
        <v>2697.67</v>
      </c>
      <c r="W430" s="242">
        <v>2</v>
      </c>
      <c r="X430" s="243">
        <v>184988.04</v>
      </c>
      <c r="Y430" s="241">
        <v>940</v>
      </c>
      <c r="Z430" s="238">
        <v>0</v>
      </c>
      <c r="AA430" s="239">
        <v>0</v>
      </c>
      <c r="AB430" s="238">
        <v>0</v>
      </c>
      <c r="AC430" s="239">
        <v>0</v>
      </c>
      <c r="AD430" s="243">
        <v>99907.47</v>
      </c>
      <c r="AE430" s="244">
        <v>630</v>
      </c>
      <c r="AF430" s="240">
        <v>762.79</v>
      </c>
      <c r="AG430" s="242">
        <v>1</v>
      </c>
      <c r="AH430" s="243">
        <v>488945.59</v>
      </c>
      <c r="AI430" s="244">
        <v>2375</v>
      </c>
      <c r="AJ430" s="243">
        <v>516</v>
      </c>
      <c r="AK430" s="244">
        <v>4</v>
      </c>
      <c r="AL430" s="243">
        <v>240077.54</v>
      </c>
      <c r="AM430" s="244">
        <v>996</v>
      </c>
      <c r="AN430" s="245">
        <v>274371.88</v>
      </c>
      <c r="AO430" s="244">
        <v>960</v>
      </c>
      <c r="AP430" s="246">
        <v>0</v>
      </c>
      <c r="AQ430" s="247">
        <v>0</v>
      </c>
      <c r="AR430" s="240">
        <v>4408.34</v>
      </c>
      <c r="AS430" s="241">
        <v>49</v>
      </c>
      <c r="AT430" s="238">
        <v>0</v>
      </c>
      <c r="AU430" s="239">
        <v>0</v>
      </c>
      <c r="AV430" t="s">
        <v>52</v>
      </c>
      <c r="AW430" s="270"/>
      <c r="AX430" s="270"/>
      <c r="AY430" s="270"/>
      <c r="AZ430" s="270"/>
      <c r="BA430" s="270"/>
      <c r="BB430" s="27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</row>
    <row r="431" spans="1:92">
      <c r="A431" s="2" t="s">
        <v>1180</v>
      </c>
      <c r="B431" s="238">
        <v>3475.2286666666669</v>
      </c>
      <c r="C431" s="239">
        <v>0</v>
      </c>
      <c r="D431" s="240">
        <v>21758.71</v>
      </c>
      <c r="E431" s="241">
        <v>92</v>
      </c>
      <c r="F431" s="240">
        <v>18132.650000000001</v>
      </c>
      <c r="G431" s="242">
        <v>32</v>
      </c>
      <c r="H431" s="243">
        <v>97327.79</v>
      </c>
      <c r="I431" s="244">
        <v>862</v>
      </c>
      <c r="J431" s="243">
        <v>606573.62</v>
      </c>
      <c r="K431" s="244">
        <v>1501</v>
      </c>
      <c r="L431" s="243">
        <v>152942.06</v>
      </c>
      <c r="M431" s="241">
        <v>739</v>
      </c>
      <c r="N431" s="240">
        <v>33559.86</v>
      </c>
      <c r="O431" s="242">
        <v>104</v>
      </c>
      <c r="P431" s="240">
        <v>23672.6</v>
      </c>
      <c r="Q431" s="241">
        <v>56</v>
      </c>
      <c r="R431" s="238">
        <v>0</v>
      </c>
      <c r="S431" s="239">
        <v>0</v>
      </c>
      <c r="T431" s="240">
        <v>31212.62</v>
      </c>
      <c r="U431" s="241">
        <v>132</v>
      </c>
      <c r="V431" s="240">
        <v>7697.67</v>
      </c>
      <c r="W431" s="242">
        <v>8</v>
      </c>
      <c r="X431" s="243">
        <v>137280.35999999999</v>
      </c>
      <c r="Y431" s="241">
        <v>746</v>
      </c>
      <c r="Z431" s="238">
        <v>0</v>
      </c>
      <c r="AA431" s="239">
        <v>0</v>
      </c>
      <c r="AB431" s="238">
        <v>0</v>
      </c>
      <c r="AC431" s="239">
        <v>0</v>
      </c>
      <c r="AD431" s="243">
        <v>81967.789999999994</v>
      </c>
      <c r="AE431" s="244">
        <v>534</v>
      </c>
      <c r="AF431" s="240">
        <v>0</v>
      </c>
      <c r="AG431" s="242">
        <v>0</v>
      </c>
      <c r="AH431" s="243">
        <v>487474.8</v>
      </c>
      <c r="AI431" s="244">
        <v>2370</v>
      </c>
      <c r="AJ431" s="243">
        <v>0</v>
      </c>
      <c r="AK431" s="244">
        <v>0</v>
      </c>
      <c r="AL431" s="243">
        <v>253833.21</v>
      </c>
      <c r="AM431" s="244">
        <v>1063</v>
      </c>
      <c r="AN431" s="245">
        <v>104256.86</v>
      </c>
      <c r="AO431" s="244">
        <v>596</v>
      </c>
      <c r="AP431" s="246">
        <v>0</v>
      </c>
      <c r="AQ431" s="247">
        <v>0</v>
      </c>
      <c r="AR431" s="240">
        <v>7980.07</v>
      </c>
      <c r="AS431" s="241">
        <v>75</v>
      </c>
      <c r="AT431" s="238">
        <v>0</v>
      </c>
      <c r="AU431" s="239">
        <v>0</v>
      </c>
      <c r="AV431" t="s">
        <v>52</v>
      </c>
      <c r="AW431" s="270"/>
      <c r="AX431" s="270"/>
      <c r="AY431" s="270"/>
      <c r="AZ431" s="270"/>
      <c r="BA431" s="270"/>
      <c r="BB431" s="270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/>
      <c r="CB431"/>
      <c r="CC431"/>
      <c r="CD431"/>
      <c r="CE431"/>
      <c r="CF431"/>
      <c r="CG431"/>
      <c r="CH431"/>
      <c r="CI431"/>
      <c r="CJ431"/>
      <c r="CK431"/>
      <c r="CL431"/>
      <c r="CM431"/>
      <c r="CN431"/>
    </row>
    <row r="432" spans="1:92">
      <c r="A432" s="2" t="s">
        <v>1101</v>
      </c>
      <c r="B432" s="238">
        <v>402.81800000000004</v>
      </c>
      <c r="C432" s="239">
        <v>0</v>
      </c>
      <c r="D432" s="240">
        <v>17921.88</v>
      </c>
      <c r="E432" s="241">
        <v>87</v>
      </c>
      <c r="F432" s="240">
        <v>31139.06</v>
      </c>
      <c r="G432" s="242">
        <v>50</v>
      </c>
      <c r="H432" s="243">
        <v>74441.34</v>
      </c>
      <c r="I432" s="244">
        <v>714</v>
      </c>
      <c r="J432" s="243">
        <v>375643.9</v>
      </c>
      <c r="K432" s="244">
        <v>750</v>
      </c>
      <c r="L432" s="243">
        <v>103865.44</v>
      </c>
      <c r="M432" s="241">
        <v>572</v>
      </c>
      <c r="N432" s="240">
        <v>4651.3900000000003</v>
      </c>
      <c r="O432" s="242">
        <v>28</v>
      </c>
      <c r="P432" s="240">
        <v>9005.4500000000007</v>
      </c>
      <c r="Q432" s="241">
        <v>55</v>
      </c>
      <c r="R432" s="238">
        <v>0</v>
      </c>
      <c r="S432" s="239">
        <v>0</v>
      </c>
      <c r="T432" s="240">
        <v>15797.13</v>
      </c>
      <c r="U432" s="241">
        <v>59</v>
      </c>
      <c r="V432" s="240">
        <v>10422.4</v>
      </c>
      <c r="W432" s="242">
        <v>6</v>
      </c>
      <c r="X432" s="243">
        <v>95863.14</v>
      </c>
      <c r="Y432" s="241">
        <v>533</v>
      </c>
      <c r="Z432" s="238">
        <v>0</v>
      </c>
      <c r="AA432" s="239">
        <v>0</v>
      </c>
      <c r="AB432" s="238">
        <v>0</v>
      </c>
      <c r="AC432" s="239">
        <v>0</v>
      </c>
      <c r="AD432" s="243">
        <v>86746.91</v>
      </c>
      <c r="AE432" s="244">
        <v>626</v>
      </c>
      <c r="AF432" s="240">
        <v>2227.91</v>
      </c>
      <c r="AG432" s="242">
        <v>5</v>
      </c>
      <c r="AH432" s="243">
        <v>323015.65999999997</v>
      </c>
      <c r="AI432" s="244">
        <v>1686</v>
      </c>
      <c r="AJ432" s="243">
        <v>258</v>
      </c>
      <c r="AK432" s="244">
        <v>2</v>
      </c>
      <c r="AL432" s="243">
        <v>233123.93</v>
      </c>
      <c r="AM432" s="244">
        <v>919</v>
      </c>
      <c r="AN432" s="245">
        <v>11826.54</v>
      </c>
      <c r="AO432" s="244">
        <v>62</v>
      </c>
      <c r="AP432" s="246">
        <v>0</v>
      </c>
      <c r="AQ432" s="247">
        <v>0</v>
      </c>
      <c r="AR432" s="240">
        <v>2082.2800000000002</v>
      </c>
      <c r="AS432" s="241">
        <v>20</v>
      </c>
      <c r="AT432" s="238">
        <v>0</v>
      </c>
      <c r="AU432" s="239">
        <v>0</v>
      </c>
      <c r="AV432" t="s">
        <v>18</v>
      </c>
      <c r="AW432" s="270"/>
      <c r="AX432" s="270"/>
      <c r="AY432" s="270"/>
      <c r="AZ432" s="270"/>
      <c r="BA432" s="270"/>
      <c r="BB432" s="270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/>
      <c r="CB432"/>
      <c r="CC432"/>
      <c r="CD432"/>
      <c r="CE432"/>
      <c r="CF432"/>
      <c r="CG432"/>
      <c r="CH432"/>
      <c r="CI432"/>
      <c r="CJ432"/>
      <c r="CK432"/>
      <c r="CL432"/>
      <c r="CM432"/>
      <c r="CN432"/>
    </row>
    <row r="433" spans="1:92">
      <c r="A433" s="2" t="s">
        <v>1062</v>
      </c>
      <c r="B433" s="238">
        <v>384.61133333333333</v>
      </c>
      <c r="C433" s="239">
        <v>0</v>
      </c>
      <c r="D433" s="240">
        <v>17278.53</v>
      </c>
      <c r="E433" s="241">
        <v>79</v>
      </c>
      <c r="F433" s="240">
        <v>14667.38</v>
      </c>
      <c r="G433" s="242">
        <v>20</v>
      </c>
      <c r="H433" s="243">
        <v>97781.21</v>
      </c>
      <c r="I433" s="244">
        <v>793</v>
      </c>
      <c r="J433" s="243">
        <v>534324.28</v>
      </c>
      <c r="K433" s="244">
        <v>1028</v>
      </c>
      <c r="L433" s="243">
        <v>169336.28</v>
      </c>
      <c r="M433" s="241">
        <v>665</v>
      </c>
      <c r="N433" s="240">
        <v>20626.919999999998</v>
      </c>
      <c r="O433" s="242">
        <v>31</v>
      </c>
      <c r="P433" s="240">
        <v>1824.88</v>
      </c>
      <c r="Q433" s="241">
        <v>16</v>
      </c>
      <c r="R433" s="238">
        <v>0</v>
      </c>
      <c r="S433" s="239">
        <v>0</v>
      </c>
      <c r="T433" s="240">
        <v>15629.59</v>
      </c>
      <c r="U433" s="241">
        <v>59</v>
      </c>
      <c r="V433" s="240">
        <v>7947.03</v>
      </c>
      <c r="W433" s="242">
        <v>9</v>
      </c>
      <c r="X433" s="243">
        <v>125835.75</v>
      </c>
      <c r="Y433" s="241">
        <v>649</v>
      </c>
      <c r="Z433" s="238">
        <v>0</v>
      </c>
      <c r="AA433" s="239">
        <v>0</v>
      </c>
      <c r="AB433" s="238">
        <v>0</v>
      </c>
      <c r="AC433" s="239">
        <v>0</v>
      </c>
      <c r="AD433" s="243">
        <v>98472.44</v>
      </c>
      <c r="AE433" s="244">
        <v>532</v>
      </c>
      <c r="AF433" s="240">
        <v>302.33</v>
      </c>
      <c r="AG433" s="242">
        <v>1</v>
      </c>
      <c r="AH433" s="243">
        <v>399130.25</v>
      </c>
      <c r="AI433" s="244">
        <v>1663</v>
      </c>
      <c r="AJ433" s="243">
        <v>255</v>
      </c>
      <c r="AK433" s="244">
        <v>1</v>
      </c>
      <c r="AL433" s="243">
        <v>212565.65</v>
      </c>
      <c r="AM433" s="244">
        <v>835</v>
      </c>
      <c r="AN433" s="245">
        <v>11283.34</v>
      </c>
      <c r="AO433" s="244">
        <v>75</v>
      </c>
      <c r="AP433" s="246">
        <v>0</v>
      </c>
      <c r="AQ433" s="247">
        <v>0</v>
      </c>
      <c r="AR433" s="240">
        <v>1427.11</v>
      </c>
      <c r="AS433" s="241">
        <v>13</v>
      </c>
      <c r="AT433" s="238">
        <v>0</v>
      </c>
      <c r="AU433" s="239">
        <v>0</v>
      </c>
      <c r="AV433" t="s">
        <v>195</v>
      </c>
      <c r="AW433" s="270"/>
      <c r="AX433" s="270"/>
      <c r="AY433" s="270"/>
      <c r="AZ433" s="270"/>
      <c r="BA433" s="270"/>
      <c r="BB433" s="270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/>
      <c r="CH433"/>
      <c r="CI433"/>
      <c r="CJ433"/>
      <c r="CK433"/>
      <c r="CL433"/>
      <c r="CM433"/>
      <c r="CN433"/>
    </row>
    <row r="434" spans="1:92">
      <c r="A434" s="2" t="s">
        <v>1299</v>
      </c>
      <c r="B434" s="238">
        <v>85.994</v>
      </c>
      <c r="C434" s="239">
        <v>0</v>
      </c>
      <c r="D434" s="240">
        <v>22006.25</v>
      </c>
      <c r="E434" s="241">
        <v>84</v>
      </c>
      <c r="F434" s="240">
        <v>3952.17</v>
      </c>
      <c r="G434" s="242">
        <v>7</v>
      </c>
      <c r="H434" s="243">
        <v>77493.179999999993</v>
      </c>
      <c r="I434" s="244">
        <v>682</v>
      </c>
      <c r="J434" s="243">
        <v>224112.79</v>
      </c>
      <c r="K434" s="244">
        <v>466</v>
      </c>
      <c r="L434" s="243">
        <v>62085.04</v>
      </c>
      <c r="M434" s="241">
        <v>466</v>
      </c>
      <c r="N434" s="240">
        <v>8622.6</v>
      </c>
      <c r="O434" s="242">
        <v>10</v>
      </c>
      <c r="P434" s="240">
        <v>25103.439999999999</v>
      </c>
      <c r="Q434" s="241">
        <v>153</v>
      </c>
      <c r="R434" s="238">
        <v>0</v>
      </c>
      <c r="S434" s="239">
        <v>0</v>
      </c>
      <c r="T434" s="240">
        <v>49120.76</v>
      </c>
      <c r="U434" s="241">
        <v>227</v>
      </c>
      <c r="V434" s="240">
        <v>8300.82</v>
      </c>
      <c r="W434" s="242">
        <v>9</v>
      </c>
      <c r="X434" s="243">
        <v>147022.16</v>
      </c>
      <c r="Y434" s="241">
        <v>609</v>
      </c>
      <c r="Z434" s="238">
        <v>0</v>
      </c>
      <c r="AA434" s="239">
        <v>0</v>
      </c>
      <c r="AB434" s="238">
        <v>0</v>
      </c>
      <c r="AC434" s="239">
        <v>0</v>
      </c>
      <c r="AD434" s="243">
        <v>107845.46</v>
      </c>
      <c r="AE434" s="244">
        <v>531</v>
      </c>
      <c r="AF434" s="240">
        <v>1427.91</v>
      </c>
      <c r="AG434" s="242">
        <v>3</v>
      </c>
      <c r="AH434" s="243">
        <v>441637.14</v>
      </c>
      <c r="AI434" s="244">
        <v>1781</v>
      </c>
      <c r="AJ434" s="243">
        <v>0</v>
      </c>
      <c r="AK434" s="244">
        <v>0</v>
      </c>
      <c r="AL434" s="243">
        <v>234900.67</v>
      </c>
      <c r="AM434" s="244">
        <v>770</v>
      </c>
      <c r="AN434" s="245">
        <v>2579.8200000000002</v>
      </c>
      <c r="AO434" s="244">
        <v>20</v>
      </c>
      <c r="AP434" s="246">
        <v>0</v>
      </c>
      <c r="AQ434" s="247">
        <v>0</v>
      </c>
      <c r="AR434" s="240">
        <v>16793.419999999998</v>
      </c>
      <c r="AS434" s="241">
        <v>128</v>
      </c>
      <c r="AT434" s="238">
        <v>327.82</v>
      </c>
      <c r="AU434" s="239">
        <v>3</v>
      </c>
      <c r="AV434" t="s">
        <v>159</v>
      </c>
      <c r="AW434" s="270"/>
      <c r="AX434" s="270"/>
      <c r="AY434" s="270"/>
      <c r="AZ434" s="270"/>
      <c r="BA434" s="270"/>
      <c r="BB434" s="270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/>
      <c r="CH434"/>
      <c r="CI434"/>
      <c r="CJ434"/>
      <c r="CK434"/>
      <c r="CL434"/>
      <c r="CM434"/>
      <c r="CN434"/>
    </row>
    <row r="435" spans="1:92">
      <c r="A435" s="2" t="s">
        <v>1260</v>
      </c>
      <c r="B435" s="238">
        <v>598.83966666666663</v>
      </c>
      <c r="C435" s="239">
        <v>0</v>
      </c>
      <c r="D435" s="240">
        <v>48367.12</v>
      </c>
      <c r="E435" s="241">
        <v>207</v>
      </c>
      <c r="F435" s="240">
        <v>44769.56</v>
      </c>
      <c r="G435" s="242">
        <v>65</v>
      </c>
      <c r="H435" s="243">
        <v>124088.03</v>
      </c>
      <c r="I435" s="244">
        <v>1017</v>
      </c>
      <c r="J435" s="243">
        <v>688258.54</v>
      </c>
      <c r="K435" s="244">
        <v>1474</v>
      </c>
      <c r="L435" s="243">
        <v>183384.13</v>
      </c>
      <c r="M435" s="241">
        <v>959</v>
      </c>
      <c r="N435" s="240">
        <v>32414.74</v>
      </c>
      <c r="O435" s="242">
        <v>32</v>
      </c>
      <c r="P435" s="240">
        <v>15280.04</v>
      </c>
      <c r="Q435" s="241">
        <v>105</v>
      </c>
      <c r="R435" s="238">
        <v>0</v>
      </c>
      <c r="S435" s="239">
        <v>0</v>
      </c>
      <c r="T435" s="240">
        <v>64851.57</v>
      </c>
      <c r="U435" s="241">
        <v>287</v>
      </c>
      <c r="V435" s="240">
        <v>30262.36</v>
      </c>
      <c r="W435" s="242">
        <v>46</v>
      </c>
      <c r="X435" s="243">
        <v>292536.26</v>
      </c>
      <c r="Y435" s="241">
        <v>1310</v>
      </c>
      <c r="Z435" s="238">
        <v>0</v>
      </c>
      <c r="AA435" s="239">
        <v>0</v>
      </c>
      <c r="AB435" s="238">
        <v>0</v>
      </c>
      <c r="AC435" s="239">
        <v>0</v>
      </c>
      <c r="AD435" s="243">
        <v>157817.85</v>
      </c>
      <c r="AE435" s="244">
        <v>1009</v>
      </c>
      <c r="AF435" s="240">
        <v>344.19</v>
      </c>
      <c r="AG435" s="242">
        <v>1</v>
      </c>
      <c r="AH435" s="243">
        <v>615223.92000000004</v>
      </c>
      <c r="AI435" s="244">
        <v>2649</v>
      </c>
      <c r="AJ435" s="243">
        <v>0</v>
      </c>
      <c r="AK435" s="244">
        <v>0</v>
      </c>
      <c r="AL435" s="243">
        <v>524949.09</v>
      </c>
      <c r="AM435" s="244">
        <v>1809</v>
      </c>
      <c r="AN435" s="245">
        <v>17965.189999999999</v>
      </c>
      <c r="AO435" s="244">
        <v>109</v>
      </c>
      <c r="AP435" s="246">
        <v>0</v>
      </c>
      <c r="AQ435" s="247">
        <v>0</v>
      </c>
      <c r="AR435" s="240">
        <v>11614.05</v>
      </c>
      <c r="AS435" s="241">
        <v>111</v>
      </c>
      <c r="AT435" s="238">
        <v>0</v>
      </c>
      <c r="AU435" s="239">
        <v>0</v>
      </c>
      <c r="AV435" t="s">
        <v>52</v>
      </c>
      <c r="AW435" s="270"/>
      <c r="AX435" s="270"/>
      <c r="AY435" s="270"/>
      <c r="AZ435" s="270"/>
      <c r="BA435" s="270"/>
      <c r="BB435" s="270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/>
      <c r="CH435"/>
      <c r="CI435"/>
      <c r="CJ435"/>
      <c r="CK435"/>
      <c r="CL435"/>
      <c r="CM435"/>
      <c r="CN435"/>
    </row>
    <row r="436" spans="1:92">
      <c r="A436" s="2" t="s">
        <v>1070</v>
      </c>
      <c r="B436" s="238">
        <v>28.035</v>
      </c>
      <c r="C436" s="239">
        <v>0</v>
      </c>
      <c r="D436" s="240">
        <v>14364.35</v>
      </c>
      <c r="E436" s="241">
        <v>50</v>
      </c>
      <c r="F436" s="240">
        <v>0</v>
      </c>
      <c r="G436" s="242">
        <v>0</v>
      </c>
      <c r="H436" s="243">
        <v>29719.919999999998</v>
      </c>
      <c r="I436" s="244">
        <v>259</v>
      </c>
      <c r="J436" s="243">
        <v>209181.04</v>
      </c>
      <c r="K436" s="244">
        <v>428</v>
      </c>
      <c r="L436" s="243">
        <v>25376.39</v>
      </c>
      <c r="M436" s="241">
        <v>178</v>
      </c>
      <c r="N436" s="240">
        <v>2408.6999999999998</v>
      </c>
      <c r="O436" s="242">
        <v>2</v>
      </c>
      <c r="P436" s="240">
        <v>7831.7</v>
      </c>
      <c r="Q436" s="241">
        <v>61</v>
      </c>
      <c r="R436" s="238">
        <v>0</v>
      </c>
      <c r="S436" s="239">
        <v>0</v>
      </c>
      <c r="T436" s="240">
        <v>3849.98</v>
      </c>
      <c r="U436" s="241">
        <v>24</v>
      </c>
      <c r="V436" s="240">
        <v>5216.84</v>
      </c>
      <c r="W436" s="242">
        <v>8</v>
      </c>
      <c r="X436" s="243">
        <v>62918.71</v>
      </c>
      <c r="Y436" s="241">
        <v>302</v>
      </c>
      <c r="Z436" s="238">
        <v>0</v>
      </c>
      <c r="AA436" s="239">
        <v>0</v>
      </c>
      <c r="AB436" s="238">
        <v>0</v>
      </c>
      <c r="AC436" s="239">
        <v>0</v>
      </c>
      <c r="AD436" s="243">
        <v>50393.24</v>
      </c>
      <c r="AE436" s="244">
        <v>320</v>
      </c>
      <c r="AF436" s="240">
        <v>2093.0100000000002</v>
      </c>
      <c r="AG436" s="242">
        <v>3</v>
      </c>
      <c r="AH436" s="243">
        <v>186608.58</v>
      </c>
      <c r="AI436" s="244">
        <v>1091</v>
      </c>
      <c r="AJ436" s="243">
        <v>0</v>
      </c>
      <c r="AK436" s="244">
        <v>0</v>
      </c>
      <c r="AL436" s="243">
        <v>120514.89</v>
      </c>
      <c r="AM436" s="244">
        <v>461</v>
      </c>
      <c r="AN436" s="245">
        <v>841.05</v>
      </c>
      <c r="AO436" s="244">
        <v>6</v>
      </c>
      <c r="AP436" s="246">
        <v>0</v>
      </c>
      <c r="AQ436" s="247">
        <v>0</v>
      </c>
      <c r="AR436" s="240">
        <v>3609.4</v>
      </c>
      <c r="AS436" s="241">
        <v>31</v>
      </c>
      <c r="AT436" s="238">
        <v>0</v>
      </c>
      <c r="AU436" s="239">
        <v>0</v>
      </c>
      <c r="AV436" t="s">
        <v>159</v>
      </c>
      <c r="AW436" s="270"/>
      <c r="AX436" s="270"/>
      <c r="AY436" s="270"/>
      <c r="AZ436" s="270"/>
      <c r="BA436" s="270"/>
      <c r="BB436" s="270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/>
      <c r="CH436"/>
      <c r="CI436"/>
      <c r="CJ436"/>
      <c r="CK436"/>
      <c r="CL436"/>
      <c r="CM436"/>
      <c r="CN436"/>
    </row>
    <row r="437" spans="1:92">
      <c r="A437" s="2" t="s">
        <v>1256</v>
      </c>
      <c r="B437" s="238">
        <v>938.55366666666669</v>
      </c>
      <c r="C437" s="239">
        <v>0</v>
      </c>
      <c r="D437" s="240">
        <v>24869.5</v>
      </c>
      <c r="E437" s="241">
        <v>100</v>
      </c>
      <c r="F437" s="240">
        <v>22813.02</v>
      </c>
      <c r="G437" s="242">
        <v>40</v>
      </c>
      <c r="H437" s="243">
        <v>49488.59</v>
      </c>
      <c r="I437" s="244">
        <v>518</v>
      </c>
      <c r="J437" s="243">
        <v>365162.13</v>
      </c>
      <c r="K437" s="244">
        <v>889</v>
      </c>
      <c r="L437" s="243">
        <v>52425.35</v>
      </c>
      <c r="M437" s="241">
        <v>329</v>
      </c>
      <c r="N437" s="240">
        <v>6339.12</v>
      </c>
      <c r="O437" s="242">
        <v>15</v>
      </c>
      <c r="P437" s="240">
        <v>7858.35</v>
      </c>
      <c r="Q437" s="241">
        <v>50</v>
      </c>
      <c r="R437" s="238">
        <v>0</v>
      </c>
      <c r="S437" s="239">
        <v>0</v>
      </c>
      <c r="T437" s="240">
        <v>3946.52</v>
      </c>
      <c r="U437" s="241">
        <v>24</v>
      </c>
      <c r="V437" s="240">
        <v>61347.9</v>
      </c>
      <c r="W437" s="242">
        <v>70</v>
      </c>
      <c r="X437" s="243">
        <v>131722.91</v>
      </c>
      <c r="Y437" s="241">
        <v>699</v>
      </c>
      <c r="Z437" s="238">
        <v>0</v>
      </c>
      <c r="AA437" s="239">
        <v>0</v>
      </c>
      <c r="AB437" s="238">
        <v>0</v>
      </c>
      <c r="AC437" s="239">
        <v>0</v>
      </c>
      <c r="AD437" s="243">
        <v>57100.26</v>
      </c>
      <c r="AE437" s="244">
        <v>500</v>
      </c>
      <c r="AF437" s="240">
        <v>1068.83</v>
      </c>
      <c r="AG437" s="242">
        <v>2</v>
      </c>
      <c r="AH437" s="243">
        <v>226189.65</v>
      </c>
      <c r="AI437" s="244">
        <v>1163</v>
      </c>
      <c r="AJ437" s="243">
        <v>0</v>
      </c>
      <c r="AK437" s="244">
        <v>0</v>
      </c>
      <c r="AL437" s="243">
        <v>248173.39</v>
      </c>
      <c r="AM437" s="244">
        <v>991</v>
      </c>
      <c r="AN437" s="245">
        <v>28156.61</v>
      </c>
      <c r="AO437" s="244">
        <v>114</v>
      </c>
      <c r="AP437" s="246">
        <v>0</v>
      </c>
      <c r="AQ437" s="247">
        <v>0</v>
      </c>
      <c r="AR437" s="240">
        <v>5974.83</v>
      </c>
      <c r="AS437" s="241">
        <v>57</v>
      </c>
      <c r="AT437" s="238">
        <v>0</v>
      </c>
      <c r="AU437" s="239">
        <v>0</v>
      </c>
      <c r="AV437" t="s">
        <v>52</v>
      </c>
      <c r="AW437" s="270"/>
      <c r="AX437" s="270"/>
      <c r="AY437" s="270"/>
      <c r="AZ437" s="270"/>
      <c r="BA437" s="270"/>
      <c r="BB437" s="270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/>
      <c r="CB437"/>
      <c r="CC437"/>
      <c r="CD437"/>
      <c r="CE437"/>
      <c r="CF437"/>
      <c r="CG437"/>
      <c r="CH437"/>
      <c r="CI437"/>
      <c r="CJ437"/>
      <c r="CK437"/>
      <c r="CL437"/>
      <c r="CM437"/>
      <c r="CN437"/>
    </row>
    <row r="438" spans="1:92">
      <c r="A438" s="2" t="s">
        <v>1259</v>
      </c>
      <c r="B438" s="238">
        <v>702.16833333333329</v>
      </c>
      <c r="C438" s="239">
        <v>0</v>
      </c>
      <c r="D438" s="240">
        <v>19549.52</v>
      </c>
      <c r="E438" s="241">
        <v>83</v>
      </c>
      <c r="F438" s="240">
        <v>16486.93</v>
      </c>
      <c r="G438" s="242">
        <v>27</v>
      </c>
      <c r="H438" s="243">
        <v>84469.05</v>
      </c>
      <c r="I438" s="244">
        <v>643</v>
      </c>
      <c r="J438" s="243">
        <v>452532.97</v>
      </c>
      <c r="K438" s="244">
        <v>951</v>
      </c>
      <c r="L438" s="243">
        <v>112939.93</v>
      </c>
      <c r="M438" s="241">
        <v>537</v>
      </c>
      <c r="N438" s="240">
        <v>28513.86</v>
      </c>
      <c r="O438" s="242">
        <v>47</v>
      </c>
      <c r="P438" s="240">
        <v>13426.34</v>
      </c>
      <c r="Q438" s="241">
        <v>78</v>
      </c>
      <c r="R438" s="238">
        <v>0</v>
      </c>
      <c r="S438" s="239">
        <v>0</v>
      </c>
      <c r="T438" s="240">
        <v>46648.160000000003</v>
      </c>
      <c r="U438" s="241">
        <v>194</v>
      </c>
      <c r="V438" s="240">
        <v>15914.66</v>
      </c>
      <c r="W438" s="242">
        <v>20</v>
      </c>
      <c r="X438" s="243">
        <v>115237.47</v>
      </c>
      <c r="Y438" s="241">
        <v>641</v>
      </c>
      <c r="Z438" s="238">
        <v>0</v>
      </c>
      <c r="AA438" s="239">
        <v>0</v>
      </c>
      <c r="AB438" s="238">
        <v>0</v>
      </c>
      <c r="AC438" s="239">
        <v>0</v>
      </c>
      <c r="AD438" s="243">
        <v>79643.98</v>
      </c>
      <c r="AE438" s="244">
        <v>590</v>
      </c>
      <c r="AF438" s="240">
        <v>1041.8599999999999</v>
      </c>
      <c r="AG438" s="242">
        <v>2</v>
      </c>
      <c r="AH438" s="243">
        <v>404441.73</v>
      </c>
      <c r="AI438" s="244">
        <v>1718</v>
      </c>
      <c r="AJ438" s="243">
        <v>1518.75</v>
      </c>
      <c r="AK438" s="244">
        <v>3</v>
      </c>
      <c r="AL438" s="243">
        <v>219403.16</v>
      </c>
      <c r="AM438" s="244">
        <v>883</v>
      </c>
      <c r="AN438" s="245">
        <v>19546.3</v>
      </c>
      <c r="AO438" s="244">
        <v>91</v>
      </c>
      <c r="AP438" s="246">
        <v>0</v>
      </c>
      <c r="AQ438" s="247">
        <v>0</v>
      </c>
      <c r="AR438" s="240">
        <v>3274.37</v>
      </c>
      <c r="AS438" s="241">
        <v>32</v>
      </c>
      <c r="AT438" s="238">
        <v>0</v>
      </c>
      <c r="AU438" s="239">
        <v>0</v>
      </c>
      <c r="AV438" t="s">
        <v>195</v>
      </c>
      <c r="AW438" s="270"/>
      <c r="AX438" s="270"/>
      <c r="AY438" s="270"/>
      <c r="AZ438" s="270"/>
      <c r="BA438" s="270"/>
      <c r="BB438" s="270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/>
      <c r="CN438"/>
    </row>
    <row r="439" spans="1:92">
      <c r="A439" s="2" t="s">
        <v>1281</v>
      </c>
      <c r="B439" s="238">
        <v>5553.1613333333335</v>
      </c>
      <c r="C439" s="239">
        <v>0</v>
      </c>
      <c r="D439" s="240">
        <v>31024.87</v>
      </c>
      <c r="E439" s="241">
        <v>115</v>
      </c>
      <c r="F439" s="240">
        <v>28767.82</v>
      </c>
      <c r="G439" s="242">
        <v>45</v>
      </c>
      <c r="H439" s="243">
        <v>100177.04</v>
      </c>
      <c r="I439" s="244">
        <v>1031</v>
      </c>
      <c r="J439" s="243">
        <v>544805.19999999995</v>
      </c>
      <c r="K439" s="244">
        <v>1014</v>
      </c>
      <c r="L439" s="243">
        <v>108925.96</v>
      </c>
      <c r="M439" s="241">
        <v>828</v>
      </c>
      <c r="N439" s="240">
        <v>20313.61</v>
      </c>
      <c r="O439" s="242">
        <v>46</v>
      </c>
      <c r="P439" s="240">
        <v>46403.39</v>
      </c>
      <c r="Q439" s="241">
        <v>206</v>
      </c>
      <c r="R439" s="238">
        <v>0</v>
      </c>
      <c r="S439" s="239">
        <v>0</v>
      </c>
      <c r="T439" s="240">
        <v>51249.11</v>
      </c>
      <c r="U439" s="241">
        <v>212</v>
      </c>
      <c r="V439" s="240">
        <v>28648.18</v>
      </c>
      <c r="W439" s="242">
        <v>50</v>
      </c>
      <c r="X439" s="243">
        <v>144831.4</v>
      </c>
      <c r="Y439" s="241">
        <v>694</v>
      </c>
      <c r="Z439" s="238">
        <v>0</v>
      </c>
      <c r="AA439" s="239">
        <v>0</v>
      </c>
      <c r="AB439" s="238">
        <v>0</v>
      </c>
      <c r="AC439" s="239">
        <v>0</v>
      </c>
      <c r="AD439" s="243">
        <v>87261.28</v>
      </c>
      <c r="AE439" s="244">
        <v>493</v>
      </c>
      <c r="AF439" s="240">
        <v>3859.53</v>
      </c>
      <c r="AG439" s="242">
        <v>10</v>
      </c>
      <c r="AH439" s="243">
        <v>426555.52</v>
      </c>
      <c r="AI439" s="244">
        <v>2256</v>
      </c>
      <c r="AJ439" s="243">
        <v>13407.91</v>
      </c>
      <c r="AK439" s="244">
        <v>83</v>
      </c>
      <c r="AL439" s="243">
        <v>215024.97</v>
      </c>
      <c r="AM439" s="244">
        <v>826</v>
      </c>
      <c r="AN439" s="245">
        <v>153186.93</v>
      </c>
      <c r="AO439" s="244">
        <v>238</v>
      </c>
      <c r="AP439" s="246">
        <v>0</v>
      </c>
      <c r="AQ439" s="247">
        <v>0</v>
      </c>
      <c r="AR439" s="240">
        <v>18421.57</v>
      </c>
      <c r="AS439" s="241">
        <v>184</v>
      </c>
      <c r="AT439" s="238">
        <v>0.02</v>
      </c>
      <c r="AU439" s="239">
        <v>2</v>
      </c>
      <c r="AV439" t="s">
        <v>389</v>
      </c>
      <c r="AW439" s="270"/>
      <c r="AX439" s="270"/>
      <c r="AY439" s="270"/>
      <c r="AZ439" s="270"/>
      <c r="BA439" s="270"/>
      <c r="BB439" s="270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</row>
    <row r="440" spans="1:92">
      <c r="A440" s="2" t="s">
        <v>1121</v>
      </c>
      <c r="B440" s="238">
        <v>82.520666666666656</v>
      </c>
      <c r="C440" s="239">
        <v>0</v>
      </c>
      <c r="D440" s="240">
        <v>19391.29</v>
      </c>
      <c r="E440" s="241">
        <v>75</v>
      </c>
      <c r="F440" s="240">
        <v>22847.81</v>
      </c>
      <c r="G440" s="242">
        <v>33</v>
      </c>
      <c r="H440" s="243">
        <v>64931.6</v>
      </c>
      <c r="I440" s="244">
        <v>407</v>
      </c>
      <c r="J440" s="243">
        <v>477837.8</v>
      </c>
      <c r="K440" s="244">
        <v>917</v>
      </c>
      <c r="L440" s="243">
        <v>69081.11</v>
      </c>
      <c r="M440" s="241">
        <v>367</v>
      </c>
      <c r="N440" s="240">
        <v>8666.9500000000007</v>
      </c>
      <c r="O440" s="242">
        <v>9</v>
      </c>
      <c r="P440" s="240">
        <v>1829.57</v>
      </c>
      <c r="Q440" s="241">
        <v>9</v>
      </c>
      <c r="R440" s="238">
        <v>0</v>
      </c>
      <c r="S440" s="239">
        <v>0</v>
      </c>
      <c r="T440" s="240">
        <v>5812.71</v>
      </c>
      <c r="U440" s="241">
        <v>31</v>
      </c>
      <c r="V440" s="240">
        <v>1906.98</v>
      </c>
      <c r="W440" s="242">
        <v>1</v>
      </c>
      <c r="X440" s="243">
        <v>129549.6</v>
      </c>
      <c r="Y440" s="241">
        <v>626</v>
      </c>
      <c r="Z440" s="238">
        <v>0</v>
      </c>
      <c r="AA440" s="239">
        <v>0</v>
      </c>
      <c r="AB440" s="238">
        <v>0</v>
      </c>
      <c r="AC440" s="239">
        <v>0</v>
      </c>
      <c r="AD440" s="243">
        <v>63480.94</v>
      </c>
      <c r="AE440" s="244">
        <v>495</v>
      </c>
      <c r="AF440" s="240">
        <v>1460.46</v>
      </c>
      <c r="AG440" s="242">
        <v>2</v>
      </c>
      <c r="AH440" s="243">
        <v>303853.67</v>
      </c>
      <c r="AI440" s="244">
        <v>1372</v>
      </c>
      <c r="AJ440" s="243">
        <v>0</v>
      </c>
      <c r="AK440" s="244">
        <v>0</v>
      </c>
      <c r="AL440" s="243">
        <v>210881.73</v>
      </c>
      <c r="AM440" s="244">
        <v>817</v>
      </c>
      <c r="AN440" s="245">
        <v>2475.62</v>
      </c>
      <c r="AO440" s="244">
        <v>20</v>
      </c>
      <c r="AP440" s="246">
        <v>0</v>
      </c>
      <c r="AQ440" s="247">
        <v>0</v>
      </c>
      <c r="AR440" s="240">
        <v>395.66</v>
      </c>
      <c r="AS440" s="241">
        <v>4</v>
      </c>
      <c r="AT440" s="238">
        <v>0</v>
      </c>
      <c r="AU440" s="239">
        <v>0</v>
      </c>
      <c r="AV440" t="s">
        <v>52</v>
      </c>
      <c r="AW440" s="270"/>
      <c r="AX440" s="270"/>
      <c r="AY440" s="270"/>
      <c r="AZ440" s="270"/>
      <c r="BA440" s="270"/>
      <c r="BB440" s="27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  <c r="CA440"/>
      <c r="CB440"/>
      <c r="CC440"/>
      <c r="CD440"/>
      <c r="CE440"/>
      <c r="CF440"/>
      <c r="CG440"/>
      <c r="CH440"/>
      <c r="CI440"/>
      <c r="CJ440"/>
      <c r="CK440"/>
      <c r="CL440"/>
      <c r="CM440"/>
      <c r="CN440"/>
    </row>
    <row r="441" spans="1:92">
      <c r="A441" s="2" t="s">
        <v>1135</v>
      </c>
      <c r="B441" s="238">
        <v>645.0626666666667</v>
      </c>
      <c r="C441" s="239">
        <v>0</v>
      </c>
      <c r="D441" s="240">
        <v>25048</v>
      </c>
      <c r="E441" s="241">
        <v>123</v>
      </c>
      <c r="F441" s="240">
        <v>25077.599999999999</v>
      </c>
      <c r="G441" s="242">
        <v>42</v>
      </c>
      <c r="H441" s="243">
        <v>109227.83</v>
      </c>
      <c r="I441" s="244">
        <v>950</v>
      </c>
      <c r="J441" s="243">
        <v>526821.56999999995</v>
      </c>
      <c r="K441" s="244">
        <v>1258</v>
      </c>
      <c r="L441" s="243">
        <v>155318.97</v>
      </c>
      <c r="M441" s="241">
        <v>1074</v>
      </c>
      <c r="N441" s="240">
        <v>23114.75</v>
      </c>
      <c r="O441" s="242">
        <v>29</v>
      </c>
      <c r="P441" s="240">
        <v>10027.799999999999</v>
      </c>
      <c r="Q441" s="241">
        <v>97</v>
      </c>
      <c r="R441" s="238">
        <v>0</v>
      </c>
      <c r="S441" s="239">
        <v>0</v>
      </c>
      <c r="T441" s="240">
        <v>45163.14</v>
      </c>
      <c r="U441" s="241">
        <v>134</v>
      </c>
      <c r="V441" s="240">
        <v>23062.53</v>
      </c>
      <c r="W441" s="242">
        <v>34</v>
      </c>
      <c r="X441" s="243">
        <v>220269.18</v>
      </c>
      <c r="Y441" s="241">
        <v>1030</v>
      </c>
      <c r="Z441" s="238">
        <v>0</v>
      </c>
      <c r="AA441" s="239">
        <v>0</v>
      </c>
      <c r="AB441" s="238">
        <v>0</v>
      </c>
      <c r="AC441" s="239">
        <v>0</v>
      </c>
      <c r="AD441" s="243">
        <v>115447.75</v>
      </c>
      <c r="AE441" s="244">
        <v>665</v>
      </c>
      <c r="AF441" s="240">
        <v>395.35</v>
      </c>
      <c r="AG441" s="242">
        <v>1</v>
      </c>
      <c r="AH441" s="243">
        <v>491678.44</v>
      </c>
      <c r="AI441" s="244">
        <v>2218</v>
      </c>
      <c r="AJ441" s="243">
        <v>0</v>
      </c>
      <c r="AK441" s="244">
        <v>0</v>
      </c>
      <c r="AL441" s="243">
        <v>365728.33</v>
      </c>
      <c r="AM441" s="244">
        <v>1292</v>
      </c>
      <c r="AN441" s="245">
        <v>19351.88</v>
      </c>
      <c r="AO441" s="244">
        <v>44</v>
      </c>
      <c r="AP441" s="246">
        <v>0</v>
      </c>
      <c r="AQ441" s="247">
        <v>0</v>
      </c>
      <c r="AR441" s="240">
        <v>5533.29</v>
      </c>
      <c r="AS441" s="241">
        <v>62</v>
      </c>
      <c r="AT441" s="238">
        <v>0</v>
      </c>
      <c r="AU441" s="239">
        <v>0</v>
      </c>
      <c r="AV441" t="s">
        <v>52</v>
      </c>
      <c r="AW441" s="270"/>
      <c r="AX441" s="270"/>
      <c r="AY441" s="270"/>
      <c r="AZ441" s="270"/>
      <c r="BA441" s="270"/>
      <c r="BB441" s="270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  <c r="CA441"/>
      <c r="CB441"/>
      <c r="CC441"/>
      <c r="CD441"/>
      <c r="CE441"/>
      <c r="CF441"/>
      <c r="CG441"/>
      <c r="CH441"/>
      <c r="CI441"/>
      <c r="CJ441"/>
      <c r="CK441"/>
      <c r="CL441"/>
      <c r="CM441"/>
      <c r="CN441"/>
    </row>
    <row r="442" spans="1:92">
      <c r="A442" s="2" t="s">
        <v>1210</v>
      </c>
      <c r="B442" s="238">
        <v>598.45966666666675</v>
      </c>
      <c r="C442" s="239">
        <v>0</v>
      </c>
      <c r="D442" s="240">
        <v>13485.69</v>
      </c>
      <c r="E442" s="241">
        <v>60</v>
      </c>
      <c r="F442" s="240">
        <v>7391.3</v>
      </c>
      <c r="G442" s="242">
        <v>13</v>
      </c>
      <c r="H442" s="243">
        <v>110800.65</v>
      </c>
      <c r="I442" s="244">
        <v>1023</v>
      </c>
      <c r="J442" s="243">
        <v>364470.17</v>
      </c>
      <c r="K442" s="244">
        <v>864</v>
      </c>
      <c r="L442" s="243">
        <v>97959.49</v>
      </c>
      <c r="M442" s="241">
        <v>697</v>
      </c>
      <c r="N442" s="240">
        <v>10773.88</v>
      </c>
      <c r="O442" s="242">
        <v>13</v>
      </c>
      <c r="P442" s="240">
        <v>16512.939999999999</v>
      </c>
      <c r="Q442" s="241">
        <v>118</v>
      </c>
      <c r="R442" s="238">
        <v>0</v>
      </c>
      <c r="S442" s="239">
        <v>0</v>
      </c>
      <c r="T442" s="240">
        <v>27127.51</v>
      </c>
      <c r="U442" s="241">
        <v>135</v>
      </c>
      <c r="V442" s="240">
        <v>9275.06</v>
      </c>
      <c r="W442" s="242">
        <v>16</v>
      </c>
      <c r="X442" s="243">
        <v>134193.19</v>
      </c>
      <c r="Y442" s="241">
        <v>669</v>
      </c>
      <c r="Z442" s="238">
        <v>0</v>
      </c>
      <c r="AA442" s="239">
        <v>0</v>
      </c>
      <c r="AB442" s="238">
        <v>0</v>
      </c>
      <c r="AC442" s="239">
        <v>0</v>
      </c>
      <c r="AD442" s="243">
        <v>94588.03</v>
      </c>
      <c r="AE442" s="244">
        <v>685</v>
      </c>
      <c r="AF442" s="240">
        <v>3158.13</v>
      </c>
      <c r="AG442" s="242">
        <v>5</v>
      </c>
      <c r="AH442" s="243">
        <v>431832.06</v>
      </c>
      <c r="AI442" s="244">
        <v>2032</v>
      </c>
      <c r="AJ442" s="243">
        <v>540</v>
      </c>
      <c r="AK442" s="244">
        <v>3</v>
      </c>
      <c r="AL442" s="243">
        <v>272292.76</v>
      </c>
      <c r="AM442" s="244">
        <v>1060</v>
      </c>
      <c r="AN442" s="245">
        <v>17413.79</v>
      </c>
      <c r="AO442" s="244">
        <v>110</v>
      </c>
      <c r="AP442" s="246">
        <v>0</v>
      </c>
      <c r="AQ442" s="247">
        <v>0</v>
      </c>
      <c r="AR442" s="240">
        <v>11188.85</v>
      </c>
      <c r="AS442" s="241">
        <v>113</v>
      </c>
      <c r="AT442" s="238">
        <v>0</v>
      </c>
      <c r="AU442" s="239">
        <v>0</v>
      </c>
      <c r="AV442" t="s">
        <v>159</v>
      </c>
      <c r="AW442" s="270"/>
      <c r="AX442" s="270"/>
      <c r="AY442" s="270"/>
      <c r="AZ442" s="270"/>
      <c r="BA442" s="270"/>
      <c r="BB442" s="270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  <c r="CA442"/>
      <c r="CB442"/>
      <c r="CC442"/>
      <c r="CD442"/>
      <c r="CE442"/>
      <c r="CF442"/>
      <c r="CG442"/>
      <c r="CH442"/>
      <c r="CI442"/>
      <c r="CJ442"/>
      <c r="CK442"/>
      <c r="CL442"/>
      <c r="CM442"/>
      <c r="CN442"/>
    </row>
    <row r="443" spans="1:92">
      <c r="A443" s="2" t="s">
        <v>1167</v>
      </c>
      <c r="B443" s="238">
        <v>455.303</v>
      </c>
      <c r="C443" s="239">
        <v>0</v>
      </c>
      <c r="D443" s="240">
        <v>12454.95</v>
      </c>
      <c r="E443" s="241">
        <v>65</v>
      </c>
      <c r="F443" s="240">
        <v>12916.19</v>
      </c>
      <c r="G443" s="242">
        <v>15</v>
      </c>
      <c r="H443" s="243">
        <v>61098.79</v>
      </c>
      <c r="I443" s="244">
        <v>517</v>
      </c>
      <c r="J443" s="243">
        <v>311708.12</v>
      </c>
      <c r="K443" s="244">
        <v>614</v>
      </c>
      <c r="L443" s="243">
        <v>53208.35</v>
      </c>
      <c r="M443" s="241">
        <v>326</v>
      </c>
      <c r="N443" s="240">
        <v>14887.95</v>
      </c>
      <c r="O443" s="242">
        <v>34</v>
      </c>
      <c r="P443" s="240">
        <v>13167.3</v>
      </c>
      <c r="Q443" s="241">
        <v>92</v>
      </c>
      <c r="R443" s="238">
        <v>0</v>
      </c>
      <c r="S443" s="239">
        <v>0</v>
      </c>
      <c r="T443" s="240">
        <v>38470.35</v>
      </c>
      <c r="U443" s="241">
        <v>180</v>
      </c>
      <c r="V443" s="240">
        <v>16170.57</v>
      </c>
      <c r="W443" s="242">
        <v>21</v>
      </c>
      <c r="X443" s="243">
        <v>99599.01</v>
      </c>
      <c r="Y443" s="241">
        <v>477</v>
      </c>
      <c r="Z443" s="238">
        <v>0</v>
      </c>
      <c r="AA443" s="239">
        <v>0</v>
      </c>
      <c r="AB443" s="238">
        <v>0</v>
      </c>
      <c r="AC443" s="239">
        <v>0</v>
      </c>
      <c r="AD443" s="243">
        <v>48394.2</v>
      </c>
      <c r="AE443" s="244">
        <v>287</v>
      </c>
      <c r="AF443" s="240">
        <v>1902.32</v>
      </c>
      <c r="AG443" s="242">
        <v>4</v>
      </c>
      <c r="AH443" s="243">
        <v>274866.95</v>
      </c>
      <c r="AI443" s="244">
        <v>1421</v>
      </c>
      <c r="AJ443" s="243">
        <v>1543.8</v>
      </c>
      <c r="AK443" s="244">
        <v>3</v>
      </c>
      <c r="AL443" s="243">
        <v>154337.28</v>
      </c>
      <c r="AM443" s="244">
        <v>649</v>
      </c>
      <c r="AN443" s="245">
        <v>12115.29</v>
      </c>
      <c r="AO443" s="244">
        <v>91</v>
      </c>
      <c r="AP443" s="246">
        <v>0</v>
      </c>
      <c r="AQ443" s="247">
        <v>0</v>
      </c>
      <c r="AR443" s="240">
        <v>7877.47</v>
      </c>
      <c r="AS443" s="241">
        <v>84</v>
      </c>
      <c r="AT443" s="238">
        <v>0</v>
      </c>
      <c r="AU443" s="239">
        <v>0</v>
      </c>
      <c r="AV443" t="s">
        <v>107</v>
      </c>
      <c r="AW443" s="270"/>
      <c r="AX443" s="270"/>
      <c r="AY443" s="270"/>
      <c r="AZ443" s="270"/>
      <c r="BA443" s="270"/>
      <c r="BB443" s="270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  <c r="CA443"/>
      <c r="CB443"/>
      <c r="CC443"/>
      <c r="CD443"/>
      <c r="CE443"/>
      <c r="CF443"/>
      <c r="CG443"/>
      <c r="CH443"/>
      <c r="CI443"/>
      <c r="CJ443"/>
      <c r="CK443"/>
      <c r="CL443"/>
      <c r="CM443"/>
      <c r="CN443"/>
    </row>
    <row r="444" spans="1:92">
      <c r="A444" s="2" t="s">
        <v>1082</v>
      </c>
      <c r="B444" s="238">
        <v>2611.349666666667</v>
      </c>
      <c r="C444" s="239">
        <v>0</v>
      </c>
      <c r="D444" s="240">
        <v>19152.97</v>
      </c>
      <c r="E444" s="241">
        <v>76</v>
      </c>
      <c r="F444" s="240">
        <v>11177.89</v>
      </c>
      <c r="G444" s="242">
        <v>20</v>
      </c>
      <c r="H444" s="243">
        <v>56531.31</v>
      </c>
      <c r="I444" s="244">
        <v>718</v>
      </c>
      <c r="J444" s="243">
        <v>279379.73</v>
      </c>
      <c r="K444" s="244">
        <v>512</v>
      </c>
      <c r="L444" s="243">
        <v>33058.589999999997</v>
      </c>
      <c r="M444" s="241">
        <v>340</v>
      </c>
      <c r="N444" s="240">
        <v>2456.5100000000002</v>
      </c>
      <c r="O444" s="242">
        <v>4</v>
      </c>
      <c r="P444" s="240">
        <v>7550.81</v>
      </c>
      <c r="Q444" s="241">
        <v>50</v>
      </c>
      <c r="R444" s="238">
        <v>0</v>
      </c>
      <c r="S444" s="239">
        <v>0</v>
      </c>
      <c r="T444" s="240">
        <v>2276.4499999999998</v>
      </c>
      <c r="U444" s="241">
        <v>18</v>
      </c>
      <c r="V444" s="240">
        <v>2080.44</v>
      </c>
      <c r="W444" s="242">
        <v>3</v>
      </c>
      <c r="X444" s="243">
        <v>81886.33</v>
      </c>
      <c r="Y444" s="241">
        <v>448</v>
      </c>
      <c r="Z444" s="238">
        <v>0</v>
      </c>
      <c r="AA444" s="239">
        <v>0</v>
      </c>
      <c r="AB444" s="238">
        <v>0</v>
      </c>
      <c r="AC444" s="239">
        <v>0</v>
      </c>
      <c r="AD444" s="243">
        <v>53896.09</v>
      </c>
      <c r="AE444" s="244">
        <v>350</v>
      </c>
      <c r="AF444" s="240">
        <v>557.21</v>
      </c>
      <c r="AG444" s="242">
        <v>2</v>
      </c>
      <c r="AH444" s="243">
        <v>241177.52</v>
      </c>
      <c r="AI444" s="244">
        <v>1532</v>
      </c>
      <c r="AJ444" s="243">
        <v>0</v>
      </c>
      <c r="AK444" s="244">
        <v>0</v>
      </c>
      <c r="AL444" s="243">
        <v>163197.74</v>
      </c>
      <c r="AM444" s="244">
        <v>698</v>
      </c>
      <c r="AN444" s="245">
        <v>78340.490000000005</v>
      </c>
      <c r="AO444" s="244">
        <v>39</v>
      </c>
      <c r="AP444" s="246">
        <v>0</v>
      </c>
      <c r="AQ444" s="247">
        <v>0</v>
      </c>
      <c r="AR444" s="240">
        <v>2953.15</v>
      </c>
      <c r="AS444" s="241">
        <v>35</v>
      </c>
      <c r="AT444" s="238">
        <v>0</v>
      </c>
      <c r="AU444" s="239">
        <v>0</v>
      </c>
      <c r="AV444" t="s">
        <v>107</v>
      </c>
      <c r="AW444" s="270"/>
      <c r="AX444" s="270"/>
      <c r="AY444" s="270"/>
      <c r="AZ444" s="270"/>
      <c r="BA444" s="270"/>
      <c r="BB444" s="270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  <c r="CA444"/>
      <c r="CB444"/>
      <c r="CC444"/>
      <c r="CD444"/>
      <c r="CE444"/>
      <c r="CF444"/>
      <c r="CG444"/>
      <c r="CH444"/>
      <c r="CI444"/>
      <c r="CJ444"/>
      <c r="CK444"/>
      <c r="CL444"/>
      <c r="CM444"/>
      <c r="CN444"/>
    </row>
    <row r="445" spans="1:92">
      <c r="A445" s="2" t="s">
        <v>1203</v>
      </c>
      <c r="B445" s="238">
        <v>99.166666666666671</v>
      </c>
      <c r="C445" s="239">
        <v>0</v>
      </c>
      <c r="D445" s="240">
        <v>50137.95</v>
      </c>
      <c r="E445" s="241">
        <v>175</v>
      </c>
      <c r="F445" s="240">
        <v>35876.720000000001</v>
      </c>
      <c r="G445" s="242">
        <v>49</v>
      </c>
      <c r="H445" s="243">
        <v>114362.49</v>
      </c>
      <c r="I445" s="244">
        <v>951</v>
      </c>
      <c r="J445" s="243">
        <v>543813.06999999995</v>
      </c>
      <c r="K445" s="244">
        <v>1340</v>
      </c>
      <c r="L445" s="243">
        <v>126553.99</v>
      </c>
      <c r="M445" s="241">
        <v>665</v>
      </c>
      <c r="N445" s="240">
        <v>7130.42</v>
      </c>
      <c r="O445" s="242">
        <v>10</v>
      </c>
      <c r="P445" s="240">
        <v>7364.26</v>
      </c>
      <c r="Q445" s="241">
        <v>40</v>
      </c>
      <c r="R445" s="238">
        <v>0</v>
      </c>
      <c r="S445" s="239">
        <v>0</v>
      </c>
      <c r="T445" s="240">
        <v>10189.52</v>
      </c>
      <c r="U445" s="241">
        <v>53</v>
      </c>
      <c r="V445" s="240">
        <v>7468.91</v>
      </c>
      <c r="W445" s="242">
        <v>10</v>
      </c>
      <c r="X445" s="243">
        <v>171343.84</v>
      </c>
      <c r="Y445" s="241">
        <v>915</v>
      </c>
      <c r="Z445" s="238">
        <v>0</v>
      </c>
      <c r="AA445" s="239">
        <v>0</v>
      </c>
      <c r="AB445" s="238">
        <v>0</v>
      </c>
      <c r="AC445" s="239">
        <v>0</v>
      </c>
      <c r="AD445" s="243">
        <v>118314.89</v>
      </c>
      <c r="AE445" s="244">
        <v>1045</v>
      </c>
      <c r="AF445" s="240">
        <v>330.42</v>
      </c>
      <c r="AG445" s="242">
        <v>1</v>
      </c>
      <c r="AH445" s="243">
        <v>506161.85</v>
      </c>
      <c r="AI445" s="244">
        <v>2202</v>
      </c>
      <c r="AJ445" s="243">
        <v>0</v>
      </c>
      <c r="AK445" s="244">
        <v>0</v>
      </c>
      <c r="AL445" s="243">
        <v>359915.85</v>
      </c>
      <c r="AM445" s="244">
        <v>1259</v>
      </c>
      <c r="AN445" s="245">
        <v>2975</v>
      </c>
      <c r="AO445" s="244">
        <v>15</v>
      </c>
      <c r="AP445" s="246">
        <v>0</v>
      </c>
      <c r="AQ445" s="247">
        <v>0</v>
      </c>
      <c r="AR445" s="240">
        <v>806.95</v>
      </c>
      <c r="AS445" s="241">
        <v>13</v>
      </c>
      <c r="AT445" s="238">
        <v>0</v>
      </c>
      <c r="AU445" s="239">
        <v>0</v>
      </c>
      <c r="AV445" t="s">
        <v>52</v>
      </c>
      <c r="AW445" s="270"/>
      <c r="AX445" s="270"/>
      <c r="AY445" s="270"/>
      <c r="AZ445" s="270"/>
      <c r="BA445" s="270"/>
      <c r="BB445" s="270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  <c r="CA445"/>
      <c r="CB445"/>
      <c r="CC445"/>
      <c r="CD445"/>
      <c r="CE445"/>
      <c r="CF445"/>
      <c r="CG445"/>
      <c r="CH445"/>
      <c r="CI445"/>
      <c r="CJ445"/>
      <c r="CK445"/>
      <c r="CL445"/>
      <c r="CM445"/>
      <c r="CN445"/>
    </row>
    <row r="446" spans="1:92">
      <c r="A446" s="2" t="s">
        <v>1244</v>
      </c>
      <c r="B446" s="238">
        <v>1009.4123333333333</v>
      </c>
      <c r="C446" s="239">
        <v>0</v>
      </c>
      <c r="D446" s="240">
        <v>13426.08</v>
      </c>
      <c r="E446" s="241">
        <v>64</v>
      </c>
      <c r="F446" s="240">
        <v>7004.34</v>
      </c>
      <c r="G446" s="242">
        <v>7</v>
      </c>
      <c r="H446" s="243">
        <v>69313.03</v>
      </c>
      <c r="I446" s="244">
        <v>902</v>
      </c>
      <c r="J446" s="243">
        <v>317200.76</v>
      </c>
      <c r="K446" s="244">
        <v>700</v>
      </c>
      <c r="L446" s="243">
        <v>104124.28</v>
      </c>
      <c r="M446" s="241">
        <v>969</v>
      </c>
      <c r="N446" s="240">
        <v>3562.59</v>
      </c>
      <c r="O446" s="242">
        <v>6</v>
      </c>
      <c r="P446" s="240">
        <v>13619.48</v>
      </c>
      <c r="Q446" s="241">
        <v>127</v>
      </c>
      <c r="R446" s="238">
        <v>0</v>
      </c>
      <c r="S446" s="239">
        <v>0</v>
      </c>
      <c r="T446" s="240">
        <v>25805.67</v>
      </c>
      <c r="U446" s="241">
        <v>135</v>
      </c>
      <c r="V446" s="240">
        <v>4767.45</v>
      </c>
      <c r="W446" s="242">
        <v>9</v>
      </c>
      <c r="X446" s="243">
        <v>83638.47</v>
      </c>
      <c r="Y446" s="241">
        <v>489</v>
      </c>
      <c r="Z446" s="238">
        <v>0</v>
      </c>
      <c r="AA446" s="239">
        <v>0</v>
      </c>
      <c r="AB446" s="238">
        <v>0</v>
      </c>
      <c r="AC446" s="239">
        <v>0</v>
      </c>
      <c r="AD446" s="243">
        <v>82237.440000000002</v>
      </c>
      <c r="AE446" s="244">
        <v>482</v>
      </c>
      <c r="AF446" s="240">
        <v>1158.1400000000001</v>
      </c>
      <c r="AG446" s="242">
        <v>2</v>
      </c>
      <c r="AH446" s="243">
        <v>336702.99</v>
      </c>
      <c r="AI446" s="244">
        <v>1963</v>
      </c>
      <c r="AJ446" s="243">
        <v>1275</v>
      </c>
      <c r="AK446" s="244">
        <v>1</v>
      </c>
      <c r="AL446" s="243">
        <v>180263.95</v>
      </c>
      <c r="AM446" s="244">
        <v>715</v>
      </c>
      <c r="AN446" s="245">
        <v>29007.37</v>
      </c>
      <c r="AO446" s="244">
        <v>186</v>
      </c>
      <c r="AP446" s="246">
        <v>0</v>
      </c>
      <c r="AQ446" s="247">
        <v>0</v>
      </c>
      <c r="AR446" s="240">
        <v>8395.08</v>
      </c>
      <c r="AS446" s="241">
        <v>103</v>
      </c>
      <c r="AT446" s="238">
        <v>0</v>
      </c>
      <c r="AU446" s="239">
        <v>0</v>
      </c>
      <c r="AV446" t="s">
        <v>159</v>
      </c>
      <c r="AW446" s="270"/>
      <c r="AX446" s="270"/>
      <c r="AY446" s="270"/>
      <c r="AZ446" s="270"/>
      <c r="BA446" s="270"/>
      <c r="BB446" s="270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  <c r="CA446"/>
      <c r="CB446"/>
      <c r="CC446"/>
      <c r="CD446"/>
      <c r="CE446"/>
      <c r="CF446"/>
      <c r="CG446"/>
      <c r="CH446"/>
      <c r="CI446"/>
      <c r="CJ446"/>
      <c r="CK446"/>
      <c r="CL446"/>
      <c r="CM446"/>
      <c r="CN446"/>
    </row>
    <row r="447" spans="1:92">
      <c r="A447" s="2" t="s">
        <v>1173</v>
      </c>
      <c r="B447" s="238">
        <v>3249.038333333333</v>
      </c>
      <c r="C447" s="239">
        <v>0</v>
      </c>
      <c r="D447" s="240">
        <v>10254.89</v>
      </c>
      <c r="E447" s="241">
        <v>54</v>
      </c>
      <c r="F447" s="240">
        <v>17173.72</v>
      </c>
      <c r="G447" s="242">
        <v>24</v>
      </c>
      <c r="H447" s="243">
        <v>75958.91</v>
      </c>
      <c r="I447" s="244">
        <v>842</v>
      </c>
      <c r="J447" s="243">
        <v>673761.55</v>
      </c>
      <c r="K447" s="244">
        <v>1609</v>
      </c>
      <c r="L447" s="243">
        <v>123557.03</v>
      </c>
      <c r="M447" s="241">
        <v>588</v>
      </c>
      <c r="N447" s="240">
        <v>30024.29</v>
      </c>
      <c r="O447" s="242">
        <v>38</v>
      </c>
      <c r="P447" s="240">
        <v>4018.22</v>
      </c>
      <c r="Q447" s="241">
        <v>32</v>
      </c>
      <c r="R447" s="238">
        <v>0</v>
      </c>
      <c r="S447" s="239">
        <v>0</v>
      </c>
      <c r="T447" s="240">
        <v>5754.57</v>
      </c>
      <c r="U447" s="241">
        <v>41</v>
      </c>
      <c r="V447" s="240">
        <v>0</v>
      </c>
      <c r="W447" s="242">
        <v>0</v>
      </c>
      <c r="X447" s="243">
        <v>118816.61</v>
      </c>
      <c r="Y447" s="241">
        <v>710</v>
      </c>
      <c r="Z447" s="238">
        <v>0</v>
      </c>
      <c r="AA447" s="239">
        <v>0</v>
      </c>
      <c r="AB447" s="238">
        <v>0</v>
      </c>
      <c r="AC447" s="239">
        <v>0</v>
      </c>
      <c r="AD447" s="243">
        <v>72448.740000000005</v>
      </c>
      <c r="AE447" s="244">
        <v>534</v>
      </c>
      <c r="AF447" s="240">
        <v>2358.14</v>
      </c>
      <c r="AG447" s="242">
        <v>6</v>
      </c>
      <c r="AH447" s="243">
        <v>343113.34</v>
      </c>
      <c r="AI447" s="244">
        <v>1994</v>
      </c>
      <c r="AJ447" s="243">
        <v>490</v>
      </c>
      <c r="AK447" s="244">
        <v>2</v>
      </c>
      <c r="AL447" s="243">
        <v>199792.34</v>
      </c>
      <c r="AM447" s="244">
        <v>864</v>
      </c>
      <c r="AN447" s="245">
        <v>96981.15</v>
      </c>
      <c r="AO447" s="244">
        <v>614</v>
      </c>
      <c r="AP447" s="246">
        <v>0</v>
      </c>
      <c r="AQ447" s="247">
        <v>0</v>
      </c>
      <c r="AR447" s="240">
        <v>548.82000000000005</v>
      </c>
      <c r="AS447" s="241">
        <v>10</v>
      </c>
      <c r="AT447" s="238">
        <v>0</v>
      </c>
      <c r="AU447" s="239">
        <v>0</v>
      </c>
      <c r="AV447" t="s">
        <v>52</v>
      </c>
      <c r="AW447" s="270"/>
      <c r="AX447" s="270"/>
      <c r="AY447" s="270"/>
      <c r="AZ447" s="270"/>
      <c r="BA447" s="270"/>
      <c r="BB447" s="270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  <c r="CA447"/>
      <c r="CB447"/>
      <c r="CC447"/>
      <c r="CD447"/>
      <c r="CE447"/>
      <c r="CF447"/>
      <c r="CG447"/>
      <c r="CH447"/>
      <c r="CI447"/>
      <c r="CJ447"/>
      <c r="CK447"/>
      <c r="CL447"/>
      <c r="CM447"/>
      <c r="CN447"/>
    </row>
    <row r="448" spans="1:92">
      <c r="A448" s="2" t="s">
        <v>1204</v>
      </c>
      <c r="B448" s="238">
        <v>311.83333333333331</v>
      </c>
      <c r="C448" s="239">
        <v>0</v>
      </c>
      <c r="D448" s="240">
        <v>23640.16</v>
      </c>
      <c r="E448" s="241">
        <v>93</v>
      </c>
      <c r="F448" s="240">
        <v>13150.34</v>
      </c>
      <c r="G448" s="242">
        <v>19</v>
      </c>
      <c r="H448" s="243">
        <v>51113.17</v>
      </c>
      <c r="I448" s="244">
        <v>469</v>
      </c>
      <c r="J448" s="243">
        <v>311195.58</v>
      </c>
      <c r="K448" s="244">
        <v>593</v>
      </c>
      <c r="L448" s="243">
        <v>42918.6</v>
      </c>
      <c r="M448" s="241">
        <v>313</v>
      </c>
      <c r="N448" s="240">
        <v>8062.59</v>
      </c>
      <c r="O448" s="242">
        <v>15</v>
      </c>
      <c r="P448" s="240">
        <v>12097.45</v>
      </c>
      <c r="Q448" s="241">
        <v>78</v>
      </c>
      <c r="R448" s="238">
        <v>0</v>
      </c>
      <c r="S448" s="239">
        <v>0</v>
      </c>
      <c r="T448" s="240">
        <v>32320.69</v>
      </c>
      <c r="U448" s="241">
        <v>133</v>
      </c>
      <c r="V448" s="240">
        <v>15177.63</v>
      </c>
      <c r="W448" s="242">
        <v>22</v>
      </c>
      <c r="X448" s="243">
        <v>104408.53</v>
      </c>
      <c r="Y448" s="241">
        <v>537</v>
      </c>
      <c r="Z448" s="238">
        <v>0</v>
      </c>
      <c r="AA448" s="239">
        <v>0</v>
      </c>
      <c r="AB448" s="238">
        <v>0</v>
      </c>
      <c r="AC448" s="239">
        <v>0</v>
      </c>
      <c r="AD448" s="243">
        <v>51397.29</v>
      </c>
      <c r="AE448" s="244">
        <v>398</v>
      </c>
      <c r="AF448" s="240">
        <v>1715.36</v>
      </c>
      <c r="AG448" s="242">
        <v>5</v>
      </c>
      <c r="AH448" s="243">
        <v>263183.62</v>
      </c>
      <c r="AI448" s="244">
        <v>1377</v>
      </c>
      <c r="AJ448" s="243">
        <v>0</v>
      </c>
      <c r="AK448" s="244">
        <v>0</v>
      </c>
      <c r="AL448" s="243">
        <v>242796.9</v>
      </c>
      <c r="AM448" s="244">
        <v>853</v>
      </c>
      <c r="AN448" s="245">
        <v>9355</v>
      </c>
      <c r="AO448" s="244">
        <v>40</v>
      </c>
      <c r="AP448" s="246">
        <v>0</v>
      </c>
      <c r="AQ448" s="247">
        <v>0</v>
      </c>
      <c r="AR448" s="240">
        <v>6268.37</v>
      </c>
      <c r="AS448" s="241">
        <v>76</v>
      </c>
      <c r="AT448" s="238">
        <v>0</v>
      </c>
      <c r="AU448" s="239">
        <v>0</v>
      </c>
      <c r="AV448" t="s">
        <v>52</v>
      </c>
      <c r="AW448" s="270"/>
      <c r="AX448" s="270"/>
      <c r="AY448" s="270"/>
      <c r="AZ448" s="270"/>
      <c r="BA448" s="270"/>
      <c r="BB448" s="270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  <c r="CA448"/>
      <c r="CB448"/>
      <c r="CC448"/>
      <c r="CD448"/>
      <c r="CE448"/>
      <c r="CF448"/>
      <c r="CG448"/>
      <c r="CH448"/>
      <c r="CI448"/>
      <c r="CJ448"/>
      <c r="CK448"/>
      <c r="CL448"/>
      <c r="CM448"/>
      <c r="CN448"/>
    </row>
    <row r="449" spans="1:92">
      <c r="A449" s="2" t="s">
        <v>1054</v>
      </c>
      <c r="B449" s="238">
        <v>975.37800000000004</v>
      </c>
      <c r="C449" s="239">
        <v>0</v>
      </c>
      <c r="D449" s="240">
        <v>13343.92</v>
      </c>
      <c r="E449" s="241">
        <v>39</v>
      </c>
      <c r="F449" s="240">
        <v>10006.42</v>
      </c>
      <c r="G449" s="242">
        <v>15</v>
      </c>
      <c r="H449" s="243">
        <v>67514.850000000006</v>
      </c>
      <c r="I449" s="244">
        <v>575</v>
      </c>
      <c r="J449" s="243">
        <v>245338.64</v>
      </c>
      <c r="K449" s="244">
        <v>540</v>
      </c>
      <c r="L449" s="243">
        <v>57887.98</v>
      </c>
      <c r="M449" s="241">
        <v>392</v>
      </c>
      <c r="N449" s="240">
        <v>5985.19</v>
      </c>
      <c r="O449" s="242">
        <v>13</v>
      </c>
      <c r="P449" s="240">
        <v>10990.51</v>
      </c>
      <c r="Q449" s="241">
        <v>79</v>
      </c>
      <c r="R449" s="238">
        <v>0</v>
      </c>
      <c r="S449" s="239">
        <v>0</v>
      </c>
      <c r="T449" s="240">
        <v>11933.82</v>
      </c>
      <c r="U449" s="241">
        <v>68</v>
      </c>
      <c r="V449" s="240">
        <v>9002.26</v>
      </c>
      <c r="W449" s="242">
        <v>16</v>
      </c>
      <c r="X449" s="243">
        <v>112015.94</v>
      </c>
      <c r="Y449" s="241">
        <v>541</v>
      </c>
      <c r="Z449" s="238">
        <v>0</v>
      </c>
      <c r="AA449" s="239">
        <v>0</v>
      </c>
      <c r="AB449" s="238">
        <v>0</v>
      </c>
      <c r="AC449" s="239">
        <v>0</v>
      </c>
      <c r="AD449" s="243">
        <v>65022.97</v>
      </c>
      <c r="AE449" s="244">
        <v>415</v>
      </c>
      <c r="AF449" s="240">
        <v>0</v>
      </c>
      <c r="AG449" s="242">
        <v>0</v>
      </c>
      <c r="AH449" s="243">
        <v>252836.08</v>
      </c>
      <c r="AI449" s="244">
        <v>1326</v>
      </c>
      <c r="AJ449" s="243">
        <v>0</v>
      </c>
      <c r="AK449" s="244">
        <v>0</v>
      </c>
      <c r="AL449" s="243">
        <v>167870.35</v>
      </c>
      <c r="AM449" s="244">
        <v>607</v>
      </c>
      <c r="AN449" s="245">
        <v>29261.34</v>
      </c>
      <c r="AO449" s="244">
        <v>66</v>
      </c>
      <c r="AP449" s="246">
        <v>0</v>
      </c>
      <c r="AQ449" s="247">
        <v>0</v>
      </c>
      <c r="AR449" s="240">
        <v>3237.25</v>
      </c>
      <c r="AS449" s="241">
        <v>23</v>
      </c>
      <c r="AT449" s="238">
        <v>0</v>
      </c>
      <c r="AU449" s="239">
        <v>0</v>
      </c>
      <c r="AV449" t="s">
        <v>52</v>
      </c>
      <c r="AW449" s="270"/>
      <c r="AX449" s="270"/>
      <c r="AY449" s="270"/>
      <c r="AZ449" s="270"/>
      <c r="BA449" s="270"/>
      <c r="BB449" s="270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  <c r="CA449"/>
      <c r="CB449"/>
      <c r="CC449"/>
      <c r="CD449"/>
      <c r="CE449"/>
      <c r="CF449"/>
      <c r="CG449"/>
      <c r="CH449"/>
      <c r="CI449"/>
      <c r="CJ449"/>
      <c r="CK449"/>
      <c r="CL449"/>
      <c r="CM449"/>
      <c r="CN449"/>
    </row>
    <row r="450" spans="1:92">
      <c r="A450" s="2" t="s">
        <v>1175</v>
      </c>
      <c r="B450" s="238">
        <v>2191.8316666666665</v>
      </c>
      <c r="C450" s="239">
        <v>0</v>
      </c>
      <c r="D450" s="240">
        <v>17290.68</v>
      </c>
      <c r="E450" s="241">
        <v>80</v>
      </c>
      <c r="F450" s="240">
        <v>33024.67</v>
      </c>
      <c r="G450" s="242">
        <v>48</v>
      </c>
      <c r="H450" s="243">
        <v>91828.42</v>
      </c>
      <c r="I450" s="244">
        <v>934</v>
      </c>
      <c r="J450" s="243">
        <v>689254.36</v>
      </c>
      <c r="K450" s="244">
        <v>1586</v>
      </c>
      <c r="L450" s="243">
        <v>133079.01999999999</v>
      </c>
      <c r="M450" s="241">
        <v>687</v>
      </c>
      <c r="N450" s="240">
        <v>35405.129999999997</v>
      </c>
      <c r="O450" s="242">
        <v>44</v>
      </c>
      <c r="P450" s="240">
        <v>4652.07</v>
      </c>
      <c r="Q450" s="241">
        <v>66</v>
      </c>
      <c r="R450" s="238">
        <v>0</v>
      </c>
      <c r="S450" s="239">
        <v>0</v>
      </c>
      <c r="T450" s="240">
        <v>6563.18</v>
      </c>
      <c r="U450" s="241">
        <v>35</v>
      </c>
      <c r="V450" s="240">
        <v>5704.48</v>
      </c>
      <c r="W450" s="242">
        <v>11</v>
      </c>
      <c r="X450" s="243">
        <v>133415.88</v>
      </c>
      <c r="Y450" s="241">
        <v>783</v>
      </c>
      <c r="Z450" s="238">
        <v>0</v>
      </c>
      <c r="AA450" s="239">
        <v>0</v>
      </c>
      <c r="AB450" s="238">
        <v>0</v>
      </c>
      <c r="AC450" s="239">
        <v>0</v>
      </c>
      <c r="AD450" s="243">
        <v>90672.11</v>
      </c>
      <c r="AE450" s="244">
        <v>582</v>
      </c>
      <c r="AF450" s="240">
        <v>0</v>
      </c>
      <c r="AG450" s="242">
        <v>0</v>
      </c>
      <c r="AH450" s="243">
        <v>472513.76</v>
      </c>
      <c r="AI450" s="244">
        <v>2433</v>
      </c>
      <c r="AJ450" s="243">
        <v>490</v>
      </c>
      <c r="AK450" s="244">
        <v>2</v>
      </c>
      <c r="AL450" s="243">
        <v>244072.14</v>
      </c>
      <c r="AM450" s="244">
        <v>981</v>
      </c>
      <c r="AN450" s="245">
        <v>65264.95</v>
      </c>
      <c r="AO450" s="244">
        <v>378</v>
      </c>
      <c r="AP450" s="246">
        <v>10.43</v>
      </c>
      <c r="AQ450" s="247">
        <v>1</v>
      </c>
      <c r="AR450" s="240">
        <v>0</v>
      </c>
      <c r="AS450" s="241">
        <v>0</v>
      </c>
      <c r="AT450" s="238">
        <v>0</v>
      </c>
      <c r="AU450" s="239">
        <v>0</v>
      </c>
      <c r="AV450" t="s">
        <v>52</v>
      </c>
      <c r="AW450" s="270"/>
      <c r="AX450" s="270"/>
      <c r="AY450" s="270"/>
      <c r="AZ450" s="270"/>
      <c r="BA450" s="270"/>
      <c r="BB450" s="27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  <c r="CA450"/>
      <c r="CB450"/>
      <c r="CC450"/>
      <c r="CD450"/>
      <c r="CE450"/>
      <c r="CF450"/>
      <c r="CG450"/>
      <c r="CH450"/>
      <c r="CI450"/>
      <c r="CJ450"/>
      <c r="CK450"/>
      <c r="CL450"/>
      <c r="CM450"/>
      <c r="CN450"/>
    </row>
    <row r="451" spans="1:92">
      <c r="A451" s="2" t="s">
        <v>1223</v>
      </c>
      <c r="B451" s="238">
        <v>1263.7236666666665</v>
      </c>
      <c r="C451" s="239">
        <v>0</v>
      </c>
      <c r="D451" s="240">
        <v>21778.19</v>
      </c>
      <c r="E451" s="241">
        <v>94</v>
      </c>
      <c r="F451" s="240">
        <v>27000.02</v>
      </c>
      <c r="G451" s="242">
        <v>39</v>
      </c>
      <c r="H451" s="243">
        <v>107545</v>
      </c>
      <c r="I451" s="244">
        <v>1084</v>
      </c>
      <c r="J451" s="243">
        <v>530353.22</v>
      </c>
      <c r="K451" s="244">
        <v>1304</v>
      </c>
      <c r="L451" s="243">
        <v>135013.62</v>
      </c>
      <c r="M451" s="241">
        <v>691</v>
      </c>
      <c r="N451" s="240">
        <v>30291.21</v>
      </c>
      <c r="O451" s="242">
        <v>44</v>
      </c>
      <c r="P451" s="240">
        <v>3459.18</v>
      </c>
      <c r="Q451" s="241">
        <v>37</v>
      </c>
      <c r="R451" s="238">
        <v>0</v>
      </c>
      <c r="S451" s="239">
        <v>0</v>
      </c>
      <c r="T451" s="240">
        <v>19191.11</v>
      </c>
      <c r="U451" s="241">
        <v>110</v>
      </c>
      <c r="V451" s="240">
        <v>8594.5</v>
      </c>
      <c r="W451" s="242">
        <v>11</v>
      </c>
      <c r="X451" s="243">
        <v>148972.26</v>
      </c>
      <c r="Y451" s="241">
        <v>771</v>
      </c>
      <c r="Z451" s="238">
        <v>0</v>
      </c>
      <c r="AA451" s="239">
        <v>0</v>
      </c>
      <c r="AB451" s="238">
        <v>0</v>
      </c>
      <c r="AC451" s="239">
        <v>0</v>
      </c>
      <c r="AD451" s="243">
        <v>94414.51</v>
      </c>
      <c r="AE451" s="244">
        <v>670</v>
      </c>
      <c r="AF451" s="240">
        <v>302.33</v>
      </c>
      <c r="AG451" s="242">
        <v>1</v>
      </c>
      <c r="AH451" s="243">
        <v>512371.5</v>
      </c>
      <c r="AI451" s="244">
        <v>2370</v>
      </c>
      <c r="AJ451" s="243">
        <v>387</v>
      </c>
      <c r="AK451" s="244">
        <v>3</v>
      </c>
      <c r="AL451" s="243">
        <v>284847.2</v>
      </c>
      <c r="AM451" s="244">
        <v>1128</v>
      </c>
      <c r="AN451" s="245">
        <v>37524.71</v>
      </c>
      <c r="AO451" s="244">
        <v>248</v>
      </c>
      <c r="AP451" s="246">
        <v>0</v>
      </c>
      <c r="AQ451" s="247">
        <v>0</v>
      </c>
      <c r="AR451" s="240">
        <v>3519.17</v>
      </c>
      <c r="AS451" s="241">
        <v>50</v>
      </c>
      <c r="AT451" s="238">
        <v>0</v>
      </c>
      <c r="AU451" s="239">
        <v>0</v>
      </c>
      <c r="AV451" t="s">
        <v>52</v>
      </c>
      <c r="AW451" s="270"/>
      <c r="AX451" s="270"/>
      <c r="AY451" s="270"/>
      <c r="AZ451" s="270"/>
      <c r="BA451" s="270"/>
      <c r="BB451" s="270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  <c r="BR451"/>
      <c r="BS451"/>
      <c r="BT451"/>
      <c r="BU451"/>
      <c r="BV451"/>
      <c r="BW451"/>
      <c r="BX451"/>
      <c r="BY451"/>
      <c r="BZ451"/>
      <c r="CA451"/>
      <c r="CB451"/>
      <c r="CC451"/>
      <c r="CD451"/>
      <c r="CE451"/>
      <c r="CF451"/>
      <c r="CG451"/>
      <c r="CH451"/>
      <c r="CI451"/>
      <c r="CJ451"/>
      <c r="CK451"/>
      <c r="CL451"/>
      <c r="CM451"/>
      <c r="CN451"/>
    </row>
    <row r="452" spans="1:92">
      <c r="A452" s="2" t="s">
        <v>1234</v>
      </c>
      <c r="B452" s="238">
        <v>1925.5363333333332</v>
      </c>
      <c r="C452" s="239">
        <v>0</v>
      </c>
      <c r="D452" s="240">
        <v>17647.78</v>
      </c>
      <c r="E452" s="241">
        <v>69</v>
      </c>
      <c r="F452" s="240">
        <v>31349.77</v>
      </c>
      <c r="G452" s="242">
        <v>49</v>
      </c>
      <c r="H452" s="243">
        <v>103471.23</v>
      </c>
      <c r="I452" s="244">
        <v>713</v>
      </c>
      <c r="J452" s="243">
        <v>448647.43</v>
      </c>
      <c r="K452" s="244">
        <v>825</v>
      </c>
      <c r="L452" s="243">
        <v>121114.91</v>
      </c>
      <c r="M452" s="241">
        <v>511</v>
      </c>
      <c r="N452" s="240">
        <v>11854.8</v>
      </c>
      <c r="O452" s="242">
        <v>19</v>
      </c>
      <c r="P452" s="240">
        <v>11992.96</v>
      </c>
      <c r="Q452" s="241">
        <v>84</v>
      </c>
      <c r="R452" s="238">
        <v>0</v>
      </c>
      <c r="S452" s="239">
        <v>0</v>
      </c>
      <c r="T452" s="240">
        <v>29719.34</v>
      </c>
      <c r="U452" s="241">
        <v>122</v>
      </c>
      <c r="V452" s="240">
        <v>23182.37</v>
      </c>
      <c r="W452" s="242">
        <v>28</v>
      </c>
      <c r="X452" s="243">
        <v>114199.52</v>
      </c>
      <c r="Y452" s="241">
        <v>480</v>
      </c>
      <c r="Z452" s="238">
        <v>0</v>
      </c>
      <c r="AA452" s="239">
        <v>0</v>
      </c>
      <c r="AB452" s="238">
        <v>0</v>
      </c>
      <c r="AC452" s="239">
        <v>0</v>
      </c>
      <c r="AD452" s="243">
        <v>131483.1</v>
      </c>
      <c r="AE452" s="244">
        <v>588</v>
      </c>
      <c r="AF452" s="240">
        <v>673.49</v>
      </c>
      <c r="AG452" s="242">
        <v>2</v>
      </c>
      <c r="AH452" s="243">
        <v>457490.73</v>
      </c>
      <c r="AI452" s="244">
        <v>1603</v>
      </c>
      <c r="AJ452" s="243">
        <v>23238.55</v>
      </c>
      <c r="AK452" s="244">
        <v>57</v>
      </c>
      <c r="AL452" s="243">
        <v>173954.01</v>
      </c>
      <c r="AM452" s="244">
        <v>608</v>
      </c>
      <c r="AN452" s="245">
        <v>34527.54</v>
      </c>
      <c r="AO452" s="244">
        <v>215</v>
      </c>
      <c r="AP452" s="246">
        <v>0</v>
      </c>
      <c r="AQ452" s="247">
        <v>0</v>
      </c>
      <c r="AR452" s="240">
        <v>4327.82</v>
      </c>
      <c r="AS452" s="241">
        <v>49</v>
      </c>
      <c r="AT452" s="238">
        <v>0</v>
      </c>
      <c r="AU452" s="239">
        <v>0</v>
      </c>
      <c r="AV452" t="s">
        <v>131</v>
      </c>
      <c r="AW452" s="270"/>
      <c r="AX452" s="270"/>
      <c r="AY452" s="270"/>
      <c r="AZ452" s="270"/>
      <c r="BA452" s="270"/>
      <c r="BB452" s="270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</row>
    <row r="453" spans="1:92">
      <c r="A453" s="2" t="s">
        <v>1066</v>
      </c>
      <c r="B453" s="238">
        <v>408.142</v>
      </c>
      <c r="C453" s="239">
        <v>0</v>
      </c>
      <c r="D453" s="240">
        <v>8307.7800000000007</v>
      </c>
      <c r="E453" s="241">
        <v>45</v>
      </c>
      <c r="F453" s="240">
        <v>6595.65</v>
      </c>
      <c r="G453" s="242">
        <v>10</v>
      </c>
      <c r="H453" s="243">
        <v>49534.66</v>
      </c>
      <c r="I453" s="244">
        <v>639</v>
      </c>
      <c r="J453" s="243">
        <v>230996.49</v>
      </c>
      <c r="K453" s="244">
        <v>534</v>
      </c>
      <c r="L453" s="243">
        <v>40477.360000000001</v>
      </c>
      <c r="M453" s="241">
        <v>216</v>
      </c>
      <c r="N453" s="240">
        <v>86.09</v>
      </c>
      <c r="O453" s="242">
        <v>1</v>
      </c>
      <c r="P453" s="240">
        <v>2042.61</v>
      </c>
      <c r="Q453" s="241">
        <v>4</v>
      </c>
      <c r="R453" s="238">
        <v>0</v>
      </c>
      <c r="S453" s="239">
        <v>0</v>
      </c>
      <c r="T453" s="240">
        <v>8103.59</v>
      </c>
      <c r="U453" s="241">
        <v>17</v>
      </c>
      <c r="V453" s="240">
        <v>4119.2700000000004</v>
      </c>
      <c r="W453" s="242">
        <v>6</v>
      </c>
      <c r="X453" s="243">
        <v>68886.09</v>
      </c>
      <c r="Y453" s="241">
        <v>371</v>
      </c>
      <c r="Z453" s="238">
        <v>0</v>
      </c>
      <c r="AA453" s="239">
        <v>0</v>
      </c>
      <c r="AB453" s="238">
        <v>0</v>
      </c>
      <c r="AC453" s="239">
        <v>0</v>
      </c>
      <c r="AD453" s="243">
        <v>34232.410000000003</v>
      </c>
      <c r="AE453" s="244">
        <v>207</v>
      </c>
      <c r="AF453" s="240">
        <v>139.53</v>
      </c>
      <c r="AG453" s="242">
        <v>1</v>
      </c>
      <c r="AH453" s="243">
        <v>212834.17</v>
      </c>
      <c r="AI453" s="244">
        <v>1217</v>
      </c>
      <c r="AJ453" s="243">
        <v>0</v>
      </c>
      <c r="AK453" s="244">
        <v>0</v>
      </c>
      <c r="AL453" s="243">
        <v>114031.35</v>
      </c>
      <c r="AM453" s="244">
        <v>484</v>
      </c>
      <c r="AN453" s="245">
        <v>12244.26</v>
      </c>
      <c r="AO453" s="244">
        <v>96</v>
      </c>
      <c r="AP453" s="246">
        <v>0</v>
      </c>
      <c r="AQ453" s="247">
        <v>0</v>
      </c>
      <c r="AR453" s="240">
        <v>2371.31</v>
      </c>
      <c r="AS453" s="241">
        <v>14</v>
      </c>
      <c r="AT453" s="238">
        <v>0</v>
      </c>
      <c r="AU453" s="239">
        <v>0</v>
      </c>
      <c r="AV453" t="s">
        <v>18</v>
      </c>
      <c r="AW453" s="270"/>
      <c r="AX453" s="270"/>
      <c r="AY453" s="270"/>
      <c r="AZ453" s="270"/>
      <c r="BA453" s="270"/>
      <c r="BB453" s="270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  <c r="CA453"/>
      <c r="CB453"/>
      <c r="CC453"/>
      <c r="CD453"/>
      <c r="CE453"/>
      <c r="CF453"/>
      <c r="CG453"/>
      <c r="CH453"/>
      <c r="CI453"/>
      <c r="CJ453"/>
      <c r="CK453"/>
      <c r="CL453"/>
      <c r="CM453"/>
      <c r="CN453"/>
    </row>
    <row r="454" spans="1:92">
      <c r="A454" s="2" t="s">
        <v>1075</v>
      </c>
      <c r="B454" s="238">
        <v>586.89799999999991</v>
      </c>
      <c r="C454" s="239">
        <v>0</v>
      </c>
      <c r="D454" s="240">
        <v>14306.21</v>
      </c>
      <c r="E454" s="241">
        <v>44</v>
      </c>
      <c r="F454" s="240">
        <v>13952.15</v>
      </c>
      <c r="G454" s="242">
        <v>24</v>
      </c>
      <c r="H454" s="243">
        <v>53409.45</v>
      </c>
      <c r="I454" s="244">
        <v>398</v>
      </c>
      <c r="J454" s="243">
        <v>307035.96000000002</v>
      </c>
      <c r="K454" s="244">
        <v>558</v>
      </c>
      <c r="L454" s="243">
        <v>73689.77</v>
      </c>
      <c r="M454" s="241">
        <v>346</v>
      </c>
      <c r="N454" s="240">
        <v>10946.95</v>
      </c>
      <c r="O454" s="242">
        <v>13</v>
      </c>
      <c r="P454" s="240">
        <v>307.85000000000002</v>
      </c>
      <c r="Q454" s="241">
        <v>4</v>
      </c>
      <c r="R454" s="238">
        <v>0</v>
      </c>
      <c r="S454" s="239">
        <v>0</v>
      </c>
      <c r="T454" s="240">
        <v>2925.39</v>
      </c>
      <c r="U454" s="241">
        <v>9</v>
      </c>
      <c r="V454" s="240">
        <v>3666.79</v>
      </c>
      <c r="W454" s="242">
        <v>6</v>
      </c>
      <c r="X454" s="243">
        <v>84487.39</v>
      </c>
      <c r="Y454" s="241">
        <v>338</v>
      </c>
      <c r="Z454" s="238">
        <v>0</v>
      </c>
      <c r="AA454" s="239">
        <v>0</v>
      </c>
      <c r="AB454" s="238">
        <v>0</v>
      </c>
      <c r="AC454" s="239">
        <v>0</v>
      </c>
      <c r="AD454" s="243">
        <v>58052.2</v>
      </c>
      <c r="AE454" s="244">
        <v>290</v>
      </c>
      <c r="AF454" s="240">
        <v>697.67</v>
      </c>
      <c r="AG454" s="242">
        <v>1</v>
      </c>
      <c r="AH454" s="243">
        <v>273145.14</v>
      </c>
      <c r="AI454" s="244">
        <v>1036</v>
      </c>
      <c r="AJ454" s="243">
        <v>320</v>
      </c>
      <c r="AK454" s="244">
        <v>1</v>
      </c>
      <c r="AL454" s="243">
        <v>142837.93</v>
      </c>
      <c r="AM454" s="244">
        <v>458</v>
      </c>
      <c r="AN454" s="245">
        <v>17286.939999999999</v>
      </c>
      <c r="AO454" s="244">
        <v>131</v>
      </c>
      <c r="AP454" s="246">
        <v>0</v>
      </c>
      <c r="AQ454" s="247">
        <v>0</v>
      </c>
      <c r="AR454" s="240">
        <v>0</v>
      </c>
      <c r="AS454" s="241">
        <v>0</v>
      </c>
      <c r="AT454" s="238">
        <v>0</v>
      </c>
      <c r="AU454" s="239">
        <v>0</v>
      </c>
      <c r="AV454" t="s">
        <v>52</v>
      </c>
      <c r="AW454" s="270"/>
      <c r="AX454" s="270"/>
      <c r="AY454" s="270"/>
      <c r="AZ454" s="270"/>
      <c r="BA454" s="270"/>
      <c r="BB454" s="270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  <c r="CA454"/>
      <c r="CB454"/>
      <c r="CC454"/>
      <c r="CD454"/>
      <c r="CE454"/>
      <c r="CF454"/>
      <c r="CG454"/>
      <c r="CH454"/>
      <c r="CI454"/>
      <c r="CJ454"/>
      <c r="CK454"/>
      <c r="CL454"/>
      <c r="CM454"/>
      <c r="CN454"/>
    </row>
    <row r="455" spans="1:92">
      <c r="A455" s="2" t="s">
        <v>1085</v>
      </c>
      <c r="B455" s="238">
        <v>2282.2809999999999</v>
      </c>
      <c r="C455" s="239">
        <v>0</v>
      </c>
      <c r="D455" s="240">
        <v>16588.64</v>
      </c>
      <c r="E455" s="241">
        <v>60</v>
      </c>
      <c r="F455" s="240">
        <v>23812.19</v>
      </c>
      <c r="G455" s="242">
        <v>41</v>
      </c>
      <c r="H455" s="243">
        <v>64213.55</v>
      </c>
      <c r="I455" s="244">
        <v>615</v>
      </c>
      <c r="J455" s="243">
        <v>560449.84</v>
      </c>
      <c r="K455" s="244">
        <v>1087</v>
      </c>
      <c r="L455" s="243">
        <v>99150.23</v>
      </c>
      <c r="M455" s="241">
        <v>417</v>
      </c>
      <c r="N455" s="240">
        <v>27727</v>
      </c>
      <c r="O455" s="242">
        <v>24</v>
      </c>
      <c r="P455" s="240">
        <v>10161.780000000001</v>
      </c>
      <c r="Q455" s="241">
        <v>50</v>
      </c>
      <c r="R455" s="238">
        <v>0</v>
      </c>
      <c r="S455" s="239">
        <v>0</v>
      </c>
      <c r="T455" s="240">
        <v>13256.7</v>
      </c>
      <c r="U455" s="241">
        <v>48</v>
      </c>
      <c r="V455" s="240">
        <v>13897.43</v>
      </c>
      <c r="W455" s="242">
        <v>17</v>
      </c>
      <c r="X455" s="243">
        <v>81345.070000000007</v>
      </c>
      <c r="Y455" s="241">
        <v>413</v>
      </c>
      <c r="Z455" s="238">
        <v>0</v>
      </c>
      <c r="AA455" s="239">
        <v>0</v>
      </c>
      <c r="AB455" s="238">
        <v>0</v>
      </c>
      <c r="AC455" s="239">
        <v>0</v>
      </c>
      <c r="AD455" s="243">
        <v>75136.600000000006</v>
      </c>
      <c r="AE455" s="244">
        <v>426</v>
      </c>
      <c r="AF455" s="240">
        <v>2265.12</v>
      </c>
      <c r="AG455" s="242">
        <v>4</v>
      </c>
      <c r="AH455" s="243">
        <v>271095.82</v>
      </c>
      <c r="AI455" s="244">
        <v>1238</v>
      </c>
      <c r="AJ455" s="243">
        <v>0</v>
      </c>
      <c r="AK455" s="244">
        <v>0</v>
      </c>
      <c r="AL455" s="243">
        <v>131612.54999999999</v>
      </c>
      <c r="AM455" s="244">
        <v>485</v>
      </c>
      <c r="AN455" s="245">
        <v>68468.429999999993</v>
      </c>
      <c r="AO455" s="244">
        <v>492</v>
      </c>
      <c r="AP455" s="246">
        <v>0</v>
      </c>
      <c r="AQ455" s="247">
        <v>0</v>
      </c>
      <c r="AR455" s="240">
        <v>3462.69</v>
      </c>
      <c r="AS455" s="241">
        <v>29</v>
      </c>
      <c r="AT455" s="238">
        <v>0</v>
      </c>
      <c r="AU455" s="239">
        <v>0</v>
      </c>
      <c r="AV455" t="s">
        <v>131</v>
      </c>
      <c r="AW455" s="270"/>
      <c r="AX455" s="270"/>
      <c r="AY455" s="270"/>
      <c r="AZ455" s="270"/>
      <c r="BA455" s="270"/>
      <c r="BB455" s="270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  <c r="BR455"/>
      <c r="BS455"/>
      <c r="BT455"/>
      <c r="BU455"/>
      <c r="BV455"/>
      <c r="BW455"/>
      <c r="BX455"/>
      <c r="BY455"/>
      <c r="BZ455"/>
      <c r="CA455"/>
      <c r="CB455"/>
      <c r="CC455"/>
      <c r="CD455"/>
      <c r="CE455"/>
      <c r="CF455"/>
      <c r="CG455"/>
      <c r="CH455"/>
      <c r="CI455"/>
      <c r="CJ455"/>
      <c r="CK455"/>
      <c r="CL455"/>
      <c r="CM455"/>
      <c r="CN455"/>
    </row>
    <row r="456" spans="1:92">
      <c r="A456" s="2" t="s">
        <v>1076</v>
      </c>
      <c r="B456" s="238">
        <v>2998.0166666666669</v>
      </c>
      <c r="C456" s="239">
        <v>0</v>
      </c>
      <c r="D456" s="240">
        <v>12501.84</v>
      </c>
      <c r="E456" s="241">
        <v>56</v>
      </c>
      <c r="F456" s="240">
        <v>25017.38</v>
      </c>
      <c r="G456" s="242">
        <v>34</v>
      </c>
      <c r="H456" s="243">
        <v>98365.119999999995</v>
      </c>
      <c r="I456" s="244">
        <v>871</v>
      </c>
      <c r="J456" s="243">
        <v>783450.78</v>
      </c>
      <c r="K456" s="244">
        <v>1887</v>
      </c>
      <c r="L456" s="243">
        <v>198487.06</v>
      </c>
      <c r="M456" s="241">
        <v>895</v>
      </c>
      <c r="N456" s="240">
        <v>32703.38</v>
      </c>
      <c r="O456" s="242">
        <v>62</v>
      </c>
      <c r="P456" s="240">
        <v>6162.56</v>
      </c>
      <c r="Q456" s="241">
        <v>51</v>
      </c>
      <c r="R456" s="238">
        <v>0</v>
      </c>
      <c r="S456" s="239">
        <v>0</v>
      </c>
      <c r="T456" s="240">
        <v>21736.720000000001</v>
      </c>
      <c r="U456" s="241">
        <v>85</v>
      </c>
      <c r="V456" s="240">
        <v>641.86</v>
      </c>
      <c r="W456" s="242">
        <v>1</v>
      </c>
      <c r="X456" s="243">
        <v>174762.6</v>
      </c>
      <c r="Y456" s="241">
        <v>905</v>
      </c>
      <c r="Z456" s="238">
        <v>0</v>
      </c>
      <c r="AA456" s="239">
        <v>0</v>
      </c>
      <c r="AB456" s="238">
        <v>0</v>
      </c>
      <c r="AC456" s="239">
        <v>0</v>
      </c>
      <c r="AD456" s="243">
        <v>97089.95</v>
      </c>
      <c r="AE456" s="244">
        <v>619</v>
      </c>
      <c r="AF456" s="240">
        <v>0</v>
      </c>
      <c r="AG456" s="242">
        <v>0</v>
      </c>
      <c r="AH456" s="243">
        <v>454341.6</v>
      </c>
      <c r="AI456" s="244">
        <v>2214</v>
      </c>
      <c r="AJ456" s="243">
        <v>6595.3</v>
      </c>
      <c r="AK456" s="244">
        <v>20</v>
      </c>
      <c r="AL456" s="243">
        <v>283939.59999999998</v>
      </c>
      <c r="AM456" s="244">
        <v>1249</v>
      </c>
      <c r="AN456" s="245">
        <v>83345.2</v>
      </c>
      <c r="AO456" s="244">
        <v>422</v>
      </c>
      <c r="AP456" s="246">
        <v>0</v>
      </c>
      <c r="AQ456" s="247">
        <v>0</v>
      </c>
      <c r="AR456" s="240">
        <v>516.54</v>
      </c>
      <c r="AS456" s="241">
        <v>6</v>
      </c>
      <c r="AT456" s="238">
        <v>0</v>
      </c>
      <c r="AU456" s="239">
        <v>0</v>
      </c>
      <c r="AV456" t="s">
        <v>52</v>
      </c>
      <c r="AW456" s="270"/>
      <c r="AX456" s="270"/>
      <c r="AY456" s="270"/>
      <c r="AZ456" s="270"/>
      <c r="BA456" s="270"/>
      <c r="BB456" s="270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  <c r="BR456"/>
      <c r="BS456"/>
      <c r="BT456"/>
      <c r="BU456"/>
      <c r="BV456"/>
      <c r="BW456"/>
      <c r="BX456"/>
      <c r="BY456"/>
      <c r="BZ456"/>
      <c r="CA456"/>
      <c r="CB456"/>
      <c r="CC456"/>
      <c r="CD456"/>
      <c r="CE456"/>
      <c r="CF456"/>
      <c r="CG456"/>
      <c r="CH456"/>
      <c r="CI456"/>
      <c r="CJ456"/>
      <c r="CK456"/>
      <c r="CL456"/>
      <c r="CM456"/>
      <c r="CN456"/>
    </row>
    <row r="457" spans="1:92">
      <c r="A457" s="2" t="s">
        <v>1253</v>
      </c>
      <c r="B457" s="238">
        <v>5053.6883333333335</v>
      </c>
      <c r="C457" s="239">
        <v>0</v>
      </c>
      <c r="D457" s="240">
        <v>16705.66</v>
      </c>
      <c r="E457" s="241">
        <v>60</v>
      </c>
      <c r="F457" s="240">
        <v>19599.11</v>
      </c>
      <c r="G457" s="242">
        <v>29</v>
      </c>
      <c r="H457" s="243">
        <v>158865.78</v>
      </c>
      <c r="I457" s="244">
        <v>1427</v>
      </c>
      <c r="J457" s="243">
        <v>490858.93</v>
      </c>
      <c r="K457" s="244">
        <v>1255</v>
      </c>
      <c r="L457" s="243">
        <v>219292.05</v>
      </c>
      <c r="M457" s="241">
        <v>1089</v>
      </c>
      <c r="N457" s="240">
        <v>30487.759999999998</v>
      </c>
      <c r="O457" s="242">
        <v>66</v>
      </c>
      <c r="P457" s="240">
        <v>7376.54</v>
      </c>
      <c r="Q457" s="241">
        <v>50</v>
      </c>
      <c r="R457" s="238">
        <v>0</v>
      </c>
      <c r="S457" s="239">
        <v>0</v>
      </c>
      <c r="T457" s="240">
        <v>57954.11</v>
      </c>
      <c r="U457" s="241">
        <v>257</v>
      </c>
      <c r="V457" s="240">
        <v>12385.58</v>
      </c>
      <c r="W457" s="242">
        <v>12</v>
      </c>
      <c r="X457" s="243">
        <v>171147.46</v>
      </c>
      <c r="Y457" s="241">
        <v>867</v>
      </c>
      <c r="Z457" s="238">
        <v>10.43</v>
      </c>
      <c r="AA457" s="239">
        <v>1</v>
      </c>
      <c r="AB457" s="238">
        <v>0</v>
      </c>
      <c r="AC457" s="239">
        <v>0</v>
      </c>
      <c r="AD457" s="243">
        <v>127026.06</v>
      </c>
      <c r="AE457" s="244">
        <v>725</v>
      </c>
      <c r="AF457" s="240">
        <v>0</v>
      </c>
      <c r="AG457" s="242">
        <v>0</v>
      </c>
      <c r="AH457" s="243">
        <v>759865.63</v>
      </c>
      <c r="AI457" s="244">
        <v>3071</v>
      </c>
      <c r="AJ457" s="243">
        <v>392</v>
      </c>
      <c r="AK457" s="244">
        <v>4</v>
      </c>
      <c r="AL457" s="243">
        <v>251144.4</v>
      </c>
      <c r="AM457" s="244">
        <v>1116</v>
      </c>
      <c r="AN457" s="245">
        <v>151218.65</v>
      </c>
      <c r="AO457" s="244">
        <v>782</v>
      </c>
      <c r="AP457" s="246">
        <v>0</v>
      </c>
      <c r="AQ457" s="247">
        <v>0</v>
      </c>
      <c r="AR457" s="240">
        <v>8176.15</v>
      </c>
      <c r="AS457" s="241">
        <v>68</v>
      </c>
      <c r="AT457" s="238">
        <v>0</v>
      </c>
      <c r="AU457" s="239">
        <v>0</v>
      </c>
      <c r="AV457" t="s">
        <v>52</v>
      </c>
      <c r="AW457" s="270"/>
      <c r="AX457" s="270"/>
      <c r="AY457" s="270"/>
      <c r="AZ457" s="270"/>
      <c r="BA457" s="270"/>
      <c r="BB457" s="270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  <c r="CA457"/>
      <c r="CB457"/>
      <c r="CC457"/>
      <c r="CD457"/>
      <c r="CE457"/>
      <c r="CF457"/>
      <c r="CG457"/>
      <c r="CH457"/>
      <c r="CI457"/>
      <c r="CJ457"/>
      <c r="CK457"/>
      <c r="CL457"/>
      <c r="CM457"/>
      <c r="CN457"/>
    </row>
    <row r="458" spans="1:92">
      <c r="A458" s="2" t="s">
        <v>1199</v>
      </c>
      <c r="B458" s="238">
        <v>1215.8463333333334</v>
      </c>
      <c r="C458" s="239">
        <v>0</v>
      </c>
      <c r="D458" s="240">
        <v>14715.54</v>
      </c>
      <c r="E458" s="241">
        <v>62</v>
      </c>
      <c r="F458" s="240">
        <v>20700.5</v>
      </c>
      <c r="G458" s="242">
        <v>35</v>
      </c>
      <c r="H458" s="243">
        <v>94497.55</v>
      </c>
      <c r="I458" s="244">
        <v>842</v>
      </c>
      <c r="J458" s="243">
        <v>823677.84</v>
      </c>
      <c r="K458" s="244">
        <v>1747</v>
      </c>
      <c r="L458" s="243">
        <v>160005.15</v>
      </c>
      <c r="M458" s="241">
        <v>782</v>
      </c>
      <c r="N458" s="240">
        <v>30899.919999999998</v>
      </c>
      <c r="O458" s="242">
        <v>54</v>
      </c>
      <c r="P458" s="240">
        <v>6607.8</v>
      </c>
      <c r="Q458" s="241">
        <v>49</v>
      </c>
      <c r="R458" s="238">
        <v>0</v>
      </c>
      <c r="S458" s="239">
        <v>0</v>
      </c>
      <c r="T458" s="240">
        <v>24535.85</v>
      </c>
      <c r="U458" s="241">
        <v>114</v>
      </c>
      <c r="V458" s="240">
        <v>14003.98</v>
      </c>
      <c r="W458" s="242">
        <v>17</v>
      </c>
      <c r="X458" s="243">
        <v>188550.77</v>
      </c>
      <c r="Y458" s="241">
        <v>922</v>
      </c>
      <c r="Z458" s="238">
        <v>0</v>
      </c>
      <c r="AA458" s="239">
        <v>0</v>
      </c>
      <c r="AB458" s="238">
        <v>0</v>
      </c>
      <c r="AC458" s="239">
        <v>0</v>
      </c>
      <c r="AD458" s="243">
        <v>87990.11</v>
      </c>
      <c r="AE458" s="244">
        <v>625</v>
      </c>
      <c r="AF458" s="240">
        <v>371.16</v>
      </c>
      <c r="AG458" s="242">
        <v>1</v>
      </c>
      <c r="AH458" s="243">
        <v>471843.95</v>
      </c>
      <c r="AI458" s="244">
        <v>2320</v>
      </c>
      <c r="AJ458" s="243">
        <v>0</v>
      </c>
      <c r="AK458" s="244">
        <v>0</v>
      </c>
      <c r="AL458" s="243">
        <v>215376.07</v>
      </c>
      <c r="AM458" s="244">
        <v>875</v>
      </c>
      <c r="AN458" s="245">
        <v>36475.39</v>
      </c>
      <c r="AO458" s="244">
        <v>235</v>
      </c>
      <c r="AP458" s="246">
        <v>0</v>
      </c>
      <c r="AQ458" s="247">
        <v>0</v>
      </c>
      <c r="AR458" s="240">
        <v>2596.5500000000002</v>
      </c>
      <c r="AS458" s="241">
        <v>21</v>
      </c>
      <c r="AT458" s="238">
        <v>0.14000000000000001</v>
      </c>
      <c r="AU458" s="239">
        <v>14</v>
      </c>
      <c r="AV458" t="s">
        <v>52</v>
      </c>
      <c r="AW458" s="270"/>
      <c r="AX458" s="270"/>
      <c r="AY458" s="270"/>
      <c r="AZ458" s="270"/>
      <c r="BA458" s="270"/>
      <c r="BB458" s="270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  <c r="CA458"/>
      <c r="CB458"/>
      <c r="CC458"/>
      <c r="CD458"/>
      <c r="CE458"/>
      <c r="CF458"/>
      <c r="CG458"/>
      <c r="CH458"/>
      <c r="CI458"/>
      <c r="CJ458"/>
      <c r="CK458"/>
      <c r="CL458"/>
      <c r="CM458"/>
      <c r="CN458"/>
    </row>
    <row r="459" spans="1:92">
      <c r="A459" s="2" t="s">
        <v>1212</v>
      </c>
      <c r="B459" s="238">
        <v>1552.6773333333333</v>
      </c>
      <c r="C459" s="239">
        <v>0</v>
      </c>
      <c r="D459" s="240">
        <v>26577.8</v>
      </c>
      <c r="E459" s="241">
        <v>106</v>
      </c>
      <c r="F459" s="240">
        <v>5984.16</v>
      </c>
      <c r="G459" s="242">
        <v>14</v>
      </c>
      <c r="H459" s="243">
        <v>68213.14</v>
      </c>
      <c r="I459" s="244">
        <v>829</v>
      </c>
      <c r="J459" s="243">
        <v>294159.63</v>
      </c>
      <c r="K459" s="244">
        <v>615</v>
      </c>
      <c r="L459" s="243">
        <v>43081.78</v>
      </c>
      <c r="M459" s="241">
        <v>399</v>
      </c>
      <c r="N459" s="240">
        <v>646</v>
      </c>
      <c r="O459" s="242">
        <v>4</v>
      </c>
      <c r="P459" s="240">
        <v>15539.44</v>
      </c>
      <c r="Q459" s="241">
        <v>108</v>
      </c>
      <c r="R459" s="238">
        <v>0</v>
      </c>
      <c r="S459" s="239">
        <v>0</v>
      </c>
      <c r="T459" s="240">
        <v>17529.52</v>
      </c>
      <c r="U459" s="241">
        <v>108</v>
      </c>
      <c r="V459" s="240">
        <v>14779.25</v>
      </c>
      <c r="W459" s="242">
        <v>16</v>
      </c>
      <c r="X459" s="243">
        <v>91347.83</v>
      </c>
      <c r="Y459" s="241">
        <v>502</v>
      </c>
      <c r="Z459" s="238">
        <v>0</v>
      </c>
      <c r="AA459" s="239">
        <v>0</v>
      </c>
      <c r="AB459" s="238">
        <v>0</v>
      </c>
      <c r="AC459" s="239">
        <v>0</v>
      </c>
      <c r="AD459" s="243">
        <v>57282.05</v>
      </c>
      <c r="AE459" s="244">
        <v>411</v>
      </c>
      <c r="AF459" s="240">
        <v>0</v>
      </c>
      <c r="AG459" s="242">
        <v>0</v>
      </c>
      <c r="AH459" s="243">
        <v>278224.46999999997</v>
      </c>
      <c r="AI459" s="244">
        <v>1694</v>
      </c>
      <c r="AJ459" s="243">
        <v>230</v>
      </c>
      <c r="AK459" s="244">
        <v>1</v>
      </c>
      <c r="AL459" s="243">
        <v>207453.17</v>
      </c>
      <c r="AM459" s="244">
        <v>873</v>
      </c>
      <c r="AN459" s="245">
        <v>46350.32</v>
      </c>
      <c r="AO459" s="244">
        <v>129</v>
      </c>
      <c r="AP459" s="246">
        <v>0</v>
      </c>
      <c r="AQ459" s="247">
        <v>0</v>
      </c>
      <c r="AR459" s="240">
        <v>7650.11</v>
      </c>
      <c r="AS459" s="241">
        <v>78</v>
      </c>
      <c r="AT459" s="238">
        <v>0</v>
      </c>
      <c r="AU459" s="239">
        <v>0</v>
      </c>
      <c r="AV459" t="s">
        <v>389</v>
      </c>
      <c r="AW459" s="270"/>
      <c r="AX459" s="270"/>
      <c r="AY459" s="270"/>
      <c r="AZ459" s="270"/>
      <c r="BA459" s="270"/>
      <c r="BB459" s="270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  <c r="CA459"/>
      <c r="CB459"/>
      <c r="CC459"/>
      <c r="CD459"/>
      <c r="CE459"/>
      <c r="CF459"/>
      <c r="CG459"/>
      <c r="CH459"/>
      <c r="CI459"/>
      <c r="CJ459"/>
      <c r="CK459"/>
      <c r="CL459"/>
      <c r="CM459"/>
      <c r="CN459"/>
    </row>
    <row r="460" spans="1:92">
      <c r="A460" s="2" t="s">
        <v>1103</v>
      </c>
      <c r="B460" s="238">
        <v>5973.6716666666671</v>
      </c>
      <c r="C460" s="239">
        <v>0</v>
      </c>
      <c r="D460" s="240">
        <v>5465.75</v>
      </c>
      <c r="E460" s="241">
        <v>33</v>
      </c>
      <c r="F460" s="240">
        <v>16000.18</v>
      </c>
      <c r="G460" s="242">
        <v>16</v>
      </c>
      <c r="H460" s="243">
        <v>118055.3</v>
      </c>
      <c r="I460" s="244">
        <v>1166</v>
      </c>
      <c r="J460" s="243">
        <v>551614.73</v>
      </c>
      <c r="K460" s="244">
        <v>1245</v>
      </c>
      <c r="L460" s="243">
        <v>171549.9</v>
      </c>
      <c r="M460" s="241">
        <v>801</v>
      </c>
      <c r="N460" s="240">
        <v>14819.1</v>
      </c>
      <c r="O460" s="242">
        <v>100</v>
      </c>
      <c r="P460" s="240">
        <v>2822.7</v>
      </c>
      <c r="Q460" s="241">
        <v>29</v>
      </c>
      <c r="R460" s="238">
        <v>0</v>
      </c>
      <c r="S460" s="239">
        <v>0</v>
      </c>
      <c r="T460" s="240">
        <v>9086.24</v>
      </c>
      <c r="U460" s="241">
        <v>49</v>
      </c>
      <c r="V460" s="240">
        <v>2641.86</v>
      </c>
      <c r="W460" s="242">
        <v>3</v>
      </c>
      <c r="X460" s="243">
        <v>115450.05</v>
      </c>
      <c r="Y460" s="241">
        <v>556</v>
      </c>
      <c r="Z460" s="238">
        <v>0</v>
      </c>
      <c r="AA460" s="239">
        <v>0</v>
      </c>
      <c r="AB460" s="238">
        <v>0</v>
      </c>
      <c r="AC460" s="239">
        <v>0</v>
      </c>
      <c r="AD460" s="243">
        <v>73488.320000000007</v>
      </c>
      <c r="AE460" s="244">
        <v>512</v>
      </c>
      <c r="AF460" s="240">
        <v>739.54</v>
      </c>
      <c r="AG460" s="242">
        <v>2</v>
      </c>
      <c r="AH460" s="243">
        <v>508643.3</v>
      </c>
      <c r="AI460" s="244">
        <v>2368</v>
      </c>
      <c r="AJ460" s="243">
        <v>27790.51</v>
      </c>
      <c r="AK460" s="244">
        <v>76</v>
      </c>
      <c r="AL460" s="243">
        <v>143743.12</v>
      </c>
      <c r="AM460" s="244">
        <v>561</v>
      </c>
      <c r="AN460" s="245">
        <v>151419.64000000001</v>
      </c>
      <c r="AO460" s="244">
        <v>688</v>
      </c>
      <c r="AP460" s="246">
        <v>0</v>
      </c>
      <c r="AQ460" s="247">
        <v>0</v>
      </c>
      <c r="AR460" s="240">
        <v>2068.7199999999998</v>
      </c>
      <c r="AS460" s="241">
        <v>18</v>
      </c>
      <c r="AT460" s="238">
        <v>0.01</v>
      </c>
      <c r="AU460" s="239">
        <v>1</v>
      </c>
      <c r="AV460" t="s">
        <v>52</v>
      </c>
      <c r="AW460" s="270"/>
      <c r="AX460" s="270"/>
      <c r="AY460" s="270"/>
      <c r="AZ460" s="270"/>
      <c r="BA460" s="270"/>
      <c r="BB460" s="27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  <c r="CA460"/>
      <c r="CB460"/>
      <c r="CC460"/>
      <c r="CD460"/>
      <c r="CE460"/>
      <c r="CF460"/>
      <c r="CG460"/>
      <c r="CH460"/>
      <c r="CI460"/>
      <c r="CJ460"/>
      <c r="CK460"/>
      <c r="CL460"/>
      <c r="CM460"/>
      <c r="CN460"/>
    </row>
    <row r="461" spans="1:92">
      <c r="A461" s="2" t="s">
        <v>1141</v>
      </c>
      <c r="B461" s="238">
        <v>1350.6456666666668</v>
      </c>
      <c r="C461" s="239">
        <v>0</v>
      </c>
      <c r="D461" s="240">
        <v>19148.669999999998</v>
      </c>
      <c r="E461" s="241">
        <v>71</v>
      </c>
      <c r="F461" s="240">
        <v>39895.620000000003</v>
      </c>
      <c r="G461" s="242">
        <v>58</v>
      </c>
      <c r="H461" s="243">
        <v>86962.92</v>
      </c>
      <c r="I461" s="244">
        <v>715</v>
      </c>
      <c r="J461" s="243">
        <v>510253.15</v>
      </c>
      <c r="K461" s="244">
        <v>814</v>
      </c>
      <c r="L461" s="243">
        <v>89773.440000000002</v>
      </c>
      <c r="M461" s="241">
        <v>460</v>
      </c>
      <c r="N461" s="240">
        <v>17270.39</v>
      </c>
      <c r="O461" s="242">
        <v>57</v>
      </c>
      <c r="P461" s="240">
        <v>7082.99</v>
      </c>
      <c r="Q461" s="241">
        <v>53</v>
      </c>
      <c r="R461" s="238">
        <v>0</v>
      </c>
      <c r="S461" s="239">
        <v>0</v>
      </c>
      <c r="T461" s="240">
        <v>16008.63</v>
      </c>
      <c r="U461" s="241">
        <v>73</v>
      </c>
      <c r="V461" s="240">
        <v>6227.23</v>
      </c>
      <c r="W461" s="242">
        <v>9</v>
      </c>
      <c r="X461" s="243">
        <v>110879.96</v>
      </c>
      <c r="Y461" s="241">
        <v>545</v>
      </c>
      <c r="Z461" s="238">
        <v>0</v>
      </c>
      <c r="AA461" s="239">
        <v>0</v>
      </c>
      <c r="AB461" s="238">
        <v>0</v>
      </c>
      <c r="AC461" s="239">
        <v>0</v>
      </c>
      <c r="AD461" s="243">
        <v>68953.55</v>
      </c>
      <c r="AE461" s="244">
        <v>435</v>
      </c>
      <c r="AF461" s="240">
        <v>646.52</v>
      </c>
      <c r="AG461" s="242">
        <v>2</v>
      </c>
      <c r="AH461" s="243">
        <v>445965.84</v>
      </c>
      <c r="AI461" s="244">
        <v>1784</v>
      </c>
      <c r="AJ461" s="243">
        <v>530</v>
      </c>
      <c r="AK461" s="244">
        <v>1</v>
      </c>
      <c r="AL461" s="243">
        <v>190395.16</v>
      </c>
      <c r="AM461" s="244">
        <v>660</v>
      </c>
      <c r="AN461" s="245">
        <v>39989.370000000003</v>
      </c>
      <c r="AO461" s="244">
        <v>206</v>
      </c>
      <c r="AP461" s="246">
        <v>0</v>
      </c>
      <c r="AQ461" s="247">
        <v>0</v>
      </c>
      <c r="AR461" s="240">
        <v>4161.8100000000004</v>
      </c>
      <c r="AS461" s="241">
        <v>43</v>
      </c>
      <c r="AT461" s="238">
        <v>0</v>
      </c>
      <c r="AU461" s="239">
        <v>0</v>
      </c>
      <c r="AV461" t="s">
        <v>52</v>
      </c>
      <c r="AW461" s="270"/>
      <c r="AX461" s="270"/>
      <c r="AY461" s="270"/>
      <c r="AZ461" s="270"/>
      <c r="BA461" s="270"/>
      <c r="BB461" s="270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</row>
    <row r="462" spans="1:92">
      <c r="A462" s="2" t="s">
        <v>1091</v>
      </c>
      <c r="B462" s="238">
        <v>388.46266666666662</v>
      </c>
      <c r="C462" s="239">
        <v>0</v>
      </c>
      <c r="D462" s="240">
        <v>10772.59</v>
      </c>
      <c r="E462" s="241">
        <v>42</v>
      </c>
      <c r="F462" s="240">
        <v>11946.6</v>
      </c>
      <c r="G462" s="242">
        <v>21</v>
      </c>
      <c r="H462" s="243">
        <v>65551.38</v>
      </c>
      <c r="I462" s="244">
        <v>475</v>
      </c>
      <c r="J462" s="243">
        <v>498396.38</v>
      </c>
      <c r="K462" s="244">
        <v>754</v>
      </c>
      <c r="L462" s="243">
        <v>87632.74</v>
      </c>
      <c r="M462" s="241">
        <v>305</v>
      </c>
      <c r="N462" s="240">
        <v>20380.849999999999</v>
      </c>
      <c r="O462" s="242">
        <v>20</v>
      </c>
      <c r="P462" s="240">
        <v>1800.06</v>
      </c>
      <c r="Q462" s="241">
        <v>21</v>
      </c>
      <c r="R462" s="238">
        <v>0</v>
      </c>
      <c r="S462" s="239">
        <v>0</v>
      </c>
      <c r="T462" s="240">
        <v>7953.57</v>
      </c>
      <c r="U462" s="241">
        <v>29</v>
      </c>
      <c r="V462" s="240">
        <v>11824.05</v>
      </c>
      <c r="W462" s="242">
        <v>19</v>
      </c>
      <c r="X462" s="243">
        <v>80913.63</v>
      </c>
      <c r="Y462" s="241">
        <v>380</v>
      </c>
      <c r="Z462" s="238">
        <v>0</v>
      </c>
      <c r="AA462" s="239">
        <v>0</v>
      </c>
      <c r="AB462" s="238">
        <v>0</v>
      </c>
      <c r="AC462" s="239">
        <v>0</v>
      </c>
      <c r="AD462" s="243">
        <v>50038.1</v>
      </c>
      <c r="AE462" s="244">
        <v>356</v>
      </c>
      <c r="AF462" s="240">
        <v>0</v>
      </c>
      <c r="AG462" s="242">
        <v>0</v>
      </c>
      <c r="AH462" s="243">
        <v>311084.67</v>
      </c>
      <c r="AI462" s="244">
        <v>1123</v>
      </c>
      <c r="AJ462" s="243">
        <v>650</v>
      </c>
      <c r="AK462" s="244">
        <v>2</v>
      </c>
      <c r="AL462" s="243">
        <v>134483.54999999999</v>
      </c>
      <c r="AM462" s="244">
        <v>525</v>
      </c>
      <c r="AN462" s="245">
        <v>11003.88</v>
      </c>
      <c r="AO462" s="244">
        <v>65</v>
      </c>
      <c r="AP462" s="246">
        <v>0</v>
      </c>
      <c r="AQ462" s="247">
        <v>0</v>
      </c>
      <c r="AR462" s="240">
        <v>0</v>
      </c>
      <c r="AS462" s="241">
        <v>0</v>
      </c>
      <c r="AT462" s="238">
        <v>0</v>
      </c>
      <c r="AU462" s="239">
        <v>0</v>
      </c>
      <c r="AV462" t="s">
        <v>195</v>
      </c>
      <c r="AW462" s="270"/>
      <c r="AX462" s="270"/>
      <c r="AY462" s="270"/>
      <c r="AZ462" s="270"/>
      <c r="BA462" s="270"/>
      <c r="BB462" s="270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  <c r="CA462"/>
      <c r="CB462"/>
      <c r="CC462"/>
      <c r="CD462"/>
      <c r="CE462"/>
      <c r="CF462"/>
      <c r="CG462"/>
      <c r="CH462"/>
      <c r="CI462"/>
      <c r="CJ462"/>
      <c r="CK462"/>
      <c r="CL462"/>
      <c r="CM462"/>
      <c r="CN462"/>
    </row>
    <row r="463" spans="1:92">
      <c r="A463" s="2" t="s">
        <v>1216</v>
      </c>
      <c r="B463" s="238">
        <v>1428.3976666666667</v>
      </c>
      <c r="C463" s="239">
        <v>0</v>
      </c>
      <c r="D463" s="240">
        <v>25513.37</v>
      </c>
      <c r="E463" s="241">
        <v>94</v>
      </c>
      <c r="F463" s="240">
        <v>18334.72</v>
      </c>
      <c r="G463" s="242">
        <v>31</v>
      </c>
      <c r="H463" s="243">
        <v>110897.91</v>
      </c>
      <c r="I463" s="244">
        <v>947</v>
      </c>
      <c r="J463" s="243">
        <v>539403.05000000005</v>
      </c>
      <c r="K463" s="244">
        <v>1092</v>
      </c>
      <c r="L463" s="243">
        <v>151581.84</v>
      </c>
      <c r="M463" s="241">
        <v>753</v>
      </c>
      <c r="N463" s="240">
        <v>14912.14</v>
      </c>
      <c r="O463" s="242">
        <v>36</v>
      </c>
      <c r="P463" s="240">
        <v>14453.53</v>
      </c>
      <c r="Q463" s="241">
        <v>119</v>
      </c>
      <c r="R463" s="238">
        <v>0</v>
      </c>
      <c r="S463" s="239">
        <v>0</v>
      </c>
      <c r="T463" s="240">
        <v>65143.91</v>
      </c>
      <c r="U463" s="241">
        <v>275</v>
      </c>
      <c r="V463" s="240">
        <v>8647.07</v>
      </c>
      <c r="W463" s="242">
        <v>9</v>
      </c>
      <c r="X463" s="243">
        <v>143240.41</v>
      </c>
      <c r="Y463" s="241">
        <v>672</v>
      </c>
      <c r="Z463" s="238">
        <v>0</v>
      </c>
      <c r="AA463" s="239">
        <v>0</v>
      </c>
      <c r="AB463" s="238">
        <v>0</v>
      </c>
      <c r="AC463" s="239">
        <v>0</v>
      </c>
      <c r="AD463" s="243">
        <v>132374.32999999999</v>
      </c>
      <c r="AE463" s="244">
        <v>622</v>
      </c>
      <c r="AF463" s="240">
        <v>8902.32</v>
      </c>
      <c r="AG463" s="242">
        <v>13</v>
      </c>
      <c r="AH463" s="243">
        <v>537211.65</v>
      </c>
      <c r="AI463" s="244">
        <v>2151</v>
      </c>
      <c r="AJ463" s="243">
        <v>10288.01</v>
      </c>
      <c r="AK463" s="244">
        <v>45</v>
      </c>
      <c r="AL463" s="243">
        <v>229208.64</v>
      </c>
      <c r="AM463" s="244">
        <v>804</v>
      </c>
      <c r="AN463" s="245">
        <v>32563.919999999998</v>
      </c>
      <c r="AO463" s="244">
        <v>205</v>
      </c>
      <c r="AP463" s="246">
        <v>0</v>
      </c>
      <c r="AQ463" s="247">
        <v>0</v>
      </c>
      <c r="AR463" s="240">
        <v>1743.11</v>
      </c>
      <c r="AS463" s="241">
        <v>22</v>
      </c>
      <c r="AT463" s="238">
        <v>42.66</v>
      </c>
      <c r="AU463" s="239">
        <v>7</v>
      </c>
      <c r="AV463" t="s">
        <v>189</v>
      </c>
      <c r="AW463" s="270"/>
      <c r="AX463" s="270"/>
      <c r="AY463" s="270"/>
      <c r="AZ463" s="270"/>
      <c r="BA463" s="270"/>
      <c r="BB463" s="270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  <c r="CA463"/>
      <c r="CB463"/>
      <c r="CC463"/>
      <c r="CD463"/>
      <c r="CE463"/>
      <c r="CF463"/>
      <c r="CG463"/>
      <c r="CH463"/>
      <c r="CI463"/>
      <c r="CJ463"/>
      <c r="CK463"/>
      <c r="CL463"/>
      <c r="CM463"/>
      <c r="CN463"/>
    </row>
    <row r="464" spans="1:92">
      <c r="A464" s="2" t="s">
        <v>1194</v>
      </c>
      <c r="B464" s="238">
        <v>554.16300000000001</v>
      </c>
      <c r="C464" s="239">
        <v>0</v>
      </c>
      <c r="D464" s="240">
        <v>24618.12</v>
      </c>
      <c r="E464" s="241">
        <v>78</v>
      </c>
      <c r="F464" s="240">
        <v>12382.6</v>
      </c>
      <c r="G464" s="242">
        <v>20</v>
      </c>
      <c r="H464" s="243">
        <v>56702.2</v>
      </c>
      <c r="I464" s="244">
        <v>557</v>
      </c>
      <c r="J464" s="243">
        <v>316706.26</v>
      </c>
      <c r="K464" s="244">
        <v>833</v>
      </c>
      <c r="L464" s="243">
        <v>75686.740000000005</v>
      </c>
      <c r="M464" s="241">
        <v>473</v>
      </c>
      <c r="N464" s="240">
        <v>3365.21</v>
      </c>
      <c r="O464" s="242">
        <v>5</v>
      </c>
      <c r="P464" s="240">
        <v>19097.95</v>
      </c>
      <c r="Q464" s="241">
        <v>130</v>
      </c>
      <c r="R464" s="238">
        <v>0</v>
      </c>
      <c r="S464" s="239">
        <v>0</v>
      </c>
      <c r="T464" s="240">
        <v>3396.47</v>
      </c>
      <c r="U464" s="241">
        <v>22</v>
      </c>
      <c r="V464" s="240">
        <v>1468.78</v>
      </c>
      <c r="W464" s="242">
        <v>2</v>
      </c>
      <c r="X464" s="243">
        <v>78987.460000000006</v>
      </c>
      <c r="Y464" s="241">
        <v>387</v>
      </c>
      <c r="Z464" s="238">
        <v>0</v>
      </c>
      <c r="AA464" s="239">
        <v>0</v>
      </c>
      <c r="AB464" s="238">
        <v>0</v>
      </c>
      <c r="AC464" s="239">
        <v>0</v>
      </c>
      <c r="AD464" s="243">
        <v>67771.320000000007</v>
      </c>
      <c r="AE464" s="244">
        <v>371</v>
      </c>
      <c r="AF464" s="240">
        <v>739.54</v>
      </c>
      <c r="AG464" s="242">
        <v>2</v>
      </c>
      <c r="AH464" s="243">
        <v>356074.73</v>
      </c>
      <c r="AI464" s="244">
        <v>1549</v>
      </c>
      <c r="AJ464" s="243">
        <v>5185.03</v>
      </c>
      <c r="AK464" s="244">
        <v>18</v>
      </c>
      <c r="AL464" s="243">
        <v>174228.73</v>
      </c>
      <c r="AM464" s="244">
        <v>596</v>
      </c>
      <c r="AN464" s="245">
        <v>11439.86</v>
      </c>
      <c r="AO464" s="244">
        <v>102</v>
      </c>
      <c r="AP464" s="246">
        <v>0</v>
      </c>
      <c r="AQ464" s="247">
        <v>0</v>
      </c>
      <c r="AR464" s="240">
        <v>7960.57</v>
      </c>
      <c r="AS464" s="241">
        <v>64</v>
      </c>
      <c r="AT464" s="238">
        <v>0</v>
      </c>
      <c r="AU464" s="239">
        <v>0</v>
      </c>
      <c r="AV464" t="s">
        <v>189</v>
      </c>
      <c r="AW464" s="270"/>
      <c r="AX464" s="270"/>
      <c r="AY464" s="270"/>
      <c r="AZ464" s="270"/>
      <c r="BA464" s="270"/>
      <c r="BB464" s="270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  <c r="CA464"/>
      <c r="CB464"/>
      <c r="CC464"/>
      <c r="CD464"/>
      <c r="CE464"/>
      <c r="CF464"/>
      <c r="CG464"/>
      <c r="CH464"/>
      <c r="CI464"/>
      <c r="CJ464"/>
      <c r="CK464"/>
      <c r="CL464"/>
      <c r="CM464"/>
      <c r="CN464"/>
    </row>
    <row r="465" spans="1:92">
      <c r="A465" s="2" t="s">
        <v>1192</v>
      </c>
      <c r="B465" s="238">
        <v>76.333333333333329</v>
      </c>
      <c r="C465" s="239">
        <v>0</v>
      </c>
      <c r="D465" s="240">
        <v>10288.61</v>
      </c>
      <c r="E465" s="241">
        <v>39</v>
      </c>
      <c r="F465" s="240">
        <v>8378.26</v>
      </c>
      <c r="G465" s="242">
        <v>19</v>
      </c>
      <c r="H465" s="243">
        <v>45776.51</v>
      </c>
      <c r="I465" s="244">
        <v>487</v>
      </c>
      <c r="J465" s="243">
        <v>206937.79</v>
      </c>
      <c r="K465" s="244">
        <v>513</v>
      </c>
      <c r="L465" s="243">
        <v>56988.93</v>
      </c>
      <c r="M465" s="241">
        <v>401</v>
      </c>
      <c r="N465" s="240">
        <v>9284.34</v>
      </c>
      <c r="O465" s="242">
        <v>19</v>
      </c>
      <c r="P465" s="240">
        <v>12028.7</v>
      </c>
      <c r="Q465" s="241">
        <v>89</v>
      </c>
      <c r="R465" s="238">
        <v>0</v>
      </c>
      <c r="S465" s="239">
        <v>0</v>
      </c>
      <c r="T465" s="240">
        <v>22334.1</v>
      </c>
      <c r="U465" s="241">
        <v>97</v>
      </c>
      <c r="V465" s="240">
        <v>14873.41</v>
      </c>
      <c r="W465" s="242">
        <v>17</v>
      </c>
      <c r="X465" s="243">
        <v>45270.86</v>
      </c>
      <c r="Y465" s="241">
        <v>260</v>
      </c>
      <c r="Z465" s="238">
        <v>0</v>
      </c>
      <c r="AA465" s="239">
        <v>0</v>
      </c>
      <c r="AB465" s="238">
        <v>0</v>
      </c>
      <c r="AC465" s="239">
        <v>0</v>
      </c>
      <c r="AD465" s="243">
        <v>46456.07</v>
      </c>
      <c r="AE465" s="244">
        <v>268</v>
      </c>
      <c r="AF465" s="240">
        <v>0</v>
      </c>
      <c r="AG465" s="242">
        <v>0</v>
      </c>
      <c r="AH465" s="243">
        <v>214400.58</v>
      </c>
      <c r="AI465" s="244">
        <v>1143</v>
      </c>
      <c r="AJ465" s="243">
        <v>0</v>
      </c>
      <c r="AK465" s="244">
        <v>0</v>
      </c>
      <c r="AL465" s="243">
        <v>82564.429999999993</v>
      </c>
      <c r="AM465" s="244">
        <v>355</v>
      </c>
      <c r="AN465" s="245">
        <v>2290</v>
      </c>
      <c r="AO465" s="244">
        <v>13</v>
      </c>
      <c r="AP465" s="246">
        <v>0</v>
      </c>
      <c r="AQ465" s="247">
        <v>0</v>
      </c>
      <c r="AR465" s="240">
        <v>6696.61</v>
      </c>
      <c r="AS465" s="241">
        <v>52</v>
      </c>
      <c r="AT465" s="238">
        <v>0</v>
      </c>
      <c r="AU465" s="239">
        <v>0</v>
      </c>
      <c r="AV465" t="s">
        <v>159</v>
      </c>
      <c r="AW465" s="270"/>
      <c r="AX465" s="270"/>
      <c r="AY465" s="270"/>
      <c r="AZ465" s="270"/>
      <c r="BA465" s="270"/>
      <c r="BB465" s="270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  <c r="CA465"/>
      <c r="CB465"/>
      <c r="CC465"/>
      <c r="CD465"/>
      <c r="CE465"/>
      <c r="CF465"/>
      <c r="CG465"/>
      <c r="CH465"/>
      <c r="CI465"/>
      <c r="CJ465"/>
      <c r="CK465"/>
      <c r="CL465"/>
      <c r="CM465"/>
      <c r="CN465"/>
    </row>
    <row r="466" spans="1:92">
      <c r="A466" s="2" t="s">
        <v>1074</v>
      </c>
      <c r="B466" s="238">
        <v>1794.4983333333332</v>
      </c>
      <c r="C466" s="239">
        <v>0</v>
      </c>
      <c r="D466" s="240">
        <v>22192.29</v>
      </c>
      <c r="E466" s="241">
        <v>86</v>
      </c>
      <c r="F466" s="240">
        <v>24586.91</v>
      </c>
      <c r="G466" s="242">
        <v>40</v>
      </c>
      <c r="H466" s="243">
        <v>78668.09</v>
      </c>
      <c r="I466" s="244">
        <v>616</v>
      </c>
      <c r="J466" s="243">
        <v>329892.08</v>
      </c>
      <c r="K466" s="244">
        <v>838</v>
      </c>
      <c r="L466" s="243">
        <v>129253.16</v>
      </c>
      <c r="M466" s="241">
        <v>686</v>
      </c>
      <c r="N466" s="240">
        <v>3715.65</v>
      </c>
      <c r="O466" s="242">
        <v>5</v>
      </c>
      <c r="P466" s="240">
        <v>6230.32</v>
      </c>
      <c r="Q466" s="241">
        <v>48</v>
      </c>
      <c r="R466" s="238">
        <v>0</v>
      </c>
      <c r="S466" s="239">
        <v>0</v>
      </c>
      <c r="T466" s="240">
        <v>3856.57</v>
      </c>
      <c r="U466" s="241">
        <v>19</v>
      </c>
      <c r="V466" s="240">
        <v>565.22</v>
      </c>
      <c r="W466" s="242">
        <v>2</v>
      </c>
      <c r="X466" s="243">
        <v>105400.29</v>
      </c>
      <c r="Y466" s="241">
        <v>566</v>
      </c>
      <c r="Z466" s="238">
        <v>0</v>
      </c>
      <c r="AA466" s="239">
        <v>0</v>
      </c>
      <c r="AB466" s="238">
        <v>0</v>
      </c>
      <c r="AC466" s="239">
        <v>0</v>
      </c>
      <c r="AD466" s="243">
        <v>92337.32</v>
      </c>
      <c r="AE466" s="244">
        <v>608</v>
      </c>
      <c r="AF466" s="240">
        <v>1557.21</v>
      </c>
      <c r="AG466" s="242">
        <v>4</v>
      </c>
      <c r="AH466" s="243">
        <v>425190.09</v>
      </c>
      <c r="AI466" s="244">
        <v>2040</v>
      </c>
      <c r="AJ466" s="243">
        <v>0</v>
      </c>
      <c r="AK466" s="244">
        <v>0</v>
      </c>
      <c r="AL466" s="243">
        <v>213491.05</v>
      </c>
      <c r="AM466" s="244">
        <v>877</v>
      </c>
      <c r="AN466" s="245">
        <v>53834.95</v>
      </c>
      <c r="AO466" s="244">
        <v>344</v>
      </c>
      <c r="AP466" s="246">
        <v>0</v>
      </c>
      <c r="AQ466" s="247">
        <v>0</v>
      </c>
      <c r="AR466" s="240">
        <v>0</v>
      </c>
      <c r="AS466" s="241">
        <v>0</v>
      </c>
      <c r="AT466" s="238">
        <v>0</v>
      </c>
      <c r="AU466" s="239">
        <v>0</v>
      </c>
      <c r="AV466" t="s">
        <v>189</v>
      </c>
      <c r="AW466" s="270"/>
      <c r="AX466" s="270"/>
      <c r="AY466" s="270"/>
      <c r="AZ466" s="270"/>
      <c r="BA466" s="270"/>
      <c r="BB466" s="270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  <c r="CA466"/>
      <c r="CB466"/>
      <c r="CC466"/>
      <c r="CD466"/>
      <c r="CE466"/>
      <c r="CF466"/>
      <c r="CG466"/>
      <c r="CH466"/>
      <c r="CI466"/>
      <c r="CJ466"/>
      <c r="CK466"/>
      <c r="CL466"/>
      <c r="CM466"/>
      <c r="CN466"/>
    </row>
    <row r="467" spans="1:92">
      <c r="A467" s="2" t="s">
        <v>1134</v>
      </c>
      <c r="B467" s="238">
        <v>1827.4253333333334</v>
      </c>
      <c r="C467" s="239">
        <v>0</v>
      </c>
      <c r="D467" s="240">
        <v>31829.15</v>
      </c>
      <c r="E467" s="241">
        <v>141</v>
      </c>
      <c r="F467" s="240">
        <v>45682.57</v>
      </c>
      <c r="G467" s="242">
        <v>61</v>
      </c>
      <c r="H467" s="243">
        <v>151917.6</v>
      </c>
      <c r="I467" s="244">
        <v>920</v>
      </c>
      <c r="J467" s="243">
        <v>678216.02</v>
      </c>
      <c r="K467" s="244">
        <v>1428</v>
      </c>
      <c r="L467" s="243">
        <v>316835.90999999997</v>
      </c>
      <c r="M467" s="241">
        <v>1641</v>
      </c>
      <c r="N467" s="240">
        <v>37447.89</v>
      </c>
      <c r="O467" s="242">
        <v>46</v>
      </c>
      <c r="P467" s="240">
        <v>12652.07</v>
      </c>
      <c r="Q467" s="241">
        <v>78</v>
      </c>
      <c r="R467" s="238">
        <v>0</v>
      </c>
      <c r="S467" s="239">
        <v>0</v>
      </c>
      <c r="T467" s="240">
        <v>32373.25</v>
      </c>
      <c r="U467" s="241">
        <v>197</v>
      </c>
      <c r="V467" s="240">
        <v>12818.31</v>
      </c>
      <c r="W467" s="242">
        <v>14</v>
      </c>
      <c r="X467" s="243">
        <v>227048.67</v>
      </c>
      <c r="Y467" s="241">
        <v>1049</v>
      </c>
      <c r="Z467" s="238">
        <v>0</v>
      </c>
      <c r="AA467" s="239">
        <v>0</v>
      </c>
      <c r="AB467" s="238">
        <v>0</v>
      </c>
      <c r="AC467" s="239">
        <v>0</v>
      </c>
      <c r="AD467" s="243">
        <v>198136.87</v>
      </c>
      <c r="AE467" s="244">
        <v>1073</v>
      </c>
      <c r="AF467" s="240">
        <v>1581.39</v>
      </c>
      <c r="AG467" s="242">
        <v>3</v>
      </c>
      <c r="AH467" s="243">
        <v>812228.89</v>
      </c>
      <c r="AI467" s="244">
        <v>2917</v>
      </c>
      <c r="AJ467" s="243">
        <v>0</v>
      </c>
      <c r="AK467" s="244">
        <v>0</v>
      </c>
      <c r="AL467" s="243">
        <v>245758.7</v>
      </c>
      <c r="AM467" s="244">
        <v>971</v>
      </c>
      <c r="AN467" s="245">
        <v>54822.76</v>
      </c>
      <c r="AO467" s="244">
        <v>183</v>
      </c>
      <c r="AP467" s="246">
        <v>0</v>
      </c>
      <c r="AQ467" s="247">
        <v>0</v>
      </c>
      <c r="AR467" s="240">
        <v>1470.43</v>
      </c>
      <c r="AS467" s="241">
        <v>29</v>
      </c>
      <c r="AT467" s="238">
        <v>0</v>
      </c>
      <c r="AU467" s="239">
        <v>0</v>
      </c>
      <c r="AV467" t="s">
        <v>195</v>
      </c>
      <c r="AW467" s="270"/>
      <c r="AX467" s="270"/>
      <c r="AY467" s="270"/>
      <c r="AZ467" s="270"/>
      <c r="BA467" s="270"/>
      <c r="BB467" s="270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  <c r="CA467"/>
      <c r="CB467"/>
      <c r="CC467"/>
      <c r="CD467"/>
      <c r="CE467"/>
      <c r="CF467"/>
      <c r="CG467"/>
      <c r="CH467"/>
      <c r="CI467"/>
      <c r="CJ467"/>
      <c r="CK467"/>
      <c r="CL467"/>
      <c r="CM467"/>
      <c r="CN467"/>
    </row>
    <row r="468" spans="1:92">
      <c r="A468" s="2" t="s">
        <v>1174</v>
      </c>
      <c r="B468" s="238">
        <v>4894.0543333333335</v>
      </c>
      <c r="C468" s="239">
        <v>0</v>
      </c>
      <c r="D468" s="240">
        <v>17474.150000000001</v>
      </c>
      <c r="E468" s="241">
        <v>64</v>
      </c>
      <c r="F468" s="240">
        <v>31712.04</v>
      </c>
      <c r="G468" s="242">
        <v>39</v>
      </c>
      <c r="H468" s="243">
        <v>148689.60000000001</v>
      </c>
      <c r="I468" s="244">
        <v>1227</v>
      </c>
      <c r="J468" s="243">
        <v>533220.65</v>
      </c>
      <c r="K468" s="244">
        <v>1248</v>
      </c>
      <c r="L468" s="243">
        <v>202693.19</v>
      </c>
      <c r="M468" s="241">
        <v>825</v>
      </c>
      <c r="N468" s="240">
        <v>10083.9</v>
      </c>
      <c r="O468" s="242">
        <v>77</v>
      </c>
      <c r="P468" s="240">
        <v>7398.65</v>
      </c>
      <c r="Q468" s="241">
        <v>55</v>
      </c>
      <c r="R468" s="238">
        <v>0</v>
      </c>
      <c r="S468" s="239">
        <v>0</v>
      </c>
      <c r="T468" s="240">
        <v>28367.13</v>
      </c>
      <c r="U468" s="241">
        <v>133</v>
      </c>
      <c r="V468" s="240">
        <v>4476.95</v>
      </c>
      <c r="W468" s="242">
        <v>10</v>
      </c>
      <c r="X468" s="243">
        <v>148779.69</v>
      </c>
      <c r="Y468" s="241">
        <v>638</v>
      </c>
      <c r="Z468" s="238">
        <v>0</v>
      </c>
      <c r="AA468" s="239">
        <v>0</v>
      </c>
      <c r="AB468" s="238">
        <v>0</v>
      </c>
      <c r="AC468" s="239">
        <v>0</v>
      </c>
      <c r="AD468" s="243">
        <v>118119.02</v>
      </c>
      <c r="AE468" s="244">
        <v>579</v>
      </c>
      <c r="AF468" s="240">
        <v>3499.54</v>
      </c>
      <c r="AG468" s="242">
        <v>7</v>
      </c>
      <c r="AH468" s="243">
        <v>639309.21</v>
      </c>
      <c r="AI468" s="244">
        <v>2554</v>
      </c>
      <c r="AJ468" s="243">
        <v>1827</v>
      </c>
      <c r="AK468" s="244">
        <v>8</v>
      </c>
      <c r="AL468" s="243">
        <v>234930.31</v>
      </c>
      <c r="AM468" s="244">
        <v>876</v>
      </c>
      <c r="AN468" s="245">
        <v>144994.63</v>
      </c>
      <c r="AO468" s="244">
        <v>680</v>
      </c>
      <c r="AP468" s="246">
        <v>0</v>
      </c>
      <c r="AQ468" s="247">
        <v>0</v>
      </c>
      <c r="AR468" s="240">
        <v>1236.54</v>
      </c>
      <c r="AS468" s="241">
        <v>18</v>
      </c>
      <c r="AT468" s="238">
        <v>0.01</v>
      </c>
      <c r="AU468" s="239">
        <v>1</v>
      </c>
      <c r="AV468" t="s">
        <v>52</v>
      </c>
      <c r="AW468" s="270"/>
      <c r="AX468" s="270"/>
      <c r="AY468" s="270"/>
      <c r="AZ468" s="270"/>
      <c r="BA468" s="270"/>
      <c r="BB468" s="270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  <c r="CA468"/>
      <c r="CB468"/>
      <c r="CC468"/>
      <c r="CD468"/>
      <c r="CE468"/>
      <c r="CF468"/>
      <c r="CG468"/>
      <c r="CH468"/>
      <c r="CI468"/>
      <c r="CJ468"/>
      <c r="CK468"/>
      <c r="CL468"/>
      <c r="CM468"/>
      <c r="CN468"/>
    </row>
    <row r="469" spans="1:92">
      <c r="A469" s="2" t="s">
        <v>1237</v>
      </c>
      <c r="B469" s="238">
        <v>3701.0939999999996</v>
      </c>
      <c r="C469" s="239">
        <v>0</v>
      </c>
      <c r="D469" s="240">
        <v>37587.85</v>
      </c>
      <c r="E469" s="241">
        <v>116</v>
      </c>
      <c r="F469" s="240">
        <v>29964.15</v>
      </c>
      <c r="G469" s="242">
        <v>44</v>
      </c>
      <c r="H469" s="243">
        <v>75847.45</v>
      </c>
      <c r="I469" s="244">
        <v>699</v>
      </c>
      <c r="J469" s="243">
        <v>543605.36</v>
      </c>
      <c r="K469" s="244">
        <v>1092</v>
      </c>
      <c r="L469" s="243">
        <v>64552.05</v>
      </c>
      <c r="M469" s="241">
        <v>552</v>
      </c>
      <c r="N469" s="240">
        <v>4989.62</v>
      </c>
      <c r="O469" s="242">
        <v>14</v>
      </c>
      <c r="P469" s="240">
        <v>28255.05</v>
      </c>
      <c r="Q469" s="241">
        <v>175</v>
      </c>
      <c r="R469" s="238">
        <v>0</v>
      </c>
      <c r="S469" s="239">
        <v>0</v>
      </c>
      <c r="T469" s="240">
        <v>38484.400000000001</v>
      </c>
      <c r="U469" s="241">
        <v>208</v>
      </c>
      <c r="V469" s="240">
        <v>7235.7</v>
      </c>
      <c r="W469" s="242">
        <v>9</v>
      </c>
      <c r="X469" s="243">
        <v>118563.58</v>
      </c>
      <c r="Y469" s="241">
        <v>576</v>
      </c>
      <c r="Z469" s="238">
        <v>0</v>
      </c>
      <c r="AA469" s="239">
        <v>0</v>
      </c>
      <c r="AB469" s="238">
        <v>0</v>
      </c>
      <c r="AC469" s="239">
        <v>0</v>
      </c>
      <c r="AD469" s="243">
        <v>60991.22</v>
      </c>
      <c r="AE469" s="244">
        <v>401</v>
      </c>
      <c r="AF469" s="240">
        <v>1403.73</v>
      </c>
      <c r="AG469" s="242">
        <v>4</v>
      </c>
      <c r="AH469" s="243">
        <v>335751.46</v>
      </c>
      <c r="AI469" s="244">
        <v>1939</v>
      </c>
      <c r="AJ469" s="243">
        <v>1232.98</v>
      </c>
      <c r="AK469" s="244">
        <v>9</v>
      </c>
      <c r="AL469" s="243">
        <v>184551.73</v>
      </c>
      <c r="AM469" s="244">
        <v>738</v>
      </c>
      <c r="AN469" s="245">
        <v>109799.84</v>
      </c>
      <c r="AO469" s="244">
        <v>313</v>
      </c>
      <c r="AP469" s="246">
        <v>0</v>
      </c>
      <c r="AQ469" s="247">
        <v>0</v>
      </c>
      <c r="AR469" s="240">
        <v>14256.46</v>
      </c>
      <c r="AS469" s="241">
        <v>127</v>
      </c>
      <c r="AT469" s="238">
        <v>0</v>
      </c>
      <c r="AU469" s="239">
        <v>0</v>
      </c>
      <c r="AV469" t="s">
        <v>389</v>
      </c>
      <c r="AW469" s="270"/>
      <c r="AX469" s="270"/>
      <c r="AY469" s="270"/>
      <c r="AZ469" s="270"/>
      <c r="BA469" s="270"/>
      <c r="BB469" s="270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  <c r="CA469"/>
      <c r="CB469"/>
      <c r="CC469"/>
      <c r="CD469"/>
      <c r="CE469"/>
      <c r="CF469"/>
      <c r="CG469"/>
      <c r="CH469"/>
      <c r="CI469"/>
      <c r="CJ469"/>
      <c r="CK469"/>
      <c r="CL469"/>
      <c r="CM469"/>
      <c r="CN469"/>
    </row>
    <row r="470" spans="1:92">
      <c r="A470" s="2" t="s">
        <v>1197</v>
      </c>
      <c r="B470" s="238">
        <v>0</v>
      </c>
      <c r="C470" s="239">
        <v>0</v>
      </c>
      <c r="D470" s="240">
        <v>22817.5</v>
      </c>
      <c r="E470" s="241">
        <v>88</v>
      </c>
      <c r="F470" s="240">
        <v>12008.67</v>
      </c>
      <c r="G470" s="242">
        <v>20</v>
      </c>
      <c r="H470" s="243">
        <v>80873.820000000007</v>
      </c>
      <c r="I470" s="244">
        <v>852</v>
      </c>
      <c r="J470" s="243">
        <v>249357.47</v>
      </c>
      <c r="K470" s="244">
        <v>540</v>
      </c>
      <c r="L470" s="243">
        <v>50809.23</v>
      </c>
      <c r="M470" s="241">
        <v>370</v>
      </c>
      <c r="N470" s="240">
        <v>5519.98</v>
      </c>
      <c r="O470" s="242">
        <v>9</v>
      </c>
      <c r="P470" s="240">
        <v>6070.69</v>
      </c>
      <c r="Q470" s="241">
        <v>65</v>
      </c>
      <c r="R470" s="238">
        <v>0</v>
      </c>
      <c r="S470" s="239">
        <v>0</v>
      </c>
      <c r="T470" s="240">
        <v>2647.59</v>
      </c>
      <c r="U470" s="241">
        <v>9</v>
      </c>
      <c r="V470" s="240">
        <v>2350.79</v>
      </c>
      <c r="W470" s="242">
        <v>3</v>
      </c>
      <c r="X470" s="243">
        <v>91203.66</v>
      </c>
      <c r="Y470" s="241">
        <v>480</v>
      </c>
      <c r="Z470" s="238">
        <v>0</v>
      </c>
      <c r="AA470" s="239">
        <v>0</v>
      </c>
      <c r="AB470" s="238">
        <v>0</v>
      </c>
      <c r="AC470" s="239">
        <v>0</v>
      </c>
      <c r="AD470" s="243">
        <v>41141.730000000003</v>
      </c>
      <c r="AE470" s="244">
        <v>303</v>
      </c>
      <c r="AF470" s="240">
        <v>0</v>
      </c>
      <c r="AG470" s="242">
        <v>0</v>
      </c>
      <c r="AH470" s="243">
        <v>297012.7</v>
      </c>
      <c r="AI470" s="244">
        <v>1524</v>
      </c>
      <c r="AJ470" s="243">
        <v>0</v>
      </c>
      <c r="AK470" s="244">
        <v>0</v>
      </c>
      <c r="AL470" s="243">
        <v>223355.2</v>
      </c>
      <c r="AM470" s="244">
        <v>837</v>
      </c>
      <c r="AN470" s="245">
        <v>0</v>
      </c>
      <c r="AO470" s="244">
        <v>0</v>
      </c>
      <c r="AP470" s="246">
        <v>0</v>
      </c>
      <c r="AQ470" s="247">
        <v>0</v>
      </c>
      <c r="AR470" s="240">
        <v>3245.18</v>
      </c>
      <c r="AS470" s="241">
        <v>28</v>
      </c>
      <c r="AT470" s="238">
        <v>0</v>
      </c>
      <c r="AU470" s="239">
        <v>0</v>
      </c>
      <c r="AV470" t="s">
        <v>18</v>
      </c>
      <c r="AW470" s="270"/>
      <c r="AX470" s="270"/>
      <c r="AY470" s="270"/>
      <c r="AZ470" s="270"/>
      <c r="BA470" s="270"/>
      <c r="BB470" s="2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  <c r="CA470"/>
      <c r="CB470"/>
      <c r="CC470"/>
      <c r="CD470"/>
      <c r="CE470"/>
      <c r="CF470"/>
      <c r="CG470"/>
      <c r="CH470"/>
      <c r="CI470"/>
      <c r="CJ470"/>
      <c r="CK470"/>
      <c r="CL470"/>
      <c r="CM470"/>
      <c r="CN470"/>
    </row>
    <row r="471" spans="1:92">
      <c r="A471" s="2" t="s">
        <v>1127</v>
      </c>
      <c r="B471" s="238">
        <v>1240.6203333333333</v>
      </c>
      <c r="C471" s="239">
        <v>0</v>
      </c>
      <c r="D471" s="240">
        <v>10955.83</v>
      </c>
      <c r="E471" s="241">
        <v>43</v>
      </c>
      <c r="F471" s="240">
        <v>25090.93</v>
      </c>
      <c r="G471" s="242">
        <v>34</v>
      </c>
      <c r="H471" s="243">
        <v>58557.82</v>
      </c>
      <c r="I471" s="244">
        <v>527</v>
      </c>
      <c r="J471" s="243">
        <v>430932.52</v>
      </c>
      <c r="K471" s="244">
        <v>950</v>
      </c>
      <c r="L471" s="243">
        <v>101072.14</v>
      </c>
      <c r="M471" s="241">
        <v>463</v>
      </c>
      <c r="N471" s="240">
        <v>29270.51</v>
      </c>
      <c r="O471" s="242">
        <v>42</v>
      </c>
      <c r="P471" s="240">
        <v>2632.2</v>
      </c>
      <c r="Q471" s="241">
        <v>3</v>
      </c>
      <c r="R471" s="238">
        <v>0</v>
      </c>
      <c r="S471" s="239">
        <v>0</v>
      </c>
      <c r="T471" s="240">
        <v>12176.4</v>
      </c>
      <c r="U471" s="241">
        <v>53</v>
      </c>
      <c r="V471" s="240">
        <v>7378.17</v>
      </c>
      <c r="W471" s="242">
        <v>9</v>
      </c>
      <c r="X471" s="243">
        <v>90973.88</v>
      </c>
      <c r="Y471" s="241">
        <v>469</v>
      </c>
      <c r="Z471" s="238">
        <v>0</v>
      </c>
      <c r="AA471" s="239">
        <v>0</v>
      </c>
      <c r="AB471" s="238">
        <v>0</v>
      </c>
      <c r="AC471" s="239">
        <v>0</v>
      </c>
      <c r="AD471" s="243">
        <v>61410.62</v>
      </c>
      <c r="AE471" s="244">
        <v>386</v>
      </c>
      <c r="AF471" s="240">
        <v>1106.98</v>
      </c>
      <c r="AG471" s="242">
        <v>1</v>
      </c>
      <c r="AH471" s="243">
        <v>285839.65000000002</v>
      </c>
      <c r="AI471" s="244">
        <v>1412</v>
      </c>
      <c r="AJ471" s="243">
        <v>0</v>
      </c>
      <c r="AK471" s="244">
        <v>0</v>
      </c>
      <c r="AL471" s="243">
        <v>125983.02</v>
      </c>
      <c r="AM471" s="244">
        <v>477</v>
      </c>
      <c r="AN471" s="245">
        <v>37218.61</v>
      </c>
      <c r="AO471" s="244">
        <v>180</v>
      </c>
      <c r="AP471" s="246">
        <v>0</v>
      </c>
      <c r="AQ471" s="247">
        <v>0</v>
      </c>
      <c r="AR471" s="240">
        <v>0</v>
      </c>
      <c r="AS471" s="241">
        <v>0</v>
      </c>
      <c r="AT471" s="238">
        <v>0</v>
      </c>
      <c r="AU471" s="239">
        <v>0</v>
      </c>
      <c r="AV471" t="s">
        <v>52</v>
      </c>
      <c r="AW471" s="270"/>
      <c r="AX471" s="270"/>
      <c r="AY471" s="270"/>
      <c r="AZ471" s="270"/>
      <c r="BA471" s="270"/>
      <c r="BB471" s="270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  <c r="CA471"/>
      <c r="CB471"/>
      <c r="CC471"/>
      <c r="CD471"/>
      <c r="CE471"/>
      <c r="CF471"/>
      <c r="CG471"/>
      <c r="CH471"/>
      <c r="CI471"/>
      <c r="CJ471"/>
      <c r="CK471"/>
      <c r="CL471"/>
      <c r="CM471"/>
      <c r="CN471"/>
    </row>
    <row r="472" spans="1:92">
      <c r="A472" s="2" t="s">
        <v>1707</v>
      </c>
      <c r="B472" s="238">
        <v>692.30500000000006</v>
      </c>
      <c r="C472" s="239">
        <v>0</v>
      </c>
      <c r="D472" s="240">
        <v>33196.25</v>
      </c>
      <c r="E472" s="241">
        <v>125</v>
      </c>
      <c r="F472" s="240">
        <v>782.61</v>
      </c>
      <c r="G472" s="242">
        <v>1</v>
      </c>
      <c r="H472" s="243">
        <v>102184.96000000001</v>
      </c>
      <c r="I472" s="244">
        <v>703</v>
      </c>
      <c r="J472" s="243">
        <v>545492.53</v>
      </c>
      <c r="K472" s="244">
        <v>1069</v>
      </c>
      <c r="L472" s="243">
        <v>149980.9</v>
      </c>
      <c r="M472" s="241">
        <v>507</v>
      </c>
      <c r="N472" s="240">
        <v>27451.22</v>
      </c>
      <c r="O472" s="242">
        <v>58</v>
      </c>
      <c r="P472" s="240">
        <v>23948.01</v>
      </c>
      <c r="Q472" s="241">
        <v>179</v>
      </c>
      <c r="R472" s="238">
        <v>0</v>
      </c>
      <c r="S472" s="239">
        <v>0</v>
      </c>
      <c r="T472" s="240">
        <v>91002.23</v>
      </c>
      <c r="U472" s="241">
        <v>376</v>
      </c>
      <c r="V472" s="240">
        <v>24084.78</v>
      </c>
      <c r="W472" s="242">
        <v>30</v>
      </c>
      <c r="X472" s="243">
        <v>119047.33</v>
      </c>
      <c r="Y472" s="241">
        <v>576</v>
      </c>
      <c r="Z472" s="238">
        <v>0</v>
      </c>
      <c r="AA472" s="239">
        <v>0</v>
      </c>
      <c r="AB472" s="238">
        <v>0</v>
      </c>
      <c r="AC472" s="239">
        <v>0</v>
      </c>
      <c r="AD472" s="243">
        <v>133597.6</v>
      </c>
      <c r="AE472" s="244">
        <v>760</v>
      </c>
      <c r="AF472" s="240">
        <v>0</v>
      </c>
      <c r="AG472" s="242">
        <v>0</v>
      </c>
      <c r="AH472" s="243">
        <v>564284.18000000005</v>
      </c>
      <c r="AI472" s="244">
        <v>1974</v>
      </c>
      <c r="AJ472" s="243">
        <v>516</v>
      </c>
      <c r="AK472" s="244">
        <v>4</v>
      </c>
      <c r="AL472" s="243">
        <v>251776.55</v>
      </c>
      <c r="AM472" s="244">
        <v>968</v>
      </c>
      <c r="AN472" s="245">
        <v>20253.150000000001</v>
      </c>
      <c r="AO472" s="244">
        <v>75</v>
      </c>
      <c r="AP472" s="246">
        <v>0</v>
      </c>
      <c r="AQ472" s="247">
        <v>0</v>
      </c>
      <c r="AR472" s="240">
        <v>21405.42</v>
      </c>
      <c r="AS472" s="241">
        <v>173</v>
      </c>
      <c r="AT472" s="238">
        <v>0</v>
      </c>
      <c r="AU472" s="239">
        <v>0</v>
      </c>
      <c r="AV472" t="s">
        <v>195</v>
      </c>
      <c r="AW472" s="270"/>
      <c r="AX472" s="270"/>
      <c r="AY472" s="270"/>
      <c r="AZ472" s="270"/>
      <c r="BA472" s="270"/>
      <c r="BB472" s="270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  <c r="CA472"/>
      <c r="CB472"/>
      <c r="CC472"/>
      <c r="CD472"/>
      <c r="CE472"/>
      <c r="CF472"/>
      <c r="CG472"/>
      <c r="CH472"/>
      <c r="CI472"/>
      <c r="CJ472"/>
      <c r="CK472"/>
      <c r="CL472"/>
      <c r="CM472"/>
      <c r="CN472"/>
    </row>
    <row r="473" spans="1:92">
      <c r="A473" s="2" t="s">
        <v>1055</v>
      </c>
      <c r="B473" s="238">
        <v>355.02033333333333</v>
      </c>
      <c r="C473" s="239">
        <v>0</v>
      </c>
      <c r="D473" s="240">
        <v>18593.04</v>
      </c>
      <c r="E473" s="241">
        <v>77</v>
      </c>
      <c r="F473" s="240">
        <v>6895.62</v>
      </c>
      <c r="G473" s="242">
        <v>13</v>
      </c>
      <c r="H473" s="243">
        <v>56344.34</v>
      </c>
      <c r="I473" s="244">
        <v>512</v>
      </c>
      <c r="J473" s="243">
        <v>343702.25</v>
      </c>
      <c r="K473" s="244">
        <v>957</v>
      </c>
      <c r="L473" s="243">
        <v>73544.740000000005</v>
      </c>
      <c r="M473" s="241">
        <v>476</v>
      </c>
      <c r="N473" s="240">
        <v>0</v>
      </c>
      <c r="O473" s="242">
        <v>0</v>
      </c>
      <c r="P473" s="240">
        <v>6095.69</v>
      </c>
      <c r="Q473" s="241">
        <v>30</v>
      </c>
      <c r="R473" s="238">
        <v>0</v>
      </c>
      <c r="S473" s="239">
        <v>0</v>
      </c>
      <c r="T473" s="240">
        <v>208.71</v>
      </c>
      <c r="U473" s="241">
        <v>3</v>
      </c>
      <c r="V473" s="240">
        <v>0</v>
      </c>
      <c r="W473" s="242">
        <v>0</v>
      </c>
      <c r="X473" s="243">
        <v>92246.66</v>
      </c>
      <c r="Y473" s="241">
        <v>504</v>
      </c>
      <c r="Z473" s="238">
        <v>0</v>
      </c>
      <c r="AA473" s="239">
        <v>0</v>
      </c>
      <c r="AB473" s="238">
        <v>0</v>
      </c>
      <c r="AC473" s="239">
        <v>0</v>
      </c>
      <c r="AD473" s="243">
        <v>82916.5</v>
      </c>
      <c r="AE473" s="244">
        <v>542</v>
      </c>
      <c r="AF473" s="240">
        <v>1790.69</v>
      </c>
      <c r="AG473" s="242">
        <v>3</v>
      </c>
      <c r="AH473" s="243">
        <v>346114.7</v>
      </c>
      <c r="AI473" s="244">
        <v>1990</v>
      </c>
      <c r="AJ473" s="243">
        <v>3748.05</v>
      </c>
      <c r="AK473" s="244">
        <v>21</v>
      </c>
      <c r="AL473" s="243">
        <v>232885.7</v>
      </c>
      <c r="AM473" s="244">
        <v>950</v>
      </c>
      <c r="AN473" s="245">
        <v>6902.56</v>
      </c>
      <c r="AO473" s="244">
        <v>68</v>
      </c>
      <c r="AP473" s="246">
        <v>0</v>
      </c>
      <c r="AQ473" s="247">
        <v>0</v>
      </c>
      <c r="AR473" s="240">
        <v>787.85</v>
      </c>
      <c r="AS473" s="241">
        <v>6</v>
      </c>
      <c r="AT473" s="238">
        <v>0</v>
      </c>
      <c r="AU473" s="239">
        <v>0</v>
      </c>
      <c r="AV473" t="s">
        <v>189</v>
      </c>
      <c r="AW473" s="270"/>
      <c r="AX473" s="270"/>
      <c r="AY473" s="270"/>
      <c r="AZ473" s="270"/>
      <c r="BA473" s="270"/>
      <c r="BB473" s="270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  <c r="CA473"/>
      <c r="CB473"/>
      <c r="CC473"/>
      <c r="CD473"/>
      <c r="CE473"/>
      <c r="CF473"/>
      <c r="CG473"/>
      <c r="CH473"/>
      <c r="CI473"/>
      <c r="CJ473"/>
      <c r="CK473"/>
      <c r="CL473"/>
      <c r="CM473"/>
      <c r="CN473"/>
    </row>
    <row r="474" spans="1:92">
      <c r="A474" s="2" t="s">
        <v>1063</v>
      </c>
      <c r="B474" s="238">
        <v>1804.5176666666666</v>
      </c>
      <c r="C474" s="239">
        <v>0</v>
      </c>
      <c r="D474" s="240">
        <v>24829.14</v>
      </c>
      <c r="E474" s="241">
        <v>98</v>
      </c>
      <c r="F474" s="240">
        <v>38912.99</v>
      </c>
      <c r="G474" s="242">
        <v>53</v>
      </c>
      <c r="H474" s="243">
        <v>117939.42</v>
      </c>
      <c r="I474" s="244">
        <v>1114</v>
      </c>
      <c r="J474" s="243">
        <v>500842.58</v>
      </c>
      <c r="K474" s="244">
        <v>1283</v>
      </c>
      <c r="L474" s="243">
        <v>166687.51</v>
      </c>
      <c r="M474" s="241">
        <v>823</v>
      </c>
      <c r="N474" s="240">
        <v>12570.38</v>
      </c>
      <c r="O474" s="242">
        <v>33</v>
      </c>
      <c r="P474" s="240">
        <v>8317.7900000000009</v>
      </c>
      <c r="Q474" s="241">
        <v>53</v>
      </c>
      <c r="R474" s="238">
        <v>0</v>
      </c>
      <c r="S474" s="239">
        <v>0</v>
      </c>
      <c r="T474" s="240">
        <v>7114.27</v>
      </c>
      <c r="U474" s="241">
        <v>35</v>
      </c>
      <c r="V474" s="240">
        <v>10661.9</v>
      </c>
      <c r="W474" s="242">
        <v>14</v>
      </c>
      <c r="X474" s="243">
        <v>124716.75</v>
      </c>
      <c r="Y474" s="241">
        <v>698</v>
      </c>
      <c r="Z474" s="238">
        <v>0</v>
      </c>
      <c r="AA474" s="239">
        <v>0</v>
      </c>
      <c r="AB474" s="238">
        <v>0</v>
      </c>
      <c r="AC474" s="239">
        <v>0</v>
      </c>
      <c r="AD474" s="243">
        <v>103819.79</v>
      </c>
      <c r="AE474" s="244">
        <v>650</v>
      </c>
      <c r="AF474" s="240">
        <v>2553.4699999999998</v>
      </c>
      <c r="AG474" s="242">
        <v>6</v>
      </c>
      <c r="AH474" s="243">
        <v>502518.57</v>
      </c>
      <c r="AI474" s="244">
        <v>2264</v>
      </c>
      <c r="AJ474" s="243">
        <v>797.5</v>
      </c>
      <c r="AK474" s="244">
        <v>3</v>
      </c>
      <c r="AL474" s="243">
        <v>196346.29</v>
      </c>
      <c r="AM474" s="244">
        <v>844</v>
      </c>
      <c r="AN474" s="245">
        <v>53338.03</v>
      </c>
      <c r="AO474" s="244">
        <v>323</v>
      </c>
      <c r="AP474" s="246">
        <v>0</v>
      </c>
      <c r="AQ474" s="247">
        <v>0</v>
      </c>
      <c r="AR474" s="240">
        <v>0</v>
      </c>
      <c r="AS474" s="241">
        <v>0</v>
      </c>
      <c r="AT474" s="238">
        <v>0</v>
      </c>
      <c r="AU474" s="239">
        <v>0</v>
      </c>
      <c r="AV474" t="s">
        <v>195</v>
      </c>
      <c r="AW474" s="270"/>
      <c r="AX474" s="270"/>
      <c r="AY474" s="270"/>
      <c r="AZ474" s="270"/>
      <c r="BA474" s="270"/>
      <c r="BB474" s="270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  <c r="CA474"/>
      <c r="CB474"/>
      <c r="CC474"/>
      <c r="CD474"/>
      <c r="CE474"/>
      <c r="CF474"/>
      <c r="CG474"/>
      <c r="CH474"/>
      <c r="CI474"/>
      <c r="CJ474"/>
      <c r="CK474"/>
      <c r="CL474"/>
      <c r="CM474"/>
      <c r="CN474"/>
    </row>
    <row r="475" spans="1:92">
      <c r="A475" s="2" t="s">
        <v>1104</v>
      </c>
      <c r="B475" s="238">
        <v>988.25766666666664</v>
      </c>
      <c r="C475" s="239">
        <v>0</v>
      </c>
      <c r="D475" s="240">
        <v>10511.76</v>
      </c>
      <c r="E475" s="241">
        <v>43</v>
      </c>
      <c r="F475" s="240">
        <v>3461.2</v>
      </c>
      <c r="G475" s="242">
        <v>6</v>
      </c>
      <c r="H475" s="243">
        <v>42316.45</v>
      </c>
      <c r="I475" s="244">
        <v>346</v>
      </c>
      <c r="J475" s="243">
        <v>329173.45</v>
      </c>
      <c r="K475" s="244">
        <v>470</v>
      </c>
      <c r="L475" s="243">
        <v>26627.37</v>
      </c>
      <c r="M475" s="241">
        <v>192</v>
      </c>
      <c r="N475" s="240">
        <v>10086.07</v>
      </c>
      <c r="O475" s="242">
        <v>15</v>
      </c>
      <c r="P475" s="240">
        <v>4123.83</v>
      </c>
      <c r="Q475" s="241">
        <v>24</v>
      </c>
      <c r="R475" s="238">
        <v>0</v>
      </c>
      <c r="S475" s="239">
        <v>0</v>
      </c>
      <c r="T475" s="240">
        <v>12280.46</v>
      </c>
      <c r="U475" s="241">
        <v>69</v>
      </c>
      <c r="V475" s="240">
        <v>11174.02</v>
      </c>
      <c r="W475" s="242">
        <v>12</v>
      </c>
      <c r="X475" s="243">
        <v>53027.32</v>
      </c>
      <c r="Y475" s="241">
        <v>240</v>
      </c>
      <c r="Z475" s="238">
        <v>0</v>
      </c>
      <c r="AA475" s="239">
        <v>0</v>
      </c>
      <c r="AB475" s="238">
        <v>0</v>
      </c>
      <c r="AC475" s="239">
        <v>0</v>
      </c>
      <c r="AD475" s="243">
        <v>36871.08</v>
      </c>
      <c r="AE475" s="244">
        <v>199</v>
      </c>
      <c r="AF475" s="240">
        <v>1785.35</v>
      </c>
      <c r="AG475" s="242">
        <v>4</v>
      </c>
      <c r="AH475" s="243">
        <v>134270.12</v>
      </c>
      <c r="AI475" s="244">
        <v>760</v>
      </c>
      <c r="AJ475" s="243">
        <v>0</v>
      </c>
      <c r="AK475" s="244">
        <v>0</v>
      </c>
      <c r="AL475" s="243">
        <v>106624.62</v>
      </c>
      <c r="AM475" s="244">
        <v>376</v>
      </c>
      <c r="AN475" s="245">
        <v>29647.73</v>
      </c>
      <c r="AO475" s="244">
        <v>53</v>
      </c>
      <c r="AP475" s="246">
        <v>0</v>
      </c>
      <c r="AQ475" s="247">
        <v>0</v>
      </c>
      <c r="AR475" s="240">
        <v>276.52999999999997</v>
      </c>
      <c r="AS475" s="241">
        <v>3</v>
      </c>
      <c r="AT475" s="238">
        <v>0</v>
      </c>
      <c r="AU475" s="239">
        <v>0</v>
      </c>
      <c r="AV475" t="s">
        <v>107</v>
      </c>
      <c r="AW475" s="270"/>
      <c r="AX475" s="270"/>
      <c r="AY475" s="270"/>
      <c r="AZ475" s="270"/>
      <c r="BA475" s="270"/>
      <c r="BB475" s="270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  <c r="CA475"/>
      <c r="CB475"/>
      <c r="CC475"/>
      <c r="CD475"/>
      <c r="CE475"/>
      <c r="CF475"/>
      <c r="CG475"/>
      <c r="CH475"/>
      <c r="CI475"/>
      <c r="CJ475"/>
      <c r="CK475"/>
      <c r="CL475"/>
      <c r="CM475"/>
      <c r="CN475"/>
    </row>
    <row r="476" spans="1:92">
      <c r="A476" s="2" t="s">
        <v>1116</v>
      </c>
      <c r="B476" s="238">
        <v>1503.4416666666666</v>
      </c>
      <c r="C476" s="239">
        <v>0</v>
      </c>
      <c r="D476" s="240">
        <v>7976.93</v>
      </c>
      <c r="E476" s="241">
        <v>27</v>
      </c>
      <c r="F476" s="240">
        <v>4400</v>
      </c>
      <c r="G476" s="242">
        <v>7</v>
      </c>
      <c r="H476" s="243">
        <v>111882.39</v>
      </c>
      <c r="I476" s="244">
        <v>1135</v>
      </c>
      <c r="J476" s="243">
        <v>170326.64</v>
      </c>
      <c r="K476" s="244">
        <v>532</v>
      </c>
      <c r="L476" s="243">
        <v>79848.75</v>
      </c>
      <c r="M476" s="241">
        <v>663</v>
      </c>
      <c r="N476" s="240">
        <v>9980.8799999999992</v>
      </c>
      <c r="O476" s="242">
        <v>13</v>
      </c>
      <c r="P476" s="240">
        <v>2111.29</v>
      </c>
      <c r="Q476" s="241">
        <v>9</v>
      </c>
      <c r="R476" s="238">
        <v>0</v>
      </c>
      <c r="S476" s="239">
        <v>0</v>
      </c>
      <c r="T476" s="240">
        <v>13309.16</v>
      </c>
      <c r="U476" s="241">
        <v>80</v>
      </c>
      <c r="V476" s="240">
        <v>3390.25</v>
      </c>
      <c r="W476" s="242">
        <v>6</v>
      </c>
      <c r="X476" s="243">
        <v>94716.14</v>
      </c>
      <c r="Y476" s="241">
        <v>565</v>
      </c>
      <c r="Z476" s="238">
        <v>0</v>
      </c>
      <c r="AA476" s="239">
        <v>0</v>
      </c>
      <c r="AB476" s="238">
        <v>0</v>
      </c>
      <c r="AC476" s="239">
        <v>0</v>
      </c>
      <c r="AD476" s="243">
        <v>39001.14</v>
      </c>
      <c r="AE476" s="244">
        <v>290</v>
      </c>
      <c r="AF476" s="240">
        <v>646.52</v>
      </c>
      <c r="AG476" s="242">
        <v>2</v>
      </c>
      <c r="AH476" s="243">
        <v>351095.09</v>
      </c>
      <c r="AI476" s="244">
        <v>1959</v>
      </c>
      <c r="AJ476" s="243">
        <v>0</v>
      </c>
      <c r="AK476" s="244">
        <v>0</v>
      </c>
      <c r="AL476" s="243">
        <v>217945.64</v>
      </c>
      <c r="AM476" s="244">
        <v>875</v>
      </c>
      <c r="AN476" s="245">
        <v>45103.25</v>
      </c>
      <c r="AO476" s="244">
        <v>417</v>
      </c>
      <c r="AP476" s="246">
        <v>0</v>
      </c>
      <c r="AQ476" s="247">
        <v>0</v>
      </c>
      <c r="AR476" s="240">
        <v>1425.23</v>
      </c>
      <c r="AS476" s="241">
        <v>10</v>
      </c>
      <c r="AT476" s="238">
        <v>0</v>
      </c>
      <c r="AU476" s="239">
        <v>0</v>
      </c>
      <c r="AV476" t="s">
        <v>52</v>
      </c>
      <c r="AW476" s="270"/>
      <c r="AX476" s="270"/>
      <c r="AY476" s="270"/>
      <c r="AZ476" s="270"/>
      <c r="BA476" s="270"/>
      <c r="BB476" s="270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  <c r="BR476"/>
      <c r="BS476"/>
      <c r="BT476"/>
      <c r="BU476"/>
      <c r="BV476"/>
      <c r="BW476"/>
      <c r="BX476"/>
      <c r="BY476"/>
      <c r="BZ476"/>
      <c r="CA476"/>
      <c r="CB476"/>
      <c r="CC476"/>
      <c r="CD476"/>
      <c r="CE476"/>
      <c r="CF476"/>
      <c r="CG476"/>
      <c r="CH476"/>
      <c r="CI476"/>
      <c r="CJ476"/>
      <c r="CK476"/>
      <c r="CL476"/>
      <c r="CM476"/>
      <c r="CN476"/>
    </row>
    <row r="477" spans="1:92">
      <c r="A477" s="2" t="s">
        <v>1073</v>
      </c>
      <c r="B477" s="238">
        <v>307.38866666666667</v>
      </c>
      <c r="C477" s="239">
        <v>0</v>
      </c>
      <c r="D477" s="240">
        <v>5186.1000000000004</v>
      </c>
      <c r="E477" s="241">
        <v>25</v>
      </c>
      <c r="F477" s="240">
        <v>0</v>
      </c>
      <c r="G477" s="242">
        <v>0</v>
      </c>
      <c r="H477" s="243">
        <v>35771.08</v>
      </c>
      <c r="I477" s="244">
        <v>316</v>
      </c>
      <c r="J477" s="243">
        <v>224453.81</v>
      </c>
      <c r="K477" s="244">
        <v>381</v>
      </c>
      <c r="L477" s="243">
        <v>40455.51</v>
      </c>
      <c r="M477" s="241">
        <v>125</v>
      </c>
      <c r="N477" s="240">
        <v>52.18</v>
      </c>
      <c r="O477" s="242">
        <v>2</v>
      </c>
      <c r="P477" s="240">
        <v>5079.46</v>
      </c>
      <c r="Q477" s="241">
        <v>26</v>
      </c>
      <c r="R477" s="238">
        <v>0</v>
      </c>
      <c r="S477" s="239">
        <v>0</v>
      </c>
      <c r="T477" s="240">
        <v>3380.63</v>
      </c>
      <c r="U477" s="241">
        <v>15</v>
      </c>
      <c r="V477" s="240">
        <v>5209.96</v>
      </c>
      <c r="W477" s="242">
        <v>7</v>
      </c>
      <c r="X477" s="243">
        <v>44800.4</v>
      </c>
      <c r="Y477" s="241">
        <v>221</v>
      </c>
      <c r="Z477" s="238">
        <v>0</v>
      </c>
      <c r="AA477" s="239">
        <v>0</v>
      </c>
      <c r="AB477" s="238">
        <v>0</v>
      </c>
      <c r="AC477" s="239">
        <v>0</v>
      </c>
      <c r="AD477" s="243">
        <v>45100.05</v>
      </c>
      <c r="AE477" s="244">
        <v>210</v>
      </c>
      <c r="AF477" s="240">
        <v>0</v>
      </c>
      <c r="AG477" s="242">
        <v>0</v>
      </c>
      <c r="AH477" s="243">
        <v>136212.67000000001</v>
      </c>
      <c r="AI477" s="244">
        <v>615</v>
      </c>
      <c r="AJ477" s="243">
        <v>6856.4</v>
      </c>
      <c r="AK477" s="244">
        <v>3</v>
      </c>
      <c r="AL477" s="243">
        <v>71200.73</v>
      </c>
      <c r="AM477" s="244">
        <v>280</v>
      </c>
      <c r="AN477" s="245">
        <v>2365.2600000000002</v>
      </c>
      <c r="AO477" s="244">
        <v>27</v>
      </c>
      <c r="AP477" s="246">
        <v>0</v>
      </c>
      <c r="AQ477" s="247">
        <v>0</v>
      </c>
      <c r="AR477" s="240">
        <v>0</v>
      </c>
      <c r="AS477" s="241">
        <v>0</v>
      </c>
      <c r="AT477" s="238">
        <v>0</v>
      </c>
      <c r="AU477" s="239">
        <v>0</v>
      </c>
      <c r="AV477" t="s">
        <v>195</v>
      </c>
      <c r="AW477" s="270"/>
      <c r="AX477" s="270"/>
      <c r="AY477" s="270"/>
      <c r="AZ477" s="270"/>
      <c r="BA477" s="270"/>
      <c r="BB477" s="270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  <c r="CA477"/>
      <c r="CB477"/>
      <c r="CC477"/>
      <c r="CD477"/>
      <c r="CE477"/>
      <c r="CF477"/>
      <c r="CG477"/>
      <c r="CH477"/>
      <c r="CI477"/>
      <c r="CJ477"/>
      <c r="CK477"/>
      <c r="CL477"/>
      <c r="CM477"/>
      <c r="CN477"/>
    </row>
    <row r="478" spans="1:92">
      <c r="A478" s="2" t="s">
        <v>1052</v>
      </c>
      <c r="B478" s="238">
        <v>4169.9049999999997</v>
      </c>
      <c r="C478" s="239">
        <v>0</v>
      </c>
      <c r="D478" s="240">
        <v>7746.92</v>
      </c>
      <c r="E478" s="241">
        <v>41</v>
      </c>
      <c r="F478" s="240">
        <v>12052.08</v>
      </c>
      <c r="G478" s="242">
        <v>16</v>
      </c>
      <c r="H478" s="243">
        <v>59131.54</v>
      </c>
      <c r="I478" s="244">
        <v>484</v>
      </c>
      <c r="J478" s="243">
        <v>376100.35</v>
      </c>
      <c r="K478" s="244">
        <v>825</v>
      </c>
      <c r="L478" s="243">
        <v>104063.53</v>
      </c>
      <c r="M478" s="241">
        <v>455</v>
      </c>
      <c r="N478" s="240">
        <v>21887.46</v>
      </c>
      <c r="O478" s="242">
        <v>36</v>
      </c>
      <c r="P478" s="240">
        <v>0</v>
      </c>
      <c r="Q478" s="241">
        <v>0</v>
      </c>
      <c r="R478" s="238">
        <v>0</v>
      </c>
      <c r="S478" s="239">
        <v>0</v>
      </c>
      <c r="T478" s="240">
        <v>825.22</v>
      </c>
      <c r="U478" s="241">
        <v>5</v>
      </c>
      <c r="V478" s="240">
        <v>5858.98</v>
      </c>
      <c r="W478" s="242">
        <v>7</v>
      </c>
      <c r="X478" s="243">
        <v>76906.559999999998</v>
      </c>
      <c r="Y478" s="241">
        <v>375</v>
      </c>
      <c r="Z478" s="238">
        <v>0</v>
      </c>
      <c r="AA478" s="239">
        <v>0</v>
      </c>
      <c r="AB478" s="238">
        <v>0</v>
      </c>
      <c r="AC478" s="239">
        <v>0</v>
      </c>
      <c r="AD478" s="243">
        <v>46629.86</v>
      </c>
      <c r="AE478" s="244">
        <v>294</v>
      </c>
      <c r="AF478" s="240">
        <v>697.67</v>
      </c>
      <c r="AG478" s="242">
        <v>1</v>
      </c>
      <c r="AH478" s="243">
        <v>242156.95</v>
      </c>
      <c r="AI478" s="244">
        <v>1130</v>
      </c>
      <c r="AJ478" s="243">
        <v>2540.1999999999998</v>
      </c>
      <c r="AK478" s="244">
        <v>7</v>
      </c>
      <c r="AL478" s="243">
        <v>98037.64</v>
      </c>
      <c r="AM478" s="244">
        <v>446</v>
      </c>
      <c r="AN478" s="245">
        <v>122556.95</v>
      </c>
      <c r="AO478" s="244">
        <v>544</v>
      </c>
      <c r="AP478" s="246">
        <v>0</v>
      </c>
      <c r="AQ478" s="247">
        <v>0</v>
      </c>
      <c r="AR478" s="240">
        <v>0</v>
      </c>
      <c r="AS478" s="241">
        <v>0</v>
      </c>
      <c r="AT478" s="238">
        <v>0</v>
      </c>
      <c r="AU478" s="239">
        <v>0</v>
      </c>
      <c r="AV478" t="s">
        <v>52</v>
      </c>
      <c r="AW478" s="270"/>
      <c r="AX478" s="270"/>
      <c r="AY478" s="270"/>
      <c r="AZ478" s="270"/>
      <c r="BA478" s="270"/>
      <c r="BB478" s="270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  <c r="CA478"/>
      <c r="CB478"/>
      <c r="CC478"/>
      <c r="CD478"/>
      <c r="CE478"/>
      <c r="CF478"/>
      <c r="CG478"/>
      <c r="CH478"/>
      <c r="CI478"/>
      <c r="CJ478"/>
      <c r="CK478"/>
      <c r="CL478"/>
      <c r="CM478"/>
      <c r="CN478"/>
    </row>
    <row r="479" spans="1:92">
      <c r="A479" s="2" t="s">
        <v>1217</v>
      </c>
      <c r="B479" s="238">
        <v>640.43499999999995</v>
      </c>
      <c r="C479" s="239">
        <v>0</v>
      </c>
      <c r="D479" s="240">
        <v>26411.5</v>
      </c>
      <c r="E479" s="241">
        <v>103</v>
      </c>
      <c r="F479" s="240">
        <v>62847.7</v>
      </c>
      <c r="G479" s="242">
        <v>94</v>
      </c>
      <c r="H479" s="243">
        <v>102517.47</v>
      </c>
      <c r="I479" s="244">
        <v>884</v>
      </c>
      <c r="J479" s="243">
        <v>308807.58</v>
      </c>
      <c r="K479" s="244">
        <v>700</v>
      </c>
      <c r="L479" s="243">
        <v>78323.61</v>
      </c>
      <c r="M479" s="241">
        <v>606</v>
      </c>
      <c r="N479" s="240">
        <v>14363.47</v>
      </c>
      <c r="O479" s="242">
        <v>11</v>
      </c>
      <c r="P479" s="240">
        <v>20128.73</v>
      </c>
      <c r="Q479" s="241">
        <v>141</v>
      </c>
      <c r="R479" s="238">
        <v>0</v>
      </c>
      <c r="S479" s="239">
        <v>0</v>
      </c>
      <c r="T479" s="240">
        <v>21923.8</v>
      </c>
      <c r="U479" s="241">
        <v>135</v>
      </c>
      <c r="V479" s="240">
        <v>6316.08</v>
      </c>
      <c r="W479" s="242">
        <v>8</v>
      </c>
      <c r="X479" s="243">
        <v>112059.96</v>
      </c>
      <c r="Y479" s="241">
        <v>611</v>
      </c>
      <c r="Z479" s="238">
        <v>0</v>
      </c>
      <c r="AA479" s="239">
        <v>0</v>
      </c>
      <c r="AB479" s="238">
        <v>0</v>
      </c>
      <c r="AC479" s="239">
        <v>0</v>
      </c>
      <c r="AD479" s="243">
        <v>92339.76</v>
      </c>
      <c r="AE479" s="244">
        <v>599</v>
      </c>
      <c r="AF479" s="240">
        <v>0</v>
      </c>
      <c r="AG479" s="242">
        <v>0</v>
      </c>
      <c r="AH479" s="243">
        <v>347406.75</v>
      </c>
      <c r="AI479" s="244">
        <v>1750</v>
      </c>
      <c r="AJ479" s="243">
        <v>258</v>
      </c>
      <c r="AK479" s="244">
        <v>1</v>
      </c>
      <c r="AL479" s="243">
        <v>215438.7</v>
      </c>
      <c r="AM479" s="244">
        <v>852</v>
      </c>
      <c r="AN479" s="245">
        <v>18955.05</v>
      </c>
      <c r="AO479" s="244">
        <v>116</v>
      </c>
      <c r="AP479" s="246">
        <v>0</v>
      </c>
      <c r="AQ479" s="247">
        <v>0</v>
      </c>
      <c r="AR479" s="240">
        <v>5773.57</v>
      </c>
      <c r="AS479" s="241">
        <v>62</v>
      </c>
      <c r="AT479" s="238">
        <v>0</v>
      </c>
      <c r="AU479" s="239">
        <v>0</v>
      </c>
      <c r="AV479" t="s">
        <v>52</v>
      </c>
      <c r="AW479" s="270"/>
      <c r="AX479" s="270"/>
      <c r="AY479" s="270"/>
      <c r="AZ479" s="270"/>
      <c r="BA479" s="270"/>
      <c r="BB479" s="270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  <c r="CA479"/>
      <c r="CB479"/>
      <c r="CC479"/>
      <c r="CD479"/>
      <c r="CE479"/>
      <c r="CF479"/>
      <c r="CG479"/>
      <c r="CH479"/>
      <c r="CI479"/>
      <c r="CJ479"/>
      <c r="CK479"/>
      <c r="CL479"/>
      <c r="CM479"/>
      <c r="CN479"/>
    </row>
    <row r="480" spans="1:92">
      <c r="A480" s="2" t="s">
        <v>1143</v>
      </c>
      <c r="B480" s="238">
        <v>971.28533333333337</v>
      </c>
      <c r="C480" s="239">
        <v>0</v>
      </c>
      <c r="D480" s="240">
        <v>34093.93</v>
      </c>
      <c r="E480" s="241">
        <v>106</v>
      </c>
      <c r="F480" s="240">
        <v>38267.26</v>
      </c>
      <c r="G480" s="242">
        <v>57</v>
      </c>
      <c r="H480" s="243">
        <v>132042.32999999999</v>
      </c>
      <c r="I480" s="244">
        <v>1035</v>
      </c>
      <c r="J480" s="243">
        <v>785488.5</v>
      </c>
      <c r="K480" s="244">
        <v>1987</v>
      </c>
      <c r="L480" s="243">
        <v>203430.44</v>
      </c>
      <c r="M480" s="241">
        <v>969</v>
      </c>
      <c r="N480" s="240">
        <v>11590.49</v>
      </c>
      <c r="O480" s="242">
        <v>21</v>
      </c>
      <c r="P480" s="240">
        <v>9411.6200000000008</v>
      </c>
      <c r="Q480" s="241">
        <v>59</v>
      </c>
      <c r="R480" s="238">
        <v>0</v>
      </c>
      <c r="S480" s="239">
        <v>0</v>
      </c>
      <c r="T480" s="240">
        <v>13576.45</v>
      </c>
      <c r="U480" s="241">
        <v>68</v>
      </c>
      <c r="V480" s="240">
        <v>8140.9</v>
      </c>
      <c r="W480" s="242">
        <v>11</v>
      </c>
      <c r="X480" s="243">
        <v>191254.79</v>
      </c>
      <c r="Y480" s="241">
        <v>1081</v>
      </c>
      <c r="Z480" s="238">
        <v>0</v>
      </c>
      <c r="AA480" s="239">
        <v>0</v>
      </c>
      <c r="AB480" s="238">
        <v>0</v>
      </c>
      <c r="AC480" s="239">
        <v>0</v>
      </c>
      <c r="AD480" s="243">
        <v>139633.9</v>
      </c>
      <c r="AE480" s="244">
        <v>1052</v>
      </c>
      <c r="AF480" s="240">
        <v>837.21</v>
      </c>
      <c r="AG480" s="242">
        <v>3</v>
      </c>
      <c r="AH480" s="243">
        <v>604413.16</v>
      </c>
      <c r="AI480" s="244">
        <v>2815</v>
      </c>
      <c r="AJ480" s="243">
        <v>0</v>
      </c>
      <c r="AK480" s="244">
        <v>0</v>
      </c>
      <c r="AL480" s="243">
        <v>321036.83</v>
      </c>
      <c r="AM480" s="244">
        <v>1410</v>
      </c>
      <c r="AN480" s="245">
        <v>29138.560000000001</v>
      </c>
      <c r="AO480" s="244">
        <v>191</v>
      </c>
      <c r="AP480" s="246">
        <v>0</v>
      </c>
      <c r="AQ480" s="247">
        <v>0</v>
      </c>
      <c r="AR480" s="240">
        <v>388.7</v>
      </c>
      <c r="AS480" s="241">
        <v>6</v>
      </c>
      <c r="AT480" s="238">
        <v>0</v>
      </c>
      <c r="AU480" s="239">
        <v>0</v>
      </c>
      <c r="AV480" t="s">
        <v>52</v>
      </c>
      <c r="AW480" s="270"/>
      <c r="AX480" s="270"/>
      <c r="AY480" s="270"/>
      <c r="AZ480" s="270"/>
      <c r="BA480" s="270"/>
      <c r="BB480" s="27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  <c r="CA480"/>
      <c r="CB480"/>
      <c r="CC480"/>
      <c r="CD480"/>
      <c r="CE480"/>
      <c r="CF480"/>
      <c r="CG480"/>
      <c r="CH480"/>
      <c r="CI480"/>
      <c r="CJ480"/>
      <c r="CK480"/>
      <c r="CL480"/>
      <c r="CM480"/>
      <c r="CN480"/>
    </row>
    <row r="481" spans="1:92">
      <c r="A481" s="2" t="s">
        <v>1118</v>
      </c>
      <c r="B481" s="238">
        <v>612.48366666666664</v>
      </c>
      <c r="C481" s="239">
        <v>0</v>
      </c>
      <c r="D481" s="240">
        <v>27265.68</v>
      </c>
      <c r="E481" s="241">
        <v>111</v>
      </c>
      <c r="F481" s="240">
        <v>11647.83</v>
      </c>
      <c r="G481" s="242">
        <v>21</v>
      </c>
      <c r="H481" s="243">
        <v>80794.710000000006</v>
      </c>
      <c r="I481" s="244">
        <v>741</v>
      </c>
      <c r="J481" s="243">
        <v>359218.63</v>
      </c>
      <c r="K481" s="244">
        <v>819</v>
      </c>
      <c r="L481" s="243">
        <v>102775.95</v>
      </c>
      <c r="M481" s="241">
        <v>622</v>
      </c>
      <c r="N481" s="240">
        <v>13713.78</v>
      </c>
      <c r="O481" s="242">
        <v>25</v>
      </c>
      <c r="P481" s="240">
        <v>15725.91</v>
      </c>
      <c r="Q481" s="241">
        <v>90</v>
      </c>
      <c r="R481" s="238">
        <v>0</v>
      </c>
      <c r="S481" s="239">
        <v>0</v>
      </c>
      <c r="T481" s="240">
        <v>41777.18</v>
      </c>
      <c r="U481" s="241">
        <v>169</v>
      </c>
      <c r="V481" s="240">
        <v>11210.26</v>
      </c>
      <c r="W481" s="242">
        <v>15</v>
      </c>
      <c r="X481" s="243">
        <v>119741.44</v>
      </c>
      <c r="Y481" s="241">
        <v>654</v>
      </c>
      <c r="Z481" s="238">
        <v>0</v>
      </c>
      <c r="AA481" s="239">
        <v>0</v>
      </c>
      <c r="AB481" s="238">
        <v>0</v>
      </c>
      <c r="AC481" s="239">
        <v>0</v>
      </c>
      <c r="AD481" s="243">
        <v>76563.839999999997</v>
      </c>
      <c r="AE481" s="244">
        <v>586</v>
      </c>
      <c r="AF481" s="240">
        <v>5347.91</v>
      </c>
      <c r="AG481" s="242">
        <v>11</v>
      </c>
      <c r="AH481" s="243">
        <v>307826.42</v>
      </c>
      <c r="AI481" s="244">
        <v>1592</v>
      </c>
      <c r="AJ481" s="243">
        <v>0</v>
      </c>
      <c r="AK481" s="244">
        <v>0</v>
      </c>
      <c r="AL481" s="243">
        <v>252050.73</v>
      </c>
      <c r="AM481" s="244">
        <v>963</v>
      </c>
      <c r="AN481" s="245">
        <v>18374.509999999998</v>
      </c>
      <c r="AO481" s="244">
        <v>152</v>
      </c>
      <c r="AP481" s="246">
        <v>0</v>
      </c>
      <c r="AQ481" s="247">
        <v>0</v>
      </c>
      <c r="AR481" s="240">
        <v>6289.2</v>
      </c>
      <c r="AS481" s="241">
        <v>77</v>
      </c>
      <c r="AT481" s="238">
        <v>0</v>
      </c>
      <c r="AU481" s="239">
        <v>0</v>
      </c>
      <c r="AV481" t="s">
        <v>18</v>
      </c>
      <c r="AW481" s="270"/>
      <c r="AX481" s="270"/>
      <c r="AY481" s="270"/>
      <c r="AZ481" s="270"/>
      <c r="BA481" s="270"/>
      <c r="BB481" s="270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  <c r="CA481"/>
      <c r="CB481"/>
      <c r="CC481"/>
      <c r="CD481"/>
      <c r="CE481"/>
      <c r="CF481"/>
      <c r="CG481"/>
      <c r="CH481"/>
      <c r="CI481"/>
      <c r="CJ481"/>
      <c r="CK481"/>
      <c r="CL481"/>
      <c r="CM481"/>
      <c r="CN481"/>
    </row>
    <row r="482" spans="1:92">
      <c r="A482" s="2" t="s">
        <v>1250</v>
      </c>
      <c r="B482" s="238">
        <v>1531.019</v>
      </c>
      <c r="C482" s="239">
        <v>0</v>
      </c>
      <c r="D482" s="240">
        <v>34933.26</v>
      </c>
      <c r="E482" s="241">
        <v>135</v>
      </c>
      <c r="F482" s="240">
        <v>38234.769999999997</v>
      </c>
      <c r="G482" s="242">
        <v>36</v>
      </c>
      <c r="H482" s="243">
        <v>117495.81</v>
      </c>
      <c r="I482" s="244">
        <v>898</v>
      </c>
      <c r="J482" s="243">
        <v>513393.27</v>
      </c>
      <c r="K482" s="244">
        <v>1061</v>
      </c>
      <c r="L482" s="243">
        <v>189312.86</v>
      </c>
      <c r="M482" s="241">
        <v>833</v>
      </c>
      <c r="N482" s="240">
        <v>19629.5</v>
      </c>
      <c r="O482" s="242">
        <v>23</v>
      </c>
      <c r="P482" s="240">
        <v>4535.79</v>
      </c>
      <c r="Q482" s="241">
        <v>45</v>
      </c>
      <c r="R482" s="238">
        <v>0</v>
      </c>
      <c r="S482" s="239">
        <v>0</v>
      </c>
      <c r="T482" s="240">
        <v>12570.82</v>
      </c>
      <c r="U482" s="241">
        <v>60</v>
      </c>
      <c r="V482" s="240">
        <v>3279.07</v>
      </c>
      <c r="W482" s="242">
        <v>2</v>
      </c>
      <c r="X482" s="243">
        <v>173276.08</v>
      </c>
      <c r="Y482" s="241">
        <v>749</v>
      </c>
      <c r="Z482" s="238">
        <v>0</v>
      </c>
      <c r="AA482" s="239">
        <v>0</v>
      </c>
      <c r="AB482" s="238">
        <v>0</v>
      </c>
      <c r="AC482" s="239">
        <v>0</v>
      </c>
      <c r="AD482" s="243">
        <v>102600.3</v>
      </c>
      <c r="AE482" s="244">
        <v>619</v>
      </c>
      <c r="AF482" s="240">
        <v>1523.54</v>
      </c>
      <c r="AG482" s="242">
        <v>3</v>
      </c>
      <c r="AH482" s="243">
        <v>520932.32</v>
      </c>
      <c r="AI482" s="244">
        <v>2096</v>
      </c>
      <c r="AJ482" s="243">
        <v>0</v>
      </c>
      <c r="AK482" s="244">
        <v>0</v>
      </c>
      <c r="AL482" s="243">
        <v>316312.09999999998</v>
      </c>
      <c r="AM482" s="244">
        <v>1051</v>
      </c>
      <c r="AN482" s="245">
        <v>45930.57</v>
      </c>
      <c r="AO482" s="244">
        <v>180</v>
      </c>
      <c r="AP482" s="246">
        <v>0</v>
      </c>
      <c r="AQ482" s="247">
        <v>0</v>
      </c>
      <c r="AR482" s="240">
        <v>2035.7</v>
      </c>
      <c r="AS482" s="241">
        <v>21</v>
      </c>
      <c r="AT482" s="238">
        <v>0</v>
      </c>
      <c r="AU482" s="239">
        <v>0</v>
      </c>
      <c r="AV482" t="s">
        <v>52</v>
      </c>
      <c r="AW482" s="270"/>
      <c r="AX482" s="270"/>
      <c r="AY482" s="270"/>
      <c r="AZ482" s="270"/>
      <c r="BA482" s="270"/>
      <c r="BB482" s="270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  <c r="CA482"/>
      <c r="CB482"/>
      <c r="CC482"/>
      <c r="CD482"/>
      <c r="CE482"/>
      <c r="CF482"/>
      <c r="CG482"/>
      <c r="CH482"/>
      <c r="CI482"/>
      <c r="CJ482"/>
      <c r="CK482"/>
      <c r="CL482"/>
      <c r="CM482"/>
      <c r="CN482"/>
    </row>
    <row r="483" spans="1:92">
      <c r="A483" s="2" t="s">
        <v>1196</v>
      </c>
      <c r="B483" s="238">
        <v>126.97</v>
      </c>
      <c r="C483" s="239">
        <v>0</v>
      </c>
      <c r="D483" s="240">
        <v>971.3</v>
      </c>
      <c r="E483" s="241">
        <v>5</v>
      </c>
      <c r="F483" s="240">
        <v>1509.57</v>
      </c>
      <c r="G483" s="242">
        <v>2</v>
      </c>
      <c r="H483" s="243">
        <v>9534.3799999999992</v>
      </c>
      <c r="I483" s="244">
        <v>61</v>
      </c>
      <c r="J483" s="243">
        <v>50857.9</v>
      </c>
      <c r="K483" s="244">
        <v>99</v>
      </c>
      <c r="L483" s="243">
        <v>12179.85</v>
      </c>
      <c r="M483" s="241">
        <v>50</v>
      </c>
      <c r="N483" s="240">
        <v>2417.38</v>
      </c>
      <c r="O483" s="242">
        <v>6</v>
      </c>
      <c r="P483" s="240">
        <v>454.61</v>
      </c>
      <c r="Q483" s="241">
        <v>6</v>
      </c>
      <c r="R483" s="238">
        <v>0</v>
      </c>
      <c r="S483" s="239">
        <v>0</v>
      </c>
      <c r="T483" s="240">
        <v>4822.9399999999996</v>
      </c>
      <c r="U483" s="241">
        <v>18</v>
      </c>
      <c r="V483" s="240">
        <v>282.61</v>
      </c>
      <c r="W483" s="242">
        <v>1</v>
      </c>
      <c r="X483" s="243">
        <v>10442.31</v>
      </c>
      <c r="Y483" s="241">
        <v>47</v>
      </c>
      <c r="Z483" s="238">
        <v>0</v>
      </c>
      <c r="AA483" s="239">
        <v>0</v>
      </c>
      <c r="AB483" s="238">
        <v>0</v>
      </c>
      <c r="AC483" s="239">
        <v>0</v>
      </c>
      <c r="AD483" s="243">
        <v>9458.23</v>
      </c>
      <c r="AE483" s="244">
        <v>50</v>
      </c>
      <c r="AF483" s="240">
        <v>0</v>
      </c>
      <c r="AG483" s="242">
        <v>0</v>
      </c>
      <c r="AH483" s="243">
        <v>30648.63</v>
      </c>
      <c r="AI483" s="244">
        <v>123</v>
      </c>
      <c r="AJ483" s="243">
        <v>3768.1</v>
      </c>
      <c r="AK483" s="244">
        <v>16</v>
      </c>
      <c r="AL483" s="243">
        <v>22604.43</v>
      </c>
      <c r="AM483" s="244">
        <v>75</v>
      </c>
      <c r="AN483" s="245">
        <v>41</v>
      </c>
      <c r="AO483" s="244">
        <v>1</v>
      </c>
      <c r="AP483" s="246">
        <v>0</v>
      </c>
      <c r="AQ483" s="247">
        <v>0</v>
      </c>
      <c r="AR483" s="240">
        <v>172.18</v>
      </c>
      <c r="AS483" s="241">
        <v>2</v>
      </c>
      <c r="AT483" s="238">
        <v>0</v>
      </c>
      <c r="AU483" s="239">
        <v>0</v>
      </c>
      <c r="AV483" t="s">
        <v>52</v>
      </c>
      <c r="AW483" s="270"/>
      <c r="AX483" s="270"/>
      <c r="AY483" s="270"/>
      <c r="AZ483" s="270"/>
      <c r="BA483" s="270"/>
      <c r="BB483" s="270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  <c r="CA483"/>
      <c r="CB483"/>
      <c r="CC483"/>
      <c r="CD483"/>
      <c r="CE483"/>
      <c r="CF483"/>
      <c r="CG483"/>
      <c r="CH483"/>
      <c r="CI483"/>
      <c r="CJ483"/>
      <c r="CK483"/>
      <c r="CL483"/>
      <c r="CM483"/>
      <c r="CN483"/>
    </row>
    <row r="484" spans="1:92">
      <c r="A484" s="2" t="s">
        <v>1065</v>
      </c>
      <c r="B484" s="238">
        <v>1213.23</v>
      </c>
      <c r="C484" s="239">
        <v>0</v>
      </c>
      <c r="D484" s="240">
        <v>36463.65</v>
      </c>
      <c r="E484" s="241">
        <v>140</v>
      </c>
      <c r="F484" s="240">
        <v>34459.599999999999</v>
      </c>
      <c r="G484" s="242">
        <v>52</v>
      </c>
      <c r="H484" s="243">
        <v>83093.570000000007</v>
      </c>
      <c r="I484" s="244">
        <v>732</v>
      </c>
      <c r="J484" s="243">
        <v>445590.23</v>
      </c>
      <c r="K484" s="244">
        <v>987</v>
      </c>
      <c r="L484" s="243">
        <v>122302.76</v>
      </c>
      <c r="M484" s="241">
        <v>651</v>
      </c>
      <c r="N484" s="240">
        <v>14939.99</v>
      </c>
      <c r="O484" s="242">
        <v>17</v>
      </c>
      <c r="P484" s="240">
        <v>234.79</v>
      </c>
      <c r="Q484" s="241">
        <v>4</v>
      </c>
      <c r="R484" s="238">
        <v>0</v>
      </c>
      <c r="S484" s="239">
        <v>0</v>
      </c>
      <c r="T484" s="240">
        <v>1316.37</v>
      </c>
      <c r="U484" s="241">
        <v>8</v>
      </c>
      <c r="V484" s="240">
        <v>7016.56</v>
      </c>
      <c r="W484" s="242">
        <v>5</v>
      </c>
      <c r="X484" s="243">
        <v>136354.96</v>
      </c>
      <c r="Y484" s="241">
        <v>719</v>
      </c>
      <c r="Z484" s="238">
        <v>0</v>
      </c>
      <c r="AA484" s="239">
        <v>0</v>
      </c>
      <c r="AB484" s="238">
        <v>0</v>
      </c>
      <c r="AC484" s="239">
        <v>0</v>
      </c>
      <c r="AD484" s="243">
        <v>76803.789999999994</v>
      </c>
      <c r="AE484" s="244">
        <v>518</v>
      </c>
      <c r="AF484" s="240">
        <v>916.98</v>
      </c>
      <c r="AG484" s="242">
        <v>3</v>
      </c>
      <c r="AH484" s="243">
        <v>386974.62</v>
      </c>
      <c r="AI484" s="244">
        <v>1757</v>
      </c>
      <c r="AJ484" s="243">
        <v>129</v>
      </c>
      <c r="AK484" s="244">
        <v>1</v>
      </c>
      <c r="AL484" s="243">
        <v>306149.61</v>
      </c>
      <c r="AM484" s="244">
        <v>1121</v>
      </c>
      <c r="AN484" s="245">
        <v>36267.9</v>
      </c>
      <c r="AO484" s="244">
        <v>141</v>
      </c>
      <c r="AP484" s="246">
        <v>0</v>
      </c>
      <c r="AQ484" s="247">
        <v>0</v>
      </c>
      <c r="AR484" s="240">
        <v>0</v>
      </c>
      <c r="AS484" s="241">
        <v>0</v>
      </c>
      <c r="AT484" s="238">
        <v>0</v>
      </c>
      <c r="AU484" s="239">
        <v>0</v>
      </c>
      <c r="AV484" t="s">
        <v>52</v>
      </c>
      <c r="AW484" s="270"/>
      <c r="AX484" s="270"/>
      <c r="AY484" s="270"/>
      <c r="AZ484" s="270"/>
      <c r="BA484" s="270"/>
      <c r="BB484" s="270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  <c r="BR484"/>
      <c r="BS484"/>
      <c r="BT484"/>
      <c r="BU484"/>
      <c r="BV484"/>
      <c r="BW484"/>
      <c r="BX484"/>
      <c r="BY484"/>
      <c r="BZ484"/>
      <c r="CA484"/>
      <c r="CB484"/>
      <c r="CC484"/>
      <c r="CD484"/>
      <c r="CE484"/>
      <c r="CF484"/>
      <c r="CG484"/>
      <c r="CH484"/>
      <c r="CI484"/>
      <c r="CJ484"/>
      <c r="CK484"/>
      <c r="CL484"/>
      <c r="CM484"/>
      <c r="CN484"/>
    </row>
    <row r="485" spans="1:92">
      <c r="A485" s="2" t="s">
        <v>1226</v>
      </c>
      <c r="B485" s="238">
        <v>6168.8126666666667</v>
      </c>
      <c r="C485" s="239">
        <v>0</v>
      </c>
      <c r="D485" s="240">
        <v>30553.66</v>
      </c>
      <c r="E485" s="241">
        <v>109</v>
      </c>
      <c r="F485" s="240">
        <v>25039.1</v>
      </c>
      <c r="G485" s="242">
        <v>42</v>
      </c>
      <c r="H485" s="243">
        <v>66918.12</v>
      </c>
      <c r="I485" s="244">
        <v>695</v>
      </c>
      <c r="J485" s="243">
        <v>314402.28999999998</v>
      </c>
      <c r="K485" s="244">
        <v>824</v>
      </c>
      <c r="L485" s="243">
        <v>48045.59</v>
      </c>
      <c r="M485" s="241">
        <v>382</v>
      </c>
      <c r="N485" s="240">
        <v>5412.16</v>
      </c>
      <c r="O485" s="242">
        <v>22</v>
      </c>
      <c r="P485" s="240">
        <v>26962.68</v>
      </c>
      <c r="Q485" s="241">
        <v>218</v>
      </c>
      <c r="R485" s="238">
        <v>0</v>
      </c>
      <c r="S485" s="239">
        <v>0</v>
      </c>
      <c r="T485" s="240">
        <v>42714.2</v>
      </c>
      <c r="U485" s="241">
        <v>190</v>
      </c>
      <c r="V485" s="240">
        <v>35657.94</v>
      </c>
      <c r="W485" s="242">
        <v>50</v>
      </c>
      <c r="X485" s="243">
        <v>102458.33</v>
      </c>
      <c r="Y485" s="241">
        <v>600</v>
      </c>
      <c r="Z485" s="238">
        <v>0</v>
      </c>
      <c r="AA485" s="239">
        <v>0</v>
      </c>
      <c r="AB485" s="238">
        <v>0</v>
      </c>
      <c r="AC485" s="239">
        <v>0</v>
      </c>
      <c r="AD485" s="243">
        <v>72083.48</v>
      </c>
      <c r="AE485" s="244">
        <v>465</v>
      </c>
      <c r="AF485" s="240">
        <v>688.38</v>
      </c>
      <c r="AG485" s="242">
        <v>2</v>
      </c>
      <c r="AH485" s="243">
        <v>357160.79</v>
      </c>
      <c r="AI485" s="244">
        <v>2023</v>
      </c>
      <c r="AJ485" s="243">
        <v>5647.57</v>
      </c>
      <c r="AK485" s="244">
        <v>51</v>
      </c>
      <c r="AL485" s="243">
        <v>205292.3</v>
      </c>
      <c r="AM485" s="244">
        <v>858</v>
      </c>
      <c r="AN485" s="245">
        <v>179416.81</v>
      </c>
      <c r="AO485" s="244">
        <v>328</v>
      </c>
      <c r="AP485" s="246">
        <v>0</v>
      </c>
      <c r="AQ485" s="247">
        <v>0</v>
      </c>
      <c r="AR485" s="240">
        <v>9745.89</v>
      </c>
      <c r="AS485" s="241">
        <v>104</v>
      </c>
      <c r="AT485" s="238">
        <v>0</v>
      </c>
      <c r="AU485" s="239">
        <v>0</v>
      </c>
      <c r="AV485" t="s">
        <v>389</v>
      </c>
      <c r="AW485" s="270"/>
      <c r="AX485" s="270"/>
      <c r="AY485" s="270"/>
      <c r="AZ485" s="270"/>
      <c r="BA485" s="270"/>
      <c r="BB485" s="270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  <c r="BR485"/>
      <c r="BS485"/>
      <c r="BT485"/>
      <c r="BU485"/>
      <c r="BV485"/>
      <c r="BW485"/>
      <c r="BX485"/>
      <c r="BY485"/>
      <c r="BZ485"/>
      <c r="CA485"/>
      <c r="CB485"/>
      <c r="CC485"/>
      <c r="CD485"/>
      <c r="CE485"/>
      <c r="CF485"/>
      <c r="CG485"/>
      <c r="CH485"/>
      <c r="CI485"/>
      <c r="CJ485"/>
      <c r="CK485"/>
      <c r="CL485"/>
      <c r="CM485"/>
      <c r="CN485"/>
    </row>
    <row r="486" spans="1:92">
      <c r="A486" s="2" t="s">
        <v>1215</v>
      </c>
      <c r="B486" s="238">
        <v>1528.2643333333333</v>
      </c>
      <c r="C486" s="239">
        <v>0</v>
      </c>
      <c r="D486" s="240">
        <v>17915.400000000001</v>
      </c>
      <c r="E486" s="241">
        <v>61</v>
      </c>
      <c r="F486" s="240">
        <v>18886.919999999998</v>
      </c>
      <c r="G486" s="242">
        <v>28</v>
      </c>
      <c r="H486" s="243">
        <v>72555.7</v>
      </c>
      <c r="I486" s="244">
        <v>592</v>
      </c>
      <c r="J486" s="243">
        <v>382133.58</v>
      </c>
      <c r="K486" s="244">
        <v>864</v>
      </c>
      <c r="L486" s="243">
        <v>104152.39</v>
      </c>
      <c r="M486" s="241">
        <v>607</v>
      </c>
      <c r="N486" s="240">
        <v>16144.33</v>
      </c>
      <c r="O486" s="242">
        <v>19</v>
      </c>
      <c r="P486" s="240">
        <v>16168.68</v>
      </c>
      <c r="Q486" s="241">
        <v>89</v>
      </c>
      <c r="R486" s="238">
        <v>0</v>
      </c>
      <c r="S486" s="239">
        <v>0</v>
      </c>
      <c r="T486" s="240">
        <v>34090.79</v>
      </c>
      <c r="U486" s="241">
        <v>147</v>
      </c>
      <c r="V486" s="240">
        <v>4263.1000000000004</v>
      </c>
      <c r="W486" s="242">
        <v>11</v>
      </c>
      <c r="X486" s="243">
        <v>112604.96</v>
      </c>
      <c r="Y486" s="241">
        <v>613</v>
      </c>
      <c r="Z486" s="238">
        <v>0</v>
      </c>
      <c r="AA486" s="239">
        <v>0</v>
      </c>
      <c r="AB486" s="238">
        <v>0</v>
      </c>
      <c r="AC486" s="239">
        <v>0</v>
      </c>
      <c r="AD486" s="243">
        <v>98032.54</v>
      </c>
      <c r="AE486" s="244">
        <v>546</v>
      </c>
      <c r="AF486" s="240">
        <v>3571.53</v>
      </c>
      <c r="AG486" s="242">
        <v>6</v>
      </c>
      <c r="AH486" s="243">
        <v>355271.7</v>
      </c>
      <c r="AI486" s="244">
        <v>1454</v>
      </c>
      <c r="AJ486" s="243">
        <v>0</v>
      </c>
      <c r="AK486" s="244">
        <v>0</v>
      </c>
      <c r="AL486" s="243">
        <v>203491.67</v>
      </c>
      <c r="AM486" s="244">
        <v>804</v>
      </c>
      <c r="AN486" s="245">
        <v>45847.93</v>
      </c>
      <c r="AO486" s="244">
        <v>255</v>
      </c>
      <c r="AP486" s="246">
        <v>0</v>
      </c>
      <c r="AQ486" s="247">
        <v>0</v>
      </c>
      <c r="AR486" s="240">
        <v>4624.5200000000004</v>
      </c>
      <c r="AS486" s="241">
        <v>58</v>
      </c>
      <c r="AT486" s="238">
        <v>0</v>
      </c>
      <c r="AU486" s="239">
        <v>0</v>
      </c>
      <c r="AV486" t="s">
        <v>52</v>
      </c>
      <c r="AW486" s="270"/>
      <c r="AX486" s="270"/>
      <c r="AY486" s="270"/>
      <c r="AZ486" s="270"/>
      <c r="BA486" s="270"/>
      <c r="BB486" s="270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  <c r="BR486"/>
      <c r="BS486"/>
      <c r="BT486"/>
      <c r="BU486"/>
      <c r="BV486"/>
      <c r="BW486"/>
      <c r="BX486"/>
      <c r="BY486"/>
      <c r="BZ486"/>
      <c r="CA486"/>
      <c r="CB486"/>
      <c r="CC486"/>
      <c r="CD486"/>
      <c r="CE486"/>
      <c r="CF486"/>
      <c r="CG486"/>
      <c r="CH486"/>
      <c r="CI486"/>
      <c r="CJ486"/>
      <c r="CK486"/>
      <c r="CL486"/>
      <c r="CM486"/>
      <c r="CN486"/>
    </row>
    <row r="487" spans="1:92">
      <c r="A487" s="2" t="s">
        <v>1238</v>
      </c>
      <c r="B487" s="238">
        <v>193.523</v>
      </c>
      <c r="C487" s="239">
        <v>0</v>
      </c>
      <c r="D487" s="240">
        <v>12862.05</v>
      </c>
      <c r="E487" s="241">
        <v>45</v>
      </c>
      <c r="F487" s="240">
        <v>17752.98</v>
      </c>
      <c r="G487" s="242">
        <v>23</v>
      </c>
      <c r="H487" s="243">
        <v>80460.91</v>
      </c>
      <c r="I487" s="244">
        <v>662</v>
      </c>
      <c r="J487" s="243">
        <v>229602.33</v>
      </c>
      <c r="K487" s="244">
        <v>473</v>
      </c>
      <c r="L487" s="243">
        <v>78633.13</v>
      </c>
      <c r="M487" s="241">
        <v>496</v>
      </c>
      <c r="N487" s="240">
        <v>3706.94</v>
      </c>
      <c r="O487" s="242">
        <v>9</v>
      </c>
      <c r="P487" s="240">
        <v>16390.88</v>
      </c>
      <c r="Q487" s="241">
        <v>105</v>
      </c>
      <c r="R487" s="238">
        <v>0</v>
      </c>
      <c r="S487" s="239">
        <v>0</v>
      </c>
      <c r="T487" s="240">
        <v>36329.599999999999</v>
      </c>
      <c r="U487" s="241">
        <v>169</v>
      </c>
      <c r="V487" s="240">
        <v>10187.08</v>
      </c>
      <c r="W487" s="242">
        <v>12</v>
      </c>
      <c r="X487" s="243">
        <v>94218.14</v>
      </c>
      <c r="Y487" s="241">
        <v>445</v>
      </c>
      <c r="Z487" s="238">
        <v>0</v>
      </c>
      <c r="AA487" s="239">
        <v>0</v>
      </c>
      <c r="AB487" s="238">
        <v>0</v>
      </c>
      <c r="AC487" s="239">
        <v>0</v>
      </c>
      <c r="AD487" s="243">
        <v>67243.41</v>
      </c>
      <c r="AE487" s="244">
        <v>404</v>
      </c>
      <c r="AF487" s="240">
        <v>1395.34</v>
      </c>
      <c r="AG487" s="242">
        <v>2</v>
      </c>
      <c r="AH487" s="243">
        <v>353349.02</v>
      </c>
      <c r="AI487" s="244">
        <v>1486</v>
      </c>
      <c r="AJ487" s="243">
        <v>0</v>
      </c>
      <c r="AK487" s="244">
        <v>0</v>
      </c>
      <c r="AL487" s="243">
        <v>177597.41</v>
      </c>
      <c r="AM487" s="244">
        <v>629</v>
      </c>
      <c r="AN487" s="245">
        <v>5805.69</v>
      </c>
      <c r="AO487" s="244">
        <v>40</v>
      </c>
      <c r="AP487" s="246">
        <v>0</v>
      </c>
      <c r="AQ487" s="247">
        <v>0</v>
      </c>
      <c r="AR487" s="240">
        <v>7700.06</v>
      </c>
      <c r="AS487" s="241">
        <v>75</v>
      </c>
      <c r="AT487" s="238">
        <v>0</v>
      </c>
      <c r="AU487" s="239">
        <v>0</v>
      </c>
      <c r="AV487" t="s">
        <v>159</v>
      </c>
      <c r="AW487" s="270"/>
      <c r="AX487" s="270"/>
      <c r="AY487" s="270"/>
      <c r="AZ487" s="270"/>
      <c r="BA487" s="270"/>
      <c r="BB487" s="270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/>
      <c r="BZ487"/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</row>
    <row r="488" spans="1:92">
      <c r="A488" s="2" t="s">
        <v>1113</v>
      </c>
      <c r="B488" s="238">
        <v>1222.1693333333335</v>
      </c>
      <c r="C488" s="239">
        <v>0</v>
      </c>
      <c r="D488" s="240">
        <v>24103.43</v>
      </c>
      <c r="E488" s="241">
        <v>80</v>
      </c>
      <c r="F488" s="240">
        <v>23660.86</v>
      </c>
      <c r="G488" s="242">
        <v>34</v>
      </c>
      <c r="H488" s="243">
        <v>74122.91</v>
      </c>
      <c r="I488" s="244">
        <v>528</v>
      </c>
      <c r="J488" s="243">
        <v>477422.16</v>
      </c>
      <c r="K488" s="244">
        <v>782</v>
      </c>
      <c r="L488" s="243">
        <v>101786.4</v>
      </c>
      <c r="M488" s="241">
        <v>456</v>
      </c>
      <c r="N488" s="240">
        <v>16541.68</v>
      </c>
      <c r="O488" s="242">
        <v>21</v>
      </c>
      <c r="P488" s="240">
        <v>12876.6</v>
      </c>
      <c r="Q488" s="241">
        <v>76</v>
      </c>
      <c r="R488" s="238">
        <v>0</v>
      </c>
      <c r="S488" s="239">
        <v>0</v>
      </c>
      <c r="T488" s="240">
        <v>34733.379999999997</v>
      </c>
      <c r="U488" s="241">
        <v>169</v>
      </c>
      <c r="V488" s="240">
        <v>11646.78</v>
      </c>
      <c r="W488" s="242">
        <v>20</v>
      </c>
      <c r="X488" s="243">
        <v>110020.77</v>
      </c>
      <c r="Y488" s="241">
        <v>550</v>
      </c>
      <c r="Z488" s="238">
        <v>0</v>
      </c>
      <c r="AA488" s="239">
        <v>0</v>
      </c>
      <c r="AB488" s="238">
        <v>0</v>
      </c>
      <c r="AC488" s="239">
        <v>0</v>
      </c>
      <c r="AD488" s="243">
        <v>78739.13</v>
      </c>
      <c r="AE488" s="244">
        <v>500</v>
      </c>
      <c r="AF488" s="240">
        <v>1068.83</v>
      </c>
      <c r="AG488" s="242">
        <v>2</v>
      </c>
      <c r="AH488" s="243">
        <v>266387.18</v>
      </c>
      <c r="AI488" s="244">
        <v>1087</v>
      </c>
      <c r="AJ488" s="243">
        <v>0</v>
      </c>
      <c r="AK488" s="244">
        <v>0</v>
      </c>
      <c r="AL488" s="243">
        <v>200314.8</v>
      </c>
      <c r="AM488" s="244">
        <v>691</v>
      </c>
      <c r="AN488" s="245">
        <v>36665.08</v>
      </c>
      <c r="AO488" s="244">
        <v>81</v>
      </c>
      <c r="AP488" s="246">
        <v>0</v>
      </c>
      <c r="AQ488" s="247">
        <v>0</v>
      </c>
      <c r="AR488" s="240">
        <v>5351.45</v>
      </c>
      <c r="AS488" s="241">
        <v>53</v>
      </c>
      <c r="AT488" s="238">
        <v>0</v>
      </c>
      <c r="AU488" s="239">
        <v>0</v>
      </c>
      <c r="AV488" t="s">
        <v>195</v>
      </c>
      <c r="AW488" s="270"/>
      <c r="AX488" s="270"/>
      <c r="AY488" s="270"/>
      <c r="AZ488" s="270"/>
      <c r="BA488" s="270"/>
      <c r="BB488" s="270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  <c r="BR488"/>
      <c r="BS488"/>
      <c r="BT488"/>
      <c r="BU488"/>
      <c r="BV488"/>
      <c r="BW488"/>
      <c r="BX488"/>
      <c r="BY488"/>
      <c r="BZ488"/>
      <c r="CA488"/>
      <c r="CB488"/>
      <c r="CC488"/>
      <c r="CD488"/>
      <c r="CE488"/>
      <c r="CF488"/>
      <c r="CG488"/>
      <c r="CH488"/>
      <c r="CI488"/>
      <c r="CJ488"/>
      <c r="CK488"/>
      <c r="CL488"/>
      <c r="CM488"/>
      <c r="CN488"/>
    </row>
    <row r="489" spans="1:92">
      <c r="A489" s="2" t="s">
        <v>1089</v>
      </c>
      <c r="B489" s="238">
        <v>3790.1006666666667</v>
      </c>
      <c r="C489" s="239">
        <v>0</v>
      </c>
      <c r="D489" s="240">
        <v>18814.169999999998</v>
      </c>
      <c r="E489" s="241">
        <v>80</v>
      </c>
      <c r="F489" s="240">
        <v>42535.54</v>
      </c>
      <c r="G489" s="242">
        <v>58</v>
      </c>
      <c r="H489" s="243">
        <v>132478.32</v>
      </c>
      <c r="I489" s="244">
        <v>1186</v>
      </c>
      <c r="J489" s="243">
        <v>637196.21</v>
      </c>
      <c r="K489" s="244">
        <v>1581</v>
      </c>
      <c r="L489" s="243">
        <v>220638.66</v>
      </c>
      <c r="M489" s="241">
        <v>1020</v>
      </c>
      <c r="N489" s="240">
        <v>29186.83</v>
      </c>
      <c r="O489" s="242">
        <v>70</v>
      </c>
      <c r="P489" s="240">
        <v>243.48</v>
      </c>
      <c r="Q489" s="241">
        <v>1</v>
      </c>
      <c r="R489" s="238">
        <v>0</v>
      </c>
      <c r="S489" s="239">
        <v>0</v>
      </c>
      <c r="T489" s="240">
        <v>417.39</v>
      </c>
      <c r="U489" s="241">
        <v>3</v>
      </c>
      <c r="V489" s="240">
        <v>0</v>
      </c>
      <c r="W489" s="242">
        <v>0</v>
      </c>
      <c r="X489" s="243">
        <v>187930.88</v>
      </c>
      <c r="Y489" s="241">
        <v>951</v>
      </c>
      <c r="Z489" s="238">
        <v>0</v>
      </c>
      <c r="AA489" s="239">
        <v>0</v>
      </c>
      <c r="AB489" s="238">
        <v>0</v>
      </c>
      <c r="AC489" s="239">
        <v>0</v>
      </c>
      <c r="AD489" s="243">
        <v>118175.16</v>
      </c>
      <c r="AE489" s="244">
        <v>793</v>
      </c>
      <c r="AF489" s="240">
        <v>0</v>
      </c>
      <c r="AG489" s="242">
        <v>0</v>
      </c>
      <c r="AH489" s="243">
        <v>510848.44</v>
      </c>
      <c r="AI489" s="244">
        <v>2252</v>
      </c>
      <c r="AJ489" s="243">
        <v>635.97</v>
      </c>
      <c r="AK489" s="244">
        <v>5</v>
      </c>
      <c r="AL489" s="243">
        <v>249587.52</v>
      </c>
      <c r="AM489" s="244">
        <v>986</v>
      </c>
      <c r="AN489" s="245">
        <v>113067.05</v>
      </c>
      <c r="AO489" s="244">
        <v>630</v>
      </c>
      <c r="AP489" s="246">
        <v>0</v>
      </c>
      <c r="AQ489" s="247">
        <v>0</v>
      </c>
      <c r="AR489" s="240">
        <v>0</v>
      </c>
      <c r="AS489" s="241">
        <v>0</v>
      </c>
      <c r="AT489" s="238">
        <v>52.17</v>
      </c>
      <c r="AU489" s="239">
        <v>1</v>
      </c>
      <c r="AV489" t="s">
        <v>52</v>
      </c>
      <c r="AW489" s="270"/>
      <c r="AX489" s="270"/>
      <c r="AY489" s="270"/>
      <c r="AZ489" s="270"/>
      <c r="BA489" s="270"/>
      <c r="BB489" s="270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  <c r="CA489"/>
      <c r="CB489"/>
      <c r="CC489"/>
      <c r="CD489"/>
      <c r="CE489"/>
      <c r="CF489"/>
      <c r="CG489"/>
      <c r="CH489"/>
      <c r="CI489"/>
      <c r="CJ489"/>
      <c r="CK489"/>
      <c r="CL489"/>
      <c r="CM489"/>
      <c r="CN489"/>
    </row>
    <row r="490" spans="1:92">
      <c r="A490" s="2" t="s">
        <v>1246</v>
      </c>
      <c r="B490" s="238">
        <v>5172.4880000000003</v>
      </c>
      <c r="C490" s="239">
        <v>0</v>
      </c>
      <c r="D490" s="240">
        <v>28834.81</v>
      </c>
      <c r="E490" s="241">
        <v>136</v>
      </c>
      <c r="F490" s="240">
        <v>22162.73</v>
      </c>
      <c r="G490" s="242">
        <v>34</v>
      </c>
      <c r="H490" s="243">
        <v>117401.03</v>
      </c>
      <c r="I490" s="244">
        <v>975</v>
      </c>
      <c r="J490" s="243">
        <v>1084724.6100000001</v>
      </c>
      <c r="K490" s="244">
        <v>2516</v>
      </c>
      <c r="L490" s="243">
        <v>248069.88</v>
      </c>
      <c r="M490" s="241">
        <v>1234</v>
      </c>
      <c r="N490" s="240">
        <v>65441.919999999998</v>
      </c>
      <c r="O490" s="242">
        <v>84</v>
      </c>
      <c r="P490" s="240">
        <v>23193.5</v>
      </c>
      <c r="Q490" s="241">
        <v>110</v>
      </c>
      <c r="R490" s="238">
        <v>0</v>
      </c>
      <c r="S490" s="239">
        <v>0</v>
      </c>
      <c r="T490" s="240">
        <v>53488.77</v>
      </c>
      <c r="U490" s="241">
        <v>271</v>
      </c>
      <c r="V490" s="240">
        <v>3756.88</v>
      </c>
      <c r="W490" s="242">
        <v>5</v>
      </c>
      <c r="X490" s="243">
        <v>233927.76</v>
      </c>
      <c r="Y490" s="241">
        <v>1278</v>
      </c>
      <c r="Z490" s="238">
        <v>0</v>
      </c>
      <c r="AA490" s="239">
        <v>0</v>
      </c>
      <c r="AB490" s="238">
        <v>0</v>
      </c>
      <c r="AC490" s="239">
        <v>0</v>
      </c>
      <c r="AD490" s="243">
        <v>144644.25</v>
      </c>
      <c r="AE490" s="244">
        <v>888</v>
      </c>
      <c r="AF490" s="240">
        <v>432.56</v>
      </c>
      <c r="AG490" s="242">
        <v>2</v>
      </c>
      <c r="AH490" s="243">
        <v>680741.29</v>
      </c>
      <c r="AI490" s="244">
        <v>2810</v>
      </c>
      <c r="AJ490" s="243">
        <v>258</v>
      </c>
      <c r="AK490" s="244">
        <v>2</v>
      </c>
      <c r="AL490" s="243">
        <v>391006.64</v>
      </c>
      <c r="AM490" s="244">
        <v>1527</v>
      </c>
      <c r="AN490" s="245">
        <v>154916.64000000001</v>
      </c>
      <c r="AO490" s="244">
        <v>965</v>
      </c>
      <c r="AP490" s="246">
        <v>0</v>
      </c>
      <c r="AQ490" s="247">
        <v>0</v>
      </c>
      <c r="AR490" s="240">
        <v>9371.08</v>
      </c>
      <c r="AS490" s="241">
        <v>101</v>
      </c>
      <c r="AT490" s="238">
        <v>0</v>
      </c>
      <c r="AU490" s="239">
        <v>0</v>
      </c>
      <c r="AV490" t="s">
        <v>52</v>
      </c>
      <c r="AW490" s="270"/>
      <c r="AX490" s="270"/>
      <c r="AY490" s="270"/>
      <c r="AZ490" s="270"/>
      <c r="BA490" s="270"/>
      <c r="BB490" s="27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  <c r="BR490"/>
      <c r="BS490"/>
      <c r="BT490"/>
      <c r="BU490"/>
      <c r="BV490"/>
      <c r="BW490"/>
      <c r="BX490"/>
      <c r="BY490"/>
      <c r="BZ490"/>
      <c r="CA490"/>
      <c r="CB490"/>
      <c r="CC490"/>
      <c r="CD490"/>
      <c r="CE490"/>
      <c r="CF490"/>
      <c r="CG490"/>
      <c r="CH490"/>
      <c r="CI490"/>
      <c r="CJ490"/>
      <c r="CK490"/>
      <c r="CL490"/>
      <c r="CM490"/>
      <c r="CN490"/>
    </row>
    <row r="491" spans="1:92">
      <c r="A491" s="2" t="s">
        <v>1047</v>
      </c>
      <c r="B491" s="238">
        <v>4012.1046666666666</v>
      </c>
      <c r="C491" s="239">
        <v>0</v>
      </c>
      <c r="D491" s="240">
        <v>15152.77</v>
      </c>
      <c r="E491" s="241">
        <v>60</v>
      </c>
      <c r="F491" s="240">
        <v>13893.9</v>
      </c>
      <c r="G491" s="242">
        <v>17</v>
      </c>
      <c r="H491" s="243">
        <v>71043.289999999994</v>
      </c>
      <c r="I491" s="244">
        <v>636</v>
      </c>
      <c r="J491" s="243">
        <v>318181.64</v>
      </c>
      <c r="K491" s="244">
        <v>902</v>
      </c>
      <c r="L491" s="243">
        <v>72579.070000000007</v>
      </c>
      <c r="M491" s="241">
        <v>554</v>
      </c>
      <c r="N491" s="240">
        <v>1938.26</v>
      </c>
      <c r="O491" s="242">
        <v>6</v>
      </c>
      <c r="P491" s="240">
        <v>7849.56</v>
      </c>
      <c r="Q491" s="241">
        <v>43</v>
      </c>
      <c r="R491" s="238">
        <v>0</v>
      </c>
      <c r="S491" s="239">
        <v>0</v>
      </c>
      <c r="T491" s="240">
        <v>11449.22</v>
      </c>
      <c r="U491" s="241">
        <v>83</v>
      </c>
      <c r="V491" s="240">
        <v>4732.0600000000004</v>
      </c>
      <c r="W491" s="242">
        <v>7</v>
      </c>
      <c r="X491" s="243">
        <v>117510.28</v>
      </c>
      <c r="Y491" s="241">
        <v>671</v>
      </c>
      <c r="Z491" s="238">
        <v>0</v>
      </c>
      <c r="AA491" s="239">
        <v>0</v>
      </c>
      <c r="AB491" s="238">
        <v>0</v>
      </c>
      <c r="AC491" s="239">
        <v>0</v>
      </c>
      <c r="AD491" s="243">
        <v>54482.62</v>
      </c>
      <c r="AE491" s="244">
        <v>355</v>
      </c>
      <c r="AF491" s="240">
        <v>0</v>
      </c>
      <c r="AG491" s="242">
        <v>0</v>
      </c>
      <c r="AH491" s="243">
        <v>263479.33</v>
      </c>
      <c r="AI491" s="244">
        <v>1465</v>
      </c>
      <c r="AJ491" s="243">
        <v>0</v>
      </c>
      <c r="AK491" s="244">
        <v>0</v>
      </c>
      <c r="AL491" s="243">
        <v>253420.78</v>
      </c>
      <c r="AM491" s="244">
        <v>1107</v>
      </c>
      <c r="AN491" s="245">
        <v>120363.14</v>
      </c>
      <c r="AO491" s="244">
        <v>313</v>
      </c>
      <c r="AP491" s="246">
        <v>0</v>
      </c>
      <c r="AQ491" s="247">
        <v>0</v>
      </c>
      <c r="AR491" s="240">
        <v>1185.71</v>
      </c>
      <c r="AS491" s="241">
        <v>16</v>
      </c>
      <c r="AT491" s="238">
        <v>0</v>
      </c>
      <c r="AU491" s="239">
        <v>0</v>
      </c>
      <c r="AV491" t="s">
        <v>389</v>
      </c>
      <c r="AW491" s="270"/>
      <c r="AX491" s="270"/>
      <c r="AY491" s="270"/>
      <c r="AZ491" s="270"/>
      <c r="BA491" s="270"/>
      <c r="BB491" s="270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  <c r="BR491"/>
      <c r="BS491"/>
      <c r="BT491"/>
      <c r="BU491"/>
      <c r="BV491"/>
      <c r="BW491"/>
      <c r="BX491"/>
      <c r="BY491"/>
      <c r="BZ491"/>
      <c r="CA491"/>
      <c r="CB491"/>
      <c r="CC491"/>
      <c r="CD491"/>
      <c r="CE491"/>
      <c r="CF491"/>
      <c r="CG491"/>
      <c r="CH491"/>
      <c r="CI491"/>
      <c r="CJ491"/>
      <c r="CK491"/>
      <c r="CL491"/>
      <c r="CM491"/>
      <c r="CN491"/>
    </row>
    <row r="492" spans="1:92">
      <c r="A492" s="2" t="s">
        <v>1220</v>
      </c>
      <c r="B492" s="238">
        <v>5049.0363333333335</v>
      </c>
      <c r="C492" s="239">
        <v>0</v>
      </c>
      <c r="D492" s="240">
        <v>53039.9</v>
      </c>
      <c r="E492" s="241">
        <v>211</v>
      </c>
      <c r="F492" s="240">
        <v>54924.95</v>
      </c>
      <c r="G492" s="242">
        <v>74</v>
      </c>
      <c r="H492" s="243">
        <v>142558.29999999999</v>
      </c>
      <c r="I492" s="244">
        <v>1208</v>
      </c>
      <c r="J492" s="243">
        <v>581589.43999999994</v>
      </c>
      <c r="K492" s="244">
        <v>1366</v>
      </c>
      <c r="L492" s="243">
        <v>202332.48</v>
      </c>
      <c r="M492" s="241">
        <v>1020</v>
      </c>
      <c r="N492" s="240">
        <v>38704.339999999997</v>
      </c>
      <c r="O492" s="242">
        <v>39</v>
      </c>
      <c r="P492" s="240">
        <v>19561.66</v>
      </c>
      <c r="Q492" s="241">
        <v>147</v>
      </c>
      <c r="R492" s="238">
        <v>0</v>
      </c>
      <c r="S492" s="239">
        <v>0</v>
      </c>
      <c r="T492" s="240">
        <v>54023.05</v>
      </c>
      <c r="U492" s="241">
        <v>242</v>
      </c>
      <c r="V492" s="240">
        <v>23983.77</v>
      </c>
      <c r="W492" s="242">
        <v>29</v>
      </c>
      <c r="X492" s="243">
        <v>311539.83</v>
      </c>
      <c r="Y492" s="241">
        <v>1429</v>
      </c>
      <c r="Z492" s="238">
        <v>0</v>
      </c>
      <c r="AA492" s="239">
        <v>0</v>
      </c>
      <c r="AB492" s="238">
        <v>0</v>
      </c>
      <c r="AC492" s="239">
        <v>0</v>
      </c>
      <c r="AD492" s="243">
        <v>182460.01</v>
      </c>
      <c r="AE492" s="244">
        <v>1060</v>
      </c>
      <c r="AF492" s="240">
        <v>1106.98</v>
      </c>
      <c r="AG492" s="242">
        <v>2</v>
      </c>
      <c r="AH492" s="243">
        <v>975084.57</v>
      </c>
      <c r="AI492" s="244">
        <v>3791</v>
      </c>
      <c r="AJ492" s="243">
        <v>387</v>
      </c>
      <c r="AK492" s="244">
        <v>3</v>
      </c>
      <c r="AL492" s="243">
        <v>673443.14</v>
      </c>
      <c r="AM492" s="244">
        <v>2223</v>
      </c>
      <c r="AN492" s="245">
        <v>151084.09</v>
      </c>
      <c r="AO492" s="244">
        <v>481</v>
      </c>
      <c r="AP492" s="246">
        <v>0</v>
      </c>
      <c r="AQ492" s="247">
        <v>0</v>
      </c>
      <c r="AR492" s="240">
        <v>9740.1299999999992</v>
      </c>
      <c r="AS492" s="241">
        <v>90</v>
      </c>
      <c r="AT492" s="238">
        <v>0</v>
      </c>
      <c r="AU492" s="239">
        <v>0</v>
      </c>
      <c r="AV492" t="s">
        <v>52</v>
      </c>
      <c r="AW492" s="270"/>
      <c r="AX492" s="270"/>
      <c r="AY492" s="270"/>
      <c r="AZ492" s="270"/>
      <c r="BA492" s="270"/>
      <c r="BB492" s="270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  <c r="BR492"/>
      <c r="BS492"/>
      <c r="BT492"/>
      <c r="BU492"/>
      <c r="BV492"/>
      <c r="BW492"/>
      <c r="BX492"/>
      <c r="BY492"/>
      <c r="BZ492"/>
      <c r="CA492"/>
      <c r="CB492"/>
      <c r="CC492"/>
      <c r="CD492"/>
      <c r="CE492"/>
      <c r="CF492"/>
      <c r="CG492"/>
      <c r="CH492"/>
      <c r="CI492"/>
      <c r="CJ492"/>
      <c r="CK492"/>
      <c r="CL492"/>
      <c r="CM492"/>
      <c r="CN492"/>
    </row>
    <row r="493" spans="1:92">
      <c r="A493" s="2" t="s">
        <v>1233</v>
      </c>
      <c r="B493" s="238">
        <v>2838.7853333333333</v>
      </c>
      <c r="C493" s="239">
        <v>0</v>
      </c>
      <c r="D493" s="240">
        <v>10537.8</v>
      </c>
      <c r="E493" s="241">
        <v>41</v>
      </c>
      <c r="F493" s="240">
        <v>10069.530000000001</v>
      </c>
      <c r="G493" s="242">
        <v>18</v>
      </c>
      <c r="H493" s="243">
        <v>70369.83</v>
      </c>
      <c r="I493" s="244">
        <v>692</v>
      </c>
      <c r="J493" s="243">
        <v>322671.49</v>
      </c>
      <c r="K493" s="244">
        <v>889</v>
      </c>
      <c r="L493" s="243">
        <v>78965.88</v>
      </c>
      <c r="M493" s="241">
        <v>566</v>
      </c>
      <c r="N493" s="240">
        <v>21944.33</v>
      </c>
      <c r="O493" s="242">
        <v>24</v>
      </c>
      <c r="P493" s="240">
        <v>10172.33</v>
      </c>
      <c r="Q493" s="241">
        <v>67</v>
      </c>
      <c r="R493" s="238">
        <v>0</v>
      </c>
      <c r="S493" s="239">
        <v>0</v>
      </c>
      <c r="T493" s="240">
        <v>33784.93</v>
      </c>
      <c r="U493" s="241">
        <v>155</v>
      </c>
      <c r="V493" s="240">
        <v>8919.61</v>
      </c>
      <c r="W493" s="242">
        <v>11</v>
      </c>
      <c r="X493" s="243">
        <v>105221.62</v>
      </c>
      <c r="Y493" s="241">
        <v>518</v>
      </c>
      <c r="Z493" s="238">
        <v>0</v>
      </c>
      <c r="AA493" s="239">
        <v>0</v>
      </c>
      <c r="AB493" s="238">
        <v>0</v>
      </c>
      <c r="AC493" s="239">
        <v>0</v>
      </c>
      <c r="AD493" s="243">
        <v>59544.62</v>
      </c>
      <c r="AE493" s="244">
        <v>443</v>
      </c>
      <c r="AF493" s="240">
        <v>3186.05</v>
      </c>
      <c r="AG493" s="242">
        <v>4</v>
      </c>
      <c r="AH493" s="243">
        <v>311601.78000000003</v>
      </c>
      <c r="AI493" s="244">
        <v>1498</v>
      </c>
      <c r="AJ493" s="243">
        <v>258</v>
      </c>
      <c r="AK493" s="244">
        <v>2</v>
      </c>
      <c r="AL493" s="243">
        <v>144233.89000000001</v>
      </c>
      <c r="AM493" s="244">
        <v>538</v>
      </c>
      <c r="AN493" s="245">
        <v>84905.56</v>
      </c>
      <c r="AO493" s="244">
        <v>378</v>
      </c>
      <c r="AP493" s="246">
        <v>0</v>
      </c>
      <c r="AQ493" s="247">
        <v>0</v>
      </c>
      <c r="AR493" s="240">
        <v>4383.03</v>
      </c>
      <c r="AS493" s="241">
        <v>60</v>
      </c>
      <c r="AT493" s="238">
        <v>7.0000000000000007E-2</v>
      </c>
      <c r="AU493" s="239">
        <v>7</v>
      </c>
      <c r="AV493" t="s">
        <v>52</v>
      </c>
      <c r="AW493" s="270"/>
      <c r="AX493" s="270"/>
      <c r="AY493" s="270"/>
      <c r="AZ493" s="270"/>
      <c r="BA493" s="270"/>
      <c r="BB493" s="270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  <c r="BR493"/>
      <c r="BS493"/>
      <c r="BT493"/>
      <c r="BU493"/>
      <c r="BV493"/>
      <c r="BW493"/>
      <c r="BX493"/>
      <c r="BY493"/>
      <c r="BZ493"/>
      <c r="CA493"/>
      <c r="CB493"/>
      <c r="CC493"/>
      <c r="CD493"/>
      <c r="CE493"/>
      <c r="CF493"/>
      <c r="CG493"/>
      <c r="CH493"/>
      <c r="CI493"/>
      <c r="CJ493"/>
      <c r="CK493"/>
      <c r="CL493"/>
      <c r="CM493"/>
      <c r="CN493"/>
    </row>
    <row r="494" spans="1:92">
      <c r="A494" s="2" t="s">
        <v>1114</v>
      </c>
      <c r="B494" s="238">
        <v>485.32733333333334</v>
      </c>
      <c r="C494" s="239">
        <v>0</v>
      </c>
      <c r="D494" s="240">
        <v>31861.87</v>
      </c>
      <c r="E494" s="241">
        <v>113</v>
      </c>
      <c r="F494" s="240">
        <v>25791.29</v>
      </c>
      <c r="G494" s="242">
        <v>35</v>
      </c>
      <c r="H494" s="243">
        <v>78422.399999999994</v>
      </c>
      <c r="I494" s="244">
        <v>638</v>
      </c>
      <c r="J494" s="243">
        <v>473017.55</v>
      </c>
      <c r="K494" s="244">
        <v>1008</v>
      </c>
      <c r="L494" s="243">
        <v>122155.21</v>
      </c>
      <c r="M494" s="241">
        <v>572</v>
      </c>
      <c r="N494" s="240">
        <v>35004.339999999997</v>
      </c>
      <c r="O494" s="242">
        <v>18</v>
      </c>
      <c r="P494" s="240">
        <v>3196.84</v>
      </c>
      <c r="Q494" s="241">
        <v>21</v>
      </c>
      <c r="R494" s="238">
        <v>0</v>
      </c>
      <c r="S494" s="239">
        <v>0</v>
      </c>
      <c r="T494" s="240">
        <v>5048.28</v>
      </c>
      <c r="U494" s="241">
        <v>54</v>
      </c>
      <c r="V494" s="240">
        <v>11878.48</v>
      </c>
      <c r="W494" s="242">
        <v>17</v>
      </c>
      <c r="X494" s="243">
        <v>190299.15</v>
      </c>
      <c r="Y494" s="241">
        <v>929</v>
      </c>
      <c r="Z494" s="238">
        <v>0</v>
      </c>
      <c r="AA494" s="239">
        <v>0</v>
      </c>
      <c r="AB494" s="238">
        <v>0</v>
      </c>
      <c r="AC494" s="239">
        <v>0</v>
      </c>
      <c r="AD494" s="243">
        <v>107543.55</v>
      </c>
      <c r="AE494" s="244">
        <v>665</v>
      </c>
      <c r="AF494" s="240">
        <v>2879.99</v>
      </c>
      <c r="AG494" s="242">
        <v>7</v>
      </c>
      <c r="AH494" s="243">
        <v>596305.05000000005</v>
      </c>
      <c r="AI494" s="244">
        <v>2355</v>
      </c>
      <c r="AJ494" s="243">
        <v>0</v>
      </c>
      <c r="AK494" s="244">
        <v>0</v>
      </c>
      <c r="AL494" s="243">
        <v>409168.88</v>
      </c>
      <c r="AM494" s="244">
        <v>1299</v>
      </c>
      <c r="AN494" s="245">
        <v>14559.82</v>
      </c>
      <c r="AO494" s="244">
        <v>62</v>
      </c>
      <c r="AP494" s="246">
        <v>0</v>
      </c>
      <c r="AQ494" s="247">
        <v>0</v>
      </c>
      <c r="AR494" s="240">
        <v>0</v>
      </c>
      <c r="AS494" s="241">
        <v>0</v>
      </c>
      <c r="AT494" s="238">
        <v>0</v>
      </c>
      <c r="AU494" s="239">
        <v>0</v>
      </c>
      <c r="AV494" t="s">
        <v>52</v>
      </c>
      <c r="AW494" s="270"/>
      <c r="AX494" s="270"/>
      <c r="AY494" s="270"/>
      <c r="AZ494" s="270"/>
      <c r="BA494" s="270"/>
      <c r="BB494" s="270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  <c r="BR494"/>
      <c r="BS494"/>
      <c r="BT494"/>
      <c r="BU494"/>
      <c r="BV494"/>
      <c r="BW494"/>
      <c r="BX494"/>
      <c r="BY494"/>
      <c r="BZ494"/>
      <c r="CA494"/>
      <c r="CB494"/>
      <c r="CC494"/>
      <c r="CD494"/>
      <c r="CE494"/>
      <c r="CF494"/>
      <c r="CG494"/>
      <c r="CH494"/>
      <c r="CI494"/>
      <c r="CJ494"/>
      <c r="CK494"/>
      <c r="CL494"/>
      <c r="CM494"/>
      <c r="CN494"/>
    </row>
    <row r="495" spans="1:92">
      <c r="A495" s="2" t="s">
        <v>1106</v>
      </c>
      <c r="B495" s="238">
        <v>3126.1549999999997</v>
      </c>
      <c r="C495" s="239">
        <v>0</v>
      </c>
      <c r="D495" s="240">
        <v>9169.08</v>
      </c>
      <c r="E495" s="241">
        <v>50</v>
      </c>
      <c r="F495" s="240">
        <v>17801.18</v>
      </c>
      <c r="G495" s="242">
        <v>25</v>
      </c>
      <c r="H495" s="243">
        <v>112627.2</v>
      </c>
      <c r="I495" s="244">
        <v>896</v>
      </c>
      <c r="J495" s="243">
        <v>650467.44999999995</v>
      </c>
      <c r="K495" s="244">
        <v>1291</v>
      </c>
      <c r="L495" s="243">
        <v>168641.32</v>
      </c>
      <c r="M495" s="241">
        <v>710</v>
      </c>
      <c r="N495" s="240">
        <v>34842.54</v>
      </c>
      <c r="O495" s="242">
        <v>33</v>
      </c>
      <c r="P495" s="240">
        <v>0</v>
      </c>
      <c r="Q495" s="241">
        <v>0</v>
      </c>
      <c r="R495" s="238">
        <v>0</v>
      </c>
      <c r="S495" s="239">
        <v>0</v>
      </c>
      <c r="T495" s="240">
        <v>5550.55</v>
      </c>
      <c r="U495" s="241">
        <v>46</v>
      </c>
      <c r="V495" s="240">
        <v>0</v>
      </c>
      <c r="W495" s="242">
        <v>0</v>
      </c>
      <c r="X495" s="243">
        <v>183849.99</v>
      </c>
      <c r="Y495" s="241">
        <v>837</v>
      </c>
      <c r="Z495" s="238">
        <v>0</v>
      </c>
      <c r="AA495" s="239">
        <v>0</v>
      </c>
      <c r="AB495" s="238">
        <v>0</v>
      </c>
      <c r="AC495" s="239">
        <v>0</v>
      </c>
      <c r="AD495" s="243">
        <v>116547.99</v>
      </c>
      <c r="AE495" s="244">
        <v>652</v>
      </c>
      <c r="AF495" s="240">
        <v>0</v>
      </c>
      <c r="AG495" s="242">
        <v>0</v>
      </c>
      <c r="AH495" s="243">
        <v>533342.68999999994</v>
      </c>
      <c r="AI495" s="244">
        <v>2141</v>
      </c>
      <c r="AJ495" s="243">
        <v>358</v>
      </c>
      <c r="AK495" s="244">
        <v>3</v>
      </c>
      <c r="AL495" s="243">
        <v>258283.49</v>
      </c>
      <c r="AM495" s="244">
        <v>1007</v>
      </c>
      <c r="AN495" s="245">
        <v>93426.65</v>
      </c>
      <c r="AO495" s="244">
        <v>406</v>
      </c>
      <c r="AP495" s="246">
        <v>0</v>
      </c>
      <c r="AQ495" s="247">
        <v>0</v>
      </c>
      <c r="AR495" s="240">
        <v>0</v>
      </c>
      <c r="AS495" s="241">
        <v>0</v>
      </c>
      <c r="AT495" s="238">
        <v>0</v>
      </c>
      <c r="AU495" s="239">
        <v>0</v>
      </c>
      <c r="AV495" t="s">
        <v>52</v>
      </c>
      <c r="AW495" s="270"/>
      <c r="AX495" s="270"/>
      <c r="AY495" s="270"/>
      <c r="AZ495" s="270"/>
      <c r="BA495" s="270"/>
      <c r="BB495" s="270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  <c r="BR495"/>
      <c r="BS495"/>
      <c r="BT495"/>
      <c r="BU495"/>
      <c r="BV495"/>
      <c r="BW495"/>
      <c r="BX495"/>
      <c r="BY495"/>
      <c r="BZ495"/>
      <c r="CA495"/>
      <c r="CB495"/>
      <c r="CC495"/>
      <c r="CD495"/>
      <c r="CE495"/>
      <c r="CF495"/>
      <c r="CG495"/>
      <c r="CH495"/>
      <c r="CI495"/>
      <c r="CJ495"/>
      <c r="CK495"/>
      <c r="CL495"/>
      <c r="CM495"/>
      <c r="CN495"/>
    </row>
    <row r="496" spans="1:92">
      <c r="A496" s="2" t="s">
        <v>1282</v>
      </c>
      <c r="B496" s="238">
        <v>487.95666666666671</v>
      </c>
      <c r="C496" s="239">
        <v>0</v>
      </c>
      <c r="D496" s="240">
        <v>23034.400000000001</v>
      </c>
      <c r="E496" s="241">
        <v>81</v>
      </c>
      <c r="F496" s="240">
        <v>12567.8</v>
      </c>
      <c r="G496" s="242">
        <v>19</v>
      </c>
      <c r="H496" s="243">
        <v>59714.5</v>
      </c>
      <c r="I496" s="244">
        <v>454</v>
      </c>
      <c r="J496" s="243">
        <v>292896.71000000002</v>
      </c>
      <c r="K496" s="244">
        <v>609</v>
      </c>
      <c r="L496" s="243">
        <v>81031.740000000005</v>
      </c>
      <c r="M496" s="241">
        <v>335</v>
      </c>
      <c r="N496" s="240">
        <v>4530.42</v>
      </c>
      <c r="O496" s="242">
        <v>10</v>
      </c>
      <c r="P496" s="240">
        <v>11273.32</v>
      </c>
      <c r="Q496" s="241">
        <v>50</v>
      </c>
      <c r="R496" s="238">
        <v>0</v>
      </c>
      <c r="S496" s="239">
        <v>0</v>
      </c>
      <c r="T496" s="240">
        <v>14183.17</v>
      </c>
      <c r="U496" s="241">
        <v>64</v>
      </c>
      <c r="V496" s="240">
        <v>5179.3599999999997</v>
      </c>
      <c r="W496" s="242">
        <v>10</v>
      </c>
      <c r="X496" s="243">
        <v>101730.76</v>
      </c>
      <c r="Y496" s="241">
        <v>475</v>
      </c>
      <c r="Z496" s="238">
        <v>0</v>
      </c>
      <c r="AA496" s="239">
        <v>0</v>
      </c>
      <c r="AB496" s="238">
        <v>0</v>
      </c>
      <c r="AC496" s="239">
        <v>0</v>
      </c>
      <c r="AD496" s="243">
        <v>85452.09</v>
      </c>
      <c r="AE496" s="244">
        <v>417</v>
      </c>
      <c r="AF496" s="240">
        <v>2039.62</v>
      </c>
      <c r="AG496" s="242">
        <v>3</v>
      </c>
      <c r="AH496" s="243">
        <v>305571.11</v>
      </c>
      <c r="AI496" s="244">
        <v>1168</v>
      </c>
      <c r="AJ496" s="243">
        <v>0</v>
      </c>
      <c r="AK496" s="244">
        <v>0</v>
      </c>
      <c r="AL496" s="243">
        <v>162312.23000000001</v>
      </c>
      <c r="AM496" s="244">
        <v>587</v>
      </c>
      <c r="AN496" s="245">
        <v>14638.7</v>
      </c>
      <c r="AO496" s="244">
        <v>90</v>
      </c>
      <c r="AP496" s="246">
        <v>0</v>
      </c>
      <c r="AQ496" s="247">
        <v>0</v>
      </c>
      <c r="AR496" s="240">
        <v>115.13</v>
      </c>
      <c r="AS496" s="241">
        <v>4</v>
      </c>
      <c r="AT496" s="238">
        <v>0</v>
      </c>
      <c r="AU496" s="239">
        <v>0</v>
      </c>
      <c r="AV496" t="s">
        <v>189</v>
      </c>
      <c r="AW496" s="270"/>
      <c r="AX496" s="270"/>
      <c r="AY496" s="270"/>
      <c r="AZ496" s="270"/>
      <c r="BA496" s="270"/>
      <c r="BB496" s="270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  <c r="BR496"/>
      <c r="BS496"/>
      <c r="BT496"/>
      <c r="BU496"/>
      <c r="BV496"/>
      <c r="BW496"/>
      <c r="BX496"/>
      <c r="BY496"/>
      <c r="BZ496"/>
      <c r="CA496"/>
      <c r="CB496"/>
      <c r="CC496"/>
      <c r="CD496"/>
      <c r="CE496"/>
      <c r="CF496"/>
      <c r="CG496"/>
      <c r="CH496"/>
      <c r="CI496"/>
      <c r="CJ496"/>
      <c r="CK496"/>
      <c r="CL496"/>
      <c r="CM496"/>
      <c r="CN496"/>
    </row>
    <row r="497" spans="1:92">
      <c r="A497" s="2" t="s">
        <v>1137</v>
      </c>
      <c r="B497" s="238">
        <v>293.97133333333329</v>
      </c>
      <c r="C497" s="239">
        <v>0</v>
      </c>
      <c r="D497" s="240">
        <v>18058.62</v>
      </c>
      <c r="E497" s="241">
        <v>63</v>
      </c>
      <c r="F497" s="240">
        <v>7578.24</v>
      </c>
      <c r="G497" s="242">
        <v>14</v>
      </c>
      <c r="H497" s="243">
        <v>58229.68</v>
      </c>
      <c r="I497" s="244">
        <v>501</v>
      </c>
      <c r="J497" s="243">
        <v>304764.95</v>
      </c>
      <c r="K497" s="244">
        <v>633</v>
      </c>
      <c r="L497" s="243">
        <v>55651.3</v>
      </c>
      <c r="M497" s="241">
        <v>410</v>
      </c>
      <c r="N497" s="240">
        <v>4991.29</v>
      </c>
      <c r="O497" s="242">
        <v>12</v>
      </c>
      <c r="P497" s="240">
        <v>17884.84</v>
      </c>
      <c r="Q497" s="241">
        <v>137</v>
      </c>
      <c r="R497" s="238">
        <v>0</v>
      </c>
      <c r="S497" s="239">
        <v>0</v>
      </c>
      <c r="T497" s="240">
        <v>38912.9</v>
      </c>
      <c r="U497" s="241">
        <v>174</v>
      </c>
      <c r="V497" s="240">
        <v>1319.1</v>
      </c>
      <c r="W497" s="242">
        <v>1</v>
      </c>
      <c r="X497" s="243">
        <v>82691</v>
      </c>
      <c r="Y497" s="241">
        <v>442</v>
      </c>
      <c r="Z497" s="238">
        <v>0</v>
      </c>
      <c r="AA497" s="239">
        <v>0</v>
      </c>
      <c r="AB497" s="238">
        <v>0</v>
      </c>
      <c r="AC497" s="239">
        <v>0</v>
      </c>
      <c r="AD497" s="243">
        <v>67867.88</v>
      </c>
      <c r="AE497" s="244">
        <v>387</v>
      </c>
      <c r="AF497" s="240">
        <v>766.51</v>
      </c>
      <c r="AG497" s="242">
        <v>2</v>
      </c>
      <c r="AH497" s="243">
        <v>292731.78999999998</v>
      </c>
      <c r="AI497" s="244">
        <v>1399</v>
      </c>
      <c r="AJ497" s="243">
        <v>0</v>
      </c>
      <c r="AK497" s="244">
        <v>0</v>
      </c>
      <c r="AL497" s="243">
        <v>168063.85</v>
      </c>
      <c r="AM497" s="244">
        <v>658</v>
      </c>
      <c r="AN497" s="245">
        <v>8819.14</v>
      </c>
      <c r="AO497" s="244">
        <v>65</v>
      </c>
      <c r="AP497" s="246">
        <v>0</v>
      </c>
      <c r="AQ497" s="247">
        <v>0</v>
      </c>
      <c r="AR497" s="240">
        <v>11179.23</v>
      </c>
      <c r="AS497" s="241">
        <v>97</v>
      </c>
      <c r="AT497" s="238">
        <v>0</v>
      </c>
      <c r="AU497" s="239">
        <v>0</v>
      </c>
      <c r="AV497" t="s">
        <v>189</v>
      </c>
      <c r="AW497" s="270"/>
      <c r="AX497" s="270"/>
      <c r="AY497" s="270"/>
      <c r="AZ497" s="270"/>
      <c r="BA497" s="270"/>
      <c r="BB497" s="270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  <c r="BR497"/>
      <c r="BS497"/>
      <c r="BT497"/>
      <c r="BU497"/>
      <c r="BV497"/>
      <c r="BW497"/>
      <c r="BX497"/>
      <c r="BY497"/>
      <c r="BZ497"/>
      <c r="CA497"/>
      <c r="CB497"/>
      <c r="CC497"/>
      <c r="CD497"/>
      <c r="CE497"/>
      <c r="CF497"/>
      <c r="CG497"/>
      <c r="CH497"/>
      <c r="CI497"/>
      <c r="CJ497"/>
      <c r="CK497"/>
      <c r="CL497"/>
      <c r="CM497"/>
      <c r="CN497"/>
    </row>
    <row r="498" spans="1:92">
      <c r="A498" s="2" t="s">
        <v>1147</v>
      </c>
      <c r="B498" s="238">
        <v>3086.8246666666669</v>
      </c>
      <c r="C498" s="239">
        <v>0</v>
      </c>
      <c r="D498" s="240">
        <v>10343.57</v>
      </c>
      <c r="E498" s="241">
        <v>47</v>
      </c>
      <c r="F498" s="240">
        <v>1308.26</v>
      </c>
      <c r="G498" s="242">
        <v>2</v>
      </c>
      <c r="H498" s="243">
        <v>52021.279999999999</v>
      </c>
      <c r="I498" s="244">
        <v>545</v>
      </c>
      <c r="J498" s="243">
        <v>201092.71</v>
      </c>
      <c r="K498" s="244">
        <v>382</v>
      </c>
      <c r="L498" s="243">
        <v>26453.72</v>
      </c>
      <c r="M498" s="241">
        <v>188</v>
      </c>
      <c r="N498" s="240">
        <v>5953.95</v>
      </c>
      <c r="O498" s="242">
        <v>13</v>
      </c>
      <c r="P498" s="240">
        <v>8338.42</v>
      </c>
      <c r="Q498" s="241">
        <v>50</v>
      </c>
      <c r="R498" s="238">
        <v>0</v>
      </c>
      <c r="S498" s="239">
        <v>0</v>
      </c>
      <c r="T498" s="240">
        <v>22890.7</v>
      </c>
      <c r="U498" s="241">
        <v>83</v>
      </c>
      <c r="V498" s="240">
        <v>18934.18</v>
      </c>
      <c r="W498" s="242">
        <v>32</v>
      </c>
      <c r="X498" s="243">
        <v>53828.05</v>
      </c>
      <c r="Y498" s="241">
        <v>277</v>
      </c>
      <c r="Z498" s="238">
        <v>0</v>
      </c>
      <c r="AA498" s="239">
        <v>0</v>
      </c>
      <c r="AB498" s="238">
        <v>0</v>
      </c>
      <c r="AC498" s="239">
        <v>0</v>
      </c>
      <c r="AD498" s="243">
        <v>28730.86</v>
      </c>
      <c r="AE498" s="244">
        <v>173</v>
      </c>
      <c r="AF498" s="240">
        <v>2529.29</v>
      </c>
      <c r="AG498" s="242">
        <v>4</v>
      </c>
      <c r="AH498" s="243">
        <v>169277.07</v>
      </c>
      <c r="AI498" s="244">
        <v>1154</v>
      </c>
      <c r="AJ498" s="243">
        <v>0</v>
      </c>
      <c r="AK498" s="244">
        <v>0</v>
      </c>
      <c r="AL498" s="243">
        <v>118323.56</v>
      </c>
      <c r="AM498" s="244">
        <v>439</v>
      </c>
      <c r="AN498" s="245">
        <v>92604.74</v>
      </c>
      <c r="AO498" s="244">
        <v>98</v>
      </c>
      <c r="AP498" s="246">
        <v>0</v>
      </c>
      <c r="AQ498" s="247">
        <v>0</v>
      </c>
      <c r="AR498" s="240">
        <v>3297.01</v>
      </c>
      <c r="AS498" s="241">
        <v>34</v>
      </c>
      <c r="AT498" s="238">
        <v>0</v>
      </c>
      <c r="AU498" s="239">
        <v>0</v>
      </c>
      <c r="AV498" t="s">
        <v>389</v>
      </c>
      <c r="AW498" s="270"/>
      <c r="AX498" s="270"/>
      <c r="AY498" s="270"/>
      <c r="AZ498" s="270"/>
      <c r="BA498" s="270"/>
      <c r="BB498" s="270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  <c r="CA498"/>
      <c r="CB498"/>
      <c r="CC498"/>
      <c r="CD498"/>
      <c r="CE498"/>
      <c r="CF498"/>
      <c r="CG498"/>
      <c r="CH498"/>
      <c r="CI498"/>
      <c r="CJ498"/>
      <c r="CK498"/>
      <c r="CL498"/>
      <c r="CM498"/>
      <c r="CN498"/>
    </row>
    <row r="499" spans="1:92">
      <c r="A499" s="2" t="s">
        <v>1081</v>
      </c>
      <c r="B499" s="238">
        <v>174.77233333333334</v>
      </c>
      <c r="C499" s="239">
        <v>0</v>
      </c>
      <c r="D499" s="240">
        <v>21535.82</v>
      </c>
      <c r="E499" s="241">
        <v>86</v>
      </c>
      <c r="F499" s="240">
        <v>9647.7900000000009</v>
      </c>
      <c r="G499" s="242">
        <v>18</v>
      </c>
      <c r="H499" s="243">
        <v>67315.97</v>
      </c>
      <c r="I499" s="244">
        <v>597</v>
      </c>
      <c r="J499" s="243">
        <v>327915.93</v>
      </c>
      <c r="K499" s="244">
        <v>685</v>
      </c>
      <c r="L499" s="243">
        <v>77286.63</v>
      </c>
      <c r="M499" s="241">
        <v>367</v>
      </c>
      <c r="N499" s="240">
        <v>6747.81</v>
      </c>
      <c r="O499" s="242">
        <v>7</v>
      </c>
      <c r="P499" s="240">
        <v>3597.87</v>
      </c>
      <c r="Q499" s="241">
        <v>42</v>
      </c>
      <c r="R499" s="238">
        <v>0</v>
      </c>
      <c r="S499" s="239">
        <v>0</v>
      </c>
      <c r="T499" s="240">
        <v>5411.6</v>
      </c>
      <c r="U499" s="241">
        <v>38</v>
      </c>
      <c r="V499" s="240">
        <v>1386.96</v>
      </c>
      <c r="W499" s="242">
        <v>2</v>
      </c>
      <c r="X499" s="243">
        <v>102191.24</v>
      </c>
      <c r="Y499" s="241">
        <v>522</v>
      </c>
      <c r="Z499" s="238">
        <v>0</v>
      </c>
      <c r="AA499" s="239">
        <v>0</v>
      </c>
      <c r="AB499" s="238">
        <v>0</v>
      </c>
      <c r="AC499" s="239">
        <v>0</v>
      </c>
      <c r="AD499" s="243">
        <v>70926.039999999994</v>
      </c>
      <c r="AE499" s="244">
        <v>491</v>
      </c>
      <c r="AF499" s="240">
        <v>2158.15</v>
      </c>
      <c r="AG499" s="242">
        <v>6</v>
      </c>
      <c r="AH499" s="243">
        <v>315486.99</v>
      </c>
      <c r="AI499" s="244">
        <v>1465</v>
      </c>
      <c r="AJ499" s="243">
        <v>125</v>
      </c>
      <c r="AK499" s="244">
        <v>1</v>
      </c>
      <c r="AL499" s="243">
        <v>212544.89</v>
      </c>
      <c r="AM499" s="244">
        <v>745</v>
      </c>
      <c r="AN499" s="245">
        <v>5118.17</v>
      </c>
      <c r="AO499" s="244">
        <v>28</v>
      </c>
      <c r="AP499" s="246">
        <v>0</v>
      </c>
      <c r="AQ499" s="247">
        <v>0</v>
      </c>
      <c r="AR499" s="240">
        <v>1605.13</v>
      </c>
      <c r="AS499" s="241">
        <v>14</v>
      </c>
      <c r="AT499" s="238">
        <v>0</v>
      </c>
      <c r="AU499" s="239">
        <v>0</v>
      </c>
      <c r="AV499" t="s">
        <v>52</v>
      </c>
      <c r="AW499" s="270"/>
      <c r="AX499" s="270"/>
      <c r="AY499" s="270"/>
      <c r="AZ499" s="270"/>
      <c r="BA499" s="270"/>
      <c r="BB499" s="270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</row>
    <row r="500" spans="1:92">
      <c r="A500" s="2" t="s">
        <v>1128</v>
      </c>
      <c r="B500" s="238">
        <v>362.53866666666664</v>
      </c>
      <c r="C500" s="239">
        <v>0</v>
      </c>
      <c r="D500" s="240">
        <v>16387.04</v>
      </c>
      <c r="E500" s="241">
        <v>54</v>
      </c>
      <c r="F500" s="240">
        <v>17914.95</v>
      </c>
      <c r="G500" s="242">
        <v>25</v>
      </c>
      <c r="H500" s="243">
        <v>53576.86</v>
      </c>
      <c r="I500" s="244">
        <v>516</v>
      </c>
      <c r="J500" s="243">
        <v>279638.01</v>
      </c>
      <c r="K500" s="244">
        <v>574</v>
      </c>
      <c r="L500" s="243">
        <v>76454.559999999998</v>
      </c>
      <c r="M500" s="241">
        <v>368</v>
      </c>
      <c r="N500" s="240">
        <v>10768.72</v>
      </c>
      <c r="O500" s="242">
        <v>27</v>
      </c>
      <c r="P500" s="240">
        <v>12564.94</v>
      </c>
      <c r="Q500" s="241">
        <v>89</v>
      </c>
      <c r="R500" s="238">
        <v>0</v>
      </c>
      <c r="S500" s="239">
        <v>0</v>
      </c>
      <c r="T500" s="240">
        <v>33117.760000000002</v>
      </c>
      <c r="U500" s="241">
        <v>153</v>
      </c>
      <c r="V500" s="240">
        <v>9618.1</v>
      </c>
      <c r="W500" s="242">
        <v>11</v>
      </c>
      <c r="X500" s="243">
        <v>76981.710000000006</v>
      </c>
      <c r="Y500" s="241">
        <v>410</v>
      </c>
      <c r="Z500" s="238">
        <v>0</v>
      </c>
      <c r="AA500" s="239">
        <v>0</v>
      </c>
      <c r="AB500" s="238">
        <v>0</v>
      </c>
      <c r="AC500" s="239">
        <v>0</v>
      </c>
      <c r="AD500" s="243">
        <v>62476.61</v>
      </c>
      <c r="AE500" s="244">
        <v>449</v>
      </c>
      <c r="AF500" s="240">
        <v>1053.02</v>
      </c>
      <c r="AG500" s="242">
        <v>2</v>
      </c>
      <c r="AH500" s="243">
        <v>238175.73</v>
      </c>
      <c r="AI500" s="244">
        <v>1046</v>
      </c>
      <c r="AJ500" s="243">
        <v>3703.08</v>
      </c>
      <c r="AK500" s="244">
        <v>17</v>
      </c>
      <c r="AL500" s="243">
        <v>141691.56</v>
      </c>
      <c r="AM500" s="244">
        <v>578</v>
      </c>
      <c r="AN500" s="245">
        <v>7173.08</v>
      </c>
      <c r="AO500" s="244">
        <v>35</v>
      </c>
      <c r="AP500" s="246">
        <v>0</v>
      </c>
      <c r="AQ500" s="247">
        <v>0</v>
      </c>
      <c r="AR500" s="240">
        <v>2971.74</v>
      </c>
      <c r="AS500" s="241">
        <v>28</v>
      </c>
      <c r="AT500" s="238">
        <v>0</v>
      </c>
      <c r="AU500" s="239">
        <v>0</v>
      </c>
      <c r="AV500" t="s">
        <v>195</v>
      </c>
      <c r="AW500" s="270"/>
      <c r="AX500" s="270"/>
      <c r="AY500" s="270"/>
      <c r="AZ500" s="270"/>
      <c r="BA500" s="270"/>
      <c r="BB500" s="27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  <c r="BR500"/>
      <c r="BS500"/>
      <c r="BT500"/>
      <c r="BU500"/>
      <c r="BV500"/>
      <c r="BW500"/>
      <c r="BX500"/>
      <c r="BY500"/>
      <c r="BZ500"/>
      <c r="CA500"/>
      <c r="CB500"/>
      <c r="CC500"/>
      <c r="CD500"/>
      <c r="CE500"/>
      <c r="CF500"/>
      <c r="CG500"/>
      <c r="CH500"/>
      <c r="CI500"/>
      <c r="CJ500"/>
      <c r="CK500"/>
      <c r="CL500"/>
      <c r="CM500"/>
      <c r="CN500"/>
    </row>
    <row r="501" spans="1:92">
      <c r="A501" s="2" t="s">
        <v>1088</v>
      </c>
      <c r="B501" s="238">
        <v>1927.8383333333334</v>
      </c>
      <c r="C501" s="239">
        <v>0</v>
      </c>
      <c r="D501" s="240">
        <v>23180.35</v>
      </c>
      <c r="E501" s="241">
        <v>89</v>
      </c>
      <c r="F501" s="240">
        <v>22550.11</v>
      </c>
      <c r="G501" s="242">
        <v>41</v>
      </c>
      <c r="H501" s="243">
        <v>75662.820000000007</v>
      </c>
      <c r="I501" s="244">
        <v>623</v>
      </c>
      <c r="J501" s="243">
        <v>582437.39</v>
      </c>
      <c r="K501" s="244">
        <v>1366</v>
      </c>
      <c r="L501" s="243">
        <v>106857.11</v>
      </c>
      <c r="M501" s="241">
        <v>580</v>
      </c>
      <c r="N501" s="240">
        <v>14691.25</v>
      </c>
      <c r="O501" s="242">
        <v>42</v>
      </c>
      <c r="P501" s="240">
        <v>9049.17</v>
      </c>
      <c r="Q501" s="241">
        <v>53</v>
      </c>
      <c r="R501" s="238">
        <v>0</v>
      </c>
      <c r="S501" s="239">
        <v>0</v>
      </c>
      <c r="T501" s="240">
        <v>33944.35</v>
      </c>
      <c r="U501" s="241">
        <v>128</v>
      </c>
      <c r="V501" s="240">
        <v>13062.03</v>
      </c>
      <c r="W501" s="242">
        <v>16</v>
      </c>
      <c r="X501" s="243">
        <v>135218.72</v>
      </c>
      <c r="Y501" s="241">
        <v>712</v>
      </c>
      <c r="Z501" s="238">
        <v>0</v>
      </c>
      <c r="AA501" s="239">
        <v>0</v>
      </c>
      <c r="AB501" s="238">
        <v>0</v>
      </c>
      <c r="AC501" s="239">
        <v>0</v>
      </c>
      <c r="AD501" s="243">
        <v>71462.679999999993</v>
      </c>
      <c r="AE501" s="244">
        <v>512</v>
      </c>
      <c r="AF501" s="240">
        <v>1757.22</v>
      </c>
      <c r="AG501" s="242">
        <v>5</v>
      </c>
      <c r="AH501" s="243">
        <v>358246.12</v>
      </c>
      <c r="AI501" s="244">
        <v>1880</v>
      </c>
      <c r="AJ501" s="243">
        <v>1655.85</v>
      </c>
      <c r="AK501" s="244">
        <v>10</v>
      </c>
      <c r="AL501" s="243">
        <v>248360.66</v>
      </c>
      <c r="AM501" s="244">
        <v>995</v>
      </c>
      <c r="AN501" s="245">
        <v>56179.3</v>
      </c>
      <c r="AO501" s="244">
        <v>219</v>
      </c>
      <c r="AP501" s="246">
        <v>0</v>
      </c>
      <c r="AQ501" s="247">
        <v>0</v>
      </c>
      <c r="AR501" s="240">
        <v>3405.37</v>
      </c>
      <c r="AS501" s="241">
        <v>32</v>
      </c>
      <c r="AT501" s="238">
        <v>0</v>
      </c>
      <c r="AU501" s="239">
        <v>0</v>
      </c>
      <c r="AV501" t="s">
        <v>52</v>
      </c>
      <c r="AW501" s="270"/>
      <c r="AX501" s="270"/>
      <c r="AY501" s="270"/>
      <c r="AZ501" s="270"/>
      <c r="BA501" s="270"/>
      <c r="BB501" s="270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  <c r="BR501"/>
      <c r="BS501"/>
      <c r="BT501"/>
      <c r="BU501"/>
      <c r="BV501"/>
      <c r="BW501"/>
      <c r="BX501"/>
      <c r="BY501"/>
      <c r="BZ501"/>
      <c r="CA501"/>
      <c r="CB501"/>
      <c r="CC501"/>
      <c r="CD501"/>
      <c r="CE501"/>
      <c r="CF501"/>
      <c r="CG501"/>
      <c r="CH501"/>
      <c r="CI501"/>
      <c r="CJ501"/>
      <c r="CK501"/>
      <c r="CL501"/>
      <c r="CM501"/>
      <c r="CN501"/>
    </row>
    <row r="502" spans="1:92">
      <c r="A502" s="2" t="s">
        <v>1160</v>
      </c>
      <c r="B502" s="238">
        <v>332.27733333333333</v>
      </c>
      <c r="C502" s="239">
        <v>0</v>
      </c>
      <c r="D502" s="240">
        <v>14146.9</v>
      </c>
      <c r="E502" s="241">
        <v>63</v>
      </c>
      <c r="F502" s="240">
        <v>9308.69</v>
      </c>
      <c r="G502" s="242">
        <v>14</v>
      </c>
      <c r="H502" s="243">
        <v>47498.61</v>
      </c>
      <c r="I502" s="244">
        <v>386</v>
      </c>
      <c r="J502" s="243">
        <v>255757.01</v>
      </c>
      <c r="K502" s="244">
        <v>541</v>
      </c>
      <c r="L502" s="243">
        <v>24924.9</v>
      </c>
      <c r="M502" s="241">
        <v>194</v>
      </c>
      <c r="N502" s="240">
        <v>5851.33</v>
      </c>
      <c r="O502" s="242">
        <v>3</v>
      </c>
      <c r="P502" s="240">
        <v>17889.22</v>
      </c>
      <c r="Q502" s="241">
        <v>129</v>
      </c>
      <c r="R502" s="238">
        <v>0</v>
      </c>
      <c r="S502" s="239">
        <v>0</v>
      </c>
      <c r="T502" s="240">
        <v>25871.88</v>
      </c>
      <c r="U502" s="241">
        <v>136</v>
      </c>
      <c r="V502" s="240">
        <v>17168.54</v>
      </c>
      <c r="W502" s="242">
        <v>24</v>
      </c>
      <c r="X502" s="243">
        <v>80272.53</v>
      </c>
      <c r="Y502" s="241">
        <v>407</v>
      </c>
      <c r="Z502" s="238">
        <v>0</v>
      </c>
      <c r="AA502" s="239">
        <v>0</v>
      </c>
      <c r="AB502" s="238">
        <v>0</v>
      </c>
      <c r="AC502" s="239">
        <v>0</v>
      </c>
      <c r="AD502" s="243">
        <v>41933.54</v>
      </c>
      <c r="AE502" s="244">
        <v>260</v>
      </c>
      <c r="AF502" s="240">
        <v>697.67</v>
      </c>
      <c r="AG502" s="242">
        <v>1</v>
      </c>
      <c r="AH502" s="243">
        <v>171829.77</v>
      </c>
      <c r="AI502" s="244">
        <v>917</v>
      </c>
      <c r="AJ502" s="243">
        <v>0</v>
      </c>
      <c r="AK502" s="244">
        <v>0</v>
      </c>
      <c r="AL502" s="243">
        <v>152498.87</v>
      </c>
      <c r="AM502" s="244">
        <v>570</v>
      </c>
      <c r="AN502" s="245">
        <v>9968.32</v>
      </c>
      <c r="AO502" s="244">
        <v>41</v>
      </c>
      <c r="AP502" s="246">
        <v>0</v>
      </c>
      <c r="AQ502" s="247">
        <v>0</v>
      </c>
      <c r="AR502" s="240">
        <v>5961</v>
      </c>
      <c r="AS502" s="241">
        <v>75</v>
      </c>
      <c r="AT502" s="238">
        <v>0</v>
      </c>
      <c r="AU502" s="239">
        <v>0</v>
      </c>
      <c r="AV502" t="s">
        <v>107</v>
      </c>
      <c r="AW502" s="270"/>
      <c r="AX502" s="270"/>
      <c r="AY502" s="270"/>
      <c r="AZ502" s="270"/>
      <c r="BA502" s="270"/>
      <c r="BB502" s="270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  <c r="CA502"/>
      <c r="CB502"/>
      <c r="CC502"/>
      <c r="CD502"/>
      <c r="CE502"/>
      <c r="CF502"/>
      <c r="CG502"/>
      <c r="CH502"/>
      <c r="CI502"/>
      <c r="CJ502"/>
      <c r="CK502"/>
      <c r="CL502"/>
      <c r="CM502"/>
      <c r="CN502"/>
    </row>
    <row r="503" spans="1:92">
      <c r="A503" s="2" t="s">
        <v>1164</v>
      </c>
      <c r="B503" s="238">
        <v>619.32799999999997</v>
      </c>
      <c r="C503" s="239">
        <v>0</v>
      </c>
      <c r="D503" s="240">
        <v>15304.49</v>
      </c>
      <c r="E503" s="241">
        <v>72</v>
      </c>
      <c r="F503" s="240">
        <v>5208.6899999999996</v>
      </c>
      <c r="G503" s="242">
        <v>8</v>
      </c>
      <c r="H503" s="243">
        <v>69093.070000000007</v>
      </c>
      <c r="I503" s="244">
        <v>666</v>
      </c>
      <c r="J503" s="243">
        <v>228580.47</v>
      </c>
      <c r="K503" s="244">
        <v>587</v>
      </c>
      <c r="L503" s="243">
        <v>58677.2</v>
      </c>
      <c r="M503" s="241">
        <v>414</v>
      </c>
      <c r="N503" s="240">
        <v>25898.240000000002</v>
      </c>
      <c r="O503" s="242">
        <v>21</v>
      </c>
      <c r="P503" s="240">
        <v>23927.42</v>
      </c>
      <c r="Q503" s="241">
        <v>202</v>
      </c>
      <c r="R503" s="238">
        <v>0</v>
      </c>
      <c r="S503" s="239">
        <v>0</v>
      </c>
      <c r="T503" s="240">
        <v>31393.53</v>
      </c>
      <c r="U503" s="241">
        <v>187</v>
      </c>
      <c r="V503" s="240">
        <v>4721.1099999999997</v>
      </c>
      <c r="W503" s="242">
        <v>9</v>
      </c>
      <c r="X503" s="243">
        <v>98412.55</v>
      </c>
      <c r="Y503" s="241">
        <v>498</v>
      </c>
      <c r="Z503" s="238">
        <v>0</v>
      </c>
      <c r="AA503" s="239">
        <v>0</v>
      </c>
      <c r="AB503" s="238">
        <v>0</v>
      </c>
      <c r="AC503" s="239">
        <v>0</v>
      </c>
      <c r="AD503" s="243">
        <v>81238.990000000005</v>
      </c>
      <c r="AE503" s="244">
        <v>519</v>
      </c>
      <c r="AF503" s="240">
        <v>0</v>
      </c>
      <c r="AG503" s="242">
        <v>0</v>
      </c>
      <c r="AH503" s="243">
        <v>337784.27</v>
      </c>
      <c r="AI503" s="244">
        <v>1626</v>
      </c>
      <c r="AJ503" s="243">
        <v>0</v>
      </c>
      <c r="AK503" s="244">
        <v>0</v>
      </c>
      <c r="AL503" s="243">
        <v>183684.74</v>
      </c>
      <c r="AM503" s="244">
        <v>726</v>
      </c>
      <c r="AN503" s="245">
        <v>18579.84</v>
      </c>
      <c r="AO503" s="244">
        <v>105</v>
      </c>
      <c r="AP503" s="246">
        <v>0</v>
      </c>
      <c r="AQ503" s="247">
        <v>0</v>
      </c>
      <c r="AR503" s="240">
        <v>9700.51</v>
      </c>
      <c r="AS503" s="241">
        <v>103</v>
      </c>
      <c r="AT503" s="238">
        <v>0</v>
      </c>
      <c r="AU503" s="239">
        <v>0</v>
      </c>
      <c r="AV503" t="s">
        <v>159</v>
      </c>
      <c r="AW503" s="270"/>
      <c r="AX503" s="270"/>
      <c r="AY503" s="270"/>
      <c r="AZ503" s="270"/>
      <c r="BA503" s="270"/>
      <c r="BB503" s="270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</row>
    <row r="504" spans="1:92">
      <c r="A504" s="2" t="s">
        <v>1130</v>
      </c>
      <c r="B504" s="238">
        <v>5789.2196666666669</v>
      </c>
      <c r="C504" s="239">
        <v>0</v>
      </c>
      <c r="D504" s="240">
        <v>26127.47</v>
      </c>
      <c r="E504" s="241">
        <v>104</v>
      </c>
      <c r="F504" s="240">
        <v>40573.85</v>
      </c>
      <c r="G504" s="242">
        <v>61</v>
      </c>
      <c r="H504" s="243">
        <v>118160.92</v>
      </c>
      <c r="I504" s="244">
        <v>1029</v>
      </c>
      <c r="J504" s="243">
        <v>840580.4</v>
      </c>
      <c r="K504" s="244">
        <v>1618</v>
      </c>
      <c r="L504" s="243">
        <v>247286.25</v>
      </c>
      <c r="M504" s="241">
        <v>1138</v>
      </c>
      <c r="N504" s="240">
        <v>32658.2</v>
      </c>
      <c r="O504" s="242">
        <v>28</v>
      </c>
      <c r="P504" s="240">
        <v>9188.49</v>
      </c>
      <c r="Q504" s="241">
        <v>59</v>
      </c>
      <c r="R504" s="238">
        <v>0</v>
      </c>
      <c r="S504" s="239">
        <v>0</v>
      </c>
      <c r="T504" s="240">
        <v>46456.75</v>
      </c>
      <c r="U504" s="241">
        <v>215</v>
      </c>
      <c r="V504" s="240">
        <v>21976.43</v>
      </c>
      <c r="W504" s="242">
        <v>27</v>
      </c>
      <c r="X504" s="243">
        <v>151116.24</v>
      </c>
      <c r="Y504" s="241">
        <v>780</v>
      </c>
      <c r="Z504" s="238">
        <v>0</v>
      </c>
      <c r="AA504" s="239">
        <v>0</v>
      </c>
      <c r="AB504" s="238">
        <v>0</v>
      </c>
      <c r="AC504" s="239">
        <v>0</v>
      </c>
      <c r="AD504" s="243">
        <v>138881.54</v>
      </c>
      <c r="AE504" s="244">
        <v>749</v>
      </c>
      <c r="AF504" s="240">
        <v>1859.54</v>
      </c>
      <c r="AG504" s="242">
        <v>5</v>
      </c>
      <c r="AH504" s="243">
        <v>605015.41</v>
      </c>
      <c r="AI504" s="244">
        <v>2801</v>
      </c>
      <c r="AJ504" s="243">
        <v>33284.79</v>
      </c>
      <c r="AK504" s="244">
        <v>150</v>
      </c>
      <c r="AL504" s="243">
        <v>262816.48</v>
      </c>
      <c r="AM504" s="244">
        <v>953</v>
      </c>
      <c r="AN504" s="245">
        <v>140391.79999999999</v>
      </c>
      <c r="AO504" s="244">
        <v>678</v>
      </c>
      <c r="AP504" s="246">
        <v>0</v>
      </c>
      <c r="AQ504" s="247">
        <v>0</v>
      </c>
      <c r="AR504" s="240">
        <v>5335.7</v>
      </c>
      <c r="AS504" s="241">
        <v>60</v>
      </c>
      <c r="AT504" s="238">
        <v>146.94999999999999</v>
      </c>
      <c r="AU504" s="239">
        <v>3</v>
      </c>
      <c r="AV504" t="s">
        <v>131</v>
      </c>
      <c r="AW504" s="270"/>
      <c r="AX504" s="270"/>
      <c r="AY504" s="270"/>
      <c r="AZ504" s="270"/>
      <c r="BA504" s="270"/>
      <c r="BB504" s="270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  <c r="CA504"/>
      <c r="CB504"/>
      <c r="CC504"/>
      <c r="CD504"/>
      <c r="CE504"/>
      <c r="CF504"/>
      <c r="CG504"/>
      <c r="CH504"/>
      <c r="CI504"/>
      <c r="CJ504"/>
      <c r="CK504"/>
      <c r="CL504"/>
      <c r="CM504"/>
      <c r="CN504"/>
    </row>
    <row r="505" spans="1:92">
      <c r="A505" s="2" t="s">
        <v>1140</v>
      </c>
      <c r="B505" s="238">
        <v>83.36666666666666</v>
      </c>
      <c r="C505" s="239">
        <v>0</v>
      </c>
      <c r="D505" s="240">
        <v>18342.310000000001</v>
      </c>
      <c r="E505" s="241">
        <v>58</v>
      </c>
      <c r="F505" s="240">
        <v>18021.72</v>
      </c>
      <c r="G505" s="242">
        <v>28</v>
      </c>
      <c r="H505" s="243">
        <v>66616.320000000007</v>
      </c>
      <c r="I505" s="244">
        <v>523</v>
      </c>
      <c r="J505" s="243">
        <v>390260.13</v>
      </c>
      <c r="K505" s="244">
        <v>586</v>
      </c>
      <c r="L505" s="243">
        <v>97844.66</v>
      </c>
      <c r="M505" s="241">
        <v>434</v>
      </c>
      <c r="N505" s="240">
        <v>3017.38</v>
      </c>
      <c r="O505" s="242">
        <v>5</v>
      </c>
      <c r="P505" s="240">
        <v>13044.11</v>
      </c>
      <c r="Q505" s="241">
        <v>110</v>
      </c>
      <c r="R505" s="238">
        <v>0</v>
      </c>
      <c r="S505" s="239">
        <v>0</v>
      </c>
      <c r="T505" s="240">
        <v>2100.6799999999998</v>
      </c>
      <c r="U505" s="241">
        <v>32</v>
      </c>
      <c r="V505" s="240">
        <v>7708.02</v>
      </c>
      <c r="W505" s="242">
        <v>10</v>
      </c>
      <c r="X505" s="243">
        <v>137328</v>
      </c>
      <c r="Y505" s="241">
        <v>533</v>
      </c>
      <c r="Z505" s="238">
        <v>0</v>
      </c>
      <c r="AA505" s="239">
        <v>0</v>
      </c>
      <c r="AB505" s="238">
        <v>0</v>
      </c>
      <c r="AC505" s="239">
        <v>0</v>
      </c>
      <c r="AD505" s="243">
        <v>82356.47</v>
      </c>
      <c r="AE505" s="244">
        <v>472</v>
      </c>
      <c r="AF505" s="240">
        <v>1016.75</v>
      </c>
      <c r="AG505" s="242">
        <v>2</v>
      </c>
      <c r="AH505" s="243">
        <v>336373.23</v>
      </c>
      <c r="AI505" s="244">
        <v>1287</v>
      </c>
      <c r="AJ505" s="243">
        <v>0</v>
      </c>
      <c r="AK505" s="244">
        <v>0</v>
      </c>
      <c r="AL505" s="243">
        <v>194696.45</v>
      </c>
      <c r="AM505" s="244">
        <v>700</v>
      </c>
      <c r="AN505" s="245">
        <v>2501</v>
      </c>
      <c r="AO505" s="244">
        <v>10</v>
      </c>
      <c r="AP505" s="246">
        <v>0</v>
      </c>
      <c r="AQ505" s="247">
        <v>0</v>
      </c>
      <c r="AR505" s="240">
        <v>5396.17</v>
      </c>
      <c r="AS505" s="241">
        <v>41</v>
      </c>
      <c r="AT505" s="238">
        <v>0</v>
      </c>
      <c r="AU505" s="239">
        <v>0</v>
      </c>
      <c r="AV505" t="s">
        <v>52</v>
      </c>
      <c r="AW505" s="270"/>
      <c r="AX505" s="270"/>
      <c r="AY505" s="270"/>
      <c r="AZ505" s="270"/>
      <c r="BA505" s="270"/>
      <c r="BB505" s="270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  <c r="CA505"/>
      <c r="CB505"/>
      <c r="CC505"/>
      <c r="CD505"/>
      <c r="CE505"/>
      <c r="CF505"/>
      <c r="CG505"/>
      <c r="CH505"/>
      <c r="CI505"/>
      <c r="CJ505"/>
      <c r="CK505"/>
      <c r="CL505"/>
      <c r="CM505"/>
      <c r="CN505"/>
    </row>
    <row r="506" spans="1:92">
      <c r="A506" s="2" t="s">
        <v>1184</v>
      </c>
      <c r="B506" s="238">
        <v>3063.6663333333336</v>
      </c>
      <c r="C506" s="239">
        <v>0</v>
      </c>
      <c r="D506" s="240">
        <v>23165.07</v>
      </c>
      <c r="E506" s="241">
        <v>101</v>
      </c>
      <c r="F506" s="240">
        <v>26222.31</v>
      </c>
      <c r="G506" s="242">
        <v>44</v>
      </c>
      <c r="H506" s="243">
        <v>173539.15</v>
      </c>
      <c r="I506" s="244">
        <v>1699</v>
      </c>
      <c r="J506" s="243">
        <v>828443.26</v>
      </c>
      <c r="K506" s="244">
        <v>1957</v>
      </c>
      <c r="L506" s="243">
        <v>232358.39999999999</v>
      </c>
      <c r="M506" s="241">
        <v>1087</v>
      </c>
      <c r="N506" s="240">
        <v>34706.870000000003</v>
      </c>
      <c r="O506" s="242">
        <v>106</v>
      </c>
      <c r="P506" s="240">
        <v>4811.74</v>
      </c>
      <c r="Q506" s="241">
        <v>34</v>
      </c>
      <c r="R506" s="238">
        <v>0</v>
      </c>
      <c r="S506" s="239">
        <v>0</v>
      </c>
      <c r="T506" s="240">
        <v>21745.85</v>
      </c>
      <c r="U506" s="241">
        <v>132</v>
      </c>
      <c r="V506" s="240">
        <v>8877.61</v>
      </c>
      <c r="W506" s="242">
        <v>11</v>
      </c>
      <c r="X506" s="243">
        <v>278824.69</v>
      </c>
      <c r="Y506" s="241">
        <v>1259</v>
      </c>
      <c r="Z506" s="238">
        <v>0</v>
      </c>
      <c r="AA506" s="239">
        <v>0</v>
      </c>
      <c r="AB506" s="238">
        <v>0</v>
      </c>
      <c r="AC506" s="239">
        <v>0</v>
      </c>
      <c r="AD506" s="243">
        <v>120034.81</v>
      </c>
      <c r="AE506" s="244">
        <v>774</v>
      </c>
      <c r="AF506" s="240">
        <v>426.98</v>
      </c>
      <c r="AG506" s="242">
        <v>4</v>
      </c>
      <c r="AH506" s="243">
        <v>826630.03</v>
      </c>
      <c r="AI506" s="244">
        <v>3582</v>
      </c>
      <c r="AJ506" s="243">
        <v>0</v>
      </c>
      <c r="AK506" s="244">
        <v>0</v>
      </c>
      <c r="AL506" s="243">
        <v>304834.48</v>
      </c>
      <c r="AM506" s="244">
        <v>1286</v>
      </c>
      <c r="AN506" s="245">
        <v>91909.99</v>
      </c>
      <c r="AO506" s="244">
        <v>503</v>
      </c>
      <c r="AP506" s="246">
        <v>0</v>
      </c>
      <c r="AQ506" s="247">
        <v>0</v>
      </c>
      <c r="AR506" s="240">
        <v>2793.89</v>
      </c>
      <c r="AS506" s="241">
        <v>32</v>
      </c>
      <c r="AT506" s="238">
        <v>0.13</v>
      </c>
      <c r="AU506" s="239">
        <v>13</v>
      </c>
      <c r="AV506" t="s">
        <v>52</v>
      </c>
      <c r="AW506" s="270"/>
      <c r="AX506" s="270"/>
      <c r="AY506" s="270"/>
      <c r="AZ506" s="270"/>
      <c r="BA506" s="270"/>
      <c r="BB506" s="270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  <c r="CA506"/>
      <c r="CB506"/>
      <c r="CC506"/>
      <c r="CD506"/>
      <c r="CE506"/>
      <c r="CF506"/>
      <c r="CG506"/>
      <c r="CH506"/>
      <c r="CI506"/>
      <c r="CJ506"/>
      <c r="CK506"/>
      <c r="CL506"/>
      <c r="CM506"/>
      <c r="CN506"/>
    </row>
    <row r="507" spans="1:92">
      <c r="A507" s="2" t="s">
        <v>1087</v>
      </c>
      <c r="B507" s="238">
        <v>1145.1896666666667</v>
      </c>
      <c r="C507" s="239">
        <v>0</v>
      </c>
      <c r="D507" s="240">
        <v>31234.18</v>
      </c>
      <c r="E507" s="241">
        <v>122</v>
      </c>
      <c r="F507" s="240">
        <v>31452.16</v>
      </c>
      <c r="G507" s="242">
        <v>51</v>
      </c>
      <c r="H507" s="243">
        <v>84907.85</v>
      </c>
      <c r="I507" s="244">
        <v>795</v>
      </c>
      <c r="J507" s="243">
        <v>543179.30000000005</v>
      </c>
      <c r="K507" s="244">
        <v>1396</v>
      </c>
      <c r="L507" s="243">
        <v>113667.33</v>
      </c>
      <c r="M507" s="241">
        <v>747</v>
      </c>
      <c r="N507" s="240">
        <v>28474.76</v>
      </c>
      <c r="O507" s="242">
        <v>19</v>
      </c>
      <c r="P507" s="240">
        <v>5277.39</v>
      </c>
      <c r="Q507" s="241">
        <v>18</v>
      </c>
      <c r="R507" s="238">
        <v>0</v>
      </c>
      <c r="S507" s="239">
        <v>0</v>
      </c>
      <c r="T507" s="240">
        <v>4790.45</v>
      </c>
      <c r="U507" s="241">
        <v>39</v>
      </c>
      <c r="V507" s="240">
        <v>2773.92</v>
      </c>
      <c r="W507" s="242">
        <v>6</v>
      </c>
      <c r="X507" s="243">
        <v>141103.20000000001</v>
      </c>
      <c r="Y507" s="241">
        <v>810</v>
      </c>
      <c r="Z507" s="238">
        <v>0</v>
      </c>
      <c r="AA507" s="239">
        <v>0</v>
      </c>
      <c r="AB507" s="238">
        <v>0</v>
      </c>
      <c r="AC507" s="239">
        <v>0</v>
      </c>
      <c r="AD507" s="243">
        <v>108868.57</v>
      </c>
      <c r="AE507" s="244">
        <v>764</v>
      </c>
      <c r="AF507" s="240">
        <v>0</v>
      </c>
      <c r="AG507" s="242">
        <v>0</v>
      </c>
      <c r="AH507" s="243">
        <v>414710.32</v>
      </c>
      <c r="AI507" s="244">
        <v>2110</v>
      </c>
      <c r="AJ507" s="243">
        <v>0</v>
      </c>
      <c r="AK507" s="244">
        <v>0</v>
      </c>
      <c r="AL507" s="243">
        <v>275102.01</v>
      </c>
      <c r="AM507" s="244">
        <v>1121</v>
      </c>
      <c r="AN507" s="245">
        <v>34355.69</v>
      </c>
      <c r="AO507" s="244">
        <v>146</v>
      </c>
      <c r="AP507" s="246">
        <v>0</v>
      </c>
      <c r="AQ507" s="247">
        <v>0</v>
      </c>
      <c r="AR507" s="240">
        <v>0</v>
      </c>
      <c r="AS507" s="241">
        <v>0</v>
      </c>
      <c r="AT507" s="238">
        <v>0</v>
      </c>
      <c r="AU507" s="239">
        <v>0</v>
      </c>
      <c r="AV507" t="s">
        <v>52</v>
      </c>
      <c r="AW507" s="270"/>
      <c r="AX507" s="270"/>
      <c r="AY507" s="270"/>
      <c r="AZ507" s="270"/>
      <c r="BA507" s="270"/>
      <c r="BB507" s="270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  <c r="CA507"/>
      <c r="CB507"/>
      <c r="CC507"/>
      <c r="CD507"/>
      <c r="CE507"/>
      <c r="CF507"/>
      <c r="CG507"/>
      <c r="CH507"/>
      <c r="CI507"/>
      <c r="CJ507"/>
      <c r="CK507"/>
      <c r="CL507"/>
      <c r="CM507"/>
      <c r="CN507"/>
    </row>
    <row r="508" spans="1:92">
      <c r="A508" s="2" t="s">
        <v>1231</v>
      </c>
      <c r="B508" s="238">
        <v>273.28766666666667</v>
      </c>
      <c r="C508" s="239">
        <v>0</v>
      </c>
      <c r="D508" s="240">
        <v>5357.37</v>
      </c>
      <c r="E508" s="241">
        <v>19</v>
      </c>
      <c r="F508" s="240">
        <v>8965.2199999999993</v>
      </c>
      <c r="G508" s="242">
        <v>13</v>
      </c>
      <c r="H508" s="243">
        <v>28052.11</v>
      </c>
      <c r="I508" s="244">
        <v>225</v>
      </c>
      <c r="J508" s="243">
        <v>221251.36</v>
      </c>
      <c r="K508" s="244">
        <v>445</v>
      </c>
      <c r="L508" s="243">
        <v>26161.200000000001</v>
      </c>
      <c r="M508" s="241">
        <v>124</v>
      </c>
      <c r="N508" s="240">
        <v>4217.38</v>
      </c>
      <c r="O508" s="242">
        <v>4</v>
      </c>
      <c r="P508" s="240">
        <v>4926.9799999999996</v>
      </c>
      <c r="Q508" s="241">
        <v>25</v>
      </c>
      <c r="R508" s="238">
        <v>0</v>
      </c>
      <c r="S508" s="239">
        <v>0</v>
      </c>
      <c r="T508" s="240">
        <v>16638.22</v>
      </c>
      <c r="U508" s="241">
        <v>66</v>
      </c>
      <c r="V508" s="240">
        <v>2234.79</v>
      </c>
      <c r="W508" s="242">
        <v>5</v>
      </c>
      <c r="X508" s="243">
        <v>47659.08</v>
      </c>
      <c r="Y508" s="241">
        <v>237</v>
      </c>
      <c r="Z508" s="238">
        <v>0</v>
      </c>
      <c r="AA508" s="239">
        <v>0</v>
      </c>
      <c r="AB508" s="238">
        <v>0</v>
      </c>
      <c r="AC508" s="239">
        <v>0</v>
      </c>
      <c r="AD508" s="243">
        <v>25989.27</v>
      </c>
      <c r="AE508" s="244">
        <v>160</v>
      </c>
      <c r="AF508" s="240">
        <v>730.24</v>
      </c>
      <c r="AG508" s="242">
        <v>2</v>
      </c>
      <c r="AH508" s="243">
        <v>134980.71</v>
      </c>
      <c r="AI508" s="244">
        <v>731</v>
      </c>
      <c r="AJ508" s="243">
        <v>0</v>
      </c>
      <c r="AK508" s="244">
        <v>0</v>
      </c>
      <c r="AL508" s="243">
        <v>65955.81</v>
      </c>
      <c r="AM508" s="244">
        <v>302</v>
      </c>
      <c r="AN508" s="245">
        <v>8198.6299999999992</v>
      </c>
      <c r="AO508" s="244">
        <v>52</v>
      </c>
      <c r="AP508" s="246">
        <v>0</v>
      </c>
      <c r="AQ508" s="247">
        <v>0</v>
      </c>
      <c r="AR508" s="240">
        <v>1856.26</v>
      </c>
      <c r="AS508" s="241">
        <v>23</v>
      </c>
      <c r="AT508" s="238">
        <v>0</v>
      </c>
      <c r="AU508" s="239">
        <v>0</v>
      </c>
      <c r="AV508" t="s">
        <v>159</v>
      </c>
      <c r="AW508" s="270"/>
      <c r="AX508" s="270"/>
      <c r="AY508" s="270"/>
      <c r="AZ508" s="270"/>
      <c r="BA508" s="270"/>
      <c r="BB508" s="270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  <c r="CA508"/>
      <c r="CB508"/>
      <c r="CC508"/>
      <c r="CD508"/>
      <c r="CE508"/>
      <c r="CF508"/>
      <c r="CG508"/>
      <c r="CH508"/>
      <c r="CI508"/>
      <c r="CJ508"/>
      <c r="CK508"/>
      <c r="CL508"/>
      <c r="CM508"/>
      <c r="CN508"/>
    </row>
    <row r="509" spans="1:92">
      <c r="A509" s="2" t="s">
        <v>1138</v>
      </c>
      <c r="B509" s="238">
        <v>618.8893333333333</v>
      </c>
      <c r="C509" s="239">
        <v>0</v>
      </c>
      <c r="D509" s="240">
        <v>13923.47</v>
      </c>
      <c r="E509" s="241">
        <v>68</v>
      </c>
      <c r="F509" s="240">
        <v>5782.59</v>
      </c>
      <c r="G509" s="242">
        <v>10</v>
      </c>
      <c r="H509" s="243">
        <v>46752.33</v>
      </c>
      <c r="I509" s="244">
        <v>489</v>
      </c>
      <c r="J509" s="243">
        <v>298876.64</v>
      </c>
      <c r="K509" s="244">
        <v>627</v>
      </c>
      <c r="L509" s="243">
        <v>54201.42</v>
      </c>
      <c r="M509" s="241">
        <v>307</v>
      </c>
      <c r="N509" s="240">
        <v>5208.68</v>
      </c>
      <c r="O509" s="242">
        <v>7</v>
      </c>
      <c r="P509" s="240">
        <v>9181.7099999999991</v>
      </c>
      <c r="Q509" s="241">
        <v>95</v>
      </c>
      <c r="R509" s="238">
        <v>0</v>
      </c>
      <c r="S509" s="239">
        <v>0</v>
      </c>
      <c r="T509" s="240">
        <v>16359.92</v>
      </c>
      <c r="U509" s="241">
        <v>104</v>
      </c>
      <c r="V509" s="240">
        <v>11962.8</v>
      </c>
      <c r="W509" s="242">
        <v>15</v>
      </c>
      <c r="X509" s="243">
        <v>60889.51</v>
      </c>
      <c r="Y509" s="241">
        <v>364</v>
      </c>
      <c r="Z509" s="238">
        <v>0</v>
      </c>
      <c r="AA509" s="239">
        <v>0</v>
      </c>
      <c r="AB509" s="238">
        <v>0</v>
      </c>
      <c r="AC509" s="239">
        <v>0</v>
      </c>
      <c r="AD509" s="243">
        <v>68388.31</v>
      </c>
      <c r="AE509" s="244">
        <v>354</v>
      </c>
      <c r="AF509" s="240">
        <v>4328.3900000000003</v>
      </c>
      <c r="AG509" s="242">
        <v>8</v>
      </c>
      <c r="AH509" s="243">
        <v>242163.86</v>
      </c>
      <c r="AI509" s="244">
        <v>1303</v>
      </c>
      <c r="AJ509" s="243">
        <v>0</v>
      </c>
      <c r="AK509" s="244">
        <v>0</v>
      </c>
      <c r="AL509" s="243">
        <v>114438.1</v>
      </c>
      <c r="AM509" s="244">
        <v>460</v>
      </c>
      <c r="AN509" s="245">
        <v>18566.68</v>
      </c>
      <c r="AO509" s="244">
        <v>121</v>
      </c>
      <c r="AP509" s="246">
        <v>0</v>
      </c>
      <c r="AQ509" s="247">
        <v>0</v>
      </c>
      <c r="AR509" s="240">
        <v>6628.78</v>
      </c>
      <c r="AS509" s="241">
        <v>77</v>
      </c>
      <c r="AT509" s="238">
        <v>0</v>
      </c>
      <c r="AU509" s="239">
        <v>0</v>
      </c>
      <c r="AV509" t="s">
        <v>189</v>
      </c>
      <c r="AW509" s="270"/>
      <c r="AX509" s="270"/>
      <c r="AY509" s="270"/>
      <c r="AZ509" s="270"/>
      <c r="BA509" s="270"/>
      <c r="BB509" s="270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  <c r="BR509"/>
      <c r="BS509"/>
      <c r="BT509"/>
      <c r="BU509"/>
      <c r="BV509"/>
      <c r="BW509"/>
      <c r="BX509"/>
      <c r="BY509"/>
      <c r="BZ509"/>
      <c r="CA509"/>
      <c r="CB509"/>
      <c r="CC509"/>
      <c r="CD509"/>
      <c r="CE509"/>
      <c r="CF509"/>
      <c r="CG509"/>
      <c r="CH509"/>
      <c r="CI509"/>
      <c r="CJ509"/>
      <c r="CK509"/>
      <c r="CL509"/>
      <c r="CM509"/>
      <c r="CN509"/>
    </row>
    <row r="510" spans="1:92">
      <c r="A510" s="2" t="s">
        <v>1107</v>
      </c>
      <c r="B510" s="238">
        <v>3720.9590000000003</v>
      </c>
      <c r="C510" s="239">
        <v>0</v>
      </c>
      <c r="D510" s="240">
        <v>12874.14</v>
      </c>
      <c r="E510" s="241">
        <v>49</v>
      </c>
      <c r="F510" s="240">
        <v>27415.18</v>
      </c>
      <c r="G510" s="242">
        <v>39</v>
      </c>
      <c r="H510" s="243">
        <v>128612.23</v>
      </c>
      <c r="I510" s="244">
        <v>1100</v>
      </c>
      <c r="J510" s="243">
        <v>757073</v>
      </c>
      <c r="K510" s="244">
        <v>1593</v>
      </c>
      <c r="L510" s="243">
        <v>188623.11</v>
      </c>
      <c r="M510" s="241">
        <v>880</v>
      </c>
      <c r="N510" s="240">
        <v>22001.32</v>
      </c>
      <c r="O510" s="242">
        <v>84</v>
      </c>
      <c r="P510" s="240">
        <v>2597.38</v>
      </c>
      <c r="Q510" s="241">
        <v>19</v>
      </c>
      <c r="R510" s="238">
        <v>0</v>
      </c>
      <c r="S510" s="239">
        <v>0</v>
      </c>
      <c r="T510" s="240">
        <v>13755.49</v>
      </c>
      <c r="U510" s="241">
        <v>85</v>
      </c>
      <c r="V510" s="240">
        <v>11191.33</v>
      </c>
      <c r="W510" s="242">
        <v>12</v>
      </c>
      <c r="X510" s="243">
        <v>155573.01999999999</v>
      </c>
      <c r="Y510" s="241">
        <v>758</v>
      </c>
      <c r="Z510" s="238">
        <v>0</v>
      </c>
      <c r="AA510" s="239">
        <v>0</v>
      </c>
      <c r="AB510" s="238">
        <v>0</v>
      </c>
      <c r="AC510" s="239">
        <v>0</v>
      </c>
      <c r="AD510" s="243">
        <v>111914.58</v>
      </c>
      <c r="AE510" s="244">
        <v>619</v>
      </c>
      <c r="AF510" s="240">
        <v>1083.73</v>
      </c>
      <c r="AG510" s="242">
        <v>3</v>
      </c>
      <c r="AH510" s="243">
        <v>538039.57999999996</v>
      </c>
      <c r="AI510" s="244">
        <v>2178</v>
      </c>
      <c r="AJ510" s="243">
        <v>0</v>
      </c>
      <c r="AK510" s="244">
        <v>0</v>
      </c>
      <c r="AL510" s="243">
        <v>214604.54</v>
      </c>
      <c r="AM510" s="244">
        <v>866</v>
      </c>
      <c r="AN510" s="245">
        <v>111628.77</v>
      </c>
      <c r="AO510" s="244">
        <v>574</v>
      </c>
      <c r="AP510" s="246">
        <v>0</v>
      </c>
      <c r="AQ510" s="247">
        <v>0</v>
      </c>
      <c r="AR510" s="240">
        <v>1777.91</v>
      </c>
      <c r="AS510" s="241">
        <v>17</v>
      </c>
      <c r="AT510" s="238">
        <v>0</v>
      </c>
      <c r="AU510" s="239">
        <v>0</v>
      </c>
      <c r="AV510" t="s">
        <v>52</v>
      </c>
      <c r="AW510" s="270"/>
      <c r="AX510" s="270"/>
      <c r="AY510" s="270"/>
      <c r="AZ510" s="270"/>
      <c r="BA510" s="270"/>
      <c r="BB510" s="27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  <c r="BR510"/>
      <c r="BS510"/>
      <c r="BT510"/>
      <c r="BU510"/>
      <c r="BV510"/>
      <c r="BW510"/>
      <c r="BX510"/>
      <c r="BY510"/>
      <c r="BZ510"/>
      <c r="CA510"/>
      <c r="CB510"/>
      <c r="CC510"/>
      <c r="CD510"/>
      <c r="CE510"/>
      <c r="CF510"/>
      <c r="CG510"/>
      <c r="CH510"/>
      <c r="CI510"/>
      <c r="CJ510"/>
      <c r="CK510"/>
      <c r="CL510"/>
      <c r="CM510"/>
      <c r="CN510"/>
    </row>
    <row r="511" spans="1:92">
      <c r="A511" s="2" t="s">
        <v>1110</v>
      </c>
      <c r="B511" s="238">
        <v>582.9083333333333</v>
      </c>
      <c r="C511" s="239">
        <v>0</v>
      </c>
      <c r="D511" s="240">
        <v>27499.09</v>
      </c>
      <c r="E511" s="241">
        <v>97</v>
      </c>
      <c r="F511" s="240">
        <v>13219.44</v>
      </c>
      <c r="G511" s="242">
        <v>23</v>
      </c>
      <c r="H511" s="243">
        <v>59021.43</v>
      </c>
      <c r="I511" s="244">
        <v>466</v>
      </c>
      <c r="J511" s="243">
        <v>237283.6</v>
      </c>
      <c r="K511" s="244">
        <v>548</v>
      </c>
      <c r="L511" s="243">
        <v>55657.46</v>
      </c>
      <c r="M511" s="241">
        <v>412</v>
      </c>
      <c r="N511" s="240">
        <v>12499.13</v>
      </c>
      <c r="O511" s="242">
        <v>24</v>
      </c>
      <c r="P511" s="240">
        <v>5667.77</v>
      </c>
      <c r="Q511" s="241">
        <v>34</v>
      </c>
      <c r="R511" s="238">
        <v>0</v>
      </c>
      <c r="S511" s="239">
        <v>0</v>
      </c>
      <c r="T511" s="240">
        <v>12395.53</v>
      </c>
      <c r="U511" s="241">
        <v>74</v>
      </c>
      <c r="V511" s="240">
        <v>10392.94</v>
      </c>
      <c r="W511" s="242">
        <v>16</v>
      </c>
      <c r="X511" s="243">
        <v>87805.68</v>
      </c>
      <c r="Y511" s="241">
        <v>448</v>
      </c>
      <c r="Z511" s="238">
        <v>0</v>
      </c>
      <c r="AA511" s="239">
        <v>0</v>
      </c>
      <c r="AB511" s="238">
        <v>0</v>
      </c>
      <c r="AC511" s="239">
        <v>0</v>
      </c>
      <c r="AD511" s="243">
        <v>57361.120000000003</v>
      </c>
      <c r="AE511" s="244">
        <v>416</v>
      </c>
      <c r="AF511" s="240">
        <v>1430.71</v>
      </c>
      <c r="AG511" s="242">
        <v>5</v>
      </c>
      <c r="AH511" s="243">
        <v>297007.48</v>
      </c>
      <c r="AI511" s="244">
        <v>1462</v>
      </c>
      <c r="AJ511" s="243">
        <v>0</v>
      </c>
      <c r="AK511" s="244">
        <v>0</v>
      </c>
      <c r="AL511" s="243">
        <v>205875.49</v>
      </c>
      <c r="AM511" s="244">
        <v>792</v>
      </c>
      <c r="AN511" s="245">
        <v>17487.25</v>
      </c>
      <c r="AO511" s="244">
        <v>61</v>
      </c>
      <c r="AP511" s="246">
        <v>0</v>
      </c>
      <c r="AQ511" s="247">
        <v>0</v>
      </c>
      <c r="AR511" s="240">
        <v>1292.18</v>
      </c>
      <c r="AS511" s="241">
        <v>11</v>
      </c>
      <c r="AT511" s="238">
        <v>0</v>
      </c>
      <c r="AU511" s="239">
        <v>0</v>
      </c>
      <c r="AV511" t="s">
        <v>52</v>
      </c>
      <c r="AW511" s="270"/>
      <c r="AX511" s="270"/>
      <c r="AY511" s="270"/>
      <c r="AZ511" s="270"/>
      <c r="BA511" s="270"/>
      <c r="BB511" s="270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  <c r="BR511"/>
      <c r="BS511"/>
      <c r="BT511"/>
      <c r="BU511"/>
      <c r="BV511"/>
      <c r="BW511"/>
      <c r="BX511"/>
      <c r="BY511"/>
      <c r="BZ511"/>
      <c r="CA511"/>
      <c r="CB511"/>
      <c r="CC511"/>
      <c r="CD511"/>
      <c r="CE511"/>
      <c r="CF511"/>
      <c r="CG511"/>
      <c r="CH511"/>
      <c r="CI511"/>
      <c r="CJ511"/>
      <c r="CK511"/>
      <c r="CL511"/>
      <c r="CM511"/>
      <c r="CN511"/>
    </row>
    <row r="512" spans="1:92">
      <c r="A512" s="2" t="s">
        <v>1193</v>
      </c>
      <c r="B512" s="238">
        <v>951.27266666666662</v>
      </c>
      <c r="C512" s="239">
        <v>0</v>
      </c>
      <c r="D512" s="240">
        <v>9879.3700000000008</v>
      </c>
      <c r="E512" s="241">
        <v>33</v>
      </c>
      <c r="F512" s="240">
        <v>15165.19</v>
      </c>
      <c r="G512" s="242">
        <v>25</v>
      </c>
      <c r="H512" s="243">
        <v>47383.199999999997</v>
      </c>
      <c r="I512" s="244">
        <v>538</v>
      </c>
      <c r="J512" s="243">
        <v>402821.66</v>
      </c>
      <c r="K512" s="244">
        <v>744</v>
      </c>
      <c r="L512" s="243">
        <v>67464.83</v>
      </c>
      <c r="M512" s="241">
        <v>301</v>
      </c>
      <c r="N512" s="240">
        <v>26671.57</v>
      </c>
      <c r="O512" s="242">
        <v>51</v>
      </c>
      <c r="P512" s="240">
        <v>3723.05</v>
      </c>
      <c r="Q512" s="241">
        <v>11</v>
      </c>
      <c r="R512" s="238">
        <v>0</v>
      </c>
      <c r="S512" s="239">
        <v>0</v>
      </c>
      <c r="T512" s="240">
        <v>7482.6</v>
      </c>
      <c r="U512" s="241">
        <v>35</v>
      </c>
      <c r="V512" s="240">
        <v>2279.06</v>
      </c>
      <c r="W512" s="242">
        <v>3</v>
      </c>
      <c r="X512" s="243">
        <v>75657.990000000005</v>
      </c>
      <c r="Y512" s="241">
        <v>376</v>
      </c>
      <c r="Z512" s="238">
        <v>0</v>
      </c>
      <c r="AA512" s="239">
        <v>0</v>
      </c>
      <c r="AB512" s="238">
        <v>0</v>
      </c>
      <c r="AC512" s="239">
        <v>0</v>
      </c>
      <c r="AD512" s="243">
        <v>41473.82</v>
      </c>
      <c r="AE512" s="244">
        <v>286</v>
      </c>
      <c r="AF512" s="240">
        <v>0</v>
      </c>
      <c r="AG512" s="242">
        <v>0</v>
      </c>
      <c r="AH512" s="243">
        <v>247018.9</v>
      </c>
      <c r="AI512" s="244">
        <v>1265</v>
      </c>
      <c r="AJ512" s="243">
        <v>4583.45</v>
      </c>
      <c r="AK512" s="244">
        <v>24</v>
      </c>
      <c r="AL512" s="243">
        <v>133817.87</v>
      </c>
      <c r="AM512" s="244">
        <v>550</v>
      </c>
      <c r="AN512" s="245">
        <v>23954.73</v>
      </c>
      <c r="AO512" s="244">
        <v>162</v>
      </c>
      <c r="AP512" s="246">
        <v>0</v>
      </c>
      <c r="AQ512" s="247">
        <v>0</v>
      </c>
      <c r="AR512" s="240">
        <v>83.5</v>
      </c>
      <c r="AS512" s="241">
        <v>1</v>
      </c>
      <c r="AT512" s="238">
        <v>0</v>
      </c>
      <c r="AU512" s="239">
        <v>0</v>
      </c>
      <c r="AV512" t="s">
        <v>52</v>
      </c>
      <c r="AW512" s="270"/>
      <c r="AX512" s="270"/>
      <c r="AY512" s="270"/>
      <c r="AZ512" s="270"/>
      <c r="BA512" s="270"/>
      <c r="BB512" s="270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  <c r="BR512"/>
      <c r="BS512"/>
      <c r="BT512"/>
      <c r="BU512"/>
      <c r="BV512"/>
      <c r="BW512"/>
      <c r="BX512"/>
      <c r="BY512"/>
      <c r="BZ512"/>
      <c r="CA512"/>
      <c r="CB512"/>
      <c r="CC512"/>
      <c r="CD512"/>
      <c r="CE512"/>
      <c r="CF512"/>
      <c r="CG512"/>
      <c r="CH512"/>
      <c r="CI512"/>
      <c r="CJ512"/>
      <c r="CK512"/>
      <c r="CL512"/>
      <c r="CM512"/>
      <c r="CN512"/>
    </row>
    <row r="513" spans="1:92">
      <c r="A513" s="2" t="s">
        <v>1224</v>
      </c>
      <c r="B513" s="238">
        <v>2937.0880000000002</v>
      </c>
      <c r="C513" s="239">
        <v>0</v>
      </c>
      <c r="D513" s="240">
        <v>15879.95</v>
      </c>
      <c r="E513" s="241">
        <v>62</v>
      </c>
      <c r="F513" s="240">
        <v>34255.599999999999</v>
      </c>
      <c r="G513" s="242">
        <v>58</v>
      </c>
      <c r="H513" s="243">
        <v>88267.520000000004</v>
      </c>
      <c r="I513" s="244">
        <v>996</v>
      </c>
      <c r="J513" s="243">
        <v>455447.7</v>
      </c>
      <c r="K513" s="244">
        <v>1054</v>
      </c>
      <c r="L513" s="243">
        <v>136260.69</v>
      </c>
      <c r="M513" s="241">
        <v>609</v>
      </c>
      <c r="N513" s="240">
        <v>5100.43</v>
      </c>
      <c r="O513" s="242">
        <v>30</v>
      </c>
      <c r="P513" s="240">
        <v>15958.23</v>
      </c>
      <c r="Q513" s="241">
        <v>105</v>
      </c>
      <c r="R513" s="238">
        <v>0</v>
      </c>
      <c r="S513" s="239">
        <v>0</v>
      </c>
      <c r="T513" s="240">
        <v>26130.04</v>
      </c>
      <c r="U513" s="241">
        <v>121</v>
      </c>
      <c r="V513" s="240">
        <v>5973.04</v>
      </c>
      <c r="W513" s="242">
        <v>7</v>
      </c>
      <c r="X513" s="243">
        <v>104482.65</v>
      </c>
      <c r="Y513" s="241">
        <v>536</v>
      </c>
      <c r="Z513" s="238">
        <v>0</v>
      </c>
      <c r="AA513" s="239">
        <v>0</v>
      </c>
      <c r="AB513" s="238">
        <v>0</v>
      </c>
      <c r="AC513" s="239">
        <v>0</v>
      </c>
      <c r="AD513" s="243">
        <v>68003.259999999995</v>
      </c>
      <c r="AE513" s="244">
        <v>448</v>
      </c>
      <c r="AF513" s="240">
        <v>1137.67</v>
      </c>
      <c r="AG513" s="242">
        <v>3</v>
      </c>
      <c r="AH513" s="243">
        <v>388131.21</v>
      </c>
      <c r="AI513" s="244">
        <v>2020</v>
      </c>
      <c r="AJ513" s="243">
        <v>23270.16</v>
      </c>
      <c r="AK513" s="244">
        <v>80</v>
      </c>
      <c r="AL513" s="243">
        <v>153243.07</v>
      </c>
      <c r="AM513" s="244">
        <v>638</v>
      </c>
      <c r="AN513" s="245">
        <v>64842.48</v>
      </c>
      <c r="AO513" s="244">
        <v>431</v>
      </c>
      <c r="AP513" s="246">
        <v>0</v>
      </c>
      <c r="AQ513" s="247">
        <v>0</v>
      </c>
      <c r="AR513" s="240">
        <v>5916.13</v>
      </c>
      <c r="AS513" s="241">
        <v>68</v>
      </c>
      <c r="AT513" s="238">
        <v>0</v>
      </c>
      <c r="AU513" s="239">
        <v>0</v>
      </c>
      <c r="AV513" t="s">
        <v>52</v>
      </c>
      <c r="AW513" s="270"/>
      <c r="AX513" s="270"/>
      <c r="AY513" s="270"/>
      <c r="AZ513" s="270"/>
      <c r="BA513" s="270"/>
      <c r="BB513" s="270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  <c r="BR513"/>
      <c r="BS513"/>
      <c r="BT513"/>
      <c r="BU513"/>
      <c r="BV513"/>
      <c r="BW513"/>
      <c r="BX513"/>
      <c r="BY513"/>
      <c r="BZ513"/>
      <c r="CA513"/>
      <c r="CB513"/>
      <c r="CC513"/>
      <c r="CD513"/>
      <c r="CE513"/>
      <c r="CF513"/>
      <c r="CG513"/>
      <c r="CH513"/>
      <c r="CI513"/>
      <c r="CJ513"/>
      <c r="CK513"/>
      <c r="CL513"/>
      <c r="CM513"/>
      <c r="CN513"/>
    </row>
    <row r="514" spans="1:92">
      <c r="A514" s="2" t="s">
        <v>1145</v>
      </c>
      <c r="B514" s="238">
        <v>3177.5683333333336</v>
      </c>
      <c r="C514" s="239">
        <v>0</v>
      </c>
      <c r="D514" s="240">
        <v>20423.64</v>
      </c>
      <c r="E514" s="241">
        <v>98</v>
      </c>
      <c r="F514" s="240">
        <v>17704.34</v>
      </c>
      <c r="G514" s="242">
        <v>27</v>
      </c>
      <c r="H514" s="243">
        <v>80681.460000000006</v>
      </c>
      <c r="I514" s="244">
        <v>766</v>
      </c>
      <c r="J514" s="243">
        <v>525807.15</v>
      </c>
      <c r="K514" s="244">
        <v>1282</v>
      </c>
      <c r="L514" s="243">
        <v>153003.92000000001</v>
      </c>
      <c r="M514" s="241">
        <v>794</v>
      </c>
      <c r="N514" s="240">
        <v>14867.77</v>
      </c>
      <c r="O514" s="242">
        <v>58</v>
      </c>
      <c r="P514" s="240">
        <v>5837.23</v>
      </c>
      <c r="Q514" s="241">
        <v>56</v>
      </c>
      <c r="R514" s="238">
        <v>0</v>
      </c>
      <c r="S514" s="239">
        <v>0</v>
      </c>
      <c r="T514" s="240">
        <v>19498.509999999998</v>
      </c>
      <c r="U514" s="241">
        <v>109</v>
      </c>
      <c r="V514" s="240">
        <v>15069.88</v>
      </c>
      <c r="W514" s="242">
        <v>22</v>
      </c>
      <c r="X514" s="243">
        <v>145502.88</v>
      </c>
      <c r="Y514" s="241">
        <v>766</v>
      </c>
      <c r="Z514" s="238">
        <v>0</v>
      </c>
      <c r="AA514" s="239">
        <v>0</v>
      </c>
      <c r="AB514" s="238">
        <v>0</v>
      </c>
      <c r="AC514" s="239">
        <v>0</v>
      </c>
      <c r="AD514" s="243">
        <v>89399.81</v>
      </c>
      <c r="AE514" s="244">
        <v>569</v>
      </c>
      <c r="AF514" s="240">
        <v>4133.01</v>
      </c>
      <c r="AG514" s="242">
        <v>8</v>
      </c>
      <c r="AH514" s="243">
        <v>352196.47</v>
      </c>
      <c r="AI514" s="244">
        <v>1757</v>
      </c>
      <c r="AJ514" s="243">
        <v>6348.78</v>
      </c>
      <c r="AK514" s="244">
        <v>49</v>
      </c>
      <c r="AL514" s="243">
        <v>220825.19</v>
      </c>
      <c r="AM514" s="244">
        <v>888</v>
      </c>
      <c r="AN514" s="245">
        <v>88978.27</v>
      </c>
      <c r="AO514" s="244">
        <v>553</v>
      </c>
      <c r="AP514" s="246">
        <v>0</v>
      </c>
      <c r="AQ514" s="247">
        <v>0</v>
      </c>
      <c r="AR514" s="240">
        <v>618.08000000000004</v>
      </c>
      <c r="AS514" s="241">
        <v>14</v>
      </c>
      <c r="AT514" s="238">
        <v>0</v>
      </c>
      <c r="AU514" s="239">
        <v>0</v>
      </c>
      <c r="AV514" t="s">
        <v>52</v>
      </c>
      <c r="AW514" s="270"/>
      <c r="AX514" s="270"/>
      <c r="AY514" s="270"/>
      <c r="AZ514" s="270"/>
      <c r="BA514" s="270"/>
      <c r="BB514" s="270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  <c r="CA514"/>
      <c r="CB514"/>
      <c r="CC514"/>
      <c r="CD514"/>
      <c r="CE514"/>
      <c r="CF514"/>
      <c r="CG514"/>
      <c r="CH514"/>
      <c r="CI514"/>
      <c r="CJ514"/>
      <c r="CK514"/>
      <c r="CL514"/>
      <c r="CM514"/>
      <c r="CN514"/>
    </row>
    <row r="515" spans="1:92">
      <c r="A515" s="2" t="s">
        <v>1093</v>
      </c>
      <c r="B515" s="238">
        <v>509.40333333333336</v>
      </c>
      <c r="C515" s="239">
        <v>0</v>
      </c>
      <c r="D515" s="240">
        <v>14024.92</v>
      </c>
      <c r="E515" s="241">
        <v>69</v>
      </c>
      <c r="F515" s="240">
        <v>14334.75</v>
      </c>
      <c r="G515" s="242">
        <v>27</v>
      </c>
      <c r="H515" s="243">
        <v>64102.48</v>
      </c>
      <c r="I515" s="244">
        <v>575</v>
      </c>
      <c r="J515" s="243">
        <v>308978.39</v>
      </c>
      <c r="K515" s="244">
        <v>676</v>
      </c>
      <c r="L515" s="243">
        <v>120568.68</v>
      </c>
      <c r="M515" s="241">
        <v>595</v>
      </c>
      <c r="N515" s="240">
        <v>9091.2900000000009</v>
      </c>
      <c r="O515" s="242">
        <v>8</v>
      </c>
      <c r="P515" s="240">
        <v>2934.79</v>
      </c>
      <c r="Q515" s="241">
        <v>10</v>
      </c>
      <c r="R515" s="238">
        <v>0</v>
      </c>
      <c r="S515" s="239">
        <v>0</v>
      </c>
      <c r="T515" s="240">
        <v>11317.32</v>
      </c>
      <c r="U515" s="241">
        <v>59</v>
      </c>
      <c r="V515" s="240">
        <v>5471.59</v>
      </c>
      <c r="W515" s="242">
        <v>6</v>
      </c>
      <c r="X515" s="243">
        <v>75484.820000000007</v>
      </c>
      <c r="Y515" s="241">
        <v>372</v>
      </c>
      <c r="Z515" s="238">
        <v>0</v>
      </c>
      <c r="AA515" s="239">
        <v>0</v>
      </c>
      <c r="AB515" s="238">
        <v>0</v>
      </c>
      <c r="AC515" s="239">
        <v>0</v>
      </c>
      <c r="AD515" s="243">
        <v>64904.29</v>
      </c>
      <c r="AE515" s="244">
        <v>373</v>
      </c>
      <c r="AF515" s="240">
        <v>1553.49</v>
      </c>
      <c r="AG515" s="242">
        <v>3</v>
      </c>
      <c r="AH515" s="243">
        <v>339078.27</v>
      </c>
      <c r="AI515" s="244">
        <v>1474</v>
      </c>
      <c r="AJ515" s="243">
        <v>0</v>
      </c>
      <c r="AK515" s="244">
        <v>0</v>
      </c>
      <c r="AL515" s="243">
        <v>129012.82</v>
      </c>
      <c r="AM515" s="244">
        <v>495</v>
      </c>
      <c r="AN515" s="245">
        <v>15282.1</v>
      </c>
      <c r="AO515" s="244">
        <v>111</v>
      </c>
      <c r="AP515" s="246">
        <v>0</v>
      </c>
      <c r="AQ515" s="247">
        <v>0</v>
      </c>
      <c r="AR515" s="240">
        <v>0</v>
      </c>
      <c r="AS515" s="241">
        <v>0</v>
      </c>
      <c r="AT515" s="238">
        <v>0</v>
      </c>
      <c r="AU515" s="239">
        <v>0</v>
      </c>
      <c r="AV515" t="s">
        <v>195</v>
      </c>
      <c r="AW515" s="270"/>
      <c r="AX515" s="270"/>
      <c r="AY515" s="270"/>
      <c r="AZ515" s="270"/>
      <c r="BA515" s="270"/>
      <c r="BB515" s="270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  <c r="BR515"/>
      <c r="BS515"/>
      <c r="BT515"/>
      <c r="BU515"/>
      <c r="BV515"/>
      <c r="BW515"/>
      <c r="BX515"/>
      <c r="BY515"/>
      <c r="BZ515"/>
      <c r="CA515"/>
      <c r="CB515"/>
      <c r="CC515"/>
      <c r="CD515"/>
      <c r="CE515"/>
      <c r="CF515"/>
      <c r="CG515"/>
      <c r="CH515"/>
      <c r="CI515"/>
      <c r="CJ515"/>
      <c r="CK515"/>
      <c r="CL515"/>
      <c r="CM515"/>
      <c r="CN515"/>
    </row>
    <row r="516" spans="1:92">
      <c r="A516" s="2" t="s">
        <v>1156</v>
      </c>
      <c r="B516" s="238">
        <v>995.27733333333333</v>
      </c>
      <c r="C516" s="239">
        <v>0</v>
      </c>
      <c r="D516" s="240">
        <v>15144.04</v>
      </c>
      <c r="E516" s="241">
        <v>84</v>
      </c>
      <c r="F516" s="240">
        <v>7956.52</v>
      </c>
      <c r="G516" s="242">
        <v>12</v>
      </c>
      <c r="H516" s="243">
        <v>69471.53</v>
      </c>
      <c r="I516" s="244">
        <v>635</v>
      </c>
      <c r="J516" s="243">
        <v>551239.67000000004</v>
      </c>
      <c r="K516" s="244">
        <v>1106</v>
      </c>
      <c r="L516" s="243">
        <v>100651.38</v>
      </c>
      <c r="M516" s="241">
        <v>492</v>
      </c>
      <c r="N516" s="240">
        <v>22017.35</v>
      </c>
      <c r="O516" s="242">
        <v>23</v>
      </c>
      <c r="P516" s="240">
        <v>541.74</v>
      </c>
      <c r="Q516" s="241">
        <v>5</v>
      </c>
      <c r="R516" s="238">
        <v>0</v>
      </c>
      <c r="S516" s="239">
        <v>0</v>
      </c>
      <c r="T516" s="240">
        <v>7430.07</v>
      </c>
      <c r="U516" s="241">
        <v>12</v>
      </c>
      <c r="V516" s="240">
        <v>5763.45</v>
      </c>
      <c r="W516" s="242">
        <v>10</v>
      </c>
      <c r="X516" s="243">
        <v>115821.53</v>
      </c>
      <c r="Y516" s="241">
        <v>615</v>
      </c>
      <c r="Z516" s="238">
        <v>0</v>
      </c>
      <c r="AA516" s="239">
        <v>0</v>
      </c>
      <c r="AB516" s="238">
        <v>0</v>
      </c>
      <c r="AC516" s="239">
        <v>0</v>
      </c>
      <c r="AD516" s="243">
        <v>74433.63</v>
      </c>
      <c r="AE516" s="244">
        <v>585</v>
      </c>
      <c r="AF516" s="240">
        <v>0</v>
      </c>
      <c r="AG516" s="242">
        <v>0</v>
      </c>
      <c r="AH516" s="243">
        <v>296444.92</v>
      </c>
      <c r="AI516" s="244">
        <v>1488</v>
      </c>
      <c r="AJ516" s="243">
        <v>0</v>
      </c>
      <c r="AK516" s="244">
        <v>0</v>
      </c>
      <c r="AL516" s="243">
        <v>198773.74</v>
      </c>
      <c r="AM516" s="244">
        <v>743</v>
      </c>
      <c r="AN516" s="245">
        <v>29858.32</v>
      </c>
      <c r="AO516" s="244">
        <v>173</v>
      </c>
      <c r="AP516" s="246">
        <v>0</v>
      </c>
      <c r="AQ516" s="247">
        <v>0</v>
      </c>
      <c r="AR516" s="240">
        <v>86.09</v>
      </c>
      <c r="AS516" s="241">
        <v>1</v>
      </c>
      <c r="AT516" s="238">
        <v>0</v>
      </c>
      <c r="AU516" s="239">
        <v>0</v>
      </c>
      <c r="AV516" t="s">
        <v>52</v>
      </c>
      <c r="AW516" s="270"/>
      <c r="AX516" s="270"/>
      <c r="AY516" s="270"/>
      <c r="AZ516" s="270"/>
      <c r="BA516" s="270"/>
      <c r="BB516" s="270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  <c r="BR516"/>
      <c r="BS516"/>
      <c r="BT516"/>
      <c r="BU516"/>
      <c r="BV516"/>
      <c r="BW516"/>
      <c r="BX516"/>
      <c r="BY516"/>
      <c r="BZ516"/>
      <c r="CA516"/>
      <c r="CB516"/>
      <c r="CC516"/>
      <c r="CD516"/>
      <c r="CE516"/>
      <c r="CF516"/>
      <c r="CG516"/>
      <c r="CH516"/>
      <c r="CI516"/>
      <c r="CJ516"/>
      <c r="CK516"/>
      <c r="CL516"/>
      <c r="CM516"/>
      <c r="CN516"/>
    </row>
    <row r="517" spans="1:92">
      <c r="A517" s="2" t="s">
        <v>1170</v>
      </c>
      <c r="B517" s="238">
        <v>1912.0226666666667</v>
      </c>
      <c r="C517" s="239">
        <v>0</v>
      </c>
      <c r="D517" s="240">
        <v>24631.25</v>
      </c>
      <c r="E517" s="241">
        <v>109</v>
      </c>
      <c r="F517" s="240">
        <v>24930.55</v>
      </c>
      <c r="G517" s="242">
        <v>40</v>
      </c>
      <c r="H517" s="243">
        <v>90468.72</v>
      </c>
      <c r="I517" s="244">
        <v>869</v>
      </c>
      <c r="J517" s="243">
        <v>270005.75</v>
      </c>
      <c r="K517" s="244">
        <v>775</v>
      </c>
      <c r="L517" s="243">
        <v>128072.46</v>
      </c>
      <c r="M517" s="241">
        <v>854</v>
      </c>
      <c r="N517" s="240">
        <v>18064.490000000002</v>
      </c>
      <c r="O517" s="242">
        <v>21</v>
      </c>
      <c r="P517" s="240">
        <v>5329.56</v>
      </c>
      <c r="Q517" s="241">
        <v>47</v>
      </c>
      <c r="R517" s="238">
        <v>0</v>
      </c>
      <c r="S517" s="239">
        <v>0</v>
      </c>
      <c r="T517" s="240">
        <v>18007.830000000002</v>
      </c>
      <c r="U517" s="241">
        <v>115</v>
      </c>
      <c r="V517" s="240">
        <v>8390.9</v>
      </c>
      <c r="W517" s="242">
        <v>10</v>
      </c>
      <c r="X517" s="243">
        <v>114107.95</v>
      </c>
      <c r="Y517" s="241">
        <v>634</v>
      </c>
      <c r="Z517" s="238">
        <v>0</v>
      </c>
      <c r="AA517" s="239">
        <v>0</v>
      </c>
      <c r="AB517" s="238">
        <v>0</v>
      </c>
      <c r="AC517" s="239">
        <v>0</v>
      </c>
      <c r="AD517" s="243">
        <v>84203.62</v>
      </c>
      <c r="AE517" s="244">
        <v>593</v>
      </c>
      <c r="AF517" s="240">
        <v>395.35</v>
      </c>
      <c r="AG517" s="242">
        <v>1</v>
      </c>
      <c r="AH517" s="243">
        <v>533744.03</v>
      </c>
      <c r="AI517" s="244">
        <v>2670</v>
      </c>
      <c r="AJ517" s="243">
        <v>0</v>
      </c>
      <c r="AK517" s="244">
        <v>0</v>
      </c>
      <c r="AL517" s="243">
        <v>260937.5</v>
      </c>
      <c r="AM517" s="244">
        <v>1144</v>
      </c>
      <c r="AN517" s="245">
        <v>57360.68</v>
      </c>
      <c r="AO517" s="244">
        <v>254</v>
      </c>
      <c r="AP517" s="246">
        <v>0</v>
      </c>
      <c r="AQ517" s="247">
        <v>0</v>
      </c>
      <c r="AR517" s="240">
        <v>2290.4299999999998</v>
      </c>
      <c r="AS517" s="241">
        <v>32</v>
      </c>
      <c r="AT517" s="238">
        <v>0</v>
      </c>
      <c r="AU517" s="239">
        <v>0</v>
      </c>
      <c r="AV517" t="s">
        <v>52</v>
      </c>
      <c r="AW517" s="270"/>
      <c r="AX517" s="270"/>
      <c r="AY517" s="270"/>
      <c r="AZ517" s="270"/>
      <c r="BA517" s="270"/>
      <c r="BB517" s="270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  <c r="BR517"/>
      <c r="BS517"/>
      <c r="BT517"/>
      <c r="BU517"/>
      <c r="BV517"/>
      <c r="BW517"/>
      <c r="BX517"/>
      <c r="BY517"/>
      <c r="BZ517"/>
      <c r="CA517"/>
      <c r="CB517"/>
      <c r="CC517"/>
      <c r="CD517"/>
      <c r="CE517"/>
      <c r="CF517"/>
      <c r="CG517"/>
      <c r="CH517"/>
      <c r="CI517"/>
      <c r="CJ517"/>
      <c r="CK517"/>
      <c r="CL517"/>
      <c r="CM517"/>
      <c r="CN517"/>
    </row>
    <row r="518" spans="1:92">
      <c r="A518" s="2" t="s">
        <v>1172</v>
      </c>
      <c r="B518" s="238">
        <v>986.70800000000008</v>
      </c>
      <c r="C518" s="239">
        <v>0</v>
      </c>
      <c r="D518" s="240">
        <v>24852.16</v>
      </c>
      <c r="E518" s="241">
        <v>89</v>
      </c>
      <c r="F518" s="240">
        <v>17586.91</v>
      </c>
      <c r="G518" s="242">
        <v>34</v>
      </c>
      <c r="H518" s="243">
        <v>49481.4</v>
      </c>
      <c r="I518" s="244">
        <v>476</v>
      </c>
      <c r="J518" s="243">
        <v>431111.53</v>
      </c>
      <c r="K518" s="244">
        <v>997</v>
      </c>
      <c r="L518" s="243">
        <v>75155.100000000006</v>
      </c>
      <c r="M518" s="241">
        <v>267</v>
      </c>
      <c r="N518" s="240">
        <v>10286.09</v>
      </c>
      <c r="O518" s="242">
        <v>17</v>
      </c>
      <c r="P518" s="240">
        <v>4655.66</v>
      </c>
      <c r="Q518" s="241">
        <v>30</v>
      </c>
      <c r="R518" s="238">
        <v>0</v>
      </c>
      <c r="S518" s="239">
        <v>0</v>
      </c>
      <c r="T518" s="240">
        <v>10216.950000000001</v>
      </c>
      <c r="U518" s="241">
        <v>58</v>
      </c>
      <c r="V518" s="240">
        <v>7608.25</v>
      </c>
      <c r="W518" s="242">
        <v>10</v>
      </c>
      <c r="X518" s="243">
        <v>99042.98</v>
      </c>
      <c r="Y518" s="241">
        <v>585</v>
      </c>
      <c r="Z518" s="238">
        <v>0</v>
      </c>
      <c r="AA518" s="239">
        <v>0</v>
      </c>
      <c r="AB518" s="238">
        <v>0</v>
      </c>
      <c r="AC518" s="239">
        <v>0</v>
      </c>
      <c r="AD518" s="243">
        <v>62429.38</v>
      </c>
      <c r="AE518" s="244">
        <v>446</v>
      </c>
      <c r="AF518" s="240">
        <v>2175.8200000000002</v>
      </c>
      <c r="AG518" s="242">
        <v>5</v>
      </c>
      <c r="AH518" s="243">
        <v>227078.39</v>
      </c>
      <c r="AI518" s="244">
        <v>1244</v>
      </c>
      <c r="AJ518" s="243">
        <v>0</v>
      </c>
      <c r="AK518" s="244">
        <v>0</v>
      </c>
      <c r="AL518" s="243">
        <v>188081.32</v>
      </c>
      <c r="AM518" s="244">
        <v>803</v>
      </c>
      <c r="AN518" s="245">
        <v>29601.24</v>
      </c>
      <c r="AO518" s="244">
        <v>174</v>
      </c>
      <c r="AP518" s="246">
        <v>0</v>
      </c>
      <c r="AQ518" s="247">
        <v>0</v>
      </c>
      <c r="AR518" s="240">
        <v>796.52</v>
      </c>
      <c r="AS518" s="241">
        <v>12</v>
      </c>
      <c r="AT518" s="238">
        <v>0</v>
      </c>
      <c r="AU518" s="239">
        <v>0</v>
      </c>
      <c r="AV518" t="s">
        <v>52</v>
      </c>
      <c r="AW518" s="270"/>
      <c r="AX518" s="270"/>
      <c r="AY518" s="270"/>
      <c r="AZ518" s="270"/>
      <c r="BA518" s="270"/>
      <c r="BB518" s="270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  <c r="BR518"/>
      <c r="BS518"/>
      <c r="BT518"/>
      <c r="BU518"/>
      <c r="BV518"/>
      <c r="BW518"/>
      <c r="BX518"/>
      <c r="BY518"/>
      <c r="BZ518"/>
      <c r="CA518"/>
      <c r="CB518"/>
      <c r="CC518"/>
      <c r="CD518"/>
      <c r="CE518"/>
      <c r="CF518"/>
      <c r="CG518"/>
      <c r="CH518"/>
      <c r="CI518"/>
      <c r="CJ518"/>
      <c r="CK518"/>
      <c r="CL518"/>
      <c r="CM518"/>
      <c r="CN518"/>
    </row>
    <row r="519" spans="1:92">
      <c r="A519" s="2" t="s">
        <v>1169</v>
      </c>
      <c r="B519" s="238">
        <v>1796.3916666666667</v>
      </c>
      <c r="C519" s="239">
        <v>0</v>
      </c>
      <c r="D519" s="240">
        <v>19197.73</v>
      </c>
      <c r="E519" s="241">
        <v>79</v>
      </c>
      <c r="F519" s="240">
        <v>36718.699999999997</v>
      </c>
      <c r="G519" s="242">
        <v>56</v>
      </c>
      <c r="H519" s="243">
        <v>107618.55</v>
      </c>
      <c r="I519" s="244">
        <v>926</v>
      </c>
      <c r="J519" s="243">
        <v>287589.19</v>
      </c>
      <c r="K519" s="244">
        <v>756</v>
      </c>
      <c r="L519" s="243">
        <v>163392.6</v>
      </c>
      <c r="M519" s="241">
        <v>908</v>
      </c>
      <c r="N519" s="240">
        <v>41052.959999999999</v>
      </c>
      <c r="O519" s="242">
        <v>46</v>
      </c>
      <c r="P519" s="240">
        <v>18015.650000000001</v>
      </c>
      <c r="Q519" s="241">
        <v>122</v>
      </c>
      <c r="R519" s="238">
        <v>0</v>
      </c>
      <c r="S519" s="239">
        <v>0</v>
      </c>
      <c r="T519" s="240">
        <v>34303.83</v>
      </c>
      <c r="U519" s="241">
        <v>173</v>
      </c>
      <c r="V519" s="240">
        <v>13811.72</v>
      </c>
      <c r="W519" s="242">
        <v>18</v>
      </c>
      <c r="X519" s="243">
        <v>123442.26</v>
      </c>
      <c r="Y519" s="241">
        <v>614</v>
      </c>
      <c r="Z519" s="238">
        <v>0</v>
      </c>
      <c r="AA519" s="239">
        <v>0</v>
      </c>
      <c r="AB519" s="238">
        <v>0</v>
      </c>
      <c r="AC519" s="239">
        <v>0</v>
      </c>
      <c r="AD519" s="243">
        <v>107489.01</v>
      </c>
      <c r="AE519" s="244">
        <v>656</v>
      </c>
      <c r="AF519" s="240">
        <v>7783.05</v>
      </c>
      <c r="AG519" s="242">
        <v>13</v>
      </c>
      <c r="AH519" s="243">
        <v>477041.6</v>
      </c>
      <c r="AI519" s="244">
        <v>2005</v>
      </c>
      <c r="AJ519" s="243">
        <v>23161.61</v>
      </c>
      <c r="AK519" s="244">
        <v>87</v>
      </c>
      <c r="AL519" s="243">
        <v>209341.23</v>
      </c>
      <c r="AM519" s="244">
        <v>820</v>
      </c>
      <c r="AN519" s="245">
        <v>30730.14</v>
      </c>
      <c r="AO519" s="244">
        <v>124</v>
      </c>
      <c r="AP519" s="246">
        <v>0</v>
      </c>
      <c r="AQ519" s="247">
        <v>0</v>
      </c>
      <c r="AR519" s="240">
        <v>4501.01</v>
      </c>
      <c r="AS519" s="241">
        <v>49</v>
      </c>
      <c r="AT519" s="238">
        <v>0</v>
      </c>
      <c r="AU519" s="239">
        <v>0</v>
      </c>
      <c r="AV519" t="s">
        <v>195</v>
      </c>
      <c r="AW519" s="270"/>
      <c r="AX519" s="270"/>
      <c r="AY519" s="270"/>
      <c r="AZ519" s="270"/>
      <c r="BA519" s="270"/>
      <c r="BB519" s="270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  <c r="BR519"/>
      <c r="BS519"/>
      <c r="BT519"/>
      <c r="BU519"/>
      <c r="BV519"/>
      <c r="BW519"/>
      <c r="BX519"/>
      <c r="BY519"/>
      <c r="BZ519"/>
      <c r="CA519"/>
      <c r="CB519"/>
      <c r="CC519"/>
      <c r="CD519"/>
      <c r="CE519"/>
      <c r="CF519"/>
      <c r="CG519"/>
      <c r="CH519"/>
      <c r="CI519"/>
      <c r="CJ519"/>
      <c r="CK519"/>
      <c r="CL519"/>
      <c r="CM519"/>
      <c r="CN519"/>
    </row>
    <row r="520" spans="1:92">
      <c r="A520" s="2" t="s">
        <v>1148</v>
      </c>
      <c r="B520" s="238">
        <v>2355.8843333333334</v>
      </c>
      <c r="C520" s="239">
        <v>0</v>
      </c>
      <c r="D520" s="240">
        <v>25207.8</v>
      </c>
      <c r="E520" s="241">
        <v>93</v>
      </c>
      <c r="F520" s="240">
        <v>11495.62</v>
      </c>
      <c r="G520" s="242">
        <v>22</v>
      </c>
      <c r="H520" s="243">
        <v>58416.93</v>
      </c>
      <c r="I520" s="244">
        <v>625</v>
      </c>
      <c r="J520" s="243">
        <v>375545.27</v>
      </c>
      <c r="K520" s="244">
        <v>872</v>
      </c>
      <c r="L520" s="243">
        <v>58361.62</v>
      </c>
      <c r="M520" s="241">
        <v>487</v>
      </c>
      <c r="N520" s="240">
        <v>10119.969999999999</v>
      </c>
      <c r="O520" s="242">
        <v>19</v>
      </c>
      <c r="P520" s="240">
        <v>26169.16</v>
      </c>
      <c r="Q520" s="241">
        <v>178</v>
      </c>
      <c r="R520" s="238">
        <v>0</v>
      </c>
      <c r="S520" s="239">
        <v>0</v>
      </c>
      <c r="T520" s="240">
        <v>45833.8</v>
      </c>
      <c r="U520" s="241">
        <v>235</v>
      </c>
      <c r="V520" s="240">
        <v>13137.38</v>
      </c>
      <c r="W520" s="242">
        <v>22</v>
      </c>
      <c r="X520" s="243">
        <v>104390.73</v>
      </c>
      <c r="Y520" s="241">
        <v>573</v>
      </c>
      <c r="Z520" s="238">
        <v>0</v>
      </c>
      <c r="AA520" s="239">
        <v>0</v>
      </c>
      <c r="AB520" s="238">
        <v>0</v>
      </c>
      <c r="AC520" s="239">
        <v>0</v>
      </c>
      <c r="AD520" s="243">
        <v>47296.92</v>
      </c>
      <c r="AE520" s="244">
        <v>347</v>
      </c>
      <c r="AF520" s="240">
        <v>371.16</v>
      </c>
      <c r="AG520" s="242">
        <v>1</v>
      </c>
      <c r="AH520" s="243">
        <v>252582.66</v>
      </c>
      <c r="AI520" s="244">
        <v>1488</v>
      </c>
      <c r="AJ520" s="243">
        <v>3436.62</v>
      </c>
      <c r="AK520" s="244">
        <v>27</v>
      </c>
      <c r="AL520" s="243">
        <v>172163.42</v>
      </c>
      <c r="AM520" s="244">
        <v>730</v>
      </c>
      <c r="AN520" s="245">
        <v>67239.91</v>
      </c>
      <c r="AO520" s="244">
        <v>215</v>
      </c>
      <c r="AP520" s="246">
        <v>0</v>
      </c>
      <c r="AQ520" s="247">
        <v>0</v>
      </c>
      <c r="AR520" s="240">
        <v>9647.2800000000007</v>
      </c>
      <c r="AS520" s="241">
        <v>104</v>
      </c>
      <c r="AT520" s="238">
        <v>0</v>
      </c>
      <c r="AU520" s="239">
        <v>0</v>
      </c>
      <c r="AV520" t="s">
        <v>389</v>
      </c>
      <c r="AW520" s="270"/>
      <c r="AX520" s="270"/>
      <c r="AY520" s="270"/>
      <c r="AZ520" s="270"/>
      <c r="BA520" s="270"/>
      <c r="BB520" s="27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  <c r="BR520"/>
      <c r="BS520"/>
      <c r="BT520"/>
      <c r="BU520"/>
      <c r="BV520"/>
      <c r="BW520"/>
      <c r="BX520"/>
      <c r="BY520"/>
      <c r="BZ520"/>
      <c r="CA520"/>
      <c r="CB520"/>
      <c r="CC520"/>
      <c r="CD520"/>
      <c r="CE520"/>
      <c r="CF520"/>
      <c r="CG520"/>
      <c r="CH520"/>
      <c r="CI520"/>
      <c r="CJ520"/>
      <c r="CK520"/>
      <c r="CL520"/>
      <c r="CM520"/>
      <c r="CN520"/>
    </row>
    <row r="521" spans="1:92">
      <c r="A521" s="2" t="s">
        <v>1278</v>
      </c>
      <c r="B521" s="238">
        <v>352.39400000000001</v>
      </c>
      <c r="C521" s="239">
        <v>0</v>
      </c>
      <c r="D521" s="240">
        <v>15236.28</v>
      </c>
      <c r="E521" s="241">
        <v>58</v>
      </c>
      <c r="F521" s="240">
        <v>1208.69</v>
      </c>
      <c r="G521" s="242">
        <v>2</v>
      </c>
      <c r="H521" s="243">
        <v>40485.17</v>
      </c>
      <c r="I521" s="244">
        <v>331</v>
      </c>
      <c r="J521" s="243">
        <v>766305.86</v>
      </c>
      <c r="K521" s="244">
        <v>662</v>
      </c>
      <c r="L521" s="243">
        <v>73496.160000000003</v>
      </c>
      <c r="M521" s="241">
        <v>240</v>
      </c>
      <c r="N521" s="240">
        <v>9032.17</v>
      </c>
      <c r="O521" s="242">
        <v>12</v>
      </c>
      <c r="P521" s="240">
        <v>17630.68</v>
      </c>
      <c r="Q521" s="241">
        <v>98</v>
      </c>
      <c r="R521" s="238">
        <v>0</v>
      </c>
      <c r="S521" s="239">
        <v>0</v>
      </c>
      <c r="T521" s="240">
        <v>41398.58</v>
      </c>
      <c r="U521" s="241">
        <v>162</v>
      </c>
      <c r="V521" s="240">
        <v>7950.61</v>
      </c>
      <c r="W521" s="242">
        <v>14</v>
      </c>
      <c r="X521" s="243">
        <v>73932.42</v>
      </c>
      <c r="Y521" s="241">
        <v>325</v>
      </c>
      <c r="Z521" s="238">
        <v>0</v>
      </c>
      <c r="AA521" s="239">
        <v>0</v>
      </c>
      <c r="AB521" s="238">
        <v>0</v>
      </c>
      <c r="AC521" s="239">
        <v>0</v>
      </c>
      <c r="AD521" s="243">
        <v>57649.89</v>
      </c>
      <c r="AE521" s="244">
        <v>312</v>
      </c>
      <c r="AF521" s="240">
        <v>0</v>
      </c>
      <c r="AG521" s="242">
        <v>0</v>
      </c>
      <c r="AH521" s="243">
        <v>264151.71000000002</v>
      </c>
      <c r="AI521" s="244">
        <v>856</v>
      </c>
      <c r="AJ521" s="243">
        <v>0</v>
      </c>
      <c r="AK521" s="244">
        <v>0</v>
      </c>
      <c r="AL521" s="243">
        <v>149396.10999999999</v>
      </c>
      <c r="AM521" s="244">
        <v>474</v>
      </c>
      <c r="AN521" s="245">
        <v>10571.82</v>
      </c>
      <c r="AO521" s="244">
        <v>99</v>
      </c>
      <c r="AP521" s="246">
        <v>0</v>
      </c>
      <c r="AQ521" s="247">
        <v>0</v>
      </c>
      <c r="AR521" s="240">
        <v>4000.93</v>
      </c>
      <c r="AS521" s="241">
        <v>37</v>
      </c>
      <c r="AT521" s="238">
        <v>0</v>
      </c>
      <c r="AU521" s="239">
        <v>0</v>
      </c>
      <c r="AV521" t="s">
        <v>195</v>
      </c>
      <c r="AW521" s="270"/>
      <c r="AX521" s="270"/>
      <c r="AY521" s="270"/>
      <c r="AZ521" s="270"/>
      <c r="BA521" s="270"/>
      <c r="BB521" s="270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  <c r="BR521"/>
      <c r="BS521"/>
      <c r="BT521"/>
      <c r="BU521"/>
      <c r="BV521"/>
      <c r="BW521"/>
      <c r="BX521"/>
      <c r="BY521"/>
      <c r="BZ521"/>
      <c r="CA521"/>
      <c r="CB521"/>
      <c r="CC521"/>
      <c r="CD521"/>
      <c r="CE521"/>
      <c r="CF521"/>
      <c r="CG521"/>
      <c r="CH521"/>
      <c r="CI521"/>
      <c r="CJ521"/>
      <c r="CK521"/>
      <c r="CL521"/>
      <c r="CM521"/>
      <c r="CN521"/>
    </row>
    <row r="522" spans="1:92">
      <c r="A522" s="2" t="s">
        <v>1165</v>
      </c>
      <c r="B522" s="238">
        <v>1041.1693333333335</v>
      </c>
      <c r="C522" s="239">
        <v>0</v>
      </c>
      <c r="D522" s="240">
        <v>11363.15</v>
      </c>
      <c r="E522" s="241">
        <v>44</v>
      </c>
      <c r="F522" s="240">
        <v>19960.84</v>
      </c>
      <c r="G522" s="242">
        <v>33</v>
      </c>
      <c r="H522" s="243">
        <v>61455.48</v>
      </c>
      <c r="I522" s="244">
        <v>434</v>
      </c>
      <c r="J522" s="243">
        <v>237296.27</v>
      </c>
      <c r="K522" s="244">
        <v>569</v>
      </c>
      <c r="L522" s="243">
        <v>62967.96</v>
      </c>
      <c r="M522" s="241">
        <v>200</v>
      </c>
      <c r="N522" s="240">
        <v>14428.73</v>
      </c>
      <c r="O522" s="242">
        <v>24</v>
      </c>
      <c r="P522" s="240">
        <v>18869.41</v>
      </c>
      <c r="Q522" s="241">
        <v>101</v>
      </c>
      <c r="R522" s="238">
        <v>0</v>
      </c>
      <c r="S522" s="239">
        <v>0</v>
      </c>
      <c r="T522" s="240">
        <v>21526.54</v>
      </c>
      <c r="U522" s="241">
        <v>93</v>
      </c>
      <c r="V522" s="240">
        <v>13525.46</v>
      </c>
      <c r="W522" s="242">
        <v>21</v>
      </c>
      <c r="X522" s="243">
        <v>61467.14</v>
      </c>
      <c r="Y522" s="241">
        <v>293</v>
      </c>
      <c r="Z522" s="238">
        <v>0</v>
      </c>
      <c r="AA522" s="239">
        <v>0</v>
      </c>
      <c r="AB522" s="238">
        <v>0</v>
      </c>
      <c r="AC522" s="239">
        <v>0</v>
      </c>
      <c r="AD522" s="243">
        <v>47439.37</v>
      </c>
      <c r="AE522" s="244">
        <v>267</v>
      </c>
      <c r="AF522" s="240">
        <v>1093.03</v>
      </c>
      <c r="AG522" s="242">
        <v>2</v>
      </c>
      <c r="AH522" s="243">
        <v>213805.62</v>
      </c>
      <c r="AI522" s="244">
        <v>1080</v>
      </c>
      <c r="AJ522" s="243">
        <v>0</v>
      </c>
      <c r="AK522" s="244">
        <v>0</v>
      </c>
      <c r="AL522" s="243">
        <v>91767.7</v>
      </c>
      <c r="AM522" s="244">
        <v>372</v>
      </c>
      <c r="AN522" s="245">
        <v>31235.08</v>
      </c>
      <c r="AO522" s="244">
        <v>38</v>
      </c>
      <c r="AP522" s="246">
        <v>19.05</v>
      </c>
      <c r="AQ522" s="247">
        <v>1</v>
      </c>
      <c r="AR522" s="240">
        <v>4399.72</v>
      </c>
      <c r="AS522" s="241">
        <v>41</v>
      </c>
      <c r="AT522" s="238">
        <v>0</v>
      </c>
      <c r="AU522" s="239">
        <v>0</v>
      </c>
      <c r="AV522" t="s">
        <v>131</v>
      </c>
      <c r="AW522" s="270"/>
      <c r="AX522" s="270"/>
      <c r="AY522" s="270"/>
      <c r="AZ522" s="270"/>
      <c r="BA522" s="270"/>
      <c r="BB522" s="270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  <c r="BR522"/>
      <c r="BS522"/>
      <c r="BT522"/>
      <c r="BU522"/>
      <c r="BV522"/>
      <c r="BW522"/>
      <c r="BX522"/>
      <c r="BY522"/>
      <c r="BZ522"/>
      <c r="CA522"/>
      <c r="CB522"/>
      <c r="CC522"/>
      <c r="CD522"/>
      <c r="CE522"/>
      <c r="CF522"/>
      <c r="CG522"/>
      <c r="CH522"/>
      <c r="CI522"/>
      <c r="CJ522"/>
      <c r="CK522"/>
      <c r="CL522"/>
      <c r="CM522"/>
      <c r="CN522"/>
    </row>
    <row r="523" spans="1:92">
      <c r="A523" s="2" t="s">
        <v>1119</v>
      </c>
      <c r="B523" s="238">
        <v>4134.1130000000003</v>
      </c>
      <c r="C523" s="239">
        <v>0</v>
      </c>
      <c r="D523" s="240">
        <v>19001.439999999999</v>
      </c>
      <c r="E523" s="241">
        <v>84</v>
      </c>
      <c r="F523" s="240">
        <v>45093.48</v>
      </c>
      <c r="G523" s="242">
        <v>57</v>
      </c>
      <c r="H523" s="243">
        <v>146540.51999999999</v>
      </c>
      <c r="I523" s="244">
        <v>1199</v>
      </c>
      <c r="J523" s="243">
        <v>976157.45</v>
      </c>
      <c r="K523" s="244">
        <v>2233</v>
      </c>
      <c r="L523" s="243">
        <v>249510.11</v>
      </c>
      <c r="M523" s="241">
        <v>1228</v>
      </c>
      <c r="N523" s="240">
        <v>77326.539999999994</v>
      </c>
      <c r="O523" s="242">
        <v>113</v>
      </c>
      <c r="P523" s="240">
        <v>7916.62</v>
      </c>
      <c r="Q523" s="241">
        <v>71</v>
      </c>
      <c r="R523" s="238">
        <v>0</v>
      </c>
      <c r="S523" s="239">
        <v>0</v>
      </c>
      <c r="T523" s="240">
        <v>31163.360000000001</v>
      </c>
      <c r="U523" s="241">
        <v>160</v>
      </c>
      <c r="V523" s="240">
        <v>14044.11</v>
      </c>
      <c r="W523" s="242">
        <v>17</v>
      </c>
      <c r="X523" s="243">
        <v>209848.95999999999</v>
      </c>
      <c r="Y523" s="241">
        <v>1165</v>
      </c>
      <c r="Z523" s="238">
        <v>0</v>
      </c>
      <c r="AA523" s="239">
        <v>0</v>
      </c>
      <c r="AB523" s="238">
        <v>80</v>
      </c>
      <c r="AC523" s="239">
        <v>7</v>
      </c>
      <c r="AD523" s="243">
        <v>124339</v>
      </c>
      <c r="AE523" s="244">
        <v>809</v>
      </c>
      <c r="AF523" s="240">
        <v>557.20000000000005</v>
      </c>
      <c r="AG523" s="242">
        <v>3</v>
      </c>
      <c r="AH523" s="243">
        <v>680015.51</v>
      </c>
      <c r="AI523" s="244">
        <v>2993</v>
      </c>
      <c r="AJ523" s="243">
        <v>2595.7800000000002</v>
      </c>
      <c r="AK523" s="244">
        <v>17</v>
      </c>
      <c r="AL523" s="243">
        <v>333602.03999999998</v>
      </c>
      <c r="AM523" s="244">
        <v>1310</v>
      </c>
      <c r="AN523" s="245">
        <v>121427.61</v>
      </c>
      <c r="AO523" s="244">
        <v>666</v>
      </c>
      <c r="AP523" s="246">
        <v>0</v>
      </c>
      <c r="AQ523" s="247">
        <v>0</v>
      </c>
      <c r="AR523" s="240">
        <v>3670.72</v>
      </c>
      <c r="AS523" s="241">
        <v>39</v>
      </c>
      <c r="AT523" s="238">
        <v>0</v>
      </c>
      <c r="AU523" s="239">
        <v>0</v>
      </c>
      <c r="AV523" t="s">
        <v>52</v>
      </c>
      <c r="AW523" s="270"/>
      <c r="AX523" s="270"/>
      <c r="AY523" s="270"/>
      <c r="AZ523" s="270"/>
      <c r="BA523" s="270"/>
      <c r="BB523" s="270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  <c r="CA523"/>
      <c r="CB523"/>
      <c r="CC523"/>
      <c r="CD523"/>
      <c r="CE523"/>
      <c r="CF523"/>
      <c r="CG523"/>
      <c r="CH523"/>
      <c r="CI523"/>
      <c r="CJ523"/>
      <c r="CK523"/>
      <c r="CL523"/>
      <c r="CM523"/>
      <c r="CN523"/>
    </row>
    <row r="524" spans="1:92">
      <c r="A524" s="2" t="s">
        <v>1080</v>
      </c>
      <c r="B524" s="238">
        <v>2185.4826666666672</v>
      </c>
      <c r="C524" s="239">
        <v>0</v>
      </c>
      <c r="D524" s="240">
        <v>16032</v>
      </c>
      <c r="E524" s="241">
        <v>55</v>
      </c>
      <c r="F524" s="240">
        <v>12801.7</v>
      </c>
      <c r="G524" s="242">
        <v>17</v>
      </c>
      <c r="H524" s="243">
        <v>87456.83</v>
      </c>
      <c r="I524" s="244">
        <v>835</v>
      </c>
      <c r="J524" s="243">
        <v>405374.93</v>
      </c>
      <c r="K524" s="244">
        <v>1082</v>
      </c>
      <c r="L524" s="243">
        <v>162429.71</v>
      </c>
      <c r="M524" s="241">
        <v>782</v>
      </c>
      <c r="N524" s="240">
        <v>17592.150000000001</v>
      </c>
      <c r="O524" s="242">
        <v>17</v>
      </c>
      <c r="P524" s="240">
        <v>3455.22</v>
      </c>
      <c r="Q524" s="241">
        <v>8</v>
      </c>
      <c r="R524" s="238">
        <v>0</v>
      </c>
      <c r="S524" s="239">
        <v>0</v>
      </c>
      <c r="T524" s="240">
        <v>8629.18</v>
      </c>
      <c r="U524" s="241">
        <v>41</v>
      </c>
      <c r="V524" s="240">
        <v>1325.58</v>
      </c>
      <c r="W524" s="242">
        <v>1</v>
      </c>
      <c r="X524" s="243">
        <v>114730.94</v>
      </c>
      <c r="Y524" s="241">
        <v>622</v>
      </c>
      <c r="Z524" s="238">
        <v>0</v>
      </c>
      <c r="AA524" s="239">
        <v>0</v>
      </c>
      <c r="AB524" s="238">
        <v>0</v>
      </c>
      <c r="AC524" s="239">
        <v>0</v>
      </c>
      <c r="AD524" s="243">
        <v>94609.14</v>
      </c>
      <c r="AE524" s="244">
        <v>617</v>
      </c>
      <c r="AF524" s="240">
        <v>2390.5100000000002</v>
      </c>
      <c r="AG524" s="242">
        <v>4</v>
      </c>
      <c r="AH524" s="243">
        <v>419680.88</v>
      </c>
      <c r="AI524" s="244">
        <v>1696</v>
      </c>
      <c r="AJ524" s="243">
        <v>320</v>
      </c>
      <c r="AK524" s="244">
        <v>1</v>
      </c>
      <c r="AL524" s="243">
        <v>162249.22</v>
      </c>
      <c r="AM524" s="244">
        <v>653</v>
      </c>
      <c r="AN524" s="245">
        <v>65244.480000000003</v>
      </c>
      <c r="AO524" s="244">
        <v>335</v>
      </c>
      <c r="AP524" s="246">
        <v>0</v>
      </c>
      <c r="AQ524" s="247">
        <v>0</v>
      </c>
      <c r="AR524" s="240">
        <v>822.61</v>
      </c>
      <c r="AS524" s="241">
        <v>8</v>
      </c>
      <c r="AT524" s="238">
        <v>0</v>
      </c>
      <c r="AU524" s="239">
        <v>0</v>
      </c>
      <c r="AV524" t="s">
        <v>195</v>
      </c>
      <c r="AW524" s="270"/>
      <c r="AX524" s="270"/>
      <c r="AY524" s="270"/>
      <c r="AZ524" s="270"/>
      <c r="BA524" s="270"/>
      <c r="BB524" s="270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  <c r="CA524"/>
      <c r="CB524"/>
      <c r="CC524"/>
      <c r="CD524"/>
      <c r="CE524"/>
      <c r="CF524"/>
      <c r="CG524"/>
      <c r="CH524"/>
      <c r="CI524"/>
      <c r="CJ524"/>
      <c r="CK524"/>
      <c r="CL524"/>
      <c r="CM524"/>
      <c r="CN524"/>
    </row>
    <row r="525" spans="1:92">
      <c r="A525" s="2" t="s">
        <v>1254</v>
      </c>
      <c r="B525" s="238">
        <v>50.56666666666667</v>
      </c>
      <c r="C525" s="239">
        <v>0</v>
      </c>
      <c r="D525" s="240">
        <v>8056.5</v>
      </c>
      <c r="E525" s="241">
        <v>28</v>
      </c>
      <c r="F525" s="240">
        <v>16330.41</v>
      </c>
      <c r="G525" s="242">
        <v>25</v>
      </c>
      <c r="H525" s="243">
        <v>52521.25</v>
      </c>
      <c r="I525" s="244">
        <v>336</v>
      </c>
      <c r="J525" s="243">
        <v>419679.38</v>
      </c>
      <c r="K525" s="244">
        <v>568</v>
      </c>
      <c r="L525" s="243">
        <v>74054.47</v>
      </c>
      <c r="M525" s="241">
        <v>320</v>
      </c>
      <c r="N525" s="240">
        <v>4597.41</v>
      </c>
      <c r="O525" s="242">
        <v>17</v>
      </c>
      <c r="P525" s="240">
        <v>17736.84</v>
      </c>
      <c r="Q525" s="241">
        <v>95</v>
      </c>
      <c r="R525" s="238">
        <v>0</v>
      </c>
      <c r="S525" s="239">
        <v>0</v>
      </c>
      <c r="T525" s="240">
        <v>20348.32</v>
      </c>
      <c r="U525" s="241">
        <v>129</v>
      </c>
      <c r="V525" s="240">
        <v>7321.92</v>
      </c>
      <c r="W525" s="242">
        <v>12</v>
      </c>
      <c r="X525" s="243">
        <v>117281.66</v>
      </c>
      <c r="Y525" s="241">
        <v>478</v>
      </c>
      <c r="Z525" s="238">
        <v>0</v>
      </c>
      <c r="AA525" s="239">
        <v>0</v>
      </c>
      <c r="AB525" s="238">
        <v>0</v>
      </c>
      <c r="AC525" s="239">
        <v>0</v>
      </c>
      <c r="AD525" s="243">
        <v>59069.47</v>
      </c>
      <c r="AE525" s="244">
        <v>433</v>
      </c>
      <c r="AF525" s="240">
        <v>1999.99</v>
      </c>
      <c r="AG525" s="242">
        <v>3</v>
      </c>
      <c r="AH525" s="243">
        <v>315799.21000000002</v>
      </c>
      <c r="AI525" s="244">
        <v>1155</v>
      </c>
      <c r="AJ525" s="243">
        <v>387</v>
      </c>
      <c r="AK525" s="244">
        <v>1</v>
      </c>
      <c r="AL525" s="243">
        <v>164699.98000000001</v>
      </c>
      <c r="AM525" s="244">
        <v>606</v>
      </c>
      <c r="AN525" s="245">
        <v>1130</v>
      </c>
      <c r="AO525" s="244">
        <v>6</v>
      </c>
      <c r="AP525" s="246">
        <v>0</v>
      </c>
      <c r="AQ525" s="247">
        <v>0</v>
      </c>
      <c r="AR525" s="240">
        <v>3392.21</v>
      </c>
      <c r="AS525" s="241">
        <v>37</v>
      </c>
      <c r="AT525" s="238">
        <v>0</v>
      </c>
      <c r="AU525" s="239">
        <v>0</v>
      </c>
      <c r="AV525" t="s">
        <v>52</v>
      </c>
      <c r="AW525" s="270"/>
      <c r="AX525" s="270"/>
      <c r="AY525" s="270"/>
      <c r="AZ525" s="270"/>
      <c r="BA525" s="270"/>
      <c r="BB525" s="270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  <c r="BR525"/>
      <c r="BS525"/>
      <c r="BT525"/>
      <c r="BU525"/>
      <c r="BV525"/>
      <c r="BW525"/>
      <c r="BX525"/>
      <c r="BY525"/>
      <c r="BZ525"/>
      <c r="CA525"/>
      <c r="CB525"/>
      <c r="CC525"/>
      <c r="CD525"/>
      <c r="CE525"/>
      <c r="CF525"/>
      <c r="CG525"/>
      <c r="CH525"/>
      <c r="CI525"/>
      <c r="CJ525"/>
      <c r="CK525"/>
      <c r="CL525"/>
      <c r="CM525"/>
      <c r="CN525"/>
    </row>
    <row r="526" spans="1:92">
      <c r="A526" s="2" t="s">
        <v>1249</v>
      </c>
      <c r="B526" s="238">
        <v>3166.7379999999998</v>
      </c>
      <c r="C526" s="239">
        <v>0</v>
      </c>
      <c r="D526" s="240">
        <v>46153.51</v>
      </c>
      <c r="E526" s="241">
        <v>149</v>
      </c>
      <c r="F526" s="240">
        <v>30865.200000000001</v>
      </c>
      <c r="G526" s="242">
        <v>53</v>
      </c>
      <c r="H526" s="243">
        <v>141839.75</v>
      </c>
      <c r="I526" s="244">
        <v>1061</v>
      </c>
      <c r="J526" s="243">
        <v>695094.02</v>
      </c>
      <c r="K526" s="244">
        <v>1408</v>
      </c>
      <c r="L526" s="243">
        <v>221092.83</v>
      </c>
      <c r="M526" s="241">
        <v>1168</v>
      </c>
      <c r="N526" s="240">
        <v>64314.68</v>
      </c>
      <c r="O526" s="242">
        <v>62</v>
      </c>
      <c r="P526" s="240">
        <v>22819.9</v>
      </c>
      <c r="Q526" s="241">
        <v>109</v>
      </c>
      <c r="R526" s="238">
        <v>0</v>
      </c>
      <c r="S526" s="239">
        <v>0</v>
      </c>
      <c r="T526" s="240">
        <v>67553.91</v>
      </c>
      <c r="U526" s="241">
        <v>282</v>
      </c>
      <c r="V526" s="240">
        <v>10206.540000000001</v>
      </c>
      <c r="W526" s="242">
        <v>12</v>
      </c>
      <c r="X526" s="243">
        <v>238740.63</v>
      </c>
      <c r="Y526" s="241">
        <v>1131</v>
      </c>
      <c r="Z526" s="238">
        <v>0</v>
      </c>
      <c r="AA526" s="239">
        <v>0</v>
      </c>
      <c r="AB526" s="238">
        <v>0</v>
      </c>
      <c r="AC526" s="239">
        <v>0</v>
      </c>
      <c r="AD526" s="243">
        <v>154470.41</v>
      </c>
      <c r="AE526" s="244">
        <v>974</v>
      </c>
      <c r="AF526" s="240">
        <v>302.33</v>
      </c>
      <c r="AG526" s="242">
        <v>1</v>
      </c>
      <c r="AH526" s="243">
        <v>893707.62</v>
      </c>
      <c r="AI526" s="244">
        <v>3267</v>
      </c>
      <c r="AJ526" s="243">
        <v>1225</v>
      </c>
      <c r="AK526" s="244">
        <v>5</v>
      </c>
      <c r="AL526" s="243">
        <v>436847.68</v>
      </c>
      <c r="AM526" s="244">
        <v>1462</v>
      </c>
      <c r="AN526" s="245">
        <v>93777.14</v>
      </c>
      <c r="AO526" s="244">
        <v>346</v>
      </c>
      <c r="AP526" s="246">
        <v>0</v>
      </c>
      <c r="AQ526" s="247">
        <v>0</v>
      </c>
      <c r="AR526" s="240">
        <v>14567.35</v>
      </c>
      <c r="AS526" s="241">
        <v>114</v>
      </c>
      <c r="AT526" s="238">
        <v>0</v>
      </c>
      <c r="AU526" s="239">
        <v>0</v>
      </c>
      <c r="AV526" t="s">
        <v>52</v>
      </c>
      <c r="AW526" s="270"/>
      <c r="AX526" s="270"/>
      <c r="AY526" s="270"/>
      <c r="AZ526" s="270"/>
      <c r="BA526" s="270"/>
      <c r="BB526" s="270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  <c r="BR526"/>
      <c r="BS526"/>
      <c r="BT526"/>
      <c r="BU526"/>
      <c r="BV526"/>
      <c r="BW526"/>
      <c r="BX526"/>
      <c r="BY526"/>
      <c r="BZ526"/>
      <c r="CA526"/>
      <c r="CB526"/>
      <c r="CC526"/>
      <c r="CD526"/>
      <c r="CE526"/>
      <c r="CF526"/>
      <c r="CG526"/>
      <c r="CH526"/>
      <c r="CI526"/>
      <c r="CJ526"/>
      <c r="CK526"/>
      <c r="CL526"/>
      <c r="CM526"/>
      <c r="CN526"/>
    </row>
    <row r="527" spans="1:92">
      <c r="A527" s="2" t="s">
        <v>1168</v>
      </c>
      <c r="B527" s="238">
        <v>171.58066666666667</v>
      </c>
      <c r="C527" s="239">
        <v>0</v>
      </c>
      <c r="D527" s="240">
        <v>11085.19</v>
      </c>
      <c r="E527" s="241">
        <v>40</v>
      </c>
      <c r="F527" s="240">
        <v>9617.39</v>
      </c>
      <c r="G527" s="242">
        <v>15</v>
      </c>
      <c r="H527" s="243">
        <v>77051.59</v>
      </c>
      <c r="I527" s="244">
        <v>678</v>
      </c>
      <c r="J527" s="243">
        <v>520516.96</v>
      </c>
      <c r="K527" s="244">
        <v>1076</v>
      </c>
      <c r="L527" s="243">
        <v>77665.440000000002</v>
      </c>
      <c r="M527" s="241">
        <v>426</v>
      </c>
      <c r="N527" s="240">
        <v>14276.89</v>
      </c>
      <c r="O527" s="242">
        <v>20</v>
      </c>
      <c r="P527" s="240">
        <v>8630.4699999999993</v>
      </c>
      <c r="Q527" s="241">
        <v>68</v>
      </c>
      <c r="R527" s="238">
        <v>0</v>
      </c>
      <c r="S527" s="239">
        <v>0</v>
      </c>
      <c r="T527" s="240">
        <v>21864.959999999999</v>
      </c>
      <c r="U527" s="241">
        <v>115</v>
      </c>
      <c r="V527" s="240">
        <v>17224.97</v>
      </c>
      <c r="W527" s="242">
        <v>27</v>
      </c>
      <c r="X527" s="243">
        <v>98840.320000000007</v>
      </c>
      <c r="Y527" s="241">
        <v>515</v>
      </c>
      <c r="Z527" s="238">
        <v>0</v>
      </c>
      <c r="AA527" s="239">
        <v>0</v>
      </c>
      <c r="AB527" s="238">
        <v>0</v>
      </c>
      <c r="AC527" s="239">
        <v>0</v>
      </c>
      <c r="AD527" s="243">
        <v>52029.24</v>
      </c>
      <c r="AE527" s="244">
        <v>377</v>
      </c>
      <c r="AF527" s="240">
        <v>302.33</v>
      </c>
      <c r="AG527" s="242">
        <v>1</v>
      </c>
      <c r="AH527" s="243">
        <v>270854.26</v>
      </c>
      <c r="AI527" s="244">
        <v>1483</v>
      </c>
      <c r="AJ527" s="243">
        <v>995.64</v>
      </c>
      <c r="AK527" s="244">
        <v>7</v>
      </c>
      <c r="AL527" s="243">
        <v>158276.04</v>
      </c>
      <c r="AM527" s="244">
        <v>638</v>
      </c>
      <c r="AN527" s="245">
        <v>4151.78</v>
      </c>
      <c r="AO527" s="244">
        <v>20</v>
      </c>
      <c r="AP527" s="246">
        <v>0</v>
      </c>
      <c r="AQ527" s="247">
        <v>0</v>
      </c>
      <c r="AR527" s="240">
        <v>6560.13</v>
      </c>
      <c r="AS527" s="241">
        <v>59</v>
      </c>
      <c r="AT527" s="238">
        <v>0</v>
      </c>
      <c r="AU527" s="239">
        <v>0</v>
      </c>
      <c r="AV527" t="s">
        <v>195</v>
      </c>
      <c r="AW527" s="270"/>
      <c r="AX527" s="270"/>
      <c r="AY527" s="270"/>
      <c r="AZ527" s="270"/>
      <c r="BA527" s="270"/>
      <c r="BB527" s="270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  <c r="CA527"/>
      <c r="CB527"/>
      <c r="CC527"/>
      <c r="CD527"/>
      <c r="CE527"/>
      <c r="CF527"/>
      <c r="CG527"/>
      <c r="CH527"/>
      <c r="CI527"/>
      <c r="CJ527"/>
      <c r="CK527"/>
      <c r="CL527"/>
      <c r="CM527"/>
      <c r="CN527"/>
    </row>
    <row r="528" spans="1:92">
      <c r="A528" s="2" t="s">
        <v>1261</v>
      </c>
      <c r="B528" s="238">
        <v>4606.869333333334</v>
      </c>
      <c r="C528" s="239">
        <v>0</v>
      </c>
      <c r="D528" s="240">
        <v>36933.22</v>
      </c>
      <c r="E528" s="241">
        <v>130</v>
      </c>
      <c r="F528" s="240">
        <v>23751.15</v>
      </c>
      <c r="G528" s="242">
        <v>40</v>
      </c>
      <c r="H528" s="243">
        <v>167486.95000000001</v>
      </c>
      <c r="I528" s="244">
        <v>1299</v>
      </c>
      <c r="J528" s="243">
        <v>780543.86</v>
      </c>
      <c r="K528" s="244">
        <v>1851</v>
      </c>
      <c r="L528" s="243">
        <v>388428.92</v>
      </c>
      <c r="M528" s="241">
        <v>1702</v>
      </c>
      <c r="N528" s="240">
        <v>58577.32</v>
      </c>
      <c r="O528" s="242">
        <v>68</v>
      </c>
      <c r="P528" s="240">
        <v>30244.83</v>
      </c>
      <c r="Q528" s="241">
        <v>200</v>
      </c>
      <c r="R528" s="238">
        <v>0</v>
      </c>
      <c r="S528" s="239">
        <v>0</v>
      </c>
      <c r="T528" s="240">
        <v>88268.14</v>
      </c>
      <c r="U528" s="241">
        <v>353</v>
      </c>
      <c r="V528" s="240">
        <v>28641.200000000001</v>
      </c>
      <c r="W528" s="242">
        <v>31</v>
      </c>
      <c r="X528" s="243">
        <v>229690.88</v>
      </c>
      <c r="Y528" s="241">
        <v>1102</v>
      </c>
      <c r="Z528" s="238">
        <v>0</v>
      </c>
      <c r="AA528" s="239">
        <v>0</v>
      </c>
      <c r="AB528" s="238">
        <v>0</v>
      </c>
      <c r="AC528" s="239">
        <v>0</v>
      </c>
      <c r="AD528" s="243">
        <v>189799.06</v>
      </c>
      <c r="AE528" s="244">
        <v>1007</v>
      </c>
      <c r="AF528" s="240">
        <v>4555.26</v>
      </c>
      <c r="AG528" s="242">
        <v>11</v>
      </c>
      <c r="AH528" s="243">
        <v>778586.81</v>
      </c>
      <c r="AI528" s="244">
        <v>3029</v>
      </c>
      <c r="AJ528" s="243">
        <v>22675.759999999998</v>
      </c>
      <c r="AK528" s="244">
        <v>89</v>
      </c>
      <c r="AL528" s="243">
        <v>445994.4</v>
      </c>
      <c r="AM528" s="244">
        <v>1434</v>
      </c>
      <c r="AN528" s="245">
        <v>115530.32</v>
      </c>
      <c r="AO528" s="244">
        <v>502</v>
      </c>
      <c r="AP528" s="246">
        <v>0</v>
      </c>
      <c r="AQ528" s="247">
        <v>0</v>
      </c>
      <c r="AR528" s="240">
        <v>16466.650000000001</v>
      </c>
      <c r="AS528" s="241">
        <v>143</v>
      </c>
      <c r="AT528" s="238">
        <v>0</v>
      </c>
      <c r="AU528" s="239">
        <v>0</v>
      </c>
      <c r="AV528" t="s">
        <v>195</v>
      </c>
      <c r="AW528" s="270"/>
      <c r="AX528" s="270"/>
      <c r="AY528" s="270"/>
      <c r="AZ528" s="270"/>
      <c r="BA528" s="270"/>
      <c r="BB528" s="270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  <c r="CA528"/>
      <c r="CB528"/>
      <c r="CC528"/>
      <c r="CD528"/>
      <c r="CE528"/>
      <c r="CF528"/>
      <c r="CG528"/>
      <c r="CH528"/>
      <c r="CI528"/>
      <c r="CJ528"/>
      <c r="CK528"/>
      <c r="CL528"/>
      <c r="CM528"/>
      <c r="CN528"/>
    </row>
    <row r="529" spans="1:92">
      <c r="A529" s="2" t="s">
        <v>1222</v>
      </c>
      <c r="B529" s="238">
        <v>361.53466666666668</v>
      </c>
      <c r="C529" s="239">
        <v>0</v>
      </c>
      <c r="D529" s="240">
        <v>8917.3700000000008</v>
      </c>
      <c r="E529" s="241">
        <v>43</v>
      </c>
      <c r="F529" s="240">
        <v>13304.32</v>
      </c>
      <c r="G529" s="242">
        <v>18</v>
      </c>
      <c r="H529" s="243">
        <v>28684.66</v>
      </c>
      <c r="I529" s="244">
        <v>350</v>
      </c>
      <c r="J529" s="243">
        <v>181530.94</v>
      </c>
      <c r="K529" s="244">
        <v>495</v>
      </c>
      <c r="L529" s="243">
        <v>27917.29</v>
      </c>
      <c r="M529" s="241">
        <v>152</v>
      </c>
      <c r="N529" s="240">
        <v>1206.97</v>
      </c>
      <c r="O529" s="242">
        <v>10</v>
      </c>
      <c r="P529" s="240">
        <v>3491.28</v>
      </c>
      <c r="Q529" s="241">
        <v>36</v>
      </c>
      <c r="R529" s="238">
        <v>0</v>
      </c>
      <c r="S529" s="239">
        <v>0</v>
      </c>
      <c r="T529" s="240">
        <v>20956.419999999998</v>
      </c>
      <c r="U529" s="241">
        <v>112</v>
      </c>
      <c r="V529" s="240">
        <v>9758.06</v>
      </c>
      <c r="W529" s="242">
        <v>15</v>
      </c>
      <c r="X529" s="243">
        <v>48629.51</v>
      </c>
      <c r="Y529" s="241">
        <v>303</v>
      </c>
      <c r="Z529" s="238">
        <v>0</v>
      </c>
      <c r="AA529" s="239">
        <v>0</v>
      </c>
      <c r="AB529" s="238">
        <v>0</v>
      </c>
      <c r="AC529" s="239">
        <v>0</v>
      </c>
      <c r="AD529" s="243">
        <v>32188.12</v>
      </c>
      <c r="AE529" s="244">
        <v>254</v>
      </c>
      <c r="AF529" s="240">
        <v>2687.44</v>
      </c>
      <c r="AG529" s="242">
        <v>5</v>
      </c>
      <c r="AH529" s="243">
        <v>169536.99</v>
      </c>
      <c r="AI529" s="244">
        <v>1025</v>
      </c>
      <c r="AJ529" s="243">
        <v>0</v>
      </c>
      <c r="AK529" s="244">
        <v>0</v>
      </c>
      <c r="AL529" s="243">
        <v>105318.6</v>
      </c>
      <c r="AM529" s="244">
        <v>436</v>
      </c>
      <c r="AN529" s="245">
        <v>10846.04</v>
      </c>
      <c r="AO529" s="244">
        <v>99</v>
      </c>
      <c r="AP529" s="246">
        <v>0</v>
      </c>
      <c r="AQ529" s="247">
        <v>0</v>
      </c>
      <c r="AR529" s="240">
        <v>2970.01</v>
      </c>
      <c r="AS529" s="241">
        <v>35</v>
      </c>
      <c r="AT529" s="238">
        <v>0</v>
      </c>
      <c r="AU529" s="239">
        <v>0</v>
      </c>
      <c r="AV529" t="s">
        <v>189</v>
      </c>
      <c r="AW529" s="270"/>
      <c r="AX529" s="270"/>
      <c r="AY529" s="270"/>
      <c r="AZ529" s="270"/>
      <c r="BA529" s="270"/>
      <c r="BB529" s="270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  <c r="CA529"/>
      <c r="CB529"/>
      <c r="CC529"/>
      <c r="CD529"/>
      <c r="CE529"/>
      <c r="CF529"/>
      <c r="CG529"/>
      <c r="CH529"/>
      <c r="CI529"/>
      <c r="CJ529"/>
      <c r="CK529"/>
      <c r="CL529"/>
      <c r="CM529"/>
      <c r="CN529"/>
    </row>
    <row r="530" spans="1:92">
      <c r="A530" s="2" t="s">
        <v>1157</v>
      </c>
      <c r="B530" s="238">
        <v>1909.6173333333331</v>
      </c>
      <c r="C530" s="239">
        <v>0</v>
      </c>
      <c r="D530" s="240">
        <v>18086.349999999999</v>
      </c>
      <c r="E530" s="241">
        <v>69</v>
      </c>
      <c r="F530" s="240">
        <v>34856.949999999997</v>
      </c>
      <c r="G530" s="242">
        <v>50</v>
      </c>
      <c r="H530" s="243">
        <v>79000.800000000003</v>
      </c>
      <c r="I530" s="244">
        <v>707</v>
      </c>
      <c r="J530" s="243">
        <v>333862.13</v>
      </c>
      <c r="K530" s="244">
        <v>759</v>
      </c>
      <c r="L530" s="243">
        <v>58918.62</v>
      </c>
      <c r="M530" s="241">
        <v>555</v>
      </c>
      <c r="N530" s="240">
        <v>9150.6</v>
      </c>
      <c r="O530" s="242">
        <v>4</v>
      </c>
      <c r="P530" s="240">
        <v>8017.56</v>
      </c>
      <c r="Q530" s="241">
        <v>68</v>
      </c>
      <c r="R530" s="238">
        <v>0</v>
      </c>
      <c r="S530" s="239">
        <v>0</v>
      </c>
      <c r="T530" s="240">
        <v>19058.91</v>
      </c>
      <c r="U530" s="241">
        <v>76</v>
      </c>
      <c r="V530" s="240">
        <v>2688.37</v>
      </c>
      <c r="W530" s="242">
        <v>3</v>
      </c>
      <c r="X530" s="243">
        <v>108235.88</v>
      </c>
      <c r="Y530" s="241">
        <v>581</v>
      </c>
      <c r="Z530" s="238">
        <v>0</v>
      </c>
      <c r="AA530" s="239">
        <v>0</v>
      </c>
      <c r="AB530" s="238">
        <v>0</v>
      </c>
      <c r="AC530" s="239">
        <v>0</v>
      </c>
      <c r="AD530" s="243">
        <v>50546.15</v>
      </c>
      <c r="AE530" s="244">
        <v>322</v>
      </c>
      <c r="AF530" s="240">
        <v>1878.61</v>
      </c>
      <c r="AG530" s="242">
        <v>5</v>
      </c>
      <c r="AH530" s="243">
        <v>289939.37</v>
      </c>
      <c r="AI530" s="244">
        <v>1746</v>
      </c>
      <c r="AJ530" s="243">
        <v>1081.5</v>
      </c>
      <c r="AK530" s="244">
        <v>2</v>
      </c>
      <c r="AL530" s="243">
        <v>195231.18</v>
      </c>
      <c r="AM530" s="244">
        <v>795</v>
      </c>
      <c r="AN530" s="245">
        <v>56207.02</v>
      </c>
      <c r="AO530" s="244">
        <v>103</v>
      </c>
      <c r="AP530" s="246">
        <v>0</v>
      </c>
      <c r="AQ530" s="247">
        <v>0</v>
      </c>
      <c r="AR530" s="240">
        <v>1337.41</v>
      </c>
      <c r="AS530" s="241">
        <v>20</v>
      </c>
      <c r="AT530" s="238">
        <v>0</v>
      </c>
      <c r="AU530" s="239">
        <v>0</v>
      </c>
      <c r="AV530" t="s">
        <v>389</v>
      </c>
      <c r="AW530" s="270"/>
      <c r="AX530" s="270"/>
      <c r="AY530" s="270"/>
      <c r="AZ530" s="270"/>
      <c r="BA530" s="270"/>
      <c r="BB530" s="27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  <c r="CA530"/>
      <c r="CB530"/>
      <c r="CC530"/>
      <c r="CD530"/>
      <c r="CE530"/>
      <c r="CF530"/>
      <c r="CG530"/>
      <c r="CH530"/>
      <c r="CI530"/>
      <c r="CJ530"/>
      <c r="CK530"/>
      <c r="CL530"/>
      <c r="CM530"/>
      <c r="CN530"/>
    </row>
    <row r="531" spans="1:92">
      <c r="A531" s="2" t="s">
        <v>1158</v>
      </c>
      <c r="B531" s="238">
        <v>2230.8216666666663</v>
      </c>
      <c r="C531" s="239">
        <v>0</v>
      </c>
      <c r="D531" s="240">
        <v>11256.54</v>
      </c>
      <c r="E531" s="241">
        <v>38</v>
      </c>
      <c r="F531" s="240">
        <v>13368.7</v>
      </c>
      <c r="G531" s="242">
        <v>24</v>
      </c>
      <c r="H531" s="243">
        <v>70052.83</v>
      </c>
      <c r="I531" s="244">
        <v>615</v>
      </c>
      <c r="J531" s="243">
        <v>430322.08</v>
      </c>
      <c r="K531" s="244">
        <v>968</v>
      </c>
      <c r="L531" s="243">
        <v>116175.13</v>
      </c>
      <c r="M531" s="241">
        <v>472</v>
      </c>
      <c r="N531" s="240">
        <v>34887.760000000002</v>
      </c>
      <c r="O531" s="242">
        <v>65</v>
      </c>
      <c r="P531" s="240">
        <v>818.26</v>
      </c>
      <c r="Q531" s="241">
        <v>11</v>
      </c>
      <c r="R531" s="238">
        <v>0</v>
      </c>
      <c r="S531" s="239">
        <v>0</v>
      </c>
      <c r="T531" s="240">
        <v>19139.12</v>
      </c>
      <c r="U531" s="241">
        <v>96</v>
      </c>
      <c r="V531" s="240">
        <v>7176.74</v>
      </c>
      <c r="W531" s="242">
        <v>8</v>
      </c>
      <c r="X531" s="243">
        <v>101019.75</v>
      </c>
      <c r="Y531" s="241">
        <v>473</v>
      </c>
      <c r="Z531" s="238">
        <v>0</v>
      </c>
      <c r="AA531" s="239">
        <v>0</v>
      </c>
      <c r="AB531" s="238">
        <v>0</v>
      </c>
      <c r="AC531" s="239">
        <v>0</v>
      </c>
      <c r="AD531" s="243">
        <v>53108.160000000003</v>
      </c>
      <c r="AE531" s="244">
        <v>366</v>
      </c>
      <c r="AF531" s="240">
        <v>0</v>
      </c>
      <c r="AG531" s="242">
        <v>0</v>
      </c>
      <c r="AH531" s="243">
        <v>262237.81</v>
      </c>
      <c r="AI531" s="244">
        <v>1244</v>
      </c>
      <c r="AJ531" s="243">
        <v>4892.7700000000004</v>
      </c>
      <c r="AK531" s="244">
        <v>18</v>
      </c>
      <c r="AL531" s="243">
        <v>154072.48000000001</v>
      </c>
      <c r="AM531" s="244">
        <v>603</v>
      </c>
      <c r="AN531" s="245">
        <v>62031.88</v>
      </c>
      <c r="AO531" s="244">
        <v>359</v>
      </c>
      <c r="AP531" s="246">
        <v>0</v>
      </c>
      <c r="AQ531" s="247">
        <v>0</v>
      </c>
      <c r="AR531" s="240">
        <v>268.26</v>
      </c>
      <c r="AS531" s="241">
        <v>3</v>
      </c>
      <c r="AT531" s="238">
        <v>0</v>
      </c>
      <c r="AU531" s="239">
        <v>0</v>
      </c>
      <c r="AV531" t="s">
        <v>52</v>
      </c>
      <c r="AW531" s="270"/>
      <c r="AX531" s="270"/>
      <c r="AY531" s="270"/>
      <c r="AZ531" s="270"/>
      <c r="BA531" s="270"/>
      <c r="BB531" s="270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  <c r="CA531"/>
      <c r="CB531"/>
      <c r="CC531"/>
      <c r="CD531"/>
      <c r="CE531"/>
      <c r="CF531"/>
      <c r="CG531"/>
      <c r="CH531"/>
      <c r="CI531"/>
      <c r="CJ531"/>
      <c r="CK531"/>
      <c r="CL531"/>
      <c r="CM531"/>
      <c r="CN531"/>
    </row>
    <row r="532" spans="1:92">
      <c r="A532" s="2" t="s">
        <v>1045</v>
      </c>
      <c r="B532" s="238">
        <v>664.94799999999998</v>
      </c>
      <c r="C532" s="239">
        <v>0</v>
      </c>
      <c r="D532" s="240">
        <v>11616.5</v>
      </c>
      <c r="E532" s="241">
        <v>58</v>
      </c>
      <c r="F532" s="240">
        <v>15030.41</v>
      </c>
      <c r="G532" s="242">
        <v>23</v>
      </c>
      <c r="H532" s="243">
        <v>64042.2</v>
      </c>
      <c r="I532" s="244">
        <v>583</v>
      </c>
      <c r="J532" s="243">
        <v>553133.91</v>
      </c>
      <c r="K532" s="244">
        <v>1085</v>
      </c>
      <c r="L532" s="243">
        <v>107658.02</v>
      </c>
      <c r="M532" s="241">
        <v>546</v>
      </c>
      <c r="N532" s="240">
        <v>10673.9</v>
      </c>
      <c r="O532" s="242">
        <v>8</v>
      </c>
      <c r="P532" s="240">
        <v>4489.72</v>
      </c>
      <c r="Q532" s="241">
        <v>44</v>
      </c>
      <c r="R532" s="238">
        <v>0</v>
      </c>
      <c r="S532" s="239">
        <v>0</v>
      </c>
      <c r="T532" s="240">
        <v>8350.99</v>
      </c>
      <c r="U532" s="241">
        <v>61</v>
      </c>
      <c r="V532" s="240">
        <v>13897.55</v>
      </c>
      <c r="W532" s="242">
        <v>18</v>
      </c>
      <c r="X532" s="243">
        <v>97394.7</v>
      </c>
      <c r="Y532" s="241">
        <v>537</v>
      </c>
      <c r="Z532" s="238">
        <v>0</v>
      </c>
      <c r="AA532" s="239">
        <v>0</v>
      </c>
      <c r="AB532" s="238">
        <v>0</v>
      </c>
      <c r="AC532" s="239">
        <v>0</v>
      </c>
      <c r="AD532" s="243">
        <v>67393.62</v>
      </c>
      <c r="AE532" s="244">
        <v>434</v>
      </c>
      <c r="AF532" s="240">
        <v>1742.32</v>
      </c>
      <c r="AG532" s="242">
        <v>4</v>
      </c>
      <c r="AH532" s="243">
        <v>274744.87</v>
      </c>
      <c r="AI532" s="244">
        <v>1392</v>
      </c>
      <c r="AJ532" s="243">
        <v>258</v>
      </c>
      <c r="AK532" s="244">
        <v>2</v>
      </c>
      <c r="AL532" s="243">
        <v>166686.41</v>
      </c>
      <c r="AM532" s="244">
        <v>728</v>
      </c>
      <c r="AN532" s="245">
        <v>19690.439999999999</v>
      </c>
      <c r="AO532" s="244">
        <v>131</v>
      </c>
      <c r="AP532" s="246">
        <v>0</v>
      </c>
      <c r="AQ532" s="247">
        <v>0</v>
      </c>
      <c r="AR532" s="240">
        <v>3098.27</v>
      </c>
      <c r="AS532" s="241">
        <v>34</v>
      </c>
      <c r="AT532" s="238">
        <v>0</v>
      </c>
      <c r="AU532" s="239">
        <v>0</v>
      </c>
      <c r="AV532" t="s">
        <v>195</v>
      </c>
      <c r="AW532" s="270"/>
      <c r="AX532" s="270"/>
      <c r="AY532" s="270"/>
      <c r="AZ532" s="270"/>
      <c r="BA532" s="270"/>
      <c r="BB532" s="270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</row>
    <row r="533" spans="1:92">
      <c r="A533" s="2" t="s">
        <v>1166</v>
      </c>
      <c r="B533" s="238">
        <v>2022.4166666666667</v>
      </c>
      <c r="C533" s="239">
        <v>0</v>
      </c>
      <c r="D533" s="240">
        <v>22968.65</v>
      </c>
      <c r="E533" s="241">
        <v>79</v>
      </c>
      <c r="F533" s="240">
        <v>8964.7800000000007</v>
      </c>
      <c r="G533" s="242">
        <v>19</v>
      </c>
      <c r="H533" s="243">
        <v>72951.28</v>
      </c>
      <c r="I533" s="244">
        <v>562</v>
      </c>
      <c r="J533" s="243">
        <v>179449.56</v>
      </c>
      <c r="K533" s="244">
        <v>417</v>
      </c>
      <c r="L533" s="243">
        <v>61184.67</v>
      </c>
      <c r="M533" s="241">
        <v>406</v>
      </c>
      <c r="N533" s="240">
        <v>4780.8599999999997</v>
      </c>
      <c r="O533" s="242">
        <v>22</v>
      </c>
      <c r="P533" s="240">
        <v>26818.36</v>
      </c>
      <c r="Q533" s="241">
        <v>184</v>
      </c>
      <c r="R533" s="238">
        <v>0</v>
      </c>
      <c r="S533" s="239">
        <v>0</v>
      </c>
      <c r="T533" s="240">
        <v>88290.4</v>
      </c>
      <c r="U533" s="241">
        <v>359</v>
      </c>
      <c r="V533" s="240">
        <v>8871.99</v>
      </c>
      <c r="W533" s="242">
        <v>14</v>
      </c>
      <c r="X533" s="243">
        <v>121379.71</v>
      </c>
      <c r="Y533" s="241">
        <v>578</v>
      </c>
      <c r="Z533" s="238">
        <v>0</v>
      </c>
      <c r="AA533" s="239">
        <v>0</v>
      </c>
      <c r="AB533" s="238">
        <v>0</v>
      </c>
      <c r="AC533" s="239">
        <v>0</v>
      </c>
      <c r="AD533" s="243">
        <v>73900.37</v>
      </c>
      <c r="AE533" s="244">
        <v>401</v>
      </c>
      <c r="AF533" s="240">
        <v>697.67</v>
      </c>
      <c r="AG533" s="242">
        <v>1</v>
      </c>
      <c r="AH533" s="243">
        <v>325788.19</v>
      </c>
      <c r="AI533" s="244">
        <v>1310</v>
      </c>
      <c r="AJ533" s="243">
        <v>1953</v>
      </c>
      <c r="AK533" s="244">
        <v>2</v>
      </c>
      <c r="AL533" s="243">
        <v>197072.54</v>
      </c>
      <c r="AM533" s="244">
        <v>678</v>
      </c>
      <c r="AN533" s="245">
        <v>58719.5</v>
      </c>
      <c r="AO533" s="244">
        <v>57</v>
      </c>
      <c r="AP533" s="246">
        <v>0</v>
      </c>
      <c r="AQ533" s="247">
        <v>0</v>
      </c>
      <c r="AR533" s="240">
        <v>18524.91</v>
      </c>
      <c r="AS533" s="241">
        <v>146</v>
      </c>
      <c r="AT533" s="238">
        <v>0</v>
      </c>
      <c r="AU533" s="239">
        <v>0</v>
      </c>
      <c r="AV533" t="s">
        <v>107</v>
      </c>
      <c r="AW533" s="270"/>
      <c r="AX533" s="270"/>
      <c r="AY533" s="270"/>
      <c r="AZ533" s="270"/>
      <c r="BA533" s="270"/>
      <c r="BB533" s="270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  <c r="CA533"/>
      <c r="CB533"/>
      <c r="CC533"/>
      <c r="CD533"/>
      <c r="CE533"/>
      <c r="CF533"/>
      <c r="CG533"/>
      <c r="CH533"/>
      <c r="CI533"/>
      <c r="CJ533"/>
      <c r="CK533"/>
      <c r="CL533"/>
      <c r="CM533"/>
      <c r="CN533"/>
    </row>
    <row r="534" spans="1:92">
      <c r="A534" s="2" t="s">
        <v>1124</v>
      </c>
      <c r="B534" s="238">
        <v>2001.0373333333334</v>
      </c>
      <c r="C534" s="239">
        <v>0</v>
      </c>
      <c r="D534" s="240">
        <v>12229.34</v>
      </c>
      <c r="E534" s="241">
        <v>55</v>
      </c>
      <c r="F534" s="240">
        <v>4482.6000000000004</v>
      </c>
      <c r="G534" s="242">
        <v>10</v>
      </c>
      <c r="H534" s="243">
        <v>52024.54</v>
      </c>
      <c r="I534" s="244">
        <v>444</v>
      </c>
      <c r="J534" s="243">
        <v>346484.57</v>
      </c>
      <c r="K534" s="244">
        <v>725</v>
      </c>
      <c r="L534" s="243">
        <v>32267.360000000001</v>
      </c>
      <c r="M534" s="241">
        <v>185</v>
      </c>
      <c r="N534" s="240">
        <v>5006.96</v>
      </c>
      <c r="O534" s="242">
        <v>12</v>
      </c>
      <c r="P534" s="240">
        <v>14487.36</v>
      </c>
      <c r="Q534" s="241">
        <v>126</v>
      </c>
      <c r="R534" s="238">
        <v>0</v>
      </c>
      <c r="S534" s="239">
        <v>0</v>
      </c>
      <c r="T534" s="240">
        <v>21825.59</v>
      </c>
      <c r="U534" s="241">
        <v>120</v>
      </c>
      <c r="V534" s="240">
        <v>14257.64</v>
      </c>
      <c r="W534" s="242">
        <v>21</v>
      </c>
      <c r="X534" s="243">
        <v>87651.23</v>
      </c>
      <c r="Y534" s="241">
        <v>471</v>
      </c>
      <c r="Z534" s="238">
        <v>0</v>
      </c>
      <c r="AA534" s="239">
        <v>0</v>
      </c>
      <c r="AB534" s="238">
        <v>0</v>
      </c>
      <c r="AC534" s="239">
        <v>0</v>
      </c>
      <c r="AD534" s="243">
        <v>38573.74</v>
      </c>
      <c r="AE534" s="244">
        <v>242</v>
      </c>
      <c r="AF534" s="240">
        <v>2200.0100000000002</v>
      </c>
      <c r="AG534" s="242">
        <v>6</v>
      </c>
      <c r="AH534" s="243">
        <v>198028.47</v>
      </c>
      <c r="AI534" s="244">
        <v>1205</v>
      </c>
      <c r="AJ534" s="243">
        <v>0</v>
      </c>
      <c r="AK534" s="244">
        <v>0</v>
      </c>
      <c r="AL534" s="243">
        <v>161665</v>
      </c>
      <c r="AM534" s="244">
        <v>647</v>
      </c>
      <c r="AN534" s="245">
        <v>60031.12</v>
      </c>
      <c r="AO534" s="244">
        <v>138</v>
      </c>
      <c r="AP534" s="246">
        <v>0</v>
      </c>
      <c r="AQ534" s="247">
        <v>0</v>
      </c>
      <c r="AR534" s="240">
        <v>5367.2</v>
      </c>
      <c r="AS534" s="241">
        <v>72</v>
      </c>
      <c r="AT534" s="238">
        <v>0</v>
      </c>
      <c r="AU534" s="239">
        <v>0</v>
      </c>
      <c r="AV534" t="s">
        <v>389</v>
      </c>
      <c r="AW534" s="270"/>
      <c r="AX534" s="270"/>
      <c r="AY534" s="270"/>
      <c r="AZ534" s="270"/>
      <c r="BA534" s="270"/>
      <c r="BB534" s="270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  <c r="BR534"/>
      <c r="BS534"/>
      <c r="BT534"/>
      <c r="BU534"/>
      <c r="BV534"/>
      <c r="BW534"/>
      <c r="BX534"/>
      <c r="BY534"/>
      <c r="BZ534"/>
      <c r="CA534"/>
      <c r="CB534"/>
      <c r="CC534"/>
      <c r="CD534"/>
      <c r="CE534"/>
      <c r="CF534"/>
      <c r="CG534"/>
      <c r="CH534"/>
      <c r="CI534"/>
      <c r="CJ534"/>
      <c r="CK534"/>
      <c r="CL534"/>
      <c r="CM534"/>
      <c r="CN534"/>
    </row>
    <row r="535" spans="1:92">
      <c r="A535" s="2" t="s">
        <v>1228</v>
      </c>
      <c r="B535" s="238">
        <v>1177.5683333333334</v>
      </c>
      <c r="C535" s="239">
        <v>0</v>
      </c>
      <c r="D535" s="240">
        <v>7979.12</v>
      </c>
      <c r="E535" s="241">
        <v>29</v>
      </c>
      <c r="F535" s="240">
        <v>5982.59</v>
      </c>
      <c r="G535" s="242">
        <v>9</v>
      </c>
      <c r="H535" s="243">
        <v>38802.22</v>
      </c>
      <c r="I535" s="244">
        <v>321</v>
      </c>
      <c r="J535" s="243">
        <v>214687.93</v>
      </c>
      <c r="K535" s="244">
        <v>518</v>
      </c>
      <c r="L535" s="243">
        <v>54161.34</v>
      </c>
      <c r="M535" s="241">
        <v>272</v>
      </c>
      <c r="N535" s="240">
        <v>9975.61</v>
      </c>
      <c r="O535" s="242">
        <v>19</v>
      </c>
      <c r="P535" s="240">
        <v>7540.4</v>
      </c>
      <c r="Q535" s="241">
        <v>72</v>
      </c>
      <c r="R535" s="238">
        <v>0</v>
      </c>
      <c r="S535" s="239">
        <v>0</v>
      </c>
      <c r="T535" s="240">
        <v>14641.05</v>
      </c>
      <c r="U535" s="241">
        <v>89</v>
      </c>
      <c r="V535" s="240">
        <v>6184.54</v>
      </c>
      <c r="W535" s="242">
        <v>6</v>
      </c>
      <c r="X535" s="243">
        <v>57615.56</v>
      </c>
      <c r="Y535" s="241">
        <v>292</v>
      </c>
      <c r="Z535" s="238">
        <v>0</v>
      </c>
      <c r="AA535" s="239">
        <v>0</v>
      </c>
      <c r="AB535" s="238">
        <v>0</v>
      </c>
      <c r="AC535" s="239">
        <v>0</v>
      </c>
      <c r="AD535" s="243">
        <v>41753.379999999997</v>
      </c>
      <c r="AE535" s="244">
        <v>280</v>
      </c>
      <c r="AF535" s="240">
        <v>2986.27</v>
      </c>
      <c r="AG535" s="242">
        <v>4</v>
      </c>
      <c r="AH535" s="243">
        <v>172663.07</v>
      </c>
      <c r="AI535" s="244">
        <v>988</v>
      </c>
      <c r="AJ535" s="243">
        <v>0</v>
      </c>
      <c r="AK535" s="244">
        <v>0</v>
      </c>
      <c r="AL535" s="243">
        <v>92984.1</v>
      </c>
      <c r="AM535" s="244">
        <v>412</v>
      </c>
      <c r="AN535" s="245">
        <v>35327.050000000003</v>
      </c>
      <c r="AO535" s="244">
        <v>239</v>
      </c>
      <c r="AP535" s="246">
        <v>0</v>
      </c>
      <c r="AQ535" s="247">
        <v>0</v>
      </c>
      <c r="AR535" s="240">
        <v>3588.69</v>
      </c>
      <c r="AS535" s="241">
        <v>32</v>
      </c>
      <c r="AT535" s="238">
        <v>0</v>
      </c>
      <c r="AU535" s="239">
        <v>0</v>
      </c>
      <c r="AV535" t="s">
        <v>189</v>
      </c>
      <c r="AW535" s="270"/>
      <c r="AX535" s="270"/>
      <c r="AY535" s="270"/>
      <c r="AZ535" s="270"/>
      <c r="BA535" s="270"/>
      <c r="BB535" s="270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  <c r="BR535"/>
      <c r="BS535"/>
      <c r="BT535"/>
      <c r="BU535"/>
      <c r="BV535"/>
      <c r="BW535"/>
      <c r="BX535"/>
      <c r="BY535"/>
      <c r="BZ535"/>
      <c r="CA535"/>
      <c r="CB535"/>
      <c r="CC535"/>
      <c r="CD535"/>
      <c r="CE535"/>
      <c r="CF535"/>
      <c r="CG535"/>
      <c r="CH535"/>
      <c r="CI535"/>
      <c r="CJ535"/>
      <c r="CK535"/>
      <c r="CL535"/>
      <c r="CM535"/>
      <c r="CN535"/>
    </row>
    <row r="536" spans="1:92">
      <c r="A536" s="2" t="s">
        <v>1271</v>
      </c>
      <c r="B536" s="238">
        <v>2270.3049999999998</v>
      </c>
      <c r="C536" s="239">
        <v>0</v>
      </c>
      <c r="D536" s="240">
        <v>57015.37</v>
      </c>
      <c r="E536" s="241">
        <v>184</v>
      </c>
      <c r="F536" s="240">
        <v>32647.74</v>
      </c>
      <c r="G536" s="242">
        <v>52</v>
      </c>
      <c r="H536" s="243">
        <v>89581.1</v>
      </c>
      <c r="I536" s="244">
        <v>751</v>
      </c>
      <c r="J536" s="243">
        <v>648499.29</v>
      </c>
      <c r="K536" s="244">
        <v>1547</v>
      </c>
      <c r="L536" s="243">
        <v>96497.59</v>
      </c>
      <c r="M536" s="241">
        <v>498</v>
      </c>
      <c r="N536" s="240">
        <v>3506.94</v>
      </c>
      <c r="O536" s="242">
        <v>8</v>
      </c>
      <c r="P536" s="240">
        <v>22381.67</v>
      </c>
      <c r="Q536" s="241">
        <v>137</v>
      </c>
      <c r="R536" s="238">
        <v>0</v>
      </c>
      <c r="S536" s="239">
        <v>0</v>
      </c>
      <c r="T536" s="240">
        <v>61897.01</v>
      </c>
      <c r="U536" s="241">
        <v>277</v>
      </c>
      <c r="V536" s="240">
        <v>10977.41</v>
      </c>
      <c r="W536" s="242">
        <v>17</v>
      </c>
      <c r="X536" s="243">
        <v>164658.28</v>
      </c>
      <c r="Y536" s="241">
        <v>906</v>
      </c>
      <c r="Z536" s="238">
        <v>0</v>
      </c>
      <c r="AA536" s="239">
        <v>0</v>
      </c>
      <c r="AB536" s="238">
        <v>0</v>
      </c>
      <c r="AC536" s="239">
        <v>0</v>
      </c>
      <c r="AD536" s="243">
        <v>104885.72</v>
      </c>
      <c r="AE536" s="244">
        <v>738</v>
      </c>
      <c r="AF536" s="240">
        <v>441.86</v>
      </c>
      <c r="AG536" s="242">
        <v>2</v>
      </c>
      <c r="AH536" s="243">
        <v>455503.66</v>
      </c>
      <c r="AI536" s="244">
        <v>2357</v>
      </c>
      <c r="AJ536" s="243">
        <v>258</v>
      </c>
      <c r="AK536" s="244">
        <v>1</v>
      </c>
      <c r="AL536" s="243">
        <v>338749.56</v>
      </c>
      <c r="AM536" s="244">
        <v>1314</v>
      </c>
      <c r="AN536" s="245">
        <v>67851.149999999994</v>
      </c>
      <c r="AO536" s="244">
        <v>178</v>
      </c>
      <c r="AP536" s="246">
        <v>0</v>
      </c>
      <c r="AQ536" s="247">
        <v>0</v>
      </c>
      <c r="AR536" s="240">
        <v>5274.78</v>
      </c>
      <c r="AS536" s="241">
        <v>64</v>
      </c>
      <c r="AT536" s="238">
        <v>0</v>
      </c>
      <c r="AU536" s="239">
        <v>0</v>
      </c>
      <c r="AV536" t="s">
        <v>52</v>
      </c>
      <c r="AW536" s="270"/>
      <c r="AX536" s="270"/>
      <c r="AY536" s="270"/>
      <c r="AZ536" s="270"/>
      <c r="BA536" s="270"/>
      <c r="BB536" s="270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  <c r="BR536"/>
      <c r="BS536"/>
      <c r="BT536"/>
      <c r="BU536"/>
      <c r="BV536"/>
      <c r="BW536"/>
      <c r="BX536"/>
      <c r="BY536"/>
      <c r="BZ536"/>
      <c r="CA536"/>
      <c r="CB536"/>
      <c r="CC536"/>
      <c r="CD536"/>
      <c r="CE536"/>
      <c r="CF536"/>
      <c r="CG536"/>
      <c r="CH536"/>
      <c r="CI536"/>
      <c r="CJ536"/>
      <c r="CK536"/>
      <c r="CL536"/>
      <c r="CM536"/>
      <c r="CN536"/>
    </row>
    <row r="537" spans="1:92">
      <c r="A537" s="2" t="s">
        <v>1079</v>
      </c>
      <c r="B537" s="238">
        <v>1027.7573333333335</v>
      </c>
      <c r="C537" s="239">
        <v>0</v>
      </c>
      <c r="D537" s="240">
        <v>18471.3</v>
      </c>
      <c r="E537" s="241">
        <v>74</v>
      </c>
      <c r="F537" s="240">
        <v>16365.2</v>
      </c>
      <c r="G537" s="242">
        <v>23</v>
      </c>
      <c r="H537" s="243">
        <v>64185.78</v>
      </c>
      <c r="I537" s="244">
        <v>557</v>
      </c>
      <c r="J537" s="243">
        <v>427177.58</v>
      </c>
      <c r="K537" s="244">
        <v>863</v>
      </c>
      <c r="L537" s="243">
        <v>110206.94</v>
      </c>
      <c r="M537" s="241">
        <v>623</v>
      </c>
      <c r="N537" s="240">
        <v>19998.25</v>
      </c>
      <c r="O537" s="242">
        <v>11</v>
      </c>
      <c r="P537" s="240">
        <v>5113.2</v>
      </c>
      <c r="Q537" s="241">
        <v>41</v>
      </c>
      <c r="R537" s="238">
        <v>0</v>
      </c>
      <c r="S537" s="239">
        <v>0</v>
      </c>
      <c r="T537" s="240">
        <v>6258.62</v>
      </c>
      <c r="U537" s="241">
        <v>39</v>
      </c>
      <c r="V537" s="240">
        <v>8107.78</v>
      </c>
      <c r="W537" s="242">
        <v>12</v>
      </c>
      <c r="X537" s="243">
        <v>102964.42</v>
      </c>
      <c r="Y537" s="241">
        <v>581</v>
      </c>
      <c r="Z537" s="238">
        <v>0</v>
      </c>
      <c r="AA537" s="239">
        <v>0</v>
      </c>
      <c r="AB537" s="238">
        <v>0</v>
      </c>
      <c r="AC537" s="239">
        <v>0</v>
      </c>
      <c r="AD537" s="243">
        <v>87756.63</v>
      </c>
      <c r="AE537" s="244">
        <v>496</v>
      </c>
      <c r="AF537" s="240">
        <v>3766.52</v>
      </c>
      <c r="AG537" s="242">
        <v>8</v>
      </c>
      <c r="AH537" s="243">
        <v>369705.93</v>
      </c>
      <c r="AI537" s="244">
        <v>1898</v>
      </c>
      <c r="AJ537" s="243">
        <v>731</v>
      </c>
      <c r="AK537" s="244">
        <v>3</v>
      </c>
      <c r="AL537" s="243">
        <v>195488.47</v>
      </c>
      <c r="AM537" s="244">
        <v>827</v>
      </c>
      <c r="AN537" s="245">
        <v>30101.72</v>
      </c>
      <c r="AO537" s="244">
        <v>154</v>
      </c>
      <c r="AP537" s="246">
        <v>0</v>
      </c>
      <c r="AQ537" s="247">
        <v>0</v>
      </c>
      <c r="AR537" s="240">
        <v>1398.29</v>
      </c>
      <c r="AS537" s="241">
        <v>16</v>
      </c>
      <c r="AT537" s="238">
        <v>0.12</v>
      </c>
      <c r="AU537" s="239">
        <v>12</v>
      </c>
      <c r="AV537" t="s">
        <v>189</v>
      </c>
      <c r="AW537" s="270"/>
      <c r="AX537" s="270"/>
      <c r="AY537" s="270"/>
      <c r="AZ537" s="270"/>
      <c r="BA537" s="270"/>
      <c r="BB537" s="270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  <c r="BR537"/>
      <c r="BS537"/>
      <c r="BT537"/>
      <c r="BU537"/>
      <c r="BV537"/>
      <c r="BW537"/>
      <c r="BX537"/>
      <c r="BY537"/>
      <c r="BZ537"/>
      <c r="CA537"/>
      <c r="CB537"/>
      <c r="CC537"/>
      <c r="CD537"/>
      <c r="CE537"/>
      <c r="CF537"/>
      <c r="CG537"/>
      <c r="CH537"/>
      <c r="CI537"/>
      <c r="CJ537"/>
      <c r="CK537"/>
      <c r="CL537"/>
      <c r="CM537"/>
      <c r="CN537"/>
    </row>
    <row r="538" spans="1:92">
      <c r="A538" s="2" t="s">
        <v>1235</v>
      </c>
      <c r="B538" s="238">
        <v>1325.16</v>
      </c>
      <c r="C538" s="239">
        <v>0</v>
      </c>
      <c r="D538" s="240">
        <v>20898.240000000002</v>
      </c>
      <c r="E538" s="241">
        <v>94</v>
      </c>
      <c r="F538" s="240">
        <v>47708.66</v>
      </c>
      <c r="G538" s="242">
        <v>78</v>
      </c>
      <c r="H538" s="243">
        <v>72663.98</v>
      </c>
      <c r="I538" s="244">
        <v>774</v>
      </c>
      <c r="J538" s="243">
        <v>599226.61</v>
      </c>
      <c r="K538" s="244">
        <v>1521</v>
      </c>
      <c r="L538" s="243">
        <v>72164.160000000003</v>
      </c>
      <c r="M538" s="241">
        <v>450</v>
      </c>
      <c r="N538" s="240">
        <v>8894.7900000000009</v>
      </c>
      <c r="O538" s="242">
        <v>10</v>
      </c>
      <c r="P538" s="240">
        <v>10585.21</v>
      </c>
      <c r="Q538" s="241">
        <v>47</v>
      </c>
      <c r="R538" s="238">
        <v>0</v>
      </c>
      <c r="S538" s="239">
        <v>0</v>
      </c>
      <c r="T538" s="240">
        <v>23139.94</v>
      </c>
      <c r="U538" s="241">
        <v>125</v>
      </c>
      <c r="V538" s="240">
        <v>10757.14</v>
      </c>
      <c r="W538" s="242">
        <v>14</v>
      </c>
      <c r="X538" s="243">
        <v>118869.86</v>
      </c>
      <c r="Y538" s="241">
        <v>712</v>
      </c>
      <c r="Z538" s="238">
        <v>0</v>
      </c>
      <c r="AA538" s="239">
        <v>0</v>
      </c>
      <c r="AB538" s="238">
        <v>0</v>
      </c>
      <c r="AC538" s="239">
        <v>0</v>
      </c>
      <c r="AD538" s="243">
        <v>72863.990000000005</v>
      </c>
      <c r="AE538" s="244">
        <v>552</v>
      </c>
      <c r="AF538" s="240">
        <v>644.28</v>
      </c>
      <c r="AG538" s="242">
        <v>1</v>
      </c>
      <c r="AH538" s="243">
        <v>313483.17</v>
      </c>
      <c r="AI538" s="244">
        <v>2034</v>
      </c>
      <c r="AJ538" s="243">
        <v>0</v>
      </c>
      <c r="AK538" s="244">
        <v>0</v>
      </c>
      <c r="AL538" s="243">
        <v>232647.62</v>
      </c>
      <c r="AM538" s="244">
        <v>1014</v>
      </c>
      <c r="AN538" s="245">
        <v>39754.800000000003</v>
      </c>
      <c r="AO538" s="244">
        <v>272</v>
      </c>
      <c r="AP538" s="246">
        <v>0</v>
      </c>
      <c r="AQ538" s="247">
        <v>0</v>
      </c>
      <c r="AR538" s="240">
        <v>3208.29</v>
      </c>
      <c r="AS538" s="241">
        <v>45</v>
      </c>
      <c r="AT538" s="238">
        <v>0</v>
      </c>
      <c r="AU538" s="239">
        <v>0</v>
      </c>
      <c r="AV538" t="s">
        <v>52</v>
      </c>
      <c r="AW538" s="270"/>
      <c r="AX538" s="270"/>
      <c r="AY538" s="270"/>
      <c r="AZ538" s="270"/>
      <c r="BA538" s="270"/>
      <c r="BB538" s="270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  <c r="BR538"/>
      <c r="BS538"/>
      <c r="BT538"/>
      <c r="BU538"/>
      <c r="BV538"/>
      <c r="BW538"/>
      <c r="BX538"/>
      <c r="BY538"/>
      <c r="BZ538"/>
      <c r="CA538"/>
      <c r="CB538"/>
      <c r="CC538"/>
      <c r="CD538"/>
      <c r="CE538"/>
      <c r="CF538"/>
      <c r="CG538"/>
      <c r="CH538"/>
      <c r="CI538"/>
      <c r="CJ538"/>
      <c r="CK538"/>
      <c r="CL538"/>
      <c r="CM538"/>
      <c r="CN538"/>
    </row>
    <row r="539" spans="1:92">
      <c r="A539" s="2" t="s">
        <v>1154</v>
      </c>
      <c r="B539" s="238">
        <v>458.23466666666667</v>
      </c>
      <c r="C539" s="239">
        <v>0</v>
      </c>
      <c r="D539" s="240">
        <v>22340.76</v>
      </c>
      <c r="E539" s="241">
        <v>82</v>
      </c>
      <c r="F539" s="240">
        <v>9893.6200000000008</v>
      </c>
      <c r="G539" s="242">
        <v>15</v>
      </c>
      <c r="H539" s="243">
        <v>55498.22</v>
      </c>
      <c r="I539" s="244">
        <v>599</v>
      </c>
      <c r="J539" s="243">
        <v>242504.33</v>
      </c>
      <c r="K539" s="244">
        <v>595</v>
      </c>
      <c r="L539" s="243">
        <v>39331.24</v>
      </c>
      <c r="M539" s="241">
        <v>337</v>
      </c>
      <c r="N539" s="240">
        <v>21606.080000000002</v>
      </c>
      <c r="O539" s="242">
        <v>12</v>
      </c>
      <c r="P539" s="240">
        <v>15017.85</v>
      </c>
      <c r="Q539" s="241">
        <v>97</v>
      </c>
      <c r="R539" s="238">
        <v>0</v>
      </c>
      <c r="S539" s="239">
        <v>0</v>
      </c>
      <c r="T539" s="240">
        <v>38331.339999999997</v>
      </c>
      <c r="U539" s="241">
        <v>155</v>
      </c>
      <c r="V539" s="240">
        <v>10834.39</v>
      </c>
      <c r="W539" s="242">
        <v>15</v>
      </c>
      <c r="X539" s="243">
        <v>89053.22</v>
      </c>
      <c r="Y539" s="241">
        <v>471</v>
      </c>
      <c r="Z539" s="238">
        <v>0</v>
      </c>
      <c r="AA539" s="239">
        <v>0</v>
      </c>
      <c r="AB539" s="238">
        <v>0</v>
      </c>
      <c r="AC539" s="239">
        <v>0</v>
      </c>
      <c r="AD539" s="243">
        <v>49012.88</v>
      </c>
      <c r="AE539" s="244">
        <v>457</v>
      </c>
      <c r="AF539" s="240">
        <v>0</v>
      </c>
      <c r="AG539" s="242">
        <v>0</v>
      </c>
      <c r="AH539" s="243">
        <v>265885.03999999998</v>
      </c>
      <c r="AI539" s="244">
        <v>1609</v>
      </c>
      <c r="AJ539" s="243">
        <v>0</v>
      </c>
      <c r="AK539" s="244">
        <v>0</v>
      </c>
      <c r="AL539" s="243">
        <v>211369.19</v>
      </c>
      <c r="AM539" s="244">
        <v>805</v>
      </c>
      <c r="AN539" s="245">
        <v>13747.04</v>
      </c>
      <c r="AO539" s="244">
        <v>27</v>
      </c>
      <c r="AP539" s="246">
        <v>0</v>
      </c>
      <c r="AQ539" s="247">
        <v>0</v>
      </c>
      <c r="AR539" s="240">
        <v>4300.04</v>
      </c>
      <c r="AS539" s="241">
        <v>53</v>
      </c>
      <c r="AT539" s="238">
        <v>0</v>
      </c>
      <c r="AU539" s="239">
        <v>0</v>
      </c>
      <c r="AV539" t="s">
        <v>52</v>
      </c>
      <c r="AW539" s="270"/>
      <c r="AX539" s="270"/>
      <c r="AY539" s="270"/>
      <c r="AZ539" s="270"/>
      <c r="BA539" s="270"/>
      <c r="BB539" s="270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  <c r="CA539"/>
      <c r="CB539"/>
      <c r="CC539"/>
      <c r="CD539"/>
      <c r="CE539"/>
      <c r="CF539"/>
      <c r="CG539"/>
      <c r="CH539"/>
      <c r="CI539"/>
      <c r="CJ539"/>
      <c r="CK539"/>
      <c r="CL539"/>
      <c r="CM539"/>
      <c r="CN539"/>
    </row>
    <row r="540" spans="1:92">
      <c r="A540" s="2" t="s">
        <v>1153</v>
      </c>
      <c r="B540" s="238">
        <v>3287.3183333333336</v>
      </c>
      <c r="C540" s="239">
        <v>0</v>
      </c>
      <c r="D540" s="240">
        <v>6515.88</v>
      </c>
      <c r="E540" s="241">
        <v>32</v>
      </c>
      <c r="F540" s="240">
        <v>12828.16</v>
      </c>
      <c r="G540" s="242">
        <v>17</v>
      </c>
      <c r="H540" s="243">
        <v>82466.559999999998</v>
      </c>
      <c r="I540" s="244">
        <v>703</v>
      </c>
      <c r="J540" s="243">
        <v>528621.69999999995</v>
      </c>
      <c r="K540" s="244">
        <v>1142</v>
      </c>
      <c r="L540" s="243">
        <v>132633.76</v>
      </c>
      <c r="M540" s="241">
        <v>581</v>
      </c>
      <c r="N540" s="240">
        <v>30947.33</v>
      </c>
      <c r="O540" s="242">
        <v>32</v>
      </c>
      <c r="P540" s="240">
        <v>4881.8999999999996</v>
      </c>
      <c r="Q540" s="241">
        <v>34</v>
      </c>
      <c r="R540" s="238">
        <v>0</v>
      </c>
      <c r="S540" s="239">
        <v>0</v>
      </c>
      <c r="T540" s="240">
        <v>15936.21</v>
      </c>
      <c r="U540" s="241">
        <v>92</v>
      </c>
      <c r="V540" s="240">
        <v>13558.12</v>
      </c>
      <c r="W540" s="242">
        <v>21</v>
      </c>
      <c r="X540" s="243">
        <v>105494.34</v>
      </c>
      <c r="Y540" s="241">
        <v>544</v>
      </c>
      <c r="Z540" s="238">
        <v>0</v>
      </c>
      <c r="AA540" s="239">
        <v>0</v>
      </c>
      <c r="AB540" s="238">
        <v>0</v>
      </c>
      <c r="AC540" s="239">
        <v>0</v>
      </c>
      <c r="AD540" s="243">
        <v>55025.47</v>
      </c>
      <c r="AE540" s="244">
        <v>406</v>
      </c>
      <c r="AF540" s="240">
        <v>697.67</v>
      </c>
      <c r="AG540" s="242">
        <v>1</v>
      </c>
      <c r="AH540" s="243">
        <v>314003.11</v>
      </c>
      <c r="AI540" s="244">
        <v>1467</v>
      </c>
      <c r="AJ540" s="243">
        <v>4330.5200000000004</v>
      </c>
      <c r="AK540" s="244">
        <v>14</v>
      </c>
      <c r="AL540" s="243">
        <v>167551.62</v>
      </c>
      <c r="AM540" s="244">
        <v>657</v>
      </c>
      <c r="AN540" s="245">
        <v>94289.03</v>
      </c>
      <c r="AO540" s="244">
        <v>520</v>
      </c>
      <c r="AP540" s="246">
        <v>0</v>
      </c>
      <c r="AQ540" s="247">
        <v>0</v>
      </c>
      <c r="AR540" s="240">
        <v>602.69000000000005</v>
      </c>
      <c r="AS540" s="241">
        <v>8</v>
      </c>
      <c r="AT540" s="238">
        <v>0</v>
      </c>
      <c r="AU540" s="239">
        <v>0</v>
      </c>
      <c r="AV540" t="s">
        <v>52</v>
      </c>
      <c r="AW540" s="270"/>
      <c r="AX540" s="270"/>
      <c r="AY540" s="270"/>
      <c r="AZ540" s="270"/>
      <c r="BA540" s="270"/>
      <c r="BB540" s="27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  <c r="BR540"/>
      <c r="BS540"/>
      <c r="BT540"/>
      <c r="BU540"/>
      <c r="BV540"/>
      <c r="BW540"/>
      <c r="BX540"/>
      <c r="BY540"/>
      <c r="BZ540"/>
      <c r="CA540"/>
      <c r="CB540"/>
      <c r="CC540"/>
      <c r="CD540"/>
      <c r="CE540"/>
      <c r="CF540"/>
      <c r="CG540"/>
      <c r="CH540"/>
      <c r="CI540"/>
      <c r="CJ540"/>
      <c r="CK540"/>
      <c r="CL540"/>
      <c r="CM540"/>
      <c r="CN540"/>
    </row>
    <row r="541" spans="1:92">
      <c r="A541" s="2" t="s">
        <v>1214</v>
      </c>
      <c r="B541" s="238">
        <v>3243.9803333333334</v>
      </c>
      <c r="C541" s="239">
        <v>0</v>
      </c>
      <c r="D541" s="240">
        <v>29896.9</v>
      </c>
      <c r="E541" s="241">
        <v>106</v>
      </c>
      <c r="F541" s="240">
        <v>27390.22</v>
      </c>
      <c r="G541" s="242">
        <v>41</v>
      </c>
      <c r="H541" s="243">
        <v>106312.37</v>
      </c>
      <c r="I541" s="244">
        <v>955</v>
      </c>
      <c r="J541" s="243">
        <v>702039.79</v>
      </c>
      <c r="K541" s="244">
        <v>1400</v>
      </c>
      <c r="L541" s="243">
        <v>158873.96</v>
      </c>
      <c r="M541" s="241">
        <v>829</v>
      </c>
      <c r="N541" s="240">
        <v>24686.89</v>
      </c>
      <c r="O541" s="242">
        <v>37</v>
      </c>
      <c r="P541" s="240">
        <v>23990.400000000001</v>
      </c>
      <c r="Q541" s="241">
        <v>136</v>
      </c>
      <c r="R541" s="238">
        <v>0</v>
      </c>
      <c r="S541" s="239">
        <v>0</v>
      </c>
      <c r="T541" s="240">
        <v>58080.959999999999</v>
      </c>
      <c r="U541" s="241">
        <v>241</v>
      </c>
      <c r="V541" s="240">
        <v>16885.5</v>
      </c>
      <c r="W541" s="242">
        <v>18</v>
      </c>
      <c r="X541" s="243">
        <v>181621.86</v>
      </c>
      <c r="Y541" s="241">
        <v>939</v>
      </c>
      <c r="Z541" s="238">
        <v>0</v>
      </c>
      <c r="AA541" s="239">
        <v>0</v>
      </c>
      <c r="AB541" s="238">
        <v>0</v>
      </c>
      <c r="AC541" s="239">
        <v>0</v>
      </c>
      <c r="AD541" s="243">
        <v>138636.13</v>
      </c>
      <c r="AE541" s="244">
        <v>786</v>
      </c>
      <c r="AF541" s="240">
        <v>4673.3</v>
      </c>
      <c r="AG541" s="242">
        <v>2</v>
      </c>
      <c r="AH541" s="243">
        <v>519455.38</v>
      </c>
      <c r="AI541" s="244">
        <v>2134</v>
      </c>
      <c r="AJ541" s="243">
        <v>0</v>
      </c>
      <c r="AK541" s="244">
        <v>0</v>
      </c>
      <c r="AL541" s="243">
        <v>278537.55</v>
      </c>
      <c r="AM541" s="244">
        <v>1121</v>
      </c>
      <c r="AN541" s="245">
        <v>97319.41</v>
      </c>
      <c r="AO541" s="244">
        <v>338</v>
      </c>
      <c r="AP541" s="246">
        <v>0</v>
      </c>
      <c r="AQ541" s="247">
        <v>0</v>
      </c>
      <c r="AR541" s="240">
        <v>11710.51</v>
      </c>
      <c r="AS541" s="241">
        <v>108</v>
      </c>
      <c r="AT541" s="238">
        <v>0</v>
      </c>
      <c r="AU541" s="239">
        <v>0</v>
      </c>
      <c r="AV541" t="s">
        <v>195</v>
      </c>
      <c r="AW541" s="270"/>
      <c r="AX541" s="270"/>
      <c r="AY541" s="270"/>
      <c r="AZ541" s="270"/>
      <c r="BA541" s="270"/>
      <c r="BB541" s="270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  <c r="BR541"/>
      <c r="BS541"/>
      <c r="BT541"/>
      <c r="BU541"/>
      <c r="BV541"/>
      <c r="BW541"/>
      <c r="BX541"/>
      <c r="BY541"/>
      <c r="BZ541"/>
      <c r="CA541"/>
      <c r="CB541"/>
      <c r="CC541"/>
      <c r="CD541"/>
      <c r="CE541"/>
      <c r="CF541"/>
      <c r="CG541"/>
      <c r="CH541"/>
      <c r="CI541"/>
      <c r="CJ541"/>
      <c r="CK541"/>
      <c r="CL541"/>
      <c r="CM541"/>
      <c r="CN541"/>
    </row>
    <row r="542" spans="1:92">
      <c r="A542" s="2" t="s">
        <v>1057</v>
      </c>
      <c r="B542" s="238">
        <v>1323.5073333333332</v>
      </c>
      <c r="C542" s="239">
        <v>0</v>
      </c>
      <c r="D542" s="240">
        <v>23273.93</v>
      </c>
      <c r="E542" s="241">
        <v>94</v>
      </c>
      <c r="F542" s="240">
        <v>13928.32</v>
      </c>
      <c r="G542" s="242">
        <v>20</v>
      </c>
      <c r="H542" s="243">
        <v>57550.879999999997</v>
      </c>
      <c r="I542" s="244">
        <v>563</v>
      </c>
      <c r="J542" s="243">
        <v>345510.88</v>
      </c>
      <c r="K542" s="244">
        <v>824</v>
      </c>
      <c r="L542" s="243">
        <v>99558.53</v>
      </c>
      <c r="M542" s="241">
        <v>669</v>
      </c>
      <c r="N542" s="240">
        <v>10445.209999999999</v>
      </c>
      <c r="O542" s="242">
        <v>7</v>
      </c>
      <c r="P542" s="240">
        <v>25957.98</v>
      </c>
      <c r="Q542" s="241">
        <v>220</v>
      </c>
      <c r="R542" s="238">
        <v>0</v>
      </c>
      <c r="S542" s="239">
        <v>0</v>
      </c>
      <c r="T542" s="240">
        <v>13154.91</v>
      </c>
      <c r="U542" s="241">
        <v>68</v>
      </c>
      <c r="V542" s="240">
        <v>2716.74</v>
      </c>
      <c r="W542" s="242">
        <v>4</v>
      </c>
      <c r="X542" s="243">
        <v>87376.42</v>
      </c>
      <c r="Y542" s="241">
        <v>486</v>
      </c>
      <c r="Z542" s="238">
        <v>0</v>
      </c>
      <c r="AA542" s="239">
        <v>0</v>
      </c>
      <c r="AB542" s="238">
        <v>0</v>
      </c>
      <c r="AC542" s="239">
        <v>0</v>
      </c>
      <c r="AD542" s="243">
        <v>79660.639999999999</v>
      </c>
      <c r="AE542" s="244">
        <v>518</v>
      </c>
      <c r="AF542" s="240">
        <v>0</v>
      </c>
      <c r="AG542" s="242">
        <v>0</v>
      </c>
      <c r="AH542" s="243">
        <v>381205.88</v>
      </c>
      <c r="AI542" s="244">
        <v>2000</v>
      </c>
      <c r="AJ542" s="243">
        <v>2180.6999999999998</v>
      </c>
      <c r="AK542" s="244">
        <v>12</v>
      </c>
      <c r="AL542" s="243">
        <v>166513.04</v>
      </c>
      <c r="AM542" s="244">
        <v>670</v>
      </c>
      <c r="AN542" s="245">
        <v>37524.519999999997</v>
      </c>
      <c r="AO542" s="244">
        <v>107</v>
      </c>
      <c r="AP542" s="246">
        <v>0</v>
      </c>
      <c r="AQ542" s="247">
        <v>0</v>
      </c>
      <c r="AR542" s="240">
        <v>9965.2800000000007</v>
      </c>
      <c r="AS542" s="241">
        <v>105</v>
      </c>
      <c r="AT542" s="238">
        <v>0</v>
      </c>
      <c r="AU542" s="239">
        <v>0</v>
      </c>
      <c r="AV542" t="s">
        <v>189</v>
      </c>
      <c r="AW542" s="270"/>
      <c r="AX542" s="270"/>
      <c r="AY542" s="270"/>
      <c r="AZ542" s="270"/>
      <c r="BA542" s="270"/>
      <c r="BB542" s="270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  <c r="BR542"/>
      <c r="BS542"/>
      <c r="BT542"/>
      <c r="BU542"/>
      <c r="BV542"/>
      <c r="BW542"/>
      <c r="BX542"/>
      <c r="BY542"/>
      <c r="BZ542"/>
      <c r="CA542"/>
      <c r="CB542"/>
      <c r="CC542"/>
      <c r="CD542"/>
      <c r="CE542"/>
      <c r="CF542"/>
      <c r="CG542"/>
      <c r="CH542"/>
      <c r="CI542"/>
      <c r="CJ542"/>
      <c r="CK542"/>
      <c r="CL542"/>
      <c r="CM542"/>
      <c r="CN542"/>
    </row>
    <row r="543" spans="1:92">
      <c r="A543" s="2" t="s">
        <v>1146</v>
      </c>
      <c r="B543" s="238">
        <v>1081.1789999999999</v>
      </c>
      <c r="C543" s="239">
        <v>0</v>
      </c>
      <c r="D543" s="240">
        <v>13406.97</v>
      </c>
      <c r="E543" s="241">
        <v>54</v>
      </c>
      <c r="F543" s="240">
        <v>26603.439999999999</v>
      </c>
      <c r="G543" s="242">
        <v>38</v>
      </c>
      <c r="H543" s="243">
        <v>58101.67</v>
      </c>
      <c r="I543" s="244">
        <v>594</v>
      </c>
      <c r="J543" s="243">
        <v>304512.18</v>
      </c>
      <c r="K543" s="244">
        <v>613</v>
      </c>
      <c r="L543" s="243">
        <v>185307.21</v>
      </c>
      <c r="M543" s="241">
        <v>464</v>
      </c>
      <c r="N543" s="240">
        <v>10650.45</v>
      </c>
      <c r="O543" s="242">
        <v>7</v>
      </c>
      <c r="P543" s="240">
        <v>18794.43</v>
      </c>
      <c r="Q543" s="241">
        <v>131</v>
      </c>
      <c r="R543" s="238">
        <v>0</v>
      </c>
      <c r="S543" s="239">
        <v>0</v>
      </c>
      <c r="T543" s="240">
        <v>19608.240000000002</v>
      </c>
      <c r="U543" s="241">
        <v>110</v>
      </c>
      <c r="V543" s="240">
        <v>9827.24</v>
      </c>
      <c r="W543" s="242">
        <v>14</v>
      </c>
      <c r="X543" s="243">
        <v>67474.539999999994</v>
      </c>
      <c r="Y543" s="241">
        <v>379</v>
      </c>
      <c r="Z543" s="238">
        <v>0</v>
      </c>
      <c r="AA543" s="239">
        <v>0</v>
      </c>
      <c r="AB543" s="238">
        <v>0</v>
      </c>
      <c r="AC543" s="239">
        <v>0</v>
      </c>
      <c r="AD543" s="243">
        <v>77333.05</v>
      </c>
      <c r="AE543" s="244">
        <v>535</v>
      </c>
      <c r="AF543" s="240">
        <v>1920.93</v>
      </c>
      <c r="AG543" s="242">
        <v>3</v>
      </c>
      <c r="AH543" s="243">
        <v>284540.51</v>
      </c>
      <c r="AI543" s="244">
        <v>1242</v>
      </c>
      <c r="AJ543" s="243">
        <v>763.5</v>
      </c>
      <c r="AK543" s="244">
        <v>6</v>
      </c>
      <c r="AL543" s="243">
        <v>127011.54</v>
      </c>
      <c r="AM543" s="244">
        <v>495</v>
      </c>
      <c r="AN543" s="245">
        <v>31671.87</v>
      </c>
      <c r="AO543" s="244">
        <v>125</v>
      </c>
      <c r="AP543" s="246">
        <v>0</v>
      </c>
      <c r="AQ543" s="247">
        <v>0</v>
      </c>
      <c r="AR543" s="240">
        <v>5701.02</v>
      </c>
      <c r="AS543" s="241">
        <v>73</v>
      </c>
      <c r="AT543" s="238">
        <v>0</v>
      </c>
      <c r="AU543" s="239">
        <v>0</v>
      </c>
      <c r="AV543" t="s">
        <v>195</v>
      </c>
      <c r="AW543" s="270"/>
      <c r="AX543" s="270"/>
      <c r="AY543" s="270"/>
      <c r="AZ543" s="270"/>
      <c r="BA543" s="270"/>
      <c r="BB543" s="270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  <c r="BR543"/>
      <c r="BS543"/>
      <c r="BT543"/>
      <c r="BU543"/>
      <c r="BV543"/>
      <c r="BW543"/>
      <c r="BX543"/>
      <c r="BY543"/>
      <c r="BZ543"/>
      <c r="CA543"/>
      <c r="CB543"/>
      <c r="CC543"/>
      <c r="CD543"/>
      <c r="CE543"/>
      <c r="CF543"/>
      <c r="CG543"/>
      <c r="CH543"/>
      <c r="CI543"/>
      <c r="CJ543"/>
      <c r="CK543"/>
      <c r="CL543"/>
      <c r="CM543"/>
      <c r="CN543"/>
    </row>
    <row r="544" spans="1:92">
      <c r="A544" s="2" t="s">
        <v>1117</v>
      </c>
      <c r="B544" s="238">
        <v>295.36666666666667</v>
      </c>
      <c r="C544" s="239">
        <v>0</v>
      </c>
      <c r="D544" s="240">
        <v>22764.27</v>
      </c>
      <c r="E544" s="241">
        <v>84</v>
      </c>
      <c r="F544" s="240">
        <v>17846.96</v>
      </c>
      <c r="G544" s="242">
        <v>30</v>
      </c>
      <c r="H544" s="243">
        <v>59421.24</v>
      </c>
      <c r="I544" s="244">
        <v>588</v>
      </c>
      <c r="J544" s="243">
        <v>377887.42</v>
      </c>
      <c r="K544" s="244">
        <v>852</v>
      </c>
      <c r="L544" s="243">
        <v>63453.56</v>
      </c>
      <c r="M544" s="241">
        <v>345</v>
      </c>
      <c r="N544" s="240">
        <v>1469.56</v>
      </c>
      <c r="O544" s="242">
        <v>5</v>
      </c>
      <c r="P544" s="240">
        <v>4250.43</v>
      </c>
      <c r="Q544" s="241">
        <v>17</v>
      </c>
      <c r="R544" s="238">
        <v>0</v>
      </c>
      <c r="S544" s="239">
        <v>0</v>
      </c>
      <c r="T544" s="240">
        <v>13126.63</v>
      </c>
      <c r="U544" s="241">
        <v>64</v>
      </c>
      <c r="V544" s="240">
        <v>11648.21</v>
      </c>
      <c r="W544" s="242">
        <v>14</v>
      </c>
      <c r="X544" s="243">
        <v>99279.69</v>
      </c>
      <c r="Y544" s="241">
        <v>518</v>
      </c>
      <c r="Z544" s="238">
        <v>0</v>
      </c>
      <c r="AA544" s="239">
        <v>0</v>
      </c>
      <c r="AB544" s="238">
        <v>0</v>
      </c>
      <c r="AC544" s="239">
        <v>0</v>
      </c>
      <c r="AD544" s="243">
        <v>61921.69</v>
      </c>
      <c r="AE544" s="244">
        <v>433</v>
      </c>
      <c r="AF544" s="240">
        <v>1557.21</v>
      </c>
      <c r="AG544" s="242">
        <v>3</v>
      </c>
      <c r="AH544" s="243">
        <v>275459.28999999998</v>
      </c>
      <c r="AI544" s="244">
        <v>1344</v>
      </c>
      <c r="AJ544" s="243">
        <v>0</v>
      </c>
      <c r="AK544" s="244">
        <v>0</v>
      </c>
      <c r="AL544" s="243">
        <v>169132.51</v>
      </c>
      <c r="AM544" s="244">
        <v>686</v>
      </c>
      <c r="AN544" s="245">
        <v>8861</v>
      </c>
      <c r="AO544" s="244">
        <v>53</v>
      </c>
      <c r="AP544" s="246">
        <v>0</v>
      </c>
      <c r="AQ544" s="247">
        <v>0</v>
      </c>
      <c r="AR544" s="240">
        <v>276.52999999999997</v>
      </c>
      <c r="AS544" s="241">
        <v>3</v>
      </c>
      <c r="AT544" s="238">
        <v>0</v>
      </c>
      <c r="AU544" s="239">
        <v>0</v>
      </c>
      <c r="AV544" t="s">
        <v>52</v>
      </c>
      <c r="AW544" s="270"/>
      <c r="AX544" s="270"/>
      <c r="AY544" s="270"/>
      <c r="AZ544" s="270"/>
      <c r="BA544" s="270"/>
      <c r="BB544" s="270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  <c r="BR544"/>
      <c r="BS544"/>
      <c r="BT544"/>
      <c r="BU544"/>
      <c r="BV544"/>
      <c r="BW544"/>
      <c r="BX544"/>
      <c r="BY544"/>
      <c r="BZ544"/>
      <c r="CA544"/>
      <c r="CB544"/>
      <c r="CC544"/>
      <c r="CD544"/>
      <c r="CE544"/>
      <c r="CF544"/>
      <c r="CG544"/>
      <c r="CH544"/>
      <c r="CI544"/>
      <c r="CJ544"/>
      <c r="CK544"/>
      <c r="CL544"/>
      <c r="CM544"/>
      <c r="CN544"/>
    </row>
    <row r="545" spans="1:92">
      <c r="A545" s="2" t="s">
        <v>1288</v>
      </c>
      <c r="B545" s="238">
        <v>130259.95766666665</v>
      </c>
      <c r="C545" s="239">
        <v>0</v>
      </c>
      <c r="D545" s="240">
        <v>30872.94</v>
      </c>
      <c r="E545" s="241">
        <v>151</v>
      </c>
      <c r="F545" s="240">
        <v>46935.79</v>
      </c>
      <c r="G545" s="242">
        <v>63</v>
      </c>
      <c r="H545" s="243">
        <v>521011.01</v>
      </c>
      <c r="I545" s="244">
        <v>5670</v>
      </c>
      <c r="J545" s="243">
        <v>1648333.34</v>
      </c>
      <c r="K545" s="244">
        <v>5415</v>
      </c>
      <c r="L545" s="243">
        <v>764635.16</v>
      </c>
      <c r="M545" s="241">
        <v>4213</v>
      </c>
      <c r="N545" s="240">
        <v>52680.56</v>
      </c>
      <c r="O545" s="242">
        <v>341</v>
      </c>
      <c r="P545" s="240">
        <v>10989.09</v>
      </c>
      <c r="Q545" s="241">
        <v>72</v>
      </c>
      <c r="R545" s="238">
        <v>0</v>
      </c>
      <c r="S545" s="239">
        <v>0</v>
      </c>
      <c r="T545" s="240">
        <v>63234.95</v>
      </c>
      <c r="U545" s="241">
        <v>336</v>
      </c>
      <c r="V545" s="240">
        <v>3634.58</v>
      </c>
      <c r="W545" s="242">
        <v>5</v>
      </c>
      <c r="X545" s="243">
        <v>443654.85</v>
      </c>
      <c r="Y545" s="241">
        <v>2395</v>
      </c>
      <c r="Z545" s="238">
        <v>147.83000000000001</v>
      </c>
      <c r="AA545" s="239">
        <v>2</v>
      </c>
      <c r="AB545" s="238">
        <v>0</v>
      </c>
      <c r="AC545" s="239">
        <v>0</v>
      </c>
      <c r="AD545" s="243">
        <v>372110.8</v>
      </c>
      <c r="AE545" s="244">
        <v>2219</v>
      </c>
      <c r="AF545" s="240">
        <v>4205.38</v>
      </c>
      <c r="AG545" s="242">
        <v>6</v>
      </c>
      <c r="AH545" s="243">
        <v>2152319.65</v>
      </c>
      <c r="AI545" s="244">
        <v>11046</v>
      </c>
      <c r="AJ545" s="243">
        <v>1471314.18</v>
      </c>
      <c r="AK545" s="244">
        <v>6459</v>
      </c>
      <c r="AL545" s="243">
        <v>518366.69</v>
      </c>
      <c r="AM545" s="244">
        <v>2075</v>
      </c>
      <c r="AN545" s="245">
        <v>2436484.5499999998</v>
      </c>
      <c r="AO545" s="244">
        <v>5474</v>
      </c>
      <c r="AP545" s="246">
        <v>0</v>
      </c>
      <c r="AQ545" s="247">
        <v>0</v>
      </c>
      <c r="AR545" s="240">
        <v>9791.99</v>
      </c>
      <c r="AS545" s="241">
        <v>82</v>
      </c>
      <c r="AT545" s="238">
        <v>0.01</v>
      </c>
      <c r="AU545" s="239">
        <v>1</v>
      </c>
      <c r="AV545" t="s">
        <v>52</v>
      </c>
      <c r="AW545" s="270"/>
      <c r="AX545" s="270"/>
      <c r="AY545" s="270"/>
      <c r="AZ545" s="270"/>
      <c r="BA545" s="270"/>
      <c r="BB545" s="270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  <c r="BR545"/>
      <c r="BS545"/>
      <c r="BT545"/>
      <c r="BU545"/>
      <c r="BV545"/>
      <c r="BW545"/>
      <c r="BX545"/>
      <c r="BY545"/>
      <c r="BZ545"/>
      <c r="CA545"/>
      <c r="CB545"/>
      <c r="CC545"/>
      <c r="CD545"/>
      <c r="CE545"/>
      <c r="CF545"/>
      <c r="CG545"/>
      <c r="CH545"/>
      <c r="CI545"/>
      <c r="CJ545"/>
      <c r="CK545"/>
      <c r="CL545"/>
      <c r="CM545"/>
      <c r="CN545"/>
    </row>
    <row r="546" spans="1:92">
      <c r="A546" s="2" t="s">
        <v>1061</v>
      </c>
      <c r="B546" s="238">
        <v>3912.0719999999997</v>
      </c>
      <c r="C546" s="239">
        <v>0</v>
      </c>
      <c r="D546" s="240">
        <v>10960.17</v>
      </c>
      <c r="E546" s="241">
        <v>34</v>
      </c>
      <c r="F546" s="240">
        <v>29562.400000000001</v>
      </c>
      <c r="G546" s="242">
        <v>43</v>
      </c>
      <c r="H546" s="243">
        <v>133117.88</v>
      </c>
      <c r="I546" s="244">
        <v>1304</v>
      </c>
      <c r="J546" s="243">
        <v>353456.91</v>
      </c>
      <c r="K546" s="244">
        <v>1107</v>
      </c>
      <c r="L546" s="243">
        <v>172927.24</v>
      </c>
      <c r="M546" s="241">
        <v>914</v>
      </c>
      <c r="N546" s="240">
        <v>32835.01</v>
      </c>
      <c r="O546" s="242">
        <v>91</v>
      </c>
      <c r="P546" s="240">
        <v>2979.99</v>
      </c>
      <c r="Q546" s="241">
        <v>5</v>
      </c>
      <c r="R546" s="238">
        <v>0</v>
      </c>
      <c r="S546" s="239">
        <v>0</v>
      </c>
      <c r="T546" s="240">
        <v>6235.51</v>
      </c>
      <c r="U546" s="241">
        <v>18</v>
      </c>
      <c r="V546" s="240">
        <v>21284.16</v>
      </c>
      <c r="W546" s="242">
        <v>20</v>
      </c>
      <c r="X546" s="243">
        <v>117699.56</v>
      </c>
      <c r="Y546" s="241">
        <v>569</v>
      </c>
      <c r="Z546" s="238">
        <v>0</v>
      </c>
      <c r="AA546" s="239">
        <v>0</v>
      </c>
      <c r="AB546" s="238">
        <v>0</v>
      </c>
      <c r="AC546" s="239">
        <v>0</v>
      </c>
      <c r="AD546" s="243">
        <v>73019.199999999997</v>
      </c>
      <c r="AE546" s="244">
        <v>452</v>
      </c>
      <c r="AF546" s="240">
        <v>2502.33</v>
      </c>
      <c r="AG546" s="242">
        <v>3</v>
      </c>
      <c r="AH546" s="243">
        <v>532257.79</v>
      </c>
      <c r="AI546" s="244">
        <v>2519</v>
      </c>
      <c r="AJ546" s="243">
        <v>9827.8700000000008</v>
      </c>
      <c r="AK546" s="244">
        <v>34</v>
      </c>
      <c r="AL546" s="243">
        <v>182759.23</v>
      </c>
      <c r="AM546" s="244">
        <v>749</v>
      </c>
      <c r="AN546" s="245">
        <v>107534.29</v>
      </c>
      <c r="AO546" s="244">
        <v>573</v>
      </c>
      <c r="AP546" s="246">
        <v>0</v>
      </c>
      <c r="AQ546" s="247">
        <v>0</v>
      </c>
      <c r="AR546" s="240">
        <v>0</v>
      </c>
      <c r="AS546" s="241">
        <v>0</v>
      </c>
      <c r="AT546" s="238">
        <v>0</v>
      </c>
      <c r="AU546" s="239">
        <v>0</v>
      </c>
      <c r="AV546" t="s">
        <v>52</v>
      </c>
      <c r="AW546" s="270"/>
      <c r="AX546" s="270"/>
      <c r="AY546" s="270"/>
      <c r="AZ546" s="270"/>
      <c r="BA546" s="270"/>
      <c r="BB546" s="270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  <c r="BR546"/>
      <c r="BS546"/>
      <c r="BT546"/>
      <c r="BU546"/>
      <c r="BV546"/>
      <c r="BW546"/>
      <c r="BX546"/>
      <c r="BY546"/>
      <c r="BZ546"/>
      <c r="CA546"/>
      <c r="CB546"/>
      <c r="CC546"/>
      <c r="CD546"/>
      <c r="CE546"/>
      <c r="CF546"/>
      <c r="CG546"/>
      <c r="CH546"/>
      <c r="CI546"/>
      <c r="CJ546"/>
      <c r="CK546"/>
      <c r="CL546"/>
      <c r="CM546"/>
      <c r="CN546"/>
    </row>
    <row r="547" spans="1:92">
      <c r="A547" s="2" t="s">
        <v>1213</v>
      </c>
      <c r="B547" s="238">
        <v>66.11666666666666</v>
      </c>
      <c r="C547" s="239">
        <v>0</v>
      </c>
      <c r="D547" s="240">
        <v>913.03</v>
      </c>
      <c r="E547" s="241">
        <v>8</v>
      </c>
      <c r="F547" s="240">
        <v>4878.26</v>
      </c>
      <c r="G547" s="242">
        <v>4</v>
      </c>
      <c r="H547" s="243">
        <v>39263.440000000002</v>
      </c>
      <c r="I547" s="244">
        <v>314</v>
      </c>
      <c r="J547" s="243">
        <v>159405.94</v>
      </c>
      <c r="K547" s="244">
        <v>386</v>
      </c>
      <c r="L547" s="243">
        <v>36128.83</v>
      </c>
      <c r="M547" s="241">
        <v>283</v>
      </c>
      <c r="N547" s="240">
        <v>4391.29</v>
      </c>
      <c r="O547" s="242">
        <v>5</v>
      </c>
      <c r="P547" s="240">
        <v>6189.49</v>
      </c>
      <c r="Q547" s="241">
        <v>61</v>
      </c>
      <c r="R547" s="238">
        <v>0</v>
      </c>
      <c r="S547" s="239">
        <v>0</v>
      </c>
      <c r="T547" s="240">
        <v>8771.75</v>
      </c>
      <c r="U547" s="241">
        <v>40</v>
      </c>
      <c r="V547" s="240">
        <v>2630.79</v>
      </c>
      <c r="W547" s="242">
        <v>4</v>
      </c>
      <c r="X547" s="243">
        <v>38864.550000000003</v>
      </c>
      <c r="Y547" s="241">
        <v>227</v>
      </c>
      <c r="Z547" s="238">
        <v>0</v>
      </c>
      <c r="AA547" s="239">
        <v>0</v>
      </c>
      <c r="AB547" s="238">
        <v>0</v>
      </c>
      <c r="AC547" s="239">
        <v>0</v>
      </c>
      <c r="AD547" s="243">
        <v>27430.68</v>
      </c>
      <c r="AE547" s="244">
        <v>183</v>
      </c>
      <c r="AF547" s="240">
        <v>0</v>
      </c>
      <c r="AG547" s="242">
        <v>0</v>
      </c>
      <c r="AH547" s="243">
        <v>193277.12</v>
      </c>
      <c r="AI547" s="244">
        <v>942</v>
      </c>
      <c r="AJ547" s="243">
        <v>0</v>
      </c>
      <c r="AK547" s="244">
        <v>0</v>
      </c>
      <c r="AL547" s="243">
        <v>81692.56</v>
      </c>
      <c r="AM547" s="244">
        <v>342</v>
      </c>
      <c r="AN547" s="245">
        <v>1983.5</v>
      </c>
      <c r="AO547" s="244">
        <v>22</v>
      </c>
      <c r="AP547" s="246">
        <v>0</v>
      </c>
      <c r="AQ547" s="247">
        <v>0</v>
      </c>
      <c r="AR547" s="240">
        <v>3603.35</v>
      </c>
      <c r="AS547" s="241">
        <v>63</v>
      </c>
      <c r="AT547" s="238">
        <v>0</v>
      </c>
      <c r="AU547" s="239">
        <v>0</v>
      </c>
      <c r="AV547" t="s">
        <v>52</v>
      </c>
      <c r="AW547" s="270"/>
      <c r="AX547" s="270"/>
      <c r="AY547" s="270"/>
      <c r="AZ547" s="270"/>
      <c r="BA547" s="270"/>
      <c r="BB547" s="270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  <c r="BR547"/>
      <c r="BS547"/>
      <c r="BT547"/>
      <c r="BU547"/>
      <c r="BV547"/>
      <c r="BW547"/>
      <c r="BX547"/>
      <c r="BY547"/>
      <c r="BZ547"/>
      <c r="CA547"/>
      <c r="CB547"/>
      <c r="CC547"/>
      <c r="CD547"/>
      <c r="CE547"/>
      <c r="CF547"/>
      <c r="CG547"/>
      <c r="CH547"/>
      <c r="CI547"/>
      <c r="CJ547"/>
      <c r="CK547"/>
      <c r="CL547"/>
      <c r="CM547"/>
      <c r="CN547"/>
    </row>
    <row r="548" spans="1:92">
      <c r="A548" s="2" t="s">
        <v>1149</v>
      </c>
      <c r="B548" s="238">
        <v>2044.9616666666666</v>
      </c>
      <c r="C548" s="239">
        <v>0</v>
      </c>
      <c r="D548" s="240">
        <v>23596.51</v>
      </c>
      <c r="E548" s="241">
        <v>109</v>
      </c>
      <c r="F548" s="240">
        <v>17844.32</v>
      </c>
      <c r="G548" s="242">
        <v>29</v>
      </c>
      <c r="H548" s="243">
        <v>76133.25</v>
      </c>
      <c r="I548" s="244">
        <v>706</v>
      </c>
      <c r="J548" s="243">
        <v>417308.79</v>
      </c>
      <c r="K548" s="244">
        <v>929</v>
      </c>
      <c r="L548" s="243">
        <v>84702.78</v>
      </c>
      <c r="M548" s="241">
        <v>674</v>
      </c>
      <c r="N548" s="240">
        <v>6433.94</v>
      </c>
      <c r="O548" s="242">
        <v>3</v>
      </c>
      <c r="P548" s="240">
        <v>38727.71</v>
      </c>
      <c r="Q548" s="241">
        <v>214</v>
      </c>
      <c r="R548" s="238">
        <v>0</v>
      </c>
      <c r="S548" s="239">
        <v>0</v>
      </c>
      <c r="T548" s="240">
        <v>38076.67</v>
      </c>
      <c r="U548" s="241">
        <v>205</v>
      </c>
      <c r="V548" s="240">
        <v>15484.46</v>
      </c>
      <c r="W548" s="242">
        <v>23</v>
      </c>
      <c r="X548" s="243">
        <v>110954.53</v>
      </c>
      <c r="Y548" s="241">
        <v>623</v>
      </c>
      <c r="Z548" s="238">
        <v>0</v>
      </c>
      <c r="AA548" s="239">
        <v>0</v>
      </c>
      <c r="AB548" s="238">
        <v>0</v>
      </c>
      <c r="AC548" s="239">
        <v>0</v>
      </c>
      <c r="AD548" s="243">
        <v>119667.12</v>
      </c>
      <c r="AE548" s="244">
        <v>581</v>
      </c>
      <c r="AF548" s="240">
        <v>869.99</v>
      </c>
      <c r="AG548" s="242">
        <v>3</v>
      </c>
      <c r="AH548" s="243">
        <v>375596.09</v>
      </c>
      <c r="AI548" s="244">
        <v>2151</v>
      </c>
      <c r="AJ548" s="243">
        <v>1150.04</v>
      </c>
      <c r="AK548" s="244">
        <v>11</v>
      </c>
      <c r="AL548" s="243">
        <v>239889.09</v>
      </c>
      <c r="AM548" s="244">
        <v>855</v>
      </c>
      <c r="AN548" s="245">
        <v>60198.81</v>
      </c>
      <c r="AO548" s="244">
        <v>132</v>
      </c>
      <c r="AP548" s="246">
        <v>0</v>
      </c>
      <c r="AQ548" s="247">
        <v>0</v>
      </c>
      <c r="AR548" s="240">
        <v>11014.84</v>
      </c>
      <c r="AS548" s="241">
        <v>125</v>
      </c>
      <c r="AT548" s="238">
        <v>0</v>
      </c>
      <c r="AU548" s="239">
        <v>0</v>
      </c>
      <c r="AV548" t="s">
        <v>389</v>
      </c>
      <c r="AW548" s="270"/>
      <c r="AX548" s="270"/>
      <c r="AY548" s="270"/>
      <c r="AZ548" s="270"/>
      <c r="BA548" s="270"/>
      <c r="BB548" s="270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  <c r="CA548"/>
      <c r="CB548"/>
      <c r="CC548"/>
      <c r="CD548"/>
      <c r="CE548"/>
      <c r="CF548"/>
      <c r="CG548"/>
      <c r="CH548"/>
      <c r="CI548"/>
      <c r="CJ548"/>
      <c r="CK548"/>
      <c r="CL548"/>
      <c r="CM548"/>
      <c r="CN548"/>
    </row>
    <row r="549" spans="1:92">
      <c r="A549" s="2" t="s">
        <v>1240</v>
      </c>
      <c r="B549" s="238">
        <v>6155.4923333333336</v>
      </c>
      <c r="C549" s="239">
        <v>0</v>
      </c>
      <c r="D549" s="240">
        <v>20719.63</v>
      </c>
      <c r="E549" s="241">
        <v>95</v>
      </c>
      <c r="F549" s="240">
        <v>17902.05</v>
      </c>
      <c r="G549" s="242">
        <v>34</v>
      </c>
      <c r="H549" s="243">
        <v>86497.95</v>
      </c>
      <c r="I549" s="244">
        <v>642</v>
      </c>
      <c r="J549" s="243">
        <v>643862.77</v>
      </c>
      <c r="K549" s="244">
        <v>1425</v>
      </c>
      <c r="L549" s="243">
        <v>144105.29999999999</v>
      </c>
      <c r="M549" s="241">
        <v>664</v>
      </c>
      <c r="N549" s="240">
        <v>23993.03</v>
      </c>
      <c r="O549" s="242">
        <v>32</v>
      </c>
      <c r="P549" s="240">
        <v>22584.67</v>
      </c>
      <c r="Q549" s="241">
        <v>176</v>
      </c>
      <c r="R549" s="238">
        <v>0</v>
      </c>
      <c r="S549" s="239">
        <v>0</v>
      </c>
      <c r="T549" s="240">
        <v>36491.07</v>
      </c>
      <c r="U549" s="241">
        <v>196</v>
      </c>
      <c r="V549" s="240">
        <v>3515.23</v>
      </c>
      <c r="W549" s="242">
        <v>8</v>
      </c>
      <c r="X549" s="243">
        <v>159062.79</v>
      </c>
      <c r="Y549" s="241">
        <v>819</v>
      </c>
      <c r="Z549" s="238">
        <v>0</v>
      </c>
      <c r="AA549" s="239">
        <v>0</v>
      </c>
      <c r="AB549" s="238">
        <v>0</v>
      </c>
      <c r="AC549" s="239">
        <v>0</v>
      </c>
      <c r="AD549" s="243">
        <v>102818.61</v>
      </c>
      <c r="AE549" s="244">
        <v>684</v>
      </c>
      <c r="AF549" s="240">
        <v>4797.1899999999996</v>
      </c>
      <c r="AG549" s="242">
        <v>8</v>
      </c>
      <c r="AH549" s="243">
        <v>437509.39</v>
      </c>
      <c r="AI549" s="244">
        <v>2021</v>
      </c>
      <c r="AJ549" s="243">
        <v>116987.44</v>
      </c>
      <c r="AK549" s="244">
        <v>333</v>
      </c>
      <c r="AL549" s="243">
        <v>245018.94</v>
      </c>
      <c r="AM549" s="244">
        <v>974</v>
      </c>
      <c r="AN549" s="245">
        <v>67677.33</v>
      </c>
      <c r="AO549" s="244">
        <v>301</v>
      </c>
      <c r="AP549" s="246">
        <v>0</v>
      </c>
      <c r="AQ549" s="247">
        <v>0</v>
      </c>
      <c r="AR549" s="240">
        <v>13499.23</v>
      </c>
      <c r="AS549" s="241">
        <v>146</v>
      </c>
      <c r="AT549" s="238">
        <v>0</v>
      </c>
      <c r="AU549" s="239">
        <v>0</v>
      </c>
      <c r="AV549" t="s">
        <v>189</v>
      </c>
      <c r="AW549" s="270"/>
      <c r="AX549" s="270"/>
      <c r="AY549" s="270"/>
      <c r="AZ549" s="270"/>
      <c r="BA549" s="270"/>
      <c r="BB549" s="270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  <c r="CA549"/>
      <c r="CB549"/>
      <c r="CC549"/>
      <c r="CD549"/>
      <c r="CE549"/>
      <c r="CF549"/>
      <c r="CG549"/>
      <c r="CH549"/>
      <c r="CI549"/>
      <c r="CJ549"/>
      <c r="CK549"/>
      <c r="CL549"/>
      <c r="CM549"/>
      <c r="CN549"/>
    </row>
    <row r="550" spans="1:92">
      <c r="A550" s="2" t="s">
        <v>1069</v>
      </c>
      <c r="B550" s="238">
        <v>2106.5396666666666</v>
      </c>
      <c r="C550" s="239">
        <v>0</v>
      </c>
      <c r="D550" s="240">
        <v>12495.49</v>
      </c>
      <c r="E550" s="241">
        <v>54</v>
      </c>
      <c r="F550" s="240">
        <v>26674.720000000001</v>
      </c>
      <c r="G550" s="242">
        <v>31</v>
      </c>
      <c r="H550" s="243">
        <v>73887.28</v>
      </c>
      <c r="I550" s="244">
        <v>624</v>
      </c>
      <c r="J550" s="243">
        <v>398727.13</v>
      </c>
      <c r="K550" s="244">
        <v>1068</v>
      </c>
      <c r="L550" s="243">
        <v>144065.76999999999</v>
      </c>
      <c r="M550" s="241">
        <v>937</v>
      </c>
      <c r="N550" s="240">
        <v>2933.91</v>
      </c>
      <c r="O550" s="242">
        <v>7</v>
      </c>
      <c r="P550" s="240">
        <v>9607.5</v>
      </c>
      <c r="Q550" s="241">
        <v>89</v>
      </c>
      <c r="R550" s="238">
        <v>0</v>
      </c>
      <c r="S550" s="239">
        <v>0</v>
      </c>
      <c r="T550" s="240">
        <v>3713.89</v>
      </c>
      <c r="U550" s="241">
        <v>23</v>
      </c>
      <c r="V550" s="240">
        <v>7946.24</v>
      </c>
      <c r="W550" s="242">
        <v>9</v>
      </c>
      <c r="X550" s="243">
        <v>61686.58</v>
      </c>
      <c r="Y550" s="241">
        <v>377</v>
      </c>
      <c r="Z550" s="238">
        <v>0</v>
      </c>
      <c r="AA550" s="239">
        <v>0</v>
      </c>
      <c r="AB550" s="238">
        <v>0</v>
      </c>
      <c r="AC550" s="239">
        <v>0</v>
      </c>
      <c r="AD550" s="243">
        <v>70632.25</v>
      </c>
      <c r="AE550" s="244">
        <v>476</v>
      </c>
      <c r="AF550" s="240">
        <v>371.16</v>
      </c>
      <c r="AG550" s="242">
        <v>1</v>
      </c>
      <c r="AH550" s="243">
        <v>337802.8</v>
      </c>
      <c r="AI550" s="244">
        <v>1721</v>
      </c>
      <c r="AJ550" s="243">
        <v>16044.15</v>
      </c>
      <c r="AK550" s="244">
        <v>75</v>
      </c>
      <c r="AL550" s="243">
        <v>177110.21</v>
      </c>
      <c r="AM550" s="244">
        <v>690</v>
      </c>
      <c r="AN550" s="245">
        <v>47152.04</v>
      </c>
      <c r="AO550" s="244">
        <v>129</v>
      </c>
      <c r="AP550" s="246">
        <v>0</v>
      </c>
      <c r="AQ550" s="247">
        <v>0</v>
      </c>
      <c r="AR550" s="240">
        <v>4680.0200000000004</v>
      </c>
      <c r="AS550" s="241">
        <v>43</v>
      </c>
      <c r="AT550" s="238">
        <v>0</v>
      </c>
      <c r="AU550" s="239">
        <v>0</v>
      </c>
      <c r="AV550" t="s">
        <v>131</v>
      </c>
      <c r="AW550" s="270"/>
      <c r="AX550" s="270"/>
      <c r="AY550" s="270"/>
      <c r="AZ550" s="270"/>
      <c r="BA550" s="270"/>
      <c r="BB550" s="27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  <c r="BR550"/>
      <c r="BS550"/>
      <c r="BT550"/>
      <c r="BU550"/>
      <c r="BV550"/>
      <c r="BW550"/>
      <c r="BX550"/>
      <c r="BY550"/>
      <c r="BZ550"/>
      <c r="CA550"/>
      <c r="CB550"/>
      <c r="CC550"/>
      <c r="CD550"/>
      <c r="CE550"/>
      <c r="CF550"/>
      <c r="CG550"/>
      <c r="CH550"/>
      <c r="CI550"/>
      <c r="CJ550"/>
      <c r="CK550"/>
      <c r="CL550"/>
      <c r="CM550"/>
      <c r="CN550"/>
    </row>
    <row r="551" spans="1:92">
      <c r="A551" s="2" t="s">
        <v>1242</v>
      </c>
      <c r="B551" s="238">
        <v>1012.8876666666667</v>
      </c>
      <c r="C551" s="239">
        <v>0</v>
      </c>
      <c r="D551" s="240">
        <v>33936.33</v>
      </c>
      <c r="E551" s="241">
        <v>131</v>
      </c>
      <c r="F551" s="240">
        <v>6791.3</v>
      </c>
      <c r="G551" s="242">
        <v>10</v>
      </c>
      <c r="H551" s="243">
        <v>120437.27</v>
      </c>
      <c r="I551" s="244">
        <v>622</v>
      </c>
      <c r="J551" s="243">
        <v>625377.73</v>
      </c>
      <c r="K551" s="244">
        <v>1201</v>
      </c>
      <c r="L551" s="243">
        <v>163558</v>
      </c>
      <c r="M551" s="241">
        <v>483</v>
      </c>
      <c r="N551" s="240">
        <v>8291.25</v>
      </c>
      <c r="O551" s="242">
        <v>54</v>
      </c>
      <c r="P551" s="240">
        <v>43418.9</v>
      </c>
      <c r="Q551" s="241">
        <v>272</v>
      </c>
      <c r="R551" s="238">
        <v>0</v>
      </c>
      <c r="S551" s="239">
        <v>0</v>
      </c>
      <c r="T551" s="240">
        <v>85737.32</v>
      </c>
      <c r="U551" s="241">
        <v>382</v>
      </c>
      <c r="V551" s="240">
        <v>14438.99</v>
      </c>
      <c r="W551" s="242">
        <v>16</v>
      </c>
      <c r="X551" s="243">
        <v>223629.39</v>
      </c>
      <c r="Y551" s="241">
        <v>951</v>
      </c>
      <c r="Z551" s="238">
        <v>0</v>
      </c>
      <c r="AA551" s="239">
        <v>0</v>
      </c>
      <c r="AB551" s="238">
        <v>0</v>
      </c>
      <c r="AC551" s="239">
        <v>0</v>
      </c>
      <c r="AD551" s="243">
        <v>147962.12</v>
      </c>
      <c r="AE551" s="244">
        <v>747</v>
      </c>
      <c r="AF551" s="240">
        <v>3723.71</v>
      </c>
      <c r="AG551" s="242">
        <v>7</v>
      </c>
      <c r="AH551" s="243">
        <v>511848.1</v>
      </c>
      <c r="AI551" s="244">
        <v>1920</v>
      </c>
      <c r="AJ551" s="243">
        <v>0</v>
      </c>
      <c r="AK551" s="244">
        <v>0</v>
      </c>
      <c r="AL551" s="243">
        <v>467501.76</v>
      </c>
      <c r="AM551" s="244">
        <v>1354</v>
      </c>
      <c r="AN551" s="245">
        <v>30386.63</v>
      </c>
      <c r="AO551" s="244">
        <v>141</v>
      </c>
      <c r="AP551" s="246">
        <v>0</v>
      </c>
      <c r="AQ551" s="247">
        <v>0</v>
      </c>
      <c r="AR551" s="240">
        <v>19123.900000000001</v>
      </c>
      <c r="AS551" s="241">
        <v>142</v>
      </c>
      <c r="AT551" s="238">
        <v>1040</v>
      </c>
      <c r="AU551" s="239">
        <v>3</v>
      </c>
      <c r="AV551" t="s">
        <v>195</v>
      </c>
      <c r="AW551" s="270"/>
      <c r="AX551" s="270"/>
      <c r="AY551" s="270"/>
      <c r="AZ551" s="270"/>
      <c r="BA551" s="270"/>
      <c r="BB551" s="270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</row>
    <row r="552" spans="1:92">
      <c r="A552" s="2" t="s">
        <v>1044</v>
      </c>
      <c r="B552" s="238">
        <v>2498.8110000000001</v>
      </c>
      <c r="C552" s="239">
        <v>0</v>
      </c>
      <c r="D552" s="240">
        <v>23850.95</v>
      </c>
      <c r="E552" s="241">
        <v>101</v>
      </c>
      <c r="F552" s="240">
        <v>25557.97</v>
      </c>
      <c r="G552" s="242">
        <v>46</v>
      </c>
      <c r="H552" s="243">
        <v>80526.11</v>
      </c>
      <c r="I552" s="244">
        <v>613</v>
      </c>
      <c r="J552" s="243">
        <v>557283.21</v>
      </c>
      <c r="K552" s="244">
        <v>1251</v>
      </c>
      <c r="L552" s="243">
        <v>192528.97</v>
      </c>
      <c r="M552" s="241">
        <v>711</v>
      </c>
      <c r="N552" s="240">
        <v>18468.650000000001</v>
      </c>
      <c r="O552" s="242">
        <v>21</v>
      </c>
      <c r="P552" s="240">
        <v>0</v>
      </c>
      <c r="Q552" s="241">
        <v>0</v>
      </c>
      <c r="R552" s="238">
        <v>0</v>
      </c>
      <c r="S552" s="239">
        <v>0</v>
      </c>
      <c r="T552" s="240">
        <v>191.3</v>
      </c>
      <c r="U552" s="241">
        <v>1</v>
      </c>
      <c r="V552" s="240">
        <v>5380.1</v>
      </c>
      <c r="W552" s="242">
        <v>6</v>
      </c>
      <c r="X552" s="243">
        <v>111684.5</v>
      </c>
      <c r="Y552" s="241">
        <v>582</v>
      </c>
      <c r="Z552" s="238">
        <v>0</v>
      </c>
      <c r="AA552" s="239">
        <v>0</v>
      </c>
      <c r="AB552" s="238">
        <v>0</v>
      </c>
      <c r="AC552" s="239">
        <v>0</v>
      </c>
      <c r="AD552" s="243">
        <v>99702.95</v>
      </c>
      <c r="AE552" s="244">
        <v>493</v>
      </c>
      <c r="AF552" s="240">
        <v>0</v>
      </c>
      <c r="AG552" s="242">
        <v>0</v>
      </c>
      <c r="AH552" s="243">
        <v>267106.37</v>
      </c>
      <c r="AI552" s="244">
        <v>1347</v>
      </c>
      <c r="AJ552" s="243">
        <v>42120.12</v>
      </c>
      <c r="AK552" s="244">
        <v>159</v>
      </c>
      <c r="AL552" s="243">
        <v>192275.46</v>
      </c>
      <c r="AM552" s="244">
        <v>772</v>
      </c>
      <c r="AN552" s="245">
        <v>32844.21</v>
      </c>
      <c r="AO552" s="244">
        <v>206</v>
      </c>
      <c r="AP552" s="246">
        <v>0</v>
      </c>
      <c r="AQ552" s="247">
        <v>0</v>
      </c>
      <c r="AR552" s="240">
        <v>0</v>
      </c>
      <c r="AS552" s="241">
        <v>0</v>
      </c>
      <c r="AT552" s="238">
        <v>0</v>
      </c>
      <c r="AU552" s="239">
        <v>0</v>
      </c>
      <c r="AV552" t="s">
        <v>131</v>
      </c>
      <c r="AW552" s="270"/>
      <c r="AX552" s="270"/>
      <c r="AY552" s="270"/>
      <c r="AZ552" s="270"/>
      <c r="BA552" s="270"/>
      <c r="BB552" s="270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  <c r="CA552"/>
      <c r="CB552"/>
      <c r="CC552"/>
      <c r="CD552"/>
      <c r="CE552"/>
      <c r="CF552"/>
      <c r="CG552"/>
      <c r="CH552"/>
      <c r="CI552"/>
      <c r="CJ552"/>
      <c r="CK552"/>
      <c r="CL552"/>
      <c r="CM552"/>
      <c r="CN552"/>
    </row>
    <row r="553" spans="1:92">
      <c r="A553" s="2" t="s">
        <v>1218</v>
      </c>
      <c r="B553" s="238">
        <v>2370.036333333333</v>
      </c>
      <c r="C553" s="239">
        <v>0</v>
      </c>
      <c r="D553" s="240">
        <v>13867.81</v>
      </c>
      <c r="E553" s="241">
        <v>70</v>
      </c>
      <c r="F553" s="240">
        <v>21352.42</v>
      </c>
      <c r="G553" s="242">
        <v>30</v>
      </c>
      <c r="H553" s="243">
        <v>114888.48</v>
      </c>
      <c r="I553" s="244">
        <v>1201</v>
      </c>
      <c r="J553" s="243">
        <v>497750.75</v>
      </c>
      <c r="K553" s="244">
        <v>1056</v>
      </c>
      <c r="L553" s="243">
        <v>163269.99</v>
      </c>
      <c r="M553" s="241">
        <v>805</v>
      </c>
      <c r="N553" s="240">
        <v>30060.12</v>
      </c>
      <c r="O553" s="242">
        <v>87</v>
      </c>
      <c r="P553" s="240">
        <v>15671.36</v>
      </c>
      <c r="Q553" s="241">
        <v>102</v>
      </c>
      <c r="R553" s="238">
        <v>0</v>
      </c>
      <c r="S553" s="239">
        <v>0</v>
      </c>
      <c r="T553" s="240">
        <v>15136.36</v>
      </c>
      <c r="U553" s="241">
        <v>108</v>
      </c>
      <c r="V553" s="240">
        <v>4126.95</v>
      </c>
      <c r="W553" s="242">
        <v>5</v>
      </c>
      <c r="X553" s="243">
        <v>136241.4</v>
      </c>
      <c r="Y553" s="241">
        <v>722</v>
      </c>
      <c r="Z553" s="238">
        <v>0</v>
      </c>
      <c r="AA553" s="239">
        <v>0</v>
      </c>
      <c r="AB553" s="238">
        <v>0</v>
      </c>
      <c r="AC553" s="239">
        <v>0</v>
      </c>
      <c r="AD553" s="243">
        <v>93914.28</v>
      </c>
      <c r="AE553" s="244">
        <v>556</v>
      </c>
      <c r="AF553" s="240">
        <v>837.21</v>
      </c>
      <c r="AG553" s="242">
        <v>1</v>
      </c>
      <c r="AH553" s="243">
        <v>593148.44999999995</v>
      </c>
      <c r="AI553" s="244">
        <v>2762</v>
      </c>
      <c r="AJ553" s="243">
        <v>748</v>
      </c>
      <c r="AK553" s="244">
        <v>4</v>
      </c>
      <c r="AL553" s="243">
        <v>235421.21</v>
      </c>
      <c r="AM553" s="244">
        <v>1091</v>
      </c>
      <c r="AN553" s="245">
        <v>70353.09</v>
      </c>
      <c r="AO553" s="244">
        <v>326</v>
      </c>
      <c r="AP553" s="246">
        <v>0</v>
      </c>
      <c r="AQ553" s="247">
        <v>0</v>
      </c>
      <c r="AR553" s="240">
        <v>8558.25</v>
      </c>
      <c r="AS553" s="241">
        <v>110</v>
      </c>
      <c r="AT553" s="238">
        <v>0</v>
      </c>
      <c r="AU553" s="239">
        <v>0</v>
      </c>
      <c r="AV553" t="s">
        <v>52</v>
      </c>
      <c r="AW553" s="270"/>
      <c r="AX553" s="270"/>
      <c r="AY553" s="270"/>
      <c r="AZ553" s="270"/>
      <c r="BA553" s="270"/>
      <c r="BB553" s="270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  <c r="CA553"/>
      <c r="CB553"/>
      <c r="CC553"/>
      <c r="CD553"/>
      <c r="CE553"/>
      <c r="CF553"/>
      <c r="CG553"/>
      <c r="CH553"/>
      <c r="CI553"/>
      <c r="CJ553"/>
      <c r="CK553"/>
      <c r="CL553"/>
      <c r="CM553"/>
      <c r="CN553"/>
    </row>
    <row r="554" spans="1:92">
      <c r="A554" s="2" t="s">
        <v>1109</v>
      </c>
      <c r="B554" s="238">
        <v>142.05833333333334</v>
      </c>
      <c r="C554" s="239">
        <v>0</v>
      </c>
      <c r="D554" s="240">
        <v>2293.91</v>
      </c>
      <c r="E554" s="241">
        <v>13</v>
      </c>
      <c r="F554" s="240">
        <v>1960.86</v>
      </c>
      <c r="G554" s="242">
        <v>4</v>
      </c>
      <c r="H554" s="243">
        <v>39997.47</v>
      </c>
      <c r="I554" s="244">
        <v>343</v>
      </c>
      <c r="J554" s="243">
        <v>159247.34</v>
      </c>
      <c r="K554" s="244">
        <v>383</v>
      </c>
      <c r="L554" s="243">
        <v>39670.480000000003</v>
      </c>
      <c r="M554" s="241">
        <v>270</v>
      </c>
      <c r="N554" s="240">
        <v>5344.76</v>
      </c>
      <c r="O554" s="242">
        <v>8</v>
      </c>
      <c r="P554" s="240">
        <v>9437.0400000000009</v>
      </c>
      <c r="Q554" s="241">
        <v>60</v>
      </c>
      <c r="R554" s="238">
        <v>0</v>
      </c>
      <c r="S554" s="239">
        <v>0</v>
      </c>
      <c r="T554" s="240">
        <v>9134.93</v>
      </c>
      <c r="U554" s="241">
        <v>41</v>
      </c>
      <c r="V554" s="240">
        <v>0</v>
      </c>
      <c r="W554" s="242">
        <v>0</v>
      </c>
      <c r="X554" s="243">
        <v>44274.16</v>
      </c>
      <c r="Y554" s="241">
        <v>228</v>
      </c>
      <c r="Z554" s="238">
        <v>0</v>
      </c>
      <c r="AA554" s="239">
        <v>0</v>
      </c>
      <c r="AB554" s="238">
        <v>199</v>
      </c>
      <c r="AC554" s="239">
        <v>1</v>
      </c>
      <c r="AD554" s="243">
        <v>33844.93</v>
      </c>
      <c r="AE554" s="244">
        <v>223</v>
      </c>
      <c r="AF554" s="240">
        <v>3372.09</v>
      </c>
      <c r="AG554" s="242">
        <v>4</v>
      </c>
      <c r="AH554" s="243">
        <v>279219.21000000002</v>
      </c>
      <c r="AI554" s="244">
        <v>1060</v>
      </c>
      <c r="AJ554" s="243">
        <v>0</v>
      </c>
      <c r="AK554" s="244">
        <v>0</v>
      </c>
      <c r="AL554" s="243">
        <v>91088.25</v>
      </c>
      <c r="AM554" s="244">
        <v>346</v>
      </c>
      <c r="AN554" s="245">
        <v>4261.75</v>
      </c>
      <c r="AO554" s="244">
        <v>29</v>
      </c>
      <c r="AP554" s="246">
        <v>0</v>
      </c>
      <c r="AQ554" s="247">
        <v>0</v>
      </c>
      <c r="AR554" s="240">
        <v>7631.36</v>
      </c>
      <c r="AS554" s="241">
        <v>56</v>
      </c>
      <c r="AT554" s="238">
        <v>0</v>
      </c>
      <c r="AU554" s="239">
        <v>0</v>
      </c>
      <c r="AV554" t="s">
        <v>189</v>
      </c>
      <c r="AW554" s="270"/>
      <c r="AX554" s="270"/>
      <c r="AY554" s="270"/>
      <c r="AZ554" s="270"/>
      <c r="BA554" s="270"/>
      <c r="BB554" s="270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  <c r="CA554"/>
      <c r="CB554"/>
      <c r="CC554"/>
      <c r="CD554"/>
      <c r="CE554"/>
      <c r="CF554"/>
      <c r="CG554"/>
      <c r="CH554"/>
      <c r="CI554"/>
      <c r="CJ554"/>
      <c r="CK554"/>
      <c r="CL554"/>
      <c r="CM554"/>
      <c r="CN554"/>
    </row>
    <row r="555" spans="1:92">
      <c r="A555" s="2" t="s">
        <v>1187</v>
      </c>
      <c r="B555" s="238">
        <v>431.5693333333333</v>
      </c>
      <c r="C555" s="239">
        <v>0</v>
      </c>
      <c r="D555" s="240">
        <v>10043.459999999999</v>
      </c>
      <c r="E555" s="241">
        <v>42</v>
      </c>
      <c r="F555" s="240">
        <v>3417.38</v>
      </c>
      <c r="G555" s="242">
        <v>5</v>
      </c>
      <c r="H555" s="243">
        <v>52086.879999999997</v>
      </c>
      <c r="I555" s="244">
        <v>482</v>
      </c>
      <c r="J555" s="243">
        <v>298689.68</v>
      </c>
      <c r="K555" s="244">
        <v>584</v>
      </c>
      <c r="L555" s="243">
        <v>86043.42</v>
      </c>
      <c r="M555" s="241">
        <v>599</v>
      </c>
      <c r="N555" s="240">
        <v>4521.7299999999996</v>
      </c>
      <c r="O555" s="242">
        <v>6</v>
      </c>
      <c r="P555" s="240">
        <v>8711.35</v>
      </c>
      <c r="Q555" s="241">
        <v>75</v>
      </c>
      <c r="R555" s="238">
        <v>0</v>
      </c>
      <c r="S555" s="239">
        <v>0</v>
      </c>
      <c r="T555" s="240">
        <v>16302.62</v>
      </c>
      <c r="U555" s="241">
        <v>78</v>
      </c>
      <c r="V555" s="240">
        <v>1952.56</v>
      </c>
      <c r="W555" s="242">
        <v>1</v>
      </c>
      <c r="X555" s="243">
        <v>81695.31</v>
      </c>
      <c r="Y555" s="241">
        <v>422</v>
      </c>
      <c r="Z555" s="238">
        <v>0</v>
      </c>
      <c r="AA555" s="239">
        <v>0</v>
      </c>
      <c r="AB555" s="238">
        <v>0</v>
      </c>
      <c r="AC555" s="239">
        <v>0</v>
      </c>
      <c r="AD555" s="243">
        <v>68025.259999999995</v>
      </c>
      <c r="AE555" s="244">
        <v>414</v>
      </c>
      <c r="AF555" s="240">
        <v>0</v>
      </c>
      <c r="AG555" s="242">
        <v>0</v>
      </c>
      <c r="AH555" s="243">
        <v>294343.06</v>
      </c>
      <c r="AI555" s="244">
        <v>1167</v>
      </c>
      <c r="AJ555" s="243">
        <v>0</v>
      </c>
      <c r="AK555" s="244">
        <v>0</v>
      </c>
      <c r="AL555" s="243">
        <v>125277.07</v>
      </c>
      <c r="AM555" s="244">
        <v>482</v>
      </c>
      <c r="AN555" s="245">
        <v>12947.08</v>
      </c>
      <c r="AO555" s="244">
        <v>79</v>
      </c>
      <c r="AP555" s="246">
        <v>0</v>
      </c>
      <c r="AQ555" s="247">
        <v>0</v>
      </c>
      <c r="AR555" s="240">
        <v>4384.3599999999997</v>
      </c>
      <c r="AS555" s="241">
        <v>46</v>
      </c>
      <c r="AT555" s="238">
        <v>0</v>
      </c>
      <c r="AU555" s="239">
        <v>0</v>
      </c>
      <c r="AV555" t="s">
        <v>52</v>
      </c>
      <c r="AW555" s="270"/>
      <c r="AX555" s="270"/>
      <c r="AY555" s="270"/>
      <c r="AZ555" s="270"/>
      <c r="BA555" s="270"/>
      <c r="BB555" s="270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  <c r="CA555"/>
      <c r="CB555"/>
      <c r="CC555"/>
      <c r="CD555"/>
      <c r="CE555"/>
      <c r="CF555"/>
      <c r="CG555"/>
      <c r="CH555"/>
      <c r="CI555"/>
      <c r="CJ555"/>
      <c r="CK555"/>
      <c r="CL555"/>
      <c r="CM555"/>
      <c r="CN555"/>
    </row>
    <row r="556" spans="1:92">
      <c r="A556" s="2" t="s">
        <v>1122</v>
      </c>
      <c r="B556" s="238">
        <v>442.33333333333331</v>
      </c>
      <c r="C556" s="239">
        <v>0</v>
      </c>
      <c r="D556" s="240">
        <v>13592.83</v>
      </c>
      <c r="E556" s="241">
        <v>57</v>
      </c>
      <c r="F556" s="240">
        <v>11078.22</v>
      </c>
      <c r="G556" s="242">
        <v>19</v>
      </c>
      <c r="H556" s="243">
        <v>48381.279999999999</v>
      </c>
      <c r="I556" s="244">
        <v>397</v>
      </c>
      <c r="J556" s="243">
        <v>182295.66</v>
      </c>
      <c r="K556" s="244">
        <v>457</v>
      </c>
      <c r="L556" s="243">
        <v>54163.69</v>
      </c>
      <c r="M556" s="241">
        <v>311</v>
      </c>
      <c r="N556" s="240">
        <v>8652.15</v>
      </c>
      <c r="O556" s="242">
        <v>11</v>
      </c>
      <c r="P556" s="240">
        <v>2596.8200000000002</v>
      </c>
      <c r="Q556" s="241">
        <v>23</v>
      </c>
      <c r="R556" s="238">
        <v>0</v>
      </c>
      <c r="S556" s="239">
        <v>0</v>
      </c>
      <c r="T556" s="240">
        <v>34856.050000000003</v>
      </c>
      <c r="U556" s="241">
        <v>153</v>
      </c>
      <c r="V556" s="240">
        <v>12250.16</v>
      </c>
      <c r="W556" s="242">
        <v>14</v>
      </c>
      <c r="X556" s="243">
        <v>95183.4</v>
      </c>
      <c r="Y556" s="241">
        <v>470</v>
      </c>
      <c r="Z556" s="238">
        <v>0</v>
      </c>
      <c r="AA556" s="239">
        <v>0</v>
      </c>
      <c r="AB556" s="238">
        <v>0</v>
      </c>
      <c r="AC556" s="239">
        <v>0</v>
      </c>
      <c r="AD556" s="243">
        <v>44826.91</v>
      </c>
      <c r="AE556" s="244">
        <v>404</v>
      </c>
      <c r="AF556" s="240">
        <v>1719.99</v>
      </c>
      <c r="AG556" s="242">
        <v>2</v>
      </c>
      <c r="AH556" s="243">
        <v>309398.81</v>
      </c>
      <c r="AI556" s="244">
        <v>1420</v>
      </c>
      <c r="AJ556" s="243">
        <v>0</v>
      </c>
      <c r="AK556" s="244">
        <v>0</v>
      </c>
      <c r="AL556" s="243">
        <v>164223.12</v>
      </c>
      <c r="AM556" s="244">
        <v>581</v>
      </c>
      <c r="AN556" s="245">
        <v>13270</v>
      </c>
      <c r="AO556" s="244">
        <v>49</v>
      </c>
      <c r="AP556" s="246">
        <v>0</v>
      </c>
      <c r="AQ556" s="247">
        <v>0</v>
      </c>
      <c r="AR556" s="240">
        <v>481.77</v>
      </c>
      <c r="AS556" s="241">
        <v>12</v>
      </c>
      <c r="AT556" s="238">
        <v>0</v>
      </c>
      <c r="AU556" s="239">
        <v>0</v>
      </c>
      <c r="AV556" t="s">
        <v>52</v>
      </c>
      <c r="AW556" s="270"/>
      <c r="AX556" s="270"/>
      <c r="AY556" s="270"/>
      <c r="AZ556" s="270"/>
      <c r="BA556" s="270"/>
      <c r="BB556" s="270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  <c r="CA556"/>
      <c r="CB556"/>
      <c r="CC556"/>
      <c r="CD556"/>
      <c r="CE556"/>
      <c r="CF556"/>
      <c r="CG556"/>
      <c r="CH556"/>
      <c r="CI556"/>
      <c r="CJ556"/>
      <c r="CK556"/>
      <c r="CL556"/>
      <c r="CM556"/>
      <c r="CN556"/>
    </row>
    <row r="557" spans="1:92">
      <c r="A557" s="2" t="s">
        <v>1059</v>
      </c>
      <c r="B557" s="238">
        <v>1664.0263333333335</v>
      </c>
      <c r="C557" s="239">
        <v>0</v>
      </c>
      <c r="D557" s="240">
        <v>15803.46</v>
      </c>
      <c r="E557" s="241">
        <v>68</v>
      </c>
      <c r="F557" s="240">
        <v>17882.599999999999</v>
      </c>
      <c r="G557" s="242">
        <v>28</v>
      </c>
      <c r="H557" s="243">
        <v>82136.710000000006</v>
      </c>
      <c r="I557" s="244">
        <v>854</v>
      </c>
      <c r="J557" s="243">
        <v>402168.3</v>
      </c>
      <c r="K557" s="244">
        <v>923</v>
      </c>
      <c r="L557" s="243">
        <v>115919.71</v>
      </c>
      <c r="M557" s="241">
        <v>602</v>
      </c>
      <c r="N557" s="240">
        <v>32489.48</v>
      </c>
      <c r="O557" s="242">
        <v>62</v>
      </c>
      <c r="P557" s="240">
        <v>955.65</v>
      </c>
      <c r="Q557" s="241">
        <v>1</v>
      </c>
      <c r="R557" s="238">
        <v>0</v>
      </c>
      <c r="S557" s="239">
        <v>0</v>
      </c>
      <c r="T557" s="240">
        <v>739.12</v>
      </c>
      <c r="U557" s="241">
        <v>3</v>
      </c>
      <c r="V557" s="240">
        <v>10676.7</v>
      </c>
      <c r="W557" s="242">
        <v>13</v>
      </c>
      <c r="X557" s="243">
        <v>130384.77</v>
      </c>
      <c r="Y557" s="241">
        <v>625</v>
      </c>
      <c r="Z557" s="238">
        <v>0</v>
      </c>
      <c r="AA557" s="239">
        <v>0</v>
      </c>
      <c r="AB557" s="238">
        <v>0</v>
      </c>
      <c r="AC557" s="239">
        <v>0</v>
      </c>
      <c r="AD557" s="243">
        <v>71878.16</v>
      </c>
      <c r="AE557" s="244">
        <v>539</v>
      </c>
      <c r="AF557" s="240">
        <v>0</v>
      </c>
      <c r="AG557" s="242">
        <v>0</v>
      </c>
      <c r="AH557" s="243">
        <v>425120.15</v>
      </c>
      <c r="AI557" s="244">
        <v>1964</v>
      </c>
      <c r="AJ557" s="243">
        <v>0</v>
      </c>
      <c r="AK557" s="244">
        <v>0</v>
      </c>
      <c r="AL557" s="243">
        <v>190440.22</v>
      </c>
      <c r="AM557" s="244">
        <v>805</v>
      </c>
      <c r="AN557" s="245">
        <v>49920.79</v>
      </c>
      <c r="AO557" s="244">
        <v>283</v>
      </c>
      <c r="AP557" s="246">
        <v>0</v>
      </c>
      <c r="AQ557" s="247">
        <v>0</v>
      </c>
      <c r="AR557" s="240">
        <v>0</v>
      </c>
      <c r="AS557" s="241">
        <v>0</v>
      </c>
      <c r="AT557" s="238">
        <v>0</v>
      </c>
      <c r="AU557" s="239">
        <v>0</v>
      </c>
      <c r="AV557" t="s">
        <v>52</v>
      </c>
      <c r="AW557" s="270"/>
      <c r="AX557" s="270"/>
      <c r="AY557" s="270"/>
      <c r="AZ557" s="270"/>
      <c r="BA557" s="270"/>
      <c r="BB557" s="270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  <c r="CA557"/>
      <c r="CB557"/>
      <c r="CC557"/>
      <c r="CD557"/>
      <c r="CE557"/>
      <c r="CF557"/>
      <c r="CG557"/>
      <c r="CH557"/>
      <c r="CI557"/>
      <c r="CJ557"/>
      <c r="CK557"/>
      <c r="CL557"/>
      <c r="CM557"/>
      <c r="CN557"/>
    </row>
    <row r="558" spans="1:92">
      <c r="A558" s="2" t="s">
        <v>1176</v>
      </c>
      <c r="B558" s="238">
        <v>45.966666666666669</v>
      </c>
      <c r="C558" s="239">
        <v>0</v>
      </c>
      <c r="D558" s="240">
        <v>13738.41</v>
      </c>
      <c r="E558" s="241">
        <v>54</v>
      </c>
      <c r="F558" s="240">
        <v>6107.98</v>
      </c>
      <c r="G558" s="242">
        <v>11</v>
      </c>
      <c r="H558" s="243">
        <v>70776.38</v>
      </c>
      <c r="I558" s="244">
        <v>605</v>
      </c>
      <c r="J558" s="243">
        <v>191662.06</v>
      </c>
      <c r="K558" s="244">
        <v>425</v>
      </c>
      <c r="L558" s="243">
        <v>100171.62</v>
      </c>
      <c r="M558" s="241">
        <v>778</v>
      </c>
      <c r="N558" s="240">
        <v>10307.84</v>
      </c>
      <c r="O558" s="242">
        <v>10</v>
      </c>
      <c r="P558" s="240">
        <v>3699.97</v>
      </c>
      <c r="Q558" s="241">
        <v>41</v>
      </c>
      <c r="R558" s="238">
        <v>0</v>
      </c>
      <c r="S558" s="239">
        <v>0</v>
      </c>
      <c r="T558" s="240">
        <v>139.13999999999999</v>
      </c>
      <c r="U558" s="241">
        <v>2</v>
      </c>
      <c r="V558" s="240">
        <v>1937.31</v>
      </c>
      <c r="W558" s="242">
        <v>3</v>
      </c>
      <c r="X558" s="243">
        <v>77772.05</v>
      </c>
      <c r="Y558" s="241">
        <v>399</v>
      </c>
      <c r="Z558" s="238">
        <v>0</v>
      </c>
      <c r="AA558" s="239">
        <v>0</v>
      </c>
      <c r="AB558" s="238">
        <v>0</v>
      </c>
      <c r="AC558" s="239">
        <v>0</v>
      </c>
      <c r="AD558" s="243">
        <v>64449.1</v>
      </c>
      <c r="AE558" s="244">
        <v>401</v>
      </c>
      <c r="AF558" s="240">
        <v>0</v>
      </c>
      <c r="AG558" s="242">
        <v>0</v>
      </c>
      <c r="AH558" s="243">
        <v>348116.91</v>
      </c>
      <c r="AI558" s="244">
        <v>1262</v>
      </c>
      <c r="AJ558" s="243">
        <v>0</v>
      </c>
      <c r="AK558" s="244">
        <v>0</v>
      </c>
      <c r="AL558" s="243">
        <v>106209.38</v>
      </c>
      <c r="AM558" s="244">
        <v>461</v>
      </c>
      <c r="AN558" s="245">
        <v>1379</v>
      </c>
      <c r="AO558" s="244">
        <v>9</v>
      </c>
      <c r="AP558" s="246">
        <v>0</v>
      </c>
      <c r="AQ558" s="247">
        <v>0</v>
      </c>
      <c r="AR558" s="240">
        <v>460.01</v>
      </c>
      <c r="AS558" s="241">
        <v>7</v>
      </c>
      <c r="AT558" s="238">
        <v>0</v>
      </c>
      <c r="AU558" s="239">
        <v>0</v>
      </c>
      <c r="AV558" t="s">
        <v>52</v>
      </c>
      <c r="AW558" s="270"/>
      <c r="AX558" s="270"/>
      <c r="AY558" s="270"/>
      <c r="AZ558" s="270"/>
      <c r="BA558" s="270"/>
      <c r="BB558" s="270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  <c r="CA558"/>
      <c r="CB558"/>
      <c r="CC558"/>
      <c r="CD558"/>
      <c r="CE558"/>
      <c r="CF558"/>
      <c r="CG558"/>
      <c r="CH558"/>
      <c r="CI558"/>
      <c r="CJ558"/>
      <c r="CK558"/>
      <c r="CL558"/>
      <c r="CM558"/>
      <c r="CN558"/>
    </row>
    <row r="559" spans="1:92">
      <c r="A559" s="2" t="s">
        <v>1270</v>
      </c>
      <c r="B559" s="238">
        <v>584.34433333333334</v>
      </c>
      <c r="C559" s="239">
        <v>0</v>
      </c>
      <c r="D559" s="240">
        <v>8698.25</v>
      </c>
      <c r="E559" s="241">
        <v>34</v>
      </c>
      <c r="F559" s="240">
        <v>18026.099999999999</v>
      </c>
      <c r="G559" s="242">
        <v>26</v>
      </c>
      <c r="H559" s="243">
        <v>34521.43</v>
      </c>
      <c r="I559" s="244">
        <v>320</v>
      </c>
      <c r="J559" s="243">
        <v>431142.02</v>
      </c>
      <c r="K559" s="244">
        <v>559</v>
      </c>
      <c r="L559" s="243">
        <v>54954.11</v>
      </c>
      <c r="M559" s="241">
        <v>220</v>
      </c>
      <c r="N559" s="240">
        <v>11819.98</v>
      </c>
      <c r="O559" s="242">
        <v>12</v>
      </c>
      <c r="P559" s="240">
        <v>3872.11</v>
      </c>
      <c r="Q559" s="241">
        <v>26</v>
      </c>
      <c r="R559" s="238">
        <v>0</v>
      </c>
      <c r="S559" s="239">
        <v>0</v>
      </c>
      <c r="T559" s="240">
        <v>6053.74</v>
      </c>
      <c r="U559" s="241">
        <v>34</v>
      </c>
      <c r="V559" s="240">
        <v>946.21</v>
      </c>
      <c r="W559" s="242">
        <v>2</v>
      </c>
      <c r="X559" s="243">
        <v>65614</v>
      </c>
      <c r="Y559" s="241">
        <v>320</v>
      </c>
      <c r="Z559" s="238">
        <v>0</v>
      </c>
      <c r="AA559" s="239">
        <v>0</v>
      </c>
      <c r="AB559" s="238">
        <v>0</v>
      </c>
      <c r="AC559" s="239">
        <v>0</v>
      </c>
      <c r="AD559" s="243">
        <v>47164.65</v>
      </c>
      <c r="AE559" s="244">
        <v>314</v>
      </c>
      <c r="AF559" s="240">
        <v>0</v>
      </c>
      <c r="AG559" s="242">
        <v>0</v>
      </c>
      <c r="AH559" s="243">
        <v>203783.24</v>
      </c>
      <c r="AI559" s="244">
        <v>900</v>
      </c>
      <c r="AJ559" s="243">
        <v>8916.1299999999992</v>
      </c>
      <c r="AK559" s="244">
        <v>33</v>
      </c>
      <c r="AL559" s="243">
        <v>107104.02</v>
      </c>
      <c r="AM559" s="244">
        <v>403</v>
      </c>
      <c r="AN559" s="245">
        <v>8614.2000000000007</v>
      </c>
      <c r="AO559" s="244">
        <v>61</v>
      </c>
      <c r="AP559" s="246">
        <v>0</v>
      </c>
      <c r="AQ559" s="247">
        <v>0</v>
      </c>
      <c r="AR559" s="240">
        <v>367.84</v>
      </c>
      <c r="AS559" s="241">
        <v>5</v>
      </c>
      <c r="AT559" s="238">
        <v>0</v>
      </c>
      <c r="AU559" s="239">
        <v>0</v>
      </c>
      <c r="AV559" t="s">
        <v>52</v>
      </c>
      <c r="AW559" s="270"/>
      <c r="AX559" s="270"/>
      <c r="AY559" s="270"/>
      <c r="AZ559" s="270"/>
      <c r="BA559" s="270"/>
      <c r="BB559" s="270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  <c r="BR559"/>
      <c r="BS559"/>
      <c r="BT559"/>
      <c r="BU559"/>
      <c r="BV559"/>
      <c r="BW559"/>
      <c r="BX559"/>
      <c r="BY559"/>
      <c r="BZ559"/>
      <c r="CA559"/>
      <c r="CB559"/>
      <c r="CC559"/>
      <c r="CD559"/>
      <c r="CE559"/>
      <c r="CF559"/>
      <c r="CG559"/>
      <c r="CH559"/>
      <c r="CI559"/>
      <c r="CJ559"/>
      <c r="CK559"/>
      <c r="CL559"/>
      <c r="CM559"/>
      <c r="CN559"/>
    </row>
    <row r="560" spans="1:92">
      <c r="A560" s="2" t="s">
        <v>1230</v>
      </c>
      <c r="B560" s="238">
        <v>3208.9826666666663</v>
      </c>
      <c r="C560" s="239">
        <v>0</v>
      </c>
      <c r="D560" s="240">
        <v>17050.060000000001</v>
      </c>
      <c r="E560" s="241">
        <v>82</v>
      </c>
      <c r="F560" s="240">
        <v>22519.74</v>
      </c>
      <c r="G560" s="242">
        <v>24</v>
      </c>
      <c r="H560" s="243">
        <v>73839.070000000007</v>
      </c>
      <c r="I560" s="244">
        <v>680</v>
      </c>
      <c r="J560" s="243">
        <v>458983.13</v>
      </c>
      <c r="K560" s="244">
        <v>890</v>
      </c>
      <c r="L560" s="243">
        <v>77380.27</v>
      </c>
      <c r="M560" s="241">
        <v>449</v>
      </c>
      <c r="N560" s="240">
        <v>18260.84</v>
      </c>
      <c r="O560" s="242">
        <v>25</v>
      </c>
      <c r="P560" s="240">
        <v>11869.92</v>
      </c>
      <c r="Q560" s="241">
        <v>111</v>
      </c>
      <c r="R560" s="238">
        <v>0</v>
      </c>
      <c r="S560" s="239">
        <v>0</v>
      </c>
      <c r="T560" s="240">
        <v>32199.77</v>
      </c>
      <c r="U560" s="241">
        <v>176</v>
      </c>
      <c r="V560" s="240">
        <v>14825.42</v>
      </c>
      <c r="W560" s="242">
        <v>20</v>
      </c>
      <c r="X560" s="243">
        <v>110180.33</v>
      </c>
      <c r="Y560" s="241">
        <v>608</v>
      </c>
      <c r="Z560" s="238">
        <v>0</v>
      </c>
      <c r="AA560" s="239">
        <v>0</v>
      </c>
      <c r="AB560" s="238">
        <v>0</v>
      </c>
      <c r="AC560" s="239">
        <v>0</v>
      </c>
      <c r="AD560" s="243">
        <v>59805.02</v>
      </c>
      <c r="AE560" s="244">
        <v>392</v>
      </c>
      <c r="AF560" s="240">
        <v>379.53</v>
      </c>
      <c r="AG560" s="242">
        <v>1</v>
      </c>
      <c r="AH560" s="243">
        <v>322484.83</v>
      </c>
      <c r="AI560" s="244">
        <v>1667</v>
      </c>
      <c r="AJ560" s="243">
        <v>19698.28</v>
      </c>
      <c r="AK560" s="244">
        <v>120</v>
      </c>
      <c r="AL560" s="243">
        <v>180308.21</v>
      </c>
      <c r="AM560" s="244">
        <v>752</v>
      </c>
      <c r="AN560" s="245">
        <v>76571.199999999997</v>
      </c>
      <c r="AO560" s="244">
        <v>176</v>
      </c>
      <c r="AP560" s="246">
        <v>0</v>
      </c>
      <c r="AQ560" s="247">
        <v>0</v>
      </c>
      <c r="AR560" s="240">
        <v>6235.12</v>
      </c>
      <c r="AS560" s="241">
        <v>67</v>
      </c>
      <c r="AT560" s="238">
        <v>0</v>
      </c>
      <c r="AU560" s="239">
        <v>0</v>
      </c>
      <c r="AV560" t="s">
        <v>159</v>
      </c>
      <c r="AW560" s="270"/>
      <c r="AX560" s="270"/>
      <c r="AY560" s="270"/>
      <c r="AZ560" s="270"/>
      <c r="BA560" s="270"/>
      <c r="BB560" s="27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  <c r="BR560"/>
      <c r="BS560"/>
      <c r="BT560"/>
      <c r="BU560"/>
      <c r="BV560"/>
      <c r="BW560"/>
      <c r="BX560"/>
      <c r="BY560"/>
      <c r="BZ560"/>
      <c r="CA560"/>
      <c r="CB560"/>
      <c r="CC560"/>
      <c r="CD560"/>
      <c r="CE560"/>
      <c r="CF560"/>
      <c r="CG560"/>
      <c r="CH560"/>
      <c r="CI560"/>
      <c r="CJ560"/>
      <c r="CK560"/>
      <c r="CL560"/>
      <c r="CM560"/>
      <c r="CN560"/>
    </row>
    <row r="561" spans="1:92">
      <c r="A561" s="2" t="s">
        <v>1255</v>
      </c>
      <c r="B561" s="238">
        <v>373.18799999999999</v>
      </c>
      <c r="C561" s="239">
        <v>0</v>
      </c>
      <c r="D561" s="240">
        <v>7665.49</v>
      </c>
      <c r="E561" s="241">
        <v>43</v>
      </c>
      <c r="F561" s="240">
        <v>13239.74</v>
      </c>
      <c r="G561" s="242">
        <v>21</v>
      </c>
      <c r="H561" s="243">
        <v>39246.22</v>
      </c>
      <c r="I561" s="244">
        <v>409</v>
      </c>
      <c r="J561" s="243">
        <v>213590.43</v>
      </c>
      <c r="K561" s="244">
        <v>498</v>
      </c>
      <c r="L561" s="243">
        <v>65012.55</v>
      </c>
      <c r="M561" s="241">
        <v>446</v>
      </c>
      <c r="N561" s="240">
        <v>6086.11</v>
      </c>
      <c r="O561" s="242">
        <v>4</v>
      </c>
      <c r="P561" s="240">
        <v>9733.9</v>
      </c>
      <c r="Q561" s="241">
        <v>50</v>
      </c>
      <c r="R561" s="238">
        <v>0</v>
      </c>
      <c r="S561" s="239">
        <v>0</v>
      </c>
      <c r="T561" s="240">
        <v>15688.61</v>
      </c>
      <c r="U561" s="241">
        <v>91</v>
      </c>
      <c r="V561" s="240">
        <v>2603.35</v>
      </c>
      <c r="W561" s="242">
        <v>3</v>
      </c>
      <c r="X561" s="243">
        <v>56577.81</v>
      </c>
      <c r="Y561" s="241">
        <v>319</v>
      </c>
      <c r="Z561" s="238">
        <v>0</v>
      </c>
      <c r="AA561" s="239">
        <v>0</v>
      </c>
      <c r="AB561" s="238">
        <v>0</v>
      </c>
      <c r="AC561" s="239">
        <v>0</v>
      </c>
      <c r="AD561" s="243">
        <v>56722.61</v>
      </c>
      <c r="AE561" s="244">
        <v>379</v>
      </c>
      <c r="AF561" s="240">
        <v>958.14</v>
      </c>
      <c r="AG561" s="242">
        <v>2</v>
      </c>
      <c r="AH561" s="243">
        <v>239046.33</v>
      </c>
      <c r="AI561" s="244">
        <v>1119</v>
      </c>
      <c r="AJ561" s="243">
        <v>152.55000000000001</v>
      </c>
      <c r="AK561" s="244">
        <v>1</v>
      </c>
      <c r="AL561" s="243">
        <v>77545.820000000007</v>
      </c>
      <c r="AM561" s="244">
        <v>346</v>
      </c>
      <c r="AN561" s="245">
        <v>11043.09</v>
      </c>
      <c r="AO561" s="244">
        <v>50</v>
      </c>
      <c r="AP561" s="246">
        <v>0</v>
      </c>
      <c r="AQ561" s="247">
        <v>0</v>
      </c>
      <c r="AR561" s="240">
        <v>1742.61</v>
      </c>
      <c r="AS561" s="241">
        <v>19</v>
      </c>
      <c r="AT561" s="238">
        <v>0</v>
      </c>
      <c r="AU561" s="239">
        <v>0</v>
      </c>
      <c r="AV561" t="s">
        <v>195</v>
      </c>
      <c r="AW561" s="270"/>
      <c r="AX561" s="270"/>
      <c r="AY561" s="270"/>
      <c r="AZ561" s="270"/>
      <c r="BA561" s="270"/>
      <c r="BB561" s="270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  <c r="BR561"/>
      <c r="BS561"/>
      <c r="BT561"/>
      <c r="BU561"/>
      <c r="BV561"/>
      <c r="BW561"/>
      <c r="BX561"/>
      <c r="BY561"/>
      <c r="BZ561"/>
      <c r="CA561"/>
      <c r="CB561"/>
      <c r="CC561"/>
      <c r="CD561"/>
      <c r="CE561"/>
      <c r="CF561"/>
      <c r="CG561"/>
      <c r="CH561"/>
      <c r="CI561"/>
      <c r="CJ561"/>
      <c r="CK561"/>
      <c r="CL561"/>
      <c r="CM561"/>
      <c r="CN561"/>
    </row>
    <row r="562" spans="1:92">
      <c r="A562" s="2" t="s">
        <v>1263</v>
      </c>
      <c r="B562" s="238">
        <v>1031.2333333333333</v>
      </c>
      <c r="C562" s="239">
        <v>0</v>
      </c>
      <c r="D562" s="240">
        <v>32508.69</v>
      </c>
      <c r="E562" s="241">
        <v>119</v>
      </c>
      <c r="F562" s="240">
        <v>37639.11</v>
      </c>
      <c r="G562" s="242">
        <v>47</v>
      </c>
      <c r="H562" s="243">
        <v>110079.38</v>
      </c>
      <c r="I562" s="244">
        <v>1010</v>
      </c>
      <c r="J562" s="243">
        <v>367716.87</v>
      </c>
      <c r="K562" s="244">
        <v>762</v>
      </c>
      <c r="L562" s="243">
        <v>129203.37</v>
      </c>
      <c r="M562" s="241">
        <v>974</v>
      </c>
      <c r="N562" s="240">
        <v>55187.74</v>
      </c>
      <c r="O562" s="242">
        <v>51</v>
      </c>
      <c r="P562" s="240">
        <v>27607.3</v>
      </c>
      <c r="Q562" s="241">
        <v>215</v>
      </c>
      <c r="R562" s="238">
        <v>0</v>
      </c>
      <c r="S562" s="239">
        <v>0</v>
      </c>
      <c r="T562" s="240">
        <v>47045.11</v>
      </c>
      <c r="U562" s="241">
        <v>212</v>
      </c>
      <c r="V562" s="240">
        <v>30958.1</v>
      </c>
      <c r="W562" s="242">
        <v>48</v>
      </c>
      <c r="X562" s="243">
        <v>157284.28</v>
      </c>
      <c r="Y562" s="241">
        <v>781</v>
      </c>
      <c r="Z562" s="238">
        <v>0</v>
      </c>
      <c r="AA562" s="239">
        <v>0</v>
      </c>
      <c r="AB562" s="238">
        <v>0</v>
      </c>
      <c r="AC562" s="239">
        <v>0</v>
      </c>
      <c r="AD562" s="243">
        <v>115007.25</v>
      </c>
      <c r="AE562" s="244">
        <v>747</v>
      </c>
      <c r="AF562" s="240">
        <v>1106.98</v>
      </c>
      <c r="AG562" s="242">
        <v>2</v>
      </c>
      <c r="AH562" s="243">
        <v>672445.74</v>
      </c>
      <c r="AI562" s="244">
        <v>2550</v>
      </c>
      <c r="AJ562" s="243">
        <v>0</v>
      </c>
      <c r="AK562" s="244">
        <v>0</v>
      </c>
      <c r="AL562" s="243">
        <v>299104.7</v>
      </c>
      <c r="AM562" s="244">
        <v>1053</v>
      </c>
      <c r="AN562" s="245">
        <v>30937</v>
      </c>
      <c r="AO562" s="244">
        <v>124</v>
      </c>
      <c r="AP562" s="246">
        <v>0</v>
      </c>
      <c r="AQ562" s="247">
        <v>0</v>
      </c>
      <c r="AR562" s="240">
        <v>12501.74</v>
      </c>
      <c r="AS562" s="241">
        <v>110</v>
      </c>
      <c r="AT562" s="238">
        <v>0</v>
      </c>
      <c r="AU562" s="239">
        <v>0</v>
      </c>
      <c r="AV562" t="s">
        <v>52</v>
      </c>
      <c r="AW562" s="270"/>
      <c r="AX562" s="270"/>
      <c r="AY562" s="270"/>
      <c r="AZ562" s="270"/>
      <c r="BA562" s="270"/>
      <c r="BB562" s="270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  <c r="BR562"/>
      <c r="BS562"/>
      <c r="BT562"/>
      <c r="BU562"/>
      <c r="BV562"/>
      <c r="BW562"/>
      <c r="BX562"/>
      <c r="BY562"/>
      <c r="BZ562"/>
      <c r="CA562"/>
      <c r="CB562"/>
      <c r="CC562"/>
      <c r="CD562"/>
      <c r="CE562"/>
      <c r="CF562"/>
      <c r="CG562"/>
      <c r="CH562"/>
      <c r="CI562"/>
      <c r="CJ562"/>
      <c r="CK562"/>
      <c r="CL562"/>
      <c r="CM562"/>
      <c r="CN562"/>
    </row>
    <row r="563" spans="1:92">
      <c r="A563" s="2" t="s">
        <v>1188</v>
      </c>
      <c r="B563" s="238">
        <v>1081.6406666666667</v>
      </c>
      <c r="C563" s="239">
        <v>0</v>
      </c>
      <c r="D563" s="240">
        <v>27315.52</v>
      </c>
      <c r="E563" s="241">
        <v>115</v>
      </c>
      <c r="F563" s="240">
        <v>15994.26</v>
      </c>
      <c r="G563" s="242">
        <v>20</v>
      </c>
      <c r="H563" s="243">
        <v>83000.62</v>
      </c>
      <c r="I563" s="244">
        <v>669</v>
      </c>
      <c r="J563" s="243">
        <v>338229.67</v>
      </c>
      <c r="K563" s="244">
        <v>800</v>
      </c>
      <c r="L563" s="243">
        <v>100302.71</v>
      </c>
      <c r="M563" s="241">
        <v>771</v>
      </c>
      <c r="N563" s="240">
        <v>12378.26</v>
      </c>
      <c r="O563" s="242">
        <v>20</v>
      </c>
      <c r="P563" s="240">
        <v>40422.99</v>
      </c>
      <c r="Q563" s="241">
        <v>265</v>
      </c>
      <c r="R563" s="238">
        <v>0</v>
      </c>
      <c r="S563" s="239">
        <v>0</v>
      </c>
      <c r="T563" s="240">
        <v>44868.66</v>
      </c>
      <c r="U563" s="241">
        <v>212</v>
      </c>
      <c r="V563" s="240">
        <v>13708.14</v>
      </c>
      <c r="W563" s="242">
        <v>19</v>
      </c>
      <c r="X563" s="243">
        <v>105260.13</v>
      </c>
      <c r="Y563" s="241">
        <v>526</v>
      </c>
      <c r="Z563" s="238">
        <v>0</v>
      </c>
      <c r="AA563" s="239">
        <v>0</v>
      </c>
      <c r="AB563" s="238">
        <v>0</v>
      </c>
      <c r="AC563" s="239">
        <v>0</v>
      </c>
      <c r="AD563" s="243">
        <v>99508.02</v>
      </c>
      <c r="AE563" s="244">
        <v>571</v>
      </c>
      <c r="AF563" s="240">
        <v>2883.71</v>
      </c>
      <c r="AG563" s="242">
        <v>5</v>
      </c>
      <c r="AH563" s="243">
        <v>411583.5</v>
      </c>
      <c r="AI563" s="244">
        <v>2201</v>
      </c>
      <c r="AJ563" s="243">
        <v>20526.419999999998</v>
      </c>
      <c r="AK563" s="244">
        <v>73</v>
      </c>
      <c r="AL563" s="243">
        <v>218764.23</v>
      </c>
      <c r="AM563" s="244">
        <v>825</v>
      </c>
      <c r="AN563" s="245">
        <v>11922.8</v>
      </c>
      <c r="AO563" s="244">
        <v>87</v>
      </c>
      <c r="AP563" s="246">
        <v>0</v>
      </c>
      <c r="AQ563" s="247">
        <v>0</v>
      </c>
      <c r="AR563" s="240">
        <v>18299.349999999999</v>
      </c>
      <c r="AS563" s="241">
        <v>172</v>
      </c>
      <c r="AT563" s="238">
        <v>0</v>
      </c>
      <c r="AU563" s="239">
        <v>0</v>
      </c>
      <c r="AV563" t="s">
        <v>189</v>
      </c>
      <c r="AW563" s="270"/>
      <c r="AX563" s="270"/>
      <c r="AY563" s="270"/>
      <c r="AZ563" s="270"/>
      <c r="BA563" s="270"/>
      <c r="BB563" s="270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  <c r="BR563"/>
      <c r="BS563"/>
      <c r="BT563"/>
      <c r="BU563"/>
      <c r="BV563"/>
      <c r="BW563"/>
      <c r="BX563"/>
      <c r="BY563"/>
      <c r="BZ563"/>
      <c r="CA563"/>
      <c r="CB563"/>
      <c r="CC563"/>
      <c r="CD563"/>
      <c r="CE563"/>
      <c r="CF563"/>
      <c r="CG563"/>
      <c r="CH563"/>
      <c r="CI563"/>
      <c r="CJ563"/>
      <c r="CK563"/>
      <c r="CL563"/>
      <c r="CM563"/>
      <c r="CN563"/>
    </row>
    <row r="564" spans="1:92">
      <c r="A564" s="2" t="s">
        <v>1245</v>
      </c>
      <c r="B564" s="238">
        <v>1554.451</v>
      </c>
      <c r="C564" s="239">
        <v>0</v>
      </c>
      <c r="D564" s="240">
        <v>17233.240000000002</v>
      </c>
      <c r="E564" s="241">
        <v>63</v>
      </c>
      <c r="F564" s="240">
        <v>7695.64</v>
      </c>
      <c r="G564" s="242">
        <v>10</v>
      </c>
      <c r="H564" s="243">
        <v>73498.17</v>
      </c>
      <c r="I564" s="244">
        <v>641</v>
      </c>
      <c r="J564" s="243">
        <v>189851.09</v>
      </c>
      <c r="K564" s="244">
        <v>345</v>
      </c>
      <c r="L564" s="243">
        <v>69701.429999999993</v>
      </c>
      <c r="M564" s="241">
        <v>389</v>
      </c>
      <c r="N564" s="240">
        <v>6506.08</v>
      </c>
      <c r="O564" s="242">
        <v>6</v>
      </c>
      <c r="P564" s="240">
        <v>28982.13</v>
      </c>
      <c r="Q564" s="241">
        <v>173</v>
      </c>
      <c r="R564" s="238">
        <v>0</v>
      </c>
      <c r="S564" s="239">
        <v>0</v>
      </c>
      <c r="T564" s="240">
        <v>41364.18</v>
      </c>
      <c r="U564" s="241">
        <v>187</v>
      </c>
      <c r="V564" s="240">
        <v>11196.79</v>
      </c>
      <c r="W564" s="242">
        <v>14</v>
      </c>
      <c r="X564" s="243">
        <v>104137.92</v>
      </c>
      <c r="Y564" s="241">
        <v>467</v>
      </c>
      <c r="Z564" s="238">
        <v>0</v>
      </c>
      <c r="AA564" s="239">
        <v>0</v>
      </c>
      <c r="AB564" s="238">
        <v>0</v>
      </c>
      <c r="AC564" s="239">
        <v>0</v>
      </c>
      <c r="AD564" s="243">
        <v>54332.53</v>
      </c>
      <c r="AE564" s="244">
        <v>286</v>
      </c>
      <c r="AF564" s="240">
        <v>1502.33</v>
      </c>
      <c r="AG564" s="242">
        <v>2</v>
      </c>
      <c r="AH564" s="243">
        <v>317564.45</v>
      </c>
      <c r="AI564" s="244">
        <v>1522</v>
      </c>
      <c r="AJ564" s="243">
        <v>3062.58</v>
      </c>
      <c r="AK564" s="244">
        <v>11</v>
      </c>
      <c r="AL564" s="243">
        <v>192030.24</v>
      </c>
      <c r="AM564" s="244">
        <v>599</v>
      </c>
      <c r="AN564" s="245">
        <v>43570.95</v>
      </c>
      <c r="AO564" s="244">
        <v>142</v>
      </c>
      <c r="AP564" s="246">
        <v>0</v>
      </c>
      <c r="AQ564" s="247">
        <v>0</v>
      </c>
      <c r="AR564" s="240">
        <v>10976.71</v>
      </c>
      <c r="AS564" s="241">
        <v>124</v>
      </c>
      <c r="AT564" s="238">
        <v>0</v>
      </c>
      <c r="AU564" s="239">
        <v>0</v>
      </c>
      <c r="AV564" t="s">
        <v>107</v>
      </c>
      <c r="AW564" s="270"/>
      <c r="AX564" s="270"/>
      <c r="AY564" s="270"/>
      <c r="AZ564" s="270"/>
      <c r="BA564" s="270"/>
      <c r="BB564" s="270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  <c r="CA564"/>
      <c r="CB564"/>
      <c r="CC564"/>
      <c r="CD564"/>
      <c r="CE564"/>
      <c r="CF564"/>
      <c r="CG564"/>
      <c r="CH564"/>
      <c r="CI564"/>
      <c r="CJ564"/>
      <c r="CK564"/>
      <c r="CL564"/>
      <c r="CM564"/>
      <c r="CN564"/>
    </row>
    <row r="565" spans="1:92">
      <c r="A565" s="2" t="s">
        <v>1195</v>
      </c>
      <c r="B565" s="238">
        <v>2508.241</v>
      </c>
      <c r="C565" s="239">
        <v>0</v>
      </c>
      <c r="D565" s="240">
        <v>26911.96</v>
      </c>
      <c r="E565" s="241">
        <v>80</v>
      </c>
      <c r="F565" s="240">
        <v>14515.9</v>
      </c>
      <c r="G565" s="242">
        <v>17</v>
      </c>
      <c r="H565" s="243">
        <v>77355.13</v>
      </c>
      <c r="I565" s="244">
        <v>726</v>
      </c>
      <c r="J565" s="243">
        <v>364196.6</v>
      </c>
      <c r="K565" s="244">
        <v>701</v>
      </c>
      <c r="L565" s="243">
        <v>65156.959999999999</v>
      </c>
      <c r="M565" s="241">
        <v>350</v>
      </c>
      <c r="N565" s="240">
        <v>2069.56</v>
      </c>
      <c r="O565" s="242">
        <v>4</v>
      </c>
      <c r="P565" s="240">
        <v>31470.78</v>
      </c>
      <c r="Q565" s="241">
        <v>223</v>
      </c>
      <c r="R565" s="238">
        <v>0</v>
      </c>
      <c r="S565" s="239">
        <v>0</v>
      </c>
      <c r="T565" s="240">
        <v>54915.17</v>
      </c>
      <c r="U565" s="241">
        <v>227</v>
      </c>
      <c r="V565" s="240">
        <v>12321.2</v>
      </c>
      <c r="W565" s="242">
        <v>16</v>
      </c>
      <c r="X565" s="243">
        <v>106970.71</v>
      </c>
      <c r="Y565" s="241">
        <v>504</v>
      </c>
      <c r="Z565" s="238">
        <v>0</v>
      </c>
      <c r="AA565" s="239">
        <v>0</v>
      </c>
      <c r="AB565" s="238">
        <v>0</v>
      </c>
      <c r="AC565" s="239">
        <v>0</v>
      </c>
      <c r="AD565" s="243">
        <v>64559.02</v>
      </c>
      <c r="AE565" s="244">
        <v>360</v>
      </c>
      <c r="AF565" s="240">
        <v>4960.9399999999996</v>
      </c>
      <c r="AG565" s="242">
        <v>14</v>
      </c>
      <c r="AH565" s="243">
        <v>359668.12</v>
      </c>
      <c r="AI565" s="244">
        <v>1762</v>
      </c>
      <c r="AJ565" s="243">
        <v>2305.12</v>
      </c>
      <c r="AK565" s="244">
        <v>31</v>
      </c>
      <c r="AL565" s="243">
        <v>188621.43</v>
      </c>
      <c r="AM565" s="244">
        <v>744</v>
      </c>
      <c r="AN565" s="245">
        <v>72942.11</v>
      </c>
      <c r="AO565" s="244">
        <v>223</v>
      </c>
      <c r="AP565" s="246">
        <v>0</v>
      </c>
      <c r="AQ565" s="247">
        <v>0</v>
      </c>
      <c r="AR565" s="240">
        <v>8224.48</v>
      </c>
      <c r="AS565" s="241">
        <v>73</v>
      </c>
      <c r="AT565" s="238">
        <v>0</v>
      </c>
      <c r="AU565" s="239">
        <v>0</v>
      </c>
      <c r="AV565" t="s">
        <v>389</v>
      </c>
      <c r="AW565" s="270"/>
      <c r="AX565" s="270"/>
      <c r="AY565" s="270"/>
      <c r="AZ565" s="270"/>
      <c r="BA565" s="270"/>
      <c r="BB565" s="270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  <c r="BR565"/>
      <c r="BS565"/>
      <c r="BT565"/>
      <c r="BU565"/>
      <c r="BV565"/>
      <c r="BW565"/>
      <c r="BX565"/>
      <c r="BY565"/>
      <c r="BZ565"/>
      <c r="CA565"/>
      <c r="CB565"/>
      <c r="CC565"/>
      <c r="CD565"/>
      <c r="CE565"/>
      <c r="CF565"/>
      <c r="CG565"/>
      <c r="CH565"/>
      <c r="CI565"/>
      <c r="CJ565"/>
      <c r="CK565"/>
      <c r="CL565"/>
      <c r="CM565"/>
      <c r="CN565"/>
    </row>
    <row r="566" spans="1:92">
      <c r="A566" s="2" t="s">
        <v>1056</v>
      </c>
      <c r="B566" s="238">
        <v>1106.538</v>
      </c>
      <c r="C566" s="239">
        <v>0</v>
      </c>
      <c r="D566" s="240">
        <v>11155.37</v>
      </c>
      <c r="E566" s="241">
        <v>53</v>
      </c>
      <c r="F566" s="240">
        <v>36182.550000000003</v>
      </c>
      <c r="G566" s="242">
        <v>58</v>
      </c>
      <c r="H566" s="243">
        <v>80822.31</v>
      </c>
      <c r="I566" s="244">
        <v>667</v>
      </c>
      <c r="J566" s="243">
        <v>487926.71</v>
      </c>
      <c r="K566" s="244">
        <v>908</v>
      </c>
      <c r="L566" s="243">
        <v>125283.69</v>
      </c>
      <c r="M566" s="241">
        <v>694</v>
      </c>
      <c r="N566" s="240">
        <v>1217.3900000000001</v>
      </c>
      <c r="O566" s="242">
        <v>3</v>
      </c>
      <c r="P566" s="240">
        <v>3422.59</v>
      </c>
      <c r="Q566" s="241">
        <v>26</v>
      </c>
      <c r="R566" s="238">
        <v>0</v>
      </c>
      <c r="S566" s="239">
        <v>0</v>
      </c>
      <c r="T566" s="240">
        <v>1491.31</v>
      </c>
      <c r="U566" s="241">
        <v>7</v>
      </c>
      <c r="V566" s="240">
        <v>7637.67</v>
      </c>
      <c r="W566" s="242">
        <v>12</v>
      </c>
      <c r="X566" s="243">
        <v>49781.85</v>
      </c>
      <c r="Y566" s="241">
        <v>295</v>
      </c>
      <c r="Z566" s="238">
        <v>0</v>
      </c>
      <c r="AA566" s="239">
        <v>0</v>
      </c>
      <c r="AB566" s="238">
        <v>0</v>
      </c>
      <c r="AC566" s="239">
        <v>0</v>
      </c>
      <c r="AD566" s="243">
        <v>57445.83</v>
      </c>
      <c r="AE566" s="244">
        <v>340</v>
      </c>
      <c r="AF566" s="240">
        <v>0</v>
      </c>
      <c r="AG566" s="242">
        <v>0</v>
      </c>
      <c r="AH566" s="243">
        <v>297286.74</v>
      </c>
      <c r="AI566" s="244">
        <v>1459</v>
      </c>
      <c r="AJ566" s="243">
        <v>0</v>
      </c>
      <c r="AK566" s="244">
        <v>0</v>
      </c>
      <c r="AL566" s="243">
        <v>92703.25</v>
      </c>
      <c r="AM566" s="244">
        <v>391</v>
      </c>
      <c r="AN566" s="245">
        <v>33196.14</v>
      </c>
      <c r="AO566" s="244">
        <v>273</v>
      </c>
      <c r="AP566" s="246">
        <v>0</v>
      </c>
      <c r="AQ566" s="247">
        <v>0</v>
      </c>
      <c r="AR566" s="240">
        <v>208.69</v>
      </c>
      <c r="AS566" s="241">
        <v>3</v>
      </c>
      <c r="AT566" s="238">
        <v>0</v>
      </c>
      <c r="AU566" s="239">
        <v>0</v>
      </c>
      <c r="AV566" t="s">
        <v>131</v>
      </c>
      <c r="AW566" s="270"/>
      <c r="AX566" s="270"/>
      <c r="AY566" s="270"/>
      <c r="AZ566" s="270"/>
      <c r="BA566" s="270"/>
      <c r="BB566" s="270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  <c r="BR566"/>
      <c r="BS566"/>
      <c r="BT566"/>
      <c r="BU566"/>
      <c r="BV566"/>
      <c r="BW566"/>
      <c r="BX566"/>
      <c r="BY566"/>
      <c r="BZ566"/>
      <c r="CA566"/>
      <c r="CB566"/>
      <c r="CC566"/>
      <c r="CD566"/>
      <c r="CE566"/>
      <c r="CF566"/>
      <c r="CG566"/>
      <c r="CH566"/>
      <c r="CI566"/>
      <c r="CJ566"/>
      <c r="CK566"/>
      <c r="CL566"/>
      <c r="CM566"/>
      <c r="CN566"/>
    </row>
    <row r="567" spans="1:92">
      <c r="A567" s="2" t="s">
        <v>1236</v>
      </c>
      <c r="B567" s="238">
        <v>3101.5623333333333</v>
      </c>
      <c r="C567" s="239">
        <v>0</v>
      </c>
      <c r="D567" s="240">
        <v>16536.580000000002</v>
      </c>
      <c r="E567" s="241">
        <v>54</v>
      </c>
      <c r="F567" s="240">
        <v>14147.98</v>
      </c>
      <c r="G567" s="242">
        <v>26</v>
      </c>
      <c r="H567" s="243">
        <v>56226.61</v>
      </c>
      <c r="I567" s="244">
        <v>548</v>
      </c>
      <c r="J567" s="243">
        <v>543014.38</v>
      </c>
      <c r="K567" s="244">
        <v>726</v>
      </c>
      <c r="L567" s="243">
        <v>44809.56</v>
      </c>
      <c r="M567" s="241">
        <v>335</v>
      </c>
      <c r="N567" s="240">
        <v>4106.9399999999996</v>
      </c>
      <c r="O567" s="242">
        <v>6</v>
      </c>
      <c r="P567" s="240">
        <v>13845.86</v>
      </c>
      <c r="Q567" s="241">
        <v>95</v>
      </c>
      <c r="R567" s="238">
        <v>0</v>
      </c>
      <c r="S567" s="239">
        <v>0</v>
      </c>
      <c r="T567" s="240">
        <v>16277.32</v>
      </c>
      <c r="U567" s="241">
        <v>94</v>
      </c>
      <c r="V567" s="240">
        <v>21567.439999999999</v>
      </c>
      <c r="W567" s="242">
        <v>29</v>
      </c>
      <c r="X567" s="243">
        <v>73198.3</v>
      </c>
      <c r="Y567" s="241">
        <v>422</v>
      </c>
      <c r="Z567" s="238">
        <v>0</v>
      </c>
      <c r="AA567" s="239">
        <v>0</v>
      </c>
      <c r="AB567" s="238">
        <v>0</v>
      </c>
      <c r="AC567" s="239">
        <v>0</v>
      </c>
      <c r="AD567" s="243">
        <v>41679.17</v>
      </c>
      <c r="AE567" s="244">
        <v>308</v>
      </c>
      <c r="AF567" s="240">
        <v>673.49</v>
      </c>
      <c r="AG567" s="242">
        <v>2</v>
      </c>
      <c r="AH567" s="243">
        <v>244773.78</v>
      </c>
      <c r="AI567" s="244">
        <v>1403</v>
      </c>
      <c r="AJ567" s="243">
        <v>1503.51</v>
      </c>
      <c r="AK567" s="244">
        <v>13</v>
      </c>
      <c r="AL567" s="243">
        <v>110857.26</v>
      </c>
      <c r="AM567" s="244">
        <v>544</v>
      </c>
      <c r="AN567" s="245">
        <v>91543.360000000001</v>
      </c>
      <c r="AO567" s="244">
        <v>126</v>
      </c>
      <c r="AP567" s="246">
        <v>0</v>
      </c>
      <c r="AQ567" s="247">
        <v>0</v>
      </c>
      <c r="AR567" s="240">
        <v>4136.16</v>
      </c>
      <c r="AS567" s="241">
        <v>54</v>
      </c>
      <c r="AT567" s="238">
        <v>0</v>
      </c>
      <c r="AU567" s="239">
        <v>0</v>
      </c>
      <c r="AV567" t="s">
        <v>389</v>
      </c>
      <c r="AW567" s="270"/>
      <c r="AX567" s="270"/>
      <c r="AY567" s="270"/>
      <c r="AZ567" s="270"/>
      <c r="BA567" s="270"/>
      <c r="BB567" s="270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  <c r="BR567"/>
      <c r="BS567"/>
      <c r="BT567"/>
      <c r="BU567"/>
      <c r="BV567"/>
      <c r="BW567"/>
      <c r="BX567"/>
      <c r="BY567"/>
      <c r="BZ567"/>
      <c r="CA567"/>
      <c r="CB567"/>
      <c r="CC567"/>
      <c r="CD567"/>
      <c r="CE567"/>
      <c r="CF567"/>
      <c r="CG567"/>
      <c r="CH567"/>
      <c r="CI567"/>
      <c r="CJ567"/>
      <c r="CK567"/>
      <c r="CL567"/>
      <c r="CM567"/>
      <c r="CN567"/>
    </row>
    <row r="568" spans="1:92">
      <c r="A568" s="2" t="s">
        <v>1112</v>
      </c>
      <c r="B568" s="238">
        <v>825.47033333333331</v>
      </c>
      <c r="C568" s="239">
        <v>0</v>
      </c>
      <c r="D568" s="240">
        <v>16796.48</v>
      </c>
      <c r="E568" s="241">
        <v>63</v>
      </c>
      <c r="F568" s="240">
        <v>3730.42</v>
      </c>
      <c r="G568" s="242">
        <v>9</v>
      </c>
      <c r="H568" s="243">
        <v>40681.01</v>
      </c>
      <c r="I568" s="244">
        <v>351</v>
      </c>
      <c r="J568" s="243">
        <v>267661.51</v>
      </c>
      <c r="K568" s="244">
        <v>603</v>
      </c>
      <c r="L568" s="243">
        <v>51111.29</v>
      </c>
      <c r="M568" s="241">
        <v>310</v>
      </c>
      <c r="N568" s="240">
        <v>646.96</v>
      </c>
      <c r="O568" s="242">
        <v>1</v>
      </c>
      <c r="P568" s="240">
        <v>6429.19</v>
      </c>
      <c r="Q568" s="241">
        <v>62</v>
      </c>
      <c r="R568" s="238">
        <v>0</v>
      </c>
      <c r="S568" s="239">
        <v>0</v>
      </c>
      <c r="T568" s="240">
        <v>10076.59</v>
      </c>
      <c r="U568" s="241">
        <v>51</v>
      </c>
      <c r="V568" s="240">
        <v>5041.67</v>
      </c>
      <c r="W568" s="242">
        <v>8</v>
      </c>
      <c r="X568" s="243">
        <v>54064.68</v>
      </c>
      <c r="Y568" s="241">
        <v>330</v>
      </c>
      <c r="Z568" s="238">
        <v>0</v>
      </c>
      <c r="AA568" s="239">
        <v>0</v>
      </c>
      <c r="AB568" s="238">
        <v>0</v>
      </c>
      <c r="AC568" s="239">
        <v>0</v>
      </c>
      <c r="AD568" s="243">
        <v>49135.81</v>
      </c>
      <c r="AE568" s="244">
        <v>316</v>
      </c>
      <c r="AF568" s="240">
        <v>2920.92</v>
      </c>
      <c r="AG568" s="242">
        <v>4</v>
      </c>
      <c r="AH568" s="243">
        <v>187067.57</v>
      </c>
      <c r="AI568" s="244">
        <v>1047</v>
      </c>
      <c r="AJ568" s="243">
        <v>600</v>
      </c>
      <c r="AK568" s="244">
        <v>2</v>
      </c>
      <c r="AL568" s="243">
        <v>119342.09</v>
      </c>
      <c r="AM568" s="244">
        <v>533</v>
      </c>
      <c r="AN568" s="245">
        <v>24164.11</v>
      </c>
      <c r="AO568" s="244">
        <v>176</v>
      </c>
      <c r="AP568" s="246">
        <v>0</v>
      </c>
      <c r="AQ568" s="247">
        <v>0</v>
      </c>
      <c r="AR568" s="240">
        <v>2898.27</v>
      </c>
      <c r="AS568" s="241">
        <v>27</v>
      </c>
      <c r="AT568" s="238">
        <v>0</v>
      </c>
      <c r="AU568" s="239">
        <v>0</v>
      </c>
      <c r="AV568" t="s">
        <v>189</v>
      </c>
      <c r="AW568" s="270"/>
      <c r="AX568" s="270"/>
      <c r="AY568" s="270"/>
      <c r="AZ568" s="270"/>
      <c r="BA568" s="270"/>
      <c r="BB568" s="270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  <c r="BR568"/>
      <c r="BS568"/>
      <c r="BT568"/>
      <c r="BU568"/>
      <c r="BV568"/>
      <c r="BW568"/>
      <c r="BX568"/>
      <c r="BY568"/>
      <c r="BZ568"/>
      <c r="CA568"/>
      <c r="CB568"/>
      <c r="CC568"/>
      <c r="CD568"/>
      <c r="CE568"/>
      <c r="CF568"/>
      <c r="CG568"/>
      <c r="CH568"/>
      <c r="CI568"/>
      <c r="CJ568"/>
      <c r="CK568"/>
      <c r="CL568"/>
      <c r="CM568"/>
      <c r="CN568"/>
    </row>
    <row r="569" spans="1:92">
      <c r="A569" s="2" t="s">
        <v>1185</v>
      </c>
      <c r="B569" s="238">
        <v>4446.8310000000001</v>
      </c>
      <c r="C569" s="239">
        <v>0</v>
      </c>
      <c r="D569" s="240">
        <v>22655.35</v>
      </c>
      <c r="E569" s="241">
        <v>75</v>
      </c>
      <c r="F569" s="240">
        <v>22327.119999999999</v>
      </c>
      <c r="G569" s="242">
        <v>25</v>
      </c>
      <c r="H569" s="243">
        <v>84136.42</v>
      </c>
      <c r="I569" s="244">
        <v>833</v>
      </c>
      <c r="J569" s="243">
        <v>224134.14</v>
      </c>
      <c r="K569" s="244">
        <v>481</v>
      </c>
      <c r="L569" s="243">
        <v>90596.78</v>
      </c>
      <c r="M569" s="241">
        <v>406</v>
      </c>
      <c r="N569" s="240">
        <v>23994.97</v>
      </c>
      <c r="O569" s="242">
        <v>31</v>
      </c>
      <c r="P569" s="240">
        <v>9821.19</v>
      </c>
      <c r="Q569" s="241">
        <v>85</v>
      </c>
      <c r="R569" s="238">
        <v>0</v>
      </c>
      <c r="S569" s="239">
        <v>0</v>
      </c>
      <c r="T569" s="240">
        <v>36876.06</v>
      </c>
      <c r="U569" s="241">
        <v>167</v>
      </c>
      <c r="V569" s="240">
        <v>26982.46</v>
      </c>
      <c r="W569" s="242">
        <v>26</v>
      </c>
      <c r="X569" s="243">
        <v>109824.98</v>
      </c>
      <c r="Y569" s="241">
        <v>537</v>
      </c>
      <c r="Z569" s="238">
        <v>0</v>
      </c>
      <c r="AA569" s="239">
        <v>0</v>
      </c>
      <c r="AB569" s="238">
        <v>0</v>
      </c>
      <c r="AC569" s="239">
        <v>0</v>
      </c>
      <c r="AD569" s="243">
        <v>85935.2</v>
      </c>
      <c r="AE569" s="244">
        <v>471</v>
      </c>
      <c r="AF569" s="240">
        <v>697.67</v>
      </c>
      <c r="AG569" s="242">
        <v>1</v>
      </c>
      <c r="AH569" s="243">
        <v>377167.97</v>
      </c>
      <c r="AI569" s="244">
        <v>1612</v>
      </c>
      <c r="AJ569" s="243">
        <v>0</v>
      </c>
      <c r="AK569" s="244">
        <v>0</v>
      </c>
      <c r="AL569" s="243">
        <v>209273.61</v>
      </c>
      <c r="AM569" s="244">
        <v>668</v>
      </c>
      <c r="AN569" s="245">
        <v>133404.93</v>
      </c>
      <c r="AO569" s="244">
        <v>199</v>
      </c>
      <c r="AP569" s="246">
        <v>0</v>
      </c>
      <c r="AQ569" s="247">
        <v>0</v>
      </c>
      <c r="AR569" s="240">
        <v>4913.37</v>
      </c>
      <c r="AS569" s="241">
        <v>56</v>
      </c>
      <c r="AT569" s="238">
        <v>0</v>
      </c>
      <c r="AU569" s="239">
        <v>0</v>
      </c>
      <c r="AV569" t="s">
        <v>107</v>
      </c>
      <c r="AW569" s="270"/>
      <c r="AX569" s="270"/>
      <c r="AY569" s="270"/>
      <c r="AZ569" s="270"/>
      <c r="BA569" s="270"/>
      <c r="BB569" s="270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  <c r="BR569"/>
      <c r="BS569"/>
      <c r="BT569"/>
      <c r="BU569"/>
      <c r="BV569"/>
      <c r="BW569"/>
      <c r="BX569"/>
      <c r="BY569"/>
      <c r="BZ569"/>
      <c r="CA569"/>
      <c r="CB569"/>
      <c r="CC569"/>
      <c r="CD569"/>
      <c r="CE569"/>
      <c r="CF569"/>
      <c r="CG569"/>
      <c r="CH569"/>
      <c r="CI569"/>
      <c r="CJ569"/>
      <c r="CK569"/>
      <c r="CL569"/>
      <c r="CM569"/>
      <c r="CN569"/>
    </row>
    <row r="570" spans="1:92">
      <c r="A570" s="2" t="s">
        <v>1206</v>
      </c>
      <c r="B570" s="238">
        <v>4128.172333333333</v>
      </c>
      <c r="C570" s="239">
        <v>0</v>
      </c>
      <c r="D570" s="240">
        <v>10862.87</v>
      </c>
      <c r="E570" s="241">
        <v>56</v>
      </c>
      <c r="F570" s="240">
        <v>22026.77</v>
      </c>
      <c r="G570" s="242">
        <v>34</v>
      </c>
      <c r="H570" s="243">
        <v>76645.960000000006</v>
      </c>
      <c r="I570" s="244">
        <v>806</v>
      </c>
      <c r="J570" s="243">
        <v>544919.74</v>
      </c>
      <c r="K570" s="244">
        <v>1299</v>
      </c>
      <c r="L570" s="243">
        <v>111458.47</v>
      </c>
      <c r="M570" s="241">
        <v>669</v>
      </c>
      <c r="N570" s="240">
        <v>29291.56</v>
      </c>
      <c r="O570" s="242">
        <v>96</v>
      </c>
      <c r="P570" s="240">
        <v>5863.48</v>
      </c>
      <c r="Q570" s="241">
        <v>41</v>
      </c>
      <c r="R570" s="238">
        <v>0</v>
      </c>
      <c r="S570" s="239">
        <v>0</v>
      </c>
      <c r="T570" s="240">
        <v>23233.88</v>
      </c>
      <c r="U570" s="241">
        <v>105</v>
      </c>
      <c r="V570" s="240">
        <v>14312.42</v>
      </c>
      <c r="W570" s="242">
        <v>16</v>
      </c>
      <c r="X570" s="243">
        <v>102982.18</v>
      </c>
      <c r="Y570" s="241">
        <v>558</v>
      </c>
      <c r="Z570" s="238">
        <v>0</v>
      </c>
      <c r="AA570" s="239">
        <v>0</v>
      </c>
      <c r="AB570" s="238">
        <v>0</v>
      </c>
      <c r="AC570" s="239">
        <v>0</v>
      </c>
      <c r="AD570" s="243">
        <v>64326.46</v>
      </c>
      <c r="AE570" s="244">
        <v>466</v>
      </c>
      <c r="AF570" s="240">
        <v>1395.34</v>
      </c>
      <c r="AG570" s="242">
        <v>2</v>
      </c>
      <c r="AH570" s="243">
        <v>364639.28</v>
      </c>
      <c r="AI570" s="244">
        <v>1946</v>
      </c>
      <c r="AJ570" s="243">
        <v>0</v>
      </c>
      <c r="AK570" s="244">
        <v>0</v>
      </c>
      <c r="AL570" s="243">
        <v>158460.99</v>
      </c>
      <c r="AM570" s="244">
        <v>732</v>
      </c>
      <c r="AN570" s="245">
        <v>123845.17</v>
      </c>
      <c r="AO570" s="244">
        <v>584</v>
      </c>
      <c r="AP570" s="246">
        <v>0</v>
      </c>
      <c r="AQ570" s="247">
        <v>0</v>
      </c>
      <c r="AR570" s="240">
        <v>4570.8999999999996</v>
      </c>
      <c r="AS570" s="241">
        <v>41</v>
      </c>
      <c r="AT570" s="238">
        <v>0</v>
      </c>
      <c r="AU570" s="239">
        <v>0</v>
      </c>
      <c r="AV570" t="s">
        <v>52</v>
      </c>
      <c r="AW570" s="270"/>
      <c r="AX570" s="270"/>
      <c r="AY570" s="270"/>
      <c r="AZ570" s="270"/>
      <c r="BA570" s="270"/>
      <c r="BB570" s="2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  <c r="BR570"/>
      <c r="BS570"/>
      <c r="BT570"/>
      <c r="BU570"/>
      <c r="BV570"/>
      <c r="BW570"/>
      <c r="BX570"/>
      <c r="BY570"/>
      <c r="BZ570"/>
      <c r="CA570"/>
      <c r="CB570"/>
      <c r="CC570"/>
      <c r="CD570"/>
      <c r="CE570"/>
      <c r="CF570"/>
      <c r="CG570"/>
      <c r="CH570"/>
      <c r="CI570"/>
      <c r="CJ570"/>
      <c r="CK570"/>
      <c r="CL570"/>
      <c r="CM570"/>
      <c r="CN570"/>
    </row>
    <row r="571" spans="1:92">
      <c r="A571" s="2" t="s">
        <v>1136</v>
      </c>
      <c r="B571" s="238">
        <v>2132.1876666666667</v>
      </c>
      <c r="C571" s="239">
        <v>0</v>
      </c>
      <c r="D571" s="240">
        <v>24789.42</v>
      </c>
      <c r="E571" s="241">
        <v>103</v>
      </c>
      <c r="F571" s="240">
        <v>35575.11</v>
      </c>
      <c r="G571" s="242">
        <v>55</v>
      </c>
      <c r="H571" s="243">
        <v>120851.37</v>
      </c>
      <c r="I571" s="244">
        <v>847</v>
      </c>
      <c r="J571" s="243">
        <v>598962.22</v>
      </c>
      <c r="K571" s="244">
        <v>1133</v>
      </c>
      <c r="L571" s="243">
        <v>192184.36</v>
      </c>
      <c r="M571" s="241">
        <v>800</v>
      </c>
      <c r="N571" s="240">
        <v>9523.3799999999992</v>
      </c>
      <c r="O571" s="242">
        <v>19</v>
      </c>
      <c r="P571" s="240">
        <v>12412.12</v>
      </c>
      <c r="Q571" s="241">
        <v>66</v>
      </c>
      <c r="R571" s="238">
        <v>0</v>
      </c>
      <c r="S571" s="239">
        <v>0</v>
      </c>
      <c r="T571" s="240">
        <v>46288.05</v>
      </c>
      <c r="U571" s="241">
        <v>221</v>
      </c>
      <c r="V571" s="240">
        <v>10247.68</v>
      </c>
      <c r="W571" s="242">
        <v>15</v>
      </c>
      <c r="X571" s="243">
        <v>176202.36</v>
      </c>
      <c r="Y571" s="241">
        <v>781</v>
      </c>
      <c r="Z571" s="238">
        <v>0</v>
      </c>
      <c r="AA571" s="239">
        <v>0</v>
      </c>
      <c r="AB571" s="238">
        <v>0</v>
      </c>
      <c r="AC571" s="239">
        <v>0</v>
      </c>
      <c r="AD571" s="243">
        <v>118281.68</v>
      </c>
      <c r="AE571" s="244">
        <v>581</v>
      </c>
      <c r="AF571" s="240">
        <v>1464.18</v>
      </c>
      <c r="AG571" s="242">
        <v>5</v>
      </c>
      <c r="AH571" s="243">
        <v>503187.76</v>
      </c>
      <c r="AI571" s="244">
        <v>2118</v>
      </c>
      <c r="AJ571" s="243">
        <v>858.11</v>
      </c>
      <c r="AK571" s="244">
        <v>4</v>
      </c>
      <c r="AL571" s="243">
        <v>293206.03999999998</v>
      </c>
      <c r="AM571" s="244">
        <v>1004</v>
      </c>
      <c r="AN571" s="245">
        <v>63107.519999999997</v>
      </c>
      <c r="AO571" s="244">
        <v>167</v>
      </c>
      <c r="AP571" s="246">
        <v>0</v>
      </c>
      <c r="AQ571" s="247">
        <v>0</v>
      </c>
      <c r="AR571" s="240">
        <v>1743.55</v>
      </c>
      <c r="AS571" s="241">
        <v>30</v>
      </c>
      <c r="AT571" s="238">
        <v>0</v>
      </c>
      <c r="AU571" s="239">
        <v>0</v>
      </c>
      <c r="AV571" t="s">
        <v>195</v>
      </c>
      <c r="AW571" s="270"/>
      <c r="AX571" s="270"/>
      <c r="AY571" s="270"/>
      <c r="AZ571" s="270"/>
      <c r="BA571" s="270"/>
      <c r="BB571" s="270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  <c r="BR571"/>
      <c r="BS571"/>
      <c r="BT571"/>
      <c r="BU571"/>
      <c r="BV571"/>
      <c r="BW571"/>
      <c r="BX571"/>
      <c r="BY571"/>
      <c r="BZ571"/>
      <c r="CA571"/>
      <c r="CB571"/>
      <c r="CC571"/>
      <c r="CD571"/>
      <c r="CE571"/>
      <c r="CF571"/>
      <c r="CG571"/>
      <c r="CH571"/>
      <c r="CI571"/>
      <c r="CJ571"/>
      <c r="CK571"/>
      <c r="CL571"/>
      <c r="CM571"/>
      <c r="CN571"/>
    </row>
    <row r="572" spans="1:92">
      <c r="A572" s="2" t="s">
        <v>1190</v>
      </c>
      <c r="B572" s="238">
        <v>2450.0166666666669</v>
      </c>
      <c r="C572" s="239">
        <v>0</v>
      </c>
      <c r="D572" s="240">
        <v>48746.62</v>
      </c>
      <c r="E572" s="241">
        <v>164</v>
      </c>
      <c r="F572" s="240">
        <v>66050.95</v>
      </c>
      <c r="G572" s="242">
        <v>98</v>
      </c>
      <c r="H572" s="243">
        <v>159563.25</v>
      </c>
      <c r="I572" s="244">
        <v>1092</v>
      </c>
      <c r="J572" s="243">
        <v>439583.8</v>
      </c>
      <c r="K572" s="244">
        <v>941</v>
      </c>
      <c r="L572" s="243">
        <v>217318.1</v>
      </c>
      <c r="M572" s="241">
        <v>988</v>
      </c>
      <c r="N572" s="240">
        <v>38313.43</v>
      </c>
      <c r="O572" s="242">
        <v>83</v>
      </c>
      <c r="P572" s="240">
        <v>9857.69</v>
      </c>
      <c r="Q572" s="241">
        <v>44</v>
      </c>
      <c r="R572" s="238">
        <v>0</v>
      </c>
      <c r="S572" s="239">
        <v>0</v>
      </c>
      <c r="T572" s="240">
        <v>21501.31</v>
      </c>
      <c r="U572" s="241">
        <v>100</v>
      </c>
      <c r="V572" s="240">
        <v>12236.4</v>
      </c>
      <c r="W572" s="242">
        <v>19</v>
      </c>
      <c r="X572" s="243">
        <v>177504.67</v>
      </c>
      <c r="Y572" s="241">
        <v>847</v>
      </c>
      <c r="Z572" s="238">
        <v>0</v>
      </c>
      <c r="AA572" s="239">
        <v>0</v>
      </c>
      <c r="AB572" s="238">
        <v>0</v>
      </c>
      <c r="AC572" s="239">
        <v>0</v>
      </c>
      <c r="AD572" s="243">
        <v>111897.37</v>
      </c>
      <c r="AE572" s="244">
        <v>595</v>
      </c>
      <c r="AF572" s="240">
        <v>0</v>
      </c>
      <c r="AG572" s="242">
        <v>0</v>
      </c>
      <c r="AH572" s="243">
        <v>784101.13</v>
      </c>
      <c r="AI572" s="244">
        <v>2279</v>
      </c>
      <c r="AJ572" s="243">
        <v>351.75</v>
      </c>
      <c r="AK572" s="244">
        <v>3</v>
      </c>
      <c r="AL572" s="243">
        <v>359435.53</v>
      </c>
      <c r="AM572" s="244">
        <v>1181</v>
      </c>
      <c r="AN572" s="245">
        <v>73148.75</v>
      </c>
      <c r="AO572" s="244">
        <v>375</v>
      </c>
      <c r="AP572" s="246">
        <v>0</v>
      </c>
      <c r="AQ572" s="247">
        <v>0</v>
      </c>
      <c r="AR572" s="240">
        <v>362.89</v>
      </c>
      <c r="AS572" s="241">
        <v>11</v>
      </c>
      <c r="AT572" s="238">
        <v>0</v>
      </c>
      <c r="AU572" s="239">
        <v>0</v>
      </c>
      <c r="AV572" t="s">
        <v>52</v>
      </c>
      <c r="AW572" s="270"/>
      <c r="AX572" s="270"/>
      <c r="AY572" s="270"/>
      <c r="AZ572" s="270"/>
      <c r="BA572" s="270"/>
      <c r="BB572" s="270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  <c r="BR572"/>
      <c r="BS572"/>
      <c r="BT572"/>
      <c r="BU572"/>
      <c r="BV572"/>
      <c r="BW572"/>
      <c r="BX572"/>
      <c r="BY572"/>
      <c r="BZ572"/>
      <c r="CA572"/>
      <c r="CB572"/>
      <c r="CC572"/>
      <c r="CD572"/>
      <c r="CE572"/>
      <c r="CF572"/>
      <c r="CG572"/>
      <c r="CH572"/>
      <c r="CI572"/>
      <c r="CJ572"/>
      <c r="CK572"/>
      <c r="CL572"/>
      <c r="CM572"/>
      <c r="CN572"/>
    </row>
    <row r="573" spans="1:92">
      <c r="A573" s="2" t="s">
        <v>1300</v>
      </c>
      <c r="B573" s="238">
        <v>22361.120333333332</v>
      </c>
      <c r="C573" s="239">
        <v>0</v>
      </c>
      <c r="D573" s="240">
        <v>40631.65</v>
      </c>
      <c r="E573" s="241">
        <v>130</v>
      </c>
      <c r="F573" s="240">
        <v>34514.550000000003</v>
      </c>
      <c r="G573" s="242">
        <v>45</v>
      </c>
      <c r="H573" s="243">
        <v>125425.63</v>
      </c>
      <c r="I573" s="244">
        <v>902</v>
      </c>
      <c r="J573" s="243">
        <v>761581.61</v>
      </c>
      <c r="K573" s="244">
        <v>1438</v>
      </c>
      <c r="L573" s="243">
        <v>243699.55</v>
      </c>
      <c r="M573" s="241">
        <v>892</v>
      </c>
      <c r="N573" s="240">
        <v>45363.39</v>
      </c>
      <c r="O573" s="242">
        <v>62</v>
      </c>
      <c r="P573" s="240">
        <v>27000.6</v>
      </c>
      <c r="Q573" s="241">
        <v>149</v>
      </c>
      <c r="R573" s="238">
        <v>0</v>
      </c>
      <c r="S573" s="239">
        <v>0</v>
      </c>
      <c r="T573" s="240">
        <v>32110.49</v>
      </c>
      <c r="U573" s="241">
        <v>120</v>
      </c>
      <c r="V573" s="240">
        <v>35294.19</v>
      </c>
      <c r="W573" s="242">
        <v>35</v>
      </c>
      <c r="X573" s="243">
        <v>306084.40999999997</v>
      </c>
      <c r="Y573" s="241">
        <v>1066</v>
      </c>
      <c r="Z573" s="238">
        <v>0</v>
      </c>
      <c r="AA573" s="239">
        <v>0</v>
      </c>
      <c r="AB573" s="238">
        <v>0</v>
      </c>
      <c r="AC573" s="239">
        <v>0</v>
      </c>
      <c r="AD573" s="243">
        <v>168919.8</v>
      </c>
      <c r="AE573" s="244">
        <v>762</v>
      </c>
      <c r="AF573" s="240">
        <v>13782.79</v>
      </c>
      <c r="AG573" s="242">
        <v>40</v>
      </c>
      <c r="AH573" s="243">
        <v>682557.38</v>
      </c>
      <c r="AI573" s="244">
        <v>2089</v>
      </c>
      <c r="AJ573" s="243">
        <v>64521.45</v>
      </c>
      <c r="AK573" s="244">
        <v>227</v>
      </c>
      <c r="AL573" s="243">
        <v>463186.34</v>
      </c>
      <c r="AM573" s="244">
        <v>1178</v>
      </c>
      <c r="AN573" s="245">
        <v>606312.16</v>
      </c>
      <c r="AO573" s="244">
        <v>799</v>
      </c>
      <c r="AP573" s="246">
        <v>0</v>
      </c>
      <c r="AQ573" s="247">
        <v>0</v>
      </c>
      <c r="AR573" s="240">
        <v>11618.59</v>
      </c>
      <c r="AS573" s="241">
        <v>100</v>
      </c>
      <c r="AT573" s="238">
        <v>0</v>
      </c>
      <c r="AU573" s="239">
        <v>0</v>
      </c>
      <c r="AV573" t="s">
        <v>52</v>
      </c>
      <c r="AW573" s="270"/>
      <c r="AX573" s="270"/>
      <c r="AY573" s="270"/>
      <c r="AZ573" s="270"/>
      <c r="BA573" s="270"/>
      <c r="BB573" s="270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  <c r="CA573"/>
      <c r="CB573"/>
      <c r="CC573"/>
      <c r="CD573"/>
      <c r="CE573"/>
      <c r="CF573"/>
      <c r="CG573"/>
      <c r="CH573"/>
      <c r="CI573"/>
      <c r="CJ573"/>
      <c r="CK573"/>
      <c r="CL573"/>
      <c r="CM573"/>
      <c r="CN573"/>
    </row>
    <row r="574" spans="1:92">
      <c r="A574" s="2" t="s">
        <v>1283</v>
      </c>
      <c r="B574" s="238">
        <v>2459.6296666666667</v>
      </c>
      <c r="C574" s="239">
        <v>0</v>
      </c>
      <c r="D574" s="240">
        <v>23076.22</v>
      </c>
      <c r="E574" s="241">
        <v>97</v>
      </c>
      <c r="F574" s="240">
        <v>31021.7</v>
      </c>
      <c r="G574" s="242">
        <v>45</v>
      </c>
      <c r="H574" s="243">
        <v>106137.82</v>
      </c>
      <c r="I574" s="244">
        <v>865</v>
      </c>
      <c r="J574" s="243">
        <v>593220.57999999996</v>
      </c>
      <c r="K574" s="244">
        <v>1512</v>
      </c>
      <c r="L574" s="243">
        <v>179752.27</v>
      </c>
      <c r="M574" s="241">
        <v>830</v>
      </c>
      <c r="N574" s="240">
        <v>18653.009999999998</v>
      </c>
      <c r="O574" s="242">
        <v>15</v>
      </c>
      <c r="P574" s="240">
        <v>21946.22</v>
      </c>
      <c r="Q574" s="241">
        <v>190</v>
      </c>
      <c r="R574" s="238">
        <v>0</v>
      </c>
      <c r="S574" s="239">
        <v>0</v>
      </c>
      <c r="T574" s="240">
        <v>8909.18</v>
      </c>
      <c r="U574" s="241">
        <v>63</v>
      </c>
      <c r="V574" s="240">
        <v>11250.28</v>
      </c>
      <c r="W574" s="242">
        <v>8</v>
      </c>
      <c r="X574" s="243">
        <v>166334.20000000001</v>
      </c>
      <c r="Y574" s="241">
        <v>836</v>
      </c>
      <c r="Z574" s="238">
        <v>0</v>
      </c>
      <c r="AA574" s="239">
        <v>0</v>
      </c>
      <c r="AB574" s="238">
        <v>0</v>
      </c>
      <c r="AC574" s="239">
        <v>0</v>
      </c>
      <c r="AD574" s="243">
        <v>100280.18</v>
      </c>
      <c r="AE574" s="244">
        <v>672</v>
      </c>
      <c r="AF574" s="240">
        <v>4144.18</v>
      </c>
      <c r="AG574" s="242">
        <v>6</v>
      </c>
      <c r="AH574" s="243">
        <v>512834.26</v>
      </c>
      <c r="AI574" s="244">
        <v>2120</v>
      </c>
      <c r="AJ574" s="243">
        <v>33615.24</v>
      </c>
      <c r="AK574" s="244">
        <v>149</v>
      </c>
      <c r="AL574" s="243">
        <v>222889.92</v>
      </c>
      <c r="AM574" s="244">
        <v>958</v>
      </c>
      <c r="AN574" s="245">
        <v>40173.65</v>
      </c>
      <c r="AO574" s="244">
        <v>235</v>
      </c>
      <c r="AP574" s="246">
        <v>0</v>
      </c>
      <c r="AQ574" s="247">
        <v>0</v>
      </c>
      <c r="AR574" s="240">
        <v>10369.74</v>
      </c>
      <c r="AS574" s="241">
        <v>88</v>
      </c>
      <c r="AT574" s="238">
        <v>52.18</v>
      </c>
      <c r="AU574" s="239">
        <v>2</v>
      </c>
      <c r="AV574" t="s">
        <v>195</v>
      </c>
      <c r="AW574" s="270"/>
      <c r="AX574" s="270"/>
      <c r="AY574" s="270"/>
      <c r="AZ574" s="270"/>
      <c r="BA574" s="270"/>
      <c r="BB574" s="270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  <c r="CA574"/>
      <c r="CB574"/>
      <c r="CC574"/>
      <c r="CD574"/>
      <c r="CE574"/>
      <c r="CF574"/>
      <c r="CG574"/>
      <c r="CH574"/>
      <c r="CI574"/>
      <c r="CJ574"/>
      <c r="CK574"/>
      <c r="CL574"/>
      <c r="CM574"/>
      <c r="CN574"/>
    </row>
    <row r="575" spans="1:92">
      <c r="A575" s="2" t="s">
        <v>1042</v>
      </c>
      <c r="B575" s="238">
        <v>5990.5906666666669</v>
      </c>
      <c r="C575" s="239">
        <v>0</v>
      </c>
      <c r="D575" s="240">
        <v>2960.85</v>
      </c>
      <c r="E575" s="241">
        <v>21</v>
      </c>
      <c r="F575" s="240">
        <v>4043.47</v>
      </c>
      <c r="G575" s="242">
        <v>7</v>
      </c>
      <c r="H575" s="243">
        <v>37498.57</v>
      </c>
      <c r="I575" s="244">
        <v>426</v>
      </c>
      <c r="J575" s="243">
        <v>607753.27</v>
      </c>
      <c r="K575" s="244">
        <v>1386</v>
      </c>
      <c r="L575" s="243">
        <v>87732.73</v>
      </c>
      <c r="M575" s="241">
        <v>623</v>
      </c>
      <c r="N575" s="240">
        <v>31807.360000000001</v>
      </c>
      <c r="O575" s="242">
        <v>51</v>
      </c>
      <c r="P575" s="240">
        <v>0</v>
      </c>
      <c r="Q575" s="241">
        <v>0</v>
      </c>
      <c r="R575" s="238">
        <v>0</v>
      </c>
      <c r="S575" s="239">
        <v>0</v>
      </c>
      <c r="T575" s="240">
        <v>456.53</v>
      </c>
      <c r="U575" s="241">
        <v>3</v>
      </c>
      <c r="V575" s="240">
        <v>3241.86</v>
      </c>
      <c r="W575" s="242">
        <v>5</v>
      </c>
      <c r="X575" s="243">
        <v>71282.289999999994</v>
      </c>
      <c r="Y575" s="241">
        <v>409</v>
      </c>
      <c r="Z575" s="238">
        <v>0</v>
      </c>
      <c r="AA575" s="239">
        <v>0</v>
      </c>
      <c r="AB575" s="238">
        <v>0</v>
      </c>
      <c r="AC575" s="239">
        <v>0</v>
      </c>
      <c r="AD575" s="243">
        <v>46204.99</v>
      </c>
      <c r="AE575" s="244">
        <v>355</v>
      </c>
      <c r="AF575" s="240">
        <v>0</v>
      </c>
      <c r="AG575" s="242">
        <v>0</v>
      </c>
      <c r="AH575" s="243">
        <v>234630.85</v>
      </c>
      <c r="AI575" s="244">
        <v>1382</v>
      </c>
      <c r="AJ575" s="243">
        <v>387.85</v>
      </c>
      <c r="AK575" s="244">
        <v>4</v>
      </c>
      <c r="AL575" s="243">
        <v>106460.26</v>
      </c>
      <c r="AM575" s="244">
        <v>504</v>
      </c>
      <c r="AN575" s="245">
        <v>179329.87</v>
      </c>
      <c r="AO575" s="244">
        <v>718</v>
      </c>
      <c r="AP575" s="246">
        <v>0</v>
      </c>
      <c r="AQ575" s="247">
        <v>0</v>
      </c>
      <c r="AR575" s="240">
        <v>0</v>
      </c>
      <c r="AS575" s="241">
        <v>0</v>
      </c>
      <c r="AT575" s="238">
        <v>0</v>
      </c>
      <c r="AU575" s="239">
        <v>0</v>
      </c>
      <c r="AV575" t="s">
        <v>52</v>
      </c>
      <c r="AW575" s="270"/>
      <c r="AX575" s="270"/>
      <c r="AY575" s="270"/>
      <c r="AZ575" s="270"/>
      <c r="BA575" s="270"/>
      <c r="BB575" s="270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  <c r="BR575"/>
      <c r="BS575"/>
      <c r="BT575"/>
      <c r="BU575"/>
      <c r="BV575"/>
      <c r="BW575"/>
      <c r="BX575"/>
      <c r="BY575"/>
      <c r="BZ575"/>
      <c r="CA575"/>
      <c r="CB575"/>
      <c r="CC575"/>
      <c r="CD575"/>
      <c r="CE575"/>
      <c r="CF575"/>
      <c r="CG575"/>
      <c r="CH575"/>
      <c r="CI575"/>
      <c r="CJ575"/>
      <c r="CK575"/>
      <c r="CL575"/>
      <c r="CM575"/>
      <c r="CN575"/>
    </row>
    <row r="576" spans="1:92">
      <c r="A576" s="2" t="s">
        <v>1105</v>
      </c>
      <c r="B576" s="238">
        <v>1919.2829999999999</v>
      </c>
      <c r="C576" s="239">
        <v>0</v>
      </c>
      <c r="D576" s="240">
        <v>20771.78</v>
      </c>
      <c r="E576" s="241">
        <v>92</v>
      </c>
      <c r="F576" s="240">
        <v>22569.56</v>
      </c>
      <c r="G576" s="242">
        <v>29</v>
      </c>
      <c r="H576" s="243">
        <v>118729.71</v>
      </c>
      <c r="I576" s="244">
        <v>1015</v>
      </c>
      <c r="J576" s="243">
        <v>652061.52</v>
      </c>
      <c r="K576" s="244">
        <v>1384</v>
      </c>
      <c r="L576" s="243">
        <v>179818.89</v>
      </c>
      <c r="M576" s="241">
        <v>843</v>
      </c>
      <c r="N576" s="240">
        <v>17097.16</v>
      </c>
      <c r="O576" s="242">
        <v>68</v>
      </c>
      <c r="P576" s="240">
        <v>0</v>
      </c>
      <c r="Q576" s="241">
        <v>0</v>
      </c>
      <c r="R576" s="238">
        <v>0</v>
      </c>
      <c r="S576" s="239">
        <v>0</v>
      </c>
      <c r="T576" s="240">
        <v>0</v>
      </c>
      <c r="U576" s="241">
        <v>0</v>
      </c>
      <c r="V576" s="240">
        <v>3325.58</v>
      </c>
      <c r="W576" s="242">
        <v>3</v>
      </c>
      <c r="X576" s="243">
        <v>184082.85</v>
      </c>
      <c r="Y576" s="241">
        <v>873</v>
      </c>
      <c r="Z576" s="238">
        <v>0</v>
      </c>
      <c r="AA576" s="239">
        <v>0</v>
      </c>
      <c r="AB576" s="238">
        <v>0</v>
      </c>
      <c r="AC576" s="239">
        <v>0</v>
      </c>
      <c r="AD576" s="243">
        <v>114611.29</v>
      </c>
      <c r="AE576" s="244">
        <v>725</v>
      </c>
      <c r="AF576" s="240">
        <v>0</v>
      </c>
      <c r="AG576" s="242">
        <v>0</v>
      </c>
      <c r="AH576" s="243">
        <v>550294.93000000005</v>
      </c>
      <c r="AI576" s="244">
        <v>2337</v>
      </c>
      <c r="AJ576" s="243">
        <v>761.1</v>
      </c>
      <c r="AK576" s="244">
        <v>6</v>
      </c>
      <c r="AL576" s="243">
        <v>252084.85</v>
      </c>
      <c r="AM576" s="244">
        <v>975</v>
      </c>
      <c r="AN576" s="245">
        <v>56817.39</v>
      </c>
      <c r="AO576" s="244">
        <v>318</v>
      </c>
      <c r="AP576" s="246">
        <v>0.95</v>
      </c>
      <c r="AQ576" s="247">
        <v>1</v>
      </c>
      <c r="AR576" s="240">
        <v>0</v>
      </c>
      <c r="AS576" s="241">
        <v>0</v>
      </c>
      <c r="AT576" s="238">
        <v>0</v>
      </c>
      <c r="AU576" s="239">
        <v>0</v>
      </c>
      <c r="AV576" t="s">
        <v>52</v>
      </c>
      <c r="AW576" s="270"/>
      <c r="AX576" s="270"/>
      <c r="AY576" s="270"/>
      <c r="AZ576" s="270"/>
      <c r="BA576" s="270"/>
      <c r="BB576" s="270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  <c r="BR576"/>
      <c r="BS576"/>
      <c r="BT576"/>
      <c r="BU576"/>
      <c r="BV576"/>
      <c r="BW576"/>
      <c r="BX576"/>
      <c r="BY576"/>
      <c r="BZ576"/>
      <c r="CA576"/>
      <c r="CB576"/>
      <c r="CC576"/>
      <c r="CD576"/>
      <c r="CE576"/>
      <c r="CF576"/>
      <c r="CG576"/>
      <c r="CH576"/>
      <c r="CI576"/>
      <c r="CJ576"/>
      <c r="CK576"/>
      <c r="CL576"/>
      <c r="CM576"/>
      <c r="CN576"/>
    </row>
    <row r="577" spans="1:92">
      <c r="A577" s="2" t="s">
        <v>1269</v>
      </c>
      <c r="B577" s="238">
        <v>4403.8546666666671</v>
      </c>
      <c r="C577" s="239">
        <v>0</v>
      </c>
      <c r="D577" s="240">
        <v>33610.800000000003</v>
      </c>
      <c r="E577" s="241">
        <v>112</v>
      </c>
      <c r="F577" s="240">
        <v>15146.07</v>
      </c>
      <c r="G577" s="242">
        <v>20</v>
      </c>
      <c r="H577" s="243">
        <v>63725.53</v>
      </c>
      <c r="I577" s="244">
        <v>616</v>
      </c>
      <c r="J577" s="243">
        <v>332470.78999999998</v>
      </c>
      <c r="K577" s="244">
        <v>807</v>
      </c>
      <c r="L577" s="243">
        <v>49401.56</v>
      </c>
      <c r="M577" s="241">
        <v>336</v>
      </c>
      <c r="N577" s="240">
        <v>7792.14</v>
      </c>
      <c r="O577" s="242">
        <v>16</v>
      </c>
      <c r="P577" s="240">
        <v>23207.67</v>
      </c>
      <c r="Q577" s="241">
        <v>170</v>
      </c>
      <c r="R577" s="238">
        <v>0</v>
      </c>
      <c r="S577" s="239">
        <v>0</v>
      </c>
      <c r="T577" s="240">
        <v>40414.879999999997</v>
      </c>
      <c r="U577" s="241">
        <v>236</v>
      </c>
      <c r="V577" s="240">
        <v>19086.38</v>
      </c>
      <c r="W577" s="242">
        <v>23</v>
      </c>
      <c r="X577" s="243">
        <v>127625.53</v>
      </c>
      <c r="Y577" s="241">
        <v>673</v>
      </c>
      <c r="Z577" s="238">
        <v>0</v>
      </c>
      <c r="AA577" s="239">
        <v>0</v>
      </c>
      <c r="AB577" s="238">
        <v>0</v>
      </c>
      <c r="AC577" s="239">
        <v>0</v>
      </c>
      <c r="AD577" s="243">
        <v>55738.95</v>
      </c>
      <c r="AE577" s="244">
        <v>323</v>
      </c>
      <c r="AF577" s="240">
        <v>2784.2</v>
      </c>
      <c r="AG577" s="242">
        <v>8</v>
      </c>
      <c r="AH577" s="243">
        <v>291287.65000000002</v>
      </c>
      <c r="AI577" s="244">
        <v>1607</v>
      </c>
      <c r="AJ577" s="243">
        <v>0</v>
      </c>
      <c r="AK577" s="244">
        <v>0</v>
      </c>
      <c r="AL577" s="243">
        <v>248798.11</v>
      </c>
      <c r="AM577" s="244">
        <v>952</v>
      </c>
      <c r="AN577" s="245">
        <v>132115.64000000001</v>
      </c>
      <c r="AO577" s="244">
        <v>144</v>
      </c>
      <c r="AP577" s="246">
        <v>0</v>
      </c>
      <c r="AQ577" s="247">
        <v>0</v>
      </c>
      <c r="AR577" s="240">
        <v>12377.55</v>
      </c>
      <c r="AS577" s="241">
        <v>123</v>
      </c>
      <c r="AT577" s="238">
        <v>0</v>
      </c>
      <c r="AU577" s="239">
        <v>0</v>
      </c>
      <c r="AV577" t="s">
        <v>389</v>
      </c>
      <c r="AW577" s="270"/>
      <c r="AX577" s="270"/>
      <c r="AY577" s="270"/>
      <c r="AZ577" s="270"/>
      <c r="BA577" s="270"/>
      <c r="BB577" s="270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  <c r="CA577"/>
      <c r="CB577"/>
      <c r="CC577"/>
      <c r="CD577"/>
      <c r="CE577"/>
      <c r="CF577"/>
      <c r="CG577"/>
      <c r="CH577"/>
      <c r="CI577"/>
      <c r="CJ577"/>
      <c r="CK577"/>
      <c r="CL577"/>
      <c r="CM577"/>
      <c r="CN577"/>
    </row>
    <row r="578" spans="1:92">
      <c r="A578" s="2" t="s">
        <v>1284</v>
      </c>
      <c r="B578" s="238">
        <v>0</v>
      </c>
      <c r="C578" s="239">
        <v>0</v>
      </c>
      <c r="D578" s="240">
        <v>1295.6500000000001</v>
      </c>
      <c r="E578" s="241">
        <v>3</v>
      </c>
      <c r="F578" s="240">
        <v>1217.3900000000001</v>
      </c>
      <c r="G578" s="242">
        <v>2</v>
      </c>
      <c r="H578" s="243">
        <v>10609</v>
      </c>
      <c r="I578" s="244">
        <v>129</v>
      </c>
      <c r="J578" s="243">
        <v>133365.67000000001</v>
      </c>
      <c r="K578" s="244">
        <v>198</v>
      </c>
      <c r="L578" s="243">
        <v>8859.5</v>
      </c>
      <c r="M578" s="241">
        <v>58</v>
      </c>
      <c r="N578" s="240">
        <v>1129.56</v>
      </c>
      <c r="O578" s="242">
        <v>2</v>
      </c>
      <c r="P578" s="240">
        <v>867.86</v>
      </c>
      <c r="Q578" s="241">
        <v>11</v>
      </c>
      <c r="R578" s="238">
        <v>0</v>
      </c>
      <c r="S578" s="239">
        <v>0</v>
      </c>
      <c r="T578" s="240">
        <v>5391.74</v>
      </c>
      <c r="U578" s="241">
        <v>30</v>
      </c>
      <c r="V578" s="240">
        <v>1632.09</v>
      </c>
      <c r="W578" s="242">
        <v>4</v>
      </c>
      <c r="X578" s="243">
        <v>15971.06</v>
      </c>
      <c r="Y578" s="241">
        <v>109</v>
      </c>
      <c r="Z578" s="238">
        <v>0</v>
      </c>
      <c r="AA578" s="239">
        <v>0</v>
      </c>
      <c r="AB578" s="238">
        <v>0</v>
      </c>
      <c r="AC578" s="239">
        <v>0</v>
      </c>
      <c r="AD578" s="243">
        <v>12457.51</v>
      </c>
      <c r="AE578" s="244">
        <v>75</v>
      </c>
      <c r="AF578" s="240">
        <v>395.35</v>
      </c>
      <c r="AG578" s="242">
        <v>1</v>
      </c>
      <c r="AH578" s="243">
        <v>50889.74</v>
      </c>
      <c r="AI578" s="244">
        <v>373</v>
      </c>
      <c r="AJ578" s="243">
        <v>0</v>
      </c>
      <c r="AK578" s="244">
        <v>0</v>
      </c>
      <c r="AL578" s="243">
        <v>26620.89</v>
      </c>
      <c r="AM578" s="244">
        <v>124</v>
      </c>
      <c r="AN578" s="245">
        <v>0</v>
      </c>
      <c r="AO578" s="244">
        <v>0</v>
      </c>
      <c r="AP578" s="246">
        <v>0</v>
      </c>
      <c r="AQ578" s="247">
        <v>0</v>
      </c>
      <c r="AR578" s="240">
        <v>86.09</v>
      </c>
      <c r="AS578" s="241">
        <v>1</v>
      </c>
      <c r="AT578" s="238">
        <v>0</v>
      </c>
      <c r="AU578" s="239">
        <v>0</v>
      </c>
      <c r="AV578" t="s">
        <v>52</v>
      </c>
      <c r="AW578" s="270"/>
      <c r="AX578" s="270"/>
      <c r="AY578" s="270"/>
      <c r="AZ578" s="270"/>
      <c r="BA578" s="270"/>
      <c r="BB578" s="270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  <c r="CA578"/>
      <c r="CB578"/>
      <c r="CC578"/>
      <c r="CD578"/>
      <c r="CE578"/>
      <c r="CF578"/>
      <c r="CG578"/>
      <c r="CH578"/>
      <c r="CI578"/>
      <c r="CJ578"/>
      <c r="CK578"/>
      <c r="CL578"/>
      <c r="CM578"/>
      <c r="CN578"/>
    </row>
    <row r="579" spans="1:92">
      <c r="A579" s="2" t="s">
        <v>1276</v>
      </c>
      <c r="B579" s="238">
        <v>925.55700000000002</v>
      </c>
      <c r="C579" s="239">
        <v>0</v>
      </c>
      <c r="D579" s="240">
        <v>15081.76</v>
      </c>
      <c r="E579" s="241">
        <v>56</v>
      </c>
      <c r="F579" s="240">
        <v>8313.0300000000007</v>
      </c>
      <c r="G579" s="242">
        <v>10</v>
      </c>
      <c r="H579" s="243">
        <v>78179.570000000007</v>
      </c>
      <c r="I579" s="244">
        <v>888</v>
      </c>
      <c r="J579" s="243">
        <v>260301.48</v>
      </c>
      <c r="K579" s="244">
        <v>689</v>
      </c>
      <c r="L579" s="243">
        <v>62165.63</v>
      </c>
      <c r="M579" s="241">
        <v>462</v>
      </c>
      <c r="N579" s="240">
        <v>9350.41</v>
      </c>
      <c r="O579" s="242">
        <v>15</v>
      </c>
      <c r="P579" s="240">
        <v>13688.72</v>
      </c>
      <c r="Q579" s="241">
        <v>114</v>
      </c>
      <c r="R579" s="238">
        <v>0</v>
      </c>
      <c r="S579" s="239">
        <v>0</v>
      </c>
      <c r="T579" s="240">
        <v>25192.02</v>
      </c>
      <c r="U579" s="241">
        <v>155</v>
      </c>
      <c r="V579" s="240">
        <v>4342.32</v>
      </c>
      <c r="W579" s="242">
        <v>5</v>
      </c>
      <c r="X579" s="243">
        <v>105615</v>
      </c>
      <c r="Y579" s="241">
        <v>589</v>
      </c>
      <c r="Z579" s="238">
        <v>0</v>
      </c>
      <c r="AA579" s="239">
        <v>0</v>
      </c>
      <c r="AB579" s="238">
        <v>0</v>
      </c>
      <c r="AC579" s="239">
        <v>0</v>
      </c>
      <c r="AD579" s="243">
        <v>59274.19</v>
      </c>
      <c r="AE579" s="244">
        <v>382</v>
      </c>
      <c r="AF579" s="240">
        <v>139.53</v>
      </c>
      <c r="AG579" s="242">
        <v>1</v>
      </c>
      <c r="AH579" s="243">
        <v>324533.82</v>
      </c>
      <c r="AI579" s="244">
        <v>2065</v>
      </c>
      <c r="AJ579" s="243">
        <v>860</v>
      </c>
      <c r="AK579" s="244">
        <v>3</v>
      </c>
      <c r="AL579" s="243">
        <v>248185.56</v>
      </c>
      <c r="AM579" s="244">
        <v>1046</v>
      </c>
      <c r="AN579" s="245">
        <v>26906.71</v>
      </c>
      <c r="AO579" s="244">
        <v>229</v>
      </c>
      <c r="AP579" s="246">
        <v>0</v>
      </c>
      <c r="AQ579" s="247">
        <v>0</v>
      </c>
      <c r="AR579" s="240">
        <v>4892.88</v>
      </c>
      <c r="AS579" s="241">
        <v>50</v>
      </c>
      <c r="AT579" s="238">
        <v>0</v>
      </c>
      <c r="AU579" s="239">
        <v>0</v>
      </c>
      <c r="AV579" t="s">
        <v>389</v>
      </c>
      <c r="AW579" s="270"/>
      <c r="AX579" s="270"/>
      <c r="AY579" s="270"/>
      <c r="AZ579" s="270"/>
      <c r="BA579" s="270"/>
      <c r="BB579" s="270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  <c r="CA579"/>
      <c r="CB579"/>
      <c r="CC579"/>
      <c r="CD579"/>
      <c r="CE579"/>
      <c r="CF579"/>
      <c r="CG579"/>
      <c r="CH579"/>
      <c r="CI579"/>
      <c r="CJ579"/>
      <c r="CK579"/>
      <c r="CL579"/>
      <c r="CM579"/>
      <c r="CN579"/>
    </row>
    <row r="580" spans="1:92">
      <c r="A580" s="2" t="s">
        <v>1207</v>
      </c>
      <c r="B580" s="238">
        <v>210.46133333333333</v>
      </c>
      <c r="C580" s="239">
        <v>0</v>
      </c>
      <c r="D580" s="240">
        <v>34474.92</v>
      </c>
      <c r="E580" s="241">
        <v>123</v>
      </c>
      <c r="F580" s="240">
        <v>33918.68</v>
      </c>
      <c r="G580" s="242">
        <v>50</v>
      </c>
      <c r="H580" s="243">
        <v>72897.69</v>
      </c>
      <c r="I580" s="244">
        <v>630</v>
      </c>
      <c r="J580" s="243">
        <v>550322.75</v>
      </c>
      <c r="K580" s="244">
        <v>1148</v>
      </c>
      <c r="L580" s="243">
        <v>115505.15</v>
      </c>
      <c r="M580" s="241">
        <v>532</v>
      </c>
      <c r="N580" s="240">
        <v>12989.55</v>
      </c>
      <c r="O580" s="242">
        <v>16</v>
      </c>
      <c r="P580" s="240">
        <v>19265.23</v>
      </c>
      <c r="Q580" s="241">
        <v>144</v>
      </c>
      <c r="R580" s="238">
        <v>0</v>
      </c>
      <c r="S580" s="239">
        <v>0</v>
      </c>
      <c r="T580" s="240">
        <v>33739.870000000003</v>
      </c>
      <c r="U580" s="241">
        <v>172</v>
      </c>
      <c r="V580" s="240">
        <v>19033.34</v>
      </c>
      <c r="W580" s="242">
        <v>26</v>
      </c>
      <c r="X580" s="243">
        <v>156729.73000000001</v>
      </c>
      <c r="Y580" s="241">
        <v>751</v>
      </c>
      <c r="Z580" s="238">
        <v>0</v>
      </c>
      <c r="AA580" s="239">
        <v>0</v>
      </c>
      <c r="AB580" s="238">
        <v>0</v>
      </c>
      <c r="AC580" s="239">
        <v>0</v>
      </c>
      <c r="AD580" s="243">
        <v>109270.86</v>
      </c>
      <c r="AE580" s="244">
        <v>590</v>
      </c>
      <c r="AF580" s="240">
        <v>0</v>
      </c>
      <c r="AG580" s="242">
        <v>0</v>
      </c>
      <c r="AH580" s="243">
        <v>426984.36</v>
      </c>
      <c r="AI580" s="244">
        <v>1737</v>
      </c>
      <c r="AJ580" s="243">
        <v>1089.3</v>
      </c>
      <c r="AK580" s="244">
        <v>2</v>
      </c>
      <c r="AL580" s="243">
        <v>273882.38</v>
      </c>
      <c r="AM580" s="244">
        <v>982</v>
      </c>
      <c r="AN580" s="245">
        <v>5224.54</v>
      </c>
      <c r="AO580" s="244">
        <v>37</v>
      </c>
      <c r="AP580" s="246">
        <v>0</v>
      </c>
      <c r="AQ580" s="247">
        <v>0</v>
      </c>
      <c r="AR580" s="240">
        <v>5038.79</v>
      </c>
      <c r="AS580" s="241">
        <v>66</v>
      </c>
      <c r="AT580" s="238">
        <v>0</v>
      </c>
      <c r="AU580" s="239">
        <v>0</v>
      </c>
      <c r="AV580" t="s">
        <v>52</v>
      </c>
      <c r="AW580" s="270"/>
      <c r="AX580" s="270"/>
      <c r="AY580" s="270"/>
      <c r="AZ580" s="270"/>
      <c r="BA580" s="270"/>
      <c r="BB580" s="27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  <c r="CA580"/>
      <c r="CB580"/>
      <c r="CC580"/>
      <c r="CD580"/>
      <c r="CE580"/>
      <c r="CF580"/>
      <c r="CG580"/>
      <c r="CH580"/>
      <c r="CI580"/>
      <c r="CJ580"/>
      <c r="CK580"/>
      <c r="CL580"/>
      <c r="CM580"/>
      <c r="CN580"/>
    </row>
    <row r="581" spans="1:92">
      <c r="A581" s="2" t="s">
        <v>1286</v>
      </c>
      <c r="B581" s="238">
        <v>840.06299999999999</v>
      </c>
      <c r="C581" s="239">
        <v>0</v>
      </c>
      <c r="D581" s="240">
        <v>48300.76</v>
      </c>
      <c r="E581" s="241">
        <v>157</v>
      </c>
      <c r="F581" s="240">
        <v>47061.919999999998</v>
      </c>
      <c r="G581" s="242">
        <v>71</v>
      </c>
      <c r="H581" s="243">
        <v>136820.13</v>
      </c>
      <c r="I581" s="244">
        <v>1328</v>
      </c>
      <c r="J581" s="243">
        <v>543313.42000000004</v>
      </c>
      <c r="K581" s="244">
        <v>1119</v>
      </c>
      <c r="L581" s="243">
        <v>186455.2</v>
      </c>
      <c r="M581" s="241">
        <v>971</v>
      </c>
      <c r="N581" s="240">
        <v>12651.27</v>
      </c>
      <c r="O581" s="242">
        <v>16</v>
      </c>
      <c r="P581" s="240">
        <v>11815.29</v>
      </c>
      <c r="Q581" s="241">
        <v>61</v>
      </c>
      <c r="R581" s="238">
        <v>0</v>
      </c>
      <c r="S581" s="239">
        <v>0</v>
      </c>
      <c r="T581" s="240">
        <v>42714.65</v>
      </c>
      <c r="U581" s="241">
        <v>214</v>
      </c>
      <c r="V581" s="240">
        <v>13936.39</v>
      </c>
      <c r="W581" s="242">
        <v>22</v>
      </c>
      <c r="X581" s="243">
        <v>230202.49</v>
      </c>
      <c r="Y581" s="241">
        <v>1052</v>
      </c>
      <c r="Z581" s="238">
        <v>0</v>
      </c>
      <c r="AA581" s="239">
        <v>0</v>
      </c>
      <c r="AB581" s="238">
        <v>0</v>
      </c>
      <c r="AC581" s="239">
        <v>0</v>
      </c>
      <c r="AD581" s="243">
        <v>122475.85</v>
      </c>
      <c r="AE581" s="244">
        <v>760</v>
      </c>
      <c r="AF581" s="240">
        <v>344.19</v>
      </c>
      <c r="AG581" s="242">
        <v>1</v>
      </c>
      <c r="AH581" s="243">
        <v>746895</v>
      </c>
      <c r="AI581" s="244">
        <v>3197</v>
      </c>
      <c r="AJ581" s="243">
        <v>0</v>
      </c>
      <c r="AK581" s="244">
        <v>0</v>
      </c>
      <c r="AL581" s="243">
        <v>453419.87</v>
      </c>
      <c r="AM581" s="244">
        <v>1637</v>
      </c>
      <c r="AN581" s="245">
        <v>25201.89</v>
      </c>
      <c r="AO581" s="244">
        <v>113</v>
      </c>
      <c r="AP581" s="246">
        <v>0</v>
      </c>
      <c r="AQ581" s="247">
        <v>0</v>
      </c>
      <c r="AR581" s="240">
        <v>9280.94</v>
      </c>
      <c r="AS581" s="241">
        <v>85</v>
      </c>
      <c r="AT581" s="238">
        <v>0</v>
      </c>
      <c r="AU581" s="239">
        <v>0</v>
      </c>
      <c r="AV581" t="s">
        <v>52</v>
      </c>
      <c r="AW581" s="270"/>
      <c r="AX581" s="270"/>
      <c r="AY581" s="270"/>
      <c r="AZ581" s="270"/>
      <c r="BA581" s="270"/>
      <c r="BB581" s="270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  <c r="CA581"/>
      <c r="CB581"/>
      <c r="CC581"/>
      <c r="CD581"/>
      <c r="CE581"/>
      <c r="CF581"/>
      <c r="CG581"/>
      <c r="CH581"/>
      <c r="CI581"/>
      <c r="CJ581"/>
      <c r="CK581"/>
      <c r="CL581"/>
      <c r="CM581"/>
      <c r="CN581"/>
    </row>
    <row r="582" spans="1:92">
      <c r="A582" s="2" t="s">
        <v>1570</v>
      </c>
      <c r="B582" s="238">
        <v>258.73899999999998</v>
      </c>
      <c r="C582" s="239">
        <v>0</v>
      </c>
      <c r="D582" s="240">
        <v>5612.31</v>
      </c>
      <c r="E582" s="241">
        <v>25</v>
      </c>
      <c r="F582" s="240">
        <v>3670.31</v>
      </c>
      <c r="G582" s="242">
        <v>5</v>
      </c>
      <c r="H582" s="243">
        <v>32847.769999999997</v>
      </c>
      <c r="I582" s="244">
        <v>263</v>
      </c>
      <c r="J582" s="243">
        <v>259964.37</v>
      </c>
      <c r="K582" s="244">
        <v>620</v>
      </c>
      <c r="L582" s="243">
        <v>49495.15</v>
      </c>
      <c r="M582" s="241">
        <v>169</v>
      </c>
      <c r="N582" s="240">
        <v>2950.73</v>
      </c>
      <c r="O582" s="242">
        <v>11</v>
      </c>
      <c r="P582" s="240">
        <v>9651.4599999999991</v>
      </c>
      <c r="Q582" s="241">
        <v>57</v>
      </c>
      <c r="R582" s="238">
        <v>0</v>
      </c>
      <c r="S582" s="239">
        <v>0</v>
      </c>
      <c r="T582" s="240">
        <v>17485.18</v>
      </c>
      <c r="U582" s="241">
        <v>81</v>
      </c>
      <c r="V582" s="240">
        <v>15294.43</v>
      </c>
      <c r="W582" s="242">
        <v>19</v>
      </c>
      <c r="X582" s="243">
        <v>38590.050000000003</v>
      </c>
      <c r="Y582" s="241">
        <v>212</v>
      </c>
      <c r="Z582" s="238">
        <v>0</v>
      </c>
      <c r="AA582" s="239">
        <v>0</v>
      </c>
      <c r="AB582" s="238">
        <v>0</v>
      </c>
      <c r="AC582" s="239">
        <v>0</v>
      </c>
      <c r="AD582" s="243">
        <v>44966.43</v>
      </c>
      <c r="AE582" s="244">
        <v>200</v>
      </c>
      <c r="AF582" s="240">
        <v>1106.98</v>
      </c>
      <c r="AG582" s="242">
        <v>1</v>
      </c>
      <c r="AH582" s="243">
        <v>109334.99</v>
      </c>
      <c r="AI582" s="244">
        <v>534</v>
      </c>
      <c r="AJ582" s="243">
        <v>882.5</v>
      </c>
      <c r="AK582" s="244">
        <v>4</v>
      </c>
      <c r="AL582" s="243">
        <v>54103.61</v>
      </c>
      <c r="AM582" s="244">
        <v>233</v>
      </c>
      <c r="AN582" s="245">
        <v>6879.67</v>
      </c>
      <c r="AO582" s="244">
        <v>66</v>
      </c>
      <c r="AP582" s="246">
        <v>0</v>
      </c>
      <c r="AQ582" s="247">
        <v>0</v>
      </c>
      <c r="AR582" s="240">
        <v>1489.59</v>
      </c>
      <c r="AS582" s="241">
        <v>17</v>
      </c>
      <c r="AT582" s="238">
        <v>0</v>
      </c>
      <c r="AU582" s="239">
        <v>0</v>
      </c>
      <c r="AV582" t="s">
        <v>131</v>
      </c>
      <c r="AW582" s="270"/>
      <c r="AX582" s="270"/>
      <c r="AY582" s="270"/>
      <c r="AZ582" s="270"/>
      <c r="BA582" s="270"/>
      <c r="BB582" s="270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  <c r="CA582"/>
      <c r="CB582"/>
      <c r="CC582"/>
      <c r="CD582"/>
      <c r="CE582"/>
      <c r="CF582"/>
      <c r="CG582"/>
      <c r="CH582"/>
      <c r="CI582"/>
      <c r="CJ582"/>
      <c r="CK582"/>
      <c r="CL582"/>
      <c r="CM582"/>
      <c r="CN582"/>
    </row>
    <row r="583" spans="1:92">
      <c r="A583" s="2" t="s">
        <v>1064</v>
      </c>
      <c r="B583" s="238">
        <v>397.48133333333334</v>
      </c>
      <c r="C583" s="239">
        <v>0</v>
      </c>
      <c r="D583" s="240">
        <v>12230.72</v>
      </c>
      <c r="E583" s="241">
        <v>48</v>
      </c>
      <c r="F583" s="240">
        <v>16064.68</v>
      </c>
      <c r="G583" s="242">
        <v>29</v>
      </c>
      <c r="H583" s="243">
        <v>48610.9</v>
      </c>
      <c r="I583" s="244">
        <v>412</v>
      </c>
      <c r="J583" s="243">
        <v>358706.94</v>
      </c>
      <c r="K583" s="244">
        <v>728</v>
      </c>
      <c r="L583" s="243">
        <v>55990.75</v>
      </c>
      <c r="M583" s="241">
        <v>354</v>
      </c>
      <c r="N583" s="240">
        <v>6825.2</v>
      </c>
      <c r="O583" s="242">
        <v>8</v>
      </c>
      <c r="P583" s="240">
        <v>0</v>
      </c>
      <c r="Q583" s="241">
        <v>0</v>
      </c>
      <c r="R583" s="238">
        <v>0</v>
      </c>
      <c r="S583" s="239">
        <v>0</v>
      </c>
      <c r="T583" s="240">
        <v>0</v>
      </c>
      <c r="U583" s="241">
        <v>0</v>
      </c>
      <c r="V583" s="240">
        <v>15047.34</v>
      </c>
      <c r="W583" s="242">
        <v>21</v>
      </c>
      <c r="X583" s="243">
        <v>79501.8</v>
      </c>
      <c r="Y583" s="241">
        <v>436</v>
      </c>
      <c r="Z583" s="238">
        <v>0</v>
      </c>
      <c r="AA583" s="239">
        <v>0</v>
      </c>
      <c r="AB583" s="238">
        <v>0</v>
      </c>
      <c r="AC583" s="239">
        <v>0</v>
      </c>
      <c r="AD583" s="243">
        <v>55380.959999999999</v>
      </c>
      <c r="AE583" s="244">
        <v>351</v>
      </c>
      <c r="AF583" s="240">
        <v>0</v>
      </c>
      <c r="AG583" s="242">
        <v>0</v>
      </c>
      <c r="AH583" s="243">
        <v>204927.18</v>
      </c>
      <c r="AI583" s="244">
        <v>1069</v>
      </c>
      <c r="AJ583" s="243">
        <v>387</v>
      </c>
      <c r="AK583" s="244">
        <v>3</v>
      </c>
      <c r="AL583" s="243">
        <v>134996.85</v>
      </c>
      <c r="AM583" s="244">
        <v>568</v>
      </c>
      <c r="AN583" s="245">
        <v>11537.44</v>
      </c>
      <c r="AO583" s="244">
        <v>77</v>
      </c>
      <c r="AP583" s="246">
        <v>0</v>
      </c>
      <c r="AQ583" s="247">
        <v>0</v>
      </c>
      <c r="AR583" s="240">
        <v>0</v>
      </c>
      <c r="AS583" s="241">
        <v>0</v>
      </c>
      <c r="AT583" s="238">
        <v>0</v>
      </c>
      <c r="AU583" s="239">
        <v>0</v>
      </c>
      <c r="AV583" t="s">
        <v>52</v>
      </c>
      <c r="AW583" s="270"/>
      <c r="AX583" s="270"/>
      <c r="AY583" s="270"/>
      <c r="AZ583" s="270"/>
      <c r="BA583" s="270"/>
      <c r="BB583" s="270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  <c r="CA583"/>
      <c r="CB583"/>
      <c r="CC583"/>
      <c r="CD583"/>
      <c r="CE583"/>
      <c r="CF583"/>
      <c r="CG583"/>
      <c r="CH583"/>
      <c r="CI583"/>
      <c r="CJ583"/>
      <c r="CK583"/>
      <c r="CL583"/>
      <c r="CM583"/>
      <c r="CN583"/>
    </row>
    <row r="584" spans="1:92">
      <c r="A584" s="2" t="s">
        <v>1126</v>
      </c>
      <c r="B584" s="238">
        <v>576.48933333333332</v>
      </c>
      <c r="C584" s="239">
        <v>0</v>
      </c>
      <c r="D584" s="240">
        <v>41605.1</v>
      </c>
      <c r="E584" s="241">
        <v>154</v>
      </c>
      <c r="F584" s="240">
        <v>32465.19</v>
      </c>
      <c r="G584" s="242">
        <v>46</v>
      </c>
      <c r="H584" s="243">
        <v>139615.93</v>
      </c>
      <c r="I584" s="244">
        <v>1033</v>
      </c>
      <c r="J584" s="243">
        <v>575456.04</v>
      </c>
      <c r="K584" s="244">
        <v>1280</v>
      </c>
      <c r="L584" s="243">
        <v>168735.59</v>
      </c>
      <c r="M584" s="241">
        <v>823</v>
      </c>
      <c r="N584" s="240">
        <v>52325.99</v>
      </c>
      <c r="O584" s="242">
        <v>48</v>
      </c>
      <c r="P584" s="240">
        <v>4486.09</v>
      </c>
      <c r="Q584" s="241">
        <v>31</v>
      </c>
      <c r="R584" s="238">
        <v>0</v>
      </c>
      <c r="S584" s="239">
        <v>0</v>
      </c>
      <c r="T584" s="240">
        <v>6379.67</v>
      </c>
      <c r="U584" s="241">
        <v>42</v>
      </c>
      <c r="V584" s="240">
        <v>13601.82</v>
      </c>
      <c r="W584" s="242">
        <v>20</v>
      </c>
      <c r="X584" s="243">
        <v>215968.51</v>
      </c>
      <c r="Y584" s="241">
        <v>1010</v>
      </c>
      <c r="Z584" s="238">
        <v>0</v>
      </c>
      <c r="AA584" s="239">
        <v>0</v>
      </c>
      <c r="AB584" s="238">
        <v>0</v>
      </c>
      <c r="AC584" s="239">
        <v>0</v>
      </c>
      <c r="AD584" s="243">
        <v>146335.54999999999</v>
      </c>
      <c r="AE584" s="244">
        <v>928</v>
      </c>
      <c r="AF584" s="240">
        <v>2422.3200000000002</v>
      </c>
      <c r="AG584" s="242">
        <v>5</v>
      </c>
      <c r="AH584" s="243">
        <v>747219.23</v>
      </c>
      <c r="AI584" s="244">
        <v>2854</v>
      </c>
      <c r="AJ584" s="243">
        <v>903</v>
      </c>
      <c r="AK584" s="244">
        <v>7</v>
      </c>
      <c r="AL584" s="243">
        <v>393520</v>
      </c>
      <c r="AM584" s="244">
        <v>1446</v>
      </c>
      <c r="AN584" s="245">
        <v>16391.68</v>
      </c>
      <c r="AO584" s="244">
        <v>101</v>
      </c>
      <c r="AP584" s="246">
        <v>0</v>
      </c>
      <c r="AQ584" s="247">
        <v>0</v>
      </c>
      <c r="AR584" s="240">
        <v>4629.96</v>
      </c>
      <c r="AS584" s="241">
        <v>46</v>
      </c>
      <c r="AT584" s="238">
        <v>0</v>
      </c>
      <c r="AU584" s="239">
        <v>0</v>
      </c>
      <c r="AV584" t="s">
        <v>52</v>
      </c>
      <c r="AW584" s="270"/>
      <c r="AX584" s="270"/>
      <c r="AY584" s="270"/>
      <c r="AZ584" s="270"/>
      <c r="BA584" s="270"/>
      <c r="BB584" s="270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  <c r="BR584"/>
      <c r="BS584"/>
      <c r="BT584"/>
      <c r="BU584"/>
      <c r="BV584"/>
      <c r="BW584"/>
      <c r="BX584"/>
      <c r="BY584"/>
      <c r="BZ584"/>
      <c r="CA584"/>
      <c r="CB584"/>
      <c r="CC584"/>
      <c r="CD584"/>
      <c r="CE584"/>
      <c r="CF584"/>
      <c r="CG584"/>
      <c r="CH584"/>
      <c r="CI584"/>
      <c r="CJ584"/>
      <c r="CK584"/>
      <c r="CL584"/>
      <c r="CM584"/>
      <c r="CN584"/>
    </row>
    <row r="585" spans="1:92">
      <c r="A585" s="2" t="s">
        <v>1191</v>
      </c>
      <c r="B585" s="238">
        <v>1642.5673333333332</v>
      </c>
      <c r="C585" s="239">
        <v>0</v>
      </c>
      <c r="D585" s="240">
        <v>11402.63</v>
      </c>
      <c r="E585" s="241">
        <v>37</v>
      </c>
      <c r="F585" s="240">
        <v>18139.11</v>
      </c>
      <c r="G585" s="242">
        <v>23</v>
      </c>
      <c r="H585" s="243">
        <v>38257.360000000001</v>
      </c>
      <c r="I585" s="244">
        <v>362</v>
      </c>
      <c r="J585" s="243">
        <v>220131.96</v>
      </c>
      <c r="K585" s="244">
        <v>458</v>
      </c>
      <c r="L585" s="243">
        <v>43702.720000000001</v>
      </c>
      <c r="M585" s="241">
        <v>266</v>
      </c>
      <c r="N585" s="240">
        <v>2086.9499999999998</v>
      </c>
      <c r="O585" s="242">
        <v>3</v>
      </c>
      <c r="P585" s="240">
        <v>13104.82</v>
      </c>
      <c r="Q585" s="241">
        <v>65</v>
      </c>
      <c r="R585" s="238">
        <v>0</v>
      </c>
      <c r="S585" s="239">
        <v>0</v>
      </c>
      <c r="T585" s="240">
        <v>12510.58</v>
      </c>
      <c r="U585" s="241">
        <v>82</v>
      </c>
      <c r="V585" s="240">
        <v>2796.28</v>
      </c>
      <c r="W585" s="242">
        <v>2</v>
      </c>
      <c r="X585" s="243">
        <v>52495.53</v>
      </c>
      <c r="Y585" s="241">
        <v>264</v>
      </c>
      <c r="Z585" s="238">
        <v>0</v>
      </c>
      <c r="AA585" s="239">
        <v>0</v>
      </c>
      <c r="AB585" s="238">
        <v>0</v>
      </c>
      <c r="AC585" s="239">
        <v>0</v>
      </c>
      <c r="AD585" s="243">
        <v>42308.01</v>
      </c>
      <c r="AE585" s="244">
        <v>257</v>
      </c>
      <c r="AF585" s="240">
        <v>1460.46</v>
      </c>
      <c r="AG585" s="242">
        <v>2</v>
      </c>
      <c r="AH585" s="243">
        <v>156053.53</v>
      </c>
      <c r="AI585" s="244">
        <v>865</v>
      </c>
      <c r="AJ585" s="243">
        <v>0</v>
      </c>
      <c r="AK585" s="244">
        <v>0</v>
      </c>
      <c r="AL585" s="243">
        <v>93556.07</v>
      </c>
      <c r="AM585" s="244">
        <v>380</v>
      </c>
      <c r="AN585" s="245">
        <v>49277.02</v>
      </c>
      <c r="AO585" s="244">
        <v>75</v>
      </c>
      <c r="AP585" s="246">
        <v>0</v>
      </c>
      <c r="AQ585" s="247">
        <v>0</v>
      </c>
      <c r="AR585" s="240">
        <v>1820.47</v>
      </c>
      <c r="AS585" s="241">
        <v>21</v>
      </c>
      <c r="AT585" s="238">
        <v>0</v>
      </c>
      <c r="AU585" s="239">
        <v>0</v>
      </c>
      <c r="AV585" t="s">
        <v>195</v>
      </c>
      <c r="AW585" s="270"/>
      <c r="AX585" s="270"/>
      <c r="AY585" s="270"/>
      <c r="AZ585" s="270"/>
      <c r="BA585" s="270"/>
      <c r="BB585" s="270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  <c r="BR585"/>
      <c r="BS585"/>
      <c r="BT585"/>
      <c r="BU585"/>
      <c r="BV585"/>
      <c r="BW585"/>
      <c r="BX585"/>
      <c r="BY585"/>
      <c r="BZ585"/>
      <c r="CA585"/>
      <c r="CB585"/>
      <c r="CC585"/>
      <c r="CD585"/>
      <c r="CE585"/>
      <c r="CF585"/>
      <c r="CG585"/>
      <c r="CH585"/>
      <c r="CI585"/>
      <c r="CJ585"/>
      <c r="CK585"/>
      <c r="CL585"/>
      <c r="CM585"/>
      <c r="CN585"/>
    </row>
    <row r="586" spans="1:92">
      <c r="A586" s="2" t="s">
        <v>1297</v>
      </c>
      <c r="B586" s="238">
        <v>33.333333333333336</v>
      </c>
      <c r="C586" s="239">
        <v>0</v>
      </c>
      <c r="D586" s="240">
        <v>26516.97</v>
      </c>
      <c r="E586" s="241">
        <v>110</v>
      </c>
      <c r="F586" s="240">
        <v>17498.93</v>
      </c>
      <c r="G586" s="242">
        <v>23</v>
      </c>
      <c r="H586" s="243">
        <v>68988.27</v>
      </c>
      <c r="I586" s="244">
        <v>532</v>
      </c>
      <c r="J586" s="243">
        <v>381589.07</v>
      </c>
      <c r="K586" s="244">
        <v>935</v>
      </c>
      <c r="L586" s="243">
        <v>84421.61</v>
      </c>
      <c r="M586" s="241">
        <v>297</v>
      </c>
      <c r="N586" s="240">
        <v>35745.199999999997</v>
      </c>
      <c r="O586" s="242">
        <v>17</v>
      </c>
      <c r="P586" s="240">
        <v>32399.3</v>
      </c>
      <c r="Q586" s="241">
        <v>252</v>
      </c>
      <c r="R586" s="238">
        <v>0</v>
      </c>
      <c r="S586" s="239">
        <v>0</v>
      </c>
      <c r="T586" s="240">
        <v>63780.959999999999</v>
      </c>
      <c r="U586" s="241">
        <v>315</v>
      </c>
      <c r="V586" s="240">
        <v>28634.38</v>
      </c>
      <c r="W586" s="242">
        <v>36</v>
      </c>
      <c r="X586" s="243">
        <v>156512.9</v>
      </c>
      <c r="Y586" s="241">
        <v>754</v>
      </c>
      <c r="Z586" s="238">
        <v>0</v>
      </c>
      <c r="AA586" s="239">
        <v>0</v>
      </c>
      <c r="AB586" s="238">
        <v>0</v>
      </c>
      <c r="AC586" s="239">
        <v>0</v>
      </c>
      <c r="AD586" s="243">
        <v>96619.8</v>
      </c>
      <c r="AE586" s="244">
        <v>576</v>
      </c>
      <c r="AF586" s="240">
        <v>26638.91</v>
      </c>
      <c r="AG586" s="242">
        <v>57</v>
      </c>
      <c r="AH586" s="243">
        <v>384327.22</v>
      </c>
      <c r="AI586" s="244">
        <v>1730</v>
      </c>
      <c r="AJ586" s="243">
        <v>0</v>
      </c>
      <c r="AK586" s="244">
        <v>0</v>
      </c>
      <c r="AL586" s="243">
        <v>356481.07</v>
      </c>
      <c r="AM586" s="244">
        <v>1170</v>
      </c>
      <c r="AN586" s="245">
        <v>1000</v>
      </c>
      <c r="AO586" s="244">
        <v>1</v>
      </c>
      <c r="AP586" s="246">
        <v>0</v>
      </c>
      <c r="AQ586" s="247">
        <v>0</v>
      </c>
      <c r="AR586" s="240">
        <v>19534.66</v>
      </c>
      <c r="AS586" s="241">
        <v>179</v>
      </c>
      <c r="AT586" s="238">
        <v>520</v>
      </c>
      <c r="AU586" s="239">
        <v>2</v>
      </c>
      <c r="AV586" t="s">
        <v>195</v>
      </c>
      <c r="AW586" s="270"/>
      <c r="AX586" s="270"/>
      <c r="AY586" s="270"/>
      <c r="AZ586" s="270"/>
      <c r="BA586" s="270"/>
      <c r="BB586" s="270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  <c r="BR586"/>
      <c r="BS586"/>
      <c r="BT586"/>
      <c r="BU586"/>
      <c r="BV586"/>
      <c r="BW586"/>
      <c r="BX586"/>
      <c r="BY586"/>
      <c r="BZ586"/>
      <c r="CA586"/>
      <c r="CB586"/>
      <c r="CC586"/>
      <c r="CD586"/>
      <c r="CE586"/>
      <c r="CF586"/>
      <c r="CG586"/>
      <c r="CH586"/>
      <c r="CI586"/>
      <c r="CJ586"/>
      <c r="CK586"/>
      <c r="CL586"/>
      <c r="CM586"/>
      <c r="CN586"/>
    </row>
    <row r="587" spans="1:92">
      <c r="A587" s="2" t="s">
        <v>1086</v>
      </c>
      <c r="B587" s="238">
        <v>1048.0160000000001</v>
      </c>
      <c r="C587" s="239">
        <v>0</v>
      </c>
      <c r="D587" s="240">
        <v>6950.46</v>
      </c>
      <c r="E587" s="241">
        <v>33</v>
      </c>
      <c r="F587" s="240">
        <v>11895.64</v>
      </c>
      <c r="G587" s="242">
        <v>14</v>
      </c>
      <c r="H587" s="243">
        <v>59096.79</v>
      </c>
      <c r="I587" s="244">
        <v>389</v>
      </c>
      <c r="J587" s="243">
        <v>318356.32</v>
      </c>
      <c r="K587" s="244">
        <v>535</v>
      </c>
      <c r="L587" s="243">
        <v>98028.86</v>
      </c>
      <c r="M587" s="241">
        <v>366</v>
      </c>
      <c r="N587" s="240">
        <v>11731.48</v>
      </c>
      <c r="O587" s="242">
        <v>29</v>
      </c>
      <c r="P587" s="240">
        <v>3492.34</v>
      </c>
      <c r="Q587" s="241">
        <v>8</v>
      </c>
      <c r="R587" s="238">
        <v>0</v>
      </c>
      <c r="S587" s="239">
        <v>0</v>
      </c>
      <c r="T587" s="240">
        <v>2496.08</v>
      </c>
      <c r="U587" s="241">
        <v>15</v>
      </c>
      <c r="V587" s="240">
        <v>5928.2</v>
      </c>
      <c r="W587" s="242">
        <v>9</v>
      </c>
      <c r="X587" s="243">
        <v>70753.61</v>
      </c>
      <c r="Y587" s="241">
        <v>374</v>
      </c>
      <c r="Z587" s="238">
        <v>0</v>
      </c>
      <c r="AA587" s="239">
        <v>0</v>
      </c>
      <c r="AB587" s="238">
        <v>0</v>
      </c>
      <c r="AC587" s="239">
        <v>0</v>
      </c>
      <c r="AD587" s="243">
        <v>55122.97</v>
      </c>
      <c r="AE587" s="244">
        <v>324</v>
      </c>
      <c r="AF587" s="240">
        <v>0</v>
      </c>
      <c r="AG587" s="242">
        <v>0</v>
      </c>
      <c r="AH587" s="243">
        <v>236888.61</v>
      </c>
      <c r="AI587" s="244">
        <v>867</v>
      </c>
      <c r="AJ587" s="243">
        <v>0</v>
      </c>
      <c r="AK587" s="244">
        <v>0</v>
      </c>
      <c r="AL587" s="243">
        <v>109097.39</v>
      </c>
      <c r="AM587" s="244">
        <v>435</v>
      </c>
      <c r="AN587" s="245">
        <v>31440.48</v>
      </c>
      <c r="AO587" s="244">
        <v>85</v>
      </c>
      <c r="AP587" s="246">
        <v>0</v>
      </c>
      <c r="AQ587" s="247">
        <v>0</v>
      </c>
      <c r="AR587" s="240">
        <v>0</v>
      </c>
      <c r="AS587" s="241">
        <v>0</v>
      </c>
      <c r="AT587" s="238">
        <v>0</v>
      </c>
      <c r="AU587" s="239">
        <v>0</v>
      </c>
      <c r="AV587" t="s">
        <v>195</v>
      </c>
      <c r="AW587" s="270"/>
      <c r="AX587" s="270"/>
      <c r="AY587" s="270"/>
      <c r="AZ587" s="270"/>
      <c r="BA587" s="270"/>
      <c r="BB587" s="270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  <c r="BR587"/>
      <c r="BS587"/>
      <c r="BT587"/>
      <c r="BU587"/>
      <c r="BV587"/>
      <c r="BW587"/>
      <c r="BX587"/>
      <c r="BY587"/>
      <c r="BZ587"/>
      <c r="CA587"/>
      <c r="CB587"/>
      <c r="CC587"/>
      <c r="CD587"/>
      <c r="CE587"/>
      <c r="CF587"/>
      <c r="CG587"/>
      <c r="CH587"/>
      <c r="CI587"/>
      <c r="CJ587"/>
      <c r="CK587"/>
      <c r="CL587"/>
      <c r="CM587"/>
      <c r="CN587"/>
    </row>
    <row r="588" spans="1:92">
      <c r="A588" s="2" t="s">
        <v>1182</v>
      </c>
      <c r="B588" s="238">
        <v>695.05533333333335</v>
      </c>
      <c r="C588" s="239">
        <v>0</v>
      </c>
      <c r="D588" s="240">
        <v>5445.24</v>
      </c>
      <c r="E588" s="241">
        <v>17</v>
      </c>
      <c r="F588" s="240">
        <v>10056.530000000001</v>
      </c>
      <c r="G588" s="242">
        <v>16</v>
      </c>
      <c r="H588" s="243">
        <v>27471.61</v>
      </c>
      <c r="I588" s="244">
        <v>238</v>
      </c>
      <c r="J588" s="243">
        <v>155034.54999999999</v>
      </c>
      <c r="K588" s="244">
        <v>311</v>
      </c>
      <c r="L588" s="243">
        <v>39664.65</v>
      </c>
      <c r="M588" s="241">
        <v>195</v>
      </c>
      <c r="N588" s="240">
        <v>3008.69</v>
      </c>
      <c r="O588" s="242">
        <v>3</v>
      </c>
      <c r="P588" s="240">
        <v>4455.59</v>
      </c>
      <c r="Q588" s="241">
        <v>28</v>
      </c>
      <c r="R588" s="238">
        <v>0</v>
      </c>
      <c r="S588" s="239">
        <v>0</v>
      </c>
      <c r="T588" s="240">
        <v>12116.88</v>
      </c>
      <c r="U588" s="241">
        <v>61</v>
      </c>
      <c r="V588" s="240">
        <v>5255.81</v>
      </c>
      <c r="W588" s="242">
        <v>9</v>
      </c>
      <c r="X588" s="243">
        <v>35656.19</v>
      </c>
      <c r="Y588" s="241">
        <v>201</v>
      </c>
      <c r="Z588" s="238">
        <v>0</v>
      </c>
      <c r="AA588" s="239">
        <v>0</v>
      </c>
      <c r="AB588" s="238">
        <v>0</v>
      </c>
      <c r="AC588" s="239">
        <v>0</v>
      </c>
      <c r="AD588" s="243">
        <v>26837.41</v>
      </c>
      <c r="AE588" s="244">
        <v>206</v>
      </c>
      <c r="AF588" s="240">
        <v>0</v>
      </c>
      <c r="AG588" s="242">
        <v>0</v>
      </c>
      <c r="AH588" s="243">
        <v>167931</v>
      </c>
      <c r="AI588" s="244">
        <v>862</v>
      </c>
      <c r="AJ588" s="243">
        <v>5587.08</v>
      </c>
      <c r="AK588" s="244">
        <v>27</v>
      </c>
      <c r="AL588" s="243">
        <v>80115.350000000006</v>
      </c>
      <c r="AM588" s="244">
        <v>343</v>
      </c>
      <c r="AN588" s="245">
        <v>15264.58</v>
      </c>
      <c r="AO588" s="244">
        <v>84</v>
      </c>
      <c r="AP588" s="246">
        <v>0</v>
      </c>
      <c r="AQ588" s="247">
        <v>0</v>
      </c>
      <c r="AR588" s="240">
        <v>346.97</v>
      </c>
      <c r="AS588" s="241">
        <v>7</v>
      </c>
      <c r="AT588" s="238">
        <v>0</v>
      </c>
      <c r="AU588" s="239">
        <v>0</v>
      </c>
      <c r="AV588" t="s">
        <v>189</v>
      </c>
      <c r="AW588" s="270"/>
      <c r="AX588" s="270"/>
      <c r="AY588" s="270"/>
      <c r="AZ588" s="270"/>
      <c r="BA588" s="270"/>
      <c r="BB588" s="270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  <c r="BR588"/>
      <c r="BS588"/>
      <c r="BT588"/>
      <c r="BU588"/>
      <c r="BV588"/>
      <c r="BW588"/>
      <c r="BX588"/>
      <c r="BY588"/>
      <c r="BZ588"/>
      <c r="CA588"/>
      <c r="CB588"/>
      <c r="CC588"/>
      <c r="CD588"/>
      <c r="CE588"/>
      <c r="CF588"/>
      <c r="CG588"/>
      <c r="CH588"/>
      <c r="CI588"/>
      <c r="CJ588"/>
      <c r="CK588"/>
      <c r="CL588"/>
      <c r="CM588"/>
      <c r="CN588"/>
    </row>
    <row r="589" spans="1:92">
      <c r="A589" s="2" t="s">
        <v>1090</v>
      </c>
      <c r="B589" s="238">
        <v>448.5866666666667</v>
      </c>
      <c r="C589" s="239">
        <v>0</v>
      </c>
      <c r="D589" s="240">
        <v>8438.25</v>
      </c>
      <c r="E589" s="241">
        <v>35</v>
      </c>
      <c r="F589" s="240">
        <v>7669.55</v>
      </c>
      <c r="G589" s="242">
        <v>13</v>
      </c>
      <c r="H589" s="243">
        <v>29526.45</v>
      </c>
      <c r="I589" s="244">
        <v>340</v>
      </c>
      <c r="J589" s="243">
        <v>185935.67</v>
      </c>
      <c r="K589" s="244">
        <v>437</v>
      </c>
      <c r="L589" s="243">
        <v>62637.26</v>
      </c>
      <c r="M589" s="241">
        <v>531</v>
      </c>
      <c r="N589" s="240">
        <v>869.56</v>
      </c>
      <c r="O589" s="242">
        <v>2</v>
      </c>
      <c r="P589" s="240">
        <v>146.94999999999999</v>
      </c>
      <c r="Q589" s="241">
        <v>3</v>
      </c>
      <c r="R589" s="238">
        <v>0</v>
      </c>
      <c r="S589" s="239">
        <v>0</v>
      </c>
      <c r="T589" s="240">
        <v>2523.4299999999998</v>
      </c>
      <c r="U589" s="241">
        <v>18</v>
      </c>
      <c r="V589" s="240">
        <v>5353.48</v>
      </c>
      <c r="W589" s="242">
        <v>5</v>
      </c>
      <c r="X589" s="243">
        <v>47494.09</v>
      </c>
      <c r="Y589" s="241">
        <v>265</v>
      </c>
      <c r="Z589" s="238">
        <v>0</v>
      </c>
      <c r="AA589" s="239">
        <v>0</v>
      </c>
      <c r="AB589" s="238">
        <v>0</v>
      </c>
      <c r="AC589" s="239">
        <v>0</v>
      </c>
      <c r="AD589" s="243">
        <v>54115.26</v>
      </c>
      <c r="AE589" s="244">
        <v>259</v>
      </c>
      <c r="AF589" s="240">
        <v>0</v>
      </c>
      <c r="AG589" s="242">
        <v>0</v>
      </c>
      <c r="AH589" s="243">
        <v>193976.91</v>
      </c>
      <c r="AI589" s="244">
        <v>989</v>
      </c>
      <c r="AJ589" s="243">
        <v>0</v>
      </c>
      <c r="AK589" s="244">
        <v>0</v>
      </c>
      <c r="AL589" s="243">
        <v>81093.89</v>
      </c>
      <c r="AM589" s="244">
        <v>345</v>
      </c>
      <c r="AN589" s="245">
        <v>13457.6</v>
      </c>
      <c r="AO589" s="244">
        <v>71</v>
      </c>
      <c r="AP589" s="246">
        <v>0</v>
      </c>
      <c r="AQ589" s="247">
        <v>0</v>
      </c>
      <c r="AR589" s="240">
        <v>490.2</v>
      </c>
      <c r="AS589" s="241">
        <v>13</v>
      </c>
      <c r="AT589" s="238">
        <v>0.01</v>
      </c>
      <c r="AU589" s="239">
        <v>1</v>
      </c>
      <c r="AV589" t="s">
        <v>189</v>
      </c>
      <c r="AW589" s="270"/>
      <c r="AX589" s="270"/>
      <c r="AY589" s="270"/>
      <c r="AZ589" s="270"/>
      <c r="BA589" s="270"/>
      <c r="BB589" s="270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  <c r="CA589"/>
      <c r="CB589"/>
      <c r="CC589"/>
      <c r="CD589"/>
      <c r="CE589"/>
      <c r="CF589"/>
      <c r="CG589"/>
      <c r="CH589"/>
      <c r="CI589"/>
      <c r="CJ589"/>
      <c r="CK589"/>
      <c r="CL589"/>
      <c r="CM589"/>
      <c r="CN589"/>
    </row>
    <row r="590" spans="1:92">
      <c r="A590" s="2" t="s">
        <v>1078</v>
      </c>
      <c r="B590" s="238">
        <v>1255.4749999999999</v>
      </c>
      <c r="C590" s="239">
        <v>0</v>
      </c>
      <c r="D590" s="240">
        <v>12712.24</v>
      </c>
      <c r="E590" s="241">
        <v>47</v>
      </c>
      <c r="F590" s="240">
        <v>37767.08</v>
      </c>
      <c r="G590" s="242">
        <v>53</v>
      </c>
      <c r="H590" s="243">
        <v>60568.34</v>
      </c>
      <c r="I590" s="244">
        <v>609</v>
      </c>
      <c r="J590" s="243">
        <v>389812.28</v>
      </c>
      <c r="K590" s="244">
        <v>573</v>
      </c>
      <c r="L590" s="243">
        <v>99960.03</v>
      </c>
      <c r="M590" s="241">
        <v>393</v>
      </c>
      <c r="N590" s="240">
        <v>1408.71</v>
      </c>
      <c r="O590" s="242">
        <v>35</v>
      </c>
      <c r="P590" s="240">
        <v>0</v>
      </c>
      <c r="Q590" s="241">
        <v>0</v>
      </c>
      <c r="R590" s="238">
        <v>0</v>
      </c>
      <c r="S590" s="239">
        <v>0</v>
      </c>
      <c r="T590" s="240">
        <v>1213.49</v>
      </c>
      <c r="U590" s="241">
        <v>12</v>
      </c>
      <c r="V590" s="240">
        <v>2773.92</v>
      </c>
      <c r="W590" s="242">
        <v>4</v>
      </c>
      <c r="X590" s="243">
        <v>64694.73</v>
      </c>
      <c r="Y590" s="241">
        <v>326</v>
      </c>
      <c r="Z590" s="238">
        <v>0</v>
      </c>
      <c r="AA590" s="239">
        <v>0</v>
      </c>
      <c r="AB590" s="238">
        <v>15</v>
      </c>
      <c r="AC590" s="239">
        <v>1</v>
      </c>
      <c r="AD590" s="243">
        <v>51539.43</v>
      </c>
      <c r="AE590" s="244">
        <v>318</v>
      </c>
      <c r="AF590" s="240">
        <v>742.33</v>
      </c>
      <c r="AG590" s="242">
        <v>1</v>
      </c>
      <c r="AH590" s="243">
        <v>253214.88</v>
      </c>
      <c r="AI590" s="244">
        <v>1189</v>
      </c>
      <c r="AJ590" s="243">
        <v>23845.68</v>
      </c>
      <c r="AK590" s="244">
        <v>71</v>
      </c>
      <c r="AL590" s="243">
        <v>139128.71</v>
      </c>
      <c r="AM590" s="244">
        <v>548</v>
      </c>
      <c r="AN590" s="245">
        <v>13818.57</v>
      </c>
      <c r="AO590" s="244">
        <v>85</v>
      </c>
      <c r="AP590" s="246">
        <v>0</v>
      </c>
      <c r="AQ590" s="247">
        <v>0</v>
      </c>
      <c r="AR590" s="240">
        <v>0</v>
      </c>
      <c r="AS590" s="241">
        <v>0</v>
      </c>
      <c r="AT590" s="238">
        <v>0</v>
      </c>
      <c r="AU590" s="239">
        <v>0</v>
      </c>
      <c r="AV590" t="s">
        <v>52</v>
      </c>
      <c r="AW590" s="270"/>
      <c r="AX590" s="270"/>
      <c r="AY590" s="270"/>
      <c r="AZ590" s="270"/>
      <c r="BA590" s="270"/>
      <c r="BB590" s="27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  <c r="BR590"/>
      <c r="BS590"/>
      <c r="BT590"/>
      <c r="BU590"/>
      <c r="BV590"/>
      <c r="BW590"/>
      <c r="BX590"/>
      <c r="BY590"/>
      <c r="BZ590"/>
      <c r="CA590"/>
      <c r="CB590"/>
      <c r="CC590"/>
      <c r="CD590"/>
      <c r="CE590"/>
      <c r="CF590"/>
      <c r="CG590"/>
      <c r="CH590"/>
      <c r="CI590"/>
      <c r="CJ590"/>
      <c r="CK590"/>
      <c r="CL590"/>
      <c r="CM590"/>
      <c r="CN590"/>
    </row>
    <row r="591" spans="1:92">
      <c r="A591" s="2" t="s">
        <v>1083</v>
      </c>
      <c r="B591" s="238">
        <v>450.06666666666666</v>
      </c>
      <c r="C591" s="239">
        <v>0</v>
      </c>
      <c r="D591" s="240">
        <v>21346.92</v>
      </c>
      <c r="E591" s="241">
        <v>88</v>
      </c>
      <c r="F591" s="240">
        <v>24360.89</v>
      </c>
      <c r="G591" s="242">
        <v>38</v>
      </c>
      <c r="H591" s="243">
        <v>61206.93</v>
      </c>
      <c r="I591" s="244">
        <v>597</v>
      </c>
      <c r="J591" s="243">
        <v>370317.48</v>
      </c>
      <c r="K591" s="244">
        <v>755</v>
      </c>
      <c r="L591" s="243">
        <v>72293.58</v>
      </c>
      <c r="M591" s="241">
        <v>334</v>
      </c>
      <c r="N591" s="240">
        <v>10085.219999999999</v>
      </c>
      <c r="O591" s="242">
        <v>4</v>
      </c>
      <c r="P591" s="240">
        <v>9108.6200000000008</v>
      </c>
      <c r="Q591" s="241">
        <v>41</v>
      </c>
      <c r="R591" s="238">
        <v>0</v>
      </c>
      <c r="S591" s="239">
        <v>0</v>
      </c>
      <c r="T591" s="240">
        <v>0</v>
      </c>
      <c r="U591" s="241">
        <v>0</v>
      </c>
      <c r="V591" s="240">
        <v>590.24</v>
      </c>
      <c r="W591" s="242">
        <v>3</v>
      </c>
      <c r="X591" s="243">
        <v>115237.26</v>
      </c>
      <c r="Y591" s="241">
        <v>593</v>
      </c>
      <c r="Z591" s="238">
        <v>0</v>
      </c>
      <c r="AA591" s="239">
        <v>0</v>
      </c>
      <c r="AB591" s="238">
        <v>0</v>
      </c>
      <c r="AC591" s="239">
        <v>0</v>
      </c>
      <c r="AD591" s="243">
        <v>62441.79</v>
      </c>
      <c r="AE591" s="244">
        <v>431</v>
      </c>
      <c r="AF591" s="240">
        <v>0</v>
      </c>
      <c r="AG591" s="242">
        <v>0</v>
      </c>
      <c r="AH591" s="243">
        <v>342510.15</v>
      </c>
      <c r="AI591" s="244">
        <v>1496</v>
      </c>
      <c r="AJ591" s="243">
        <v>0</v>
      </c>
      <c r="AK591" s="244">
        <v>0</v>
      </c>
      <c r="AL591" s="243">
        <v>203621.27</v>
      </c>
      <c r="AM591" s="244">
        <v>802</v>
      </c>
      <c r="AN591" s="245">
        <v>13502</v>
      </c>
      <c r="AO591" s="244">
        <v>86</v>
      </c>
      <c r="AP591" s="246">
        <v>0</v>
      </c>
      <c r="AQ591" s="247">
        <v>0</v>
      </c>
      <c r="AR591" s="240">
        <v>0</v>
      </c>
      <c r="AS591" s="241">
        <v>0</v>
      </c>
      <c r="AT591" s="238">
        <v>0</v>
      </c>
      <c r="AU591" s="239">
        <v>0</v>
      </c>
      <c r="AV591" t="s">
        <v>52</v>
      </c>
      <c r="AW591" s="270"/>
      <c r="AX591" s="270"/>
      <c r="AY591" s="270"/>
      <c r="AZ591" s="270"/>
      <c r="BA591" s="270"/>
      <c r="BB591" s="270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  <c r="BR591"/>
      <c r="BS591"/>
      <c r="BT591"/>
      <c r="BU591"/>
      <c r="BV591"/>
      <c r="BW591"/>
      <c r="BX591"/>
      <c r="BY591"/>
      <c r="BZ591"/>
      <c r="CA591"/>
      <c r="CB591"/>
      <c r="CC591"/>
      <c r="CD591"/>
      <c r="CE591"/>
      <c r="CF591"/>
      <c r="CG591"/>
      <c r="CH591"/>
      <c r="CI591"/>
      <c r="CJ591"/>
      <c r="CK591"/>
      <c r="CL591"/>
      <c r="CM591"/>
      <c r="CN591"/>
    </row>
    <row r="592" spans="1:92">
      <c r="A592" s="2" t="s">
        <v>1295</v>
      </c>
      <c r="B592" s="238">
        <v>2011.5543333333335</v>
      </c>
      <c r="C592" s="239">
        <v>0</v>
      </c>
      <c r="D592" s="240">
        <v>28278.32</v>
      </c>
      <c r="E592" s="241">
        <v>122</v>
      </c>
      <c r="F592" s="240">
        <v>32561.98</v>
      </c>
      <c r="G592" s="242">
        <v>44</v>
      </c>
      <c r="H592" s="243">
        <v>143036.79999999999</v>
      </c>
      <c r="I592" s="244">
        <v>1000</v>
      </c>
      <c r="J592" s="243">
        <v>540850.79</v>
      </c>
      <c r="K592" s="244">
        <v>1045</v>
      </c>
      <c r="L592" s="243">
        <v>234017.81</v>
      </c>
      <c r="M592" s="241">
        <v>992</v>
      </c>
      <c r="N592" s="240">
        <v>21760.7</v>
      </c>
      <c r="O592" s="242">
        <v>28</v>
      </c>
      <c r="P592" s="240">
        <v>39812.83</v>
      </c>
      <c r="Q592" s="241">
        <v>209</v>
      </c>
      <c r="R592" s="238">
        <v>0</v>
      </c>
      <c r="S592" s="239">
        <v>0</v>
      </c>
      <c r="T592" s="240">
        <v>61419.17</v>
      </c>
      <c r="U592" s="241">
        <v>279</v>
      </c>
      <c r="V592" s="240">
        <v>28116.31</v>
      </c>
      <c r="W592" s="242">
        <v>36</v>
      </c>
      <c r="X592" s="243">
        <v>208556.44</v>
      </c>
      <c r="Y592" s="241">
        <v>912</v>
      </c>
      <c r="Z592" s="238">
        <v>0</v>
      </c>
      <c r="AA592" s="239">
        <v>0</v>
      </c>
      <c r="AB592" s="238">
        <v>0</v>
      </c>
      <c r="AC592" s="239">
        <v>0</v>
      </c>
      <c r="AD592" s="243">
        <v>133743.78</v>
      </c>
      <c r="AE592" s="244">
        <v>736</v>
      </c>
      <c r="AF592" s="240">
        <v>523.75</v>
      </c>
      <c r="AG592" s="242">
        <v>2</v>
      </c>
      <c r="AH592" s="243">
        <v>601593.64</v>
      </c>
      <c r="AI592" s="244">
        <v>2158</v>
      </c>
      <c r="AJ592" s="243">
        <v>2512.4699999999998</v>
      </c>
      <c r="AK592" s="244">
        <v>14</v>
      </c>
      <c r="AL592" s="243">
        <v>321154.75</v>
      </c>
      <c r="AM592" s="244">
        <v>1057</v>
      </c>
      <c r="AN592" s="245">
        <v>57834.16</v>
      </c>
      <c r="AO592" s="244">
        <v>152</v>
      </c>
      <c r="AP592" s="246">
        <v>0</v>
      </c>
      <c r="AQ592" s="247">
        <v>0</v>
      </c>
      <c r="AR592" s="240">
        <v>11466.2</v>
      </c>
      <c r="AS592" s="241">
        <v>106</v>
      </c>
      <c r="AT592" s="238">
        <v>0</v>
      </c>
      <c r="AU592" s="239">
        <v>0</v>
      </c>
      <c r="AV592" t="s">
        <v>195</v>
      </c>
      <c r="AW592" s="270"/>
      <c r="AX592" s="270"/>
      <c r="AY592" s="270"/>
      <c r="AZ592" s="270"/>
      <c r="BA592" s="270"/>
      <c r="BB592" s="270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  <c r="BR592"/>
      <c r="BS592"/>
      <c r="BT592"/>
      <c r="BU592"/>
      <c r="BV592"/>
      <c r="BW592"/>
      <c r="BX592"/>
      <c r="BY592"/>
      <c r="BZ592"/>
      <c r="CA592"/>
      <c r="CB592"/>
      <c r="CC592"/>
      <c r="CD592"/>
      <c r="CE592"/>
      <c r="CF592"/>
      <c r="CG592"/>
      <c r="CH592"/>
      <c r="CI592"/>
      <c r="CJ592"/>
      <c r="CK592"/>
      <c r="CL592"/>
      <c r="CM592"/>
      <c r="CN592"/>
    </row>
    <row r="593" spans="1:92">
      <c r="A593" s="2" t="s">
        <v>1053</v>
      </c>
      <c r="B593" s="238">
        <v>3013.26</v>
      </c>
      <c r="C593" s="239">
        <v>0</v>
      </c>
      <c r="D593" s="240">
        <v>16293.13</v>
      </c>
      <c r="E593" s="241">
        <v>55</v>
      </c>
      <c r="F593" s="240">
        <v>27682.6</v>
      </c>
      <c r="G593" s="242">
        <v>37</v>
      </c>
      <c r="H593" s="243">
        <v>62581.88</v>
      </c>
      <c r="I593" s="244">
        <v>628</v>
      </c>
      <c r="J593" s="243">
        <v>446903.33</v>
      </c>
      <c r="K593" s="244">
        <v>936</v>
      </c>
      <c r="L593" s="243">
        <v>116309.87</v>
      </c>
      <c r="M593" s="241">
        <v>501</v>
      </c>
      <c r="N593" s="240">
        <v>9674.91</v>
      </c>
      <c r="O593" s="242">
        <v>43</v>
      </c>
      <c r="P593" s="240">
        <v>0</v>
      </c>
      <c r="Q593" s="241">
        <v>0</v>
      </c>
      <c r="R593" s="238">
        <v>0</v>
      </c>
      <c r="S593" s="239">
        <v>0</v>
      </c>
      <c r="T593" s="240">
        <v>329.57</v>
      </c>
      <c r="U593" s="241">
        <v>2</v>
      </c>
      <c r="V593" s="240">
        <v>2603.35</v>
      </c>
      <c r="W593" s="242">
        <v>3</v>
      </c>
      <c r="X593" s="243">
        <v>91405.72</v>
      </c>
      <c r="Y593" s="241">
        <v>472</v>
      </c>
      <c r="Z593" s="238">
        <v>0</v>
      </c>
      <c r="AA593" s="239">
        <v>0</v>
      </c>
      <c r="AB593" s="238">
        <v>0</v>
      </c>
      <c r="AC593" s="239">
        <v>0</v>
      </c>
      <c r="AD593" s="243">
        <v>58967.93</v>
      </c>
      <c r="AE593" s="244">
        <v>398</v>
      </c>
      <c r="AF593" s="240">
        <v>0</v>
      </c>
      <c r="AG593" s="242">
        <v>0</v>
      </c>
      <c r="AH593" s="243">
        <v>297669.27</v>
      </c>
      <c r="AI593" s="244">
        <v>1398</v>
      </c>
      <c r="AJ593" s="243">
        <v>5524.55</v>
      </c>
      <c r="AK593" s="244">
        <v>21</v>
      </c>
      <c r="AL593" s="243">
        <v>105645.85</v>
      </c>
      <c r="AM593" s="244">
        <v>443</v>
      </c>
      <c r="AN593" s="245">
        <v>84873.25</v>
      </c>
      <c r="AO593" s="244">
        <v>437</v>
      </c>
      <c r="AP593" s="246">
        <v>1.74</v>
      </c>
      <c r="AQ593" s="247">
        <v>1</v>
      </c>
      <c r="AR593" s="240">
        <v>113.04</v>
      </c>
      <c r="AS593" s="241">
        <v>1</v>
      </c>
      <c r="AT593" s="238">
        <v>0</v>
      </c>
      <c r="AU593" s="239">
        <v>0</v>
      </c>
      <c r="AV593" t="s">
        <v>52</v>
      </c>
      <c r="AW593" s="270"/>
      <c r="AX593" s="270"/>
      <c r="AY593" s="270"/>
      <c r="AZ593" s="270"/>
      <c r="BA593" s="270"/>
      <c r="BB593" s="270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  <c r="BR593"/>
      <c r="BS593"/>
      <c r="BT593"/>
      <c r="BU593"/>
      <c r="BV593"/>
      <c r="BW593"/>
      <c r="BX593"/>
      <c r="BY593"/>
      <c r="BZ593"/>
      <c r="CA593"/>
      <c r="CB593"/>
      <c r="CC593"/>
      <c r="CD593"/>
      <c r="CE593"/>
      <c r="CF593"/>
      <c r="CG593"/>
      <c r="CH593"/>
      <c r="CI593"/>
      <c r="CJ593"/>
      <c r="CK593"/>
      <c r="CL593"/>
      <c r="CM593"/>
      <c r="CN593"/>
    </row>
    <row r="594" spans="1:92">
      <c r="A594" s="2" t="s">
        <v>1060</v>
      </c>
      <c r="B594" s="238">
        <v>2893.3816666666667</v>
      </c>
      <c r="C594" s="239">
        <v>0</v>
      </c>
      <c r="D594" s="240">
        <v>8283.4599999999991</v>
      </c>
      <c r="E594" s="241">
        <v>38</v>
      </c>
      <c r="F594" s="240">
        <v>7078.25</v>
      </c>
      <c r="G594" s="242">
        <v>14</v>
      </c>
      <c r="H594" s="243">
        <v>73917.73</v>
      </c>
      <c r="I594" s="244">
        <v>753</v>
      </c>
      <c r="J594" s="243">
        <v>444766.44</v>
      </c>
      <c r="K594" s="244">
        <v>1172</v>
      </c>
      <c r="L594" s="243">
        <v>106980.65</v>
      </c>
      <c r="M594" s="241">
        <v>651</v>
      </c>
      <c r="N594" s="240">
        <v>27354.62</v>
      </c>
      <c r="O594" s="242">
        <v>67</v>
      </c>
      <c r="P594" s="240">
        <v>6885.21</v>
      </c>
      <c r="Q594" s="241">
        <v>20</v>
      </c>
      <c r="R594" s="238">
        <v>0</v>
      </c>
      <c r="S594" s="239">
        <v>0</v>
      </c>
      <c r="T594" s="240">
        <v>3981.76</v>
      </c>
      <c r="U594" s="241">
        <v>12</v>
      </c>
      <c r="V594" s="240">
        <v>10716.27</v>
      </c>
      <c r="W594" s="242">
        <v>10</v>
      </c>
      <c r="X594" s="243">
        <v>114345.19</v>
      </c>
      <c r="Y594" s="241">
        <v>619</v>
      </c>
      <c r="Z594" s="238">
        <v>0</v>
      </c>
      <c r="AA594" s="239">
        <v>0</v>
      </c>
      <c r="AB594" s="238">
        <v>0</v>
      </c>
      <c r="AC594" s="239">
        <v>0</v>
      </c>
      <c r="AD594" s="243">
        <v>68638.850000000006</v>
      </c>
      <c r="AE594" s="244">
        <v>415</v>
      </c>
      <c r="AF594" s="240">
        <v>0</v>
      </c>
      <c r="AG594" s="242">
        <v>0</v>
      </c>
      <c r="AH594" s="243">
        <v>374825.06</v>
      </c>
      <c r="AI594" s="244">
        <v>1754</v>
      </c>
      <c r="AJ594" s="243">
        <v>387</v>
      </c>
      <c r="AK594" s="244">
        <v>1</v>
      </c>
      <c r="AL594" s="243">
        <v>180248.44</v>
      </c>
      <c r="AM594" s="244">
        <v>826</v>
      </c>
      <c r="AN594" s="245">
        <v>86414.45</v>
      </c>
      <c r="AO594" s="244">
        <v>570</v>
      </c>
      <c r="AP594" s="246">
        <v>0</v>
      </c>
      <c r="AQ594" s="247">
        <v>0</v>
      </c>
      <c r="AR594" s="240">
        <v>228.69</v>
      </c>
      <c r="AS594" s="241">
        <v>1</v>
      </c>
      <c r="AT594" s="238">
        <v>0</v>
      </c>
      <c r="AU594" s="239">
        <v>0</v>
      </c>
      <c r="AV594" t="s">
        <v>52</v>
      </c>
      <c r="AW594" s="270"/>
      <c r="AX594" s="270"/>
      <c r="AY594" s="270"/>
      <c r="AZ594" s="270"/>
      <c r="BA594" s="270"/>
      <c r="BB594" s="270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  <c r="BR594"/>
      <c r="BS594"/>
      <c r="BT594"/>
      <c r="BU594"/>
      <c r="BV594"/>
      <c r="BW594"/>
      <c r="BX594"/>
      <c r="BY594"/>
      <c r="BZ594"/>
      <c r="CA594"/>
      <c r="CB594"/>
      <c r="CC594"/>
      <c r="CD594"/>
      <c r="CE594"/>
      <c r="CF594"/>
      <c r="CG594"/>
      <c r="CH594"/>
      <c r="CI594"/>
      <c r="CJ594"/>
      <c r="CK594"/>
      <c r="CL594"/>
      <c r="CM594"/>
      <c r="CN594"/>
    </row>
    <row r="595" spans="1:92">
      <c r="A595" s="2" t="s">
        <v>1102</v>
      </c>
      <c r="B595" s="238">
        <v>0</v>
      </c>
      <c r="C595" s="239">
        <v>0</v>
      </c>
      <c r="D595" s="240">
        <v>16441.75</v>
      </c>
      <c r="E595" s="241">
        <v>66</v>
      </c>
      <c r="F595" s="240">
        <v>14056.51</v>
      </c>
      <c r="G595" s="242">
        <v>21</v>
      </c>
      <c r="H595" s="243">
        <v>52034.57</v>
      </c>
      <c r="I595" s="244">
        <v>405</v>
      </c>
      <c r="J595" s="243">
        <v>117001.60000000001</v>
      </c>
      <c r="K595" s="244">
        <v>249</v>
      </c>
      <c r="L595" s="243">
        <v>55714.47</v>
      </c>
      <c r="M595" s="241">
        <v>427</v>
      </c>
      <c r="N595" s="240">
        <v>1370.43</v>
      </c>
      <c r="O595" s="242">
        <v>2</v>
      </c>
      <c r="P595" s="240">
        <v>4927.63</v>
      </c>
      <c r="Q595" s="241">
        <v>40</v>
      </c>
      <c r="R595" s="238">
        <v>0</v>
      </c>
      <c r="S595" s="239">
        <v>0</v>
      </c>
      <c r="T595" s="240">
        <v>4267.83</v>
      </c>
      <c r="U595" s="241">
        <v>22</v>
      </c>
      <c r="V595" s="240">
        <v>1977.2</v>
      </c>
      <c r="W595" s="242">
        <v>3</v>
      </c>
      <c r="X595" s="243">
        <v>70302.09</v>
      </c>
      <c r="Y595" s="241">
        <v>336</v>
      </c>
      <c r="Z595" s="238">
        <v>0</v>
      </c>
      <c r="AA595" s="239">
        <v>0</v>
      </c>
      <c r="AB595" s="238">
        <v>0</v>
      </c>
      <c r="AC595" s="239">
        <v>0</v>
      </c>
      <c r="AD595" s="243">
        <v>53640.56</v>
      </c>
      <c r="AE595" s="244">
        <v>316</v>
      </c>
      <c r="AF595" s="240">
        <v>0</v>
      </c>
      <c r="AG595" s="242">
        <v>0</v>
      </c>
      <c r="AH595" s="243">
        <v>234612.76</v>
      </c>
      <c r="AI595" s="244">
        <v>943</v>
      </c>
      <c r="AJ595" s="243">
        <v>0</v>
      </c>
      <c r="AK595" s="244">
        <v>0</v>
      </c>
      <c r="AL595" s="243">
        <v>148163.21</v>
      </c>
      <c r="AM595" s="244">
        <v>548</v>
      </c>
      <c r="AN595" s="245">
        <v>0</v>
      </c>
      <c r="AO595" s="244">
        <v>0</v>
      </c>
      <c r="AP595" s="246">
        <v>0</v>
      </c>
      <c r="AQ595" s="247">
        <v>0</v>
      </c>
      <c r="AR595" s="240">
        <v>39.130000000000003</v>
      </c>
      <c r="AS595" s="241">
        <v>1</v>
      </c>
      <c r="AT595" s="238">
        <v>0</v>
      </c>
      <c r="AU595" s="239">
        <v>0</v>
      </c>
      <c r="AV595" t="s">
        <v>52</v>
      </c>
      <c r="AW595" s="270"/>
      <c r="AX595" s="270"/>
      <c r="AY595" s="270"/>
      <c r="AZ595" s="270"/>
      <c r="BA595" s="270"/>
      <c r="BB595" s="270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  <c r="BR595"/>
      <c r="BS595"/>
      <c r="BT595"/>
      <c r="BU595"/>
      <c r="BV595"/>
      <c r="BW595"/>
      <c r="BX595"/>
      <c r="BY595"/>
      <c r="BZ595"/>
      <c r="CA595"/>
      <c r="CB595"/>
      <c r="CC595"/>
      <c r="CD595"/>
      <c r="CE595"/>
      <c r="CF595"/>
      <c r="CG595"/>
      <c r="CH595"/>
      <c r="CI595"/>
      <c r="CJ595"/>
      <c r="CK595"/>
      <c r="CL595"/>
      <c r="CM595"/>
      <c r="CN595"/>
    </row>
    <row r="596" spans="1:92">
      <c r="A596" s="2" t="s">
        <v>1257</v>
      </c>
      <c r="B596" s="238">
        <v>5566.6940000000004</v>
      </c>
      <c r="C596" s="239">
        <v>0</v>
      </c>
      <c r="D596" s="240">
        <v>20531.95</v>
      </c>
      <c r="E596" s="241">
        <v>79</v>
      </c>
      <c r="F596" s="240">
        <v>34734.050000000003</v>
      </c>
      <c r="G596" s="242">
        <v>37</v>
      </c>
      <c r="H596" s="243">
        <v>118068.63</v>
      </c>
      <c r="I596" s="244">
        <v>910</v>
      </c>
      <c r="J596" s="243">
        <v>709695.86</v>
      </c>
      <c r="K596" s="244">
        <v>1636</v>
      </c>
      <c r="L596" s="243">
        <v>218786.62</v>
      </c>
      <c r="M596" s="241">
        <v>927</v>
      </c>
      <c r="N596" s="240">
        <v>47789.41</v>
      </c>
      <c r="O596" s="242">
        <v>101</v>
      </c>
      <c r="P596" s="240">
        <v>10872.95</v>
      </c>
      <c r="Q596" s="241">
        <v>75</v>
      </c>
      <c r="R596" s="238">
        <v>0</v>
      </c>
      <c r="S596" s="239">
        <v>0</v>
      </c>
      <c r="T596" s="240">
        <v>24864.78</v>
      </c>
      <c r="U596" s="241">
        <v>123</v>
      </c>
      <c r="V596" s="240">
        <v>7939.53</v>
      </c>
      <c r="W596" s="242">
        <v>7</v>
      </c>
      <c r="X596" s="243">
        <v>269475.26</v>
      </c>
      <c r="Y596" s="241">
        <v>1134</v>
      </c>
      <c r="Z596" s="238">
        <v>0</v>
      </c>
      <c r="AA596" s="239">
        <v>0</v>
      </c>
      <c r="AB596" s="238">
        <v>0</v>
      </c>
      <c r="AC596" s="239">
        <v>0</v>
      </c>
      <c r="AD596" s="243">
        <v>133431.51</v>
      </c>
      <c r="AE596" s="244">
        <v>763</v>
      </c>
      <c r="AF596" s="240">
        <v>790.7</v>
      </c>
      <c r="AG596" s="242">
        <v>2</v>
      </c>
      <c r="AH596" s="243">
        <v>592451.4</v>
      </c>
      <c r="AI596" s="244">
        <v>2288</v>
      </c>
      <c r="AJ596" s="243">
        <v>4043.85</v>
      </c>
      <c r="AK596" s="244">
        <v>17</v>
      </c>
      <c r="AL596" s="243">
        <v>299291.01</v>
      </c>
      <c r="AM596" s="244">
        <v>1199</v>
      </c>
      <c r="AN596" s="245">
        <v>162956.97</v>
      </c>
      <c r="AO596" s="244">
        <v>746</v>
      </c>
      <c r="AP596" s="246">
        <v>0</v>
      </c>
      <c r="AQ596" s="247">
        <v>0</v>
      </c>
      <c r="AR596" s="240">
        <v>4961.72</v>
      </c>
      <c r="AS596" s="241">
        <v>45</v>
      </c>
      <c r="AT596" s="238">
        <v>0</v>
      </c>
      <c r="AU596" s="239">
        <v>0</v>
      </c>
      <c r="AV596" t="s">
        <v>52</v>
      </c>
      <c r="AW596" s="270"/>
      <c r="AX596" s="270"/>
      <c r="AY596" s="270"/>
      <c r="AZ596" s="270"/>
      <c r="BA596" s="270"/>
      <c r="BB596" s="270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  <c r="BR596"/>
      <c r="BS596"/>
      <c r="BT596"/>
      <c r="BU596"/>
      <c r="BV596"/>
      <c r="BW596"/>
      <c r="BX596"/>
      <c r="BY596"/>
      <c r="BZ596"/>
      <c r="CA596"/>
      <c r="CB596"/>
      <c r="CC596"/>
      <c r="CD596"/>
      <c r="CE596"/>
      <c r="CF596"/>
      <c r="CG596"/>
      <c r="CH596"/>
      <c r="CI596"/>
      <c r="CJ596"/>
      <c r="CK596"/>
      <c r="CL596"/>
      <c r="CM596"/>
      <c r="CN596"/>
    </row>
    <row r="597" spans="1:92">
      <c r="A597" s="2" t="s">
        <v>1219</v>
      </c>
      <c r="B597" s="238">
        <v>1953.1553333333331</v>
      </c>
      <c r="C597" s="239">
        <v>0</v>
      </c>
      <c r="D597" s="240">
        <v>25785.79</v>
      </c>
      <c r="E597" s="241">
        <v>100</v>
      </c>
      <c r="F597" s="240">
        <v>48017.27</v>
      </c>
      <c r="G597" s="242">
        <v>80</v>
      </c>
      <c r="H597" s="243">
        <v>132306.5</v>
      </c>
      <c r="I597" s="244">
        <v>1192</v>
      </c>
      <c r="J597" s="243">
        <v>492688.43</v>
      </c>
      <c r="K597" s="244">
        <v>1217</v>
      </c>
      <c r="L597" s="243">
        <v>179980.23</v>
      </c>
      <c r="M597" s="241">
        <v>946</v>
      </c>
      <c r="N597" s="240">
        <v>34567.22</v>
      </c>
      <c r="O597" s="242">
        <v>47</v>
      </c>
      <c r="P597" s="240">
        <v>10796.42</v>
      </c>
      <c r="Q597" s="241">
        <v>69</v>
      </c>
      <c r="R597" s="238">
        <v>0</v>
      </c>
      <c r="S597" s="239">
        <v>0</v>
      </c>
      <c r="T597" s="240">
        <v>15003.86</v>
      </c>
      <c r="U597" s="241">
        <v>85</v>
      </c>
      <c r="V597" s="240">
        <v>3483.16</v>
      </c>
      <c r="W597" s="242">
        <v>3</v>
      </c>
      <c r="X597" s="243">
        <v>184869.11</v>
      </c>
      <c r="Y597" s="241">
        <v>902</v>
      </c>
      <c r="Z597" s="238">
        <v>0</v>
      </c>
      <c r="AA597" s="239">
        <v>0</v>
      </c>
      <c r="AB597" s="238">
        <v>0</v>
      </c>
      <c r="AC597" s="239">
        <v>0</v>
      </c>
      <c r="AD597" s="243">
        <v>100114.81</v>
      </c>
      <c r="AE597" s="244">
        <v>683</v>
      </c>
      <c r="AF597" s="240">
        <v>1444.31</v>
      </c>
      <c r="AG597" s="242">
        <v>5</v>
      </c>
      <c r="AH597" s="243">
        <v>627216.9</v>
      </c>
      <c r="AI597" s="244">
        <v>2686</v>
      </c>
      <c r="AJ597" s="243">
        <v>2468.4899999999998</v>
      </c>
      <c r="AK597" s="244">
        <v>14</v>
      </c>
      <c r="AL597" s="243">
        <v>290378.82</v>
      </c>
      <c r="AM597" s="244">
        <v>1149</v>
      </c>
      <c r="AN597" s="245">
        <v>56126.17</v>
      </c>
      <c r="AO597" s="244">
        <v>317</v>
      </c>
      <c r="AP597" s="246">
        <v>0</v>
      </c>
      <c r="AQ597" s="247">
        <v>0</v>
      </c>
      <c r="AR597" s="240">
        <v>5678.35</v>
      </c>
      <c r="AS597" s="241">
        <v>66</v>
      </c>
      <c r="AT597" s="238">
        <v>0.05</v>
      </c>
      <c r="AU597" s="239">
        <v>5</v>
      </c>
      <c r="AV597" t="s">
        <v>52</v>
      </c>
      <c r="AW597" s="270"/>
      <c r="AX597" s="270"/>
      <c r="AY597" s="270"/>
      <c r="AZ597" s="270"/>
      <c r="BA597" s="270"/>
      <c r="BB597" s="270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  <c r="BR597"/>
      <c r="BS597"/>
      <c r="BT597"/>
      <c r="BU597"/>
      <c r="BV597"/>
      <c r="BW597"/>
      <c r="BX597"/>
      <c r="BY597"/>
      <c r="BZ597"/>
      <c r="CA597"/>
      <c r="CB597"/>
      <c r="CC597"/>
      <c r="CD597"/>
      <c r="CE597"/>
      <c r="CF597"/>
      <c r="CG597"/>
      <c r="CH597"/>
      <c r="CI597"/>
      <c r="CJ597"/>
      <c r="CK597"/>
      <c r="CL597"/>
      <c r="CM597"/>
      <c r="CN597"/>
    </row>
    <row r="598" spans="1:92">
      <c r="A598" s="2" t="s">
        <v>1708</v>
      </c>
      <c r="B598" s="238">
        <v>2027.1806666666666</v>
      </c>
      <c r="C598" s="239">
        <v>0</v>
      </c>
      <c r="D598" s="240">
        <v>16198.42</v>
      </c>
      <c r="E598" s="241">
        <v>57</v>
      </c>
      <c r="F598" s="240">
        <v>0</v>
      </c>
      <c r="G598" s="242">
        <v>0</v>
      </c>
      <c r="H598" s="243">
        <v>39370.65</v>
      </c>
      <c r="I598" s="244">
        <v>448</v>
      </c>
      <c r="J598" s="243">
        <v>244518.56</v>
      </c>
      <c r="K598" s="244">
        <v>505</v>
      </c>
      <c r="L598" s="243">
        <v>20050.310000000001</v>
      </c>
      <c r="M598" s="241">
        <v>119</v>
      </c>
      <c r="N598" s="240">
        <v>1399.31</v>
      </c>
      <c r="O598" s="242">
        <v>22</v>
      </c>
      <c r="P598" s="240">
        <v>22803.18</v>
      </c>
      <c r="Q598" s="241">
        <v>150</v>
      </c>
      <c r="R598" s="238">
        <v>0</v>
      </c>
      <c r="S598" s="239">
        <v>0</v>
      </c>
      <c r="T598" s="240">
        <v>35967.58</v>
      </c>
      <c r="U598" s="241">
        <v>189</v>
      </c>
      <c r="V598" s="240">
        <v>11350.25</v>
      </c>
      <c r="W598" s="242">
        <v>12</v>
      </c>
      <c r="X598" s="243">
        <v>71803.69</v>
      </c>
      <c r="Y598" s="241">
        <v>395</v>
      </c>
      <c r="Z598" s="238">
        <v>0</v>
      </c>
      <c r="AA598" s="239">
        <v>0</v>
      </c>
      <c r="AB598" s="238">
        <v>0</v>
      </c>
      <c r="AC598" s="239">
        <v>0</v>
      </c>
      <c r="AD598" s="243">
        <v>25178.720000000001</v>
      </c>
      <c r="AE598" s="244">
        <v>207</v>
      </c>
      <c r="AF598" s="240">
        <v>6257.71</v>
      </c>
      <c r="AG598" s="242">
        <v>16</v>
      </c>
      <c r="AH598" s="243">
        <v>192342.25</v>
      </c>
      <c r="AI598" s="244">
        <v>1151</v>
      </c>
      <c r="AJ598" s="243">
        <v>2153.66</v>
      </c>
      <c r="AK598" s="244">
        <v>6</v>
      </c>
      <c r="AL598" s="243">
        <v>137700.19</v>
      </c>
      <c r="AM598" s="244">
        <v>515</v>
      </c>
      <c r="AN598" s="245">
        <v>58661.760000000002</v>
      </c>
      <c r="AO598" s="244">
        <v>114</v>
      </c>
      <c r="AP598" s="246">
        <v>0</v>
      </c>
      <c r="AQ598" s="247">
        <v>0</v>
      </c>
      <c r="AR598" s="240">
        <v>9793.7999999999993</v>
      </c>
      <c r="AS598" s="241">
        <v>67</v>
      </c>
      <c r="AT598" s="238">
        <v>0</v>
      </c>
      <c r="AU598" s="239">
        <v>0</v>
      </c>
      <c r="AV598" t="s">
        <v>389</v>
      </c>
      <c r="AW598" s="270"/>
      <c r="AX598" s="270"/>
      <c r="AY598" s="270"/>
      <c r="AZ598" s="270"/>
      <c r="BA598" s="270"/>
      <c r="BB598" s="270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  <c r="CA598"/>
      <c r="CB598"/>
      <c r="CC598"/>
      <c r="CD598"/>
      <c r="CE598"/>
      <c r="CF598"/>
      <c r="CG598"/>
      <c r="CH598"/>
      <c r="CI598"/>
      <c r="CJ598"/>
      <c r="CK598"/>
      <c r="CL598"/>
      <c r="CM598"/>
      <c r="CN598"/>
    </row>
    <row r="599" spans="1:92">
      <c r="A599" s="2" t="s">
        <v>1099</v>
      </c>
      <c r="B599" s="238">
        <v>346.37133333333333</v>
      </c>
      <c r="C599" s="239">
        <v>0</v>
      </c>
      <c r="D599" s="240">
        <v>20446.57</v>
      </c>
      <c r="E599" s="241">
        <v>86</v>
      </c>
      <c r="F599" s="240">
        <v>4765.21</v>
      </c>
      <c r="G599" s="242">
        <v>11</v>
      </c>
      <c r="H599" s="243">
        <v>56759.97</v>
      </c>
      <c r="I599" s="244">
        <v>494</v>
      </c>
      <c r="J599" s="243">
        <v>519680.69</v>
      </c>
      <c r="K599" s="244">
        <v>707</v>
      </c>
      <c r="L599" s="243">
        <v>70546.820000000007</v>
      </c>
      <c r="M599" s="241">
        <v>462</v>
      </c>
      <c r="N599" s="240">
        <v>15910.44</v>
      </c>
      <c r="O599" s="242">
        <v>10</v>
      </c>
      <c r="P599" s="240">
        <v>2039.09</v>
      </c>
      <c r="Q599" s="241">
        <v>17</v>
      </c>
      <c r="R599" s="238">
        <v>0</v>
      </c>
      <c r="S599" s="239">
        <v>0</v>
      </c>
      <c r="T599" s="240">
        <v>1817.39</v>
      </c>
      <c r="U599" s="241">
        <v>6</v>
      </c>
      <c r="V599" s="240">
        <v>2697.67</v>
      </c>
      <c r="W599" s="242">
        <v>2</v>
      </c>
      <c r="X599" s="243">
        <v>110658.18</v>
      </c>
      <c r="Y599" s="241">
        <v>535</v>
      </c>
      <c r="Z599" s="238">
        <v>0</v>
      </c>
      <c r="AA599" s="239">
        <v>0</v>
      </c>
      <c r="AB599" s="238">
        <v>25</v>
      </c>
      <c r="AC599" s="239">
        <v>1</v>
      </c>
      <c r="AD599" s="243">
        <v>79238.27</v>
      </c>
      <c r="AE599" s="244">
        <v>416</v>
      </c>
      <c r="AF599" s="240">
        <v>1161.8599999999999</v>
      </c>
      <c r="AG599" s="242">
        <v>2</v>
      </c>
      <c r="AH599" s="243">
        <v>254451.46</v>
      </c>
      <c r="AI599" s="244">
        <v>1199</v>
      </c>
      <c r="AJ599" s="243">
        <v>0</v>
      </c>
      <c r="AK599" s="244">
        <v>0</v>
      </c>
      <c r="AL599" s="243">
        <v>198283.12</v>
      </c>
      <c r="AM599" s="244">
        <v>732</v>
      </c>
      <c r="AN599" s="245">
        <v>10391.14</v>
      </c>
      <c r="AO599" s="244">
        <v>52</v>
      </c>
      <c r="AP599" s="246">
        <v>0</v>
      </c>
      <c r="AQ599" s="247">
        <v>0</v>
      </c>
      <c r="AR599" s="240">
        <v>121.73</v>
      </c>
      <c r="AS599" s="241">
        <v>5</v>
      </c>
      <c r="AT599" s="238">
        <v>0.01</v>
      </c>
      <c r="AU599" s="239">
        <v>1</v>
      </c>
      <c r="AV599" t="s">
        <v>52</v>
      </c>
      <c r="AW599" s="270"/>
      <c r="AX599" s="270"/>
      <c r="AY599" s="270"/>
      <c r="AZ599" s="270"/>
      <c r="BA599" s="270"/>
      <c r="BB599" s="270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  <c r="CA599"/>
      <c r="CB599"/>
      <c r="CC599"/>
      <c r="CD599"/>
      <c r="CE599"/>
      <c r="CF599"/>
      <c r="CG599"/>
      <c r="CH599"/>
      <c r="CI599"/>
      <c r="CJ599"/>
      <c r="CK599"/>
      <c r="CL599"/>
      <c r="CM599"/>
      <c r="CN599"/>
    </row>
    <row r="600" spans="1:92">
      <c r="A600" s="2" t="s">
        <v>1208</v>
      </c>
      <c r="B600" s="238">
        <v>9881.8246666666655</v>
      </c>
      <c r="C600" s="239">
        <v>0</v>
      </c>
      <c r="D600" s="240">
        <v>18652.72</v>
      </c>
      <c r="E600" s="241">
        <v>61</v>
      </c>
      <c r="F600" s="240">
        <v>10691.28</v>
      </c>
      <c r="G600" s="242">
        <v>19</v>
      </c>
      <c r="H600" s="243">
        <v>115477.23</v>
      </c>
      <c r="I600" s="244">
        <v>763</v>
      </c>
      <c r="J600" s="243">
        <v>529376.35</v>
      </c>
      <c r="K600" s="244">
        <v>1236</v>
      </c>
      <c r="L600" s="243">
        <v>127972</v>
      </c>
      <c r="M600" s="241">
        <v>703</v>
      </c>
      <c r="N600" s="240">
        <v>18948.68</v>
      </c>
      <c r="O600" s="242">
        <v>16</v>
      </c>
      <c r="P600" s="240">
        <v>10236.1</v>
      </c>
      <c r="Q600" s="241">
        <v>50</v>
      </c>
      <c r="R600" s="238">
        <v>0</v>
      </c>
      <c r="S600" s="239">
        <v>0</v>
      </c>
      <c r="T600" s="240">
        <v>21740.79</v>
      </c>
      <c r="U600" s="241">
        <v>142</v>
      </c>
      <c r="V600" s="240">
        <v>23351.89</v>
      </c>
      <c r="W600" s="242">
        <v>29</v>
      </c>
      <c r="X600" s="243">
        <v>174821.53</v>
      </c>
      <c r="Y600" s="241">
        <v>883</v>
      </c>
      <c r="Z600" s="238">
        <v>0</v>
      </c>
      <c r="AA600" s="239">
        <v>0</v>
      </c>
      <c r="AB600" s="238">
        <v>0</v>
      </c>
      <c r="AC600" s="239">
        <v>0</v>
      </c>
      <c r="AD600" s="243">
        <v>100022.79</v>
      </c>
      <c r="AE600" s="244">
        <v>668</v>
      </c>
      <c r="AF600" s="240">
        <v>0</v>
      </c>
      <c r="AG600" s="242">
        <v>0</v>
      </c>
      <c r="AH600" s="243">
        <v>491427.84000000003</v>
      </c>
      <c r="AI600" s="244">
        <v>1926</v>
      </c>
      <c r="AJ600" s="243">
        <v>2079</v>
      </c>
      <c r="AK600" s="244">
        <v>6</v>
      </c>
      <c r="AL600" s="243">
        <v>354339.17</v>
      </c>
      <c r="AM600" s="244">
        <v>1227</v>
      </c>
      <c r="AN600" s="245">
        <v>294375.74</v>
      </c>
      <c r="AO600" s="244">
        <v>425</v>
      </c>
      <c r="AP600" s="246">
        <v>0</v>
      </c>
      <c r="AQ600" s="247">
        <v>0</v>
      </c>
      <c r="AR600" s="240">
        <v>2537.16</v>
      </c>
      <c r="AS600" s="241">
        <v>50</v>
      </c>
      <c r="AT600" s="238">
        <v>0</v>
      </c>
      <c r="AU600" s="239">
        <v>0</v>
      </c>
      <c r="AV600" t="s">
        <v>52</v>
      </c>
      <c r="AW600" s="270"/>
      <c r="AX600" s="270"/>
      <c r="AY600" s="270"/>
      <c r="AZ600" s="270"/>
      <c r="BA600" s="270"/>
      <c r="BB600" s="27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  <c r="BR600"/>
      <c r="BS600"/>
      <c r="BT600"/>
      <c r="BU600"/>
      <c r="BV600"/>
      <c r="BW600"/>
      <c r="BX600"/>
      <c r="BY600"/>
      <c r="BZ600"/>
      <c r="CA600"/>
      <c r="CB600"/>
      <c r="CC600"/>
      <c r="CD600"/>
      <c r="CE600"/>
      <c r="CF600"/>
      <c r="CG600"/>
      <c r="CH600"/>
      <c r="CI600"/>
      <c r="CJ600"/>
      <c r="CK600"/>
      <c r="CL600"/>
      <c r="CM600"/>
      <c r="CN600"/>
    </row>
    <row r="601" spans="1:92">
      <c r="A601" s="2" t="s">
        <v>1094</v>
      </c>
      <c r="B601" s="238">
        <v>1520.6733333333332</v>
      </c>
      <c r="C601" s="239">
        <v>0</v>
      </c>
      <c r="D601" s="240">
        <v>29987.55</v>
      </c>
      <c r="E601" s="241">
        <v>106</v>
      </c>
      <c r="F601" s="240">
        <v>30143.45</v>
      </c>
      <c r="G601" s="242">
        <v>41</v>
      </c>
      <c r="H601" s="243">
        <v>111312.15</v>
      </c>
      <c r="I601" s="244">
        <v>811</v>
      </c>
      <c r="J601" s="243">
        <v>420880.6</v>
      </c>
      <c r="K601" s="244">
        <v>839</v>
      </c>
      <c r="L601" s="243">
        <v>162725.88</v>
      </c>
      <c r="M601" s="241">
        <v>623</v>
      </c>
      <c r="N601" s="240">
        <v>14120.8</v>
      </c>
      <c r="O601" s="242">
        <v>56</v>
      </c>
      <c r="P601" s="240">
        <v>10039.89</v>
      </c>
      <c r="Q601" s="241">
        <v>60</v>
      </c>
      <c r="R601" s="238">
        <v>0</v>
      </c>
      <c r="S601" s="239">
        <v>0</v>
      </c>
      <c r="T601" s="240">
        <v>6889.33</v>
      </c>
      <c r="U601" s="241">
        <v>37</v>
      </c>
      <c r="V601" s="240">
        <v>3210.88</v>
      </c>
      <c r="W601" s="242">
        <v>7</v>
      </c>
      <c r="X601" s="243">
        <v>175986.69</v>
      </c>
      <c r="Y601" s="241">
        <v>778</v>
      </c>
      <c r="Z601" s="238">
        <v>0</v>
      </c>
      <c r="AA601" s="239">
        <v>0</v>
      </c>
      <c r="AB601" s="238">
        <v>0</v>
      </c>
      <c r="AC601" s="239">
        <v>0</v>
      </c>
      <c r="AD601" s="243">
        <v>98770.97</v>
      </c>
      <c r="AE601" s="244">
        <v>556</v>
      </c>
      <c r="AF601" s="240">
        <v>0</v>
      </c>
      <c r="AG601" s="242">
        <v>0</v>
      </c>
      <c r="AH601" s="243">
        <v>612099.94999999995</v>
      </c>
      <c r="AI601" s="244">
        <v>2140</v>
      </c>
      <c r="AJ601" s="243">
        <v>0</v>
      </c>
      <c r="AK601" s="244">
        <v>0</v>
      </c>
      <c r="AL601" s="243">
        <v>266473.77</v>
      </c>
      <c r="AM601" s="244">
        <v>937</v>
      </c>
      <c r="AN601" s="245">
        <v>45620.2</v>
      </c>
      <c r="AO601" s="244">
        <v>233</v>
      </c>
      <c r="AP601" s="246">
        <v>0</v>
      </c>
      <c r="AQ601" s="247">
        <v>0</v>
      </c>
      <c r="AR601" s="240">
        <v>10607.77</v>
      </c>
      <c r="AS601" s="241">
        <v>84</v>
      </c>
      <c r="AT601" s="238">
        <v>0</v>
      </c>
      <c r="AU601" s="239">
        <v>0</v>
      </c>
      <c r="AV601" t="s">
        <v>52</v>
      </c>
      <c r="AW601" s="270"/>
      <c r="AX601" s="270"/>
      <c r="AY601" s="270"/>
      <c r="AZ601" s="270"/>
      <c r="BA601" s="270"/>
      <c r="BB601" s="270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  <c r="BR601"/>
      <c r="BS601"/>
      <c r="BT601"/>
      <c r="BU601"/>
      <c r="BV601"/>
      <c r="BW601"/>
      <c r="BX601"/>
      <c r="BY601"/>
      <c r="BZ601"/>
      <c r="CA601"/>
      <c r="CB601"/>
      <c r="CC601"/>
      <c r="CD601"/>
      <c r="CE601"/>
      <c r="CF601"/>
      <c r="CG601"/>
      <c r="CH601"/>
      <c r="CI601"/>
      <c r="CJ601"/>
      <c r="CK601"/>
      <c r="CL601"/>
      <c r="CM601"/>
      <c r="CN601"/>
    </row>
    <row r="602" spans="1:92">
      <c r="A602" s="2" t="s">
        <v>1151</v>
      </c>
      <c r="B602" s="238">
        <v>637.04600000000005</v>
      </c>
      <c r="C602" s="239">
        <v>0</v>
      </c>
      <c r="D602" s="240">
        <v>20709.89</v>
      </c>
      <c r="E602" s="241">
        <v>85</v>
      </c>
      <c r="F602" s="240">
        <v>9825.7099999999991</v>
      </c>
      <c r="G602" s="242">
        <v>20</v>
      </c>
      <c r="H602" s="243">
        <v>88550.04</v>
      </c>
      <c r="I602" s="244">
        <v>864</v>
      </c>
      <c r="J602" s="243">
        <v>439785.44</v>
      </c>
      <c r="K602" s="244">
        <v>867</v>
      </c>
      <c r="L602" s="243">
        <v>123766.94</v>
      </c>
      <c r="M602" s="241">
        <v>682</v>
      </c>
      <c r="N602" s="240">
        <v>11921.72</v>
      </c>
      <c r="O602" s="242">
        <v>18</v>
      </c>
      <c r="P602" s="240">
        <v>4729.5200000000004</v>
      </c>
      <c r="Q602" s="241">
        <v>48</v>
      </c>
      <c r="R602" s="238">
        <v>0</v>
      </c>
      <c r="S602" s="239">
        <v>0</v>
      </c>
      <c r="T602" s="240">
        <v>5601.75</v>
      </c>
      <c r="U602" s="241">
        <v>34</v>
      </c>
      <c r="V602" s="240">
        <v>3961.95</v>
      </c>
      <c r="W602" s="242">
        <v>6</v>
      </c>
      <c r="X602" s="243">
        <v>132552.64000000001</v>
      </c>
      <c r="Y602" s="241">
        <v>615</v>
      </c>
      <c r="Z602" s="238">
        <v>0</v>
      </c>
      <c r="AA602" s="239">
        <v>0</v>
      </c>
      <c r="AB602" s="238">
        <v>0</v>
      </c>
      <c r="AC602" s="239">
        <v>0</v>
      </c>
      <c r="AD602" s="243">
        <v>67824.929999999993</v>
      </c>
      <c r="AE602" s="244">
        <v>460</v>
      </c>
      <c r="AF602" s="240">
        <v>344.19</v>
      </c>
      <c r="AG602" s="242">
        <v>1</v>
      </c>
      <c r="AH602" s="243">
        <v>460395.77</v>
      </c>
      <c r="AI602" s="244">
        <v>2086</v>
      </c>
      <c r="AJ602" s="243">
        <v>0</v>
      </c>
      <c r="AK602" s="244">
        <v>0</v>
      </c>
      <c r="AL602" s="243">
        <v>238595.13</v>
      </c>
      <c r="AM602" s="244">
        <v>907</v>
      </c>
      <c r="AN602" s="245">
        <v>19111.38</v>
      </c>
      <c r="AO602" s="244">
        <v>108</v>
      </c>
      <c r="AP602" s="246">
        <v>0</v>
      </c>
      <c r="AQ602" s="247">
        <v>0</v>
      </c>
      <c r="AR602" s="240">
        <v>1658.24</v>
      </c>
      <c r="AS602" s="241">
        <v>20</v>
      </c>
      <c r="AT602" s="238">
        <v>0</v>
      </c>
      <c r="AU602" s="239">
        <v>0</v>
      </c>
      <c r="AV602" t="s">
        <v>52</v>
      </c>
      <c r="AW602" s="270"/>
      <c r="AX602" s="270"/>
      <c r="AY602" s="270"/>
      <c r="AZ602" s="270"/>
      <c r="BA602" s="270"/>
      <c r="BB602" s="270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  <c r="CA602"/>
      <c r="CB602"/>
      <c r="CC602"/>
      <c r="CD602"/>
      <c r="CE602"/>
      <c r="CF602"/>
      <c r="CG602"/>
      <c r="CH602"/>
      <c r="CI602"/>
      <c r="CJ602"/>
      <c r="CK602"/>
      <c r="CL602"/>
      <c r="CM602"/>
      <c r="CN602"/>
    </row>
    <row r="603" spans="1:92">
      <c r="A603" s="2" t="s">
        <v>1209</v>
      </c>
      <c r="B603" s="238">
        <v>593.65</v>
      </c>
      <c r="C603" s="239">
        <v>0</v>
      </c>
      <c r="D603" s="240">
        <v>26297.919999999998</v>
      </c>
      <c r="E603" s="241">
        <v>80</v>
      </c>
      <c r="F603" s="240">
        <v>8656.49</v>
      </c>
      <c r="G603" s="242">
        <v>17</v>
      </c>
      <c r="H603" s="243">
        <v>59988.6</v>
      </c>
      <c r="I603" s="244">
        <v>615</v>
      </c>
      <c r="J603" s="243">
        <v>254967.24</v>
      </c>
      <c r="K603" s="244">
        <v>570</v>
      </c>
      <c r="L603" s="243">
        <v>56498.14</v>
      </c>
      <c r="M603" s="241">
        <v>501</v>
      </c>
      <c r="N603" s="240">
        <v>22982.560000000001</v>
      </c>
      <c r="O603" s="242">
        <v>20</v>
      </c>
      <c r="P603" s="240">
        <v>19120.740000000002</v>
      </c>
      <c r="Q603" s="241">
        <v>158</v>
      </c>
      <c r="R603" s="238">
        <v>0</v>
      </c>
      <c r="S603" s="239">
        <v>0</v>
      </c>
      <c r="T603" s="240">
        <v>26535.89</v>
      </c>
      <c r="U603" s="241">
        <v>142</v>
      </c>
      <c r="V603" s="240">
        <v>13326.97</v>
      </c>
      <c r="W603" s="242">
        <v>18</v>
      </c>
      <c r="X603" s="243">
        <v>87914.84</v>
      </c>
      <c r="Y603" s="241">
        <v>413</v>
      </c>
      <c r="Z603" s="238">
        <v>0</v>
      </c>
      <c r="AA603" s="239">
        <v>0</v>
      </c>
      <c r="AB603" s="238">
        <v>0</v>
      </c>
      <c r="AC603" s="239">
        <v>0</v>
      </c>
      <c r="AD603" s="243">
        <v>57199.83</v>
      </c>
      <c r="AE603" s="244">
        <v>386</v>
      </c>
      <c r="AF603" s="240">
        <v>2719.07</v>
      </c>
      <c r="AG603" s="242">
        <v>6</v>
      </c>
      <c r="AH603" s="243">
        <v>314169.37</v>
      </c>
      <c r="AI603" s="244">
        <v>1550</v>
      </c>
      <c r="AJ603" s="243">
        <v>0</v>
      </c>
      <c r="AK603" s="244">
        <v>0</v>
      </c>
      <c r="AL603" s="243">
        <v>187179.96</v>
      </c>
      <c r="AM603" s="244">
        <v>646</v>
      </c>
      <c r="AN603" s="245">
        <v>17809.5</v>
      </c>
      <c r="AO603" s="244">
        <v>99</v>
      </c>
      <c r="AP603" s="246">
        <v>0</v>
      </c>
      <c r="AQ603" s="247">
        <v>0</v>
      </c>
      <c r="AR603" s="240">
        <v>5624.46</v>
      </c>
      <c r="AS603" s="241">
        <v>55</v>
      </c>
      <c r="AT603" s="238">
        <v>0</v>
      </c>
      <c r="AU603" s="239">
        <v>0</v>
      </c>
      <c r="AV603" t="s">
        <v>52</v>
      </c>
      <c r="AW603" s="270"/>
      <c r="AX603" s="270"/>
      <c r="AY603" s="270"/>
      <c r="AZ603" s="270"/>
      <c r="BA603" s="270"/>
      <c r="BB603" s="270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  <c r="CA603"/>
      <c r="CB603"/>
      <c r="CC603"/>
      <c r="CD603"/>
      <c r="CE603"/>
      <c r="CF603"/>
      <c r="CG603"/>
      <c r="CH603"/>
      <c r="CI603"/>
      <c r="CJ603"/>
      <c r="CK603"/>
      <c r="CL603"/>
      <c r="CM603"/>
      <c r="CN603"/>
    </row>
    <row r="604" spans="1:92">
      <c r="A604" s="2" t="s">
        <v>1100</v>
      </c>
      <c r="B604" s="238">
        <v>635.66666666666663</v>
      </c>
      <c r="C604" s="239">
        <v>0</v>
      </c>
      <c r="D604" s="240">
        <v>10294.41</v>
      </c>
      <c r="E604" s="241">
        <v>38</v>
      </c>
      <c r="F604" s="240">
        <v>11037.8</v>
      </c>
      <c r="G604" s="242">
        <v>21</v>
      </c>
      <c r="H604" s="243">
        <v>41495.49</v>
      </c>
      <c r="I604" s="244">
        <v>404</v>
      </c>
      <c r="J604" s="243">
        <v>155893.16</v>
      </c>
      <c r="K604" s="244">
        <v>332</v>
      </c>
      <c r="L604" s="243">
        <v>40451.82</v>
      </c>
      <c r="M604" s="241">
        <v>290</v>
      </c>
      <c r="N604" s="240">
        <v>7821.73</v>
      </c>
      <c r="O604" s="242">
        <v>8</v>
      </c>
      <c r="P604" s="240">
        <v>7189.2</v>
      </c>
      <c r="Q604" s="241">
        <v>70</v>
      </c>
      <c r="R604" s="238">
        <v>0</v>
      </c>
      <c r="S604" s="239">
        <v>0</v>
      </c>
      <c r="T604" s="240">
        <v>7001</v>
      </c>
      <c r="U604" s="241">
        <v>34</v>
      </c>
      <c r="V604" s="240">
        <v>13051.05</v>
      </c>
      <c r="W604" s="242">
        <v>16</v>
      </c>
      <c r="X604" s="243">
        <v>53066.51</v>
      </c>
      <c r="Y604" s="241">
        <v>268</v>
      </c>
      <c r="Z604" s="238">
        <v>0</v>
      </c>
      <c r="AA604" s="239">
        <v>0</v>
      </c>
      <c r="AB604" s="238">
        <v>0</v>
      </c>
      <c r="AC604" s="239">
        <v>0</v>
      </c>
      <c r="AD604" s="243">
        <v>38359.03</v>
      </c>
      <c r="AE604" s="244">
        <v>298</v>
      </c>
      <c r="AF604" s="240">
        <v>0</v>
      </c>
      <c r="AG604" s="242">
        <v>0</v>
      </c>
      <c r="AH604" s="243">
        <v>242412.39</v>
      </c>
      <c r="AI604" s="244">
        <v>1122</v>
      </c>
      <c r="AJ604" s="243">
        <v>0</v>
      </c>
      <c r="AK604" s="244">
        <v>0</v>
      </c>
      <c r="AL604" s="243">
        <v>116927.07</v>
      </c>
      <c r="AM604" s="244">
        <v>424</v>
      </c>
      <c r="AN604" s="245">
        <v>19070</v>
      </c>
      <c r="AO604" s="244">
        <v>67</v>
      </c>
      <c r="AP604" s="246">
        <v>0</v>
      </c>
      <c r="AQ604" s="247">
        <v>0</v>
      </c>
      <c r="AR604" s="240">
        <v>5475.79</v>
      </c>
      <c r="AS604" s="241">
        <v>46</v>
      </c>
      <c r="AT604" s="238">
        <v>0</v>
      </c>
      <c r="AU604" s="239">
        <v>0</v>
      </c>
      <c r="AV604" t="s">
        <v>52</v>
      </c>
      <c r="AW604" s="270"/>
      <c r="AX604" s="270"/>
      <c r="AY604" s="270"/>
      <c r="AZ604" s="270"/>
      <c r="BA604" s="270"/>
      <c r="BB604" s="270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  <c r="CA604"/>
      <c r="CB604"/>
      <c r="CC604"/>
      <c r="CD604"/>
      <c r="CE604"/>
      <c r="CF604"/>
      <c r="CG604"/>
      <c r="CH604"/>
      <c r="CI604"/>
      <c r="CJ604"/>
      <c r="CK604"/>
      <c r="CL604"/>
      <c r="CM604"/>
      <c r="CN604"/>
    </row>
    <row r="605" spans="1:92">
      <c r="A605" s="2" t="s">
        <v>1050</v>
      </c>
      <c r="B605" s="238">
        <v>227.11666666666667</v>
      </c>
      <c r="C605" s="239">
        <v>0</v>
      </c>
      <c r="D605" s="240">
        <v>12182.64</v>
      </c>
      <c r="E605" s="241">
        <v>56</v>
      </c>
      <c r="F605" s="240">
        <v>10704.33</v>
      </c>
      <c r="G605" s="242">
        <v>17</v>
      </c>
      <c r="H605" s="243">
        <v>66138.92</v>
      </c>
      <c r="I605" s="244">
        <v>546</v>
      </c>
      <c r="J605" s="243">
        <v>311960.44</v>
      </c>
      <c r="K605" s="244">
        <v>515</v>
      </c>
      <c r="L605" s="243">
        <v>46369.3</v>
      </c>
      <c r="M605" s="241">
        <v>286</v>
      </c>
      <c r="N605" s="240">
        <v>2208.69</v>
      </c>
      <c r="O605" s="242">
        <v>5</v>
      </c>
      <c r="P605" s="240">
        <v>211.31</v>
      </c>
      <c r="Q605" s="241">
        <v>3</v>
      </c>
      <c r="R605" s="238">
        <v>0</v>
      </c>
      <c r="S605" s="239">
        <v>0</v>
      </c>
      <c r="T605" s="240">
        <v>1443.44</v>
      </c>
      <c r="U605" s="241">
        <v>7</v>
      </c>
      <c r="V605" s="240">
        <v>0</v>
      </c>
      <c r="W605" s="242">
        <v>0</v>
      </c>
      <c r="X605" s="243">
        <v>67255.210000000006</v>
      </c>
      <c r="Y605" s="241">
        <v>350</v>
      </c>
      <c r="Z605" s="238">
        <v>0</v>
      </c>
      <c r="AA605" s="239">
        <v>0</v>
      </c>
      <c r="AB605" s="238">
        <v>0</v>
      </c>
      <c r="AC605" s="239">
        <v>0</v>
      </c>
      <c r="AD605" s="243">
        <v>53483.13</v>
      </c>
      <c r="AE605" s="244">
        <v>319</v>
      </c>
      <c r="AF605" s="240">
        <v>1790.69</v>
      </c>
      <c r="AG605" s="242">
        <v>3</v>
      </c>
      <c r="AH605" s="243">
        <v>213058.69</v>
      </c>
      <c r="AI605" s="244">
        <v>977</v>
      </c>
      <c r="AJ605" s="243">
        <v>0</v>
      </c>
      <c r="AK605" s="244">
        <v>0</v>
      </c>
      <c r="AL605" s="243">
        <v>149494.34</v>
      </c>
      <c r="AM605" s="244">
        <v>521</v>
      </c>
      <c r="AN605" s="245">
        <v>6813.5</v>
      </c>
      <c r="AO605" s="244">
        <v>10</v>
      </c>
      <c r="AP605" s="246">
        <v>0</v>
      </c>
      <c r="AQ605" s="247">
        <v>0</v>
      </c>
      <c r="AR605" s="240">
        <v>131.28</v>
      </c>
      <c r="AS605" s="241">
        <v>9</v>
      </c>
      <c r="AT605" s="238">
        <v>0</v>
      </c>
      <c r="AU605" s="239">
        <v>0</v>
      </c>
      <c r="AV605" t="s">
        <v>107</v>
      </c>
      <c r="AW605" s="270"/>
      <c r="AX605" s="270"/>
      <c r="AY605" s="270"/>
      <c r="AZ605" s="270"/>
      <c r="BA605" s="270"/>
      <c r="BB605" s="270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  <c r="CA605"/>
      <c r="CB605"/>
      <c r="CC605"/>
      <c r="CD605"/>
      <c r="CE605"/>
      <c r="CF605"/>
      <c r="CG605"/>
      <c r="CH605"/>
      <c r="CI605"/>
      <c r="CJ605"/>
      <c r="CK605"/>
      <c r="CL605"/>
      <c r="CM605"/>
      <c r="CN605"/>
    </row>
    <row r="606" spans="1:92">
      <c r="A606" s="2" t="s">
        <v>1095</v>
      </c>
      <c r="B606" s="238">
        <v>4341.1139999999996</v>
      </c>
      <c r="C606" s="239">
        <v>0</v>
      </c>
      <c r="D606" s="240">
        <v>9066.7000000000007</v>
      </c>
      <c r="E606" s="241">
        <v>42</v>
      </c>
      <c r="F606" s="240">
        <v>10778.24</v>
      </c>
      <c r="G606" s="242">
        <v>18</v>
      </c>
      <c r="H606" s="243">
        <v>46052.38</v>
      </c>
      <c r="I606" s="244">
        <v>415</v>
      </c>
      <c r="J606" s="243">
        <v>355013.09</v>
      </c>
      <c r="K606" s="244">
        <v>829</v>
      </c>
      <c r="L606" s="243">
        <v>28245.21</v>
      </c>
      <c r="M606" s="241">
        <v>87</v>
      </c>
      <c r="N606" s="240">
        <v>2415.65</v>
      </c>
      <c r="O606" s="242">
        <v>8</v>
      </c>
      <c r="P606" s="240">
        <v>13833.59</v>
      </c>
      <c r="Q606" s="241">
        <v>102</v>
      </c>
      <c r="R606" s="238">
        <v>0</v>
      </c>
      <c r="S606" s="239">
        <v>0</v>
      </c>
      <c r="T606" s="240">
        <v>5055.26</v>
      </c>
      <c r="U606" s="241">
        <v>32</v>
      </c>
      <c r="V606" s="240">
        <v>4642.78</v>
      </c>
      <c r="W606" s="242">
        <v>4</v>
      </c>
      <c r="X606" s="243">
        <v>70922.820000000007</v>
      </c>
      <c r="Y606" s="241">
        <v>414</v>
      </c>
      <c r="Z606" s="238">
        <v>0</v>
      </c>
      <c r="AA606" s="239">
        <v>0</v>
      </c>
      <c r="AB606" s="238">
        <v>0</v>
      </c>
      <c r="AC606" s="239">
        <v>0</v>
      </c>
      <c r="AD606" s="243">
        <v>37455.160000000003</v>
      </c>
      <c r="AE606" s="244">
        <v>198</v>
      </c>
      <c r="AF606" s="240">
        <v>2155.35</v>
      </c>
      <c r="AG606" s="242">
        <v>3</v>
      </c>
      <c r="AH606" s="243">
        <v>219395.12</v>
      </c>
      <c r="AI606" s="244">
        <v>1282</v>
      </c>
      <c r="AJ606" s="243">
        <v>7049.8</v>
      </c>
      <c r="AK606" s="244">
        <v>3</v>
      </c>
      <c r="AL606" s="243">
        <v>128117.48</v>
      </c>
      <c r="AM606" s="244">
        <v>584</v>
      </c>
      <c r="AN606" s="245">
        <v>123183.62</v>
      </c>
      <c r="AO606" s="244">
        <v>212</v>
      </c>
      <c r="AP606" s="246">
        <v>0</v>
      </c>
      <c r="AQ606" s="247">
        <v>0</v>
      </c>
      <c r="AR606" s="240">
        <v>8890.58</v>
      </c>
      <c r="AS606" s="241">
        <v>66</v>
      </c>
      <c r="AT606" s="238">
        <v>0</v>
      </c>
      <c r="AU606" s="239">
        <v>0</v>
      </c>
      <c r="AV606" t="s">
        <v>389</v>
      </c>
      <c r="AW606" s="270"/>
      <c r="AX606" s="270"/>
      <c r="AY606" s="270"/>
      <c r="AZ606" s="270"/>
      <c r="BA606" s="270"/>
      <c r="BB606" s="270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  <c r="CA606"/>
      <c r="CB606"/>
      <c r="CC606"/>
      <c r="CD606"/>
      <c r="CE606"/>
      <c r="CF606"/>
      <c r="CG606"/>
      <c r="CH606"/>
      <c r="CI606"/>
      <c r="CJ606"/>
      <c r="CK606"/>
      <c r="CL606"/>
      <c r="CM606"/>
      <c r="CN606"/>
    </row>
    <row r="607" spans="1:92">
      <c r="A607" s="2" t="s">
        <v>1097</v>
      </c>
      <c r="B607" s="238">
        <v>656.50666666666666</v>
      </c>
      <c r="C607" s="239">
        <v>0</v>
      </c>
      <c r="D607" s="240">
        <v>23271.27</v>
      </c>
      <c r="E607" s="241">
        <v>89</v>
      </c>
      <c r="F607" s="240">
        <v>33287.25</v>
      </c>
      <c r="G607" s="242">
        <v>48</v>
      </c>
      <c r="H607" s="243">
        <v>77126.69</v>
      </c>
      <c r="I607" s="244">
        <v>537</v>
      </c>
      <c r="J607" s="243">
        <v>486112.19</v>
      </c>
      <c r="K607" s="244">
        <v>976</v>
      </c>
      <c r="L607" s="243">
        <v>89150.54</v>
      </c>
      <c r="M607" s="241">
        <v>376</v>
      </c>
      <c r="N607" s="240">
        <v>14538.24</v>
      </c>
      <c r="O607" s="242">
        <v>15</v>
      </c>
      <c r="P607" s="240">
        <v>2659.96</v>
      </c>
      <c r="Q607" s="241">
        <v>20</v>
      </c>
      <c r="R607" s="238">
        <v>0</v>
      </c>
      <c r="S607" s="239">
        <v>0</v>
      </c>
      <c r="T607" s="240">
        <v>4236.2</v>
      </c>
      <c r="U607" s="241">
        <v>20</v>
      </c>
      <c r="V607" s="240">
        <v>2684.18</v>
      </c>
      <c r="W607" s="242">
        <v>4</v>
      </c>
      <c r="X607" s="243">
        <v>119090.44</v>
      </c>
      <c r="Y607" s="241">
        <v>538</v>
      </c>
      <c r="Z607" s="238">
        <v>0</v>
      </c>
      <c r="AA607" s="239">
        <v>0</v>
      </c>
      <c r="AB607" s="238">
        <v>0</v>
      </c>
      <c r="AC607" s="239">
        <v>0</v>
      </c>
      <c r="AD607" s="243">
        <v>82079.009999999995</v>
      </c>
      <c r="AE607" s="244">
        <v>456</v>
      </c>
      <c r="AF607" s="240">
        <v>395.35</v>
      </c>
      <c r="AG607" s="242">
        <v>1</v>
      </c>
      <c r="AH607" s="243">
        <v>293292.71000000002</v>
      </c>
      <c r="AI607" s="244">
        <v>1177</v>
      </c>
      <c r="AJ607" s="243">
        <v>0</v>
      </c>
      <c r="AK607" s="244">
        <v>0</v>
      </c>
      <c r="AL607" s="243">
        <v>216459.4</v>
      </c>
      <c r="AM607" s="244">
        <v>754</v>
      </c>
      <c r="AN607" s="245">
        <v>19695.2</v>
      </c>
      <c r="AO607" s="244">
        <v>118</v>
      </c>
      <c r="AP607" s="246">
        <v>0</v>
      </c>
      <c r="AQ607" s="247">
        <v>0</v>
      </c>
      <c r="AR607" s="240">
        <v>615.66</v>
      </c>
      <c r="AS607" s="241">
        <v>10</v>
      </c>
      <c r="AT607" s="238">
        <v>0</v>
      </c>
      <c r="AU607" s="239">
        <v>0</v>
      </c>
      <c r="AV607" t="s">
        <v>52</v>
      </c>
      <c r="AW607" s="270"/>
      <c r="AX607" s="270"/>
      <c r="AY607" s="270"/>
      <c r="AZ607" s="270"/>
      <c r="BA607" s="270"/>
      <c r="BB607" s="270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  <c r="CA607"/>
      <c r="CB607"/>
      <c r="CC607"/>
      <c r="CD607"/>
      <c r="CE607"/>
      <c r="CF607"/>
      <c r="CG607"/>
      <c r="CH607"/>
      <c r="CI607"/>
      <c r="CJ607"/>
      <c r="CK607"/>
      <c r="CL607"/>
      <c r="CM607"/>
      <c r="CN607"/>
    </row>
    <row r="608" spans="1:92">
      <c r="A608" s="2" t="s">
        <v>1572</v>
      </c>
      <c r="B608" s="238">
        <v>246.22366666666667</v>
      </c>
      <c r="C608" s="239">
        <v>0</v>
      </c>
      <c r="D608" s="240">
        <v>23376.89</v>
      </c>
      <c r="E608" s="241">
        <v>77</v>
      </c>
      <c r="F608" s="240">
        <v>25939.09</v>
      </c>
      <c r="G608" s="242">
        <v>38</v>
      </c>
      <c r="H608" s="243">
        <v>63252.800000000003</v>
      </c>
      <c r="I608" s="244">
        <v>700</v>
      </c>
      <c r="J608" s="243">
        <v>291382.8</v>
      </c>
      <c r="K608" s="244">
        <v>613</v>
      </c>
      <c r="L608" s="243">
        <v>43218.27</v>
      </c>
      <c r="M608" s="241">
        <v>261</v>
      </c>
      <c r="N608" s="240">
        <v>1313.04</v>
      </c>
      <c r="O608" s="242">
        <v>5</v>
      </c>
      <c r="P608" s="240">
        <v>8168.72</v>
      </c>
      <c r="Q608" s="241">
        <v>68</v>
      </c>
      <c r="R608" s="238">
        <v>0</v>
      </c>
      <c r="S608" s="239">
        <v>0</v>
      </c>
      <c r="T608" s="240">
        <v>11382.85</v>
      </c>
      <c r="U608" s="241">
        <v>61</v>
      </c>
      <c r="V608" s="240">
        <v>7433.13</v>
      </c>
      <c r="W608" s="242">
        <v>11</v>
      </c>
      <c r="X608" s="243">
        <v>82259.55</v>
      </c>
      <c r="Y608" s="241">
        <v>447</v>
      </c>
      <c r="Z608" s="238">
        <v>0</v>
      </c>
      <c r="AA608" s="239">
        <v>0</v>
      </c>
      <c r="AB608" s="238">
        <v>0</v>
      </c>
      <c r="AC608" s="239">
        <v>0</v>
      </c>
      <c r="AD608" s="243">
        <v>50913.43</v>
      </c>
      <c r="AE608" s="244">
        <v>351</v>
      </c>
      <c r="AF608" s="240">
        <v>0</v>
      </c>
      <c r="AG608" s="242">
        <v>0</v>
      </c>
      <c r="AH608" s="243">
        <v>215544.58</v>
      </c>
      <c r="AI608" s="244">
        <v>1267</v>
      </c>
      <c r="AJ608" s="243">
        <v>0</v>
      </c>
      <c r="AK608" s="244">
        <v>0</v>
      </c>
      <c r="AL608" s="243">
        <v>171949.18</v>
      </c>
      <c r="AM608" s="244">
        <v>669</v>
      </c>
      <c r="AN608" s="245">
        <v>7386.71</v>
      </c>
      <c r="AO608" s="244">
        <v>46</v>
      </c>
      <c r="AP608" s="246">
        <v>0</v>
      </c>
      <c r="AQ608" s="247">
        <v>0</v>
      </c>
      <c r="AR608" s="240">
        <v>2374.8000000000002</v>
      </c>
      <c r="AS608" s="241">
        <v>37</v>
      </c>
      <c r="AT608" s="238">
        <v>0</v>
      </c>
      <c r="AU608" s="239">
        <v>0</v>
      </c>
      <c r="AV608" t="s">
        <v>52</v>
      </c>
      <c r="AW608" s="270"/>
      <c r="AX608" s="270"/>
      <c r="AY608" s="270"/>
      <c r="AZ608" s="270"/>
      <c r="BA608" s="270"/>
      <c r="BB608" s="270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  <c r="CA608"/>
      <c r="CB608"/>
      <c r="CC608"/>
      <c r="CD608"/>
      <c r="CE608"/>
      <c r="CF608"/>
      <c r="CG608"/>
      <c r="CH608"/>
      <c r="CI608"/>
      <c r="CJ608"/>
      <c r="CK608"/>
      <c r="CL608"/>
      <c r="CM608"/>
      <c r="CN608"/>
    </row>
    <row r="609" spans="1:92">
      <c r="A609" s="2" t="s">
        <v>1181</v>
      </c>
      <c r="B609" s="238">
        <v>3044.0539999999996</v>
      </c>
      <c r="C609" s="239">
        <v>0</v>
      </c>
      <c r="D609" s="240">
        <v>4078.09</v>
      </c>
      <c r="E609" s="241">
        <v>18</v>
      </c>
      <c r="F609" s="240">
        <v>7747.82</v>
      </c>
      <c r="G609" s="242">
        <v>10</v>
      </c>
      <c r="H609" s="243">
        <v>60594.41</v>
      </c>
      <c r="I609" s="244">
        <v>719</v>
      </c>
      <c r="J609" s="243">
        <v>240413.74</v>
      </c>
      <c r="K609" s="244">
        <v>681</v>
      </c>
      <c r="L609" s="243">
        <v>87070.37</v>
      </c>
      <c r="M609" s="241">
        <v>431</v>
      </c>
      <c r="N609" s="240">
        <v>11630.44</v>
      </c>
      <c r="O609" s="242">
        <v>48</v>
      </c>
      <c r="P609" s="240">
        <v>2419.96</v>
      </c>
      <c r="Q609" s="241">
        <v>23</v>
      </c>
      <c r="R609" s="238">
        <v>0</v>
      </c>
      <c r="S609" s="239">
        <v>0</v>
      </c>
      <c r="T609" s="240">
        <v>10274.120000000001</v>
      </c>
      <c r="U609" s="241">
        <v>76</v>
      </c>
      <c r="V609" s="240">
        <v>1348.84</v>
      </c>
      <c r="W609" s="242">
        <v>2</v>
      </c>
      <c r="X609" s="243">
        <v>60683.26</v>
      </c>
      <c r="Y609" s="241">
        <v>358</v>
      </c>
      <c r="Z609" s="238">
        <v>0</v>
      </c>
      <c r="AA609" s="239">
        <v>0</v>
      </c>
      <c r="AB609" s="238">
        <v>0</v>
      </c>
      <c r="AC609" s="239">
        <v>0</v>
      </c>
      <c r="AD609" s="243">
        <v>38096</v>
      </c>
      <c r="AE609" s="244">
        <v>281</v>
      </c>
      <c r="AF609" s="240">
        <v>395.35</v>
      </c>
      <c r="AG609" s="242">
        <v>1</v>
      </c>
      <c r="AH609" s="243">
        <v>263633.09999999998</v>
      </c>
      <c r="AI609" s="244">
        <v>1458</v>
      </c>
      <c r="AJ609" s="243">
        <v>6013.69</v>
      </c>
      <c r="AK609" s="244">
        <v>22</v>
      </c>
      <c r="AL609" s="243">
        <v>98035.83</v>
      </c>
      <c r="AM609" s="244">
        <v>381</v>
      </c>
      <c r="AN609" s="245">
        <v>85307.93</v>
      </c>
      <c r="AO609" s="244">
        <v>490</v>
      </c>
      <c r="AP609" s="246">
        <v>0</v>
      </c>
      <c r="AQ609" s="247">
        <v>0</v>
      </c>
      <c r="AR609" s="240">
        <v>653.91999999999996</v>
      </c>
      <c r="AS609" s="241">
        <v>8</v>
      </c>
      <c r="AT609" s="238">
        <v>0</v>
      </c>
      <c r="AU609" s="239">
        <v>0</v>
      </c>
      <c r="AV609" t="s">
        <v>52</v>
      </c>
      <c r="AW609" s="270"/>
      <c r="AX609" s="270"/>
      <c r="AY609" s="270"/>
      <c r="AZ609" s="270"/>
      <c r="BA609" s="270"/>
      <c r="BB609" s="270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  <c r="BR609"/>
      <c r="BS609"/>
      <c r="BT609"/>
      <c r="BU609"/>
      <c r="BV609"/>
      <c r="BW609"/>
      <c r="BX609"/>
      <c r="BY609"/>
      <c r="BZ609"/>
      <c r="CA609"/>
      <c r="CB609"/>
      <c r="CC609"/>
      <c r="CD609"/>
      <c r="CE609"/>
      <c r="CF609"/>
      <c r="CG609"/>
      <c r="CH609"/>
      <c r="CI609"/>
      <c r="CJ609"/>
      <c r="CK609"/>
      <c r="CL609"/>
      <c r="CM609"/>
      <c r="CN609"/>
    </row>
    <row r="610" spans="1:92">
      <c r="A610" s="2" t="s">
        <v>2546</v>
      </c>
      <c r="B610" s="238">
        <v>2597.2640000000001</v>
      </c>
      <c r="C610" s="239">
        <v>0</v>
      </c>
      <c r="D610" s="240">
        <v>15107.77</v>
      </c>
      <c r="E610" s="241">
        <v>49</v>
      </c>
      <c r="F610" s="240">
        <v>8961.35</v>
      </c>
      <c r="G610" s="242">
        <v>13</v>
      </c>
      <c r="H610" s="243">
        <v>45551.47</v>
      </c>
      <c r="I610" s="244">
        <v>550</v>
      </c>
      <c r="J610" s="243">
        <v>311749.92</v>
      </c>
      <c r="K610" s="244">
        <v>353</v>
      </c>
      <c r="L610" s="243">
        <v>21531.91</v>
      </c>
      <c r="M610" s="241">
        <v>238</v>
      </c>
      <c r="N610" s="240">
        <v>876.23</v>
      </c>
      <c r="O610" s="242">
        <v>7</v>
      </c>
      <c r="P610" s="240">
        <v>9607.18</v>
      </c>
      <c r="Q610" s="241">
        <v>96</v>
      </c>
      <c r="R610" s="238">
        <v>0</v>
      </c>
      <c r="S610" s="239">
        <v>0</v>
      </c>
      <c r="T610" s="240">
        <v>8780.33</v>
      </c>
      <c r="U610" s="241">
        <v>53</v>
      </c>
      <c r="V610" s="240">
        <v>43333.91</v>
      </c>
      <c r="W610" s="242">
        <v>82</v>
      </c>
      <c r="X610" s="243">
        <v>36510.85</v>
      </c>
      <c r="Y610" s="241">
        <v>174</v>
      </c>
      <c r="Z610" s="238">
        <v>0</v>
      </c>
      <c r="AA610" s="239">
        <v>0</v>
      </c>
      <c r="AB610" s="238">
        <v>0</v>
      </c>
      <c r="AC610" s="239">
        <v>0</v>
      </c>
      <c r="AD610" s="243">
        <v>21166.959999999999</v>
      </c>
      <c r="AE610" s="244">
        <v>129</v>
      </c>
      <c r="AF610" s="240">
        <v>0</v>
      </c>
      <c r="AG610" s="242">
        <v>0</v>
      </c>
      <c r="AH610" s="243">
        <v>155012.51</v>
      </c>
      <c r="AI610" s="244">
        <v>1051</v>
      </c>
      <c r="AJ610" s="243">
        <v>0</v>
      </c>
      <c r="AK610" s="244">
        <v>0</v>
      </c>
      <c r="AL610" s="243">
        <v>79449.75</v>
      </c>
      <c r="AM610" s="244">
        <v>314</v>
      </c>
      <c r="AN610" s="245">
        <v>77917.919999999998</v>
      </c>
      <c r="AO610" s="244">
        <v>91</v>
      </c>
      <c r="AP610" s="246">
        <v>0</v>
      </c>
      <c r="AQ610" s="247">
        <v>0</v>
      </c>
      <c r="AR610" s="240">
        <v>6273.26</v>
      </c>
      <c r="AS610" s="241">
        <v>79</v>
      </c>
      <c r="AT610" s="238">
        <v>520</v>
      </c>
      <c r="AU610" s="239">
        <v>3</v>
      </c>
      <c r="AV610" t="s">
        <v>389</v>
      </c>
      <c r="AW610" s="270"/>
      <c r="AX610" s="270"/>
      <c r="AY610" s="270"/>
      <c r="AZ610" s="270"/>
      <c r="BA610" s="270"/>
      <c r="BB610" s="27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  <c r="BR610"/>
      <c r="BS610"/>
      <c r="BT610"/>
      <c r="BU610"/>
      <c r="BV610"/>
      <c r="BW610"/>
      <c r="BX610"/>
      <c r="BY610"/>
      <c r="BZ610"/>
      <c r="CA610"/>
      <c r="CB610"/>
      <c r="CC610"/>
      <c r="CD610"/>
      <c r="CE610"/>
      <c r="CF610"/>
      <c r="CG610"/>
      <c r="CH610"/>
      <c r="CI610"/>
      <c r="CJ610"/>
      <c r="CK610"/>
      <c r="CL610"/>
      <c r="CM610"/>
      <c r="CN610"/>
    </row>
    <row r="611" spans="1:92">
      <c r="A611" s="2" t="s">
        <v>1058</v>
      </c>
      <c r="B611" s="238">
        <v>6141.8416666666662</v>
      </c>
      <c r="C611" s="239">
        <v>0</v>
      </c>
      <c r="D611" s="240">
        <v>13681.42</v>
      </c>
      <c r="E611" s="241">
        <v>62</v>
      </c>
      <c r="F611" s="240">
        <v>21177.87</v>
      </c>
      <c r="G611" s="242">
        <v>26</v>
      </c>
      <c r="H611" s="243">
        <v>91723.839999999997</v>
      </c>
      <c r="I611" s="244">
        <v>823</v>
      </c>
      <c r="J611" s="243">
        <v>503186.55</v>
      </c>
      <c r="K611" s="244">
        <v>1301</v>
      </c>
      <c r="L611" s="243">
        <v>152134.66</v>
      </c>
      <c r="M611" s="241">
        <v>708</v>
      </c>
      <c r="N611" s="240">
        <v>29666.81</v>
      </c>
      <c r="O611" s="242">
        <v>116</v>
      </c>
      <c r="P611" s="240">
        <v>4454.04</v>
      </c>
      <c r="Q611" s="241">
        <v>24</v>
      </c>
      <c r="R611" s="238">
        <v>0</v>
      </c>
      <c r="S611" s="239">
        <v>0</v>
      </c>
      <c r="T611" s="240">
        <v>2441.75</v>
      </c>
      <c r="U611" s="241">
        <v>15</v>
      </c>
      <c r="V611" s="240">
        <v>2013.95</v>
      </c>
      <c r="W611" s="242">
        <v>2</v>
      </c>
      <c r="X611" s="243">
        <v>127260.53</v>
      </c>
      <c r="Y611" s="241">
        <v>653</v>
      </c>
      <c r="Z611" s="238">
        <v>0</v>
      </c>
      <c r="AA611" s="239">
        <v>0</v>
      </c>
      <c r="AB611" s="238">
        <v>0</v>
      </c>
      <c r="AC611" s="239">
        <v>0</v>
      </c>
      <c r="AD611" s="243">
        <v>67755.850000000006</v>
      </c>
      <c r="AE611" s="244">
        <v>441</v>
      </c>
      <c r="AF611" s="240">
        <v>790.7</v>
      </c>
      <c r="AG611" s="242">
        <v>2</v>
      </c>
      <c r="AH611" s="243">
        <v>371855.37</v>
      </c>
      <c r="AI611" s="244">
        <v>1814</v>
      </c>
      <c r="AJ611" s="243">
        <v>10252.91</v>
      </c>
      <c r="AK611" s="244">
        <v>45</v>
      </c>
      <c r="AL611" s="243">
        <v>180133.98</v>
      </c>
      <c r="AM611" s="244">
        <v>768</v>
      </c>
      <c r="AN611" s="245">
        <v>174002.34</v>
      </c>
      <c r="AO611" s="244">
        <v>958</v>
      </c>
      <c r="AP611" s="246">
        <v>0</v>
      </c>
      <c r="AQ611" s="247">
        <v>0</v>
      </c>
      <c r="AR611" s="240">
        <v>3539.84</v>
      </c>
      <c r="AS611" s="241">
        <v>33</v>
      </c>
      <c r="AT611" s="238">
        <v>0</v>
      </c>
      <c r="AU611" s="239">
        <v>0</v>
      </c>
      <c r="AV611" t="s">
        <v>52</v>
      </c>
      <c r="AW611" s="270"/>
      <c r="AX611" s="270"/>
      <c r="AY611" s="270"/>
      <c r="AZ611" s="270"/>
      <c r="BA611" s="270"/>
      <c r="BB611" s="270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  <c r="BR611"/>
      <c r="BS611"/>
      <c r="BT611"/>
      <c r="BU611"/>
      <c r="BV611"/>
      <c r="BW611"/>
      <c r="BX611"/>
      <c r="BY611"/>
      <c r="BZ611"/>
      <c r="CA611"/>
      <c r="CB611"/>
      <c r="CC611"/>
      <c r="CD611"/>
      <c r="CE611"/>
      <c r="CF611"/>
      <c r="CG611"/>
      <c r="CH611"/>
      <c r="CI611"/>
      <c r="CJ611"/>
      <c r="CK611"/>
      <c r="CL611"/>
      <c r="CM611"/>
      <c r="CN611"/>
    </row>
    <row r="612" spans="1:92">
      <c r="A612" s="2" t="s">
        <v>1248</v>
      </c>
      <c r="B612" s="238">
        <v>1142.9593333333332</v>
      </c>
      <c r="C612" s="239">
        <v>0</v>
      </c>
      <c r="D612" s="240">
        <v>14078.16</v>
      </c>
      <c r="E612" s="241">
        <v>42</v>
      </c>
      <c r="F612" s="240">
        <v>12817.37</v>
      </c>
      <c r="G612" s="242">
        <v>23</v>
      </c>
      <c r="H612" s="243">
        <v>52756.91</v>
      </c>
      <c r="I612" s="244">
        <v>467</v>
      </c>
      <c r="J612" s="243">
        <v>244578.91</v>
      </c>
      <c r="K612" s="244">
        <v>587</v>
      </c>
      <c r="L612" s="243">
        <v>50757.49</v>
      </c>
      <c r="M612" s="241">
        <v>353</v>
      </c>
      <c r="N612" s="240">
        <v>1679.13</v>
      </c>
      <c r="O612" s="242">
        <v>8</v>
      </c>
      <c r="P612" s="240">
        <v>19930.48</v>
      </c>
      <c r="Q612" s="241">
        <v>134</v>
      </c>
      <c r="R612" s="238">
        <v>0</v>
      </c>
      <c r="S612" s="239">
        <v>0</v>
      </c>
      <c r="T612" s="240">
        <v>21021.68</v>
      </c>
      <c r="U612" s="241">
        <v>100</v>
      </c>
      <c r="V612" s="240">
        <v>10957.69</v>
      </c>
      <c r="W612" s="242">
        <v>13</v>
      </c>
      <c r="X612" s="243">
        <v>53722.78</v>
      </c>
      <c r="Y612" s="241">
        <v>313</v>
      </c>
      <c r="Z612" s="238">
        <v>0</v>
      </c>
      <c r="AA612" s="239">
        <v>0</v>
      </c>
      <c r="AB612" s="238">
        <v>0</v>
      </c>
      <c r="AC612" s="239">
        <v>0</v>
      </c>
      <c r="AD612" s="243">
        <v>49202.41</v>
      </c>
      <c r="AE612" s="244">
        <v>293</v>
      </c>
      <c r="AF612" s="240">
        <v>1948.84</v>
      </c>
      <c r="AG612" s="242">
        <v>4</v>
      </c>
      <c r="AH612" s="243">
        <v>274474.23</v>
      </c>
      <c r="AI612" s="244">
        <v>1301</v>
      </c>
      <c r="AJ612" s="243">
        <v>0</v>
      </c>
      <c r="AK612" s="244">
        <v>0</v>
      </c>
      <c r="AL612" s="243">
        <v>98953.86</v>
      </c>
      <c r="AM612" s="244">
        <v>408</v>
      </c>
      <c r="AN612" s="245">
        <v>34288.78</v>
      </c>
      <c r="AO612" s="244">
        <v>211</v>
      </c>
      <c r="AP612" s="246">
        <v>0</v>
      </c>
      <c r="AQ612" s="247">
        <v>0</v>
      </c>
      <c r="AR612" s="240">
        <v>4744.5200000000004</v>
      </c>
      <c r="AS612" s="241">
        <v>62</v>
      </c>
      <c r="AT612" s="238">
        <v>0</v>
      </c>
      <c r="AU612" s="239">
        <v>0</v>
      </c>
      <c r="AV612" t="s">
        <v>189</v>
      </c>
      <c r="AW612" s="270"/>
      <c r="AX612" s="270"/>
      <c r="AY612" s="270"/>
      <c r="AZ612" s="270"/>
      <c r="BA612" s="270"/>
      <c r="BB612" s="270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  <c r="BR612"/>
      <c r="BS612"/>
      <c r="BT612"/>
      <c r="BU612"/>
      <c r="BV612"/>
      <c r="BW612"/>
      <c r="BX612"/>
      <c r="BY612"/>
      <c r="BZ612"/>
      <c r="CA612"/>
      <c r="CB612"/>
      <c r="CC612"/>
      <c r="CD612"/>
      <c r="CE612"/>
      <c r="CF612"/>
      <c r="CG612"/>
      <c r="CH612"/>
      <c r="CI612"/>
      <c r="CJ612"/>
      <c r="CK612"/>
      <c r="CL612"/>
      <c r="CM612"/>
      <c r="CN612"/>
    </row>
    <row r="613" spans="1:92">
      <c r="A613" s="2" t="s">
        <v>1573</v>
      </c>
      <c r="B613" s="238">
        <v>1065.4646666666665</v>
      </c>
      <c r="C613" s="239">
        <v>0</v>
      </c>
      <c r="D613" s="240">
        <v>20194.88</v>
      </c>
      <c r="E613" s="241">
        <v>93</v>
      </c>
      <c r="F613" s="240">
        <v>15539.14</v>
      </c>
      <c r="G613" s="242">
        <v>28</v>
      </c>
      <c r="H613" s="243">
        <v>77451.72</v>
      </c>
      <c r="I613" s="244">
        <v>736</v>
      </c>
      <c r="J613" s="243">
        <v>587798.52</v>
      </c>
      <c r="K613" s="244">
        <v>1504</v>
      </c>
      <c r="L613" s="243">
        <v>134964.54</v>
      </c>
      <c r="M613" s="241">
        <v>879</v>
      </c>
      <c r="N613" s="240">
        <v>695.65</v>
      </c>
      <c r="O613" s="242">
        <v>1</v>
      </c>
      <c r="P613" s="240">
        <v>0</v>
      </c>
      <c r="Q613" s="241">
        <v>0</v>
      </c>
      <c r="R613" s="238">
        <v>0</v>
      </c>
      <c r="S613" s="239">
        <v>0</v>
      </c>
      <c r="T613" s="240">
        <v>0</v>
      </c>
      <c r="U613" s="241">
        <v>0</v>
      </c>
      <c r="V613" s="240">
        <v>5418.6</v>
      </c>
      <c r="W613" s="242">
        <v>4</v>
      </c>
      <c r="X613" s="243">
        <v>131519.35999999999</v>
      </c>
      <c r="Y613" s="241">
        <v>765</v>
      </c>
      <c r="Z613" s="238">
        <v>0</v>
      </c>
      <c r="AA613" s="239">
        <v>0</v>
      </c>
      <c r="AB613" s="238">
        <v>0</v>
      </c>
      <c r="AC613" s="239">
        <v>0</v>
      </c>
      <c r="AD613" s="243">
        <v>107232.44</v>
      </c>
      <c r="AE613" s="244">
        <v>697</v>
      </c>
      <c r="AF613" s="240">
        <v>371.16</v>
      </c>
      <c r="AG613" s="242">
        <v>1</v>
      </c>
      <c r="AH613" s="243">
        <v>390149.27</v>
      </c>
      <c r="AI613" s="244">
        <v>1896</v>
      </c>
      <c r="AJ613" s="243">
        <v>0</v>
      </c>
      <c r="AK613" s="244">
        <v>0</v>
      </c>
      <c r="AL613" s="243">
        <v>294258.56</v>
      </c>
      <c r="AM613" s="244">
        <v>1175</v>
      </c>
      <c r="AN613" s="245">
        <v>31963.94</v>
      </c>
      <c r="AO613" s="244">
        <v>116</v>
      </c>
      <c r="AP613" s="246">
        <v>0</v>
      </c>
      <c r="AQ613" s="247">
        <v>0</v>
      </c>
      <c r="AR613" s="240">
        <v>0</v>
      </c>
      <c r="AS613" s="241">
        <v>0</v>
      </c>
      <c r="AT613" s="238">
        <v>0</v>
      </c>
      <c r="AU613" s="239">
        <v>0</v>
      </c>
      <c r="AV613" t="s">
        <v>52</v>
      </c>
      <c r="AW613" s="270"/>
      <c r="AX613" s="270"/>
      <c r="AY613" s="270"/>
      <c r="AZ613" s="270"/>
      <c r="BA613" s="270"/>
      <c r="BB613" s="270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  <c r="BR613"/>
      <c r="BS613"/>
      <c r="BT613"/>
      <c r="BU613"/>
      <c r="BV613"/>
      <c r="BW613"/>
      <c r="BX613"/>
      <c r="BY613"/>
      <c r="BZ613"/>
      <c r="CA613"/>
      <c r="CB613"/>
      <c r="CC613"/>
      <c r="CD613"/>
      <c r="CE613"/>
      <c r="CF613"/>
      <c r="CG613"/>
      <c r="CH613"/>
      <c r="CI613"/>
      <c r="CJ613"/>
      <c r="CK613"/>
      <c r="CL613"/>
      <c r="CM613"/>
      <c r="CN613"/>
    </row>
    <row r="614" spans="1:92">
      <c r="A614" s="2" t="s">
        <v>1183</v>
      </c>
      <c r="B614" s="238">
        <v>237.99099999999999</v>
      </c>
      <c r="C614" s="239">
        <v>0</v>
      </c>
      <c r="D614" s="240">
        <v>8965.2999999999993</v>
      </c>
      <c r="E614" s="241">
        <v>29</v>
      </c>
      <c r="F614" s="240">
        <v>5657.22</v>
      </c>
      <c r="G614" s="242">
        <v>11</v>
      </c>
      <c r="H614" s="243">
        <v>28222.48</v>
      </c>
      <c r="I614" s="244">
        <v>279</v>
      </c>
      <c r="J614" s="243">
        <v>188534.3</v>
      </c>
      <c r="K614" s="244">
        <v>414</v>
      </c>
      <c r="L614" s="243">
        <v>29636.31</v>
      </c>
      <c r="M614" s="241">
        <v>137</v>
      </c>
      <c r="N614" s="240">
        <v>3695.64</v>
      </c>
      <c r="O614" s="242">
        <v>3</v>
      </c>
      <c r="P614" s="240">
        <v>2576.87</v>
      </c>
      <c r="Q614" s="241">
        <v>33</v>
      </c>
      <c r="R614" s="238">
        <v>0</v>
      </c>
      <c r="S614" s="239">
        <v>0</v>
      </c>
      <c r="T614" s="240">
        <v>18281.22</v>
      </c>
      <c r="U614" s="241">
        <v>85</v>
      </c>
      <c r="V614" s="240">
        <v>3925.58</v>
      </c>
      <c r="W614" s="242">
        <v>5</v>
      </c>
      <c r="X614" s="243">
        <v>45527.42</v>
      </c>
      <c r="Y614" s="241">
        <v>240</v>
      </c>
      <c r="Z614" s="238">
        <v>0</v>
      </c>
      <c r="AA614" s="239">
        <v>0</v>
      </c>
      <c r="AB614" s="238">
        <v>0</v>
      </c>
      <c r="AC614" s="239">
        <v>0</v>
      </c>
      <c r="AD614" s="243">
        <v>32184.62</v>
      </c>
      <c r="AE614" s="244">
        <v>204</v>
      </c>
      <c r="AF614" s="240">
        <v>697.67</v>
      </c>
      <c r="AG614" s="242">
        <v>1</v>
      </c>
      <c r="AH614" s="243">
        <v>194693.6</v>
      </c>
      <c r="AI614" s="244">
        <v>839</v>
      </c>
      <c r="AJ614" s="243">
        <v>0</v>
      </c>
      <c r="AK614" s="244">
        <v>0</v>
      </c>
      <c r="AL614" s="243">
        <v>81599.37</v>
      </c>
      <c r="AM614" s="244">
        <v>344</v>
      </c>
      <c r="AN614" s="245">
        <v>7139.73</v>
      </c>
      <c r="AO614" s="244">
        <v>54</v>
      </c>
      <c r="AP614" s="246">
        <v>0</v>
      </c>
      <c r="AQ614" s="247">
        <v>0</v>
      </c>
      <c r="AR614" s="240">
        <v>1316.97</v>
      </c>
      <c r="AS614" s="241">
        <v>20</v>
      </c>
      <c r="AT614" s="238">
        <v>0</v>
      </c>
      <c r="AU614" s="239">
        <v>0</v>
      </c>
      <c r="AV614" t="s">
        <v>189</v>
      </c>
      <c r="AW614" s="270"/>
      <c r="AX614" s="270"/>
      <c r="AY614" s="270"/>
      <c r="AZ614" s="270"/>
      <c r="BA614" s="270"/>
      <c r="BB614" s="270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  <c r="CA614"/>
      <c r="CB614"/>
      <c r="CC614"/>
      <c r="CD614"/>
      <c r="CE614"/>
      <c r="CF614"/>
      <c r="CG614"/>
      <c r="CH614"/>
      <c r="CI614"/>
      <c r="CJ614"/>
      <c r="CK614"/>
      <c r="CL614"/>
      <c r="CM614"/>
      <c r="CN614"/>
    </row>
    <row r="615" spans="1:92">
      <c r="A615" s="2" t="s">
        <v>1574</v>
      </c>
      <c r="B615" s="238">
        <v>2187.6823333333332</v>
      </c>
      <c r="C615" s="239">
        <v>0</v>
      </c>
      <c r="D615" s="240">
        <v>30302.53</v>
      </c>
      <c r="E615" s="241">
        <v>117</v>
      </c>
      <c r="F615" s="240">
        <v>30030.71</v>
      </c>
      <c r="G615" s="242">
        <v>57</v>
      </c>
      <c r="H615" s="243">
        <v>69716.5</v>
      </c>
      <c r="I615" s="244">
        <v>680</v>
      </c>
      <c r="J615" s="243">
        <v>332751.34999999998</v>
      </c>
      <c r="K615" s="244">
        <v>731</v>
      </c>
      <c r="L615" s="243">
        <v>47454.09</v>
      </c>
      <c r="M615" s="241">
        <v>427</v>
      </c>
      <c r="N615" s="240">
        <v>3269.39</v>
      </c>
      <c r="O615" s="242">
        <v>12</v>
      </c>
      <c r="P615" s="240">
        <v>25109.74</v>
      </c>
      <c r="Q615" s="241">
        <v>218</v>
      </c>
      <c r="R615" s="238">
        <v>0</v>
      </c>
      <c r="S615" s="239">
        <v>0</v>
      </c>
      <c r="T615" s="240">
        <v>40814.42</v>
      </c>
      <c r="U615" s="241">
        <v>233</v>
      </c>
      <c r="V615" s="240">
        <v>16464.03</v>
      </c>
      <c r="W615" s="242">
        <v>30</v>
      </c>
      <c r="X615" s="243">
        <v>98290.72</v>
      </c>
      <c r="Y615" s="241">
        <v>612</v>
      </c>
      <c r="Z615" s="238">
        <v>0</v>
      </c>
      <c r="AA615" s="239">
        <v>0</v>
      </c>
      <c r="AB615" s="238">
        <v>0</v>
      </c>
      <c r="AC615" s="239">
        <v>0</v>
      </c>
      <c r="AD615" s="243">
        <v>61710.79</v>
      </c>
      <c r="AE615" s="244">
        <v>476</v>
      </c>
      <c r="AF615" s="240">
        <v>2134.54</v>
      </c>
      <c r="AG615" s="242">
        <v>4</v>
      </c>
      <c r="AH615" s="243">
        <v>287192.46999999997</v>
      </c>
      <c r="AI615" s="244">
        <v>1641</v>
      </c>
      <c r="AJ615" s="243">
        <v>199.8</v>
      </c>
      <c r="AK615" s="244">
        <v>1</v>
      </c>
      <c r="AL615" s="243">
        <v>246021.67</v>
      </c>
      <c r="AM615" s="244">
        <v>1040</v>
      </c>
      <c r="AN615" s="245">
        <v>65430.67</v>
      </c>
      <c r="AO615" s="244">
        <v>114</v>
      </c>
      <c r="AP615" s="246">
        <v>0</v>
      </c>
      <c r="AQ615" s="247">
        <v>0</v>
      </c>
      <c r="AR615" s="240">
        <v>10608.07</v>
      </c>
      <c r="AS615" s="241">
        <v>119</v>
      </c>
      <c r="AT615" s="238">
        <v>0</v>
      </c>
      <c r="AU615" s="239">
        <v>0</v>
      </c>
      <c r="AV615" t="s">
        <v>389</v>
      </c>
      <c r="AW615" s="270"/>
      <c r="AX615" s="270"/>
      <c r="AY615" s="270"/>
      <c r="AZ615" s="270"/>
      <c r="BA615" s="270"/>
      <c r="BB615" s="270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  <c r="BR615"/>
      <c r="BS615"/>
      <c r="BT615"/>
      <c r="BU615"/>
      <c r="BV615"/>
      <c r="BW615"/>
      <c r="BX615"/>
      <c r="BY615"/>
      <c r="BZ615"/>
      <c r="CA615"/>
      <c r="CB615"/>
      <c r="CC615"/>
      <c r="CD615"/>
      <c r="CE615"/>
      <c r="CF615"/>
      <c r="CG615"/>
      <c r="CH615"/>
      <c r="CI615"/>
      <c r="CJ615"/>
      <c r="CK615"/>
      <c r="CL615"/>
      <c r="CM615"/>
      <c r="CN615"/>
    </row>
    <row r="616" spans="1:92">
      <c r="A616" s="2" t="s">
        <v>1293</v>
      </c>
      <c r="B616" s="238">
        <v>4105.4790000000003</v>
      </c>
      <c r="C616" s="239">
        <v>0</v>
      </c>
      <c r="D616" s="240">
        <v>25382.95</v>
      </c>
      <c r="E616" s="241">
        <v>103</v>
      </c>
      <c r="F616" s="240">
        <v>13908.69</v>
      </c>
      <c r="G616" s="242">
        <v>22</v>
      </c>
      <c r="H616" s="243">
        <v>106348.45</v>
      </c>
      <c r="I616" s="244">
        <v>1006</v>
      </c>
      <c r="J616" s="243">
        <v>667972.75</v>
      </c>
      <c r="K616" s="244">
        <v>1505</v>
      </c>
      <c r="L616" s="243">
        <v>112221.79</v>
      </c>
      <c r="M616" s="241">
        <v>740</v>
      </c>
      <c r="N616" s="240">
        <v>6792.28</v>
      </c>
      <c r="O616" s="242">
        <v>15</v>
      </c>
      <c r="P616" s="240">
        <v>27390.12</v>
      </c>
      <c r="Q616" s="241">
        <v>193</v>
      </c>
      <c r="R616" s="238">
        <v>0</v>
      </c>
      <c r="S616" s="239">
        <v>0</v>
      </c>
      <c r="T616" s="240">
        <v>59530.47</v>
      </c>
      <c r="U616" s="241">
        <v>283</v>
      </c>
      <c r="V616" s="240">
        <v>6094.4</v>
      </c>
      <c r="W616" s="242">
        <v>8</v>
      </c>
      <c r="X616" s="243">
        <v>165394.20000000001</v>
      </c>
      <c r="Y616" s="241">
        <v>809</v>
      </c>
      <c r="Z616" s="238">
        <v>0</v>
      </c>
      <c r="AA616" s="239">
        <v>0</v>
      </c>
      <c r="AB616" s="238">
        <v>0</v>
      </c>
      <c r="AC616" s="239">
        <v>0</v>
      </c>
      <c r="AD616" s="243">
        <v>106883.76</v>
      </c>
      <c r="AE616" s="244">
        <v>644</v>
      </c>
      <c r="AF616" s="240">
        <v>23372.799999999999</v>
      </c>
      <c r="AG616" s="242">
        <v>46</v>
      </c>
      <c r="AH616" s="243">
        <v>488213.92</v>
      </c>
      <c r="AI616" s="244">
        <v>2460</v>
      </c>
      <c r="AJ616" s="243">
        <v>6751.13</v>
      </c>
      <c r="AK616" s="244">
        <v>40</v>
      </c>
      <c r="AL616" s="243">
        <v>244785.76</v>
      </c>
      <c r="AM616" s="244">
        <v>943</v>
      </c>
      <c r="AN616" s="245">
        <v>116413.24</v>
      </c>
      <c r="AO616" s="244">
        <v>470</v>
      </c>
      <c r="AP616" s="246">
        <v>0</v>
      </c>
      <c r="AQ616" s="247">
        <v>0</v>
      </c>
      <c r="AR616" s="240">
        <v>13652.98</v>
      </c>
      <c r="AS616" s="241">
        <v>151</v>
      </c>
      <c r="AT616" s="238">
        <v>78.260000000000005</v>
      </c>
      <c r="AU616" s="239">
        <v>2</v>
      </c>
      <c r="AV616" t="s">
        <v>389</v>
      </c>
      <c r="AW616" s="270"/>
      <c r="AX616" s="270"/>
      <c r="AY616" s="270"/>
      <c r="AZ616" s="270"/>
      <c r="BA616" s="270"/>
      <c r="BB616" s="270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  <c r="BR616"/>
      <c r="BS616"/>
      <c r="BT616"/>
      <c r="BU616"/>
      <c r="BV616"/>
      <c r="BW616"/>
      <c r="BX616"/>
      <c r="BY616"/>
      <c r="BZ616"/>
      <c r="CA616"/>
      <c r="CB616"/>
      <c r="CC616"/>
      <c r="CD616"/>
      <c r="CE616"/>
      <c r="CF616"/>
      <c r="CG616"/>
      <c r="CH616"/>
      <c r="CI616"/>
      <c r="CJ616"/>
      <c r="CK616"/>
      <c r="CL616"/>
      <c r="CM616"/>
      <c r="CN616"/>
    </row>
    <row r="617" spans="1:92">
      <c r="A617" s="2" t="s">
        <v>1115</v>
      </c>
      <c r="B617" s="238">
        <v>2161.7943333333333</v>
      </c>
      <c r="C617" s="239">
        <v>0</v>
      </c>
      <c r="D617" s="240">
        <v>12105.18</v>
      </c>
      <c r="E617" s="241">
        <v>47</v>
      </c>
      <c r="F617" s="240">
        <v>3463.48</v>
      </c>
      <c r="G617" s="242">
        <v>8</v>
      </c>
      <c r="H617" s="243">
        <v>52494.77</v>
      </c>
      <c r="I617" s="244">
        <v>514</v>
      </c>
      <c r="J617" s="243">
        <v>277913.78999999998</v>
      </c>
      <c r="K617" s="244">
        <v>517</v>
      </c>
      <c r="L617" s="243">
        <v>36925.47</v>
      </c>
      <c r="M617" s="241">
        <v>247</v>
      </c>
      <c r="N617" s="240">
        <v>10459.299999999999</v>
      </c>
      <c r="O617" s="242">
        <v>10</v>
      </c>
      <c r="P617" s="240">
        <v>10371.299999999999</v>
      </c>
      <c r="Q617" s="241">
        <v>65</v>
      </c>
      <c r="R617" s="238">
        <v>0</v>
      </c>
      <c r="S617" s="239">
        <v>0</v>
      </c>
      <c r="T617" s="240">
        <v>14769.23</v>
      </c>
      <c r="U617" s="241">
        <v>92</v>
      </c>
      <c r="V617" s="240">
        <v>3851.16</v>
      </c>
      <c r="W617" s="242">
        <v>7</v>
      </c>
      <c r="X617" s="243">
        <v>95940.91</v>
      </c>
      <c r="Y617" s="241">
        <v>428</v>
      </c>
      <c r="Z617" s="238">
        <v>0</v>
      </c>
      <c r="AA617" s="239">
        <v>0</v>
      </c>
      <c r="AB617" s="238">
        <v>0</v>
      </c>
      <c r="AC617" s="239">
        <v>0</v>
      </c>
      <c r="AD617" s="243">
        <v>43774.45</v>
      </c>
      <c r="AE617" s="244">
        <v>275</v>
      </c>
      <c r="AF617" s="240">
        <v>1804.66</v>
      </c>
      <c r="AG617" s="242">
        <v>3</v>
      </c>
      <c r="AH617" s="243">
        <v>233216.71</v>
      </c>
      <c r="AI617" s="244">
        <v>1160</v>
      </c>
      <c r="AJ617" s="243">
        <v>6620.7</v>
      </c>
      <c r="AK617" s="244">
        <v>3</v>
      </c>
      <c r="AL617" s="243">
        <v>144321.85999999999</v>
      </c>
      <c r="AM617" s="244">
        <v>540</v>
      </c>
      <c r="AN617" s="245">
        <v>58233.13</v>
      </c>
      <c r="AO617" s="244">
        <v>126</v>
      </c>
      <c r="AP617" s="246">
        <v>0</v>
      </c>
      <c r="AQ617" s="247">
        <v>0</v>
      </c>
      <c r="AR617" s="240">
        <v>5126.3599999999997</v>
      </c>
      <c r="AS617" s="241">
        <v>62</v>
      </c>
      <c r="AT617" s="238">
        <v>0</v>
      </c>
      <c r="AU617" s="239">
        <v>0</v>
      </c>
      <c r="AV617" t="s">
        <v>159</v>
      </c>
      <c r="AW617" s="270"/>
      <c r="AX617" s="270"/>
      <c r="AY617" s="270"/>
      <c r="AZ617" s="270"/>
      <c r="BA617" s="270"/>
      <c r="BB617" s="270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  <c r="BR617"/>
      <c r="BS617"/>
      <c r="BT617"/>
      <c r="BU617"/>
      <c r="BV617"/>
      <c r="BW617"/>
      <c r="BX617"/>
      <c r="BY617"/>
      <c r="BZ617"/>
      <c r="CA617"/>
      <c r="CB617"/>
      <c r="CC617"/>
      <c r="CD617"/>
      <c r="CE617"/>
      <c r="CF617"/>
      <c r="CG617"/>
      <c r="CH617"/>
      <c r="CI617"/>
      <c r="CJ617"/>
      <c r="CK617"/>
      <c r="CL617"/>
      <c r="CM617"/>
      <c r="CN617"/>
    </row>
    <row r="618" spans="1:92">
      <c r="A618" s="2" t="s">
        <v>1178</v>
      </c>
      <c r="B618" s="238">
        <v>6163.5503333333336</v>
      </c>
      <c r="C618" s="239">
        <v>0</v>
      </c>
      <c r="D618" s="240">
        <v>15385.05</v>
      </c>
      <c r="E618" s="241">
        <v>64</v>
      </c>
      <c r="F618" s="240">
        <v>7686.94</v>
      </c>
      <c r="G618" s="242">
        <v>12</v>
      </c>
      <c r="H618" s="243">
        <v>59157.78</v>
      </c>
      <c r="I618" s="244">
        <v>586</v>
      </c>
      <c r="J618" s="243">
        <v>203160.75</v>
      </c>
      <c r="K618" s="244">
        <v>462</v>
      </c>
      <c r="L618" s="243">
        <v>41410.35</v>
      </c>
      <c r="M618" s="241">
        <v>366</v>
      </c>
      <c r="N618" s="240">
        <v>7390.42</v>
      </c>
      <c r="O618" s="242">
        <v>8</v>
      </c>
      <c r="P618" s="240">
        <v>15068.22</v>
      </c>
      <c r="Q618" s="241">
        <v>101</v>
      </c>
      <c r="R618" s="238">
        <v>0</v>
      </c>
      <c r="S618" s="239">
        <v>0</v>
      </c>
      <c r="T618" s="240">
        <v>18859.11</v>
      </c>
      <c r="U618" s="241">
        <v>100</v>
      </c>
      <c r="V618" s="240">
        <v>9731.39</v>
      </c>
      <c r="W618" s="242">
        <v>16</v>
      </c>
      <c r="X618" s="243">
        <v>69880.600000000006</v>
      </c>
      <c r="Y618" s="241">
        <v>361</v>
      </c>
      <c r="Z618" s="238">
        <v>0</v>
      </c>
      <c r="AA618" s="239">
        <v>0</v>
      </c>
      <c r="AB618" s="238">
        <v>0</v>
      </c>
      <c r="AC618" s="239">
        <v>0</v>
      </c>
      <c r="AD618" s="243">
        <v>59646.32</v>
      </c>
      <c r="AE618" s="244">
        <v>306</v>
      </c>
      <c r="AF618" s="240">
        <v>4330.24</v>
      </c>
      <c r="AG618" s="242">
        <v>8</v>
      </c>
      <c r="AH618" s="243">
        <v>317055.53999999998</v>
      </c>
      <c r="AI618" s="244">
        <v>1459</v>
      </c>
      <c r="AJ618" s="243">
        <v>0</v>
      </c>
      <c r="AK618" s="244">
        <v>0</v>
      </c>
      <c r="AL618" s="243">
        <v>158267.82999999999</v>
      </c>
      <c r="AM618" s="244">
        <v>580</v>
      </c>
      <c r="AN618" s="245">
        <v>184906.51</v>
      </c>
      <c r="AO618" s="244">
        <v>166</v>
      </c>
      <c r="AP618" s="246">
        <v>0</v>
      </c>
      <c r="AQ618" s="247">
        <v>0</v>
      </c>
      <c r="AR618" s="240">
        <v>5417.46</v>
      </c>
      <c r="AS618" s="241">
        <v>49</v>
      </c>
      <c r="AT618" s="238">
        <v>0</v>
      </c>
      <c r="AU618" s="239">
        <v>0</v>
      </c>
      <c r="AV618" t="s">
        <v>389</v>
      </c>
      <c r="AW618" s="270"/>
      <c r="AX618" s="270"/>
      <c r="AY618" s="270"/>
      <c r="AZ618" s="270"/>
      <c r="BA618" s="270"/>
      <c r="BB618" s="270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  <c r="BR618"/>
      <c r="BS618"/>
      <c r="BT618"/>
      <c r="BU618"/>
      <c r="BV618"/>
      <c r="BW618"/>
      <c r="BX618"/>
      <c r="BY618"/>
      <c r="BZ618"/>
      <c r="CA618"/>
      <c r="CB618"/>
      <c r="CC618"/>
      <c r="CD618"/>
      <c r="CE618"/>
      <c r="CF618"/>
      <c r="CG618"/>
      <c r="CH618"/>
      <c r="CI618"/>
      <c r="CJ618"/>
      <c r="CK618"/>
      <c r="CL618"/>
      <c r="CM618"/>
      <c r="CN618"/>
    </row>
    <row r="619" spans="1:92">
      <c r="A619" s="2" t="s">
        <v>1046</v>
      </c>
      <c r="B619" s="238">
        <v>1153.0273333333332</v>
      </c>
      <c r="C619" s="239">
        <v>0</v>
      </c>
      <c r="D619" s="240">
        <v>14383.44</v>
      </c>
      <c r="E619" s="241">
        <v>50</v>
      </c>
      <c r="F619" s="240">
        <v>14834.76</v>
      </c>
      <c r="G619" s="242">
        <v>22</v>
      </c>
      <c r="H619" s="243">
        <v>73650.649999999994</v>
      </c>
      <c r="I619" s="244">
        <v>674</v>
      </c>
      <c r="J619" s="243">
        <v>335856.14</v>
      </c>
      <c r="K619" s="244">
        <v>665</v>
      </c>
      <c r="L619" s="243">
        <v>119012.1</v>
      </c>
      <c r="M619" s="241">
        <v>580</v>
      </c>
      <c r="N619" s="240">
        <v>6804.35</v>
      </c>
      <c r="O619" s="242">
        <v>17</v>
      </c>
      <c r="P619" s="240">
        <v>2747.82</v>
      </c>
      <c r="Q619" s="241">
        <v>12</v>
      </c>
      <c r="R619" s="238">
        <v>0</v>
      </c>
      <c r="S619" s="239">
        <v>0</v>
      </c>
      <c r="T619" s="240">
        <v>802.97</v>
      </c>
      <c r="U619" s="241">
        <v>4</v>
      </c>
      <c r="V619" s="240">
        <v>0</v>
      </c>
      <c r="W619" s="242">
        <v>0</v>
      </c>
      <c r="X619" s="243">
        <v>79015.149999999994</v>
      </c>
      <c r="Y619" s="241">
        <v>392</v>
      </c>
      <c r="Z619" s="238">
        <v>0</v>
      </c>
      <c r="AA619" s="239">
        <v>0</v>
      </c>
      <c r="AB619" s="238">
        <v>0</v>
      </c>
      <c r="AC619" s="239">
        <v>0</v>
      </c>
      <c r="AD619" s="243">
        <v>58547.839999999997</v>
      </c>
      <c r="AE619" s="244">
        <v>343</v>
      </c>
      <c r="AF619" s="240">
        <v>0</v>
      </c>
      <c r="AG619" s="242">
        <v>0</v>
      </c>
      <c r="AH619" s="243">
        <v>308218.96000000002</v>
      </c>
      <c r="AI619" s="244">
        <v>1366</v>
      </c>
      <c r="AJ619" s="243">
        <v>3354.58</v>
      </c>
      <c r="AK619" s="244">
        <v>14</v>
      </c>
      <c r="AL619" s="243">
        <v>149616.32000000001</v>
      </c>
      <c r="AM619" s="244">
        <v>589</v>
      </c>
      <c r="AN619" s="245">
        <v>31236.240000000002</v>
      </c>
      <c r="AO619" s="244">
        <v>206</v>
      </c>
      <c r="AP619" s="246">
        <v>0</v>
      </c>
      <c r="AQ619" s="247">
        <v>0</v>
      </c>
      <c r="AR619" s="240">
        <v>81.73</v>
      </c>
      <c r="AS619" s="241">
        <v>3</v>
      </c>
      <c r="AT619" s="238">
        <v>0</v>
      </c>
      <c r="AU619" s="239">
        <v>0</v>
      </c>
      <c r="AV619" t="s">
        <v>52</v>
      </c>
      <c r="AW619" s="270"/>
      <c r="AX619" s="270"/>
      <c r="AY619" s="270"/>
      <c r="AZ619" s="270"/>
      <c r="BA619" s="270"/>
      <c r="BB619" s="270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  <c r="BR619"/>
      <c r="BS619"/>
      <c r="BT619"/>
      <c r="BU619"/>
      <c r="BV619"/>
      <c r="BW619"/>
      <c r="BX619"/>
      <c r="BY619"/>
      <c r="BZ619"/>
      <c r="CA619"/>
      <c r="CB619"/>
      <c r="CC619"/>
      <c r="CD619"/>
      <c r="CE619"/>
      <c r="CF619"/>
      <c r="CG619"/>
      <c r="CH619"/>
      <c r="CI619"/>
      <c r="CJ619"/>
      <c r="CK619"/>
      <c r="CL619"/>
      <c r="CM619"/>
      <c r="CN619"/>
    </row>
    <row r="620" spans="1:92">
      <c r="A620" s="2" t="s">
        <v>1205</v>
      </c>
      <c r="B620" s="238">
        <v>757.10666666666668</v>
      </c>
      <c r="C620" s="239">
        <v>0</v>
      </c>
      <c r="D620" s="240">
        <v>7956.5</v>
      </c>
      <c r="E620" s="241">
        <v>26</v>
      </c>
      <c r="F620" s="240">
        <v>5669.56</v>
      </c>
      <c r="G620" s="242">
        <v>9</v>
      </c>
      <c r="H620" s="243">
        <v>37778.28</v>
      </c>
      <c r="I620" s="244">
        <v>330</v>
      </c>
      <c r="J620" s="243">
        <v>197419.88</v>
      </c>
      <c r="K620" s="244">
        <v>518</v>
      </c>
      <c r="L620" s="243">
        <v>52948.51</v>
      </c>
      <c r="M620" s="241">
        <v>458</v>
      </c>
      <c r="N620" s="240">
        <v>735.65</v>
      </c>
      <c r="O620" s="242">
        <v>9</v>
      </c>
      <c r="P620" s="240">
        <v>5597.42</v>
      </c>
      <c r="Q620" s="241">
        <v>43</v>
      </c>
      <c r="R620" s="238">
        <v>0</v>
      </c>
      <c r="S620" s="239">
        <v>0</v>
      </c>
      <c r="T620" s="240">
        <v>18904.439999999999</v>
      </c>
      <c r="U620" s="241">
        <v>73</v>
      </c>
      <c r="V620" s="240">
        <v>4253.8500000000004</v>
      </c>
      <c r="W620" s="242">
        <v>6</v>
      </c>
      <c r="X620" s="243">
        <v>49084.45</v>
      </c>
      <c r="Y620" s="241">
        <v>256</v>
      </c>
      <c r="Z620" s="238">
        <v>0</v>
      </c>
      <c r="AA620" s="239">
        <v>0</v>
      </c>
      <c r="AB620" s="238">
        <v>0</v>
      </c>
      <c r="AC620" s="239">
        <v>0</v>
      </c>
      <c r="AD620" s="243">
        <v>40477.19</v>
      </c>
      <c r="AE620" s="244">
        <v>264</v>
      </c>
      <c r="AF620" s="240">
        <v>6.32</v>
      </c>
      <c r="AG620" s="242">
        <v>3</v>
      </c>
      <c r="AH620" s="243">
        <v>196634.37</v>
      </c>
      <c r="AI620" s="244">
        <v>1032</v>
      </c>
      <c r="AJ620" s="243">
        <v>0</v>
      </c>
      <c r="AK620" s="244">
        <v>0</v>
      </c>
      <c r="AL620" s="243">
        <v>80228.83</v>
      </c>
      <c r="AM620" s="244">
        <v>371</v>
      </c>
      <c r="AN620" s="245">
        <v>22713.200000000001</v>
      </c>
      <c r="AO620" s="244">
        <v>186</v>
      </c>
      <c r="AP620" s="246">
        <v>0</v>
      </c>
      <c r="AQ620" s="247">
        <v>0</v>
      </c>
      <c r="AR620" s="240">
        <v>3542.21</v>
      </c>
      <c r="AS620" s="241">
        <v>29</v>
      </c>
      <c r="AT620" s="238">
        <v>0</v>
      </c>
      <c r="AU620" s="239">
        <v>0</v>
      </c>
      <c r="AV620" t="s">
        <v>189</v>
      </c>
      <c r="AW620" s="270"/>
      <c r="AX620" s="270"/>
      <c r="AY620" s="270"/>
      <c r="AZ620" s="270"/>
      <c r="BA620" s="270"/>
      <c r="BB620" s="27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  <c r="BR620"/>
      <c r="BS620"/>
      <c r="BT620"/>
      <c r="BU620"/>
      <c r="BV620"/>
      <c r="BW620"/>
      <c r="BX620"/>
      <c r="BY620"/>
      <c r="BZ620"/>
      <c r="CA620"/>
      <c r="CB620"/>
      <c r="CC620"/>
      <c r="CD620"/>
      <c r="CE620"/>
      <c r="CF620"/>
      <c r="CG620"/>
      <c r="CH620"/>
      <c r="CI620"/>
      <c r="CJ620"/>
      <c r="CK620"/>
      <c r="CL620"/>
      <c r="CM620"/>
      <c r="CN620"/>
    </row>
    <row r="621" spans="1:92">
      <c r="A621" s="2" t="s">
        <v>1227</v>
      </c>
      <c r="B621" s="238">
        <v>1714.3986666666667</v>
      </c>
      <c r="C621" s="239">
        <v>0</v>
      </c>
      <c r="D621" s="240">
        <v>17686.939999999999</v>
      </c>
      <c r="E621" s="241">
        <v>76</v>
      </c>
      <c r="F621" s="240">
        <v>17113.009999999998</v>
      </c>
      <c r="G621" s="242">
        <v>25</v>
      </c>
      <c r="H621" s="243">
        <v>70580.86</v>
      </c>
      <c r="I621" s="244">
        <v>689</v>
      </c>
      <c r="J621" s="243">
        <v>494567.09</v>
      </c>
      <c r="K621" s="244">
        <v>914</v>
      </c>
      <c r="L621" s="243">
        <v>134591.5</v>
      </c>
      <c r="M621" s="241">
        <v>876</v>
      </c>
      <c r="N621" s="240">
        <v>19181.689999999999</v>
      </c>
      <c r="O621" s="242">
        <v>30</v>
      </c>
      <c r="P621" s="240">
        <v>13108.65</v>
      </c>
      <c r="Q621" s="241">
        <v>106</v>
      </c>
      <c r="R621" s="238">
        <v>0</v>
      </c>
      <c r="S621" s="239">
        <v>0</v>
      </c>
      <c r="T621" s="240">
        <v>30846.02</v>
      </c>
      <c r="U621" s="241">
        <v>150</v>
      </c>
      <c r="V621" s="240">
        <v>11069.58</v>
      </c>
      <c r="W621" s="242">
        <v>21</v>
      </c>
      <c r="X621" s="243">
        <v>160317.89000000001</v>
      </c>
      <c r="Y621" s="241">
        <v>763</v>
      </c>
      <c r="Z621" s="238">
        <v>0</v>
      </c>
      <c r="AA621" s="239">
        <v>0</v>
      </c>
      <c r="AB621" s="238">
        <v>0</v>
      </c>
      <c r="AC621" s="239">
        <v>0</v>
      </c>
      <c r="AD621" s="243">
        <v>101841.78</v>
      </c>
      <c r="AE621" s="244">
        <v>553</v>
      </c>
      <c r="AF621" s="240">
        <v>395.35</v>
      </c>
      <c r="AG621" s="242">
        <v>1</v>
      </c>
      <c r="AH621" s="243">
        <v>356531.28</v>
      </c>
      <c r="AI621" s="244">
        <v>1628</v>
      </c>
      <c r="AJ621" s="243">
        <v>0</v>
      </c>
      <c r="AK621" s="244">
        <v>0</v>
      </c>
      <c r="AL621" s="243">
        <v>210015.88</v>
      </c>
      <c r="AM621" s="244">
        <v>869</v>
      </c>
      <c r="AN621" s="245">
        <v>51431.96</v>
      </c>
      <c r="AO621" s="244">
        <v>275</v>
      </c>
      <c r="AP621" s="246">
        <v>0</v>
      </c>
      <c r="AQ621" s="247">
        <v>0</v>
      </c>
      <c r="AR621" s="240">
        <v>5077.28</v>
      </c>
      <c r="AS621" s="241">
        <v>62</v>
      </c>
      <c r="AT621" s="238">
        <v>0</v>
      </c>
      <c r="AU621" s="239">
        <v>0</v>
      </c>
      <c r="AV621" t="s">
        <v>52</v>
      </c>
      <c r="AW621" s="270"/>
      <c r="AX621" s="270"/>
      <c r="AY621" s="270"/>
      <c r="AZ621" s="270"/>
      <c r="BA621" s="270"/>
      <c r="BB621" s="270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  <c r="BR621"/>
      <c r="BS621"/>
      <c r="BT621"/>
      <c r="BU621"/>
      <c r="BV621"/>
      <c r="BW621"/>
      <c r="BX621"/>
      <c r="BY621"/>
      <c r="BZ621"/>
      <c r="CA621"/>
      <c r="CB621"/>
      <c r="CC621"/>
      <c r="CD621"/>
      <c r="CE621"/>
      <c r="CF621"/>
      <c r="CG621"/>
      <c r="CH621"/>
      <c r="CI621"/>
      <c r="CJ621"/>
      <c r="CK621"/>
      <c r="CL621"/>
      <c r="CM621"/>
      <c r="CN621"/>
    </row>
    <row r="622" spans="1:92">
      <c r="A622" s="2" t="s">
        <v>1247</v>
      </c>
      <c r="B622" s="238">
        <v>3323.9099999999994</v>
      </c>
      <c r="C622" s="239">
        <v>0</v>
      </c>
      <c r="D622" s="240">
        <v>16032.17</v>
      </c>
      <c r="E622" s="241">
        <v>76</v>
      </c>
      <c r="F622" s="240">
        <v>13334.56</v>
      </c>
      <c r="G622" s="242">
        <v>25</v>
      </c>
      <c r="H622" s="243">
        <v>62713.83</v>
      </c>
      <c r="I622" s="244">
        <v>653</v>
      </c>
      <c r="J622" s="243">
        <v>407462.93</v>
      </c>
      <c r="K622" s="244">
        <v>1199</v>
      </c>
      <c r="L622" s="243">
        <v>73530.570000000007</v>
      </c>
      <c r="M622" s="241">
        <v>557</v>
      </c>
      <c r="N622" s="240">
        <v>3946.08</v>
      </c>
      <c r="O622" s="242">
        <v>6</v>
      </c>
      <c r="P622" s="240">
        <v>22746.720000000001</v>
      </c>
      <c r="Q622" s="241">
        <v>170</v>
      </c>
      <c r="R622" s="238">
        <v>0</v>
      </c>
      <c r="S622" s="239">
        <v>0</v>
      </c>
      <c r="T622" s="240">
        <v>26724.23</v>
      </c>
      <c r="U622" s="241">
        <v>171</v>
      </c>
      <c r="V622" s="240">
        <v>3467.4</v>
      </c>
      <c r="W622" s="242">
        <v>5</v>
      </c>
      <c r="X622" s="243">
        <v>82126.05</v>
      </c>
      <c r="Y622" s="241">
        <v>523</v>
      </c>
      <c r="Z622" s="238">
        <v>0</v>
      </c>
      <c r="AA622" s="239">
        <v>0</v>
      </c>
      <c r="AB622" s="238">
        <v>0</v>
      </c>
      <c r="AC622" s="239">
        <v>0</v>
      </c>
      <c r="AD622" s="243">
        <v>73799.28</v>
      </c>
      <c r="AE622" s="244">
        <v>580</v>
      </c>
      <c r="AF622" s="240">
        <v>742.32</v>
      </c>
      <c r="AG622" s="242">
        <v>2</v>
      </c>
      <c r="AH622" s="243">
        <v>301799.26</v>
      </c>
      <c r="AI622" s="244">
        <v>1868</v>
      </c>
      <c r="AJ622" s="243">
        <v>4198.43</v>
      </c>
      <c r="AK622" s="244">
        <v>18</v>
      </c>
      <c r="AL622" s="243">
        <v>174495.15</v>
      </c>
      <c r="AM622" s="244">
        <v>837</v>
      </c>
      <c r="AN622" s="245">
        <v>95518.87</v>
      </c>
      <c r="AO622" s="244">
        <v>637</v>
      </c>
      <c r="AP622" s="246">
        <v>0</v>
      </c>
      <c r="AQ622" s="247">
        <v>0</v>
      </c>
      <c r="AR622" s="240">
        <v>6433.2</v>
      </c>
      <c r="AS622" s="241">
        <v>80</v>
      </c>
      <c r="AT622" s="238">
        <v>0</v>
      </c>
      <c r="AU622" s="239">
        <v>0</v>
      </c>
      <c r="AV622" t="s">
        <v>189</v>
      </c>
      <c r="AW622" s="270"/>
      <c r="AX622" s="270"/>
      <c r="AY622" s="270"/>
      <c r="AZ622" s="270"/>
      <c r="BA622" s="270"/>
      <c r="BB622" s="270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  <c r="BR622"/>
      <c r="BS622"/>
      <c r="BT622"/>
      <c r="BU622"/>
      <c r="BV622"/>
      <c r="BW622"/>
      <c r="BX622"/>
      <c r="BY622"/>
      <c r="BZ622"/>
      <c r="CA622"/>
      <c r="CB622"/>
      <c r="CC622"/>
      <c r="CD622"/>
      <c r="CE622"/>
      <c r="CF622"/>
      <c r="CG622"/>
      <c r="CH622"/>
      <c r="CI622"/>
      <c r="CJ622"/>
      <c r="CK622"/>
      <c r="CL622"/>
      <c r="CM622"/>
      <c r="CN622"/>
    </row>
    <row r="623" spans="1:92">
      <c r="A623" s="2" t="s">
        <v>1241</v>
      </c>
      <c r="B623" s="238">
        <v>723.51333333333343</v>
      </c>
      <c r="C623" s="239">
        <v>0</v>
      </c>
      <c r="D623" s="240">
        <v>11536.45</v>
      </c>
      <c r="E623" s="241">
        <v>54</v>
      </c>
      <c r="F623" s="240">
        <v>17358.21</v>
      </c>
      <c r="G623" s="242">
        <v>30</v>
      </c>
      <c r="H623" s="243">
        <v>54796.9</v>
      </c>
      <c r="I623" s="244">
        <v>618</v>
      </c>
      <c r="J623" s="243">
        <v>158482.26</v>
      </c>
      <c r="K623" s="244">
        <v>424</v>
      </c>
      <c r="L623" s="243">
        <v>36124.080000000002</v>
      </c>
      <c r="M623" s="241">
        <v>366</v>
      </c>
      <c r="N623" s="240">
        <v>11280.89</v>
      </c>
      <c r="O623" s="242">
        <v>8</v>
      </c>
      <c r="P623" s="240">
        <v>7125.71</v>
      </c>
      <c r="Q623" s="241">
        <v>52</v>
      </c>
      <c r="R623" s="238">
        <v>0</v>
      </c>
      <c r="S623" s="239">
        <v>0</v>
      </c>
      <c r="T623" s="240">
        <v>31960.41</v>
      </c>
      <c r="U623" s="241">
        <v>141</v>
      </c>
      <c r="V623" s="240">
        <v>11041.36</v>
      </c>
      <c r="W623" s="242">
        <v>12</v>
      </c>
      <c r="X623" s="243">
        <v>58335.3</v>
      </c>
      <c r="Y623" s="241">
        <v>340</v>
      </c>
      <c r="Z623" s="238">
        <v>0</v>
      </c>
      <c r="AA623" s="239">
        <v>0</v>
      </c>
      <c r="AB623" s="238">
        <v>0</v>
      </c>
      <c r="AC623" s="239">
        <v>0</v>
      </c>
      <c r="AD623" s="243">
        <v>41231.129999999997</v>
      </c>
      <c r="AE623" s="244">
        <v>318</v>
      </c>
      <c r="AF623" s="240">
        <v>2223.25</v>
      </c>
      <c r="AG623" s="242">
        <v>3</v>
      </c>
      <c r="AH623" s="243">
        <v>199909.05</v>
      </c>
      <c r="AI623" s="244">
        <v>1072</v>
      </c>
      <c r="AJ623" s="243">
        <v>1860</v>
      </c>
      <c r="AK623" s="244">
        <v>1</v>
      </c>
      <c r="AL623" s="243">
        <v>123869.75</v>
      </c>
      <c r="AM623" s="244">
        <v>528</v>
      </c>
      <c r="AN623" s="245">
        <v>19845.400000000001</v>
      </c>
      <c r="AO623" s="244">
        <v>15</v>
      </c>
      <c r="AP623" s="246">
        <v>0</v>
      </c>
      <c r="AQ623" s="247">
        <v>0</v>
      </c>
      <c r="AR623" s="240">
        <v>3002.89</v>
      </c>
      <c r="AS623" s="241">
        <v>36</v>
      </c>
      <c r="AT623" s="238">
        <v>0</v>
      </c>
      <c r="AU623" s="239">
        <v>0</v>
      </c>
      <c r="AV623" t="s">
        <v>52</v>
      </c>
      <c r="AW623" s="270"/>
      <c r="AX623" s="270"/>
      <c r="AY623" s="270"/>
      <c r="AZ623" s="270"/>
      <c r="BA623" s="270"/>
      <c r="BB623" s="270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  <c r="CA623"/>
      <c r="CB623"/>
      <c r="CC623"/>
      <c r="CD623"/>
      <c r="CE623"/>
      <c r="CF623"/>
      <c r="CG623"/>
      <c r="CH623"/>
      <c r="CI623"/>
      <c r="CJ623"/>
      <c r="CK623"/>
      <c r="CL623"/>
      <c r="CM623"/>
      <c r="CN623"/>
    </row>
    <row r="624" spans="1:92">
      <c r="A624" s="2" t="s">
        <v>1084</v>
      </c>
      <c r="B624" s="238">
        <v>2293.9793333333337</v>
      </c>
      <c r="C624" s="239">
        <v>0</v>
      </c>
      <c r="D624" s="240">
        <v>14801.06</v>
      </c>
      <c r="E624" s="241">
        <v>63</v>
      </c>
      <c r="F624" s="240">
        <v>17113.02</v>
      </c>
      <c r="G624" s="242">
        <v>29</v>
      </c>
      <c r="H624" s="243">
        <v>97830.89</v>
      </c>
      <c r="I624" s="244">
        <v>730</v>
      </c>
      <c r="J624" s="243">
        <v>674047.15</v>
      </c>
      <c r="K624" s="244">
        <v>1483</v>
      </c>
      <c r="L624" s="243">
        <v>171251.96</v>
      </c>
      <c r="M624" s="241">
        <v>664</v>
      </c>
      <c r="N624" s="240">
        <v>20203.43</v>
      </c>
      <c r="O624" s="242">
        <v>35</v>
      </c>
      <c r="P624" s="240">
        <v>3032.53</v>
      </c>
      <c r="Q624" s="241">
        <v>34</v>
      </c>
      <c r="R624" s="238">
        <v>0</v>
      </c>
      <c r="S624" s="239">
        <v>0</v>
      </c>
      <c r="T624" s="240">
        <v>5160.41</v>
      </c>
      <c r="U624" s="241">
        <v>33</v>
      </c>
      <c r="V624" s="240">
        <v>641.86</v>
      </c>
      <c r="W624" s="242">
        <v>1</v>
      </c>
      <c r="X624" s="243">
        <v>154977.32</v>
      </c>
      <c r="Y624" s="241">
        <v>809</v>
      </c>
      <c r="Z624" s="238">
        <v>0</v>
      </c>
      <c r="AA624" s="239">
        <v>0</v>
      </c>
      <c r="AB624" s="238">
        <v>0</v>
      </c>
      <c r="AC624" s="239">
        <v>0</v>
      </c>
      <c r="AD624" s="243">
        <v>136211.24</v>
      </c>
      <c r="AE624" s="244">
        <v>954</v>
      </c>
      <c r="AF624" s="240">
        <v>4239.3</v>
      </c>
      <c r="AG624" s="242">
        <v>9</v>
      </c>
      <c r="AH624" s="243">
        <v>557051.31999999995</v>
      </c>
      <c r="AI624" s="244">
        <v>2445</v>
      </c>
      <c r="AJ624" s="243">
        <v>3416.65</v>
      </c>
      <c r="AK624" s="244">
        <v>14</v>
      </c>
      <c r="AL624" s="243">
        <v>294730.96000000002</v>
      </c>
      <c r="AM624" s="244">
        <v>1009</v>
      </c>
      <c r="AN624" s="245">
        <v>65402.73</v>
      </c>
      <c r="AO624" s="244">
        <v>342</v>
      </c>
      <c r="AP624" s="246">
        <v>0</v>
      </c>
      <c r="AQ624" s="247">
        <v>0</v>
      </c>
      <c r="AR624" s="240">
        <v>195.65</v>
      </c>
      <c r="AS624" s="241">
        <v>6</v>
      </c>
      <c r="AT624" s="238">
        <v>0</v>
      </c>
      <c r="AU624" s="239">
        <v>0</v>
      </c>
      <c r="AV624" t="s">
        <v>52</v>
      </c>
      <c r="AW624" s="270"/>
      <c r="AX624" s="270"/>
      <c r="AY624" s="270"/>
      <c r="AZ624" s="270"/>
      <c r="BA624" s="270"/>
      <c r="BB624" s="270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  <c r="CA624"/>
      <c r="CB624"/>
      <c r="CC624"/>
      <c r="CD624"/>
      <c r="CE624"/>
      <c r="CF624"/>
      <c r="CG624"/>
      <c r="CH624"/>
      <c r="CI624"/>
      <c r="CJ624"/>
      <c r="CK624"/>
      <c r="CL624"/>
      <c r="CM624"/>
      <c r="CN624"/>
    </row>
    <row r="625" spans="1:92">
      <c r="A625" s="2" t="s">
        <v>1077</v>
      </c>
      <c r="B625" s="238">
        <v>1796.2993333333332</v>
      </c>
      <c r="C625" s="239">
        <v>0</v>
      </c>
      <c r="D625" s="240">
        <v>16039.76</v>
      </c>
      <c r="E625" s="241">
        <v>67</v>
      </c>
      <c r="F625" s="240">
        <v>21769.5</v>
      </c>
      <c r="G625" s="242">
        <v>35</v>
      </c>
      <c r="H625" s="243">
        <v>85519.03</v>
      </c>
      <c r="I625" s="244">
        <v>715</v>
      </c>
      <c r="J625" s="243">
        <v>453559.19</v>
      </c>
      <c r="K625" s="244">
        <v>974</v>
      </c>
      <c r="L625" s="243">
        <v>141259.04999999999</v>
      </c>
      <c r="M625" s="241">
        <v>898</v>
      </c>
      <c r="N625" s="240">
        <v>13170.41</v>
      </c>
      <c r="O625" s="242">
        <v>14</v>
      </c>
      <c r="P625" s="240">
        <v>5908.35</v>
      </c>
      <c r="Q625" s="241">
        <v>32</v>
      </c>
      <c r="R625" s="238">
        <v>0</v>
      </c>
      <c r="S625" s="239">
        <v>0</v>
      </c>
      <c r="T625" s="240">
        <v>10535.04</v>
      </c>
      <c r="U625" s="241">
        <v>50</v>
      </c>
      <c r="V625" s="240">
        <v>6386.97</v>
      </c>
      <c r="W625" s="242">
        <v>9</v>
      </c>
      <c r="X625" s="243">
        <v>97051.57</v>
      </c>
      <c r="Y625" s="241">
        <v>464</v>
      </c>
      <c r="Z625" s="238">
        <v>0</v>
      </c>
      <c r="AA625" s="239">
        <v>0</v>
      </c>
      <c r="AB625" s="238">
        <v>0</v>
      </c>
      <c r="AC625" s="239">
        <v>0</v>
      </c>
      <c r="AD625" s="243">
        <v>67780.539999999994</v>
      </c>
      <c r="AE625" s="244">
        <v>459</v>
      </c>
      <c r="AF625" s="240">
        <v>1530.03</v>
      </c>
      <c r="AG625" s="242">
        <v>3</v>
      </c>
      <c r="AH625" s="243">
        <v>350751.29</v>
      </c>
      <c r="AI625" s="244">
        <v>1861</v>
      </c>
      <c r="AJ625" s="243">
        <v>450.09</v>
      </c>
      <c r="AK625" s="244">
        <v>2</v>
      </c>
      <c r="AL625" s="243">
        <v>132956.07</v>
      </c>
      <c r="AM625" s="244">
        <v>610</v>
      </c>
      <c r="AN625" s="245">
        <v>53438.89</v>
      </c>
      <c r="AO625" s="244">
        <v>238</v>
      </c>
      <c r="AP625" s="246">
        <v>0</v>
      </c>
      <c r="AQ625" s="247">
        <v>0</v>
      </c>
      <c r="AR625" s="240">
        <v>1319.29</v>
      </c>
      <c r="AS625" s="241">
        <v>21</v>
      </c>
      <c r="AT625" s="238">
        <v>156.51</v>
      </c>
      <c r="AU625" s="239">
        <v>3</v>
      </c>
      <c r="AV625" t="s">
        <v>195</v>
      </c>
      <c r="AW625" s="270"/>
      <c r="AX625" s="270"/>
      <c r="AY625" s="270"/>
      <c r="AZ625" s="270"/>
      <c r="BA625" s="270"/>
      <c r="BB625" s="270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  <c r="BR625"/>
      <c r="BS625"/>
      <c r="BT625"/>
      <c r="BU625"/>
      <c r="BV625"/>
      <c r="BW625"/>
      <c r="BX625"/>
      <c r="BY625"/>
      <c r="BZ625"/>
      <c r="CA625"/>
      <c r="CB625"/>
      <c r="CC625"/>
      <c r="CD625"/>
      <c r="CE625"/>
      <c r="CF625"/>
      <c r="CG625"/>
      <c r="CH625"/>
      <c r="CI625"/>
      <c r="CJ625"/>
      <c r="CK625"/>
      <c r="CL625"/>
      <c r="CM625"/>
      <c r="CN625"/>
    </row>
    <row r="626" spans="1:92">
      <c r="A626" s="2" t="s">
        <v>1575</v>
      </c>
      <c r="B626" s="238">
        <v>1173.3333333333333</v>
      </c>
      <c r="C626" s="239">
        <v>0</v>
      </c>
      <c r="D626" s="240">
        <v>17156.330000000002</v>
      </c>
      <c r="E626" s="241">
        <v>61</v>
      </c>
      <c r="F626" s="240">
        <v>18788.240000000002</v>
      </c>
      <c r="G626" s="242">
        <v>38</v>
      </c>
      <c r="H626" s="243">
        <v>54769.2</v>
      </c>
      <c r="I626" s="244">
        <v>556</v>
      </c>
      <c r="J626" s="243">
        <v>541960.74</v>
      </c>
      <c r="K626" s="244">
        <v>1287</v>
      </c>
      <c r="L626" s="243">
        <v>87735.11</v>
      </c>
      <c r="M626" s="241">
        <v>358</v>
      </c>
      <c r="N626" s="240">
        <v>2803.47</v>
      </c>
      <c r="O626" s="242">
        <v>3</v>
      </c>
      <c r="P626" s="240">
        <v>11810.79</v>
      </c>
      <c r="Q626" s="241">
        <v>83</v>
      </c>
      <c r="R626" s="238">
        <v>0</v>
      </c>
      <c r="S626" s="239">
        <v>0</v>
      </c>
      <c r="T626" s="240">
        <v>9064.15</v>
      </c>
      <c r="U626" s="241">
        <v>50</v>
      </c>
      <c r="V626" s="240">
        <v>12483.2</v>
      </c>
      <c r="W626" s="242">
        <v>24</v>
      </c>
      <c r="X626" s="243">
        <v>53565.23</v>
      </c>
      <c r="Y626" s="241">
        <v>318</v>
      </c>
      <c r="Z626" s="238">
        <v>0</v>
      </c>
      <c r="AA626" s="239">
        <v>0</v>
      </c>
      <c r="AB626" s="238">
        <v>0</v>
      </c>
      <c r="AC626" s="239">
        <v>0</v>
      </c>
      <c r="AD626" s="243">
        <v>53077.279999999999</v>
      </c>
      <c r="AE626" s="244">
        <v>327</v>
      </c>
      <c r="AF626" s="240">
        <v>673.96</v>
      </c>
      <c r="AG626" s="242">
        <v>2</v>
      </c>
      <c r="AH626" s="243">
        <v>175698.07</v>
      </c>
      <c r="AI626" s="244">
        <v>1099</v>
      </c>
      <c r="AJ626" s="243">
        <v>0</v>
      </c>
      <c r="AK626" s="244">
        <v>0</v>
      </c>
      <c r="AL626" s="243">
        <v>97285.21</v>
      </c>
      <c r="AM626" s="244">
        <v>445</v>
      </c>
      <c r="AN626" s="245">
        <v>35200</v>
      </c>
      <c r="AO626" s="244">
        <v>196</v>
      </c>
      <c r="AP626" s="246">
        <v>0</v>
      </c>
      <c r="AQ626" s="247">
        <v>0</v>
      </c>
      <c r="AR626" s="240">
        <v>3010.89</v>
      </c>
      <c r="AS626" s="241">
        <v>37</v>
      </c>
      <c r="AT626" s="238">
        <v>0.01</v>
      </c>
      <c r="AU626" s="239">
        <v>1</v>
      </c>
      <c r="AV626" t="s">
        <v>131</v>
      </c>
      <c r="AW626" s="270"/>
      <c r="AX626" s="270"/>
      <c r="AY626" s="270"/>
      <c r="AZ626" s="270"/>
      <c r="BA626" s="270"/>
      <c r="BB626" s="270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  <c r="BR626"/>
      <c r="BS626"/>
      <c r="BT626"/>
      <c r="BU626"/>
      <c r="BV626"/>
      <c r="BW626"/>
      <c r="BX626"/>
      <c r="BY626"/>
      <c r="BZ626"/>
      <c r="CA626"/>
      <c r="CB626"/>
      <c r="CC626"/>
      <c r="CD626"/>
      <c r="CE626"/>
      <c r="CF626"/>
      <c r="CG626"/>
      <c r="CH626"/>
      <c r="CI626"/>
      <c r="CJ626"/>
      <c r="CK626"/>
      <c r="CL626"/>
      <c r="CM626"/>
      <c r="CN626"/>
    </row>
    <row r="627" spans="1:92">
      <c r="A627" s="2" t="s">
        <v>1576</v>
      </c>
      <c r="B627" s="238">
        <v>11152.150333333333</v>
      </c>
      <c r="C627" s="239">
        <v>0</v>
      </c>
      <c r="D627" s="240">
        <v>12021.63</v>
      </c>
      <c r="E627" s="241">
        <v>67</v>
      </c>
      <c r="F627" s="240">
        <v>10323.290000000001</v>
      </c>
      <c r="G627" s="242">
        <v>14</v>
      </c>
      <c r="H627" s="243">
        <v>54499.53</v>
      </c>
      <c r="I627" s="244">
        <v>465</v>
      </c>
      <c r="J627" s="243">
        <v>266592.40000000002</v>
      </c>
      <c r="K627" s="244">
        <v>587</v>
      </c>
      <c r="L627" s="243">
        <v>40342.67</v>
      </c>
      <c r="M627" s="241">
        <v>235</v>
      </c>
      <c r="N627" s="240">
        <v>10718.46</v>
      </c>
      <c r="O627" s="242">
        <v>6</v>
      </c>
      <c r="P627" s="240">
        <v>9177.1200000000008</v>
      </c>
      <c r="Q627" s="241">
        <v>50</v>
      </c>
      <c r="R627" s="238">
        <v>0</v>
      </c>
      <c r="S627" s="239">
        <v>0</v>
      </c>
      <c r="T627" s="240">
        <v>1983.74</v>
      </c>
      <c r="U627" s="241">
        <v>8</v>
      </c>
      <c r="V627" s="240">
        <v>4536.22</v>
      </c>
      <c r="W627" s="242">
        <v>6</v>
      </c>
      <c r="X627" s="243">
        <v>87931.44</v>
      </c>
      <c r="Y627" s="241">
        <v>446</v>
      </c>
      <c r="Z627" s="238">
        <v>0</v>
      </c>
      <c r="AA627" s="239">
        <v>0</v>
      </c>
      <c r="AB627" s="238">
        <v>0</v>
      </c>
      <c r="AC627" s="239">
        <v>0</v>
      </c>
      <c r="AD627" s="243">
        <v>65713.56</v>
      </c>
      <c r="AE627" s="244">
        <v>370</v>
      </c>
      <c r="AF627" s="240">
        <v>762.79</v>
      </c>
      <c r="AG627" s="242">
        <v>1</v>
      </c>
      <c r="AH627" s="243">
        <v>264561.52</v>
      </c>
      <c r="AI627" s="244">
        <v>1256</v>
      </c>
      <c r="AJ627" s="243">
        <v>0</v>
      </c>
      <c r="AK627" s="244">
        <v>0</v>
      </c>
      <c r="AL627" s="243">
        <v>145059.03</v>
      </c>
      <c r="AM627" s="244">
        <v>560</v>
      </c>
      <c r="AN627" s="245">
        <v>334564.51</v>
      </c>
      <c r="AO627" s="244">
        <v>398</v>
      </c>
      <c r="AP627" s="246">
        <v>0</v>
      </c>
      <c r="AQ627" s="247">
        <v>0</v>
      </c>
      <c r="AR627" s="240">
        <v>1102.57</v>
      </c>
      <c r="AS627" s="241">
        <v>20</v>
      </c>
      <c r="AT627" s="238">
        <v>0</v>
      </c>
      <c r="AU627" s="239">
        <v>0</v>
      </c>
      <c r="AV627" t="s">
        <v>159</v>
      </c>
      <c r="AW627" s="270"/>
      <c r="AX627" s="270"/>
      <c r="AY627" s="270"/>
      <c r="AZ627" s="270"/>
      <c r="BA627" s="270"/>
      <c r="BB627" s="270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  <c r="CA627"/>
      <c r="CB627"/>
      <c r="CC627"/>
      <c r="CD627"/>
      <c r="CE627"/>
      <c r="CF627"/>
      <c r="CG627"/>
      <c r="CH627"/>
      <c r="CI627"/>
      <c r="CJ627"/>
      <c r="CK627"/>
      <c r="CL627"/>
      <c r="CM627"/>
      <c r="CN627"/>
    </row>
    <row r="628" spans="1:92">
      <c r="A628" s="2" t="s">
        <v>1577</v>
      </c>
      <c r="B628" s="238">
        <v>1703.5963333333334</v>
      </c>
      <c r="C628" s="239">
        <v>0</v>
      </c>
      <c r="D628" s="240">
        <v>15771.8</v>
      </c>
      <c r="E628" s="241">
        <v>60</v>
      </c>
      <c r="F628" s="240">
        <v>31504.33</v>
      </c>
      <c r="G628" s="242">
        <v>36</v>
      </c>
      <c r="H628" s="243">
        <v>77078.47</v>
      </c>
      <c r="I628" s="244">
        <v>711</v>
      </c>
      <c r="J628" s="243">
        <v>607227.14</v>
      </c>
      <c r="K628" s="244">
        <v>1405</v>
      </c>
      <c r="L628" s="243">
        <v>119011.96</v>
      </c>
      <c r="M628" s="241">
        <v>703</v>
      </c>
      <c r="N628" s="240">
        <v>30438.17</v>
      </c>
      <c r="O628" s="242">
        <v>82</v>
      </c>
      <c r="P628" s="240">
        <v>23041.69</v>
      </c>
      <c r="Q628" s="241">
        <v>161</v>
      </c>
      <c r="R628" s="238">
        <v>0</v>
      </c>
      <c r="S628" s="239">
        <v>0</v>
      </c>
      <c r="T628" s="240">
        <v>20508.86</v>
      </c>
      <c r="U628" s="241">
        <v>116</v>
      </c>
      <c r="V628" s="240">
        <v>11909.42</v>
      </c>
      <c r="W628" s="242">
        <v>10</v>
      </c>
      <c r="X628" s="243">
        <v>137827.20000000001</v>
      </c>
      <c r="Y628" s="241">
        <v>705</v>
      </c>
      <c r="Z628" s="238">
        <v>0</v>
      </c>
      <c r="AA628" s="239">
        <v>0</v>
      </c>
      <c r="AB628" s="238">
        <v>0</v>
      </c>
      <c r="AC628" s="239">
        <v>0</v>
      </c>
      <c r="AD628" s="243">
        <v>78528.59</v>
      </c>
      <c r="AE628" s="244">
        <v>504</v>
      </c>
      <c r="AF628" s="240">
        <v>1460.46</v>
      </c>
      <c r="AG628" s="242">
        <v>2</v>
      </c>
      <c r="AH628" s="243">
        <v>426893.43</v>
      </c>
      <c r="AI628" s="244">
        <v>2022</v>
      </c>
      <c r="AJ628" s="243">
        <v>824</v>
      </c>
      <c r="AK628" s="244">
        <v>4</v>
      </c>
      <c r="AL628" s="243">
        <v>238900.75</v>
      </c>
      <c r="AM628" s="244">
        <v>899</v>
      </c>
      <c r="AN628" s="245">
        <v>50283.89</v>
      </c>
      <c r="AO628" s="244">
        <v>326</v>
      </c>
      <c r="AP628" s="246">
        <v>0</v>
      </c>
      <c r="AQ628" s="247">
        <v>0</v>
      </c>
      <c r="AR628" s="240">
        <v>8171.76</v>
      </c>
      <c r="AS628" s="241">
        <v>91</v>
      </c>
      <c r="AT628" s="238">
        <v>0</v>
      </c>
      <c r="AU628" s="239">
        <v>0</v>
      </c>
      <c r="AV628" t="s">
        <v>52</v>
      </c>
      <c r="AW628" s="270"/>
      <c r="AX628" s="270"/>
      <c r="AY628" s="270"/>
      <c r="AZ628" s="270"/>
      <c r="BA628" s="270"/>
      <c r="BB628" s="270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  <c r="CA628"/>
      <c r="CB628"/>
      <c r="CC628"/>
      <c r="CD628"/>
      <c r="CE628"/>
      <c r="CF628"/>
      <c r="CG628"/>
      <c r="CH628"/>
      <c r="CI628"/>
      <c r="CJ628"/>
      <c r="CK628"/>
      <c r="CL628"/>
      <c r="CM628"/>
      <c r="CN628"/>
    </row>
    <row r="629" spans="1:92">
      <c r="A629" s="2" t="s">
        <v>1578</v>
      </c>
      <c r="B629" s="238">
        <v>189.18699999999998</v>
      </c>
      <c r="C629" s="239">
        <v>0</v>
      </c>
      <c r="D629" s="240">
        <v>3443.68</v>
      </c>
      <c r="E629" s="241">
        <v>18</v>
      </c>
      <c r="F629" s="240">
        <v>0</v>
      </c>
      <c r="G629" s="242">
        <v>0</v>
      </c>
      <c r="H629" s="243">
        <v>20821.8</v>
      </c>
      <c r="I629" s="244">
        <v>249</v>
      </c>
      <c r="J629" s="243">
        <v>272292.88</v>
      </c>
      <c r="K629" s="244">
        <v>623</v>
      </c>
      <c r="L629" s="243">
        <v>9667.74</v>
      </c>
      <c r="M629" s="241">
        <v>45</v>
      </c>
      <c r="N629" s="240">
        <v>0</v>
      </c>
      <c r="O629" s="242">
        <v>0</v>
      </c>
      <c r="P629" s="240">
        <v>3040.86</v>
      </c>
      <c r="Q629" s="241">
        <v>14</v>
      </c>
      <c r="R629" s="238">
        <v>0</v>
      </c>
      <c r="S629" s="239">
        <v>0</v>
      </c>
      <c r="T629" s="240">
        <v>537.38</v>
      </c>
      <c r="U629" s="241">
        <v>3</v>
      </c>
      <c r="V629" s="240">
        <v>2028.82</v>
      </c>
      <c r="W629" s="242">
        <v>5</v>
      </c>
      <c r="X629" s="243">
        <v>39079.11</v>
      </c>
      <c r="Y629" s="241">
        <v>256</v>
      </c>
      <c r="Z629" s="238">
        <v>0</v>
      </c>
      <c r="AA629" s="239">
        <v>0</v>
      </c>
      <c r="AB629" s="238">
        <v>0</v>
      </c>
      <c r="AC629" s="239">
        <v>0</v>
      </c>
      <c r="AD629" s="243">
        <v>14434.61</v>
      </c>
      <c r="AE629" s="244">
        <v>132</v>
      </c>
      <c r="AF629" s="240">
        <v>3674.42</v>
      </c>
      <c r="AG629" s="242">
        <v>6</v>
      </c>
      <c r="AH629" s="243">
        <v>72451.649999999994</v>
      </c>
      <c r="AI629" s="244">
        <v>699</v>
      </c>
      <c r="AJ629" s="243">
        <v>1023</v>
      </c>
      <c r="AK629" s="244">
        <v>2</v>
      </c>
      <c r="AL629" s="243">
        <v>64417.8</v>
      </c>
      <c r="AM629" s="244">
        <v>341</v>
      </c>
      <c r="AN629" s="245">
        <v>4652.6099999999997</v>
      </c>
      <c r="AO629" s="244">
        <v>33</v>
      </c>
      <c r="AP629" s="246">
        <v>0</v>
      </c>
      <c r="AQ629" s="247">
        <v>0</v>
      </c>
      <c r="AR629" s="240">
        <v>0</v>
      </c>
      <c r="AS629" s="241">
        <v>0</v>
      </c>
      <c r="AT629" s="238">
        <v>0</v>
      </c>
      <c r="AU629" s="239">
        <v>0</v>
      </c>
      <c r="AV629" t="s">
        <v>389</v>
      </c>
      <c r="AW629" s="270"/>
      <c r="AX629" s="270"/>
      <c r="AY629" s="270"/>
      <c r="AZ629" s="270"/>
      <c r="BA629" s="270"/>
      <c r="BB629" s="270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  <c r="CA629"/>
      <c r="CB629"/>
      <c r="CC629"/>
      <c r="CD629"/>
      <c r="CE629"/>
      <c r="CF629"/>
      <c r="CG629"/>
      <c r="CH629"/>
      <c r="CI629"/>
      <c r="CJ629"/>
      <c r="CK629"/>
      <c r="CL629"/>
      <c r="CM629"/>
      <c r="CN629"/>
    </row>
    <row r="630" spans="1:92">
      <c r="A630" s="2" t="s">
        <v>1579</v>
      </c>
      <c r="B630" s="238">
        <v>1274.2050000000002</v>
      </c>
      <c r="C630" s="239">
        <v>0</v>
      </c>
      <c r="D630" s="240">
        <v>14704.29</v>
      </c>
      <c r="E630" s="241">
        <v>62</v>
      </c>
      <c r="F630" s="240">
        <v>20086.939999999999</v>
      </c>
      <c r="G630" s="242">
        <v>28</v>
      </c>
      <c r="H630" s="243">
        <v>62145.99</v>
      </c>
      <c r="I630" s="244">
        <v>599</v>
      </c>
      <c r="J630" s="243">
        <v>311554.51</v>
      </c>
      <c r="K630" s="244">
        <v>645</v>
      </c>
      <c r="L630" s="243">
        <v>124216.79</v>
      </c>
      <c r="M630" s="241">
        <v>886</v>
      </c>
      <c r="N630" s="240">
        <v>5738.26</v>
      </c>
      <c r="O630" s="242">
        <v>3</v>
      </c>
      <c r="P630" s="240">
        <v>5123.3900000000003</v>
      </c>
      <c r="Q630" s="241">
        <v>51</v>
      </c>
      <c r="R630" s="238">
        <v>0</v>
      </c>
      <c r="S630" s="239">
        <v>0</v>
      </c>
      <c r="T630" s="240">
        <v>13703.12</v>
      </c>
      <c r="U630" s="241">
        <v>58</v>
      </c>
      <c r="V630" s="240">
        <v>10272.08</v>
      </c>
      <c r="W630" s="242">
        <v>16</v>
      </c>
      <c r="X630" s="243">
        <v>85070.21</v>
      </c>
      <c r="Y630" s="241">
        <v>444</v>
      </c>
      <c r="Z630" s="238">
        <v>0</v>
      </c>
      <c r="AA630" s="239">
        <v>0</v>
      </c>
      <c r="AB630" s="238">
        <v>0</v>
      </c>
      <c r="AC630" s="239">
        <v>0</v>
      </c>
      <c r="AD630" s="243">
        <v>76621.960000000006</v>
      </c>
      <c r="AE630" s="244">
        <v>473</v>
      </c>
      <c r="AF630" s="240">
        <v>975.82</v>
      </c>
      <c r="AG630" s="242">
        <v>3</v>
      </c>
      <c r="AH630" s="243">
        <v>397824.19</v>
      </c>
      <c r="AI630" s="244">
        <v>1919</v>
      </c>
      <c r="AJ630" s="243">
        <v>2</v>
      </c>
      <c r="AK630" s="244">
        <v>1</v>
      </c>
      <c r="AL630" s="243">
        <v>158823.85999999999</v>
      </c>
      <c r="AM630" s="244">
        <v>650</v>
      </c>
      <c r="AN630" s="245">
        <v>38224.15</v>
      </c>
      <c r="AO630" s="244">
        <v>28</v>
      </c>
      <c r="AP630" s="246">
        <v>0</v>
      </c>
      <c r="AQ630" s="247">
        <v>0</v>
      </c>
      <c r="AR630" s="240">
        <v>1356.51</v>
      </c>
      <c r="AS630" s="241">
        <v>21</v>
      </c>
      <c r="AT630" s="238">
        <v>0</v>
      </c>
      <c r="AU630" s="239">
        <v>0</v>
      </c>
      <c r="AV630" t="s">
        <v>189</v>
      </c>
      <c r="AW630" s="270"/>
      <c r="AX630" s="270"/>
      <c r="AY630" s="270"/>
      <c r="AZ630" s="270"/>
      <c r="BA630" s="270"/>
      <c r="BB630" s="27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  <c r="CA630"/>
      <c r="CB630"/>
      <c r="CC630"/>
      <c r="CD630"/>
      <c r="CE630"/>
      <c r="CF630"/>
      <c r="CG630"/>
      <c r="CH630"/>
      <c r="CI630"/>
      <c r="CJ630"/>
      <c r="CK630"/>
      <c r="CL630"/>
      <c r="CM630"/>
      <c r="CN630"/>
    </row>
    <row r="631" spans="1:92">
      <c r="A631" s="2" t="s">
        <v>1580</v>
      </c>
      <c r="B631" s="238">
        <v>375.61333333333334</v>
      </c>
      <c r="C631" s="239">
        <v>0</v>
      </c>
      <c r="D631" s="240">
        <v>19589.8</v>
      </c>
      <c r="E631" s="241">
        <v>58</v>
      </c>
      <c r="F631" s="240">
        <v>9504.34</v>
      </c>
      <c r="G631" s="242">
        <v>15</v>
      </c>
      <c r="H631" s="243">
        <v>95298.19</v>
      </c>
      <c r="I631" s="244">
        <v>895</v>
      </c>
      <c r="J631" s="243">
        <v>303750.96999999997</v>
      </c>
      <c r="K631" s="244">
        <v>700</v>
      </c>
      <c r="L631" s="243">
        <v>86274.47</v>
      </c>
      <c r="M631" s="241">
        <v>706</v>
      </c>
      <c r="N631" s="240">
        <v>7944.76</v>
      </c>
      <c r="O631" s="242">
        <v>9</v>
      </c>
      <c r="P631" s="240">
        <v>24139.49</v>
      </c>
      <c r="Q631" s="241">
        <v>205</v>
      </c>
      <c r="R631" s="238">
        <v>0</v>
      </c>
      <c r="S631" s="239">
        <v>0</v>
      </c>
      <c r="T631" s="240">
        <v>24345.9</v>
      </c>
      <c r="U631" s="241">
        <v>143</v>
      </c>
      <c r="V631" s="240">
        <v>2580.94</v>
      </c>
      <c r="W631" s="242">
        <v>6</v>
      </c>
      <c r="X631" s="243">
        <v>114937.61</v>
      </c>
      <c r="Y631" s="241">
        <v>585</v>
      </c>
      <c r="Z631" s="238">
        <v>0</v>
      </c>
      <c r="AA631" s="239">
        <v>0</v>
      </c>
      <c r="AB631" s="238">
        <v>0</v>
      </c>
      <c r="AC631" s="239">
        <v>0</v>
      </c>
      <c r="AD631" s="243">
        <v>101942.99</v>
      </c>
      <c r="AE631" s="244">
        <v>633</v>
      </c>
      <c r="AF631" s="240">
        <v>1395.34</v>
      </c>
      <c r="AG631" s="242">
        <v>2</v>
      </c>
      <c r="AH631" s="243">
        <v>375010.89</v>
      </c>
      <c r="AI631" s="244">
        <v>1820</v>
      </c>
      <c r="AJ631" s="243">
        <v>245</v>
      </c>
      <c r="AK631" s="244">
        <v>1</v>
      </c>
      <c r="AL631" s="243">
        <v>239213.46</v>
      </c>
      <c r="AM631" s="244">
        <v>859</v>
      </c>
      <c r="AN631" s="245">
        <v>11023.4</v>
      </c>
      <c r="AO631" s="244">
        <v>89</v>
      </c>
      <c r="AP631" s="246">
        <v>0</v>
      </c>
      <c r="AQ631" s="247">
        <v>0</v>
      </c>
      <c r="AR631" s="240">
        <v>10054.76</v>
      </c>
      <c r="AS631" s="241">
        <v>114</v>
      </c>
      <c r="AT631" s="238">
        <v>0</v>
      </c>
      <c r="AU631" s="239">
        <v>0</v>
      </c>
      <c r="AV631" t="s">
        <v>159</v>
      </c>
      <c r="AW631" s="270"/>
      <c r="AX631" s="270"/>
      <c r="AY631" s="270"/>
      <c r="AZ631" s="270"/>
      <c r="BA631" s="270"/>
      <c r="BB631" s="270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  <c r="CA631"/>
      <c r="CB631"/>
      <c r="CC631"/>
      <c r="CD631"/>
      <c r="CE631"/>
      <c r="CF631"/>
      <c r="CG631"/>
      <c r="CH631"/>
      <c r="CI631"/>
      <c r="CJ631"/>
      <c r="CK631"/>
      <c r="CL631"/>
      <c r="CM631"/>
      <c r="CN631"/>
    </row>
    <row r="632" spans="1:92">
      <c r="A632" s="2" t="s">
        <v>1581</v>
      </c>
      <c r="B632" s="238">
        <v>882.35699999999997</v>
      </c>
      <c r="C632" s="239">
        <v>0</v>
      </c>
      <c r="D632" s="240">
        <v>13535.16</v>
      </c>
      <c r="E632" s="241">
        <v>51</v>
      </c>
      <c r="F632" s="240">
        <v>13086.94</v>
      </c>
      <c r="G632" s="242">
        <v>15</v>
      </c>
      <c r="H632" s="243">
        <v>38303.449999999997</v>
      </c>
      <c r="I632" s="244">
        <v>286</v>
      </c>
      <c r="J632" s="243">
        <v>183583.26</v>
      </c>
      <c r="K632" s="244">
        <v>415</v>
      </c>
      <c r="L632" s="243">
        <v>87413.77</v>
      </c>
      <c r="M632" s="241">
        <v>298</v>
      </c>
      <c r="N632" s="240">
        <v>7303.46</v>
      </c>
      <c r="O632" s="242">
        <v>12</v>
      </c>
      <c r="P632" s="240">
        <v>4878.6099999999997</v>
      </c>
      <c r="Q632" s="241">
        <v>42</v>
      </c>
      <c r="R632" s="238">
        <v>0</v>
      </c>
      <c r="S632" s="239">
        <v>0</v>
      </c>
      <c r="T632" s="240">
        <v>12744.76</v>
      </c>
      <c r="U632" s="241">
        <v>73</v>
      </c>
      <c r="V632" s="240">
        <v>1608.19</v>
      </c>
      <c r="W632" s="242">
        <v>2</v>
      </c>
      <c r="X632" s="243">
        <v>61269.29</v>
      </c>
      <c r="Y632" s="241">
        <v>326</v>
      </c>
      <c r="Z632" s="238">
        <v>0</v>
      </c>
      <c r="AA632" s="239">
        <v>0</v>
      </c>
      <c r="AB632" s="238">
        <v>0</v>
      </c>
      <c r="AC632" s="239">
        <v>0</v>
      </c>
      <c r="AD632" s="243">
        <v>48238.14</v>
      </c>
      <c r="AE632" s="244">
        <v>282</v>
      </c>
      <c r="AF632" s="240">
        <v>3295.8</v>
      </c>
      <c r="AG632" s="242">
        <v>5</v>
      </c>
      <c r="AH632" s="243">
        <v>165597.46</v>
      </c>
      <c r="AI632" s="244">
        <v>895</v>
      </c>
      <c r="AJ632" s="243">
        <v>1460</v>
      </c>
      <c r="AK632" s="244">
        <v>4</v>
      </c>
      <c r="AL632" s="243">
        <v>111694.07</v>
      </c>
      <c r="AM632" s="244">
        <v>469</v>
      </c>
      <c r="AN632" s="245">
        <v>25010.71</v>
      </c>
      <c r="AO632" s="244">
        <v>129</v>
      </c>
      <c r="AP632" s="246">
        <v>0</v>
      </c>
      <c r="AQ632" s="247">
        <v>0</v>
      </c>
      <c r="AR632" s="240">
        <v>1861.15</v>
      </c>
      <c r="AS632" s="241">
        <v>22</v>
      </c>
      <c r="AT632" s="238">
        <v>0</v>
      </c>
      <c r="AU632" s="239">
        <v>0</v>
      </c>
      <c r="AV632" t="s">
        <v>189</v>
      </c>
      <c r="AW632" s="270"/>
      <c r="AX632" s="270"/>
      <c r="AY632" s="270"/>
      <c r="AZ632" s="270"/>
      <c r="BA632" s="270"/>
      <c r="BB632" s="270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  <c r="CA632"/>
      <c r="CB632"/>
      <c r="CC632"/>
      <c r="CD632"/>
      <c r="CE632"/>
      <c r="CF632"/>
      <c r="CG632"/>
      <c r="CH632"/>
      <c r="CI632"/>
      <c r="CJ632"/>
      <c r="CK632"/>
      <c r="CL632"/>
      <c r="CM632"/>
      <c r="CN632"/>
    </row>
    <row r="633" spans="1:92">
      <c r="A633" s="2" t="s">
        <v>1582</v>
      </c>
      <c r="B633" s="238">
        <v>1300.82</v>
      </c>
      <c r="C633" s="239">
        <v>0</v>
      </c>
      <c r="D633" s="240">
        <v>15764.32</v>
      </c>
      <c r="E633" s="241">
        <v>61</v>
      </c>
      <c r="F633" s="240">
        <v>17625.91</v>
      </c>
      <c r="G633" s="242">
        <v>24</v>
      </c>
      <c r="H633" s="243">
        <v>98035.12</v>
      </c>
      <c r="I633" s="244">
        <v>1027</v>
      </c>
      <c r="J633" s="243">
        <v>447870.07</v>
      </c>
      <c r="K633" s="244">
        <v>1007</v>
      </c>
      <c r="L633" s="243">
        <v>103096.5</v>
      </c>
      <c r="M633" s="241">
        <v>463</v>
      </c>
      <c r="N633" s="240">
        <v>29178.16</v>
      </c>
      <c r="O633" s="242">
        <v>39</v>
      </c>
      <c r="P633" s="240">
        <v>17221.21</v>
      </c>
      <c r="Q633" s="241">
        <v>110</v>
      </c>
      <c r="R633" s="238">
        <v>0</v>
      </c>
      <c r="S633" s="239">
        <v>0</v>
      </c>
      <c r="T633" s="240">
        <v>12010.01</v>
      </c>
      <c r="U633" s="241">
        <v>80</v>
      </c>
      <c r="V633" s="240">
        <v>12698.86</v>
      </c>
      <c r="W633" s="242">
        <v>14</v>
      </c>
      <c r="X633" s="243">
        <v>152833.97</v>
      </c>
      <c r="Y633" s="241">
        <v>693</v>
      </c>
      <c r="Z633" s="238">
        <v>0</v>
      </c>
      <c r="AA633" s="239">
        <v>0</v>
      </c>
      <c r="AB633" s="238">
        <v>0</v>
      </c>
      <c r="AC633" s="239">
        <v>0</v>
      </c>
      <c r="AD633" s="243">
        <v>83286.720000000001</v>
      </c>
      <c r="AE633" s="244">
        <v>532</v>
      </c>
      <c r="AF633" s="240">
        <v>0</v>
      </c>
      <c r="AG633" s="242">
        <v>0</v>
      </c>
      <c r="AH633" s="243">
        <v>474701.02</v>
      </c>
      <c r="AI633" s="244">
        <v>2011</v>
      </c>
      <c r="AJ633" s="243">
        <v>258</v>
      </c>
      <c r="AK633" s="244">
        <v>2</v>
      </c>
      <c r="AL633" s="243">
        <v>251356.43</v>
      </c>
      <c r="AM633" s="244">
        <v>911</v>
      </c>
      <c r="AN633" s="245">
        <v>38766.6</v>
      </c>
      <c r="AO633" s="244">
        <v>182</v>
      </c>
      <c r="AP633" s="246">
        <v>0</v>
      </c>
      <c r="AQ633" s="247">
        <v>0</v>
      </c>
      <c r="AR633" s="240">
        <v>9054.7900000000009</v>
      </c>
      <c r="AS633" s="241">
        <v>91</v>
      </c>
      <c r="AT633" s="238">
        <v>0</v>
      </c>
      <c r="AU633" s="239">
        <v>0</v>
      </c>
      <c r="AV633" t="s">
        <v>52</v>
      </c>
      <c r="AW633" s="270"/>
      <c r="AX633" s="270"/>
      <c r="AY633" s="270"/>
      <c r="AZ633" s="270"/>
      <c r="BA633" s="270"/>
      <c r="BB633" s="270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  <c r="CA633"/>
      <c r="CB633"/>
      <c r="CC633"/>
      <c r="CD633"/>
      <c r="CE633"/>
      <c r="CF633"/>
      <c r="CG633"/>
      <c r="CH633"/>
      <c r="CI633"/>
      <c r="CJ633"/>
      <c r="CK633"/>
      <c r="CL633"/>
      <c r="CM633"/>
      <c r="CN633"/>
    </row>
    <row r="634" spans="1:92">
      <c r="A634" s="2" t="s">
        <v>1583</v>
      </c>
      <c r="B634" s="238">
        <v>1017.4263333333333</v>
      </c>
      <c r="C634" s="239">
        <v>0</v>
      </c>
      <c r="D634" s="240">
        <v>19367.91</v>
      </c>
      <c r="E634" s="241">
        <v>91</v>
      </c>
      <c r="F634" s="240">
        <v>29065.17</v>
      </c>
      <c r="G634" s="242">
        <v>40</v>
      </c>
      <c r="H634" s="243">
        <v>92016.57</v>
      </c>
      <c r="I634" s="244">
        <v>768</v>
      </c>
      <c r="J634" s="243">
        <v>626683.85</v>
      </c>
      <c r="K634" s="244">
        <v>1343</v>
      </c>
      <c r="L634" s="243">
        <v>97406.55</v>
      </c>
      <c r="M634" s="241">
        <v>710</v>
      </c>
      <c r="N634" s="240">
        <v>15126.05</v>
      </c>
      <c r="O634" s="242">
        <v>28</v>
      </c>
      <c r="P634" s="240">
        <v>28605.7</v>
      </c>
      <c r="Q634" s="241">
        <v>195</v>
      </c>
      <c r="R634" s="238">
        <v>0</v>
      </c>
      <c r="S634" s="239">
        <v>0</v>
      </c>
      <c r="T634" s="240">
        <v>62523.68</v>
      </c>
      <c r="U634" s="241">
        <v>272</v>
      </c>
      <c r="V634" s="240">
        <v>25935.89</v>
      </c>
      <c r="W634" s="242">
        <v>33</v>
      </c>
      <c r="X634" s="243">
        <v>144565.41</v>
      </c>
      <c r="Y634" s="241">
        <v>733</v>
      </c>
      <c r="Z634" s="238">
        <v>0</v>
      </c>
      <c r="AA634" s="239">
        <v>0</v>
      </c>
      <c r="AB634" s="238">
        <v>0</v>
      </c>
      <c r="AC634" s="239">
        <v>0</v>
      </c>
      <c r="AD634" s="243">
        <v>106695.57</v>
      </c>
      <c r="AE634" s="244">
        <v>768</v>
      </c>
      <c r="AF634" s="240">
        <v>2439.9899999999998</v>
      </c>
      <c r="AG634" s="242">
        <v>5</v>
      </c>
      <c r="AH634" s="243">
        <v>418594.08</v>
      </c>
      <c r="AI634" s="244">
        <v>2104</v>
      </c>
      <c r="AJ634" s="243">
        <v>258</v>
      </c>
      <c r="AK634" s="244">
        <v>2</v>
      </c>
      <c r="AL634" s="243">
        <v>258711.65</v>
      </c>
      <c r="AM634" s="244">
        <v>1010</v>
      </c>
      <c r="AN634" s="245">
        <v>30264.79</v>
      </c>
      <c r="AO634" s="244">
        <v>212</v>
      </c>
      <c r="AP634" s="246">
        <v>0</v>
      </c>
      <c r="AQ634" s="247">
        <v>0</v>
      </c>
      <c r="AR634" s="240">
        <v>14142.56</v>
      </c>
      <c r="AS634" s="241">
        <v>134</v>
      </c>
      <c r="AT634" s="238">
        <v>0</v>
      </c>
      <c r="AU634" s="239">
        <v>0</v>
      </c>
      <c r="AV634" t="s">
        <v>52</v>
      </c>
      <c r="AW634" s="270"/>
      <c r="AX634" s="270"/>
      <c r="AY634" s="270"/>
      <c r="AZ634" s="270"/>
      <c r="BA634" s="270"/>
      <c r="BB634" s="270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  <c r="BR634"/>
      <c r="BS634"/>
      <c r="BT634"/>
      <c r="BU634"/>
      <c r="BV634"/>
      <c r="BW634"/>
      <c r="BX634"/>
      <c r="BY634"/>
      <c r="BZ634"/>
      <c r="CA634"/>
      <c r="CB634"/>
      <c r="CC634"/>
      <c r="CD634"/>
      <c r="CE634"/>
      <c r="CF634"/>
      <c r="CG634"/>
      <c r="CH634"/>
      <c r="CI634"/>
      <c r="CJ634"/>
      <c r="CK634"/>
      <c r="CL634"/>
      <c r="CM634"/>
      <c r="CN634"/>
    </row>
    <row r="635" spans="1:92">
      <c r="A635" s="2" t="s">
        <v>1584</v>
      </c>
      <c r="B635" s="238">
        <v>2148.4450000000002</v>
      </c>
      <c r="C635" s="239">
        <v>0</v>
      </c>
      <c r="D635" s="240">
        <v>4233.03</v>
      </c>
      <c r="E635" s="241">
        <v>26</v>
      </c>
      <c r="F635" s="240">
        <v>13317.38</v>
      </c>
      <c r="G635" s="242">
        <v>19</v>
      </c>
      <c r="H635" s="243">
        <v>32716.58</v>
      </c>
      <c r="I635" s="244">
        <v>354</v>
      </c>
      <c r="J635" s="243">
        <v>218334.96</v>
      </c>
      <c r="K635" s="244">
        <v>589</v>
      </c>
      <c r="L635" s="243">
        <v>57658.53</v>
      </c>
      <c r="M635" s="241">
        <v>359</v>
      </c>
      <c r="N635" s="240">
        <v>15308.67</v>
      </c>
      <c r="O635" s="242">
        <v>23</v>
      </c>
      <c r="P635" s="240">
        <v>0</v>
      </c>
      <c r="Q635" s="241">
        <v>0</v>
      </c>
      <c r="R635" s="238">
        <v>0</v>
      </c>
      <c r="S635" s="239">
        <v>0</v>
      </c>
      <c r="T635" s="240">
        <v>4426.97</v>
      </c>
      <c r="U635" s="241">
        <v>12</v>
      </c>
      <c r="V635" s="240">
        <v>0</v>
      </c>
      <c r="W635" s="242">
        <v>0</v>
      </c>
      <c r="X635" s="243">
        <v>42232.32</v>
      </c>
      <c r="Y635" s="241">
        <v>247</v>
      </c>
      <c r="Z635" s="238">
        <v>0</v>
      </c>
      <c r="AA635" s="239">
        <v>0</v>
      </c>
      <c r="AB635" s="238">
        <v>0</v>
      </c>
      <c r="AC635" s="239">
        <v>0</v>
      </c>
      <c r="AD635" s="243">
        <v>27360.17</v>
      </c>
      <c r="AE635" s="244">
        <v>224</v>
      </c>
      <c r="AF635" s="240">
        <v>0</v>
      </c>
      <c r="AG635" s="242">
        <v>0</v>
      </c>
      <c r="AH635" s="243">
        <v>133139.63</v>
      </c>
      <c r="AI635" s="244">
        <v>816</v>
      </c>
      <c r="AJ635" s="243">
        <v>202.71</v>
      </c>
      <c r="AK635" s="244">
        <v>2</v>
      </c>
      <c r="AL635" s="243">
        <v>56047.75</v>
      </c>
      <c r="AM635" s="244">
        <v>287</v>
      </c>
      <c r="AN635" s="245">
        <v>64250.64</v>
      </c>
      <c r="AO635" s="244">
        <v>359</v>
      </c>
      <c r="AP635" s="246">
        <v>0</v>
      </c>
      <c r="AQ635" s="247">
        <v>0</v>
      </c>
      <c r="AR635" s="240">
        <v>20</v>
      </c>
      <c r="AS635" s="241">
        <v>1</v>
      </c>
      <c r="AT635" s="238">
        <v>0</v>
      </c>
      <c r="AU635" s="239">
        <v>0</v>
      </c>
      <c r="AV635" t="s">
        <v>52</v>
      </c>
      <c r="AW635" s="270"/>
      <c r="AX635" s="270"/>
      <c r="AY635" s="270"/>
      <c r="AZ635" s="270"/>
      <c r="BA635" s="270"/>
      <c r="BB635" s="270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  <c r="BR635"/>
      <c r="BS635"/>
      <c r="BT635"/>
      <c r="BU635"/>
      <c r="BV635"/>
      <c r="BW635"/>
      <c r="BX635"/>
      <c r="BY635"/>
      <c r="BZ635"/>
      <c r="CA635"/>
      <c r="CB635"/>
      <c r="CC635"/>
      <c r="CD635"/>
      <c r="CE635"/>
      <c r="CF635"/>
      <c r="CG635"/>
      <c r="CH635"/>
      <c r="CI635"/>
      <c r="CJ635"/>
      <c r="CK635"/>
      <c r="CL635"/>
      <c r="CM635"/>
      <c r="CN635"/>
    </row>
    <row r="636" spans="1:92">
      <c r="A636" s="2" t="s">
        <v>1709</v>
      </c>
      <c r="B636" s="238">
        <v>451.57</v>
      </c>
      <c r="C636" s="239">
        <v>0</v>
      </c>
      <c r="D636" s="240">
        <v>10571.3</v>
      </c>
      <c r="E636" s="241">
        <v>48</v>
      </c>
      <c r="F636" s="240">
        <v>16739.080000000002</v>
      </c>
      <c r="G636" s="242">
        <v>21</v>
      </c>
      <c r="H636" s="243">
        <v>58047.39</v>
      </c>
      <c r="I636" s="244">
        <v>592</v>
      </c>
      <c r="J636" s="243">
        <v>315018.34999999998</v>
      </c>
      <c r="K636" s="244">
        <v>794</v>
      </c>
      <c r="L636" s="243">
        <v>70499.3</v>
      </c>
      <c r="M636" s="241">
        <v>433</v>
      </c>
      <c r="N636" s="240">
        <v>6613.03</v>
      </c>
      <c r="O636" s="242">
        <v>9</v>
      </c>
      <c r="P636" s="240">
        <v>7763.31</v>
      </c>
      <c r="Q636" s="241">
        <v>50</v>
      </c>
      <c r="R636" s="238">
        <v>0</v>
      </c>
      <c r="S636" s="239">
        <v>0</v>
      </c>
      <c r="T636" s="240">
        <v>30740.6</v>
      </c>
      <c r="U636" s="241">
        <v>129</v>
      </c>
      <c r="V636" s="240">
        <v>3939.69</v>
      </c>
      <c r="W636" s="242">
        <v>7</v>
      </c>
      <c r="X636" s="243">
        <v>81776.649999999994</v>
      </c>
      <c r="Y636" s="241">
        <v>423</v>
      </c>
      <c r="Z636" s="238">
        <v>0</v>
      </c>
      <c r="AA636" s="239">
        <v>0</v>
      </c>
      <c r="AB636" s="238">
        <v>0</v>
      </c>
      <c r="AC636" s="239">
        <v>0</v>
      </c>
      <c r="AD636" s="243">
        <v>64982.25</v>
      </c>
      <c r="AE636" s="244">
        <v>385</v>
      </c>
      <c r="AF636" s="240">
        <v>0</v>
      </c>
      <c r="AG636" s="242">
        <v>0</v>
      </c>
      <c r="AH636" s="243">
        <v>249150.21</v>
      </c>
      <c r="AI636" s="244">
        <v>1309</v>
      </c>
      <c r="AJ636" s="243">
        <v>0</v>
      </c>
      <c r="AK636" s="244">
        <v>0</v>
      </c>
      <c r="AL636" s="243">
        <v>113392.28</v>
      </c>
      <c r="AM636" s="244">
        <v>493</v>
      </c>
      <c r="AN636" s="245">
        <v>13547.1</v>
      </c>
      <c r="AO636" s="244">
        <v>120</v>
      </c>
      <c r="AP636" s="246">
        <v>0</v>
      </c>
      <c r="AQ636" s="247">
        <v>0</v>
      </c>
      <c r="AR636" s="240">
        <v>6280</v>
      </c>
      <c r="AS636" s="241">
        <v>67</v>
      </c>
      <c r="AT636" s="238">
        <v>0</v>
      </c>
      <c r="AU636" s="239">
        <v>0</v>
      </c>
      <c r="AV636" t="s">
        <v>159</v>
      </c>
      <c r="AW636" s="270"/>
      <c r="AX636" s="270"/>
      <c r="AY636" s="270"/>
      <c r="AZ636" s="270"/>
      <c r="BA636" s="270"/>
      <c r="BB636" s="270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  <c r="BR636"/>
      <c r="BS636"/>
      <c r="BT636"/>
      <c r="BU636"/>
      <c r="BV636"/>
      <c r="BW636"/>
      <c r="BX636"/>
      <c r="BY636"/>
      <c r="BZ636"/>
      <c r="CA636"/>
      <c r="CB636"/>
      <c r="CC636"/>
      <c r="CD636"/>
      <c r="CE636"/>
      <c r="CF636"/>
      <c r="CG636"/>
      <c r="CH636"/>
      <c r="CI636"/>
      <c r="CJ636"/>
      <c r="CK636"/>
      <c r="CL636"/>
      <c r="CM636"/>
      <c r="CN636"/>
    </row>
    <row r="637" spans="1:92">
      <c r="A637" s="2" t="s">
        <v>1585</v>
      </c>
      <c r="B637" s="238">
        <v>1610.8833333333334</v>
      </c>
      <c r="C637" s="239">
        <v>0</v>
      </c>
      <c r="D637" s="240">
        <v>19706.82</v>
      </c>
      <c r="E637" s="241">
        <v>83</v>
      </c>
      <c r="F637" s="240">
        <v>15707.45</v>
      </c>
      <c r="G637" s="242">
        <v>22</v>
      </c>
      <c r="H637" s="243">
        <v>87848.75</v>
      </c>
      <c r="I637" s="244">
        <v>728</v>
      </c>
      <c r="J637" s="243">
        <v>241558.38</v>
      </c>
      <c r="K637" s="244">
        <v>523</v>
      </c>
      <c r="L637" s="243">
        <v>83609.460000000006</v>
      </c>
      <c r="M637" s="241">
        <v>594</v>
      </c>
      <c r="N637" s="240">
        <v>7844.34</v>
      </c>
      <c r="O637" s="242">
        <v>10</v>
      </c>
      <c r="P637" s="240">
        <v>9849.98</v>
      </c>
      <c r="Q637" s="241">
        <v>72</v>
      </c>
      <c r="R637" s="238">
        <v>0</v>
      </c>
      <c r="S637" s="239">
        <v>0</v>
      </c>
      <c r="T637" s="240">
        <v>5206.96</v>
      </c>
      <c r="U637" s="241">
        <v>38</v>
      </c>
      <c r="V637" s="240">
        <v>7228.21</v>
      </c>
      <c r="W637" s="242">
        <v>11</v>
      </c>
      <c r="X637" s="243">
        <v>120961.63</v>
      </c>
      <c r="Y637" s="241">
        <v>565</v>
      </c>
      <c r="Z637" s="238">
        <v>0</v>
      </c>
      <c r="AA637" s="239">
        <v>0</v>
      </c>
      <c r="AB637" s="238">
        <v>0</v>
      </c>
      <c r="AC637" s="239">
        <v>0</v>
      </c>
      <c r="AD637" s="243">
        <v>85110.39</v>
      </c>
      <c r="AE637" s="244">
        <v>525</v>
      </c>
      <c r="AF637" s="240">
        <v>0</v>
      </c>
      <c r="AG637" s="242">
        <v>0</v>
      </c>
      <c r="AH637" s="243">
        <v>416829.71</v>
      </c>
      <c r="AI637" s="244">
        <v>1834</v>
      </c>
      <c r="AJ637" s="243">
        <v>860</v>
      </c>
      <c r="AK637" s="244">
        <v>1</v>
      </c>
      <c r="AL637" s="243">
        <v>223150.42</v>
      </c>
      <c r="AM637" s="244">
        <v>821</v>
      </c>
      <c r="AN637" s="245">
        <v>47466.5</v>
      </c>
      <c r="AO637" s="244">
        <v>77</v>
      </c>
      <c r="AP637" s="246">
        <v>0</v>
      </c>
      <c r="AQ637" s="247">
        <v>0</v>
      </c>
      <c r="AR637" s="240">
        <v>3751.97</v>
      </c>
      <c r="AS637" s="241">
        <v>31</v>
      </c>
      <c r="AT637" s="238">
        <v>0</v>
      </c>
      <c r="AU637" s="239">
        <v>0</v>
      </c>
      <c r="AV637" t="s">
        <v>107</v>
      </c>
      <c r="AW637" s="270"/>
      <c r="AX637" s="270"/>
      <c r="AY637" s="270"/>
      <c r="AZ637" s="270"/>
      <c r="BA637" s="270"/>
      <c r="BB637" s="270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  <c r="BR637"/>
      <c r="BS637"/>
      <c r="BT637"/>
      <c r="BU637"/>
      <c r="BV637"/>
      <c r="BW637"/>
      <c r="BX637"/>
      <c r="BY637"/>
      <c r="BZ637"/>
      <c r="CA637"/>
      <c r="CB637"/>
      <c r="CC637"/>
      <c r="CD637"/>
      <c r="CE637"/>
      <c r="CF637"/>
      <c r="CG637"/>
      <c r="CH637"/>
      <c r="CI637"/>
      <c r="CJ637"/>
      <c r="CK637"/>
      <c r="CL637"/>
      <c r="CM637"/>
      <c r="CN637"/>
    </row>
    <row r="638" spans="1:92">
      <c r="A638" s="2" t="s">
        <v>1586</v>
      </c>
      <c r="B638" s="238">
        <v>438.767</v>
      </c>
      <c r="C638" s="239">
        <v>0</v>
      </c>
      <c r="D638" s="240">
        <v>34969.21</v>
      </c>
      <c r="E638" s="241">
        <v>118</v>
      </c>
      <c r="F638" s="240">
        <v>26386.95</v>
      </c>
      <c r="G638" s="242">
        <v>43</v>
      </c>
      <c r="H638" s="243">
        <v>117077.89</v>
      </c>
      <c r="I638" s="244">
        <v>1089</v>
      </c>
      <c r="J638" s="243">
        <v>567917.57999999996</v>
      </c>
      <c r="K638" s="244">
        <v>1324</v>
      </c>
      <c r="L638" s="243">
        <v>155381.21</v>
      </c>
      <c r="M638" s="241">
        <v>940</v>
      </c>
      <c r="N638" s="240">
        <v>20387.759999999998</v>
      </c>
      <c r="O638" s="242">
        <v>18</v>
      </c>
      <c r="P638" s="240">
        <v>33344.75</v>
      </c>
      <c r="Q638" s="241">
        <v>208</v>
      </c>
      <c r="R638" s="238">
        <v>0</v>
      </c>
      <c r="S638" s="239">
        <v>0</v>
      </c>
      <c r="T638" s="240">
        <v>56416.35</v>
      </c>
      <c r="U638" s="241">
        <v>242</v>
      </c>
      <c r="V638" s="240">
        <v>14543.08</v>
      </c>
      <c r="W638" s="242">
        <v>16</v>
      </c>
      <c r="X638" s="243">
        <v>182073.4</v>
      </c>
      <c r="Y638" s="241">
        <v>883</v>
      </c>
      <c r="Z638" s="238">
        <v>0</v>
      </c>
      <c r="AA638" s="239">
        <v>0</v>
      </c>
      <c r="AB638" s="238">
        <v>0</v>
      </c>
      <c r="AC638" s="239">
        <v>0</v>
      </c>
      <c r="AD638" s="243">
        <v>183462.76</v>
      </c>
      <c r="AE638" s="244">
        <v>1132</v>
      </c>
      <c r="AF638" s="240">
        <v>3269.77</v>
      </c>
      <c r="AG638" s="242">
        <v>8</v>
      </c>
      <c r="AH638" s="243">
        <v>634328.41</v>
      </c>
      <c r="AI638" s="244">
        <v>2655</v>
      </c>
      <c r="AJ638" s="243">
        <v>0</v>
      </c>
      <c r="AK638" s="244">
        <v>0</v>
      </c>
      <c r="AL638" s="243">
        <v>258826.99</v>
      </c>
      <c r="AM638" s="244">
        <v>1021</v>
      </c>
      <c r="AN638" s="245">
        <v>13163.01</v>
      </c>
      <c r="AO638" s="244">
        <v>71</v>
      </c>
      <c r="AP638" s="246">
        <v>0</v>
      </c>
      <c r="AQ638" s="247">
        <v>0</v>
      </c>
      <c r="AR638" s="240">
        <v>9568.5</v>
      </c>
      <c r="AS638" s="241">
        <v>97</v>
      </c>
      <c r="AT638" s="238">
        <v>0</v>
      </c>
      <c r="AU638" s="239">
        <v>0</v>
      </c>
      <c r="AV638" t="s">
        <v>195</v>
      </c>
      <c r="AW638" s="270"/>
      <c r="AX638" s="270"/>
      <c r="AY638" s="270"/>
      <c r="AZ638" s="270"/>
      <c r="BA638" s="270"/>
      <c r="BB638" s="270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  <c r="BR638"/>
      <c r="BS638"/>
      <c r="BT638"/>
      <c r="BU638"/>
      <c r="BV638"/>
      <c r="BW638"/>
      <c r="BX638"/>
      <c r="BY638"/>
      <c r="BZ638"/>
      <c r="CA638"/>
      <c r="CB638"/>
      <c r="CC638"/>
      <c r="CD638"/>
      <c r="CE638"/>
      <c r="CF638"/>
      <c r="CG638"/>
      <c r="CH638"/>
      <c r="CI638"/>
      <c r="CJ638"/>
      <c r="CK638"/>
      <c r="CL638"/>
      <c r="CM638"/>
      <c r="CN638"/>
    </row>
    <row r="639" spans="1:92">
      <c r="A639" s="2" t="s">
        <v>1587</v>
      </c>
      <c r="B639" s="238">
        <v>1696.1496666666667</v>
      </c>
      <c r="C639" s="239">
        <v>0</v>
      </c>
      <c r="D639" s="240">
        <v>7453.88</v>
      </c>
      <c r="E639" s="241">
        <v>37</v>
      </c>
      <c r="F639" s="240">
        <v>9452.16</v>
      </c>
      <c r="G639" s="242">
        <v>16</v>
      </c>
      <c r="H639" s="243">
        <v>50705.08</v>
      </c>
      <c r="I639" s="244">
        <v>607</v>
      </c>
      <c r="J639" s="243">
        <v>413087.18</v>
      </c>
      <c r="K639" s="244">
        <v>1494</v>
      </c>
      <c r="L639" s="243">
        <v>56548.44</v>
      </c>
      <c r="M639" s="241">
        <v>493</v>
      </c>
      <c r="N639" s="240">
        <v>5634.77</v>
      </c>
      <c r="O639" s="242">
        <v>5</v>
      </c>
      <c r="P639" s="240">
        <v>9490.16</v>
      </c>
      <c r="Q639" s="241">
        <v>85</v>
      </c>
      <c r="R639" s="238">
        <v>0</v>
      </c>
      <c r="S639" s="239">
        <v>0</v>
      </c>
      <c r="T639" s="240">
        <v>11253.42</v>
      </c>
      <c r="U639" s="241">
        <v>57</v>
      </c>
      <c r="V639" s="240">
        <v>3996.26</v>
      </c>
      <c r="W639" s="242">
        <v>5</v>
      </c>
      <c r="X639" s="243">
        <v>64744.31</v>
      </c>
      <c r="Y639" s="241">
        <v>511</v>
      </c>
      <c r="Z639" s="238">
        <v>0</v>
      </c>
      <c r="AA639" s="239">
        <v>0</v>
      </c>
      <c r="AB639" s="238">
        <v>0</v>
      </c>
      <c r="AC639" s="239">
        <v>0</v>
      </c>
      <c r="AD639" s="243">
        <v>60344.74</v>
      </c>
      <c r="AE639" s="244">
        <v>595</v>
      </c>
      <c r="AF639" s="240">
        <v>3299.52</v>
      </c>
      <c r="AG639" s="242">
        <v>7</v>
      </c>
      <c r="AH639" s="243">
        <v>237581.39</v>
      </c>
      <c r="AI639" s="244">
        <v>1758</v>
      </c>
      <c r="AJ639" s="243">
        <v>237.9</v>
      </c>
      <c r="AK639" s="244">
        <v>1</v>
      </c>
      <c r="AL639" s="243">
        <v>192710.24</v>
      </c>
      <c r="AM639" s="244">
        <v>969</v>
      </c>
      <c r="AN639" s="245">
        <v>50646.59</v>
      </c>
      <c r="AO639" s="244">
        <v>612</v>
      </c>
      <c r="AP639" s="246">
        <v>0</v>
      </c>
      <c r="AQ639" s="247">
        <v>0</v>
      </c>
      <c r="AR639" s="240">
        <v>4071.2</v>
      </c>
      <c r="AS639" s="241">
        <v>44</v>
      </c>
      <c r="AT639" s="238">
        <v>0</v>
      </c>
      <c r="AU639" s="239">
        <v>0</v>
      </c>
      <c r="AV639" t="s">
        <v>189</v>
      </c>
      <c r="AW639" s="270"/>
      <c r="AX639" s="270"/>
      <c r="AY639" s="270"/>
      <c r="AZ639" s="270"/>
      <c r="BA639" s="270"/>
      <c r="BB639" s="270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  <c r="CA639"/>
      <c r="CB639"/>
      <c r="CC639"/>
      <c r="CD639"/>
      <c r="CE639"/>
      <c r="CF639"/>
      <c r="CG639"/>
      <c r="CH639"/>
      <c r="CI639"/>
      <c r="CJ639"/>
      <c r="CK639"/>
      <c r="CL639"/>
      <c r="CM639"/>
      <c r="CN639"/>
    </row>
    <row r="640" spans="1:92">
      <c r="A640" s="2" t="s">
        <v>1588</v>
      </c>
      <c r="B640" s="238">
        <v>650.83066666666662</v>
      </c>
      <c r="C640" s="239">
        <v>0</v>
      </c>
      <c r="D640" s="240">
        <v>11249.76</v>
      </c>
      <c r="E640" s="241">
        <v>46</v>
      </c>
      <c r="F640" s="240">
        <v>26469.48</v>
      </c>
      <c r="G640" s="242">
        <v>42</v>
      </c>
      <c r="H640" s="243">
        <v>69916.649999999994</v>
      </c>
      <c r="I640" s="244">
        <v>747</v>
      </c>
      <c r="J640" s="243">
        <v>444329.99</v>
      </c>
      <c r="K640" s="244">
        <v>993</v>
      </c>
      <c r="L640" s="243">
        <v>69041.279999999999</v>
      </c>
      <c r="M640" s="241">
        <v>429</v>
      </c>
      <c r="N640" s="240">
        <v>14351.28</v>
      </c>
      <c r="O640" s="242">
        <v>15</v>
      </c>
      <c r="P640" s="240">
        <v>10414.719999999999</v>
      </c>
      <c r="Q640" s="241">
        <v>87</v>
      </c>
      <c r="R640" s="238">
        <v>0</v>
      </c>
      <c r="S640" s="239">
        <v>0</v>
      </c>
      <c r="T640" s="240">
        <v>13562.67</v>
      </c>
      <c r="U640" s="241">
        <v>67</v>
      </c>
      <c r="V640" s="240">
        <v>17268.63</v>
      </c>
      <c r="W640" s="242">
        <v>22</v>
      </c>
      <c r="X640" s="243">
        <v>91725.11</v>
      </c>
      <c r="Y640" s="241">
        <v>510</v>
      </c>
      <c r="Z640" s="238">
        <v>0</v>
      </c>
      <c r="AA640" s="239">
        <v>0</v>
      </c>
      <c r="AB640" s="238">
        <v>0</v>
      </c>
      <c r="AC640" s="239">
        <v>0</v>
      </c>
      <c r="AD640" s="243">
        <v>63559.38</v>
      </c>
      <c r="AE640" s="244">
        <v>541</v>
      </c>
      <c r="AF640" s="240">
        <v>3654.89</v>
      </c>
      <c r="AG640" s="242">
        <v>8</v>
      </c>
      <c r="AH640" s="243">
        <v>315695.87</v>
      </c>
      <c r="AI640" s="244">
        <v>1543</v>
      </c>
      <c r="AJ640" s="243">
        <v>320</v>
      </c>
      <c r="AK640" s="244">
        <v>3</v>
      </c>
      <c r="AL640" s="243">
        <v>152450.64000000001</v>
      </c>
      <c r="AM640" s="244">
        <v>623</v>
      </c>
      <c r="AN640" s="245">
        <v>19204.919999999998</v>
      </c>
      <c r="AO640" s="244">
        <v>101</v>
      </c>
      <c r="AP640" s="246">
        <v>0</v>
      </c>
      <c r="AQ640" s="247">
        <v>0</v>
      </c>
      <c r="AR640" s="240">
        <v>2458.0700000000002</v>
      </c>
      <c r="AS640" s="241">
        <v>30</v>
      </c>
      <c r="AT640" s="238">
        <v>0</v>
      </c>
      <c r="AU640" s="239">
        <v>0</v>
      </c>
      <c r="AV640" t="s">
        <v>52</v>
      </c>
      <c r="AW640" s="270"/>
      <c r="AX640" s="270"/>
      <c r="AY640" s="270"/>
      <c r="AZ640" s="270"/>
      <c r="BA640" s="270"/>
      <c r="BB640" s="27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  <c r="BR640"/>
      <c r="BS640"/>
      <c r="BT640"/>
      <c r="BU640"/>
      <c r="BV640"/>
      <c r="BW640"/>
      <c r="BX640"/>
      <c r="BY640"/>
      <c r="BZ640"/>
      <c r="CA640"/>
      <c r="CB640"/>
      <c r="CC640"/>
      <c r="CD640"/>
      <c r="CE640"/>
      <c r="CF640"/>
      <c r="CG640"/>
      <c r="CH640"/>
      <c r="CI640"/>
      <c r="CJ640"/>
      <c r="CK640"/>
      <c r="CL640"/>
      <c r="CM640"/>
      <c r="CN640"/>
    </row>
    <row r="641" spans="1:92">
      <c r="A641" s="2" t="s">
        <v>1589</v>
      </c>
      <c r="B641" s="238">
        <v>3890.8323333333333</v>
      </c>
      <c r="C641" s="239">
        <v>0</v>
      </c>
      <c r="D641" s="240">
        <v>14625.89</v>
      </c>
      <c r="E641" s="241">
        <v>60</v>
      </c>
      <c r="F641" s="240">
        <v>3495.65</v>
      </c>
      <c r="G641" s="242">
        <v>4</v>
      </c>
      <c r="H641" s="243">
        <v>57721.51</v>
      </c>
      <c r="I641" s="244">
        <v>606</v>
      </c>
      <c r="J641" s="243">
        <v>337462.42</v>
      </c>
      <c r="K641" s="244">
        <v>679</v>
      </c>
      <c r="L641" s="243">
        <v>46447.85</v>
      </c>
      <c r="M641" s="241">
        <v>348</v>
      </c>
      <c r="N641" s="240">
        <v>1217.3900000000001</v>
      </c>
      <c r="O641" s="242">
        <v>1</v>
      </c>
      <c r="P641" s="240">
        <v>7569.08</v>
      </c>
      <c r="Q641" s="241">
        <v>62</v>
      </c>
      <c r="R641" s="238">
        <v>0</v>
      </c>
      <c r="S641" s="239">
        <v>0</v>
      </c>
      <c r="T641" s="240">
        <v>382.61</v>
      </c>
      <c r="U641" s="241">
        <v>4</v>
      </c>
      <c r="V641" s="240">
        <v>4525.58</v>
      </c>
      <c r="W641" s="242">
        <v>7</v>
      </c>
      <c r="X641" s="243">
        <v>65865.25</v>
      </c>
      <c r="Y641" s="241">
        <v>379</v>
      </c>
      <c r="Z641" s="238">
        <v>0</v>
      </c>
      <c r="AA641" s="239">
        <v>0</v>
      </c>
      <c r="AB641" s="238">
        <v>0</v>
      </c>
      <c r="AC641" s="239">
        <v>0</v>
      </c>
      <c r="AD641" s="243">
        <v>38640.76</v>
      </c>
      <c r="AE641" s="244">
        <v>267</v>
      </c>
      <c r="AF641" s="240">
        <v>0</v>
      </c>
      <c r="AG641" s="242">
        <v>0</v>
      </c>
      <c r="AH641" s="243">
        <v>264630.84000000003</v>
      </c>
      <c r="AI641" s="244">
        <v>1652</v>
      </c>
      <c r="AJ641" s="243">
        <v>3289.7</v>
      </c>
      <c r="AK641" s="244">
        <v>30</v>
      </c>
      <c r="AL641" s="243">
        <v>138225.93</v>
      </c>
      <c r="AM641" s="244">
        <v>559</v>
      </c>
      <c r="AN641" s="245">
        <v>113435.27</v>
      </c>
      <c r="AO641" s="244">
        <v>218</v>
      </c>
      <c r="AP641" s="246">
        <v>0</v>
      </c>
      <c r="AQ641" s="247">
        <v>0</v>
      </c>
      <c r="AR641" s="240">
        <v>0</v>
      </c>
      <c r="AS641" s="241">
        <v>0</v>
      </c>
      <c r="AT641" s="238">
        <v>0</v>
      </c>
      <c r="AU641" s="239">
        <v>0</v>
      </c>
      <c r="AV641" t="s">
        <v>389</v>
      </c>
      <c r="AW641" s="270"/>
      <c r="AX641" s="270"/>
      <c r="AY641" s="270"/>
      <c r="AZ641" s="270"/>
      <c r="BA641" s="270"/>
      <c r="BB641" s="270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  <c r="BR641"/>
      <c r="BS641"/>
      <c r="BT641"/>
      <c r="BU641"/>
      <c r="BV641"/>
      <c r="BW641"/>
      <c r="BX641"/>
      <c r="BY641"/>
      <c r="BZ641"/>
      <c r="CA641"/>
      <c r="CB641"/>
      <c r="CC641"/>
      <c r="CD641"/>
      <c r="CE641"/>
      <c r="CF641"/>
      <c r="CG641"/>
      <c r="CH641"/>
      <c r="CI641"/>
      <c r="CJ641"/>
      <c r="CK641"/>
      <c r="CL641"/>
      <c r="CM641"/>
      <c r="CN641"/>
    </row>
    <row r="642" spans="1:92">
      <c r="A642" s="2" t="s">
        <v>1590</v>
      </c>
      <c r="B642" s="238">
        <v>21413.794666666665</v>
      </c>
      <c r="C642" s="239">
        <v>0</v>
      </c>
      <c r="D642" s="240">
        <v>20905.88</v>
      </c>
      <c r="E642" s="241">
        <v>84</v>
      </c>
      <c r="F642" s="240">
        <v>22195.71</v>
      </c>
      <c r="G642" s="242">
        <v>31</v>
      </c>
      <c r="H642" s="243">
        <v>151958.32999999999</v>
      </c>
      <c r="I642" s="244">
        <v>1368</v>
      </c>
      <c r="J642" s="243">
        <v>782906.43</v>
      </c>
      <c r="K642" s="244">
        <v>1828</v>
      </c>
      <c r="L642" s="243">
        <v>254774.59</v>
      </c>
      <c r="M642" s="241">
        <v>1168</v>
      </c>
      <c r="N642" s="240">
        <v>54450.38</v>
      </c>
      <c r="O642" s="242">
        <v>164</v>
      </c>
      <c r="P642" s="240">
        <v>13698.25</v>
      </c>
      <c r="Q642" s="241">
        <v>88</v>
      </c>
      <c r="R642" s="238">
        <v>0</v>
      </c>
      <c r="S642" s="239">
        <v>0</v>
      </c>
      <c r="T642" s="240">
        <v>23912.94</v>
      </c>
      <c r="U642" s="241">
        <v>140</v>
      </c>
      <c r="V642" s="240">
        <v>15136.65</v>
      </c>
      <c r="W642" s="242">
        <v>19</v>
      </c>
      <c r="X642" s="243">
        <v>173421.92</v>
      </c>
      <c r="Y642" s="241">
        <v>812</v>
      </c>
      <c r="Z642" s="238">
        <v>0</v>
      </c>
      <c r="AA642" s="239">
        <v>0</v>
      </c>
      <c r="AB642" s="238">
        <v>15</v>
      </c>
      <c r="AC642" s="239">
        <v>1</v>
      </c>
      <c r="AD642" s="243">
        <v>128581.92</v>
      </c>
      <c r="AE642" s="244">
        <v>724</v>
      </c>
      <c r="AF642" s="240">
        <v>3060.47</v>
      </c>
      <c r="AG642" s="242">
        <v>5</v>
      </c>
      <c r="AH642" s="243">
        <v>634481.1</v>
      </c>
      <c r="AI642" s="244">
        <v>2614</v>
      </c>
      <c r="AJ642" s="243">
        <v>0</v>
      </c>
      <c r="AK642" s="244">
        <v>0</v>
      </c>
      <c r="AL642" s="243">
        <v>235347.83</v>
      </c>
      <c r="AM642" s="244">
        <v>934</v>
      </c>
      <c r="AN642" s="245">
        <v>642413.84</v>
      </c>
      <c r="AO642" s="244">
        <v>1478</v>
      </c>
      <c r="AP642" s="246">
        <v>0</v>
      </c>
      <c r="AQ642" s="247">
        <v>0</v>
      </c>
      <c r="AR642" s="240">
        <v>9278.31</v>
      </c>
      <c r="AS642" s="241">
        <v>64</v>
      </c>
      <c r="AT642" s="238">
        <v>521.75</v>
      </c>
      <c r="AU642" s="239">
        <v>15</v>
      </c>
      <c r="AV642" t="s">
        <v>52</v>
      </c>
      <c r="AW642" s="270"/>
      <c r="AX642" s="270"/>
      <c r="AY642" s="270"/>
      <c r="AZ642" s="270"/>
      <c r="BA642" s="270"/>
      <c r="BB642" s="270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  <c r="BR642"/>
      <c r="BS642"/>
      <c r="BT642"/>
      <c r="BU642"/>
      <c r="BV642"/>
      <c r="BW642"/>
      <c r="BX642"/>
      <c r="BY642"/>
      <c r="BZ642"/>
      <c r="CA642"/>
      <c r="CB642"/>
      <c r="CC642"/>
      <c r="CD642"/>
      <c r="CE642"/>
      <c r="CF642"/>
      <c r="CG642"/>
      <c r="CH642"/>
      <c r="CI642"/>
      <c r="CJ642"/>
      <c r="CK642"/>
      <c r="CL642"/>
      <c r="CM642"/>
      <c r="CN642"/>
    </row>
    <row r="643" spans="1:92">
      <c r="A643" s="2" t="s">
        <v>1591</v>
      </c>
      <c r="B643" s="238">
        <v>328.99966666666666</v>
      </c>
      <c r="C643" s="239">
        <v>0</v>
      </c>
      <c r="D643" s="240">
        <v>24378.61</v>
      </c>
      <c r="E643" s="241">
        <v>94</v>
      </c>
      <c r="F643" s="240">
        <v>11808.66</v>
      </c>
      <c r="G643" s="242">
        <v>20</v>
      </c>
      <c r="H643" s="243">
        <v>89762.77</v>
      </c>
      <c r="I643" s="244">
        <v>881</v>
      </c>
      <c r="J643" s="243">
        <v>247019.33</v>
      </c>
      <c r="K643" s="244">
        <v>639</v>
      </c>
      <c r="L643" s="243">
        <v>71959.990000000005</v>
      </c>
      <c r="M643" s="241">
        <v>604</v>
      </c>
      <c r="N643" s="240">
        <v>9499.98</v>
      </c>
      <c r="O643" s="242">
        <v>12</v>
      </c>
      <c r="P643" s="240">
        <v>39315.22</v>
      </c>
      <c r="Q643" s="241">
        <v>271</v>
      </c>
      <c r="R643" s="238">
        <v>0</v>
      </c>
      <c r="S643" s="239">
        <v>0</v>
      </c>
      <c r="T643" s="240">
        <v>29059.13</v>
      </c>
      <c r="U643" s="241">
        <v>177</v>
      </c>
      <c r="V643" s="240">
        <v>6483.72</v>
      </c>
      <c r="W643" s="242">
        <v>10</v>
      </c>
      <c r="X643" s="243">
        <v>90500.44</v>
      </c>
      <c r="Y643" s="241">
        <v>454</v>
      </c>
      <c r="Z643" s="238">
        <v>0</v>
      </c>
      <c r="AA643" s="239">
        <v>0</v>
      </c>
      <c r="AB643" s="238">
        <v>0</v>
      </c>
      <c r="AC643" s="239">
        <v>0</v>
      </c>
      <c r="AD643" s="243">
        <v>78803.399999999994</v>
      </c>
      <c r="AE643" s="244">
        <v>539</v>
      </c>
      <c r="AF643" s="240">
        <v>0</v>
      </c>
      <c r="AG643" s="242">
        <v>0</v>
      </c>
      <c r="AH643" s="243">
        <v>480667.89</v>
      </c>
      <c r="AI643" s="244">
        <v>2084</v>
      </c>
      <c r="AJ643" s="243">
        <v>100</v>
      </c>
      <c r="AK643" s="244">
        <v>1</v>
      </c>
      <c r="AL643" s="243">
        <v>198458.69</v>
      </c>
      <c r="AM643" s="244">
        <v>795</v>
      </c>
      <c r="AN643" s="245">
        <v>9769.99</v>
      </c>
      <c r="AO643" s="244">
        <v>81</v>
      </c>
      <c r="AP643" s="246">
        <v>0</v>
      </c>
      <c r="AQ643" s="247">
        <v>0</v>
      </c>
      <c r="AR643" s="240">
        <v>12754.03</v>
      </c>
      <c r="AS643" s="241">
        <v>131</v>
      </c>
      <c r="AT643" s="238">
        <v>0</v>
      </c>
      <c r="AU643" s="239">
        <v>0</v>
      </c>
      <c r="AV643" t="s">
        <v>159</v>
      </c>
      <c r="AW643" s="270"/>
      <c r="AX643" s="270"/>
      <c r="AY643" s="270"/>
      <c r="AZ643" s="270"/>
      <c r="BA643" s="270"/>
      <c r="BB643" s="270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  <c r="BR643"/>
      <c r="BS643"/>
      <c r="BT643"/>
      <c r="BU643"/>
      <c r="BV643"/>
      <c r="BW643"/>
      <c r="BX643"/>
      <c r="BY643"/>
      <c r="BZ643"/>
      <c r="CA643"/>
      <c r="CB643"/>
      <c r="CC643"/>
      <c r="CD643"/>
      <c r="CE643"/>
      <c r="CF643"/>
      <c r="CG643"/>
      <c r="CH643"/>
      <c r="CI643"/>
      <c r="CJ643"/>
      <c r="CK643"/>
      <c r="CL643"/>
      <c r="CM643"/>
      <c r="CN643"/>
    </row>
    <row r="644" spans="1:92">
      <c r="A644" s="2" t="s">
        <v>1592</v>
      </c>
      <c r="B644" s="238">
        <v>3399.2713333333331</v>
      </c>
      <c r="C644" s="239">
        <v>0</v>
      </c>
      <c r="D644" s="240">
        <v>17553.669999999998</v>
      </c>
      <c r="E644" s="241">
        <v>80</v>
      </c>
      <c r="F644" s="240">
        <v>21773.040000000001</v>
      </c>
      <c r="G644" s="242">
        <v>27</v>
      </c>
      <c r="H644" s="243">
        <v>80572.679999999993</v>
      </c>
      <c r="I644" s="244">
        <v>804</v>
      </c>
      <c r="J644" s="243">
        <v>715092.4</v>
      </c>
      <c r="K644" s="244">
        <v>1561</v>
      </c>
      <c r="L644" s="243">
        <v>143329.65</v>
      </c>
      <c r="M644" s="241">
        <v>841</v>
      </c>
      <c r="N644" s="240">
        <v>20926.36</v>
      </c>
      <c r="O644" s="242">
        <v>78</v>
      </c>
      <c r="P644" s="240">
        <v>23942.28</v>
      </c>
      <c r="Q644" s="241">
        <v>200</v>
      </c>
      <c r="R644" s="238">
        <v>0</v>
      </c>
      <c r="S644" s="239">
        <v>0</v>
      </c>
      <c r="T644" s="240">
        <v>5078.7</v>
      </c>
      <c r="U644" s="241">
        <v>36</v>
      </c>
      <c r="V644" s="240">
        <v>8040.1</v>
      </c>
      <c r="W644" s="242">
        <v>12</v>
      </c>
      <c r="X644" s="243">
        <v>136298.20000000001</v>
      </c>
      <c r="Y644" s="241">
        <v>749</v>
      </c>
      <c r="Z644" s="238">
        <v>0</v>
      </c>
      <c r="AA644" s="239">
        <v>0</v>
      </c>
      <c r="AB644" s="238">
        <v>0</v>
      </c>
      <c r="AC644" s="239">
        <v>0</v>
      </c>
      <c r="AD644" s="243">
        <v>109050.31</v>
      </c>
      <c r="AE644" s="244">
        <v>696</v>
      </c>
      <c r="AF644" s="240">
        <v>395.35</v>
      </c>
      <c r="AG644" s="242">
        <v>1</v>
      </c>
      <c r="AH644" s="243">
        <v>389286.23</v>
      </c>
      <c r="AI644" s="244">
        <v>2149</v>
      </c>
      <c r="AJ644" s="243">
        <v>0</v>
      </c>
      <c r="AK644" s="244">
        <v>0</v>
      </c>
      <c r="AL644" s="243">
        <v>204010.27</v>
      </c>
      <c r="AM644" s="244">
        <v>888</v>
      </c>
      <c r="AN644" s="245">
        <v>101978.14</v>
      </c>
      <c r="AO644" s="244">
        <v>601</v>
      </c>
      <c r="AP644" s="246">
        <v>0</v>
      </c>
      <c r="AQ644" s="247">
        <v>0</v>
      </c>
      <c r="AR644" s="240">
        <v>21585.55</v>
      </c>
      <c r="AS644" s="241">
        <v>184</v>
      </c>
      <c r="AT644" s="238">
        <v>0</v>
      </c>
      <c r="AU644" s="239">
        <v>0</v>
      </c>
      <c r="AV644" t="s">
        <v>52</v>
      </c>
      <c r="AW644" s="270"/>
      <c r="AX644" s="270"/>
      <c r="AY644" s="270"/>
      <c r="AZ644" s="270"/>
      <c r="BA644" s="270"/>
      <c r="BB644" s="270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  <c r="BR644"/>
      <c r="BS644"/>
      <c r="BT644"/>
      <c r="BU644"/>
      <c r="BV644"/>
      <c r="BW644"/>
      <c r="BX644"/>
      <c r="BY644"/>
      <c r="BZ644"/>
      <c r="CA644"/>
      <c r="CB644"/>
      <c r="CC644"/>
      <c r="CD644"/>
      <c r="CE644"/>
      <c r="CF644"/>
      <c r="CG644"/>
      <c r="CH644"/>
      <c r="CI644"/>
      <c r="CJ644"/>
      <c r="CK644"/>
      <c r="CL644"/>
      <c r="CM644"/>
      <c r="CN644"/>
    </row>
    <row r="645" spans="1:92">
      <c r="A645" s="2" t="s">
        <v>1593</v>
      </c>
      <c r="B645" s="238">
        <v>195.06633333333332</v>
      </c>
      <c r="C645" s="239">
        <v>0</v>
      </c>
      <c r="D645" s="240">
        <v>12292.39</v>
      </c>
      <c r="E645" s="241">
        <v>51</v>
      </c>
      <c r="F645" s="240">
        <v>9473.92</v>
      </c>
      <c r="G645" s="242">
        <v>16</v>
      </c>
      <c r="H645" s="243">
        <v>51289.2</v>
      </c>
      <c r="I645" s="244">
        <v>454</v>
      </c>
      <c r="J645" s="243">
        <v>223546.06</v>
      </c>
      <c r="K645" s="244">
        <v>464</v>
      </c>
      <c r="L645" s="243">
        <v>62068.27</v>
      </c>
      <c r="M645" s="241">
        <v>400</v>
      </c>
      <c r="N645" s="240">
        <v>11253.03</v>
      </c>
      <c r="O645" s="242">
        <v>13</v>
      </c>
      <c r="P645" s="240">
        <v>27738.5</v>
      </c>
      <c r="Q645" s="241">
        <v>176</v>
      </c>
      <c r="R645" s="238">
        <v>0</v>
      </c>
      <c r="S645" s="239">
        <v>0</v>
      </c>
      <c r="T645" s="240">
        <v>34828.410000000003</v>
      </c>
      <c r="U645" s="241">
        <v>160</v>
      </c>
      <c r="V645" s="240">
        <v>14574.04</v>
      </c>
      <c r="W645" s="242">
        <v>17</v>
      </c>
      <c r="X645" s="243">
        <v>62687.46</v>
      </c>
      <c r="Y645" s="241">
        <v>311</v>
      </c>
      <c r="Z645" s="238">
        <v>0</v>
      </c>
      <c r="AA645" s="239">
        <v>0</v>
      </c>
      <c r="AB645" s="238">
        <v>0</v>
      </c>
      <c r="AC645" s="239">
        <v>0</v>
      </c>
      <c r="AD645" s="243">
        <v>65417.24</v>
      </c>
      <c r="AE645" s="244">
        <v>327</v>
      </c>
      <c r="AF645" s="240">
        <v>6910.67</v>
      </c>
      <c r="AG645" s="242">
        <v>10</v>
      </c>
      <c r="AH645" s="243">
        <v>275889.01</v>
      </c>
      <c r="AI645" s="244">
        <v>1134</v>
      </c>
      <c r="AJ645" s="243">
        <v>129</v>
      </c>
      <c r="AK645" s="244">
        <v>1</v>
      </c>
      <c r="AL645" s="243">
        <v>133364.25</v>
      </c>
      <c r="AM645" s="244">
        <v>482</v>
      </c>
      <c r="AN645" s="245">
        <v>5722.99</v>
      </c>
      <c r="AO645" s="244">
        <v>31</v>
      </c>
      <c r="AP645" s="246">
        <v>0</v>
      </c>
      <c r="AQ645" s="247">
        <v>0</v>
      </c>
      <c r="AR645" s="240">
        <v>9729.83</v>
      </c>
      <c r="AS645" s="241">
        <v>88</v>
      </c>
      <c r="AT645" s="238">
        <v>0</v>
      </c>
      <c r="AU645" s="239">
        <v>0</v>
      </c>
      <c r="AV645" t="s">
        <v>52</v>
      </c>
      <c r="AW645" s="270"/>
      <c r="AX645" s="270"/>
      <c r="AY645" s="270"/>
      <c r="AZ645" s="270"/>
      <c r="BA645" s="270"/>
      <c r="BB645" s="270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  <c r="BR645"/>
      <c r="BS645"/>
      <c r="BT645"/>
      <c r="BU645"/>
      <c r="BV645"/>
      <c r="BW645"/>
      <c r="BX645"/>
      <c r="BY645"/>
      <c r="BZ645"/>
      <c r="CA645"/>
      <c r="CB645"/>
      <c r="CC645"/>
      <c r="CD645"/>
      <c r="CE645"/>
      <c r="CF645"/>
      <c r="CG645"/>
      <c r="CH645"/>
      <c r="CI645"/>
      <c r="CJ645"/>
      <c r="CK645"/>
      <c r="CL645"/>
      <c r="CM645"/>
      <c r="CN645"/>
    </row>
    <row r="646" spans="1:92">
      <c r="A646" s="2" t="s">
        <v>1594</v>
      </c>
      <c r="B646" s="238">
        <v>2740.449333333333</v>
      </c>
      <c r="C646" s="239">
        <v>0</v>
      </c>
      <c r="D646" s="240">
        <v>18097.5</v>
      </c>
      <c r="E646" s="241">
        <v>85</v>
      </c>
      <c r="F646" s="240">
        <v>16304.3</v>
      </c>
      <c r="G646" s="242">
        <v>30</v>
      </c>
      <c r="H646" s="243">
        <v>140235.76</v>
      </c>
      <c r="I646" s="244">
        <v>1267</v>
      </c>
      <c r="J646" s="243">
        <v>550583.52</v>
      </c>
      <c r="K646" s="244">
        <v>1212</v>
      </c>
      <c r="L646" s="243">
        <v>172737.75</v>
      </c>
      <c r="M646" s="241">
        <v>776</v>
      </c>
      <c r="N646" s="240">
        <v>45238.16</v>
      </c>
      <c r="O646" s="242">
        <v>63</v>
      </c>
      <c r="P646" s="240">
        <v>11566.04</v>
      </c>
      <c r="Q646" s="241">
        <v>89</v>
      </c>
      <c r="R646" s="238">
        <v>0</v>
      </c>
      <c r="S646" s="239">
        <v>0</v>
      </c>
      <c r="T646" s="240">
        <v>21538.47</v>
      </c>
      <c r="U646" s="241">
        <v>155</v>
      </c>
      <c r="V646" s="240">
        <v>1386.96</v>
      </c>
      <c r="W646" s="242">
        <v>2</v>
      </c>
      <c r="X646" s="243">
        <v>203799.37</v>
      </c>
      <c r="Y646" s="241">
        <v>947</v>
      </c>
      <c r="Z646" s="238">
        <v>0</v>
      </c>
      <c r="AA646" s="239">
        <v>0</v>
      </c>
      <c r="AB646" s="238">
        <v>5</v>
      </c>
      <c r="AC646" s="239">
        <v>1</v>
      </c>
      <c r="AD646" s="243">
        <v>126008.57</v>
      </c>
      <c r="AE646" s="244">
        <v>670</v>
      </c>
      <c r="AF646" s="240">
        <v>0</v>
      </c>
      <c r="AG646" s="242">
        <v>0</v>
      </c>
      <c r="AH646" s="243">
        <v>727073.36</v>
      </c>
      <c r="AI646" s="244">
        <v>2878</v>
      </c>
      <c r="AJ646" s="243">
        <v>129</v>
      </c>
      <c r="AK646" s="244">
        <v>1</v>
      </c>
      <c r="AL646" s="243">
        <v>328287.88</v>
      </c>
      <c r="AM646" s="244">
        <v>1208</v>
      </c>
      <c r="AN646" s="245">
        <v>82084.479999999996</v>
      </c>
      <c r="AO646" s="244">
        <v>333</v>
      </c>
      <c r="AP646" s="246">
        <v>0</v>
      </c>
      <c r="AQ646" s="247">
        <v>0</v>
      </c>
      <c r="AR646" s="240">
        <v>3935.76</v>
      </c>
      <c r="AS646" s="241">
        <v>46</v>
      </c>
      <c r="AT646" s="238">
        <v>0.01</v>
      </c>
      <c r="AU646" s="239">
        <v>1</v>
      </c>
      <c r="AV646" t="s">
        <v>52</v>
      </c>
      <c r="AW646" s="270"/>
      <c r="AX646" s="270"/>
      <c r="AY646" s="270"/>
      <c r="AZ646" s="270"/>
      <c r="BA646" s="270"/>
      <c r="BB646" s="270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  <c r="BR646"/>
      <c r="BS646"/>
      <c r="BT646"/>
      <c r="BU646"/>
      <c r="BV646"/>
      <c r="BW646"/>
      <c r="BX646"/>
      <c r="BY646"/>
      <c r="BZ646"/>
      <c r="CA646"/>
      <c r="CB646"/>
      <c r="CC646"/>
      <c r="CD646"/>
      <c r="CE646"/>
      <c r="CF646"/>
      <c r="CG646"/>
      <c r="CH646"/>
      <c r="CI646"/>
      <c r="CJ646"/>
      <c r="CK646"/>
      <c r="CL646"/>
      <c r="CM646"/>
      <c r="CN646"/>
    </row>
    <row r="647" spans="1:92">
      <c r="A647" s="2" t="s">
        <v>1595</v>
      </c>
      <c r="B647" s="238">
        <v>1117.5976666666668</v>
      </c>
      <c r="C647" s="239">
        <v>0</v>
      </c>
      <c r="D647" s="240">
        <v>18643.43</v>
      </c>
      <c r="E647" s="241">
        <v>83</v>
      </c>
      <c r="F647" s="240">
        <v>2269.56</v>
      </c>
      <c r="G647" s="242">
        <v>3</v>
      </c>
      <c r="H647" s="243">
        <v>58188.160000000003</v>
      </c>
      <c r="I647" s="244">
        <v>631</v>
      </c>
      <c r="J647" s="243">
        <v>265002.67</v>
      </c>
      <c r="K647" s="244">
        <v>551</v>
      </c>
      <c r="L647" s="243">
        <v>28461.32</v>
      </c>
      <c r="M647" s="241">
        <v>125</v>
      </c>
      <c r="N647" s="240">
        <v>1973.91</v>
      </c>
      <c r="O647" s="242">
        <v>3</v>
      </c>
      <c r="P647" s="240">
        <v>23145.52</v>
      </c>
      <c r="Q647" s="241">
        <v>179</v>
      </c>
      <c r="R647" s="238">
        <v>0</v>
      </c>
      <c r="S647" s="239">
        <v>0</v>
      </c>
      <c r="T647" s="240">
        <v>33874.120000000003</v>
      </c>
      <c r="U647" s="241">
        <v>235</v>
      </c>
      <c r="V647" s="240">
        <v>10897.47</v>
      </c>
      <c r="W647" s="242">
        <v>13</v>
      </c>
      <c r="X647" s="243">
        <v>78208.72</v>
      </c>
      <c r="Y647" s="241">
        <v>448</v>
      </c>
      <c r="Z647" s="238">
        <v>0</v>
      </c>
      <c r="AA647" s="239">
        <v>0</v>
      </c>
      <c r="AB647" s="238">
        <v>0</v>
      </c>
      <c r="AC647" s="239">
        <v>0</v>
      </c>
      <c r="AD647" s="243">
        <v>51072.69</v>
      </c>
      <c r="AE647" s="244">
        <v>323</v>
      </c>
      <c r="AF647" s="240">
        <v>790.7</v>
      </c>
      <c r="AG647" s="242">
        <v>2</v>
      </c>
      <c r="AH647" s="243">
        <v>276971.18</v>
      </c>
      <c r="AI647" s="244">
        <v>1760</v>
      </c>
      <c r="AJ647" s="243">
        <v>143.33000000000001</v>
      </c>
      <c r="AK647" s="244">
        <v>1</v>
      </c>
      <c r="AL647" s="243">
        <v>180043.92</v>
      </c>
      <c r="AM647" s="244">
        <v>729</v>
      </c>
      <c r="AN647" s="245">
        <v>33384.6</v>
      </c>
      <c r="AO647" s="244">
        <v>73</v>
      </c>
      <c r="AP647" s="246">
        <v>0</v>
      </c>
      <c r="AQ647" s="247">
        <v>0</v>
      </c>
      <c r="AR647" s="240">
        <v>8864.44</v>
      </c>
      <c r="AS647" s="241">
        <v>106</v>
      </c>
      <c r="AT647" s="238">
        <v>0</v>
      </c>
      <c r="AU647" s="239">
        <v>0</v>
      </c>
      <c r="AV647" t="s">
        <v>389</v>
      </c>
      <c r="AW647" s="270"/>
      <c r="AX647" s="270"/>
      <c r="AY647" s="270"/>
      <c r="AZ647" s="270"/>
      <c r="BA647" s="270"/>
      <c r="BB647" s="270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  <c r="BR647"/>
      <c r="BS647"/>
      <c r="BT647"/>
      <c r="BU647"/>
      <c r="BV647"/>
      <c r="BW647"/>
      <c r="BX647"/>
      <c r="BY647"/>
      <c r="BZ647"/>
      <c r="CA647"/>
      <c r="CB647"/>
      <c r="CC647"/>
      <c r="CD647"/>
      <c r="CE647"/>
      <c r="CF647"/>
      <c r="CG647"/>
      <c r="CH647"/>
      <c r="CI647"/>
      <c r="CJ647"/>
      <c r="CK647"/>
      <c r="CL647"/>
      <c r="CM647"/>
      <c r="CN647"/>
    </row>
    <row r="648" spans="1:92">
      <c r="A648" s="2" t="s">
        <v>1596</v>
      </c>
      <c r="B648" s="238">
        <v>2619.1970000000001</v>
      </c>
      <c r="C648" s="239">
        <v>0</v>
      </c>
      <c r="D648" s="240">
        <v>19172.22</v>
      </c>
      <c r="E648" s="241">
        <v>94</v>
      </c>
      <c r="F648" s="240">
        <v>8277.57</v>
      </c>
      <c r="G648" s="242">
        <v>17</v>
      </c>
      <c r="H648" s="243">
        <v>72568.44</v>
      </c>
      <c r="I648" s="244">
        <v>663</v>
      </c>
      <c r="J648" s="243">
        <v>399665.43</v>
      </c>
      <c r="K648" s="244">
        <v>817</v>
      </c>
      <c r="L648" s="243">
        <v>55648.24</v>
      </c>
      <c r="M648" s="241">
        <v>486</v>
      </c>
      <c r="N648" s="240">
        <v>7251.37</v>
      </c>
      <c r="O648" s="242">
        <v>11</v>
      </c>
      <c r="P648" s="240">
        <v>27102.34</v>
      </c>
      <c r="Q648" s="241">
        <v>211</v>
      </c>
      <c r="R648" s="238">
        <v>0</v>
      </c>
      <c r="S648" s="239">
        <v>0</v>
      </c>
      <c r="T648" s="240">
        <v>32182.66</v>
      </c>
      <c r="U648" s="241">
        <v>186</v>
      </c>
      <c r="V648" s="240">
        <v>14071.05</v>
      </c>
      <c r="W648" s="242">
        <v>24</v>
      </c>
      <c r="X648" s="243">
        <v>100354.85</v>
      </c>
      <c r="Y648" s="241">
        <v>580</v>
      </c>
      <c r="Z648" s="238">
        <v>0</v>
      </c>
      <c r="AA648" s="239">
        <v>0</v>
      </c>
      <c r="AB648" s="238">
        <v>0</v>
      </c>
      <c r="AC648" s="239">
        <v>0</v>
      </c>
      <c r="AD648" s="243">
        <v>49537.43</v>
      </c>
      <c r="AE648" s="244">
        <v>316</v>
      </c>
      <c r="AF648" s="240">
        <v>980.38</v>
      </c>
      <c r="AG648" s="242">
        <v>3</v>
      </c>
      <c r="AH648" s="243">
        <v>331743.52</v>
      </c>
      <c r="AI648" s="244">
        <v>1803</v>
      </c>
      <c r="AJ648" s="243">
        <v>5207.67</v>
      </c>
      <c r="AK648" s="244">
        <v>24</v>
      </c>
      <c r="AL648" s="243">
        <v>185322.14</v>
      </c>
      <c r="AM648" s="244">
        <v>762</v>
      </c>
      <c r="AN648" s="245">
        <v>73368.240000000005</v>
      </c>
      <c r="AO648" s="244">
        <v>300</v>
      </c>
      <c r="AP648" s="246">
        <v>0</v>
      </c>
      <c r="AQ648" s="247">
        <v>0</v>
      </c>
      <c r="AR648" s="240">
        <v>8445.8700000000008</v>
      </c>
      <c r="AS648" s="241">
        <v>93</v>
      </c>
      <c r="AT648" s="238">
        <v>0</v>
      </c>
      <c r="AU648" s="239">
        <v>0</v>
      </c>
      <c r="AV648" t="s">
        <v>389</v>
      </c>
      <c r="AW648" s="270"/>
      <c r="AX648" s="270"/>
      <c r="AY648" s="270"/>
      <c r="AZ648" s="270"/>
      <c r="BA648" s="270"/>
      <c r="BB648" s="270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  <c r="CA648"/>
      <c r="CB648"/>
      <c r="CC648"/>
      <c r="CD648"/>
      <c r="CE648"/>
      <c r="CF648"/>
      <c r="CG648"/>
      <c r="CH648"/>
      <c r="CI648"/>
      <c r="CJ648"/>
      <c r="CK648"/>
      <c r="CL648"/>
      <c r="CM648"/>
      <c r="CN648"/>
    </row>
    <row r="649" spans="1:92">
      <c r="A649" s="2" t="s">
        <v>1597</v>
      </c>
      <c r="B649" s="238">
        <v>3487.5983333333334</v>
      </c>
      <c r="C649" s="239">
        <v>0</v>
      </c>
      <c r="D649" s="240">
        <v>11294.43</v>
      </c>
      <c r="E649" s="241">
        <v>36</v>
      </c>
      <c r="F649" s="240">
        <v>9813.02</v>
      </c>
      <c r="G649" s="242">
        <v>15</v>
      </c>
      <c r="H649" s="243">
        <v>79619.38</v>
      </c>
      <c r="I649" s="244">
        <v>801</v>
      </c>
      <c r="J649" s="243">
        <v>324136.39</v>
      </c>
      <c r="K649" s="244">
        <v>822</v>
      </c>
      <c r="L649" s="243">
        <v>89616.14</v>
      </c>
      <c r="M649" s="241">
        <v>663</v>
      </c>
      <c r="N649" s="240">
        <v>9915.02</v>
      </c>
      <c r="O649" s="242">
        <v>26</v>
      </c>
      <c r="P649" s="240">
        <v>13168.81</v>
      </c>
      <c r="Q649" s="241">
        <v>97</v>
      </c>
      <c r="R649" s="238">
        <v>0</v>
      </c>
      <c r="S649" s="239">
        <v>0</v>
      </c>
      <c r="T649" s="240">
        <v>21045.360000000001</v>
      </c>
      <c r="U649" s="241">
        <v>125</v>
      </c>
      <c r="V649" s="240">
        <v>6431.91</v>
      </c>
      <c r="W649" s="242">
        <v>11</v>
      </c>
      <c r="X649" s="243">
        <v>89719.84</v>
      </c>
      <c r="Y649" s="241">
        <v>510</v>
      </c>
      <c r="Z649" s="238">
        <v>0</v>
      </c>
      <c r="AA649" s="239">
        <v>0</v>
      </c>
      <c r="AB649" s="238">
        <v>0</v>
      </c>
      <c r="AC649" s="239">
        <v>0</v>
      </c>
      <c r="AD649" s="243">
        <v>74214.47</v>
      </c>
      <c r="AE649" s="244">
        <v>428</v>
      </c>
      <c r="AF649" s="240">
        <v>1650.24</v>
      </c>
      <c r="AG649" s="242">
        <v>3</v>
      </c>
      <c r="AH649" s="243">
        <v>341783.75</v>
      </c>
      <c r="AI649" s="244">
        <v>1897</v>
      </c>
      <c r="AJ649" s="243">
        <v>12530.08</v>
      </c>
      <c r="AK649" s="244">
        <v>30</v>
      </c>
      <c r="AL649" s="243">
        <v>184391.63</v>
      </c>
      <c r="AM649" s="244">
        <v>766</v>
      </c>
      <c r="AN649" s="245">
        <v>92097.87</v>
      </c>
      <c r="AO649" s="244">
        <v>296</v>
      </c>
      <c r="AP649" s="246">
        <v>0</v>
      </c>
      <c r="AQ649" s="247">
        <v>0</v>
      </c>
      <c r="AR649" s="240">
        <v>3271.19</v>
      </c>
      <c r="AS649" s="241">
        <v>38</v>
      </c>
      <c r="AT649" s="238">
        <v>0</v>
      </c>
      <c r="AU649" s="239">
        <v>0</v>
      </c>
      <c r="AV649" t="s">
        <v>107</v>
      </c>
      <c r="AW649" s="270"/>
      <c r="AX649" s="270"/>
      <c r="AY649" s="270"/>
      <c r="AZ649" s="270"/>
      <c r="BA649" s="270"/>
      <c r="BB649" s="270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  <c r="CA649"/>
      <c r="CB649"/>
      <c r="CC649"/>
      <c r="CD649"/>
      <c r="CE649"/>
      <c r="CF649"/>
      <c r="CG649"/>
      <c r="CH649"/>
      <c r="CI649"/>
      <c r="CJ649"/>
      <c r="CK649"/>
      <c r="CL649"/>
      <c r="CM649"/>
      <c r="CN649"/>
    </row>
    <row r="650" spans="1:92">
      <c r="A650" s="2" t="s">
        <v>1598</v>
      </c>
      <c r="B650" s="238">
        <v>2814.6089999999999</v>
      </c>
      <c r="C650" s="239">
        <v>0</v>
      </c>
      <c r="D650" s="240">
        <v>9382.57</v>
      </c>
      <c r="E650" s="241">
        <v>42</v>
      </c>
      <c r="F650" s="240">
        <v>4182.6000000000004</v>
      </c>
      <c r="G650" s="242">
        <v>7</v>
      </c>
      <c r="H650" s="243">
        <v>34600.17</v>
      </c>
      <c r="I650" s="244">
        <v>371</v>
      </c>
      <c r="J650" s="243">
        <v>143154.49</v>
      </c>
      <c r="K650" s="244">
        <v>395</v>
      </c>
      <c r="L650" s="243">
        <v>22820.85</v>
      </c>
      <c r="M650" s="241">
        <v>189</v>
      </c>
      <c r="N650" s="240">
        <v>1182.6099999999999</v>
      </c>
      <c r="O650" s="242">
        <v>7</v>
      </c>
      <c r="P650" s="240">
        <v>12848.34</v>
      </c>
      <c r="Q650" s="241">
        <v>106</v>
      </c>
      <c r="R650" s="238">
        <v>0</v>
      </c>
      <c r="S650" s="239">
        <v>0</v>
      </c>
      <c r="T650" s="240">
        <v>14025.39</v>
      </c>
      <c r="U650" s="241">
        <v>98</v>
      </c>
      <c r="V650" s="240">
        <v>11457.21</v>
      </c>
      <c r="W650" s="242">
        <v>16</v>
      </c>
      <c r="X650" s="243">
        <v>41980.35</v>
      </c>
      <c r="Y650" s="241">
        <v>243</v>
      </c>
      <c r="Z650" s="238">
        <v>6.75</v>
      </c>
      <c r="AA650" s="239">
        <v>1</v>
      </c>
      <c r="AB650" s="238">
        <v>0</v>
      </c>
      <c r="AC650" s="239">
        <v>0</v>
      </c>
      <c r="AD650" s="243">
        <v>27062.74</v>
      </c>
      <c r="AE650" s="244">
        <v>172</v>
      </c>
      <c r="AF650" s="240">
        <v>688.38</v>
      </c>
      <c r="AG650" s="242">
        <v>2</v>
      </c>
      <c r="AH650" s="243">
        <v>143644.13</v>
      </c>
      <c r="AI650" s="244">
        <v>953</v>
      </c>
      <c r="AJ650" s="243">
        <v>0</v>
      </c>
      <c r="AK650" s="244">
        <v>0</v>
      </c>
      <c r="AL650" s="243">
        <v>114696.79</v>
      </c>
      <c r="AM650" s="244">
        <v>464</v>
      </c>
      <c r="AN650" s="245">
        <v>84438.27</v>
      </c>
      <c r="AO650" s="244">
        <v>50</v>
      </c>
      <c r="AP650" s="246">
        <v>0</v>
      </c>
      <c r="AQ650" s="247">
        <v>0</v>
      </c>
      <c r="AR650" s="240">
        <v>6507.96</v>
      </c>
      <c r="AS650" s="241">
        <v>79</v>
      </c>
      <c r="AT650" s="238">
        <v>0</v>
      </c>
      <c r="AU650" s="239">
        <v>0</v>
      </c>
      <c r="AV650" t="s">
        <v>389</v>
      </c>
      <c r="AW650" s="270"/>
      <c r="AX650" s="270"/>
      <c r="AY650" s="270"/>
      <c r="AZ650" s="270"/>
      <c r="BA650" s="270"/>
      <c r="BB650" s="27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  <c r="BR650"/>
      <c r="BS650"/>
      <c r="BT650"/>
      <c r="BU650"/>
      <c r="BV650"/>
      <c r="BW650"/>
      <c r="BX650"/>
      <c r="BY650"/>
      <c r="BZ650"/>
      <c r="CA650"/>
      <c r="CB650"/>
      <c r="CC650"/>
      <c r="CD650"/>
      <c r="CE650"/>
      <c r="CF650"/>
      <c r="CG650"/>
      <c r="CH650"/>
      <c r="CI650"/>
      <c r="CJ650"/>
      <c r="CK650"/>
      <c r="CL650"/>
      <c r="CM650"/>
      <c r="CN650"/>
    </row>
    <row r="651" spans="1:92">
      <c r="A651" s="2" t="s">
        <v>1599</v>
      </c>
      <c r="B651" s="238">
        <v>0</v>
      </c>
      <c r="C651" s="239">
        <v>0</v>
      </c>
      <c r="D651" s="240">
        <v>3477.36</v>
      </c>
      <c r="E651" s="241">
        <v>12</v>
      </c>
      <c r="F651" s="240">
        <v>5295.65</v>
      </c>
      <c r="G651" s="242">
        <v>9</v>
      </c>
      <c r="H651" s="243">
        <v>27958.34</v>
      </c>
      <c r="I651" s="244">
        <v>263</v>
      </c>
      <c r="J651" s="243">
        <v>95823.28</v>
      </c>
      <c r="K651" s="244">
        <v>197</v>
      </c>
      <c r="L651" s="243">
        <v>22997.47</v>
      </c>
      <c r="M651" s="241">
        <v>113</v>
      </c>
      <c r="N651" s="240">
        <v>869.56</v>
      </c>
      <c r="O651" s="242">
        <v>1</v>
      </c>
      <c r="P651" s="240">
        <v>2296.5300000000002</v>
      </c>
      <c r="Q651" s="241">
        <v>16</v>
      </c>
      <c r="R651" s="238">
        <v>0</v>
      </c>
      <c r="S651" s="239">
        <v>0</v>
      </c>
      <c r="T651" s="240">
        <v>744.18</v>
      </c>
      <c r="U651" s="241">
        <v>2</v>
      </c>
      <c r="V651" s="240">
        <v>693.48</v>
      </c>
      <c r="W651" s="242">
        <v>1</v>
      </c>
      <c r="X651" s="243">
        <v>21713.87</v>
      </c>
      <c r="Y651" s="241">
        <v>141</v>
      </c>
      <c r="Z651" s="238">
        <v>0</v>
      </c>
      <c r="AA651" s="239">
        <v>0</v>
      </c>
      <c r="AB651" s="238">
        <v>0</v>
      </c>
      <c r="AC651" s="239">
        <v>0</v>
      </c>
      <c r="AD651" s="243">
        <v>29748.5</v>
      </c>
      <c r="AE651" s="244">
        <v>229</v>
      </c>
      <c r="AF651" s="240">
        <v>1093.02</v>
      </c>
      <c r="AG651" s="242">
        <v>2</v>
      </c>
      <c r="AH651" s="243">
        <v>115567.89</v>
      </c>
      <c r="AI651" s="244">
        <v>736</v>
      </c>
      <c r="AJ651" s="243">
        <v>0</v>
      </c>
      <c r="AK651" s="244">
        <v>0</v>
      </c>
      <c r="AL651" s="243">
        <v>48758.239999999998</v>
      </c>
      <c r="AM651" s="244">
        <v>201</v>
      </c>
      <c r="AN651" s="245">
        <v>0</v>
      </c>
      <c r="AO651" s="244">
        <v>0</v>
      </c>
      <c r="AP651" s="246">
        <v>0</v>
      </c>
      <c r="AQ651" s="247">
        <v>0</v>
      </c>
      <c r="AR651" s="240">
        <v>0</v>
      </c>
      <c r="AS651" s="241">
        <v>0</v>
      </c>
      <c r="AT651" s="238">
        <v>0</v>
      </c>
      <c r="AU651" s="239">
        <v>0</v>
      </c>
      <c r="AV651" t="s">
        <v>189</v>
      </c>
      <c r="AW651" s="270"/>
      <c r="AX651" s="270"/>
      <c r="AY651" s="270"/>
      <c r="AZ651" s="270"/>
      <c r="BA651" s="270"/>
      <c r="BB651" s="270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  <c r="BR651"/>
      <c r="BS651"/>
      <c r="BT651"/>
      <c r="BU651"/>
      <c r="BV651"/>
      <c r="BW651"/>
      <c r="BX651"/>
      <c r="BY651"/>
      <c r="BZ651"/>
      <c r="CA651"/>
      <c r="CB651"/>
      <c r="CC651"/>
      <c r="CD651"/>
      <c r="CE651"/>
      <c r="CF651"/>
      <c r="CG651"/>
      <c r="CH651"/>
      <c r="CI651"/>
      <c r="CJ651"/>
      <c r="CK651"/>
      <c r="CL651"/>
      <c r="CM651"/>
      <c r="CN651"/>
    </row>
    <row r="652" spans="1:92">
      <c r="A652" s="2" t="s">
        <v>1600</v>
      </c>
      <c r="B652" s="238">
        <v>2856.9340000000002</v>
      </c>
      <c r="C652" s="239">
        <v>0</v>
      </c>
      <c r="D652" s="240">
        <v>14674.31</v>
      </c>
      <c r="E652" s="241">
        <v>68</v>
      </c>
      <c r="F652" s="240">
        <v>24607.78</v>
      </c>
      <c r="G652" s="242">
        <v>41</v>
      </c>
      <c r="H652" s="243">
        <v>101992.29</v>
      </c>
      <c r="I652" s="244">
        <v>975</v>
      </c>
      <c r="J652" s="243">
        <v>402694.91</v>
      </c>
      <c r="K652" s="244">
        <v>1047</v>
      </c>
      <c r="L652" s="243">
        <v>123000.66</v>
      </c>
      <c r="M652" s="241">
        <v>645</v>
      </c>
      <c r="N652" s="240">
        <v>13953.93</v>
      </c>
      <c r="O652" s="242">
        <v>33</v>
      </c>
      <c r="P652" s="240">
        <v>4145.5600000000004</v>
      </c>
      <c r="Q652" s="241">
        <v>13</v>
      </c>
      <c r="R652" s="238">
        <v>0</v>
      </c>
      <c r="S652" s="239">
        <v>0</v>
      </c>
      <c r="T652" s="240">
        <v>6715.43</v>
      </c>
      <c r="U652" s="241">
        <v>46</v>
      </c>
      <c r="V652" s="240">
        <v>1325.58</v>
      </c>
      <c r="W652" s="242">
        <v>1</v>
      </c>
      <c r="X652" s="243">
        <v>103933.33</v>
      </c>
      <c r="Y652" s="241">
        <v>578</v>
      </c>
      <c r="Z652" s="238">
        <v>0</v>
      </c>
      <c r="AA652" s="239">
        <v>0</v>
      </c>
      <c r="AB652" s="238">
        <v>0</v>
      </c>
      <c r="AC652" s="239">
        <v>0</v>
      </c>
      <c r="AD652" s="243">
        <v>83588.479999999996</v>
      </c>
      <c r="AE652" s="244">
        <v>570</v>
      </c>
      <c r="AF652" s="240">
        <v>1395.34</v>
      </c>
      <c r="AG652" s="242">
        <v>2</v>
      </c>
      <c r="AH652" s="243">
        <v>398559.11</v>
      </c>
      <c r="AI652" s="244">
        <v>2047</v>
      </c>
      <c r="AJ652" s="243">
        <v>387</v>
      </c>
      <c r="AK652" s="244">
        <v>3</v>
      </c>
      <c r="AL652" s="243">
        <v>163485.41</v>
      </c>
      <c r="AM652" s="244">
        <v>753</v>
      </c>
      <c r="AN652" s="245">
        <v>85321.02</v>
      </c>
      <c r="AO652" s="244">
        <v>487</v>
      </c>
      <c r="AP652" s="246">
        <v>0</v>
      </c>
      <c r="AQ652" s="247">
        <v>0</v>
      </c>
      <c r="AR652" s="240">
        <v>0</v>
      </c>
      <c r="AS652" s="241">
        <v>0</v>
      </c>
      <c r="AT652" s="238">
        <v>0</v>
      </c>
      <c r="AU652" s="239">
        <v>0</v>
      </c>
      <c r="AV652" t="s">
        <v>52</v>
      </c>
      <c r="AW652" s="270"/>
      <c r="AX652" s="270"/>
      <c r="AY652" s="270"/>
      <c r="AZ652" s="270"/>
      <c r="BA652" s="270"/>
      <c r="BB652" s="270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</row>
    <row r="653" spans="1:92">
      <c r="A653" s="2" t="s">
        <v>1601</v>
      </c>
      <c r="B653" s="238">
        <v>1373.8296666666668</v>
      </c>
      <c r="C653" s="239">
        <v>0</v>
      </c>
      <c r="D653" s="240">
        <v>11026.03</v>
      </c>
      <c r="E653" s="241">
        <v>50</v>
      </c>
      <c r="F653" s="240">
        <v>14778.24</v>
      </c>
      <c r="G653" s="242">
        <v>21</v>
      </c>
      <c r="H653" s="243">
        <v>69006.899999999994</v>
      </c>
      <c r="I653" s="244">
        <v>709</v>
      </c>
      <c r="J653" s="243">
        <v>736732.87</v>
      </c>
      <c r="K653" s="244">
        <v>1029</v>
      </c>
      <c r="L653" s="243">
        <v>91050.4</v>
      </c>
      <c r="M653" s="241">
        <v>381</v>
      </c>
      <c r="N653" s="240">
        <v>13383.71</v>
      </c>
      <c r="O653" s="242">
        <v>22</v>
      </c>
      <c r="P653" s="240">
        <v>12003.02</v>
      </c>
      <c r="Q653" s="241">
        <v>103</v>
      </c>
      <c r="R653" s="238">
        <v>0</v>
      </c>
      <c r="S653" s="239">
        <v>0</v>
      </c>
      <c r="T653" s="240">
        <v>10754.96</v>
      </c>
      <c r="U653" s="241">
        <v>54</v>
      </c>
      <c r="V653" s="240">
        <v>1325.58</v>
      </c>
      <c r="W653" s="242">
        <v>1</v>
      </c>
      <c r="X653" s="243">
        <v>102688.79</v>
      </c>
      <c r="Y653" s="241">
        <v>514</v>
      </c>
      <c r="Z653" s="238">
        <v>0</v>
      </c>
      <c r="AA653" s="239">
        <v>0</v>
      </c>
      <c r="AB653" s="238">
        <v>0</v>
      </c>
      <c r="AC653" s="239">
        <v>0</v>
      </c>
      <c r="AD653" s="243">
        <v>62331.48</v>
      </c>
      <c r="AE653" s="244">
        <v>460</v>
      </c>
      <c r="AF653" s="240">
        <v>395.35</v>
      </c>
      <c r="AG653" s="242">
        <v>1</v>
      </c>
      <c r="AH653" s="243">
        <v>358650.57</v>
      </c>
      <c r="AI653" s="244">
        <v>1647</v>
      </c>
      <c r="AJ653" s="243">
        <v>1</v>
      </c>
      <c r="AK653" s="244">
        <v>1</v>
      </c>
      <c r="AL653" s="243">
        <v>149587.47</v>
      </c>
      <c r="AM653" s="244">
        <v>589</v>
      </c>
      <c r="AN653" s="245">
        <v>41213.89</v>
      </c>
      <c r="AO653" s="244">
        <v>208</v>
      </c>
      <c r="AP653" s="246">
        <v>6.7</v>
      </c>
      <c r="AQ653" s="247">
        <v>7</v>
      </c>
      <c r="AR653" s="240">
        <v>3671.47</v>
      </c>
      <c r="AS653" s="241">
        <v>42</v>
      </c>
      <c r="AT653" s="238">
        <v>0</v>
      </c>
      <c r="AU653" s="239">
        <v>0</v>
      </c>
      <c r="AV653" t="s">
        <v>52</v>
      </c>
      <c r="AW653" s="270"/>
      <c r="AX653" s="270"/>
      <c r="AY653" s="270"/>
      <c r="AZ653" s="270"/>
      <c r="BA653" s="270"/>
      <c r="BB653" s="270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  <c r="CA653"/>
      <c r="CB653"/>
      <c r="CC653"/>
      <c r="CD653"/>
      <c r="CE653"/>
      <c r="CF653"/>
      <c r="CG653"/>
      <c r="CH653"/>
      <c r="CI653"/>
      <c r="CJ653"/>
      <c r="CK653"/>
      <c r="CL653"/>
      <c r="CM653"/>
      <c r="CN653"/>
    </row>
    <row r="654" spans="1:92">
      <c r="A654" s="2" t="s">
        <v>1602</v>
      </c>
      <c r="B654" s="238">
        <v>1433.2793333333332</v>
      </c>
      <c r="C654" s="239">
        <v>0</v>
      </c>
      <c r="D654" s="240">
        <v>25213.69</v>
      </c>
      <c r="E654" s="241">
        <v>108</v>
      </c>
      <c r="F654" s="240">
        <v>27969.55</v>
      </c>
      <c r="G654" s="242">
        <v>47</v>
      </c>
      <c r="H654" s="243">
        <v>111049.03</v>
      </c>
      <c r="I654" s="244">
        <v>1056</v>
      </c>
      <c r="J654" s="243">
        <v>438258.22</v>
      </c>
      <c r="K654" s="244">
        <v>927</v>
      </c>
      <c r="L654" s="243">
        <v>211281.69</v>
      </c>
      <c r="M654" s="241">
        <v>1091</v>
      </c>
      <c r="N654" s="240">
        <v>973.94</v>
      </c>
      <c r="O654" s="242">
        <v>26</v>
      </c>
      <c r="P654" s="240">
        <v>0</v>
      </c>
      <c r="Q654" s="241">
        <v>0</v>
      </c>
      <c r="R654" s="238">
        <v>0</v>
      </c>
      <c r="S654" s="239">
        <v>0</v>
      </c>
      <c r="T654" s="240">
        <v>0</v>
      </c>
      <c r="U654" s="241">
        <v>0</v>
      </c>
      <c r="V654" s="240">
        <v>0</v>
      </c>
      <c r="W654" s="242">
        <v>0</v>
      </c>
      <c r="X654" s="243">
        <v>193414.93</v>
      </c>
      <c r="Y654" s="241">
        <v>933</v>
      </c>
      <c r="Z654" s="238">
        <v>0</v>
      </c>
      <c r="AA654" s="239">
        <v>0</v>
      </c>
      <c r="AB654" s="238">
        <v>0</v>
      </c>
      <c r="AC654" s="239">
        <v>0</v>
      </c>
      <c r="AD654" s="243">
        <v>111636.11</v>
      </c>
      <c r="AE654" s="244">
        <v>617</v>
      </c>
      <c r="AF654" s="240">
        <v>0</v>
      </c>
      <c r="AG654" s="242">
        <v>0</v>
      </c>
      <c r="AH654" s="243">
        <v>685599.66</v>
      </c>
      <c r="AI654" s="244">
        <v>2681</v>
      </c>
      <c r="AJ654" s="243">
        <v>1319.63</v>
      </c>
      <c r="AK654" s="244">
        <v>8</v>
      </c>
      <c r="AL654" s="243">
        <v>278674.13</v>
      </c>
      <c r="AM654" s="244">
        <v>1084</v>
      </c>
      <c r="AN654" s="245">
        <v>41678.75</v>
      </c>
      <c r="AO654" s="244">
        <v>239</v>
      </c>
      <c r="AP654" s="246">
        <v>0</v>
      </c>
      <c r="AQ654" s="247">
        <v>0</v>
      </c>
      <c r="AR654" s="240">
        <v>0</v>
      </c>
      <c r="AS654" s="241">
        <v>0</v>
      </c>
      <c r="AT654" s="238">
        <v>0</v>
      </c>
      <c r="AU654" s="239">
        <v>0</v>
      </c>
      <c r="AV654" t="s">
        <v>52</v>
      </c>
      <c r="AW654" s="270"/>
      <c r="AX654" s="270"/>
      <c r="AY654" s="270"/>
      <c r="AZ654" s="270"/>
      <c r="BA654" s="270"/>
      <c r="BB654" s="270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  <c r="CA654"/>
      <c r="CB654"/>
      <c r="CC654"/>
      <c r="CD654"/>
      <c r="CE654"/>
      <c r="CF654"/>
      <c r="CG654"/>
      <c r="CH654"/>
      <c r="CI654"/>
      <c r="CJ654"/>
      <c r="CK654"/>
      <c r="CL654"/>
      <c r="CM654"/>
      <c r="CN654"/>
    </row>
    <row r="655" spans="1:92">
      <c r="A655" s="2" t="s">
        <v>1603</v>
      </c>
      <c r="B655" s="238">
        <v>1066.3156666666666</v>
      </c>
      <c r="C655" s="239">
        <v>0</v>
      </c>
      <c r="D655" s="240">
        <v>13014.88</v>
      </c>
      <c r="E655" s="241">
        <v>48</v>
      </c>
      <c r="F655" s="240">
        <v>21047.84</v>
      </c>
      <c r="G655" s="242">
        <v>31</v>
      </c>
      <c r="H655" s="243">
        <v>61640.11</v>
      </c>
      <c r="I655" s="244">
        <v>480</v>
      </c>
      <c r="J655" s="243">
        <v>315901.92</v>
      </c>
      <c r="K655" s="244">
        <v>672</v>
      </c>
      <c r="L655" s="243">
        <v>85203.33</v>
      </c>
      <c r="M655" s="241">
        <v>418</v>
      </c>
      <c r="N655" s="240">
        <v>6260.86</v>
      </c>
      <c r="O655" s="242">
        <v>6</v>
      </c>
      <c r="P655" s="240">
        <v>6791.73</v>
      </c>
      <c r="Q655" s="241">
        <v>51</v>
      </c>
      <c r="R655" s="238">
        <v>0</v>
      </c>
      <c r="S655" s="239">
        <v>0</v>
      </c>
      <c r="T655" s="240">
        <v>10501.5</v>
      </c>
      <c r="U655" s="241">
        <v>52</v>
      </c>
      <c r="V655" s="240">
        <v>6716.27</v>
      </c>
      <c r="W655" s="242">
        <v>7</v>
      </c>
      <c r="X655" s="243">
        <v>67853.84</v>
      </c>
      <c r="Y655" s="241">
        <v>359</v>
      </c>
      <c r="Z655" s="238">
        <v>0</v>
      </c>
      <c r="AA655" s="239">
        <v>0</v>
      </c>
      <c r="AB655" s="238">
        <v>0</v>
      </c>
      <c r="AC655" s="239">
        <v>0</v>
      </c>
      <c r="AD655" s="243">
        <v>50876.21</v>
      </c>
      <c r="AE655" s="244">
        <v>323</v>
      </c>
      <c r="AF655" s="240">
        <v>395.35</v>
      </c>
      <c r="AG655" s="242">
        <v>1</v>
      </c>
      <c r="AH655" s="243">
        <v>249663.45</v>
      </c>
      <c r="AI655" s="244">
        <v>1227</v>
      </c>
      <c r="AJ655" s="243">
        <v>0</v>
      </c>
      <c r="AK655" s="244">
        <v>0</v>
      </c>
      <c r="AL655" s="243">
        <v>138993.28</v>
      </c>
      <c r="AM655" s="244">
        <v>562</v>
      </c>
      <c r="AN655" s="245">
        <v>31989.47</v>
      </c>
      <c r="AO655" s="244">
        <v>242</v>
      </c>
      <c r="AP655" s="246">
        <v>0</v>
      </c>
      <c r="AQ655" s="247">
        <v>0</v>
      </c>
      <c r="AR655" s="240">
        <v>2161.81</v>
      </c>
      <c r="AS655" s="241">
        <v>16</v>
      </c>
      <c r="AT655" s="238">
        <v>0</v>
      </c>
      <c r="AU655" s="239">
        <v>0</v>
      </c>
      <c r="AV655" t="s">
        <v>131</v>
      </c>
      <c r="AW655" s="270"/>
      <c r="AX655" s="270"/>
      <c r="AY655" s="270"/>
      <c r="AZ655" s="270"/>
      <c r="BA655" s="270"/>
      <c r="BB655" s="270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  <c r="CA655"/>
      <c r="CB655"/>
      <c r="CC655"/>
      <c r="CD655"/>
      <c r="CE655"/>
      <c r="CF655"/>
      <c r="CG655"/>
      <c r="CH655"/>
      <c r="CI655"/>
      <c r="CJ655"/>
      <c r="CK655"/>
      <c r="CL655"/>
      <c r="CM655"/>
      <c r="CN655"/>
    </row>
    <row r="656" spans="1:92">
      <c r="A656" s="2" t="s">
        <v>1604</v>
      </c>
      <c r="B656" s="238">
        <v>786.91333333333341</v>
      </c>
      <c r="C656" s="239">
        <v>0</v>
      </c>
      <c r="D656" s="240">
        <v>23702.55</v>
      </c>
      <c r="E656" s="241">
        <v>90</v>
      </c>
      <c r="F656" s="240">
        <v>15408.65</v>
      </c>
      <c r="G656" s="242">
        <v>23</v>
      </c>
      <c r="H656" s="243">
        <v>62081.83</v>
      </c>
      <c r="I656" s="244">
        <v>624</v>
      </c>
      <c r="J656" s="243">
        <v>128086.74</v>
      </c>
      <c r="K656" s="244">
        <v>360</v>
      </c>
      <c r="L656" s="243">
        <v>52568.2</v>
      </c>
      <c r="M656" s="241">
        <v>471</v>
      </c>
      <c r="N656" s="240">
        <v>4132.16</v>
      </c>
      <c r="O656" s="242">
        <v>5</v>
      </c>
      <c r="P656" s="240">
        <v>10895.18</v>
      </c>
      <c r="Q656" s="241">
        <v>105</v>
      </c>
      <c r="R656" s="238">
        <v>0</v>
      </c>
      <c r="S656" s="239">
        <v>0</v>
      </c>
      <c r="T656" s="240">
        <v>2370.81</v>
      </c>
      <c r="U656" s="241">
        <v>27</v>
      </c>
      <c r="V656" s="240">
        <v>0</v>
      </c>
      <c r="W656" s="242">
        <v>0</v>
      </c>
      <c r="X656" s="243">
        <v>78988.210000000006</v>
      </c>
      <c r="Y656" s="241">
        <v>398</v>
      </c>
      <c r="Z656" s="238">
        <v>0</v>
      </c>
      <c r="AA656" s="239">
        <v>0</v>
      </c>
      <c r="AB656" s="238">
        <v>0</v>
      </c>
      <c r="AC656" s="239">
        <v>0</v>
      </c>
      <c r="AD656" s="243">
        <v>44443.73</v>
      </c>
      <c r="AE656" s="244">
        <v>293</v>
      </c>
      <c r="AF656" s="240">
        <v>0</v>
      </c>
      <c r="AG656" s="242">
        <v>0</v>
      </c>
      <c r="AH656" s="243">
        <v>289880.52</v>
      </c>
      <c r="AI656" s="244">
        <v>1420</v>
      </c>
      <c r="AJ656" s="243">
        <v>0</v>
      </c>
      <c r="AK656" s="244">
        <v>0</v>
      </c>
      <c r="AL656" s="243">
        <v>184935.14</v>
      </c>
      <c r="AM656" s="244">
        <v>648</v>
      </c>
      <c r="AN656" s="245">
        <v>23607.4</v>
      </c>
      <c r="AO656" s="244">
        <v>26</v>
      </c>
      <c r="AP656" s="246">
        <v>0</v>
      </c>
      <c r="AQ656" s="247">
        <v>0</v>
      </c>
      <c r="AR656" s="240">
        <v>2787.59</v>
      </c>
      <c r="AS656" s="241">
        <v>38</v>
      </c>
      <c r="AT656" s="238">
        <v>0</v>
      </c>
      <c r="AU656" s="239">
        <v>0</v>
      </c>
      <c r="AV656" t="s">
        <v>52</v>
      </c>
      <c r="AW656" s="270"/>
      <c r="AX656" s="270"/>
      <c r="AY656" s="270"/>
      <c r="AZ656" s="270"/>
      <c r="BA656" s="270"/>
      <c r="BB656" s="270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  <c r="CA656"/>
      <c r="CB656"/>
      <c r="CC656"/>
      <c r="CD656"/>
      <c r="CE656"/>
      <c r="CF656"/>
      <c r="CG656"/>
      <c r="CH656"/>
      <c r="CI656"/>
      <c r="CJ656"/>
      <c r="CK656"/>
      <c r="CL656"/>
      <c r="CM656"/>
      <c r="CN656"/>
    </row>
    <row r="657" spans="1:92">
      <c r="A657" s="2" t="s">
        <v>1605</v>
      </c>
      <c r="B657" s="238">
        <v>2796.2330000000002</v>
      </c>
      <c r="C657" s="239">
        <v>0</v>
      </c>
      <c r="D657" s="240">
        <v>12689.87</v>
      </c>
      <c r="E657" s="241">
        <v>61</v>
      </c>
      <c r="F657" s="240">
        <v>6293.02</v>
      </c>
      <c r="G657" s="242">
        <v>14</v>
      </c>
      <c r="H657" s="243">
        <v>59455.6</v>
      </c>
      <c r="I657" s="244">
        <v>625</v>
      </c>
      <c r="J657" s="243">
        <v>381144.02</v>
      </c>
      <c r="K657" s="244">
        <v>729</v>
      </c>
      <c r="L657" s="243">
        <v>54620.53</v>
      </c>
      <c r="M657" s="241">
        <v>411</v>
      </c>
      <c r="N657" s="240">
        <v>7173.89</v>
      </c>
      <c r="O657" s="242">
        <v>8</v>
      </c>
      <c r="P657" s="240">
        <v>2174.2399999999998</v>
      </c>
      <c r="Q657" s="241">
        <v>21</v>
      </c>
      <c r="R657" s="238">
        <v>0</v>
      </c>
      <c r="S657" s="239">
        <v>0</v>
      </c>
      <c r="T657" s="240">
        <v>2999.14</v>
      </c>
      <c r="U657" s="241">
        <v>14</v>
      </c>
      <c r="V657" s="240">
        <v>7374.17</v>
      </c>
      <c r="W657" s="242">
        <v>9</v>
      </c>
      <c r="X657" s="243">
        <v>72940.710000000006</v>
      </c>
      <c r="Y657" s="241">
        <v>407</v>
      </c>
      <c r="Z657" s="238">
        <v>0</v>
      </c>
      <c r="AA657" s="239">
        <v>0</v>
      </c>
      <c r="AB657" s="238">
        <v>0</v>
      </c>
      <c r="AC657" s="239">
        <v>0</v>
      </c>
      <c r="AD657" s="243">
        <v>49450.3</v>
      </c>
      <c r="AE657" s="244">
        <v>313</v>
      </c>
      <c r="AF657" s="240">
        <v>0</v>
      </c>
      <c r="AG657" s="242">
        <v>0</v>
      </c>
      <c r="AH657" s="243">
        <v>246348.12</v>
      </c>
      <c r="AI657" s="244">
        <v>1442</v>
      </c>
      <c r="AJ657" s="243">
        <v>120</v>
      </c>
      <c r="AK657" s="244">
        <v>1</v>
      </c>
      <c r="AL657" s="243">
        <v>142085.35999999999</v>
      </c>
      <c r="AM657" s="244">
        <v>603</v>
      </c>
      <c r="AN657" s="245">
        <v>83766.990000000005</v>
      </c>
      <c r="AO657" s="244">
        <v>306</v>
      </c>
      <c r="AP657" s="246">
        <v>0</v>
      </c>
      <c r="AQ657" s="247">
        <v>0</v>
      </c>
      <c r="AR657" s="240">
        <v>211.31</v>
      </c>
      <c r="AS657" s="241">
        <v>3</v>
      </c>
      <c r="AT657" s="238">
        <v>260</v>
      </c>
      <c r="AU657" s="239">
        <v>1</v>
      </c>
      <c r="AV657" t="s">
        <v>107</v>
      </c>
      <c r="AW657" s="270"/>
      <c r="AX657" s="270"/>
      <c r="AY657" s="270"/>
      <c r="AZ657" s="270"/>
      <c r="BA657" s="270"/>
      <c r="BB657" s="270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  <c r="CA657"/>
      <c r="CB657"/>
      <c r="CC657"/>
      <c r="CD657"/>
      <c r="CE657"/>
      <c r="CF657"/>
      <c r="CG657"/>
      <c r="CH657"/>
      <c r="CI657"/>
      <c r="CJ657"/>
      <c r="CK657"/>
      <c r="CL657"/>
      <c r="CM657"/>
      <c r="CN657"/>
    </row>
    <row r="658" spans="1:92">
      <c r="A658" s="2" t="s">
        <v>1606</v>
      </c>
      <c r="B658" s="238">
        <v>5562.461666666667</v>
      </c>
      <c r="C658" s="239">
        <v>0</v>
      </c>
      <c r="D658" s="240">
        <v>21642.560000000001</v>
      </c>
      <c r="E658" s="241">
        <v>71</v>
      </c>
      <c r="F658" s="240">
        <v>15243.44</v>
      </c>
      <c r="G658" s="242">
        <v>26</v>
      </c>
      <c r="H658" s="243">
        <v>71789.87</v>
      </c>
      <c r="I658" s="244">
        <v>599</v>
      </c>
      <c r="J658" s="243">
        <v>581411.6</v>
      </c>
      <c r="K658" s="244">
        <v>1156</v>
      </c>
      <c r="L658" s="243">
        <v>107576.58</v>
      </c>
      <c r="M658" s="241">
        <v>409</v>
      </c>
      <c r="N658" s="240">
        <v>18879.12</v>
      </c>
      <c r="O658" s="242">
        <v>32</v>
      </c>
      <c r="P658" s="240">
        <v>10980.01</v>
      </c>
      <c r="Q658" s="241">
        <v>56</v>
      </c>
      <c r="R658" s="238">
        <v>0</v>
      </c>
      <c r="S658" s="239">
        <v>0</v>
      </c>
      <c r="T658" s="240">
        <v>50174.7</v>
      </c>
      <c r="U658" s="241">
        <v>158</v>
      </c>
      <c r="V658" s="240">
        <v>17976.87</v>
      </c>
      <c r="W658" s="242">
        <v>22</v>
      </c>
      <c r="X658" s="243">
        <v>117401.48</v>
      </c>
      <c r="Y658" s="241">
        <v>532</v>
      </c>
      <c r="Z658" s="238">
        <v>0</v>
      </c>
      <c r="AA658" s="239">
        <v>0</v>
      </c>
      <c r="AB658" s="238">
        <v>0</v>
      </c>
      <c r="AC658" s="239">
        <v>0</v>
      </c>
      <c r="AD658" s="243">
        <v>71063.179999999993</v>
      </c>
      <c r="AE658" s="244">
        <v>418</v>
      </c>
      <c r="AF658" s="240">
        <v>1125.58</v>
      </c>
      <c r="AG658" s="242">
        <v>2</v>
      </c>
      <c r="AH658" s="243">
        <v>342264.16</v>
      </c>
      <c r="AI658" s="244">
        <v>1490</v>
      </c>
      <c r="AJ658" s="243">
        <v>23466.04</v>
      </c>
      <c r="AK658" s="244">
        <v>67</v>
      </c>
      <c r="AL658" s="243">
        <v>178743.42</v>
      </c>
      <c r="AM658" s="244">
        <v>710</v>
      </c>
      <c r="AN658" s="245">
        <v>143407.81</v>
      </c>
      <c r="AO658" s="244">
        <v>614</v>
      </c>
      <c r="AP658" s="246">
        <v>0</v>
      </c>
      <c r="AQ658" s="247">
        <v>0</v>
      </c>
      <c r="AR658" s="240">
        <v>2417.17</v>
      </c>
      <c r="AS658" s="241">
        <v>31</v>
      </c>
      <c r="AT658" s="238">
        <v>0</v>
      </c>
      <c r="AU658" s="239">
        <v>0</v>
      </c>
      <c r="AV658" t="s">
        <v>52</v>
      </c>
      <c r="AW658" s="270"/>
      <c r="AX658" s="270"/>
      <c r="AY658" s="270"/>
      <c r="AZ658" s="270"/>
      <c r="BA658" s="270"/>
      <c r="BB658" s="270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  <c r="CA658"/>
      <c r="CB658"/>
      <c r="CC658"/>
      <c r="CD658"/>
      <c r="CE658"/>
      <c r="CF658"/>
      <c r="CG658"/>
      <c r="CH658"/>
      <c r="CI658"/>
      <c r="CJ658"/>
      <c r="CK658"/>
      <c r="CL658"/>
      <c r="CM658"/>
      <c r="CN658"/>
    </row>
    <row r="659" spans="1:92">
      <c r="A659" s="2" t="s">
        <v>1607</v>
      </c>
      <c r="B659" s="238">
        <v>2494.0329999999999</v>
      </c>
      <c r="C659" s="239">
        <v>0</v>
      </c>
      <c r="D659" s="240">
        <v>28597.439999999999</v>
      </c>
      <c r="E659" s="241">
        <v>126</v>
      </c>
      <c r="F659" s="240">
        <v>17078.22</v>
      </c>
      <c r="G659" s="242">
        <v>28</v>
      </c>
      <c r="H659" s="243">
        <v>93685.49</v>
      </c>
      <c r="I659" s="244">
        <v>1023</v>
      </c>
      <c r="J659" s="243">
        <v>448062.33</v>
      </c>
      <c r="K659" s="244">
        <v>1391</v>
      </c>
      <c r="L659" s="243">
        <v>105578.78</v>
      </c>
      <c r="M659" s="241">
        <v>700</v>
      </c>
      <c r="N659" s="240">
        <v>23008.639999999999</v>
      </c>
      <c r="O659" s="242">
        <v>23</v>
      </c>
      <c r="P659" s="240">
        <v>17616</v>
      </c>
      <c r="Q659" s="241">
        <v>132</v>
      </c>
      <c r="R659" s="238">
        <v>0</v>
      </c>
      <c r="S659" s="239">
        <v>0</v>
      </c>
      <c r="T659" s="240">
        <v>25016.26</v>
      </c>
      <c r="U659" s="241">
        <v>117</v>
      </c>
      <c r="V659" s="240">
        <v>6353.75</v>
      </c>
      <c r="W659" s="242">
        <v>8</v>
      </c>
      <c r="X659" s="243">
        <v>169139.09</v>
      </c>
      <c r="Y659" s="241">
        <v>952</v>
      </c>
      <c r="Z659" s="238">
        <v>0</v>
      </c>
      <c r="AA659" s="239">
        <v>0</v>
      </c>
      <c r="AB659" s="238">
        <v>0</v>
      </c>
      <c r="AC659" s="239">
        <v>0</v>
      </c>
      <c r="AD659" s="243">
        <v>103211.96</v>
      </c>
      <c r="AE659" s="244">
        <v>774</v>
      </c>
      <c r="AF659" s="240">
        <v>0</v>
      </c>
      <c r="AG659" s="242">
        <v>0</v>
      </c>
      <c r="AH659" s="243">
        <v>540583.32999999996</v>
      </c>
      <c r="AI659" s="244">
        <v>2502</v>
      </c>
      <c r="AJ659" s="243">
        <v>379.26</v>
      </c>
      <c r="AK659" s="244">
        <v>3</v>
      </c>
      <c r="AL659" s="243">
        <v>289498.02</v>
      </c>
      <c r="AM659" s="244">
        <v>1136</v>
      </c>
      <c r="AN659" s="245">
        <v>74441.73</v>
      </c>
      <c r="AO659" s="244">
        <v>222</v>
      </c>
      <c r="AP659" s="246">
        <v>0</v>
      </c>
      <c r="AQ659" s="247">
        <v>0</v>
      </c>
      <c r="AR659" s="240">
        <v>14990.13</v>
      </c>
      <c r="AS659" s="241">
        <v>120</v>
      </c>
      <c r="AT659" s="238">
        <v>0</v>
      </c>
      <c r="AU659" s="239">
        <v>0</v>
      </c>
      <c r="AV659" t="s">
        <v>52</v>
      </c>
      <c r="AW659" s="270"/>
      <c r="AX659" s="270"/>
      <c r="AY659" s="270"/>
      <c r="AZ659" s="270"/>
      <c r="BA659" s="270"/>
      <c r="BB659" s="270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  <c r="BR659"/>
      <c r="BS659"/>
      <c r="BT659"/>
      <c r="BU659"/>
      <c r="BV659"/>
      <c r="BW659"/>
      <c r="BX659"/>
      <c r="BY659"/>
      <c r="BZ659"/>
      <c r="CA659"/>
      <c r="CB659"/>
      <c r="CC659"/>
      <c r="CD659"/>
      <c r="CE659"/>
      <c r="CF659"/>
      <c r="CG659"/>
      <c r="CH659"/>
      <c r="CI659"/>
      <c r="CJ659"/>
      <c r="CK659"/>
      <c r="CL659"/>
      <c r="CM659"/>
      <c r="CN659"/>
    </row>
    <row r="660" spans="1:92">
      <c r="A660" s="2" t="s">
        <v>1608</v>
      </c>
      <c r="B660" s="238">
        <v>242.46099999999998</v>
      </c>
      <c r="C660" s="239">
        <v>0</v>
      </c>
      <c r="D660" s="240">
        <v>8955.67</v>
      </c>
      <c r="E660" s="241">
        <v>35</v>
      </c>
      <c r="F660" s="240">
        <v>7899.98</v>
      </c>
      <c r="G660" s="242">
        <v>14</v>
      </c>
      <c r="H660" s="243">
        <v>30041.97</v>
      </c>
      <c r="I660" s="244">
        <v>335</v>
      </c>
      <c r="J660" s="243">
        <v>149561.51999999999</v>
      </c>
      <c r="K660" s="244">
        <v>388</v>
      </c>
      <c r="L660" s="243">
        <v>35559.07</v>
      </c>
      <c r="M660" s="241">
        <v>267</v>
      </c>
      <c r="N660" s="240">
        <v>1173.9100000000001</v>
      </c>
      <c r="O660" s="242">
        <v>1</v>
      </c>
      <c r="P660" s="240">
        <v>5417.33</v>
      </c>
      <c r="Q660" s="241">
        <v>31</v>
      </c>
      <c r="R660" s="238">
        <v>0</v>
      </c>
      <c r="S660" s="239">
        <v>0</v>
      </c>
      <c r="T660" s="240">
        <v>369.57</v>
      </c>
      <c r="U660" s="241">
        <v>1</v>
      </c>
      <c r="V660" s="240">
        <v>1967.44</v>
      </c>
      <c r="W660" s="242">
        <v>2</v>
      </c>
      <c r="X660" s="243">
        <v>50134.46</v>
      </c>
      <c r="Y660" s="241">
        <v>284</v>
      </c>
      <c r="Z660" s="238">
        <v>0</v>
      </c>
      <c r="AA660" s="239">
        <v>0</v>
      </c>
      <c r="AB660" s="238">
        <v>0</v>
      </c>
      <c r="AC660" s="239">
        <v>0</v>
      </c>
      <c r="AD660" s="243">
        <v>47690.54</v>
      </c>
      <c r="AE660" s="244">
        <v>307</v>
      </c>
      <c r="AF660" s="240">
        <v>2483.7199999999998</v>
      </c>
      <c r="AG660" s="242">
        <v>4</v>
      </c>
      <c r="AH660" s="243">
        <v>223534.57</v>
      </c>
      <c r="AI660" s="244">
        <v>1192</v>
      </c>
      <c r="AJ660" s="243">
        <v>0</v>
      </c>
      <c r="AK660" s="244">
        <v>0</v>
      </c>
      <c r="AL660" s="243">
        <v>85850.03</v>
      </c>
      <c r="AM660" s="244">
        <v>380</v>
      </c>
      <c r="AN660" s="245">
        <v>7273.83</v>
      </c>
      <c r="AO660" s="244">
        <v>51</v>
      </c>
      <c r="AP660" s="246">
        <v>0</v>
      </c>
      <c r="AQ660" s="247">
        <v>0</v>
      </c>
      <c r="AR660" s="240">
        <v>0</v>
      </c>
      <c r="AS660" s="241">
        <v>0</v>
      </c>
      <c r="AT660" s="238">
        <v>0</v>
      </c>
      <c r="AU660" s="239">
        <v>0</v>
      </c>
      <c r="AV660" t="s">
        <v>189</v>
      </c>
      <c r="AW660" s="270"/>
      <c r="AX660" s="270"/>
      <c r="AY660" s="270"/>
      <c r="AZ660" s="270"/>
      <c r="BA660" s="270"/>
      <c r="BB660" s="27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  <c r="BR660"/>
      <c r="BS660"/>
      <c r="BT660"/>
      <c r="BU660"/>
      <c r="BV660"/>
      <c r="BW660"/>
      <c r="BX660"/>
      <c r="BY660"/>
      <c r="BZ660"/>
      <c r="CA660"/>
      <c r="CB660"/>
      <c r="CC660"/>
      <c r="CD660"/>
      <c r="CE660"/>
      <c r="CF660"/>
      <c r="CG660"/>
      <c r="CH660"/>
      <c r="CI660"/>
      <c r="CJ660"/>
      <c r="CK660"/>
      <c r="CL660"/>
      <c r="CM660"/>
      <c r="CN660"/>
    </row>
    <row r="661" spans="1:92">
      <c r="A661" s="2" t="s">
        <v>1609</v>
      </c>
      <c r="B661" s="238">
        <v>847.4173333333332</v>
      </c>
      <c r="C661" s="239">
        <v>0</v>
      </c>
      <c r="D661" s="240">
        <v>4736.51</v>
      </c>
      <c r="E661" s="241">
        <v>26</v>
      </c>
      <c r="F661" s="240">
        <v>6304.35</v>
      </c>
      <c r="G661" s="242">
        <v>9</v>
      </c>
      <c r="H661" s="243">
        <v>42769.41</v>
      </c>
      <c r="I661" s="244">
        <v>392</v>
      </c>
      <c r="J661" s="243">
        <v>264196.06</v>
      </c>
      <c r="K661" s="244">
        <v>518</v>
      </c>
      <c r="L661" s="243">
        <v>71534.710000000006</v>
      </c>
      <c r="M661" s="241">
        <v>331</v>
      </c>
      <c r="N661" s="240">
        <v>12376.5</v>
      </c>
      <c r="O661" s="242">
        <v>11</v>
      </c>
      <c r="P661" s="240">
        <v>782.61</v>
      </c>
      <c r="Q661" s="241">
        <v>8</v>
      </c>
      <c r="R661" s="238">
        <v>0</v>
      </c>
      <c r="S661" s="239">
        <v>0</v>
      </c>
      <c r="T661" s="240">
        <v>572.63</v>
      </c>
      <c r="U661" s="241">
        <v>8</v>
      </c>
      <c r="V661" s="240">
        <v>3698.39</v>
      </c>
      <c r="W661" s="242">
        <v>6</v>
      </c>
      <c r="X661" s="243">
        <v>59894.57</v>
      </c>
      <c r="Y661" s="241">
        <v>311</v>
      </c>
      <c r="Z661" s="238">
        <v>0</v>
      </c>
      <c r="AA661" s="239">
        <v>0</v>
      </c>
      <c r="AB661" s="238">
        <v>0</v>
      </c>
      <c r="AC661" s="239">
        <v>0</v>
      </c>
      <c r="AD661" s="243">
        <v>33123.58</v>
      </c>
      <c r="AE661" s="244">
        <v>257</v>
      </c>
      <c r="AF661" s="240">
        <v>2851.16</v>
      </c>
      <c r="AG661" s="242">
        <v>3</v>
      </c>
      <c r="AH661" s="243">
        <v>187291.36</v>
      </c>
      <c r="AI661" s="244">
        <v>939</v>
      </c>
      <c r="AJ661" s="243">
        <v>6225.74</v>
      </c>
      <c r="AK661" s="244">
        <v>26</v>
      </c>
      <c r="AL661" s="243">
        <v>100080.47</v>
      </c>
      <c r="AM661" s="244">
        <v>416</v>
      </c>
      <c r="AN661" s="245">
        <v>19196.78</v>
      </c>
      <c r="AO661" s="244">
        <v>110</v>
      </c>
      <c r="AP661" s="246">
        <v>0</v>
      </c>
      <c r="AQ661" s="247">
        <v>0</v>
      </c>
      <c r="AR661" s="240">
        <v>701.74</v>
      </c>
      <c r="AS661" s="241">
        <v>6</v>
      </c>
      <c r="AT661" s="238">
        <v>0</v>
      </c>
      <c r="AU661" s="239">
        <v>0</v>
      </c>
      <c r="AV661" t="s">
        <v>189</v>
      </c>
      <c r="AW661" s="270"/>
      <c r="AX661" s="270"/>
      <c r="AY661" s="270"/>
      <c r="AZ661" s="270"/>
      <c r="BA661" s="270"/>
      <c r="BB661" s="270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  <c r="BR661"/>
      <c r="BS661"/>
      <c r="BT661"/>
      <c r="BU661"/>
      <c r="BV661"/>
      <c r="BW661"/>
      <c r="BX661"/>
      <c r="BY661"/>
      <c r="BZ661"/>
      <c r="CA661"/>
      <c r="CB661"/>
      <c r="CC661"/>
      <c r="CD661"/>
      <c r="CE661"/>
      <c r="CF661"/>
      <c r="CG661"/>
      <c r="CH661"/>
      <c r="CI661"/>
      <c r="CJ661"/>
      <c r="CK661"/>
      <c r="CL661"/>
      <c r="CM661"/>
      <c r="CN661"/>
    </row>
    <row r="662" spans="1:92">
      <c r="A662" s="2" t="s">
        <v>1610</v>
      </c>
      <c r="B662" s="238">
        <v>198.70766666666665</v>
      </c>
      <c r="C662" s="239">
        <v>0</v>
      </c>
      <c r="D662" s="240">
        <v>8922.75</v>
      </c>
      <c r="E662" s="241">
        <v>49</v>
      </c>
      <c r="F662" s="240">
        <v>337.39</v>
      </c>
      <c r="G662" s="242">
        <v>1</v>
      </c>
      <c r="H662" s="243">
        <v>47729.77</v>
      </c>
      <c r="I662" s="244">
        <v>304</v>
      </c>
      <c r="J662" s="243">
        <v>272168.37</v>
      </c>
      <c r="K662" s="244">
        <v>501</v>
      </c>
      <c r="L662" s="243">
        <v>70944.160000000003</v>
      </c>
      <c r="M662" s="241">
        <v>222</v>
      </c>
      <c r="N662" s="240">
        <v>7781.73</v>
      </c>
      <c r="O662" s="242">
        <v>6</v>
      </c>
      <c r="P662" s="240">
        <v>3503.2</v>
      </c>
      <c r="Q662" s="241">
        <v>29</v>
      </c>
      <c r="R662" s="238">
        <v>0</v>
      </c>
      <c r="S662" s="239">
        <v>0</v>
      </c>
      <c r="T662" s="240">
        <v>5530.64</v>
      </c>
      <c r="U662" s="241">
        <v>29</v>
      </c>
      <c r="V662" s="240">
        <v>4953.29</v>
      </c>
      <c r="W662" s="242">
        <v>6</v>
      </c>
      <c r="X662" s="243">
        <v>73456.78</v>
      </c>
      <c r="Y662" s="241">
        <v>358</v>
      </c>
      <c r="Z662" s="238">
        <v>0</v>
      </c>
      <c r="AA662" s="239">
        <v>0</v>
      </c>
      <c r="AB662" s="238">
        <v>0</v>
      </c>
      <c r="AC662" s="239">
        <v>0</v>
      </c>
      <c r="AD662" s="243">
        <v>53449.88</v>
      </c>
      <c r="AE662" s="244">
        <v>307</v>
      </c>
      <c r="AF662" s="240">
        <v>1820.71</v>
      </c>
      <c r="AG662" s="242">
        <v>5</v>
      </c>
      <c r="AH662" s="243">
        <v>235550.74</v>
      </c>
      <c r="AI662" s="244">
        <v>811</v>
      </c>
      <c r="AJ662" s="243">
        <v>1464.9</v>
      </c>
      <c r="AK662" s="244">
        <v>4</v>
      </c>
      <c r="AL662" s="243">
        <v>99145.22</v>
      </c>
      <c r="AM662" s="244">
        <v>404</v>
      </c>
      <c r="AN662" s="245">
        <v>4496.33</v>
      </c>
      <c r="AO662" s="244">
        <v>30</v>
      </c>
      <c r="AP662" s="246">
        <v>0</v>
      </c>
      <c r="AQ662" s="247">
        <v>0</v>
      </c>
      <c r="AR662" s="240">
        <v>111.31</v>
      </c>
      <c r="AS662" s="241">
        <v>4</v>
      </c>
      <c r="AT662" s="238">
        <v>0</v>
      </c>
      <c r="AU662" s="239">
        <v>0</v>
      </c>
      <c r="AV662" t="s">
        <v>195</v>
      </c>
      <c r="AW662" s="270"/>
      <c r="AX662" s="270"/>
      <c r="AY662" s="270"/>
      <c r="AZ662" s="270"/>
      <c r="BA662" s="270"/>
      <c r="BB662" s="270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  <c r="BR662"/>
      <c r="BS662"/>
      <c r="BT662"/>
      <c r="BU662"/>
      <c r="BV662"/>
      <c r="BW662"/>
      <c r="BX662"/>
      <c r="BY662"/>
      <c r="BZ662"/>
      <c r="CA662"/>
      <c r="CB662"/>
      <c r="CC662"/>
      <c r="CD662"/>
      <c r="CE662"/>
      <c r="CF662"/>
      <c r="CG662"/>
      <c r="CH662"/>
      <c r="CI662"/>
      <c r="CJ662"/>
      <c r="CK662"/>
      <c r="CL662"/>
      <c r="CM662"/>
      <c r="CN662"/>
    </row>
    <row r="663" spans="1:92">
      <c r="A663" s="2" t="s">
        <v>1611</v>
      </c>
      <c r="B663" s="238">
        <v>908.95600000000002</v>
      </c>
      <c r="C663" s="239">
        <v>0</v>
      </c>
      <c r="D663" s="240">
        <v>14664.93</v>
      </c>
      <c r="E663" s="241">
        <v>71</v>
      </c>
      <c r="F663" s="240">
        <v>41756.47</v>
      </c>
      <c r="G663" s="242">
        <v>58</v>
      </c>
      <c r="H663" s="243">
        <v>92795.13</v>
      </c>
      <c r="I663" s="244">
        <v>847</v>
      </c>
      <c r="J663" s="243">
        <v>512729.35</v>
      </c>
      <c r="K663" s="244">
        <v>1133</v>
      </c>
      <c r="L663" s="243">
        <v>131576.25</v>
      </c>
      <c r="M663" s="241">
        <v>589</v>
      </c>
      <c r="N663" s="240">
        <v>18943.43</v>
      </c>
      <c r="O663" s="242">
        <v>21</v>
      </c>
      <c r="P663" s="240">
        <v>2415.5700000000002</v>
      </c>
      <c r="Q663" s="241">
        <v>31</v>
      </c>
      <c r="R663" s="238">
        <v>0</v>
      </c>
      <c r="S663" s="239">
        <v>0</v>
      </c>
      <c r="T663" s="240">
        <v>4607.6099999999997</v>
      </c>
      <c r="U663" s="241">
        <v>29</v>
      </c>
      <c r="V663" s="240">
        <v>7863.79</v>
      </c>
      <c r="W663" s="242">
        <v>13</v>
      </c>
      <c r="X663" s="243">
        <v>159720.72</v>
      </c>
      <c r="Y663" s="241">
        <v>864</v>
      </c>
      <c r="Z663" s="238">
        <v>0</v>
      </c>
      <c r="AA663" s="239">
        <v>0</v>
      </c>
      <c r="AB663" s="238">
        <v>0</v>
      </c>
      <c r="AC663" s="239">
        <v>0</v>
      </c>
      <c r="AD663" s="243">
        <v>103780.83</v>
      </c>
      <c r="AE663" s="244">
        <v>652</v>
      </c>
      <c r="AF663" s="240">
        <v>0</v>
      </c>
      <c r="AG663" s="242">
        <v>0</v>
      </c>
      <c r="AH663" s="243">
        <v>529285.82999999996</v>
      </c>
      <c r="AI663" s="244">
        <v>2094</v>
      </c>
      <c r="AJ663" s="243">
        <v>129</v>
      </c>
      <c r="AK663" s="244">
        <v>1</v>
      </c>
      <c r="AL663" s="243">
        <v>219921.91</v>
      </c>
      <c r="AM663" s="244">
        <v>875</v>
      </c>
      <c r="AN663" s="245">
        <v>27139.68</v>
      </c>
      <c r="AO663" s="244">
        <v>134</v>
      </c>
      <c r="AP663" s="246">
        <v>0</v>
      </c>
      <c r="AQ663" s="247">
        <v>0</v>
      </c>
      <c r="AR663" s="240">
        <v>316.52999999999997</v>
      </c>
      <c r="AS663" s="241">
        <v>7</v>
      </c>
      <c r="AT663" s="238">
        <v>0</v>
      </c>
      <c r="AU663" s="239">
        <v>0</v>
      </c>
      <c r="AV663" t="s">
        <v>52</v>
      </c>
      <c r="AW663" s="270"/>
      <c r="AX663" s="270"/>
      <c r="AY663" s="270"/>
      <c r="AZ663" s="270"/>
      <c r="BA663" s="270"/>
      <c r="BB663" s="270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  <c r="BR663"/>
      <c r="BS663"/>
      <c r="BT663"/>
      <c r="BU663"/>
      <c r="BV663"/>
      <c r="BW663"/>
      <c r="BX663"/>
      <c r="BY663"/>
      <c r="BZ663"/>
      <c r="CA663"/>
      <c r="CB663"/>
      <c r="CC663"/>
      <c r="CD663"/>
      <c r="CE663"/>
      <c r="CF663"/>
      <c r="CG663"/>
      <c r="CH663"/>
      <c r="CI663"/>
      <c r="CJ663"/>
      <c r="CK663"/>
      <c r="CL663"/>
      <c r="CM663"/>
      <c r="CN663"/>
    </row>
    <row r="664" spans="1:92">
      <c r="A664" s="2" t="s">
        <v>1612</v>
      </c>
      <c r="B664" s="238">
        <v>1516.1389999999999</v>
      </c>
      <c r="C664" s="239">
        <v>0</v>
      </c>
      <c r="D664" s="240">
        <v>17609.68</v>
      </c>
      <c r="E664" s="241">
        <v>75</v>
      </c>
      <c r="F664" s="240">
        <v>14295.65</v>
      </c>
      <c r="G664" s="242">
        <v>22</v>
      </c>
      <c r="H664" s="243">
        <v>50409.38</v>
      </c>
      <c r="I664" s="244">
        <v>487</v>
      </c>
      <c r="J664" s="243">
        <v>419751.84</v>
      </c>
      <c r="K664" s="244">
        <v>817</v>
      </c>
      <c r="L664" s="243">
        <v>121242.86</v>
      </c>
      <c r="M664" s="241">
        <v>805</v>
      </c>
      <c r="N664" s="240">
        <v>1565.21</v>
      </c>
      <c r="O664" s="242">
        <v>3</v>
      </c>
      <c r="P664" s="240">
        <v>11027.05</v>
      </c>
      <c r="Q664" s="241">
        <v>89</v>
      </c>
      <c r="R664" s="238">
        <v>0</v>
      </c>
      <c r="S664" s="239">
        <v>0</v>
      </c>
      <c r="T664" s="240">
        <v>2669.07</v>
      </c>
      <c r="U664" s="241">
        <v>13</v>
      </c>
      <c r="V664" s="240">
        <v>6213.44</v>
      </c>
      <c r="W664" s="242">
        <v>9</v>
      </c>
      <c r="X664" s="243">
        <v>84718.61</v>
      </c>
      <c r="Y664" s="241">
        <v>460</v>
      </c>
      <c r="Z664" s="238">
        <v>0</v>
      </c>
      <c r="AA664" s="239">
        <v>0</v>
      </c>
      <c r="AB664" s="238">
        <v>0</v>
      </c>
      <c r="AC664" s="239">
        <v>0</v>
      </c>
      <c r="AD664" s="243">
        <v>72671.94</v>
      </c>
      <c r="AE664" s="244">
        <v>455</v>
      </c>
      <c r="AF664" s="240">
        <v>697.67</v>
      </c>
      <c r="AG664" s="242">
        <v>1</v>
      </c>
      <c r="AH664" s="243">
        <v>315636</v>
      </c>
      <c r="AI664" s="244">
        <v>1558</v>
      </c>
      <c r="AJ664" s="243">
        <v>339</v>
      </c>
      <c r="AK664" s="244">
        <v>2</v>
      </c>
      <c r="AL664" s="243">
        <v>147768.17000000001</v>
      </c>
      <c r="AM664" s="244">
        <v>607</v>
      </c>
      <c r="AN664" s="245">
        <v>45145.17</v>
      </c>
      <c r="AO664" s="244">
        <v>165</v>
      </c>
      <c r="AP664" s="246">
        <v>0</v>
      </c>
      <c r="AQ664" s="247">
        <v>0</v>
      </c>
      <c r="AR664" s="240">
        <v>1352.23</v>
      </c>
      <c r="AS664" s="241">
        <v>15</v>
      </c>
      <c r="AT664" s="238">
        <v>0</v>
      </c>
      <c r="AU664" s="239">
        <v>0</v>
      </c>
      <c r="AV664" t="s">
        <v>189</v>
      </c>
      <c r="AW664" s="270"/>
      <c r="AX664" s="270"/>
      <c r="AY664" s="270"/>
      <c r="AZ664" s="270"/>
      <c r="BA664" s="270"/>
      <c r="BB664" s="270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  <c r="CA664"/>
      <c r="CB664"/>
      <c r="CC664"/>
      <c r="CD664"/>
      <c r="CE664"/>
      <c r="CF664"/>
      <c r="CG664"/>
      <c r="CH664"/>
      <c r="CI664"/>
      <c r="CJ664"/>
      <c r="CK664"/>
      <c r="CL664"/>
      <c r="CM664"/>
      <c r="CN664"/>
    </row>
    <row r="665" spans="1:92">
      <c r="A665" s="2" t="s">
        <v>1613</v>
      </c>
      <c r="B665" s="238">
        <v>854.96399999999994</v>
      </c>
      <c r="C665" s="239">
        <v>0</v>
      </c>
      <c r="D665" s="240">
        <v>11841.28</v>
      </c>
      <c r="E665" s="241">
        <v>41</v>
      </c>
      <c r="F665" s="240">
        <v>11898.24</v>
      </c>
      <c r="G665" s="242">
        <v>22</v>
      </c>
      <c r="H665" s="243">
        <v>60716.639999999999</v>
      </c>
      <c r="I665" s="244">
        <v>517</v>
      </c>
      <c r="J665" s="243">
        <v>281907.58</v>
      </c>
      <c r="K665" s="244">
        <v>646</v>
      </c>
      <c r="L665" s="243">
        <v>76048.539999999994</v>
      </c>
      <c r="M665" s="241">
        <v>357</v>
      </c>
      <c r="N665" s="240">
        <v>10417.370000000001</v>
      </c>
      <c r="O665" s="242">
        <v>14</v>
      </c>
      <c r="P665" s="240">
        <v>5911.24</v>
      </c>
      <c r="Q665" s="241">
        <v>40</v>
      </c>
      <c r="R665" s="238">
        <v>0</v>
      </c>
      <c r="S665" s="239">
        <v>0</v>
      </c>
      <c r="T665" s="240">
        <v>20612.060000000001</v>
      </c>
      <c r="U665" s="241">
        <v>97</v>
      </c>
      <c r="V665" s="240">
        <v>10750.95</v>
      </c>
      <c r="W665" s="242">
        <v>13</v>
      </c>
      <c r="X665" s="243">
        <v>61002.99</v>
      </c>
      <c r="Y665" s="241">
        <v>326</v>
      </c>
      <c r="Z665" s="238">
        <v>0</v>
      </c>
      <c r="AA665" s="239">
        <v>0</v>
      </c>
      <c r="AB665" s="238">
        <v>0</v>
      </c>
      <c r="AC665" s="239">
        <v>0</v>
      </c>
      <c r="AD665" s="243">
        <v>43806.14</v>
      </c>
      <c r="AE665" s="244">
        <v>262</v>
      </c>
      <c r="AF665" s="240">
        <v>4948.8100000000004</v>
      </c>
      <c r="AG665" s="242">
        <v>7</v>
      </c>
      <c r="AH665" s="243">
        <v>188816.82</v>
      </c>
      <c r="AI665" s="244">
        <v>946</v>
      </c>
      <c r="AJ665" s="243">
        <v>13649.14</v>
      </c>
      <c r="AK665" s="244">
        <v>52</v>
      </c>
      <c r="AL665" s="243">
        <v>82633.48</v>
      </c>
      <c r="AM665" s="244">
        <v>383</v>
      </c>
      <c r="AN665" s="245">
        <v>11999.78</v>
      </c>
      <c r="AO665" s="244">
        <v>90</v>
      </c>
      <c r="AP665" s="246">
        <v>0</v>
      </c>
      <c r="AQ665" s="247">
        <v>0</v>
      </c>
      <c r="AR665" s="240">
        <v>1710.46</v>
      </c>
      <c r="AS665" s="241">
        <v>29</v>
      </c>
      <c r="AT665" s="238">
        <v>0</v>
      </c>
      <c r="AU665" s="239">
        <v>0</v>
      </c>
      <c r="AV665" t="s">
        <v>195</v>
      </c>
      <c r="AW665" s="270"/>
      <c r="AX665" s="270"/>
      <c r="AY665" s="270"/>
      <c r="AZ665" s="270"/>
      <c r="BA665" s="270"/>
      <c r="BB665" s="270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  <c r="BR665"/>
      <c r="BS665"/>
      <c r="BT665"/>
      <c r="BU665"/>
      <c r="BV665"/>
      <c r="BW665"/>
      <c r="BX665"/>
      <c r="BY665"/>
      <c r="BZ665"/>
      <c r="CA665"/>
      <c r="CB665"/>
      <c r="CC665"/>
      <c r="CD665"/>
      <c r="CE665"/>
      <c r="CF665"/>
      <c r="CG665"/>
      <c r="CH665"/>
      <c r="CI665"/>
      <c r="CJ665"/>
      <c r="CK665"/>
      <c r="CL665"/>
      <c r="CM665"/>
      <c r="CN665"/>
    </row>
    <row r="666" spans="1:92">
      <c r="A666" s="2" t="s">
        <v>1614</v>
      </c>
      <c r="B666" s="238">
        <v>1912.5236666666667</v>
      </c>
      <c r="C666" s="239">
        <v>0</v>
      </c>
      <c r="D666" s="240">
        <v>8523.84</v>
      </c>
      <c r="E666" s="241">
        <v>48</v>
      </c>
      <c r="F666" s="240">
        <v>7821.73</v>
      </c>
      <c r="G666" s="242">
        <v>13</v>
      </c>
      <c r="H666" s="243">
        <v>61846.3</v>
      </c>
      <c r="I666" s="244">
        <v>710</v>
      </c>
      <c r="J666" s="243">
        <v>374022.88</v>
      </c>
      <c r="K666" s="244">
        <v>676</v>
      </c>
      <c r="L666" s="243">
        <v>46630.43</v>
      </c>
      <c r="M666" s="241">
        <v>408</v>
      </c>
      <c r="N666" s="240">
        <v>2344.35</v>
      </c>
      <c r="O666" s="242">
        <v>26</v>
      </c>
      <c r="P666" s="240">
        <v>6505.19</v>
      </c>
      <c r="Q666" s="241">
        <v>50</v>
      </c>
      <c r="R666" s="238">
        <v>0</v>
      </c>
      <c r="S666" s="239">
        <v>0</v>
      </c>
      <c r="T666" s="240">
        <v>12978.4</v>
      </c>
      <c r="U666" s="241">
        <v>85</v>
      </c>
      <c r="V666" s="240">
        <v>13003.02</v>
      </c>
      <c r="W666" s="242">
        <v>21</v>
      </c>
      <c r="X666" s="243">
        <v>49972.91</v>
      </c>
      <c r="Y666" s="241">
        <v>327</v>
      </c>
      <c r="Z666" s="238">
        <v>0</v>
      </c>
      <c r="AA666" s="239">
        <v>0</v>
      </c>
      <c r="AB666" s="238">
        <v>0</v>
      </c>
      <c r="AC666" s="239">
        <v>0</v>
      </c>
      <c r="AD666" s="243">
        <v>32400.92</v>
      </c>
      <c r="AE666" s="244">
        <v>256</v>
      </c>
      <c r="AF666" s="240">
        <v>1502.33</v>
      </c>
      <c r="AG666" s="242">
        <v>2</v>
      </c>
      <c r="AH666" s="243">
        <v>180153.61</v>
      </c>
      <c r="AI666" s="244">
        <v>1401</v>
      </c>
      <c r="AJ666" s="243">
        <v>818.4</v>
      </c>
      <c r="AK666" s="244">
        <v>4</v>
      </c>
      <c r="AL666" s="243">
        <v>105239.85</v>
      </c>
      <c r="AM666" s="244">
        <v>475</v>
      </c>
      <c r="AN666" s="245">
        <v>56557.31</v>
      </c>
      <c r="AO666" s="244">
        <v>243</v>
      </c>
      <c r="AP666" s="246">
        <v>0</v>
      </c>
      <c r="AQ666" s="247">
        <v>0</v>
      </c>
      <c r="AR666" s="240">
        <v>3953.06</v>
      </c>
      <c r="AS666" s="241">
        <v>46</v>
      </c>
      <c r="AT666" s="238">
        <v>0</v>
      </c>
      <c r="AU666" s="239">
        <v>0</v>
      </c>
      <c r="AV666" t="s">
        <v>389</v>
      </c>
      <c r="AW666" s="270"/>
      <c r="AX666" s="270"/>
      <c r="AY666" s="270"/>
      <c r="AZ666" s="270"/>
      <c r="BA666" s="270"/>
      <c r="BB666" s="270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  <c r="BR666"/>
      <c r="BS666"/>
      <c r="BT666"/>
      <c r="BU666"/>
      <c r="BV666"/>
      <c r="BW666"/>
      <c r="BX666"/>
      <c r="BY666"/>
      <c r="BZ666"/>
      <c r="CA666"/>
      <c r="CB666"/>
      <c r="CC666"/>
      <c r="CD666"/>
      <c r="CE666"/>
      <c r="CF666"/>
      <c r="CG666"/>
      <c r="CH666"/>
      <c r="CI666"/>
      <c r="CJ666"/>
      <c r="CK666"/>
      <c r="CL666"/>
      <c r="CM666"/>
      <c r="CN666"/>
    </row>
    <row r="667" spans="1:92">
      <c r="A667" s="2" t="s">
        <v>1615</v>
      </c>
      <c r="B667" s="238">
        <v>3206.1689999999999</v>
      </c>
      <c r="C667" s="239">
        <v>0</v>
      </c>
      <c r="D667" s="240">
        <v>33830.019999999997</v>
      </c>
      <c r="E667" s="241">
        <v>118</v>
      </c>
      <c r="F667" s="240">
        <v>37469.5</v>
      </c>
      <c r="G667" s="242">
        <v>56</v>
      </c>
      <c r="H667" s="243">
        <v>142401.01</v>
      </c>
      <c r="I667" s="244">
        <v>1044</v>
      </c>
      <c r="J667" s="243">
        <v>421147.29</v>
      </c>
      <c r="K667" s="244">
        <v>1065</v>
      </c>
      <c r="L667" s="243">
        <v>138837.72</v>
      </c>
      <c r="M667" s="241">
        <v>754</v>
      </c>
      <c r="N667" s="240">
        <v>16815.64</v>
      </c>
      <c r="O667" s="242">
        <v>37</v>
      </c>
      <c r="P667" s="240">
        <v>35678.160000000003</v>
      </c>
      <c r="Q667" s="241">
        <v>239</v>
      </c>
      <c r="R667" s="238">
        <v>0</v>
      </c>
      <c r="S667" s="239">
        <v>0</v>
      </c>
      <c r="T667" s="240">
        <v>84077.97</v>
      </c>
      <c r="U667" s="241">
        <v>404</v>
      </c>
      <c r="V667" s="240">
        <v>14680.35</v>
      </c>
      <c r="W667" s="242">
        <v>19</v>
      </c>
      <c r="X667" s="243">
        <v>206175.87</v>
      </c>
      <c r="Y667" s="241">
        <v>1007</v>
      </c>
      <c r="Z667" s="238">
        <v>0</v>
      </c>
      <c r="AA667" s="239">
        <v>0</v>
      </c>
      <c r="AB667" s="238">
        <v>0</v>
      </c>
      <c r="AC667" s="239">
        <v>0</v>
      </c>
      <c r="AD667" s="243">
        <v>136718.07</v>
      </c>
      <c r="AE667" s="244">
        <v>717</v>
      </c>
      <c r="AF667" s="240">
        <v>1688.38</v>
      </c>
      <c r="AG667" s="242">
        <v>4</v>
      </c>
      <c r="AH667" s="243">
        <v>682129.15</v>
      </c>
      <c r="AI667" s="244">
        <v>2849</v>
      </c>
      <c r="AJ667" s="243">
        <v>27099.06</v>
      </c>
      <c r="AK667" s="244">
        <v>96</v>
      </c>
      <c r="AL667" s="243">
        <v>313471.05</v>
      </c>
      <c r="AM667" s="244">
        <v>1250</v>
      </c>
      <c r="AN667" s="245">
        <v>69086.009999999995</v>
      </c>
      <c r="AO667" s="244">
        <v>215</v>
      </c>
      <c r="AP667" s="246">
        <v>0</v>
      </c>
      <c r="AQ667" s="247">
        <v>0</v>
      </c>
      <c r="AR667" s="240">
        <v>12404.96</v>
      </c>
      <c r="AS667" s="241">
        <v>115</v>
      </c>
      <c r="AT667" s="238">
        <v>0</v>
      </c>
      <c r="AU667" s="239">
        <v>0</v>
      </c>
      <c r="AV667" t="s">
        <v>107</v>
      </c>
      <c r="AW667" s="270"/>
      <c r="AX667" s="270"/>
      <c r="AY667" s="270"/>
      <c r="AZ667" s="270"/>
      <c r="BA667" s="270"/>
      <c r="BB667" s="270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  <c r="BR667"/>
      <c r="BS667"/>
      <c r="BT667"/>
      <c r="BU667"/>
      <c r="BV667"/>
      <c r="BW667"/>
      <c r="BX667"/>
      <c r="BY667"/>
      <c r="BZ667"/>
      <c r="CA667"/>
      <c r="CB667"/>
      <c r="CC667"/>
      <c r="CD667"/>
      <c r="CE667"/>
      <c r="CF667"/>
      <c r="CG667"/>
      <c r="CH667"/>
      <c r="CI667"/>
      <c r="CJ667"/>
      <c r="CK667"/>
      <c r="CL667"/>
      <c r="CM667"/>
      <c r="CN667"/>
    </row>
    <row r="668" spans="1:92">
      <c r="A668" s="2" t="s">
        <v>1616</v>
      </c>
      <c r="B668" s="238">
        <v>11.5</v>
      </c>
      <c r="C668" s="239">
        <v>0</v>
      </c>
      <c r="D668" s="240">
        <v>3945.2</v>
      </c>
      <c r="E668" s="241">
        <v>17</v>
      </c>
      <c r="F668" s="240">
        <v>548.26</v>
      </c>
      <c r="G668" s="242">
        <v>1</v>
      </c>
      <c r="H668" s="243">
        <v>24872.639999999999</v>
      </c>
      <c r="I668" s="244">
        <v>253</v>
      </c>
      <c r="J668" s="243">
        <v>73601.48</v>
      </c>
      <c r="K668" s="244">
        <v>160</v>
      </c>
      <c r="L668" s="243">
        <v>19185.63</v>
      </c>
      <c r="M668" s="241">
        <v>139</v>
      </c>
      <c r="N668" s="240">
        <v>3999.16</v>
      </c>
      <c r="O668" s="242">
        <v>1</v>
      </c>
      <c r="P668" s="240">
        <v>0</v>
      </c>
      <c r="Q668" s="241">
        <v>0</v>
      </c>
      <c r="R668" s="238">
        <v>0</v>
      </c>
      <c r="S668" s="239">
        <v>0</v>
      </c>
      <c r="T668" s="240">
        <v>0</v>
      </c>
      <c r="U668" s="241">
        <v>0</v>
      </c>
      <c r="V668" s="240">
        <v>0</v>
      </c>
      <c r="W668" s="242">
        <v>0</v>
      </c>
      <c r="X668" s="243">
        <v>24272.639999999999</v>
      </c>
      <c r="Y668" s="241">
        <v>142</v>
      </c>
      <c r="Z668" s="238">
        <v>0</v>
      </c>
      <c r="AA668" s="239">
        <v>0</v>
      </c>
      <c r="AB668" s="238">
        <v>0</v>
      </c>
      <c r="AC668" s="239">
        <v>0</v>
      </c>
      <c r="AD668" s="243">
        <v>22527.5</v>
      </c>
      <c r="AE668" s="244">
        <v>173</v>
      </c>
      <c r="AF668" s="240">
        <v>0</v>
      </c>
      <c r="AG668" s="242">
        <v>0</v>
      </c>
      <c r="AH668" s="243">
        <v>116700.58</v>
      </c>
      <c r="AI668" s="244">
        <v>621</v>
      </c>
      <c r="AJ668" s="243">
        <v>0</v>
      </c>
      <c r="AK668" s="244">
        <v>0</v>
      </c>
      <c r="AL668" s="243">
        <v>60404.86</v>
      </c>
      <c r="AM668" s="244">
        <v>231</v>
      </c>
      <c r="AN668" s="245">
        <v>345</v>
      </c>
      <c r="AO668" s="244">
        <v>2</v>
      </c>
      <c r="AP668" s="246">
        <v>0</v>
      </c>
      <c r="AQ668" s="247">
        <v>0</v>
      </c>
      <c r="AR668" s="240">
        <v>0</v>
      </c>
      <c r="AS668" s="241">
        <v>0</v>
      </c>
      <c r="AT668" s="238">
        <v>0</v>
      </c>
      <c r="AU668" s="239">
        <v>0</v>
      </c>
      <c r="AV668" t="s">
        <v>189</v>
      </c>
      <c r="AW668" s="270"/>
      <c r="AX668" s="270"/>
      <c r="AY668" s="270"/>
      <c r="AZ668" s="270"/>
      <c r="BA668" s="270"/>
      <c r="BB668" s="270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  <c r="BR668"/>
      <c r="BS668"/>
      <c r="BT668"/>
      <c r="BU668"/>
      <c r="BV668"/>
      <c r="BW668"/>
      <c r="BX668"/>
      <c r="BY668"/>
      <c r="BZ668"/>
      <c r="CA668"/>
      <c r="CB668"/>
      <c r="CC668"/>
      <c r="CD668"/>
      <c r="CE668"/>
      <c r="CF668"/>
      <c r="CG668"/>
      <c r="CH668"/>
      <c r="CI668"/>
      <c r="CJ668"/>
      <c r="CK668"/>
      <c r="CL668"/>
      <c r="CM668"/>
      <c r="CN668"/>
    </row>
    <row r="669" spans="1:92">
      <c r="A669" s="2" t="s">
        <v>1618</v>
      </c>
      <c r="B669" s="238">
        <v>154.85833333333332</v>
      </c>
      <c r="C669" s="239">
        <v>0</v>
      </c>
      <c r="D669" s="240">
        <v>14957.38</v>
      </c>
      <c r="E669" s="241">
        <v>57</v>
      </c>
      <c r="F669" s="240">
        <v>15895.64</v>
      </c>
      <c r="G669" s="242">
        <v>27</v>
      </c>
      <c r="H669" s="243">
        <v>50374.2</v>
      </c>
      <c r="I669" s="244">
        <v>451</v>
      </c>
      <c r="J669" s="243">
        <v>326235.02</v>
      </c>
      <c r="K669" s="244">
        <v>813</v>
      </c>
      <c r="L669" s="243">
        <v>41867.379999999997</v>
      </c>
      <c r="M669" s="241">
        <v>269</v>
      </c>
      <c r="N669" s="240">
        <v>9139.11</v>
      </c>
      <c r="O669" s="242">
        <v>8</v>
      </c>
      <c r="P669" s="240">
        <v>0</v>
      </c>
      <c r="Q669" s="241">
        <v>0</v>
      </c>
      <c r="R669" s="238">
        <v>0</v>
      </c>
      <c r="S669" s="239">
        <v>0</v>
      </c>
      <c r="T669" s="240">
        <v>2302.17</v>
      </c>
      <c r="U669" s="241">
        <v>12</v>
      </c>
      <c r="V669" s="240">
        <v>3241.4</v>
      </c>
      <c r="W669" s="242">
        <v>5</v>
      </c>
      <c r="X669" s="243">
        <v>78615.31</v>
      </c>
      <c r="Y669" s="241">
        <v>431</v>
      </c>
      <c r="Z669" s="238">
        <v>0</v>
      </c>
      <c r="AA669" s="239">
        <v>0</v>
      </c>
      <c r="AB669" s="238">
        <v>0</v>
      </c>
      <c r="AC669" s="239">
        <v>0</v>
      </c>
      <c r="AD669" s="243">
        <v>50385.1</v>
      </c>
      <c r="AE669" s="244">
        <v>346</v>
      </c>
      <c r="AF669" s="240">
        <v>0</v>
      </c>
      <c r="AG669" s="242">
        <v>0</v>
      </c>
      <c r="AH669" s="243">
        <v>213418.95</v>
      </c>
      <c r="AI669" s="244">
        <v>990</v>
      </c>
      <c r="AJ669" s="243">
        <v>0</v>
      </c>
      <c r="AK669" s="244">
        <v>0</v>
      </c>
      <c r="AL669" s="243">
        <v>161399.60999999999</v>
      </c>
      <c r="AM669" s="244">
        <v>658</v>
      </c>
      <c r="AN669" s="245">
        <v>4645.75</v>
      </c>
      <c r="AO669" s="244">
        <v>39</v>
      </c>
      <c r="AP669" s="246">
        <v>0</v>
      </c>
      <c r="AQ669" s="247">
        <v>0</v>
      </c>
      <c r="AR669" s="240">
        <v>0</v>
      </c>
      <c r="AS669" s="241">
        <v>0</v>
      </c>
      <c r="AT669" s="238">
        <v>0</v>
      </c>
      <c r="AU669" s="239">
        <v>0</v>
      </c>
      <c r="AV669" t="s">
        <v>52</v>
      </c>
      <c r="AW669" s="270"/>
      <c r="AX669" s="270"/>
      <c r="AY669" s="270"/>
      <c r="AZ669" s="270"/>
      <c r="BA669" s="270"/>
      <c r="BB669" s="270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  <c r="BR669"/>
      <c r="BS669"/>
      <c r="BT669"/>
      <c r="BU669"/>
      <c r="BV669"/>
      <c r="BW669"/>
      <c r="BX669"/>
      <c r="BY669"/>
      <c r="BZ669"/>
      <c r="CA669"/>
      <c r="CB669"/>
      <c r="CC669"/>
      <c r="CD669"/>
      <c r="CE669"/>
      <c r="CF669"/>
      <c r="CG669"/>
      <c r="CH669"/>
      <c r="CI669"/>
      <c r="CJ669"/>
      <c r="CK669"/>
      <c r="CL669"/>
      <c r="CM669"/>
      <c r="CN669"/>
    </row>
    <row r="670" spans="1:92">
      <c r="A670" s="2" t="s">
        <v>1619</v>
      </c>
      <c r="B670" s="238">
        <v>1193.4653333333333</v>
      </c>
      <c r="C670" s="239">
        <v>0</v>
      </c>
      <c r="D670" s="240">
        <v>8619.14</v>
      </c>
      <c r="E670" s="241">
        <v>41</v>
      </c>
      <c r="F670" s="240">
        <v>730.43</v>
      </c>
      <c r="G670" s="242">
        <v>1</v>
      </c>
      <c r="H670" s="243">
        <v>36922.379999999997</v>
      </c>
      <c r="I670" s="244">
        <v>305</v>
      </c>
      <c r="J670" s="243">
        <v>242572.24</v>
      </c>
      <c r="K670" s="244">
        <v>384</v>
      </c>
      <c r="L670" s="243">
        <v>59846.02</v>
      </c>
      <c r="M670" s="241">
        <v>295</v>
      </c>
      <c r="N670" s="240">
        <v>4823.93</v>
      </c>
      <c r="O670" s="242">
        <v>12</v>
      </c>
      <c r="P670" s="240">
        <v>10944.36</v>
      </c>
      <c r="Q670" s="241">
        <v>57</v>
      </c>
      <c r="R670" s="238">
        <v>0</v>
      </c>
      <c r="S670" s="239">
        <v>0</v>
      </c>
      <c r="T670" s="240">
        <v>11271.35</v>
      </c>
      <c r="U670" s="241">
        <v>49</v>
      </c>
      <c r="V670" s="240">
        <v>19404.900000000001</v>
      </c>
      <c r="W670" s="242">
        <v>19</v>
      </c>
      <c r="X670" s="243">
        <v>42556.08</v>
      </c>
      <c r="Y670" s="241">
        <v>209</v>
      </c>
      <c r="Z670" s="238">
        <v>0</v>
      </c>
      <c r="AA670" s="239">
        <v>0</v>
      </c>
      <c r="AB670" s="238">
        <v>0</v>
      </c>
      <c r="AC670" s="239">
        <v>0</v>
      </c>
      <c r="AD670" s="243">
        <v>28361.31</v>
      </c>
      <c r="AE670" s="244">
        <v>187</v>
      </c>
      <c r="AF670" s="240">
        <v>0</v>
      </c>
      <c r="AG670" s="242">
        <v>0</v>
      </c>
      <c r="AH670" s="243">
        <v>196702.96</v>
      </c>
      <c r="AI670" s="244">
        <v>882</v>
      </c>
      <c r="AJ670" s="243">
        <v>0</v>
      </c>
      <c r="AK670" s="244">
        <v>2</v>
      </c>
      <c r="AL670" s="243">
        <v>73774.509999999995</v>
      </c>
      <c r="AM670" s="244">
        <v>326</v>
      </c>
      <c r="AN670" s="245">
        <v>35803.96</v>
      </c>
      <c r="AO670" s="244">
        <v>84</v>
      </c>
      <c r="AP670" s="246">
        <v>0</v>
      </c>
      <c r="AQ670" s="247">
        <v>0</v>
      </c>
      <c r="AR670" s="240">
        <v>1058.1300000000001</v>
      </c>
      <c r="AS670" s="241">
        <v>16</v>
      </c>
      <c r="AT670" s="238">
        <v>0</v>
      </c>
      <c r="AU670" s="239">
        <v>0</v>
      </c>
      <c r="AV670" t="s">
        <v>195</v>
      </c>
      <c r="AW670" s="270"/>
      <c r="AX670" s="270"/>
      <c r="AY670" s="270"/>
      <c r="AZ670" s="270"/>
      <c r="BA670" s="270"/>
      <c r="BB670" s="2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  <c r="BR670"/>
      <c r="BS670"/>
      <c r="BT670"/>
      <c r="BU670"/>
      <c r="BV670"/>
      <c r="BW670"/>
      <c r="BX670"/>
      <c r="BY670"/>
      <c r="BZ670"/>
      <c r="CA670"/>
      <c r="CB670"/>
      <c r="CC670"/>
      <c r="CD670"/>
      <c r="CE670"/>
      <c r="CF670"/>
      <c r="CG670"/>
      <c r="CH670"/>
      <c r="CI670"/>
      <c r="CJ670"/>
      <c r="CK670"/>
      <c r="CL670"/>
      <c r="CM670"/>
      <c r="CN670"/>
    </row>
    <row r="671" spans="1:92">
      <c r="A671" s="2" t="s">
        <v>1620</v>
      </c>
      <c r="B671" s="238">
        <v>1770.7986666666666</v>
      </c>
      <c r="C671" s="239">
        <v>0</v>
      </c>
      <c r="D671" s="240">
        <v>7316.95</v>
      </c>
      <c r="E671" s="241">
        <v>38</v>
      </c>
      <c r="F671" s="240">
        <v>3782.6</v>
      </c>
      <c r="G671" s="242">
        <v>5</v>
      </c>
      <c r="H671" s="243">
        <v>39130.69</v>
      </c>
      <c r="I671" s="244">
        <v>542</v>
      </c>
      <c r="J671" s="243">
        <v>341962.64</v>
      </c>
      <c r="K671" s="244">
        <v>500</v>
      </c>
      <c r="L671" s="243">
        <v>27021.56</v>
      </c>
      <c r="M671" s="241">
        <v>251</v>
      </c>
      <c r="N671" s="240">
        <v>1321.75</v>
      </c>
      <c r="O671" s="242">
        <v>4</v>
      </c>
      <c r="P671" s="240">
        <v>14310.28</v>
      </c>
      <c r="Q671" s="241">
        <v>113</v>
      </c>
      <c r="R671" s="238">
        <v>0</v>
      </c>
      <c r="S671" s="239">
        <v>0</v>
      </c>
      <c r="T671" s="240">
        <v>7650.74</v>
      </c>
      <c r="U671" s="241">
        <v>53</v>
      </c>
      <c r="V671" s="240">
        <v>6076.7</v>
      </c>
      <c r="W671" s="242">
        <v>9</v>
      </c>
      <c r="X671" s="243">
        <v>70018.83</v>
      </c>
      <c r="Y671" s="241">
        <v>334</v>
      </c>
      <c r="Z671" s="238">
        <v>0</v>
      </c>
      <c r="AA671" s="239">
        <v>0</v>
      </c>
      <c r="AB671" s="238">
        <v>0</v>
      </c>
      <c r="AC671" s="239">
        <v>0</v>
      </c>
      <c r="AD671" s="243">
        <v>22904.15</v>
      </c>
      <c r="AE671" s="244">
        <v>181</v>
      </c>
      <c r="AF671" s="240">
        <v>2062.5</v>
      </c>
      <c r="AG671" s="242">
        <v>3</v>
      </c>
      <c r="AH671" s="243">
        <v>212134.93</v>
      </c>
      <c r="AI671" s="244">
        <v>1257</v>
      </c>
      <c r="AJ671" s="243">
        <v>738.31</v>
      </c>
      <c r="AK671" s="244">
        <v>7</v>
      </c>
      <c r="AL671" s="243">
        <v>116165.52</v>
      </c>
      <c r="AM671" s="244">
        <v>516</v>
      </c>
      <c r="AN671" s="245">
        <v>52385.65</v>
      </c>
      <c r="AO671" s="244">
        <v>150</v>
      </c>
      <c r="AP671" s="246">
        <v>0</v>
      </c>
      <c r="AQ671" s="247">
        <v>0</v>
      </c>
      <c r="AR671" s="240">
        <v>4949.6000000000004</v>
      </c>
      <c r="AS671" s="241">
        <v>40</v>
      </c>
      <c r="AT671" s="238">
        <v>0</v>
      </c>
      <c r="AU671" s="239">
        <v>0</v>
      </c>
      <c r="AV671" t="s">
        <v>389</v>
      </c>
      <c r="AW671" s="270"/>
      <c r="AX671" s="270"/>
      <c r="AY671" s="270"/>
      <c r="AZ671" s="270"/>
      <c r="BA671" s="270"/>
      <c r="BB671" s="270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  <c r="BR671"/>
      <c r="BS671"/>
      <c r="BT671"/>
      <c r="BU671"/>
      <c r="BV671"/>
      <c r="BW671"/>
      <c r="BX671"/>
      <c r="BY671"/>
      <c r="BZ671"/>
      <c r="CA671"/>
      <c r="CB671"/>
      <c r="CC671"/>
      <c r="CD671"/>
      <c r="CE671"/>
      <c r="CF671"/>
      <c r="CG671"/>
      <c r="CH671"/>
      <c r="CI671"/>
      <c r="CJ671"/>
      <c r="CK671"/>
      <c r="CL671"/>
      <c r="CM671"/>
      <c r="CN671"/>
    </row>
    <row r="672" spans="1:92">
      <c r="A672" s="2" t="s">
        <v>1621</v>
      </c>
      <c r="B672" s="238">
        <v>5626.1703333333326</v>
      </c>
      <c r="C672" s="239">
        <v>0</v>
      </c>
      <c r="D672" s="240">
        <v>22351.18</v>
      </c>
      <c r="E672" s="241">
        <v>93</v>
      </c>
      <c r="F672" s="240">
        <v>10534.76</v>
      </c>
      <c r="G672" s="242">
        <v>13</v>
      </c>
      <c r="H672" s="243">
        <v>63058.6</v>
      </c>
      <c r="I672" s="244">
        <v>557</v>
      </c>
      <c r="J672" s="243">
        <v>293625.34000000003</v>
      </c>
      <c r="K672" s="244">
        <v>502</v>
      </c>
      <c r="L672" s="243">
        <v>65533.31</v>
      </c>
      <c r="M672" s="241">
        <v>393</v>
      </c>
      <c r="N672" s="240">
        <v>6198.39</v>
      </c>
      <c r="O672" s="242">
        <v>30</v>
      </c>
      <c r="P672" s="240">
        <v>30202.05</v>
      </c>
      <c r="Q672" s="241">
        <v>173</v>
      </c>
      <c r="R672" s="238">
        <v>0</v>
      </c>
      <c r="S672" s="239">
        <v>0</v>
      </c>
      <c r="T672" s="240">
        <v>50585.63</v>
      </c>
      <c r="U672" s="241">
        <v>230</v>
      </c>
      <c r="V672" s="240">
        <v>22522.73</v>
      </c>
      <c r="W672" s="242">
        <v>30</v>
      </c>
      <c r="X672" s="243">
        <v>98556.09</v>
      </c>
      <c r="Y672" s="241">
        <v>482</v>
      </c>
      <c r="Z672" s="238">
        <v>0</v>
      </c>
      <c r="AA672" s="239">
        <v>0</v>
      </c>
      <c r="AB672" s="238">
        <v>0</v>
      </c>
      <c r="AC672" s="239">
        <v>0</v>
      </c>
      <c r="AD672" s="243">
        <v>51155.53</v>
      </c>
      <c r="AE672" s="244">
        <v>310</v>
      </c>
      <c r="AF672" s="240">
        <v>13327.25</v>
      </c>
      <c r="AG672" s="242">
        <v>24</v>
      </c>
      <c r="AH672" s="243">
        <v>265149.28999999998</v>
      </c>
      <c r="AI672" s="244">
        <v>1343</v>
      </c>
      <c r="AJ672" s="243">
        <v>7497.71</v>
      </c>
      <c r="AK672" s="244">
        <v>47</v>
      </c>
      <c r="AL672" s="243">
        <v>195748.17</v>
      </c>
      <c r="AM672" s="244">
        <v>675</v>
      </c>
      <c r="AN672" s="245">
        <v>161287.4</v>
      </c>
      <c r="AO672" s="244">
        <v>234</v>
      </c>
      <c r="AP672" s="246">
        <v>0</v>
      </c>
      <c r="AQ672" s="247">
        <v>0</v>
      </c>
      <c r="AR672" s="240">
        <v>10446.870000000001</v>
      </c>
      <c r="AS672" s="241">
        <v>82</v>
      </c>
      <c r="AT672" s="238">
        <v>0</v>
      </c>
      <c r="AU672" s="239">
        <v>0</v>
      </c>
      <c r="AV672" t="s">
        <v>389</v>
      </c>
      <c r="AW672" s="270"/>
      <c r="AX672" s="270"/>
      <c r="AY672" s="270"/>
      <c r="AZ672" s="270"/>
      <c r="BA672" s="270"/>
      <c r="BB672" s="270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  <c r="BR672"/>
      <c r="BS672"/>
      <c r="BT672"/>
      <c r="BU672"/>
      <c r="BV672"/>
      <c r="BW672"/>
      <c r="BX672"/>
      <c r="BY672"/>
      <c r="BZ672"/>
      <c r="CA672"/>
      <c r="CB672"/>
      <c r="CC672"/>
      <c r="CD672"/>
      <c r="CE672"/>
      <c r="CF672"/>
      <c r="CG672"/>
      <c r="CH672"/>
      <c r="CI672"/>
      <c r="CJ672"/>
      <c r="CK672"/>
      <c r="CL672"/>
      <c r="CM672"/>
      <c r="CN672"/>
    </row>
    <row r="673" spans="1:92">
      <c r="A673" s="2" t="s">
        <v>1623</v>
      </c>
      <c r="B673" s="238">
        <v>9006.3173333333343</v>
      </c>
      <c r="C673" s="239">
        <v>0</v>
      </c>
      <c r="D673" s="240">
        <v>27105.85</v>
      </c>
      <c r="E673" s="241">
        <v>111</v>
      </c>
      <c r="F673" s="240">
        <v>20114.009999999998</v>
      </c>
      <c r="G673" s="242">
        <v>36</v>
      </c>
      <c r="H673" s="243">
        <v>109692.36</v>
      </c>
      <c r="I673" s="244">
        <v>882</v>
      </c>
      <c r="J673" s="243">
        <v>668776.72</v>
      </c>
      <c r="K673" s="244">
        <v>1114</v>
      </c>
      <c r="L673" s="243">
        <v>118366.93</v>
      </c>
      <c r="M673" s="241">
        <v>827</v>
      </c>
      <c r="N673" s="240">
        <v>10686.94</v>
      </c>
      <c r="O673" s="242">
        <v>23</v>
      </c>
      <c r="P673" s="240">
        <v>32561.8</v>
      </c>
      <c r="Q673" s="241">
        <v>265</v>
      </c>
      <c r="R673" s="238">
        <v>0</v>
      </c>
      <c r="S673" s="239">
        <v>0</v>
      </c>
      <c r="T673" s="240">
        <v>70212.47</v>
      </c>
      <c r="U673" s="241">
        <v>326</v>
      </c>
      <c r="V673" s="240">
        <v>16476.669999999998</v>
      </c>
      <c r="W673" s="242">
        <v>25</v>
      </c>
      <c r="X673" s="243">
        <v>189148.17</v>
      </c>
      <c r="Y673" s="241">
        <v>976</v>
      </c>
      <c r="Z673" s="238">
        <v>0</v>
      </c>
      <c r="AA673" s="239">
        <v>0</v>
      </c>
      <c r="AB673" s="238">
        <v>0</v>
      </c>
      <c r="AC673" s="239">
        <v>0</v>
      </c>
      <c r="AD673" s="243">
        <v>124923.37</v>
      </c>
      <c r="AE673" s="244">
        <v>826</v>
      </c>
      <c r="AF673" s="240">
        <v>20062.939999999999</v>
      </c>
      <c r="AG673" s="242">
        <v>47</v>
      </c>
      <c r="AH673" s="243">
        <v>650990.48</v>
      </c>
      <c r="AI673" s="244">
        <v>2851</v>
      </c>
      <c r="AJ673" s="243">
        <v>928</v>
      </c>
      <c r="AK673" s="244">
        <v>3</v>
      </c>
      <c r="AL673" s="243">
        <v>342769.76</v>
      </c>
      <c r="AM673" s="244">
        <v>1377</v>
      </c>
      <c r="AN673" s="245">
        <v>269261.52</v>
      </c>
      <c r="AO673" s="244">
        <v>372</v>
      </c>
      <c r="AP673" s="246">
        <v>0</v>
      </c>
      <c r="AQ673" s="247">
        <v>0</v>
      </c>
      <c r="AR673" s="240">
        <v>13658.76</v>
      </c>
      <c r="AS673" s="241">
        <v>134</v>
      </c>
      <c r="AT673" s="238">
        <v>0</v>
      </c>
      <c r="AU673" s="239">
        <v>0</v>
      </c>
      <c r="AV673" t="s">
        <v>52</v>
      </c>
      <c r="AW673" s="270"/>
      <c r="AX673" s="270"/>
      <c r="AY673" s="270"/>
      <c r="AZ673" s="270"/>
      <c r="BA673" s="270"/>
      <c r="BB673" s="270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  <c r="CA673"/>
      <c r="CB673"/>
      <c r="CC673"/>
      <c r="CD673"/>
      <c r="CE673"/>
      <c r="CF673"/>
      <c r="CG673"/>
      <c r="CH673"/>
      <c r="CI673"/>
      <c r="CJ673"/>
      <c r="CK673"/>
      <c r="CL673"/>
      <c r="CM673"/>
      <c r="CN673"/>
    </row>
    <row r="674" spans="1:92">
      <c r="A674" s="2" t="s">
        <v>1624</v>
      </c>
      <c r="B674" s="238">
        <v>2839.8289999999997</v>
      </c>
      <c r="C674" s="239">
        <v>0</v>
      </c>
      <c r="D674" s="240">
        <v>32050.52</v>
      </c>
      <c r="E674" s="241">
        <v>112</v>
      </c>
      <c r="F674" s="240">
        <v>35652.06</v>
      </c>
      <c r="G674" s="242">
        <v>63</v>
      </c>
      <c r="H674" s="243">
        <v>104468.8</v>
      </c>
      <c r="I674" s="244">
        <v>757</v>
      </c>
      <c r="J674" s="243">
        <v>445161.86</v>
      </c>
      <c r="K674" s="244">
        <v>1040</v>
      </c>
      <c r="L674" s="243">
        <v>186243.58</v>
      </c>
      <c r="M674" s="241">
        <v>802</v>
      </c>
      <c r="N674" s="240">
        <v>19574.71</v>
      </c>
      <c r="O674" s="242">
        <v>34</v>
      </c>
      <c r="P674" s="240">
        <v>28782.54</v>
      </c>
      <c r="Q674" s="241">
        <v>172</v>
      </c>
      <c r="R674" s="238">
        <v>0</v>
      </c>
      <c r="S674" s="239">
        <v>0</v>
      </c>
      <c r="T674" s="240">
        <v>55820.51</v>
      </c>
      <c r="U674" s="241">
        <v>207</v>
      </c>
      <c r="V674" s="240">
        <v>22539.77</v>
      </c>
      <c r="W674" s="242">
        <v>28</v>
      </c>
      <c r="X674" s="243">
        <v>131114.34</v>
      </c>
      <c r="Y674" s="241">
        <v>587</v>
      </c>
      <c r="Z674" s="238">
        <v>0</v>
      </c>
      <c r="AA674" s="239">
        <v>0</v>
      </c>
      <c r="AB674" s="238">
        <v>0</v>
      </c>
      <c r="AC674" s="239">
        <v>0</v>
      </c>
      <c r="AD674" s="243">
        <v>136441.01999999999</v>
      </c>
      <c r="AE674" s="244">
        <v>660</v>
      </c>
      <c r="AF674" s="240">
        <v>26858.74</v>
      </c>
      <c r="AG674" s="242">
        <v>59</v>
      </c>
      <c r="AH674" s="243">
        <v>497206.16</v>
      </c>
      <c r="AI674" s="244">
        <v>1905</v>
      </c>
      <c r="AJ674" s="243">
        <v>28093.279999999999</v>
      </c>
      <c r="AK674" s="244">
        <v>105</v>
      </c>
      <c r="AL674" s="243">
        <v>352411.57</v>
      </c>
      <c r="AM674" s="244">
        <v>941</v>
      </c>
      <c r="AN674" s="245">
        <v>57101.59</v>
      </c>
      <c r="AO674" s="244">
        <v>219</v>
      </c>
      <c r="AP674" s="246">
        <v>0</v>
      </c>
      <c r="AQ674" s="247">
        <v>0</v>
      </c>
      <c r="AR674" s="240">
        <v>16682.439999999999</v>
      </c>
      <c r="AS674" s="241">
        <v>164</v>
      </c>
      <c r="AT674" s="238">
        <v>0</v>
      </c>
      <c r="AU674" s="239">
        <v>0</v>
      </c>
      <c r="AV674" t="s">
        <v>131</v>
      </c>
      <c r="AW674" s="270"/>
      <c r="AX674" s="270"/>
      <c r="AY674" s="270"/>
      <c r="AZ674" s="270"/>
      <c r="BA674" s="270"/>
      <c r="BB674" s="270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  <c r="CA674"/>
      <c r="CB674"/>
      <c r="CC674"/>
      <c r="CD674"/>
      <c r="CE674"/>
      <c r="CF674"/>
      <c r="CG674"/>
      <c r="CH674"/>
      <c r="CI674"/>
      <c r="CJ674"/>
      <c r="CK674"/>
      <c r="CL674"/>
      <c r="CM674"/>
      <c r="CN674"/>
    </row>
    <row r="675" spans="1:92">
      <c r="A675" s="2" t="s">
        <v>1625</v>
      </c>
      <c r="B675" s="238">
        <v>1416.1023333333333</v>
      </c>
      <c r="C675" s="239">
        <v>0</v>
      </c>
      <c r="D675" s="240">
        <v>24992.15</v>
      </c>
      <c r="E675" s="241">
        <v>73</v>
      </c>
      <c r="F675" s="240">
        <v>20074.25</v>
      </c>
      <c r="G675" s="242">
        <v>27</v>
      </c>
      <c r="H675" s="243">
        <v>60007.03</v>
      </c>
      <c r="I675" s="244">
        <v>570</v>
      </c>
      <c r="J675" s="243">
        <v>381771.91</v>
      </c>
      <c r="K675" s="244">
        <v>761</v>
      </c>
      <c r="L675" s="243">
        <v>106495.45</v>
      </c>
      <c r="M675" s="241">
        <v>565</v>
      </c>
      <c r="N675" s="240">
        <v>2234.7800000000002</v>
      </c>
      <c r="O675" s="242">
        <v>3</v>
      </c>
      <c r="P675" s="240">
        <v>3269.63</v>
      </c>
      <c r="Q675" s="241">
        <v>12</v>
      </c>
      <c r="R675" s="238">
        <v>0</v>
      </c>
      <c r="S675" s="239">
        <v>0</v>
      </c>
      <c r="T675" s="240">
        <v>3921.92</v>
      </c>
      <c r="U675" s="241">
        <v>25</v>
      </c>
      <c r="V675" s="240">
        <v>5223.25</v>
      </c>
      <c r="W675" s="242">
        <v>6</v>
      </c>
      <c r="X675" s="243">
        <v>69105.02</v>
      </c>
      <c r="Y675" s="241">
        <v>378</v>
      </c>
      <c r="Z675" s="238">
        <v>0</v>
      </c>
      <c r="AA675" s="239">
        <v>0</v>
      </c>
      <c r="AB675" s="238">
        <v>0</v>
      </c>
      <c r="AC675" s="239">
        <v>0</v>
      </c>
      <c r="AD675" s="243">
        <v>62527.23</v>
      </c>
      <c r="AE675" s="244">
        <v>352</v>
      </c>
      <c r="AF675" s="240">
        <v>0</v>
      </c>
      <c r="AG675" s="242">
        <v>0</v>
      </c>
      <c r="AH675" s="243">
        <v>314568.38</v>
      </c>
      <c r="AI675" s="244">
        <v>1336</v>
      </c>
      <c r="AJ675" s="243">
        <v>0</v>
      </c>
      <c r="AK675" s="244">
        <v>0</v>
      </c>
      <c r="AL675" s="243">
        <v>138835.57999999999</v>
      </c>
      <c r="AM675" s="244">
        <v>557</v>
      </c>
      <c r="AN675" s="245">
        <v>42483.07</v>
      </c>
      <c r="AO675" s="244">
        <v>175</v>
      </c>
      <c r="AP675" s="246">
        <v>0</v>
      </c>
      <c r="AQ675" s="247">
        <v>0</v>
      </c>
      <c r="AR675" s="240">
        <v>0</v>
      </c>
      <c r="AS675" s="241">
        <v>0</v>
      </c>
      <c r="AT675" s="238">
        <v>0</v>
      </c>
      <c r="AU675" s="239">
        <v>0</v>
      </c>
      <c r="AV675" t="s">
        <v>131</v>
      </c>
      <c r="AW675" s="270"/>
      <c r="AX675" s="270"/>
      <c r="AY675" s="270"/>
      <c r="AZ675" s="270"/>
      <c r="BA675" s="270"/>
      <c r="BB675" s="270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  <c r="BR675"/>
      <c r="BS675"/>
      <c r="BT675"/>
      <c r="BU675"/>
      <c r="BV675"/>
      <c r="BW675"/>
      <c r="BX675"/>
      <c r="BY675"/>
      <c r="BZ675"/>
      <c r="CA675"/>
      <c r="CB675"/>
      <c r="CC675"/>
      <c r="CD675"/>
      <c r="CE675"/>
      <c r="CF675"/>
      <c r="CG675"/>
      <c r="CH675"/>
      <c r="CI675"/>
      <c r="CJ675"/>
      <c r="CK675"/>
      <c r="CL675"/>
      <c r="CM675"/>
      <c r="CN675"/>
    </row>
    <row r="676" spans="1:92">
      <c r="A676" s="2" t="s">
        <v>1626</v>
      </c>
      <c r="B676" s="238">
        <v>1468.8126666666665</v>
      </c>
      <c r="C676" s="239">
        <v>0</v>
      </c>
      <c r="D676" s="240">
        <v>12117.83</v>
      </c>
      <c r="E676" s="241">
        <v>54</v>
      </c>
      <c r="F676" s="240">
        <v>9604.17</v>
      </c>
      <c r="G676" s="242">
        <v>17</v>
      </c>
      <c r="H676" s="243">
        <v>67872.52</v>
      </c>
      <c r="I676" s="244">
        <v>648</v>
      </c>
      <c r="J676" s="243">
        <v>438991.97</v>
      </c>
      <c r="K676" s="244">
        <v>976</v>
      </c>
      <c r="L676" s="243">
        <v>68941.31</v>
      </c>
      <c r="M676" s="241">
        <v>345</v>
      </c>
      <c r="N676" s="240">
        <v>10838.27</v>
      </c>
      <c r="O676" s="242">
        <v>21</v>
      </c>
      <c r="P676" s="240">
        <v>10881.24</v>
      </c>
      <c r="Q676" s="241">
        <v>72</v>
      </c>
      <c r="R676" s="238">
        <v>0</v>
      </c>
      <c r="S676" s="239">
        <v>0</v>
      </c>
      <c r="T676" s="240">
        <v>10002.52</v>
      </c>
      <c r="U676" s="241">
        <v>45</v>
      </c>
      <c r="V676" s="240">
        <v>6437.95</v>
      </c>
      <c r="W676" s="242">
        <v>10</v>
      </c>
      <c r="X676" s="243">
        <v>101780.64</v>
      </c>
      <c r="Y676" s="241">
        <v>553</v>
      </c>
      <c r="Z676" s="238">
        <v>0</v>
      </c>
      <c r="AA676" s="239">
        <v>0</v>
      </c>
      <c r="AB676" s="238">
        <v>0</v>
      </c>
      <c r="AC676" s="239">
        <v>0</v>
      </c>
      <c r="AD676" s="243">
        <v>69238.539999999994</v>
      </c>
      <c r="AE676" s="244">
        <v>416</v>
      </c>
      <c r="AF676" s="240">
        <v>697.67</v>
      </c>
      <c r="AG676" s="242">
        <v>1</v>
      </c>
      <c r="AH676" s="243">
        <v>327815.69</v>
      </c>
      <c r="AI676" s="244">
        <v>1511</v>
      </c>
      <c r="AJ676" s="243">
        <v>245.1</v>
      </c>
      <c r="AK676" s="244">
        <v>2</v>
      </c>
      <c r="AL676" s="243">
        <v>174128.41</v>
      </c>
      <c r="AM676" s="244">
        <v>677</v>
      </c>
      <c r="AN676" s="245">
        <v>43819.28</v>
      </c>
      <c r="AO676" s="244">
        <v>268</v>
      </c>
      <c r="AP676" s="246">
        <v>0</v>
      </c>
      <c r="AQ676" s="247">
        <v>0</v>
      </c>
      <c r="AR676" s="240">
        <v>2734.81</v>
      </c>
      <c r="AS676" s="241">
        <v>36</v>
      </c>
      <c r="AT676" s="238">
        <v>0</v>
      </c>
      <c r="AU676" s="239">
        <v>0</v>
      </c>
      <c r="AV676" t="s">
        <v>52</v>
      </c>
      <c r="AW676" s="270"/>
      <c r="AX676" s="270"/>
      <c r="AY676" s="270"/>
      <c r="AZ676" s="270"/>
      <c r="BA676" s="270"/>
      <c r="BB676" s="270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  <c r="BR676"/>
      <c r="BS676"/>
      <c r="BT676"/>
      <c r="BU676"/>
      <c r="BV676"/>
      <c r="BW676"/>
      <c r="BX676"/>
      <c r="BY676"/>
      <c r="BZ676"/>
      <c r="CA676"/>
      <c r="CB676"/>
      <c r="CC676"/>
      <c r="CD676"/>
      <c r="CE676"/>
      <c r="CF676"/>
      <c r="CG676"/>
      <c r="CH676"/>
      <c r="CI676"/>
      <c r="CJ676"/>
      <c r="CK676"/>
      <c r="CL676"/>
      <c r="CM676"/>
      <c r="CN676"/>
    </row>
    <row r="677" spans="1:92">
      <c r="A677" s="2" t="s">
        <v>1627</v>
      </c>
      <c r="B677" s="238">
        <v>861.74566666666658</v>
      </c>
      <c r="C677" s="239">
        <v>0</v>
      </c>
      <c r="D677" s="240">
        <v>7963.46</v>
      </c>
      <c r="E677" s="241">
        <v>30</v>
      </c>
      <c r="F677" s="240">
        <v>15057.82</v>
      </c>
      <c r="G677" s="242">
        <v>22</v>
      </c>
      <c r="H677" s="243">
        <v>74082.3</v>
      </c>
      <c r="I677" s="244">
        <v>781</v>
      </c>
      <c r="J677" s="243">
        <v>304842.34000000003</v>
      </c>
      <c r="K677" s="244">
        <v>790</v>
      </c>
      <c r="L677" s="243">
        <v>54753.34</v>
      </c>
      <c r="M677" s="241">
        <v>315</v>
      </c>
      <c r="N677" s="240">
        <v>9353.9500000000007</v>
      </c>
      <c r="O677" s="242">
        <v>14</v>
      </c>
      <c r="P677" s="240">
        <v>10078.379999999999</v>
      </c>
      <c r="Q677" s="241">
        <v>77</v>
      </c>
      <c r="R677" s="238">
        <v>0</v>
      </c>
      <c r="S677" s="239">
        <v>0</v>
      </c>
      <c r="T677" s="240">
        <v>22262.93</v>
      </c>
      <c r="U677" s="241">
        <v>103</v>
      </c>
      <c r="V677" s="240">
        <v>8671.16</v>
      </c>
      <c r="W677" s="242">
        <v>12</v>
      </c>
      <c r="X677" s="243">
        <v>80560.77</v>
      </c>
      <c r="Y677" s="241">
        <v>427</v>
      </c>
      <c r="Z677" s="238">
        <v>0</v>
      </c>
      <c r="AA677" s="239">
        <v>0</v>
      </c>
      <c r="AB677" s="238">
        <v>0</v>
      </c>
      <c r="AC677" s="239">
        <v>0</v>
      </c>
      <c r="AD677" s="243">
        <v>62824.37</v>
      </c>
      <c r="AE677" s="244">
        <v>372</v>
      </c>
      <c r="AF677" s="240">
        <v>2251.16</v>
      </c>
      <c r="AG677" s="242">
        <v>4</v>
      </c>
      <c r="AH677" s="243">
        <v>260392.15</v>
      </c>
      <c r="AI677" s="244">
        <v>1379</v>
      </c>
      <c r="AJ677" s="243">
        <v>0</v>
      </c>
      <c r="AK677" s="244">
        <v>0</v>
      </c>
      <c r="AL677" s="243">
        <v>146146.23999999999</v>
      </c>
      <c r="AM677" s="244">
        <v>550</v>
      </c>
      <c r="AN677" s="245">
        <v>25852.37</v>
      </c>
      <c r="AO677" s="244">
        <v>156</v>
      </c>
      <c r="AP677" s="246">
        <v>0</v>
      </c>
      <c r="AQ677" s="247">
        <v>0</v>
      </c>
      <c r="AR677" s="240">
        <v>5071.8999999999996</v>
      </c>
      <c r="AS677" s="241">
        <v>52</v>
      </c>
      <c r="AT677" s="238">
        <v>0</v>
      </c>
      <c r="AU677" s="239">
        <v>0</v>
      </c>
      <c r="AV677" t="s">
        <v>52</v>
      </c>
      <c r="AW677" s="270"/>
      <c r="AX677" s="270"/>
      <c r="AY677" s="270"/>
      <c r="AZ677" s="270"/>
      <c r="BA677" s="270"/>
      <c r="BB677" s="270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  <c r="CA677"/>
      <c r="CB677"/>
      <c r="CC677"/>
      <c r="CD677"/>
      <c r="CE677"/>
      <c r="CF677"/>
      <c r="CG677"/>
      <c r="CH677"/>
      <c r="CI677"/>
      <c r="CJ677"/>
      <c r="CK677"/>
      <c r="CL677"/>
      <c r="CM677"/>
      <c r="CN677"/>
    </row>
    <row r="678" spans="1:92">
      <c r="A678" s="2" t="s">
        <v>1628</v>
      </c>
      <c r="B678" s="238">
        <v>2149.7429999999999</v>
      </c>
      <c r="C678" s="239">
        <v>0</v>
      </c>
      <c r="D678" s="240">
        <v>29966.19</v>
      </c>
      <c r="E678" s="241">
        <v>94</v>
      </c>
      <c r="F678" s="240">
        <v>26444.86</v>
      </c>
      <c r="G678" s="242">
        <v>38</v>
      </c>
      <c r="H678" s="243">
        <v>114128.91</v>
      </c>
      <c r="I678" s="244">
        <v>863</v>
      </c>
      <c r="J678" s="243">
        <v>618042.09</v>
      </c>
      <c r="K678" s="244">
        <v>1119</v>
      </c>
      <c r="L678" s="243">
        <v>188091.46</v>
      </c>
      <c r="M678" s="241">
        <v>773</v>
      </c>
      <c r="N678" s="240">
        <v>30607.759999999998</v>
      </c>
      <c r="O678" s="242">
        <v>48</v>
      </c>
      <c r="P678" s="240">
        <v>18454.669999999998</v>
      </c>
      <c r="Q678" s="241">
        <v>103</v>
      </c>
      <c r="R678" s="238">
        <v>0</v>
      </c>
      <c r="S678" s="239">
        <v>0</v>
      </c>
      <c r="T678" s="240">
        <v>38194.839999999997</v>
      </c>
      <c r="U678" s="241">
        <v>169</v>
      </c>
      <c r="V678" s="240">
        <v>9487.36</v>
      </c>
      <c r="W678" s="242">
        <v>16</v>
      </c>
      <c r="X678" s="243">
        <v>213119.33</v>
      </c>
      <c r="Y678" s="241">
        <v>919</v>
      </c>
      <c r="Z678" s="238">
        <v>0</v>
      </c>
      <c r="AA678" s="239">
        <v>0</v>
      </c>
      <c r="AB678" s="238">
        <v>0</v>
      </c>
      <c r="AC678" s="239">
        <v>0</v>
      </c>
      <c r="AD678" s="243">
        <v>129638.64</v>
      </c>
      <c r="AE678" s="244">
        <v>796</v>
      </c>
      <c r="AF678" s="240">
        <v>790.7</v>
      </c>
      <c r="AG678" s="242">
        <v>2</v>
      </c>
      <c r="AH678" s="243">
        <v>707677.64</v>
      </c>
      <c r="AI678" s="244">
        <v>2530</v>
      </c>
      <c r="AJ678" s="243">
        <v>879</v>
      </c>
      <c r="AK678" s="244">
        <v>2</v>
      </c>
      <c r="AL678" s="243">
        <v>383858.38</v>
      </c>
      <c r="AM678" s="244">
        <v>1170</v>
      </c>
      <c r="AN678" s="245">
        <v>63613.29</v>
      </c>
      <c r="AO678" s="244">
        <v>297</v>
      </c>
      <c r="AP678" s="246">
        <v>0</v>
      </c>
      <c r="AQ678" s="247">
        <v>0</v>
      </c>
      <c r="AR678" s="240">
        <v>3190.09</v>
      </c>
      <c r="AS678" s="241">
        <v>38</v>
      </c>
      <c r="AT678" s="238">
        <v>0</v>
      </c>
      <c r="AU678" s="239">
        <v>0</v>
      </c>
      <c r="AV678" t="s">
        <v>52</v>
      </c>
      <c r="AW678" s="270"/>
      <c r="AX678" s="270"/>
      <c r="AY678" s="270"/>
      <c r="AZ678" s="270"/>
      <c r="BA678" s="270"/>
      <c r="BB678" s="270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  <c r="CA678"/>
      <c r="CB678"/>
      <c r="CC678"/>
      <c r="CD678"/>
      <c r="CE678"/>
      <c r="CF678"/>
      <c r="CG678"/>
      <c r="CH678"/>
      <c r="CI678"/>
      <c r="CJ678"/>
      <c r="CK678"/>
      <c r="CL678"/>
      <c r="CM678"/>
      <c r="CN678"/>
    </row>
    <row r="679" spans="1:92">
      <c r="A679" s="2" t="s">
        <v>1629</v>
      </c>
      <c r="B679" s="238">
        <v>1050.403</v>
      </c>
      <c r="C679" s="239">
        <v>0</v>
      </c>
      <c r="D679" s="240">
        <v>13022.59</v>
      </c>
      <c r="E679" s="241">
        <v>51</v>
      </c>
      <c r="F679" s="240">
        <v>8190.61</v>
      </c>
      <c r="G679" s="242">
        <v>11</v>
      </c>
      <c r="H679" s="243">
        <v>43390.7</v>
      </c>
      <c r="I679" s="244">
        <v>385</v>
      </c>
      <c r="J679" s="243">
        <v>204268.32</v>
      </c>
      <c r="K679" s="244">
        <v>429</v>
      </c>
      <c r="L679" s="243">
        <v>71377.649999999994</v>
      </c>
      <c r="M679" s="241">
        <v>419</v>
      </c>
      <c r="N679" s="240">
        <v>17908.759999999998</v>
      </c>
      <c r="O679" s="242">
        <v>14</v>
      </c>
      <c r="P679" s="240">
        <v>10771.8</v>
      </c>
      <c r="Q679" s="241">
        <v>21</v>
      </c>
      <c r="R679" s="238">
        <v>0</v>
      </c>
      <c r="S679" s="239">
        <v>0</v>
      </c>
      <c r="T679" s="240">
        <v>13721.91</v>
      </c>
      <c r="U679" s="241">
        <v>64</v>
      </c>
      <c r="V679" s="240">
        <v>10933.6</v>
      </c>
      <c r="W679" s="242">
        <v>16</v>
      </c>
      <c r="X679" s="243">
        <v>46192.639999999999</v>
      </c>
      <c r="Y679" s="241">
        <v>238</v>
      </c>
      <c r="Z679" s="238">
        <v>0</v>
      </c>
      <c r="AA679" s="239">
        <v>0</v>
      </c>
      <c r="AB679" s="238">
        <v>0</v>
      </c>
      <c r="AC679" s="239">
        <v>0</v>
      </c>
      <c r="AD679" s="243">
        <v>42372.69</v>
      </c>
      <c r="AE679" s="244">
        <v>301</v>
      </c>
      <c r="AF679" s="240">
        <v>1855.81</v>
      </c>
      <c r="AG679" s="242">
        <v>3</v>
      </c>
      <c r="AH679" s="243">
        <v>231230.47</v>
      </c>
      <c r="AI679" s="244">
        <v>908</v>
      </c>
      <c r="AJ679" s="243">
        <v>3748.29</v>
      </c>
      <c r="AK679" s="244">
        <v>16</v>
      </c>
      <c r="AL679" s="243">
        <v>107733.51</v>
      </c>
      <c r="AM679" s="244">
        <v>387</v>
      </c>
      <c r="AN679" s="245">
        <v>27763.8</v>
      </c>
      <c r="AO679" s="244">
        <v>82</v>
      </c>
      <c r="AP679" s="246">
        <v>0</v>
      </c>
      <c r="AQ679" s="247">
        <v>0</v>
      </c>
      <c r="AR679" s="240">
        <v>2284.36</v>
      </c>
      <c r="AS679" s="241">
        <v>16</v>
      </c>
      <c r="AT679" s="238">
        <v>0</v>
      </c>
      <c r="AU679" s="239">
        <v>0</v>
      </c>
      <c r="AV679" t="s">
        <v>195</v>
      </c>
      <c r="AW679" s="270"/>
      <c r="AX679" s="270"/>
      <c r="AY679" s="270"/>
      <c r="AZ679" s="270"/>
      <c r="BA679" s="270"/>
      <c r="BB679" s="270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  <c r="CA679"/>
      <c r="CB679"/>
      <c r="CC679"/>
      <c r="CD679"/>
      <c r="CE679"/>
      <c r="CF679"/>
      <c r="CG679"/>
      <c r="CH679"/>
      <c r="CI679"/>
      <c r="CJ679"/>
      <c r="CK679"/>
      <c r="CL679"/>
      <c r="CM679"/>
      <c r="CN679"/>
    </row>
    <row r="680" spans="1:92">
      <c r="A680" s="2" t="s">
        <v>1630</v>
      </c>
      <c r="B680" s="238">
        <v>1058.7946666666667</v>
      </c>
      <c r="C680" s="239">
        <v>0</v>
      </c>
      <c r="D680" s="240">
        <v>19303.48</v>
      </c>
      <c r="E680" s="241">
        <v>77</v>
      </c>
      <c r="F680" s="240">
        <v>23780.49</v>
      </c>
      <c r="G680" s="242">
        <v>38</v>
      </c>
      <c r="H680" s="243">
        <v>76129.2</v>
      </c>
      <c r="I680" s="244">
        <v>605</v>
      </c>
      <c r="J680" s="243">
        <v>491477.17</v>
      </c>
      <c r="K680" s="244">
        <v>821</v>
      </c>
      <c r="L680" s="243">
        <v>131566.06</v>
      </c>
      <c r="M680" s="241">
        <v>616</v>
      </c>
      <c r="N680" s="240">
        <v>16975.59</v>
      </c>
      <c r="O680" s="242">
        <v>44</v>
      </c>
      <c r="P680" s="240">
        <v>12009.54</v>
      </c>
      <c r="Q680" s="241">
        <v>74</v>
      </c>
      <c r="R680" s="238">
        <v>0</v>
      </c>
      <c r="S680" s="239">
        <v>0</v>
      </c>
      <c r="T680" s="240">
        <v>22433.67</v>
      </c>
      <c r="U680" s="241">
        <v>98</v>
      </c>
      <c r="V680" s="240">
        <v>9298.26</v>
      </c>
      <c r="W680" s="242">
        <v>10</v>
      </c>
      <c r="X680" s="243">
        <v>131172.26999999999</v>
      </c>
      <c r="Y680" s="241">
        <v>607</v>
      </c>
      <c r="Z680" s="238">
        <v>0</v>
      </c>
      <c r="AA680" s="239">
        <v>0</v>
      </c>
      <c r="AB680" s="238">
        <v>0</v>
      </c>
      <c r="AC680" s="239">
        <v>0</v>
      </c>
      <c r="AD680" s="243">
        <v>73342.63</v>
      </c>
      <c r="AE680" s="244">
        <v>498</v>
      </c>
      <c r="AF680" s="240">
        <v>711.62</v>
      </c>
      <c r="AG680" s="242">
        <v>2</v>
      </c>
      <c r="AH680" s="243">
        <v>491542.76</v>
      </c>
      <c r="AI680" s="244">
        <v>1830</v>
      </c>
      <c r="AJ680" s="243">
        <v>12257.89</v>
      </c>
      <c r="AK680" s="244">
        <v>42</v>
      </c>
      <c r="AL680" s="243">
        <v>246210.56</v>
      </c>
      <c r="AM680" s="244">
        <v>826</v>
      </c>
      <c r="AN680" s="245">
        <v>19505.95</v>
      </c>
      <c r="AO680" s="244">
        <v>122</v>
      </c>
      <c r="AP680" s="246">
        <v>0</v>
      </c>
      <c r="AQ680" s="247">
        <v>0</v>
      </c>
      <c r="AR680" s="240">
        <v>8178.67</v>
      </c>
      <c r="AS680" s="241">
        <v>73</v>
      </c>
      <c r="AT680" s="238">
        <v>0</v>
      </c>
      <c r="AU680" s="239">
        <v>0</v>
      </c>
      <c r="AV680" t="s">
        <v>52</v>
      </c>
      <c r="AW680" s="270"/>
      <c r="AX680" s="270"/>
      <c r="AY680" s="270"/>
      <c r="AZ680" s="270"/>
      <c r="BA680" s="270"/>
      <c r="BB680" s="27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  <c r="CA680"/>
      <c r="CB680"/>
      <c r="CC680"/>
      <c r="CD680"/>
      <c r="CE680"/>
      <c r="CF680"/>
      <c r="CG680"/>
      <c r="CH680"/>
      <c r="CI680"/>
      <c r="CJ680"/>
      <c r="CK680"/>
      <c r="CL680"/>
      <c r="CM680"/>
      <c r="CN680"/>
    </row>
    <row r="681" spans="1:92">
      <c r="A681" s="2" t="s">
        <v>1631</v>
      </c>
      <c r="B681" s="238">
        <v>710.64733333333322</v>
      </c>
      <c r="C681" s="239">
        <v>0</v>
      </c>
      <c r="D681" s="240">
        <v>9690.65</v>
      </c>
      <c r="E681" s="241">
        <v>43</v>
      </c>
      <c r="F681" s="240">
        <v>31782.63</v>
      </c>
      <c r="G681" s="242">
        <v>32</v>
      </c>
      <c r="H681" s="243">
        <v>27084.22</v>
      </c>
      <c r="I681" s="244">
        <v>368</v>
      </c>
      <c r="J681" s="243">
        <v>162354.21</v>
      </c>
      <c r="K681" s="244">
        <v>373</v>
      </c>
      <c r="L681" s="243">
        <v>26187.23</v>
      </c>
      <c r="M681" s="241">
        <v>149</v>
      </c>
      <c r="N681" s="240">
        <v>1526.97</v>
      </c>
      <c r="O681" s="242">
        <v>12</v>
      </c>
      <c r="P681" s="240">
        <v>5719.52</v>
      </c>
      <c r="Q681" s="241">
        <v>17</v>
      </c>
      <c r="R681" s="238">
        <v>0</v>
      </c>
      <c r="S681" s="239">
        <v>0</v>
      </c>
      <c r="T681" s="240">
        <v>21610.17</v>
      </c>
      <c r="U681" s="241">
        <v>117</v>
      </c>
      <c r="V681" s="240">
        <v>8490.02</v>
      </c>
      <c r="W681" s="242">
        <v>9</v>
      </c>
      <c r="X681" s="243">
        <v>45053.94</v>
      </c>
      <c r="Y681" s="241">
        <v>204</v>
      </c>
      <c r="Z681" s="238">
        <v>0</v>
      </c>
      <c r="AA681" s="239">
        <v>0</v>
      </c>
      <c r="AB681" s="238">
        <v>0</v>
      </c>
      <c r="AC681" s="239">
        <v>0</v>
      </c>
      <c r="AD681" s="243">
        <v>32878.89</v>
      </c>
      <c r="AE681" s="244">
        <v>173</v>
      </c>
      <c r="AF681" s="240">
        <v>1302.33</v>
      </c>
      <c r="AG681" s="242">
        <v>3</v>
      </c>
      <c r="AH681" s="243">
        <v>123133.87</v>
      </c>
      <c r="AI681" s="244">
        <v>726</v>
      </c>
      <c r="AJ681" s="243">
        <v>3667.28</v>
      </c>
      <c r="AK681" s="244">
        <v>14</v>
      </c>
      <c r="AL681" s="243">
        <v>64144.15</v>
      </c>
      <c r="AM681" s="244">
        <v>274</v>
      </c>
      <c r="AN681" s="245">
        <v>17652.14</v>
      </c>
      <c r="AO681" s="244">
        <v>69</v>
      </c>
      <c r="AP681" s="246">
        <v>0</v>
      </c>
      <c r="AQ681" s="247">
        <v>0</v>
      </c>
      <c r="AR681" s="240">
        <v>0</v>
      </c>
      <c r="AS681" s="241">
        <v>0</v>
      </c>
      <c r="AT681" s="238">
        <v>0</v>
      </c>
      <c r="AU681" s="239">
        <v>0</v>
      </c>
      <c r="AV681" t="s">
        <v>389</v>
      </c>
      <c r="AW681" s="270"/>
      <c r="AX681" s="270"/>
      <c r="AY681" s="270"/>
      <c r="AZ681" s="270"/>
      <c r="BA681" s="270"/>
      <c r="BB681" s="270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  <c r="CA681"/>
      <c r="CB681"/>
      <c r="CC681"/>
      <c r="CD681"/>
      <c r="CE681"/>
      <c r="CF681"/>
      <c r="CG681"/>
      <c r="CH681"/>
      <c r="CI681"/>
      <c r="CJ681"/>
      <c r="CK681"/>
      <c r="CL681"/>
      <c r="CM681"/>
      <c r="CN681"/>
    </row>
    <row r="682" spans="1:92">
      <c r="A682" s="2" t="s">
        <v>1632</v>
      </c>
      <c r="B682" s="238">
        <v>2048.6220000000003</v>
      </c>
      <c r="C682" s="239">
        <v>0</v>
      </c>
      <c r="D682" s="240">
        <v>9196.94</v>
      </c>
      <c r="E682" s="241">
        <v>35</v>
      </c>
      <c r="F682" s="240">
        <v>7521.75</v>
      </c>
      <c r="G682" s="242">
        <v>13</v>
      </c>
      <c r="H682" s="243">
        <v>66112.179999999993</v>
      </c>
      <c r="I682" s="244">
        <v>583</v>
      </c>
      <c r="J682" s="243">
        <v>331355.32</v>
      </c>
      <c r="K682" s="244">
        <v>921</v>
      </c>
      <c r="L682" s="243">
        <v>98830.85</v>
      </c>
      <c r="M682" s="241">
        <v>719</v>
      </c>
      <c r="N682" s="240">
        <v>0</v>
      </c>
      <c r="O682" s="242">
        <v>0</v>
      </c>
      <c r="P682" s="240">
        <v>8119.51</v>
      </c>
      <c r="Q682" s="241">
        <v>52</v>
      </c>
      <c r="R682" s="238">
        <v>0</v>
      </c>
      <c r="S682" s="239">
        <v>0</v>
      </c>
      <c r="T682" s="240">
        <v>2584.65</v>
      </c>
      <c r="U682" s="241">
        <v>12</v>
      </c>
      <c r="V682" s="240">
        <v>3797.78</v>
      </c>
      <c r="W682" s="242">
        <v>4</v>
      </c>
      <c r="X682" s="243">
        <v>82325.62</v>
      </c>
      <c r="Y682" s="241">
        <v>508</v>
      </c>
      <c r="Z682" s="238">
        <v>0</v>
      </c>
      <c r="AA682" s="239">
        <v>0</v>
      </c>
      <c r="AB682" s="238">
        <v>0</v>
      </c>
      <c r="AC682" s="239">
        <v>0</v>
      </c>
      <c r="AD682" s="243">
        <v>64566.62</v>
      </c>
      <c r="AE682" s="244">
        <v>471</v>
      </c>
      <c r="AF682" s="240">
        <v>1896.74</v>
      </c>
      <c r="AG682" s="242">
        <v>3</v>
      </c>
      <c r="AH682" s="243">
        <v>322457.43</v>
      </c>
      <c r="AI682" s="244">
        <v>1794</v>
      </c>
      <c r="AJ682" s="243">
        <v>129</v>
      </c>
      <c r="AK682" s="244">
        <v>1</v>
      </c>
      <c r="AL682" s="243">
        <v>173160.89</v>
      </c>
      <c r="AM682" s="244">
        <v>779</v>
      </c>
      <c r="AN682" s="245">
        <v>61329.66</v>
      </c>
      <c r="AO682" s="244">
        <v>483</v>
      </c>
      <c r="AP682" s="246">
        <v>0</v>
      </c>
      <c r="AQ682" s="247">
        <v>0</v>
      </c>
      <c r="AR682" s="240">
        <v>2175.63</v>
      </c>
      <c r="AS682" s="241">
        <v>40</v>
      </c>
      <c r="AT682" s="238">
        <v>0</v>
      </c>
      <c r="AU682" s="239">
        <v>0</v>
      </c>
      <c r="AV682" t="s">
        <v>189</v>
      </c>
      <c r="AW682" s="270"/>
      <c r="AX682" s="270"/>
      <c r="AY682" s="270"/>
      <c r="AZ682" s="270"/>
      <c r="BA682" s="270"/>
      <c r="BB682" s="270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  <c r="CA682"/>
      <c r="CB682"/>
      <c r="CC682"/>
      <c r="CD682"/>
      <c r="CE682"/>
      <c r="CF682"/>
      <c r="CG682"/>
      <c r="CH682"/>
      <c r="CI682"/>
      <c r="CJ682"/>
      <c r="CK682"/>
      <c r="CL682"/>
      <c r="CM682"/>
      <c r="CN682"/>
    </row>
    <row r="683" spans="1:92">
      <c r="A683" s="2" t="s">
        <v>1633</v>
      </c>
      <c r="B683" s="238">
        <v>2029.643</v>
      </c>
      <c r="C683" s="239">
        <v>0</v>
      </c>
      <c r="D683" s="240">
        <v>22208.65</v>
      </c>
      <c r="E683" s="241">
        <v>76</v>
      </c>
      <c r="F683" s="240">
        <v>17686.919999999998</v>
      </c>
      <c r="G683" s="242">
        <v>30</v>
      </c>
      <c r="H683" s="243">
        <v>57436</v>
      </c>
      <c r="I683" s="244">
        <v>552</v>
      </c>
      <c r="J683" s="243">
        <v>324861.87</v>
      </c>
      <c r="K683" s="244">
        <v>830</v>
      </c>
      <c r="L683" s="243">
        <v>77872.3</v>
      </c>
      <c r="M683" s="241">
        <v>670</v>
      </c>
      <c r="N683" s="240">
        <v>22492.2</v>
      </c>
      <c r="O683" s="242">
        <v>31</v>
      </c>
      <c r="P683" s="240">
        <v>29316.080000000002</v>
      </c>
      <c r="Q683" s="241">
        <v>220</v>
      </c>
      <c r="R683" s="238">
        <v>0</v>
      </c>
      <c r="S683" s="239">
        <v>0</v>
      </c>
      <c r="T683" s="240">
        <v>63879.18</v>
      </c>
      <c r="U683" s="241">
        <v>277</v>
      </c>
      <c r="V683" s="240">
        <v>27354.67</v>
      </c>
      <c r="W683" s="242">
        <v>38</v>
      </c>
      <c r="X683" s="243">
        <v>155170.07999999999</v>
      </c>
      <c r="Y683" s="241">
        <v>747</v>
      </c>
      <c r="Z683" s="238">
        <v>0</v>
      </c>
      <c r="AA683" s="239">
        <v>0</v>
      </c>
      <c r="AB683" s="238">
        <v>0</v>
      </c>
      <c r="AC683" s="239">
        <v>0</v>
      </c>
      <c r="AD683" s="243">
        <v>61681.94</v>
      </c>
      <c r="AE683" s="244">
        <v>401</v>
      </c>
      <c r="AF683" s="240">
        <v>0</v>
      </c>
      <c r="AG683" s="242">
        <v>0</v>
      </c>
      <c r="AH683" s="243">
        <v>399081.6</v>
      </c>
      <c r="AI683" s="244">
        <v>1966</v>
      </c>
      <c r="AJ683" s="243">
        <v>4498.3999999999996</v>
      </c>
      <c r="AK683" s="244">
        <v>18</v>
      </c>
      <c r="AL683" s="243">
        <v>256837.39</v>
      </c>
      <c r="AM683" s="244">
        <v>967</v>
      </c>
      <c r="AN683" s="245">
        <v>56390.89</v>
      </c>
      <c r="AO683" s="244">
        <v>221</v>
      </c>
      <c r="AP683" s="246">
        <v>0</v>
      </c>
      <c r="AQ683" s="247">
        <v>0</v>
      </c>
      <c r="AR683" s="240">
        <v>12332.29</v>
      </c>
      <c r="AS683" s="241">
        <v>113</v>
      </c>
      <c r="AT683" s="238">
        <v>650</v>
      </c>
      <c r="AU683" s="239">
        <v>3</v>
      </c>
      <c r="AV683" t="s">
        <v>52</v>
      </c>
      <c r="AW683" s="270"/>
      <c r="AX683" s="270"/>
      <c r="AY683" s="270"/>
      <c r="AZ683" s="270"/>
      <c r="BA683" s="270"/>
      <c r="BB683" s="270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  <c r="CA683"/>
      <c r="CB683"/>
      <c r="CC683"/>
      <c r="CD683"/>
      <c r="CE683"/>
      <c r="CF683"/>
      <c r="CG683"/>
      <c r="CH683"/>
      <c r="CI683"/>
      <c r="CJ683"/>
      <c r="CK683"/>
      <c r="CL683"/>
      <c r="CM683"/>
      <c r="CN683"/>
    </row>
    <row r="684" spans="1:92">
      <c r="A684" s="2" t="s">
        <v>1634</v>
      </c>
      <c r="B684" s="238">
        <v>517.84366666666665</v>
      </c>
      <c r="C684" s="239">
        <v>0</v>
      </c>
      <c r="D684" s="240">
        <v>14377.28</v>
      </c>
      <c r="E684" s="241">
        <v>57</v>
      </c>
      <c r="F684" s="240">
        <v>12413.02</v>
      </c>
      <c r="G684" s="242">
        <v>20</v>
      </c>
      <c r="H684" s="243">
        <v>27889.67</v>
      </c>
      <c r="I684" s="244">
        <v>328</v>
      </c>
      <c r="J684" s="243">
        <v>572575.15</v>
      </c>
      <c r="K684" s="244">
        <v>313</v>
      </c>
      <c r="L684" s="243">
        <v>15567.29</v>
      </c>
      <c r="M684" s="241">
        <v>107</v>
      </c>
      <c r="N684" s="240">
        <v>926.95</v>
      </c>
      <c r="O684" s="242">
        <v>6</v>
      </c>
      <c r="P684" s="240">
        <v>9356.7999999999993</v>
      </c>
      <c r="Q684" s="241">
        <v>58</v>
      </c>
      <c r="R684" s="238">
        <v>0</v>
      </c>
      <c r="S684" s="239">
        <v>0</v>
      </c>
      <c r="T684" s="240">
        <v>7219.99</v>
      </c>
      <c r="U684" s="241">
        <v>52</v>
      </c>
      <c r="V684" s="240">
        <v>7937.35</v>
      </c>
      <c r="W684" s="242">
        <v>7</v>
      </c>
      <c r="X684" s="243">
        <v>45998.38</v>
      </c>
      <c r="Y684" s="241">
        <v>258</v>
      </c>
      <c r="Z684" s="238">
        <v>0</v>
      </c>
      <c r="AA684" s="239">
        <v>0</v>
      </c>
      <c r="AB684" s="238">
        <v>0</v>
      </c>
      <c r="AC684" s="239">
        <v>0</v>
      </c>
      <c r="AD684" s="243">
        <v>25705.15</v>
      </c>
      <c r="AE684" s="244">
        <v>185</v>
      </c>
      <c r="AF684" s="240">
        <v>371.16</v>
      </c>
      <c r="AG684" s="242">
        <v>1</v>
      </c>
      <c r="AH684" s="243">
        <v>144159.23000000001</v>
      </c>
      <c r="AI684" s="244">
        <v>824</v>
      </c>
      <c r="AJ684" s="243">
        <v>3170</v>
      </c>
      <c r="AK684" s="244">
        <v>5</v>
      </c>
      <c r="AL684" s="243">
        <v>82365.53</v>
      </c>
      <c r="AM684" s="244">
        <v>342</v>
      </c>
      <c r="AN684" s="245">
        <v>12365.31</v>
      </c>
      <c r="AO684" s="244">
        <v>14</v>
      </c>
      <c r="AP684" s="246">
        <v>0</v>
      </c>
      <c r="AQ684" s="247">
        <v>0</v>
      </c>
      <c r="AR684" s="240">
        <v>4668.76</v>
      </c>
      <c r="AS684" s="241">
        <v>37</v>
      </c>
      <c r="AT684" s="238">
        <v>0</v>
      </c>
      <c r="AU684" s="239">
        <v>0</v>
      </c>
      <c r="AV684" t="s">
        <v>389</v>
      </c>
      <c r="AW684" s="270"/>
      <c r="AX684" s="270"/>
      <c r="AY684" s="270"/>
      <c r="AZ684" s="270"/>
      <c r="BA684" s="270"/>
      <c r="BB684" s="270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  <c r="BR684"/>
      <c r="BS684"/>
      <c r="BT684"/>
      <c r="BU684"/>
      <c r="BV684"/>
      <c r="BW684"/>
      <c r="BX684"/>
      <c r="BY684"/>
      <c r="BZ684"/>
      <c r="CA684"/>
      <c r="CB684"/>
      <c r="CC684"/>
      <c r="CD684"/>
      <c r="CE684"/>
      <c r="CF684"/>
      <c r="CG684"/>
      <c r="CH684"/>
      <c r="CI684"/>
      <c r="CJ684"/>
      <c r="CK684"/>
      <c r="CL684"/>
      <c r="CM684"/>
      <c r="CN684"/>
    </row>
    <row r="685" spans="1:92">
      <c r="A685" s="2" t="s">
        <v>1635</v>
      </c>
      <c r="B685" s="238">
        <v>1449.8956666666668</v>
      </c>
      <c r="C685" s="239">
        <v>0</v>
      </c>
      <c r="D685" s="240">
        <v>5831.64</v>
      </c>
      <c r="E685" s="241">
        <v>21</v>
      </c>
      <c r="F685" s="240">
        <v>8517.3700000000008</v>
      </c>
      <c r="G685" s="242">
        <v>15</v>
      </c>
      <c r="H685" s="243">
        <v>17799.38</v>
      </c>
      <c r="I685" s="244">
        <v>266</v>
      </c>
      <c r="J685" s="243">
        <v>1273458.23</v>
      </c>
      <c r="K685" s="244">
        <v>556</v>
      </c>
      <c r="L685" s="243">
        <v>21335.3</v>
      </c>
      <c r="M685" s="241">
        <v>246</v>
      </c>
      <c r="N685" s="240">
        <v>3413.03</v>
      </c>
      <c r="O685" s="242">
        <v>3</v>
      </c>
      <c r="P685" s="240">
        <v>173.91</v>
      </c>
      <c r="Q685" s="241">
        <v>3</v>
      </c>
      <c r="R685" s="238">
        <v>0</v>
      </c>
      <c r="S685" s="239">
        <v>0</v>
      </c>
      <c r="T685" s="240">
        <v>1691.74</v>
      </c>
      <c r="U685" s="241">
        <v>7</v>
      </c>
      <c r="V685" s="240">
        <v>12876.76</v>
      </c>
      <c r="W685" s="242">
        <v>16</v>
      </c>
      <c r="X685" s="243">
        <v>27328</v>
      </c>
      <c r="Y685" s="241">
        <v>148</v>
      </c>
      <c r="Z685" s="238">
        <v>0</v>
      </c>
      <c r="AA685" s="239">
        <v>0</v>
      </c>
      <c r="AB685" s="238">
        <v>0</v>
      </c>
      <c r="AC685" s="239">
        <v>0</v>
      </c>
      <c r="AD685" s="243">
        <v>9948.36</v>
      </c>
      <c r="AE685" s="244">
        <v>73</v>
      </c>
      <c r="AF685" s="240">
        <v>697.67</v>
      </c>
      <c r="AG685" s="242">
        <v>1</v>
      </c>
      <c r="AH685" s="243">
        <v>71351.990000000005</v>
      </c>
      <c r="AI685" s="244">
        <v>516</v>
      </c>
      <c r="AJ685" s="243">
        <v>0</v>
      </c>
      <c r="AK685" s="244">
        <v>0</v>
      </c>
      <c r="AL685" s="243">
        <v>35512.959999999999</v>
      </c>
      <c r="AM685" s="244">
        <v>184</v>
      </c>
      <c r="AN685" s="245">
        <v>43496.87</v>
      </c>
      <c r="AO685" s="244">
        <v>143</v>
      </c>
      <c r="AP685" s="246">
        <v>0</v>
      </c>
      <c r="AQ685" s="247">
        <v>0</v>
      </c>
      <c r="AR685" s="240">
        <v>48</v>
      </c>
      <c r="AS685" s="241">
        <v>3</v>
      </c>
      <c r="AT685" s="238">
        <v>0</v>
      </c>
      <c r="AU685" s="239">
        <v>0</v>
      </c>
      <c r="AV685" t="s">
        <v>389</v>
      </c>
      <c r="AW685" s="270"/>
      <c r="AX685" s="270"/>
      <c r="AY685" s="270"/>
      <c r="AZ685" s="270"/>
      <c r="BA685" s="270"/>
      <c r="BB685" s="270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  <c r="BR685"/>
      <c r="BS685"/>
      <c r="BT685"/>
      <c r="BU685"/>
      <c r="BV685"/>
      <c r="BW685"/>
      <c r="BX685"/>
      <c r="BY685"/>
      <c r="BZ685"/>
      <c r="CA685"/>
      <c r="CB685"/>
      <c r="CC685"/>
      <c r="CD685"/>
      <c r="CE685"/>
      <c r="CF685"/>
      <c r="CG685"/>
      <c r="CH685"/>
      <c r="CI685"/>
      <c r="CJ685"/>
      <c r="CK685"/>
      <c r="CL685"/>
      <c r="CM685"/>
      <c r="CN685"/>
    </row>
    <row r="686" spans="1:92">
      <c r="A686" s="2" t="s">
        <v>1636</v>
      </c>
      <c r="B686" s="238">
        <v>208.21199999999999</v>
      </c>
      <c r="C686" s="239">
        <v>0</v>
      </c>
      <c r="D686" s="240">
        <v>7421.73</v>
      </c>
      <c r="E686" s="241">
        <v>27</v>
      </c>
      <c r="F686" s="240">
        <v>391.3</v>
      </c>
      <c r="G686" s="242">
        <v>1</v>
      </c>
      <c r="H686" s="243">
        <v>42942.31</v>
      </c>
      <c r="I686" s="244">
        <v>327</v>
      </c>
      <c r="J686" s="243">
        <v>249588.65</v>
      </c>
      <c r="K686" s="244">
        <v>490</v>
      </c>
      <c r="L686" s="243">
        <v>76557.52</v>
      </c>
      <c r="M686" s="241">
        <v>265</v>
      </c>
      <c r="N686" s="240">
        <v>7393.05</v>
      </c>
      <c r="O686" s="242">
        <v>12</v>
      </c>
      <c r="P686" s="240">
        <v>4858.2299999999996</v>
      </c>
      <c r="Q686" s="241">
        <v>37</v>
      </c>
      <c r="R686" s="238">
        <v>0</v>
      </c>
      <c r="S686" s="239">
        <v>0</v>
      </c>
      <c r="T686" s="240">
        <v>21858.79</v>
      </c>
      <c r="U686" s="241">
        <v>101</v>
      </c>
      <c r="V686" s="240">
        <v>10890.6</v>
      </c>
      <c r="W686" s="242">
        <v>11</v>
      </c>
      <c r="X686" s="243">
        <v>57066.59</v>
      </c>
      <c r="Y686" s="241">
        <v>285</v>
      </c>
      <c r="Z686" s="238">
        <v>0</v>
      </c>
      <c r="AA686" s="239">
        <v>0</v>
      </c>
      <c r="AB686" s="238">
        <v>0</v>
      </c>
      <c r="AC686" s="239">
        <v>0</v>
      </c>
      <c r="AD686" s="243">
        <v>59153.1</v>
      </c>
      <c r="AE686" s="244">
        <v>271</v>
      </c>
      <c r="AF686" s="240">
        <v>371.16</v>
      </c>
      <c r="AG686" s="242">
        <v>1</v>
      </c>
      <c r="AH686" s="243">
        <v>195501.42</v>
      </c>
      <c r="AI686" s="244">
        <v>789</v>
      </c>
      <c r="AJ686" s="243">
        <v>1624</v>
      </c>
      <c r="AK686" s="244">
        <v>2</v>
      </c>
      <c r="AL686" s="243">
        <v>80250.98</v>
      </c>
      <c r="AM686" s="244">
        <v>330</v>
      </c>
      <c r="AN686" s="245">
        <v>4622.3599999999997</v>
      </c>
      <c r="AO686" s="244">
        <v>14</v>
      </c>
      <c r="AP686" s="246">
        <v>0</v>
      </c>
      <c r="AQ686" s="247">
        <v>0</v>
      </c>
      <c r="AR686" s="240">
        <v>347.83</v>
      </c>
      <c r="AS686" s="241">
        <v>5</v>
      </c>
      <c r="AT686" s="238">
        <v>0</v>
      </c>
      <c r="AU686" s="239">
        <v>0</v>
      </c>
      <c r="AV686" t="s">
        <v>195</v>
      </c>
      <c r="AW686" s="270"/>
      <c r="AX686" s="270"/>
      <c r="AY686" s="270"/>
      <c r="AZ686" s="270"/>
      <c r="BA686" s="270"/>
      <c r="BB686" s="270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  <c r="BR686"/>
      <c r="BS686"/>
      <c r="BT686"/>
      <c r="BU686"/>
      <c r="BV686"/>
      <c r="BW686"/>
      <c r="BX686"/>
      <c r="BY686"/>
      <c r="BZ686"/>
      <c r="CA686"/>
      <c r="CB686"/>
      <c r="CC686"/>
      <c r="CD686"/>
      <c r="CE686"/>
      <c r="CF686"/>
      <c r="CG686"/>
      <c r="CH686"/>
      <c r="CI686"/>
      <c r="CJ686"/>
      <c r="CK686"/>
      <c r="CL686"/>
      <c r="CM686"/>
      <c r="CN686"/>
    </row>
    <row r="687" spans="1:92">
      <c r="A687" s="2" t="s">
        <v>1637</v>
      </c>
      <c r="B687" s="238">
        <v>3939.8516666666665</v>
      </c>
      <c r="C687" s="239">
        <v>0</v>
      </c>
      <c r="D687" s="240">
        <v>24800.9</v>
      </c>
      <c r="E687" s="241">
        <v>108</v>
      </c>
      <c r="F687" s="240">
        <v>25434.75</v>
      </c>
      <c r="G687" s="242">
        <v>36</v>
      </c>
      <c r="H687" s="243">
        <v>109911.79</v>
      </c>
      <c r="I687" s="244">
        <v>921</v>
      </c>
      <c r="J687" s="243">
        <v>663559.49</v>
      </c>
      <c r="K687" s="244">
        <v>1416</v>
      </c>
      <c r="L687" s="243">
        <v>224009.49</v>
      </c>
      <c r="M687" s="241">
        <v>922</v>
      </c>
      <c r="N687" s="240">
        <v>39214.959999999999</v>
      </c>
      <c r="O687" s="242">
        <v>65</v>
      </c>
      <c r="P687" s="240">
        <v>16246.06</v>
      </c>
      <c r="Q687" s="241">
        <v>110</v>
      </c>
      <c r="R687" s="238">
        <v>0</v>
      </c>
      <c r="S687" s="239">
        <v>0</v>
      </c>
      <c r="T687" s="240">
        <v>58963.37</v>
      </c>
      <c r="U687" s="241">
        <v>230</v>
      </c>
      <c r="V687" s="240">
        <v>12349.8</v>
      </c>
      <c r="W687" s="242">
        <v>14</v>
      </c>
      <c r="X687" s="243">
        <v>244486.78</v>
      </c>
      <c r="Y687" s="241">
        <v>1110</v>
      </c>
      <c r="Z687" s="238">
        <v>0</v>
      </c>
      <c r="AA687" s="239">
        <v>0</v>
      </c>
      <c r="AB687" s="238">
        <v>15</v>
      </c>
      <c r="AC687" s="239">
        <v>1</v>
      </c>
      <c r="AD687" s="243">
        <v>129320.12</v>
      </c>
      <c r="AE687" s="244">
        <v>765</v>
      </c>
      <c r="AF687" s="240">
        <v>10057.549999999999</v>
      </c>
      <c r="AG687" s="242">
        <v>15</v>
      </c>
      <c r="AH687" s="243">
        <v>559999.05000000005</v>
      </c>
      <c r="AI687" s="244">
        <v>2284</v>
      </c>
      <c r="AJ687" s="243">
        <v>3174.26</v>
      </c>
      <c r="AK687" s="244">
        <v>19</v>
      </c>
      <c r="AL687" s="243">
        <v>321431.34000000003</v>
      </c>
      <c r="AM687" s="244">
        <v>1092</v>
      </c>
      <c r="AN687" s="245">
        <v>115021.29</v>
      </c>
      <c r="AO687" s="244">
        <v>491</v>
      </c>
      <c r="AP687" s="246">
        <v>0</v>
      </c>
      <c r="AQ687" s="247">
        <v>0</v>
      </c>
      <c r="AR687" s="240">
        <v>4466.2299999999996</v>
      </c>
      <c r="AS687" s="241">
        <v>56</v>
      </c>
      <c r="AT687" s="238">
        <v>0</v>
      </c>
      <c r="AU687" s="239">
        <v>0</v>
      </c>
      <c r="AV687" t="s">
        <v>52</v>
      </c>
      <c r="AW687" s="270"/>
      <c r="AX687" s="270"/>
      <c r="AY687" s="270"/>
      <c r="AZ687" s="270"/>
      <c r="BA687" s="270"/>
      <c r="BB687" s="270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  <c r="BR687"/>
      <c r="BS687"/>
      <c r="BT687"/>
      <c r="BU687"/>
      <c r="BV687"/>
      <c r="BW687"/>
      <c r="BX687"/>
      <c r="BY687"/>
      <c r="BZ687"/>
      <c r="CA687"/>
      <c r="CB687"/>
      <c r="CC687"/>
      <c r="CD687"/>
      <c r="CE687"/>
      <c r="CF687"/>
      <c r="CG687"/>
      <c r="CH687"/>
      <c r="CI687"/>
      <c r="CJ687"/>
      <c r="CK687"/>
      <c r="CL687"/>
      <c r="CM687"/>
      <c r="CN687"/>
    </row>
    <row r="688" spans="1:92">
      <c r="A688" s="2" t="s">
        <v>1639</v>
      </c>
      <c r="B688" s="238">
        <v>1592.548</v>
      </c>
      <c r="C688" s="239">
        <v>0</v>
      </c>
      <c r="D688" s="240">
        <v>15826.47</v>
      </c>
      <c r="E688" s="241">
        <v>57</v>
      </c>
      <c r="F688" s="240">
        <v>10934.76</v>
      </c>
      <c r="G688" s="242">
        <v>14</v>
      </c>
      <c r="H688" s="243">
        <v>57203.5</v>
      </c>
      <c r="I688" s="244">
        <v>572</v>
      </c>
      <c r="J688" s="243">
        <v>148320.79</v>
      </c>
      <c r="K688" s="244">
        <v>415</v>
      </c>
      <c r="L688" s="243">
        <v>64582.42</v>
      </c>
      <c r="M688" s="241">
        <v>518</v>
      </c>
      <c r="N688" s="240">
        <v>2234.7800000000002</v>
      </c>
      <c r="O688" s="242">
        <v>3</v>
      </c>
      <c r="P688" s="240">
        <v>8346.93</v>
      </c>
      <c r="Q688" s="241">
        <v>49</v>
      </c>
      <c r="R688" s="238">
        <v>0</v>
      </c>
      <c r="S688" s="239">
        <v>0</v>
      </c>
      <c r="T688" s="240">
        <v>14230.36</v>
      </c>
      <c r="U688" s="241">
        <v>56</v>
      </c>
      <c r="V688" s="240">
        <v>10251.049999999999</v>
      </c>
      <c r="W688" s="242">
        <v>19</v>
      </c>
      <c r="X688" s="243">
        <v>74738.100000000006</v>
      </c>
      <c r="Y688" s="241">
        <v>379</v>
      </c>
      <c r="Z688" s="238">
        <v>0</v>
      </c>
      <c r="AA688" s="239">
        <v>0</v>
      </c>
      <c r="AB688" s="238">
        <v>0</v>
      </c>
      <c r="AC688" s="239">
        <v>0</v>
      </c>
      <c r="AD688" s="243">
        <v>55107.58</v>
      </c>
      <c r="AE688" s="244">
        <v>339</v>
      </c>
      <c r="AF688" s="240">
        <v>1082.7</v>
      </c>
      <c r="AG688" s="242">
        <v>3</v>
      </c>
      <c r="AH688" s="243">
        <v>254159.93</v>
      </c>
      <c r="AI688" s="244">
        <v>1265</v>
      </c>
      <c r="AJ688" s="243">
        <v>0</v>
      </c>
      <c r="AK688" s="244">
        <v>0</v>
      </c>
      <c r="AL688" s="243">
        <v>145657.63</v>
      </c>
      <c r="AM688" s="244">
        <v>554</v>
      </c>
      <c r="AN688" s="245">
        <v>47776.44</v>
      </c>
      <c r="AO688" s="244">
        <v>121</v>
      </c>
      <c r="AP688" s="246">
        <v>0</v>
      </c>
      <c r="AQ688" s="247">
        <v>0</v>
      </c>
      <c r="AR688" s="240">
        <v>4309.63</v>
      </c>
      <c r="AS688" s="241">
        <v>44</v>
      </c>
      <c r="AT688" s="238">
        <v>0</v>
      </c>
      <c r="AU688" s="239">
        <v>0</v>
      </c>
      <c r="AV688" t="s">
        <v>107</v>
      </c>
      <c r="AW688" s="270"/>
      <c r="AX688" s="270"/>
      <c r="AY688" s="270"/>
      <c r="AZ688" s="270"/>
      <c r="BA688" s="270"/>
      <c r="BB688" s="270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  <c r="BR688"/>
      <c r="BS688"/>
      <c r="BT688"/>
      <c r="BU688"/>
      <c r="BV688"/>
      <c r="BW688"/>
      <c r="BX688"/>
      <c r="BY688"/>
      <c r="BZ688"/>
      <c r="CA688"/>
      <c r="CB688"/>
      <c r="CC688"/>
      <c r="CD688"/>
      <c r="CE688"/>
      <c r="CF688"/>
      <c r="CG688"/>
      <c r="CH688"/>
      <c r="CI688"/>
      <c r="CJ688"/>
      <c r="CK688"/>
      <c r="CL688"/>
      <c r="CM688"/>
      <c r="CN688"/>
    </row>
    <row r="689" spans="1:92">
      <c r="A689" s="2" t="s">
        <v>1640</v>
      </c>
      <c r="B689" s="238">
        <v>3437.3829999999998</v>
      </c>
      <c r="C689" s="239">
        <v>0</v>
      </c>
      <c r="D689" s="240">
        <v>5970.06</v>
      </c>
      <c r="E689" s="241">
        <v>25</v>
      </c>
      <c r="F689" s="240">
        <v>6980.17</v>
      </c>
      <c r="G689" s="242">
        <v>9</v>
      </c>
      <c r="H689" s="243">
        <v>67265.429999999993</v>
      </c>
      <c r="I689" s="244">
        <v>706</v>
      </c>
      <c r="J689" s="243">
        <v>375326.48</v>
      </c>
      <c r="K689" s="244">
        <v>1080</v>
      </c>
      <c r="L689" s="243">
        <v>98717.72</v>
      </c>
      <c r="M689" s="241">
        <v>584</v>
      </c>
      <c r="N689" s="240">
        <v>39972.94</v>
      </c>
      <c r="O689" s="242">
        <v>49</v>
      </c>
      <c r="P689" s="240">
        <v>0</v>
      </c>
      <c r="Q689" s="241">
        <v>0</v>
      </c>
      <c r="R689" s="238">
        <v>0</v>
      </c>
      <c r="S689" s="239">
        <v>0</v>
      </c>
      <c r="T689" s="240">
        <v>900</v>
      </c>
      <c r="U689" s="241">
        <v>2</v>
      </c>
      <c r="V689" s="240">
        <v>8212.4500000000007</v>
      </c>
      <c r="W689" s="242">
        <v>14</v>
      </c>
      <c r="X689" s="243">
        <v>95217.62</v>
      </c>
      <c r="Y689" s="241">
        <v>524</v>
      </c>
      <c r="Z689" s="238">
        <v>0</v>
      </c>
      <c r="AA689" s="239">
        <v>0</v>
      </c>
      <c r="AB689" s="238">
        <v>0</v>
      </c>
      <c r="AC689" s="239">
        <v>0</v>
      </c>
      <c r="AD689" s="243">
        <v>55385.01</v>
      </c>
      <c r="AE689" s="244">
        <v>408</v>
      </c>
      <c r="AF689" s="240">
        <v>302.33</v>
      </c>
      <c r="AG689" s="242">
        <v>1</v>
      </c>
      <c r="AH689" s="243">
        <v>300362.93</v>
      </c>
      <c r="AI689" s="244">
        <v>1524</v>
      </c>
      <c r="AJ689" s="243">
        <v>2766.29</v>
      </c>
      <c r="AK689" s="244">
        <v>14</v>
      </c>
      <c r="AL689" s="243">
        <v>159236.84</v>
      </c>
      <c r="AM689" s="244">
        <v>676</v>
      </c>
      <c r="AN689" s="245">
        <v>100355.2</v>
      </c>
      <c r="AO689" s="244">
        <v>642</v>
      </c>
      <c r="AP689" s="246">
        <v>0</v>
      </c>
      <c r="AQ689" s="247">
        <v>0</v>
      </c>
      <c r="AR689" s="240">
        <v>0</v>
      </c>
      <c r="AS689" s="241">
        <v>0</v>
      </c>
      <c r="AT689" s="238">
        <v>0</v>
      </c>
      <c r="AU689" s="239">
        <v>0</v>
      </c>
      <c r="AV689" t="s">
        <v>52</v>
      </c>
      <c r="AW689" s="270"/>
      <c r="AX689" s="270"/>
      <c r="AY689" s="270"/>
      <c r="AZ689" s="270"/>
      <c r="BA689" s="270"/>
      <c r="BB689" s="270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  <c r="CA689"/>
      <c r="CB689"/>
      <c r="CC689"/>
      <c r="CD689"/>
      <c r="CE689"/>
      <c r="CF689"/>
      <c r="CG689"/>
      <c r="CH689"/>
      <c r="CI689"/>
      <c r="CJ689"/>
      <c r="CK689"/>
      <c r="CL689"/>
      <c r="CM689"/>
      <c r="CN689"/>
    </row>
    <row r="690" spans="1:92">
      <c r="A690" s="2" t="s">
        <v>1641</v>
      </c>
      <c r="B690" s="238">
        <v>4973.3</v>
      </c>
      <c r="C690" s="239">
        <v>0</v>
      </c>
      <c r="D690" s="240">
        <v>20444.689999999999</v>
      </c>
      <c r="E690" s="241">
        <v>68</v>
      </c>
      <c r="F690" s="240">
        <v>22544.28</v>
      </c>
      <c r="G690" s="242">
        <v>34</v>
      </c>
      <c r="H690" s="243">
        <v>150762.54</v>
      </c>
      <c r="I690" s="244">
        <v>1684</v>
      </c>
      <c r="J690" s="243">
        <v>753471.54</v>
      </c>
      <c r="K690" s="244">
        <v>1721</v>
      </c>
      <c r="L690" s="243">
        <v>206976.99</v>
      </c>
      <c r="M690" s="241">
        <v>1148</v>
      </c>
      <c r="N690" s="240">
        <v>22369.599999999999</v>
      </c>
      <c r="O690" s="242">
        <v>218</v>
      </c>
      <c r="P690" s="240">
        <v>14636.16</v>
      </c>
      <c r="Q690" s="241">
        <v>98</v>
      </c>
      <c r="R690" s="238">
        <v>0</v>
      </c>
      <c r="S690" s="239">
        <v>0</v>
      </c>
      <c r="T690" s="240">
        <v>8086.92</v>
      </c>
      <c r="U690" s="241">
        <v>39</v>
      </c>
      <c r="V690" s="240">
        <v>1958.14</v>
      </c>
      <c r="W690" s="242">
        <v>3</v>
      </c>
      <c r="X690" s="243">
        <v>215201.76</v>
      </c>
      <c r="Y690" s="241">
        <v>1028</v>
      </c>
      <c r="Z690" s="238">
        <v>0</v>
      </c>
      <c r="AA690" s="239">
        <v>0</v>
      </c>
      <c r="AB690" s="238">
        <v>0</v>
      </c>
      <c r="AC690" s="239">
        <v>0</v>
      </c>
      <c r="AD690" s="243">
        <v>129344.65</v>
      </c>
      <c r="AE690" s="244">
        <v>780</v>
      </c>
      <c r="AF690" s="240">
        <v>395.35</v>
      </c>
      <c r="AG690" s="242">
        <v>1</v>
      </c>
      <c r="AH690" s="243">
        <v>761501.16</v>
      </c>
      <c r="AI690" s="244">
        <v>3148</v>
      </c>
      <c r="AJ690" s="243">
        <v>815</v>
      </c>
      <c r="AK690" s="244">
        <v>6</v>
      </c>
      <c r="AL690" s="243">
        <v>322546.43</v>
      </c>
      <c r="AM690" s="244">
        <v>1294</v>
      </c>
      <c r="AN690" s="245">
        <v>148384</v>
      </c>
      <c r="AO690" s="244">
        <v>727</v>
      </c>
      <c r="AP690" s="246">
        <v>0</v>
      </c>
      <c r="AQ690" s="247">
        <v>0</v>
      </c>
      <c r="AR690" s="240">
        <v>5950.57</v>
      </c>
      <c r="AS690" s="241">
        <v>71</v>
      </c>
      <c r="AT690" s="238">
        <v>0</v>
      </c>
      <c r="AU690" s="239">
        <v>0</v>
      </c>
      <c r="AV690" t="s">
        <v>52</v>
      </c>
      <c r="AW690" s="270"/>
      <c r="AX690" s="270"/>
      <c r="AY690" s="270"/>
      <c r="AZ690" s="270"/>
      <c r="BA690" s="270"/>
      <c r="BB690" s="27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  <c r="BR690"/>
      <c r="BS690"/>
      <c r="BT690"/>
      <c r="BU690"/>
      <c r="BV690"/>
      <c r="BW690"/>
      <c r="BX690"/>
      <c r="BY690"/>
      <c r="BZ690"/>
      <c r="CA690"/>
      <c r="CB690"/>
      <c r="CC690"/>
      <c r="CD690"/>
      <c r="CE690"/>
      <c r="CF690"/>
      <c r="CG690"/>
      <c r="CH690"/>
      <c r="CI690"/>
      <c r="CJ690"/>
      <c r="CK690"/>
      <c r="CL690"/>
      <c r="CM690"/>
      <c r="CN690"/>
    </row>
    <row r="691" spans="1:92">
      <c r="A691" s="2" t="s">
        <v>1642</v>
      </c>
      <c r="B691" s="238">
        <v>1410.0213333333334</v>
      </c>
      <c r="C691" s="239">
        <v>0</v>
      </c>
      <c r="D691" s="240">
        <v>11795.02</v>
      </c>
      <c r="E691" s="241">
        <v>58</v>
      </c>
      <c r="F691" s="240">
        <v>4221.05</v>
      </c>
      <c r="G691" s="242">
        <v>7</v>
      </c>
      <c r="H691" s="243">
        <v>61329.9</v>
      </c>
      <c r="I691" s="244">
        <v>439</v>
      </c>
      <c r="J691" s="243">
        <v>267100.74</v>
      </c>
      <c r="K691" s="244">
        <v>510</v>
      </c>
      <c r="L691" s="243">
        <v>65223.72</v>
      </c>
      <c r="M691" s="241">
        <v>403</v>
      </c>
      <c r="N691" s="240">
        <v>2289.5500000000002</v>
      </c>
      <c r="O691" s="242">
        <v>13</v>
      </c>
      <c r="P691" s="240">
        <v>19392.54</v>
      </c>
      <c r="Q691" s="241">
        <v>126</v>
      </c>
      <c r="R691" s="238">
        <v>0</v>
      </c>
      <c r="S691" s="239">
        <v>0</v>
      </c>
      <c r="T691" s="240">
        <v>57504.18</v>
      </c>
      <c r="U691" s="241">
        <v>284</v>
      </c>
      <c r="V691" s="240">
        <v>20313.7</v>
      </c>
      <c r="W691" s="242">
        <v>38</v>
      </c>
      <c r="X691" s="243">
        <v>111469.19</v>
      </c>
      <c r="Y691" s="241">
        <v>434</v>
      </c>
      <c r="Z691" s="238">
        <v>0</v>
      </c>
      <c r="AA691" s="239">
        <v>0</v>
      </c>
      <c r="AB691" s="238">
        <v>0</v>
      </c>
      <c r="AC691" s="239">
        <v>0</v>
      </c>
      <c r="AD691" s="243">
        <v>55914.09</v>
      </c>
      <c r="AE691" s="244">
        <v>304</v>
      </c>
      <c r="AF691" s="240">
        <v>3251.15</v>
      </c>
      <c r="AG691" s="242">
        <v>4</v>
      </c>
      <c r="AH691" s="243">
        <v>209378.89</v>
      </c>
      <c r="AI691" s="244">
        <v>1122</v>
      </c>
      <c r="AJ691" s="243">
        <v>0</v>
      </c>
      <c r="AK691" s="244">
        <v>0</v>
      </c>
      <c r="AL691" s="243">
        <v>162891.89000000001</v>
      </c>
      <c r="AM691" s="244">
        <v>627</v>
      </c>
      <c r="AN691" s="245">
        <v>42300.639999999999</v>
      </c>
      <c r="AO691" s="244">
        <v>98</v>
      </c>
      <c r="AP691" s="246">
        <v>0</v>
      </c>
      <c r="AQ691" s="247">
        <v>0</v>
      </c>
      <c r="AR691" s="240">
        <v>8103.5</v>
      </c>
      <c r="AS691" s="241">
        <v>54</v>
      </c>
      <c r="AT691" s="238">
        <v>0</v>
      </c>
      <c r="AU691" s="239">
        <v>0</v>
      </c>
      <c r="AV691" t="s">
        <v>389</v>
      </c>
      <c r="AW691" s="270"/>
      <c r="AX691" s="270"/>
      <c r="AY691" s="270"/>
      <c r="AZ691" s="270"/>
      <c r="BA691" s="270"/>
      <c r="BB691" s="270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  <c r="BR691"/>
      <c r="BS691"/>
      <c r="BT691"/>
      <c r="BU691"/>
      <c r="BV691"/>
      <c r="BW691"/>
      <c r="BX691"/>
      <c r="BY691"/>
      <c r="BZ691"/>
      <c r="CA691"/>
      <c r="CB691"/>
      <c r="CC691"/>
      <c r="CD691"/>
      <c r="CE691"/>
      <c r="CF691"/>
      <c r="CG691"/>
      <c r="CH691"/>
      <c r="CI691"/>
      <c r="CJ691"/>
      <c r="CK691"/>
      <c r="CL691"/>
      <c r="CM691"/>
      <c r="CN691"/>
    </row>
    <row r="692" spans="1:92">
      <c r="A692" s="2" t="s">
        <v>1643</v>
      </c>
      <c r="B692" s="238">
        <v>1459.62</v>
      </c>
      <c r="C692" s="239">
        <v>0</v>
      </c>
      <c r="D692" s="240">
        <v>11976.51</v>
      </c>
      <c r="E692" s="241">
        <v>49</v>
      </c>
      <c r="F692" s="240">
        <v>4686.95</v>
      </c>
      <c r="G692" s="242">
        <v>8</v>
      </c>
      <c r="H692" s="243">
        <v>52752.99</v>
      </c>
      <c r="I692" s="244">
        <v>595</v>
      </c>
      <c r="J692" s="243">
        <v>314553.71999999997</v>
      </c>
      <c r="K692" s="244">
        <v>846</v>
      </c>
      <c r="L692" s="243">
        <v>74579.399999999994</v>
      </c>
      <c r="M692" s="241">
        <v>462</v>
      </c>
      <c r="N692" s="240">
        <v>6021.73</v>
      </c>
      <c r="O692" s="242">
        <v>11</v>
      </c>
      <c r="P692" s="240">
        <v>15307.17</v>
      </c>
      <c r="Q692" s="241">
        <v>107</v>
      </c>
      <c r="R692" s="238">
        <v>0</v>
      </c>
      <c r="S692" s="239">
        <v>0</v>
      </c>
      <c r="T692" s="240">
        <v>22478.03</v>
      </c>
      <c r="U692" s="241">
        <v>103</v>
      </c>
      <c r="V692" s="240">
        <v>6346.15</v>
      </c>
      <c r="W692" s="242">
        <v>9</v>
      </c>
      <c r="X692" s="243">
        <v>64245.11</v>
      </c>
      <c r="Y692" s="241">
        <v>403</v>
      </c>
      <c r="Z692" s="238">
        <v>0</v>
      </c>
      <c r="AA692" s="239">
        <v>0</v>
      </c>
      <c r="AB692" s="238">
        <v>0</v>
      </c>
      <c r="AC692" s="239">
        <v>0</v>
      </c>
      <c r="AD692" s="243">
        <v>62206.59</v>
      </c>
      <c r="AE692" s="244">
        <v>408</v>
      </c>
      <c r="AF692" s="240">
        <v>1068.83</v>
      </c>
      <c r="AG692" s="242">
        <v>2</v>
      </c>
      <c r="AH692" s="243">
        <v>258482.93</v>
      </c>
      <c r="AI692" s="244">
        <v>1606</v>
      </c>
      <c r="AJ692" s="243">
        <v>670</v>
      </c>
      <c r="AK692" s="244">
        <v>1</v>
      </c>
      <c r="AL692" s="243">
        <v>114105.86</v>
      </c>
      <c r="AM692" s="244">
        <v>503</v>
      </c>
      <c r="AN692" s="245">
        <v>43118.6</v>
      </c>
      <c r="AO692" s="244">
        <v>318</v>
      </c>
      <c r="AP692" s="246">
        <v>0</v>
      </c>
      <c r="AQ692" s="247">
        <v>0</v>
      </c>
      <c r="AR692" s="240">
        <v>7782.11</v>
      </c>
      <c r="AS692" s="241">
        <v>82</v>
      </c>
      <c r="AT692" s="238">
        <v>0</v>
      </c>
      <c r="AU692" s="239">
        <v>0</v>
      </c>
      <c r="AV692" t="s">
        <v>189</v>
      </c>
      <c r="AW692" s="270"/>
      <c r="AX692" s="270"/>
      <c r="AY692" s="270"/>
      <c r="AZ692" s="270"/>
      <c r="BA692" s="270"/>
      <c r="BB692" s="270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  <c r="BR692"/>
      <c r="BS692"/>
      <c r="BT692"/>
      <c r="BU692"/>
      <c r="BV692"/>
      <c r="BW692"/>
      <c r="BX692"/>
      <c r="BY692"/>
      <c r="BZ692"/>
      <c r="CA692"/>
      <c r="CB692"/>
      <c r="CC692"/>
      <c r="CD692"/>
      <c r="CE692"/>
      <c r="CF692"/>
      <c r="CG692"/>
      <c r="CH692"/>
      <c r="CI692"/>
      <c r="CJ692"/>
      <c r="CK692"/>
      <c r="CL692"/>
      <c r="CM692"/>
      <c r="CN692"/>
    </row>
    <row r="693" spans="1:92">
      <c r="A693" s="2" t="s">
        <v>1644</v>
      </c>
      <c r="B693" s="238">
        <v>1230.6003333333333</v>
      </c>
      <c r="C693" s="239">
        <v>0</v>
      </c>
      <c r="D693" s="240">
        <v>6412.11</v>
      </c>
      <c r="E693" s="241">
        <v>42</v>
      </c>
      <c r="F693" s="240">
        <v>13478.29</v>
      </c>
      <c r="G693" s="242">
        <v>17</v>
      </c>
      <c r="H693" s="243">
        <v>35489.39</v>
      </c>
      <c r="I693" s="244">
        <v>371</v>
      </c>
      <c r="J693" s="243">
        <v>327308.48</v>
      </c>
      <c r="K693" s="244">
        <v>709</v>
      </c>
      <c r="L693" s="243">
        <v>44444.44</v>
      </c>
      <c r="M693" s="241">
        <v>263</v>
      </c>
      <c r="N693" s="240">
        <v>6956.53</v>
      </c>
      <c r="O693" s="242">
        <v>25</v>
      </c>
      <c r="P693" s="240">
        <v>5165.22</v>
      </c>
      <c r="Q693" s="241">
        <v>14</v>
      </c>
      <c r="R693" s="238">
        <v>0</v>
      </c>
      <c r="S693" s="239">
        <v>0</v>
      </c>
      <c r="T693" s="240">
        <v>6002.37</v>
      </c>
      <c r="U693" s="241">
        <v>36</v>
      </c>
      <c r="V693" s="240">
        <v>6838.6</v>
      </c>
      <c r="W693" s="242">
        <v>10</v>
      </c>
      <c r="X693" s="243">
        <v>60820.71</v>
      </c>
      <c r="Y693" s="241">
        <v>335</v>
      </c>
      <c r="Z693" s="238">
        <v>0</v>
      </c>
      <c r="AA693" s="239">
        <v>0</v>
      </c>
      <c r="AB693" s="238">
        <v>0</v>
      </c>
      <c r="AC693" s="239">
        <v>0</v>
      </c>
      <c r="AD693" s="243">
        <v>34949.72</v>
      </c>
      <c r="AE693" s="244">
        <v>241</v>
      </c>
      <c r="AF693" s="240">
        <v>1533.02</v>
      </c>
      <c r="AG693" s="242">
        <v>4</v>
      </c>
      <c r="AH693" s="243">
        <v>176369.05</v>
      </c>
      <c r="AI693" s="244">
        <v>804</v>
      </c>
      <c r="AJ693" s="243">
        <v>129</v>
      </c>
      <c r="AK693" s="244">
        <v>1</v>
      </c>
      <c r="AL693" s="243">
        <v>113346.12</v>
      </c>
      <c r="AM693" s="244">
        <v>449</v>
      </c>
      <c r="AN693" s="245">
        <v>36789.01</v>
      </c>
      <c r="AO693" s="244">
        <v>143</v>
      </c>
      <c r="AP693" s="246">
        <v>0</v>
      </c>
      <c r="AQ693" s="247">
        <v>0</v>
      </c>
      <c r="AR693" s="240">
        <v>3192.21</v>
      </c>
      <c r="AS693" s="241">
        <v>40</v>
      </c>
      <c r="AT693" s="238">
        <v>0</v>
      </c>
      <c r="AU693" s="239">
        <v>0</v>
      </c>
      <c r="AV693" t="s">
        <v>52</v>
      </c>
      <c r="AW693" s="270"/>
      <c r="AX693" s="270"/>
      <c r="AY693" s="270"/>
      <c r="AZ693" s="270"/>
      <c r="BA693" s="270"/>
      <c r="BB693" s="270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  <c r="BR693"/>
      <c r="BS693"/>
      <c r="BT693"/>
      <c r="BU693"/>
      <c r="BV693"/>
      <c r="BW693"/>
      <c r="BX693"/>
      <c r="BY693"/>
      <c r="BZ693"/>
      <c r="CA693"/>
      <c r="CB693"/>
      <c r="CC693"/>
      <c r="CD693"/>
      <c r="CE693"/>
      <c r="CF693"/>
      <c r="CG693"/>
      <c r="CH693"/>
      <c r="CI693"/>
      <c r="CJ693"/>
      <c r="CK693"/>
      <c r="CL693"/>
      <c r="CM693"/>
      <c r="CN693"/>
    </row>
    <row r="694" spans="1:92">
      <c r="A694" s="2" t="s">
        <v>1645</v>
      </c>
      <c r="B694" s="238">
        <v>749.87566666666669</v>
      </c>
      <c r="C694" s="239">
        <v>0</v>
      </c>
      <c r="D694" s="240">
        <v>18094.88</v>
      </c>
      <c r="E694" s="241">
        <v>64</v>
      </c>
      <c r="F694" s="240">
        <v>42607.65</v>
      </c>
      <c r="G694" s="242">
        <v>66</v>
      </c>
      <c r="H694" s="243">
        <v>92191.46</v>
      </c>
      <c r="I694" s="244">
        <v>961</v>
      </c>
      <c r="J694" s="243">
        <v>306338.64</v>
      </c>
      <c r="K694" s="244">
        <v>617</v>
      </c>
      <c r="L694" s="243">
        <v>172554.6</v>
      </c>
      <c r="M694" s="241">
        <v>608</v>
      </c>
      <c r="N694" s="240">
        <v>10692.86</v>
      </c>
      <c r="O694" s="242">
        <v>29</v>
      </c>
      <c r="P694" s="240">
        <v>14879.49</v>
      </c>
      <c r="Q694" s="241">
        <v>77</v>
      </c>
      <c r="R694" s="238">
        <v>0</v>
      </c>
      <c r="S694" s="239">
        <v>0</v>
      </c>
      <c r="T694" s="240">
        <v>24971.95</v>
      </c>
      <c r="U694" s="241">
        <v>138</v>
      </c>
      <c r="V694" s="240">
        <v>12304.62</v>
      </c>
      <c r="W694" s="242">
        <v>18</v>
      </c>
      <c r="X694" s="243">
        <v>78771.929999999993</v>
      </c>
      <c r="Y694" s="241">
        <v>372</v>
      </c>
      <c r="Z694" s="238">
        <v>0</v>
      </c>
      <c r="AA694" s="239">
        <v>0</v>
      </c>
      <c r="AB694" s="238">
        <v>0</v>
      </c>
      <c r="AC694" s="239">
        <v>0</v>
      </c>
      <c r="AD694" s="243">
        <v>55573.81</v>
      </c>
      <c r="AE694" s="244">
        <v>334</v>
      </c>
      <c r="AF694" s="240">
        <v>1070.1400000000001</v>
      </c>
      <c r="AG694" s="242">
        <v>2</v>
      </c>
      <c r="AH694" s="243">
        <v>314079.61</v>
      </c>
      <c r="AI694" s="244">
        <v>1555</v>
      </c>
      <c r="AJ694" s="243">
        <v>1500</v>
      </c>
      <c r="AK694" s="244">
        <v>1</v>
      </c>
      <c r="AL694" s="243">
        <v>137207.31</v>
      </c>
      <c r="AM694" s="244">
        <v>506</v>
      </c>
      <c r="AN694" s="245">
        <v>20996.27</v>
      </c>
      <c r="AO694" s="244">
        <v>198</v>
      </c>
      <c r="AP694" s="246">
        <v>0</v>
      </c>
      <c r="AQ694" s="247">
        <v>0</v>
      </c>
      <c r="AR694" s="240">
        <v>4826.0200000000004</v>
      </c>
      <c r="AS694" s="241">
        <v>48</v>
      </c>
      <c r="AT694" s="238">
        <v>0</v>
      </c>
      <c r="AU694" s="239">
        <v>0</v>
      </c>
      <c r="AV694" t="s">
        <v>131</v>
      </c>
      <c r="AW694" s="270"/>
      <c r="AX694" s="270"/>
      <c r="AY694" s="270"/>
      <c r="AZ694" s="270"/>
      <c r="BA694" s="270"/>
      <c r="BB694" s="270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  <c r="BR694"/>
      <c r="BS694"/>
      <c r="BT694"/>
      <c r="BU694"/>
      <c r="BV694"/>
      <c r="BW694"/>
      <c r="BX694"/>
      <c r="BY694"/>
      <c r="BZ694"/>
      <c r="CA694"/>
      <c r="CB694"/>
      <c r="CC694"/>
      <c r="CD694"/>
      <c r="CE694"/>
      <c r="CF694"/>
      <c r="CG694"/>
      <c r="CH694"/>
      <c r="CI694"/>
      <c r="CJ694"/>
      <c r="CK694"/>
      <c r="CL694"/>
      <c r="CM694"/>
      <c r="CN694"/>
    </row>
    <row r="695" spans="1:92">
      <c r="A695" s="2" t="s">
        <v>1646</v>
      </c>
      <c r="B695" s="238">
        <v>1837.77</v>
      </c>
      <c r="C695" s="239">
        <v>0</v>
      </c>
      <c r="D695" s="240">
        <v>12721.69</v>
      </c>
      <c r="E695" s="241">
        <v>58</v>
      </c>
      <c r="F695" s="240">
        <v>13739.37</v>
      </c>
      <c r="G695" s="242">
        <v>19</v>
      </c>
      <c r="H695" s="243">
        <v>79902.92</v>
      </c>
      <c r="I695" s="244">
        <v>916</v>
      </c>
      <c r="J695" s="243">
        <v>326982.14</v>
      </c>
      <c r="K695" s="244">
        <v>854</v>
      </c>
      <c r="L695" s="243">
        <v>66734.14</v>
      </c>
      <c r="M695" s="241">
        <v>399</v>
      </c>
      <c r="N695" s="240">
        <v>3999.99</v>
      </c>
      <c r="O695" s="242">
        <v>14</v>
      </c>
      <c r="P695" s="240">
        <v>13508.39</v>
      </c>
      <c r="Q695" s="241">
        <v>88</v>
      </c>
      <c r="R695" s="238">
        <v>0</v>
      </c>
      <c r="S695" s="239">
        <v>0</v>
      </c>
      <c r="T695" s="240">
        <v>31293.5</v>
      </c>
      <c r="U695" s="241">
        <v>166</v>
      </c>
      <c r="V695" s="240">
        <v>6594.5</v>
      </c>
      <c r="W695" s="242">
        <v>10</v>
      </c>
      <c r="X695" s="243">
        <v>94080.39</v>
      </c>
      <c r="Y695" s="241">
        <v>548</v>
      </c>
      <c r="Z695" s="238">
        <v>0</v>
      </c>
      <c r="AA695" s="239">
        <v>0</v>
      </c>
      <c r="AB695" s="238">
        <v>0</v>
      </c>
      <c r="AC695" s="239">
        <v>0</v>
      </c>
      <c r="AD695" s="243">
        <v>41856.589999999997</v>
      </c>
      <c r="AE695" s="244">
        <v>365</v>
      </c>
      <c r="AF695" s="240">
        <v>353.49</v>
      </c>
      <c r="AG695" s="242">
        <v>1</v>
      </c>
      <c r="AH695" s="243">
        <v>280779.17</v>
      </c>
      <c r="AI695" s="244">
        <v>1796</v>
      </c>
      <c r="AJ695" s="243">
        <v>0</v>
      </c>
      <c r="AK695" s="244">
        <v>0</v>
      </c>
      <c r="AL695" s="243">
        <v>157294.57999999999</v>
      </c>
      <c r="AM695" s="244">
        <v>673</v>
      </c>
      <c r="AN695" s="245">
        <v>55133.1</v>
      </c>
      <c r="AO695" s="244">
        <v>332</v>
      </c>
      <c r="AP695" s="246">
        <v>0</v>
      </c>
      <c r="AQ695" s="247">
        <v>0</v>
      </c>
      <c r="AR695" s="240">
        <v>9525.89</v>
      </c>
      <c r="AS695" s="241">
        <v>105</v>
      </c>
      <c r="AT695" s="238">
        <v>0</v>
      </c>
      <c r="AU695" s="239">
        <v>0</v>
      </c>
      <c r="AV695" t="s">
        <v>389</v>
      </c>
      <c r="AW695" s="270"/>
      <c r="AX695" s="270"/>
      <c r="AY695" s="270"/>
      <c r="AZ695" s="270"/>
      <c r="BA695" s="270"/>
      <c r="BB695" s="270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  <c r="BR695"/>
      <c r="BS695"/>
      <c r="BT695"/>
      <c r="BU695"/>
      <c r="BV695"/>
      <c r="BW695"/>
      <c r="BX695"/>
      <c r="BY695"/>
      <c r="BZ695"/>
      <c r="CA695"/>
      <c r="CB695"/>
      <c r="CC695"/>
      <c r="CD695"/>
      <c r="CE695"/>
      <c r="CF695"/>
      <c r="CG695"/>
      <c r="CH695"/>
      <c r="CI695"/>
      <c r="CJ695"/>
      <c r="CK695"/>
      <c r="CL695"/>
      <c r="CM695"/>
      <c r="CN695"/>
    </row>
    <row r="696" spans="1:92">
      <c r="A696" s="2" t="s">
        <v>1647</v>
      </c>
      <c r="B696" s="238">
        <v>928.05533333333335</v>
      </c>
      <c r="C696" s="239">
        <v>0</v>
      </c>
      <c r="D696" s="240">
        <v>3296.94</v>
      </c>
      <c r="E696" s="241">
        <v>20</v>
      </c>
      <c r="F696" s="240">
        <v>11986.98</v>
      </c>
      <c r="G696" s="242">
        <v>23</v>
      </c>
      <c r="H696" s="243">
        <v>46531.65</v>
      </c>
      <c r="I696" s="244">
        <v>464</v>
      </c>
      <c r="J696" s="243">
        <v>238002.47</v>
      </c>
      <c r="K696" s="244">
        <v>540</v>
      </c>
      <c r="L696" s="243">
        <v>46435.12</v>
      </c>
      <c r="M696" s="241">
        <v>274</v>
      </c>
      <c r="N696" s="240">
        <v>1913.04</v>
      </c>
      <c r="O696" s="242">
        <v>2</v>
      </c>
      <c r="P696" s="240">
        <v>1369.57</v>
      </c>
      <c r="Q696" s="241">
        <v>3</v>
      </c>
      <c r="R696" s="238">
        <v>0</v>
      </c>
      <c r="S696" s="239">
        <v>0</v>
      </c>
      <c r="T696" s="240">
        <v>4805.25</v>
      </c>
      <c r="U696" s="241">
        <v>24</v>
      </c>
      <c r="V696" s="240">
        <v>2670.68</v>
      </c>
      <c r="W696" s="242">
        <v>4</v>
      </c>
      <c r="X696" s="243">
        <v>44571.41</v>
      </c>
      <c r="Y696" s="241">
        <v>281</v>
      </c>
      <c r="Z696" s="238">
        <v>0</v>
      </c>
      <c r="AA696" s="239">
        <v>0</v>
      </c>
      <c r="AB696" s="238">
        <v>0</v>
      </c>
      <c r="AC696" s="239">
        <v>0</v>
      </c>
      <c r="AD696" s="243">
        <v>36400.18</v>
      </c>
      <c r="AE696" s="244">
        <v>270</v>
      </c>
      <c r="AF696" s="240">
        <v>3924.64</v>
      </c>
      <c r="AG696" s="242">
        <v>7</v>
      </c>
      <c r="AH696" s="243">
        <v>155080.73000000001</v>
      </c>
      <c r="AI696" s="244">
        <v>1021</v>
      </c>
      <c r="AJ696" s="243">
        <v>0</v>
      </c>
      <c r="AK696" s="244">
        <v>0</v>
      </c>
      <c r="AL696" s="243">
        <v>56886.28</v>
      </c>
      <c r="AM696" s="244">
        <v>290</v>
      </c>
      <c r="AN696" s="245">
        <v>27841.66</v>
      </c>
      <c r="AO696" s="244">
        <v>151</v>
      </c>
      <c r="AP696" s="246">
        <v>0</v>
      </c>
      <c r="AQ696" s="247">
        <v>0</v>
      </c>
      <c r="AR696" s="240">
        <v>504.36</v>
      </c>
      <c r="AS696" s="241">
        <v>7</v>
      </c>
      <c r="AT696" s="238">
        <v>0</v>
      </c>
      <c r="AU696" s="239">
        <v>0</v>
      </c>
      <c r="AV696" t="s">
        <v>195</v>
      </c>
      <c r="AW696" s="270"/>
      <c r="AX696" s="270"/>
      <c r="AY696" s="270"/>
      <c r="AZ696" s="270"/>
      <c r="BA696" s="270"/>
      <c r="BB696" s="270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  <c r="BR696"/>
      <c r="BS696"/>
      <c r="BT696"/>
      <c r="BU696"/>
      <c r="BV696"/>
      <c r="BW696"/>
      <c r="BX696"/>
      <c r="BY696"/>
      <c r="BZ696"/>
      <c r="CA696"/>
      <c r="CB696"/>
      <c r="CC696"/>
      <c r="CD696"/>
      <c r="CE696"/>
      <c r="CF696"/>
      <c r="CG696"/>
      <c r="CH696"/>
      <c r="CI696"/>
      <c r="CJ696"/>
      <c r="CK696"/>
      <c r="CL696"/>
      <c r="CM696"/>
      <c r="CN696"/>
    </row>
    <row r="697" spans="1:92">
      <c r="A697" s="2" t="s">
        <v>1648</v>
      </c>
      <c r="B697" s="238">
        <v>7341.7516666666661</v>
      </c>
      <c r="C697" s="239">
        <v>0</v>
      </c>
      <c r="D697" s="240">
        <v>38014.68</v>
      </c>
      <c r="E697" s="241">
        <v>166</v>
      </c>
      <c r="F697" s="240">
        <v>38234.29</v>
      </c>
      <c r="G697" s="242">
        <v>56</v>
      </c>
      <c r="H697" s="243">
        <v>218417.43</v>
      </c>
      <c r="I697" s="244">
        <v>1896</v>
      </c>
      <c r="J697" s="243">
        <v>882664.63</v>
      </c>
      <c r="K697" s="244">
        <v>2022</v>
      </c>
      <c r="L697" s="243">
        <v>353287.62</v>
      </c>
      <c r="M697" s="241">
        <v>1422</v>
      </c>
      <c r="N697" s="240">
        <v>88081.54</v>
      </c>
      <c r="O697" s="242">
        <v>137</v>
      </c>
      <c r="P697" s="240">
        <v>4912.24</v>
      </c>
      <c r="Q697" s="241">
        <v>37</v>
      </c>
      <c r="R697" s="238">
        <v>0</v>
      </c>
      <c r="S697" s="239">
        <v>0</v>
      </c>
      <c r="T697" s="240">
        <v>28839.14</v>
      </c>
      <c r="U697" s="241">
        <v>156</v>
      </c>
      <c r="V697" s="240">
        <v>8870.0300000000007</v>
      </c>
      <c r="W697" s="242">
        <v>15</v>
      </c>
      <c r="X697" s="243">
        <v>276216.5</v>
      </c>
      <c r="Y697" s="241">
        <v>1353</v>
      </c>
      <c r="Z697" s="238">
        <v>0</v>
      </c>
      <c r="AA697" s="239">
        <v>0</v>
      </c>
      <c r="AB697" s="238">
        <v>0</v>
      </c>
      <c r="AC697" s="239">
        <v>0</v>
      </c>
      <c r="AD697" s="243">
        <v>154719.35</v>
      </c>
      <c r="AE697" s="244">
        <v>914</v>
      </c>
      <c r="AF697" s="240">
        <v>2050.7199999999998</v>
      </c>
      <c r="AG697" s="242">
        <v>6</v>
      </c>
      <c r="AH697" s="243">
        <v>1100644.33</v>
      </c>
      <c r="AI697" s="244">
        <v>4307</v>
      </c>
      <c r="AJ697" s="243">
        <v>774</v>
      </c>
      <c r="AK697" s="244">
        <v>5</v>
      </c>
      <c r="AL697" s="243">
        <v>502381.19</v>
      </c>
      <c r="AM697" s="244">
        <v>1696</v>
      </c>
      <c r="AN697" s="245">
        <v>219478.55</v>
      </c>
      <c r="AO697" s="244">
        <v>1005</v>
      </c>
      <c r="AP697" s="246">
        <v>0</v>
      </c>
      <c r="AQ697" s="247">
        <v>0</v>
      </c>
      <c r="AR697" s="240">
        <v>1954.8</v>
      </c>
      <c r="AS697" s="241">
        <v>29</v>
      </c>
      <c r="AT697" s="238">
        <v>26.13</v>
      </c>
      <c r="AU697" s="239">
        <v>5</v>
      </c>
      <c r="AV697" t="s">
        <v>52</v>
      </c>
      <c r="AW697" s="270"/>
      <c r="AX697" s="270"/>
      <c r="AY697" s="270"/>
      <c r="AZ697" s="270"/>
      <c r="BA697" s="270"/>
      <c r="BB697" s="270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  <c r="BR697"/>
      <c r="BS697"/>
      <c r="BT697"/>
      <c r="BU697"/>
      <c r="BV697"/>
      <c r="BW697"/>
      <c r="BX697"/>
      <c r="BY697"/>
      <c r="BZ697"/>
      <c r="CA697"/>
      <c r="CB697"/>
      <c r="CC697"/>
      <c r="CD697"/>
      <c r="CE697"/>
      <c r="CF697"/>
      <c r="CG697"/>
      <c r="CH697"/>
      <c r="CI697"/>
      <c r="CJ697"/>
      <c r="CK697"/>
      <c r="CL697"/>
      <c r="CM697"/>
      <c r="CN697"/>
    </row>
    <row r="698" spans="1:92">
      <c r="A698" s="2" t="s">
        <v>1649</v>
      </c>
      <c r="B698" s="238">
        <v>1254.9663333333333</v>
      </c>
      <c r="C698" s="239">
        <v>0</v>
      </c>
      <c r="D698" s="240">
        <v>22478.639999999999</v>
      </c>
      <c r="E698" s="241">
        <v>105</v>
      </c>
      <c r="F698" s="240">
        <v>14078.23</v>
      </c>
      <c r="G698" s="242">
        <v>27</v>
      </c>
      <c r="H698" s="243">
        <v>58348.78</v>
      </c>
      <c r="I698" s="244">
        <v>560</v>
      </c>
      <c r="J698" s="243">
        <v>377845.56</v>
      </c>
      <c r="K698" s="244">
        <v>916</v>
      </c>
      <c r="L698" s="243">
        <v>55895.21</v>
      </c>
      <c r="M698" s="241">
        <v>401</v>
      </c>
      <c r="N698" s="240">
        <v>5259.98</v>
      </c>
      <c r="O698" s="242">
        <v>16</v>
      </c>
      <c r="P698" s="240">
        <v>2173.04</v>
      </c>
      <c r="Q698" s="241">
        <v>6</v>
      </c>
      <c r="R698" s="238">
        <v>0</v>
      </c>
      <c r="S698" s="239">
        <v>0</v>
      </c>
      <c r="T698" s="240">
        <v>20289.05</v>
      </c>
      <c r="U698" s="241">
        <v>83</v>
      </c>
      <c r="V698" s="240">
        <v>20653.25</v>
      </c>
      <c r="W698" s="242">
        <v>22</v>
      </c>
      <c r="X698" s="243">
        <v>97672.57</v>
      </c>
      <c r="Y698" s="241">
        <v>571</v>
      </c>
      <c r="Z698" s="238">
        <v>0</v>
      </c>
      <c r="AA698" s="239">
        <v>0</v>
      </c>
      <c r="AB698" s="238">
        <v>0</v>
      </c>
      <c r="AC698" s="239">
        <v>0</v>
      </c>
      <c r="AD698" s="243">
        <v>62025.56</v>
      </c>
      <c r="AE698" s="244">
        <v>478</v>
      </c>
      <c r="AF698" s="240">
        <v>0</v>
      </c>
      <c r="AG698" s="242">
        <v>0</v>
      </c>
      <c r="AH698" s="243">
        <v>228782.49</v>
      </c>
      <c r="AI698" s="244">
        <v>1336</v>
      </c>
      <c r="AJ698" s="243">
        <v>0</v>
      </c>
      <c r="AK698" s="244">
        <v>0</v>
      </c>
      <c r="AL698" s="243">
        <v>172665.38</v>
      </c>
      <c r="AM698" s="244">
        <v>739</v>
      </c>
      <c r="AN698" s="245">
        <v>37648.99</v>
      </c>
      <c r="AO698" s="244">
        <v>132</v>
      </c>
      <c r="AP698" s="246">
        <v>0</v>
      </c>
      <c r="AQ698" s="247">
        <v>0</v>
      </c>
      <c r="AR698" s="240">
        <v>69.56</v>
      </c>
      <c r="AS698" s="241">
        <v>2</v>
      </c>
      <c r="AT698" s="238">
        <v>0</v>
      </c>
      <c r="AU698" s="239">
        <v>0</v>
      </c>
      <c r="AV698" t="s">
        <v>52</v>
      </c>
      <c r="AW698" s="270"/>
      <c r="AX698" s="270"/>
      <c r="AY698" s="270"/>
      <c r="AZ698" s="270"/>
      <c r="BA698" s="270"/>
      <c r="BB698" s="270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  <c r="CA698"/>
      <c r="CB698"/>
      <c r="CC698"/>
      <c r="CD698"/>
      <c r="CE698"/>
      <c r="CF698"/>
      <c r="CG698"/>
      <c r="CH698"/>
      <c r="CI698"/>
      <c r="CJ698"/>
      <c r="CK698"/>
      <c r="CL698"/>
      <c r="CM698"/>
      <c r="CN698"/>
    </row>
    <row r="699" spans="1:92">
      <c r="A699" s="2" t="s">
        <v>1650</v>
      </c>
      <c r="B699" s="238">
        <v>2212.4183333333335</v>
      </c>
      <c r="C699" s="239">
        <v>0</v>
      </c>
      <c r="D699" s="240">
        <v>24895.279999999999</v>
      </c>
      <c r="E699" s="241">
        <v>81</v>
      </c>
      <c r="F699" s="240">
        <v>23906.37</v>
      </c>
      <c r="G699" s="242">
        <v>37</v>
      </c>
      <c r="H699" s="243">
        <v>91392.26</v>
      </c>
      <c r="I699" s="244">
        <v>615</v>
      </c>
      <c r="J699" s="243">
        <v>552104.63</v>
      </c>
      <c r="K699" s="244">
        <v>1017</v>
      </c>
      <c r="L699" s="243">
        <v>251727.31</v>
      </c>
      <c r="M699" s="241">
        <v>840</v>
      </c>
      <c r="N699" s="240">
        <v>3518.26</v>
      </c>
      <c r="O699" s="242">
        <v>3</v>
      </c>
      <c r="P699" s="240">
        <v>0</v>
      </c>
      <c r="Q699" s="241">
        <v>0</v>
      </c>
      <c r="R699" s="238">
        <v>0</v>
      </c>
      <c r="S699" s="239">
        <v>0</v>
      </c>
      <c r="T699" s="240">
        <v>0</v>
      </c>
      <c r="U699" s="241">
        <v>0</v>
      </c>
      <c r="V699" s="240">
        <v>4489.53</v>
      </c>
      <c r="W699" s="242">
        <v>5</v>
      </c>
      <c r="X699" s="243">
        <v>96822.37</v>
      </c>
      <c r="Y699" s="241">
        <v>438</v>
      </c>
      <c r="Z699" s="238">
        <v>0</v>
      </c>
      <c r="AA699" s="239">
        <v>0</v>
      </c>
      <c r="AB699" s="238">
        <v>0</v>
      </c>
      <c r="AC699" s="239">
        <v>0</v>
      </c>
      <c r="AD699" s="243">
        <v>112968.14</v>
      </c>
      <c r="AE699" s="244">
        <v>545</v>
      </c>
      <c r="AF699" s="240">
        <v>371.16</v>
      </c>
      <c r="AG699" s="242">
        <v>1</v>
      </c>
      <c r="AH699" s="243">
        <v>534126.27</v>
      </c>
      <c r="AI699" s="244">
        <v>1673</v>
      </c>
      <c r="AJ699" s="243">
        <v>0</v>
      </c>
      <c r="AK699" s="244">
        <v>0</v>
      </c>
      <c r="AL699" s="243">
        <v>130935.58</v>
      </c>
      <c r="AM699" s="244">
        <v>500</v>
      </c>
      <c r="AN699" s="245">
        <v>66372.55</v>
      </c>
      <c r="AO699" s="244">
        <v>507</v>
      </c>
      <c r="AP699" s="246">
        <v>0</v>
      </c>
      <c r="AQ699" s="247">
        <v>0</v>
      </c>
      <c r="AR699" s="240">
        <v>0</v>
      </c>
      <c r="AS699" s="241">
        <v>0</v>
      </c>
      <c r="AT699" s="238">
        <v>0</v>
      </c>
      <c r="AU699" s="239">
        <v>0</v>
      </c>
      <c r="AV699" t="s">
        <v>131</v>
      </c>
      <c r="AW699" s="270"/>
      <c r="AX699" s="270"/>
      <c r="AY699" s="270"/>
      <c r="AZ699" s="270"/>
      <c r="BA699" s="270"/>
      <c r="BB699" s="270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  <c r="CA699"/>
      <c r="CB699"/>
      <c r="CC699"/>
      <c r="CD699"/>
      <c r="CE699"/>
      <c r="CF699"/>
      <c r="CG699"/>
      <c r="CH699"/>
      <c r="CI699"/>
      <c r="CJ699"/>
      <c r="CK699"/>
      <c r="CL699"/>
      <c r="CM699"/>
      <c r="CN699"/>
    </row>
    <row r="700" spans="1:92">
      <c r="A700" s="2" t="s">
        <v>1651</v>
      </c>
      <c r="B700" s="238">
        <v>2454.9903333333336</v>
      </c>
      <c r="C700" s="239">
        <v>0</v>
      </c>
      <c r="D700" s="240">
        <v>7098.25</v>
      </c>
      <c r="E700" s="241">
        <v>30</v>
      </c>
      <c r="F700" s="240">
        <v>6921.72</v>
      </c>
      <c r="G700" s="242">
        <v>13</v>
      </c>
      <c r="H700" s="243">
        <v>40132.82</v>
      </c>
      <c r="I700" s="244">
        <v>374</v>
      </c>
      <c r="J700" s="243">
        <v>274905.45</v>
      </c>
      <c r="K700" s="244">
        <v>530</v>
      </c>
      <c r="L700" s="243">
        <v>20163.21</v>
      </c>
      <c r="M700" s="241">
        <v>88</v>
      </c>
      <c r="N700" s="240">
        <v>875.64</v>
      </c>
      <c r="O700" s="242">
        <v>7</v>
      </c>
      <c r="P700" s="240">
        <v>11457.83</v>
      </c>
      <c r="Q700" s="241">
        <v>81</v>
      </c>
      <c r="R700" s="238">
        <v>0</v>
      </c>
      <c r="S700" s="239">
        <v>0</v>
      </c>
      <c r="T700" s="240">
        <v>15376.15</v>
      </c>
      <c r="U700" s="241">
        <v>76</v>
      </c>
      <c r="V700" s="240">
        <v>4971.16</v>
      </c>
      <c r="W700" s="242">
        <v>3</v>
      </c>
      <c r="X700" s="243">
        <v>55733.42</v>
      </c>
      <c r="Y700" s="241">
        <v>290</v>
      </c>
      <c r="Z700" s="238">
        <v>0</v>
      </c>
      <c r="AA700" s="239">
        <v>0</v>
      </c>
      <c r="AB700" s="238">
        <v>0</v>
      </c>
      <c r="AC700" s="239">
        <v>0</v>
      </c>
      <c r="AD700" s="243">
        <v>28454.21</v>
      </c>
      <c r="AE700" s="244">
        <v>213</v>
      </c>
      <c r="AF700" s="240">
        <v>0</v>
      </c>
      <c r="AG700" s="242">
        <v>0</v>
      </c>
      <c r="AH700" s="243">
        <v>164148.48000000001</v>
      </c>
      <c r="AI700" s="244">
        <v>1017</v>
      </c>
      <c r="AJ700" s="243">
        <v>71</v>
      </c>
      <c r="AK700" s="244">
        <v>1</v>
      </c>
      <c r="AL700" s="243">
        <v>95995.81</v>
      </c>
      <c r="AM700" s="244">
        <v>371</v>
      </c>
      <c r="AN700" s="245">
        <v>73578.710000000006</v>
      </c>
      <c r="AO700" s="244">
        <v>120</v>
      </c>
      <c r="AP700" s="246">
        <v>0</v>
      </c>
      <c r="AQ700" s="247">
        <v>0</v>
      </c>
      <c r="AR700" s="240">
        <v>5178.83</v>
      </c>
      <c r="AS700" s="241">
        <v>45</v>
      </c>
      <c r="AT700" s="238">
        <v>0</v>
      </c>
      <c r="AU700" s="239">
        <v>0</v>
      </c>
      <c r="AV700" t="s">
        <v>389</v>
      </c>
      <c r="AW700" s="270"/>
      <c r="AX700" s="270"/>
      <c r="AY700" s="270"/>
      <c r="AZ700" s="270"/>
      <c r="BA700" s="270"/>
      <c r="BB700" s="27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  <c r="BR700"/>
      <c r="BS700"/>
      <c r="BT700"/>
      <c r="BU700"/>
      <c r="BV700"/>
      <c r="BW700"/>
      <c r="BX700"/>
      <c r="BY700"/>
      <c r="BZ700"/>
      <c r="CA700"/>
      <c r="CB700"/>
      <c r="CC700"/>
      <c r="CD700"/>
      <c r="CE700"/>
      <c r="CF700"/>
      <c r="CG700"/>
      <c r="CH700"/>
      <c r="CI700"/>
      <c r="CJ700"/>
      <c r="CK700"/>
      <c r="CL700"/>
      <c r="CM700"/>
      <c r="CN700"/>
    </row>
    <row r="701" spans="1:92">
      <c r="A701" s="2" t="s">
        <v>1652</v>
      </c>
      <c r="B701" s="238">
        <v>603.09399999999994</v>
      </c>
      <c r="C701" s="239">
        <v>0</v>
      </c>
      <c r="D701" s="240">
        <v>8488.08</v>
      </c>
      <c r="E701" s="241">
        <v>32</v>
      </c>
      <c r="F701" s="240">
        <v>1530.44</v>
      </c>
      <c r="G701" s="242">
        <v>2</v>
      </c>
      <c r="H701" s="243">
        <v>36838.559999999998</v>
      </c>
      <c r="I701" s="244">
        <v>359</v>
      </c>
      <c r="J701" s="243">
        <v>279818.59000000003</v>
      </c>
      <c r="K701" s="244">
        <v>517</v>
      </c>
      <c r="L701" s="243">
        <v>32540.5</v>
      </c>
      <c r="M701" s="241">
        <v>250</v>
      </c>
      <c r="N701" s="240">
        <v>2782.6</v>
      </c>
      <c r="O701" s="242">
        <v>6</v>
      </c>
      <c r="P701" s="240">
        <v>0</v>
      </c>
      <c r="Q701" s="241">
        <v>0</v>
      </c>
      <c r="R701" s="238">
        <v>0</v>
      </c>
      <c r="S701" s="239">
        <v>0</v>
      </c>
      <c r="T701" s="240">
        <v>13125.05</v>
      </c>
      <c r="U701" s="241">
        <v>60</v>
      </c>
      <c r="V701" s="240">
        <v>9769.4500000000007</v>
      </c>
      <c r="W701" s="242">
        <v>16</v>
      </c>
      <c r="X701" s="243">
        <v>52230.11</v>
      </c>
      <c r="Y701" s="241">
        <v>283</v>
      </c>
      <c r="Z701" s="238">
        <v>0</v>
      </c>
      <c r="AA701" s="239">
        <v>0</v>
      </c>
      <c r="AB701" s="238">
        <v>0</v>
      </c>
      <c r="AC701" s="239">
        <v>0</v>
      </c>
      <c r="AD701" s="243">
        <v>34484.6</v>
      </c>
      <c r="AE701" s="244">
        <v>214</v>
      </c>
      <c r="AF701" s="240">
        <v>2093.02</v>
      </c>
      <c r="AG701" s="242">
        <v>4</v>
      </c>
      <c r="AH701" s="243">
        <v>190278.5</v>
      </c>
      <c r="AI701" s="244">
        <v>870</v>
      </c>
      <c r="AJ701" s="243">
        <v>0</v>
      </c>
      <c r="AK701" s="244">
        <v>0</v>
      </c>
      <c r="AL701" s="243">
        <v>93314.67</v>
      </c>
      <c r="AM701" s="244">
        <v>381</v>
      </c>
      <c r="AN701" s="245">
        <v>18092.82</v>
      </c>
      <c r="AO701" s="244">
        <v>47</v>
      </c>
      <c r="AP701" s="246">
        <v>0</v>
      </c>
      <c r="AQ701" s="247">
        <v>0</v>
      </c>
      <c r="AR701" s="240">
        <v>669.27</v>
      </c>
      <c r="AS701" s="241">
        <v>9</v>
      </c>
      <c r="AT701" s="238">
        <v>0</v>
      </c>
      <c r="AU701" s="239">
        <v>0</v>
      </c>
      <c r="AV701" t="s">
        <v>189</v>
      </c>
      <c r="AW701" s="270"/>
      <c r="AX701" s="270"/>
      <c r="AY701" s="270"/>
      <c r="AZ701" s="270"/>
      <c r="BA701" s="270"/>
      <c r="BB701" s="270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  <c r="BR701"/>
      <c r="BS701"/>
      <c r="BT701"/>
      <c r="BU701"/>
      <c r="BV701"/>
      <c r="BW701"/>
      <c r="BX701"/>
      <c r="BY701"/>
      <c r="BZ701"/>
      <c r="CA701"/>
      <c r="CB701"/>
      <c r="CC701"/>
      <c r="CD701"/>
      <c r="CE701"/>
      <c r="CF701"/>
      <c r="CG701"/>
      <c r="CH701"/>
      <c r="CI701"/>
      <c r="CJ701"/>
      <c r="CK701"/>
      <c r="CL701"/>
      <c r="CM701"/>
      <c r="CN701"/>
    </row>
    <row r="702" spans="1:92">
      <c r="A702" s="2" t="s">
        <v>1653</v>
      </c>
      <c r="B702" s="238">
        <v>1812.8686666666665</v>
      </c>
      <c r="C702" s="239">
        <v>0</v>
      </c>
      <c r="D702" s="240">
        <v>15142.36</v>
      </c>
      <c r="E702" s="241">
        <v>69</v>
      </c>
      <c r="F702" s="240">
        <v>2569.56</v>
      </c>
      <c r="G702" s="242">
        <v>5</v>
      </c>
      <c r="H702" s="243">
        <v>68578.48</v>
      </c>
      <c r="I702" s="244">
        <v>762</v>
      </c>
      <c r="J702" s="243">
        <v>194521.82</v>
      </c>
      <c r="K702" s="244">
        <v>496</v>
      </c>
      <c r="L702" s="243">
        <v>75340.23</v>
      </c>
      <c r="M702" s="241">
        <v>480</v>
      </c>
      <c r="N702" s="240">
        <v>2456.5300000000002</v>
      </c>
      <c r="O702" s="242">
        <v>13</v>
      </c>
      <c r="P702" s="240">
        <v>21616.92</v>
      </c>
      <c r="Q702" s="241">
        <v>160</v>
      </c>
      <c r="R702" s="238">
        <v>0</v>
      </c>
      <c r="S702" s="239">
        <v>0</v>
      </c>
      <c r="T702" s="240">
        <v>34792.81</v>
      </c>
      <c r="U702" s="241">
        <v>199</v>
      </c>
      <c r="V702" s="240">
        <v>1325.58</v>
      </c>
      <c r="W702" s="242">
        <v>3</v>
      </c>
      <c r="X702" s="243">
        <v>83089.05</v>
      </c>
      <c r="Y702" s="241">
        <v>408</v>
      </c>
      <c r="Z702" s="238">
        <v>0</v>
      </c>
      <c r="AA702" s="239">
        <v>0</v>
      </c>
      <c r="AB702" s="238">
        <v>0</v>
      </c>
      <c r="AC702" s="239">
        <v>0</v>
      </c>
      <c r="AD702" s="243">
        <v>60203.91</v>
      </c>
      <c r="AE702" s="244">
        <v>339</v>
      </c>
      <c r="AF702" s="240">
        <v>790.7</v>
      </c>
      <c r="AG702" s="242">
        <v>2</v>
      </c>
      <c r="AH702" s="243">
        <v>254870.82</v>
      </c>
      <c r="AI702" s="244">
        <v>1358</v>
      </c>
      <c r="AJ702" s="243">
        <v>256.5</v>
      </c>
      <c r="AK702" s="244">
        <v>1</v>
      </c>
      <c r="AL702" s="243">
        <v>142824.34</v>
      </c>
      <c r="AM702" s="244">
        <v>587</v>
      </c>
      <c r="AN702" s="245">
        <v>54129.56</v>
      </c>
      <c r="AO702" s="244">
        <v>162</v>
      </c>
      <c r="AP702" s="246">
        <v>0</v>
      </c>
      <c r="AQ702" s="247">
        <v>0</v>
      </c>
      <c r="AR702" s="240">
        <v>9344.41</v>
      </c>
      <c r="AS702" s="241">
        <v>101</v>
      </c>
      <c r="AT702" s="238">
        <v>0</v>
      </c>
      <c r="AU702" s="239">
        <v>0</v>
      </c>
      <c r="AV702" t="s">
        <v>107</v>
      </c>
      <c r="AW702" s="270"/>
      <c r="AX702" s="270"/>
      <c r="AY702" s="270"/>
      <c r="AZ702" s="270"/>
      <c r="BA702" s="270"/>
      <c r="BB702" s="270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  <c r="CA702"/>
      <c r="CB702"/>
      <c r="CC702"/>
      <c r="CD702"/>
      <c r="CE702"/>
      <c r="CF702"/>
      <c r="CG702"/>
      <c r="CH702"/>
      <c r="CI702"/>
      <c r="CJ702"/>
      <c r="CK702"/>
      <c r="CL702"/>
      <c r="CM702"/>
      <c r="CN702"/>
    </row>
    <row r="703" spans="1:92">
      <c r="A703" s="2" t="s">
        <v>1654</v>
      </c>
      <c r="B703" s="238">
        <v>709.19166666666672</v>
      </c>
      <c r="C703" s="239">
        <v>0</v>
      </c>
      <c r="D703" s="240">
        <v>5523.44</v>
      </c>
      <c r="E703" s="241">
        <v>27</v>
      </c>
      <c r="F703" s="240">
        <v>6165.22</v>
      </c>
      <c r="G703" s="242">
        <v>10</v>
      </c>
      <c r="H703" s="243">
        <v>31090.720000000001</v>
      </c>
      <c r="I703" s="244">
        <v>427</v>
      </c>
      <c r="J703" s="243">
        <v>138771.49</v>
      </c>
      <c r="K703" s="244">
        <v>369</v>
      </c>
      <c r="L703" s="243">
        <v>47598.05</v>
      </c>
      <c r="M703" s="241">
        <v>349</v>
      </c>
      <c r="N703" s="240">
        <v>4086.09</v>
      </c>
      <c r="O703" s="242">
        <v>1</v>
      </c>
      <c r="P703" s="240">
        <v>1574.79</v>
      </c>
      <c r="Q703" s="241">
        <v>7</v>
      </c>
      <c r="R703" s="238">
        <v>0</v>
      </c>
      <c r="S703" s="239">
        <v>0</v>
      </c>
      <c r="T703" s="240">
        <v>2475.09</v>
      </c>
      <c r="U703" s="241">
        <v>13</v>
      </c>
      <c r="V703" s="240">
        <v>641.86</v>
      </c>
      <c r="W703" s="242">
        <v>1</v>
      </c>
      <c r="X703" s="243">
        <v>25098.73</v>
      </c>
      <c r="Y703" s="241">
        <v>167</v>
      </c>
      <c r="Z703" s="238">
        <v>0</v>
      </c>
      <c r="AA703" s="239">
        <v>0</v>
      </c>
      <c r="AB703" s="238">
        <v>0</v>
      </c>
      <c r="AC703" s="239">
        <v>0</v>
      </c>
      <c r="AD703" s="243">
        <v>31582.44</v>
      </c>
      <c r="AE703" s="244">
        <v>192</v>
      </c>
      <c r="AF703" s="240">
        <v>371.63</v>
      </c>
      <c r="AG703" s="242">
        <v>1</v>
      </c>
      <c r="AH703" s="243">
        <v>187826.26</v>
      </c>
      <c r="AI703" s="244">
        <v>1129</v>
      </c>
      <c r="AJ703" s="243">
        <v>0</v>
      </c>
      <c r="AK703" s="244">
        <v>0</v>
      </c>
      <c r="AL703" s="243">
        <v>51467.61</v>
      </c>
      <c r="AM703" s="244">
        <v>225</v>
      </c>
      <c r="AN703" s="245">
        <v>21275.75</v>
      </c>
      <c r="AO703" s="244">
        <v>205</v>
      </c>
      <c r="AP703" s="246">
        <v>0</v>
      </c>
      <c r="AQ703" s="247">
        <v>0</v>
      </c>
      <c r="AR703" s="240">
        <v>1960.89</v>
      </c>
      <c r="AS703" s="241">
        <v>13</v>
      </c>
      <c r="AT703" s="238">
        <v>0</v>
      </c>
      <c r="AU703" s="239">
        <v>0</v>
      </c>
      <c r="AV703" t="s">
        <v>189</v>
      </c>
      <c r="AW703" s="270"/>
      <c r="AX703" s="270"/>
      <c r="AY703" s="270"/>
      <c r="AZ703" s="270"/>
      <c r="BA703" s="270"/>
      <c r="BB703" s="270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  <c r="CA703"/>
      <c r="CB703"/>
      <c r="CC703"/>
      <c r="CD703"/>
      <c r="CE703"/>
      <c r="CF703"/>
      <c r="CG703"/>
      <c r="CH703"/>
      <c r="CI703"/>
      <c r="CJ703"/>
      <c r="CK703"/>
      <c r="CL703"/>
      <c r="CM703"/>
      <c r="CN703"/>
    </row>
    <row r="704" spans="1:92">
      <c r="A704" s="2" t="s">
        <v>1655</v>
      </c>
      <c r="B704" s="238">
        <v>71934.358666666682</v>
      </c>
      <c r="C704" s="239">
        <v>0</v>
      </c>
      <c r="D704" s="240">
        <v>82775.820000000007</v>
      </c>
      <c r="E704" s="241">
        <v>246</v>
      </c>
      <c r="F704" s="240">
        <v>53126.04</v>
      </c>
      <c r="G704" s="242">
        <v>66</v>
      </c>
      <c r="H704" s="243">
        <v>388627.09</v>
      </c>
      <c r="I704" s="244">
        <v>2667</v>
      </c>
      <c r="J704" s="243">
        <v>1711793.78</v>
      </c>
      <c r="K704" s="244">
        <v>4835</v>
      </c>
      <c r="L704" s="243">
        <v>639686.46</v>
      </c>
      <c r="M704" s="241">
        <v>2869</v>
      </c>
      <c r="N704" s="240">
        <v>99130.31</v>
      </c>
      <c r="O704" s="242">
        <v>156</v>
      </c>
      <c r="P704" s="240">
        <v>45702.93</v>
      </c>
      <c r="Q704" s="241">
        <v>299</v>
      </c>
      <c r="R704" s="238">
        <v>0</v>
      </c>
      <c r="S704" s="239">
        <v>0</v>
      </c>
      <c r="T704" s="240">
        <v>135314.12</v>
      </c>
      <c r="U704" s="241">
        <v>543</v>
      </c>
      <c r="V704" s="240">
        <v>41419.96</v>
      </c>
      <c r="W704" s="242">
        <v>44</v>
      </c>
      <c r="X704" s="243">
        <v>528340.44999999995</v>
      </c>
      <c r="Y704" s="241">
        <v>2278</v>
      </c>
      <c r="Z704" s="238">
        <v>0</v>
      </c>
      <c r="AA704" s="239">
        <v>0</v>
      </c>
      <c r="AB704" s="238">
        <v>0</v>
      </c>
      <c r="AC704" s="239">
        <v>0</v>
      </c>
      <c r="AD704" s="243">
        <v>367285.14</v>
      </c>
      <c r="AE704" s="244">
        <v>1844</v>
      </c>
      <c r="AF704" s="240">
        <v>0</v>
      </c>
      <c r="AG704" s="242">
        <v>0</v>
      </c>
      <c r="AH704" s="243">
        <v>1909668.95</v>
      </c>
      <c r="AI704" s="244">
        <v>6564</v>
      </c>
      <c r="AJ704" s="243">
        <v>381661.2</v>
      </c>
      <c r="AK704" s="244">
        <v>2299</v>
      </c>
      <c r="AL704" s="243">
        <v>846406.91</v>
      </c>
      <c r="AM704" s="244">
        <v>2702</v>
      </c>
      <c r="AN704" s="245">
        <v>1776369.56</v>
      </c>
      <c r="AO704" s="244">
        <v>4567</v>
      </c>
      <c r="AP704" s="246">
        <v>75</v>
      </c>
      <c r="AQ704" s="247">
        <v>3</v>
      </c>
      <c r="AR704" s="240">
        <v>23847.19</v>
      </c>
      <c r="AS704" s="241">
        <v>192</v>
      </c>
      <c r="AT704" s="238">
        <v>4082.62</v>
      </c>
      <c r="AU704" s="239">
        <v>333</v>
      </c>
      <c r="AV704" t="s">
        <v>52</v>
      </c>
      <c r="AW704" s="270"/>
      <c r="AX704" s="270"/>
      <c r="AY704" s="270"/>
      <c r="AZ704" s="270"/>
      <c r="BA704" s="270"/>
      <c r="BB704" s="270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  <c r="CA704"/>
      <c r="CB704"/>
      <c r="CC704"/>
      <c r="CD704"/>
      <c r="CE704"/>
      <c r="CF704"/>
      <c r="CG704"/>
      <c r="CH704"/>
      <c r="CI704"/>
      <c r="CJ704"/>
      <c r="CK704"/>
      <c r="CL704"/>
      <c r="CM704"/>
      <c r="CN704"/>
    </row>
    <row r="705" spans="1:92">
      <c r="A705" s="2" t="s">
        <v>1656</v>
      </c>
      <c r="B705" s="238">
        <v>550.28833333333341</v>
      </c>
      <c r="C705" s="239">
        <v>0</v>
      </c>
      <c r="D705" s="240">
        <v>12784.3</v>
      </c>
      <c r="E705" s="241">
        <v>38</v>
      </c>
      <c r="F705" s="240">
        <v>17311.13</v>
      </c>
      <c r="G705" s="242">
        <v>23</v>
      </c>
      <c r="H705" s="243">
        <v>47595.8</v>
      </c>
      <c r="I705" s="244">
        <v>429</v>
      </c>
      <c r="J705" s="243">
        <v>109092.34</v>
      </c>
      <c r="K705" s="244">
        <v>394</v>
      </c>
      <c r="L705" s="243">
        <v>28784.76</v>
      </c>
      <c r="M705" s="241">
        <v>175</v>
      </c>
      <c r="N705" s="240">
        <v>3867.81</v>
      </c>
      <c r="O705" s="242">
        <v>14</v>
      </c>
      <c r="P705" s="240">
        <v>16669.400000000001</v>
      </c>
      <c r="Q705" s="241">
        <v>124</v>
      </c>
      <c r="R705" s="238">
        <v>0</v>
      </c>
      <c r="S705" s="239">
        <v>0</v>
      </c>
      <c r="T705" s="240">
        <v>22981.03</v>
      </c>
      <c r="U705" s="241">
        <v>108</v>
      </c>
      <c r="V705" s="240">
        <v>11394.1</v>
      </c>
      <c r="W705" s="242">
        <v>15</v>
      </c>
      <c r="X705" s="243">
        <v>45134.74</v>
      </c>
      <c r="Y705" s="241">
        <v>281</v>
      </c>
      <c r="Z705" s="238">
        <v>0</v>
      </c>
      <c r="AA705" s="239">
        <v>0</v>
      </c>
      <c r="AB705" s="238">
        <v>0</v>
      </c>
      <c r="AC705" s="239">
        <v>0</v>
      </c>
      <c r="AD705" s="243">
        <v>40069.56</v>
      </c>
      <c r="AE705" s="244">
        <v>280</v>
      </c>
      <c r="AF705" s="240">
        <v>2202.79</v>
      </c>
      <c r="AG705" s="242">
        <v>3</v>
      </c>
      <c r="AH705" s="243">
        <v>147709.22</v>
      </c>
      <c r="AI705" s="244">
        <v>1046</v>
      </c>
      <c r="AJ705" s="243">
        <v>795</v>
      </c>
      <c r="AK705" s="244">
        <v>2</v>
      </c>
      <c r="AL705" s="243">
        <v>87929.49</v>
      </c>
      <c r="AM705" s="244">
        <v>403</v>
      </c>
      <c r="AN705" s="245">
        <v>15713.65</v>
      </c>
      <c r="AO705" s="244">
        <v>129</v>
      </c>
      <c r="AP705" s="246">
        <v>0</v>
      </c>
      <c r="AQ705" s="247">
        <v>0</v>
      </c>
      <c r="AR705" s="240">
        <v>13320.17</v>
      </c>
      <c r="AS705" s="241">
        <v>106</v>
      </c>
      <c r="AT705" s="238">
        <v>0</v>
      </c>
      <c r="AU705" s="239">
        <v>0</v>
      </c>
      <c r="AV705" t="s">
        <v>189</v>
      </c>
      <c r="AW705" s="270"/>
      <c r="AX705" s="270"/>
      <c r="AY705" s="270"/>
      <c r="AZ705" s="270"/>
      <c r="BA705" s="270"/>
      <c r="BB705" s="270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  <c r="CA705"/>
      <c r="CB705"/>
      <c r="CC705"/>
      <c r="CD705"/>
      <c r="CE705"/>
      <c r="CF705"/>
      <c r="CG705"/>
      <c r="CH705"/>
      <c r="CI705"/>
      <c r="CJ705"/>
      <c r="CK705"/>
      <c r="CL705"/>
      <c r="CM705"/>
      <c r="CN705"/>
    </row>
    <row r="706" spans="1:92">
      <c r="A706" s="2" t="s">
        <v>1657</v>
      </c>
      <c r="B706" s="238">
        <v>936.81299999999999</v>
      </c>
      <c r="C706" s="239">
        <v>0</v>
      </c>
      <c r="D706" s="240">
        <v>8914.56</v>
      </c>
      <c r="E706" s="241">
        <v>46</v>
      </c>
      <c r="F706" s="240">
        <v>2554</v>
      </c>
      <c r="G706" s="242">
        <v>3</v>
      </c>
      <c r="H706" s="243">
        <v>51803.91</v>
      </c>
      <c r="I706" s="244">
        <v>588</v>
      </c>
      <c r="J706" s="243">
        <v>263130.36</v>
      </c>
      <c r="K706" s="244">
        <v>703</v>
      </c>
      <c r="L706" s="243">
        <v>82064.05</v>
      </c>
      <c r="M706" s="241">
        <v>523</v>
      </c>
      <c r="N706" s="240">
        <v>1217.4000000000001</v>
      </c>
      <c r="O706" s="242">
        <v>4</v>
      </c>
      <c r="P706" s="240">
        <v>417.39</v>
      </c>
      <c r="Q706" s="241">
        <v>3</v>
      </c>
      <c r="R706" s="238">
        <v>0</v>
      </c>
      <c r="S706" s="239">
        <v>0</v>
      </c>
      <c r="T706" s="240">
        <v>500</v>
      </c>
      <c r="U706" s="241">
        <v>1</v>
      </c>
      <c r="V706" s="240">
        <v>1236.0899999999999</v>
      </c>
      <c r="W706" s="242">
        <v>3</v>
      </c>
      <c r="X706" s="243">
        <v>84906.95</v>
      </c>
      <c r="Y706" s="241">
        <v>488</v>
      </c>
      <c r="Z706" s="238">
        <v>0</v>
      </c>
      <c r="AA706" s="239">
        <v>0</v>
      </c>
      <c r="AB706" s="238">
        <v>0</v>
      </c>
      <c r="AC706" s="239">
        <v>0</v>
      </c>
      <c r="AD706" s="243">
        <v>54199.62</v>
      </c>
      <c r="AE706" s="244">
        <v>470</v>
      </c>
      <c r="AF706" s="240">
        <v>697.67</v>
      </c>
      <c r="AG706" s="242">
        <v>1</v>
      </c>
      <c r="AH706" s="243">
        <v>280625.14</v>
      </c>
      <c r="AI706" s="244">
        <v>1547</v>
      </c>
      <c r="AJ706" s="243">
        <v>1357</v>
      </c>
      <c r="AK706" s="244">
        <v>3</v>
      </c>
      <c r="AL706" s="243">
        <v>170881.19</v>
      </c>
      <c r="AM706" s="244">
        <v>759</v>
      </c>
      <c r="AN706" s="245">
        <v>26747.39</v>
      </c>
      <c r="AO706" s="244">
        <v>213</v>
      </c>
      <c r="AP706" s="246">
        <v>0</v>
      </c>
      <c r="AQ706" s="247">
        <v>0</v>
      </c>
      <c r="AR706" s="240">
        <v>52.17</v>
      </c>
      <c r="AS706" s="241">
        <v>3</v>
      </c>
      <c r="AT706" s="238">
        <v>0</v>
      </c>
      <c r="AU706" s="239">
        <v>0</v>
      </c>
      <c r="AV706" t="s">
        <v>189</v>
      </c>
      <c r="AW706" s="270"/>
      <c r="AX706" s="270"/>
      <c r="AY706" s="270"/>
      <c r="AZ706" s="270"/>
      <c r="BA706" s="270"/>
      <c r="BB706" s="270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  <c r="CA706"/>
      <c r="CB706"/>
      <c r="CC706"/>
      <c r="CD706"/>
      <c r="CE706"/>
      <c r="CF706"/>
      <c r="CG706"/>
      <c r="CH706"/>
      <c r="CI706"/>
      <c r="CJ706"/>
      <c r="CK706"/>
      <c r="CL706"/>
      <c r="CM706"/>
      <c r="CN706"/>
    </row>
    <row r="707" spans="1:92">
      <c r="A707" s="2" t="s">
        <v>1659</v>
      </c>
      <c r="B707" s="238">
        <v>1021.0103333333334</v>
      </c>
      <c r="C707" s="239">
        <v>0</v>
      </c>
      <c r="D707" s="240">
        <v>4040.86</v>
      </c>
      <c r="E707" s="241">
        <v>18</v>
      </c>
      <c r="F707" s="240">
        <v>1600</v>
      </c>
      <c r="G707" s="242">
        <v>3</v>
      </c>
      <c r="H707" s="243">
        <v>24971.19</v>
      </c>
      <c r="I707" s="244">
        <v>267</v>
      </c>
      <c r="J707" s="243">
        <v>275882.63</v>
      </c>
      <c r="K707" s="244">
        <v>478</v>
      </c>
      <c r="L707" s="243">
        <v>17312.259999999998</v>
      </c>
      <c r="M707" s="241">
        <v>59</v>
      </c>
      <c r="N707" s="240">
        <v>23082.67</v>
      </c>
      <c r="O707" s="242">
        <v>9</v>
      </c>
      <c r="P707" s="240">
        <v>4082.58</v>
      </c>
      <c r="Q707" s="241">
        <v>24</v>
      </c>
      <c r="R707" s="238">
        <v>0</v>
      </c>
      <c r="S707" s="239">
        <v>0</v>
      </c>
      <c r="T707" s="240">
        <v>6688.62</v>
      </c>
      <c r="U707" s="241">
        <v>42</v>
      </c>
      <c r="V707" s="240">
        <v>9347.08</v>
      </c>
      <c r="W707" s="242">
        <v>12</v>
      </c>
      <c r="X707" s="243">
        <v>35830.14</v>
      </c>
      <c r="Y707" s="241">
        <v>196</v>
      </c>
      <c r="Z707" s="238">
        <v>0</v>
      </c>
      <c r="AA707" s="239">
        <v>0</v>
      </c>
      <c r="AB707" s="238">
        <v>0</v>
      </c>
      <c r="AC707" s="239">
        <v>0</v>
      </c>
      <c r="AD707" s="243">
        <v>33465.65</v>
      </c>
      <c r="AE707" s="244">
        <v>189</v>
      </c>
      <c r="AF707" s="240">
        <v>2158.13</v>
      </c>
      <c r="AG707" s="242">
        <v>3</v>
      </c>
      <c r="AH707" s="243">
        <v>106375.88</v>
      </c>
      <c r="AI707" s="244">
        <v>686</v>
      </c>
      <c r="AJ707" s="243">
        <v>1867.49</v>
      </c>
      <c r="AK707" s="244">
        <v>8</v>
      </c>
      <c r="AL707" s="243">
        <v>64033.18</v>
      </c>
      <c r="AM707" s="244">
        <v>292</v>
      </c>
      <c r="AN707" s="245">
        <v>28762.82</v>
      </c>
      <c r="AO707" s="244">
        <v>34</v>
      </c>
      <c r="AP707" s="246">
        <v>0</v>
      </c>
      <c r="AQ707" s="247">
        <v>0</v>
      </c>
      <c r="AR707" s="240">
        <v>66</v>
      </c>
      <c r="AS707" s="241">
        <v>3</v>
      </c>
      <c r="AT707" s="238">
        <v>0</v>
      </c>
      <c r="AU707" s="239">
        <v>0</v>
      </c>
      <c r="AV707" t="s">
        <v>195</v>
      </c>
      <c r="AW707" s="270"/>
      <c r="AX707" s="270"/>
      <c r="AY707" s="270"/>
      <c r="AZ707" s="270"/>
      <c r="BA707" s="270"/>
      <c r="BB707" s="270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  <c r="CA707"/>
      <c r="CB707"/>
      <c r="CC707"/>
      <c r="CD707"/>
      <c r="CE707"/>
      <c r="CF707"/>
      <c r="CG707"/>
      <c r="CH707"/>
      <c r="CI707"/>
      <c r="CJ707"/>
      <c r="CK707"/>
      <c r="CL707"/>
      <c r="CM707"/>
      <c r="CN707"/>
    </row>
    <row r="708" spans="1:92">
      <c r="A708" s="2" t="s">
        <v>1660</v>
      </c>
      <c r="B708" s="238">
        <v>736.37033333333341</v>
      </c>
      <c r="C708" s="239">
        <v>0</v>
      </c>
      <c r="D708" s="240">
        <v>10308.86</v>
      </c>
      <c r="E708" s="241">
        <v>43</v>
      </c>
      <c r="F708" s="240">
        <v>5040.51</v>
      </c>
      <c r="G708" s="242">
        <v>11</v>
      </c>
      <c r="H708" s="243">
        <v>48809.5</v>
      </c>
      <c r="I708" s="244">
        <v>541</v>
      </c>
      <c r="J708" s="243">
        <v>192476.5</v>
      </c>
      <c r="K708" s="244">
        <v>482</v>
      </c>
      <c r="L708" s="243">
        <v>24383.46</v>
      </c>
      <c r="M708" s="241">
        <v>183</v>
      </c>
      <c r="N708" s="240">
        <v>4848.68</v>
      </c>
      <c r="O708" s="242">
        <v>7</v>
      </c>
      <c r="P708" s="240">
        <v>21766.53</v>
      </c>
      <c r="Q708" s="241">
        <v>133</v>
      </c>
      <c r="R708" s="238">
        <v>0</v>
      </c>
      <c r="S708" s="239">
        <v>0</v>
      </c>
      <c r="T708" s="240">
        <v>19484.919999999998</v>
      </c>
      <c r="U708" s="241">
        <v>92</v>
      </c>
      <c r="V708" s="240">
        <v>3238.73</v>
      </c>
      <c r="W708" s="242">
        <v>4</v>
      </c>
      <c r="X708" s="243">
        <v>59043.66</v>
      </c>
      <c r="Y708" s="241">
        <v>300</v>
      </c>
      <c r="Z708" s="238">
        <v>0</v>
      </c>
      <c r="AA708" s="239">
        <v>0</v>
      </c>
      <c r="AB708" s="238">
        <v>0</v>
      </c>
      <c r="AC708" s="239">
        <v>0</v>
      </c>
      <c r="AD708" s="243">
        <v>31183.78</v>
      </c>
      <c r="AE708" s="244">
        <v>219</v>
      </c>
      <c r="AF708" s="240">
        <v>778.84</v>
      </c>
      <c r="AG708" s="242">
        <v>2</v>
      </c>
      <c r="AH708" s="243">
        <v>211126.27</v>
      </c>
      <c r="AI708" s="244">
        <v>1095</v>
      </c>
      <c r="AJ708" s="243">
        <v>8907.75</v>
      </c>
      <c r="AK708" s="244">
        <v>12</v>
      </c>
      <c r="AL708" s="243">
        <v>100994.9</v>
      </c>
      <c r="AM708" s="244">
        <v>420</v>
      </c>
      <c r="AN708" s="245">
        <v>13183.36</v>
      </c>
      <c r="AO708" s="244">
        <v>112</v>
      </c>
      <c r="AP708" s="246">
        <v>0</v>
      </c>
      <c r="AQ708" s="247">
        <v>0</v>
      </c>
      <c r="AR708" s="240">
        <v>7694.87</v>
      </c>
      <c r="AS708" s="241">
        <v>58</v>
      </c>
      <c r="AT708" s="238">
        <v>0</v>
      </c>
      <c r="AU708" s="239">
        <v>0</v>
      </c>
      <c r="AV708" t="s">
        <v>389</v>
      </c>
      <c r="AW708" s="270"/>
      <c r="AX708" s="270"/>
      <c r="AY708" s="270"/>
      <c r="AZ708" s="270"/>
      <c r="BA708" s="270"/>
      <c r="BB708" s="270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  <c r="CA708"/>
      <c r="CB708"/>
      <c r="CC708"/>
      <c r="CD708"/>
      <c r="CE708"/>
      <c r="CF708"/>
      <c r="CG708"/>
      <c r="CH708"/>
      <c r="CI708"/>
      <c r="CJ708"/>
      <c r="CK708"/>
      <c r="CL708"/>
      <c r="CM708"/>
      <c r="CN708"/>
    </row>
    <row r="709" spans="1:92">
      <c r="A709" s="2" t="s">
        <v>1662</v>
      </c>
      <c r="B709" s="238">
        <v>3909.7216666666664</v>
      </c>
      <c r="C709" s="239">
        <v>0</v>
      </c>
      <c r="D709" s="240">
        <v>16985.060000000001</v>
      </c>
      <c r="E709" s="241">
        <v>70</v>
      </c>
      <c r="F709" s="240">
        <v>53243.51</v>
      </c>
      <c r="G709" s="242">
        <v>74</v>
      </c>
      <c r="H709" s="243">
        <v>71075.61</v>
      </c>
      <c r="I709" s="244">
        <v>647</v>
      </c>
      <c r="J709" s="243">
        <v>472025.88</v>
      </c>
      <c r="K709" s="244">
        <v>1112</v>
      </c>
      <c r="L709" s="243">
        <v>102097.01</v>
      </c>
      <c r="M709" s="241">
        <v>567</v>
      </c>
      <c r="N709" s="240">
        <v>4581.72</v>
      </c>
      <c r="O709" s="242">
        <v>10</v>
      </c>
      <c r="P709" s="240">
        <v>28067.01</v>
      </c>
      <c r="Q709" s="241">
        <v>159</v>
      </c>
      <c r="R709" s="238">
        <v>0</v>
      </c>
      <c r="S709" s="239">
        <v>0</v>
      </c>
      <c r="T709" s="240">
        <v>40707.35</v>
      </c>
      <c r="U709" s="241">
        <v>126</v>
      </c>
      <c r="V709" s="240">
        <v>34232.11</v>
      </c>
      <c r="W709" s="242">
        <v>46</v>
      </c>
      <c r="X709" s="243">
        <v>64294.76</v>
      </c>
      <c r="Y709" s="241">
        <v>357</v>
      </c>
      <c r="Z709" s="238">
        <v>0</v>
      </c>
      <c r="AA709" s="239">
        <v>0</v>
      </c>
      <c r="AB709" s="238">
        <v>0</v>
      </c>
      <c r="AC709" s="239">
        <v>0</v>
      </c>
      <c r="AD709" s="243">
        <v>65820.679999999993</v>
      </c>
      <c r="AE709" s="244">
        <v>388</v>
      </c>
      <c r="AF709" s="240">
        <v>697.67</v>
      </c>
      <c r="AG709" s="242">
        <v>1</v>
      </c>
      <c r="AH709" s="243">
        <v>252069.53</v>
      </c>
      <c r="AI709" s="244">
        <v>1912</v>
      </c>
      <c r="AJ709" s="243">
        <v>1995</v>
      </c>
      <c r="AK709" s="244">
        <v>2</v>
      </c>
      <c r="AL709" s="243">
        <v>103191.78</v>
      </c>
      <c r="AM709" s="244">
        <v>429</v>
      </c>
      <c r="AN709" s="245">
        <v>115296.65</v>
      </c>
      <c r="AO709" s="244">
        <v>332</v>
      </c>
      <c r="AP709" s="246">
        <v>0</v>
      </c>
      <c r="AQ709" s="247">
        <v>0</v>
      </c>
      <c r="AR709" s="240">
        <v>7741.42</v>
      </c>
      <c r="AS709" s="241">
        <v>72</v>
      </c>
      <c r="AT709" s="238">
        <v>0</v>
      </c>
      <c r="AU709" s="239">
        <v>0</v>
      </c>
      <c r="AV709" t="s">
        <v>131</v>
      </c>
      <c r="AW709" s="270"/>
      <c r="AX709" s="270"/>
      <c r="AY709" s="270"/>
      <c r="AZ709" s="270"/>
      <c r="BA709" s="270"/>
      <c r="BB709" s="270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  <c r="BR709"/>
      <c r="BS709"/>
      <c r="BT709"/>
      <c r="BU709"/>
      <c r="BV709"/>
      <c r="BW709"/>
      <c r="BX709"/>
      <c r="BY709"/>
      <c r="BZ709"/>
      <c r="CA709"/>
      <c r="CB709"/>
      <c r="CC709"/>
      <c r="CD709"/>
      <c r="CE709"/>
      <c r="CF709"/>
      <c r="CG709"/>
      <c r="CH709"/>
      <c r="CI709"/>
      <c r="CJ709"/>
      <c r="CK709"/>
      <c r="CL709"/>
      <c r="CM709"/>
      <c r="CN709"/>
    </row>
    <row r="710" spans="1:92">
      <c r="A710" s="2" t="s">
        <v>1663</v>
      </c>
      <c r="B710" s="238">
        <v>749.65666666666664</v>
      </c>
      <c r="C710" s="239">
        <v>0</v>
      </c>
      <c r="D710" s="240">
        <v>19465.13</v>
      </c>
      <c r="E710" s="241">
        <v>68</v>
      </c>
      <c r="F710" s="240">
        <v>13547.79</v>
      </c>
      <c r="G710" s="242">
        <v>22</v>
      </c>
      <c r="H710" s="243">
        <v>45522.42</v>
      </c>
      <c r="I710" s="244">
        <v>505</v>
      </c>
      <c r="J710" s="243">
        <v>254336.6</v>
      </c>
      <c r="K710" s="244">
        <v>608</v>
      </c>
      <c r="L710" s="243">
        <v>59254.239999999998</v>
      </c>
      <c r="M710" s="241">
        <v>526</v>
      </c>
      <c r="N710" s="240">
        <v>3724.34</v>
      </c>
      <c r="O710" s="242">
        <v>4</v>
      </c>
      <c r="P710" s="240">
        <v>15932.12</v>
      </c>
      <c r="Q710" s="241">
        <v>110</v>
      </c>
      <c r="R710" s="238">
        <v>0</v>
      </c>
      <c r="S710" s="239">
        <v>0</v>
      </c>
      <c r="T710" s="240">
        <v>21172.98</v>
      </c>
      <c r="U710" s="241">
        <v>133</v>
      </c>
      <c r="V710" s="240">
        <v>2479.2800000000002</v>
      </c>
      <c r="W710" s="242">
        <v>6</v>
      </c>
      <c r="X710" s="243">
        <v>90226.76</v>
      </c>
      <c r="Y710" s="241">
        <v>474</v>
      </c>
      <c r="Z710" s="238">
        <v>0</v>
      </c>
      <c r="AA710" s="239">
        <v>0</v>
      </c>
      <c r="AB710" s="238">
        <v>0</v>
      </c>
      <c r="AC710" s="239">
        <v>0</v>
      </c>
      <c r="AD710" s="243">
        <v>47223.5</v>
      </c>
      <c r="AE710" s="244">
        <v>312</v>
      </c>
      <c r="AF710" s="240">
        <v>2553.48</v>
      </c>
      <c r="AG710" s="242">
        <v>4</v>
      </c>
      <c r="AH710" s="243">
        <v>198045.67</v>
      </c>
      <c r="AI710" s="244">
        <v>1205</v>
      </c>
      <c r="AJ710" s="243">
        <v>129</v>
      </c>
      <c r="AK710" s="244">
        <v>1</v>
      </c>
      <c r="AL710" s="243">
        <v>166046.14000000001</v>
      </c>
      <c r="AM710" s="244">
        <v>668</v>
      </c>
      <c r="AN710" s="245">
        <v>22360.7</v>
      </c>
      <c r="AO710" s="244">
        <v>49</v>
      </c>
      <c r="AP710" s="246">
        <v>0</v>
      </c>
      <c r="AQ710" s="247">
        <v>0</v>
      </c>
      <c r="AR710" s="240">
        <v>9198.4</v>
      </c>
      <c r="AS710" s="241">
        <v>80</v>
      </c>
      <c r="AT710" s="238">
        <v>0</v>
      </c>
      <c r="AU710" s="239">
        <v>0</v>
      </c>
      <c r="AV710" t="s">
        <v>52</v>
      </c>
      <c r="AW710" s="270"/>
      <c r="AX710" s="270"/>
      <c r="AY710" s="270"/>
      <c r="AZ710" s="270"/>
      <c r="BA710" s="270"/>
      <c r="BB710" s="27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  <c r="BR710"/>
      <c r="BS710"/>
      <c r="BT710"/>
      <c r="BU710"/>
      <c r="BV710"/>
      <c r="BW710"/>
      <c r="BX710"/>
      <c r="BY710"/>
      <c r="BZ710"/>
      <c r="CA710"/>
      <c r="CB710"/>
      <c r="CC710"/>
      <c r="CD710"/>
      <c r="CE710"/>
      <c r="CF710"/>
      <c r="CG710"/>
      <c r="CH710"/>
      <c r="CI710"/>
      <c r="CJ710"/>
      <c r="CK710"/>
      <c r="CL710"/>
      <c r="CM710"/>
      <c r="CN710"/>
    </row>
    <row r="711" spans="1:92">
      <c r="A711" s="2" t="s">
        <v>1679</v>
      </c>
      <c r="B711" s="238">
        <v>1025.5133333333333</v>
      </c>
      <c r="C711" s="239">
        <v>0</v>
      </c>
      <c r="D711" s="240">
        <v>11002.57</v>
      </c>
      <c r="E711" s="241">
        <v>31</v>
      </c>
      <c r="F711" s="240">
        <v>13786.18</v>
      </c>
      <c r="G711" s="242">
        <v>20</v>
      </c>
      <c r="H711" s="243">
        <v>46065.3</v>
      </c>
      <c r="I711" s="244">
        <v>360</v>
      </c>
      <c r="J711" s="243">
        <v>264089.58</v>
      </c>
      <c r="K711" s="244">
        <v>489</v>
      </c>
      <c r="L711" s="243">
        <v>46344.55</v>
      </c>
      <c r="M711" s="241">
        <v>238</v>
      </c>
      <c r="N711" s="240">
        <v>20712.330000000002</v>
      </c>
      <c r="O711" s="242">
        <v>16</v>
      </c>
      <c r="P711" s="240">
        <v>23798.639999999999</v>
      </c>
      <c r="Q711" s="241">
        <v>109</v>
      </c>
      <c r="R711" s="238">
        <v>0</v>
      </c>
      <c r="S711" s="239">
        <v>0</v>
      </c>
      <c r="T711" s="240">
        <v>23116.2</v>
      </c>
      <c r="U711" s="241">
        <v>128</v>
      </c>
      <c r="V711" s="240">
        <v>10459.450000000001</v>
      </c>
      <c r="W711" s="242">
        <v>14</v>
      </c>
      <c r="X711" s="243">
        <v>75895.759999999995</v>
      </c>
      <c r="Y711" s="241">
        <v>304</v>
      </c>
      <c r="Z711" s="238">
        <v>0</v>
      </c>
      <c r="AA711" s="239">
        <v>0</v>
      </c>
      <c r="AB711" s="238">
        <v>0</v>
      </c>
      <c r="AC711" s="239">
        <v>0</v>
      </c>
      <c r="AD711" s="243">
        <v>42710.11</v>
      </c>
      <c r="AE711" s="244">
        <v>209</v>
      </c>
      <c r="AF711" s="240">
        <v>0</v>
      </c>
      <c r="AG711" s="242">
        <v>0</v>
      </c>
      <c r="AH711" s="243">
        <v>200312.84</v>
      </c>
      <c r="AI711" s="244">
        <v>880</v>
      </c>
      <c r="AJ711" s="243">
        <v>3377.44</v>
      </c>
      <c r="AK711" s="244">
        <v>17</v>
      </c>
      <c r="AL711" s="243">
        <v>108301.04</v>
      </c>
      <c r="AM711" s="244">
        <v>387</v>
      </c>
      <c r="AN711" s="245">
        <v>27387.96</v>
      </c>
      <c r="AO711" s="244">
        <v>128</v>
      </c>
      <c r="AP711" s="246">
        <v>0</v>
      </c>
      <c r="AQ711" s="247">
        <v>0</v>
      </c>
      <c r="AR711" s="240">
        <v>8098.62</v>
      </c>
      <c r="AS711" s="241">
        <v>75</v>
      </c>
      <c r="AT711" s="238">
        <v>0</v>
      </c>
      <c r="AU711" s="239">
        <v>0</v>
      </c>
      <c r="AV711" t="s">
        <v>195</v>
      </c>
      <c r="AW711" s="270"/>
      <c r="AX711" s="270"/>
      <c r="AY711" s="270"/>
      <c r="AZ711" s="270"/>
      <c r="BA711" s="270"/>
      <c r="BB711" s="270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  <c r="BR711"/>
      <c r="BS711"/>
      <c r="BT711"/>
      <c r="BU711"/>
      <c r="BV711"/>
      <c r="BW711"/>
      <c r="BX711"/>
      <c r="BY711"/>
      <c r="BZ711"/>
      <c r="CA711"/>
      <c r="CB711"/>
      <c r="CC711"/>
      <c r="CD711"/>
      <c r="CE711"/>
      <c r="CF711"/>
      <c r="CG711"/>
      <c r="CH711"/>
      <c r="CI711"/>
      <c r="CJ711"/>
      <c r="CK711"/>
      <c r="CL711"/>
      <c r="CM711"/>
      <c r="CN711"/>
    </row>
    <row r="712" spans="1:92">
      <c r="A712" s="2" t="s">
        <v>1680</v>
      </c>
      <c r="B712" s="238">
        <v>137.25399999999999</v>
      </c>
      <c r="C712" s="239">
        <v>0</v>
      </c>
      <c r="D712" s="240">
        <v>9690.7000000000007</v>
      </c>
      <c r="E712" s="241">
        <v>46</v>
      </c>
      <c r="F712" s="240">
        <v>11700.89</v>
      </c>
      <c r="G712" s="242">
        <v>18</v>
      </c>
      <c r="H712" s="243">
        <v>46795.09</v>
      </c>
      <c r="I712" s="244">
        <v>471</v>
      </c>
      <c r="J712" s="243">
        <v>234528.16</v>
      </c>
      <c r="K712" s="244">
        <v>529</v>
      </c>
      <c r="L712" s="243">
        <v>25111.23</v>
      </c>
      <c r="M712" s="241">
        <v>178</v>
      </c>
      <c r="N712" s="240">
        <v>15271.24</v>
      </c>
      <c r="O712" s="242">
        <v>10</v>
      </c>
      <c r="P712" s="240">
        <v>10354.870000000001</v>
      </c>
      <c r="Q712" s="241">
        <v>93</v>
      </c>
      <c r="R712" s="238">
        <v>0</v>
      </c>
      <c r="S712" s="239">
        <v>0</v>
      </c>
      <c r="T712" s="240">
        <v>17154</v>
      </c>
      <c r="U712" s="241">
        <v>80</v>
      </c>
      <c r="V712" s="240">
        <v>12114.37</v>
      </c>
      <c r="W712" s="242">
        <v>15</v>
      </c>
      <c r="X712" s="243">
        <v>63451.94</v>
      </c>
      <c r="Y712" s="241">
        <v>353</v>
      </c>
      <c r="Z712" s="238">
        <v>0</v>
      </c>
      <c r="AA712" s="239">
        <v>0</v>
      </c>
      <c r="AB712" s="238">
        <v>0</v>
      </c>
      <c r="AC712" s="239">
        <v>0</v>
      </c>
      <c r="AD712" s="243">
        <v>44797.52</v>
      </c>
      <c r="AE712" s="244">
        <v>289</v>
      </c>
      <c r="AF712" s="240">
        <v>3883.7</v>
      </c>
      <c r="AG712" s="242">
        <v>6</v>
      </c>
      <c r="AH712" s="243">
        <v>192813.6</v>
      </c>
      <c r="AI712" s="244">
        <v>1089</v>
      </c>
      <c r="AJ712" s="243">
        <v>0</v>
      </c>
      <c r="AK712" s="244">
        <v>0</v>
      </c>
      <c r="AL712" s="243">
        <v>122748.25</v>
      </c>
      <c r="AM712" s="244">
        <v>514</v>
      </c>
      <c r="AN712" s="245">
        <v>4117.62</v>
      </c>
      <c r="AO712" s="244">
        <v>27</v>
      </c>
      <c r="AP712" s="246">
        <v>0</v>
      </c>
      <c r="AQ712" s="247">
        <v>0</v>
      </c>
      <c r="AR712" s="240">
        <v>7255.5</v>
      </c>
      <c r="AS712" s="241">
        <v>75</v>
      </c>
      <c r="AT712" s="238">
        <v>0</v>
      </c>
      <c r="AU712" s="239">
        <v>0</v>
      </c>
      <c r="AV712" t="s">
        <v>159</v>
      </c>
      <c r="AW712" s="270"/>
      <c r="AX712" s="270"/>
      <c r="AY712" s="270"/>
      <c r="AZ712" s="270"/>
      <c r="BA712" s="270"/>
      <c r="BB712" s="270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  <c r="BR712"/>
      <c r="BS712"/>
      <c r="BT712"/>
      <c r="BU712"/>
      <c r="BV712"/>
      <c r="BW712"/>
      <c r="BX712"/>
      <c r="BY712"/>
      <c r="BZ712"/>
      <c r="CA712"/>
      <c r="CB712"/>
      <c r="CC712"/>
      <c r="CD712"/>
      <c r="CE712"/>
      <c r="CF712"/>
      <c r="CG712"/>
      <c r="CH712"/>
      <c r="CI712"/>
      <c r="CJ712"/>
      <c r="CK712"/>
      <c r="CL712"/>
      <c r="CM712"/>
      <c r="CN712"/>
    </row>
    <row r="713" spans="1:92">
      <c r="A713" s="2" t="s">
        <v>1665</v>
      </c>
      <c r="B713" s="238">
        <v>822.26933333333341</v>
      </c>
      <c r="C713" s="239">
        <v>0</v>
      </c>
      <c r="D713" s="240">
        <v>14214.34</v>
      </c>
      <c r="E713" s="241">
        <v>58</v>
      </c>
      <c r="F713" s="240">
        <v>18261.22</v>
      </c>
      <c r="G713" s="242">
        <v>31</v>
      </c>
      <c r="H713" s="243">
        <v>50410.82</v>
      </c>
      <c r="I713" s="244">
        <v>505</v>
      </c>
      <c r="J713" s="243">
        <v>351278.59</v>
      </c>
      <c r="K713" s="244">
        <v>814</v>
      </c>
      <c r="L713" s="243">
        <v>52536.959999999999</v>
      </c>
      <c r="M713" s="241">
        <v>328</v>
      </c>
      <c r="N713" s="240">
        <v>0</v>
      </c>
      <c r="O713" s="242">
        <v>0</v>
      </c>
      <c r="P713" s="240">
        <v>4229.6400000000003</v>
      </c>
      <c r="Q713" s="241">
        <v>38</v>
      </c>
      <c r="R713" s="238">
        <v>0</v>
      </c>
      <c r="S713" s="239">
        <v>0</v>
      </c>
      <c r="T713" s="240">
        <v>5579.85</v>
      </c>
      <c r="U713" s="241">
        <v>35</v>
      </c>
      <c r="V713" s="240">
        <v>2211.54</v>
      </c>
      <c r="W713" s="242">
        <v>3</v>
      </c>
      <c r="X713" s="243">
        <v>75921.87</v>
      </c>
      <c r="Y713" s="241">
        <v>414</v>
      </c>
      <c r="Z713" s="238">
        <v>0</v>
      </c>
      <c r="AA713" s="239">
        <v>0</v>
      </c>
      <c r="AB713" s="238">
        <v>0</v>
      </c>
      <c r="AC713" s="239">
        <v>0</v>
      </c>
      <c r="AD713" s="243">
        <v>53189.77</v>
      </c>
      <c r="AE713" s="244">
        <v>372</v>
      </c>
      <c r="AF713" s="240">
        <v>0</v>
      </c>
      <c r="AG713" s="242">
        <v>0</v>
      </c>
      <c r="AH713" s="243">
        <v>225788.27</v>
      </c>
      <c r="AI713" s="244">
        <v>1123</v>
      </c>
      <c r="AJ713" s="243">
        <v>0</v>
      </c>
      <c r="AK713" s="244">
        <v>0</v>
      </c>
      <c r="AL713" s="243">
        <v>147917.01</v>
      </c>
      <c r="AM713" s="244">
        <v>599</v>
      </c>
      <c r="AN713" s="245">
        <v>24668.080000000002</v>
      </c>
      <c r="AO713" s="244">
        <v>123</v>
      </c>
      <c r="AP713" s="246">
        <v>0</v>
      </c>
      <c r="AQ713" s="247">
        <v>0</v>
      </c>
      <c r="AR713" s="240">
        <v>5216.55</v>
      </c>
      <c r="AS713" s="241">
        <v>44</v>
      </c>
      <c r="AT713" s="238">
        <v>0</v>
      </c>
      <c r="AU713" s="239">
        <v>0</v>
      </c>
      <c r="AV713" t="s">
        <v>52</v>
      </c>
      <c r="AW713" s="270"/>
      <c r="AX713" s="270"/>
      <c r="AY713" s="270"/>
      <c r="AZ713" s="270"/>
      <c r="BA713" s="270"/>
      <c r="BB713" s="270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  <c r="BR713"/>
      <c r="BS713"/>
      <c r="BT713"/>
      <c r="BU713"/>
      <c r="BV713"/>
      <c r="BW713"/>
      <c r="BX713"/>
      <c r="BY713"/>
      <c r="BZ713"/>
      <c r="CA713"/>
      <c r="CB713"/>
      <c r="CC713"/>
      <c r="CD713"/>
      <c r="CE713"/>
      <c r="CF713"/>
      <c r="CG713"/>
      <c r="CH713"/>
      <c r="CI713"/>
      <c r="CJ713"/>
      <c r="CK713"/>
      <c r="CL713"/>
      <c r="CM713"/>
      <c r="CN713"/>
    </row>
    <row r="714" spans="1:92">
      <c r="A714" s="2" t="s">
        <v>1666</v>
      </c>
      <c r="B714" s="238">
        <v>2051.9519999999998</v>
      </c>
      <c r="C714" s="239">
        <v>0</v>
      </c>
      <c r="D714" s="240">
        <v>12505</v>
      </c>
      <c r="E714" s="241">
        <v>58</v>
      </c>
      <c r="F714" s="240">
        <v>15126.93</v>
      </c>
      <c r="G714" s="242">
        <v>28</v>
      </c>
      <c r="H714" s="243">
        <v>80213.679999999993</v>
      </c>
      <c r="I714" s="244">
        <v>835</v>
      </c>
      <c r="J714" s="243">
        <v>456486.49</v>
      </c>
      <c r="K714" s="244">
        <v>1046</v>
      </c>
      <c r="L714" s="243">
        <v>114044.56</v>
      </c>
      <c r="M714" s="241">
        <v>538</v>
      </c>
      <c r="N714" s="240">
        <v>22046.91</v>
      </c>
      <c r="O714" s="242">
        <v>23</v>
      </c>
      <c r="P714" s="240">
        <v>3495.64</v>
      </c>
      <c r="Q714" s="241">
        <v>13</v>
      </c>
      <c r="R714" s="238">
        <v>0</v>
      </c>
      <c r="S714" s="239">
        <v>0</v>
      </c>
      <c r="T714" s="240">
        <v>252.18</v>
      </c>
      <c r="U714" s="241">
        <v>5</v>
      </c>
      <c r="V714" s="240">
        <v>3278.14</v>
      </c>
      <c r="W714" s="242">
        <v>2</v>
      </c>
      <c r="X714" s="243">
        <v>120771.58</v>
      </c>
      <c r="Y714" s="241">
        <v>609</v>
      </c>
      <c r="Z714" s="238">
        <v>0</v>
      </c>
      <c r="AA714" s="239">
        <v>0</v>
      </c>
      <c r="AB714" s="238">
        <v>0</v>
      </c>
      <c r="AC714" s="239">
        <v>0</v>
      </c>
      <c r="AD714" s="243">
        <v>82430.91</v>
      </c>
      <c r="AE714" s="244">
        <v>548</v>
      </c>
      <c r="AF714" s="240">
        <v>0</v>
      </c>
      <c r="AG714" s="242">
        <v>0</v>
      </c>
      <c r="AH714" s="243">
        <v>402984.63</v>
      </c>
      <c r="AI714" s="244">
        <v>1890</v>
      </c>
      <c r="AJ714" s="243">
        <v>0</v>
      </c>
      <c r="AK714" s="244">
        <v>0</v>
      </c>
      <c r="AL714" s="243">
        <v>207390.45</v>
      </c>
      <c r="AM714" s="244">
        <v>775</v>
      </c>
      <c r="AN714" s="245">
        <v>61558.559999999998</v>
      </c>
      <c r="AO714" s="244">
        <v>405</v>
      </c>
      <c r="AP714" s="246">
        <v>0</v>
      </c>
      <c r="AQ714" s="247">
        <v>0</v>
      </c>
      <c r="AR714" s="240">
        <v>0</v>
      </c>
      <c r="AS714" s="241">
        <v>0</v>
      </c>
      <c r="AT714" s="238">
        <v>0</v>
      </c>
      <c r="AU714" s="239">
        <v>0</v>
      </c>
      <c r="AV714" t="s">
        <v>52</v>
      </c>
      <c r="AW714" s="270"/>
      <c r="AX714" s="270"/>
      <c r="AY714" s="270"/>
      <c r="AZ714" s="270"/>
      <c r="BA714" s="270"/>
      <c r="BB714" s="270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  <c r="CA714"/>
      <c r="CB714"/>
      <c r="CC714"/>
      <c r="CD714"/>
      <c r="CE714"/>
      <c r="CF714"/>
      <c r="CG714"/>
      <c r="CH714"/>
      <c r="CI714"/>
      <c r="CJ714"/>
      <c r="CK714"/>
      <c r="CL714"/>
      <c r="CM714"/>
      <c r="CN714"/>
    </row>
    <row r="715" spans="1:92">
      <c r="A715" s="2" t="s">
        <v>1667</v>
      </c>
      <c r="B715" s="238">
        <v>584.125</v>
      </c>
      <c r="C715" s="239">
        <v>0</v>
      </c>
      <c r="D715" s="240">
        <v>15082.26</v>
      </c>
      <c r="E715" s="241">
        <v>63</v>
      </c>
      <c r="F715" s="240">
        <v>19260.490000000002</v>
      </c>
      <c r="G715" s="242">
        <v>35</v>
      </c>
      <c r="H715" s="243">
        <v>56786.400000000001</v>
      </c>
      <c r="I715" s="244">
        <v>558</v>
      </c>
      <c r="J715" s="243">
        <v>267709.48</v>
      </c>
      <c r="K715" s="244">
        <v>657</v>
      </c>
      <c r="L715" s="243">
        <v>68712.87</v>
      </c>
      <c r="M715" s="241">
        <v>263</v>
      </c>
      <c r="N715" s="240">
        <v>5359.12</v>
      </c>
      <c r="O715" s="242">
        <v>8</v>
      </c>
      <c r="P715" s="240">
        <v>86.09</v>
      </c>
      <c r="Q715" s="241">
        <v>1</v>
      </c>
      <c r="R715" s="238">
        <v>0</v>
      </c>
      <c r="S715" s="239">
        <v>0</v>
      </c>
      <c r="T715" s="240">
        <v>165.22</v>
      </c>
      <c r="U715" s="241">
        <v>2</v>
      </c>
      <c r="V715" s="240">
        <v>6128.31</v>
      </c>
      <c r="W715" s="242">
        <v>6</v>
      </c>
      <c r="X715" s="243">
        <v>61551.1</v>
      </c>
      <c r="Y715" s="241">
        <v>330</v>
      </c>
      <c r="Z715" s="238">
        <v>0</v>
      </c>
      <c r="AA715" s="239">
        <v>0</v>
      </c>
      <c r="AB715" s="238">
        <v>0</v>
      </c>
      <c r="AC715" s="239">
        <v>0</v>
      </c>
      <c r="AD715" s="243">
        <v>53001.19</v>
      </c>
      <c r="AE715" s="244">
        <v>334</v>
      </c>
      <c r="AF715" s="240">
        <v>0</v>
      </c>
      <c r="AG715" s="242">
        <v>0</v>
      </c>
      <c r="AH715" s="243">
        <v>293016.53999999998</v>
      </c>
      <c r="AI715" s="244">
        <v>1288</v>
      </c>
      <c r="AJ715" s="243">
        <v>516</v>
      </c>
      <c r="AK715" s="244">
        <v>4</v>
      </c>
      <c r="AL715" s="243">
        <v>127889.07</v>
      </c>
      <c r="AM715" s="244">
        <v>539</v>
      </c>
      <c r="AN715" s="245">
        <v>17007.75</v>
      </c>
      <c r="AO715" s="244">
        <v>100</v>
      </c>
      <c r="AP715" s="246">
        <v>0</v>
      </c>
      <c r="AQ715" s="247">
        <v>0</v>
      </c>
      <c r="AR715" s="240">
        <v>0</v>
      </c>
      <c r="AS715" s="241">
        <v>0</v>
      </c>
      <c r="AT715" s="238">
        <v>0</v>
      </c>
      <c r="AU715" s="239">
        <v>0</v>
      </c>
      <c r="AV715" t="s">
        <v>52</v>
      </c>
      <c r="AW715" s="270"/>
      <c r="AX715" s="270"/>
      <c r="AY715" s="270"/>
      <c r="AZ715" s="270"/>
      <c r="BA715" s="270"/>
      <c r="BB715" s="270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  <c r="BR715"/>
      <c r="BS715"/>
      <c r="BT715"/>
      <c r="BU715"/>
      <c r="BV715"/>
      <c r="BW715"/>
      <c r="BX715"/>
      <c r="BY715"/>
      <c r="BZ715"/>
      <c r="CA715"/>
      <c r="CB715"/>
      <c r="CC715"/>
      <c r="CD715"/>
      <c r="CE715"/>
      <c r="CF715"/>
      <c r="CG715"/>
      <c r="CH715"/>
      <c r="CI715"/>
      <c r="CJ715"/>
      <c r="CK715"/>
      <c r="CL715"/>
      <c r="CM715"/>
      <c r="CN715"/>
    </row>
    <row r="716" spans="1:92">
      <c r="A716" s="2" t="s">
        <v>1710</v>
      </c>
      <c r="B716" s="238">
        <v>57.5</v>
      </c>
      <c r="C716" s="239">
        <v>0</v>
      </c>
      <c r="D716" s="240">
        <v>19493.04</v>
      </c>
      <c r="E716" s="241">
        <v>75</v>
      </c>
      <c r="F716" s="240">
        <v>34317.85</v>
      </c>
      <c r="G716" s="242">
        <v>62</v>
      </c>
      <c r="H716" s="243">
        <v>68160.240000000005</v>
      </c>
      <c r="I716" s="244">
        <v>625</v>
      </c>
      <c r="J716" s="243">
        <v>417215.27</v>
      </c>
      <c r="K716" s="244">
        <v>1072</v>
      </c>
      <c r="L716" s="243">
        <v>79259.59</v>
      </c>
      <c r="M716" s="241">
        <v>469</v>
      </c>
      <c r="N716" s="240">
        <v>4160.8599999999997</v>
      </c>
      <c r="O716" s="242">
        <v>6</v>
      </c>
      <c r="P716" s="240">
        <v>4866.9799999999996</v>
      </c>
      <c r="Q716" s="241">
        <v>29</v>
      </c>
      <c r="R716" s="238">
        <v>0</v>
      </c>
      <c r="S716" s="239">
        <v>0</v>
      </c>
      <c r="T716" s="240">
        <v>15797.81</v>
      </c>
      <c r="U716" s="241">
        <v>87</v>
      </c>
      <c r="V716" s="240">
        <v>8692.11</v>
      </c>
      <c r="W716" s="242">
        <v>12</v>
      </c>
      <c r="X716" s="243">
        <v>94195.44</v>
      </c>
      <c r="Y716" s="241">
        <v>599</v>
      </c>
      <c r="Z716" s="238">
        <v>0</v>
      </c>
      <c r="AA716" s="239">
        <v>0</v>
      </c>
      <c r="AB716" s="238">
        <v>0</v>
      </c>
      <c r="AC716" s="239">
        <v>0</v>
      </c>
      <c r="AD716" s="243">
        <v>68105.13</v>
      </c>
      <c r="AE716" s="244">
        <v>507</v>
      </c>
      <c r="AF716" s="240">
        <v>395.35</v>
      </c>
      <c r="AG716" s="242">
        <v>1</v>
      </c>
      <c r="AH716" s="243">
        <v>263587.05</v>
      </c>
      <c r="AI716" s="244">
        <v>1440</v>
      </c>
      <c r="AJ716" s="243">
        <v>0</v>
      </c>
      <c r="AK716" s="244">
        <v>0</v>
      </c>
      <c r="AL716" s="243">
        <v>238435.39</v>
      </c>
      <c r="AM716" s="244">
        <v>941</v>
      </c>
      <c r="AN716" s="245">
        <v>1725</v>
      </c>
      <c r="AO716" s="244">
        <v>10</v>
      </c>
      <c r="AP716" s="246">
        <v>0</v>
      </c>
      <c r="AQ716" s="247">
        <v>0</v>
      </c>
      <c r="AR716" s="240">
        <v>11048.79</v>
      </c>
      <c r="AS716" s="241">
        <v>93</v>
      </c>
      <c r="AT716" s="238">
        <v>0</v>
      </c>
      <c r="AU716" s="239">
        <v>0</v>
      </c>
      <c r="AV716" t="s">
        <v>52</v>
      </c>
      <c r="AW716" s="270"/>
      <c r="AX716" s="270"/>
      <c r="AY716" s="270"/>
      <c r="AZ716" s="270"/>
      <c r="BA716" s="270"/>
      <c r="BB716" s="270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  <c r="BR716"/>
      <c r="BS716"/>
      <c r="BT716"/>
      <c r="BU716"/>
      <c r="BV716"/>
      <c r="BW716"/>
      <c r="BX716"/>
      <c r="BY716"/>
      <c r="BZ716"/>
      <c r="CA716"/>
      <c r="CB716"/>
      <c r="CC716"/>
      <c r="CD716"/>
      <c r="CE716"/>
      <c r="CF716"/>
      <c r="CG716"/>
      <c r="CH716"/>
      <c r="CI716"/>
      <c r="CJ716"/>
      <c r="CK716"/>
      <c r="CL716"/>
      <c r="CM716"/>
      <c r="CN716"/>
    </row>
    <row r="717" spans="1:92">
      <c r="A717" s="2" t="s">
        <v>1668</v>
      </c>
      <c r="B717" s="238">
        <v>1630.6466666666665</v>
      </c>
      <c r="C717" s="239">
        <v>0</v>
      </c>
      <c r="D717" s="240">
        <v>8111.28</v>
      </c>
      <c r="E717" s="241">
        <v>43</v>
      </c>
      <c r="F717" s="240">
        <v>7113.07</v>
      </c>
      <c r="G717" s="242">
        <v>16</v>
      </c>
      <c r="H717" s="243">
        <v>41069.08</v>
      </c>
      <c r="I717" s="244">
        <v>470</v>
      </c>
      <c r="J717" s="243">
        <v>243269.23</v>
      </c>
      <c r="K717" s="244">
        <v>583</v>
      </c>
      <c r="L717" s="243">
        <v>54807.44</v>
      </c>
      <c r="M717" s="241">
        <v>356</v>
      </c>
      <c r="N717" s="240">
        <v>4074.76</v>
      </c>
      <c r="O717" s="242">
        <v>8</v>
      </c>
      <c r="P717" s="240">
        <v>5546.98</v>
      </c>
      <c r="Q717" s="241">
        <v>33</v>
      </c>
      <c r="R717" s="238">
        <v>0</v>
      </c>
      <c r="S717" s="239">
        <v>0</v>
      </c>
      <c r="T717" s="240">
        <v>43337.93</v>
      </c>
      <c r="U717" s="241">
        <v>132</v>
      </c>
      <c r="V717" s="240">
        <v>6708.75</v>
      </c>
      <c r="W717" s="242">
        <v>12</v>
      </c>
      <c r="X717" s="243">
        <v>49190.58</v>
      </c>
      <c r="Y717" s="241">
        <v>293</v>
      </c>
      <c r="Z717" s="238">
        <v>0</v>
      </c>
      <c r="AA717" s="239">
        <v>0</v>
      </c>
      <c r="AB717" s="238">
        <v>0</v>
      </c>
      <c r="AC717" s="239">
        <v>0</v>
      </c>
      <c r="AD717" s="243">
        <v>38692.050000000003</v>
      </c>
      <c r="AE717" s="244">
        <v>286</v>
      </c>
      <c r="AF717" s="240">
        <v>2271.63</v>
      </c>
      <c r="AG717" s="242">
        <v>6</v>
      </c>
      <c r="AH717" s="243">
        <v>194314.76</v>
      </c>
      <c r="AI717" s="244">
        <v>1139</v>
      </c>
      <c r="AJ717" s="243">
        <v>12744.31</v>
      </c>
      <c r="AK717" s="244">
        <v>41</v>
      </c>
      <c r="AL717" s="243">
        <v>91500.43</v>
      </c>
      <c r="AM717" s="244">
        <v>394</v>
      </c>
      <c r="AN717" s="245">
        <v>36175.089999999997</v>
      </c>
      <c r="AO717" s="244">
        <v>254</v>
      </c>
      <c r="AP717" s="246">
        <v>0</v>
      </c>
      <c r="AQ717" s="247">
        <v>0</v>
      </c>
      <c r="AR717" s="240">
        <v>1931.3</v>
      </c>
      <c r="AS717" s="241">
        <v>31</v>
      </c>
      <c r="AT717" s="238">
        <v>0</v>
      </c>
      <c r="AU717" s="239">
        <v>0</v>
      </c>
      <c r="AV717" t="s">
        <v>189</v>
      </c>
      <c r="AW717" s="270"/>
      <c r="AX717" s="270"/>
      <c r="AY717" s="270"/>
      <c r="AZ717" s="270"/>
      <c r="BA717" s="270"/>
      <c r="BB717" s="270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  <c r="BR717"/>
      <c r="BS717"/>
      <c r="BT717"/>
      <c r="BU717"/>
      <c r="BV717"/>
      <c r="BW717"/>
      <c r="BX717"/>
      <c r="BY717"/>
      <c r="BZ717"/>
      <c r="CA717"/>
      <c r="CB717"/>
      <c r="CC717"/>
      <c r="CD717"/>
      <c r="CE717"/>
      <c r="CF717"/>
      <c r="CG717"/>
      <c r="CH717"/>
      <c r="CI717"/>
      <c r="CJ717"/>
      <c r="CK717"/>
      <c r="CL717"/>
      <c r="CM717"/>
      <c r="CN717"/>
    </row>
    <row r="718" spans="1:92">
      <c r="A718" s="2" t="s">
        <v>1669</v>
      </c>
      <c r="B718" s="238">
        <v>415.04333333333329</v>
      </c>
      <c r="C718" s="239">
        <v>0</v>
      </c>
      <c r="D718" s="240">
        <v>4110.42</v>
      </c>
      <c r="E718" s="241">
        <v>22</v>
      </c>
      <c r="F718" s="240">
        <v>5034.79</v>
      </c>
      <c r="G718" s="242">
        <v>9</v>
      </c>
      <c r="H718" s="243">
        <v>34110.949999999997</v>
      </c>
      <c r="I718" s="244">
        <v>341</v>
      </c>
      <c r="J718" s="243">
        <v>293933.52</v>
      </c>
      <c r="K718" s="244">
        <v>599</v>
      </c>
      <c r="L718" s="243">
        <v>44316.65</v>
      </c>
      <c r="M718" s="241">
        <v>244</v>
      </c>
      <c r="N718" s="240">
        <v>18015.650000000001</v>
      </c>
      <c r="O718" s="242">
        <v>17</v>
      </c>
      <c r="P718" s="240">
        <v>8607.8700000000008</v>
      </c>
      <c r="Q718" s="241">
        <v>61</v>
      </c>
      <c r="R718" s="238">
        <v>0</v>
      </c>
      <c r="S718" s="239">
        <v>0</v>
      </c>
      <c r="T718" s="240">
        <v>20929.46</v>
      </c>
      <c r="U718" s="241">
        <v>103</v>
      </c>
      <c r="V718" s="240">
        <v>9329.58</v>
      </c>
      <c r="W718" s="242">
        <v>15</v>
      </c>
      <c r="X718" s="243">
        <v>65817.960000000006</v>
      </c>
      <c r="Y718" s="241">
        <v>340</v>
      </c>
      <c r="Z718" s="238">
        <v>0</v>
      </c>
      <c r="AA718" s="239">
        <v>0</v>
      </c>
      <c r="AB718" s="238">
        <v>0</v>
      </c>
      <c r="AC718" s="239">
        <v>0</v>
      </c>
      <c r="AD718" s="243">
        <v>28063.34</v>
      </c>
      <c r="AE718" s="244">
        <v>178</v>
      </c>
      <c r="AF718" s="240">
        <v>0</v>
      </c>
      <c r="AG718" s="242">
        <v>2</v>
      </c>
      <c r="AH718" s="243">
        <v>151101.89000000001</v>
      </c>
      <c r="AI718" s="244">
        <v>847</v>
      </c>
      <c r="AJ718" s="243">
        <v>0</v>
      </c>
      <c r="AK718" s="244">
        <v>0</v>
      </c>
      <c r="AL718" s="243">
        <v>75972.009999999995</v>
      </c>
      <c r="AM718" s="244">
        <v>352</v>
      </c>
      <c r="AN718" s="245">
        <v>12451.3</v>
      </c>
      <c r="AO718" s="244">
        <v>91</v>
      </c>
      <c r="AP718" s="246">
        <v>0</v>
      </c>
      <c r="AQ718" s="247">
        <v>0</v>
      </c>
      <c r="AR718" s="240">
        <v>5953.56</v>
      </c>
      <c r="AS718" s="241">
        <v>64</v>
      </c>
      <c r="AT718" s="238">
        <v>0</v>
      </c>
      <c r="AU718" s="239">
        <v>0</v>
      </c>
      <c r="AV718" t="s">
        <v>159</v>
      </c>
      <c r="AW718" s="270"/>
      <c r="AX718" s="270"/>
      <c r="AY718" s="270"/>
      <c r="AZ718" s="270"/>
      <c r="BA718" s="270"/>
      <c r="BB718" s="270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  <c r="BR718"/>
      <c r="BS718"/>
      <c r="BT718"/>
      <c r="BU718"/>
      <c r="BV718"/>
      <c r="BW718"/>
      <c r="BX718"/>
      <c r="BY718"/>
      <c r="BZ718"/>
      <c r="CA718"/>
      <c r="CB718"/>
      <c r="CC718"/>
      <c r="CD718"/>
      <c r="CE718"/>
      <c r="CF718"/>
      <c r="CG718"/>
      <c r="CH718"/>
      <c r="CI718"/>
      <c r="CJ718"/>
      <c r="CK718"/>
      <c r="CL718"/>
      <c r="CM718"/>
      <c r="CN718"/>
    </row>
    <row r="719" spans="1:92">
      <c r="A719" s="2" t="s">
        <v>1670</v>
      </c>
      <c r="B719" s="238">
        <v>603.053</v>
      </c>
      <c r="C719" s="239">
        <v>0</v>
      </c>
      <c r="D719" s="240">
        <v>9434.08</v>
      </c>
      <c r="E719" s="241">
        <v>40</v>
      </c>
      <c r="F719" s="240">
        <v>22552.13</v>
      </c>
      <c r="G719" s="242">
        <v>37</v>
      </c>
      <c r="H719" s="243">
        <v>47834.99</v>
      </c>
      <c r="I719" s="244">
        <v>466</v>
      </c>
      <c r="J719" s="243">
        <v>209643.24</v>
      </c>
      <c r="K719" s="244">
        <v>495</v>
      </c>
      <c r="L719" s="243">
        <v>63086.58</v>
      </c>
      <c r="M719" s="241">
        <v>345</v>
      </c>
      <c r="N719" s="240">
        <v>7855.65</v>
      </c>
      <c r="O719" s="242">
        <v>8</v>
      </c>
      <c r="P719" s="240">
        <v>19747.45</v>
      </c>
      <c r="Q719" s="241">
        <v>142</v>
      </c>
      <c r="R719" s="238">
        <v>0</v>
      </c>
      <c r="S719" s="239">
        <v>0</v>
      </c>
      <c r="T719" s="240">
        <v>13397.5</v>
      </c>
      <c r="U719" s="241">
        <v>57</v>
      </c>
      <c r="V719" s="240">
        <v>13480.95</v>
      </c>
      <c r="W719" s="242">
        <v>15</v>
      </c>
      <c r="X719" s="243">
        <v>51481.02</v>
      </c>
      <c r="Y719" s="241">
        <v>289</v>
      </c>
      <c r="Z719" s="238">
        <v>0</v>
      </c>
      <c r="AA719" s="239">
        <v>0</v>
      </c>
      <c r="AB719" s="238">
        <v>0</v>
      </c>
      <c r="AC719" s="239">
        <v>0</v>
      </c>
      <c r="AD719" s="243">
        <v>52478.68</v>
      </c>
      <c r="AE719" s="244">
        <v>289</v>
      </c>
      <c r="AF719" s="240">
        <v>1525.58</v>
      </c>
      <c r="AG719" s="242">
        <v>2</v>
      </c>
      <c r="AH719" s="243">
        <v>202999.51</v>
      </c>
      <c r="AI719" s="244">
        <v>985</v>
      </c>
      <c r="AJ719" s="243">
        <v>0</v>
      </c>
      <c r="AK719" s="244">
        <v>0</v>
      </c>
      <c r="AL719" s="243">
        <v>118021.17</v>
      </c>
      <c r="AM719" s="244">
        <v>404</v>
      </c>
      <c r="AN719" s="245">
        <v>18091.59</v>
      </c>
      <c r="AO719" s="244">
        <v>81</v>
      </c>
      <c r="AP719" s="246">
        <v>0</v>
      </c>
      <c r="AQ719" s="247">
        <v>0</v>
      </c>
      <c r="AR719" s="240">
        <v>280.08</v>
      </c>
      <c r="AS719" s="241">
        <v>3</v>
      </c>
      <c r="AT719" s="238">
        <v>260</v>
      </c>
      <c r="AU719" s="239">
        <v>1</v>
      </c>
      <c r="AV719" t="s">
        <v>195</v>
      </c>
      <c r="AW719" s="270"/>
      <c r="AX719" s="270"/>
      <c r="AY719" s="270"/>
      <c r="AZ719" s="270"/>
      <c r="BA719" s="270"/>
      <c r="BB719" s="270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  <c r="BR719"/>
      <c r="BS719"/>
      <c r="BT719"/>
      <c r="BU719"/>
      <c r="BV719"/>
      <c r="BW719"/>
      <c r="BX719"/>
      <c r="BY719"/>
      <c r="BZ719"/>
      <c r="CA719"/>
      <c r="CB719"/>
      <c r="CC719"/>
      <c r="CD719"/>
      <c r="CE719"/>
      <c r="CF719"/>
      <c r="CG719"/>
      <c r="CH719"/>
      <c r="CI719"/>
      <c r="CJ719"/>
      <c r="CK719"/>
      <c r="CL719"/>
      <c r="CM719"/>
      <c r="CN719"/>
    </row>
    <row r="720" spans="1:92">
      <c r="A720" s="2" t="s">
        <v>1671</v>
      </c>
      <c r="B720" s="238">
        <v>427.34333333333331</v>
      </c>
      <c r="C720" s="239">
        <v>0</v>
      </c>
      <c r="D720" s="240">
        <v>5387.83</v>
      </c>
      <c r="E720" s="241">
        <v>26</v>
      </c>
      <c r="F720" s="240">
        <v>22636.31</v>
      </c>
      <c r="G720" s="242">
        <v>29</v>
      </c>
      <c r="H720" s="243">
        <v>49391.21</v>
      </c>
      <c r="I720" s="244">
        <v>685</v>
      </c>
      <c r="J720" s="243">
        <v>125033.88</v>
      </c>
      <c r="K720" s="244">
        <v>271</v>
      </c>
      <c r="L720" s="243">
        <v>35273.629999999997</v>
      </c>
      <c r="M720" s="241">
        <v>252</v>
      </c>
      <c r="N720" s="240">
        <v>5662.6</v>
      </c>
      <c r="O720" s="242">
        <v>9</v>
      </c>
      <c r="P720" s="240">
        <v>6898.23</v>
      </c>
      <c r="Q720" s="241">
        <v>43</v>
      </c>
      <c r="R720" s="238">
        <v>0</v>
      </c>
      <c r="S720" s="239">
        <v>0</v>
      </c>
      <c r="T720" s="240">
        <v>8482.64</v>
      </c>
      <c r="U720" s="241">
        <v>41</v>
      </c>
      <c r="V720" s="240">
        <v>4738.01</v>
      </c>
      <c r="W720" s="242">
        <v>9</v>
      </c>
      <c r="X720" s="243">
        <v>52703.15</v>
      </c>
      <c r="Y720" s="241">
        <v>266</v>
      </c>
      <c r="Z720" s="238">
        <v>0</v>
      </c>
      <c r="AA720" s="239">
        <v>0</v>
      </c>
      <c r="AB720" s="238">
        <v>0</v>
      </c>
      <c r="AC720" s="239">
        <v>0</v>
      </c>
      <c r="AD720" s="243">
        <v>26761.63</v>
      </c>
      <c r="AE720" s="244">
        <v>218</v>
      </c>
      <c r="AF720" s="240">
        <v>697.67</v>
      </c>
      <c r="AG720" s="242">
        <v>1</v>
      </c>
      <c r="AH720" s="243">
        <v>216436.08</v>
      </c>
      <c r="AI720" s="244">
        <v>1172</v>
      </c>
      <c r="AJ720" s="243">
        <v>258</v>
      </c>
      <c r="AK720" s="244">
        <v>4</v>
      </c>
      <c r="AL720" s="243">
        <v>77172.61</v>
      </c>
      <c r="AM720" s="244">
        <v>289</v>
      </c>
      <c r="AN720" s="245">
        <v>12562.3</v>
      </c>
      <c r="AO720" s="244">
        <v>76</v>
      </c>
      <c r="AP720" s="246">
        <v>0</v>
      </c>
      <c r="AQ720" s="247">
        <v>0</v>
      </c>
      <c r="AR720" s="240">
        <v>4052.22</v>
      </c>
      <c r="AS720" s="241">
        <v>43</v>
      </c>
      <c r="AT720" s="238">
        <v>0</v>
      </c>
      <c r="AU720" s="239">
        <v>0</v>
      </c>
      <c r="AV720" t="s">
        <v>52</v>
      </c>
      <c r="AW720" s="270"/>
      <c r="AX720" s="270"/>
      <c r="AY720" s="270"/>
      <c r="AZ720" s="270"/>
      <c r="BA720" s="270"/>
      <c r="BB720" s="27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  <c r="BR720"/>
      <c r="BS720"/>
      <c r="BT720"/>
      <c r="BU720"/>
      <c r="BV720"/>
      <c r="BW720"/>
      <c r="BX720"/>
      <c r="BY720"/>
      <c r="BZ720"/>
      <c r="CA720"/>
      <c r="CB720"/>
      <c r="CC720"/>
      <c r="CD720"/>
      <c r="CE720"/>
      <c r="CF720"/>
      <c r="CG720"/>
      <c r="CH720"/>
      <c r="CI720"/>
      <c r="CJ720"/>
      <c r="CK720"/>
      <c r="CL720"/>
      <c r="CM720"/>
      <c r="CN720"/>
    </row>
    <row r="721" spans="1:92">
      <c r="A721" s="2" t="s">
        <v>1681</v>
      </c>
      <c r="B721" s="238">
        <v>47.5</v>
      </c>
      <c r="C721" s="239">
        <v>0</v>
      </c>
      <c r="D721" s="240">
        <v>13470.43</v>
      </c>
      <c r="E721" s="241">
        <v>52</v>
      </c>
      <c r="F721" s="240">
        <v>37047.81</v>
      </c>
      <c r="G721" s="242">
        <v>48</v>
      </c>
      <c r="H721" s="243">
        <v>71134.100000000006</v>
      </c>
      <c r="I721" s="244">
        <v>566</v>
      </c>
      <c r="J721" s="243">
        <v>402581.19</v>
      </c>
      <c r="K721" s="244">
        <v>742</v>
      </c>
      <c r="L721" s="243">
        <v>74422.94</v>
      </c>
      <c r="M721" s="241">
        <v>384</v>
      </c>
      <c r="N721" s="240">
        <v>9033.91</v>
      </c>
      <c r="O721" s="242">
        <v>9</v>
      </c>
      <c r="P721" s="240">
        <v>14211.18</v>
      </c>
      <c r="Q721" s="241">
        <v>115</v>
      </c>
      <c r="R721" s="238">
        <v>0</v>
      </c>
      <c r="S721" s="239">
        <v>0</v>
      </c>
      <c r="T721" s="240">
        <v>14000.99</v>
      </c>
      <c r="U721" s="241">
        <v>85</v>
      </c>
      <c r="V721" s="240">
        <v>8460.26</v>
      </c>
      <c r="W721" s="242">
        <v>9</v>
      </c>
      <c r="X721" s="243">
        <v>86499.51</v>
      </c>
      <c r="Y721" s="241">
        <v>447</v>
      </c>
      <c r="Z721" s="238">
        <v>0</v>
      </c>
      <c r="AA721" s="239">
        <v>0</v>
      </c>
      <c r="AB721" s="238">
        <v>0</v>
      </c>
      <c r="AC721" s="239">
        <v>0</v>
      </c>
      <c r="AD721" s="243">
        <v>50741.32</v>
      </c>
      <c r="AE721" s="244">
        <v>409</v>
      </c>
      <c r="AF721" s="240">
        <v>0</v>
      </c>
      <c r="AG721" s="242">
        <v>0</v>
      </c>
      <c r="AH721" s="243">
        <v>237104.04</v>
      </c>
      <c r="AI721" s="244">
        <v>1015</v>
      </c>
      <c r="AJ721" s="243">
        <v>640</v>
      </c>
      <c r="AK721" s="244">
        <v>2</v>
      </c>
      <c r="AL721" s="243">
        <v>161372.88</v>
      </c>
      <c r="AM721" s="244">
        <v>572</v>
      </c>
      <c r="AN721" s="245">
        <v>785</v>
      </c>
      <c r="AO721" s="244">
        <v>4</v>
      </c>
      <c r="AP721" s="246">
        <v>0</v>
      </c>
      <c r="AQ721" s="247">
        <v>0</v>
      </c>
      <c r="AR721" s="240">
        <v>6021.32</v>
      </c>
      <c r="AS721" s="241">
        <v>59</v>
      </c>
      <c r="AT721" s="238">
        <v>0</v>
      </c>
      <c r="AU721" s="239">
        <v>0</v>
      </c>
      <c r="AV721" t="s">
        <v>52</v>
      </c>
      <c r="AW721" s="270"/>
      <c r="AX721" s="270"/>
      <c r="AY721" s="270"/>
      <c r="AZ721" s="270"/>
      <c r="BA721" s="270"/>
      <c r="BB721" s="270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  <c r="BR721"/>
      <c r="BS721"/>
      <c r="BT721"/>
      <c r="BU721"/>
      <c r="BV721"/>
      <c r="BW721"/>
      <c r="BX721"/>
      <c r="BY721"/>
      <c r="BZ721"/>
      <c r="CA721"/>
      <c r="CB721"/>
      <c r="CC721"/>
      <c r="CD721"/>
      <c r="CE721"/>
      <c r="CF721"/>
      <c r="CG721"/>
      <c r="CH721"/>
      <c r="CI721"/>
      <c r="CJ721"/>
      <c r="CK721"/>
      <c r="CL721"/>
      <c r="CM721"/>
      <c r="CN721"/>
    </row>
    <row r="722" spans="1:92">
      <c r="A722" s="2" t="s">
        <v>1672</v>
      </c>
      <c r="B722" s="238">
        <v>1124.9853333333333</v>
      </c>
      <c r="C722" s="239">
        <v>0</v>
      </c>
      <c r="D722" s="240">
        <v>10901.74</v>
      </c>
      <c r="E722" s="241">
        <v>57</v>
      </c>
      <c r="F722" s="240">
        <v>4721.7299999999996</v>
      </c>
      <c r="G722" s="242">
        <v>6</v>
      </c>
      <c r="H722" s="243">
        <v>57325.71</v>
      </c>
      <c r="I722" s="244">
        <v>549</v>
      </c>
      <c r="J722" s="243">
        <v>353571.97</v>
      </c>
      <c r="K722" s="244">
        <v>941</v>
      </c>
      <c r="L722" s="243">
        <v>91010.31</v>
      </c>
      <c r="M722" s="241">
        <v>533</v>
      </c>
      <c r="N722" s="240">
        <v>6478.24</v>
      </c>
      <c r="O722" s="242">
        <v>8</v>
      </c>
      <c r="P722" s="240">
        <v>8418.85</v>
      </c>
      <c r="Q722" s="241">
        <v>57</v>
      </c>
      <c r="R722" s="238">
        <v>0</v>
      </c>
      <c r="S722" s="239">
        <v>0</v>
      </c>
      <c r="T722" s="240">
        <v>0</v>
      </c>
      <c r="U722" s="241">
        <v>0</v>
      </c>
      <c r="V722" s="240">
        <v>0</v>
      </c>
      <c r="W722" s="242">
        <v>0</v>
      </c>
      <c r="X722" s="243">
        <v>77904.91</v>
      </c>
      <c r="Y722" s="241">
        <v>462</v>
      </c>
      <c r="Z722" s="238">
        <v>0</v>
      </c>
      <c r="AA722" s="239">
        <v>0</v>
      </c>
      <c r="AB722" s="238">
        <v>0</v>
      </c>
      <c r="AC722" s="239">
        <v>0</v>
      </c>
      <c r="AD722" s="243">
        <v>66800.03</v>
      </c>
      <c r="AE722" s="244">
        <v>432</v>
      </c>
      <c r="AF722" s="240">
        <v>6533.94</v>
      </c>
      <c r="AG722" s="242">
        <v>9</v>
      </c>
      <c r="AH722" s="243">
        <v>319869.18</v>
      </c>
      <c r="AI722" s="244">
        <v>1391</v>
      </c>
      <c r="AJ722" s="243">
        <v>3714.11</v>
      </c>
      <c r="AK722" s="244">
        <v>18</v>
      </c>
      <c r="AL722" s="243">
        <v>138984.07</v>
      </c>
      <c r="AM722" s="244">
        <v>619</v>
      </c>
      <c r="AN722" s="245">
        <v>30035.45</v>
      </c>
      <c r="AO722" s="244">
        <v>220</v>
      </c>
      <c r="AP722" s="246">
        <v>0</v>
      </c>
      <c r="AQ722" s="247">
        <v>0</v>
      </c>
      <c r="AR722" s="240">
        <v>0</v>
      </c>
      <c r="AS722" s="241">
        <v>0</v>
      </c>
      <c r="AT722" s="238">
        <v>0</v>
      </c>
      <c r="AU722" s="239">
        <v>0</v>
      </c>
      <c r="AV722" t="s">
        <v>189</v>
      </c>
      <c r="AW722" s="270"/>
      <c r="AX722" s="270"/>
      <c r="AY722" s="270"/>
      <c r="AZ722" s="270"/>
      <c r="BA722" s="270"/>
      <c r="BB722" s="270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  <c r="BR722"/>
      <c r="BS722"/>
      <c r="BT722"/>
      <c r="BU722"/>
      <c r="BV722"/>
      <c r="BW722"/>
      <c r="BX722"/>
      <c r="BY722"/>
      <c r="BZ722"/>
      <c r="CA722"/>
      <c r="CB722"/>
      <c r="CC722"/>
      <c r="CD722"/>
      <c r="CE722"/>
      <c r="CF722"/>
      <c r="CG722"/>
      <c r="CH722"/>
      <c r="CI722"/>
      <c r="CJ722"/>
      <c r="CK722"/>
      <c r="CL722"/>
      <c r="CM722"/>
      <c r="CN722"/>
    </row>
    <row r="723" spans="1:92">
      <c r="A723" s="2" t="s">
        <v>1673</v>
      </c>
      <c r="B723" s="238">
        <v>2066.3793333333333</v>
      </c>
      <c r="C723" s="239">
        <v>0</v>
      </c>
      <c r="D723" s="240">
        <v>13668.08</v>
      </c>
      <c r="E723" s="241">
        <v>54</v>
      </c>
      <c r="F723" s="240">
        <v>16977.36</v>
      </c>
      <c r="G723" s="242">
        <v>29</v>
      </c>
      <c r="H723" s="243">
        <v>89985</v>
      </c>
      <c r="I723" s="244">
        <v>789</v>
      </c>
      <c r="J723" s="243">
        <v>542483.92000000004</v>
      </c>
      <c r="K723" s="244">
        <v>1225</v>
      </c>
      <c r="L723" s="243">
        <v>121032.67</v>
      </c>
      <c r="M723" s="241">
        <v>633</v>
      </c>
      <c r="N723" s="240">
        <v>20252.13</v>
      </c>
      <c r="O723" s="242">
        <v>22</v>
      </c>
      <c r="P723" s="240">
        <v>30850.51</v>
      </c>
      <c r="Q723" s="241">
        <v>162</v>
      </c>
      <c r="R723" s="238">
        <v>0</v>
      </c>
      <c r="S723" s="239">
        <v>0</v>
      </c>
      <c r="T723" s="240">
        <v>40726.129999999997</v>
      </c>
      <c r="U723" s="241">
        <v>190</v>
      </c>
      <c r="V723" s="240">
        <v>14562.16</v>
      </c>
      <c r="W723" s="242">
        <v>22</v>
      </c>
      <c r="X723" s="243">
        <v>121187.33</v>
      </c>
      <c r="Y723" s="241">
        <v>594</v>
      </c>
      <c r="Z723" s="238">
        <v>0</v>
      </c>
      <c r="AA723" s="239">
        <v>0</v>
      </c>
      <c r="AB723" s="238">
        <v>0</v>
      </c>
      <c r="AC723" s="239">
        <v>0</v>
      </c>
      <c r="AD723" s="243">
        <v>84482.94</v>
      </c>
      <c r="AE723" s="244">
        <v>641</v>
      </c>
      <c r="AF723" s="240">
        <v>3271.62</v>
      </c>
      <c r="AG723" s="242">
        <v>5</v>
      </c>
      <c r="AH723" s="243">
        <v>411513.32</v>
      </c>
      <c r="AI723" s="244">
        <v>1960</v>
      </c>
      <c r="AJ723" s="243">
        <v>16378.09</v>
      </c>
      <c r="AK723" s="244">
        <v>45</v>
      </c>
      <c r="AL723" s="243">
        <v>188914.61</v>
      </c>
      <c r="AM723" s="244">
        <v>790</v>
      </c>
      <c r="AN723" s="245">
        <v>45613.29</v>
      </c>
      <c r="AO723" s="244">
        <v>194</v>
      </c>
      <c r="AP723" s="246">
        <v>0</v>
      </c>
      <c r="AQ723" s="247">
        <v>0</v>
      </c>
      <c r="AR723" s="240">
        <v>17984.86</v>
      </c>
      <c r="AS723" s="241">
        <v>194</v>
      </c>
      <c r="AT723" s="238">
        <v>0</v>
      </c>
      <c r="AU723" s="239">
        <v>0</v>
      </c>
      <c r="AV723" t="s">
        <v>195</v>
      </c>
      <c r="AW723" s="270"/>
      <c r="AX723" s="270"/>
      <c r="AY723" s="270"/>
      <c r="AZ723" s="270"/>
      <c r="BA723" s="270"/>
      <c r="BB723" s="270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  <c r="CA723"/>
      <c r="CB723"/>
      <c r="CC723"/>
      <c r="CD723"/>
      <c r="CE723"/>
      <c r="CF723"/>
      <c r="CG723"/>
      <c r="CH723"/>
      <c r="CI723"/>
      <c r="CJ723"/>
      <c r="CK723"/>
      <c r="CL723"/>
      <c r="CM723"/>
      <c r="CN723"/>
    </row>
    <row r="724" spans="1:92">
      <c r="A724" s="2" t="s">
        <v>1674</v>
      </c>
      <c r="B724" s="238">
        <v>1.6</v>
      </c>
      <c r="C724" s="239">
        <v>0</v>
      </c>
      <c r="D724" s="240">
        <v>3184.33</v>
      </c>
      <c r="E724" s="241">
        <v>11</v>
      </c>
      <c r="F724" s="240">
        <v>3378.26</v>
      </c>
      <c r="G724" s="242">
        <v>4</v>
      </c>
      <c r="H724" s="243">
        <v>11924.33</v>
      </c>
      <c r="I724" s="244">
        <v>83</v>
      </c>
      <c r="J724" s="243">
        <v>91304.3</v>
      </c>
      <c r="K724" s="244">
        <v>206</v>
      </c>
      <c r="L724" s="243">
        <v>11269.43</v>
      </c>
      <c r="M724" s="241">
        <v>40</v>
      </c>
      <c r="N724" s="240">
        <v>1913.04</v>
      </c>
      <c r="O724" s="242">
        <v>2</v>
      </c>
      <c r="P724" s="240">
        <v>0</v>
      </c>
      <c r="Q724" s="241">
        <v>0</v>
      </c>
      <c r="R724" s="238">
        <v>0</v>
      </c>
      <c r="S724" s="239">
        <v>0</v>
      </c>
      <c r="T724" s="240">
        <v>2034.76</v>
      </c>
      <c r="U724" s="241">
        <v>12</v>
      </c>
      <c r="V724" s="240">
        <v>0</v>
      </c>
      <c r="W724" s="242">
        <v>0</v>
      </c>
      <c r="X724" s="243">
        <v>23449.63</v>
      </c>
      <c r="Y724" s="241">
        <v>121</v>
      </c>
      <c r="Z724" s="238">
        <v>0</v>
      </c>
      <c r="AA724" s="239">
        <v>0</v>
      </c>
      <c r="AB724" s="238">
        <v>0</v>
      </c>
      <c r="AC724" s="239">
        <v>0</v>
      </c>
      <c r="AD724" s="243">
        <v>15143.17</v>
      </c>
      <c r="AE724" s="244">
        <v>95</v>
      </c>
      <c r="AF724" s="240">
        <v>0</v>
      </c>
      <c r="AG724" s="242">
        <v>0</v>
      </c>
      <c r="AH724" s="243">
        <v>74164.05</v>
      </c>
      <c r="AI724" s="244">
        <v>419</v>
      </c>
      <c r="AJ724" s="243">
        <v>48</v>
      </c>
      <c r="AK724" s="244">
        <v>1</v>
      </c>
      <c r="AL724" s="243">
        <v>41658.36</v>
      </c>
      <c r="AM724" s="244">
        <v>176</v>
      </c>
      <c r="AN724" s="245">
        <v>0</v>
      </c>
      <c r="AO724" s="244">
        <v>0</v>
      </c>
      <c r="AP724" s="246">
        <v>0</v>
      </c>
      <c r="AQ724" s="247">
        <v>0</v>
      </c>
      <c r="AR724" s="240">
        <v>0</v>
      </c>
      <c r="AS724" s="241">
        <v>0</v>
      </c>
      <c r="AT724" s="238">
        <v>0.02</v>
      </c>
      <c r="AU724" s="239">
        <v>2</v>
      </c>
      <c r="AV724" t="s">
        <v>189</v>
      </c>
      <c r="AW724" s="270"/>
      <c r="AX724" s="270"/>
      <c r="AY724" s="270"/>
      <c r="AZ724" s="270"/>
      <c r="BA724" s="270"/>
      <c r="BB724" s="270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  <c r="CA724"/>
      <c r="CB724"/>
      <c r="CC724"/>
      <c r="CD724"/>
      <c r="CE724"/>
      <c r="CF724"/>
      <c r="CG724"/>
      <c r="CH724"/>
      <c r="CI724"/>
      <c r="CJ724"/>
      <c r="CK724"/>
      <c r="CL724"/>
      <c r="CM724"/>
      <c r="CN724"/>
    </row>
    <row r="725" spans="1:92">
      <c r="A725" s="2" t="s">
        <v>1682</v>
      </c>
      <c r="B725" s="238">
        <v>1383.2829999999999</v>
      </c>
      <c r="C725" s="239">
        <v>0</v>
      </c>
      <c r="D725" s="240">
        <v>13899.56</v>
      </c>
      <c r="E725" s="241">
        <v>66</v>
      </c>
      <c r="F725" s="240">
        <v>10378.950000000001</v>
      </c>
      <c r="G725" s="242">
        <v>11</v>
      </c>
      <c r="H725" s="243">
        <v>46500.09</v>
      </c>
      <c r="I725" s="244">
        <v>512</v>
      </c>
      <c r="J725" s="243">
        <v>260318.77</v>
      </c>
      <c r="K725" s="244">
        <v>517</v>
      </c>
      <c r="L725" s="243">
        <v>22008.080000000002</v>
      </c>
      <c r="M725" s="241">
        <v>164</v>
      </c>
      <c r="N725" s="240">
        <v>2260.86</v>
      </c>
      <c r="O725" s="242">
        <v>4</v>
      </c>
      <c r="P725" s="240">
        <v>9293.9500000000007</v>
      </c>
      <c r="Q725" s="241">
        <v>46</v>
      </c>
      <c r="R725" s="238">
        <v>0</v>
      </c>
      <c r="S725" s="239">
        <v>0</v>
      </c>
      <c r="T725" s="240">
        <v>28874.799999999999</v>
      </c>
      <c r="U725" s="241">
        <v>131</v>
      </c>
      <c r="V725" s="240">
        <v>17139.86</v>
      </c>
      <c r="W725" s="242">
        <v>28</v>
      </c>
      <c r="X725" s="243">
        <v>64016.54</v>
      </c>
      <c r="Y725" s="241">
        <v>360</v>
      </c>
      <c r="Z725" s="238">
        <v>0</v>
      </c>
      <c r="AA725" s="239">
        <v>0</v>
      </c>
      <c r="AB725" s="238">
        <v>0</v>
      </c>
      <c r="AC725" s="239">
        <v>0</v>
      </c>
      <c r="AD725" s="243">
        <v>37811.74</v>
      </c>
      <c r="AE725" s="244">
        <v>227</v>
      </c>
      <c r="AF725" s="240">
        <v>766.51</v>
      </c>
      <c r="AG725" s="242">
        <v>2</v>
      </c>
      <c r="AH725" s="243">
        <v>217449.60000000001</v>
      </c>
      <c r="AI725" s="244">
        <v>1313</v>
      </c>
      <c r="AJ725" s="243">
        <v>1273.3399999999999</v>
      </c>
      <c r="AK725" s="244">
        <v>11</v>
      </c>
      <c r="AL725" s="243">
        <v>123022.39</v>
      </c>
      <c r="AM725" s="244">
        <v>509</v>
      </c>
      <c r="AN725" s="245">
        <v>40225.15</v>
      </c>
      <c r="AO725" s="244">
        <v>128</v>
      </c>
      <c r="AP725" s="246">
        <v>0</v>
      </c>
      <c r="AQ725" s="247">
        <v>0</v>
      </c>
      <c r="AR725" s="240">
        <v>8858.49</v>
      </c>
      <c r="AS725" s="241">
        <v>70</v>
      </c>
      <c r="AT725" s="238">
        <v>0</v>
      </c>
      <c r="AU725" s="239">
        <v>0</v>
      </c>
      <c r="AV725" t="s">
        <v>389</v>
      </c>
      <c r="AW725" s="270"/>
      <c r="AX725" s="270"/>
      <c r="AY725" s="270"/>
      <c r="AZ725" s="270"/>
      <c r="BA725" s="270"/>
      <c r="BB725" s="270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  <c r="BR725"/>
      <c r="BS725"/>
      <c r="BT725"/>
      <c r="BU725"/>
      <c r="BV725"/>
      <c r="BW725"/>
      <c r="BX725"/>
      <c r="BY725"/>
      <c r="BZ725"/>
      <c r="CA725"/>
      <c r="CB725"/>
      <c r="CC725"/>
      <c r="CD725"/>
      <c r="CE725"/>
      <c r="CF725"/>
      <c r="CG725"/>
      <c r="CH725"/>
      <c r="CI725"/>
      <c r="CJ725"/>
      <c r="CK725"/>
      <c r="CL725"/>
      <c r="CM725"/>
      <c r="CN725"/>
    </row>
    <row r="726" spans="1:92">
      <c r="A726" s="2" t="s">
        <v>1676</v>
      </c>
      <c r="B726" s="238">
        <v>3474.3356666666668</v>
      </c>
      <c r="C726" s="239">
        <v>0</v>
      </c>
      <c r="D726" s="240">
        <v>13506.96</v>
      </c>
      <c r="E726" s="241">
        <v>53</v>
      </c>
      <c r="F726" s="240">
        <v>19777.47</v>
      </c>
      <c r="G726" s="242">
        <v>28</v>
      </c>
      <c r="H726" s="243">
        <v>104440.91</v>
      </c>
      <c r="I726" s="244">
        <v>895</v>
      </c>
      <c r="J726" s="243">
        <v>768868.21</v>
      </c>
      <c r="K726" s="244">
        <v>1958</v>
      </c>
      <c r="L726" s="243">
        <v>160285.38</v>
      </c>
      <c r="M726" s="241">
        <v>611</v>
      </c>
      <c r="N726" s="240">
        <v>62674.85</v>
      </c>
      <c r="O726" s="242">
        <v>103</v>
      </c>
      <c r="P726" s="240">
        <v>260</v>
      </c>
      <c r="Q726" s="241">
        <v>1</v>
      </c>
      <c r="R726" s="238">
        <v>0</v>
      </c>
      <c r="S726" s="239">
        <v>0</v>
      </c>
      <c r="T726" s="240">
        <v>4732.1400000000003</v>
      </c>
      <c r="U726" s="241">
        <v>18</v>
      </c>
      <c r="V726" s="240">
        <v>3148.63</v>
      </c>
      <c r="W726" s="242">
        <v>3</v>
      </c>
      <c r="X726" s="243">
        <v>177362.48</v>
      </c>
      <c r="Y726" s="241">
        <v>871</v>
      </c>
      <c r="Z726" s="238">
        <v>0</v>
      </c>
      <c r="AA726" s="239">
        <v>0</v>
      </c>
      <c r="AB726" s="238">
        <v>0</v>
      </c>
      <c r="AC726" s="239">
        <v>0</v>
      </c>
      <c r="AD726" s="243">
        <v>104409.43</v>
      </c>
      <c r="AE726" s="244">
        <v>669</v>
      </c>
      <c r="AF726" s="240">
        <v>371.16</v>
      </c>
      <c r="AG726" s="242">
        <v>1</v>
      </c>
      <c r="AH726" s="243">
        <v>447108.9</v>
      </c>
      <c r="AI726" s="244">
        <v>2091</v>
      </c>
      <c r="AJ726" s="243">
        <v>2655.35</v>
      </c>
      <c r="AK726" s="244">
        <v>3</v>
      </c>
      <c r="AL726" s="243">
        <v>217830.56</v>
      </c>
      <c r="AM726" s="244">
        <v>929</v>
      </c>
      <c r="AN726" s="245">
        <v>101574.72</v>
      </c>
      <c r="AO726" s="244">
        <v>620</v>
      </c>
      <c r="AP726" s="246">
        <v>0</v>
      </c>
      <c r="AQ726" s="247">
        <v>0</v>
      </c>
      <c r="AR726" s="240">
        <v>86.09</v>
      </c>
      <c r="AS726" s="241">
        <v>1</v>
      </c>
      <c r="AT726" s="238">
        <v>0</v>
      </c>
      <c r="AU726" s="239">
        <v>0</v>
      </c>
      <c r="AV726" t="s">
        <v>52</v>
      </c>
      <c r="AW726" s="270"/>
      <c r="AX726" s="270"/>
      <c r="AY726" s="270"/>
      <c r="AZ726" s="270"/>
      <c r="BA726" s="270"/>
      <c r="BB726" s="270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  <c r="BR726"/>
      <c r="BS726"/>
      <c r="BT726"/>
      <c r="BU726"/>
      <c r="BV726"/>
      <c r="BW726"/>
      <c r="BX726"/>
      <c r="BY726"/>
      <c r="BZ726"/>
      <c r="CA726"/>
      <c r="CB726"/>
      <c r="CC726"/>
      <c r="CD726"/>
      <c r="CE726"/>
      <c r="CF726"/>
      <c r="CG726"/>
      <c r="CH726"/>
      <c r="CI726"/>
      <c r="CJ726"/>
      <c r="CK726"/>
      <c r="CL726"/>
      <c r="CM726"/>
      <c r="CN726"/>
    </row>
    <row r="727" spans="1:92">
      <c r="A727" s="2" t="s">
        <v>1677</v>
      </c>
      <c r="B727" s="238">
        <v>957.02533333333326</v>
      </c>
      <c r="C727" s="239">
        <v>0</v>
      </c>
      <c r="D727" s="240">
        <v>4931.99</v>
      </c>
      <c r="E727" s="241">
        <v>28</v>
      </c>
      <c r="F727" s="240">
        <v>2356.5100000000002</v>
      </c>
      <c r="G727" s="242">
        <v>5</v>
      </c>
      <c r="H727" s="243">
        <v>27186.44</v>
      </c>
      <c r="I727" s="244">
        <v>408</v>
      </c>
      <c r="J727" s="243">
        <v>189251.78</v>
      </c>
      <c r="K727" s="244">
        <v>467</v>
      </c>
      <c r="L727" s="243">
        <v>12722.39</v>
      </c>
      <c r="M727" s="241">
        <v>139</v>
      </c>
      <c r="N727" s="240">
        <v>1260.8699999999999</v>
      </c>
      <c r="O727" s="242">
        <v>3</v>
      </c>
      <c r="P727" s="240">
        <v>1911.3</v>
      </c>
      <c r="Q727" s="241">
        <v>2</v>
      </c>
      <c r="R727" s="238">
        <v>0</v>
      </c>
      <c r="S727" s="239">
        <v>0</v>
      </c>
      <c r="T727" s="240">
        <v>3007.41</v>
      </c>
      <c r="U727" s="241">
        <v>21</v>
      </c>
      <c r="V727" s="240">
        <v>29344.68</v>
      </c>
      <c r="W727" s="242">
        <v>36</v>
      </c>
      <c r="X727" s="243">
        <v>38842.21</v>
      </c>
      <c r="Y727" s="241">
        <v>235</v>
      </c>
      <c r="Z727" s="238">
        <v>0</v>
      </c>
      <c r="AA727" s="239">
        <v>0</v>
      </c>
      <c r="AB727" s="238">
        <v>0</v>
      </c>
      <c r="AC727" s="239">
        <v>0</v>
      </c>
      <c r="AD727" s="243">
        <v>18990.34</v>
      </c>
      <c r="AE727" s="244">
        <v>123</v>
      </c>
      <c r="AF727" s="240">
        <v>3271.62</v>
      </c>
      <c r="AG727" s="242">
        <v>5</v>
      </c>
      <c r="AH727" s="243">
        <v>117537.99</v>
      </c>
      <c r="AI727" s="244">
        <v>837</v>
      </c>
      <c r="AJ727" s="243">
        <v>2108.0500000000002</v>
      </c>
      <c r="AK727" s="244">
        <v>9</v>
      </c>
      <c r="AL727" s="243">
        <v>72337.399999999994</v>
      </c>
      <c r="AM727" s="244">
        <v>347</v>
      </c>
      <c r="AN727" s="245">
        <v>26602.71</v>
      </c>
      <c r="AO727" s="244">
        <v>60</v>
      </c>
      <c r="AP727" s="246">
        <v>0</v>
      </c>
      <c r="AQ727" s="247">
        <v>0</v>
      </c>
      <c r="AR727" s="240">
        <v>0</v>
      </c>
      <c r="AS727" s="241">
        <v>0</v>
      </c>
      <c r="AT727" s="238">
        <v>0</v>
      </c>
      <c r="AU727" s="239">
        <v>0</v>
      </c>
      <c r="AV727" t="s">
        <v>389</v>
      </c>
      <c r="AW727" s="270"/>
      <c r="AX727" s="270"/>
      <c r="AY727" s="270"/>
      <c r="AZ727" s="270"/>
      <c r="BA727" s="270"/>
      <c r="BB727" s="270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  <c r="CA727"/>
      <c r="CB727"/>
      <c r="CC727"/>
      <c r="CD727"/>
      <c r="CE727"/>
      <c r="CF727"/>
      <c r="CG727"/>
      <c r="CH727"/>
      <c r="CI727"/>
      <c r="CJ727"/>
      <c r="CK727"/>
      <c r="CL727"/>
      <c r="CM727"/>
      <c r="CN727"/>
    </row>
    <row r="728" spans="1:92">
      <c r="A728" s="2" t="s">
        <v>1683</v>
      </c>
      <c r="B728" s="238">
        <v>3659.8996666666662</v>
      </c>
      <c r="C728" s="239">
        <v>0</v>
      </c>
      <c r="D728" s="240">
        <v>15871.57</v>
      </c>
      <c r="E728" s="241">
        <v>62</v>
      </c>
      <c r="F728" s="240">
        <v>2895.65</v>
      </c>
      <c r="G728" s="242">
        <v>3</v>
      </c>
      <c r="H728" s="243">
        <v>76208.62</v>
      </c>
      <c r="I728" s="244">
        <v>773</v>
      </c>
      <c r="J728" s="243">
        <v>498378.05</v>
      </c>
      <c r="K728" s="244">
        <v>932</v>
      </c>
      <c r="L728" s="243">
        <v>79825.84</v>
      </c>
      <c r="M728" s="241">
        <v>549</v>
      </c>
      <c r="N728" s="240">
        <v>8647.82</v>
      </c>
      <c r="O728" s="242">
        <v>9</v>
      </c>
      <c r="P728" s="240">
        <v>12487</v>
      </c>
      <c r="Q728" s="241">
        <v>82</v>
      </c>
      <c r="R728" s="238">
        <v>0</v>
      </c>
      <c r="S728" s="239">
        <v>0</v>
      </c>
      <c r="T728" s="240">
        <v>33758.769999999997</v>
      </c>
      <c r="U728" s="241">
        <v>200</v>
      </c>
      <c r="V728" s="240">
        <v>23306.69</v>
      </c>
      <c r="W728" s="242">
        <v>33</v>
      </c>
      <c r="X728" s="243">
        <v>112102.03</v>
      </c>
      <c r="Y728" s="241">
        <v>627</v>
      </c>
      <c r="Z728" s="238">
        <v>0</v>
      </c>
      <c r="AA728" s="239">
        <v>0</v>
      </c>
      <c r="AB728" s="238">
        <v>0</v>
      </c>
      <c r="AC728" s="239">
        <v>0</v>
      </c>
      <c r="AD728" s="243">
        <v>94368.05</v>
      </c>
      <c r="AE728" s="244">
        <v>515</v>
      </c>
      <c r="AF728" s="240">
        <v>4910.33</v>
      </c>
      <c r="AG728" s="242">
        <v>12</v>
      </c>
      <c r="AH728" s="243">
        <v>361190.40000000002</v>
      </c>
      <c r="AI728" s="244">
        <v>1949</v>
      </c>
      <c r="AJ728" s="243">
        <v>328.7</v>
      </c>
      <c r="AK728" s="244">
        <v>3</v>
      </c>
      <c r="AL728" s="243">
        <v>304564.64</v>
      </c>
      <c r="AM728" s="244">
        <v>1123</v>
      </c>
      <c r="AN728" s="245">
        <v>109468.29</v>
      </c>
      <c r="AO728" s="244">
        <v>349</v>
      </c>
      <c r="AP728" s="246">
        <v>0</v>
      </c>
      <c r="AQ728" s="247">
        <v>0</v>
      </c>
      <c r="AR728" s="240">
        <v>9812.82</v>
      </c>
      <c r="AS728" s="241">
        <v>85</v>
      </c>
      <c r="AT728" s="238">
        <v>0</v>
      </c>
      <c r="AU728" s="239">
        <v>0</v>
      </c>
      <c r="AV728" t="s">
        <v>107</v>
      </c>
      <c r="AW728" s="270"/>
      <c r="AX728" s="270"/>
      <c r="AY728" s="270"/>
      <c r="AZ728" s="270"/>
      <c r="BA728" s="270"/>
      <c r="BB728" s="270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  <c r="CA728"/>
      <c r="CB728"/>
      <c r="CC728"/>
      <c r="CD728"/>
      <c r="CE728"/>
      <c r="CF728"/>
      <c r="CG728"/>
      <c r="CH728"/>
      <c r="CI728"/>
      <c r="CJ728"/>
      <c r="CK728"/>
      <c r="CL728"/>
      <c r="CM728"/>
      <c r="CN728"/>
    </row>
    <row r="729" spans="1:92">
      <c r="A729" s="2" t="s">
        <v>1684</v>
      </c>
      <c r="B729" s="238">
        <v>2102.1930000000002</v>
      </c>
      <c r="C729" s="239">
        <v>0</v>
      </c>
      <c r="D729" s="240">
        <v>21547.78</v>
      </c>
      <c r="E729" s="241">
        <v>80</v>
      </c>
      <c r="F729" s="240">
        <v>4626.08</v>
      </c>
      <c r="G729" s="242">
        <v>6</v>
      </c>
      <c r="H729" s="243">
        <v>59358.54</v>
      </c>
      <c r="I729" s="244">
        <v>533</v>
      </c>
      <c r="J729" s="243">
        <v>370992.69</v>
      </c>
      <c r="K729" s="244">
        <v>769</v>
      </c>
      <c r="L729" s="243">
        <v>128445.37</v>
      </c>
      <c r="M729" s="241">
        <v>818</v>
      </c>
      <c r="N729" s="240">
        <v>3526.08</v>
      </c>
      <c r="O729" s="242">
        <v>3</v>
      </c>
      <c r="P729" s="240">
        <v>20465.080000000002</v>
      </c>
      <c r="Q729" s="241">
        <v>142</v>
      </c>
      <c r="R729" s="238">
        <v>0</v>
      </c>
      <c r="S729" s="239">
        <v>0</v>
      </c>
      <c r="T729" s="240">
        <v>30419.75</v>
      </c>
      <c r="U729" s="241">
        <v>143</v>
      </c>
      <c r="V729" s="240">
        <v>12362.4</v>
      </c>
      <c r="W729" s="242">
        <v>16</v>
      </c>
      <c r="X729" s="243">
        <v>82567.100000000006</v>
      </c>
      <c r="Y729" s="241">
        <v>388</v>
      </c>
      <c r="Z729" s="238">
        <v>0</v>
      </c>
      <c r="AA729" s="239">
        <v>0</v>
      </c>
      <c r="AB729" s="238">
        <v>0</v>
      </c>
      <c r="AC729" s="239">
        <v>0</v>
      </c>
      <c r="AD729" s="243">
        <v>88964.17</v>
      </c>
      <c r="AE729" s="244">
        <v>441</v>
      </c>
      <c r="AF729" s="240">
        <v>395.35</v>
      </c>
      <c r="AG729" s="242">
        <v>1</v>
      </c>
      <c r="AH729" s="243">
        <v>348765.48</v>
      </c>
      <c r="AI729" s="244">
        <v>1423</v>
      </c>
      <c r="AJ729" s="243">
        <v>8329</v>
      </c>
      <c r="AK729" s="244">
        <v>2</v>
      </c>
      <c r="AL729" s="243">
        <v>138847.49</v>
      </c>
      <c r="AM729" s="244">
        <v>540</v>
      </c>
      <c r="AN729" s="245">
        <v>54736.79</v>
      </c>
      <c r="AO729" s="244">
        <v>140</v>
      </c>
      <c r="AP729" s="246">
        <v>0</v>
      </c>
      <c r="AQ729" s="247">
        <v>0</v>
      </c>
      <c r="AR729" s="240">
        <v>10664.61</v>
      </c>
      <c r="AS729" s="241">
        <v>106</v>
      </c>
      <c r="AT729" s="238">
        <v>0</v>
      </c>
      <c r="AU729" s="239">
        <v>0</v>
      </c>
      <c r="AV729" t="s">
        <v>195</v>
      </c>
      <c r="AW729" s="270"/>
      <c r="AX729" s="270"/>
      <c r="AY729" s="270"/>
      <c r="AZ729" s="270"/>
      <c r="BA729" s="270"/>
      <c r="BB729" s="270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  <c r="CA729"/>
      <c r="CB729"/>
      <c r="CC729"/>
      <c r="CD729"/>
      <c r="CE729"/>
      <c r="CF729"/>
      <c r="CG729"/>
      <c r="CH729"/>
      <c r="CI729"/>
      <c r="CJ729"/>
      <c r="CK729"/>
      <c r="CL729"/>
      <c r="CM729"/>
      <c r="CN729"/>
    </row>
    <row r="730" spans="1:92">
      <c r="A730" s="2" t="s">
        <v>1685</v>
      </c>
      <c r="B730" s="238">
        <v>1506.5350000000001</v>
      </c>
      <c r="C730" s="239">
        <v>0</v>
      </c>
      <c r="D730" s="240">
        <v>13312.99</v>
      </c>
      <c r="E730" s="241">
        <v>59</v>
      </c>
      <c r="F730" s="240">
        <v>6191.28</v>
      </c>
      <c r="G730" s="242">
        <v>10</v>
      </c>
      <c r="H730" s="243">
        <v>61474.2</v>
      </c>
      <c r="I730" s="244">
        <v>670</v>
      </c>
      <c r="J730" s="243">
        <v>491172.5</v>
      </c>
      <c r="K730" s="244">
        <v>666</v>
      </c>
      <c r="L730" s="243">
        <v>73088.759999999995</v>
      </c>
      <c r="M730" s="241">
        <v>555</v>
      </c>
      <c r="N730" s="240">
        <v>11939.11</v>
      </c>
      <c r="O730" s="242">
        <v>11</v>
      </c>
      <c r="P730" s="240">
        <v>15837.5</v>
      </c>
      <c r="Q730" s="241">
        <v>97</v>
      </c>
      <c r="R730" s="238">
        <v>0</v>
      </c>
      <c r="S730" s="239">
        <v>0</v>
      </c>
      <c r="T730" s="240">
        <v>11890.14</v>
      </c>
      <c r="U730" s="241">
        <v>70</v>
      </c>
      <c r="V730" s="240">
        <v>3268.84</v>
      </c>
      <c r="W730" s="242">
        <v>3</v>
      </c>
      <c r="X730" s="243">
        <v>97780.53</v>
      </c>
      <c r="Y730" s="241">
        <v>465</v>
      </c>
      <c r="Z730" s="238">
        <v>0</v>
      </c>
      <c r="AA730" s="239">
        <v>0</v>
      </c>
      <c r="AB730" s="238">
        <v>0</v>
      </c>
      <c r="AC730" s="239">
        <v>0</v>
      </c>
      <c r="AD730" s="243">
        <v>92958.46</v>
      </c>
      <c r="AE730" s="244">
        <v>599</v>
      </c>
      <c r="AF730" s="240">
        <v>2320</v>
      </c>
      <c r="AG730" s="242">
        <v>4</v>
      </c>
      <c r="AH730" s="243">
        <v>375851.47</v>
      </c>
      <c r="AI730" s="244">
        <v>1710</v>
      </c>
      <c r="AJ730" s="243">
        <v>6646.4</v>
      </c>
      <c r="AK730" s="244">
        <v>31</v>
      </c>
      <c r="AL730" s="243">
        <v>188347.29</v>
      </c>
      <c r="AM730" s="244">
        <v>693</v>
      </c>
      <c r="AN730" s="245">
        <v>38549.65</v>
      </c>
      <c r="AO730" s="244">
        <v>108</v>
      </c>
      <c r="AP730" s="246">
        <v>0</v>
      </c>
      <c r="AQ730" s="247">
        <v>0</v>
      </c>
      <c r="AR730" s="240">
        <v>8951.32</v>
      </c>
      <c r="AS730" s="241">
        <v>89</v>
      </c>
      <c r="AT730" s="238">
        <v>0.05</v>
      </c>
      <c r="AU730" s="239">
        <v>5</v>
      </c>
      <c r="AV730" t="s">
        <v>52</v>
      </c>
      <c r="AW730" s="270"/>
      <c r="AX730" s="270"/>
      <c r="AY730" s="270"/>
      <c r="AZ730" s="270"/>
      <c r="BA730" s="270"/>
      <c r="BB730" s="27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  <c r="CA730"/>
      <c r="CB730"/>
      <c r="CC730"/>
      <c r="CD730"/>
      <c r="CE730"/>
      <c r="CF730"/>
      <c r="CG730"/>
      <c r="CH730"/>
      <c r="CI730"/>
      <c r="CJ730"/>
      <c r="CK730"/>
      <c r="CL730"/>
      <c r="CM730"/>
      <c r="CN730"/>
    </row>
    <row r="731" spans="1:92">
      <c r="A731" s="2" t="s">
        <v>1686</v>
      </c>
      <c r="B731" s="238">
        <v>519.74766666666665</v>
      </c>
      <c r="C731" s="239">
        <v>0</v>
      </c>
      <c r="D731" s="240">
        <v>8064.31</v>
      </c>
      <c r="E731" s="241">
        <v>28</v>
      </c>
      <c r="F731" s="240">
        <v>27542.75</v>
      </c>
      <c r="G731" s="242">
        <v>38</v>
      </c>
      <c r="H731" s="243">
        <v>53104.87</v>
      </c>
      <c r="I731" s="244">
        <v>682</v>
      </c>
      <c r="J731" s="243">
        <v>233563.05</v>
      </c>
      <c r="K731" s="244">
        <v>408</v>
      </c>
      <c r="L731" s="243">
        <v>60409.69</v>
      </c>
      <c r="M731" s="241">
        <v>407</v>
      </c>
      <c r="N731" s="240">
        <v>12716.52</v>
      </c>
      <c r="O731" s="242">
        <v>7</v>
      </c>
      <c r="P731" s="240">
        <v>7948.26</v>
      </c>
      <c r="Q731" s="241">
        <v>47</v>
      </c>
      <c r="R731" s="238">
        <v>0</v>
      </c>
      <c r="S731" s="239">
        <v>0</v>
      </c>
      <c r="T731" s="240">
        <v>21003.99</v>
      </c>
      <c r="U731" s="241">
        <v>98</v>
      </c>
      <c r="V731" s="240">
        <v>2600</v>
      </c>
      <c r="W731" s="242">
        <v>4</v>
      </c>
      <c r="X731" s="243">
        <v>41067.07</v>
      </c>
      <c r="Y731" s="241">
        <v>227</v>
      </c>
      <c r="Z731" s="238">
        <v>0</v>
      </c>
      <c r="AA731" s="239">
        <v>0</v>
      </c>
      <c r="AB731" s="238">
        <v>0</v>
      </c>
      <c r="AC731" s="239">
        <v>0</v>
      </c>
      <c r="AD731" s="243">
        <v>47865.09</v>
      </c>
      <c r="AE731" s="244">
        <v>264</v>
      </c>
      <c r="AF731" s="240">
        <v>1045.1099999999999</v>
      </c>
      <c r="AG731" s="242">
        <v>2</v>
      </c>
      <c r="AH731" s="243">
        <v>236337.67</v>
      </c>
      <c r="AI731" s="244">
        <v>1495</v>
      </c>
      <c r="AJ731" s="243">
        <v>11379.3</v>
      </c>
      <c r="AK731" s="244">
        <v>36</v>
      </c>
      <c r="AL731" s="243">
        <v>67296.13</v>
      </c>
      <c r="AM731" s="244">
        <v>278</v>
      </c>
      <c r="AN731" s="245">
        <v>4213.13</v>
      </c>
      <c r="AO731" s="244">
        <v>45</v>
      </c>
      <c r="AP731" s="246">
        <v>0</v>
      </c>
      <c r="AQ731" s="247">
        <v>0</v>
      </c>
      <c r="AR731" s="240">
        <v>5308.75</v>
      </c>
      <c r="AS731" s="241">
        <v>51</v>
      </c>
      <c r="AT731" s="238">
        <v>0</v>
      </c>
      <c r="AU731" s="239">
        <v>0</v>
      </c>
      <c r="AV731" t="s">
        <v>195</v>
      </c>
      <c r="AW731" s="270"/>
      <c r="AX731" s="270"/>
      <c r="AY731" s="270"/>
      <c r="AZ731" s="270"/>
      <c r="BA731" s="270"/>
      <c r="BB731" s="270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  <c r="CA731"/>
      <c r="CB731"/>
      <c r="CC731"/>
      <c r="CD731"/>
      <c r="CE731"/>
      <c r="CF731"/>
      <c r="CG731"/>
      <c r="CH731"/>
      <c r="CI731"/>
      <c r="CJ731"/>
      <c r="CK731"/>
      <c r="CL731"/>
      <c r="CM731"/>
      <c r="CN731"/>
    </row>
    <row r="732" spans="1:92">
      <c r="A732" s="2" t="s">
        <v>1687</v>
      </c>
      <c r="B732" s="238">
        <v>1827.6896666666667</v>
      </c>
      <c r="C732" s="239">
        <v>0</v>
      </c>
      <c r="D732" s="240">
        <v>8372.39</v>
      </c>
      <c r="E732" s="241">
        <v>32</v>
      </c>
      <c r="F732" s="240">
        <v>11905.74</v>
      </c>
      <c r="G732" s="242">
        <v>12</v>
      </c>
      <c r="H732" s="243">
        <v>36541.449999999997</v>
      </c>
      <c r="I732" s="244">
        <v>305</v>
      </c>
      <c r="J732" s="243">
        <v>499675.14</v>
      </c>
      <c r="K732" s="244">
        <v>525</v>
      </c>
      <c r="L732" s="243">
        <v>63400.54</v>
      </c>
      <c r="M732" s="241">
        <v>218</v>
      </c>
      <c r="N732" s="240">
        <v>17480.669999999998</v>
      </c>
      <c r="O732" s="242">
        <v>16</v>
      </c>
      <c r="P732" s="240">
        <v>9735.2800000000007</v>
      </c>
      <c r="Q732" s="241">
        <v>66</v>
      </c>
      <c r="R732" s="238">
        <v>0</v>
      </c>
      <c r="S732" s="239">
        <v>0</v>
      </c>
      <c r="T732" s="240">
        <v>6706.97</v>
      </c>
      <c r="U732" s="241">
        <v>36</v>
      </c>
      <c r="V732" s="240">
        <v>8593.43</v>
      </c>
      <c r="W732" s="242">
        <v>6</v>
      </c>
      <c r="X732" s="243">
        <v>66836.759999999995</v>
      </c>
      <c r="Y732" s="241">
        <v>290</v>
      </c>
      <c r="Z732" s="238">
        <v>0</v>
      </c>
      <c r="AA732" s="239">
        <v>0</v>
      </c>
      <c r="AB732" s="238">
        <v>0</v>
      </c>
      <c r="AC732" s="239">
        <v>0</v>
      </c>
      <c r="AD732" s="243">
        <v>39519.620000000003</v>
      </c>
      <c r="AE732" s="244">
        <v>226</v>
      </c>
      <c r="AF732" s="240">
        <v>0</v>
      </c>
      <c r="AG732" s="242">
        <v>0</v>
      </c>
      <c r="AH732" s="243">
        <v>186774.86</v>
      </c>
      <c r="AI732" s="244">
        <v>665</v>
      </c>
      <c r="AJ732" s="243">
        <v>24043.08</v>
      </c>
      <c r="AK732" s="244">
        <v>69</v>
      </c>
      <c r="AL732" s="243">
        <v>95589.56</v>
      </c>
      <c r="AM732" s="244">
        <v>334</v>
      </c>
      <c r="AN732" s="245">
        <v>30787.61</v>
      </c>
      <c r="AO732" s="244">
        <v>144</v>
      </c>
      <c r="AP732" s="246">
        <v>0</v>
      </c>
      <c r="AQ732" s="247">
        <v>0</v>
      </c>
      <c r="AR732" s="240">
        <v>4374.92</v>
      </c>
      <c r="AS732" s="241">
        <v>30</v>
      </c>
      <c r="AT732" s="238">
        <v>0</v>
      </c>
      <c r="AU732" s="239">
        <v>0</v>
      </c>
      <c r="AV732" t="s">
        <v>52</v>
      </c>
      <c r="AW732" s="270"/>
      <c r="AX732" s="270"/>
      <c r="AY732" s="270"/>
      <c r="AZ732" s="270"/>
      <c r="BA732" s="270"/>
      <c r="BB732" s="270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  <c r="CA732"/>
      <c r="CB732"/>
      <c r="CC732"/>
      <c r="CD732"/>
      <c r="CE732"/>
      <c r="CF732"/>
      <c r="CG732"/>
      <c r="CH732"/>
      <c r="CI732"/>
      <c r="CJ732"/>
      <c r="CK732"/>
      <c r="CL732"/>
      <c r="CM732"/>
      <c r="CN732"/>
    </row>
    <row r="733" spans="1:92">
      <c r="A733" s="2" t="s">
        <v>1688</v>
      </c>
      <c r="B733" s="238">
        <v>4144.4889999999996</v>
      </c>
      <c r="C733" s="239">
        <v>0</v>
      </c>
      <c r="D733" s="240">
        <v>27208.97</v>
      </c>
      <c r="E733" s="241">
        <v>98</v>
      </c>
      <c r="F733" s="240">
        <v>582.61</v>
      </c>
      <c r="G733" s="242">
        <v>3</v>
      </c>
      <c r="H733" s="243">
        <v>83992.11</v>
      </c>
      <c r="I733" s="244">
        <v>845</v>
      </c>
      <c r="J733" s="243">
        <v>521820.24</v>
      </c>
      <c r="K733" s="244">
        <v>1117</v>
      </c>
      <c r="L733" s="243">
        <v>137582.88</v>
      </c>
      <c r="M733" s="241">
        <v>849</v>
      </c>
      <c r="N733" s="240">
        <v>39790.42</v>
      </c>
      <c r="O733" s="242">
        <v>21</v>
      </c>
      <c r="P733" s="240">
        <v>50668.2</v>
      </c>
      <c r="Q733" s="241">
        <v>229</v>
      </c>
      <c r="R733" s="238">
        <v>0</v>
      </c>
      <c r="S733" s="239">
        <v>0</v>
      </c>
      <c r="T733" s="240">
        <v>42769</v>
      </c>
      <c r="U733" s="241">
        <v>249</v>
      </c>
      <c r="V733" s="240">
        <v>12408.72</v>
      </c>
      <c r="W733" s="242">
        <v>19</v>
      </c>
      <c r="X733" s="243">
        <v>187008.79</v>
      </c>
      <c r="Y733" s="241">
        <v>802</v>
      </c>
      <c r="Z733" s="238">
        <v>0</v>
      </c>
      <c r="AA733" s="239">
        <v>0</v>
      </c>
      <c r="AB733" s="238">
        <v>0</v>
      </c>
      <c r="AC733" s="239">
        <v>0</v>
      </c>
      <c r="AD733" s="243">
        <v>104477.23</v>
      </c>
      <c r="AE733" s="244">
        <v>780</v>
      </c>
      <c r="AF733" s="240">
        <v>9525.5499999999993</v>
      </c>
      <c r="AG733" s="242">
        <v>13</v>
      </c>
      <c r="AH733" s="243">
        <v>527225.56000000006</v>
      </c>
      <c r="AI733" s="244">
        <v>1967</v>
      </c>
      <c r="AJ733" s="243">
        <v>3843.38</v>
      </c>
      <c r="AK733" s="244">
        <v>9</v>
      </c>
      <c r="AL733" s="243">
        <v>246583.85</v>
      </c>
      <c r="AM733" s="244">
        <v>927</v>
      </c>
      <c r="AN733" s="245">
        <v>120491.29</v>
      </c>
      <c r="AO733" s="244">
        <v>406</v>
      </c>
      <c r="AP733" s="246">
        <v>0</v>
      </c>
      <c r="AQ733" s="247">
        <v>0</v>
      </c>
      <c r="AR733" s="240">
        <v>15004.95</v>
      </c>
      <c r="AS733" s="241">
        <v>144</v>
      </c>
      <c r="AT733" s="238">
        <v>0</v>
      </c>
      <c r="AU733" s="239">
        <v>0</v>
      </c>
      <c r="AV733" t="s">
        <v>195</v>
      </c>
      <c r="AW733" s="270"/>
      <c r="AX733" s="270"/>
      <c r="AY733" s="270"/>
      <c r="AZ733" s="270"/>
      <c r="BA733" s="270"/>
      <c r="BB733" s="270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  <c r="CA733"/>
      <c r="CB733"/>
      <c r="CC733"/>
      <c r="CD733"/>
      <c r="CE733"/>
      <c r="CF733"/>
      <c r="CG733"/>
      <c r="CH733"/>
      <c r="CI733"/>
      <c r="CJ733"/>
      <c r="CK733"/>
      <c r="CL733"/>
      <c r="CM733"/>
      <c r="CN733"/>
    </row>
    <row r="734" spans="1:92">
      <c r="A734" s="2" t="s">
        <v>1689</v>
      </c>
      <c r="B734" s="238">
        <v>2394.8083333333334</v>
      </c>
      <c r="C734" s="239">
        <v>0</v>
      </c>
      <c r="D734" s="240">
        <v>16203.9</v>
      </c>
      <c r="E734" s="241">
        <v>63</v>
      </c>
      <c r="F734" s="240">
        <v>4030.27</v>
      </c>
      <c r="G734" s="242">
        <v>6</v>
      </c>
      <c r="H734" s="243">
        <v>56153.53</v>
      </c>
      <c r="I734" s="244">
        <v>526</v>
      </c>
      <c r="J734" s="243">
        <v>354726.68</v>
      </c>
      <c r="K734" s="244">
        <v>625</v>
      </c>
      <c r="L734" s="243">
        <v>61529.7</v>
      </c>
      <c r="M734" s="241">
        <v>400</v>
      </c>
      <c r="N734" s="240">
        <v>3713.04</v>
      </c>
      <c r="O734" s="242">
        <v>5</v>
      </c>
      <c r="P734" s="240">
        <v>20392.98</v>
      </c>
      <c r="Q734" s="241">
        <v>135</v>
      </c>
      <c r="R734" s="238">
        <v>0</v>
      </c>
      <c r="S734" s="239">
        <v>0</v>
      </c>
      <c r="T734" s="240">
        <v>30040.12</v>
      </c>
      <c r="U734" s="241">
        <v>173</v>
      </c>
      <c r="V734" s="240">
        <v>7197.84</v>
      </c>
      <c r="W734" s="242">
        <v>14</v>
      </c>
      <c r="X734" s="243">
        <v>71491.429999999993</v>
      </c>
      <c r="Y734" s="241">
        <v>374</v>
      </c>
      <c r="Z734" s="238">
        <v>0</v>
      </c>
      <c r="AA734" s="239">
        <v>0</v>
      </c>
      <c r="AB734" s="238">
        <v>0</v>
      </c>
      <c r="AC734" s="239">
        <v>0</v>
      </c>
      <c r="AD734" s="243">
        <v>60989.96</v>
      </c>
      <c r="AE734" s="244">
        <v>347</v>
      </c>
      <c r="AF734" s="240">
        <v>2488.36</v>
      </c>
      <c r="AG734" s="242">
        <v>4</v>
      </c>
      <c r="AH734" s="243">
        <v>248158.18</v>
      </c>
      <c r="AI734" s="244">
        <v>1160</v>
      </c>
      <c r="AJ734" s="243">
        <v>387</v>
      </c>
      <c r="AK734" s="244">
        <v>3</v>
      </c>
      <c r="AL734" s="243">
        <v>128495.83</v>
      </c>
      <c r="AM734" s="244">
        <v>480</v>
      </c>
      <c r="AN734" s="245">
        <v>71457.25</v>
      </c>
      <c r="AO734" s="244">
        <v>324</v>
      </c>
      <c r="AP734" s="246">
        <v>0</v>
      </c>
      <c r="AQ734" s="247">
        <v>0</v>
      </c>
      <c r="AR734" s="240">
        <v>4556.3599999999997</v>
      </c>
      <c r="AS734" s="241">
        <v>53</v>
      </c>
      <c r="AT734" s="238">
        <v>0</v>
      </c>
      <c r="AU734" s="239">
        <v>0</v>
      </c>
      <c r="AV734" t="s">
        <v>52</v>
      </c>
      <c r="AW734" s="270"/>
      <c r="AX734" s="270"/>
      <c r="AY734" s="270"/>
      <c r="AZ734" s="270"/>
      <c r="BA734" s="270"/>
      <c r="BB734" s="270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  <c r="BR734"/>
      <c r="BS734"/>
      <c r="BT734"/>
      <c r="BU734"/>
      <c r="BV734"/>
      <c r="BW734"/>
      <c r="BX734"/>
      <c r="BY734"/>
      <c r="BZ734"/>
      <c r="CA734"/>
      <c r="CB734"/>
      <c r="CC734"/>
      <c r="CD734"/>
      <c r="CE734"/>
      <c r="CF734"/>
      <c r="CG734"/>
      <c r="CH734"/>
      <c r="CI734"/>
      <c r="CJ734"/>
      <c r="CK734"/>
      <c r="CL734"/>
      <c r="CM734"/>
      <c r="CN734"/>
    </row>
    <row r="735" spans="1:92">
      <c r="A735" s="2" t="s">
        <v>1690</v>
      </c>
      <c r="B735" s="238">
        <v>36986.259333333335</v>
      </c>
      <c r="C735" s="239">
        <v>0</v>
      </c>
      <c r="D735" s="240">
        <v>13583.56</v>
      </c>
      <c r="E735" s="241">
        <v>59</v>
      </c>
      <c r="F735" s="240">
        <v>36460.86</v>
      </c>
      <c r="G735" s="242">
        <v>49</v>
      </c>
      <c r="H735" s="243">
        <v>202736.8</v>
      </c>
      <c r="I735" s="244">
        <v>1550</v>
      </c>
      <c r="J735" s="243">
        <v>998216.21</v>
      </c>
      <c r="K735" s="244">
        <v>2529</v>
      </c>
      <c r="L735" s="243">
        <v>387346.33</v>
      </c>
      <c r="M735" s="241">
        <v>1725</v>
      </c>
      <c r="N735" s="240">
        <v>100932.14</v>
      </c>
      <c r="O735" s="242">
        <v>196</v>
      </c>
      <c r="P735" s="240">
        <v>22957.45</v>
      </c>
      <c r="Q735" s="241">
        <v>112</v>
      </c>
      <c r="R735" s="238">
        <v>0</v>
      </c>
      <c r="S735" s="239">
        <v>0</v>
      </c>
      <c r="T735" s="240">
        <v>40554.43</v>
      </c>
      <c r="U735" s="241">
        <v>177</v>
      </c>
      <c r="V735" s="240">
        <v>16919.5</v>
      </c>
      <c r="W735" s="242">
        <v>24</v>
      </c>
      <c r="X735" s="243">
        <v>276301.09999999998</v>
      </c>
      <c r="Y735" s="241">
        <v>1279</v>
      </c>
      <c r="Z735" s="238">
        <v>0</v>
      </c>
      <c r="AA735" s="239">
        <v>0</v>
      </c>
      <c r="AB735" s="238">
        <v>0</v>
      </c>
      <c r="AC735" s="239">
        <v>0</v>
      </c>
      <c r="AD735" s="243">
        <v>186850.51</v>
      </c>
      <c r="AE735" s="244">
        <v>1058</v>
      </c>
      <c r="AF735" s="240">
        <v>2092.09</v>
      </c>
      <c r="AG735" s="242">
        <v>3</v>
      </c>
      <c r="AH735" s="243">
        <v>954518.14</v>
      </c>
      <c r="AI735" s="244">
        <v>3821</v>
      </c>
      <c r="AJ735" s="243">
        <v>180161.65</v>
      </c>
      <c r="AK735" s="244">
        <v>1122</v>
      </c>
      <c r="AL735" s="243">
        <v>356373.55</v>
      </c>
      <c r="AM735" s="244">
        <v>1288</v>
      </c>
      <c r="AN735" s="245">
        <v>929426.13</v>
      </c>
      <c r="AO735" s="244">
        <v>1980</v>
      </c>
      <c r="AP735" s="246">
        <v>0</v>
      </c>
      <c r="AQ735" s="247">
        <v>0</v>
      </c>
      <c r="AR735" s="240">
        <v>999.13</v>
      </c>
      <c r="AS735" s="241">
        <v>21</v>
      </c>
      <c r="AT735" s="238">
        <v>0</v>
      </c>
      <c r="AU735" s="239">
        <v>0</v>
      </c>
      <c r="AV735" t="s">
        <v>52</v>
      </c>
      <c r="AW735" s="270"/>
      <c r="AX735" s="270"/>
      <c r="AY735" s="270"/>
      <c r="AZ735" s="270"/>
      <c r="BA735" s="270"/>
      <c r="BB735" s="270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  <c r="BR735"/>
      <c r="BS735"/>
      <c r="BT735"/>
      <c r="BU735"/>
      <c r="BV735"/>
      <c r="BW735"/>
      <c r="BX735"/>
      <c r="BY735"/>
      <c r="BZ735"/>
      <c r="CA735"/>
      <c r="CB735"/>
      <c r="CC735"/>
      <c r="CD735"/>
      <c r="CE735"/>
      <c r="CF735"/>
      <c r="CG735"/>
      <c r="CH735"/>
      <c r="CI735"/>
      <c r="CJ735"/>
      <c r="CK735"/>
      <c r="CL735"/>
      <c r="CM735"/>
      <c r="CN735"/>
    </row>
    <row r="736" spans="1:92">
      <c r="A736" s="2" t="s">
        <v>1691</v>
      </c>
      <c r="B736" s="238">
        <v>841.56066666666663</v>
      </c>
      <c r="C736" s="239">
        <v>0</v>
      </c>
      <c r="D736" s="240">
        <v>9771.4</v>
      </c>
      <c r="E736" s="241">
        <v>38</v>
      </c>
      <c r="F736" s="240">
        <v>10482.59</v>
      </c>
      <c r="G736" s="242">
        <v>21</v>
      </c>
      <c r="H736" s="243">
        <v>32055.55</v>
      </c>
      <c r="I736" s="244">
        <v>406</v>
      </c>
      <c r="J736" s="243">
        <v>468649.76</v>
      </c>
      <c r="K736" s="244">
        <v>1057</v>
      </c>
      <c r="L736" s="243">
        <v>30031.19</v>
      </c>
      <c r="M736" s="241">
        <v>232</v>
      </c>
      <c r="N736" s="240">
        <v>6616.52</v>
      </c>
      <c r="O736" s="242">
        <v>10</v>
      </c>
      <c r="P736" s="240">
        <v>23456.38</v>
      </c>
      <c r="Q736" s="241">
        <v>62</v>
      </c>
      <c r="R736" s="238">
        <v>0</v>
      </c>
      <c r="S736" s="239">
        <v>0</v>
      </c>
      <c r="T736" s="240">
        <v>4641.67</v>
      </c>
      <c r="U736" s="241">
        <v>20</v>
      </c>
      <c r="V736" s="240">
        <v>23973.15</v>
      </c>
      <c r="W736" s="242">
        <v>29</v>
      </c>
      <c r="X736" s="243">
        <v>74514.27</v>
      </c>
      <c r="Y736" s="241">
        <v>414</v>
      </c>
      <c r="Z736" s="238">
        <v>0</v>
      </c>
      <c r="AA736" s="239">
        <v>0</v>
      </c>
      <c r="AB736" s="238">
        <v>0</v>
      </c>
      <c r="AC736" s="239">
        <v>0</v>
      </c>
      <c r="AD736" s="243">
        <v>34994.33</v>
      </c>
      <c r="AE736" s="244">
        <v>286</v>
      </c>
      <c r="AF736" s="240">
        <v>0</v>
      </c>
      <c r="AG736" s="242">
        <v>0</v>
      </c>
      <c r="AH736" s="243">
        <v>127289.97</v>
      </c>
      <c r="AI736" s="244">
        <v>854</v>
      </c>
      <c r="AJ736" s="243">
        <v>0</v>
      </c>
      <c r="AK736" s="244">
        <v>0</v>
      </c>
      <c r="AL736" s="243">
        <v>115273.7</v>
      </c>
      <c r="AM736" s="244">
        <v>548</v>
      </c>
      <c r="AN736" s="245">
        <v>25246.82</v>
      </c>
      <c r="AO736" s="244">
        <v>182</v>
      </c>
      <c r="AP736" s="246">
        <v>0</v>
      </c>
      <c r="AQ736" s="247">
        <v>0</v>
      </c>
      <c r="AR736" s="240">
        <v>3072.37</v>
      </c>
      <c r="AS736" s="241">
        <v>37</v>
      </c>
      <c r="AT736" s="238">
        <v>0</v>
      </c>
      <c r="AU736" s="239">
        <v>0</v>
      </c>
      <c r="AV736" t="s">
        <v>52</v>
      </c>
      <c r="AW736" s="270"/>
      <c r="AX736" s="270"/>
      <c r="AY736" s="270"/>
      <c r="AZ736" s="270"/>
      <c r="BA736" s="270"/>
      <c r="BB736" s="270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  <c r="BR736"/>
      <c r="BS736"/>
      <c r="BT736"/>
      <c r="BU736"/>
      <c r="BV736"/>
      <c r="BW736"/>
      <c r="BX736"/>
      <c r="BY736"/>
      <c r="BZ736"/>
      <c r="CA736"/>
      <c r="CB736"/>
      <c r="CC736"/>
      <c r="CD736"/>
      <c r="CE736"/>
      <c r="CF736"/>
      <c r="CG736"/>
      <c r="CH736"/>
      <c r="CI736"/>
      <c r="CJ736"/>
      <c r="CK736"/>
      <c r="CL736"/>
      <c r="CM736"/>
      <c r="CN736"/>
    </row>
    <row r="737" spans="1:92">
      <c r="A737" s="2" t="s">
        <v>1692</v>
      </c>
      <c r="B737" s="238">
        <v>1183.6636666666668</v>
      </c>
      <c r="C737" s="239">
        <v>0</v>
      </c>
      <c r="D737" s="240">
        <v>21941.66</v>
      </c>
      <c r="E737" s="241">
        <v>66</v>
      </c>
      <c r="F737" s="240">
        <v>15971.33</v>
      </c>
      <c r="G737" s="242">
        <v>30</v>
      </c>
      <c r="H737" s="243">
        <v>43843.89</v>
      </c>
      <c r="I737" s="244">
        <v>396</v>
      </c>
      <c r="J737" s="243">
        <v>272546.26</v>
      </c>
      <c r="K737" s="244">
        <v>487</v>
      </c>
      <c r="L737" s="243">
        <v>65829.19</v>
      </c>
      <c r="M737" s="241">
        <v>381</v>
      </c>
      <c r="N737" s="240">
        <v>22046.080000000002</v>
      </c>
      <c r="O737" s="242">
        <v>13</v>
      </c>
      <c r="P737" s="240">
        <v>18171.689999999999</v>
      </c>
      <c r="Q737" s="241">
        <v>91</v>
      </c>
      <c r="R737" s="238">
        <v>0</v>
      </c>
      <c r="S737" s="239">
        <v>0</v>
      </c>
      <c r="T737" s="240">
        <v>35500.69</v>
      </c>
      <c r="U737" s="241">
        <v>153</v>
      </c>
      <c r="V737" s="240">
        <v>8151.97</v>
      </c>
      <c r="W737" s="242">
        <v>8</v>
      </c>
      <c r="X737" s="243">
        <v>56922.39</v>
      </c>
      <c r="Y737" s="241">
        <v>282</v>
      </c>
      <c r="Z737" s="238">
        <v>0</v>
      </c>
      <c r="AA737" s="239">
        <v>0</v>
      </c>
      <c r="AB737" s="238">
        <v>0</v>
      </c>
      <c r="AC737" s="239">
        <v>0</v>
      </c>
      <c r="AD737" s="243">
        <v>52588.36</v>
      </c>
      <c r="AE737" s="244">
        <v>320</v>
      </c>
      <c r="AF737" s="240">
        <v>762.79</v>
      </c>
      <c r="AG737" s="242">
        <v>1</v>
      </c>
      <c r="AH737" s="243">
        <v>253802.64</v>
      </c>
      <c r="AI737" s="244">
        <v>946</v>
      </c>
      <c r="AJ737" s="243">
        <v>1211.75</v>
      </c>
      <c r="AK737" s="244">
        <v>3</v>
      </c>
      <c r="AL737" s="243">
        <v>122456.6</v>
      </c>
      <c r="AM737" s="244">
        <v>442</v>
      </c>
      <c r="AN737" s="245">
        <v>34298.160000000003</v>
      </c>
      <c r="AO737" s="244">
        <v>147</v>
      </c>
      <c r="AP737" s="246">
        <v>0</v>
      </c>
      <c r="AQ737" s="247">
        <v>0</v>
      </c>
      <c r="AR737" s="240">
        <v>2674.77</v>
      </c>
      <c r="AS737" s="241">
        <v>33</v>
      </c>
      <c r="AT737" s="238">
        <v>0</v>
      </c>
      <c r="AU737" s="239">
        <v>0</v>
      </c>
      <c r="AV737" t="s">
        <v>195</v>
      </c>
      <c r="AW737" s="270"/>
      <c r="AX737" s="270"/>
      <c r="AY737" s="270"/>
      <c r="AZ737" s="270"/>
      <c r="BA737" s="270"/>
      <c r="BB737" s="270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  <c r="BR737"/>
      <c r="BS737"/>
      <c r="BT737"/>
      <c r="BU737"/>
      <c r="BV737"/>
      <c r="BW737"/>
      <c r="BX737"/>
      <c r="BY737"/>
      <c r="BZ737"/>
      <c r="CA737"/>
      <c r="CB737"/>
      <c r="CC737"/>
      <c r="CD737"/>
      <c r="CE737"/>
      <c r="CF737"/>
      <c r="CG737"/>
      <c r="CH737"/>
      <c r="CI737"/>
      <c r="CJ737"/>
      <c r="CK737"/>
      <c r="CL737"/>
      <c r="CM737"/>
      <c r="CN737"/>
    </row>
    <row r="738" spans="1:92">
      <c r="A738" s="2" t="s">
        <v>1693</v>
      </c>
      <c r="B738" s="238">
        <v>359.84699999999998</v>
      </c>
      <c r="C738" s="239">
        <v>0</v>
      </c>
      <c r="D738" s="240">
        <v>9338.48</v>
      </c>
      <c r="E738" s="241">
        <v>51</v>
      </c>
      <c r="F738" s="240">
        <v>26329.9</v>
      </c>
      <c r="G738" s="242">
        <v>31</v>
      </c>
      <c r="H738" s="243">
        <v>45811.25</v>
      </c>
      <c r="I738" s="244">
        <v>605</v>
      </c>
      <c r="J738" s="243">
        <v>137545.59</v>
      </c>
      <c r="K738" s="244">
        <v>343</v>
      </c>
      <c r="L738" s="243">
        <v>30757.71</v>
      </c>
      <c r="M738" s="241">
        <v>357</v>
      </c>
      <c r="N738" s="240">
        <v>4068.68</v>
      </c>
      <c r="O738" s="242">
        <v>5</v>
      </c>
      <c r="P738" s="240">
        <v>1365.65</v>
      </c>
      <c r="Q738" s="241">
        <v>1</v>
      </c>
      <c r="R738" s="238">
        <v>0</v>
      </c>
      <c r="S738" s="239">
        <v>0</v>
      </c>
      <c r="T738" s="240">
        <v>7482.28</v>
      </c>
      <c r="U738" s="241">
        <v>19</v>
      </c>
      <c r="V738" s="240">
        <v>1882.79</v>
      </c>
      <c r="W738" s="242">
        <v>2</v>
      </c>
      <c r="X738" s="243">
        <v>39628.18</v>
      </c>
      <c r="Y738" s="241">
        <v>249</v>
      </c>
      <c r="Z738" s="238">
        <v>0</v>
      </c>
      <c r="AA738" s="239">
        <v>0</v>
      </c>
      <c r="AB738" s="238">
        <v>0</v>
      </c>
      <c r="AC738" s="239">
        <v>0</v>
      </c>
      <c r="AD738" s="243">
        <v>31829.35</v>
      </c>
      <c r="AE738" s="244">
        <v>273</v>
      </c>
      <c r="AF738" s="240">
        <v>0</v>
      </c>
      <c r="AG738" s="242">
        <v>0</v>
      </c>
      <c r="AH738" s="243">
        <v>159293.72</v>
      </c>
      <c r="AI738" s="244">
        <v>1073</v>
      </c>
      <c r="AJ738" s="243">
        <v>2437</v>
      </c>
      <c r="AK738" s="244">
        <v>3</v>
      </c>
      <c r="AL738" s="243">
        <v>94579.92</v>
      </c>
      <c r="AM738" s="244">
        <v>450</v>
      </c>
      <c r="AN738" s="245">
        <v>8358.41</v>
      </c>
      <c r="AO738" s="244">
        <v>37</v>
      </c>
      <c r="AP738" s="246">
        <v>0</v>
      </c>
      <c r="AQ738" s="247">
        <v>0</v>
      </c>
      <c r="AR738" s="240">
        <v>0</v>
      </c>
      <c r="AS738" s="241">
        <v>0</v>
      </c>
      <c r="AT738" s="238">
        <v>0</v>
      </c>
      <c r="AU738" s="239">
        <v>0</v>
      </c>
      <c r="AV738" t="s">
        <v>52</v>
      </c>
      <c r="AW738" s="270"/>
      <c r="AX738" s="270"/>
      <c r="AY738" s="270"/>
      <c r="AZ738" s="270"/>
      <c r="BA738" s="270"/>
      <c r="BB738" s="270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  <c r="BR738"/>
      <c r="BS738"/>
      <c r="BT738"/>
      <c r="BU738"/>
      <c r="BV738"/>
      <c r="BW738"/>
      <c r="BX738"/>
      <c r="BY738"/>
      <c r="BZ738"/>
      <c r="CA738"/>
      <c r="CB738"/>
      <c r="CC738"/>
      <c r="CD738"/>
      <c r="CE738"/>
      <c r="CF738"/>
      <c r="CG738"/>
      <c r="CH738"/>
      <c r="CI738"/>
      <c r="CJ738"/>
      <c r="CK738"/>
      <c r="CL738"/>
      <c r="CM738"/>
      <c r="CN738"/>
    </row>
    <row r="739" spans="1:92">
      <c r="A739" s="2" t="s">
        <v>1711</v>
      </c>
      <c r="B739" s="238">
        <v>427.85599999999999</v>
      </c>
      <c r="C739" s="239">
        <v>0</v>
      </c>
      <c r="D739" s="240">
        <v>11788.56</v>
      </c>
      <c r="E739" s="241">
        <v>35</v>
      </c>
      <c r="F739" s="240">
        <v>10118.77</v>
      </c>
      <c r="G739" s="242">
        <v>14</v>
      </c>
      <c r="H739" s="243">
        <v>45515.06</v>
      </c>
      <c r="I739" s="244">
        <v>321</v>
      </c>
      <c r="J739" s="243">
        <v>272474.62</v>
      </c>
      <c r="K739" s="244">
        <v>485</v>
      </c>
      <c r="L739" s="243">
        <v>43967.28</v>
      </c>
      <c r="M739" s="241">
        <v>157</v>
      </c>
      <c r="N739" s="240">
        <v>13380.29</v>
      </c>
      <c r="O739" s="242">
        <v>13</v>
      </c>
      <c r="P739" s="240">
        <v>1233.1199999999999</v>
      </c>
      <c r="Q739" s="241">
        <v>17</v>
      </c>
      <c r="R739" s="238">
        <v>0</v>
      </c>
      <c r="S739" s="239">
        <v>0</v>
      </c>
      <c r="T739" s="240">
        <v>5266.73</v>
      </c>
      <c r="U739" s="241">
        <v>32</v>
      </c>
      <c r="V739" s="240">
        <v>5055.83</v>
      </c>
      <c r="W739" s="242">
        <v>7</v>
      </c>
      <c r="X739" s="243">
        <v>55714.06</v>
      </c>
      <c r="Y739" s="241">
        <v>283</v>
      </c>
      <c r="Z739" s="238">
        <v>0</v>
      </c>
      <c r="AA739" s="239">
        <v>0</v>
      </c>
      <c r="AB739" s="238">
        <v>0</v>
      </c>
      <c r="AC739" s="239">
        <v>0</v>
      </c>
      <c r="AD739" s="243">
        <v>36711.03</v>
      </c>
      <c r="AE739" s="244">
        <v>218</v>
      </c>
      <c r="AF739" s="240">
        <v>790.7</v>
      </c>
      <c r="AG739" s="242">
        <v>1</v>
      </c>
      <c r="AH739" s="243">
        <v>198656.32</v>
      </c>
      <c r="AI739" s="244">
        <v>723</v>
      </c>
      <c r="AJ739" s="243">
        <v>0</v>
      </c>
      <c r="AK739" s="244">
        <v>0</v>
      </c>
      <c r="AL739" s="243">
        <v>91188.27</v>
      </c>
      <c r="AM739" s="244">
        <v>352</v>
      </c>
      <c r="AN739" s="245">
        <v>12835.68</v>
      </c>
      <c r="AO739" s="244">
        <v>88</v>
      </c>
      <c r="AP739" s="246">
        <v>0</v>
      </c>
      <c r="AQ739" s="247">
        <v>0</v>
      </c>
      <c r="AR739" s="240">
        <v>1041.1600000000001</v>
      </c>
      <c r="AS739" s="241">
        <v>11</v>
      </c>
      <c r="AT739" s="238">
        <v>0</v>
      </c>
      <c r="AU739" s="239">
        <v>0</v>
      </c>
      <c r="AV739" t="s">
        <v>52</v>
      </c>
      <c r="AW739" s="270"/>
      <c r="AX739" s="270"/>
      <c r="AY739" s="270"/>
      <c r="AZ739" s="270"/>
      <c r="BA739" s="270"/>
      <c r="BB739" s="270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  <c r="CA739"/>
      <c r="CB739"/>
      <c r="CC739"/>
      <c r="CD739"/>
      <c r="CE739"/>
      <c r="CF739"/>
      <c r="CG739"/>
      <c r="CH739"/>
      <c r="CI739"/>
      <c r="CJ739"/>
      <c r="CK739"/>
      <c r="CL739"/>
      <c r="CM739"/>
      <c r="CN739"/>
    </row>
    <row r="740" spans="1:92">
      <c r="A740" s="2" t="s">
        <v>1694</v>
      </c>
      <c r="B740" s="238">
        <v>7313.163333333333</v>
      </c>
      <c r="C740" s="239">
        <v>0</v>
      </c>
      <c r="D740" s="240">
        <v>10982.26</v>
      </c>
      <c r="E740" s="241">
        <v>41</v>
      </c>
      <c r="F740" s="240">
        <v>13786.94</v>
      </c>
      <c r="G740" s="242">
        <v>21</v>
      </c>
      <c r="H740" s="243">
        <v>137580.64000000001</v>
      </c>
      <c r="I740" s="244">
        <v>1322</v>
      </c>
      <c r="J740" s="243">
        <v>681720.85</v>
      </c>
      <c r="K740" s="244">
        <v>1982</v>
      </c>
      <c r="L740" s="243">
        <v>218908.09</v>
      </c>
      <c r="M740" s="241">
        <v>1103</v>
      </c>
      <c r="N740" s="240">
        <v>30834.65</v>
      </c>
      <c r="O740" s="242">
        <v>46</v>
      </c>
      <c r="P740" s="240">
        <v>86.09</v>
      </c>
      <c r="Q740" s="241">
        <v>1</v>
      </c>
      <c r="R740" s="238">
        <v>0</v>
      </c>
      <c r="S740" s="239">
        <v>0</v>
      </c>
      <c r="T740" s="240">
        <v>2361.73</v>
      </c>
      <c r="U740" s="241">
        <v>17</v>
      </c>
      <c r="V740" s="240">
        <v>3041.01</v>
      </c>
      <c r="W740" s="242">
        <v>8</v>
      </c>
      <c r="X740" s="243">
        <v>149661.04999999999</v>
      </c>
      <c r="Y740" s="241">
        <v>807</v>
      </c>
      <c r="Z740" s="238">
        <v>0</v>
      </c>
      <c r="AA740" s="239">
        <v>0</v>
      </c>
      <c r="AB740" s="238">
        <v>0</v>
      </c>
      <c r="AC740" s="239">
        <v>0</v>
      </c>
      <c r="AD740" s="243">
        <v>77635.92</v>
      </c>
      <c r="AE740" s="244">
        <v>547</v>
      </c>
      <c r="AF740" s="240">
        <v>3110.7</v>
      </c>
      <c r="AG740" s="242">
        <v>9</v>
      </c>
      <c r="AH740" s="243">
        <v>559639.23</v>
      </c>
      <c r="AI740" s="244">
        <v>2667</v>
      </c>
      <c r="AJ740" s="243">
        <v>6642.86</v>
      </c>
      <c r="AK740" s="244">
        <v>17</v>
      </c>
      <c r="AL740" s="243">
        <v>182777.41</v>
      </c>
      <c r="AM740" s="244">
        <v>784</v>
      </c>
      <c r="AN740" s="245">
        <v>212752.04</v>
      </c>
      <c r="AO740" s="244">
        <v>1138</v>
      </c>
      <c r="AP740" s="246">
        <v>0</v>
      </c>
      <c r="AQ740" s="247">
        <v>0</v>
      </c>
      <c r="AR740" s="240">
        <v>246.08</v>
      </c>
      <c r="AS740" s="241">
        <v>3</v>
      </c>
      <c r="AT740" s="238">
        <v>0</v>
      </c>
      <c r="AU740" s="239">
        <v>0</v>
      </c>
      <c r="AV740" t="s">
        <v>52</v>
      </c>
      <c r="AW740" s="270"/>
      <c r="AX740" s="270"/>
      <c r="AY740" s="270"/>
      <c r="AZ740" s="270"/>
      <c r="BA740" s="270"/>
      <c r="BB740" s="27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  <c r="BR740"/>
      <c r="BS740"/>
      <c r="BT740"/>
      <c r="BU740"/>
      <c r="BV740"/>
      <c r="BW740"/>
      <c r="BX740"/>
      <c r="BY740"/>
      <c r="BZ740"/>
      <c r="CA740"/>
      <c r="CB740"/>
      <c r="CC740"/>
      <c r="CD740"/>
      <c r="CE740"/>
      <c r="CF740"/>
      <c r="CG740"/>
      <c r="CH740"/>
      <c r="CI740"/>
      <c r="CJ740"/>
      <c r="CK740"/>
      <c r="CL740"/>
      <c r="CM740"/>
      <c r="CN740"/>
    </row>
    <row r="741" spans="1:92">
      <c r="A741" s="2" t="s">
        <v>1695</v>
      </c>
      <c r="B741" s="238">
        <v>1952.9923333333331</v>
      </c>
      <c r="C741" s="239">
        <v>0</v>
      </c>
      <c r="D741" s="240">
        <v>15639.14</v>
      </c>
      <c r="E741" s="241">
        <v>54</v>
      </c>
      <c r="F741" s="240">
        <v>24721.89</v>
      </c>
      <c r="G741" s="242">
        <v>35</v>
      </c>
      <c r="H741" s="243">
        <v>134004.1</v>
      </c>
      <c r="I741" s="244">
        <v>1180</v>
      </c>
      <c r="J741" s="243">
        <v>337582.1</v>
      </c>
      <c r="K741" s="244">
        <v>846</v>
      </c>
      <c r="L741" s="243">
        <v>103021.63</v>
      </c>
      <c r="M741" s="241">
        <v>441</v>
      </c>
      <c r="N741" s="240">
        <v>18351.11</v>
      </c>
      <c r="O741" s="242">
        <v>69</v>
      </c>
      <c r="P741" s="240">
        <v>22774.05</v>
      </c>
      <c r="Q741" s="241">
        <v>131</v>
      </c>
      <c r="R741" s="238">
        <v>0</v>
      </c>
      <c r="S741" s="239">
        <v>0</v>
      </c>
      <c r="T741" s="240">
        <v>44225.77</v>
      </c>
      <c r="U741" s="241">
        <v>194</v>
      </c>
      <c r="V741" s="240">
        <v>12493.76</v>
      </c>
      <c r="W741" s="242">
        <v>19</v>
      </c>
      <c r="X741" s="243">
        <v>123191.97</v>
      </c>
      <c r="Y741" s="241">
        <v>519</v>
      </c>
      <c r="Z741" s="238">
        <v>0</v>
      </c>
      <c r="AA741" s="239">
        <v>0</v>
      </c>
      <c r="AB741" s="238">
        <v>0</v>
      </c>
      <c r="AC741" s="239">
        <v>0</v>
      </c>
      <c r="AD741" s="243">
        <v>75517.7</v>
      </c>
      <c r="AE741" s="244">
        <v>411</v>
      </c>
      <c r="AF741" s="240">
        <v>0</v>
      </c>
      <c r="AG741" s="242">
        <v>0</v>
      </c>
      <c r="AH741" s="243">
        <v>424654.75</v>
      </c>
      <c r="AI741" s="244">
        <v>1890</v>
      </c>
      <c r="AJ741" s="243">
        <v>835.82</v>
      </c>
      <c r="AK741" s="244">
        <v>5</v>
      </c>
      <c r="AL741" s="243">
        <v>253262.38</v>
      </c>
      <c r="AM741" s="244">
        <v>891</v>
      </c>
      <c r="AN741" s="245">
        <v>57753.95</v>
      </c>
      <c r="AO741" s="244">
        <v>334</v>
      </c>
      <c r="AP741" s="246">
        <v>0</v>
      </c>
      <c r="AQ741" s="247">
        <v>0</v>
      </c>
      <c r="AR741" s="240">
        <v>4730.91</v>
      </c>
      <c r="AS741" s="241">
        <v>56</v>
      </c>
      <c r="AT741" s="238">
        <v>0</v>
      </c>
      <c r="AU741" s="239">
        <v>0</v>
      </c>
      <c r="AV741" t="s">
        <v>52</v>
      </c>
      <c r="AW741" s="270"/>
      <c r="AX741" s="270"/>
      <c r="AY741" s="270"/>
      <c r="AZ741" s="270"/>
      <c r="BA741" s="270"/>
      <c r="BB741" s="270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  <c r="BR741"/>
      <c r="BS741"/>
      <c r="BT741"/>
      <c r="BU741"/>
      <c r="BV741"/>
      <c r="BW741"/>
      <c r="BX741"/>
      <c r="BY741"/>
      <c r="BZ741"/>
      <c r="CA741"/>
      <c r="CB741"/>
      <c r="CC741"/>
      <c r="CD741"/>
      <c r="CE741"/>
      <c r="CF741"/>
      <c r="CG741"/>
      <c r="CH741"/>
      <c r="CI741"/>
      <c r="CJ741"/>
      <c r="CK741"/>
      <c r="CL741"/>
      <c r="CM741"/>
      <c r="CN741"/>
    </row>
    <row r="742" spans="1:92">
      <c r="A742" s="2" t="s">
        <v>1696</v>
      </c>
      <c r="B742" s="238">
        <v>3608.4173333333333</v>
      </c>
      <c r="C742" s="239">
        <v>0</v>
      </c>
      <c r="D742" s="240">
        <v>16212.45</v>
      </c>
      <c r="E742" s="241">
        <v>63</v>
      </c>
      <c r="F742" s="240">
        <v>13264.84</v>
      </c>
      <c r="G742" s="242">
        <v>24</v>
      </c>
      <c r="H742" s="243">
        <v>107751.07</v>
      </c>
      <c r="I742" s="244">
        <v>916</v>
      </c>
      <c r="J742" s="243">
        <v>357322.43</v>
      </c>
      <c r="K742" s="244">
        <v>752</v>
      </c>
      <c r="L742" s="243">
        <v>155445.60999999999</v>
      </c>
      <c r="M742" s="241">
        <v>919</v>
      </c>
      <c r="N742" s="240">
        <v>26817.1</v>
      </c>
      <c r="O742" s="242">
        <v>33</v>
      </c>
      <c r="P742" s="240">
        <v>0</v>
      </c>
      <c r="Q742" s="241">
        <v>0</v>
      </c>
      <c r="R742" s="238">
        <v>0</v>
      </c>
      <c r="S742" s="239">
        <v>0</v>
      </c>
      <c r="T742" s="240">
        <v>8575.2900000000009</v>
      </c>
      <c r="U742" s="241">
        <v>57</v>
      </c>
      <c r="V742" s="240">
        <v>4391.87</v>
      </c>
      <c r="W742" s="242">
        <v>6</v>
      </c>
      <c r="X742" s="243">
        <v>123992.31</v>
      </c>
      <c r="Y742" s="241">
        <v>593</v>
      </c>
      <c r="Z742" s="238">
        <v>0</v>
      </c>
      <c r="AA742" s="239">
        <v>0</v>
      </c>
      <c r="AB742" s="238">
        <v>0</v>
      </c>
      <c r="AC742" s="239">
        <v>0</v>
      </c>
      <c r="AD742" s="243">
        <v>75565.94</v>
      </c>
      <c r="AE742" s="244">
        <v>438</v>
      </c>
      <c r="AF742" s="240">
        <v>762.79</v>
      </c>
      <c r="AG742" s="242">
        <v>1</v>
      </c>
      <c r="AH742" s="243">
        <v>483481.99</v>
      </c>
      <c r="AI742" s="244">
        <v>2099</v>
      </c>
      <c r="AJ742" s="243">
        <v>7517.1</v>
      </c>
      <c r="AK742" s="244">
        <v>25</v>
      </c>
      <c r="AL742" s="243">
        <v>204157</v>
      </c>
      <c r="AM742" s="244">
        <v>781</v>
      </c>
      <c r="AN742" s="245">
        <v>100735.42</v>
      </c>
      <c r="AO742" s="244">
        <v>519</v>
      </c>
      <c r="AP742" s="246">
        <v>0</v>
      </c>
      <c r="AQ742" s="247">
        <v>0</v>
      </c>
      <c r="AR742" s="240">
        <v>0</v>
      </c>
      <c r="AS742" s="241">
        <v>0</v>
      </c>
      <c r="AT742" s="238">
        <v>0</v>
      </c>
      <c r="AU742" s="239">
        <v>0</v>
      </c>
      <c r="AV742" t="s">
        <v>52</v>
      </c>
      <c r="AW742" s="270"/>
      <c r="AX742" s="270"/>
      <c r="AY742" s="270"/>
      <c r="AZ742" s="270"/>
      <c r="BA742" s="270"/>
      <c r="BB742" s="270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  <c r="BR742"/>
      <c r="BS742"/>
      <c r="BT742"/>
      <c r="BU742"/>
      <c r="BV742"/>
      <c r="BW742"/>
      <c r="BX742"/>
      <c r="BY742"/>
      <c r="BZ742"/>
      <c r="CA742"/>
      <c r="CB742"/>
      <c r="CC742"/>
      <c r="CD742"/>
      <c r="CE742"/>
      <c r="CF742"/>
      <c r="CG742"/>
      <c r="CH742"/>
      <c r="CI742"/>
      <c r="CJ742"/>
      <c r="CK742"/>
      <c r="CL742"/>
      <c r="CM742"/>
      <c r="CN742"/>
    </row>
    <row r="743" spans="1:92">
      <c r="A743" s="2" t="s">
        <v>1697</v>
      </c>
      <c r="B743" s="238">
        <v>911.13566666666668</v>
      </c>
      <c r="C743" s="239">
        <v>0</v>
      </c>
      <c r="D743" s="240">
        <v>9086.91</v>
      </c>
      <c r="E743" s="241">
        <v>39</v>
      </c>
      <c r="F743" s="240">
        <v>11443.45</v>
      </c>
      <c r="G743" s="242">
        <v>15</v>
      </c>
      <c r="H743" s="243">
        <v>109474.03</v>
      </c>
      <c r="I743" s="244">
        <v>1006</v>
      </c>
      <c r="J743" s="243">
        <v>270244.40999999997</v>
      </c>
      <c r="K743" s="244">
        <v>662</v>
      </c>
      <c r="L743" s="243">
        <v>103440.6</v>
      </c>
      <c r="M743" s="241">
        <v>763</v>
      </c>
      <c r="N743" s="240">
        <v>11179.1</v>
      </c>
      <c r="O743" s="242">
        <v>20</v>
      </c>
      <c r="P743" s="240">
        <v>10292.129999999999</v>
      </c>
      <c r="Q743" s="241">
        <v>78</v>
      </c>
      <c r="R743" s="238">
        <v>0</v>
      </c>
      <c r="S743" s="239">
        <v>0</v>
      </c>
      <c r="T743" s="240">
        <v>24122.880000000001</v>
      </c>
      <c r="U743" s="241">
        <v>139</v>
      </c>
      <c r="V743" s="240">
        <v>7891.72</v>
      </c>
      <c r="W743" s="242">
        <v>12</v>
      </c>
      <c r="X743" s="243">
        <v>104803.2</v>
      </c>
      <c r="Y743" s="241">
        <v>648</v>
      </c>
      <c r="Z743" s="238">
        <v>0</v>
      </c>
      <c r="AA743" s="239">
        <v>0</v>
      </c>
      <c r="AB743" s="238">
        <v>0</v>
      </c>
      <c r="AC743" s="239">
        <v>0</v>
      </c>
      <c r="AD743" s="243">
        <v>72763.14</v>
      </c>
      <c r="AE743" s="244">
        <v>503</v>
      </c>
      <c r="AF743" s="240">
        <v>0</v>
      </c>
      <c r="AG743" s="242">
        <v>0</v>
      </c>
      <c r="AH743" s="243">
        <v>426054.44</v>
      </c>
      <c r="AI743" s="244">
        <v>2055</v>
      </c>
      <c r="AJ743" s="243">
        <v>0</v>
      </c>
      <c r="AK743" s="244">
        <v>0</v>
      </c>
      <c r="AL743" s="243">
        <v>230590.27</v>
      </c>
      <c r="AM743" s="244">
        <v>1013</v>
      </c>
      <c r="AN743" s="245">
        <v>27334.07</v>
      </c>
      <c r="AO743" s="244">
        <v>210</v>
      </c>
      <c r="AP743" s="246">
        <v>0</v>
      </c>
      <c r="AQ743" s="247">
        <v>0</v>
      </c>
      <c r="AR743" s="240">
        <v>3817.79</v>
      </c>
      <c r="AS743" s="241">
        <v>43</v>
      </c>
      <c r="AT743" s="238">
        <v>0</v>
      </c>
      <c r="AU743" s="239">
        <v>0</v>
      </c>
      <c r="AV743" t="s">
        <v>159</v>
      </c>
      <c r="AW743" s="270"/>
      <c r="AX743" s="270"/>
      <c r="AY743" s="270"/>
      <c r="AZ743" s="270"/>
      <c r="BA743" s="270"/>
      <c r="BB743" s="270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  <c r="BR743"/>
      <c r="BS743"/>
      <c r="BT743"/>
      <c r="BU743"/>
      <c r="BV743"/>
      <c r="BW743"/>
      <c r="BX743"/>
      <c r="BY743"/>
      <c r="BZ743"/>
      <c r="CA743"/>
      <c r="CB743"/>
      <c r="CC743"/>
      <c r="CD743"/>
      <c r="CE743"/>
      <c r="CF743"/>
      <c r="CG743"/>
      <c r="CH743"/>
      <c r="CI743"/>
      <c r="CJ743"/>
      <c r="CK743"/>
      <c r="CL743"/>
      <c r="CM743"/>
      <c r="CN743"/>
    </row>
    <row r="744" spans="1:92">
      <c r="A744" s="2" t="s">
        <v>1698</v>
      </c>
      <c r="B744" s="238">
        <v>1514.1799999999998</v>
      </c>
      <c r="C744" s="239">
        <v>0</v>
      </c>
      <c r="D744" s="240">
        <v>18376.79</v>
      </c>
      <c r="E744" s="241">
        <v>89</v>
      </c>
      <c r="F744" s="240">
        <v>10973.9</v>
      </c>
      <c r="G744" s="242">
        <v>19</v>
      </c>
      <c r="H744" s="243">
        <v>51286.82</v>
      </c>
      <c r="I744" s="244">
        <v>525</v>
      </c>
      <c r="J744" s="243">
        <v>145229.49</v>
      </c>
      <c r="K744" s="244">
        <v>434</v>
      </c>
      <c r="L744" s="243">
        <v>41272.120000000003</v>
      </c>
      <c r="M744" s="241">
        <v>306</v>
      </c>
      <c r="N744" s="240">
        <v>1478.25</v>
      </c>
      <c r="O744" s="242">
        <v>8</v>
      </c>
      <c r="P744" s="240">
        <v>16877</v>
      </c>
      <c r="Q744" s="241">
        <v>162</v>
      </c>
      <c r="R744" s="238">
        <v>0</v>
      </c>
      <c r="S744" s="239">
        <v>0</v>
      </c>
      <c r="T744" s="240">
        <v>23170.080000000002</v>
      </c>
      <c r="U744" s="241">
        <v>132</v>
      </c>
      <c r="V744" s="240">
        <v>18959.599999999999</v>
      </c>
      <c r="W744" s="242">
        <v>21</v>
      </c>
      <c r="X744" s="243">
        <v>81975.05</v>
      </c>
      <c r="Y744" s="241">
        <v>409</v>
      </c>
      <c r="Z744" s="238">
        <v>0</v>
      </c>
      <c r="AA744" s="239">
        <v>0</v>
      </c>
      <c r="AB744" s="238">
        <v>0</v>
      </c>
      <c r="AC744" s="239">
        <v>0</v>
      </c>
      <c r="AD744" s="243">
        <v>43744.66</v>
      </c>
      <c r="AE744" s="244">
        <v>291</v>
      </c>
      <c r="AF744" s="240">
        <v>3213.96</v>
      </c>
      <c r="AG744" s="242">
        <v>6</v>
      </c>
      <c r="AH744" s="243">
        <v>255980.63</v>
      </c>
      <c r="AI744" s="244">
        <v>1453</v>
      </c>
      <c r="AJ744" s="243">
        <v>3057.7</v>
      </c>
      <c r="AK744" s="244">
        <v>7</v>
      </c>
      <c r="AL744" s="243">
        <v>157421.17000000001</v>
      </c>
      <c r="AM744" s="244">
        <v>648</v>
      </c>
      <c r="AN744" s="245">
        <v>42367.7</v>
      </c>
      <c r="AO744" s="244">
        <v>162</v>
      </c>
      <c r="AP744" s="246">
        <v>0</v>
      </c>
      <c r="AQ744" s="247">
        <v>0</v>
      </c>
      <c r="AR744" s="240">
        <v>8388.81</v>
      </c>
      <c r="AS744" s="241">
        <v>84</v>
      </c>
      <c r="AT744" s="238">
        <v>0</v>
      </c>
      <c r="AU744" s="239">
        <v>0</v>
      </c>
      <c r="AV744" t="s">
        <v>389</v>
      </c>
      <c r="AW744" s="270"/>
      <c r="AX744" s="270"/>
      <c r="AY744" s="270"/>
      <c r="AZ744" s="270"/>
      <c r="BA744" s="270"/>
      <c r="BB744" s="270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  <c r="BR744"/>
      <c r="BS744"/>
      <c r="BT744"/>
      <c r="BU744"/>
      <c r="BV744"/>
      <c r="BW744"/>
      <c r="BX744"/>
      <c r="BY744"/>
      <c r="BZ744"/>
      <c r="CA744"/>
      <c r="CB744"/>
      <c r="CC744"/>
      <c r="CD744"/>
      <c r="CE744"/>
      <c r="CF744"/>
      <c r="CG744"/>
      <c r="CH744"/>
      <c r="CI744"/>
      <c r="CJ744"/>
      <c r="CK744"/>
      <c r="CL744"/>
      <c r="CM744"/>
      <c r="CN744"/>
    </row>
    <row r="745" spans="1:92">
      <c r="A745" s="2" t="s">
        <v>1699</v>
      </c>
      <c r="B745" s="238">
        <v>336.64433333333335</v>
      </c>
      <c r="C745" s="239">
        <v>0</v>
      </c>
      <c r="D745" s="240">
        <v>9564.6200000000008</v>
      </c>
      <c r="E745" s="241">
        <v>34</v>
      </c>
      <c r="F745" s="240">
        <v>6645.13</v>
      </c>
      <c r="G745" s="242">
        <v>13</v>
      </c>
      <c r="H745" s="243">
        <v>41894.269999999997</v>
      </c>
      <c r="I745" s="244">
        <v>369</v>
      </c>
      <c r="J745" s="243">
        <v>254890.22</v>
      </c>
      <c r="K745" s="244">
        <v>524</v>
      </c>
      <c r="L745" s="243">
        <v>33355.39</v>
      </c>
      <c r="M745" s="241">
        <v>94</v>
      </c>
      <c r="N745" s="240">
        <v>11046.93</v>
      </c>
      <c r="O745" s="242">
        <v>11</v>
      </c>
      <c r="P745" s="240">
        <v>6128.61</v>
      </c>
      <c r="Q745" s="241">
        <v>43</v>
      </c>
      <c r="R745" s="238">
        <v>0</v>
      </c>
      <c r="S745" s="239">
        <v>0</v>
      </c>
      <c r="T745" s="240">
        <v>11426.62</v>
      </c>
      <c r="U745" s="241">
        <v>61</v>
      </c>
      <c r="V745" s="240">
        <v>35520.449999999997</v>
      </c>
      <c r="W745" s="242">
        <v>38</v>
      </c>
      <c r="X745" s="243">
        <v>45134.83</v>
      </c>
      <c r="Y745" s="241">
        <v>244</v>
      </c>
      <c r="Z745" s="238">
        <v>0</v>
      </c>
      <c r="AA745" s="239">
        <v>0</v>
      </c>
      <c r="AB745" s="238">
        <v>0</v>
      </c>
      <c r="AC745" s="239">
        <v>0</v>
      </c>
      <c r="AD745" s="243">
        <v>41988.38</v>
      </c>
      <c r="AE745" s="244">
        <v>242</v>
      </c>
      <c r="AF745" s="240">
        <v>3013.95</v>
      </c>
      <c r="AG745" s="242">
        <v>5</v>
      </c>
      <c r="AH745" s="243">
        <v>174727.84</v>
      </c>
      <c r="AI745" s="244">
        <v>858</v>
      </c>
      <c r="AJ745" s="243">
        <v>0</v>
      </c>
      <c r="AK745" s="244">
        <v>0</v>
      </c>
      <c r="AL745" s="243">
        <v>90979.98</v>
      </c>
      <c r="AM745" s="244">
        <v>332</v>
      </c>
      <c r="AN745" s="245">
        <v>10099.33</v>
      </c>
      <c r="AO745" s="244">
        <v>11</v>
      </c>
      <c r="AP745" s="246">
        <v>0</v>
      </c>
      <c r="AQ745" s="247">
        <v>0</v>
      </c>
      <c r="AR745" s="240">
        <v>2948.09</v>
      </c>
      <c r="AS745" s="241">
        <v>30</v>
      </c>
      <c r="AT745" s="238">
        <v>0</v>
      </c>
      <c r="AU745" s="239">
        <v>0</v>
      </c>
      <c r="AV745" t="s">
        <v>195</v>
      </c>
      <c r="AW745" s="270"/>
      <c r="AX745" s="270"/>
      <c r="AY745" s="270"/>
      <c r="AZ745" s="270"/>
      <c r="BA745" s="270"/>
      <c r="BB745" s="270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  <c r="BR745"/>
      <c r="BS745"/>
      <c r="BT745"/>
      <c r="BU745"/>
      <c r="BV745"/>
      <c r="BW745"/>
      <c r="BX745"/>
      <c r="BY745"/>
      <c r="BZ745"/>
      <c r="CA745"/>
      <c r="CB745"/>
      <c r="CC745"/>
      <c r="CD745"/>
      <c r="CE745"/>
      <c r="CF745"/>
      <c r="CG745"/>
      <c r="CH745"/>
      <c r="CI745"/>
      <c r="CJ745"/>
      <c r="CK745"/>
      <c r="CL745"/>
      <c r="CM745"/>
      <c r="CN745"/>
    </row>
    <row r="746" spans="1:92">
      <c r="A746" s="2" t="s">
        <v>1712</v>
      </c>
      <c r="B746" s="238">
        <v>27932.871333333333</v>
      </c>
      <c r="C746" s="239">
        <v>0</v>
      </c>
      <c r="D746" s="240">
        <v>61925.21</v>
      </c>
      <c r="E746" s="241">
        <v>257</v>
      </c>
      <c r="F746" s="240">
        <v>53263.06</v>
      </c>
      <c r="G746" s="242">
        <v>79</v>
      </c>
      <c r="H746" s="243">
        <v>239785.7</v>
      </c>
      <c r="I746" s="244">
        <v>1875</v>
      </c>
      <c r="J746" s="243">
        <v>1385457.84</v>
      </c>
      <c r="K746" s="244">
        <v>2671</v>
      </c>
      <c r="L746" s="243">
        <v>407407.96</v>
      </c>
      <c r="M746" s="241">
        <v>1682</v>
      </c>
      <c r="N746" s="240">
        <v>119272.82</v>
      </c>
      <c r="O746" s="242">
        <v>170</v>
      </c>
      <c r="P746" s="240">
        <v>52835.59</v>
      </c>
      <c r="Q746" s="241">
        <v>376</v>
      </c>
      <c r="R746" s="238">
        <v>0</v>
      </c>
      <c r="S746" s="239">
        <v>0</v>
      </c>
      <c r="T746" s="240">
        <v>90616.51</v>
      </c>
      <c r="U746" s="241">
        <v>444</v>
      </c>
      <c r="V746" s="240">
        <v>32574.26</v>
      </c>
      <c r="W746" s="242">
        <v>46</v>
      </c>
      <c r="X746" s="243">
        <v>371577.03</v>
      </c>
      <c r="Y746" s="241">
        <v>1698</v>
      </c>
      <c r="Z746" s="238">
        <v>0</v>
      </c>
      <c r="AA746" s="239">
        <v>0</v>
      </c>
      <c r="AB746" s="238">
        <v>0</v>
      </c>
      <c r="AC746" s="239">
        <v>0</v>
      </c>
      <c r="AD746" s="243">
        <v>246633.5</v>
      </c>
      <c r="AE746" s="244">
        <v>1365</v>
      </c>
      <c r="AF746" s="240">
        <v>837.2</v>
      </c>
      <c r="AG746" s="242">
        <v>2</v>
      </c>
      <c r="AH746" s="243">
        <v>1247059.67</v>
      </c>
      <c r="AI746" s="244">
        <v>4743</v>
      </c>
      <c r="AJ746" s="243">
        <v>21595.43</v>
      </c>
      <c r="AK746" s="244">
        <v>91</v>
      </c>
      <c r="AL746" s="243">
        <v>654664.37</v>
      </c>
      <c r="AM746" s="244">
        <v>2201</v>
      </c>
      <c r="AN746" s="245">
        <v>816390.71</v>
      </c>
      <c r="AO746" s="244">
        <v>1211</v>
      </c>
      <c r="AP746" s="246">
        <v>0.95</v>
      </c>
      <c r="AQ746" s="247">
        <v>1</v>
      </c>
      <c r="AR746" s="240">
        <v>23844.16</v>
      </c>
      <c r="AS746" s="241">
        <v>245</v>
      </c>
      <c r="AT746" s="238">
        <v>780</v>
      </c>
      <c r="AU746" s="239">
        <v>3</v>
      </c>
      <c r="AV746" t="s">
        <v>52</v>
      </c>
      <c r="AW746" s="270"/>
      <c r="AX746" s="270"/>
      <c r="AY746" s="270"/>
      <c r="AZ746" s="270"/>
      <c r="BA746" s="270"/>
      <c r="BB746" s="270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  <c r="BR746"/>
      <c r="BS746"/>
      <c r="BT746"/>
      <c r="BU746"/>
      <c r="BV746"/>
      <c r="BW746"/>
      <c r="BX746"/>
      <c r="BY746"/>
      <c r="BZ746"/>
      <c r="CA746"/>
      <c r="CB746"/>
      <c r="CC746"/>
      <c r="CD746"/>
      <c r="CE746"/>
      <c r="CF746"/>
      <c r="CG746"/>
      <c r="CH746"/>
      <c r="CI746"/>
      <c r="CJ746"/>
      <c r="CK746"/>
      <c r="CL746"/>
      <c r="CM746"/>
      <c r="CN746"/>
    </row>
    <row r="747" spans="1:92">
      <c r="A747" s="2" t="s">
        <v>1700</v>
      </c>
      <c r="B747" s="238">
        <v>1441.1106666666667</v>
      </c>
      <c r="C747" s="239">
        <v>0</v>
      </c>
      <c r="D747" s="240">
        <v>31283.42</v>
      </c>
      <c r="E747" s="241">
        <v>126</v>
      </c>
      <c r="F747" s="240">
        <v>28991.25</v>
      </c>
      <c r="G747" s="242">
        <v>46</v>
      </c>
      <c r="H747" s="243">
        <v>128156.7</v>
      </c>
      <c r="I747" s="244">
        <v>1221</v>
      </c>
      <c r="J747" s="243">
        <v>736409.47</v>
      </c>
      <c r="K747" s="244">
        <v>1418</v>
      </c>
      <c r="L747" s="243">
        <v>147669.93</v>
      </c>
      <c r="M747" s="241">
        <v>677</v>
      </c>
      <c r="N747" s="240">
        <v>4173.8999999999996</v>
      </c>
      <c r="O747" s="242">
        <v>6</v>
      </c>
      <c r="P747" s="240">
        <v>0</v>
      </c>
      <c r="Q747" s="241">
        <v>0</v>
      </c>
      <c r="R747" s="238">
        <v>0</v>
      </c>
      <c r="S747" s="239">
        <v>0</v>
      </c>
      <c r="T747" s="240">
        <v>43.48</v>
      </c>
      <c r="U747" s="241">
        <v>1</v>
      </c>
      <c r="V747" s="240">
        <v>0</v>
      </c>
      <c r="W747" s="242">
        <v>0</v>
      </c>
      <c r="X747" s="243">
        <v>149869.26</v>
      </c>
      <c r="Y747" s="241">
        <v>723</v>
      </c>
      <c r="Z747" s="238">
        <v>0</v>
      </c>
      <c r="AA747" s="239">
        <v>0</v>
      </c>
      <c r="AB747" s="238">
        <v>0</v>
      </c>
      <c r="AC747" s="239">
        <v>0</v>
      </c>
      <c r="AD747" s="243">
        <v>135498.07</v>
      </c>
      <c r="AE747" s="244">
        <v>892</v>
      </c>
      <c r="AF747" s="240">
        <v>0</v>
      </c>
      <c r="AG747" s="242">
        <v>0</v>
      </c>
      <c r="AH747" s="243">
        <v>631928.62</v>
      </c>
      <c r="AI747" s="244">
        <v>2509</v>
      </c>
      <c r="AJ747" s="243">
        <v>129</v>
      </c>
      <c r="AK747" s="244">
        <v>1</v>
      </c>
      <c r="AL747" s="243">
        <v>296295.84999999998</v>
      </c>
      <c r="AM747" s="244">
        <v>1143</v>
      </c>
      <c r="AN747" s="245">
        <v>43104.32</v>
      </c>
      <c r="AO747" s="244">
        <v>197</v>
      </c>
      <c r="AP747" s="246">
        <v>0</v>
      </c>
      <c r="AQ747" s="247">
        <v>0</v>
      </c>
      <c r="AR747" s="240">
        <v>0</v>
      </c>
      <c r="AS747" s="241">
        <v>0</v>
      </c>
      <c r="AT747" s="238">
        <v>0</v>
      </c>
      <c r="AU747" s="239">
        <v>0</v>
      </c>
      <c r="AV747" t="s">
        <v>52</v>
      </c>
      <c r="AW747" s="270"/>
      <c r="AX747" s="270"/>
      <c r="AY747" s="270"/>
      <c r="AZ747" s="270"/>
      <c r="BA747" s="270"/>
      <c r="BB747" s="270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  <c r="BR747"/>
      <c r="BS747"/>
      <c r="BT747"/>
      <c r="BU747"/>
      <c r="BV747"/>
      <c r="BW747"/>
      <c r="BX747"/>
      <c r="BY747"/>
      <c r="BZ747"/>
      <c r="CA747"/>
      <c r="CB747"/>
      <c r="CC747"/>
      <c r="CD747"/>
      <c r="CE747"/>
      <c r="CF747"/>
      <c r="CG747"/>
      <c r="CH747"/>
      <c r="CI747"/>
      <c r="CJ747"/>
      <c r="CK747"/>
      <c r="CL747"/>
      <c r="CM747"/>
      <c r="CN747"/>
    </row>
    <row r="748" spans="1:92">
      <c r="A748" s="2" t="s">
        <v>1702</v>
      </c>
      <c r="B748" s="238">
        <v>369.98733333333337</v>
      </c>
      <c r="C748" s="239">
        <v>0</v>
      </c>
      <c r="D748" s="240">
        <v>2523.46</v>
      </c>
      <c r="E748" s="241">
        <v>18</v>
      </c>
      <c r="F748" s="240">
        <v>2652.17</v>
      </c>
      <c r="G748" s="242">
        <v>4</v>
      </c>
      <c r="H748" s="243">
        <v>30400</v>
      </c>
      <c r="I748" s="244">
        <v>411</v>
      </c>
      <c r="J748" s="243">
        <v>115617.37</v>
      </c>
      <c r="K748" s="244">
        <v>230</v>
      </c>
      <c r="L748" s="243">
        <v>13606.54</v>
      </c>
      <c r="M748" s="241">
        <v>111</v>
      </c>
      <c r="N748" s="240">
        <v>2369.56</v>
      </c>
      <c r="O748" s="242">
        <v>2</v>
      </c>
      <c r="P748" s="240">
        <v>0</v>
      </c>
      <c r="Q748" s="241">
        <v>0</v>
      </c>
      <c r="R748" s="238">
        <v>0</v>
      </c>
      <c r="S748" s="239">
        <v>0</v>
      </c>
      <c r="T748" s="240">
        <v>1701.74</v>
      </c>
      <c r="U748" s="241">
        <v>13</v>
      </c>
      <c r="V748" s="240">
        <v>-51.62</v>
      </c>
      <c r="W748" s="242">
        <v>2</v>
      </c>
      <c r="X748" s="243">
        <v>21778.22</v>
      </c>
      <c r="Y748" s="241">
        <v>137</v>
      </c>
      <c r="Z748" s="238">
        <v>0</v>
      </c>
      <c r="AA748" s="239">
        <v>0</v>
      </c>
      <c r="AB748" s="238">
        <v>0</v>
      </c>
      <c r="AC748" s="239">
        <v>0</v>
      </c>
      <c r="AD748" s="243">
        <v>23386.85</v>
      </c>
      <c r="AE748" s="244">
        <v>156</v>
      </c>
      <c r="AF748" s="240">
        <v>1093.02</v>
      </c>
      <c r="AG748" s="242">
        <v>2</v>
      </c>
      <c r="AH748" s="243">
        <v>107902.68</v>
      </c>
      <c r="AI748" s="244">
        <v>764</v>
      </c>
      <c r="AJ748" s="243">
        <v>0</v>
      </c>
      <c r="AK748" s="244">
        <v>0</v>
      </c>
      <c r="AL748" s="243">
        <v>56778.41</v>
      </c>
      <c r="AM748" s="244">
        <v>263</v>
      </c>
      <c r="AN748" s="245">
        <v>11099.62</v>
      </c>
      <c r="AO748" s="244">
        <v>91</v>
      </c>
      <c r="AP748" s="246">
        <v>0</v>
      </c>
      <c r="AQ748" s="247">
        <v>0</v>
      </c>
      <c r="AR748" s="240">
        <v>0</v>
      </c>
      <c r="AS748" s="241">
        <v>0</v>
      </c>
      <c r="AT748" s="238">
        <v>0</v>
      </c>
      <c r="AU748" s="239">
        <v>0</v>
      </c>
      <c r="AV748" t="s">
        <v>189</v>
      </c>
      <c r="AW748" s="270"/>
      <c r="AX748" s="270"/>
      <c r="AY748" s="270"/>
      <c r="AZ748" s="270"/>
      <c r="BA748" s="270"/>
      <c r="BB748" s="270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  <c r="CA748"/>
      <c r="CB748"/>
      <c r="CC748"/>
      <c r="CD748"/>
      <c r="CE748"/>
      <c r="CF748"/>
      <c r="CG748"/>
      <c r="CH748"/>
      <c r="CI748"/>
      <c r="CJ748"/>
      <c r="CK748"/>
      <c r="CL748"/>
      <c r="CM748"/>
      <c r="CN748"/>
    </row>
    <row r="749" spans="1:92">
      <c r="A749" s="2" t="s">
        <v>1703</v>
      </c>
      <c r="B749" s="238">
        <v>1066.2439999999999</v>
      </c>
      <c r="C749" s="239">
        <v>0</v>
      </c>
      <c r="D749" s="240">
        <v>7879.98</v>
      </c>
      <c r="E749" s="241">
        <v>35</v>
      </c>
      <c r="F749" s="240">
        <v>9443.49</v>
      </c>
      <c r="G749" s="242">
        <v>13</v>
      </c>
      <c r="H749" s="243">
        <v>50339.12</v>
      </c>
      <c r="I749" s="244">
        <v>418</v>
      </c>
      <c r="J749" s="243">
        <v>401096.57</v>
      </c>
      <c r="K749" s="244">
        <v>590</v>
      </c>
      <c r="L749" s="243">
        <v>73787.95</v>
      </c>
      <c r="M749" s="241">
        <v>376</v>
      </c>
      <c r="N749" s="240">
        <v>7707.81</v>
      </c>
      <c r="O749" s="242">
        <v>9</v>
      </c>
      <c r="P749" s="240">
        <v>5756.51</v>
      </c>
      <c r="Q749" s="241">
        <v>44</v>
      </c>
      <c r="R749" s="238">
        <v>0</v>
      </c>
      <c r="S749" s="239">
        <v>0</v>
      </c>
      <c r="T749" s="240">
        <v>18636.13</v>
      </c>
      <c r="U749" s="241">
        <v>99</v>
      </c>
      <c r="V749" s="240">
        <v>14540.13</v>
      </c>
      <c r="W749" s="242">
        <v>17</v>
      </c>
      <c r="X749" s="243">
        <v>73017.95</v>
      </c>
      <c r="Y749" s="241">
        <v>368</v>
      </c>
      <c r="Z749" s="238">
        <v>0</v>
      </c>
      <c r="AA749" s="239">
        <v>0</v>
      </c>
      <c r="AB749" s="238">
        <v>0</v>
      </c>
      <c r="AC749" s="239">
        <v>0</v>
      </c>
      <c r="AD749" s="243">
        <v>45336.87</v>
      </c>
      <c r="AE749" s="244">
        <v>334</v>
      </c>
      <c r="AF749" s="240">
        <v>2989.76</v>
      </c>
      <c r="AG749" s="242">
        <v>5</v>
      </c>
      <c r="AH749" s="243">
        <v>252789.99</v>
      </c>
      <c r="AI749" s="244">
        <v>1207</v>
      </c>
      <c r="AJ749" s="243">
        <v>1395</v>
      </c>
      <c r="AK749" s="244">
        <v>3</v>
      </c>
      <c r="AL749" s="243">
        <v>114973.99</v>
      </c>
      <c r="AM749" s="244">
        <v>483</v>
      </c>
      <c r="AN749" s="245">
        <v>30592.32</v>
      </c>
      <c r="AO749" s="244">
        <v>156</v>
      </c>
      <c r="AP749" s="246">
        <v>0</v>
      </c>
      <c r="AQ749" s="247">
        <v>0</v>
      </c>
      <c r="AR749" s="240">
        <v>4360.63</v>
      </c>
      <c r="AS749" s="241">
        <v>60</v>
      </c>
      <c r="AT749" s="238">
        <v>0</v>
      </c>
      <c r="AU749" s="239">
        <v>0</v>
      </c>
      <c r="AV749" t="s">
        <v>189</v>
      </c>
      <c r="AW749" s="270"/>
      <c r="AX749" s="270"/>
      <c r="AY749" s="270"/>
      <c r="AZ749" s="270"/>
      <c r="BA749" s="270"/>
      <c r="BB749" s="270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  <c r="CA749"/>
      <c r="CB749"/>
      <c r="CC749"/>
      <c r="CD749"/>
      <c r="CE749"/>
      <c r="CF749"/>
      <c r="CG749"/>
      <c r="CH749"/>
      <c r="CI749"/>
      <c r="CJ749"/>
      <c r="CK749"/>
      <c r="CL749"/>
      <c r="CM749"/>
      <c r="CN749"/>
    </row>
    <row r="750" spans="1:92">
      <c r="A750" s="2" t="s">
        <v>1713</v>
      </c>
      <c r="B750" s="238">
        <v>4468.7709999999997</v>
      </c>
      <c r="C750" s="239">
        <v>0</v>
      </c>
      <c r="D750" s="240">
        <v>23144.98</v>
      </c>
      <c r="E750" s="241">
        <v>81</v>
      </c>
      <c r="F750" s="240">
        <v>24321.79</v>
      </c>
      <c r="G750" s="242">
        <v>38</v>
      </c>
      <c r="H750" s="243">
        <v>103037.11</v>
      </c>
      <c r="I750" s="244">
        <v>801</v>
      </c>
      <c r="J750" s="243">
        <v>466107.36</v>
      </c>
      <c r="K750" s="244">
        <v>990</v>
      </c>
      <c r="L750" s="243">
        <v>130655.07</v>
      </c>
      <c r="M750" s="241">
        <v>655</v>
      </c>
      <c r="N750" s="240">
        <v>14570.12</v>
      </c>
      <c r="O750" s="242">
        <v>35</v>
      </c>
      <c r="P750" s="240">
        <v>26735.58</v>
      </c>
      <c r="Q750" s="241">
        <v>188</v>
      </c>
      <c r="R750" s="238">
        <v>0</v>
      </c>
      <c r="S750" s="239">
        <v>0</v>
      </c>
      <c r="T750" s="240">
        <v>37071.51</v>
      </c>
      <c r="U750" s="241">
        <v>243</v>
      </c>
      <c r="V750" s="240">
        <v>31489.51</v>
      </c>
      <c r="W750" s="242">
        <v>36</v>
      </c>
      <c r="X750" s="243">
        <v>139329.64000000001</v>
      </c>
      <c r="Y750" s="241">
        <v>702</v>
      </c>
      <c r="Z750" s="238">
        <v>0</v>
      </c>
      <c r="AA750" s="239">
        <v>0</v>
      </c>
      <c r="AB750" s="238">
        <v>0</v>
      </c>
      <c r="AC750" s="239">
        <v>0</v>
      </c>
      <c r="AD750" s="243">
        <v>113883.1</v>
      </c>
      <c r="AE750" s="244">
        <v>576</v>
      </c>
      <c r="AF750" s="240">
        <v>371.16</v>
      </c>
      <c r="AG750" s="242">
        <v>1</v>
      </c>
      <c r="AH750" s="243">
        <v>490650.5</v>
      </c>
      <c r="AI750" s="244">
        <v>2168</v>
      </c>
      <c r="AJ750" s="243">
        <v>8385</v>
      </c>
      <c r="AK750" s="244">
        <v>3</v>
      </c>
      <c r="AL750" s="243">
        <v>259366.79</v>
      </c>
      <c r="AM750" s="244">
        <v>914</v>
      </c>
      <c r="AN750" s="245">
        <v>125678.13</v>
      </c>
      <c r="AO750" s="244">
        <v>376</v>
      </c>
      <c r="AP750" s="246">
        <v>0</v>
      </c>
      <c r="AQ750" s="247">
        <v>0</v>
      </c>
      <c r="AR750" s="240">
        <v>13519.7</v>
      </c>
      <c r="AS750" s="241">
        <v>124</v>
      </c>
      <c r="AT750" s="238">
        <v>0</v>
      </c>
      <c r="AU750" s="239">
        <v>0</v>
      </c>
      <c r="AV750" t="s">
        <v>107</v>
      </c>
      <c r="AW750" s="270"/>
      <c r="AX750" s="270"/>
      <c r="AY750" s="270"/>
      <c r="AZ750" s="270"/>
      <c r="BA750" s="270"/>
      <c r="BB750" s="27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  <c r="BR750"/>
      <c r="BS750"/>
      <c r="BT750"/>
      <c r="BU750"/>
      <c r="BV750"/>
      <c r="BW750"/>
      <c r="BX750"/>
      <c r="BY750"/>
      <c r="BZ750"/>
      <c r="CA750"/>
      <c r="CB750"/>
      <c r="CC750"/>
      <c r="CD750"/>
      <c r="CE750"/>
      <c r="CF750"/>
      <c r="CG750"/>
      <c r="CH750"/>
      <c r="CI750"/>
      <c r="CJ750"/>
      <c r="CK750"/>
      <c r="CL750"/>
      <c r="CM750"/>
      <c r="CN750"/>
    </row>
    <row r="751" spans="1:92">
      <c r="A751" s="2" t="s">
        <v>1714</v>
      </c>
      <c r="B751" s="238">
        <v>3987.9416666666666</v>
      </c>
      <c r="C751" s="239">
        <v>0</v>
      </c>
      <c r="D751" s="240">
        <v>12946.98</v>
      </c>
      <c r="E751" s="241">
        <v>65</v>
      </c>
      <c r="F751" s="240">
        <v>14960.68</v>
      </c>
      <c r="G751" s="242">
        <v>26</v>
      </c>
      <c r="H751" s="243">
        <v>135564.62</v>
      </c>
      <c r="I751" s="244">
        <v>1360</v>
      </c>
      <c r="J751" s="243">
        <v>471224.23</v>
      </c>
      <c r="K751" s="244">
        <v>1218</v>
      </c>
      <c r="L751" s="243">
        <v>146085.51999999999</v>
      </c>
      <c r="M751" s="241">
        <v>770</v>
      </c>
      <c r="N751" s="240">
        <v>24160.06</v>
      </c>
      <c r="O751" s="242">
        <v>79</v>
      </c>
      <c r="P751" s="240">
        <v>2551.3000000000002</v>
      </c>
      <c r="Q751" s="241">
        <v>12</v>
      </c>
      <c r="R751" s="238">
        <v>0</v>
      </c>
      <c r="S751" s="239">
        <v>0</v>
      </c>
      <c r="T751" s="240">
        <v>6993.52</v>
      </c>
      <c r="U751" s="241">
        <v>41</v>
      </c>
      <c r="V751" s="240">
        <v>4367.24</v>
      </c>
      <c r="W751" s="242">
        <v>4</v>
      </c>
      <c r="X751" s="243">
        <v>139471.21</v>
      </c>
      <c r="Y751" s="241">
        <v>681</v>
      </c>
      <c r="Z751" s="238">
        <v>0</v>
      </c>
      <c r="AA751" s="239">
        <v>0</v>
      </c>
      <c r="AB751" s="238">
        <v>0</v>
      </c>
      <c r="AC751" s="239">
        <v>0</v>
      </c>
      <c r="AD751" s="243">
        <v>91467.98</v>
      </c>
      <c r="AE751" s="244">
        <v>572</v>
      </c>
      <c r="AF751" s="240">
        <v>697.67</v>
      </c>
      <c r="AG751" s="242">
        <v>1</v>
      </c>
      <c r="AH751" s="243">
        <v>533202.93999999994</v>
      </c>
      <c r="AI751" s="244">
        <v>2603</v>
      </c>
      <c r="AJ751" s="243">
        <v>18550.45</v>
      </c>
      <c r="AK751" s="244">
        <v>18</v>
      </c>
      <c r="AL751" s="243">
        <v>234680.58</v>
      </c>
      <c r="AM751" s="244">
        <v>1039</v>
      </c>
      <c r="AN751" s="245">
        <v>101087.8</v>
      </c>
      <c r="AO751" s="244">
        <v>542</v>
      </c>
      <c r="AP751" s="246">
        <v>0</v>
      </c>
      <c r="AQ751" s="247">
        <v>0</v>
      </c>
      <c r="AR751" s="240">
        <v>0</v>
      </c>
      <c r="AS751" s="241">
        <v>0</v>
      </c>
      <c r="AT751" s="238">
        <v>0</v>
      </c>
      <c r="AU751" s="239">
        <v>0</v>
      </c>
      <c r="AV751" t="s">
        <v>52</v>
      </c>
      <c r="AW751" s="270"/>
      <c r="AX751" s="270"/>
      <c r="AY751" s="270"/>
      <c r="AZ751" s="270"/>
      <c r="BA751" s="270"/>
      <c r="BB751" s="270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  <c r="BR751"/>
      <c r="BS751"/>
      <c r="BT751"/>
      <c r="BU751"/>
      <c r="BV751"/>
      <c r="BW751"/>
      <c r="BX751"/>
      <c r="BY751"/>
      <c r="BZ751"/>
      <c r="CA751"/>
      <c r="CB751"/>
      <c r="CC751"/>
      <c r="CD751"/>
      <c r="CE751"/>
      <c r="CF751"/>
      <c r="CG751"/>
      <c r="CH751"/>
      <c r="CI751"/>
      <c r="CJ751"/>
      <c r="CK751"/>
      <c r="CL751"/>
      <c r="CM751"/>
      <c r="CN751"/>
    </row>
    <row r="752" spans="1:92">
      <c r="A752" s="2" t="s">
        <v>1715</v>
      </c>
      <c r="B752" s="238">
        <v>1126.633</v>
      </c>
      <c r="C752" s="239">
        <v>0</v>
      </c>
      <c r="D752" s="240">
        <v>19572.150000000001</v>
      </c>
      <c r="E752" s="241">
        <v>62</v>
      </c>
      <c r="F752" s="240">
        <v>17073.86</v>
      </c>
      <c r="G752" s="242">
        <v>32</v>
      </c>
      <c r="H752" s="243">
        <v>79103.83</v>
      </c>
      <c r="I752" s="244">
        <v>648</v>
      </c>
      <c r="J752" s="243">
        <v>462017.99</v>
      </c>
      <c r="K752" s="244">
        <v>979</v>
      </c>
      <c r="L752" s="243">
        <v>102044.59</v>
      </c>
      <c r="M752" s="241">
        <v>453</v>
      </c>
      <c r="N752" s="240">
        <v>12143.49</v>
      </c>
      <c r="O752" s="242">
        <v>30</v>
      </c>
      <c r="P752" s="240">
        <v>15862.31</v>
      </c>
      <c r="Q752" s="241">
        <v>91</v>
      </c>
      <c r="R752" s="238">
        <v>0</v>
      </c>
      <c r="S752" s="239">
        <v>0</v>
      </c>
      <c r="T752" s="240">
        <v>17294.45</v>
      </c>
      <c r="U752" s="241">
        <v>101</v>
      </c>
      <c r="V752" s="240">
        <v>10779.02</v>
      </c>
      <c r="W752" s="242">
        <v>13</v>
      </c>
      <c r="X752" s="243">
        <v>145433.60999999999</v>
      </c>
      <c r="Y752" s="241">
        <v>696</v>
      </c>
      <c r="Z752" s="238">
        <v>0</v>
      </c>
      <c r="AA752" s="239">
        <v>0</v>
      </c>
      <c r="AB752" s="238">
        <v>0</v>
      </c>
      <c r="AC752" s="239">
        <v>0</v>
      </c>
      <c r="AD752" s="243">
        <v>87944.93</v>
      </c>
      <c r="AE752" s="244">
        <v>582</v>
      </c>
      <c r="AF752" s="240">
        <v>0</v>
      </c>
      <c r="AG752" s="242">
        <v>0</v>
      </c>
      <c r="AH752" s="243">
        <v>367760.5</v>
      </c>
      <c r="AI752" s="244">
        <v>1566</v>
      </c>
      <c r="AJ752" s="243">
        <v>0</v>
      </c>
      <c r="AK752" s="244">
        <v>0</v>
      </c>
      <c r="AL752" s="243">
        <v>240975.23</v>
      </c>
      <c r="AM752" s="244">
        <v>842</v>
      </c>
      <c r="AN752" s="245">
        <v>33798.99</v>
      </c>
      <c r="AO752" s="244">
        <v>136</v>
      </c>
      <c r="AP752" s="246">
        <v>0</v>
      </c>
      <c r="AQ752" s="247">
        <v>0</v>
      </c>
      <c r="AR752" s="240">
        <v>3898.32</v>
      </c>
      <c r="AS752" s="241">
        <v>41</v>
      </c>
      <c r="AT752" s="238">
        <v>0</v>
      </c>
      <c r="AU752" s="239">
        <v>0</v>
      </c>
      <c r="AV752" t="s">
        <v>52</v>
      </c>
      <c r="AW752" s="270"/>
      <c r="AX752" s="270"/>
      <c r="AY752" s="270"/>
      <c r="AZ752" s="270"/>
      <c r="BA752" s="270"/>
      <c r="BB752" s="270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  <c r="CA752"/>
      <c r="CB752"/>
      <c r="CC752"/>
      <c r="CD752"/>
      <c r="CE752"/>
      <c r="CF752"/>
      <c r="CG752"/>
      <c r="CH752"/>
      <c r="CI752"/>
      <c r="CJ752"/>
      <c r="CK752"/>
      <c r="CL752"/>
      <c r="CM752"/>
      <c r="CN752"/>
    </row>
    <row r="753" spans="1:92">
      <c r="A753" s="2" t="s">
        <v>1716</v>
      </c>
      <c r="B753" s="238">
        <v>670.49699999999996</v>
      </c>
      <c r="C753" s="239">
        <v>0</v>
      </c>
      <c r="D753" s="240">
        <v>4760.8599999999997</v>
      </c>
      <c r="E753" s="241">
        <v>29</v>
      </c>
      <c r="F753" s="240">
        <v>12317.21</v>
      </c>
      <c r="G753" s="242">
        <v>11</v>
      </c>
      <c r="H753" s="243">
        <v>43621.45</v>
      </c>
      <c r="I753" s="244">
        <v>349</v>
      </c>
      <c r="J753" s="243">
        <v>418217.34</v>
      </c>
      <c r="K753" s="244">
        <v>736</v>
      </c>
      <c r="L753" s="243">
        <v>51741.15</v>
      </c>
      <c r="M753" s="241">
        <v>268</v>
      </c>
      <c r="N753" s="240">
        <v>18026.91</v>
      </c>
      <c r="O753" s="242">
        <v>17</v>
      </c>
      <c r="P753" s="240">
        <v>3462.84</v>
      </c>
      <c r="Q753" s="241">
        <v>21</v>
      </c>
      <c r="R753" s="238">
        <v>0</v>
      </c>
      <c r="S753" s="239">
        <v>0</v>
      </c>
      <c r="T753" s="240">
        <v>36016.410000000003</v>
      </c>
      <c r="U753" s="241">
        <v>180</v>
      </c>
      <c r="V753" s="240">
        <v>23552.080000000002</v>
      </c>
      <c r="W753" s="242">
        <v>41</v>
      </c>
      <c r="X753" s="243">
        <v>71981.73</v>
      </c>
      <c r="Y753" s="241">
        <v>368</v>
      </c>
      <c r="Z753" s="238">
        <v>0</v>
      </c>
      <c r="AA753" s="239">
        <v>0</v>
      </c>
      <c r="AB753" s="238">
        <v>0</v>
      </c>
      <c r="AC753" s="239">
        <v>0</v>
      </c>
      <c r="AD753" s="243">
        <v>46069.72</v>
      </c>
      <c r="AE753" s="244">
        <v>273</v>
      </c>
      <c r="AF753" s="240">
        <v>0</v>
      </c>
      <c r="AG753" s="242">
        <v>0</v>
      </c>
      <c r="AH753" s="243">
        <v>200205.58</v>
      </c>
      <c r="AI753" s="244">
        <v>856</v>
      </c>
      <c r="AJ753" s="243">
        <v>0</v>
      </c>
      <c r="AK753" s="244">
        <v>0</v>
      </c>
      <c r="AL753" s="243">
        <v>113112.02</v>
      </c>
      <c r="AM753" s="244">
        <v>477</v>
      </c>
      <c r="AN753" s="245">
        <v>20114.91</v>
      </c>
      <c r="AO753" s="244">
        <v>110</v>
      </c>
      <c r="AP753" s="246">
        <v>0</v>
      </c>
      <c r="AQ753" s="247">
        <v>0</v>
      </c>
      <c r="AR753" s="240">
        <v>149.56</v>
      </c>
      <c r="AS753" s="241">
        <v>3</v>
      </c>
      <c r="AT753" s="238">
        <v>0</v>
      </c>
      <c r="AU753" s="239">
        <v>0</v>
      </c>
      <c r="AV753" t="s">
        <v>52</v>
      </c>
      <c r="AW753" s="270"/>
      <c r="AX753" s="270"/>
      <c r="AY753" s="270"/>
      <c r="AZ753" s="270"/>
      <c r="BA753" s="270"/>
      <c r="BB753" s="270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  <c r="CA753"/>
      <c r="CB753"/>
      <c r="CC753"/>
      <c r="CD753"/>
      <c r="CE753"/>
      <c r="CF753"/>
      <c r="CG753"/>
      <c r="CH753"/>
      <c r="CI753"/>
      <c r="CJ753"/>
      <c r="CK753"/>
      <c r="CL753"/>
      <c r="CM753"/>
      <c r="CN753"/>
    </row>
    <row r="754" spans="1:92">
      <c r="A754" s="2" t="s">
        <v>1717</v>
      </c>
      <c r="B754" s="238">
        <v>7284.4403333333339</v>
      </c>
      <c r="C754" s="239">
        <v>0</v>
      </c>
      <c r="D754" s="240">
        <v>7730.2</v>
      </c>
      <c r="E754" s="241">
        <v>41</v>
      </c>
      <c r="F754" s="240">
        <v>26212.93</v>
      </c>
      <c r="G754" s="242">
        <v>49</v>
      </c>
      <c r="H754" s="243">
        <v>52677.03</v>
      </c>
      <c r="I754" s="244">
        <v>566</v>
      </c>
      <c r="J754" s="243">
        <v>424683.38</v>
      </c>
      <c r="K754" s="244">
        <v>813</v>
      </c>
      <c r="L754" s="243">
        <v>82189.649999999994</v>
      </c>
      <c r="M754" s="241">
        <v>483</v>
      </c>
      <c r="N754" s="240">
        <v>4941.7299999999996</v>
      </c>
      <c r="O754" s="242">
        <v>5</v>
      </c>
      <c r="P754" s="240">
        <v>11208.07</v>
      </c>
      <c r="Q754" s="241">
        <v>23</v>
      </c>
      <c r="R754" s="238">
        <v>0</v>
      </c>
      <c r="S754" s="239">
        <v>0</v>
      </c>
      <c r="T754" s="240">
        <v>9626.44</v>
      </c>
      <c r="U754" s="241">
        <v>31</v>
      </c>
      <c r="V754" s="240">
        <v>7189.89</v>
      </c>
      <c r="W754" s="242">
        <v>10</v>
      </c>
      <c r="X754" s="243">
        <v>48907.46</v>
      </c>
      <c r="Y754" s="241">
        <v>281</v>
      </c>
      <c r="Z754" s="238">
        <v>0</v>
      </c>
      <c r="AA754" s="239">
        <v>0</v>
      </c>
      <c r="AB754" s="238">
        <v>0</v>
      </c>
      <c r="AC754" s="239">
        <v>0</v>
      </c>
      <c r="AD754" s="243">
        <v>52844.02</v>
      </c>
      <c r="AE754" s="244">
        <v>281</v>
      </c>
      <c r="AF754" s="240">
        <v>0</v>
      </c>
      <c r="AG754" s="242">
        <v>0</v>
      </c>
      <c r="AH754" s="243">
        <v>183603.19</v>
      </c>
      <c r="AI754" s="244">
        <v>1020</v>
      </c>
      <c r="AJ754" s="243">
        <v>16989.32</v>
      </c>
      <c r="AK754" s="244">
        <v>53</v>
      </c>
      <c r="AL754" s="243">
        <v>79435.73</v>
      </c>
      <c r="AM754" s="244">
        <v>360</v>
      </c>
      <c r="AN754" s="245">
        <v>201543.89</v>
      </c>
      <c r="AO754" s="244">
        <v>486</v>
      </c>
      <c r="AP754" s="246">
        <v>0</v>
      </c>
      <c r="AQ754" s="247">
        <v>0</v>
      </c>
      <c r="AR754" s="240">
        <v>113.04</v>
      </c>
      <c r="AS754" s="241">
        <v>1</v>
      </c>
      <c r="AT754" s="238">
        <v>0</v>
      </c>
      <c r="AU754" s="239">
        <v>0</v>
      </c>
      <c r="AV754" t="s">
        <v>131</v>
      </c>
      <c r="AW754" s="270"/>
      <c r="AX754" s="270"/>
      <c r="AY754" s="270"/>
      <c r="AZ754" s="270"/>
      <c r="BA754" s="270"/>
      <c r="BB754" s="270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  <c r="CA754"/>
      <c r="CB754"/>
      <c r="CC754"/>
      <c r="CD754"/>
      <c r="CE754"/>
      <c r="CF754"/>
      <c r="CG754"/>
      <c r="CH754"/>
      <c r="CI754"/>
      <c r="CJ754"/>
      <c r="CK754"/>
      <c r="CL754"/>
      <c r="CM754"/>
      <c r="CN754"/>
    </row>
    <row r="755" spans="1:92">
      <c r="A755" s="2" t="s">
        <v>1718</v>
      </c>
      <c r="B755" s="238">
        <v>926.9563333333333</v>
      </c>
      <c r="C755" s="239">
        <v>0</v>
      </c>
      <c r="D755" s="240">
        <v>16427.060000000001</v>
      </c>
      <c r="E755" s="241">
        <v>55</v>
      </c>
      <c r="F755" s="240">
        <v>18673.900000000001</v>
      </c>
      <c r="G755" s="242">
        <v>29</v>
      </c>
      <c r="H755" s="243">
        <v>61935.81</v>
      </c>
      <c r="I755" s="244">
        <v>594</v>
      </c>
      <c r="J755" s="243">
        <v>328983.13</v>
      </c>
      <c r="K755" s="244">
        <v>796</v>
      </c>
      <c r="L755" s="243">
        <v>73334.509999999995</v>
      </c>
      <c r="M755" s="241">
        <v>368</v>
      </c>
      <c r="N755" s="240">
        <v>8099.98</v>
      </c>
      <c r="O755" s="242">
        <v>8</v>
      </c>
      <c r="P755" s="240">
        <v>4169.03</v>
      </c>
      <c r="Q755" s="241">
        <v>45</v>
      </c>
      <c r="R755" s="238">
        <v>0</v>
      </c>
      <c r="S755" s="239">
        <v>0</v>
      </c>
      <c r="T755" s="240">
        <v>3122.47</v>
      </c>
      <c r="U755" s="241">
        <v>34</v>
      </c>
      <c r="V755" s="240">
        <v>6139.54</v>
      </c>
      <c r="W755" s="242">
        <v>11</v>
      </c>
      <c r="X755" s="243">
        <v>83758.149999999994</v>
      </c>
      <c r="Y755" s="241">
        <v>436</v>
      </c>
      <c r="Z755" s="238">
        <v>0</v>
      </c>
      <c r="AA755" s="239">
        <v>0</v>
      </c>
      <c r="AB755" s="238">
        <v>0</v>
      </c>
      <c r="AC755" s="239">
        <v>0</v>
      </c>
      <c r="AD755" s="243">
        <v>55435.98</v>
      </c>
      <c r="AE755" s="244">
        <v>495</v>
      </c>
      <c r="AF755" s="240">
        <v>697.67</v>
      </c>
      <c r="AG755" s="242">
        <v>1</v>
      </c>
      <c r="AH755" s="243">
        <v>300788.75</v>
      </c>
      <c r="AI755" s="244">
        <v>1414</v>
      </c>
      <c r="AJ755" s="243">
        <v>0</v>
      </c>
      <c r="AK755" s="244">
        <v>0</v>
      </c>
      <c r="AL755" s="243">
        <v>125804.23</v>
      </c>
      <c r="AM755" s="244">
        <v>518</v>
      </c>
      <c r="AN755" s="245">
        <v>27808.69</v>
      </c>
      <c r="AO755" s="244">
        <v>156</v>
      </c>
      <c r="AP755" s="246">
        <v>0</v>
      </c>
      <c r="AQ755" s="247">
        <v>0</v>
      </c>
      <c r="AR755" s="240">
        <v>4704.37</v>
      </c>
      <c r="AS755" s="241">
        <v>45</v>
      </c>
      <c r="AT755" s="238">
        <v>0</v>
      </c>
      <c r="AU755" s="239">
        <v>0</v>
      </c>
      <c r="AV755" t="s">
        <v>52</v>
      </c>
      <c r="AW755" s="270"/>
      <c r="AX755" s="270"/>
      <c r="AY755" s="270"/>
      <c r="AZ755" s="270"/>
      <c r="BA755" s="270"/>
      <c r="BB755" s="270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  <c r="CA755"/>
      <c r="CB755"/>
      <c r="CC755"/>
      <c r="CD755"/>
      <c r="CE755"/>
      <c r="CF755"/>
      <c r="CG755"/>
      <c r="CH755"/>
      <c r="CI755"/>
      <c r="CJ755"/>
      <c r="CK755"/>
      <c r="CL755"/>
      <c r="CM755"/>
      <c r="CN755"/>
    </row>
    <row r="756" spans="1:92">
      <c r="A756" s="2" t="s">
        <v>1719</v>
      </c>
      <c r="B756" s="238">
        <v>692.85399999999993</v>
      </c>
      <c r="C756" s="239">
        <v>0</v>
      </c>
      <c r="D756" s="240">
        <v>13687.43</v>
      </c>
      <c r="E756" s="241">
        <v>49</v>
      </c>
      <c r="F756" s="240">
        <v>3017.39</v>
      </c>
      <c r="G756" s="242">
        <v>5</v>
      </c>
      <c r="H756" s="243">
        <v>45648.6</v>
      </c>
      <c r="I756" s="244">
        <v>444</v>
      </c>
      <c r="J756" s="243">
        <v>249772.28</v>
      </c>
      <c r="K756" s="244">
        <v>468</v>
      </c>
      <c r="L756" s="243">
        <v>64389.17</v>
      </c>
      <c r="M756" s="241">
        <v>338</v>
      </c>
      <c r="N756" s="240">
        <v>3130.42</v>
      </c>
      <c r="O756" s="242">
        <v>5</v>
      </c>
      <c r="P756" s="240">
        <v>7004.23</v>
      </c>
      <c r="Q756" s="241">
        <v>57</v>
      </c>
      <c r="R756" s="238">
        <v>0</v>
      </c>
      <c r="S756" s="239">
        <v>0</v>
      </c>
      <c r="T756" s="240">
        <v>6084.4</v>
      </c>
      <c r="U756" s="241">
        <v>42</v>
      </c>
      <c r="V756" s="240">
        <v>9444.93</v>
      </c>
      <c r="W756" s="242">
        <v>14</v>
      </c>
      <c r="X756" s="243">
        <v>78117.41</v>
      </c>
      <c r="Y756" s="241">
        <v>344</v>
      </c>
      <c r="Z756" s="238">
        <v>0</v>
      </c>
      <c r="AA756" s="239">
        <v>0</v>
      </c>
      <c r="AB756" s="238">
        <v>0</v>
      </c>
      <c r="AC756" s="239">
        <v>0</v>
      </c>
      <c r="AD756" s="243">
        <v>56797.39</v>
      </c>
      <c r="AE756" s="244">
        <v>373</v>
      </c>
      <c r="AF756" s="240">
        <v>0</v>
      </c>
      <c r="AG756" s="242">
        <v>0</v>
      </c>
      <c r="AH756" s="243">
        <v>242008.21</v>
      </c>
      <c r="AI756" s="244">
        <v>990</v>
      </c>
      <c r="AJ756" s="243">
        <v>258</v>
      </c>
      <c r="AK756" s="244">
        <v>2</v>
      </c>
      <c r="AL756" s="243">
        <v>128597.7</v>
      </c>
      <c r="AM756" s="244">
        <v>459</v>
      </c>
      <c r="AN756" s="245">
        <v>20527.62</v>
      </c>
      <c r="AO756" s="244">
        <v>151</v>
      </c>
      <c r="AP756" s="246">
        <v>0</v>
      </c>
      <c r="AQ756" s="247">
        <v>0</v>
      </c>
      <c r="AR756" s="240">
        <v>142.61000000000001</v>
      </c>
      <c r="AS756" s="241">
        <v>2</v>
      </c>
      <c r="AT756" s="238">
        <v>0.02</v>
      </c>
      <c r="AU756" s="239">
        <v>2</v>
      </c>
      <c r="AV756" t="s">
        <v>52</v>
      </c>
      <c r="AW756" s="270"/>
      <c r="AX756" s="270"/>
      <c r="AY756" s="270"/>
      <c r="AZ756" s="270"/>
      <c r="BA756" s="270"/>
      <c r="BB756" s="270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  <c r="CA756"/>
      <c r="CB756"/>
      <c r="CC756"/>
      <c r="CD756"/>
      <c r="CE756"/>
      <c r="CF756"/>
      <c r="CG756"/>
      <c r="CH756"/>
      <c r="CI756"/>
      <c r="CJ756"/>
      <c r="CK756"/>
      <c r="CL756"/>
      <c r="CM756"/>
      <c r="CN756"/>
    </row>
    <row r="757" spans="1:92">
      <c r="A757" s="2" t="s">
        <v>1720</v>
      </c>
      <c r="B757" s="238">
        <v>2556.4056666666665</v>
      </c>
      <c r="C757" s="239">
        <v>0</v>
      </c>
      <c r="D757" s="240">
        <v>24079.73</v>
      </c>
      <c r="E757" s="241">
        <v>89</v>
      </c>
      <c r="F757" s="240">
        <v>12225.38</v>
      </c>
      <c r="G757" s="242">
        <v>18</v>
      </c>
      <c r="H757" s="243">
        <v>98006.2</v>
      </c>
      <c r="I757" s="244">
        <v>799</v>
      </c>
      <c r="J757" s="243">
        <v>373646.35</v>
      </c>
      <c r="K757" s="244">
        <v>935</v>
      </c>
      <c r="L757" s="243">
        <v>178734.12</v>
      </c>
      <c r="M757" s="241">
        <v>826</v>
      </c>
      <c r="N757" s="240">
        <v>22086.01</v>
      </c>
      <c r="O757" s="242">
        <v>30</v>
      </c>
      <c r="P757" s="240">
        <v>0</v>
      </c>
      <c r="Q757" s="241">
        <v>0</v>
      </c>
      <c r="R757" s="238">
        <v>0</v>
      </c>
      <c r="S757" s="239">
        <v>0</v>
      </c>
      <c r="T757" s="240">
        <v>12635.61</v>
      </c>
      <c r="U757" s="241">
        <v>89</v>
      </c>
      <c r="V757" s="240">
        <v>8378.0499999999993</v>
      </c>
      <c r="W757" s="242">
        <v>11</v>
      </c>
      <c r="X757" s="243">
        <v>138225.17000000001</v>
      </c>
      <c r="Y757" s="241">
        <v>712</v>
      </c>
      <c r="Z757" s="238">
        <v>0</v>
      </c>
      <c r="AA757" s="239">
        <v>0</v>
      </c>
      <c r="AB757" s="238">
        <v>0</v>
      </c>
      <c r="AC757" s="239">
        <v>0</v>
      </c>
      <c r="AD757" s="243">
        <v>83312.08</v>
      </c>
      <c r="AE757" s="244">
        <v>520</v>
      </c>
      <c r="AF757" s="240">
        <v>2347.91</v>
      </c>
      <c r="AG757" s="242">
        <v>4</v>
      </c>
      <c r="AH757" s="243">
        <v>568246.03</v>
      </c>
      <c r="AI757" s="244">
        <v>2343</v>
      </c>
      <c r="AJ757" s="243">
        <v>1908.12</v>
      </c>
      <c r="AK757" s="244">
        <v>10</v>
      </c>
      <c r="AL757" s="243">
        <v>235238.75</v>
      </c>
      <c r="AM757" s="244">
        <v>962</v>
      </c>
      <c r="AN757" s="245">
        <v>74784.05</v>
      </c>
      <c r="AO757" s="244">
        <v>472</v>
      </c>
      <c r="AP757" s="246">
        <v>0</v>
      </c>
      <c r="AQ757" s="247">
        <v>0</v>
      </c>
      <c r="AR757" s="240">
        <v>0</v>
      </c>
      <c r="AS757" s="241">
        <v>0</v>
      </c>
      <c r="AT757" s="238">
        <v>0</v>
      </c>
      <c r="AU757" s="239">
        <v>0</v>
      </c>
      <c r="AV757" t="s">
        <v>52</v>
      </c>
      <c r="AW757" s="270"/>
      <c r="AX757" s="270"/>
      <c r="AY757" s="270"/>
      <c r="AZ757" s="270"/>
      <c r="BA757" s="270"/>
      <c r="BB757" s="270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  <c r="CA757"/>
      <c r="CB757"/>
      <c r="CC757"/>
      <c r="CD757"/>
      <c r="CE757"/>
      <c r="CF757"/>
      <c r="CG757"/>
      <c r="CH757"/>
      <c r="CI757"/>
      <c r="CJ757"/>
      <c r="CK757"/>
      <c r="CL757"/>
      <c r="CM757"/>
      <c r="CN757"/>
    </row>
    <row r="758" spans="1:92">
      <c r="A758" s="2" t="s">
        <v>1721</v>
      </c>
      <c r="B758" s="238">
        <v>464.85233333333332</v>
      </c>
      <c r="C758" s="239">
        <v>0</v>
      </c>
      <c r="D758" s="240">
        <v>34169.980000000003</v>
      </c>
      <c r="E758" s="241">
        <v>121</v>
      </c>
      <c r="F758" s="240">
        <v>41319.97</v>
      </c>
      <c r="G758" s="242">
        <v>58</v>
      </c>
      <c r="H758" s="243">
        <v>135572.76</v>
      </c>
      <c r="I758" s="244">
        <v>846</v>
      </c>
      <c r="J758" s="243">
        <v>450698.32</v>
      </c>
      <c r="K758" s="244">
        <v>962</v>
      </c>
      <c r="L758" s="243">
        <v>148595.26999999999</v>
      </c>
      <c r="M758" s="241">
        <v>603</v>
      </c>
      <c r="N758" s="240">
        <v>15612.34</v>
      </c>
      <c r="O758" s="242">
        <v>41</v>
      </c>
      <c r="P758" s="240">
        <v>22222.41</v>
      </c>
      <c r="Q758" s="241">
        <v>156</v>
      </c>
      <c r="R758" s="238">
        <v>0</v>
      </c>
      <c r="S758" s="239">
        <v>0</v>
      </c>
      <c r="T758" s="240">
        <v>43385.42</v>
      </c>
      <c r="U758" s="241">
        <v>255</v>
      </c>
      <c r="V758" s="240">
        <v>15367.65</v>
      </c>
      <c r="W758" s="242">
        <v>21</v>
      </c>
      <c r="X758" s="243">
        <v>150741.29</v>
      </c>
      <c r="Y758" s="241">
        <v>737</v>
      </c>
      <c r="Z758" s="238">
        <v>0</v>
      </c>
      <c r="AA758" s="239">
        <v>0</v>
      </c>
      <c r="AB758" s="238">
        <v>0</v>
      </c>
      <c r="AC758" s="239">
        <v>0</v>
      </c>
      <c r="AD758" s="243">
        <v>129959.72</v>
      </c>
      <c r="AE758" s="244">
        <v>771</v>
      </c>
      <c r="AF758" s="240">
        <v>2223.25</v>
      </c>
      <c r="AG758" s="242">
        <v>3</v>
      </c>
      <c r="AH758" s="243">
        <v>580274.82999999996</v>
      </c>
      <c r="AI758" s="244">
        <v>2074</v>
      </c>
      <c r="AJ758" s="243">
        <v>3918.77</v>
      </c>
      <c r="AK758" s="244">
        <v>14</v>
      </c>
      <c r="AL758" s="243">
        <v>295999.88</v>
      </c>
      <c r="AM758" s="244">
        <v>1045</v>
      </c>
      <c r="AN758" s="245">
        <v>10026.799999999999</v>
      </c>
      <c r="AO758" s="244">
        <v>27</v>
      </c>
      <c r="AP758" s="246">
        <v>0</v>
      </c>
      <c r="AQ758" s="247">
        <v>0</v>
      </c>
      <c r="AR758" s="240">
        <v>14950.74</v>
      </c>
      <c r="AS758" s="241">
        <v>124</v>
      </c>
      <c r="AT758" s="238">
        <v>0</v>
      </c>
      <c r="AU758" s="239">
        <v>0</v>
      </c>
      <c r="AV758" t="s">
        <v>195</v>
      </c>
      <c r="AW758" s="270"/>
      <c r="AX758" s="270"/>
      <c r="AY758" s="270"/>
      <c r="AZ758" s="270"/>
      <c r="BA758" s="270"/>
      <c r="BB758" s="270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  <c r="CA758"/>
      <c r="CB758"/>
      <c r="CC758"/>
      <c r="CD758"/>
      <c r="CE758"/>
      <c r="CF758"/>
      <c r="CG758"/>
      <c r="CH758"/>
      <c r="CI758"/>
      <c r="CJ758"/>
      <c r="CK758"/>
      <c r="CL758"/>
      <c r="CM758"/>
      <c r="CN758"/>
    </row>
    <row r="759" spans="1:92">
      <c r="A759" s="2" t="s">
        <v>1722</v>
      </c>
      <c r="B759" s="238">
        <v>816.3126666666667</v>
      </c>
      <c r="C759" s="239">
        <v>0</v>
      </c>
      <c r="D759" s="240">
        <v>28946.91</v>
      </c>
      <c r="E759" s="241">
        <v>97</v>
      </c>
      <c r="F759" s="240">
        <v>12046.84</v>
      </c>
      <c r="G759" s="242">
        <v>16</v>
      </c>
      <c r="H759" s="243">
        <v>72677.119999999995</v>
      </c>
      <c r="I759" s="244">
        <v>763</v>
      </c>
      <c r="J759" s="243">
        <v>283114.71999999997</v>
      </c>
      <c r="K759" s="244">
        <v>738</v>
      </c>
      <c r="L759" s="243">
        <v>108632.93</v>
      </c>
      <c r="M759" s="241">
        <v>852</v>
      </c>
      <c r="N759" s="240">
        <v>4328.34</v>
      </c>
      <c r="O759" s="242">
        <v>10</v>
      </c>
      <c r="P759" s="240">
        <v>16786.7</v>
      </c>
      <c r="Q759" s="241">
        <v>134</v>
      </c>
      <c r="R759" s="238">
        <v>0</v>
      </c>
      <c r="S759" s="239">
        <v>0</v>
      </c>
      <c r="T759" s="240">
        <v>29653.77</v>
      </c>
      <c r="U759" s="241">
        <v>168</v>
      </c>
      <c r="V759" s="240">
        <v>17959.349999999999</v>
      </c>
      <c r="W759" s="242">
        <v>29</v>
      </c>
      <c r="X759" s="243">
        <v>117499.83</v>
      </c>
      <c r="Y759" s="241">
        <v>598</v>
      </c>
      <c r="Z759" s="238">
        <v>0</v>
      </c>
      <c r="AA759" s="239">
        <v>0</v>
      </c>
      <c r="AB759" s="238">
        <v>0</v>
      </c>
      <c r="AC759" s="239">
        <v>0</v>
      </c>
      <c r="AD759" s="243">
        <v>96638.65</v>
      </c>
      <c r="AE759" s="244">
        <v>611</v>
      </c>
      <c r="AF759" s="240">
        <v>395.35</v>
      </c>
      <c r="AG759" s="242">
        <v>1</v>
      </c>
      <c r="AH759" s="243">
        <v>444007.53</v>
      </c>
      <c r="AI759" s="244">
        <v>2266</v>
      </c>
      <c r="AJ759" s="243">
        <v>0</v>
      </c>
      <c r="AK759" s="244">
        <v>0</v>
      </c>
      <c r="AL759" s="243">
        <v>213512.88</v>
      </c>
      <c r="AM759" s="244">
        <v>858</v>
      </c>
      <c r="AN759" s="245">
        <v>24489.38</v>
      </c>
      <c r="AO759" s="244">
        <v>78</v>
      </c>
      <c r="AP759" s="246">
        <v>0</v>
      </c>
      <c r="AQ759" s="247">
        <v>0</v>
      </c>
      <c r="AR759" s="240">
        <v>9118.3700000000008</v>
      </c>
      <c r="AS759" s="241">
        <v>102</v>
      </c>
      <c r="AT759" s="238">
        <v>0</v>
      </c>
      <c r="AU759" s="239">
        <v>0</v>
      </c>
      <c r="AV759" t="s">
        <v>52</v>
      </c>
      <c r="AW759" s="270"/>
      <c r="AX759" s="270"/>
      <c r="AY759" s="270"/>
      <c r="AZ759" s="270"/>
      <c r="BA759" s="270"/>
      <c r="BB759" s="270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  <c r="BR759"/>
      <c r="BS759"/>
      <c r="BT759"/>
      <c r="BU759"/>
      <c r="BV759"/>
      <c r="BW759"/>
      <c r="BX759"/>
      <c r="BY759"/>
      <c r="BZ759"/>
      <c r="CA759"/>
      <c r="CB759"/>
      <c r="CC759"/>
      <c r="CD759"/>
      <c r="CE759"/>
      <c r="CF759"/>
      <c r="CG759"/>
      <c r="CH759"/>
      <c r="CI759"/>
      <c r="CJ759"/>
      <c r="CK759"/>
      <c r="CL759"/>
      <c r="CM759"/>
      <c r="CN759"/>
    </row>
    <row r="760" spans="1:92">
      <c r="A760" s="2" t="s">
        <v>1723</v>
      </c>
      <c r="B760" s="238">
        <v>135.93700000000001</v>
      </c>
      <c r="C760" s="239">
        <v>0</v>
      </c>
      <c r="D760" s="240">
        <v>10609.12</v>
      </c>
      <c r="E760" s="241">
        <v>53</v>
      </c>
      <c r="F760" s="240">
        <v>8983.4</v>
      </c>
      <c r="G760" s="242">
        <v>14</v>
      </c>
      <c r="H760" s="243">
        <v>68172.81</v>
      </c>
      <c r="I760" s="244">
        <v>528</v>
      </c>
      <c r="J760" s="243">
        <v>245532</v>
      </c>
      <c r="K760" s="244">
        <v>483</v>
      </c>
      <c r="L760" s="243">
        <v>71134.66</v>
      </c>
      <c r="M760" s="241">
        <v>492</v>
      </c>
      <c r="N760" s="240">
        <v>11512.68</v>
      </c>
      <c r="O760" s="242">
        <v>15</v>
      </c>
      <c r="P760" s="240">
        <v>18556.09</v>
      </c>
      <c r="Q760" s="241">
        <v>110</v>
      </c>
      <c r="R760" s="238">
        <v>0</v>
      </c>
      <c r="S760" s="239">
        <v>0</v>
      </c>
      <c r="T760" s="240">
        <v>17926.45</v>
      </c>
      <c r="U760" s="241">
        <v>122</v>
      </c>
      <c r="V760" s="240">
        <v>1434.94</v>
      </c>
      <c r="W760" s="242">
        <v>3</v>
      </c>
      <c r="X760" s="243">
        <v>69945.53</v>
      </c>
      <c r="Y760" s="241">
        <v>352</v>
      </c>
      <c r="Z760" s="238">
        <v>0</v>
      </c>
      <c r="AA760" s="239">
        <v>0</v>
      </c>
      <c r="AB760" s="238">
        <v>0</v>
      </c>
      <c r="AC760" s="239">
        <v>0</v>
      </c>
      <c r="AD760" s="243">
        <v>47315.18</v>
      </c>
      <c r="AE760" s="244">
        <v>296</v>
      </c>
      <c r="AF760" s="240">
        <v>2836.64</v>
      </c>
      <c r="AG760" s="242">
        <v>5</v>
      </c>
      <c r="AH760" s="243">
        <v>270772.47999999998</v>
      </c>
      <c r="AI760" s="244">
        <v>1089</v>
      </c>
      <c r="AJ760" s="243">
        <v>650</v>
      </c>
      <c r="AK760" s="244">
        <v>1</v>
      </c>
      <c r="AL760" s="243">
        <v>123610.47</v>
      </c>
      <c r="AM760" s="244">
        <v>444</v>
      </c>
      <c r="AN760" s="245">
        <v>3428.11</v>
      </c>
      <c r="AO760" s="244">
        <v>22</v>
      </c>
      <c r="AP760" s="246">
        <v>0</v>
      </c>
      <c r="AQ760" s="247">
        <v>0</v>
      </c>
      <c r="AR760" s="240">
        <v>5475.66</v>
      </c>
      <c r="AS760" s="241">
        <v>57</v>
      </c>
      <c r="AT760" s="238">
        <v>0</v>
      </c>
      <c r="AU760" s="239">
        <v>0</v>
      </c>
      <c r="AV760" t="s">
        <v>52</v>
      </c>
      <c r="AW760" s="270"/>
      <c r="AX760" s="270"/>
      <c r="AY760" s="270"/>
      <c r="AZ760" s="270"/>
      <c r="BA760" s="270"/>
      <c r="BB760" s="27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  <c r="BR760"/>
      <c r="BS760"/>
      <c r="BT760"/>
      <c r="BU760"/>
      <c r="BV760"/>
      <c r="BW760"/>
      <c r="BX760"/>
      <c r="BY760"/>
      <c r="BZ760"/>
      <c r="CA760"/>
      <c r="CB760"/>
      <c r="CC760"/>
      <c r="CD760"/>
      <c r="CE760"/>
      <c r="CF760"/>
      <c r="CG760"/>
      <c r="CH760"/>
      <c r="CI760"/>
      <c r="CJ760"/>
      <c r="CK760"/>
      <c r="CL760"/>
      <c r="CM760"/>
      <c r="CN760"/>
    </row>
    <row r="761" spans="1:92">
      <c r="A761" s="2" t="s">
        <v>1724</v>
      </c>
      <c r="B761" s="238">
        <v>2084.1386666666667</v>
      </c>
      <c r="C761" s="239">
        <v>0</v>
      </c>
      <c r="D761" s="240">
        <v>20676.29</v>
      </c>
      <c r="E761" s="241">
        <v>66</v>
      </c>
      <c r="F761" s="240">
        <v>18449.080000000002</v>
      </c>
      <c r="G761" s="242">
        <v>29</v>
      </c>
      <c r="H761" s="243">
        <v>58410.18</v>
      </c>
      <c r="I761" s="244">
        <v>542</v>
      </c>
      <c r="J761" s="243">
        <v>339093.8</v>
      </c>
      <c r="K761" s="244">
        <v>847</v>
      </c>
      <c r="L761" s="243">
        <v>67308.850000000006</v>
      </c>
      <c r="M761" s="241">
        <v>345</v>
      </c>
      <c r="N761" s="240">
        <v>3939.12</v>
      </c>
      <c r="O761" s="242">
        <v>4</v>
      </c>
      <c r="P761" s="240">
        <v>13972.08</v>
      </c>
      <c r="Q761" s="241">
        <v>89</v>
      </c>
      <c r="R761" s="238">
        <v>0</v>
      </c>
      <c r="S761" s="239">
        <v>0</v>
      </c>
      <c r="T761" s="240">
        <v>16983.82</v>
      </c>
      <c r="U761" s="241">
        <v>88</v>
      </c>
      <c r="V761" s="240">
        <v>11812.74</v>
      </c>
      <c r="W761" s="242">
        <v>14</v>
      </c>
      <c r="X761" s="243">
        <v>74890.83</v>
      </c>
      <c r="Y761" s="241">
        <v>398</v>
      </c>
      <c r="Z761" s="238">
        <v>0</v>
      </c>
      <c r="AA761" s="239">
        <v>0</v>
      </c>
      <c r="AB761" s="238">
        <v>0</v>
      </c>
      <c r="AC761" s="239">
        <v>0</v>
      </c>
      <c r="AD761" s="243">
        <v>69506.649999999994</v>
      </c>
      <c r="AE761" s="244">
        <v>400</v>
      </c>
      <c r="AF761" s="240">
        <v>0</v>
      </c>
      <c r="AG761" s="242">
        <v>0</v>
      </c>
      <c r="AH761" s="243">
        <v>260041.04</v>
      </c>
      <c r="AI761" s="244">
        <v>1304</v>
      </c>
      <c r="AJ761" s="243">
        <v>6528.15</v>
      </c>
      <c r="AK761" s="244">
        <v>36</v>
      </c>
      <c r="AL761" s="243">
        <v>145100.57999999999</v>
      </c>
      <c r="AM761" s="244">
        <v>560</v>
      </c>
      <c r="AN761" s="245">
        <v>55996.01</v>
      </c>
      <c r="AO761" s="244">
        <v>191</v>
      </c>
      <c r="AP761" s="246">
        <v>0</v>
      </c>
      <c r="AQ761" s="247">
        <v>0</v>
      </c>
      <c r="AR761" s="240">
        <v>3794.82</v>
      </c>
      <c r="AS761" s="241">
        <v>39</v>
      </c>
      <c r="AT761" s="238">
        <v>0</v>
      </c>
      <c r="AU761" s="239">
        <v>0</v>
      </c>
      <c r="AV761" t="s">
        <v>131</v>
      </c>
      <c r="AW761" s="270"/>
      <c r="AX761" s="270"/>
      <c r="AY761" s="270"/>
      <c r="AZ761" s="270"/>
      <c r="BA761" s="270"/>
      <c r="BB761" s="270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  <c r="BR761"/>
      <c r="BS761"/>
      <c r="BT761"/>
      <c r="BU761"/>
      <c r="BV761"/>
      <c r="BW761"/>
      <c r="BX761"/>
      <c r="BY761"/>
      <c r="BZ761"/>
      <c r="CA761"/>
      <c r="CB761"/>
      <c r="CC761"/>
      <c r="CD761"/>
      <c r="CE761"/>
      <c r="CF761"/>
      <c r="CG761"/>
      <c r="CH761"/>
      <c r="CI761"/>
      <c r="CJ761"/>
      <c r="CK761"/>
      <c r="CL761"/>
      <c r="CM761"/>
      <c r="CN761"/>
    </row>
    <row r="762" spans="1:92">
      <c r="A762" s="2" t="s">
        <v>1725</v>
      </c>
      <c r="B762" s="238">
        <v>1874.4099999999999</v>
      </c>
      <c r="C762" s="239">
        <v>0</v>
      </c>
      <c r="D762" s="240">
        <v>42517.5</v>
      </c>
      <c r="E762" s="241">
        <v>136</v>
      </c>
      <c r="F762" s="240">
        <v>32524.31</v>
      </c>
      <c r="G762" s="242">
        <v>50</v>
      </c>
      <c r="H762" s="243">
        <v>124941.78</v>
      </c>
      <c r="I762" s="244">
        <v>825</v>
      </c>
      <c r="J762" s="243">
        <v>436825.14</v>
      </c>
      <c r="K762" s="244">
        <v>895</v>
      </c>
      <c r="L762" s="243">
        <v>188584.21</v>
      </c>
      <c r="M762" s="241">
        <v>661</v>
      </c>
      <c r="N762" s="240">
        <v>28658.720000000001</v>
      </c>
      <c r="O762" s="242">
        <v>79</v>
      </c>
      <c r="P762" s="240">
        <v>25816.31</v>
      </c>
      <c r="Q762" s="241">
        <v>175</v>
      </c>
      <c r="R762" s="238">
        <v>0</v>
      </c>
      <c r="S762" s="239">
        <v>0</v>
      </c>
      <c r="T762" s="240">
        <v>28165.040000000001</v>
      </c>
      <c r="U762" s="241">
        <v>133</v>
      </c>
      <c r="V762" s="240">
        <v>7970.72</v>
      </c>
      <c r="W762" s="242">
        <v>11</v>
      </c>
      <c r="X762" s="243">
        <v>184348.99</v>
      </c>
      <c r="Y762" s="241">
        <v>773</v>
      </c>
      <c r="Z762" s="238">
        <v>0</v>
      </c>
      <c r="AA762" s="239">
        <v>0</v>
      </c>
      <c r="AB762" s="238">
        <v>0</v>
      </c>
      <c r="AC762" s="239">
        <v>0</v>
      </c>
      <c r="AD762" s="243">
        <v>113331.92</v>
      </c>
      <c r="AE762" s="244">
        <v>685</v>
      </c>
      <c r="AF762" s="240">
        <v>2275.35</v>
      </c>
      <c r="AG762" s="242">
        <v>5</v>
      </c>
      <c r="AH762" s="243">
        <v>682299.62</v>
      </c>
      <c r="AI762" s="244">
        <v>2296</v>
      </c>
      <c r="AJ762" s="243">
        <v>3457.45</v>
      </c>
      <c r="AK762" s="244">
        <v>15</v>
      </c>
      <c r="AL762" s="243">
        <v>369708.71</v>
      </c>
      <c r="AM762" s="244">
        <v>1099</v>
      </c>
      <c r="AN762" s="245">
        <v>52774.85</v>
      </c>
      <c r="AO762" s="244">
        <v>249</v>
      </c>
      <c r="AP762" s="246">
        <v>0</v>
      </c>
      <c r="AQ762" s="247">
        <v>0</v>
      </c>
      <c r="AR762" s="240">
        <v>15430.22</v>
      </c>
      <c r="AS762" s="241">
        <v>134</v>
      </c>
      <c r="AT762" s="238">
        <v>0</v>
      </c>
      <c r="AU762" s="239">
        <v>0</v>
      </c>
      <c r="AV762" t="s">
        <v>52</v>
      </c>
      <c r="AW762" s="270"/>
      <c r="AX762" s="270"/>
      <c r="AY762" s="270"/>
      <c r="AZ762" s="270"/>
      <c r="BA762" s="270"/>
      <c r="BB762" s="270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  <c r="BR762"/>
      <c r="BS762"/>
      <c r="BT762"/>
      <c r="BU762"/>
      <c r="BV762"/>
      <c r="BW762"/>
      <c r="BX762"/>
      <c r="BY762"/>
      <c r="BZ762"/>
      <c r="CA762"/>
      <c r="CB762"/>
      <c r="CC762"/>
      <c r="CD762"/>
      <c r="CE762"/>
      <c r="CF762"/>
      <c r="CG762"/>
      <c r="CH762"/>
      <c r="CI762"/>
      <c r="CJ762"/>
      <c r="CK762"/>
      <c r="CL762"/>
      <c r="CM762"/>
      <c r="CN762"/>
    </row>
    <row r="763" spans="1:92">
      <c r="A763" s="2" t="s">
        <v>1726</v>
      </c>
      <c r="B763" s="238">
        <v>2410.3703333333333</v>
      </c>
      <c r="C763" s="239">
        <v>0</v>
      </c>
      <c r="D763" s="240">
        <v>15079.72</v>
      </c>
      <c r="E763" s="241">
        <v>62</v>
      </c>
      <c r="F763" s="240">
        <v>356.52</v>
      </c>
      <c r="G763" s="242">
        <v>1</v>
      </c>
      <c r="H763" s="243">
        <v>53331.12</v>
      </c>
      <c r="I763" s="244">
        <v>602</v>
      </c>
      <c r="J763" s="243">
        <v>203284.5</v>
      </c>
      <c r="K763" s="244">
        <v>528</v>
      </c>
      <c r="L763" s="243">
        <v>47461.79</v>
      </c>
      <c r="M763" s="241">
        <v>403</v>
      </c>
      <c r="N763" s="240">
        <v>2260.86</v>
      </c>
      <c r="O763" s="242">
        <v>4</v>
      </c>
      <c r="P763" s="240">
        <v>3033.86</v>
      </c>
      <c r="Q763" s="241">
        <v>24</v>
      </c>
      <c r="R763" s="238">
        <v>0</v>
      </c>
      <c r="S763" s="239">
        <v>0</v>
      </c>
      <c r="T763" s="240">
        <v>41204.120000000003</v>
      </c>
      <c r="U763" s="241">
        <v>138</v>
      </c>
      <c r="V763" s="240">
        <v>2567.44</v>
      </c>
      <c r="W763" s="242">
        <v>4</v>
      </c>
      <c r="X763" s="243">
        <v>62876.6</v>
      </c>
      <c r="Y763" s="241">
        <v>347</v>
      </c>
      <c r="Z763" s="238">
        <v>0</v>
      </c>
      <c r="AA763" s="239">
        <v>0</v>
      </c>
      <c r="AB763" s="238">
        <v>0</v>
      </c>
      <c r="AC763" s="239">
        <v>0</v>
      </c>
      <c r="AD763" s="243">
        <v>52756.75</v>
      </c>
      <c r="AE763" s="244">
        <v>325</v>
      </c>
      <c r="AF763" s="240">
        <v>1395.34</v>
      </c>
      <c r="AG763" s="242">
        <v>2</v>
      </c>
      <c r="AH763" s="243">
        <v>247330.11</v>
      </c>
      <c r="AI763" s="244">
        <v>1327</v>
      </c>
      <c r="AJ763" s="243">
        <v>2082</v>
      </c>
      <c r="AK763" s="244">
        <v>4</v>
      </c>
      <c r="AL763" s="243">
        <v>118061.32</v>
      </c>
      <c r="AM763" s="244">
        <v>492</v>
      </c>
      <c r="AN763" s="245">
        <v>70229.11</v>
      </c>
      <c r="AO763" s="244">
        <v>145</v>
      </c>
      <c r="AP763" s="246">
        <v>0</v>
      </c>
      <c r="AQ763" s="247">
        <v>0</v>
      </c>
      <c r="AR763" s="240">
        <v>506.81</v>
      </c>
      <c r="AS763" s="241">
        <v>8</v>
      </c>
      <c r="AT763" s="238">
        <v>0</v>
      </c>
      <c r="AU763" s="239">
        <v>0</v>
      </c>
      <c r="AV763" t="s">
        <v>107</v>
      </c>
      <c r="AW763" s="270"/>
      <c r="AX763" s="270"/>
      <c r="AY763" s="270"/>
      <c r="AZ763" s="270"/>
      <c r="BA763" s="270"/>
      <c r="BB763" s="270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  <c r="BR763"/>
      <c r="BS763"/>
      <c r="BT763"/>
      <c r="BU763"/>
      <c r="BV763"/>
      <c r="BW763"/>
      <c r="BX763"/>
      <c r="BY763"/>
      <c r="BZ763"/>
      <c r="CA763"/>
      <c r="CB763"/>
      <c r="CC763"/>
      <c r="CD763"/>
      <c r="CE763"/>
      <c r="CF763"/>
      <c r="CG763"/>
      <c r="CH763"/>
      <c r="CI763"/>
      <c r="CJ763"/>
      <c r="CK763"/>
      <c r="CL763"/>
      <c r="CM763"/>
      <c r="CN763"/>
    </row>
    <row r="764" spans="1:92">
      <c r="A764" s="2" t="s">
        <v>1727</v>
      </c>
      <c r="B764" s="238">
        <v>1747.9966666666667</v>
      </c>
      <c r="C764" s="239">
        <v>0</v>
      </c>
      <c r="D764" s="240">
        <v>12718.46</v>
      </c>
      <c r="E764" s="241">
        <v>49</v>
      </c>
      <c r="F764" s="240">
        <v>4560.8599999999997</v>
      </c>
      <c r="G764" s="242">
        <v>8</v>
      </c>
      <c r="H764" s="243">
        <v>50372.12</v>
      </c>
      <c r="I764" s="244">
        <v>580</v>
      </c>
      <c r="J764" s="243">
        <v>248687.11</v>
      </c>
      <c r="K764" s="244">
        <v>371</v>
      </c>
      <c r="L764" s="243">
        <v>35310.33</v>
      </c>
      <c r="M764" s="241">
        <v>250</v>
      </c>
      <c r="N764" s="240">
        <v>999.15</v>
      </c>
      <c r="O764" s="242">
        <v>6</v>
      </c>
      <c r="P764" s="240">
        <v>2973.02</v>
      </c>
      <c r="Q764" s="241">
        <v>32</v>
      </c>
      <c r="R764" s="238">
        <v>0</v>
      </c>
      <c r="S764" s="239">
        <v>0</v>
      </c>
      <c r="T764" s="240">
        <v>23615.53</v>
      </c>
      <c r="U764" s="241">
        <v>125</v>
      </c>
      <c r="V764" s="240">
        <v>10385.66</v>
      </c>
      <c r="W764" s="242">
        <v>15</v>
      </c>
      <c r="X764" s="243">
        <v>54604.3</v>
      </c>
      <c r="Y764" s="241">
        <v>280</v>
      </c>
      <c r="Z764" s="238">
        <v>0</v>
      </c>
      <c r="AA764" s="239">
        <v>0</v>
      </c>
      <c r="AB764" s="238">
        <v>0</v>
      </c>
      <c r="AC764" s="239">
        <v>0</v>
      </c>
      <c r="AD764" s="243">
        <v>34385.01</v>
      </c>
      <c r="AE764" s="244">
        <v>212</v>
      </c>
      <c r="AF764" s="240">
        <v>1186.05</v>
      </c>
      <c r="AG764" s="242">
        <v>3</v>
      </c>
      <c r="AH764" s="243">
        <v>160622.64000000001</v>
      </c>
      <c r="AI764" s="244">
        <v>1023</v>
      </c>
      <c r="AJ764" s="243">
        <v>1085</v>
      </c>
      <c r="AK764" s="244">
        <v>2</v>
      </c>
      <c r="AL764" s="243">
        <v>87170.42</v>
      </c>
      <c r="AM764" s="244">
        <v>388</v>
      </c>
      <c r="AN764" s="245">
        <v>51354.9</v>
      </c>
      <c r="AO764" s="244">
        <v>112</v>
      </c>
      <c r="AP764" s="246">
        <v>0</v>
      </c>
      <c r="AQ764" s="247">
        <v>0</v>
      </c>
      <c r="AR764" s="240">
        <v>4513.07</v>
      </c>
      <c r="AS764" s="241">
        <v>50</v>
      </c>
      <c r="AT764" s="238">
        <v>0</v>
      </c>
      <c r="AU764" s="239">
        <v>0</v>
      </c>
      <c r="AV764" t="s">
        <v>107</v>
      </c>
      <c r="AW764" s="270"/>
      <c r="AX764" s="270"/>
      <c r="AY764" s="270"/>
      <c r="AZ764" s="270"/>
      <c r="BA764" s="270"/>
      <c r="BB764" s="270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  <c r="CA764"/>
      <c r="CB764"/>
      <c r="CC764"/>
      <c r="CD764"/>
      <c r="CE764"/>
      <c r="CF764"/>
      <c r="CG764"/>
      <c r="CH764"/>
      <c r="CI764"/>
      <c r="CJ764"/>
      <c r="CK764"/>
      <c r="CL764"/>
      <c r="CM764"/>
      <c r="CN764"/>
    </row>
    <row r="765" spans="1:92">
      <c r="A765" s="2" t="s">
        <v>1728</v>
      </c>
      <c r="B765" s="238">
        <v>3282.2926666666667</v>
      </c>
      <c r="C765" s="239">
        <v>0</v>
      </c>
      <c r="D765" s="240">
        <v>20326.66</v>
      </c>
      <c r="E765" s="241">
        <v>71</v>
      </c>
      <c r="F765" s="240">
        <v>15008.65</v>
      </c>
      <c r="G765" s="242">
        <v>28</v>
      </c>
      <c r="H765" s="243">
        <v>56245.79</v>
      </c>
      <c r="I765" s="244">
        <v>628</v>
      </c>
      <c r="J765" s="243">
        <v>175232.23</v>
      </c>
      <c r="K765" s="244">
        <v>530</v>
      </c>
      <c r="L765" s="243">
        <v>46980.46</v>
      </c>
      <c r="M765" s="241">
        <v>406</v>
      </c>
      <c r="N765" s="240">
        <v>7313.03</v>
      </c>
      <c r="O765" s="242">
        <v>11</v>
      </c>
      <c r="P765" s="240">
        <v>3584.98</v>
      </c>
      <c r="Q765" s="241">
        <v>36</v>
      </c>
      <c r="R765" s="238">
        <v>0</v>
      </c>
      <c r="S765" s="239">
        <v>0</v>
      </c>
      <c r="T765" s="240">
        <v>15924.76</v>
      </c>
      <c r="U765" s="241">
        <v>97</v>
      </c>
      <c r="V765" s="240">
        <v>14965.62</v>
      </c>
      <c r="W765" s="242">
        <v>22</v>
      </c>
      <c r="X765" s="243">
        <v>79388.2</v>
      </c>
      <c r="Y765" s="241">
        <v>423</v>
      </c>
      <c r="Z765" s="238">
        <v>0</v>
      </c>
      <c r="AA765" s="239">
        <v>0</v>
      </c>
      <c r="AB765" s="238">
        <v>0</v>
      </c>
      <c r="AC765" s="239">
        <v>0</v>
      </c>
      <c r="AD765" s="243">
        <v>48104.09</v>
      </c>
      <c r="AE765" s="244">
        <v>387</v>
      </c>
      <c r="AF765" s="240">
        <v>0</v>
      </c>
      <c r="AG765" s="242">
        <v>0</v>
      </c>
      <c r="AH765" s="243">
        <v>247599.62</v>
      </c>
      <c r="AI765" s="244">
        <v>1327</v>
      </c>
      <c r="AJ765" s="243">
        <v>35026.17</v>
      </c>
      <c r="AK765" s="244">
        <v>195</v>
      </c>
      <c r="AL765" s="243">
        <v>130005.9</v>
      </c>
      <c r="AM765" s="244">
        <v>555</v>
      </c>
      <c r="AN765" s="245">
        <v>63442.61</v>
      </c>
      <c r="AO765" s="244">
        <v>101</v>
      </c>
      <c r="AP765" s="246">
        <v>0</v>
      </c>
      <c r="AQ765" s="247">
        <v>0</v>
      </c>
      <c r="AR765" s="240">
        <v>688.71</v>
      </c>
      <c r="AS765" s="241">
        <v>7</v>
      </c>
      <c r="AT765" s="238">
        <v>0</v>
      </c>
      <c r="AU765" s="239">
        <v>0</v>
      </c>
      <c r="AV765" t="s">
        <v>52</v>
      </c>
      <c r="AW765" s="270"/>
      <c r="AX765" s="270"/>
      <c r="AY765" s="270"/>
      <c r="AZ765" s="270"/>
      <c r="BA765" s="270"/>
      <c r="BB765" s="270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  <c r="BR765"/>
      <c r="BS765"/>
      <c r="BT765"/>
      <c r="BU765"/>
      <c r="BV765"/>
      <c r="BW765"/>
      <c r="BX765"/>
      <c r="BY765"/>
      <c r="BZ765"/>
      <c r="CA765"/>
      <c r="CB765"/>
      <c r="CC765"/>
      <c r="CD765"/>
      <c r="CE765"/>
      <c r="CF765"/>
      <c r="CG765"/>
      <c r="CH765"/>
      <c r="CI765"/>
      <c r="CJ765"/>
      <c r="CK765"/>
      <c r="CL765"/>
      <c r="CM765"/>
      <c r="CN765"/>
    </row>
    <row r="766" spans="1:92">
      <c r="A766" s="2" t="s">
        <v>1729</v>
      </c>
      <c r="B766" s="238">
        <v>431.69766666666669</v>
      </c>
      <c r="C766" s="239">
        <v>0</v>
      </c>
      <c r="D766" s="240">
        <v>7206.6</v>
      </c>
      <c r="E766" s="241">
        <v>36</v>
      </c>
      <c r="F766" s="240">
        <v>21768.39</v>
      </c>
      <c r="G766" s="242">
        <v>22</v>
      </c>
      <c r="H766" s="243">
        <v>36831.79</v>
      </c>
      <c r="I766" s="244">
        <v>380</v>
      </c>
      <c r="J766" s="243">
        <v>249202.26</v>
      </c>
      <c r="K766" s="244">
        <v>547</v>
      </c>
      <c r="L766" s="243">
        <v>33601.86</v>
      </c>
      <c r="M766" s="241">
        <v>225</v>
      </c>
      <c r="N766" s="240">
        <v>695.65</v>
      </c>
      <c r="O766" s="242">
        <v>1</v>
      </c>
      <c r="P766" s="240">
        <v>7825.36</v>
      </c>
      <c r="Q766" s="241">
        <v>70</v>
      </c>
      <c r="R766" s="238">
        <v>0</v>
      </c>
      <c r="S766" s="239">
        <v>0</v>
      </c>
      <c r="T766" s="240">
        <v>2683.44</v>
      </c>
      <c r="U766" s="241">
        <v>11</v>
      </c>
      <c r="V766" s="240">
        <v>7089.54</v>
      </c>
      <c r="W766" s="242">
        <v>9</v>
      </c>
      <c r="X766" s="243">
        <v>52285.5</v>
      </c>
      <c r="Y766" s="241">
        <v>285</v>
      </c>
      <c r="Z766" s="238">
        <v>0</v>
      </c>
      <c r="AA766" s="239">
        <v>0</v>
      </c>
      <c r="AB766" s="238">
        <v>0</v>
      </c>
      <c r="AC766" s="239">
        <v>0</v>
      </c>
      <c r="AD766" s="243">
        <v>30317.17</v>
      </c>
      <c r="AE766" s="244">
        <v>270</v>
      </c>
      <c r="AF766" s="240">
        <v>1214.8</v>
      </c>
      <c r="AG766" s="242">
        <v>2</v>
      </c>
      <c r="AH766" s="243">
        <v>173662.99</v>
      </c>
      <c r="AI766" s="244">
        <v>959</v>
      </c>
      <c r="AJ766" s="243">
        <v>0</v>
      </c>
      <c r="AK766" s="244">
        <v>0</v>
      </c>
      <c r="AL766" s="243">
        <v>93691.75</v>
      </c>
      <c r="AM766" s="244">
        <v>386</v>
      </c>
      <c r="AN766" s="245">
        <v>12950.93</v>
      </c>
      <c r="AO766" s="244">
        <v>76</v>
      </c>
      <c r="AP766" s="246">
        <v>0</v>
      </c>
      <c r="AQ766" s="247">
        <v>0</v>
      </c>
      <c r="AR766" s="240">
        <v>4898.7</v>
      </c>
      <c r="AS766" s="241">
        <v>48</v>
      </c>
      <c r="AT766" s="238">
        <v>0</v>
      </c>
      <c r="AU766" s="239">
        <v>0</v>
      </c>
      <c r="AV766" t="s">
        <v>52</v>
      </c>
      <c r="AW766" s="270"/>
      <c r="AX766" s="270"/>
      <c r="AY766" s="270"/>
      <c r="AZ766" s="270"/>
      <c r="BA766" s="270"/>
      <c r="BB766" s="270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  <c r="BR766"/>
      <c r="BS766"/>
      <c r="BT766"/>
      <c r="BU766"/>
      <c r="BV766"/>
      <c r="BW766"/>
      <c r="BX766"/>
      <c r="BY766"/>
      <c r="BZ766"/>
      <c r="CA766"/>
      <c r="CB766"/>
      <c r="CC766"/>
      <c r="CD766"/>
      <c r="CE766"/>
      <c r="CF766"/>
      <c r="CG766"/>
      <c r="CH766"/>
      <c r="CI766"/>
      <c r="CJ766"/>
      <c r="CK766"/>
      <c r="CL766"/>
      <c r="CM766"/>
      <c r="CN766"/>
    </row>
    <row r="767" spans="1:92">
      <c r="A767" s="2" t="s">
        <v>1730</v>
      </c>
      <c r="B767" s="238">
        <v>1277.5610000000001</v>
      </c>
      <c r="C767" s="239">
        <v>0</v>
      </c>
      <c r="D767" s="240">
        <v>25952.09</v>
      </c>
      <c r="E767" s="241">
        <v>101</v>
      </c>
      <c r="F767" s="240">
        <v>3329.74</v>
      </c>
      <c r="G767" s="242">
        <v>6</v>
      </c>
      <c r="H767" s="243">
        <v>78357.63</v>
      </c>
      <c r="I767" s="244">
        <v>727</v>
      </c>
      <c r="J767" s="243">
        <v>361922.27</v>
      </c>
      <c r="K767" s="244">
        <v>901</v>
      </c>
      <c r="L767" s="243">
        <v>86300.03</v>
      </c>
      <c r="M767" s="241">
        <v>567</v>
      </c>
      <c r="N767" s="240">
        <v>8973.02</v>
      </c>
      <c r="O767" s="242">
        <v>10</v>
      </c>
      <c r="P767" s="240">
        <v>16418.05</v>
      </c>
      <c r="Q767" s="241">
        <v>80</v>
      </c>
      <c r="R767" s="238">
        <v>0</v>
      </c>
      <c r="S767" s="239">
        <v>0</v>
      </c>
      <c r="T767" s="240">
        <v>27563.68</v>
      </c>
      <c r="U767" s="241">
        <v>166</v>
      </c>
      <c r="V767" s="240">
        <v>11320.57</v>
      </c>
      <c r="W767" s="242">
        <v>17</v>
      </c>
      <c r="X767" s="243">
        <v>152234.71</v>
      </c>
      <c r="Y767" s="241">
        <v>707</v>
      </c>
      <c r="Z767" s="238">
        <v>0</v>
      </c>
      <c r="AA767" s="239">
        <v>0</v>
      </c>
      <c r="AB767" s="238">
        <v>0</v>
      </c>
      <c r="AC767" s="239">
        <v>0</v>
      </c>
      <c r="AD767" s="243">
        <v>88199.61</v>
      </c>
      <c r="AE767" s="244">
        <v>502</v>
      </c>
      <c r="AF767" s="240">
        <v>697.67</v>
      </c>
      <c r="AG767" s="242">
        <v>1</v>
      </c>
      <c r="AH767" s="243">
        <v>499702.48</v>
      </c>
      <c r="AI767" s="244">
        <v>2025</v>
      </c>
      <c r="AJ767" s="243">
        <v>2701.6</v>
      </c>
      <c r="AK767" s="244">
        <v>9</v>
      </c>
      <c r="AL767" s="243">
        <v>231710.64</v>
      </c>
      <c r="AM767" s="244">
        <v>881</v>
      </c>
      <c r="AN767" s="245">
        <v>35625.230000000003</v>
      </c>
      <c r="AO767" s="244">
        <v>97</v>
      </c>
      <c r="AP767" s="246">
        <v>0</v>
      </c>
      <c r="AQ767" s="247">
        <v>0</v>
      </c>
      <c r="AR767" s="240">
        <v>1727.16</v>
      </c>
      <c r="AS767" s="241">
        <v>23</v>
      </c>
      <c r="AT767" s="238">
        <v>0</v>
      </c>
      <c r="AU767" s="239">
        <v>0</v>
      </c>
      <c r="AV767" t="s">
        <v>195</v>
      </c>
      <c r="AW767" s="270"/>
      <c r="AX767" s="270"/>
      <c r="AY767" s="270"/>
      <c r="AZ767" s="270"/>
      <c r="BA767" s="270"/>
      <c r="BB767" s="270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  <c r="BR767"/>
      <c r="BS767"/>
      <c r="BT767"/>
      <c r="BU767"/>
      <c r="BV767"/>
      <c r="BW767"/>
      <c r="BX767"/>
      <c r="BY767"/>
      <c r="BZ767"/>
      <c r="CA767"/>
      <c r="CB767"/>
      <c r="CC767"/>
      <c r="CD767"/>
      <c r="CE767"/>
      <c r="CF767"/>
      <c r="CG767"/>
      <c r="CH767"/>
      <c r="CI767"/>
      <c r="CJ767"/>
      <c r="CK767"/>
      <c r="CL767"/>
      <c r="CM767"/>
      <c r="CN767"/>
    </row>
    <row r="768" spans="1:92">
      <c r="A768" s="2" t="s">
        <v>1731</v>
      </c>
      <c r="B768" s="238">
        <v>3908.2306666666668</v>
      </c>
      <c r="C768" s="239">
        <v>0</v>
      </c>
      <c r="D768" s="240">
        <v>17896.09</v>
      </c>
      <c r="E768" s="241">
        <v>74</v>
      </c>
      <c r="F768" s="240">
        <v>26452.15</v>
      </c>
      <c r="G768" s="242">
        <v>42</v>
      </c>
      <c r="H768" s="243">
        <v>101842.63</v>
      </c>
      <c r="I768" s="244">
        <v>880</v>
      </c>
      <c r="J768" s="243">
        <v>731898.06</v>
      </c>
      <c r="K768" s="244">
        <v>1701</v>
      </c>
      <c r="L768" s="243">
        <v>128598.95</v>
      </c>
      <c r="M768" s="241">
        <v>721</v>
      </c>
      <c r="N768" s="240">
        <v>15694.74</v>
      </c>
      <c r="O768" s="242">
        <v>23</v>
      </c>
      <c r="P768" s="240">
        <v>7493.58</v>
      </c>
      <c r="Q768" s="241">
        <v>55</v>
      </c>
      <c r="R768" s="238">
        <v>0</v>
      </c>
      <c r="S768" s="239">
        <v>0</v>
      </c>
      <c r="T768" s="240">
        <v>11507.91</v>
      </c>
      <c r="U768" s="241">
        <v>74</v>
      </c>
      <c r="V768" s="240">
        <v>9913</v>
      </c>
      <c r="W768" s="242">
        <v>14</v>
      </c>
      <c r="X768" s="243">
        <v>172720.38</v>
      </c>
      <c r="Y768" s="241">
        <v>829</v>
      </c>
      <c r="Z768" s="238">
        <v>0</v>
      </c>
      <c r="AA768" s="239">
        <v>0</v>
      </c>
      <c r="AB768" s="238">
        <v>0</v>
      </c>
      <c r="AC768" s="239">
        <v>0</v>
      </c>
      <c r="AD768" s="243">
        <v>109388.16</v>
      </c>
      <c r="AE768" s="244">
        <v>761</v>
      </c>
      <c r="AF768" s="240">
        <v>0</v>
      </c>
      <c r="AG768" s="242">
        <v>0</v>
      </c>
      <c r="AH768" s="243">
        <v>520449.84</v>
      </c>
      <c r="AI768" s="244">
        <v>2397</v>
      </c>
      <c r="AJ768" s="243">
        <v>0</v>
      </c>
      <c r="AK768" s="244">
        <v>0</v>
      </c>
      <c r="AL768" s="243">
        <v>240267.16</v>
      </c>
      <c r="AM768" s="244">
        <v>955</v>
      </c>
      <c r="AN768" s="245">
        <v>117246.92</v>
      </c>
      <c r="AO768" s="244">
        <v>473</v>
      </c>
      <c r="AP768" s="246">
        <v>0</v>
      </c>
      <c r="AQ768" s="247">
        <v>0</v>
      </c>
      <c r="AR768" s="240">
        <v>6683.14</v>
      </c>
      <c r="AS768" s="241">
        <v>69</v>
      </c>
      <c r="AT768" s="238">
        <v>0</v>
      </c>
      <c r="AU768" s="239">
        <v>0</v>
      </c>
      <c r="AV768" t="s">
        <v>52</v>
      </c>
      <c r="AW768" s="270"/>
      <c r="AX768" s="270"/>
      <c r="AY768" s="270"/>
      <c r="AZ768" s="270"/>
      <c r="BA768" s="270"/>
      <c r="BB768" s="270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  <c r="BR768"/>
      <c r="BS768"/>
      <c r="BT768"/>
      <c r="BU768"/>
      <c r="BV768"/>
      <c r="BW768"/>
      <c r="BX768"/>
      <c r="BY768"/>
      <c r="BZ768"/>
      <c r="CA768"/>
      <c r="CB768"/>
      <c r="CC768"/>
      <c r="CD768"/>
      <c r="CE768"/>
      <c r="CF768"/>
      <c r="CG768"/>
      <c r="CH768"/>
      <c r="CI768"/>
      <c r="CJ768"/>
      <c r="CK768"/>
      <c r="CL768"/>
      <c r="CM768"/>
      <c r="CN768"/>
    </row>
    <row r="769" spans="1:92">
      <c r="A769" s="2" t="s">
        <v>1732</v>
      </c>
      <c r="B769" s="238">
        <v>572.63233333333335</v>
      </c>
      <c r="C769" s="239">
        <v>0</v>
      </c>
      <c r="D769" s="240">
        <v>17949.599999999999</v>
      </c>
      <c r="E769" s="241">
        <v>69</v>
      </c>
      <c r="F769" s="240">
        <v>39439.07</v>
      </c>
      <c r="G769" s="242">
        <v>50</v>
      </c>
      <c r="H769" s="243">
        <v>64015.35</v>
      </c>
      <c r="I769" s="244">
        <v>667</v>
      </c>
      <c r="J769" s="243">
        <v>590899.57999999996</v>
      </c>
      <c r="K769" s="244">
        <v>1382</v>
      </c>
      <c r="L769" s="243">
        <v>82213.02</v>
      </c>
      <c r="M769" s="241">
        <v>421</v>
      </c>
      <c r="N769" s="240">
        <v>12890.42</v>
      </c>
      <c r="O769" s="242">
        <v>10</v>
      </c>
      <c r="P769" s="240">
        <v>0</v>
      </c>
      <c r="Q769" s="241">
        <v>0</v>
      </c>
      <c r="R769" s="238">
        <v>0</v>
      </c>
      <c r="S769" s="239">
        <v>0</v>
      </c>
      <c r="T769" s="240">
        <v>2619.0700000000002</v>
      </c>
      <c r="U769" s="241">
        <v>25</v>
      </c>
      <c r="V769" s="240">
        <v>10874.13</v>
      </c>
      <c r="W769" s="242">
        <v>13</v>
      </c>
      <c r="X769" s="243">
        <v>122598.14</v>
      </c>
      <c r="Y769" s="241">
        <v>691</v>
      </c>
      <c r="Z769" s="238">
        <v>0</v>
      </c>
      <c r="AA769" s="239">
        <v>0</v>
      </c>
      <c r="AB769" s="238">
        <v>0</v>
      </c>
      <c r="AC769" s="239">
        <v>0</v>
      </c>
      <c r="AD769" s="243">
        <v>73159.63</v>
      </c>
      <c r="AE769" s="244">
        <v>640</v>
      </c>
      <c r="AF769" s="240">
        <v>0</v>
      </c>
      <c r="AG769" s="242">
        <v>0</v>
      </c>
      <c r="AH769" s="243">
        <v>298210.94</v>
      </c>
      <c r="AI769" s="244">
        <v>1635</v>
      </c>
      <c r="AJ769" s="243">
        <v>0</v>
      </c>
      <c r="AK769" s="244">
        <v>0</v>
      </c>
      <c r="AL769" s="243">
        <v>197867.42</v>
      </c>
      <c r="AM769" s="244">
        <v>1072</v>
      </c>
      <c r="AN769" s="245">
        <v>17178.97</v>
      </c>
      <c r="AO769" s="244">
        <v>112</v>
      </c>
      <c r="AP769" s="246">
        <v>0</v>
      </c>
      <c r="AQ769" s="247">
        <v>0</v>
      </c>
      <c r="AR769" s="240">
        <v>1741.75</v>
      </c>
      <c r="AS769" s="241">
        <v>18</v>
      </c>
      <c r="AT769" s="238">
        <v>0.01</v>
      </c>
      <c r="AU769" s="239">
        <v>1</v>
      </c>
      <c r="AV769" t="s">
        <v>52</v>
      </c>
      <c r="AW769" s="270"/>
      <c r="AX769" s="270"/>
      <c r="AY769" s="270"/>
      <c r="AZ769" s="270"/>
      <c r="BA769" s="270"/>
      <c r="BB769" s="270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  <c r="BR769"/>
      <c r="BS769"/>
      <c r="BT769"/>
      <c r="BU769"/>
      <c r="BV769"/>
      <c r="BW769"/>
      <c r="BX769"/>
      <c r="BY769"/>
      <c r="BZ769"/>
      <c r="CA769"/>
      <c r="CB769"/>
      <c r="CC769"/>
      <c r="CD769"/>
      <c r="CE769"/>
      <c r="CF769"/>
      <c r="CG769"/>
      <c r="CH769"/>
      <c r="CI769"/>
      <c r="CJ769"/>
      <c r="CK769"/>
      <c r="CL769"/>
      <c r="CM769"/>
      <c r="CN769"/>
    </row>
    <row r="770" spans="1:92">
      <c r="A770" s="2" t="s">
        <v>1733</v>
      </c>
      <c r="B770" s="238">
        <v>1899.3019999999999</v>
      </c>
      <c r="C770" s="239">
        <v>0</v>
      </c>
      <c r="D770" s="240">
        <v>15450.46</v>
      </c>
      <c r="E770" s="241">
        <v>58</v>
      </c>
      <c r="F770" s="240">
        <v>7568.61</v>
      </c>
      <c r="G770" s="242">
        <v>16</v>
      </c>
      <c r="H770" s="243">
        <v>59182.080000000002</v>
      </c>
      <c r="I770" s="244">
        <v>549</v>
      </c>
      <c r="J770" s="243">
        <v>224144.48</v>
      </c>
      <c r="K770" s="244">
        <v>536</v>
      </c>
      <c r="L770" s="243">
        <v>59628.22</v>
      </c>
      <c r="M770" s="241">
        <v>421</v>
      </c>
      <c r="N770" s="240">
        <v>5735.62</v>
      </c>
      <c r="O770" s="242">
        <v>12</v>
      </c>
      <c r="P770" s="240">
        <v>16908.14</v>
      </c>
      <c r="Q770" s="241">
        <v>130</v>
      </c>
      <c r="R770" s="238">
        <v>0</v>
      </c>
      <c r="S770" s="239">
        <v>0</v>
      </c>
      <c r="T770" s="240">
        <v>37366.07</v>
      </c>
      <c r="U770" s="241">
        <v>159</v>
      </c>
      <c r="V770" s="240">
        <v>8579.0499999999993</v>
      </c>
      <c r="W770" s="242">
        <v>14</v>
      </c>
      <c r="X770" s="243">
        <v>90995.19</v>
      </c>
      <c r="Y770" s="241">
        <v>485</v>
      </c>
      <c r="Z770" s="238">
        <v>0</v>
      </c>
      <c r="AA770" s="239">
        <v>0</v>
      </c>
      <c r="AB770" s="238">
        <v>0</v>
      </c>
      <c r="AC770" s="239">
        <v>0</v>
      </c>
      <c r="AD770" s="243">
        <v>42314.37</v>
      </c>
      <c r="AE770" s="244">
        <v>284</v>
      </c>
      <c r="AF770" s="240">
        <v>395.35</v>
      </c>
      <c r="AG770" s="242">
        <v>1</v>
      </c>
      <c r="AH770" s="243">
        <v>310698.43</v>
      </c>
      <c r="AI770" s="244">
        <v>1678</v>
      </c>
      <c r="AJ770" s="243">
        <v>0</v>
      </c>
      <c r="AK770" s="244">
        <v>0</v>
      </c>
      <c r="AL770" s="243">
        <v>159349.42000000001</v>
      </c>
      <c r="AM770" s="244">
        <v>618</v>
      </c>
      <c r="AN770" s="245">
        <v>56979.06</v>
      </c>
      <c r="AO770" s="244">
        <v>150</v>
      </c>
      <c r="AP770" s="246">
        <v>0</v>
      </c>
      <c r="AQ770" s="247">
        <v>0</v>
      </c>
      <c r="AR770" s="240">
        <v>8576.6</v>
      </c>
      <c r="AS770" s="241">
        <v>70</v>
      </c>
      <c r="AT770" s="238">
        <v>0</v>
      </c>
      <c r="AU770" s="239">
        <v>0</v>
      </c>
      <c r="AV770" t="s">
        <v>107</v>
      </c>
      <c r="AW770" s="270"/>
      <c r="AX770" s="270"/>
      <c r="AY770" s="270"/>
      <c r="AZ770" s="270"/>
      <c r="BA770" s="270"/>
      <c r="BB770" s="2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  <c r="BR770"/>
      <c r="BS770"/>
      <c r="BT770"/>
      <c r="BU770"/>
      <c r="BV770"/>
      <c r="BW770"/>
      <c r="BX770"/>
      <c r="BY770"/>
      <c r="BZ770"/>
      <c r="CA770"/>
      <c r="CB770"/>
      <c r="CC770"/>
      <c r="CD770"/>
      <c r="CE770"/>
      <c r="CF770"/>
      <c r="CG770"/>
      <c r="CH770"/>
      <c r="CI770"/>
      <c r="CJ770"/>
      <c r="CK770"/>
      <c r="CL770"/>
      <c r="CM770"/>
      <c r="CN770"/>
    </row>
    <row r="771" spans="1:92">
      <c r="A771" s="2" t="s">
        <v>1734</v>
      </c>
      <c r="B771" s="238">
        <v>2162.2820000000002</v>
      </c>
      <c r="C771" s="239">
        <v>0</v>
      </c>
      <c r="D771" s="240">
        <v>14601.81</v>
      </c>
      <c r="E771" s="241">
        <v>56</v>
      </c>
      <c r="F771" s="240">
        <v>8095.65</v>
      </c>
      <c r="G771" s="242">
        <v>12</v>
      </c>
      <c r="H771" s="243">
        <v>88748.73</v>
      </c>
      <c r="I771" s="244">
        <v>884</v>
      </c>
      <c r="J771" s="243">
        <v>325714.3</v>
      </c>
      <c r="K771" s="244">
        <v>739</v>
      </c>
      <c r="L771" s="243">
        <v>110773.19</v>
      </c>
      <c r="M771" s="241">
        <v>518</v>
      </c>
      <c r="N771" s="240">
        <v>5188.67</v>
      </c>
      <c r="O771" s="242">
        <v>27</v>
      </c>
      <c r="P771" s="240">
        <v>893.04</v>
      </c>
      <c r="Q771" s="241">
        <v>1</v>
      </c>
      <c r="R771" s="238">
        <v>0</v>
      </c>
      <c r="S771" s="239">
        <v>0</v>
      </c>
      <c r="T771" s="240">
        <v>1588.68</v>
      </c>
      <c r="U771" s="241">
        <v>15</v>
      </c>
      <c r="V771" s="240">
        <v>8012.64</v>
      </c>
      <c r="W771" s="242">
        <v>9</v>
      </c>
      <c r="X771" s="243">
        <v>90276.57</v>
      </c>
      <c r="Y771" s="241">
        <v>383</v>
      </c>
      <c r="Z771" s="238">
        <v>0</v>
      </c>
      <c r="AA771" s="239">
        <v>0</v>
      </c>
      <c r="AB771" s="238">
        <v>5</v>
      </c>
      <c r="AC771" s="239">
        <v>1</v>
      </c>
      <c r="AD771" s="243">
        <v>61004.58</v>
      </c>
      <c r="AE771" s="244">
        <v>336</v>
      </c>
      <c r="AF771" s="240">
        <v>0</v>
      </c>
      <c r="AG771" s="242">
        <v>0</v>
      </c>
      <c r="AH771" s="243">
        <v>367473.87</v>
      </c>
      <c r="AI771" s="244">
        <v>1488</v>
      </c>
      <c r="AJ771" s="243">
        <v>828.99</v>
      </c>
      <c r="AK771" s="244">
        <v>7</v>
      </c>
      <c r="AL771" s="243">
        <v>137839.35</v>
      </c>
      <c r="AM771" s="244">
        <v>531</v>
      </c>
      <c r="AN771" s="245">
        <v>64039.47</v>
      </c>
      <c r="AO771" s="244">
        <v>370</v>
      </c>
      <c r="AP771" s="246">
        <v>0</v>
      </c>
      <c r="AQ771" s="247">
        <v>0</v>
      </c>
      <c r="AR771" s="240">
        <v>22.61</v>
      </c>
      <c r="AS771" s="241">
        <v>1</v>
      </c>
      <c r="AT771" s="238">
        <v>0</v>
      </c>
      <c r="AU771" s="239">
        <v>0</v>
      </c>
      <c r="AV771" t="s">
        <v>52</v>
      </c>
      <c r="AW771" s="270"/>
      <c r="AX771" s="270"/>
      <c r="AY771" s="270"/>
      <c r="AZ771" s="270"/>
      <c r="BA771" s="270"/>
      <c r="BB771" s="270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  <c r="BR771"/>
      <c r="BS771"/>
      <c r="BT771"/>
      <c r="BU771"/>
      <c r="BV771"/>
      <c r="BW771"/>
      <c r="BX771"/>
      <c r="BY771"/>
      <c r="BZ771"/>
      <c r="CA771"/>
      <c r="CB771"/>
      <c r="CC771"/>
      <c r="CD771"/>
      <c r="CE771"/>
      <c r="CF771"/>
      <c r="CG771"/>
      <c r="CH771"/>
      <c r="CI771"/>
      <c r="CJ771"/>
      <c r="CK771"/>
      <c r="CL771"/>
      <c r="CM771"/>
      <c r="CN771"/>
    </row>
    <row r="772" spans="1:92">
      <c r="A772" s="2" t="s">
        <v>1735</v>
      </c>
      <c r="B772" s="238">
        <v>1085.0903333333333</v>
      </c>
      <c r="C772" s="239">
        <v>0</v>
      </c>
      <c r="D772" s="240">
        <v>16429.060000000001</v>
      </c>
      <c r="E772" s="241">
        <v>57</v>
      </c>
      <c r="F772" s="240">
        <v>16052.14</v>
      </c>
      <c r="G772" s="242">
        <v>24</v>
      </c>
      <c r="H772" s="243">
        <v>57853.68</v>
      </c>
      <c r="I772" s="244">
        <v>495</v>
      </c>
      <c r="J772" s="243">
        <v>616526.37</v>
      </c>
      <c r="K772" s="244">
        <v>659</v>
      </c>
      <c r="L772" s="243">
        <v>52386.29</v>
      </c>
      <c r="M772" s="241">
        <v>279</v>
      </c>
      <c r="N772" s="240">
        <v>3747.27</v>
      </c>
      <c r="O772" s="242">
        <v>21</v>
      </c>
      <c r="P772" s="240">
        <v>20787.599999999999</v>
      </c>
      <c r="Q772" s="241">
        <v>124</v>
      </c>
      <c r="R772" s="238">
        <v>0</v>
      </c>
      <c r="S772" s="239">
        <v>0</v>
      </c>
      <c r="T772" s="240">
        <v>21918.93</v>
      </c>
      <c r="U772" s="241">
        <v>119</v>
      </c>
      <c r="V772" s="240">
        <v>9622.2199999999993</v>
      </c>
      <c r="W772" s="242">
        <v>14</v>
      </c>
      <c r="X772" s="243">
        <v>85970.42</v>
      </c>
      <c r="Y772" s="241">
        <v>416</v>
      </c>
      <c r="Z772" s="238">
        <v>0</v>
      </c>
      <c r="AA772" s="239">
        <v>0</v>
      </c>
      <c r="AB772" s="238">
        <v>0</v>
      </c>
      <c r="AC772" s="239">
        <v>0</v>
      </c>
      <c r="AD772" s="243">
        <v>49651.12</v>
      </c>
      <c r="AE772" s="244">
        <v>295</v>
      </c>
      <c r="AF772" s="240">
        <v>8944</v>
      </c>
      <c r="AG772" s="242">
        <v>20</v>
      </c>
      <c r="AH772" s="243">
        <v>230536.99</v>
      </c>
      <c r="AI772" s="244">
        <v>1191</v>
      </c>
      <c r="AJ772" s="243">
        <v>2844.4</v>
      </c>
      <c r="AK772" s="244">
        <v>5</v>
      </c>
      <c r="AL772" s="243">
        <v>138387.91</v>
      </c>
      <c r="AM772" s="244">
        <v>522</v>
      </c>
      <c r="AN772" s="245">
        <v>29708.31</v>
      </c>
      <c r="AO772" s="244">
        <v>122</v>
      </c>
      <c r="AP772" s="246">
        <v>0</v>
      </c>
      <c r="AQ772" s="247">
        <v>0</v>
      </c>
      <c r="AR772" s="240">
        <v>7406.15</v>
      </c>
      <c r="AS772" s="241">
        <v>79</v>
      </c>
      <c r="AT772" s="238">
        <v>0</v>
      </c>
      <c r="AU772" s="239">
        <v>0</v>
      </c>
      <c r="AV772" t="s">
        <v>389</v>
      </c>
      <c r="AW772" s="270"/>
      <c r="AX772" s="270"/>
      <c r="AY772" s="270"/>
      <c r="AZ772" s="270"/>
      <c r="BA772" s="270"/>
      <c r="BB772" s="270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  <c r="BR772"/>
      <c r="BS772"/>
      <c r="BT772"/>
      <c r="BU772"/>
      <c r="BV772"/>
      <c r="BW772"/>
      <c r="BX772"/>
      <c r="BY772"/>
      <c r="BZ772"/>
      <c r="CA772"/>
      <c r="CB772"/>
      <c r="CC772"/>
      <c r="CD772"/>
      <c r="CE772"/>
      <c r="CF772"/>
      <c r="CG772"/>
      <c r="CH772"/>
      <c r="CI772"/>
      <c r="CJ772"/>
      <c r="CK772"/>
      <c r="CL772"/>
      <c r="CM772"/>
      <c r="CN772"/>
    </row>
    <row r="773" spans="1:92">
      <c r="A773" s="2" t="s">
        <v>1736</v>
      </c>
      <c r="B773" s="238">
        <v>53.333333333333336</v>
      </c>
      <c r="C773" s="239">
        <v>0</v>
      </c>
      <c r="D773" s="240">
        <v>12411.27</v>
      </c>
      <c r="E773" s="241">
        <v>45</v>
      </c>
      <c r="F773" s="240">
        <v>10613.02</v>
      </c>
      <c r="G773" s="242">
        <v>20</v>
      </c>
      <c r="H773" s="243">
        <v>46669.23</v>
      </c>
      <c r="I773" s="244">
        <v>340</v>
      </c>
      <c r="J773" s="243">
        <v>165774.56</v>
      </c>
      <c r="K773" s="244">
        <v>282</v>
      </c>
      <c r="L773" s="243">
        <v>55962.7</v>
      </c>
      <c r="M773" s="241">
        <v>279</v>
      </c>
      <c r="N773" s="240">
        <v>8747.7999999999993</v>
      </c>
      <c r="O773" s="242">
        <v>8</v>
      </c>
      <c r="P773" s="240">
        <v>13705.48</v>
      </c>
      <c r="Q773" s="241">
        <v>84</v>
      </c>
      <c r="R773" s="238">
        <v>0</v>
      </c>
      <c r="S773" s="239">
        <v>0</v>
      </c>
      <c r="T773" s="240">
        <v>9016.43</v>
      </c>
      <c r="U773" s="241">
        <v>62</v>
      </c>
      <c r="V773" s="240">
        <v>10693.99</v>
      </c>
      <c r="W773" s="242">
        <v>14</v>
      </c>
      <c r="X773" s="243">
        <v>58539.6</v>
      </c>
      <c r="Y773" s="241">
        <v>269</v>
      </c>
      <c r="Z773" s="238">
        <v>0</v>
      </c>
      <c r="AA773" s="239">
        <v>0</v>
      </c>
      <c r="AB773" s="238">
        <v>0</v>
      </c>
      <c r="AC773" s="239">
        <v>0</v>
      </c>
      <c r="AD773" s="243">
        <v>48527.38</v>
      </c>
      <c r="AE773" s="244">
        <v>260</v>
      </c>
      <c r="AF773" s="240">
        <v>0</v>
      </c>
      <c r="AG773" s="242">
        <v>0</v>
      </c>
      <c r="AH773" s="243">
        <v>301005.86</v>
      </c>
      <c r="AI773" s="244">
        <v>882</v>
      </c>
      <c r="AJ773" s="243">
        <v>0</v>
      </c>
      <c r="AK773" s="244">
        <v>0</v>
      </c>
      <c r="AL773" s="243">
        <v>99234.54</v>
      </c>
      <c r="AM773" s="244">
        <v>324</v>
      </c>
      <c r="AN773" s="245">
        <v>1600</v>
      </c>
      <c r="AO773" s="244">
        <v>14</v>
      </c>
      <c r="AP773" s="246">
        <v>0</v>
      </c>
      <c r="AQ773" s="247">
        <v>0</v>
      </c>
      <c r="AR773" s="240">
        <v>5893.54</v>
      </c>
      <c r="AS773" s="241">
        <v>52</v>
      </c>
      <c r="AT773" s="238">
        <v>0</v>
      </c>
      <c r="AU773" s="239">
        <v>0</v>
      </c>
      <c r="AV773" t="s">
        <v>52</v>
      </c>
      <c r="AW773" s="270"/>
      <c r="AX773" s="270"/>
      <c r="AY773" s="270"/>
      <c r="AZ773" s="270"/>
      <c r="BA773" s="270"/>
      <c r="BB773" s="270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  <c r="CA773"/>
      <c r="CB773"/>
      <c r="CC773"/>
      <c r="CD773"/>
      <c r="CE773"/>
      <c r="CF773"/>
      <c r="CG773"/>
      <c r="CH773"/>
      <c r="CI773"/>
      <c r="CJ773"/>
      <c r="CK773"/>
      <c r="CL773"/>
      <c r="CM773"/>
      <c r="CN773"/>
    </row>
    <row r="774" spans="1:92">
      <c r="A774" s="2" t="s">
        <v>1737</v>
      </c>
      <c r="B774" s="238">
        <v>969.3610000000001</v>
      </c>
      <c r="C774" s="239">
        <v>0</v>
      </c>
      <c r="D774" s="240">
        <v>9391.27</v>
      </c>
      <c r="E774" s="241">
        <v>38</v>
      </c>
      <c r="F774" s="240">
        <v>4113.03</v>
      </c>
      <c r="G774" s="242">
        <v>6</v>
      </c>
      <c r="H774" s="243">
        <v>47774.62</v>
      </c>
      <c r="I774" s="244">
        <v>516</v>
      </c>
      <c r="J774" s="243">
        <v>213204.39</v>
      </c>
      <c r="K774" s="244">
        <v>526</v>
      </c>
      <c r="L774" s="243">
        <v>57423.65</v>
      </c>
      <c r="M774" s="241">
        <v>444</v>
      </c>
      <c r="N774" s="240">
        <v>1391.3</v>
      </c>
      <c r="O774" s="242">
        <v>2</v>
      </c>
      <c r="P774" s="240">
        <v>13506.06</v>
      </c>
      <c r="Q774" s="241">
        <v>89</v>
      </c>
      <c r="R774" s="238">
        <v>0</v>
      </c>
      <c r="S774" s="239">
        <v>0</v>
      </c>
      <c r="T774" s="240">
        <v>6663.01</v>
      </c>
      <c r="U774" s="241">
        <v>57</v>
      </c>
      <c r="V774" s="240">
        <v>9037.01</v>
      </c>
      <c r="W774" s="242">
        <v>10</v>
      </c>
      <c r="X774" s="243">
        <v>73465.899999999994</v>
      </c>
      <c r="Y774" s="241">
        <v>345</v>
      </c>
      <c r="Z774" s="238">
        <v>0</v>
      </c>
      <c r="AA774" s="239">
        <v>0</v>
      </c>
      <c r="AB774" s="238">
        <v>0</v>
      </c>
      <c r="AC774" s="239">
        <v>0</v>
      </c>
      <c r="AD774" s="243">
        <v>54788.56</v>
      </c>
      <c r="AE774" s="244">
        <v>342</v>
      </c>
      <c r="AF774" s="240">
        <v>697.67</v>
      </c>
      <c r="AG774" s="242">
        <v>1</v>
      </c>
      <c r="AH774" s="243">
        <v>223344.13</v>
      </c>
      <c r="AI774" s="244">
        <v>1083</v>
      </c>
      <c r="AJ774" s="243">
        <v>0</v>
      </c>
      <c r="AK774" s="244">
        <v>0</v>
      </c>
      <c r="AL774" s="243">
        <v>98941.35</v>
      </c>
      <c r="AM774" s="244">
        <v>427</v>
      </c>
      <c r="AN774" s="245">
        <v>29080.83</v>
      </c>
      <c r="AO774" s="244">
        <v>213</v>
      </c>
      <c r="AP774" s="246">
        <v>0</v>
      </c>
      <c r="AQ774" s="247">
        <v>0</v>
      </c>
      <c r="AR774" s="240">
        <v>6456.64</v>
      </c>
      <c r="AS774" s="241">
        <v>52</v>
      </c>
      <c r="AT774" s="238">
        <v>0</v>
      </c>
      <c r="AU774" s="239">
        <v>0</v>
      </c>
      <c r="AV774" t="s">
        <v>52</v>
      </c>
      <c r="AW774" s="270"/>
      <c r="AX774" s="270"/>
      <c r="AY774" s="270"/>
      <c r="AZ774" s="270"/>
      <c r="BA774" s="270"/>
      <c r="BB774" s="270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  <c r="CA774"/>
      <c r="CB774"/>
      <c r="CC774"/>
      <c r="CD774"/>
      <c r="CE774"/>
      <c r="CF774"/>
      <c r="CG774"/>
      <c r="CH774"/>
      <c r="CI774"/>
      <c r="CJ774"/>
      <c r="CK774"/>
      <c r="CL774"/>
      <c r="CM774"/>
      <c r="CN774"/>
    </row>
    <row r="775" spans="1:92">
      <c r="A775" s="2" t="s">
        <v>1738</v>
      </c>
      <c r="B775" s="238">
        <v>809.90333333333331</v>
      </c>
      <c r="C775" s="239">
        <v>0</v>
      </c>
      <c r="D775" s="240">
        <v>10493.49</v>
      </c>
      <c r="E775" s="241">
        <v>46</v>
      </c>
      <c r="F775" s="240">
        <v>14778.23</v>
      </c>
      <c r="G775" s="242">
        <v>25</v>
      </c>
      <c r="H775" s="243">
        <v>52579.16</v>
      </c>
      <c r="I775" s="244">
        <v>540</v>
      </c>
      <c r="J775" s="243">
        <v>316202.40999999997</v>
      </c>
      <c r="K775" s="244">
        <v>671</v>
      </c>
      <c r="L775" s="243">
        <v>50441.17</v>
      </c>
      <c r="M775" s="241">
        <v>272</v>
      </c>
      <c r="N775" s="240">
        <v>4804.33</v>
      </c>
      <c r="O775" s="242">
        <v>6</v>
      </c>
      <c r="P775" s="240">
        <v>52.17</v>
      </c>
      <c r="Q775" s="241">
        <v>1</v>
      </c>
      <c r="R775" s="238">
        <v>0</v>
      </c>
      <c r="S775" s="239">
        <v>0</v>
      </c>
      <c r="T775" s="240">
        <v>2378.2600000000002</v>
      </c>
      <c r="U775" s="241">
        <v>10</v>
      </c>
      <c r="V775" s="240">
        <v>10338.799999999999</v>
      </c>
      <c r="W775" s="242">
        <v>14</v>
      </c>
      <c r="X775" s="243">
        <v>80494.080000000002</v>
      </c>
      <c r="Y775" s="241">
        <v>424</v>
      </c>
      <c r="Z775" s="238">
        <v>0</v>
      </c>
      <c r="AA775" s="239">
        <v>0</v>
      </c>
      <c r="AB775" s="238">
        <v>0</v>
      </c>
      <c r="AC775" s="239">
        <v>0</v>
      </c>
      <c r="AD775" s="243">
        <v>47722.73</v>
      </c>
      <c r="AE775" s="244">
        <v>323</v>
      </c>
      <c r="AF775" s="240">
        <v>0</v>
      </c>
      <c r="AG775" s="242">
        <v>0</v>
      </c>
      <c r="AH775" s="243">
        <v>251107.7</v>
      </c>
      <c r="AI775" s="244">
        <v>1102</v>
      </c>
      <c r="AJ775" s="243">
        <v>0</v>
      </c>
      <c r="AK775" s="244">
        <v>0</v>
      </c>
      <c r="AL775" s="243">
        <v>132241.69</v>
      </c>
      <c r="AM775" s="244">
        <v>528</v>
      </c>
      <c r="AN775" s="245">
        <v>24297.1</v>
      </c>
      <c r="AO775" s="244">
        <v>136</v>
      </c>
      <c r="AP775" s="246">
        <v>0</v>
      </c>
      <c r="AQ775" s="247">
        <v>0</v>
      </c>
      <c r="AR775" s="240">
        <v>0</v>
      </c>
      <c r="AS775" s="241">
        <v>0</v>
      </c>
      <c r="AT775" s="238">
        <v>0</v>
      </c>
      <c r="AU775" s="239">
        <v>0</v>
      </c>
      <c r="AV775" t="s">
        <v>52</v>
      </c>
      <c r="AW775" s="270"/>
      <c r="AX775" s="270"/>
      <c r="AY775" s="270"/>
      <c r="AZ775" s="270"/>
      <c r="BA775" s="270"/>
      <c r="BB775" s="270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  <c r="BR775"/>
      <c r="BS775"/>
      <c r="BT775"/>
      <c r="BU775"/>
      <c r="BV775"/>
      <c r="BW775"/>
      <c r="BX775"/>
      <c r="BY775"/>
      <c r="BZ775"/>
      <c r="CA775"/>
      <c r="CB775"/>
      <c r="CC775"/>
      <c r="CD775"/>
      <c r="CE775"/>
      <c r="CF775"/>
      <c r="CG775"/>
      <c r="CH775"/>
      <c r="CI775"/>
      <c r="CJ775"/>
      <c r="CK775"/>
      <c r="CL775"/>
      <c r="CM775"/>
      <c r="CN775"/>
    </row>
    <row r="776" spans="1:92">
      <c r="A776" s="2" t="s">
        <v>1739</v>
      </c>
      <c r="B776" s="238">
        <v>1996.5686666666666</v>
      </c>
      <c r="C776" s="239">
        <v>0</v>
      </c>
      <c r="D776" s="240">
        <v>19581.88</v>
      </c>
      <c r="E776" s="241">
        <v>79</v>
      </c>
      <c r="F776" s="240">
        <v>12489.54</v>
      </c>
      <c r="G776" s="242">
        <v>19</v>
      </c>
      <c r="H776" s="243">
        <v>82406.990000000005</v>
      </c>
      <c r="I776" s="244">
        <v>801</v>
      </c>
      <c r="J776" s="243">
        <v>489601.9</v>
      </c>
      <c r="K776" s="244">
        <v>1181</v>
      </c>
      <c r="L776" s="243">
        <v>106502.81</v>
      </c>
      <c r="M776" s="241">
        <v>539</v>
      </c>
      <c r="N776" s="240">
        <v>13416.51</v>
      </c>
      <c r="O776" s="242">
        <v>27</v>
      </c>
      <c r="P776" s="240">
        <v>15340.02</v>
      </c>
      <c r="Q776" s="241">
        <v>54</v>
      </c>
      <c r="R776" s="238">
        <v>0</v>
      </c>
      <c r="S776" s="239">
        <v>0</v>
      </c>
      <c r="T776" s="240">
        <v>17930.45</v>
      </c>
      <c r="U776" s="241">
        <v>93</v>
      </c>
      <c r="V776" s="240">
        <v>7885.72</v>
      </c>
      <c r="W776" s="242">
        <v>9</v>
      </c>
      <c r="X776" s="243">
        <v>105296.91</v>
      </c>
      <c r="Y776" s="241">
        <v>574</v>
      </c>
      <c r="Z776" s="238">
        <v>0</v>
      </c>
      <c r="AA776" s="239">
        <v>0</v>
      </c>
      <c r="AB776" s="238">
        <v>0</v>
      </c>
      <c r="AC776" s="239">
        <v>0</v>
      </c>
      <c r="AD776" s="243">
        <v>74235.34</v>
      </c>
      <c r="AE776" s="244">
        <v>441</v>
      </c>
      <c r="AF776" s="240">
        <v>344.19</v>
      </c>
      <c r="AG776" s="242">
        <v>1</v>
      </c>
      <c r="AH776" s="243">
        <v>361855.86</v>
      </c>
      <c r="AI776" s="244">
        <v>1670</v>
      </c>
      <c r="AJ776" s="243">
        <v>258</v>
      </c>
      <c r="AK776" s="244">
        <v>1</v>
      </c>
      <c r="AL776" s="243">
        <v>187686.86</v>
      </c>
      <c r="AM776" s="244">
        <v>746</v>
      </c>
      <c r="AN776" s="245">
        <v>59639.06</v>
      </c>
      <c r="AO776" s="244">
        <v>373</v>
      </c>
      <c r="AP776" s="246">
        <v>0</v>
      </c>
      <c r="AQ776" s="247">
        <v>0</v>
      </c>
      <c r="AR776" s="240">
        <v>3573.08</v>
      </c>
      <c r="AS776" s="241">
        <v>34</v>
      </c>
      <c r="AT776" s="238">
        <v>0</v>
      </c>
      <c r="AU776" s="239">
        <v>0</v>
      </c>
      <c r="AV776" t="s">
        <v>52</v>
      </c>
      <c r="AW776" s="270"/>
      <c r="AX776" s="270"/>
      <c r="AY776" s="270"/>
      <c r="AZ776" s="270"/>
      <c r="BA776" s="270"/>
      <c r="BB776" s="270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  <c r="BR776"/>
      <c r="BS776"/>
      <c r="BT776"/>
      <c r="BU776"/>
      <c r="BV776"/>
      <c r="BW776"/>
      <c r="BX776"/>
      <c r="BY776"/>
      <c r="BZ776"/>
      <c r="CA776"/>
      <c r="CB776"/>
      <c r="CC776"/>
      <c r="CD776"/>
      <c r="CE776"/>
      <c r="CF776"/>
      <c r="CG776"/>
      <c r="CH776"/>
      <c r="CI776"/>
      <c r="CJ776"/>
      <c r="CK776"/>
      <c r="CL776"/>
      <c r="CM776"/>
      <c r="CN776"/>
    </row>
    <row r="777" spans="1:92">
      <c r="A777" s="2" t="s">
        <v>1740</v>
      </c>
      <c r="B777" s="238">
        <v>959.75300000000004</v>
      </c>
      <c r="C777" s="239">
        <v>0</v>
      </c>
      <c r="D777" s="240">
        <v>12769.54</v>
      </c>
      <c r="E777" s="241">
        <v>46</v>
      </c>
      <c r="F777" s="240">
        <v>23039.09</v>
      </c>
      <c r="G777" s="242">
        <v>39</v>
      </c>
      <c r="H777" s="243">
        <v>50792.65</v>
      </c>
      <c r="I777" s="244">
        <v>391</v>
      </c>
      <c r="J777" s="243">
        <v>327731.40000000002</v>
      </c>
      <c r="K777" s="244">
        <v>647</v>
      </c>
      <c r="L777" s="243">
        <v>55544.1</v>
      </c>
      <c r="M777" s="241">
        <v>321</v>
      </c>
      <c r="N777" s="240">
        <v>16828.7</v>
      </c>
      <c r="O777" s="242">
        <v>17</v>
      </c>
      <c r="P777" s="240">
        <v>6589.56</v>
      </c>
      <c r="Q777" s="241">
        <v>28</v>
      </c>
      <c r="R777" s="238">
        <v>0</v>
      </c>
      <c r="S777" s="239">
        <v>0</v>
      </c>
      <c r="T777" s="240">
        <v>30485.360000000001</v>
      </c>
      <c r="U777" s="241">
        <v>114</v>
      </c>
      <c r="V777" s="240">
        <v>15625.94</v>
      </c>
      <c r="W777" s="242">
        <v>23</v>
      </c>
      <c r="X777" s="243">
        <v>75732.539999999994</v>
      </c>
      <c r="Y777" s="241">
        <v>377</v>
      </c>
      <c r="Z777" s="238">
        <v>0</v>
      </c>
      <c r="AA777" s="239">
        <v>0</v>
      </c>
      <c r="AB777" s="238">
        <v>0</v>
      </c>
      <c r="AC777" s="239">
        <v>0</v>
      </c>
      <c r="AD777" s="243">
        <v>45322.23</v>
      </c>
      <c r="AE777" s="244">
        <v>305</v>
      </c>
      <c r="AF777" s="240">
        <v>0</v>
      </c>
      <c r="AG777" s="242">
        <v>0</v>
      </c>
      <c r="AH777" s="243">
        <v>235905.14</v>
      </c>
      <c r="AI777" s="244">
        <v>1213</v>
      </c>
      <c r="AJ777" s="243">
        <v>0</v>
      </c>
      <c r="AK777" s="244">
        <v>0</v>
      </c>
      <c r="AL777" s="243">
        <v>148946.59</v>
      </c>
      <c r="AM777" s="244">
        <v>497</v>
      </c>
      <c r="AN777" s="245">
        <v>28792.59</v>
      </c>
      <c r="AO777" s="244">
        <v>182</v>
      </c>
      <c r="AP777" s="246">
        <v>0</v>
      </c>
      <c r="AQ777" s="247">
        <v>0</v>
      </c>
      <c r="AR777" s="240">
        <v>2044.36</v>
      </c>
      <c r="AS777" s="241">
        <v>23</v>
      </c>
      <c r="AT777" s="238">
        <v>0</v>
      </c>
      <c r="AU777" s="239">
        <v>0</v>
      </c>
      <c r="AV777" t="s">
        <v>52</v>
      </c>
      <c r="AW777" s="270"/>
      <c r="AX777" s="270"/>
      <c r="AY777" s="270"/>
      <c r="AZ777" s="270"/>
      <c r="BA777" s="270"/>
      <c r="BB777" s="270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  <c r="CA777"/>
      <c r="CB777"/>
      <c r="CC777"/>
      <c r="CD777"/>
      <c r="CE777"/>
      <c r="CF777"/>
      <c r="CG777"/>
      <c r="CH777"/>
      <c r="CI777"/>
      <c r="CJ777"/>
      <c r="CK777"/>
      <c r="CL777"/>
      <c r="CM777"/>
      <c r="CN777"/>
    </row>
    <row r="778" spans="1:92">
      <c r="A778" s="2" t="s">
        <v>1741</v>
      </c>
      <c r="B778" s="238">
        <v>2033.5376666666668</v>
      </c>
      <c r="C778" s="239">
        <v>0</v>
      </c>
      <c r="D778" s="240">
        <v>21768.82</v>
      </c>
      <c r="E778" s="241">
        <v>88</v>
      </c>
      <c r="F778" s="240">
        <v>24239.08</v>
      </c>
      <c r="G778" s="242">
        <v>32</v>
      </c>
      <c r="H778" s="243">
        <v>79376.789999999994</v>
      </c>
      <c r="I778" s="244">
        <v>837</v>
      </c>
      <c r="J778" s="243">
        <v>331828.18</v>
      </c>
      <c r="K778" s="244">
        <v>859</v>
      </c>
      <c r="L778" s="243">
        <v>117502.61</v>
      </c>
      <c r="M778" s="241">
        <v>654</v>
      </c>
      <c r="N778" s="240">
        <v>12415.62</v>
      </c>
      <c r="O778" s="242">
        <v>34</v>
      </c>
      <c r="P778" s="240">
        <v>12172.94</v>
      </c>
      <c r="Q778" s="241">
        <v>90</v>
      </c>
      <c r="R778" s="238">
        <v>0</v>
      </c>
      <c r="S778" s="239">
        <v>0</v>
      </c>
      <c r="T778" s="240">
        <v>13631.47</v>
      </c>
      <c r="U778" s="241">
        <v>68</v>
      </c>
      <c r="V778" s="240">
        <v>13672.89</v>
      </c>
      <c r="W778" s="242">
        <v>15</v>
      </c>
      <c r="X778" s="243">
        <v>125729.97</v>
      </c>
      <c r="Y778" s="241">
        <v>636</v>
      </c>
      <c r="Z778" s="238">
        <v>0</v>
      </c>
      <c r="AA778" s="239">
        <v>0</v>
      </c>
      <c r="AB778" s="238">
        <v>0</v>
      </c>
      <c r="AC778" s="239">
        <v>0</v>
      </c>
      <c r="AD778" s="243">
        <v>70823.89</v>
      </c>
      <c r="AE778" s="244">
        <v>459</v>
      </c>
      <c r="AF778" s="240">
        <v>2110.6999999999998</v>
      </c>
      <c r="AG778" s="242">
        <v>2</v>
      </c>
      <c r="AH778" s="243">
        <v>439974.57</v>
      </c>
      <c r="AI778" s="244">
        <v>2258</v>
      </c>
      <c r="AJ778" s="243">
        <v>11924.33</v>
      </c>
      <c r="AK778" s="244">
        <v>53</v>
      </c>
      <c r="AL778" s="243">
        <v>178292.17</v>
      </c>
      <c r="AM778" s="244">
        <v>712</v>
      </c>
      <c r="AN778" s="245">
        <v>49081.8</v>
      </c>
      <c r="AO778" s="244">
        <v>292</v>
      </c>
      <c r="AP778" s="246">
        <v>0</v>
      </c>
      <c r="AQ778" s="247">
        <v>0</v>
      </c>
      <c r="AR778" s="240">
        <v>14197.31</v>
      </c>
      <c r="AS778" s="241">
        <v>103</v>
      </c>
      <c r="AT778" s="238">
        <v>0</v>
      </c>
      <c r="AU778" s="239">
        <v>0</v>
      </c>
      <c r="AV778" t="s">
        <v>52</v>
      </c>
      <c r="AW778" s="270"/>
      <c r="AX778" s="270"/>
      <c r="AY778" s="270"/>
      <c r="AZ778" s="270"/>
      <c r="BA778" s="270"/>
      <c r="BB778" s="270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  <c r="CA778"/>
      <c r="CB778"/>
      <c r="CC778"/>
      <c r="CD778"/>
      <c r="CE778"/>
      <c r="CF778"/>
      <c r="CG778"/>
      <c r="CH778"/>
      <c r="CI778"/>
      <c r="CJ778"/>
      <c r="CK778"/>
      <c r="CL778"/>
      <c r="CM778"/>
      <c r="CN778"/>
    </row>
    <row r="779" spans="1:92">
      <c r="A779" s="2" t="s">
        <v>1742</v>
      </c>
      <c r="B779" s="238">
        <v>1440.2466666666667</v>
      </c>
      <c r="C779" s="239">
        <v>0</v>
      </c>
      <c r="D779" s="240">
        <v>10833.38</v>
      </c>
      <c r="E779" s="241">
        <v>52</v>
      </c>
      <c r="F779" s="240">
        <v>13886.92</v>
      </c>
      <c r="G779" s="242">
        <v>22</v>
      </c>
      <c r="H779" s="243">
        <v>51885.32</v>
      </c>
      <c r="I779" s="244">
        <v>585</v>
      </c>
      <c r="J779" s="243">
        <v>309260.51</v>
      </c>
      <c r="K779" s="244">
        <v>669</v>
      </c>
      <c r="L779" s="243">
        <v>35080.44</v>
      </c>
      <c r="M779" s="241">
        <v>271</v>
      </c>
      <c r="N779" s="240">
        <v>5681.71</v>
      </c>
      <c r="O779" s="242">
        <v>13</v>
      </c>
      <c r="P779" s="240">
        <v>15869.34</v>
      </c>
      <c r="Q779" s="241">
        <v>177</v>
      </c>
      <c r="R779" s="238">
        <v>0</v>
      </c>
      <c r="S779" s="239">
        <v>0</v>
      </c>
      <c r="T779" s="240">
        <v>14870.78</v>
      </c>
      <c r="U779" s="241">
        <v>92</v>
      </c>
      <c r="V779" s="240">
        <v>9855.5499999999993</v>
      </c>
      <c r="W779" s="242">
        <v>16</v>
      </c>
      <c r="X779" s="243">
        <v>77011.92</v>
      </c>
      <c r="Y779" s="241">
        <v>413</v>
      </c>
      <c r="Z779" s="238">
        <v>0</v>
      </c>
      <c r="AA779" s="239">
        <v>0</v>
      </c>
      <c r="AB779" s="238">
        <v>0</v>
      </c>
      <c r="AC779" s="239">
        <v>0</v>
      </c>
      <c r="AD779" s="243">
        <v>47065.78</v>
      </c>
      <c r="AE779" s="244">
        <v>325</v>
      </c>
      <c r="AF779" s="240">
        <v>1488.75</v>
      </c>
      <c r="AG779" s="242">
        <v>3</v>
      </c>
      <c r="AH779" s="243">
        <v>211936.26</v>
      </c>
      <c r="AI779" s="244">
        <v>1221</v>
      </c>
      <c r="AJ779" s="243">
        <v>0</v>
      </c>
      <c r="AK779" s="244">
        <v>0</v>
      </c>
      <c r="AL779" s="243">
        <v>120723.82</v>
      </c>
      <c r="AM779" s="244">
        <v>517</v>
      </c>
      <c r="AN779" s="245">
        <v>43207.4</v>
      </c>
      <c r="AO779" s="244">
        <v>192</v>
      </c>
      <c r="AP779" s="246">
        <v>0</v>
      </c>
      <c r="AQ779" s="247">
        <v>0</v>
      </c>
      <c r="AR779" s="240">
        <v>6653.97</v>
      </c>
      <c r="AS779" s="241">
        <v>68</v>
      </c>
      <c r="AT779" s="238">
        <v>0</v>
      </c>
      <c r="AU779" s="239">
        <v>0</v>
      </c>
      <c r="AV779" t="s">
        <v>389</v>
      </c>
      <c r="AW779" s="270"/>
      <c r="AX779" s="270"/>
      <c r="AY779" s="270"/>
      <c r="AZ779" s="270"/>
      <c r="BA779" s="270"/>
      <c r="BB779" s="270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  <c r="CA779"/>
      <c r="CB779"/>
      <c r="CC779"/>
      <c r="CD779"/>
      <c r="CE779"/>
      <c r="CF779"/>
      <c r="CG779"/>
      <c r="CH779"/>
      <c r="CI779"/>
      <c r="CJ779"/>
      <c r="CK779"/>
      <c r="CL779"/>
      <c r="CM779"/>
      <c r="CN779"/>
    </row>
    <row r="780" spans="1:92">
      <c r="A780" s="2" t="s">
        <v>1743</v>
      </c>
      <c r="B780" s="238">
        <v>138.96</v>
      </c>
      <c r="C780" s="239">
        <v>0</v>
      </c>
      <c r="D780" s="240">
        <v>10341.85</v>
      </c>
      <c r="E780" s="241">
        <v>36</v>
      </c>
      <c r="F780" s="240">
        <v>2460.86</v>
      </c>
      <c r="G780" s="242">
        <v>4</v>
      </c>
      <c r="H780" s="243">
        <v>44214.47</v>
      </c>
      <c r="I780" s="244">
        <v>438</v>
      </c>
      <c r="J780" s="243">
        <v>201931.19</v>
      </c>
      <c r="K780" s="244">
        <v>312</v>
      </c>
      <c r="L780" s="243">
        <v>45016.2</v>
      </c>
      <c r="M780" s="241">
        <v>364</v>
      </c>
      <c r="N780" s="240">
        <v>2195.64</v>
      </c>
      <c r="O780" s="242">
        <v>4</v>
      </c>
      <c r="P780" s="240">
        <v>4209.9799999999996</v>
      </c>
      <c r="Q780" s="241">
        <v>20</v>
      </c>
      <c r="R780" s="238">
        <v>0</v>
      </c>
      <c r="S780" s="239">
        <v>0</v>
      </c>
      <c r="T780" s="240">
        <v>5190.55</v>
      </c>
      <c r="U780" s="241">
        <v>44</v>
      </c>
      <c r="V780" s="240">
        <v>4882.6099999999997</v>
      </c>
      <c r="W780" s="242">
        <v>7</v>
      </c>
      <c r="X780" s="243">
        <v>50150.8</v>
      </c>
      <c r="Y780" s="241">
        <v>233</v>
      </c>
      <c r="Z780" s="238">
        <v>0</v>
      </c>
      <c r="AA780" s="239">
        <v>0</v>
      </c>
      <c r="AB780" s="238">
        <v>0</v>
      </c>
      <c r="AC780" s="239">
        <v>0</v>
      </c>
      <c r="AD780" s="243">
        <v>37345.31</v>
      </c>
      <c r="AE780" s="244">
        <v>214</v>
      </c>
      <c r="AF780" s="240">
        <v>1835.34</v>
      </c>
      <c r="AG780" s="242">
        <v>4</v>
      </c>
      <c r="AH780" s="243">
        <v>199884.17</v>
      </c>
      <c r="AI780" s="244">
        <v>980</v>
      </c>
      <c r="AJ780" s="243">
        <v>130.94999999999999</v>
      </c>
      <c r="AK780" s="244">
        <v>1</v>
      </c>
      <c r="AL780" s="243">
        <v>78539.839999999997</v>
      </c>
      <c r="AM780" s="244">
        <v>365</v>
      </c>
      <c r="AN780" s="245">
        <v>4037.85</v>
      </c>
      <c r="AO780" s="244">
        <v>30</v>
      </c>
      <c r="AP780" s="246">
        <v>0</v>
      </c>
      <c r="AQ780" s="247">
        <v>0</v>
      </c>
      <c r="AR780" s="240">
        <v>401.74</v>
      </c>
      <c r="AS780" s="241">
        <v>7</v>
      </c>
      <c r="AT780" s="238">
        <v>0</v>
      </c>
      <c r="AU780" s="239">
        <v>0</v>
      </c>
      <c r="AV780" t="s">
        <v>107</v>
      </c>
      <c r="AW780" s="270"/>
      <c r="AX780" s="270"/>
      <c r="AY780" s="270"/>
      <c r="AZ780" s="270"/>
      <c r="BA780" s="270"/>
      <c r="BB780" s="27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  <c r="CA780"/>
      <c r="CB780"/>
      <c r="CC780"/>
      <c r="CD780"/>
      <c r="CE780"/>
      <c r="CF780"/>
      <c r="CG780"/>
      <c r="CH780"/>
      <c r="CI780"/>
      <c r="CJ780"/>
      <c r="CK780"/>
      <c r="CL780"/>
      <c r="CM780"/>
      <c r="CN780"/>
    </row>
    <row r="781" spans="1:92">
      <c r="A781" s="2" t="s">
        <v>1744</v>
      </c>
      <c r="B781" s="238">
        <v>984.67400000000009</v>
      </c>
      <c r="C781" s="239">
        <v>0</v>
      </c>
      <c r="D781" s="240">
        <v>30780.639999999999</v>
      </c>
      <c r="E781" s="241">
        <v>93</v>
      </c>
      <c r="F781" s="240">
        <v>17023.28</v>
      </c>
      <c r="G781" s="242">
        <v>30</v>
      </c>
      <c r="H781" s="243">
        <v>96922</v>
      </c>
      <c r="I781" s="244">
        <v>763</v>
      </c>
      <c r="J781" s="243">
        <v>469327.23</v>
      </c>
      <c r="K781" s="244">
        <v>961</v>
      </c>
      <c r="L781" s="243">
        <v>92472.41</v>
      </c>
      <c r="M781" s="241">
        <v>464</v>
      </c>
      <c r="N781" s="240">
        <v>15693.89</v>
      </c>
      <c r="O781" s="242">
        <v>21</v>
      </c>
      <c r="P781" s="240">
        <v>22203.62</v>
      </c>
      <c r="Q781" s="241">
        <v>130</v>
      </c>
      <c r="R781" s="238">
        <v>0</v>
      </c>
      <c r="S781" s="239">
        <v>0</v>
      </c>
      <c r="T781" s="240">
        <v>56191.7</v>
      </c>
      <c r="U781" s="241">
        <v>209</v>
      </c>
      <c r="V781" s="240">
        <v>16254.3</v>
      </c>
      <c r="W781" s="242">
        <v>17</v>
      </c>
      <c r="X781" s="243">
        <v>147005.09</v>
      </c>
      <c r="Y781" s="241">
        <v>633</v>
      </c>
      <c r="Z781" s="238">
        <v>0</v>
      </c>
      <c r="AA781" s="239">
        <v>0</v>
      </c>
      <c r="AB781" s="238">
        <v>0</v>
      </c>
      <c r="AC781" s="239">
        <v>0</v>
      </c>
      <c r="AD781" s="243">
        <v>114604.8</v>
      </c>
      <c r="AE781" s="244">
        <v>617</v>
      </c>
      <c r="AF781" s="240">
        <v>0</v>
      </c>
      <c r="AG781" s="242">
        <v>0</v>
      </c>
      <c r="AH781" s="243">
        <v>441183.78</v>
      </c>
      <c r="AI781" s="244">
        <v>1800</v>
      </c>
      <c r="AJ781" s="243">
        <v>387</v>
      </c>
      <c r="AK781" s="244">
        <v>3</v>
      </c>
      <c r="AL781" s="243">
        <v>247285.8</v>
      </c>
      <c r="AM781" s="244">
        <v>828</v>
      </c>
      <c r="AN781" s="245">
        <v>29153.22</v>
      </c>
      <c r="AO781" s="244">
        <v>197</v>
      </c>
      <c r="AP781" s="246">
        <v>0</v>
      </c>
      <c r="AQ781" s="247">
        <v>0</v>
      </c>
      <c r="AR781" s="240">
        <v>14561.55</v>
      </c>
      <c r="AS781" s="241">
        <v>102</v>
      </c>
      <c r="AT781" s="238">
        <v>780</v>
      </c>
      <c r="AU781" s="239">
        <v>3</v>
      </c>
      <c r="AV781" t="s">
        <v>52</v>
      </c>
      <c r="AW781" s="270"/>
      <c r="AX781" s="270"/>
      <c r="AY781" s="270"/>
      <c r="AZ781" s="270"/>
      <c r="BA781" s="270"/>
      <c r="BB781" s="270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  <c r="CA781"/>
      <c r="CB781"/>
      <c r="CC781"/>
      <c r="CD781"/>
      <c r="CE781"/>
      <c r="CF781"/>
      <c r="CG781"/>
      <c r="CH781"/>
      <c r="CI781"/>
      <c r="CJ781"/>
      <c r="CK781"/>
      <c r="CL781"/>
      <c r="CM781"/>
      <c r="CN781"/>
    </row>
    <row r="782" spans="1:92">
      <c r="A782" s="2" t="s">
        <v>1745</v>
      </c>
      <c r="B782" s="238">
        <v>1179.7</v>
      </c>
      <c r="C782" s="239">
        <v>0</v>
      </c>
      <c r="D782" s="240">
        <v>10266.27</v>
      </c>
      <c r="E782" s="241">
        <v>37</v>
      </c>
      <c r="F782" s="240">
        <v>3582.61</v>
      </c>
      <c r="G782" s="242">
        <v>5</v>
      </c>
      <c r="H782" s="243">
        <v>32558.36</v>
      </c>
      <c r="I782" s="244">
        <v>397</v>
      </c>
      <c r="J782" s="243">
        <v>175806.63</v>
      </c>
      <c r="K782" s="244">
        <v>503</v>
      </c>
      <c r="L782" s="243">
        <v>39438.019999999997</v>
      </c>
      <c r="M782" s="241">
        <v>300</v>
      </c>
      <c r="N782" s="240">
        <v>4833.03</v>
      </c>
      <c r="O782" s="242">
        <v>7</v>
      </c>
      <c r="P782" s="240">
        <v>7729.09</v>
      </c>
      <c r="Q782" s="241">
        <v>46</v>
      </c>
      <c r="R782" s="238">
        <v>0</v>
      </c>
      <c r="S782" s="239">
        <v>0</v>
      </c>
      <c r="T782" s="240">
        <v>7200.64</v>
      </c>
      <c r="U782" s="241">
        <v>46</v>
      </c>
      <c r="V782" s="240">
        <v>9127.81</v>
      </c>
      <c r="W782" s="242">
        <v>13</v>
      </c>
      <c r="X782" s="243">
        <v>48210.85</v>
      </c>
      <c r="Y782" s="241">
        <v>259</v>
      </c>
      <c r="Z782" s="238">
        <v>0</v>
      </c>
      <c r="AA782" s="239">
        <v>0</v>
      </c>
      <c r="AB782" s="238">
        <v>0</v>
      </c>
      <c r="AC782" s="239">
        <v>0</v>
      </c>
      <c r="AD782" s="243">
        <v>38481.18</v>
      </c>
      <c r="AE782" s="244">
        <v>240</v>
      </c>
      <c r="AF782" s="240">
        <v>0</v>
      </c>
      <c r="AG782" s="242">
        <v>0</v>
      </c>
      <c r="AH782" s="243">
        <v>204573.75</v>
      </c>
      <c r="AI782" s="244">
        <v>1176</v>
      </c>
      <c r="AJ782" s="243">
        <v>0</v>
      </c>
      <c r="AK782" s="244">
        <v>0</v>
      </c>
      <c r="AL782" s="243">
        <v>85566.25</v>
      </c>
      <c r="AM782" s="244">
        <v>373</v>
      </c>
      <c r="AN782" s="245">
        <v>35391</v>
      </c>
      <c r="AO782" s="244">
        <v>121</v>
      </c>
      <c r="AP782" s="246">
        <v>0</v>
      </c>
      <c r="AQ782" s="247">
        <v>0</v>
      </c>
      <c r="AR782" s="240">
        <v>3339.2</v>
      </c>
      <c r="AS782" s="241">
        <v>33</v>
      </c>
      <c r="AT782" s="238">
        <v>260</v>
      </c>
      <c r="AU782" s="239">
        <v>1</v>
      </c>
      <c r="AV782" t="s">
        <v>189</v>
      </c>
      <c r="AW782" s="270"/>
      <c r="AX782" s="270"/>
      <c r="AY782" s="270"/>
      <c r="AZ782" s="270"/>
      <c r="BA782" s="270"/>
      <c r="BB782" s="270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  <c r="CA782"/>
      <c r="CB782"/>
      <c r="CC782"/>
      <c r="CD782"/>
      <c r="CE782"/>
      <c r="CF782"/>
      <c r="CG782"/>
      <c r="CH782"/>
      <c r="CI782"/>
      <c r="CJ782"/>
      <c r="CK782"/>
      <c r="CL782"/>
      <c r="CM782"/>
      <c r="CN782"/>
    </row>
    <row r="783" spans="1:92">
      <c r="A783" s="2" t="s">
        <v>1746</v>
      </c>
      <c r="B783" s="238">
        <v>66.016000000000005</v>
      </c>
      <c r="C783" s="239">
        <v>0</v>
      </c>
      <c r="D783" s="240">
        <v>3923.02</v>
      </c>
      <c r="E783" s="241">
        <v>17</v>
      </c>
      <c r="F783" s="240">
        <v>3650.66</v>
      </c>
      <c r="G783" s="242">
        <v>7</v>
      </c>
      <c r="H783" s="243">
        <v>23282.98</v>
      </c>
      <c r="I783" s="244">
        <v>238</v>
      </c>
      <c r="J783" s="243">
        <v>248610.51</v>
      </c>
      <c r="K783" s="244">
        <v>274</v>
      </c>
      <c r="L783" s="243">
        <v>24729.54</v>
      </c>
      <c r="M783" s="241">
        <v>192</v>
      </c>
      <c r="N783" s="240">
        <v>0</v>
      </c>
      <c r="O783" s="242">
        <v>0</v>
      </c>
      <c r="P783" s="240">
        <v>104.34</v>
      </c>
      <c r="Q783" s="241">
        <v>2</v>
      </c>
      <c r="R783" s="238">
        <v>0</v>
      </c>
      <c r="S783" s="239">
        <v>0</v>
      </c>
      <c r="T783" s="240">
        <v>633.92999999999995</v>
      </c>
      <c r="U783" s="241">
        <v>11</v>
      </c>
      <c r="V783" s="240">
        <v>5637.5</v>
      </c>
      <c r="W783" s="242">
        <v>8</v>
      </c>
      <c r="X783" s="243">
        <v>26062.61</v>
      </c>
      <c r="Y783" s="241">
        <v>162</v>
      </c>
      <c r="Z783" s="238">
        <v>0</v>
      </c>
      <c r="AA783" s="239">
        <v>0</v>
      </c>
      <c r="AB783" s="238">
        <v>0</v>
      </c>
      <c r="AC783" s="239">
        <v>0</v>
      </c>
      <c r="AD783" s="243">
        <v>17081.060000000001</v>
      </c>
      <c r="AE783" s="244">
        <v>133</v>
      </c>
      <c r="AF783" s="240">
        <v>0</v>
      </c>
      <c r="AG783" s="242">
        <v>0</v>
      </c>
      <c r="AH783" s="243">
        <v>98963.35</v>
      </c>
      <c r="AI783" s="244">
        <v>562</v>
      </c>
      <c r="AJ783" s="243">
        <v>0</v>
      </c>
      <c r="AK783" s="244">
        <v>0</v>
      </c>
      <c r="AL783" s="243">
        <v>37174.46</v>
      </c>
      <c r="AM783" s="244">
        <v>178</v>
      </c>
      <c r="AN783" s="245">
        <v>1980.48</v>
      </c>
      <c r="AO783" s="244">
        <v>16</v>
      </c>
      <c r="AP783" s="246">
        <v>0</v>
      </c>
      <c r="AQ783" s="247">
        <v>0</v>
      </c>
      <c r="AR783" s="240">
        <v>314.79000000000002</v>
      </c>
      <c r="AS783" s="241">
        <v>4</v>
      </c>
      <c r="AT783" s="238">
        <v>0</v>
      </c>
      <c r="AU783" s="239">
        <v>0</v>
      </c>
      <c r="AV783" t="s">
        <v>189</v>
      </c>
      <c r="AW783" s="270"/>
      <c r="AX783" s="270"/>
      <c r="AY783" s="270"/>
      <c r="AZ783" s="270"/>
      <c r="BA783" s="270"/>
      <c r="BB783" s="270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  <c r="CA783"/>
      <c r="CB783"/>
      <c r="CC783"/>
      <c r="CD783"/>
      <c r="CE783"/>
      <c r="CF783"/>
      <c r="CG783"/>
      <c r="CH783"/>
      <c r="CI783"/>
      <c r="CJ783"/>
      <c r="CK783"/>
      <c r="CL783"/>
      <c r="CM783"/>
      <c r="CN783"/>
    </row>
    <row r="784" spans="1:92">
      <c r="A784" s="2" t="s">
        <v>1748</v>
      </c>
      <c r="B784" s="238">
        <v>3424.4516666666668</v>
      </c>
      <c r="C784" s="239">
        <v>0</v>
      </c>
      <c r="D784" s="240">
        <v>9258.61</v>
      </c>
      <c r="E784" s="241">
        <v>45</v>
      </c>
      <c r="F784" s="240">
        <v>11486.95</v>
      </c>
      <c r="G784" s="242">
        <v>22</v>
      </c>
      <c r="H784" s="243">
        <v>31040.94</v>
      </c>
      <c r="I784" s="244">
        <v>326</v>
      </c>
      <c r="J784" s="243">
        <v>591446.59</v>
      </c>
      <c r="K784" s="244">
        <v>1002</v>
      </c>
      <c r="L784" s="243">
        <v>43243.11</v>
      </c>
      <c r="M784" s="241">
        <v>231</v>
      </c>
      <c r="N784" s="240">
        <v>9899.9699999999993</v>
      </c>
      <c r="O784" s="242">
        <v>11</v>
      </c>
      <c r="P784" s="240">
        <v>6289.49</v>
      </c>
      <c r="Q784" s="241">
        <v>31</v>
      </c>
      <c r="R784" s="238">
        <v>0</v>
      </c>
      <c r="S784" s="239">
        <v>0</v>
      </c>
      <c r="T784" s="240">
        <v>16345.26</v>
      </c>
      <c r="U784" s="241">
        <v>50</v>
      </c>
      <c r="V784" s="240">
        <v>4372.8100000000004</v>
      </c>
      <c r="W784" s="242">
        <v>7</v>
      </c>
      <c r="X784" s="243">
        <v>76556.3</v>
      </c>
      <c r="Y784" s="241">
        <v>404</v>
      </c>
      <c r="Z784" s="238">
        <v>0</v>
      </c>
      <c r="AA784" s="239">
        <v>0</v>
      </c>
      <c r="AB784" s="238">
        <v>0</v>
      </c>
      <c r="AC784" s="239">
        <v>0</v>
      </c>
      <c r="AD784" s="243">
        <v>42445.919999999998</v>
      </c>
      <c r="AE784" s="244">
        <v>304</v>
      </c>
      <c r="AF784" s="240">
        <v>0</v>
      </c>
      <c r="AG784" s="242">
        <v>0</v>
      </c>
      <c r="AH784" s="243">
        <v>195814.11</v>
      </c>
      <c r="AI784" s="244">
        <v>1008</v>
      </c>
      <c r="AJ784" s="243">
        <v>1958.89</v>
      </c>
      <c r="AK784" s="244">
        <v>9</v>
      </c>
      <c r="AL784" s="243">
        <v>107590.7</v>
      </c>
      <c r="AM784" s="244">
        <v>516</v>
      </c>
      <c r="AN784" s="245">
        <v>100774.66</v>
      </c>
      <c r="AO784" s="244">
        <v>622</v>
      </c>
      <c r="AP784" s="246">
        <v>0</v>
      </c>
      <c r="AQ784" s="247">
        <v>0</v>
      </c>
      <c r="AR784" s="240">
        <v>413.03</v>
      </c>
      <c r="AS784" s="241">
        <v>7</v>
      </c>
      <c r="AT784" s="238">
        <v>0</v>
      </c>
      <c r="AU784" s="239">
        <v>0</v>
      </c>
      <c r="AV784" t="s">
        <v>52</v>
      </c>
      <c r="AW784" s="270"/>
      <c r="AX784" s="270"/>
      <c r="AY784" s="270"/>
      <c r="AZ784" s="270"/>
      <c r="BA784" s="270"/>
      <c r="BB784" s="270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  <c r="BR784"/>
      <c r="BS784"/>
      <c r="BT784"/>
      <c r="BU784"/>
      <c r="BV784"/>
      <c r="BW784"/>
      <c r="BX784"/>
      <c r="BY784"/>
      <c r="BZ784"/>
      <c r="CA784"/>
      <c r="CB784"/>
      <c r="CC784"/>
      <c r="CD784"/>
      <c r="CE784"/>
      <c r="CF784"/>
      <c r="CG784"/>
      <c r="CH784"/>
      <c r="CI784"/>
      <c r="CJ784"/>
      <c r="CK784"/>
      <c r="CL784"/>
      <c r="CM784"/>
      <c r="CN784"/>
    </row>
    <row r="785" spans="1:92">
      <c r="A785" s="2" t="s">
        <v>1749</v>
      </c>
      <c r="B785" s="238">
        <v>207.55333333333334</v>
      </c>
      <c r="C785" s="239">
        <v>0</v>
      </c>
      <c r="D785" s="240">
        <v>16889.37</v>
      </c>
      <c r="E785" s="241">
        <v>66</v>
      </c>
      <c r="F785" s="240">
        <v>14965.11</v>
      </c>
      <c r="G785" s="242">
        <v>24</v>
      </c>
      <c r="H785" s="243">
        <v>59396.65</v>
      </c>
      <c r="I785" s="244">
        <v>514</v>
      </c>
      <c r="J785" s="243">
        <v>330604.69</v>
      </c>
      <c r="K785" s="244">
        <v>756</v>
      </c>
      <c r="L785" s="243">
        <v>62394.13</v>
      </c>
      <c r="M785" s="241">
        <v>376</v>
      </c>
      <c r="N785" s="240">
        <v>11172.16</v>
      </c>
      <c r="O785" s="242">
        <v>13</v>
      </c>
      <c r="P785" s="240">
        <v>13271.87</v>
      </c>
      <c r="Q785" s="241">
        <v>87</v>
      </c>
      <c r="R785" s="238">
        <v>0</v>
      </c>
      <c r="S785" s="239">
        <v>0</v>
      </c>
      <c r="T785" s="240">
        <v>5564.98</v>
      </c>
      <c r="U785" s="241">
        <v>50</v>
      </c>
      <c r="V785" s="240">
        <v>6012.18</v>
      </c>
      <c r="W785" s="242">
        <v>9</v>
      </c>
      <c r="X785" s="243">
        <v>101250.87</v>
      </c>
      <c r="Y785" s="241">
        <v>529</v>
      </c>
      <c r="Z785" s="238">
        <v>0</v>
      </c>
      <c r="AA785" s="239">
        <v>0</v>
      </c>
      <c r="AB785" s="238">
        <v>0</v>
      </c>
      <c r="AC785" s="239">
        <v>0</v>
      </c>
      <c r="AD785" s="243">
        <v>75435.73</v>
      </c>
      <c r="AE785" s="244">
        <v>471</v>
      </c>
      <c r="AF785" s="240">
        <v>2825.85</v>
      </c>
      <c r="AG785" s="242">
        <v>5</v>
      </c>
      <c r="AH785" s="243">
        <v>285058.90999999997</v>
      </c>
      <c r="AI785" s="244">
        <v>1284</v>
      </c>
      <c r="AJ785" s="243">
        <v>0</v>
      </c>
      <c r="AK785" s="244">
        <v>0</v>
      </c>
      <c r="AL785" s="243">
        <v>152772.47</v>
      </c>
      <c r="AM785" s="244">
        <v>580</v>
      </c>
      <c r="AN785" s="245">
        <v>6226.6</v>
      </c>
      <c r="AO785" s="244">
        <v>43</v>
      </c>
      <c r="AP785" s="246">
        <v>0</v>
      </c>
      <c r="AQ785" s="247">
        <v>0</v>
      </c>
      <c r="AR785" s="240">
        <v>1608.75</v>
      </c>
      <c r="AS785" s="241">
        <v>23</v>
      </c>
      <c r="AT785" s="238">
        <v>0</v>
      </c>
      <c r="AU785" s="239">
        <v>0</v>
      </c>
      <c r="AV785" t="s">
        <v>52</v>
      </c>
      <c r="AW785" s="270"/>
      <c r="AX785" s="270"/>
      <c r="AY785" s="270"/>
      <c r="AZ785" s="270"/>
      <c r="BA785" s="270"/>
      <c r="BB785" s="270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  <c r="BR785"/>
      <c r="BS785"/>
      <c r="BT785"/>
      <c r="BU785"/>
      <c r="BV785"/>
      <c r="BW785"/>
      <c r="BX785"/>
      <c r="BY785"/>
      <c r="BZ785"/>
      <c r="CA785"/>
      <c r="CB785"/>
      <c r="CC785"/>
      <c r="CD785"/>
      <c r="CE785"/>
      <c r="CF785"/>
      <c r="CG785"/>
      <c r="CH785"/>
      <c r="CI785"/>
      <c r="CJ785"/>
      <c r="CK785"/>
      <c r="CL785"/>
      <c r="CM785"/>
      <c r="CN785"/>
    </row>
    <row r="786" spans="1:92">
      <c r="A786" s="2" t="s">
        <v>2443</v>
      </c>
      <c r="B786" s="238">
        <v>1364.4639999999999</v>
      </c>
      <c r="C786" s="239">
        <v>0</v>
      </c>
      <c r="D786" s="240">
        <v>16901.71</v>
      </c>
      <c r="E786" s="241">
        <v>60</v>
      </c>
      <c r="F786" s="240">
        <v>42304.28</v>
      </c>
      <c r="G786" s="242">
        <v>72</v>
      </c>
      <c r="H786" s="243">
        <v>70728.67</v>
      </c>
      <c r="I786" s="244">
        <v>634</v>
      </c>
      <c r="J786" s="243">
        <v>344140.92</v>
      </c>
      <c r="K786" s="244">
        <v>720</v>
      </c>
      <c r="L786" s="243">
        <v>119260.74</v>
      </c>
      <c r="M786" s="241">
        <v>561</v>
      </c>
      <c r="N786" s="240">
        <v>4399.1400000000003</v>
      </c>
      <c r="O786" s="242">
        <v>3</v>
      </c>
      <c r="P786" s="240">
        <v>4453.8900000000003</v>
      </c>
      <c r="Q786" s="241">
        <v>15</v>
      </c>
      <c r="R786" s="238">
        <v>0</v>
      </c>
      <c r="S786" s="239">
        <v>0</v>
      </c>
      <c r="T786" s="240">
        <v>1852.61</v>
      </c>
      <c r="U786" s="241">
        <v>9</v>
      </c>
      <c r="V786" s="240">
        <v>3768.33</v>
      </c>
      <c r="W786" s="242">
        <v>5</v>
      </c>
      <c r="X786" s="243">
        <v>55910.04</v>
      </c>
      <c r="Y786" s="241">
        <v>307</v>
      </c>
      <c r="Z786" s="238">
        <v>0</v>
      </c>
      <c r="AA786" s="239">
        <v>0</v>
      </c>
      <c r="AB786" s="238">
        <v>0</v>
      </c>
      <c r="AC786" s="239">
        <v>0</v>
      </c>
      <c r="AD786" s="243">
        <v>57909.62</v>
      </c>
      <c r="AE786" s="244">
        <v>320</v>
      </c>
      <c r="AF786" s="240">
        <v>0</v>
      </c>
      <c r="AG786" s="242">
        <v>0</v>
      </c>
      <c r="AH786" s="243">
        <v>241996.29</v>
      </c>
      <c r="AI786" s="244">
        <v>1305</v>
      </c>
      <c r="AJ786" s="243">
        <v>31839.040000000001</v>
      </c>
      <c r="AK786" s="244">
        <v>122</v>
      </c>
      <c r="AL786" s="243">
        <v>105026.83</v>
      </c>
      <c r="AM786" s="244">
        <v>426</v>
      </c>
      <c r="AN786" s="245">
        <v>9094.8799999999992</v>
      </c>
      <c r="AO786" s="244">
        <v>75</v>
      </c>
      <c r="AP786" s="246">
        <v>0</v>
      </c>
      <c r="AQ786" s="247">
        <v>0</v>
      </c>
      <c r="AR786" s="240">
        <v>0</v>
      </c>
      <c r="AS786" s="241">
        <v>0</v>
      </c>
      <c r="AT786" s="238">
        <v>0</v>
      </c>
      <c r="AU786" s="239">
        <v>0</v>
      </c>
      <c r="AV786" t="s">
        <v>131</v>
      </c>
      <c r="AW786" s="270"/>
      <c r="AX786" s="270"/>
      <c r="AY786" s="270"/>
      <c r="AZ786" s="270"/>
      <c r="BA786" s="270"/>
      <c r="BB786" s="270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  <c r="BR786"/>
      <c r="BS786"/>
      <c r="BT786"/>
      <c r="BU786"/>
      <c r="BV786"/>
      <c r="BW786"/>
      <c r="BX786"/>
      <c r="BY786"/>
      <c r="BZ786"/>
      <c r="CA786"/>
      <c r="CB786"/>
      <c r="CC786"/>
      <c r="CD786"/>
      <c r="CE786"/>
      <c r="CF786"/>
      <c r="CG786"/>
      <c r="CH786"/>
      <c r="CI786"/>
      <c r="CJ786"/>
      <c r="CK786"/>
      <c r="CL786"/>
      <c r="CM786"/>
      <c r="CN786"/>
    </row>
    <row r="787" spans="1:92">
      <c r="A787" s="2" t="s">
        <v>1750</v>
      </c>
      <c r="B787" s="238">
        <v>2563.6200000000003</v>
      </c>
      <c r="C787" s="239">
        <v>0</v>
      </c>
      <c r="D787" s="240">
        <v>6282.95</v>
      </c>
      <c r="E787" s="241">
        <v>31</v>
      </c>
      <c r="F787" s="240">
        <v>1873.91</v>
      </c>
      <c r="G787" s="242">
        <v>3</v>
      </c>
      <c r="H787" s="243">
        <v>26827.9</v>
      </c>
      <c r="I787" s="244">
        <v>322</v>
      </c>
      <c r="J787" s="243">
        <v>321664.71000000002</v>
      </c>
      <c r="K787" s="244">
        <v>351</v>
      </c>
      <c r="L787" s="243">
        <v>15106.41</v>
      </c>
      <c r="M787" s="241">
        <v>93</v>
      </c>
      <c r="N787" s="240">
        <v>1308.69</v>
      </c>
      <c r="O787" s="242">
        <v>3</v>
      </c>
      <c r="P787" s="240">
        <v>5483.03</v>
      </c>
      <c r="Q787" s="241">
        <v>43</v>
      </c>
      <c r="R787" s="238">
        <v>0</v>
      </c>
      <c r="S787" s="239">
        <v>0</v>
      </c>
      <c r="T787" s="240">
        <v>7612.6</v>
      </c>
      <c r="U787" s="241">
        <v>50</v>
      </c>
      <c r="V787" s="240">
        <v>3909.36</v>
      </c>
      <c r="W787" s="242">
        <v>4</v>
      </c>
      <c r="X787" s="243">
        <v>41710.19</v>
      </c>
      <c r="Y787" s="241">
        <v>221</v>
      </c>
      <c r="Z787" s="238">
        <v>0</v>
      </c>
      <c r="AA787" s="239">
        <v>0</v>
      </c>
      <c r="AB787" s="238">
        <v>0</v>
      </c>
      <c r="AC787" s="239">
        <v>0</v>
      </c>
      <c r="AD787" s="243">
        <v>17996.34</v>
      </c>
      <c r="AE787" s="244">
        <v>133</v>
      </c>
      <c r="AF787" s="240">
        <v>697.67</v>
      </c>
      <c r="AG787" s="242">
        <v>1</v>
      </c>
      <c r="AH787" s="243">
        <v>91128.18</v>
      </c>
      <c r="AI787" s="244">
        <v>570</v>
      </c>
      <c r="AJ787" s="243">
        <v>777</v>
      </c>
      <c r="AK787" s="244">
        <v>1</v>
      </c>
      <c r="AL787" s="243">
        <v>79045.39</v>
      </c>
      <c r="AM787" s="244">
        <v>298</v>
      </c>
      <c r="AN787" s="245">
        <v>76131.600000000006</v>
      </c>
      <c r="AO787" s="244">
        <v>50</v>
      </c>
      <c r="AP787" s="246">
        <v>0</v>
      </c>
      <c r="AQ787" s="247">
        <v>0</v>
      </c>
      <c r="AR787" s="240">
        <v>3139.15</v>
      </c>
      <c r="AS787" s="241">
        <v>35</v>
      </c>
      <c r="AT787" s="238">
        <v>0</v>
      </c>
      <c r="AU787" s="239">
        <v>0</v>
      </c>
      <c r="AV787" t="s">
        <v>389</v>
      </c>
      <c r="AW787" s="270"/>
      <c r="AX787" s="270"/>
      <c r="AY787" s="270"/>
      <c r="AZ787" s="270"/>
      <c r="BA787" s="270"/>
      <c r="BB787" s="270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  <c r="BR787"/>
      <c r="BS787"/>
      <c r="BT787"/>
      <c r="BU787"/>
      <c r="BV787"/>
      <c r="BW787"/>
      <c r="BX787"/>
      <c r="BY787"/>
      <c r="BZ787"/>
      <c r="CA787"/>
      <c r="CB787"/>
      <c r="CC787"/>
      <c r="CD787"/>
      <c r="CE787"/>
      <c r="CF787"/>
      <c r="CG787"/>
      <c r="CH787"/>
      <c r="CI787"/>
      <c r="CJ787"/>
      <c r="CK787"/>
      <c r="CL787"/>
      <c r="CM787"/>
      <c r="CN787"/>
    </row>
    <row r="788" spans="1:92">
      <c r="A788" s="2" t="s">
        <v>1751</v>
      </c>
      <c r="B788" s="238">
        <v>691.96033333333332</v>
      </c>
      <c r="C788" s="239">
        <v>0</v>
      </c>
      <c r="D788" s="240">
        <v>7474.76</v>
      </c>
      <c r="E788" s="241">
        <v>29</v>
      </c>
      <c r="F788" s="240">
        <v>18940</v>
      </c>
      <c r="G788" s="242">
        <v>27</v>
      </c>
      <c r="H788" s="243">
        <v>47780.19</v>
      </c>
      <c r="I788" s="244">
        <v>442</v>
      </c>
      <c r="J788" s="243">
        <v>283336.69</v>
      </c>
      <c r="K788" s="244">
        <v>685</v>
      </c>
      <c r="L788" s="243">
        <v>108408.35</v>
      </c>
      <c r="M788" s="241">
        <v>595</v>
      </c>
      <c r="N788" s="240">
        <v>17334.740000000002</v>
      </c>
      <c r="O788" s="242">
        <v>19</v>
      </c>
      <c r="P788" s="240">
        <v>13359.55</v>
      </c>
      <c r="Q788" s="241">
        <v>71</v>
      </c>
      <c r="R788" s="238">
        <v>0</v>
      </c>
      <c r="S788" s="239">
        <v>0</v>
      </c>
      <c r="T788" s="240">
        <v>19871.150000000001</v>
      </c>
      <c r="U788" s="241">
        <v>104</v>
      </c>
      <c r="V788" s="240">
        <v>6906.66</v>
      </c>
      <c r="W788" s="242">
        <v>9</v>
      </c>
      <c r="X788" s="243">
        <v>80900.63</v>
      </c>
      <c r="Y788" s="241">
        <v>416</v>
      </c>
      <c r="Z788" s="238">
        <v>0</v>
      </c>
      <c r="AA788" s="239">
        <v>0</v>
      </c>
      <c r="AB788" s="238">
        <v>0</v>
      </c>
      <c r="AC788" s="239">
        <v>0</v>
      </c>
      <c r="AD788" s="243">
        <v>54895.66</v>
      </c>
      <c r="AE788" s="244">
        <v>360</v>
      </c>
      <c r="AF788" s="240">
        <v>1464.18</v>
      </c>
      <c r="AG788" s="242">
        <v>3</v>
      </c>
      <c r="AH788" s="243">
        <v>222841.84</v>
      </c>
      <c r="AI788" s="244">
        <v>1236</v>
      </c>
      <c r="AJ788" s="243">
        <v>3186.66</v>
      </c>
      <c r="AK788" s="244">
        <v>10</v>
      </c>
      <c r="AL788" s="243">
        <v>135435.84</v>
      </c>
      <c r="AM788" s="244">
        <v>559</v>
      </c>
      <c r="AN788" s="245">
        <v>17572.150000000001</v>
      </c>
      <c r="AO788" s="244">
        <v>126</v>
      </c>
      <c r="AP788" s="246">
        <v>0</v>
      </c>
      <c r="AQ788" s="247">
        <v>0</v>
      </c>
      <c r="AR788" s="240">
        <v>5006.9399999999996</v>
      </c>
      <c r="AS788" s="241">
        <v>64</v>
      </c>
      <c r="AT788" s="238">
        <v>0</v>
      </c>
      <c r="AU788" s="239">
        <v>0</v>
      </c>
      <c r="AV788" t="s">
        <v>189</v>
      </c>
      <c r="AW788" s="270"/>
      <c r="AX788" s="270"/>
      <c r="AY788" s="270"/>
      <c r="AZ788" s="270"/>
      <c r="BA788" s="270"/>
      <c r="BB788" s="270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  <c r="BR788"/>
      <c r="BS788"/>
      <c r="BT788"/>
      <c r="BU788"/>
      <c r="BV788"/>
      <c r="BW788"/>
      <c r="BX788"/>
      <c r="BY788"/>
      <c r="BZ788"/>
      <c r="CA788"/>
      <c r="CB788"/>
      <c r="CC788"/>
      <c r="CD788"/>
      <c r="CE788"/>
      <c r="CF788"/>
      <c r="CG788"/>
      <c r="CH788"/>
      <c r="CI788"/>
      <c r="CJ788"/>
      <c r="CK788"/>
      <c r="CL788"/>
      <c r="CM788"/>
      <c r="CN788"/>
    </row>
    <row r="789" spans="1:92">
      <c r="A789" s="2" t="s">
        <v>1752</v>
      </c>
      <c r="B789" s="238">
        <v>926.12900000000002</v>
      </c>
      <c r="C789" s="239">
        <v>0</v>
      </c>
      <c r="D789" s="240">
        <v>20101.72</v>
      </c>
      <c r="E789" s="241">
        <v>75</v>
      </c>
      <c r="F789" s="240">
        <v>57006.239999999998</v>
      </c>
      <c r="G789" s="242">
        <v>90</v>
      </c>
      <c r="H789" s="243">
        <v>111158.02</v>
      </c>
      <c r="I789" s="244">
        <v>1119</v>
      </c>
      <c r="J789" s="243">
        <v>386742.47</v>
      </c>
      <c r="K789" s="244">
        <v>842</v>
      </c>
      <c r="L789" s="243">
        <v>143656.9</v>
      </c>
      <c r="M789" s="241">
        <v>792</v>
      </c>
      <c r="N789" s="240">
        <v>12202.59</v>
      </c>
      <c r="O789" s="242">
        <v>26</v>
      </c>
      <c r="P789" s="240">
        <v>15268.6</v>
      </c>
      <c r="Q789" s="241">
        <v>62</v>
      </c>
      <c r="R789" s="238">
        <v>0</v>
      </c>
      <c r="S789" s="239">
        <v>0</v>
      </c>
      <c r="T789" s="240">
        <v>13288.72</v>
      </c>
      <c r="U789" s="241">
        <v>85</v>
      </c>
      <c r="V789" s="240">
        <v>26530.49</v>
      </c>
      <c r="W789" s="242">
        <v>31</v>
      </c>
      <c r="X789" s="243">
        <v>94513.18</v>
      </c>
      <c r="Y789" s="241">
        <v>519</v>
      </c>
      <c r="Z789" s="238">
        <v>0</v>
      </c>
      <c r="AA789" s="239">
        <v>0</v>
      </c>
      <c r="AB789" s="238">
        <v>0</v>
      </c>
      <c r="AC789" s="239">
        <v>0</v>
      </c>
      <c r="AD789" s="243">
        <v>82680.13</v>
      </c>
      <c r="AE789" s="244">
        <v>501</v>
      </c>
      <c r="AF789" s="240">
        <v>0</v>
      </c>
      <c r="AG789" s="242">
        <v>0</v>
      </c>
      <c r="AH789" s="243">
        <v>443982.53</v>
      </c>
      <c r="AI789" s="244">
        <v>2333</v>
      </c>
      <c r="AJ789" s="243">
        <v>0</v>
      </c>
      <c r="AK789" s="244">
        <v>0</v>
      </c>
      <c r="AL789" s="243">
        <v>195205.98</v>
      </c>
      <c r="AM789" s="244">
        <v>794</v>
      </c>
      <c r="AN789" s="245">
        <v>27783.87</v>
      </c>
      <c r="AO789" s="244">
        <v>235</v>
      </c>
      <c r="AP789" s="246">
        <v>0</v>
      </c>
      <c r="AQ789" s="247">
        <v>0</v>
      </c>
      <c r="AR789" s="240">
        <v>413.04</v>
      </c>
      <c r="AS789" s="241">
        <v>10</v>
      </c>
      <c r="AT789" s="238">
        <v>0</v>
      </c>
      <c r="AU789" s="239">
        <v>0</v>
      </c>
      <c r="AV789" t="s">
        <v>131</v>
      </c>
      <c r="AW789" s="270"/>
      <c r="AX789" s="270"/>
      <c r="AY789" s="270"/>
      <c r="AZ789" s="270"/>
      <c r="BA789" s="270"/>
      <c r="BB789" s="270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  <c r="CA789"/>
      <c r="CB789"/>
      <c r="CC789"/>
      <c r="CD789"/>
      <c r="CE789"/>
      <c r="CF789"/>
      <c r="CG789"/>
      <c r="CH789"/>
      <c r="CI789"/>
      <c r="CJ789"/>
      <c r="CK789"/>
      <c r="CL789"/>
      <c r="CM789"/>
      <c r="CN789"/>
    </row>
    <row r="790" spans="1:92">
      <c r="A790" s="2" t="s">
        <v>1753</v>
      </c>
      <c r="B790" s="238">
        <v>313.15266666666668</v>
      </c>
      <c r="C790" s="239">
        <v>0</v>
      </c>
      <c r="D790" s="240">
        <v>23258.47</v>
      </c>
      <c r="E790" s="241">
        <v>67</v>
      </c>
      <c r="F790" s="240">
        <v>11969.95</v>
      </c>
      <c r="G790" s="242">
        <v>22</v>
      </c>
      <c r="H790" s="243">
        <v>59555.44</v>
      </c>
      <c r="I790" s="244">
        <v>487</v>
      </c>
      <c r="J790" s="243">
        <v>483210.79</v>
      </c>
      <c r="K790" s="244">
        <v>857</v>
      </c>
      <c r="L790" s="243">
        <v>99209.29</v>
      </c>
      <c r="M790" s="241">
        <v>433</v>
      </c>
      <c r="N790" s="240">
        <v>2347.83</v>
      </c>
      <c r="O790" s="242">
        <v>10</v>
      </c>
      <c r="P790" s="240">
        <v>14500.82</v>
      </c>
      <c r="Q790" s="241">
        <v>52</v>
      </c>
      <c r="R790" s="238">
        <v>0</v>
      </c>
      <c r="S790" s="239">
        <v>0</v>
      </c>
      <c r="T790" s="240">
        <v>12623.26</v>
      </c>
      <c r="U790" s="241">
        <v>60</v>
      </c>
      <c r="V790" s="240">
        <v>15205.3</v>
      </c>
      <c r="W790" s="242">
        <v>17</v>
      </c>
      <c r="X790" s="243">
        <v>83673.649999999994</v>
      </c>
      <c r="Y790" s="241">
        <v>392</v>
      </c>
      <c r="Z790" s="238">
        <v>0</v>
      </c>
      <c r="AA790" s="239">
        <v>18</v>
      </c>
      <c r="AB790" s="238">
        <v>0</v>
      </c>
      <c r="AC790" s="239">
        <v>0</v>
      </c>
      <c r="AD790" s="243">
        <v>53970.31</v>
      </c>
      <c r="AE790" s="244">
        <v>339</v>
      </c>
      <c r="AF790" s="240">
        <v>0</v>
      </c>
      <c r="AG790" s="242">
        <v>0</v>
      </c>
      <c r="AH790" s="243">
        <v>275423.40999999997</v>
      </c>
      <c r="AI790" s="244">
        <v>1155</v>
      </c>
      <c r="AJ790" s="243">
        <v>0</v>
      </c>
      <c r="AK790" s="244">
        <v>0</v>
      </c>
      <c r="AL790" s="243">
        <v>156929.60999999999</v>
      </c>
      <c r="AM790" s="244">
        <v>608</v>
      </c>
      <c r="AN790" s="245">
        <v>9394.58</v>
      </c>
      <c r="AO790" s="244">
        <v>43</v>
      </c>
      <c r="AP790" s="246">
        <v>0.95</v>
      </c>
      <c r="AQ790" s="247">
        <v>1</v>
      </c>
      <c r="AR790" s="240">
        <v>6564.9</v>
      </c>
      <c r="AS790" s="241">
        <v>54</v>
      </c>
      <c r="AT790" s="238">
        <v>0</v>
      </c>
      <c r="AU790" s="239">
        <v>0</v>
      </c>
      <c r="AV790" t="s">
        <v>52</v>
      </c>
      <c r="AW790" s="270"/>
      <c r="AX790" s="270"/>
      <c r="AY790" s="270"/>
      <c r="AZ790" s="270"/>
      <c r="BA790" s="270"/>
      <c r="BB790" s="27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  <c r="BR790"/>
      <c r="BS790"/>
      <c r="BT790"/>
      <c r="BU790"/>
      <c r="BV790"/>
      <c r="BW790"/>
      <c r="BX790"/>
      <c r="BY790"/>
      <c r="BZ790"/>
      <c r="CA790"/>
      <c r="CB790"/>
      <c r="CC790"/>
      <c r="CD790"/>
      <c r="CE790"/>
      <c r="CF790"/>
      <c r="CG790"/>
      <c r="CH790"/>
      <c r="CI790"/>
      <c r="CJ790"/>
      <c r="CK790"/>
      <c r="CL790"/>
      <c r="CM790"/>
      <c r="CN790"/>
    </row>
    <row r="791" spans="1:92">
      <c r="A791" s="2" t="s">
        <v>1754</v>
      </c>
      <c r="B791" s="238">
        <v>1773.0193333333334</v>
      </c>
      <c r="C791" s="239">
        <v>0</v>
      </c>
      <c r="D791" s="240">
        <v>19372.650000000001</v>
      </c>
      <c r="E791" s="241">
        <v>72</v>
      </c>
      <c r="F791" s="240">
        <v>34470.9</v>
      </c>
      <c r="G791" s="242">
        <v>54</v>
      </c>
      <c r="H791" s="243">
        <v>68891.34</v>
      </c>
      <c r="I791" s="244">
        <v>548</v>
      </c>
      <c r="J791" s="243">
        <v>504309.18</v>
      </c>
      <c r="K791" s="244">
        <v>971</v>
      </c>
      <c r="L791" s="243">
        <v>184781.58</v>
      </c>
      <c r="M791" s="241">
        <v>524</v>
      </c>
      <c r="N791" s="240">
        <v>2247.8200000000002</v>
      </c>
      <c r="O791" s="242">
        <v>4</v>
      </c>
      <c r="P791" s="240">
        <v>16588.849999999999</v>
      </c>
      <c r="Q791" s="241">
        <v>101</v>
      </c>
      <c r="R791" s="238">
        <v>0</v>
      </c>
      <c r="S791" s="239">
        <v>0</v>
      </c>
      <c r="T791" s="240">
        <v>8624.2099999999991</v>
      </c>
      <c r="U791" s="241">
        <v>52</v>
      </c>
      <c r="V791" s="240">
        <v>29392.06</v>
      </c>
      <c r="W791" s="242">
        <v>42</v>
      </c>
      <c r="X791" s="243">
        <v>72188.88</v>
      </c>
      <c r="Y791" s="241">
        <v>390</v>
      </c>
      <c r="Z791" s="238">
        <v>0</v>
      </c>
      <c r="AA791" s="239">
        <v>0</v>
      </c>
      <c r="AB791" s="238">
        <v>0</v>
      </c>
      <c r="AC791" s="239">
        <v>0</v>
      </c>
      <c r="AD791" s="243">
        <v>79540.61</v>
      </c>
      <c r="AE791" s="244">
        <v>478</v>
      </c>
      <c r="AF791" s="240">
        <v>790.7</v>
      </c>
      <c r="AG791" s="242">
        <v>2</v>
      </c>
      <c r="AH791" s="243">
        <v>330376.37</v>
      </c>
      <c r="AI791" s="244">
        <v>1602</v>
      </c>
      <c r="AJ791" s="243">
        <v>2295</v>
      </c>
      <c r="AK791" s="244">
        <v>3</v>
      </c>
      <c r="AL791" s="243">
        <v>126451.81</v>
      </c>
      <c r="AM791" s="244">
        <v>508</v>
      </c>
      <c r="AN791" s="245">
        <v>50895.58</v>
      </c>
      <c r="AO791" s="244">
        <v>453</v>
      </c>
      <c r="AP791" s="246">
        <v>0</v>
      </c>
      <c r="AQ791" s="247">
        <v>0</v>
      </c>
      <c r="AR791" s="240">
        <v>6029.64</v>
      </c>
      <c r="AS791" s="241">
        <v>52</v>
      </c>
      <c r="AT791" s="238">
        <v>0</v>
      </c>
      <c r="AU791" s="239">
        <v>0</v>
      </c>
      <c r="AV791" t="s">
        <v>131</v>
      </c>
      <c r="AW791" s="270"/>
      <c r="AX791" s="270"/>
      <c r="AY791" s="270"/>
      <c r="AZ791" s="270"/>
      <c r="BA791" s="270"/>
      <c r="BB791" s="270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  <c r="BR791"/>
      <c r="BS791"/>
      <c r="BT791"/>
      <c r="BU791"/>
      <c r="BV791"/>
      <c r="BW791"/>
      <c r="BX791"/>
      <c r="BY791"/>
      <c r="BZ791"/>
      <c r="CA791"/>
      <c r="CB791"/>
      <c r="CC791"/>
      <c r="CD791"/>
      <c r="CE791"/>
      <c r="CF791"/>
      <c r="CG791"/>
      <c r="CH791"/>
      <c r="CI791"/>
      <c r="CJ791"/>
      <c r="CK791"/>
      <c r="CL791"/>
      <c r="CM791"/>
      <c r="CN791"/>
    </row>
    <row r="792" spans="1:92">
      <c r="A792" s="2" t="s">
        <v>1755</v>
      </c>
      <c r="B792" s="238">
        <v>6133.5376666666662</v>
      </c>
      <c r="C792" s="239">
        <v>0</v>
      </c>
      <c r="D792" s="240">
        <v>8282.43</v>
      </c>
      <c r="E792" s="241">
        <v>32</v>
      </c>
      <c r="F792" s="240">
        <v>2008.7</v>
      </c>
      <c r="G792" s="242">
        <v>5</v>
      </c>
      <c r="H792" s="243">
        <v>108429.31</v>
      </c>
      <c r="I792" s="244">
        <v>1179</v>
      </c>
      <c r="J792" s="243">
        <v>470898.2</v>
      </c>
      <c r="K792" s="244">
        <v>1301</v>
      </c>
      <c r="L792" s="243">
        <v>142050.17000000001</v>
      </c>
      <c r="M792" s="241">
        <v>592</v>
      </c>
      <c r="N792" s="240">
        <v>10106.969999999999</v>
      </c>
      <c r="O792" s="242">
        <v>52</v>
      </c>
      <c r="P792" s="240">
        <v>8411.24</v>
      </c>
      <c r="Q792" s="241">
        <v>52</v>
      </c>
      <c r="R792" s="238">
        <v>0</v>
      </c>
      <c r="S792" s="239">
        <v>0</v>
      </c>
      <c r="T792" s="240">
        <v>8752.33</v>
      </c>
      <c r="U792" s="241">
        <v>43</v>
      </c>
      <c r="V792" s="240">
        <v>3935.89</v>
      </c>
      <c r="W792" s="242">
        <v>4</v>
      </c>
      <c r="X792" s="243">
        <v>97646.66</v>
      </c>
      <c r="Y792" s="241">
        <v>531</v>
      </c>
      <c r="Z792" s="238">
        <v>0</v>
      </c>
      <c r="AA792" s="239">
        <v>0</v>
      </c>
      <c r="AB792" s="238">
        <v>0</v>
      </c>
      <c r="AC792" s="239">
        <v>0</v>
      </c>
      <c r="AD792" s="243">
        <v>65415.7</v>
      </c>
      <c r="AE792" s="244">
        <v>442</v>
      </c>
      <c r="AF792" s="240">
        <v>1059.54</v>
      </c>
      <c r="AG792" s="242">
        <v>3</v>
      </c>
      <c r="AH792" s="243">
        <v>406895.39</v>
      </c>
      <c r="AI792" s="244">
        <v>2138</v>
      </c>
      <c r="AJ792" s="243">
        <v>10687.8</v>
      </c>
      <c r="AK792" s="244">
        <v>28</v>
      </c>
      <c r="AL792" s="243">
        <v>96413.46</v>
      </c>
      <c r="AM792" s="244">
        <v>414</v>
      </c>
      <c r="AN792" s="245">
        <v>173318.33</v>
      </c>
      <c r="AO792" s="244">
        <v>968</v>
      </c>
      <c r="AP792" s="246">
        <v>0</v>
      </c>
      <c r="AQ792" s="247">
        <v>0</v>
      </c>
      <c r="AR792" s="240">
        <v>3388.34</v>
      </c>
      <c r="AS792" s="241">
        <v>42</v>
      </c>
      <c r="AT792" s="238">
        <v>0</v>
      </c>
      <c r="AU792" s="239">
        <v>0</v>
      </c>
      <c r="AV792" t="s">
        <v>52</v>
      </c>
      <c r="AW792" s="270"/>
      <c r="AX792" s="270"/>
      <c r="AY792" s="270"/>
      <c r="AZ792" s="270"/>
      <c r="BA792" s="270"/>
      <c r="BB792" s="270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  <c r="BR792"/>
      <c r="BS792"/>
      <c r="BT792"/>
      <c r="BU792"/>
      <c r="BV792"/>
      <c r="BW792"/>
      <c r="BX792"/>
      <c r="BY792"/>
      <c r="BZ792"/>
      <c r="CA792"/>
      <c r="CB792"/>
      <c r="CC792"/>
      <c r="CD792"/>
      <c r="CE792"/>
      <c r="CF792"/>
      <c r="CG792"/>
      <c r="CH792"/>
      <c r="CI792"/>
      <c r="CJ792"/>
      <c r="CK792"/>
      <c r="CL792"/>
      <c r="CM792"/>
      <c r="CN792"/>
    </row>
    <row r="793" spans="1:92">
      <c r="A793" s="2" t="s">
        <v>1756</v>
      </c>
      <c r="B793" s="238">
        <v>1755.2766666666669</v>
      </c>
      <c r="C793" s="239">
        <v>0</v>
      </c>
      <c r="D793" s="240">
        <v>12339.48</v>
      </c>
      <c r="E793" s="241">
        <v>42</v>
      </c>
      <c r="F793" s="240">
        <v>4568.87</v>
      </c>
      <c r="G793" s="242">
        <v>5</v>
      </c>
      <c r="H793" s="243">
        <v>56232.98</v>
      </c>
      <c r="I793" s="244">
        <v>511</v>
      </c>
      <c r="J793" s="243">
        <v>401816.52</v>
      </c>
      <c r="K793" s="244">
        <v>697</v>
      </c>
      <c r="L793" s="243">
        <v>96121.82</v>
      </c>
      <c r="M793" s="241">
        <v>712</v>
      </c>
      <c r="N793" s="240">
        <v>8158.24</v>
      </c>
      <c r="O793" s="242">
        <v>13</v>
      </c>
      <c r="P793" s="240">
        <v>51833.67</v>
      </c>
      <c r="Q793" s="241">
        <v>278</v>
      </c>
      <c r="R793" s="238">
        <v>0</v>
      </c>
      <c r="S793" s="239">
        <v>0</v>
      </c>
      <c r="T793" s="240">
        <v>30981.69</v>
      </c>
      <c r="U793" s="241">
        <v>159</v>
      </c>
      <c r="V793" s="240">
        <v>4899.91</v>
      </c>
      <c r="W793" s="242">
        <v>9</v>
      </c>
      <c r="X793" s="243">
        <v>114634.07</v>
      </c>
      <c r="Y793" s="241">
        <v>463</v>
      </c>
      <c r="Z793" s="238">
        <v>0</v>
      </c>
      <c r="AA793" s="239">
        <v>0</v>
      </c>
      <c r="AB793" s="238">
        <v>15</v>
      </c>
      <c r="AC793" s="239">
        <v>1</v>
      </c>
      <c r="AD793" s="243">
        <v>83792.05</v>
      </c>
      <c r="AE793" s="244">
        <v>526</v>
      </c>
      <c r="AF793" s="240">
        <v>0</v>
      </c>
      <c r="AG793" s="242">
        <v>0</v>
      </c>
      <c r="AH793" s="243">
        <v>400214.47</v>
      </c>
      <c r="AI793" s="244">
        <v>1652</v>
      </c>
      <c r="AJ793" s="243">
        <v>1290</v>
      </c>
      <c r="AK793" s="244">
        <v>10</v>
      </c>
      <c r="AL793" s="243">
        <v>153887.71</v>
      </c>
      <c r="AM793" s="244">
        <v>577</v>
      </c>
      <c r="AN793" s="245">
        <v>51368.3</v>
      </c>
      <c r="AO793" s="244">
        <v>166</v>
      </c>
      <c r="AP793" s="246">
        <v>0</v>
      </c>
      <c r="AQ793" s="247">
        <v>0</v>
      </c>
      <c r="AR793" s="240">
        <v>16968.650000000001</v>
      </c>
      <c r="AS793" s="241">
        <v>133</v>
      </c>
      <c r="AT793" s="238">
        <v>1032.2</v>
      </c>
      <c r="AU793" s="239">
        <v>5</v>
      </c>
      <c r="AV793" t="s">
        <v>195</v>
      </c>
      <c r="AW793" s="270"/>
      <c r="AX793" s="270"/>
      <c r="AY793" s="270"/>
      <c r="AZ793" s="270"/>
      <c r="BA793" s="270"/>
      <c r="BB793" s="270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  <c r="BR793"/>
      <c r="BS793"/>
      <c r="BT793"/>
      <c r="BU793"/>
      <c r="BV793"/>
      <c r="BW793"/>
      <c r="BX793"/>
      <c r="BY793"/>
      <c r="BZ793"/>
      <c r="CA793"/>
      <c r="CB793"/>
      <c r="CC793"/>
      <c r="CD793"/>
      <c r="CE793"/>
      <c r="CF793"/>
      <c r="CG793"/>
      <c r="CH793"/>
      <c r="CI793"/>
      <c r="CJ793"/>
      <c r="CK793"/>
      <c r="CL793"/>
      <c r="CM793"/>
      <c r="CN793"/>
    </row>
    <row r="794" spans="1:92">
      <c r="A794" s="2" t="s">
        <v>1757</v>
      </c>
      <c r="B794" s="238">
        <v>1741.3176666666666</v>
      </c>
      <c r="C794" s="239">
        <v>0</v>
      </c>
      <c r="D794" s="240">
        <v>10205.280000000001</v>
      </c>
      <c r="E794" s="241">
        <v>42</v>
      </c>
      <c r="F794" s="240">
        <v>13242.43</v>
      </c>
      <c r="G794" s="242">
        <v>21</v>
      </c>
      <c r="H794" s="243">
        <v>45348.44</v>
      </c>
      <c r="I794" s="244">
        <v>538</v>
      </c>
      <c r="J794" s="243">
        <v>361096.96000000002</v>
      </c>
      <c r="K794" s="244">
        <v>779</v>
      </c>
      <c r="L794" s="243">
        <v>45703.78</v>
      </c>
      <c r="M794" s="241">
        <v>373</v>
      </c>
      <c r="N794" s="240">
        <v>2986.09</v>
      </c>
      <c r="O794" s="242">
        <v>18</v>
      </c>
      <c r="P794" s="240">
        <v>13584.81</v>
      </c>
      <c r="Q794" s="241">
        <v>128</v>
      </c>
      <c r="R794" s="238">
        <v>0</v>
      </c>
      <c r="S794" s="239">
        <v>0</v>
      </c>
      <c r="T794" s="240">
        <v>16193.74</v>
      </c>
      <c r="U794" s="241">
        <v>79</v>
      </c>
      <c r="V794" s="240">
        <v>6467.75</v>
      </c>
      <c r="W794" s="242">
        <v>9</v>
      </c>
      <c r="X794" s="243">
        <v>52158.42</v>
      </c>
      <c r="Y794" s="241">
        <v>327</v>
      </c>
      <c r="Z794" s="238">
        <v>0</v>
      </c>
      <c r="AA794" s="239">
        <v>0</v>
      </c>
      <c r="AB794" s="238">
        <v>0</v>
      </c>
      <c r="AC794" s="239">
        <v>0</v>
      </c>
      <c r="AD794" s="243">
        <v>46085.3</v>
      </c>
      <c r="AE794" s="244">
        <v>300</v>
      </c>
      <c r="AF794" s="240">
        <v>3618.59</v>
      </c>
      <c r="AG794" s="242">
        <v>5</v>
      </c>
      <c r="AH794" s="243">
        <v>219569.98</v>
      </c>
      <c r="AI794" s="244">
        <v>1480</v>
      </c>
      <c r="AJ794" s="243">
        <v>3315.13</v>
      </c>
      <c r="AK794" s="244">
        <v>31</v>
      </c>
      <c r="AL794" s="243">
        <v>98856.58</v>
      </c>
      <c r="AM794" s="244">
        <v>414</v>
      </c>
      <c r="AN794" s="245">
        <v>48924.4</v>
      </c>
      <c r="AO794" s="244">
        <v>311</v>
      </c>
      <c r="AP794" s="246">
        <v>0</v>
      </c>
      <c r="AQ794" s="247">
        <v>0</v>
      </c>
      <c r="AR794" s="240">
        <v>8939.23</v>
      </c>
      <c r="AS794" s="241">
        <v>82</v>
      </c>
      <c r="AT794" s="238">
        <v>0</v>
      </c>
      <c r="AU794" s="239">
        <v>0</v>
      </c>
      <c r="AV794" t="s">
        <v>389</v>
      </c>
      <c r="AW794" s="270"/>
      <c r="AX794" s="270"/>
      <c r="AY794" s="270"/>
      <c r="AZ794" s="270"/>
      <c r="BA794" s="270"/>
      <c r="BB794" s="270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  <c r="BR794"/>
      <c r="BS794"/>
      <c r="BT794"/>
      <c r="BU794"/>
      <c r="BV794"/>
      <c r="BW794"/>
      <c r="BX794"/>
      <c r="BY794"/>
      <c r="BZ794"/>
      <c r="CA794"/>
      <c r="CB794"/>
      <c r="CC794"/>
      <c r="CD794"/>
      <c r="CE794"/>
      <c r="CF794"/>
      <c r="CG794"/>
      <c r="CH794"/>
      <c r="CI794"/>
      <c r="CJ794"/>
      <c r="CK794"/>
      <c r="CL794"/>
      <c r="CM794"/>
      <c r="CN794"/>
    </row>
    <row r="795" spans="1:92">
      <c r="A795" s="2" t="s">
        <v>1758</v>
      </c>
      <c r="B795" s="238">
        <v>390.54399999999998</v>
      </c>
      <c r="C795" s="239">
        <v>0</v>
      </c>
      <c r="D795" s="240">
        <v>5435.63</v>
      </c>
      <c r="E795" s="241">
        <v>25</v>
      </c>
      <c r="F795" s="240">
        <v>3443.93</v>
      </c>
      <c r="G795" s="242">
        <v>7</v>
      </c>
      <c r="H795" s="243">
        <v>24251.23</v>
      </c>
      <c r="I795" s="244">
        <v>285</v>
      </c>
      <c r="J795" s="243">
        <v>177897.75</v>
      </c>
      <c r="K795" s="244">
        <v>178</v>
      </c>
      <c r="L795" s="243">
        <v>6923.94</v>
      </c>
      <c r="M795" s="241">
        <v>61</v>
      </c>
      <c r="N795" s="240">
        <v>695.65</v>
      </c>
      <c r="O795" s="242">
        <v>1</v>
      </c>
      <c r="P795" s="240">
        <v>4292.16</v>
      </c>
      <c r="Q795" s="241">
        <v>38</v>
      </c>
      <c r="R795" s="238">
        <v>0</v>
      </c>
      <c r="S795" s="239">
        <v>0</v>
      </c>
      <c r="T795" s="240">
        <v>6356.7</v>
      </c>
      <c r="U795" s="241">
        <v>38</v>
      </c>
      <c r="V795" s="240">
        <v>13712.73</v>
      </c>
      <c r="W795" s="242">
        <v>11</v>
      </c>
      <c r="X795" s="243">
        <v>25226.13</v>
      </c>
      <c r="Y795" s="241">
        <v>138</v>
      </c>
      <c r="Z795" s="238">
        <v>0</v>
      </c>
      <c r="AA795" s="239">
        <v>0</v>
      </c>
      <c r="AB795" s="238">
        <v>0</v>
      </c>
      <c r="AC795" s="239">
        <v>0</v>
      </c>
      <c r="AD795" s="243">
        <v>15182.39</v>
      </c>
      <c r="AE795" s="244">
        <v>116</v>
      </c>
      <c r="AF795" s="240">
        <v>0</v>
      </c>
      <c r="AG795" s="242">
        <v>0</v>
      </c>
      <c r="AH795" s="243">
        <v>89968.49</v>
      </c>
      <c r="AI795" s="244">
        <v>545</v>
      </c>
      <c r="AJ795" s="243">
        <v>860</v>
      </c>
      <c r="AK795" s="244">
        <v>1</v>
      </c>
      <c r="AL795" s="243">
        <v>55045.2</v>
      </c>
      <c r="AM795" s="244">
        <v>229</v>
      </c>
      <c r="AN795" s="245">
        <v>10856.32</v>
      </c>
      <c r="AO795" s="244">
        <v>107</v>
      </c>
      <c r="AP795" s="246">
        <v>0</v>
      </c>
      <c r="AQ795" s="247">
        <v>0</v>
      </c>
      <c r="AR795" s="240">
        <v>1431.33</v>
      </c>
      <c r="AS795" s="241">
        <v>13</v>
      </c>
      <c r="AT795" s="238">
        <v>0</v>
      </c>
      <c r="AU795" s="239">
        <v>0</v>
      </c>
      <c r="AV795" t="s">
        <v>18</v>
      </c>
      <c r="AW795" s="270"/>
      <c r="AX795" s="270"/>
      <c r="AY795" s="270"/>
      <c r="AZ795" s="270"/>
      <c r="BA795" s="270"/>
      <c r="BB795" s="270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  <c r="BR795"/>
      <c r="BS795"/>
      <c r="BT795"/>
      <c r="BU795"/>
      <c r="BV795"/>
      <c r="BW795"/>
      <c r="BX795"/>
      <c r="BY795"/>
      <c r="BZ795"/>
      <c r="CA795"/>
      <c r="CB795"/>
      <c r="CC795"/>
      <c r="CD795"/>
      <c r="CE795"/>
      <c r="CF795"/>
      <c r="CG795"/>
      <c r="CH795"/>
      <c r="CI795"/>
      <c r="CJ795"/>
      <c r="CK795"/>
      <c r="CL795"/>
      <c r="CM795"/>
      <c r="CN795"/>
    </row>
    <row r="796" spans="1:92">
      <c r="A796" s="2" t="s">
        <v>1759</v>
      </c>
      <c r="B796" s="238">
        <v>4626.3196666666663</v>
      </c>
      <c r="C796" s="239">
        <v>0</v>
      </c>
      <c r="D796" s="240">
        <v>14642.59</v>
      </c>
      <c r="E796" s="241">
        <v>63</v>
      </c>
      <c r="F796" s="240">
        <v>5065.2</v>
      </c>
      <c r="G796" s="242">
        <v>8</v>
      </c>
      <c r="H796" s="243">
        <v>140613.73000000001</v>
      </c>
      <c r="I796" s="244">
        <v>1224</v>
      </c>
      <c r="J796" s="243">
        <v>532716.46</v>
      </c>
      <c r="K796" s="244">
        <v>1142</v>
      </c>
      <c r="L796" s="243">
        <v>160729.53</v>
      </c>
      <c r="M796" s="241">
        <v>720</v>
      </c>
      <c r="N796" s="240">
        <v>34356.629999999997</v>
      </c>
      <c r="O796" s="242">
        <v>105</v>
      </c>
      <c r="P796" s="240">
        <v>16324.39</v>
      </c>
      <c r="Q796" s="241">
        <v>90</v>
      </c>
      <c r="R796" s="238">
        <v>0</v>
      </c>
      <c r="S796" s="239">
        <v>0</v>
      </c>
      <c r="T796" s="240">
        <v>4099.78</v>
      </c>
      <c r="U796" s="241">
        <v>43</v>
      </c>
      <c r="V796" s="240">
        <v>10337.200000000001</v>
      </c>
      <c r="W796" s="242">
        <v>13</v>
      </c>
      <c r="X796" s="243">
        <v>147336.13</v>
      </c>
      <c r="Y796" s="241">
        <v>721</v>
      </c>
      <c r="Z796" s="238">
        <v>0</v>
      </c>
      <c r="AA796" s="239">
        <v>0</v>
      </c>
      <c r="AB796" s="238">
        <v>0</v>
      </c>
      <c r="AC796" s="239">
        <v>0</v>
      </c>
      <c r="AD796" s="243">
        <v>104353.32</v>
      </c>
      <c r="AE796" s="244">
        <v>643</v>
      </c>
      <c r="AF796" s="240">
        <v>0</v>
      </c>
      <c r="AG796" s="242">
        <v>0</v>
      </c>
      <c r="AH796" s="243">
        <v>566800.65</v>
      </c>
      <c r="AI796" s="244">
        <v>2484</v>
      </c>
      <c r="AJ796" s="243">
        <v>258</v>
      </c>
      <c r="AK796" s="244">
        <v>2</v>
      </c>
      <c r="AL796" s="243">
        <v>190814.48</v>
      </c>
      <c r="AM796" s="244">
        <v>760</v>
      </c>
      <c r="AN796" s="245">
        <v>138531.59</v>
      </c>
      <c r="AO796" s="244">
        <v>574</v>
      </c>
      <c r="AP796" s="246">
        <v>0</v>
      </c>
      <c r="AQ796" s="247">
        <v>0</v>
      </c>
      <c r="AR796" s="240">
        <v>11868.8</v>
      </c>
      <c r="AS796" s="241">
        <v>91</v>
      </c>
      <c r="AT796" s="238">
        <v>0</v>
      </c>
      <c r="AU796" s="239">
        <v>0</v>
      </c>
      <c r="AV796" t="s">
        <v>52</v>
      </c>
      <c r="AW796" s="270"/>
      <c r="AX796" s="270"/>
      <c r="AY796" s="270"/>
      <c r="AZ796" s="270"/>
      <c r="BA796" s="270"/>
      <c r="BB796" s="270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  <c r="BR796"/>
      <c r="BS796"/>
      <c r="BT796"/>
      <c r="BU796"/>
      <c r="BV796"/>
      <c r="BW796"/>
      <c r="BX796"/>
      <c r="BY796"/>
      <c r="BZ796"/>
      <c r="CA796"/>
      <c r="CB796"/>
      <c r="CC796"/>
      <c r="CD796"/>
      <c r="CE796"/>
      <c r="CF796"/>
      <c r="CG796"/>
      <c r="CH796"/>
      <c r="CI796"/>
      <c r="CJ796"/>
      <c r="CK796"/>
      <c r="CL796"/>
      <c r="CM796"/>
      <c r="CN796"/>
    </row>
    <row r="797" spans="1:92">
      <c r="A797" s="2" t="s">
        <v>1760</v>
      </c>
      <c r="B797" s="238">
        <v>1835.5853333333332</v>
      </c>
      <c r="C797" s="239">
        <v>0</v>
      </c>
      <c r="D797" s="240">
        <v>15056.47</v>
      </c>
      <c r="E797" s="241">
        <v>60</v>
      </c>
      <c r="F797" s="240">
        <v>10872.17</v>
      </c>
      <c r="G797" s="242">
        <v>16</v>
      </c>
      <c r="H797" s="243">
        <v>66413.210000000006</v>
      </c>
      <c r="I797" s="244">
        <v>587</v>
      </c>
      <c r="J797" s="243">
        <v>392643.14</v>
      </c>
      <c r="K797" s="244">
        <v>917</v>
      </c>
      <c r="L797" s="243">
        <v>94948.74</v>
      </c>
      <c r="M797" s="241">
        <v>455</v>
      </c>
      <c r="N797" s="240">
        <v>14854.83</v>
      </c>
      <c r="O797" s="242">
        <v>9</v>
      </c>
      <c r="P797" s="240">
        <v>3225.35</v>
      </c>
      <c r="Q797" s="241">
        <v>42</v>
      </c>
      <c r="R797" s="238">
        <v>0</v>
      </c>
      <c r="S797" s="239">
        <v>0</v>
      </c>
      <c r="T797" s="240">
        <v>7462.36</v>
      </c>
      <c r="U797" s="241">
        <v>24</v>
      </c>
      <c r="V797" s="240">
        <v>5173.78</v>
      </c>
      <c r="W797" s="242">
        <v>9</v>
      </c>
      <c r="X797" s="243">
        <v>87554.91</v>
      </c>
      <c r="Y797" s="241">
        <v>469</v>
      </c>
      <c r="Z797" s="238">
        <v>0</v>
      </c>
      <c r="AA797" s="239">
        <v>0</v>
      </c>
      <c r="AB797" s="238">
        <v>0</v>
      </c>
      <c r="AC797" s="239">
        <v>0</v>
      </c>
      <c r="AD797" s="243">
        <v>63556.19</v>
      </c>
      <c r="AE797" s="244">
        <v>441</v>
      </c>
      <c r="AF797" s="240">
        <v>0</v>
      </c>
      <c r="AG797" s="242">
        <v>0</v>
      </c>
      <c r="AH797" s="243">
        <v>306799.25</v>
      </c>
      <c r="AI797" s="244">
        <v>1355</v>
      </c>
      <c r="AJ797" s="243">
        <v>4372.24</v>
      </c>
      <c r="AK797" s="244">
        <v>19</v>
      </c>
      <c r="AL797" s="243">
        <v>175368.97</v>
      </c>
      <c r="AM797" s="244">
        <v>735</v>
      </c>
      <c r="AN797" s="245">
        <v>50695.32</v>
      </c>
      <c r="AO797" s="244">
        <v>301</v>
      </c>
      <c r="AP797" s="246">
        <v>0</v>
      </c>
      <c r="AQ797" s="247">
        <v>0</v>
      </c>
      <c r="AR797" s="240">
        <v>602.62</v>
      </c>
      <c r="AS797" s="241">
        <v>6</v>
      </c>
      <c r="AT797" s="238">
        <v>0</v>
      </c>
      <c r="AU797" s="239">
        <v>0</v>
      </c>
      <c r="AV797" t="s">
        <v>52</v>
      </c>
      <c r="AW797" s="270"/>
      <c r="AX797" s="270"/>
      <c r="AY797" s="270"/>
      <c r="AZ797" s="270"/>
      <c r="BA797" s="270"/>
      <c r="BB797" s="270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  <c r="BR797"/>
      <c r="BS797"/>
      <c r="BT797"/>
      <c r="BU797"/>
      <c r="BV797"/>
      <c r="BW797"/>
      <c r="BX797"/>
      <c r="BY797"/>
      <c r="BZ797"/>
      <c r="CA797"/>
      <c r="CB797"/>
      <c r="CC797"/>
      <c r="CD797"/>
      <c r="CE797"/>
      <c r="CF797"/>
      <c r="CG797"/>
      <c r="CH797"/>
      <c r="CI797"/>
      <c r="CJ797"/>
      <c r="CK797"/>
      <c r="CL797"/>
      <c r="CM797"/>
      <c r="CN797"/>
    </row>
    <row r="798" spans="1:92">
      <c r="A798" s="2" t="s">
        <v>1761</v>
      </c>
      <c r="B798" s="238">
        <v>4418.7163333333328</v>
      </c>
      <c r="C798" s="239">
        <v>0</v>
      </c>
      <c r="D798" s="240">
        <v>34711.29</v>
      </c>
      <c r="E798" s="241">
        <v>118</v>
      </c>
      <c r="F798" s="240">
        <v>30778.62</v>
      </c>
      <c r="G798" s="242">
        <v>46</v>
      </c>
      <c r="H798" s="243">
        <v>144858.76999999999</v>
      </c>
      <c r="I798" s="244">
        <v>1189</v>
      </c>
      <c r="J798" s="243">
        <v>671833.52</v>
      </c>
      <c r="K798" s="244">
        <v>1520</v>
      </c>
      <c r="L798" s="243">
        <v>241112.66</v>
      </c>
      <c r="M798" s="241">
        <v>1372</v>
      </c>
      <c r="N798" s="240">
        <v>28688.61</v>
      </c>
      <c r="O798" s="242">
        <v>44</v>
      </c>
      <c r="P798" s="240">
        <v>33234.769999999997</v>
      </c>
      <c r="Q798" s="241">
        <v>238</v>
      </c>
      <c r="R798" s="238">
        <v>0</v>
      </c>
      <c r="S798" s="239">
        <v>0</v>
      </c>
      <c r="T798" s="240">
        <v>56436.22</v>
      </c>
      <c r="U798" s="241">
        <v>247</v>
      </c>
      <c r="V798" s="240">
        <v>7279.34</v>
      </c>
      <c r="W798" s="242">
        <v>13</v>
      </c>
      <c r="X798" s="243">
        <v>196262.61</v>
      </c>
      <c r="Y798" s="241">
        <v>970</v>
      </c>
      <c r="Z798" s="238">
        <v>0</v>
      </c>
      <c r="AA798" s="239">
        <v>0</v>
      </c>
      <c r="AB798" s="238">
        <v>0</v>
      </c>
      <c r="AC798" s="239">
        <v>0</v>
      </c>
      <c r="AD798" s="243">
        <v>139347.84</v>
      </c>
      <c r="AE798" s="244">
        <v>803</v>
      </c>
      <c r="AF798" s="240">
        <v>762.79</v>
      </c>
      <c r="AG798" s="242">
        <v>1</v>
      </c>
      <c r="AH798" s="243">
        <v>689319.36</v>
      </c>
      <c r="AI798" s="244">
        <v>3010</v>
      </c>
      <c r="AJ798" s="243">
        <v>2148</v>
      </c>
      <c r="AK798" s="244">
        <v>4</v>
      </c>
      <c r="AL798" s="243">
        <v>322578.84999999998</v>
      </c>
      <c r="AM798" s="244">
        <v>1207</v>
      </c>
      <c r="AN798" s="245">
        <v>130413.49</v>
      </c>
      <c r="AO798" s="244">
        <v>604</v>
      </c>
      <c r="AP798" s="246">
        <v>0</v>
      </c>
      <c r="AQ798" s="247">
        <v>0</v>
      </c>
      <c r="AR798" s="240">
        <v>9775.73</v>
      </c>
      <c r="AS798" s="241">
        <v>107</v>
      </c>
      <c r="AT798" s="238">
        <v>0</v>
      </c>
      <c r="AU798" s="239">
        <v>0</v>
      </c>
      <c r="AV798" t="s">
        <v>52</v>
      </c>
      <c r="AW798" s="270"/>
      <c r="AX798" s="270"/>
      <c r="AY798" s="270"/>
      <c r="AZ798" s="270"/>
      <c r="BA798" s="270"/>
      <c r="BB798" s="270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  <c r="CA798"/>
      <c r="CB798"/>
      <c r="CC798"/>
      <c r="CD798"/>
      <c r="CE798"/>
      <c r="CF798"/>
      <c r="CG798"/>
      <c r="CH798"/>
      <c r="CI798"/>
      <c r="CJ798"/>
      <c r="CK798"/>
      <c r="CL798"/>
      <c r="CM798"/>
      <c r="CN798"/>
    </row>
    <row r="799" spans="1:92">
      <c r="A799" s="2" t="s">
        <v>1762</v>
      </c>
      <c r="B799" s="238">
        <v>757.19333333333327</v>
      </c>
      <c r="C799" s="239">
        <v>0</v>
      </c>
      <c r="D799" s="240">
        <v>4051.3</v>
      </c>
      <c r="E799" s="241">
        <v>17</v>
      </c>
      <c r="F799" s="240">
        <v>5717.38</v>
      </c>
      <c r="G799" s="242">
        <v>13</v>
      </c>
      <c r="H799" s="243">
        <v>30725.3</v>
      </c>
      <c r="I799" s="244">
        <v>270</v>
      </c>
      <c r="J799" s="243">
        <v>122878.61</v>
      </c>
      <c r="K799" s="244">
        <v>349</v>
      </c>
      <c r="L799" s="243">
        <v>40810.11</v>
      </c>
      <c r="M799" s="241">
        <v>278</v>
      </c>
      <c r="N799" s="240">
        <v>5129.55</v>
      </c>
      <c r="O799" s="242">
        <v>7</v>
      </c>
      <c r="P799" s="240">
        <v>0</v>
      </c>
      <c r="Q799" s="241">
        <v>0</v>
      </c>
      <c r="R799" s="238">
        <v>0</v>
      </c>
      <c r="S799" s="239">
        <v>0</v>
      </c>
      <c r="T799" s="240">
        <v>2079.13</v>
      </c>
      <c r="U799" s="241">
        <v>14</v>
      </c>
      <c r="V799" s="240">
        <v>7320.94</v>
      </c>
      <c r="W799" s="242">
        <v>11</v>
      </c>
      <c r="X799" s="243">
        <v>43931.81</v>
      </c>
      <c r="Y799" s="241">
        <v>250</v>
      </c>
      <c r="Z799" s="238">
        <v>0</v>
      </c>
      <c r="AA799" s="239">
        <v>0</v>
      </c>
      <c r="AB799" s="238">
        <v>5</v>
      </c>
      <c r="AC799" s="239">
        <v>1</v>
      </c>
      <c r="AD799" s="243">
        <v>28710.36</v>
      </c>
      <c r="AE799" s="244">
        <v>171</v>
      </c>
      <c r="AF799" s="240">
        <v>0</v>
      </c>
      <c r="AG799" s="242">
        <v>0</v>
      </c>
      <c r="AH799" s="243">
        <v>126181.88</v>
      </c>
      <c r="AI799" s="244">
        <v>717</v>
      </c>
      <c r="AJ799" s="243">
        <v>0</v>
      </c>
      <c r="AK799" s="244">
        <v>0</v>
      </c>
      <c r="AL799" s="243">
        <v>52005.95</v>
      </c>
      <c r="AM799" s="244">
        <v>283</v>
      </c>
      <c r="AN799" s="245">
        <v>22715.8</v>
      </c>
      <c r="AO799" s="244">
        <v>117</v>
      </c>
      <c r="AP799" s="246">
        <v>0</v>
      </c>
      <c r="AQ799" s="247">
        <v>0</v>
      </c>
      <c r="AR799" s="240">
        <v>0</v>
      </c>
      <c r="AS799" s="241">
        <v>0</v>
      </c>
      <c r="AT799" s="238">
        <v>0</v>
      </c>
      <c r="AU799" s="239">
        <v>0</v>
      </c>
      <c r="AV799" t="s">
        <v>159</v>
      </c>
      <c r="AW799" s="270"/>
      <c r="AX799" s="270"/>
      <c r="AY799" s="270"/>
      <c r="AZ799" s="270"/>
      <c r="BA799" s="270"/>
      <c r="BB799" s="270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  <c r="CA799"/>
      <c r="CB799"/>
      <c r="CC799"/>
      <c r="CD799"/>
      <c r="CE799"/>
      <c r="CF799"/>
      <c r="CG799"/>
      <c r="CH799"/>
      <c r="CI799"/>
      <c r="CJ799"/>
      <c r="CK799"/>
      <c r="CL799"/>
      <c r="CM799"/>
      <c r="CN799"/>
    </row>
    <row r="800" spans="1:92">
      <c r="A800" s="2" t="s">
        <v>1763</v>
      </c>
      <c r="B800" s="238">
        <v>1031.6376666666667</v>
      </c>
      <c r="C800" s="239">
        <v>0</v>
      </c>
      <c r="D800" s="240">
        <v>9114.7900000000009</v>
      </c>
      <c r="E800" s="241">
        <v>43</v>
      </c>
      <c r="F800" s="240">
        <v>11582.59</v>
      </c>
      <c r="G800" s="242">
        <v>21</v>
      </c>
      <c r="H800" s="243">
        <v>64945.73</v>
      </c>
      <c r="I800" s="244">
        <v>593</v>
      </c>
      <c r="J800" s="243">
        <v>340390.72</v>
      </c>
      <c r="K800" s="244">
        <v>793</v>
      </c>
      <c r="L800" s="243">
        <v>56385.14</v>
      </c>
      <c r="M800" s="241">
        <v>365</v>
      </c>
      <c r="N800" s="240">
        <v>2492.17</v>
      </c>
      <c r="O800" s="242">
        <v>3</v>
      </c>
      <c r="P800" s="240">
        <v>6094.8</v>
      </c>
      <c r="Q800" s="241">
        <v>55</v>
      </c>
      <c r="R800" s="238">
        <v>0</v>
      </c>
      <c r="S800" s="239">
        <v>0</v>
      </c>
      <c r="T800" s="240">
        <v>10486.15</v>
      </c>
      <c r="U800" s="241">
        <v>69</v>
      </c>
      <c r="V800" s="240">
        <v>5826.42</v>
      </c>
      <c r="W800" s="242">
        <v>8</v>
      </c>
      <c r="X800" s="243">
        <v>79876.460000000006</v>
      </c>
      <c r="Y800" s="241">
        <v>422</v>
      </c>
      <c r="Z800" s="238">
        <v>0</v>
      </c>
      <c r="AA800" s="239">
        <v>0</v>
      </c>
      <c r="AB800" s="238">
        <v>0</v>
      </c>
      <c r="AC800" s="239">
        <v>0</v>
      </c>
      <c r="AD800" s="243">
        <v>51113.4</v>
      </c>
      <c r="AE800" s="244">
        <v>367</v>
      </c>
      <c r="AF800" s="240">
        <v>1000</v>
      </c>
      <c r="AG800" s="242">
        <v>3</v>
      </c>
      <c r="AH800" s="243">
        <v>303375.51</v>
      </c>
      <c r="AI800" s="244">
        <v>1549</v>
      </c>
      <c r="AJ800" s="243">
        <v>0</v>
      </c>
      <c r="AK800" s="244">
        <v>0</v>
      </c>
      <c r="AL800" s="243">
        <v>124582.54</v>
      </c>
      <c r="AM800" s="244">
        <v>575</v>
      </c>
      <c r="AN800" s="245">
        <v>30949.13</v>
      </c>
      <c r="AO800" s="244">
        <v>190</v>
      </c>
      <c r="AP800" s="246">
        <v>0</v>
      </c>
      <c r="AQ800" s="247">
        <v>0</v>
      </c>
      <c r="AR800" s="240">
        <v>656.52</v>
      </c>
      <c r="AS800" s="241">
        <v>10</v>
      </c>
      <c r="AT800" s="238">
        <v>0</v>
      </c>
      <c r="AU800" s="239">
        <v>0</v>
      </c>
      <c r="AV800" t="s">
        <v>159</v>
      </c>
      <c r="AW800" s="270"/>
      <c r="AX800" s="270"/>
      <c r="AY800" s="270"/>
      <c r="AZ800" s="270"/>
      <c r="BA800" s="270"/>
      <c r="BB800" s="27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  <c r="BR800"/>
      <c r="BS800"/>
      <c r="BT800"/>
      <c r="BU800"/>
      <c r="BV800"/>
      <c r="BW800"/>
      <c r="BX800"/>
      <c r="BY800"/>
      <c r="BZ800"/>
      <c r="CA800"/>
      <c r="CB800"/>
      <c r="CC800"/>
      <c r="CD800"/>
      <c r="CE800"/>
      <c r="CF800"/>
      <c r="CG800"/>
      <c r="CH800"/>
      <c r="CI800"/>
      <c r="CJ800"/>
      <c r="CK800"/>
      <c r="CL800"/>
      <c r="CM800"/>
      <c r="CN800"/>
    </row>
    <row r="801" spans="1:92">
      <c r="A801" s="2" t="s">
        <v>1764</v>
      </c>
      <c r="B801" s="238">
        <v>1423.9746666666667</v>
      </c>
      <c r="C801" s="239">
        <v>0</v>
      </c>
      <c r="D801" s="240">
        <v>7832.83</v>
      </c>
      <c r="E801" s="241">
        <v>37</v>
      </c>
      <c r="F801" s="240">
        <v>6713.02</v>
      </c>
      <c r="G801" s="242">
        <v>10</v>
      </c>
      <c r="H801" s="243">
        <v>43464.39</v>
      </c>
      <c r="I801" s="244">
        <v>479</v>
      </c>
      <c r="J801" s="243">
        <v>369136.9</v>
      </c>
      <c r="K801" s="244">
        <v>916</v>
      </c>
      <c r="L801" s="243">
        <v>58322.31</v>
      </c>
      <c r="M801" s="241">
        <v>338</v>
      </c>
      <c r="N801" s="240">
        <v>8625.19</v>
      </c>
      <c r="O801" s="242">
        <v>12</v>
      </c>
      <c r="P801" s="240">
        <v>2869.56</v>
      </c>
      <c r="Q801" s="241">
        <v>2</v>
      </c>
      <c r="R801" s="238">
        <v>0</v>
      </c>
      <c r="S801" s="239">
        <v>0</v>
      </c>
      <c r="T801" s="240">
        <v>5471.49</v>
      </c>
      <c r="U801" s="241">
        <v>49</v>
      </c>
      <c r="V801" s="240">
        <v>7654.77</v>
      </c>
      <c r="W801" s="242">
        <v>12</v>
      </c>
      <c r="X801" s="243">
        <v>86033.58</v>
      </c>
      <c r="Y801" s="241">
        <v>444</v>
      </c>
      <c r="Z801" s="238">
        <v>0</v>
      </c>
      <c r="AA801" s="239">
        <v>0</v>
      </c>
      <c r="AB801" s="238">
        <v>0</v>
      </c>
      <c r="AC801" s="239">
        <v>0</v>
      </c>
      <c r="AD801" s="243">
        <v>49104.95</v>
      </c>
      <c r="AE801" s="244">
        <v>318</v>
      </c>
      <c r="AF801" s="240">
        <v>0</v>
      </c>
      <c r="AG801" s="242">
        <v>0</v>
      </c>
      <c r="AH801" s="243">
        <v>204166.35</v>
      </c>
      <c r="AI801" s="244">
        <v>1336</v>
      </c>
      <c r="AJ801" s="243">
        <v>2690.69</v>
      </c>
      <c r="AK801" s="244">
        <v>11</v>
      </c>
      <c r="AL801" s="243">
        <v>128516.97</v>
      </c>
      <c r="AM801" s="244">
        <v>588</v>
      </c>
      <c r="AN801" s="245">
        <v>40028.550000000003</v>
      </c>
      <c r="AO801" s="244">
        <v>279</v>
      </c>
      <c r="AP801" s="246">
        <v>0</v>
      </c>
      <c r="AQ801" s="247">
        <v>0</v>
      </c>
      <c r="AR801" s="240">
        <v>1943.05</v>
      </c>
      <c r="AS801" s="241">
        <v>25</v>
      </c>
      <c r="AT801" s="238">
        <v>0</v>
      </c>
      <c r="AU801" s="239">
        <v>0</v>
      </c>
      <c r="AV801" t="s">
        <v>189</v>
      </c>
      <c r="AW801" s="270"/>
      <c r="AX801" s="270"/>
      <c r="AY801" s="270"/>
      <c r="AZ801" s="270"/>
      <c r="BA801" s="270"/>
      <c r="BB801" s="270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  <c r="BR801"/>
      <c r="BS801"/>
      <c r="BT801"/>
      <c r="BU801"/>
      <c r="BV801"/>
      <c r="BW801"/>
      <c r="BX801"/>
      <c r="BY801"/>
      <c r="BZ801"/>
      <c r="CA801"/>
      <c r="CB801"/>
      <c r="CC801"/>
      <c r="CD801"/>
      <c r="CE801"/>
      <c r="CF801"/>
      <c r="CG801"/>
      <c r="CH801"/>
      <c r="CI801"/>
      <c r="CJ801"/>
      <c r="CK801"/>
      <c r="CL801"/>
      <c r="CM801"/>
      <c r="CN801"/>
    </row>
    <row r="802" spans="1:92">
      <c r="A802" s="2" t="s">
        <v>1765</v>
      </c>
      <c r="B802" s="238">
        <v>1196.5006666666666</v>
      </c>
      <c r="C802" s="239">
        <v>0</v>
      </c>
      <c r="D802" s="240">
        <v>11158.93</v>
      </c>
      <c r="E802" s="241">
        <v>47</v>
      </c>
      <c r="F802" s="240">
        <v>11822.5</v>
      </c>
      <c r="G802" s="242">
        <v>24</v>
      </c>
      <c r="H802" s="243">
        <v>43042.239999999998</v>
      </c>
      <c r="I802" s="244">
        <v>437</v>
      </c>
      <c r="J802" s="243">
        <v>232141.98</v>
      </c>
      <c r="K802" s="244">
        <v>454</v>
      </c>
      <c r="L802" s="243">
        <v>36324.78</v>
      </c>
      <c r="M802" s="241">
        <v>220</v>
      </c>
      <c r="N802" s="240">
        <v>4534.91</v>
      </c>
      <c r="O802" s="242">
        <v>11</v>
      </c>
      <c r="P802" s="240">
        <v>7699.12</v>
      </c>
      <c r="Q802" s="241">
        <v>35</v>
      </c>
      <c r="R802" s="238">
        <v>0</v>
      </c>
      <c r="S802" s="239">
        <v>0</v>
      </c>
      <c r="T802" s="240">
        <v>6017.66</v>
      </c>
      <c r="U802" s="241">
        <v>38</v>
      </c>
      <c r="V802" s="240">
        <v>17626.2</v>
      </c>
      <c r="W802" s="242">
        <v>28</v>
      </c>
      <c r="X802" s="243">
        <v>58374</v>
      </c>
      <c r="Y802" s="241">
        <v>275</v>
      </c>
      <c r="Z802" s="238">
        <v>0</v>
      </c>
      <c r="AA802" s="239">
        <v>0</v>
      </c>
      <c r="AB802" s="238">
        <v>0</v>
      </c>
      <c r="AC802" s="239">
        <v>0</v>
      </c>
      <c r="AD802" s="243">
        <v>33633.5</v>
      </c>
      <c r="AE802" s="244">
        <v>286</v>
      </c>
      <c r="AF802" s="240">
        <v>0</v>
      </c>
      <c r="AG802" s="242">
        <v>0</v>
      </c>
      <c r="AH802" s="243">
        <v>215279.68</v>
      </c>
      <c r="AI802" s="244">
        <v>891</v>
      </c>
      <c r="AJ802" s="243">
        <v>0</v>
      </c>
      <c r="AK802" s="244">
        <v>2</v>
      </c>
      <c r="AL802" s="243">
        <v>90751.86</v>
      </c>
      <c r="AM802" s="244">
        <v>367</v>
      </c>
      <c r="AN802" s="245">
        <v>35895.019999999997</v>
      </c>
      <c r="AO802" s="244">
        <v>128</v>
      </c>
      <c r="AP802" s="246">
        <v>0</v>
      </c>
      <c r="AQ802" s="247">
        <v>0</v>
      </c>
      <c r="AR802" s="240">
        <v>671.29</v>
      </c>
      <c r="AS802" s="241">
        <v>11</v>
      </c>
      <c r="AT802" s="238">
        <v>0</v>
      </c>
      <c r="AU802" s="239">
        <v>0</v>
      </c>
      <c r="AV802" t="s">
        <v>52</v>
      </c>
      <c r="AW802" s="270"/>
      <c r="AX802" s="270"/>
      <c r="AY802" s="270"/>
      <c r="AZ802" s="270"/>
      <c r="BA802" s="270"/>
      <c r="BB802" s="270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  <c r="BR802"/>
      <c r="BS802"/>
      <c r="BT802"/>
      <c r="BU802"/>
      <c r="BV802"/>
      <c r="BW802"/>
      <c r="BX802"/>
      <c r="BY802"/>
      <c r="BZ802"/>
      <c r="CA802"/>
      <c r="CB802"/>
      <c r="CC802"/>
      <c r="CD802"/>
      <c r="CE802"/>
      <c r="CF802"/>
      <c r="CG802"/>
      <c r="CH802"/>
      <c r="CI802"/>
      <c r="CJ802"/>
      <c r="CK802"/>
      <c r="CL802"/>
      <c r="CM802"/>
      <c r="CN802"/>
    </row>
    <row r="803" spans="1:92">
      <c r="A803" s="2" t="s">
        <v>1766</v>
      </c>
      <c r="B803" s="238">
        <v>324.1346666666667</v>
      </c>
      <c r="C803" s="239">
        <v>0</v>
      </c>
      <c r="D803" s="240">
        <v>3650.44</v>
      </c>
      <c r="E803" s="241">
        <v>28</v>
      </c>
      <c r="F803" s="240">
        <v>2069.5700000000002</v>
      </c>
      <c r="G803" s="242">
        <v>3</v>
      </c>
      <c r="H803" s="243">
        <v>40458.839999999997</v>
      </c>
      <c r="I803" s="244">
        <v>503</v>
      </c>
      <c r="J803" s="243">
        <v>198519.53</v>
      </c>
      <c r="K803" s="244">
        <v>355</v>
      </c>
      <c r="L803" s="243">
        <v>39326.76</v>
      </c>
      <c r="M803" s="241">
        <v>307</v>
      </c>
      <c r="N803" s="240">
        <v>173.91</v>
      </c>
      <c r="O803" s="242">
        <v>1</v>
      </c>
      <c r="P803" s="240">
        <v>3965.15</v>
      </c>
      <c r="Q803" s="241">
        <v>28</v>
      </c>
      <c r="R803" s="238">
        <v>0</v>
      </c>
      <c r="S803" s="239">
        <v>0</v>
      </c>
      <c r="T803" s="240">
        <v>4976.0200000000004</v>
      </c>
      <c r="U803" s="241">
        <v>38</v>
      </c>
      <c r="V803" s="240">
        <v>12147.58</v>
      </c>
      <c r="W803" s="242">
        <v>19</v>
      </c>
      <c r="X803" s="243">
        <v>53355.51</v>
      </c>
      <c r="Y803" s="241">
        <v>248</v>
      </c>
      <c r="Z803" s="238">
        <v>0</v>
      </c>
      <c r="AA803" s="239">
        <v>0</v>
      </c>
      <c r="AB803" s="238">
        <v>0</v>
      </c>
      <c r="AC803" s="239">
        <v>0</v>
      </c>
      <c r="AD803" s="243">
        <v>40781</v>
      </c>
      <c r="AE803" s="244">
        <v>303</v>
      </c>
      <c r="AF803" s="240">
        <v>0</v>
      </c>
      <c r="AG803" s="242">
        <v>0</v>
      </c>
      <c r="AH803" s="243">
        <v>173675.62</v>
      </c>
      <c r="AI803" s="244">
        <v>872</v>
      </c>
      <c r="AJ803" s="243">
        <v>1645.74</v>
      </c>
      <c r="AK803" s="244">
        <v>3</v>
      </c>
      <c r="AL803" s="243">
        <v>71825.929999999993</v>
      </c>
      <c r="AM803" s="244">
        <v>319</v>
      </c>
      <c r="AN803" s="245">
        <v>8078.3</v>
      </c>
      <c r="AO803" s="244">
        <v>28</v>
      </c>
      <c r="AP803" s="246">
        <v>0</v>
      </c>
      <c r="AQ803" s="247">
        <v>0</v>
      </c>
      <c r="AR803" s="240">
        <v>86.09</v>
      </c>
      <c r="AS803" s="241">
        <v>1</v>
      </c>
      <c r="AT803" s="238">
        <v>0</v>
      </c>
      <c r="AU803" s="239">
        <v>0</v>
      </c>
      <c r="AV803" t="s">
        <v>195</v>
      </c>
      <c r="AW803" s="270"/>
      <c r="AX803" s="270"/>
      <c r="AY803" s="270"/>
      <c r="AZ803" s="270"/>
      <c r="BA803" s="270"/>
      <c r="BB803" s="270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  <c r="BR803"/>
      <c r="BS803"/>
      <c r="BT803"/>
      <c r="BU803"/>
      <c r="BV803"/>
      <c r="BW803"/>
      <c r="BX803"/>
      <c r="BY803"/>
      <c r="BZ803"/>
      <c r="CA803"/>
      <c r="CB803"/>
      <c r="CC803"/>
      <c r="CD803"/>
      <c r="CE803"/>
      <c r="CF803"/>
      <c r="CG803"/>
      <c r="CH803"/>
      <c r="CI803"/>
      <c r="CJ803"/>
      <c r="CK803"/>
      <c r="CL803"/>
      <c r="CM803"/>
      <c r="CN803"/>
    </row>
    <row r="804" spans="1:92">
      <c r="A804" s="2" t="s">
        <v>1767</v>
      </c>
      <c r="B804" s="238">
        <v>1570.1016666666667</v>
      </c>
      <c r="C804" s="239">
        <v>0</v>
      </c>
      <c r="D804" s="240">
        <v>5066.05</v>
      </c>
      <c r="E804" s="241">
        <v>24</v>
      </c>
      <c r="F804" s="240">
        <v>747.83</v>
      </c>
      <c r="G804" s="242">
        <v>1</v>
      </c>
      <c r="H804" s="243">
        <v>33693.440000000002</v>
      </c>
      <c r="I804" s="244">
        <v>327</v>
      </c>
      <c r="J804" s="243">
        <v>157225.98000000001</v>
      </c>
      <c r="K804" s="244">
        <v>327</v>
      </c>
      <c r="L804" s="243">
        <v>45996.93</v>
      </c>
      <c r="M804" s="241">
        <v>234</v>
      </c>
      <c r="N804" s="240">
        <v>2891.31</v>
      </c>
      <c r="O804" s="242">
        <v>9</v>
      </c>
      <c r="P804" s="240">
        <v>9134.36</v>
      </c>
      <c r="Q804" s="241">
        <v>50</v>
      </c>
      <c r="R804" s="238">
        <v>0</v>
      </c>
      <c r="S804" s="239">
        <v>0</v>
      </c>
      <c r="T804" s="240">
        <v>15145.95</v>
      </c>
      <c r="U804" s="241">
        <v>83</v>
      </c>
      <c r="V804" s="240">
        <v>7451.07</v>
      </c>
      <c r="W804" s="242">
        <v>11</v>
      </c>
      <c r="X804" s="243">
        <v>45405.8</v>
      </c>
      <c r="Y804" s="241">
        <v>218</v>
      </c>
      <c r="Z804" s="238">
        <v>0</v>
      </c>
      <c r="AA804" s="239">
        <v>0</v>
      </c>
      <c r="AB804" s="238">
        <v>0</v>
      </c>
      <c r="AC804" s="239">
        <v>0</v>
      </c>
      <c r="AD804" s="243">
        <v>43506.67</v>
      </c>
      <c r="AE804" s="244">
        <v>281</v>
      </c>
      <c r="AF804" s="240">
        <v>0</v>
      </c>
      <c r="AG804" s="242">
        <v>0</v>
      </c>
      <c r="AH804" s="243">
        <v>178808.99</v>
      </c>
      <c r="AI804" s="244">
        <v>943</v>
      </c>
      <c r="AJ804" s="243">
        <v>875</v>
      </c>
      <c r="AK804" s="244">
        <v>1</v>
      </c>
      <c r="AL804" s="243">
        <v>68825.45</v>
      </c>
      <c r="AM804" s="244">
        <v>279</v>
      </c>
      <c r="AN804" s="245">
        <v>46228.05</v>
      </c>
      <c r="AO804" s="244">
        <v>45</v>
      </c>
      <c r="AP804" s="246">
        <v>0</v>
      </c>
      <c r="AQ804" s="247">
        <v>0</v>
      </c>
      <c r="AR804" s="240">
        <v>4220.8900000000003</v>
      </c>
      <c r="AS804" s="241">
        <v>43</v>
      </c>
      <c r="AT804" s="238">
        <v>0</v>
      </c>
      <c r="AU804" s="239">
        <v>0</v>
      </c>
      <c r="AV804" t="s">
        <v>195</v>
      </c>
      <c r="AW804" s="270"/>
      <c r="AX804" s="270"/>
      <c r="AY804" s="270"/>
      <c r="AZ804" s="270"/>
      <c r="BA804" s="270"/>
      <c r="BB804" s="270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  <c r="BR804"/>
      <c r="BS804"/>
      <c r="BT804"/>
      <c r="BU804"/>
      <c r="BV804"/>
      <c r="BW804"/>
      <c r="BX804"/>
      <c r="BY804"/>
      <c r="BZ804"/>
      <c r="CA804"/>
      <c r="CB804"/>
      <c r="CC804"/>
      <c r="CD804"/>
      <c r="CE804"/>
      <c r="CF804"/>
      <c r="CG804"/>
      <c r="CH804"/>
      <c r="CI804"/>
      <c r="CJ804"/>
      <c r="CK804"/>
      <c r="CL804"/>
      <c r="CM804"/>
      <c r="CN804"/>
    </row>
    <row r="805" spans="1:92">
      <c r="A805" s="2" t="s">
        <v>1768</v>
      </c>
      <c r="B805" s="238">
        <v>341.55933333333337</v>
      </c>
      <c r="C805" s="239">
        <v>0</v>
      </c>
      <c r="D805" s="240">
        <v>7849.54</v>
      </c>
      <c r="E805" s="241">
        <v>32</v>
      </c>
      <c r="F805" s="240">
        <v>8300</v>
      </c>
      <c r="G805" s="242">
        <v>11</v>
      </c>
      <c r="H805" s="243">
        <v>45382.98</v>
      </c>
      <c r="I805" s="244">
        <v>455</v>
      </c>
      <c r="J805" s="243">
        <v>357220.51</v>
      </c>
      <c r="K805" s="244">
        <v>657</v>
      </c>
      <c r="L805" s="243">
        <v>34006.379999999997</v>
      </c>
      <c r="M805" s="241">
        <v>171</v>
      </c>
      <c r="N805" s="240">
        <v>0</v>
      </c>
      <c r="O805" s="242">
        <v>0</v>
      </c>
      <c r="P805" s="240">
        <v>1417.36</v>
      </c>
      <c r="Q805" s="241">
        <v>17</v>
      </c>
      <c r="R805" s="238">
        <v>0</v>
      </c>
      <c r="S805" s="239">
        <v>0</v>
      </c>
      <c r="T805" s="240">
        <v>2121.75</v>
      </c>
      <c r="U805" s="241">
        <v>20</v>
      </c>
      <c r="V805" s="240">
        <v>8118.96</v>
      </c>
      <c r="W805" s="242">
        <v>12</v>
      </c>
      <c r="X805" s="243">
        <v>61712.59</v>
      </c>
      <c r="Y805" s="241">
        <v>315</v>
      </c>
      <c r="Z805" s="238">
        <v>0</v>
      </c>
      <c r="AA805" s="239">
        <v>0</v>
      </c>
      <c r="AB805" s="238">
        <v>0</v>
      </c>
      <c r="AC805" s="239">
        <v>0</v>
      </c>
      <c r="AD805" s="243">
        <v>32692.53</v>
      </c>
      <c r="AE805" s="244">
        <v>277</v>
      </c>
      <c r="AF805" s="240">
        <v>0</v>
      </c>
      <c r="AG805" s="242">
        <v>0</v>
      </c>
      <c r="AH805" s="243">
        <v>189931.29</v>
      </c>
      <c r="AI805" s="244">
        <v>928</v>
      </c>
      <c r="AJ805" s="243">
        <v>0</v>
      </c>
      <c r="AK805" s="244">
        <v>0</v>
      </c>
      <c r="AL805" s="243">
        <v>93941.15</v>
      </c>
      <c r="AM805" s="244">
        <v>409</v>
      </c>
      <c r="AN805" s="245">
        <v>10246.780000000001</v>
      </c>
      <c r="AO805" s="244">
        <v>66</v>
      </c>
      <c r="AP805" s="246">
        <v>0</v>
      </c>
      <c r="AQ805" s="247">
        <v>0</v>
      </c>
      <c r="AR805" s="240">
        <v>577.29999999999995</v>
      </c>
      <c r="AS805" s="241">
        <v>12</v>
      </c>
      <c r="AT805" s="238">
        <v>0</v>
      </c>
      <c r="AU805" s="239">
        <v>0</v>
      </c>
      <c r="AV805" t="s">
        <v>52</v>
      </c>
      <c r="AW805" s="270"/>
      <c r="AX805" s="270"/>
      <c r="AY805" s="270"/>
      <c r="AZ805" s="270"/>
      <c r="BA805" s="270"/>
      <c r="BB805" s="270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  <c r="BR805"/>
      <c r="BS805"/>
      <c r="BT805"/>
      <c r="BU805"/>
      <c r="BV805"/>
      <c r="BW805"/>
      <c r="BX805"/>
      <c r="BY805"/>
      <c r="BZ805"/>
      <c r="CA805"/>
      <c r="CB805"/>
      <c r="CC805"/>
      <c r="CD805"/>
      <c r="CE805"/>
      <c r="CF805"/>
      <c r="CG805"/>
      <c r="CH805"/>
      <c r="CI805"/>
      <c r="CJ805"/>
      <c r="CK805"/>
      <c r="CL805"/>
      <c r="CM805"/>
      <c r="CN805"/>
    </row>
    <row r="806" spans="1:92">
      <c r="A806" s="2" t="s">
        <v>1769</v>
      </c>
      <c r="B806" s="238">
        <v>929.59833333333336</v>
      </c>
      <c r="C806" s="239">
        <v>0</v>
      </c>
      <c r="D806" s="240">
        <v>9816.7199999999993</v>
      </c>
      <c r="E806" s="241">
        <v>33</v>
      </c>
      <c r="F806" s="240">
        <v>4534.76</v>
      </c>
      <c r="G806" s="242">
        <v>9</v>
      </c>
      <c r="H806" s="243">
        <v>48671.39</v>
      </c>
      <c r="I806" s="244">
        <v>526</v>
      </c>
      <c r="J806" s="243">
        <v>203439.15</v>
      </c>
      <c r="K806" s="244">
        <v>409</v>
      </c>
      <c r="L806" s="243">
        <v>57720.89</v>
      </c>
      <c r="M806" s="241">
        <v>450</v>
      </c>
      <c r="N806" s="240">
        <v>1391.3</v>
      </c>
      <c r="O806" s="242">
        <v>1</v>
      </c>
      <c r="P806" s="240">
        <v>0</v>
      </c>
      <c r="Q806" s="241">
        <v>0</v>
      </c>
      <c r="R806" s="238">
        <v>0</v>
      </c>
      <c r="S806" s="239">
        <v>0</v>
      </c>
      <c r="T806" s="240">
        <v>5653.14</v>
      </c>
      <c r="U806" s="241">
        <v>30</v>
      </c>
      <c r="V806" s="240">
        <v>2600</v>
      </c>
      <c r="W806" s="242">
        <v>4</v>
      </c>
      <c r="X806" s="243">
        <v>56870.76</v>
      </c>
      <c r="Y806" s="241">
        <v>296</v>
      </c>
      <c r="Z806" s="238">
        <v>0</v>
      </c>
      <c r="AA806" s="239">
        <v>0</v>
      </c>
      <c r="AB806" s="238">
        <v>0</v>
      </c>
      <c r="AC806" s="239">
        <v>0</v>
      </c>
      <c r="AD806" s="243">
        <v>41321.89</v>
      </c>
      <c r="AE806" s="244">
        <v>242</v>
      </c>
      <c r="AF806" s="240">
        <v>0</v>
      </c>
      <c r="AG806" s="242">
        <v>0</v>
      </c>
      <c r="AH806" s="243">
        <v>199272.95</v>
      </c>
      <c r="AI806" s="244">
        <v>956</v>
      </c>
      <c r="AJ806" s="243">
        <v>0</v>
      </c>
      <c r="AK806" s="244">
        <v>0</v>
      </c>
      <c r="AL806" s="243">
        <v>83295.839999999997</v>
      </c>
      <c r="AM806" s="244">
        <v>389</v>
      </c>
      <c r="AN806" s="245">
        <v>27887.95</v>
      </c>
      <c r="AO806" s="244">
        <v>96</v>
      </c>
      <c r="AP806" s="246">
        <v>0</v>
      </c>
      <c r="AQ806" s="247">
        <v>0</v>
      </c>
      <c r="AR806" s="240">
        <v>932.19</v>
      </c>
      <c r="AS806" s="241">
        <v>10</v>
      </c>
      <c r="AT806" s="238">
        <v>0</v>
      </c>
      <c r="AU806" s="239">
        <v>0</v>
      </c>
      <c r="AV806" t="s">
        <v>159</v>
      </c>
      <c r="AW806" s="270"/>
      <c r="AX806" s="270"/>
      <c r="AY806" s="270"/>
      <c r="AZ806" s="270"/>
      <c r="BA806" s="270"/>
      <c r="BB806" s="270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  <c r="BR806"/>
      <c r="BS806"/>
      <c r="BT806"/>
      <c r="BU806"/>
      <c r="BV806"/>
      <c r="BW806"/>
      <c r="BX806"/>
      <c r="BY806"/>
      <c r="BZ806"/>
      <c r="CA806"/>
      <c r="CB806"/>
      <c r="CC806"/>
      <c r="CD806"/>
      <c r="CE806"/>
      <c r="CF806"/>
      <c r="CG806"/>
      <c r="CH806"/>
      <c r="CI806"/>
      <c r="CJ806"/>
      <c r="CK806"/>
      <c r="CL806"/>
      <c r="CM806"/>
      <c r="CN806"/>
    </row>
    <row r="807" spans="1:92">
      <c r="A807" s="2" t="s">
        <v>1770</v>
      </c>
      <c r="B807" s="238">
        <v>201.52666666666667</v>
      </c>
      <c r="C807" s="239">
        <v>0</v>
      </c>
      <c r="D807" s="240">
        <v>36199.93</v>
      </c>
      <c r="E807" s="241">
        <v>131</v>
      </c>
      <c r="F807" s="240">
        <v>20169.490000000002</v>
      </c>
      <c r="G807" s="242">
        <v>36</v>
      </c>
      <c r="H807" s="243">
        <v>86321.93</v>
      </c>
      <c r="I807" s="244">
        <v>892</v>
      </c>
      <c r="J807" s="243">
        <v>528523.39</v>
      </c>
      <c r="K807" s="244">
        <v>1241</v>
      </c>
      <c r="L807" s="243">
        <v>107560.9</v>
      </c>
      <c r="M807" s="241">
        <v>571</v>
      </c>
      <c r="N807" s="240">
        <v>17229.54</v>
      </c>
      <c r="O807" s="242">
        <v>14</v>
      </c>
      <c r="P807" s="240">
        <v>11433.94</v>
      </c>
      <c r="Q807" s="241">
        <v>72</v>
      </c>
      <c r="R807" s="238">
        <v>0</v>
      </c>
      <c r="S807" s="239">
        <v>0</v>
      </c>
      <c r="T807" s="240">
        <v>18773.82</v>
      </c>
      <c r="U807" s="241">
        <v>63</v>
      </c>
      <c r="V807" s="240">
        <v>6874.36</v>
      </c>
      <c r="W807" s="242">
        <v>11</v>
      </c>
      <c r="X807" s="243">
        <v>133854.57</v>
      </c>
      <c r="Y807" s="241">
        <v>733</v>
      </c>
      <c r="Z807" s="238">
        <v>0</v>
      </c>
      <c r="AA807" s="239">
        <v>0</v>
      </c>
      <c r="AB807" s="238">
        <v>0</v>
      </c>
      <c r="AC807" s="239">
        <v>0</v>
      </c>
      <c r="AD807" s="243">
        <v>114006.46</v>
      </c>
      <c r="AE807" s="244">
        <v>835</v>
      </c>
      <c r="AF807" s="240">
        <v>0</v>
      </c>
      <c r="AG807" s="242">
        <v>0</v>
      </c>
      <c r="AH807" s="243">
        <v>434313.96</v>
      </c>
      <c r="AI807" s="244">
        <v>1927</v>
      </c>
      <c r="AJ807" s="243">
        <v>645</v>
      </c>
      <c r="AK807" s="244">
        <v>5</v>
      </c>
      <c r="AL807" s="243">
        <v>278800.90999999997</v>
      </c>
      <c r="AM807" s="244">
        <v>1058</v>
      </c>
      <c r="AN807" s="245">
        <v>5400.8</v>
      </c>
      <c r="AO807" s="244">
        <v>41</v>
      </c>
      <c r="AP807" s="246">
        <v>0</v>
      </c>
      <c r="AQ807" s="247">
        <v>0</v>
      </c>
      <c r="AR807" s="240">
        <v>3616.57</v>
      </c>
      <c r="AS807" s="241">
        <v>33</v>
      </c>
      <c r="AT807" s="238">
        <v>0</v>
      </c>
      <c r="AU807" s="239">
        <v>0</v>
      </c>
      <c r="AV807" t="s">
        <v>52</v>
      </c>
      <c r="AW807" s="270"/>
      <c r="AX807" s="270"/>
      <c r="AY807" s="270"/>
      <c r="AZ807" s="270"/>
      <c r="BA807" s="270"/>
      <c r="BB807" s="270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  <c r="BR807"/>
      <c r="BS807"/>
      <c r="BT807"/>
      <c r="BU807"/>
      <c r="BV807"/>
      <c r="BW807"/>
      <c r="BX807"/>
      <c r="BY807"/>
      <c r="BZ807"/>
      <c r="CA807"/>
      <c r="CB807"/>
      <c r="CC807"/>
      <c r="CD807"/>
      <c r="CE807"/>
      <c r="CF807"/>
      <c r="CG807"/>
      <c r="CH807"/>
      <c r="CI807"/>
      <c r="CJ807"/>
      <c r="CK807"/>
      <c r="CL807"/>
      <c r="CM807"/>
      <c r="CN807"/>
    </row>
    <row r="808" spans="1:92">
      <c r="A808" s="2" t="s">
        <v>1771</v>
      </c>
      <c r="B808" s="238">
        <v>2248.9163333333336</v>
      </c>
      <c r="C808" s="239">
        <v>0</v>
      </c>
      <c r="D808" s="240">
        <v>9340.8799999999992</v>
      </c>
      <c r="E808" s="241">
        <v>51</v>
      </c>
      <c r="F808" s="240">
        <v>13476.32</v>
      </c>
      <c r="G808" s="242">
        <v>22</v>
      </c>
      <c r="H808" s="243">
        <v>83024.53</v>
      </c>
      <c r="I808" s="244">
        <v>823</v>
      </c>
      <c r="J808" s="243">
        <v>495635.66</v>
      </c>
      <c r="K808" s="244">
        <v>1267</v>
      </c>
      <c r="L808" s="243">
        <v>96733.93</v>
      </c>
      <c r="M808" s="241">
        <v>494</v>
      </c>
      <c r="N808" s="240">
        <v>27063.67</v>
      </c>
      <c r="O808" s="242">
        <v>103</v>
      </c>
      <c r="P808" s="240">
        <v>5084.3599999999997</v>
      </c>
      <c r="Q808" s="241">
        <v>33</v>
      </c>
      <c r="R808" s="238">
        <v>0</v>
      </c>
      <c r="S808" s="239">
        <v>0</v>
      </c>
      <c r="T808" s="240">
        <v>9848.64</v>
      </c>
      <c r="U808" s="241">
        <v>67</v>
      </c>
      <c r="V808" s="240">
        <v>5368.35</v>
      </c>
      <c r="W808" s="242">
        <v>6</v>
      </c>
      <c r="X808" s="243">
        <v>82718.92</v>
      </c>
      <c r="Y808" s="241">
        <v>505</v>
      </c>
      <c r="Z808" s="238">
        <v>0</v>
      </c>
      <c r="AA808" s="239">
        <v>0</v>
      </c>
      <c r="AB808" s="238">
        <v>0</v>
      </c>
      <c r="AC808" s="239">
        <v>0</v>
      </c>
      <c r="AD808" s="243">
        <v>52440.12</v>
      </c>
      <c r="AE808" s="244">
        <v>389</v>
      </c>
      <c r="AF808" s="240">
        <v>0</v>
      </c>
      <c r="AG808" s="242">
        <v>0</v>
      </c>
      <c r="AH808" s="243">
        <v>343275.9</v>
      </c>
      <c r="AI808" s="244">
        <v>1802</v>
      </c>
      <c r="AJ808" s="243">
        <v>129</v>
      </c>
      <c r="AK808" s="244">
        <v>1</v>
      </c>
      <c r="AL808" s="243">
        <v>121011.87</v>
      </c>
      <c r="AM808" s="244">
        <v>579</v>
      </c>
      <c r="AN808" s="245">
        <v>67338.490000000005</v>
      </c>
      <c r="AO808" s="244">
        <v>453</v>
      </c>
      <c r="AP808" s="246">
        <v>0</v>
      </c>
      <c r="AQ808" s="247">
        <v>0</v>
      </c>
      <c r="AR808" s="240">
        <v>3013.95</v>
      </c>
      <c r="AS808" s="241">
        <v>23</v>
      </c>
      <c r="AT808" s="238">
        <v>0</v>
      </c>
      <c r="AU808" s="239">
        <v>0</v>
      </c>
      <c r="AV808" t="s">
        <v>52</v>
      </c>
      <c r="AW808" s="270"/>
      <c r="AX808" s="270"/>
      <c r="AY808" s="270"/>
      <c r="AZ808" s="270"/>
      <c r="BA808" s="270"/>
      <c r="BB808" s="270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  <c r="BR808"/>
      <c r="BS808"/>
      <c r="BT808"/>
      <c r="BU808"/>
      <c r="BV808"/>
      <c r="BW808"/>
      <c r="BX808"/>
      <c r="BY808"/>
      <c r="BZ808"/>
      <c r="CA808"/>
      <c r="CB808"/>
      <c r="CC808"/>
      <c r="CD808"/>
      <c r="CE808"/>
      <c r="CF808"/>
      <c r="CG808"/>
      <c r="CH808"/>
      <c r="CI808"/>
      <c r="CJ808"/>
      <c r="CK808"/>
      <c r="CL808"/>
      <c r="CM808"/>
      <c r="CN808"/>
    </row>
    <row r="809" spans="1:92">
      <c r="A809" s="2" t="s">
        <v>2449</v>
      </c>
      <c r="B809" s="238">
        <v>375.12633333333338</v>
      </c>
      <c r="C809" s="239">
        <v>0</v>
      </c>
      <c r="D809" s="240">
        <v>17302.55</v>
      </c>
      <c r="E809" s="241">
        <v>85</v>
      </c>
      <c r="F809" s="240">
        <v>15251.5</v>
      </c>
      <c r="G809" s="242">
        <v>27</v>
      </c>
      <c r="H809" s="243">
        <v>86152.04</v>
      </c>
      <c r="I809" s="244">
        <v>686</v>
      </c>
      <c r="J809" s="243">
        <v>486185.61</v>
      </c>
      <c r="K809" s="244">
        <v>972</v>
      </c>
      <c r="L809" s="243">
        <v>69908.55</v>
      </c>
      <c r="M809" s="241">
        <v>355</v>
      </c>
      <c r="N809" s="240">
        <v>3679.13</v>
      </c>
      <c r="O809" s="242">
        <v>4</v>
      </c>
      <c r="P809" s="240">
        <v>5864.34</v>
      </c>
      <c r="Q809" s="241">
        <v>30</v>
      </c>
      <c r="R809" s="238">
        <v>0</v>
      </c>
      <c r="S809" s="239">
        <v>0</v>
      </c>
      <c r="T809" s="240">
        <v>8573.9500000000007</v>
      </c>
      <c r="U809" s="241">
        <v>54</v>
      </c>
      <c r="V809" s="240">
        <v>12698.19</v>
      </c>
      <c r="W809" s="242">
        <v>17</v>
      </c>
      <c r="X809" s="243">
        <v>103813.22</v>
      </c>
      <c r="Y809" s="241">
        <v>536</v>
      </c>
      <c r="Z809" s="238">
        <v>0</v>
      </c>
      <c r="AA809" s="239">
        <v>34</v>
      </c>
      <c r="AB809" s="238">
        <v>0</v>
      </c>
      <c r="AC809" s="239">
        <v>0</v>
      </c>
      <c r="AD809" s="243">
        <v>73339.100000000006</v>
      </c>
      <c r="AE809" s="244">
        <v>494</v>
      </c>
      <c r="AF809" s="240">
        <v>0</v>
      </c>
      <c r="AG809" s="242">
        <v>0</v>
      </c>
      <c r="AH809" s="243">
        <v>293526.90999999997</v>
      </c>
      <c r="AI809" s="244">
        <v>1537</v>
      </c>
      <c r="AJ809" s="243">
        <v>0</v>
      </c>
      <c r="AK809" s="244">
        <v>0</v>
      </c>
      <c r="AL809" s="243">
        <v>181529.82</v>
      </c>
      <c r="AM809" s="244">
        <v>745</v>
      </c>
      <c r="AN809" s="245">
        <v>11253.79</v>
      </c>
      <c r="AO809" s="244">
        <v>60</v>
      </c>
      <c r="AP809" s="246">
        <v>0</v>
      </c>
      <c r="AQ809" s="247">
        <v>0</v>
      </c>
      <c r="AR809" s="240">
        <v>1015.03</v>
      </c>
      <c r="AS809" s="241">
        <v>13</v>
      </c>
      <c r="AT809" s="238">
        <v>0.01</v>
      </c>
      <c r="AU809" s="239">
        <v>1</v>
      </c>
      <c r="AV809" t="s">
        <v>52</v>
      </c>
      <c r="AW809" s="270"/>
      <c r="AX809" s="270"/>
      <c r="AY809" s="270"/>
      <c r="AZ809" s="270"/>
      <c r="BA809" s="270"/>
      <c r="BB809" s="270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  <c r="BR809"/>
      <c r="BS809"/>
      <c r="BT809"/>
      <c r="BU809"/>
      <c r="BV809"/>
      <c r="BW809"/>
      <c r="BX809"/>
      <c r="BY809"/>
      <c r="BZ809"/>
      <c r="CA809"/>
      <c r="CB809"/>
      <c r="CC809"/>
      <c r="CD809"/>
      <c r="CE809"/>
      <c r="CF809"/>
      <c r="CG809"/>
      <c r="CH809"/>
      <c r="CI809"/>
      <c r="CJ809"/>
      <c r="CK809"/>
      <c r="CL809"/>
      <c r="CM809"/>
      <c r="CN809"/>
    </row>
    <row r="810" spans="1:92">
      <c r="A810" s="2" t="s">
        <v>1772</v>
      </c>
      <c r="B810" s="238">
        <v>840.28833333333341</v>
      </c>
      <c r="C810" s="239">
        <v>0</v>
      </c>
      <c r="D810" s="240">
        <v>11286.95</v>
      </c>
      <c r="E810" s="241">
        <v>43</v>
      </c>
      <c r="F810" s="240">
        <v>10878.23</v>
      </c>
      <c r="G810" s="242">
        <v>17</v>
      </c>
      <c r="H810" s="243">
        <v>70802.27</v>
      </c>
      <c r="I810" s="244">
        <v>578</v>
      </c>
      <c r="J810" s="243">
        <v>328420.61</v>
      </c>
      <c r="K810" s="244">
        <v>910</v>
      </c>
      <c r="L810" s="243">
        <v>112097.14</v>
      </c>
      <c r="M810" s="241">
        <v>698</v>
      </c>
      <c r="N810" s="240">
        <v>6678.25</v>
      </c>
      <c r="O810" s="242">
        <v>7</v>
      </c>
      <c r="P810" s="240">
        <v>7330.91</v>
      </c>
      <c r="Q810" s="241">
        <v>59</v>
      </c>
      <c r="R810" s="238">
        <v>0</v>
      </c>
      <c r="S810" s="239">
        <v>0</v>
      </c>
      <c r="T810" s="240">
        <v>13681.82</v>
      </c>
      <c r="U810" s="241">
        <v>77</v>
      </c>
      <c r="V810" s="240">
        <v>8195.98</v>
      </c>
      <c r="W810" s="242">
        <v>12</v>
      </c>
      <c r="X810" s="243">
        <v>74338.990000000005</v>
      </c>
      <c r="Y810" s="241">
        <v>455</v>
      </c>
      <c r="Z810" s="238">
        <v>0</v>
      </c>
      <c r="AA810" s="239">
        <v>0</v>
      </c>
      <c r="AB810" s="238">
        <v>0</v>
      </c>
      <c r="AC810" s="239">
        <v>0</v>
      </c>
      <c r="AD810" s="243">
        <v>54962.25</v>
      </c>
      <c r="AE810" s="244">
        <v>391</v>
      </c>
      <c r="AF810" s="240">
        <v>0</v>
      </c>
      <c r="AG810" s="242">
        <v>0</v>
      </c>
      <c r="AH810" s="243">
        <v>242759.41</v>
      </c>
      <c r="AI810" s="244">
        <v>1401</v>
      </c>
      <c r="AJ810" s="243">
        <v>0</v>
      </c>
      <c r="AK810" s="244">
        <v>0</v>
      </c>
      <c r="AL810" s="243">
        <v>133650.23999999999</v>
      </c>
      <c r="AM810" s="244">
        <v>560</v>
      </c>
      <c r="AN810" s="245">
        <v>25208.65</v>
      </c>
      <c r="AO810" s="244">
        <v>140</v>
      </c>
      <c r="AP810" s="246">
        <v>0</v>
      </c>
      <c r="AQ810" s="247">
        <v>0</v>
      </c>
      <c r="AR810" s="240">
        <v>5623.54</v>
      </c>
      <c r="AS810" s="241">
        <v>64</v>
      </c>
      <c r="AT810" s="238">
        <v>0</v>
      </c>
      <c r="AU810" s="239">
        <v>0</v>
      </c>
      <c r="AV810" t="s">
        <v>189</v>
      </c>
      <c r="AW810" s="270"/>
      <c r="AX810" s="270"/>
      <c r="AY810" s="270"/>
      <c r="AZ810" s="270"/>
      <c r="BA810" s="270"/>
      <c r="BB810" s="27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  <c r="BR810"/>
      <c r="BS810"/>
      <c r="BT810"/>
      <c r="BU810"/>
      <c r="BV810"/>
      <c r="BW810"/>
      <c r="BX810"/>
      <c r="BY810"/>
      <c r="BZ810"/>
      <c r="CA810"/>
      <c r="CB810"/>
      <c r="CC810"/>
      <c r="CD810"/>
      <c r="CE810"/>
      <c r="CF810"/>
      <c r="CG810"/>
      <c r="CH810"/>
      <c r="CI810"/>
      <c r="CJ810"/>
      <c r="CK810"/>
      <c r="CL810"/>
      <c r="CM810"/>
      <c r="CN810"/>
    </row>
    <row r="811" spans="1:92">
      <c r="A811" s="2" t="s">
        <v>1773</v>
      </c>
      <c r="B811" s="238">
        <v>659.21699999999998</v>
      </c>
      <c r="C811" s="239">
        <v>0</v>
      </c>
      <c r="D811" s="240">
        <v>10408.33</v>
      </c>
      <c r="E811" s="241">
        <v>51</v>
      </c>
      <c r="F811" s="240">
        <v>16785.57</v>
      </c>
      <c r="G811" s="242">
        <v>29</v>
      </c>
      <c r="H811" s="243">
        <v>88360.02</v>
      </c>
      <c r="I811" s="244">
        <v>857</v>
      </c>
      <c r="J811" s="243">
        <v>440829.11</v>
      </c>
      <c r="K811" s="244">
        <v>834</v>
      </c>
      <c r="L811" s="243">
        <v>90406.28</v>
      </c>
      <c r="M811" s="241">
        <v>392</v>
      </c>
      <c r="N811" s="240">
        <v>16969.310000000001</v>
      </c>
      <c r="O811" s="242">
        <v>109</v>
      </c>
      <c r="P811" s="240">
        <v>3718.01</v>
      </c>
      <c r="Q811" s="241">
        <v>26</v>
      </c>
      <c r="R811" s="238">
        <v>0</v>
      </c>
      <c r="S811" s="239">
        <v>0</v>
      </c>
      <c r="T811" s="240">
        <v>6130.24</v>
      </c>
      <c r="U811" s="241">
        <v>37</v>
      </c>
      <c r="V811" s="240">
        <v>7688.85</v>
      </c>
      <c r="W811" s="242">
        <v>12</v>
      </c>
      <c r="X811" s="243">
        <v>111509.59</v>
      </c>
      <c r="Y811" s="241">
        <v>560</v>
      </c>
      <c r="Z811" s="238">
        <v>0</v>
      </c>
      <c r="AA811" s="239">
        <v>0</v>
      </c>
      <c r="AB811" s="238">
        <v>0</v>
      </c>
      <c r="AC811" s="239">
        <v>0</v>
      </c>
      <c r="AD811" s="243">
        <v>59268.31</v>
      </c>
      <c r="AE811" s="244">
        <v>457</v>
      </c>
      <c r="AF811" s="240">
        <v>646.52</v>
      </c>
      <c r="AG811" s="242">
        <v>2</v>
      </c>
      <c r="AH811" s="243">
        <v>409002.58</v>
      </c>
      <c r="AI811" s="244">
        <v>1995</v>
      </c>
      <c r="AJ811" s="243">
        <v>0</v>
      </c>
      <c r="AK811" s="244">
        <v>0</v>
      </c>
      <c r="AL811" s="243">
        <v>164271.23000000001</v>
      </c>
      <c r="AM811" s="244">
        <v>701</v>
      </c>
      <c r="AN811" s="245">
        <v>19776.509999999998</v>
      </c>
      <c r="AO811" s="244">
        <v>124</v>
      </c>
      <c r="AP811" s="246">
        <v>0</v>
      </c>
      <c r="AQ811" s="247">
        <v>0</v>
      </c>
      <c r="AR811" s="240">
        <v>2802.63</v>
      </c>
      <c r="AS811" s="241">
        <v>36</v>
      </c>
      <c r="AT811" s="238">
        <v>0</v>
      </c>
      <c r="AU811" s="239">
        <v>0</v>
      </c>
      <c r="AV811" t="s">
        <v>52</v>
      </c>
      <c r="AW811" s="270"/>
      <c r="AX811" s="270"/>
      <c r="AY811" s="270"/>
      <c r="AZ811" s="270"/>
      <c r="BA811" s="270"/>
      <c r="BB811" s="270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  <c r="BR811"/>
      <c r="BS811"/>
      <c r="BT811"/>
      <c r="BU811"/>
      <c r="BV811"/>
      <c r="BW811"/>
      <c r="BX811"/>
      <c r="BY811"/>
      <c r="BZ811"/>
      <c r="CA811"/>
      <c r="CB811"/>
      <c r="CC811"/>
      <c r="CD811"/>
      <c r="CE811"/>
      <c r="CF811"/>
      <c r="CG811"/>
      <c r="CH811"/>
      <c r="CI811"/>
      <c r="CJ811"/>
      <c r="CK811"/>
      <c r="CL811"/>
      <c r="CM811"/>
      <c r="CN811"/>
    </row>
    <row r="812" spans="1:92">
      <c r="A812" s="2" t="s">
        <v>1774</v>
      </c>
      <c r="B812" s="238">
        <v>0</v>
      </c>
      <c r="C812" s="239">
        <v>0</v>
      </c>
      <c r="D812" s="240">
        <v>2326.9499999999998</v>
      </c>
      <c r="E812" s="241">
        <v>10</v>
      </c>
      <c r="F812" s="240">
        <v>0</v>
      </c>
      <c r="G812" s="242">
        <v>0</v>
      </c>
      <c r="H812" s="243">
        <v>16695.66</v>
      </c>
      <c r="I812" s="244">
        <v>146</v>
      </c>
      <c r="J812" s="243">
        <v>87439.43</v>
      </c>
      <c r="K812" s="244">
        <v>199</v>
      </c>
      <c r="L812" s="243">
        <v>12603.96</v>
      </c>
      <c r="M812" s="241">
        <v>51</v>
      </c>
      <c r="N812" s="240">
        <v>0</v>
      </c>
      <c r="O812" s="242">
        <v>0</v>
      </c>
      <c r="P812" s="240">
        <v>0</v>
      </c>
      <c r="Q812" s="241">
        <v>0</v>
      </c>
      <c r="R812" s="238">
        <v>0</v>
      </c>
      <c r="S812" s="239">
        <v>0</v>
      </c>
      <c r="T812" s="240">
        <v>0</v>
      </c>
      <c r="U812" s="241">
        <v>0</v>
      </c>
      <c r="V812" s="240">
        <v>641.86</v>
      </c>
      <c r="W812" s="242">
        <v>1</v>
      </c>
      <c r="X812" s="243">
        <v>17229.87</v>
      </c>
      <c r="Y812" s="241">
        <v>101</v>
      </c>
      <c r="Z812" s="238">
        <v>0</v>
      </c>
      <c r="AA812" s="239">
        <v>0</v>
      </c>
      <c r="AB812" s="238">
        <v>0</v>
      </c>
      <c r="AC812" s="239">
        <v>0</v>
      </c>
      <c r="AD812" s="243">
        <v>11051.07</v>
      </c>
      <c r="AE812" s="244">
        <v>118</v>
      </c>
      <c r="AF812" s="240">
        <v>0</v>
      </c>
      <c r="AG812" s="242">
        <v>0</v>
      </c>
      <c r="AH812" s="243">
        <v>42719.21</v>
      </c>
      <c r="AI812" s="244">
        <v>276</v>
      </c>
      <c r="AJ812" s="243">
        <v>0</v>
      </c>
      <c r="AK812" s="244">
        <v>0</v>
      </c>
      <c r="AL812" s="243">
        <v>24116.46</v>
      </c>
      <c r="AM812" s="244">
        <v>123</v>
      </c>
      <c r="AN812" s="245">
        <v>0</v>
      </c>
      <c r="AO812" s="244">
        <v>0</v>
      </c>
      <c r="AP812" s="246">
        <v>0</v>
      </c>
      <c r="AQ812" s="247">
        <v>0</v>
      </c>
      <c r="AR812" s="240">
        <v>0</v>
      </c>
      <c r="AS812" s="241">
        <v>0</v>
      </c>
      <c r="AT812" s="238">
        <v>0</v>
      </c>
      <c r="AU812" s="239">
        <v>0</v>
      </c>
      <c r="AV812" t="s">
        <v>52</v>
      </c>
      <c r="AW812" s="270"/>
      <c r="AX812" s="270"/>
      <c r="AY812" s="270"/>
      <c r="AZ812" s="270"/>
      <c r="BA812" s="270"/>
      <c r="BB812" s="270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  <c r="BR812"/>
      <c r="BS812"/>
      <c r="BT812"/>
      <c r="BU812"/>
      <c r="BV812"/>
      <c r="BW812"/>
      <c r="BX812"/>
      <c r="BY812"/>
      <c r="BZ812"/>
      <c r="CA812"/>
      <c r="CB812"/>
      <c r="CC812"/>
      <c r="CD812"/>
      <c r="CE812"/>
      <c r="CF812"/>
      <c r="CG812"/>
      <c r="CH812"/>
      <c r="CI812"/>
      <c r="CJ812"/>
      <c r="CK812"/>
      <c r="CL812"/>
      <c r="CM812"/>
      <c r="CN812"/>
    </row>
    <row r="813" spans="1:92">
      <c r="A813" s="2" t="s">
        <v>1775</v>
      </c>
      <c r="B813" s="238">
        <v>942.56866666666667</v>
      </c>
      <c r="C813" s="239">
        <v>0</v>
      </c>
      <c r="D813" s="240">
        <v>11427.79</v>
      </c>
      <c r="E813" s="241">
        <v>51</v>
      </c>
      <c r="F813" s="240">
        <v>12513.04</v>
      </c>
      <c r="G813" s="242">
        <v>18</v>
      </c>
      <c r="H813" s="243">
        <v>48549.55</v>
      </c>
      <c r="I813" s="244">
        <v>454</v>
      </c>
      <c r="J813" s="243">
        <v>492612.73</v>
      </c>
      <c r="K813" s="244">
        <v>752</v>
      </c>
      <c r="L813" s="243">
        <v>67902.429999999993</v>
      </c>
      <c r="M813" s="241">
        <v>252</v>
      </c>
      <c r="N813" s="240">
        <v>10586.93</v>
      </c>
      <c r="O813" s="242">
        <v>14</v>
      </c>
      <c r="P813" s="240">
        <v>15618.31</v>
      </c>
      <c r="Q813" s="241">
        <v>83</v>
      </c>
      <c r="R813" s="238">
        <v>0</v>
      </c>
      <c r="S813" s="239">
        <v>0</v>
      </c>
      <c r="T813" s="240">
        <v>28168.63</v>
      </c>
      <c r="U813" s="241">
        <v>118</v>
      </c>
      <c r="V813" s="240">
        <v>14575.56</v>
      </c>
      <c r="W813" s="242">
        <v>20</v>
      </c>
      <c r="X813" s="243">
        <v>86673.53</v>
      </c>
      <c r="Y813" s="241">
        <v>395</v>
      </c>
      <c r="Z813" s="238">
        <v>0</v>
      </c>
      <c r="AA813" s="239">
        <v>0</v>
      </c>
      <c r="AB813" s="238">
        <v>0</v>
      </c>
      <c r="AC813" s="239">
        <v>0</v>
      </c>
      <c r="AD813" s="243">
        <v>57191.45</v>
      </c>
      <c r="AE813" s="244">
        <v>417</v>
      </c>
      <c r="AF813" s="240">
        <v>0</v>
      </c>
      <c r="AG813" s="242">
        <v>0</v>
      </c>
      <c r="AH813" s="243">
        <v>264741.17</v>
      </c>
      <c r="AI813" s="244">
        <v>1181</v>
      </c>
      <c r="AJ813" s="243">
        <v>0</v>
      </c>
      <c r="AK813" s="244">
        <v>0</v>
      </c>
      <c r="AL813" s="243">
        <v>155546.56</v>
      </c>
      <c r="AM813" s="244">
        <v>526</v>
      </c>
      <c r="AN813" s="245">
        <v>28277.06</v>
      </c>
      <c r="AO813" s="244">
        <v>159</v>
      </c>
      <c r="AP813" s="246">
        <v>0</v>
      </c>
      <c r="AQ813" s="247">
        <v>0</v>
      </c>
      <c r="AR813" s="240">
        <v>3687</v>
      </c>
      <c r="AS813" s="241">
        <v>38</v>
      </c>
      <c r="AT813" s="238">
        <v>0</v>
      </c>
      <c r="AU813" s="239">
        <v>0</v>
      </c>
      <c r="AV813" t="s">
        <v>52</v>
      </c>
      <c r="AW813" s="270"/>
      <c r="AX813" s="270"/>
      <c r="AY813" s="270"/>
      <c r="AZ813" s="270"/>
      <c r="BA813" s="270"/>
      <c r="BB813" s="270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  <c r="BR813"/>
      <c r="BS813"/>
      <c r="BT813"/>
      <c r="BU813"/>
      <c r="BV813"/>
      <c r="BW813"/>
      <c r="BX813"/>
      <c r="BY813"/>
      <c r="BZ813"/>
      <c r="CA813"/>
      <c r="CB813"/>
      <c r="CC813"/>
      <c r="CD813"/>
      <c r="CE813"/>
      <c r="CF813"/>
      <c r="CG813"/>
      <c r="CH813"/>
      <c r="CI813"/>
      <c r="CJ813"/>
      <c r="CK813"/>
      <c r="CL813"/>
      <c r="CM813"/>
      <c r="CN813"/>
    </row>
    <row r="814" spans="1:92">
      <c r="A814" s="2" t="s">
        <v>1776</v>
      </c>
      <c r="B814" s="238">
        <v>1739.1883333333333</v>
      </c>
      <c r="C814" s="239">
        <v>0</v>
      </c>
      <c r="D814" s="240">
        <v>18093.78</v>
      </c>
      <c r="E814" s="241">
        <v>68</v>
      </c>
      <c r="F814" s="240">
        <v>7378.26</v>
      </c>
      <c r="G814" s="242">
        <v>12</v>
      </c>
      <c r="H814" s="243">
        <v>36802.620000000003</v>
      </c>
      <c r="I814" s="244">
        <v>438</v>
      </c>
      <c r="J814" s="243">
        <v>217442.98</v>
      </c>
      <c r="K814" s="244">
        <v>465</v>
      </c>
      <c r="L814" s="243">
        <v>23286.54</v>
      </c>
      <c r="M814" s="241">
        <v>207</v>
      </c>
      <c r="N814" s="240">
        <v>0</v>
      </c>
      <c r="O814" s="242">
        <v>0</v>
      </c>
      <c r="P814" s="240">
        <v>1993.03</v>
      </c>
      <c r="Q814" s="241">
        <v>28</v>
      </c>
      <c r="R814" s="238">
        <v>0</v>
      </c>
      <c r="S814" s="239">
        <v>0</v>
      </c>
      <c r="T814" s="240">
        <v>6617.47</v>
      </c>
      <c r="U814" s="241">
        <v>47</v>
      </c>
      <c r="V814" s="240">
        <v>565.22</v>
      </c>
      <c r="W814" s="242">
        <v>2</v>
      </c>
      <c r="X814" s="243">
        <v>44421.93</v>
      </c>
      <c r="Y814" s="241">
        <v>254</v>
      </c>
      <c r="Z814" s="238">
        <v>0</v>
      </c>
      <c r="AA814" s="239">
        <v>0</v>
      </c>
      <c r="AB814" s="238">
        <v>0</v>
      </c>
      <c r="AC814" s="239">
        <v>0</v>
      </c>
      <c r="AD814" s="243">
        <v>22409.43</v>
      </c>
      <c r="AE814" s="244">
        <v>172</v>
      </c>
      <c r="AF814" s="240">
        <v>0</v>
      </c>
      <c r="AG814" s="242">
        <v>0</v>
      </c>
      <c r="AH814" s="243">
        <v>150999.28</v>
      </c>
      <c r="AI814" s="244">
        <v>965</v>
      </c>
      <c r="AJ814" s="243">
        <v>1181.5999999999999</v>
      </c>
      <c r="AK814" s="244">
        <v>8</v>
      </c>
      <c r="AL814" s="243">
        <v>92391.2</v>
      </c>
      <c r="AM814" s="244">
        <v>401</v>
      </c>
      <c r="AN814" s="245">
        <v>50994.05</v>
      </c>
      <c r="AO814" s="244">
        <v>89</v>
      </c>
      <c r="AP814" s="246">
        <v>0</v>
      </c>
      <c r="AQ814" s="247">
        <v>0</v>
      </c>
      <c r="AR814" s="240">
        <v>1223.47</v>
      </c>
      <c r="AS814" s="241">
        <v>15</v>
      </c>
      <c r="AT814" s="238">
        <v>0</v>
      </c>
      <c r="AU814" s="239">
        <v>0</v>
      </c>
      <c r="AV814" t="s">
        <v>389</v>
      </c>
      <c r="AW814" s="270"/>
      <c r="AX814" s="270"/>
      <c r="AY814" s="270"/>
      <c r="AZ814" s="270"/>
      <c r="BA814" s="270"/>
      <c r="BB814" s="270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  <c r="BR814"/>
      <c r="BS814"/>
      <c r="BT814"/>
      <c r="BU814"/>
      <c r="BV814"/>
      <c r="BW814"/>
      <c r="BX814"/>
      <c r="BY814"/>
      <c r="BZ814"/>
      <c r="CA814"/>
      <c r="CB814"/>
      <c r="CC814"/>
      <c r="CD814"/>
      <c r="CE814"/>
      <c r="CF814"/>
      <c r="CG814"/>
      <c r="CH814"/>
      <c r="CI814"/>
      <c r="CJ814"/>
      <c r="CK814"/>
      <c r="CL814"/>
      <c r="CM814"/>
      <c r="CN814"/>
    </row>
    <row r="815" spans="1:92">
      <c r="A815" s="2" t="s">
        <v>1777</v>
      </c>
      <c r="B815" s="238">
        <v>392.75699999999995</v>
      </c>
      <c r="C815" s="239">
        <v>0</v>
      </c>
      <c r="D815" s="240">
        <v>11090.88</v>
      </c>
      <c r="E815" s="241">
        <v>49</v>
      </c>
      <c r="F815" s="240">
        <v>11017.36</v>
      </c>
      <c r="G815" s="242">
        <v>14</v>
      </c>
      <c r="H815" s="243">
        <v>59660.5</v>
      </c>
      <c r="I815" s="244">
        <v>561</v>
      </c>
      <c r="J815" s="243">
        <v>241052.93</v>
      </c>
      <c r="K815" s="244">
        <v>513</v>
      </c>
      <c r="L815" s="243">
        <v>43902.6</v>
      </c>
      <c r="M815" s="241">
        <v>276</v>
      </c>
      <c r="N815" s="240">
        <v>978.26</v>
      </c>
      <c r="O815" s="242">
        <v>3</v>
      </c>
      <c r="P815" s="240">
        <v>7839.08</v>
      </c>
      <c r="Q815" s="241">
        <v>26</v>
      </c>
      <c r="R815" s="238">
        <v>0</v>
      </c>
      <c r="S815" s="239">
        <v>0</v>
      </c>
      <c r="T815" s="240">
        <v>10188.82</v>
      </c>
      <c r="U815" s="241">
        <v>78</v>
      </c>
      <c r="V815" s="240">
        <v>8676.16</v>
      </c>
      <c r="W815" s="242">
        <v>13</v>
      </c>
      <c r="X815" s="243">
        <v>78103.149999999994</v>
      </c>
      <c r="Y815" s="241">
        <v>421</v>
      </c>
      <c r="Z815" s="238">
        <v>0</v>
      </c>
      <c r="AA815" s="239">
        <v>0</v>
      </c>
      <c r="AB815" s="238">
        <v>0</v>
      </c>
      <c r="AC815" s="239">
        <v>0</v>
      </c>
      <c r="AD815" s="243">
        <v>57123.18</v>
      </c>
      <c r="AE815" s="244">
        <v>372</v>
      </c>
      <c r="AF815" s="240">
        <v>0</v>
      </c>
      <c r="AG815" s="242">
        <v>0</v>
      </c>
      <c r="AH815" s="243">
        <v>271784.44</v>
      </c>
      <c r="AI815" s="244">
        <v>1414</v>
      </c>
      <c r="AJ815" s="243">
        <v>0</v>
      </c>
      <c r="AK815" s="244">
        <v>0</v>
      </c>
      <c r="AL815" s="243">
        <v>135177.44</v>
      </c>
      <c r="AM815" s="244">
        <v>577</v>
      </c>
      <c r="AN815" s="245">
        <v>11782.71</v>
      </c>
      <c r="AO815" s="244">
        <v>85</v>
      </c>
      <c r="AP815" s="246">
        <v>0</v>
      </c>
      <c r="AQ815" s="247">
        <v>0</v>
      </c>
      <c r="AR815" s="240">
        <v>223.47</v>
      </c>
      <c r="AS815" s="241">
        <v>4</v>
      </c>
      <c r="AT815" s="238">
        <v>0</v>
      </c>
      <c r="AU815" s="239">
        <v>0</v>
      </c>
      <c r="AV815" t="s">
        <v>159</v>
      </c>
      <c r="AW815" s="270"/>
      <c r="AX815" s="270"/>
      <c r="AY815" s="270"/>
      <c r="AZ815" s="270"/>
      <c r="BA815" s="270"/>
      <c r="BB815" s="270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  <c r="BR815"/>
      <c r="BS815"/>
      <c r="BT815"/>
      <c r="BU815"/>
      <c r="BV815"/>
      <c r="BW815"/>
      <c r="BX815"/>
      <c r="BY815"/>
      <c r="BZ815"/>
      <c r="CA815"/>
      <c r="CB815"/>
      <c r="CC815"/>
      <c r="CD815"/>
      <c r="CE815"/>
      <c r="CF815"/>
      <c r="CG815"/>
      <c r="CH815"/>
      <c r="CI815"/>
      <c r="CJ815"/>
      <c r="CK815"/>
      <c r="CL815"/>
      <c r="CM815"/>
      <c r="CN815"/>
    </row>
    <row r="816" spans="1:92">
      <c r="A816" s="2" t="s">
        <v>1778</v>
      </c>
      <c r="B816" s="238">
        <v>122.57466666666666</v>
      </c>
      <c r="C816" s="239">
        <v>0</v>
      </c>
      <c r="D816" s="240">
        <v>8848.69</v>
      </c>
      <c r="E816" s="241">
        <v>40</v>
      </c>
      <c r="F816" s="240">
        <v>4913.0200000000004</v>
      </c>
      <c r="G816" s="242">
        <v>9</v>
      </c>
      <c r="H816" s="243">
        <v>30755.3</v>
      </c>
      <c r="I816" s="244">
        <v>443</v>
      </c>
      <c r="J816" s="243">
        <v>155460.70000000001</v>
      </c>
      <c r="K816" s="244">
        <v>333</v>
      </c>
      <c r="L816" s="243">
        <v>29503.48</v>
      </c>
      <c r="M816" s="241">
        <v>129</v>
      </c>
      <c r="N816" s="240">
        <v>0</v>
      </c>
      <c r="O816" s="242">
        <v>0</v>
      </c>
      <c r="P816" s="240">
        <v>1382.62</v>
      </c>
      <c r="Q816" s="241">
        <v>15</v>
      </c>
      <c r="R816" s="238">
        <v>0</v>
      </c>
      <c r="S816" s="239">
        <v>0</v>
      </c>
      <c r="T816" s="240">
        <v>11538.04</v>
      </c>
      <c r="U816" s="241">
        <v>40</v>
      </c>
      <c r="V816" s="240">
        <v>6412.39</v>
      </c>
      <c r="W816" s="242">
        <v>10</v>
      </c>
      <c r="X816" s="243">
        <v>28869.72</v>
      </c>
      <c r="Y816" s="241">
        <v>207</v>
      </c>
      <c r="Z816" s="238">
        <v>0</v>
      </c>
      <c r="AA816" s="239">
        <v>0</v>
      </c>
      <c r="AB816" s="238">
        <v>0</v>
      </c>
      <c r="AC816" s="239">
        <v>0</v>
      </c>
      <c r="AD816" s="243">
        <v>42563.24</v>
      </c>
      <c r="AE816" s="244">
        <v>233</v>
      </c>
      <c r="AF816" s="240">
        <v>1158.1400000000001</v>
      </c>
      <c r="AG816" s="242">
        <v>2</v>
      </c>
      <c r="AH816" s="243">
        <v>161850.87</v>
      </c>
      <c r="AI816" s="244">
        <v>979</v>
      </c>
      <c r="AJ816" s="243">
        <v>0</v>
      </c>
      <c r="AK816" s="244">
        <v>0</v>
      </c>
      <c r="AL816" s="243">
        <v>74857.06</v>
      </c>
      <c r="AM816" s="244">
        <v>327</v>
      </c>
      <c r="AN816" s="245">
        <v>3677.24</v>
      </c>
      <c r="AO816" s="244">
        <v>38</v>
      </c>
      <c r="AP816" s="246">
        <v>0</v>
      </c>
      <c r="AQ816" s="247">
        <v>0</v>
      </c>
      <c r="AR816" s="240">
        <v>86.09</v>
      </c>
      <c r="AS816" s="241">
        <v>1</v>
      </c>
      <c r="AT816" s="238">
        <v>0</v>
      </c>
      <c r="AU816" s="239">
        <v>0</v>
      </c>
      <c r="AV816" t="s">
        <v>189</v>
      </c>
      <c r="AW816" s="270"/>
      <c r="AX816" s="270"/>
      <c r="AY816" s="270"/>
      <c r="AZ816" s="270"/>
      <c r="BA816" s="270"/>
      <c r="BB816" s="270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  <c r="BR816"/>
      <c r="BS816"/>
      <c r="BT816"/>
      <c r="BU816"/>
      <c r="BV816"/>
      <c r="BW816"/>
      <c r="BX816"/>
      <c r="BY816"/>
      <c r="BZ816"/>
      <c r="CA816"/>
      <c r="CB816"/>
      <c r="CC816"/>
      <c r="CD816"/>
      <c r="CE816"/>
      <c r="CF816"/>
      <c r="CG816"/>
      <c r="CH816"/>
      <c r="CI816"/>
      <c r="CJ816"/>
      <c r="CK816"/>
      <c r="CL816"/>
      <c r="CM816"/>
      <c r="CN816"/>
    </row>
    <row r="817" spans="1:92">
      <c r="A817" s="2" t="s">
        <v>2578</v>
      </c>
      <c r="B817" s="238">
        <v>482.416</v>
      </c>
      <c r="C817" s="239">
        <v>0</v>
      </c>
      <c r="D817" s="240">
        <v>9999.9599999999991</v>
      </c>
      <c r="E817" s="241">
        <v>40</v>
      </c>
      <c r="F817" s="240">
        <v>12160.89</v>
      </c>
      <c r="G817" s="242">
        <v>20</v>
      </c>
      <c r="H817" s="243">
        <v>39202.699999999997</v>
      </c>
      <c r="I817" s="244">
        <v>455</v>
      </c>
      <c r="J817" s="243">
        <v>279225.51</v>
      </c>
      <c r="K817" s="244">
        <v>485</v>
      </c>
      <c r="L817" s="243">
        <v>45637.98</v>
      </c>
      <c r="M817" s="241">
        <v>270</v>
      </c>
      <c r="N817" s="240">
        <v>5198.26</v>
      </c>
      <c r="O817" s="242">
        <v>11</v>
      </c>
      <c r="P817" s="240">
        <v>6482.19</v>
      </c>
      <c r="Q817" s="241">
        <v>52</v>
      </c>
      <c r="R817" s="238">
        <v>0</v>
      </c>
      <c r="S817" s="239">
        <v>0</v>
      </c>
      <c r="T817" s="240">
        <v>14351.35</v>
      </c>
      <c r="U817" s="241">
        <v>64</v>
      </c>
      <c r="V817" s="240">
        <v>6052.53</v>
      </c>
      <c r="W817" s="242">
        <v>8</v>
      </c>
      <c r="X817" s="243">
        <v>55805.91</v>
      </c>
      <c r="Y817" s="241">
        <v>273</v>
      </c>
      <c r="Z817" s="238">
        <v>0</v>
      </c>
      <c r="AA817" s="239">
        <v>0</v>
      </c>
      <c r="AB817" s="238">
        <v>0</v>
      </c>
      <c r="AC817" s="239">
        <v>0</v>
      </c>
      <c r="AD817" s="243">
        <v>36611.19</v>
      </c>
      <c r="AE817" s="244">
        <v>359</v>
      </c>
      <c r="AF817" s="240">
        <v>0</v>
      </c>
      <c r="AG817" s="242">
        <v>0</v>
      </c>
      <c r="AH817" s="243">
        <v>228441.35</v>
      </c>
      <c r="AI817" s="244">
        <v>1145</v>
      </c>
      <c r="AJ817" s="243">
        <v>17.39</v>
      </c>
      <c r="AK817" s="244">
        <v>1</v>
      </c>
      <c r="AL817" s="243">
        <v>89489.58</v>
      </c>
      <c r="AM817" s="244">
        <v>362</v>
      </c>
      <c r="AN817" s="245">
        <v>14455.09</v>
      </c>
      <c r="AO817" s="244">
        <v>82</v>
      </c>
      <c r="AP817" s="246">
        <v>0</v>
      </c>
      <c r="AQ817" s="247">
        <v>0</v>
      </c>
      <c r="AR817" s="240">
        <v>2884.82</v>
      </c>
      <c r="AS817" s="241">
        <v>42</v>
      </c>
      <c r="AT817" s="238">
        <v>0</v>
      </c>
      <c r="AU817" s="239">
        <v>0</v>
      </c>
      <c r="AV817" t="s">
        <v>52</v>
      </c>
      <c r="AW817" s="270"/>
      <c r="AX817" s="270"/>
      <c r="AY817" s="270"/>
      <c r="AZ817" s="270"/>
      <c r="BA817" s="270"/>
      <c r="BB817" s="270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  <c r="BR817"/>
      <c r="BS817"/>
      <c r="BT817"/>
      <c r="BU817"/>
      <c r="BV817"/>
      <c r="BW817"/>
      <c r="BX817"/>
      <c r="BY817"/>
      <c r="BZ817"/>
      <c r="CA817"/>
      <c r="CB817"/>
      <c r="CC817"/>
      <c r="CD817"/>
      <c r="CE817"/>
      <c r="CF817"/>
      <c r="CG817"/>
      <c r="CH817"/>
      <c r="CI817"/>
      <c r="CJ817"/>
      <c r="CK817"/>
      <c r="CL817"/>
      <c r="CM817"/>
      <c r="CN817"/>
    </row>
    <row r="818" spans="1:92">
      <c r="A818" s="2" t="s">
        <v>1779</v>
      </c>
      <c r="B818" s="238">
        <v>1829.6470000000002</v>
      </c>
      <c r="C818" s="239">
        <v>0</v>
      </c>
      <c r="D818" s="240">
        <v>21455.919999999998</v>
      </c>
      <c r="E818" s="241">
        <v>64</v>
      </c>
      <c r="F818" s="240">
        <v>35682.93</v>
      </c>
      <c r="G818" s="242">
        <v>56</v>
      </c>
      <c r="H818" s="243">
        <v>105139.07</v>
      </c>
      <c r="I818" s="244">
        <v>833</v>
      </c>
      <c r="J818" s="243">
        <v>473131.52000000002</v>
      </c>
      <c r="K818" s="244">
        <v>881</v>
      </c>
      <c r="L818" s="243">
        <v>134023.64000000001</v>
      </c>
      <c r="M818" s="241">
        <v>645</v>
      </c>
      <c r="N818" s="240">
        <v>17601.68</v>
      </c>
      <c r="O818" s="242">
        <v>36</v>
      </c>
      <c r="P818" s="240">
        <v>15218.84</v>
      </c>
      <c r="Q818" s="241">
        <v>107</v>
      </c>
      <c r="R818" s="238">
        <v>0</v>
      </c>
      <c r="S818" s="239">
        <v>0</v>
      </c>
      <c r="T818" s="240">
        <v>23896.53</v>
      </c>
      <c r="U818" s="241">
        <v>118</v>
      </c>
      <c r="V818" s="240">
        <v>27653.94</v>
      </c>
      <c r="W818" s="242">
        <v>34</v>
      </c>
      <c r="X818" s="243">
        <v>91694.720000000001</v>
      </c>
      <c r="Y818" s="241">
        <v>430</v>
      </c>
      <c r="Z818" s="238">
        <v>0</v>
      </c>
      <c r="AA818" s="239">
        <v>0</v>
      </c>
      <c r="AB818" s="238">
        <v>0</v>
      </c>
      <c r="AC818" s="239">
        <v>0</v>
      </c>
      <c r="AD818" s="243">
        <v>93914.23</v>
      </c>
      <c r="AE818" s="244">
        <v>484</v>
      </c>
      <c r="AF818" s="240">
        <v>1483.72</v>
      </c>
      <c r="AG818" s="242">
        <v>3</v>
      </c>
      <c r="AH818" s="243">
        <v>400123.05</v>
      </c>
      <c r="AI818" s="244">
        <v>1844</v>
      </c>
      <c r="AJ818" s="243">
        <v>13763.09</v>
      </c>
      <c r="AK818" s="244">
        <v>64</v>
      </c>
      <c r="AL818" s="243">
        <v>172578.83</v>
      </c>
      <c r="AM818" s="244">
        <v>624</v>
      </c>
      <c r="AN818" s="245">
        <v>41126.32</v>
      </c>
      <c r="AO818" s="244">
        <v>321</v>
      </c>
      <c r="AP818" s="246">
        <v>0</v>
      </c>
      <c r="AQ818" s="247">
        <v>0</v>
      </c>
      <c r="AR818" s="240">
        <v>5990.42</v>
      </c>
      <c r="AS818" s="241">
        <v>46</v>
      </c>
      <c r="AT818" s="238">
        <v>0</v>
      </c>
      <c r="AU818" s="239">
        <v>0</v>
      </c>
      <c r="AV818" t="s">
        <v>131</v>
      </c>
      <c r="AW818" s="270"/>
      <c r="AX818" s="270"/>
      <c r="AY818" s="270"/>
      <c r="AZ818" s="270"/>
      <c r="BA818" s="270"/>
      <c r="BB818" s="270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  <c r="BR818"/>
      <c r="BS818"/>
      <c r="BT818"/>
      <c r="BU818"/>
      <c r="BV818"/>
      <c r="BW818"/>
      <c r="BX818"/>
      <c r="BY818"/>
      <c r="BZ818"/>
      <c r="CA818"/>
      <c r="CB818"/>
      <c r="CC818"/>
      <c r="CD818"/>
      <c r="CE818"/>
      <c r="CF818"/>
      <c r="CG818"/>
      <c r="CH818"/>
      <c r="CI818"/>
      <c r="CJ818"/>
      <c r="CK818"/>
      <c r="CL818"/>
      <c r="CM818"/>
      <c r="CN818"/>
    </row>
    <row r="819" spans="1:92">
      <c r="A819" s="2" t="s">
        <v>1780</v>
      </c>
      <c r="B819" s="238">
        <v>1050.694</v>
      </c>
      <c r="C819" s="239">
        <v>0</v>
      </c>
      <c r="D819" s="240">
        <v>23577.59</v>
      </c>
      <c r="E819" s="241">
        <v>79</v>
      </c>
      <c r="F819" s="240">
        <v>29680.63</v>
      </c>
      <c r="G819" s="242">
        <v>37</v>
      </c>
      <c r="H819" s="243">
        <v>112113.36</v>
      </c>
      <c r="I819" s="244">
        <v>1039</v>
      </c>
      <c r="J819" s="243">
        <v>628215.38</v>
      </c>
      <c r="K819" s="244">
        <v>1284</v>
      </c>
      <c r="L819" s="243">
        <v>161588.06</v>
      </c>
      <c r="M819" s="241">
        <v>641</v>
      </c>
      <c r="N819" s="240">
        <v>20498.21</v>
      </c>
      <c r="O819" s="242">
        <v>27</v>
      </c>
      <c r="P819" s="240">
        <v>20396</v>
      </c>
      <c r="Q819" s="241">
        <v>134</v>
      </c>
      <c r="R819" s="238">
        <v>0</v>
      </c>
      <c r="S819" s="239">
        <v>0</v>
      </c>
      <c r="T819" s="240">
        <v>20239.66</v>
      </c>
      <c r="U819" s="241">
        <v>99</v>
      </c>
      <c r="V819" s="240">
        <v>6729.64</v>
      </c>
      <c r="W819" s="242">
        <v>12</v>
      </c>
      <c r="X819" s="243">
        <v>189371.82</v>
      </c>
      <c r="Y819" s="241">
        <v>902</v>
      </c>
      <c r="Z819" s="238">
        <v>0</v>
      </c>
      <c r="AA819" s="239">
        <v>0</v>
      </c>
      <c r="AB819" s="238">
        <v>0</v>
      </c>
      <c r="AC819" s="239">
        <v>0</v>
      </c>
      <c r="AD819" s="243">
        <v>121243.23</v>
      </c>
      <c r="AE819" s="244">
        <v>709</v>
      </c>
      <c r="AF819" s="240">
        <v>0</v>
      </c>
      <c r="AG819" s="242">
        <v>0</v>
      </c>
      <c r="AH819" s="243">
        <v>653249.76</v>
      </c>
      <c r="AI819" s="244">
        <v>2765</v>
      </c>
      <c r="AJ819" s="243">
        <v>5565.18</v>
      </c>
      <c r="AK819" s="244">
        <v>19</v>
      </c>
      <c r="AL819" s="243">
        <v>283252.94</v>
      </c>
      <c r="AM819" s="244">
        <v>988</v>
      </c>
      <c r="AN819" s="245">
        <v>25955.64</v>
      </c>
      <c r="AO819" s="244">
        <v>106</v>
      </c>
      <c r="AP819" s="246">
        <v>0</v>
      </c>
      <c r="AQ819" s="247">
        <v>0</v>
      </c>
      <c r="AR819" s="240">
        <v>6022.67</v>
      </c>
      <c r="AS819" s="241">
        <v>75</v>
      </c>
      <c r="AT819" s="238">
        <v>365.26</v>
      </c>
      <c r="AU819" s="239">
        <v>14</v>
      </c>
      <c r="AV819" t="s">
        <v>52</v>
      </c>
      <c r="AW819" s="270"/>
      <c r="AX819" s="270"/>
      <c r="AY819" s="270"/>
      <c r="AZ819" s="270"/>
      <c r="BA819" s="270"/>
      <c r="BB819" s="270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  <c r="BR819"/>
      <c r="BS819"/>
      <c r="BT819"/>
      <c r="BU819"/>
      <c r="BV819"/>
      <c r="BW819"/>
      <c r="BX819"/>
      <c r="BY819"/>
      <c r="BZ819"/>
      <c r="CA819"/>
      <c r="CB819"/>
      <c r="CC819"/>
      <c r="CD819"/>
      <c r="CE819"/>
      <c r="CF819"/>
      <c r="CG819"/>
      <c r="CH819"/>
      <c r="CI819"/>
      <c r="CJ819"/>
      <c r="CK819"/>
      <c r="CL819"/>
      <c r="CM819"/>
      <c r="CN819"/>
    </row>
    <row r="820" spans="1:92">
      <c r="A820" s="2" t="s">
        <v>1781</v>
      </c>
      <c r="B820" s="238">
        <v>953.11833333333334</v>
      </c>
      <c r="C820" s="239">
        <v>0</v>
      </c>
      <c r="D820" s="240">
        <v>16471.439999999999</v>
      </c>
      <c r="E820" s="241">
        <v>60</v>
      </c>
      <c r="F820" s="240">
        <v>4769.5600000000004</v>
      </c>
      <c r="G820" s="242">
        <v>8</v>
      </c>
      <c r="H820" s="243">
        <v>76522.22</v>
      </c>
      <c r="I820" s="244">
        <v>689</v>
      </c>
      <c r="J820" s="243">
        <v>310944.62</v>
      </c>
      <c r="K820" s="244">
        <v>745</v>
      </c>
      <c r="L820" s="243">
        <v>104773.28</v>
      </c>
      <c r="M820" s="241">
        <v>618</v>
      </c>
      <c r="N820" s="240">
        <v>4173.91</v>
      </c>
      <c r="O820" s="242">
        <v>5</v>
      </c>
      <c r="P820" s="240">
        <v>23273.96</v>
      </c>
      <c r="Q820" s="241">
        <v>157</v>
      </c>
      <c r="R820" s="238">
        <v>0</v>
      </c>
      <c r="S820" s="239">
        <v>0</v>
      </c>
      <c r="T820" s="240">
        <v>16481.22</v>
      </c>
      <c r="U820" s="241">
        <v>103</v>
      </c>
      <c r="V820" s="240">
        <v>9220.23</v>
      </c>
      <c r="W820" s="242">
        <v>11</v>
      </c>
      <c r="X820" s="243">
        <v>134849.57999999999</v>
      </c>
      <c r="Y820" s="241">
        <v>566</v>
      </c>
      <c r="Z820" s="238">
        <v>0</v>
      </c>
      <c r="AA820" s="239">
        <v>0</v>
      </c>
      <c r="AB820" s="238">
        <v>0</v>
      </c>
      <c r="AC820" s="239">
        <v>0</v>
      </c>
      <c r="AD820" s="243">
        <v>111810.46</v>
      </c>
      <c r="AE820" s="244">
        <v>642</v>
      </c>
      <c r="AF820" s="240">
        <v>0</v>
      </c>
      <c r="AG820" s="242">
        <v>0</v>
      </c>
      <c r="AH820" s="243">
        <v>597196.93000000005</v>
      </c>
      <c r="AI820" s="244">
        <v>2068</v>
      </c>
      <c r="AJ820" s="243">
        <v>4054.75</v>
      </c>
      <c r="AK820" s="244">
        <v>1</v>
      </c>
      <c r="AL820" s="243">
        <v>224422.1</v>
      </c>
      <c r="AM820" s="244">
        <v>762</v>
      </c>
      <c r="AN820" s="245">
        <v>24538.799999999999</v>
      </c>
      <c r="AO820" s="244">
        <v>29</v>
      </c>
      <c r="AP820" s="246">
        <v>0</v>
      </c>
      <c r="AQ820" s="247">
        <v>0</v>
      </c>
      <c r="AR820" s="240">
        <v>11292.58</v>
      </c>
      <c r="AS820" s="241">
        <v>100</v>
      </c>
      <c r="AT820" s="238">
        <v>0</v>
      </c>
      <c r="AU820" s="239">
        <v>0</v>
      </c>
      <c r="AV820" t="s">
        <v>52</v>
      </c>
      <c r="AW820" s="270"/>
      <c r="AX820" s="270"/>
      <c r="AY820" s="270"/>
      <c r="AZ820" s="270"/>
      <c r="BA820" s="270"/>
      <c r="BB820" s="27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  <c r="BR820"/>
      <c r="BS820"/>
      <c r="BT820"/>
      <c r="BU820"/>
      <c r="BV820"/>
      <c r="BW820"/>
      <c r="BX820"/>
      <c r="BY820"/>
      <c r="BZ820"/>
      <c r="CA820"/>
      <c r="CB820"/>
      <c r="CC820"/>
      <c r="CD820"/>
      <c r="CE820"/>
      <c r="CF820"/>
      <c r="CG820"/>
      <c r="CH820"/>
      <c r="CI820"/>
      <c r="CJ820"/>
      <c r="CK820"/>
      <c r="CL820"/>
      <c r="CM820"/>
      <c r="CN820"/>
    </row>
    <row r="821" spans="1:92">
      <c r="A821" s="2" t="s">
        <v>2417</v>
      </c>
      <c r="B821" s="238">
        <v>124.01666666666667</v>
      </c>
      <c r="C821" s="239">
        <v>0</v>
      </c>
      <c r="D821" s="240">
        <v>10153.64</v>
      </c>
      <c r="E821" s="241">
        <v>40</v>
      </c>
      <c r="F821" s="240">
        <v>8752.14</v>
      </c>
      <c r="G821" s="242">
        <v>16</v>
      </c>
      <c r="H821" s="243">
        <v>43718.74</v>
      </c>
      <c r="I821" s="244">
        <v>374</v>
      </c>
      <c r="J821" s="243">
        <v>296863.01</v>
      </c>
      <c r="K821" s="244">
        <v>627</v>
      </c>
      <c r="L821" s="243">
        <v>32163.9</v>
      </c>
      <c r="M821" s="241">
        <v>181</v>
      </c>
      <c r="N821" s="240">
        <v>2373.91</v>
      </c>
      <c r="O821" s="242">
        <v>2</v>
      </c>
      <c r="P821" s="240">
        <v>4914.8100000000004</v>
      </c>
      <c r="Q821" s="241">
        <v>24</v>
      </c>
      <c r="R821" s="238">
        <v>0</v>
      </c>
      <c r="S821" s="239">
        <v>0</v>
      </c>
      <c r="T821" s="240">
        <v>10374.34</v>
      </c>
      <c r="U821" s="241">
        <v>54</v>
      </c>
      <c r="V821" s="240">
        <v>1958.14</v>
      </c>
      <c r="W821" s="242">
        <v>3</v>
      </c>
      <c r="X821" s="243">
        <v>63548.88</v>
      </c>
      <c r="Y821" s="241">
        <v>330</v>
      </c>
      <c r="Z821" s="238">
        <v>0</v>
      </c>
      <c r="AA821" s="239">
        <v>0</v>
      </c>
      <c r="AB821" s="238">
        <v>0</v>
      </c>
      <c r="AC821" s="239">
        <v>0</v>
      </c>
      <c r="AD821" s="243">
        <v>39129.33</v>
      </c>
      <c r="AE821" s="244">
        <v>285</v>
      </c>
      <c r="AF821" s="240">
        <v>0</v>
      </c>
      <c r="AG821" s="242">
        <v>0</v>
      </c>
      <c r="AH821" s="243">
        <v>177153.39</v>
      </c>
      <c r="AI821" s="244">
        <v>961</v>
      </c>
      <c r="AJ821" s="243">
        <v>0</v>
      </c>
      <c r="AK821" s="244">
        <v>0</v>
      </c>
      <c r="AL821" s="243">
        <v>104696.27</v>
      </c>
      <c r="AM821" s="244">
        <v>414</v>
      </c>
      <c r="AN821" s="245">
        <v>3720.5</v>
      </c>
      <c r="AO821" s="244">
        <v>19</v>
      </c>
      <c r="AP821" s="246">
        <v>0</v>
      </c>
      <c r="AQ821" s="247">
        <v>0</v>
      </c>
      <c r="AR821" s="240">
        <v>963.08</v>
      </c>
      <c r="AS821" s="241">
        <v>23</v>
      </c>
      <c r="AT821" s="238">
        <v>0</v>
      </c>
      <c r="AU821" s="239">
        <v>0</v>
      </c>
      <c r="AV821" t="s">
        <v>52</v>
      </c>
      <c r="AW821" s="270"/>
      <c r="AX821" s="270"/>
      <c r="AY821" s="270"/>
      <c r="AZ821" s="270"/>
      <c r="BA821" s="270"/>
      <c r="BB821" s="270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  <c r="BR821"/>
      <c r="BS821"/>
      <c r="BT821"/>
      <c r="BU821"/>
      <c r="BV821"/>
      <c r="BW821"/>
      <c r="BX821"/>
      <c r="BY821"/>
      <c r="BZ821"/>
      <c r="CA821"/>
      <c r="CB821"/>
      <c r="CC821"/>
      <c r="CD821"/>
      <c r="CE821"/>
      <c r="CF821"/>
      <c r="CG821"/>
      <c r="CH821"/>
      <c r="CI821"/>
      <c r="CJ821"/>
      <c r="CK821"/>
      <c r="CL821"/>
      <c r="CM821"/>
      <c r="CN821"/>
    </row>
    <row r="822" spans="1:92">
      <c r="A822" s="2" t="s">
        <v>1782</v>
      </c>
      <c r="B822" s="238">
        <v>798.68000000000006</v>
      </c>
      <c r="C822" s="239">
        <v>0</v>
      </c>
      <c r="D822" s="240">
        <v>6856.31</v>
      </c>
      <c r="E822" s="241">
        <v>33</v>
      </c>
      <c r="F822" s="240">
        <v>14253.47</v>
      </c>
      <c r="G822" s="242">
        <v>18</v>
      </c>
      <c r="H822" s="243">
        <v>27310.42</v>
      </c>
      <c r="I822" s="244">
        <v>230</v>
      </c>
      <c r="J822" s="243">
        <v>254127.35999999999</v>
      </c>
      <c r="K822" s="244">
        <v>458</v>
      </c>
      <c r="L822" s="243">
        <v>27234.29</v>
      </c>
      <c r="M822" s="241">
        <v>176</v>
      </c>
      <c r="N822" s="240">
        <v>2234.7800000000002</v>
      </c>
      <c r="O822" s="242">
        <v>4</v>
      </c>
      <c r="P822" s="240">
        <v>9244.0400000000009</v>
      </c>
      <c r="Q822" s="241">
        <v>12</v>
      </c>
      <c r="R822" s="238">
        <v>0</v>
      </c>
      <c r="S822" s="239">
        <v>0</v>
      </c>
      <c r="T822" s="240">
        <v>0</v>
      </c>
      <c r="U822" s="241">
        <v>0</v>
      </c>
      <c r="V822" s="240">
        <v>31813.33</v>
      </c>
      <c r="W822" s="242">
        <v>34</v>
      </c>
      <c r="X822" s="243">
        <v>44405.5</v>
      </c>
      <c r="Y822" s="241">
        <v>243</v>
      </c>
      <c r="Z822" s="238">
        <v>0</v>
      </c>
      <c r="AA822" s="239">
        <v>0</v>
      </c>
      <c r="AB822" s="238">
        <v>0</v>
      </c>
      <c r="AC822" s="239">
        <v>0</v>
      </c>
      <c r="AD822" s="243">
        <v>26924.49</v>
      </c>
      <c r="AE822" s="244">
        <v>263</v>
      </c>
      <c r="AF822" s="240">
        <v>0</v>
      </c>
      <c r="AG822" s="242">
        <v>0</v>
      </c>
      <c r="AH822" s="243">
        <v>135329.48000000001</v>
      </c>
      <c r="AI822" s="244">
        <v>583</v>
      </c>
      <c r="AJ822" s="243">
        <v>0</v>
      </c>
      <c r="AK822" s="244">
        <v>0</v>
      </c>
      <c r="AL822" s="243">
        <v>78119.16</v>
      </c>
      <c r="AM822" s="244">
        <v>293</v>
      </c>
      <c r="AN822" s="245">
        <v>23960.400000000001</v>
      </c>
      <c r="AO822" s="244">
        <v>123</v>
      </c>
      <c r="AP822" s="246">
        <v>0</v>
      </c>
      <c r="AQ822" s="247">
        <v>0</v>
      </c>
      <c r="AR822" s="240">
        <v>80.37</v>
      </c>
      <c r="AS822" s="241">
        <v>1</v>
      </c>
      <c r="AT822" s="238">
        <v>0</v>
      </c>
      <c r="AU822" s="239">
        <v>0</v>
      </c>
      <c r="AV822" t="s">
        <v>52</v>
      </c>
      <c r="AW822" s="270"/>
      <c r="AX822" s="270"/>
      <c r="AY822" s="270"/>
      <c r="AZ822" s="270"/>
      <c r="BA822" s="270"/>
      <c r="BB822" s="270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  <c r="BR822"/>
      <c r="BS822"/>
      <c r="BT822"/>
      <c r="BU822"/>
      <c r="BV822"/>
      <c r="BW822"/>
      <c r="BX822"/>
      <c r="BY822"/>
      <c r="BZ822"/>
      <c r="CA822"/>
      <c r="CB822"/>
      <c r="CC822"/>
      <c r="CD822"/>
      <c r="CE822"/>
      <c r="CF822"/>
      <c r="CG822"/>
      <c r="CH822"/>
      <c r="CI822"/>
      <c r="CJ822"/>
      <c r="CK822"/>
      <c r="CL822"/>
      <c r="CM822"/>
      <c r="CN822"/>
    </row>
    <row r="823" spans="1:92">
      <c r="A823" s="2" t="s">
        <v>2425</v>
      </c>
      <c r="B823" s="238">
        <v>253.45266666666666</v>
      </c>
      <c r="C823" s="239">
        <v>0</v>
      </c>
      <c r="D823" s="240">
        <v>17346.060000000001</v>
      </c>
      <c r="E823" s="241">
        <v>56</v>
      </c>
      <c r="F823" s="240">
        <v>10156.52</v>
      </c>
      <c r="G823" s="242">
        <v>14</v>
      </c>
      <c r="H823" s="243">
        <v>62078.22</v>
      </c>
      <c r="I823" s="244">
        <v>705</v>
      </c>
      <c r="J823" s="243">
        <v>207344.15</v>
      </c>
      <c r="K823" s="244">
        <v>473</v>
      </c>
      <c r="L823" s="243">
        <v>54051.46</v>
      </c>
      <c r="M823" s="241">
        <v>409</v>
      </c>
      <c r="N823" s="240">
        <v>0</v>
      </c>
      <c r="O823" s="242">
        <v>0</v>
      </c>
      <c r="P823" s="240">
        <v>2771.82</v>
      </c>
      <c r="Q823" s="241">
        <v>9</v>
      </c>
      <c r="R823" s="238">
        <v>0</v>
      </c>
      <c r="S823" s="239">
        <v>0</v>
      </c>
      <c r="T823" s="240">
        <v>6296.52</v>
      </c>
      <c r="U823" s="241">
        <v>44</v>
      </c>
      <c r="V823" s="240">
        <v>6034.84</v>
      </c>
      <c r="W823" s="242">
        <v>11</v>
      </c>
      <c r="X823" s="243">
        <v>74732.53</v>
      </c>
      <c r="Y823" s="241">
        <v>399</v>
      </c>
      <c r="Z823" s="238">
        <v>0</v>
      </c>
      <c r="AA823" s="239">
        <v>0</v>
      </c>
      <c r="AB823" s="238">
        <v>0</v>
      </c>
      <c r="AC823" s="239">
        <v>0</v>
      </c>
      <c r="AD823" s="243">
        <v>53498.58</v>
      </c>
      <c r="AE823" s="244">
        <v>354</v>
      </c>
      <c r="AF823" s="240">
        <v>0</v>
      </c>
      <c r="AG823" s="242">
        <v>0</v>
      </c>
      <c r="AH823" s="243">
        <v>284122.27</v>
      </c>
      <c r="AI823" s="244">
        <v>1562</v>
      </c>
      <c r="AJ823" s="243">
        <v>0</v>
      </c>
      <c r="AK823" s="244">
        <v>0</v>
      </c>
      <c r="AL823" s="243">
        <v>147702.45000000001</v>
      </c>
      <c r="AM823" s="244">
        <v>594</v>
      </c>
      <c r="AN823" s="245">
        <v>7603.58</v>
      </c>
      <c r="AO823" s="244">
        <v>45</v>
      </c>
      <c r="AP823" s="246">
        <v>0</v>
      </c>
      <c r="AQ823" s="247">
        <v>0</v>
      </c>
      <c r="AR823" s="240">
        <v>0</v>
      </c>
      <c r="AS823" s="241">
        <v>0</v>
      </c>
      <c r="AT823" s="238">
        <v>0</v>
      </c>
      <c r="AU823" s="239">
        <v>0</v>
      </c>
      <c r="AV823" t="s">
        <v>52</v>
      </c>
      <c r="AW823" s="270"/>
      <c r="AX823" s="270"/>
      <c r="AY823" s="270"/>
      <c r="AZ823" s="270"/>
      <c r="BA823" s="270"/>
      <c r="BB823" s="270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  <c r="BR823"/>
      <c r="BS823"/>
      <c r="BT823"/>
      <c r="BU823"/>
      <c r="BV823"/>
      <c r="BW823"/>
      <c r="BX823"/>
      <c r="BY823"/>
      <c r="BZ823"/>
      <c r="CA823"/>
      <c r="CB823"/>
      <c r="CC823"/>
      <c r="CD823"/>
      <c r="CE823"/>
      <c r="CF823"/>
      <c r="CG823"/>
      <c r="CH823"/>
      <c r="CI823"/>
      <c r="CJ823"/>
      <c r="CK823"/>
      <c r="CL823"/>
      <c r="CM823"/>
      <c r="CN823"/>
    </row>
    <row r="824" spans="1:92">
      <c r="A824" s="2" t="s">
        <v>2435</v>
      </c>
      <c r="B824" s="238">
        <v>582.51933333333341</v>
      </c>
      <c r="C824" s="239">
        <v>0</v>
      </c>
      <c r="D824" s="240">
        <v>11290.98</v>
      </c>
      <c r="E824" s="241">
        <v>47</v>
      </c>
      <c r="F824" s="240">
        <v>2591.3000000000002</v>
      </c>
      <c r="G824" s="242">
        <v>4</v>
      </c>
      <c r="H824" s="243">
        <v>36192.239999999998</v>
      </c>
      <c r="I824" s="244">
        <v>286</v>
      </c>
      <c r="J824" s="243">
        <v>198609.88</v>
      </c>
      <c r="K824" s="244">
        <v>455</v>
      </c>
      <c r="L824" s="243">
        <v>69356.38</v>
      </c>
      <c r="M824" s="241">
        <v>318</v>
      </c>
      <c r="N824" s="240">
        <v>8299.25</v>
      </c>
      <c r="O824" s="242">
        <v>9</v>
      </c>
      <c r="P824" s="240">
        <v>10983.53</v>
      </c>
      <c r="Q824" s="241">
        <v>49</v>
      </c>
      <c r="R824" s="238">
        <v>0</v>
      </c>
      <c r="S824" s="239">
        <v>0</v>
      </c>
      <c r="T824" s="240">
        <v>21397.81</v>
      </c>
      <c r="U824" s="241">
        <v>102</v>
      </c>
      <c r="V824" s="240">
        <v>10356.56</v>
      </c>
      <c r="W824" s="242">
        <v>19</v>
      </c>
      <c r="X824" s="243">
        <v>68046.48</v>
      </c>
      <c r="Y824" s="241">
        <v>311</v>
      </c>
      <c r="Z824" s="238">
        <v>0</v>
      </c>
      <c r="AA824" s="239">
        <v>0</v>
      </c>
      <c r="AB824" s="238">
        <v>0</v>
      </c>
      <c r="AC824" s="239">
        <v>0</v>
      </c>
      <c r="AD824" s="243">
        <v>45891.96</v>
      </c>
      <c r="AE824" s="244">
        <v>231</v>
      </c>
      <c r="AF824" s="240">
        <v>7835.69</v>
      </c>
      <c r="AG824" s="242">
        <v>13</v>
      </c>
      <c r="AH824" s="243">
        <v>201643.4</v>
      </c>
      <c r="AI824" s="244">
        <v>762</v>
      </c>
      <c r="AJ824" s="243">
        <v>3911.48</v>
      </c>
      <c r="AK824" s="244">
        <v>3</v>
      </c>
      <c r="AL824" s="243">
        <v>100983.38</v>
      </c>
      <c r="AM824" s="244">
        <v>390</v>
      </c>
      <c r="AN824" s="245">
        <v>13564.1</v>
      </c>
      <c r="AO824" s="244">
        <v>69</v>
      </c>
      <c r="AP824" s="246">
        <v>0</v>
      </c>
      <c r="AQ824" s="247">
        <v>0</v>
      </c>
      <c r="AR824" s="240">
        <v>2889.82</v>
      </c>
      <c r="AS824" s="241">
        <v>34</v>
      </c>
      <c r="AT824" s="238">
        <v>0</v>
      </c>
      <c r="AU824" s="239">
        <v>0</v>
      </c>
      <c r="AV824" t="s">
        <v>195</v>
      </c>
      <c r="AW824" s="270"/>
      <c r="AX824" s="270"/>
      <c r="AY824" s="270"/>
      <c r="AZ824" s="270"/>
      <c r="BA824" s="270"/>
      <c r="BB824" s="270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  <c r="BR824"/>
      <c r="BS824"/>
      <c r="BT824"/>
      <c r="BU824"/>
      <c r="BV824"/>
      <c r="BW824"/>
      <c r="BX824"/>
      <c r="BY824"/>
      <c r="BZ824"/>
      <c r="CA824"/>
      <c r="CB824"/>
      <c r="CC824"/>
      <c r="CD824"/>
      <c r="CE824"/>
      <c r="CF824"/>
      <c r="CG824"/>
      <c r="CH824"/>
      <c r="CI824"/>
      <c r="CJ824"/>
      <c r="CK824"/>
      <c r="CL824"/>
      <c r="CM824"/>
      <c r="CN824"/>
    </row>
    <row r="825" spans="1:92">
      <c r="A825" s="2" t="s">
        <v>1783</v>
      </c>
      <c r="B825" s="238">
        <v>17731.043000000001</v>
      </c>
      <c r="C825" s="239">
        <v>0</v>
      </c>
      <c r="D825" s="240">
        <v>39741.53</v>
      </c>
      <c r="E825" s="241">
        <v>151</v>
      </c>
      <c r="F825" s="240">
        <v>29955.23</v>
      </c>
      <c r="G825" s="242">
        <v>44</v>
      </c>
      <c r="H825" s="243">
        <v>184203.49</v>
      </c>
      <c r="I825" s="244">
        <v>1511</v>
      </c>
      <c r="J825" s="243">
        <v>917218.69</v>
      </c>
      <c r="K825" s="244">
        <v>2099</v>
      </c>
      <c r="L825" s="243">
        <v>282346.96999999997</v>
      </c>
      <c r="M825" s="241">
        <v>1385</v>
      </c>
      <c r="N825" s="240">
        <v>37166.019999999997</v>
      </c>
      <c r="O825" s="242">
        <v>46</v>
      </c>
      <c r="P825" s="240">
        <v>29394.48</v>
      </c>
      <c r="Q825" s="241">
        <v>221</v>
      </c>
      <c r="R825" s="238">
        <v>0</v>
      </c>
      <c r="S825" s="239">
        <v>0</v>
      </c>
      <c r="T825" s="240">
        <v>82931.679999999993</v>
      </c>
      <c r="U825" s="241">
        <v>387</v>
      </c>
      <c r="V825" s="240">
        <v>24658.77</v>
      </c>
      <c r="W825" s="242">
        <v>36</v>
      </c>
      <c r="X825" s="243">
        <v>272427.09999999998</v>
      </c>
      <c r="Y825" s="241">
        <v>1334</v>
      </c>
      <c r="Z825" s="238">
        <v>52.17</v>
      </c>
      <c r="AA825" s="239">
        <v>1</v>
      </c>
      <c r="AB825" s="238">
        <v>0</v>
      </c>
      <c r="AC825" s="239">
        <v>0</v>
      </c>
      <c r="AD825" s="243">
        <v>197415.38</v>
      </c>
      <c r="AE825" s="244">
        <v>1101</v>
      </c>
      <c r="AF825" s="240">
        <v>0</v>
      </c>
      <c r="AG825" s="242">
        <v>0</v>
      </c>
      <c r="AH825" s="243">
        <v>991098.1</v>
      </c>
      <c r="AI825" s="244">
        <v>3847</v>
      </c>
      <c r="AJ825" s="243">
        <v>123308.76</v>
      </c>
      <c r="AK825" s="244">
        <v>618</v>
      </c>
      <c r="AL825" s="243">
        <v>409541.84</v>
      </c>
      <c r="AM825" s="244">
        <v>1490</v>
      </c>
      <c r="AN825" s="245">
        <v>408622.53</v>
      </c>
      <c r="AO825" s="244">
        <v>675</v>
      </c>
      <c r="AP825" s="246">
        <v>0</v>
      </c>
      <c r="AQ825" s="247">
        <v>0</v>
      </c>
      <c r="AR825" s="240">
        <v>13515.78</v>
      </c>
      <c r="AS825" s="241">
        <v>145</v>
      </c>
      <c r="AT825" s="238">
        <v>0</v>
      </c>
      <c r="AU825" s="239">
        <v>0</v>
      </c>
      <c r="AV825" t="s">
        <v>159</v>
      </c>
      <c r="AW825" s="270"/>
      <c r="AX825" s="270"/>
      <c r="AY825" s="270"/>
      <c r="AZ825" s="270"/>
      <c r="BA825" s="270"/>
      <c r="BB825" s="270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  <c r="BR825"/>
      <c r="BS825"/>
      <c r="BT825"/>
      <c r="BU825"/>
      <c r="BV825"/>
      <c r="BW825"/>
      <c r="BX825"/>
      <c r="BY825"/>
      <c r="BZ825"/>
      <c r="CA825"/>
      <c r="CB825"/>
      <c r="CC825"/>
      <c r="CD825"/>
      <c r="CE825"/>
      <c r="CF825"/>
      <c r="CG825"/>
      <c r="CH825"/>
      <c r="CI825"/>
      <c r="CJ825"/>
      <c r="CK825"/>
      <c r="CL825"/>
      <c r="CM825"/>
      <c r="CN825"/>
    </row>
    <row r="826" spans="1:92">
      <c r="A826" s="2" t="s">
        <v>1784</v>
      </c>
      <c r="B826" s="238">
        <v>809.06966666666665</v>
      </c>
      <c r="C826" s="239">
        <v>0</v>
      </c>
      <c r="D826" s="240">
        <v>12727.58</v>
      </c>
      <c r="E826" s="241">
        <v>55</v>
      </c>
      <c r="F826" s="240">
        <v>7195.65</v>
      </c>
      <c r="G826" s="242">
        <v>12</v>
      </c>
      <c r="H826" s="243">
        <v>45717.65</v>
      </c>
      <c r="I826" s="244">
        <v>406</v>
      </c>
      <c r="J826" s="243">
        <v>256424.03</v>
      </c>
      <c r="K826" s="244">
        <v>629</v>
      </c>
      <c r="L826" s="243">
        <v>56068.5</v>
      </c>
      <c r="M826" s="241">
        <v>248</v>
      </c>
      <c r="N826" s="240">
        <v>6712.17</v>
      </c>
      <c r="O826" s="242">
        <v>7</v>
      </c>
      <c r="P826" s="240">
        <v>16310.3</v>
      </c>
      <c r="Q826" s="241">
        <v>125</v>
      </c>
      <c r="R826" s="238">
        <v>0</v>
      </c>
      <c r="S826" s="239">
        <v>0</v>
      </c>
      <c r="T826" s="240">
        <v>25085.84</v>
      </c>
      <c r="U826" s="241">
        <v>125</v>
      </c>
      <c r="V826" s="240">
        <v>9917.7199999999993</v>
      </c>
      <c r="W826" s="242">
        <v>12</v>
      </c>
      <c r="X826" s="243">
        <v>58363.43</v>
      </c>
      <c r="Y826" s="241">
        <v>336</v>
      </c>
      <c r="Z826" s="238">
        <v>0</v>
      </c>
      <c r="AA826" s="239">
        <v>0</v>
      </c>
      <c r="AB826" s="238">
        <v>0</v>
      </c>
      <c r="AC826" s="239">
        <v>0</v>
      </c>
      <c r="AD826" s="243">
        <v>63124.9</v>
      </c>
      <c r="AE826" s="244">
        <v>331</v>
      </c>
      <c r="AF826" s="240">
        <v>1920.93</v>
      </c>
      <c r="AG826" s="242">
        <v>3</v>
      </c>
      <c r="AH826" s="243">
        <v>228112.43</v>
      </c>
      <c r="AI826" s="244">
        <v>1146</v>
      </c>
      <c r="AJ826" s="243">
        <v>4700.57</v>
      </c>
      <c r="AK826" s="244">
        <v>22</v>
      </c>
      <c r="AL826" s="243">
        <v>112163.42</v>
      </c>
      <c r="AM826" s="244">
        <v>493</v>
      </c>
      <c r="AN826" s="245">
        <v>19571.52</v>
      </c>
      <c r="AO826" s="244">
        <v>92</v>
      </c>
      <c r="AP826" s="246">
        <v>0</v>
      </c>
      <c r="AQ826" s="247">
        <v>0</v>
      </c>
      <c r="AR826" s="240">
        <v>7799.03</v>
      </c>
      <c r="AS826" s="241">
        <v>80</v>
      </c>
      <c r="AT826" s="238">
        <v>26.09</v>
      </c>
      <c r="AU826" s="239">
        <v>1</v>
      </c>
      <c r="AV826" t="s">
        <v>195</v>
      </c>
      <c r="AW826" s="270"/>
      <c r="AX826" s="270"/>
      <c r="AY826" s="270"/>
      <c r="AZ826" s="270"/>
      <c r="BA826" s="270"/>
      <c r="BB826" s="270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  <c r="BR826"/>
      <c r="BS826"/>
      <c r="BT826"/>
      <c r="BU826"/>
      <c r="BV826"/>
      <c r="BW826"/>
      <c r="BX826"/>
      <c r="BY826"/>
      <c r="BZ826"/>
      <c r="CA826"/>
      <c r="CB826"/>
      <c r="CC826"/>
      <c r="CD826"/>
      <c r="CE826"/>
      <c r="CF826"/>
      <c r="CG826"/>
      <c r="CH826"/>
      <c r="CI826"/>
      <c r="CJ826"/>
      <c r="CK826"/>
      <c r="CL826"/>
      <c r="CM826"/>
      <c r="CN826"/>
    </row>
    <row r="827" spans="1:92">
      <c r="A827" s="2" t="s">
        <v>2464</v>
      </c>
      <c r="B827" s="238">
        <v>1228.7493333333332</v>
      </c>
      <c r="C827" s="239">
        <v>0</v>
      </c>
      <c r="D827" s="240">
        <v>22776.22</v>
      </c>
      <c r="E827" s="241">
        <v>74</v>
      </c>
      <c r="F827" s="240">
        <v>23891.63</v>
      </c>
      <c r="G827" s="242">
        <v>37</v>
      </c>
      <c r="H827" s="243">
        <v>73022.3</v>
      </c>
      <c r="I827" s="244">
        <v>833</v>
      </c>
      <c r="J827" s="243">
        <v>760838.74</v>
      </c>
      <c r="K827" s="244">
        <v>1637</v>
      </c>
      <c r="L827" s="243">
        <v>139657.79</v>
      </c>
      <c r="M827" s="241">
        <v>816</v>
      </c>
      <c r="N827" s="240">
        <v>5695.65</v>
      </c>
      <c r="O827" s="242">
        <v>14</v>
      </c>
      <c r="P827" s="240">
        <v>21648.51</v>
      </c>
      <c r="Q827" s="241">
        <v>117</v>
      </c>
      <c r="R827" s="238">
        <v>0</v>
      </c>
      <c r="S827" s="239">
        <v>0</v>
      </c>
      <c r="T827" s="240">
        <v>40706.81</v>
      </c>
      <c r="U827" s="241">
        <v>136</v>
      </c>
      <c r="V827" s="240">
        <v>34429.269999999997</v>
      </c>
      <c r="W827" s="242">
        <v>48</v>
      </c>
      <c r="X827" s="243">
        <v>124564.9</v>
      </c>
      <c r="Y827" s="241">
        <v>658</v>
      </c>
      <c r="Z827" s="238">
        <v>0</v>
      </c>
      <c r="AA827" s="239">
        <v>0</v>
      </c>
      <c r="AB827" s="238">
        <v>0</v>
      </c>
      <c r="AC827" s="239">
        <v>0</v>
      </c>
      <c r="AD827" s="243">
        <v>93558.32</v>
      </c>
      <c r="AE827" s="244">
        <v>671</v>
      </c>
      <c r="AF827" s="240">
        <v>0</v>
      </c>
      <c r="AG827" s="242">
        <v>0</v>
      </c>
      <c r="AH827" s="243">
        <v>493306.56</v>
      </c>
      <c r="AI827" s="244">
        <v>2745</v>
      </c>
      <c r="AJ827" s="243">
        <v>1593.6</v>
      </c>
      <c r="AK827" s="244">
        <v>10</v>
      </c>
      <c r="AL827" s="243">
        <v>250698.8</v>
      </c>
      <c r="AM827" s="244">
        <v>985</v>
      </c>
      <c r="AN827" s="245">
        <v>35268.879999999997</v>
      </c>
      <c r="AO827" s="244">
        <v>219</v>
      </c>
      <c r="AP827" s="246">
        <v>0</v>
      </c>
      <c r="AQ827" s="247">
        <v>0</v>
      </c>
      <c r="AR827" s="240">
        <v>12081.36</v>
      </c>
      <c r="AS827" s="241">
        <v>123</v>
      </c>
      <c r="AT827" s="238">
        <v>0.03</v>
      </c>
      <c r="AU827" s="239">
        <v>3</v>
      </c>
      <c r="AV827" t="s">
        <v>52</v>
      </c>
      <c r="AW827" s="270"/>
      <c r="AX827" s="270"/>
      <c r="AY827" s="270"/>
      <c r="AZ827" s="270"/>
      <c r="BA827" s="270"/>
      <c r="BB827" s="270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  <c r="BR827"/>
      <c r="BS827"/>
      <c r="BT827"/>
      <c r="BU827"/>
      <c r="BV827"/>
      <c r="BW827"/>
      <c r="BX827"/>
      <c r="BY827"/>
      <c r="BZ827"/>
      <c r="CA827"/>
      <c r="CB827"/>
      <c r="CC827"/>
      <c r="CD827"/>
      <c r="CE827"/>
      <c r="CF827"/>
      <c r="CG827"/>
      <c r="CH827"/>
      <c r="CI827"/>
      <c r="CJ827"/>
      <c r="CK827"/>
      <c r="CL827"/>
      <c r="CM827"/>
      <c r="CN827"/>
    </row>
    <row r="828" spans="1:92">
      <c r="A828" s="2" t="s">
        <v>2494</v>
      </c>
      <c r="B828" s="238">
        <v>275.71633333333335</v>
      </c>
      <c r="C828" s="239">
        <v>0</v>
      </c>
      <c r="D828" s="240">
        <v>4921.54</v>
      </c>
      <c r="E828" s="241">
        <v>28</v>
      </c>
      <c r="F828" s="240">
        <v>2243.4899999999998</v>
      </c>
      <c r="G828" s="242">
        <v>5</v>
      </c>
      <c r="H828" s="243">
        <v>26453.91</v>
      </c>
      <c r="I828" s="244">
        <v>328</v>
      </c>
      <c r="J828" s="243">
        <v>96650.25</v>
      </c>
      <c r="K828" s="244">
        <v>214</v>
      </c>
      <c r="L828" s="243">
        <v>18169.03</v>
      </c>
      <c r="M828" s="241">
        <v>124</v>
      </c>
      <c r="N828" s="240">
        <v>7064.36</v>
      </c>
      <c r="O828" s="242">
        <v>17</v>
      </c>
      <c r="P828" s="240">
        <v>7016.45</v>
      </c>
      <c r="Q828" s="241">
        <v>68</v>
      </c>
      <c r="R828" s="238">
        <v>0</v>
      </c>
      <c r="S828" s="239">
        <v>0</v>
      </c>
      <c r="T828" s="240">
        <v>10034.120000000001</v>
      </c>
      <c r="U828" s="241">
        <v>61</v>
      </c>
      <c r="V828" s="240">
        <v>2773.92</v>
      </c>
      <c r="W828" s="242">
        <v>4</v>
      </c>
      <c r="X828" s="243">
        <v>47396.05</v>
      </c>
      <c r="Y828" s="241">
        <v>216</v>
      </c>
      <c r="Z828" s="238">
        <v>0</v>
      </c>
      <c r="AA828" s="239">
        <v>0</v>
      </c>
      <c r="AB828" s="238">
        <v>0</v>
      </c>
      <c r="AC828" s="239">
        <v>0</v>
      </c>
      <c r="AD828" s="243">
        <v>25203.77</v>
      </c>
      <c r="AE828" s="244">
        <v>156</v>
      </c>
      <c r="AF828" s="240">
        <v>0</v>
      </c>
      <c r="AG828" s="242">
        <v>0</v>
      </c>
      <c r="AH828" s="243">
        <v>125287.8</v>
      </c>
      <c r="AI828" s="244">
        <v>648</v>
      </c>
      <c r="AJ828" s="243">
        <v>0</v>
      </c>
      <c r="AK828" s="244">
        <v>0</v>
      </c>
      <c r="AL828" s="243">
        <v>61828.36</v>
      </c>
      <c r="AM828" s="244">
        <v>232</v>
      </c>
      <c r="AN828" s="245">
        <v>8271.49</v>
      </c>
      <c r="AO828" s="244">
        <v>64</v>
      </c>
      <c r="AP828" s="246">
        <v>0</v>
      </c>
      <c r="AQ828" s="247">
        <v>0</v>
      </c>
      <c r="AR828" s="240">
        <v>4527.84</v>
      </c>
      <c r="AS828" s="241">
        <v>48</v>
      </c>
      <c r="AT828" s="238">
        <v>260</v>
      </c>
      <c r="AU828" s="239">
        <v>1</v>
      </c>
      <c r="AV828" t="s">
        <v>107</v>
      </c>
      <c r="AW828" s="270"/>
      <c r="AX828" s="270"/>
      <c r="AY828" s="270"/>
      <c r="AZ828" s="270"/>
      <c r="BA828" s="270"/>
      <c r="BB828" s="270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  <c r="BR828"/>
      <c r="BS828"/>
      <c r="BT828"/>
      <c r="BU828"/>
      <c r="BV828"/>
      <c r="BW828"/>
      <c r="BX828"/>
      <c r="BY828"/>
      <c r="BZ828"/>
      <c r="CA828"/>
      <c r="CB828"/>
      <c r="CC828"/>
      <c r="CD828"/>
      <c r="CE828"/>
      <c r="CF828"/>
      <c r="CG828"/>
      <c r="CH828"/>
      <c r="CI828"/>
      <c r="CJ828"/>
      <c r="CK828"/>
      <c r="CL828"/>
      <c r="CM828"/>
      <c r="CN828"/>
    </row>
    <row r="829" spans="1:92">
      <c r="A829" s="2" t="s">
        <v>1785</v>
      </c>
      <c r="B829" s="238">
        <v>129.70233333333334</v>
      </c>
      <c r="C829" s="239">
        <v>0</v>
      </c>
      <c r="D829" s="240">
        <v>8670.93</v>
      </c>
      <c r="E829" s="241">
        <v>33</v>
      </c>
      <c r="F829" s="240">
        <v>2113.04</v>
      </c>
      <c r="G829" s="242">
        <v>4</v>
      </c>
      <c r="H829" s="243">
        <v>30710.28</v>
      </c>
      <c r="I829" s="244">
        <v>429</v>
      </c>
      <c r="J829" s="243">
        <v>166963.03</v>
      </c>
      <c r="K829" s="244">
        <v>357</v>
      </c>
      <c r="L829" s="243">
        <v>19934.400000000001</v>
      </c>
      <c r="M829" s="241">
        <v>225</v>
      </c>
      <c r="N829" s="240">
        <v>2369.56</v>
      </c>
      <c r="O829" s="242">
        <v>2</v>
      </c>
      <c r="P829" s="240">
        <v>955.65</v>
      </c>
      <c r="Q829" s="241">
        <v>1</v>
      </c>
      <c r="R829" s="238">
        <v>0</v>
      </c>
      <c r="S829" s="239">
        <v>0</v>
      </c>
      <c r="T829" s="240">
        <v>3105.65</v>
      </c>
      <c r="U829" s="241">
        <v>27</v>
      </c>
      <c r="V829" s="240">
        <v>5223.25</v>
      </c>
      <c r="W829" s="242">
        <v>7</v>
      </c>
      <c r="X829" s="243">
        <v>33228.89</v>
      </c>
      <c r="Y829" s="241">
        <v>193</v>
      </c>
      <c r="Z829" s="238">
        <v>0</v>
      </c>
      <c r="AA829" s="239">
        <v>0</v>
      </c>
      <c r="AB829" s="238">
        <v>0</v>
      </c>
      <c r="AC829" s="239">
        <v>0</v>
      </c>
      <c r="AD829" s="243">
        <v>32599.23</v>
      </c>
      <c r="AE829" s="244">
        <v>212</v>
      </c>
      <c r="AF829" s="240">
        <v>0</v>
      </c>
      <c r="AG829" s="242">
        <v>0</v>
      </c>
      <c r="AH829" s="243">
        <v>132723.19</v>
      </c>
      <c r="AI829" s="244">
        <v>804</v>
      </c>
      <c r="AJ829" s="243">
        <v>1023</v>
      </c>
      <c r="AK829" s="244">
        <v>2</v>
      </c>
      <c r="AL829" s="243">
        <v>68961.61</v>
      </c>
      <c r="AM829" s="244">
        <v>250</v>
      </c>
      <c r="AN829" s="245">
        <v>2868.07</v>
      </c>
      <c r="AO829" s="244">
        <v>24</v>
      </c>
      <c r="AP829" s="246">
        <v>0</v>
      </c>
      <c r="AQ829" s="247">
        <v>0</v>
      </c>
      <c r="AR829" s="240">
        <v>793.93</v>
      </c>
      <c r="AS829" s="241">
        <v>7</v>
      </c>
      <c r="AT829" s="238">
        <v>0</v>
      </c>
      <c r="AU829" s="239">
        <v>0</v>
      </c>
      <c r="AV829" t="s">
        <v>52</v>
      </c>
      <c r="AW829" s="270"/>
      <c r="AX829" s="270"/>
      <c r="AY829" s="270"/>
      <c r="AZ829" s="270"/>
      <c r="BA829" s="270"/>
      <c r="BB829" s="270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  <c r="BR829"/>
      <c r="BS829"/>
      <c r="BT829"/>
      <c r="BU829"/>
      <c r="BV829"/>
      <c r="BW829"/>
      <c r="BX829"/>
      <c r="BY829"/>
      <c r="BZ829"/>
      <c r="CA829"/>
      <c r="CB829"/>
      <c r="CC829"/>
      <c r="CD829"/>
      <c r="CE829"/>
      <c r="CF829"/>
      <c r="CG829"/>
      <c r="CH829"/>
      <c r="CI829"/>
      <c r="CJ829"/>
      <c r="CK829"/>
      <c r="CL829"/>
      <c r="CM829"/>
      <c r="CN829"/>
    </row>
    <row r="830" spans="1:92">
      <c r="A830" s="2" t="s">
        <v>2419</v>
      </c>
      <c r="B830" s="238">
        <v>332.73333333333335</v>
      </c>
      <c r="C830" s="239">
        <v>0</v>
      </c>
      <c r="D830" s="240">
        <v>9460.7999999999993</v>
      </c>
      <c r="E830" s="241">
        <v>27</v>
      </c>
      <c r="F830" s="240">
        <v>2043.48</v>
      </c>
      <c r="G830" s="242">
        <v>3</v>
      </c>
      <c r="H830" s="243">
        <v>36242.089999999997</v>
      </c>
      <c r="I830" s="244">
        <v>440</v>
      </c>
      <c r="J830" s="243">
        <v>102152.01</v>
      </c>
      <c r="K830" s="244">
        <v>254</v>
      </c>
      <c r="L830" s="243">
        <v>37390.35</v>
      </c>
      <c r="M830" s="241">
        <v>341</v>
      </c>
      <c r="N830" s="240">
        <v>5639.12</v>
      </c>
      <c r="O830" s="242">
        <v>11</v>
      </c>
      <c r="P830" s="240">
        <v>4441.75</v>
      </c>
      <c r="Q830" s="241">
        <v>35</v>
      </c>
      <c r="R830" s="238">
        <v>0</v>
      </c>
      <c r="S830" s="239">
        <v>0</v>
      </c>
      <c r="T830" s="240">
        <v>9489.14</v>
      </c>
      <c r="U830" s="241">
        <v>80</v>
      </c>
      <c r="V830" s="240">
        <v>9305.2800000000007</v>
      </c>
      <c r="W830" s="242">
        <v>15</v>
      </c>
      <c r="X830" s="243">
        <v>55551.12</v>
      </c>
      <c r="Y830" s="241">
        <v>319</v>
      </c>
      <c r="Z830" s="238">
        <v>0</v>
      </c>
      <c r="AA830" s="239">
        <v>0</v>
      </c>
      <c r="AB830" s="238">
        <v>0</v>
      </c>
      <c r="AC830" s="239">
        <v>0</v>
      </c>
      <c r="AD830" s="243">
        <v>30705.5</v>
      </c>
      <c r="AE830" s="244">
        <v>199</v>
      </c>
      <c r="AF830" s="240">
        <v>0</v>
      </c>
      <c r="AG830" s="242">
        <v>0</v>
      </c>
      <c r="AH830" s="243">
        <v>177705.64</v>
      </c>
      <c r="AI830" s="244">
        <v>1114</v>
      </c>
      <c r="AJ830" s="243">
        <v>0</v>
      </c>
      <c r="AK830" s="244">
        <v>0</v>
      </c>
      <c r="AL830" s="243">
        <v>103175.28</v>
      </c>
      <c r="AM830" s="244">
        <v>444</v>
      </c>
      <c r="AN830" s="245">
        <v>9982</v>
      </c>
      <c r="AO830" s="244">
        <v>103</v>
      </c>
      <c r="AP830" s="246">
        <v>0</v>
      </c>
      <c r="AQ830" s="247">
        <v>0</v>
      </c>
      <c r="AR830" s="240">
        <v>4442.55</v>
      </c>
      <c r="AS830" s="241">
        <v>44</v>
      </c>
      <c r="AT830" s="238">
        <v>0</v>
      </c>
      <c r="AU830" s="239">
        <v>0</v>
      </c>
      <c r="AV830" t="s">
        <v>389</v>
      </c>
      <c r="AW830" s="270"/>
      <c r="AX830" s="270"/>
      <c r="AY830" s="270"/>
      <c r="AZ830" s="270"/>
      <c r="BA830" s="270"/>
      <c r="BB830" s="27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  <c r="BR830"/>
      <c r="BS830"/>
      <c r="BT830"/>
      <c r="BU830"/>
      <c r="BV830"/>
      <c r="BW830"/>
      <c r="BX830"/>
      <c r="BY830"/>
      <c r="BZ830"/>
      <c r="CA830"/>
      <c r="CB830"/>
      <c r="CC830"/>
      <c r="CD830"/>
      <c r="CE830"/>
      <c r="CF830"/>
      <c r="CG830"/>
      <c r="CH830"/>
      <c r="CI830"/>
      <c r="CJ830"/>
      <c r="CK830"/>
      <c r="CL830"/>
      <c r="CM830"/>
      <c r="CN830"/>
    </row>
    <row r="831" spans="1:92">
      <c r="A831" s="2" t="s">
        <v>2421</v>
      </c>
      <c r="B831" s="238">
        <v>2811.1080000000002</v>
      </c>
      <c r="C831" s="239">
        <v>0</v>
      </c>
      <c r="D831" s="240">
        <v>8189.31</v>
      </c>
      <c r="E831" s="241">
        <v>36</v>
      </c>
      <c r="F831" s="240">
        <v>15751.31</v>
      </c>
      <c r="G831" s="242">
        <v>25</v>
      </c>
      <c r="H831" s="243">
        <v>56039.76</v>
      </c>
      <c r="I831" s="244">
        <v>464</v>
      </c>
      <c r="J831" s="243">
        <v>354877.99</v>
      </c>
      <c r="K831" s="244">
        <v>831</v>
      </c>
      <c r="L831" s="243">
        <v>86009.76</v>
      </c>
      <c r="M831" s="241">
        <v>453</v>
      </c>
      <c r="N831" s="240">
        <v>17013.89</v>
      </c>
      <c r="O831" s="242">
        <v>22</v>
      </c>
      <c r="P831" s="240">
        <v>13529.98</v>
      </c>
      <c r="Q831" s="241">
        <v>91</v>
      </c>
      <c r="R831" s="238">
        <v>0</v>
      </c>
      <c r="S831" s="239">
        <v>0</v>
      </c>
      <c r="T831" s="240">
        <v>19435.05</v>
      </c>
      <c r="U831" s="241">
        <v>102</v>
      </c>
      <c r="V831" s="240">
        <v>8046.05</v>
      </c>
      <c r="W831" s="242">
        <v>11</v>
      </c>
      <c r="X831" s="243">
        <v>84620</v>
      </c>
      <c r="Y831" s="241">
        <v>395</v>
      </c>
      <c r="Z831" s="238">
        <v>0</v>
      </c>
      <c r="AA831" s="239">
        <v>0</v>
      </c>
      <c r="AB831" s="238">
        <v>0</v>
      </c>
      <c r="AC831" s="239">
        <v>0</v>
      </c>
      <c r="AD831" s="243">
        <v>63105.49</v>
      </c>
      <c r="AE831" s="244">
        <v>366</v>
      </c>
      <c r="AF831" s="240">
        <v>0</v>
      </c>
      <c r="AG831" s="242">
        <v>0</v>
      </c>
      <c r="AH831" s="243">
        <v>255957.12</v>
      </c>
      <c r="AI831" s="244">
        <v>1261</v>
      </c>
      <c r="AJ831" s="243">
        <v>31072.080000000002</v>
      </c>
      <c r="AK831" s="244">
        <v>81</v>
      </c>
      <c r="AL831" s="243">
        <v>109034</v>
      </c>
      <c r="AM831" s="244">
        <v>434</v>
      </c>
      <c r="AN831" s="245">
        <v>53261.16</v>
      </c>
      <c r="AO831" s="244">
        <v>173</v>
      </c>
      <c r="AP831" s="246">
        <v>0</v>
      </c>
      <c r="AQ831" s="247">
        <v>0</v>
      </c>
      <c r="AR831" s="240">
        <v>8097.06</v>
      </c>
      <c r="AS831" s="241">
        <v>64</v>
      </c>
      <c r="AT831" s="238">
        <v>0</v>
      </c>
      <c r="AU831" s="239">
        <v>0</v>
      </c>
      <c r="AV831" t="s">
        <v>195</v>
      </c>
      <c r="AW831" s="270"/>
      <c r="AX831" s="270"/>
      <c r="AY831" s="270"/>
      <c r="AZ831" s="270"/>
      <c r="BA831" s="270"/>
      <c r="BB831" s="270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  <c r="BR831"/>
      <c r="BS831"/>
      <c r="BT831"/>
      <c r="BU831"/>
      <c r="BV831"/>
      <c r="BW831"/>
      <c r="BX831"/>
      <c r="BY831"/>
      <c r="BZ831"/>
      <c r="CA831"/>
      <c r="CB831"/>
      <c r="CC831"/>
      <c r="CD831"/>
      <c r="CE831"/>
      <c r="CF831"/>
      <c r="CG831"/>
      <c r="CH831"/>
      <c r="CI831"/>
      <c r="CJ831"/>
      <c r="CK831"/>
      <c r="CL831"/>
      <c r="CM831"/>
      <c r="CN831"/>
    </row>
    <row r="832" spans="1:92">
      <c r="A832" s="2" t="s">
        <v>1787</v>
      </c>
      <c r="B832" s="238">
        <v>1010.6506666666667</v>
      </c>
      <c r="C832" s="239">
        <v>0</v>
      </c>
      <c r="D832" s="240">
        <v>4605.7</v>
      </c>
      <c r="E832" s="241">
        <v>30</v>
      </c>
      <c r="F832" s="240">
        <v>7108.68</v>
      </c>
      <c r="G832" s="242">
        <v>13</v>
      </c>
      <c r="H832" s="243">
        <v>48397.31</v>
      </c>
      <c r="I832" s="244">
        <v>503</v>
      </c>
      <c r="J832" s="243">
        <v>396952.6</v>
      </c>
      <c r="K832" s="244">
        <v>727</v>
      </c>
      <c r="L832" s="243">
        <v>53871.85</v>
      </c>
      <c r="M832" s="241">
        <v>232</v>
      </c>
      <c r="N832" s="240">
        <v>4398</v>
      </c>
      <c r="O832" s="242">
        <v>6</v>
      </c>
      <c r="P832" s="240">
        <v>0</v>
      </c>
      <c r="Q832" s="241">
        <v>0</v>
      </c>
      <c r="R832" s="238">
        <v>0</v>
      </c>
      <c r="S832" s="239">
        <v>0</v>
      </c>
      <c r="T832" s="240">
        <v>1008.69</v>
      </c>
      <c r="U832" s="241">
        <v>4</v>
      </c>
      <c r="V832" s="240">
        <v>4576.74</v>
      </c>
      <c r="W832" s="242">
        <v>5</v>
      </c>
      <c r="X832" s="243">
        <v>53649.53</v>
      </c>
      <c r="Y832" s="241">
        <v>271</v>
      </c>
      <c r="Z832" s="238">
        <v>0</v>
      </c>
      <c r="AA832" s="239">
        <v>0</v>
      </c>
      <c r="AB832" s="238">
        <v>0</v>
      </c>
      <c r="AC832" s="239">
        <v>0</v>
      </c>
      <c r="AD832" s="243">
        <v>31062.84</v>
      </c>
      <c r="AE832" s="244">
        <v>187</v>
      </c>
      <c r="AF832" s="240">
        <v>0</v>
      </c>
      <c r="AG832" s="242">
        <v>0</v>
      </c>
      <c r="AH832" s="243">
        <v>233067.05</v>
      </c>
      <c r="AI832" s="244">
        <v>1152</v>
      </c>
      <c r="AJ832" s="243">
        <v>1829.43</v>
      </c>
      <c r="AK832" s="244">
        <v>8</v>
      </c>
      <c r="AL832" s="243">
        <v>71276.740000000005</v>
      </c>
      <c r="AM832" s="244">
        <v>331</v>
      </c>
      <c r="AN832" s="245">
        <v>28490.09</v>
      </c>
      <c r="AO832" s="244">
        <v>199</v>
      </c>
      <c r="AP832" s="246">
        <v>0</v>
      </c>
      <c r="AQ832" s="247">
        <v>0</v>
      </c>
      <c r="AR832" s="240">
        <v>0</v>
      </c>
      <c r="AS832" s="241">
        <v>0</v>
      </c>
      <c r="AT832" s="238">
        <v>0</v>
      </c>
      <c r="AU832" s="239">
        <v>0</v>
      </c>
      <c r="AV832" t="s">
        <v>52</v>
      </c>
      <c r="AW832" s="270"/>
      <c r="AX832" s="270"/>
      <c r="AY832" s="270"/>
      <c r="AZ832" s="270"/>
      <c r="BA832" s="270"/>
      <c r="BB832" s="270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  <c r="BR832"/>
      <c r="BS832"/>
      <c r="BT832"/>
      <c r="BU832"/>
      <c r="BV832"/>
      <c r="BW832"/>
      <c r="BX832"/>
      <c r="BY832"/>
      <c r="BZ832"/>
      <c r="CA832"/>
      <c r="CB832"/>
      <c r="CC832"/>
      <c r="CD832"/>
      <c r="CE832"/>
      <c r="CF832"/>
      <c r="CG832"/>
      <c r="CH832"/>
      <c r="CI832"/>
      <c r="CJ832"/>
      <c r="CK832"/>
      <c r="CL832"/>
      <c r="CM832"/>
      <c r="CN832"/>
    </row>
    <row r="833" spans="1:92">
      <c r="A833" s="2" t="s">
        <v>2415</v>
      </c>
      <c r="B833" s="238">
        <v>1114.2193333333335</v>
      </c>
      <c r="C833" s="239">
        <v>0</v>
      </c>
      <c r="D833" s="240">
        <v>6598.24</v>
      </c>
      <c r="E833" s="241">
        <v>42</v>
      </c>
      <c r="F833" s="240">
        <v>2621.73</v>
      </c>
      <c r="G833" s="242">
        <v>8</v>
      </c>
      <c r="H833" s="243">
        <v>34826.39</v>
      </c>
      <c r="I833" s="244">
        <v>411</v>
      </c>
      <c r="J833" s="243">
        <v>257502.27</v>
      </c>
      <c r="K833" s="244">
        <v>503</v>
      </c>
      <c r="L833" s="243">
        <v>56295.69</v>
      </c>
      <c r="M833" s="241">
        <v>367</v>
      </c>
      <c r="N833" s="240">
        <v>5391.29</v>
      </c>
      <c r="O833" s="242">
        <v>8</v>
      </c>
      <c r="P833" s="240">
        <v>765.22</v>
      </c>
      <c r="Q833" s="241">
        <v>4</v>
      </c>
      <c r="R833" s="238">
        <v>0</v>
      </c>
      <c r="S833" s="239">
        <v>0</v>
      </c>
      <c r="T833" s="240">
        <v>16650.79</v>
      </c>
      <c r="U833" s="241">
        <v>99</v>
      </c>
      <c r="V833" s="240">
        <v>5809.3</v>
      </c>
      <c r="W833" s="242">
        <v>9</v>
      </c>
      <c r="X833" s="243">
        <v>35363.230000000003</v>
      </c>
      <c r="Y833" s="241">
        <v>240</v>
      </c>
      <c r="Z833" s="238">
        <v>0</v>
      </c>
      <c r="AA833" s="239">
        <v>0</v>
      </c>
      <c r="AB833" s="238">
        <v>0</v>
      </c>
      <c r="AC833" s="239">
        <v>0</v>
      </c>
      <c r="AD833" s="243">
        <v>36322.160000000003</v>
      </c>
      <c r="AE833" s="244">
        <v>279</v>
      </c>
      <c r="AF833" s="240">
        <v>0</v>
      </c>
      <c r="AG833" s="242">
        <v>0</v>
      </c>
      <c r="AH833" s="243">
        <v>150566.01999999999</v>
      </c>
      <c r="AI833" s="244">
        <v>1006</v>
      </c>
      <c r="AJ833" s="243">
        <v>320</v>
      </c>
      <c r="AK833" s="244">
        <v>1</v>
      </c>
      <c r="AL833" s="243">
        <v>78525.039999999994</v>
      </c>
      <c r="AM833" s="244">
        <v>347</v>
      </c>
      <c r="AN833" s="245">
        <v>33106.58</v>
      </c>
      <c r="AO833" s="244">
        <v>212</v>
      </c>
      <c r="AP833" s="246">
        <v>0</v>
      </c>
      <c r="AQ833" s="247">
        <v>0</v>
      </c>
      <c r="AR833" s="240">
        <v>729.56</v>
      </c>
      <c r="AS833" s="241">
        <v>14</v>
      </c>
      <c r="AT833" s="238">
        <v>0</v>
      </c>
      <c r="AU833" s="239">
        <v>0</v>
      </c>
      <c r="AV833" t="s">
        <v>189</v>
      </c>
      <c r="AW833" s="270"/>
      <c r="AX833" s="270"/>
      <c r="AY833" s="270"/>
      <c r="AZ833" s="270"/>
      <c r="BA833" s="270"/>
      <c r="BB833" s="270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  <c r="BR833"/>
      <c r="BS833"/>
      <c r="BT833"/>
      <c r="BU833"/>
      <c r="BV833"/>
      <c r="BW833"/>
      <c r="BX833"/>
      <c r="BY833"/>
      <c r="BZ833"/>
      <c r="CA833"/>
      <c r="CB833"/>
      <c r="CC833"/>
      <c r="CD833"/>
      <c r="CE833"/>
      <c r="CF833"/>
      <c r="CG833"/>
      <c r="CH833"/>
      <c r="CI833"/>
      <c r="CJ833"/>
      <c r="CK833"/>
      <c r="CL833"/>
      <c r="CM833"/>
      <c r="CN833"/>
    </row>
    <row r="834" spans="1:92">
      <c r="A834" s="2" t="s">
        <v>1788</v>
      </c>
      <c r="B834" s="238">
        <v>495.49366666666663</v>
      </c>
      <c r="C834" s="239">
        <v>0</v>
      </c>
      <c r="D834" s="240">
        <v>7191.35</v>
      </c>
      <c r="E834" s="241">
        <v>25</v>
      </c>
      <c r="F834" s="240">
        <v>9834.75</v>
      </c>
      <c r="G834" s="242">
        <v>20</v>
      </c>
      <c r="H834" s="243">
        <v>34781.35</v>
      </c>
      <c r="I834" s="244">
        <v>335</v>
      </c>
      <c r="J834" s="243">
        <v>276618.03999999998</v>
      </c>
      <c r="K834" s="244">
        <v>290</v>
      </c>
      <c r="L834" s="243">
        <v>33516.71</v>
      </c>
      <c r="M834" s="241">
        <v>156</v>
      </c>
      <c r="N834" s="240">
        <v>6112.16</v>
      </c>
      <c r="O834" s="242">
        <v>8</v>
      </c>
      <c r="P834" s="240">
        <v>10500.43</v>
      </c>
      <c r="Q834" s="241">
        <v>37</v>
      </c>
      <c r="R834" s="238">
        <v>0</v>
      </c>
      <c r="S834" s="239">
        <v>0</v>
      </c>
      <c r="T834" s="240">
        <v>17692.830000000002</v>
      </c>
      <c r="U834" s="241">
        <v>63</v>
      </c>
      <c r="V834" s="240">
        <v>11846.37</v>
      </c>
      <c r="W834" s="242">
        <v>16</v>
      </c>
      <c r="X834" s="243">
        <v>36676.17</v>
      </c>
      <c r="Y834" s="241">
        <v>197</v>
      </c>
      <c r="Z834" s="238">
        <v>0</v>
      </c>
      <c r="AA834" s="239">
        <v>0</v>
      </c>
      <c r="AB834" s="238">
        <v>0</v>
      </c>
      <c r="AC834" s="239">
        <v>0</v>
      </c>
      <c r="AD834" s="243">
        <v>25253.26</v>
      </c>
      <c r="AE834" s="244">
        <v>187</v>
      </c>
      <c r="AF834" s="240">
        <v>3655.26</v>
      </c>
      <c r="AG834" s="242">
        <v>8</v>
      </c>
      <c r="AH834" s="243">
        <v>143060.78</v>
      </c>
      <c r="AI834" s="244">
        <v>657</v>
      </c>
      <c r="AJ834" s="243">
        <v>0</v>
      </c>
      <c r="AK834" s="244">
        <v>0</v>
      </c>
      <c r="AL834" s="243">
        <v>69774.77</v>
      </c>
      <c r="AM834" s="244">
        <v>229</v>
      </c>
      <c r="AN834" s="245">
        <v>14864.81</v>
      </c>
      <c r="AO834" s="244">
        <v>84</v>
      </c>
      <c r="AP834" s="246">
        <v>0</v>
      </c>
      <c r="AQ834" s="247">
        <v>0</v>
      </c>
      <c r="AR834" s="240">
        <v>2828.71</v>
      </c>
      <c r="AS834" s="241">
        <v>27</v>
      </c>
      <c r="AT834" s="238">
        <v>0.01</v>
      </c>
      <c r="AU834" s="239">
        <v>1</v>
      </c>
      <c r="AV834" t="s">
        <v>52</v>
      </c>
      <c r="AW834" s="270"/>
      <c r="AX834" s="270"/>
      <c r="AY834" s="270"/>
      <c r="AZ834" s="270"/>
      <c r="BA834" s="270"/>
      <c r="BB834" s="270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  <c r="BR834"/>
      <c r="BS834"/>
      <c r="BT834"/>
      <c r="BU834"/>
      <c r="BV834"/>
      <c r="BW834"/>
      <c r="BX834"/>
      <c r="BY834"/>
      <c r="BZ834"/>
      <c r="CA834"/>
      <c r="CB834"/>
      <c r="CC834"/>
      <c r="CD834"/>
      <c r="CE834"/>
      <c r="CF834"/>
      <c r="CG834"/>
      <c r="CH834"/>
      <c r="CI834"/>
      <c r="CJ834"/>
      <c r="CK834"/>
      <c r="CL834"/>
      <c r="CM834"/>
      <c r="CN834"/>
    </row>
    <row r="835" spans="1:92">
      <c r="A835" s="2" t="s">
        <v>1789</v>
      </c>
      <c r="B835" s="238">
        <v>1035.2523333333334</v>
      </c>
      <c r="C835" s="239">
        <v>0</v>
      </c>
      <c r="D835" s="240">
        <v>8735.65</v>
      </c>
      <c r="E835" s="241">
        <v>49</v>
      </c>
      <c r="F835" s="240">
        <v>16986.47</v>
      </c>
      <c r="G835" s="242">
        <v>26</v>
      </c>
      <c r="H835" s="243">
        <v>57728.56</v>
      </c>
      <c r="I835" s="244">
        <v>528</v>
      </c>
      <c r="J835" s="243">
        <v>314881.43</v>
      </c>
      <c r="K835" s="244">
        <v>719</v>
      </c>
      <c r="L835" s="243">
        <v>90632.27</v>
      </c>
      <c r="M835" s="241">
        <v>442</v>
      </c>
      <c r="N835" s="240">
        <v>8744.69</v>
      </c>
      <c r="O835" s="242">
        <v>35</v>
      </c>
      <c r="P835" s="240">
        <v>4508.66</v>
      </c>
      <c r="Q835" s="241">
        <v>41</v>
      </c>
      <c r="R835" s="238">
        <v>0</v>
      </c>
      <c r="S835" s="239">
        <v>0</v>
      </c>
      <c r="T835" s="240">
        <v>8939.23</v>
      </c>
      <c r="U835" s="241">
        <v>36</v>
      </c>
      <c r="V835" s="240">
        <v>6730.68</v>
      </c>
      <c r="W835" s="242">
        <v>8</v>
      </c>
      <c r="X835" s="243">
        <v>68839.320000000007</v>
      </c>
      <c r="Y835" s="241">
        <v>358</v>
      </c>
      <c r="Z835" s="238">
        <v>0</v>
      </c>
      <c r="AA835" s="239">
        <v>0</v>
      </c>
      <c r="AB835" s="238">
        <v>0</v>
      </c>
      <c r="AC835" s="239">
        <v>0</v>
      </c>
      <c r="AD835" s="243">
        <v>48080.24</v>
      </c>
      <c r="AE835" s="244">
        <v>323</v>
      </c>
      <c r="AF835" s="240">
        <v>0</v>
      </c>
      <c r="AG835" s="242">
        <v>0</v>
      </c>
      <c r="AH835" s="243">
        <v>319234.73</v>
      </c>
      <c r="AI835" s="244">
        <v>1300</v>
      </c>
      <c r="AJ835" s="243">
        <v>304</v>
      </c>
      <c r="AK835" s="244">
        <v>2</v>
      </c>
      <c r="AL835" s="243">
        <v>93455.92</v>
      </c>
      <c r="AM835" s="244">
        <v>407</v>
      </c>
      <c r="AN835" s="245">
        <v>30753.57</v>
      </c>
      <c r="AO835" s="244">
        <v>205</v>
      </c>
      <c r="AP835" s="246">
        <v>0</v>
      </c>
      <c r="AQ835" s="247">
        <v>0</v>
      </c>
      <c r="AR835" s="240">
        <v>1159.1400000000001</v>
      </c>
      <c r="AS835" s="241">
        <v>7</v>
      </c>
      <c r="AT835" s="238">
        <v>0</v>
      </c>
      <c r="AU835" s="239">
        <v>0</v>
      </c>
      <c r="AV835" t="s">
        <v>52</v>
      </c>
      <c r="AW835" s="270"/>
      <c r="AX835" s="270"/>
      <c r="AY835" s="270"/>
      <c r="AZ835" s="270"/>
      <c r="BA835" s="270"/>
      <c r="BB835" s="270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  <c r="BR835"/>
      <c r="BS835"/>
      <c r="BT835"/>
      <c r="BU835"/>
      <c r="BV835"/>
      <c r="BW835"/>
      <c r="BX835"/>
      <c r="BY835"/>
      <c r="BZ835"/>
      <c r="CA835"/>
      <c r="CB835"/>
      <c r="CC835"/>
      <c r="CD835"/>
      <c r="CE835"/>
      <c r="CF835"/>
      <c r="CG835"/>
      <c r="CH835"/>
      <c r="CI835"/>
      <c r="CJ835"/>
      <c r="CK835"/>
      <c r="CL835"/>
      <c r="CM835"/>
      <c r="CN835"/>
    </row>
    <row r="836" spans="1:92">
      <c r="A836" s="2" t="s">
        <v>1791</v>
      </c>
      <c r="B836" s="238">
        <v>3802.3933333333334</v>
      </c>
      <c r="C836" s="239">
        <v>0</v>
      </c>
      <c r="D836" s="240">
        <v>1452.21</v>
      </c>
      <c r="E836" s="241">
        <v>10</v>
      </c>
      <c r="F836" s="240">
        <v>3300.32</v>
      </c>
      <c r="G836" s="242">
        <v>7</v>
      </c>
      <c r="H836" s="243">
        <v>35419.39</v>
      </c>
      <c r="I836" s="244">
        <v>424</v>
      </c>
      <c r="J836" s="243">
        <v>279216.59000000003</v>
      </c>
      <c r="K836" s="244">
        <v>563</v>
      </c>
      <c r="L836" s="243">
        <v>46965.39</v>
      </c>
      <c r="M836" s="241">
        <v>214</v>
      </c>
      <c r="N836" s="240">
        <v>3359.55</v>
      </c>
      <c r="O836" s="242">
        <v>25</v>
      </c>
      <c r="P836" s="240">
        <v>132.77000000000001</v>
      </c>
      <c r="Q836" s="241">
        <v>2</v>
      </c>
      <c r="R836" s="238">
        <v>0</v>
      </c>
      <c r="S836" s="239">
        <v>0</v>
      </c>
      <c r="T836" s="240">
        <v>1051.3</v>
      </c>
      <c r="U836" s="241">
        <v>3</v>
      </c>
      <c r="V836" s="240">
        <v>0</v>
      </c>
      <c r="W836" s="242">
        <v>0</v>
      </c>
      <c r="X836" s="243">
        <v>28544.73</v>
      </c>
      <c r="Y836" s="241">
        <v>199</v>
      </c>
      <c r="Z836" s="238">
        <v>0</v>
      </c>
      <c r="AA836" s="239">
        <v>0</v>
      </c>
      <c r="AB836" s="238">
        <v>0</v>
      </c>
      <c r="AC836" s="239">
        <v>0</v>
      </c>
      <c r="AD836" s="243">
        <v>17853.150000000001</v>
      </c>
      <c r="AE836" s="244">
        <v>164</v>
      </c>
      <c r="AF836" s="240">
        <v>0</v>
      </c>
      <c r="AG836" s="242">
        <v>0</v>
      </c>
      <c r="AH836" s="243">
        <v>155195.42000000001</v>
      </c>
      <c r="AI836" s="244">
        <v>816</v>
      </c>
      <c r="AJ836" s="243">
        <v>40059.39</v>
      </c>
      <c r="AK836" s="244">
        <v>118</v>
      </c>
      <c r="AL836" s="243">
        <v>32229.08</v>
      </c>
      <c r="AM836" s="244">
        <v>186</v>
      </c>
      <c r="AN836" s="245">
        <v>74012.41</v>
      </c>
      <c r="AO836" s="244">
        <v>369</v>
      </c>
      <c r="AP836" s="246">
        <v>0</v>
      </c>
      <c r="AQ836" s="247">
        <v>0</v>
      </c>
      <c r="AR836" s="240">
        <v>690.44</v>
      </c>
      <c r="AS836" s="241">
        <v>4</v>
      </c>
      <c r="AT836" s="238">
        <v>0</v>
      </c>
      <c r="AU836" s="239">
        <v>0</v>
      </c>
      <c r="AV836" t="s">
        <v>52</v>
      </c>
      <c r="AW836" s="270"/>
      <c r="AX836" s="270"/>
      <c r="AY836" s="270"/>
      <c r="AZ836" s="270"/>
      <c r="BA836" s="270"/>
      <c r="BB836" s="270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  <c r="BR836"/>
      <c r="BS836"/>
      <c r="BT836"/>
      <c r="BU836"/>
      <c r="BV836"/>
      <c r="BW836"/>
      <c r="BX836"/>
      <c r="BY836"/>
      <c r="BZ836"/>
      <c r="CA836"/>
      <c r="CB836"/>
      <c r="CC836"/>
      <c r="CD836"/>
      <c r="CE836"/>
      <c r="CF836"/>
      <c r="CG836"/>
      <c r="CH836"/>
      <c r="CI836"/>
      <c r="CJ836"/>
      <c r="CK836"/>
      <c r="CL836"/>
      <c r="CM836"/>
      <c r="CN836"/>
    </row>
    <row r="837" spans="1:92">
      <c r="A837" s="2" t="s">
        <v>2400</v>
      </c>
      <c r="B837" s="238">
        <v>2695.2976666666668</v>
      </c>
      <c r="C837" s="239">
        <v>0</v>
      </c>
      <c r="D837" s="240">
        <v>12603.63</v>
      </c>
      <c r="E837" s="241">
        <v>55</v>
      </c>
      <c r="F837" s="240">
        <v>10252.16</v>
      </c>
      <c r="G837" s="242">
        <v>19</v>
      </c>
      <c r="H837" s="243">
        <v>92018.27</v>
      </c>
      <c r="I837" s="244">
        <v>917</v>
      </c>
      <c r="J837" s="243">
        <v>859556.26</v>
      </c>
      <c r="K837" s="244">
        <v>2012</v>
      </c>
      <c r="L837" s="243">
        <v>157872.49</v>
      </c>
      <c r="M837" s="241">
        <v>814</v>
      </c>
      <c r="N837" s="240">
        <v>43250.66</v>
      </c>
      <c r="O837" s="242">
        <v>68</v>
      </c>
      <c r="P837" s="240">
        <v>6962.62</v>
      </c>
      <c r="Q837" s="241">
        <v>29</v>
      </c>
      <c r="R837" s="238">
        <v>0</v>
      </c>
      <c r="S837" s="239">
        <v>0</v>
      </c>
      <c r="T837" s="240">
        <v>13770.26</v>
      </c>
      <c r="U837" s="241">
        <v>76</v>
      </c>
      <c r="V837" s="240">
        <v>7786.04</v>
      </c>
      <c r="W837" s="242">
        <v>10</v>
      </c>
      <c r="X837" s="243">
        <v>153962.79999999999</v>
      </c>
      <c r="Y837" s="241">
        <v>830</v>
      </c>
      <c r="Z837" s="238">
        <v>0</v>
      </c>
      <c r="AA837" s="239">
        <v>0</v>
      </c>
      <c r="AB837" s="238">
        <v>25</v>
      </c>
      <c r="AC837" s="239">
        <v>4</v>
      </c>
      <c r="AD837" s="243">
        <v>87547.33</v>
      </c>
      <c r="AE837" s="244">
        <v>579</v>
      </c>
      <c r="AF837" s="240">
        <v>911.63</v>
      </c>
      <c r="AG837" s="242">
        <v>2</v>
      </c>
      <c r="AH837" s="243">
        <v>478902.78</v>
      </c>
      <c r="AI837" s="244">
        <v>2264</v>
      </c>
      <c r="AJ837" s="243">
        <v>7215.33</v>
      </c>
      <c r="AK837" s="244">
        <v>15</v>
      </c>
      <c r="AL837" s="243">
        <v>211017.81</v>
      </c>
      <c r="AM837" s="244">
        <v>913</v>
      </c>
      <c r="AN837" s="245">
        <v>73643.600000000006</v>
      </c>
      <c r="AO837" s="244">
        <v>397</v>
      </c>
      <c r="AP837" s="246">
        <v>0</v>
      </c>
      <c r="AQ837" s="247">
        <v>0</v>
      </c>
      <c r="AR837" s="240">
        <v>1943.51</v>
      </c>
      <c r="AS837" s="241">
        <v>24</v>
      </c>
      <c r="AT837" s="238">
        <v>0</v>
      </c>
      <c r="AU837" s="239">
        <v>0</v>
      </c>
      <c r="AV837" t="s">
        <v>52</v>
      </c>
      <c r="AW837" s="270"/>
      <c r="AX837" s="270"/>
      <c r="AY837" s="270"/>
      <c r="AZ837" s="270"/>
      <c r="BA837" s="270"/>
      <c r="BB837" s="270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  <c r="BR837"/>
      <c r="BS837"/>
      <c r="BT837"/>
      <c r="BU837"/>
      <c r="BV837"/>
      <c r="BW837"/>
      <c r="BX837"/>
      <c r="BY837"/>
      <c r="BZ837"/>
      <c r="CA837"/>
      <c r="CB837"/>
      <c r="CC837"/>
      <c r="CD837"/>
      <c r="CE837"/>
      <c r="CF837"/>
      <c r="CG837"/>
      <c r="CH837"/>
      <c r="CI837"/>
      <c r="CJ837"/>
      <c r="CK837"/>
      <c r="CL837"/>
      <c r="CM837"/>
      <c r="CN837"/>
    </row>
    <row r="838" spans="1:92">
      <c r="A838" s="2" t="s">
        <v>2453</v>
      </c>
      <c r="B838" s="238">
        <v>1249.1099999999999</v>
      </c>
      <c r="C838" s="239">
        <v>0</v>
      </c>
      <c r="D838" s="240">
        <v>11439.97</v>
      </c>
      <c r="E838" s="241">
        <v>54</v>
      </c>
      <c r="F838" s="240">
        <v>3060.86</v>
      </c>
      <c r="G838" s="242">
        <v>7</v>
      </c>
      <c r="H838" s="243">
        <v>41132.93</v>
      </c>
      <c r="I838" s="244">
        <v>427</v>
      </c>
      <c r="J838" s="243">
        <v>257189.66</v>
      </c>
      <c r="K838" s="244">
        <v>728</v>
      </c>
      <c r="L838" s="243">
        <v>76377.929999999993</v>
      </c>
      <c r="M838" s="241">
        <v>488</v>
      </c>
      <c r="N838" s="240">
        <v>5678.25</v>
      </c>
      <c r="O838" s="242">
        <v>6</v>
      </c>
      <c r="P838" s="240">
        <v>258.27</v>
      </c>
      <c r="Q838" s="241">
        <v>3</v>
      </c>
      <c r="R838" s="238">
        <v>0</v>
      </c>
      <c r="S838" s="239">
        <v>0</v>
      </c>
      <c r="T838" s="240">
        <v>1460.01</v>
      </c>
      <c r="U838" s="241">
        <v>15</v>
      </c>
      <c r="V838" s="240">
        <v>3883.72</v>
      </c>
      <c r="W838" s="242">
        <v>6</v>
      </c>
      <c r="X838" s="243">
        <v>67948.78</v>
      </c>
      <c r="Y838" s="241">
        <v>372</v>
      </c>
      <c r="Z838" s="238">
        <v>0</v>
      </c>
      <c r="AA838" s="239">
        <v>0</v>
      </c>
      <c r="AB838" s="238">
        <v>0</v>
      </c>
      <c r="AC838" s="239">
        <v>0</v>
      </c>
      <c r="AD838" s="243">
        <v>59777.760000000002</v>
      </c>
      <c r="AE838" s="244">
        <v>406</v>
      </c>
      <c r="AF838" s="240">
        <v>0</v>
      </c>
      <c r="AG838" s="242">
        <v>0</v>
      </c>
      <c r="AH838" s="243">
        <v>249166.75</v>
      </c>
      <c r="AI838" s="244">
        <v>1313</v>
      </c>
      <c r="AJ838" s="243">
        <v>295.2</v>
      </c>
      <c r="AK838" s="244">
        <v>1</v>
      </c>
      <c r="AL838" s="243">
        <v>112810.99</v>
      </c>
      <c r="AM838" s="244">
        <v>562</v>
      </c>
      <c r="AN838" s="245">
        <v>37178.1</v>
      </c>
      <c r="AO838" s="244">
        <v>251</v>
      </c>
      <c r="AP838" s="246">
        <v>0</v>
      </c>
      <c r="AQ838" s="247">
        <v>0</v>
      </c>
      <c r="AR838" s="240">
        <v>0</v>
      </c>
      <c r="AS838" s="241">
        <v>0</v>
      </c>
      <c r="AT838" s="238">
        <v>0</v>
      </c>
      <c r="AU838" s="239">
        <v>0</v>
      </c>
      <c r="AV838" t="s">
        <v>189</v>
      </c>
      <c r="AW838" s="270"/>
      <c r="AX838" s="270"/>
      <c r="AY838" s="270"/>
      <c r="AZ838" s="270"/>
      <c r="BA838" s="270"/>
      <c r="BB838" s="270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  <c r="BR838"/>
      <c r="BS838"/>
      <c r="BT838"/>
      <c r="BU838"/>
      <c r="BV838"/>
      <c r="BW838"/>
      <c r="BX838"/>
      <c r="BY838"/>
      <c r="BZ838"/>
      <c r="CA838"/>
      <c r="CB838"/>
      <c r="CC838"/>
      <c r="CD838"/>
      <c r="CE838"/>
      <c r="CF838"/>
      <c r="CG838"/>
      <c r="CH838"/>
      <c r="CI838"/>
      <c r="CJ838"/>
      <c r="CK838"/>
      <c r="CL838"/>
      <c r="CM838"/>
      <c r="CN838"/>
    </row>
    <row r="839" spans="1:92">
      <c r="A839" s="2" t="s">
        <v>1792</v>
      </c>
      <c r="B839" s="238">
        <v>4085.5079999999998</v>
      </c>
      <c r="C839" s="239">
        <v>0</v>
      </c>
      <c r="D839" s="240">
        <v>17184.8</v>
      </c>
      <c r="E839" s="241">
        <v>89</v>
      </c>
      <c r="F839" s="240">
        <v>3030.42</v>
      </c>
      <c r="G839" s="242">
        <v>6</v>
      </c>
      <c r="H839" s="243">
        <v>103220.17</v>
      </c>
      <c r="I839" s="244">
        <v>756</v>
      </c>
      <c r="J839" s="243">
        <v>362721.36</v>
      </c>
      <c r="K839" s="244">
        <v>865</v>
      </c>
      <c r="L839" s="243">
        <v>112219.87</v>
      </c>
      <c r="M839" s="241">
        <v>584</v>
      </c>
      <c r="N839" s="240">
        <v>12978.22</v>
      </c>
      <c r="O839" s="242">
        <v>15</v>
      </c>
      <c r="P839" s="240">
        <v>26044.87</v>
      </c>
      <c r="Q839" s="241">
        <v>169</v>
      </c>
      <c r="R839" s="238">
        <v>0</v>
      </c>
      <c r="S839" s="239">
        <v>0</v>
      </c>
      <c r="T839" s="240">
        <v>16549.43</v>
      </c>
      <c r="U839" s="241">
        <v>103</v>
      </c>
      <c r="V839" s="240">
        <v>7885.76</v>
      </c>
      <c r="W839" s="242">
        <v>14</v>
      </c>
      <c r="X839" s="243">
        <v>140849.07999999999</v>
      </c>
      <c r="Y839" s="241">
        <v>603</v>
      </c>
      <c r="Z839" s="238">
        <v>0</v>
      </c>
      <c r="AA839" s="239">
        <v>0</v>
      </c>
      <c r="AB839" s="238">
        <v>0</v>
      </c>
      <c r="AC839" s="239">
        <v>0</v>
      </c>
      <c r="AD839" s="243">
        <v>89247.33</v>
      </c>
      <c r="AE839" s="244">
        <v>502</v>
      </c>
      <c r="AF839" s="240">
        <v>0</v>
      </c>
      <c r="AG839" s="242">
        <v>0</v>
      </c>
      <c r="AH839" s="243">
        <v>408943.15</v>
      </c>
      <c r="AI839" s="244">
        <v>1804</v>
      </c>
      <c r="AJ839" s="243">
        <v>2152.65</v>
      </c>
      <c r="AK839" s="244">
        <v>28</v>
      </c>
      <c r="AL839" s="243">
        <v>195892.79</v>
      </c>
      <c r="AM839" s="244">
        <v>738</v>
      </c>
      <c r="AN839" s="245">
        <v>120412.59</v>
      </c>
      <c r="AO839" s="244">
        <v>301</v>
      </c>
      <c r="AP839" s="246">
        <v>0</v>
      </c>
      <c r="AQ839" s="247">
        <v>0</v>
      </c>
      <c r="AR839" s="240">
        <v>3109.12</v>
      </c>
      <c r="AS839" s="241">
        <v>39</v>
      </c>
      <c r="AT839" s="238">
        <v>0</v>
      </c>
      <c r="AU839" s="239">
        <v>0</v>
      </c>
      <c r="AV839" t="s">
        <v>107</v>
      </c>
      <c r="AW839" s="270"/>
      <c r="AX839" s="270"/>
      <c r="AY839" s="270"/>
      <c r="AZ839" s="270"/>
      <c r="BA839" s="270"/>
      <c r="BB839" s="270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  <c r="BR839"/>
      <c r="BS839"/>
      <c r="BT839"/>
      <c r="BU839"/>
      <c r="BV839"/>
      <c r="BW839"/>
      <c r="BX839"/>
      <c r="BY839"/>
      <c r="BZ839"/>
      <c r="CA839"/>
      <c r="CB839"/>
      <c r="CC839"/>
      <c r="CD839"/>
      <c r="CE839"/>
      <c r="CF839"/>
      <c r="CG839"/>
      <c r="CH839"/>
      <c r="CI839"/>
      <c r="CJ839"/>
      <c r="CK839"/>
      <c r="CL839"/>
      <c r="CM839"/>
      <c r="CN839"/>
    </row>
    <row r="840" spans="1:92">
      <c r="A840" s="2" t="s">
        <v>2496</v>
      </c>
      <c r="B840" s="238">
        <v>5294.0120000000006</v>
      </c>
      <c r="C840" s="239">
        <v>0</v>
      </c>
      <c r="D840" s="240">
        <v>37806.5</v>
      </c>
      <c r="E840" s="241">
        <v>137</v>
      </c>
      <c r="F840" s="240">
        <v>14791.23</v>
      </c>
      <c r="G840" s="242">
        <v>23</v>
      </c>
      <c r="H840" s="243">
        <v>143041.23000000001</v>
      </c>
      <c r="I840" s="244">
        <v>1382</v>
      </c>
      <c r="J840" s="243">
        <v>549987.46</v>
      </c>
      <c r="K840" s="244">
        <v>1237</v>
      </c>
      <c r="L840" s="243">
        <v>114438.27</v>
      </c>
      <c r="M840" s="241">
        <v>775</v>
      </c>
      <c r="N840" s="240">
        <v>20289.689999999999</v>
      </c>
      <c r="O840" s="242">
        <v>41</v>
      </c>
      <c r="P840" s="240">
        <v>47431.37</v>
      </c>
      <c r="Q840" s="241">
        <v>328</v>
      </c>
      <c r="R840" s="238">
        <v>0</v>
      </c>
      <c r="S840" s="239">
        <v>0</v>
      </c>
      <c r="T840" s="240">
        <v>88247.7</v>
      </c>
      <c r="U840" s="241">
        <v>385</v>
      </c>
      <c r="V840" s="240">
        <v>22160.94</v>
      </c>
      <c r="W840" s="242">
        <v>29</v>
      </c>
      <c r="X840" s="243">
        <v>181816.14</v>
      </c>
      <c r="Y840" s="241">
        <v>952</v>
      </c>
      <c r="Z840" s="238">
        <v>0</v>
      </c>
      <c r="AA840" s="239">
        <v>0</v>
      </c>
      <c r="AB840" s="238">
        <v>0</v>
      </c>
      <c r="AC840" s="239">
        <v>0</v>
      </c>
      <c r="AD840" s="243">
        <v>116543.19</v>
      </c>
      <c r="AE840" s="244">
        <v>676</v>
      </c>
      <c r="AF840" s="240">
        <v>0</v>
      </c>
      <c r="AG840" s="242">
        <v>0</v>
      </c>
      <c r="AH840" s="243">
        <v>650308.79</v>
      </c>
      <c r="AI840" s="244">
        <v>3301</v>
      </c>
      <c r="AJ840" s="243">
        <v>32812.29</v>
      </c>
      <c r="AK840" s="244">
        <v>143</v>
      </c>
      <c r="AL840" s="243">
        <v>380368.69</v>
      </c>
      <c r="AM840" s="244">
        <v>1461</v>
      </c>
      <c r="AN840" s="245">
        <v>126008.07</v>
      </c>
      <c r="AO840" s="244">
        <v>391</v>
      </c>
      <c r="AP840" s="246">
        <v>0</v>
      </c>
      <c r="AQ840" s="247">
        <v>0</v>
      </c>
      <c r="AR840" s="240">
        <v>27356.69</v>
      </c>
      <c r="AS840" s="241">
        <v>209</v>
      </c>
      <c r="AT840" s="238">
        <v>650</v>
      </c>
      <c r="AU840" s="239">
        <v>3</v>
      </c>
      <c r="AV840" t="s">
        <v>389</v>
      </c>
      <c r="AW840" s="270"/>
      <c r="AX840" s="270"/>
      <c r="AY840" s="270"/>
      <c r="AZ840" s="270"/>
      <c r="BA840" s="270"/>
      <c r="BB840" s="27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  <c r="BR840"/>
      <c r="BS840"/>
      <c r="BT840"/>
      <c r="BU840"/>
      <c r="BV840"/>
      <c r="BW840"/>
      <c r="BX840"/>
      <c r="BY840"/>
      <c r="BZ840"/>
      <c r="CA840"/>
      <c r="CB840"/>
      <c r="CC840"/>
      <c r="CD840"/>
      <c r="CE840"/>
      <c r="CF840"/>
      <c r="CG840"/>
      <c r="CH840"/>
      <c r="CI840"/>
      <c r="CJ840"/>
      <c r="CK840"/>
      <c r="CL840"/>
      <c r="CM840"/>
      <c r="CN840"/>
    </row>
    <row r="841" spans="1:92">
      <c r="A841" s="2" t="s">
        <v>1793</v>
      </c>
      <c r="B841" s="238">
        <v>868.08100000000002</v>
      </c>
      <c r="C841" s="239">
        <v>0</v>
      </c>
      <c r="D841" s="240">
        <v>29510.32</v>
      </c>
      <c r="E841" s="241">
        <v>129</v>
      </c>
      <c r="F841" s="240">
        <v>43571.040000000001</v>
      </c>
      <c r="G841" s="242">
        <v>65</v>
      </c>
      <c r="H841" s="243">
        <v>95340.3</v>
      </c>
      <c r="I841" s="244">
        <v>831</v>
      </c>
      <c r="J841" s="243">
        <v>258138.39</v>
      </c>
      <c r="K841" s="244">
        <v>710</v>
      </c>
      <c r="L841" s="243">
        <v>120728.8</v>
      </c>
      <c r="M841" s="241">
        <v>747</v>
      </c>
      <c r="N841" s="240">
        <v>9280.85</v>
      </c>
      <c r="O841" s="242">
        <v>16</v>
      </c>
      <c r="P841" s="240">
        <v>29450.7</v>
      </c>
      <c r="Q841" s="241">
        <v>204</v>
      </c>
      <c r="R841" s="238">
        <v>0</v>
      </c>
      <c r="S841" s="239">
        <v>0</v>
      </c>
      <c r="T841" s="240">
        <v>22046.19</v>
      </c>
      <c r="U841" s="241">
        <v>132</v>
      </c>
      <c r="V841" s="240">
        <v>15316.29</v>
      </c>
      <c r="W841" s="242">
        <v>29</v>
      </c>
      <c r="X841" s="243">
        <v>140924.79999999999</v>
      </c>
      <c r="Y841" s="241">
        <v>793</v>
      </c>
      <c r="Z841" s="238">
        <v>0</v>
      </c>
      <c r="AA841" s="239">
        <v>0</v>
      </c>
      <c r="AB841" s="238">
        <v>0</v>
      </c>
      <c r="AC841" s="239">
        <v>0</v>
      </c>
      <c r="AD841" s="243">
        <v>74724.23</v>
      </c>
      <c r="AE841" s="244">
        <v>517</v>
      </c>
      <c r="AF841" s="240">
        <v>688.38</v>
      </c>
      <c r="AG841" s="242">
        <v>2</v>
      </c>
      <c r="AH841" s="243">
        <v>469310.62</v>
      </c>
      <c r="AI841" s="244">
        <v>2229</v>
      </c>
      <c r="AJ841" s="243">
        <v>850.5</v>
      </c>
      <c r="AK841" s="244">
        <v>1</v>
      </c>
      <c r="AL841" s="243">
        <v>278116.45</v>
      </c>
      <c r="AM841" s="244">
        <v>1026</v>
      </c>
      <c r="AN841" s="245">
        <v>25191.93</v>
      </c>
      <c r="AO841" s="244">
        <v>190</v>
      </c>
      <c r="AP841" s="246">
        <v>0</v>
      </c>
      <c r="AQ841" s="247">
        <v>0</v>
      </c>
      <c r="AR841" s="240">
        <v>17836.54</v>
      </c>
      <c r="AS841" s="241">
        <v>140</v>
      </c>
      <c r="AT841" s="238">
        <v>0</v>
      </c>
      <c r="AU841" s="239">
        <v>0</v>
      </c>
      <c r="AV841" t="s">
        <v>18</v>
      </c>
      <c r="AW841" s="270"/>
      <c r="AX841" s="270"/>
      <c r="AY841" s="270"/>
      <c r="AZ841" s="270"/>
      <c r="BA841" s="270"/>
      <c r="BB841" s="270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  <c r="BR841"/>
      <c r="BS841"/>
      <c r="BT841"/>
      <c r="BU841"/>
      <c r="BV841"/>
      <c r="BW841"/>
      <c r="BX841"/>
      <c r="BY841"/>
      <c r="BZ841"/>
      <c r="CA841"/>
      <c r="CB841"/>
      <c r="CC841"/>
      <c r="CD841"/>
      <c r="CE841"/>
      <c r="CF841"/>
      <c r="CG841"/>
      <c r="CH841"/>
      <c r="CI841"/>
      <c r="CJ841"/>
      <c r="CK841"/>
      <c r="CL841"/>
      <c r="CM841"/>
      <c r="CN841"/>
    </row>
    <row r="842" spans="1:92">
      <c r="A842" s="2" t="s">
        <v>1794</v>
      </c>
      <c r="B842" s="238">
        <v>61.149666666666668</v>
      </c>
      <c r="C842" s="239">
        <v>0</v>
      </c>
      <c r="D842" s="240">
        <v>12514.1</v>
      </c>
      <c r="E842" s="241">
        <v>39</v>
      </c>
      <c r="F842" s="240">
        <v>12210.63</v>
      </c>
      <c r="G842" s="242">
        <v>21</v>
      </c>
      <c r="H842" s="243">
        <v>32449.98</v>
      </c>
      <c r="I842" s="244">
        <v>273</v>
      </c>
      <c r="J842" s="243">
        <v>209106.28</v>
      </c>
      <c r="K842" s="244">
        <v>357</v>
      </c>
      <c r="L842" s="243">
        <v>32014.799999999999</v>
      </c>
      <c r="M842" s="241">
        <v>156</v>
      </c>
      <c r="N842" s="240">
        <v>0</v>
      </c>
      <c r="O842" s="242">
        <v>0</v>
      </c>
      <c r="P842" s="240">
        <v>626.09</v>
      </c>
      <c r="Q842" s="241">
        <v>4</v>
      </c>
      <c r="R842" s="238">
        <v>0</v>
      </c>
      <c r="S842" s="239">
        <v>0</v>
      </c>
      <c r="T842" s="240">
        <v>520.01</v>
      </c>
      <c r="U842" s="241">
        <v>5</v>
      </c>
      <c r="V842" s="240">
        <v>2509.92</v>
      </c>
      <c r="W842" s="242">
        <v>4</v>
      </c>
      <c r="X842" s="243">
        <v>47406.22</v>
      </c>
      <c r="Y842" s="241">
        <v>233</v>
      </c>
      <c r="Z842" s="238">
        <v>0</v>
      </c>
      <c r="AA842" s="239">
        <v>0</v>
      </c>
      <c r="AB842" s="238">
        <v>0</v>
      </c>
      <c r="AC842" s="239">
        <v>0</v>
      </c>
      <c r="AD842" s="243">
        <v>25928.18</v>
      </c>
      <c r="AE842" s="244">
        <v>189</v>
      </c>
      <c r="AF842" s="240">
        <v>0</v>
      </c>
      <c r="AG842" s="242">
        <v>0</v>
      </c>
      <c r="AH842" s="243">
        <v>149024.79</v>
      </c>
      <c r="AI842" s="244">
        <v>661</v>
      </c>
      <c r="AJ842" s="243">
        <v>881.19</v>
      </c>
      <c r="AK842" s="244">
        <v>1</v>
      </c>
      <c r="AL842" s="243">
        <v>93136.06</v>
      </c>
      <c r="AM842" s="244">
        <v>338</v>
      </c>
      <c r="AN842" s="245">
        <v>953.3</v>
      </c>
      <c r="AO842" s="244">
        <v>6</v>
      </c>
      <c r="AP842" s="246">
        <v>0</v>
      </c>
      <c r="AQ842" s="247">
        <v>0</v>
      </c>
      <c r="AR842" s="240">
        <v>486.93</v>
      </c>
      <c r="AS842" s="241">
        <v>3</v>
      </c>
      <c r="AT842" s="238">
        <v>0</v>
      </c>
      <c r="AU842" s="239">
        <v>0</v>
      </c>
      <c r="AV842" t="s">
        <v>52</v>
      </c>
      <c r="AW842" s="270"/>
      <c r="AX842" s="270"/>
      <c r="AY842" s="270"/>
      <c r="AZ842" s="270"/>
      <c r="BA842" s="270"/>
      <c r="BB842" s="270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  <c r="BR842"/>
      <c r="BS842"/>
      <c r="BT842"/>
      <c r="BU842"/>
      <c r="BV842"/>
      <c r="BW842"/>
      <c r="BX842"/>
      <c r="BY842"/>
      <c r="BZ842"/>
      <c r="CA842"/>
      <c r="CB842"/>
      <c r="CC842"/>
      <c r="CD842"/>
      <c r="CE842"/>
      <c r="CF842"/>
      <c r="CG842"/>
      <c r="CH842"/>
      <c r="CI842"/>
      <c r="CJ842"/>
      <c r="CK842"/>
      <c r="CL842"/>
      <c r="CM842"/>
      <c r="CN842"/>
    </row>
    <row r="843" spans="1:92">
      <c r="A843" s="2" t="s">
        <v>2423</v>
      </c>
      <c r="B843" s="238">
        <v>1596.9073333333333</v>
      </c>
      <c r="C843" s="239">
        <v>0</v>
      </c>
      <c r="D843" s="240">
        <v>10071.049999999999</v>
      </c>
      <c r="E843" s="241">
        <v>35</v>
      </c>
      <c r="F843" s="240">
        <v>14974.86</v>
      </c>
      <c r="G843" s="242">
        <v>16</v>
      </c>
      <c r="H843" s="243">
        <v>37472.78</v>
      </c>
      <c r="I843" s="244">
        <v>304</v>
      </c>
      <c r="J843" s="243">
        <v>269292.31</v>
      </c>
      <c r="K843" s="244">
        <v>616</v>
      </c>
      <c r="L843" s="243">
        <v>58315.32</v>
      </c>
      <c r="M843" s="241">
        <v>201</v>
      </c>
      <c r="N843" s="240">
        <v>5731.33</v>
      </c>
      <c r="O843" s="242">
        <v>4</v>
      </c>
      <c r="P843" s="240">
        <v>8909.64</v>
      </c>
      <c r="Q843" s="241">
        <v>46</v>
      </c>
      <c r="R843" s="238">
        <v>0</v>
      </c>
      <c r="S843" s="239">
        <v>0</v>
      </c>
      <c r="T843" s="240">
        <v>14240.42</v>
      </c>
      <c r="U843" s="241">
        <v>77</v>
      </c>
      <c r="V843" s="240">
        <v>4083.94</v>
      </c>
      <c r="W843" s="242">
        <v>8</v>
      </c>
      <c r="X843" s="243">
        <v>49260.7</v>
      </c>
      <c r="Y843" s="241">
        <v>227</v>
      </c>
      <c r="Z843" s="238">
        <v>0</v>
      </c>
      <c r="AA843" s="239">
        <v>0</v>
      </c>
      <c r="AB843" s="238">
        <v>0</v>
      </c>
      <c r="AC843" s="239">
        <v>0</v>
      </c>
      <c r="AD843" s="243">
        <v>37226.639999999999</v>
      </c>
      <c r="AE843" s="244">
        <v>240</v>
      </c>
      <c r="AF843" s="240">
        <v>0</v>
      </c>
      <c r="AG843" s="242">
        <v>0</v>
      </c>
      <c r="AH843" s="243">
        <v>176248.04</v>
      </c>
      <c r="AI843" s="244">
        <v>777</v>
      </c>
      <c r="AJ843" s="243">
        <v>0</v>
      </c>
      <c r="AK843" s="244">
        <v>0</v>
      </c>
      <c r="AL843" s="243">
        <v>50016.43</v>
      </c>
      <c r="AM843" s="244">
        <v>227</v>
      </c>
      <c r="AN843" s="245">
        <v>47907.22</v>
      </c>
      <c r="AO843" s="244">
        <v>211</v>
      </c>
      <c r="AP843" s="246">
        <v>0</v>
      </c>
      <c r="AQ843" s="247">
        <v>0</v>
      </c>
      <c r="AR843" s="240">
        <v>11114.95</v>
      </c>
      <c r="AS843" s="241">
        <v>77</v>
      </c>
      <c r="AT843" s="238">
        <v>0</v>
      </c>
      <c r="AU843" s="239">
        <v>0</v>
      </c>
      <c r="AV843" t="s">
        <v>195</v>
      </c>
      <c r="AW843" s="270"/>
      <c r="AX843" s="270"/>
      <c r="AY843" s="270"/>
      <c r="AZ843" s="270"/>
      <c r="BA843" s="270"/>
      <c r="BB843" s="270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  <c r="BR843"/>
      <c r="BS843"/>
      <c r="BT843"/>
      <c r="BU843"/>
      <c r="BV843"/>
      <c r="BW843"/>
      <c r="BX843"/>
      <c r="BY843"/>
      <c r="BZ843"/>
      <c r="CA843"/>
      <c r="CB843"/>
      <c r="CC843"/>
      <c r="CD843"/>
      <c r="CE843"/>
      <c r="CF843"/>
      <c r="CG843"/>
      <c r="CH843"/>
      <c r="CI843"/>
      <c r="CJ843"/>
      <c r="CK843"/>
      <c r="CL843"/>
      <c r="CM843"/>
      <c r="CN843"/>
    </row>
    <row r="844" spans="1:92">
      <c r="A844" s="2" t="s">
        <v>1795</v>
      </c>
      <c r="B844" s="238">
        <v>7517.9113333333335</v>
      </c>
      <c r="C844" s="239">
        <v>0</v>
      </c>
      <c r="D844" s="240">
        <v>44991.92</v>
      </c>
      <c r="E844" s="241">
        <v>172</v>
      </c>
      <c r="F844" s="240">
        <v>34760.92</v>
      </c>
      <c r="G844" s="242">
        <v>49</v>
      </c>
      <c r="H844" s="243">
        <v>100265.69</v>
      </c>
      <c r="I844" s="244">
        <v>735</v>
      </c>
      <c r="J844" s="243">
        <v>623550.13</v>
      </c>
      <c r="K844" s="244">
        <v>1217</v>
      </c>
      <c r="L844" s="243">
        <v>94237.119999999995</v>
      </c>
      <c r="M844" s="241">
        <v>521</v>
      </c>
      <c r="N844" s="240">
        <v>32779.879999999997</v>
      </c>
      <c r="O844" s="242">
        <v>43</v>
      </c>
      <c r="P844" s="240">
        <v>37001.68</v>
      </c>
      <c r="Q844" s="241">
        <v>238</v>
      </c>
      <c r="R844" s="238">
        <v>0</v>
      </c>
      <c r="S844" s="239">
        <v>0</v>
      </c>
      <c r="T844" s="240">
        <v>67124.259999999995</v>
      </c>
      <c r="U844" s="241">
        <v>323</v>
      </c>
      <c r="V844" s="240">
        <v>28775.94</v>
      </c>
      <c r="W844" s="242">
        <v>37</v>
      </c>
      <c r="X844" s="243">
        <v>253550.39</v>
      </c>
      <c r="Y844" s="241">
        <v>1185</v>
      </c>
      <c r="Z844" s="238">
        <v>0</v>
      </c>
      <c r="AA844" s="239">
        <v>0</v>
      </c>
      <c r="AB844" s="238">
        <v>0</v>
      </c>
      <c r="AC844" s="239">
        <v>0</v>
      </c>
      <c r="AD844" s="243">
        <v>108391.38</v>
      </c>
      <c r="AE844" s="244">
        <v>552</v>
      </c>
      <c r="AF844" s="240">
        <v>9823.6299999999992</v>
      </c>
      <c r="AG844" s="242">
        <v>23</v>
      </c>
      <c r="AH844" s="243">
        <v>478351.26</v>
      </c>
      <c r="AI844" s="244">
        <v>2117</v>
      </c>
      <c r="AJ844" s="243">
        <v>1269</v>
      </c>
      <c r="AK844" s="244">
        <v>2</v>
      </c>
      <c r="AL844" s="243">
        <v>402863.53</v>
      </c>
      <c r="AM844" s="244">
        <v>1401</v>
      </c>
      <c r="AN844" s="245">
        <v>224268.34</v>
      </c>
      <c r="AO844" s="244">
        <v>364</v>
      </c>
      <c r="AP844" s="246">
        <v>0</v>
      </c>
      <c r="AQ844" s="247">
        <v>0</v>
      </c>
      <c r="AR844" s="240">
        <v>16660.07</v>
      </c>
      <c r="AS844" s="241">
        <v>140</v>
      </c>
      <c r="AT844" s="238">
        <v>0</v>
      </c>
      <c r="AU844" s="239">
        <v>0</v>
      </c>
      <c r="AV844" t="s">
        <v>389</v>
      </c>
      <c r="AW844" s="270"/>
      <c r="AX844" s="270"/>
      <c r="AY844" s="270"/>
      <c r="AZ844" s="270"/>
      <c r="BA844" s="270"/>
      <c r="BB844" s="270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  <c r="BR844"/>
      <c r="BS844"/>
      <c r="BT844"/>
      <c r="BU844"/>
      <c r="BV844"/>
      <c r="BW844"/>
      <c r="BX844"/>
      <c r="BY844"/>
      <c r="BZ844"/>
      <c r="CA844"/>
      <c r="CB844"/>
      <c r="CC844"/>
      <c r="CD844"/>
      <c r="CE844"/>
      <c r="CF844"/>
      <c r="CG844"/>
      <c r="CH844"/>
      <c r="CI844"/>
      <c r="CJ844"/>
      <c r="CK844"/>
      <c r="CL844"/>
      <c r="CM844"/>
      <c r="CN844"/>
    </row>
    <row r="845" spans="1:92">
      <c r="A845" s="2" t="s">
        <v>2441</v>
      </c>
      <c r="B845" s="238">
        <v>1825.2173333333333</v>
      </c>
      <c r="C845" s="239">
        <v>0</v>
      </c>
      <c r="D845" s="240">
        <v>10295.629999999999</v>
      </c>
      <c r="E845" s="241">
        <v>40</v>
      </c>
      <c r="F845" s="240">
        <v>14913.03</v>
      </c>
      <c r="G845" s="242">
        <v>22</v>
      </c>
      <c r="H845" s="243">
        <v>59787.9</v>
      </c>
      <c r="I845" s="244">
        <v>549</v>
      </c>
      <c r="J845" s="243">
        <v>325329.07</v>
      </c>
      <c r="K845" s="244">
        <v>705</v>
      </c>
      <c r="L845" s="243">
        <v>48138.720000000001</v>
      </c>
      <c r="M845" s="241">
        <v>254</v>
      </c>
      <c r="N845" s="240">
        <v>3473.93</v>
      </c>
      <c r="O845" s="242">
        <v>13</v>
      </c>
      <c r="P845" s="240">
        <v>4833.04</v>
      </c>
      <c r="Q845" s="241">
        <v>43</v>
      </c>
      <c r="R845" s="238">
        <v>0</v>
      </c>
      <c r="S845" s="239">
        <v>0</v>
      </c>
      <c r="T845" s="240">
        <v>1626.11</v>
      </c>
      <c r="U845" s="241">
        <v>12</v>
      </c>
      <c r="V845" s="240">
        <v>10746.02</v>
      </c>
      <c r="W845" s="242">
        <v>13</v>
      </c>
      <c r="X845" s="243">
        <v>66403.28</v>
      </c>
      <c r="Y845" s="241">
        <v>352</v>
      </c>
      <c r="Z845" s="238">
        <v>0</v>
      </c>
      <c r="AA845" s="239">
        <v>0</v>
      </c>
      <c r="AB845" s="238">
        <v>0</v>
      </c>
      <c r="AC845" s="239">
        <v>0</v>
      </c>
      <c r="AD845" s="243">
        <v>51251.45</v>
      </c>
      <c r="AE845" s="244">
        <v>311</v>
      </c>
      <c r="AF845" s="240">
        <v>0</v>
      </c>
      <c r="AG845" s="242">
        <v>0</v>
      </c>
      <c r="AH845" s="243">
        <v>245109.01</v>
      </c>
      <c r="AI845" s="244">
        <v>1128</v>
      </c>
      <c r="AJ845" s="243">
        <v>0</v>
      </c>
      <c r="AK845" s="244">
        <v>0</v>
      </c>
      <c r="AL845" s="243">
        <v>103485.43</v>
      </c>
      <c r="AM845" s="244">
        <v>447</v>
      </c>
      <c r="AN845" s="245">
        <v>54756.52</v>
      </c>
      <c r="AO845" s="244">
        <v>303</v>
      </c>
      <c r="AP845" s="246">
        <v>0</v>
      </c>
      <c r="AQ845" s="247">
        <v>0</v>
      </c>
      <c r="AR845" s="240">
        <v>4031.38</v>
      </c>
      <c r="AS845" s="241">
        <v>36</v>
      </c>
      <c r="AT845" s="238">
        <v>0</v>
      </c>
      <c r="AU845" s="239">
        <v>0</v>
      </c>
      <c r="AV845" t="s">
        <v>52</v>
      </c>
      <c r="AW845" s="270"/>
      <c r="AX845" s="270"/>
      <c r="AY845" s="270"/>
      <c r="AZ845" s="270"/>
      <c r="BA845" s="270"/>
      <c r="BB845" s="270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  <c r="BR845"/>
      <c r="BS845"/>
      <c r="BT845"/>
      <c r="BU845"/>
      <c r="BV845"/>
      <c r="BW845"/>
      <c r="BX845"/>
      <c r="BY845"/>
      <c r="BZ845"/>
      <c r="CA845"/>
      <c r="CB845"/>
      <c r="CC845"/>
      <c r="CD845"/>
      <c r="CE845"/>
      <c r="CF845"/>
      <c r="CG845"/>
      <c r="CH845"/>
      <c r="CI845"/>
      <c r="CJ845"/>
      <c r="CK845"/>
      <c r="CL845"/>
      <c r="CM845"/>
      <c r="CN845"/>
    </row>
    <row r="846" spans="1:92">
      <c r="A846" s="2" t="s">
        <v>1796</v>
      </c>
      <c r="B846" s="238">
        <v>1061.5056666666667</v>
      </c>
      <c r="C846" s="239">
        <v>0</v>
      </c>
      <c r="D846" s="240">
        <v>15300.14</v>
      </c>
      <c r="E846" s="241">
        <v>70</v>
      </c>
      <c r="F846" s="240">
        <v>21641.5</v>
      </c>
      <c r="G846" s="242">
        <v>32</v>
      </c>
      <c r="H846" s="243">
        <v>79201.149999999994</v>
      </c>
      <c r="I846" s="244">
        <v>824</v>
      </c>
      <c r="J846" s="243">
        <v>491271.99</v>
      </c>
      <c r="K846" s="244">
        <v>714</v>
      </c>
      <c r="L846" s="243">
        <v>88252.89</v>
      </c>
      <c r="M846" s="241">
        <v>399</v>
      </c>
      <c r="N846" s="240">
        <v>8286.17</v>
      </c>
      <c r="O846" s="242">
        <v>31</v>
      </c>
      <c r="P846" s="240">
        <v>15894.13</v>
      </c>
      <c r="Q846" s="241">
        <v>113</v>
      </c>
      <c r="R846" s="238">
        <v>0</v>
      </c>
      <c r="S846" s="239">
        <v>0</v>
      </c>
      <c r="T846" s="240">
        <v>29059.759999999998</v>
      </c>
      <c r="U846" s="241">
        <v>119</v>
      </c>
      <c r="V846" s="240">
        <v>1325.58</v>
      </c>
      <c r="W846" s="242">
        <v>1</v>
      </c>
      <c r="X846" s="243">
        <v>94896.84</v>
      </c>
      <c r="Y846" s="241">
        <v>491</v>
      </c>
      <c r="Z846" s="238">
        <v>0</v>
      </c>
      <c r="AA846" s="239">
        <v>0</v>
      </c>
      <c r="AB846" s="238">
        <v>0</v>
      </c>
      <c r="AC846" s="239">
        <v>0</v>
      </c>
      <c r="AD846" s="243">
        <v>76912.13</v>
      </c>
      <c r="AE846" s="244">
        <v>418</v>
      </c>
      <c r="AF846" s="240">
        <v>0</v>
      </c>
      <c r="AG846" s="242">
        <v>0</v>
      </c>
      <c r="AH846" s="243">
        <v>403251.31</v>
      </c>
      <c r="AI846" s="244">
        <v>1821</v>
      </c>
      <c r="AJ846" s="243">
        <v>9012.75</v>
      </c>
      <c r="AK846" s="244">
        <v>26</v>
      </c>
      <c r="AL846" s="243">
        <v>191722.78</v>
      </c>
      <c r="AM846" s="244">
        <v>701</v>
      </c>
      <c r="AN846" s="245">
        <v>22832.42</v>
      </c>
      <c r="AO846" s="244">
        <v>158</v>
      </c>
      <c r="AP846" s="246">
        <v>0</v>
      </c>
      <c r="AQ846" s="247">
        <v>0</v>
      </c>
      <c r="AR846" s="240">
        <v>5352.31</v>
      </c>
      <c r="AS846" s="241">
        <v>69</v>
      </c>
      <c r="AT846" s="238">
        <v>0</v>
      </c>
      <c r="AU846" s="239">
        <v>0</v>
      </c>
      <c r="AV846" t="s">
        <v>52</v>
      </c>
      <c r="AW846" s="270"/>
      <c r="AX846" s="270"/>
      <c r="AY846" s="270"/>
      <c r="AZ846" s="270"/>
      <c r="BA846" s="270"/>
      <c r="BB846" s="270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  <c r="BR846"/>
      <c r="BS846"/>
      <c r="BT846"/>
      <c r="BU846"/>
      <c r="BV846"/>
      <c r="BW846"/>
      <c r="BX846"/>
      <c r="BY846"/>
      <c r="BZ846"/>
      <c r="CA846"/>
      <c r="CB846"/>
      <c r="CC846"/>
      <c r="CD846"/>
      <c r="CE846"/>
      <c r="CF846"/>
      <c r="CG846"/>
      <c r="CH846"/>
      <c r="CI846"/>
      <c r="CJ846"/>
      <c r="CK846"/>
      <c r="CL846"/>
      <c r="CM846"/>
      <c r="CN846"/>
    </row>
    <row r="847" spans="1:92">
      <c r="A847" s="2" t="s">
        <v>2427</v>
      </c>
      <c r="B847" s="238">
        <v>2436.4123333333332</v>
      </c>
      <c r="C847" s="239">
        <v>0</v>
      </c>
      <c r="D847" s="240">
        <v>10965.14</v>
      </c>
      <c r="E847" s="241">
        <v>61</v>
      </c>
      <c r="F847" s="240">
        <v>5031.6400000000003</v>
      </c>
      <c r="G847" s="242">
        <v>10</v>
      </c>
      <c r="H847" s="243">
        <v>91320.97</v>
      </c>
      <c r="I847" s="244">
        <v>913</v>
      </c>
      <c r="J847" s="243">
        <v>528458.72</v>
      </c>
      <c r="K847" s="244">
        <v>1337</v>
      </c>
      <c r="L847" s="243">
        <v>139930.20000000001</v>
      </c>
      <c r="M847" s="241">
        <v>884</v>
      </c>
      <c r="N847" s="240">
        <v>52186.86</v>
      </c>
      <c r="O847" s="242">
        <v>84</v>
      </c>
      <c r="P847" s="240">
        <v>86.09</v>
      </c>
      <c r="Q847" s="241">
        <v>1</v>
      </c>
      <c r="R847" s="238">
        <v>0</v>
      </c>
      <c r="S847" s="239">
        <v>0</v>
      </c>
      <c r="T847" s="240">
        <v>805.94</v>
      </c>
      <c r="U847" s="241">
        <v>6</v>
      </c>
      <c r="V847" s="240">
        <v>0</v>
      </c>
      <c r="W847" s="242">
        <v>0</v>
      </c>
      <c r="X847" s="243">
        <v>132400.9</v>
      </c>
      <c r="Y847" s="241">
        <v>724</v>
      </c>
      <c r="Z847" s="238">
        <v>0</v>
      </c>
      <c r="AA847" s="239">
        <v>0</v>
      </c>
      <c r="AB847" s="238">
        <v>10</v>
      </c>
      <c r="AC847" s="239">
        <v>1</v>
      </c>
      <c r="AD847" s="243">
        <v>73370.14</v>
      </c>
      <c r="AE847" s="244">
        <v>463</v>
      </c>
      <c r="AF847" s="240">
        <v>0</v>
      </c>
      <c r="AG847" s="242">
        <v>0</v>
      </c>
      <c r="AH847" s="243">
        <v>436703.53</v>
      </c>
      <c r="AI847" s="244">
        <v>2031</v>
      </c>
      <c r="AJ847" s="243">
        <v>358</v>
      </c>
      <c r="AK847" s="244">
        <v>3</v>
      </c>
      <c r="AL847" s="243">
        <v>192697.12</v>
      </c>
      <c r="AM847" s="244">
        <v>981</v>
      </c>
      <c r="AN847" s="245">
        <v>72734.37</v>
      </c>
      <c r="AO847" s="244">
        <v>396</v>
      </c>
      <c r="AP847" s="246">
        <v>0</v>
      </c>
      <c r="AQ847" s="247">
        <v>0</v>
      </c>
      <c r="AR847" s="240">
        <v>668.75</v>
      </c>
      <c r="AS847" s="241">
        <v>7</v>
      </c>
      <c r="AT847" s="238">
        <v>0</v>
      </c>
      <c r="AU847" s="239">
        <v>0</v>
      </c>
      <c r="AV847" t="s">
        <v>52</v>
      </c>
      <c r="AW847" s="270"/>
      <c r="AX847" s="270"/>
      <c r="AY847" s="270"/>
      <c r="AZ847" s="270"/>
      <c r="BA847" s="270"/>
      <c r="BB847" s="270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  <c r="BR847"/>
      <c r="BS847"/>
      <c r="BT847"/>
      <c r="BU847"/>
      <c r="BV847"/>
      <c r="BW847"/>
      <c r="BX847"/>
      <c r="BY847"/>
      <c r="BZ847"/>
      <c r="CA847"/>
      <c r="CB847"/>
      <c r="CC847"/>
      <c r="CD847"/>
      <c r="CE847"/>
      <c r="CF847"/>
      <c r="CG847"/>
      <c r="CH847"/>
      <c r="CI847"/>
      <c r="CJ847"/>
      <c r="CK847"/>
      <c r="CL847"/>
      <c r="CM847"/>
      <c r="CN847"/>
    </row>
    <row r="848" spans="1:92">
      <c r="A848" s="2" t="s">
        <v>2447</v>
      </c>
      <c r="B848" s="238">
        <v>1421.813333333333</v>
      </c>
      <c r="C848" s="239">
        <v>0</v>
      </c>
      <c r="D848" s="240">
        <v>24980.78</v>
      </c>
      <c r="E848" s="241">
        <v>106</v>
      </c>
      <c r="F848" s="240">
        <v>42906.26</v>
      </c>
      <c r="G848" s="242">
        <v>67</v>
      </c>
      <c r="H848" s="243">
        <v>89010.44</v>
      </c>
      <c r="I848" s="244">
        <v>689</v>
      </c>
      <c r="J848" s="243">
        <v>359801.78</v>
      </c>
      <c r="K848" s="244">
        <v>1051</v>
      </c>
      <c r="L848" s="243">
        <v>148258.76</v>
      </c>
      <c r="M848" s="241">
        <v>644</v>
      </c>
      <c r="N848" s="240">
        <v>4803.57</v>
      </c>
      <c r="O848" s="242">
        <v>26</v>
      </c>
      <c r="P848" s="240">
        <v>24144.01</v>
      </c>
      <c r="Q848" s="241">
        <v>136</v>
      </c>
      <c r="R848" s="238">
        <v>0</v>
      </c>
      <c r="S848" s="239">
        <v>0</v>
      </c>
      <c r="T848" s="240">
        <v>22555.31</v>
      </c>
      <c r="U848" s="241">
        <v>147</v>
      </c>
      <c r="V848" s="240">
        <v>13477.61</v>
      </c>
      <c r="W848" s="242">
        <v>16</v>
      </c>
      <c r="X848" s="243">
        <v>99087.5</v>
      </c>
      <c r="Y848" s="241">
        <v>556</v>
      </c>
      <c r="Z848" s="238">
        <v>0</v>
      </c>
      <c r="AA848" s="239">
        <v>0</v>
      </c>
      <c r="AB848" s="238">
        <v>0</v>
      </c>
      <c r="AC848" s="239">
        <v>0</v>
      </c>
      <c r="AD848" s="243">
        <v>77801.64</v>
      </c>
      <c r="AE848" s="244">
        <v>447</v>
      </c>
      <c r="AF848" s="240">
        <v>25939.56</v>
      </c>
      <c r="AG848" s="242">
        <v>54</v>
      </c>
      <c r="AH848" s="243">
        <v>306255.92</v>
      </c>
      <c r="AI848" s="244">
        <v>1672</v>
      </c>
      <c r="AJ848" s="243">
        <v>12645.14</v>
      </c>
      <c r="AK848" s="244">
        <v>53</v>
      </c>
      <c r="AL848" s="243">
        <v>182190.7</v>
      </c>
      <c r="AM848" s="244">
        <v>678</v>
      </c>
      <c r="AN848" s="245">
        <v>30009.26</v>
      </c>
      <c r="AO848" s="244">
        <v>211</v>
      </c>
      <c r="AP848" s="246">
        <v>0</v>
      </c>
      <c r="AQ848" s="247">
        <v>0</v>
      </c>
      <c r="AR848" s="240">
        <v>6329.63</v>
      </c>
      <c r="AS848" s="241">
        <v>65</v>
      </c>
      <c r="AT848" s="238">
        <v>0</v>
      </c>
      <c r="AU848" s="239">
        <v>0</v>
      </c>
      <c r="AV848" t="s">
        <v>131</v>
      </c>
      <c r="AW848" s="270"/>
      <c r="AX848" s="270"/>
      <c r="AY848" s="270"/>
      <c r="AZ848" s="270"/>
      <c r="BA848" s="270"/>
      <c r="BB848" s="270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  <c r="BR848"/>
      <c r="BS848"/>
      <c r="BT848"/>
      <c r="BU848"/>
      <c r="BV848"/>
      <c r="BW848"/>
      <c r="BX848"/>
      <c r="BY848"/>
      <c r="BZ848"/>
      <c r="CA848"/>
      <c r="CB848"/>
      <c r="CC848"/>
      <c r="CD848"/>
      <c r="CE848"/>
      <c r="CF848"/>
      <c r="CG848"/>
      <c r="CH848"/>
      <c r="CI848"/>
      <c r="CJ848"/>
      <c r="CK848"/>
      <c r="CL848"/>
      <c r="CM848"/>
      <c r="CN848"/>
    </row>
    <row r="849" spans="1:92">
      <c r="A849" s="2" t="s">
        <v>2431</v>
      </c>
      <c r="B849" s="238">
        <v>32366.500333333333</v>
      </c>
      <c r="C849" s="239">
        <v>0</v>
      </c>
      <c r="D849" s="240">
        <v>79516.22</v>
      </c>
      <c r="E849" s="241">
        <v>232</v>
      </c>
      <c r="F849" s="240">
        <v>38633.22</v>
      </c>
      <c r="G849" s="242">
        <v>60</v>
      </c>
      <c r="H849" s="243">
        <v>256283.4</v>
      </c>
      <c r="I849" s="244">
        <v>1853</v>
      </c>
      <c r="J849" s="243">
        <v>950676.15</v>
      </c>
      <c r="K849" s="244">
        <v>2077</v>
      </c>
      <c r="L849" s="243">
        <v>348655.65</v>
      </c>
      <c r="M849" s="241">
        <v>1982</v>
      </c>
      <c r="N849" s="240">
        <v>20901.25</v>
      </c>
      <c r="O849" s="242">
        <v>55</v>
      </c>
      <c r="P849" s="240">
        <v>97228.3</v>
      </c>
      <c r="Q849" s="241">
        <v>576</v>
      </c>
      <c r="R849" s="238">
        <v>0</v>
      </c>
      <c r="S849" s="239">
        <v>0</v>
      </c>
      <c r="T849" s="240">
        <v>120017.03</v>
      </c>
      <c r="U849" s="241">
        <v>585</v>
      </c>
      <c r="V849" s="240">
        <v>32376.29</v>
      </c>
      <c r="W849" s="242">
        <v>48</v>
      </c>
      <c r="X849" s="243">
        <v>360808.72</v>
      </c>
      <c r="Y849" s="241">
        <v>1597</v>
      </c>
      <c r="Z849" s="238">
        <v>0</v>
      </c>
      <c r="AA849" s="239">
        <v>0</v>
      </c>
      <c r="AB849" s="238">
        <v>100</v>
      </c>
      <c r="AC849" s="239">
        <v>1</v>
      </c>
      <c r="AD849" s="243">
        <v>235599.96</v>
      </c>
      <c r="AE849" s="244">
        <v>1265</v>
      </c>
      <c r="AF849" s="240">
        <v>57371.87</v>
      </c>
      <c r="AG849" s="242">
        <v>113</v>
      </c>
      <c r="AH849" s="243">
        <v>1253228.57</v>
      </c>
      <c r="AI849" s="244">
        <v>4599</v>
      </c>
      <c r="AJ849" s="243">
        <v>161881.32</v>
      </c>
      <c r="AK849" s="244">
        <v>727</v>
      </c>
      <c r="AL849" s="243">
        <v>674612.48</v>
      </c>
      <c r="AM849" s="244">
        <v>2316</v>
      </c>
      <c r="AN849" s="245">
        <v>809113.69</v>
      </c>
      <c r="AO849" s="244">
        <v>1175</v>
      </c>
      <c r="AP849" s="246">
        <v>0</v>
      </c>
      <c r="AQ849" s="247">
        <v>0</v>
      </c>
      <c r="AR849" s="240">
        <v>41569.769999999997</v>
      </c>
      <c r="AS849" s="241">
        <v>336</v>
      </c>
      <c r="AT849" s="238">
        <v>0</v>
      </c>
      <c r="AU849" s="239">
        <v>0</v>
      </c>
      <c r="AV849" t="s">
        <v>389</v>
      </c>
      <c r="AW849" s="270"/>
      <c r="AX849" s="270"/>
      <c r="AY849" s="270"/>
      <c r="AZ849" s="270"/>
      <c r="BA849" s="270"/>
      <c r="BB849" s="270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  <c r="BR849"/>
      <c r="BS849"/>
      <c r="BT849"/>
      <c r="BU849"/>
      <c r="BV849"/>
      <c r="BW849"/>
      <c r="BX849"/>
      <c r="BY849"/>
      <c r="BZ849"/>
      <c r="CA849"/>
      <c r="CB849"/>
      <c r="CC849"/>
      <c r="CD849"/>
      <c r="CE849"/>
      <c r="CF849"/>
      <c r="CG849"/>
      <c r="CH849"/>
      <c r="CI849"/>
      <c r="CJ849"/>
      <c r="CK849"/>
      <c r="CL849"/>
      <c r="CM849"/>
      <c r="CN849"/>
    </row>
    <row r="850" spans="1:92">
      <c r="A850" s="2" t="s">
        <v>2498</v>
      </c>
      <c r="B850" s="238">
        <v>3981.6289999999999</v>
      </c>
      <c r="C850" s="239">
        <v>0</v>
      </c>
      <c r="D850" s="240">
        <v>23301.74</v>
      </c>
      <c r="E850" s="241">
        <v>76</v>
      </c>
      <c r="F850" s="240">
        <v>21865.17</v>
      </c>
      <c r="G850" s="242">
        <v>34</v>
      </c>
      <c r="H850" s="243">
        <v>79395.039999999994</v>
      </c>
      <c r="I850" s="244">
        <v>1037</v>
      </c>
      <c r="J850" s="243">
        <v>236945</v>
      </c>
      <c r="K850" s="244">
        <v>605</v>
      </c>
      <c r="L850" s="243">
        <v>76275.62</v>
      </c>
      <c r="M850" s="241">
        <v>812</v>
      </c>
      <c r="N850" s="240">
        <v>4246.07</v>
      </c>
      <c r="O850" s="242">
        <v>9</v>
      </c>
      <c r="P850" s="240">
        <v>24595.93</v>
      </c>
      <c r="Q850" s="241">
        <v>240</v>
      </c>
      <c r="R850" s="238">
        <v>0</v>
      </c>
      <c r="S850" s="239">
        <v>0</v>
      </c>
      <c r="T850" s="240">
        <v>74549.039999999994</v>
      </c>
      <c r="U850" s="241">
        <v>287</v>
      </c>
      <c r="V850" s="240">
        <v>21894.47</v>
      </c>
      <c r="W850" s="242">
        <v>35</v>
      </c>
      <c r="X850" s="243">
        <v>94752.46</v>
      </c>
      <c r="Y850" s="241">
        <v>528</v>
      </c>
      <c r="Z850" s="238">
        <v>0</v>
      </c>
      <c r="AA850" s="239">
        <v>0</v>
      </c>
      <c r="AB850" s="238">
        <v>0</v>
      </c>
      <c r="AC850" s="239">
        <v>0</v>
      </c>
      <c r="AD850" s="243">
        <v>51048.92</v>
      </c>
      <c r="AE850" s="244">
        <v>336</v>
      </c>
      <c r="AF850" s="240">
        <v>0</v>
      </c>
      <c r="AG850" s="242">
        <v>0</v>
      </c>
      <c r="AH850" s="243">
        <v>325323.45</v>
      </c>
      <c r="AI850" s="244">
        <v>1922</v>
      </c>
      <c r="AJ850" s="243">
        <v>26939.62</v>
      </c>
      <c r="AK850" s="244">
        <v>95</v>
      </c>
      <c r="AL850" s="243">
        <v>179911.73</v>
      </c>
      <c r="AM850" s="244">
        <v>708</v>
      </c>
      <c r="AN850" s="245">
        <v>92509.25</v>
      </c>
      <c r="AO850" s="244">
        <v>213</v>
      </c>
      <c r="AP850" s="246">
        <v>0</v>
      </c>
      <c r="AQ850" s="247">
        <v>0</v>
      </c>
      <c r="AR850" s="240">
        <v>13365.27</v>
      </c>
      <c r="AS850" s="241">
        <v>124</v>
      </c>
      <c r="AT850" s="238">
        <v>0</v>
      </c>
      <c r="AU850" s="239">
        <v>0</v>
      </c>
      <c r="AV850" t="s">
        <v>389</v>
      </c>
      <c r="AW850" s="270"/>
      <c r="AX850" s="270"/>
      <c r="AY850" s="270"/>
      <c r="AZ850" s="270"/>
      <c r="BA850" s="270"/>
      <c r="BB850" s="27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  <c r="BR850"/>
      <c r="BS850"/>
      <c r="BT850"/>
      <c r="BU850"/>
      <c r="BV850"/>
      <c r="BW850"/>
      <c r="BX850"/>
      <c r="BY850"/>
      <c r="BZ850"/>
      <c r="CA850"/>
      <c r="CB850"/>
      <c r="CC850"/>
      <c r="CD850"/>
      <c r="CE850"/>
      <c r="CF850"/>
      <c r="CG850"/>
      <c r="CH850"/>
      <c r="CI850"/>
      <c r="CJ850"/>
      <c r="CK850"/>
      <c r="CL850"/>
      <c r="CM850"/>
      <c r="CN850"/>
    </row>
    <row r="851" spans="1:92">
      <c r="A851" s="2" t="s">
        <v>2429</v>
      </c>
      <c r="B851" s="238">
        <v>2380.424</v>
      </c>
      <c r="C851" s="239">
        <v>0</v>
      </c>
      <c r="D851" s="240">
        <v>7196.26</v>
      </c>
      <c r="E851" s="241">
        <v>36</v>
      </c>
      <c r="F851" s="240">
        <v>9878.23</v>
      </c>
      <c r="G851" s="242">
        <v>16</v>
      </c>
      <c r="H851" s="243">
        <v>70710.490000000005</v>
      </c>
      <c r="I851" s="244">
        <v>763</v>
      </c>
      <c r="J851" s="243">
        <v>321550.05</v>
      </c>
      <c r="K851" s="244">
        <v>574</v>
      </c>
      <c r="L851" s="243">
        <v>110125.11</v>
      </c>
      <c r="M851" s="241">
        <v>548</v>
      </c>
      <c r="N851" s="240">
        <v>11413.01</v>
      </c>
      <c r="O851" s="242">
        <v>17</v>
      </c>
      <c r="P851" s="240">
        <v>0</v>
      </c>
      <c r="Q851" s="241">
        <v>0</v>
      </c>
      <c r="R851" s="238">
        <v>0</v>
      </c>
      <c r="S851" s="239">
        <v>0</v>
      </c>
      <c r="T851" s="240">
        <v>10765.23</v>
      </c>
      <c r="U851" s="241">
        <v>43</v>
      </c>
      <c r="V851" s="240">
        <v>7326.5</v>
      </c>
      <c r="W851" s="242">
        <v>9</v>
      </c>
      <c r="X851" s="243">
        <v>77120.679999999993</v>
      </c>
      <c r="Y851" s="241">
        <v>363</v>
      </c>
      <c r="Z851" s="238">
        <v>0</v>
      </c>
      <c r="AA851" s="239">
        <v>0</v>
      </c>
      <c r="AB851" s="238">
        <v>0</v>
      </c>
      <c r="AC851" s="239">
        <v>0</v>
      </c>
      <c r="AD851" s="243">
        <v>51996.24</v>
      </c>
      <c r="AE851" s="244">
        <v>245</v>
      </c>
      <c r="AF851" s="240">
        <v>0</v>
      </c>
      <c r="AG851" s="242">
        <v>0</v>
      </c>
      <c r="AH851" s="243">
        <v>345724.48</v>
      </c>
      <c r="AI851" s="244">
        <v>1525</v>
      </c>
      <c r="AJ851" s="243">
        <v>5757.37</v>
      </c>
      <c r="AK851" s="244">
        <v>20</v>
      </c>
      <c r="AL851" s="243">
        <v>132937.48000000001</v>
      </c>
      <c r="AM851" s="244">
        <v>485</v>
      </c>
      <c r="AN851" s="245">
        <v>65655.350000000006</v>
      </c>
      <c r="AO851" s="244">
        <v>338</v>
      </c>
      <c r="AP851" s="246">
        <v>0</v>
      </c>
      <c r="AQ851" s="247">
        <v>0</v>
      </c>
      <c r="AR851" s="240">
        <v>0</v>
      </c>
      <c r="AS851" s="241">
        <v>0</v>
      </c>
      <c r="AT851" s="238">
        <v>0</v>
      </c>
      <c r="AU851" s="239">
        <v>0</v>
      </c>
      <c r="AV851" t="s">
        <v>52</v>
      </c>
      <c r="AW851" s="270"/>
      <c r="AX851" s="270"/>
      <c r="AY851" s="270"/>
      <c r="AZ851" s="270"/>
      <c r="BA851" s="270"/>
      <c r="BB851" s="270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  <c r="BR851"/>
      <c r="BS851"/>
      <c r="BT851"/>
      <c r="BU851"/>
      <c r="BV851"/>
      <c r="BW851"/>
      <c r="BX851"/>
      <c r="BY851"/>
      <c r="BZ851"/>
      <c r="CA851"/>
      <c r="CB851"/>
      <c r="CC851"/>
      <c r="CD851"/>
      <c r="CE851"/>
      <c r="CF851"/>
      <c r="CG851"/>
      <c r="CH851"/>
      <c r="CI851"/>
      <c r="CJ851"/>
      <c r="CK851"/>
      <c r="CL851"/>
      <c r="CM851"/>
      <c r="CN851"/>
    </row>
    <row r="852" spans="1:92">
      <c r="A852" s="2" t="s">
        <v>2484</v>
      </c>
      <c r="B852" s="238">
        <v>19.333333333333332</v>
      </c>
      <c r="C852" s="239">
        <v>0</v>
      </c>
      <c r="D852" s="240">
        <v>10039.09</v>
      </c>
      <c r="E852" s="241">
        <v>46</v>
      </c>
      <c r="F852" s="240">
        <v>11704.36</v>
      </c>
      <c r="G852" s="242">
        <v>19</v>
      </c>
      <c r="H852" s="243">
        <v>50716.29</v>
      </c>
      <c r="I852" s="244">
        <v>466</v>
      </c>
      <c r="J852" s="243">
        <v>352733.29</v>
      </c>
      <c r="K852" s="244">
        <v>700</v>
      </c>
      <c r="L852" s="243">
        <v>50265.94</v>
      </c>
      <c r="M852" s="241">
        <v>229</v>
      </c>
      <c r="N852" s="240">
        <v>13619.95</v>
      </c>
      <c r="O852" s="242">
        <v>18</v>
      </c>
      <c r="P852" s="240">
        <v>156.52000000000001</v>
      </c>
      <c r="Q852" s="241">
        <v>3</v>
      </c>
      <c r="R852" s="238">
        <v>0</v>
      </c>
      <c r="S852" s="239">
        <v>0</v>
      </c>
      <c r="T852" s="240">
        <v>78.260000000000005</v>
      </c>
      <c r="U852" s="241">
        <v>1</v>
      </c>
      <c r="V852" s="240">
        <v>3325.58</v>
      </c>
      <c r="W852" s="242">
        <v>3</v>
      </c>
      <c r="X852" s="243">
        <v>52216.07</v>
      </c>
      <c r="Y852" s="241">
        <v>314</v>
      </c>
      <c r="Z852" s="238">
        <v>0</v>
      </c>
      <c r="AA852" s="239">
        <v>0</v>
      </c>
      <c r="AB852" s="238">
        <v>0</v>
      </c>
      <c r="AC852" s="239">
        <v>0</v>
      </c>
      <c r="AD852" s="243">
        <v>39677.050000000003</v>
      </c>
      <c r="AE852" s="244">
        <v>270</v>
      </c>
      <c r="AF852" s="240">
        <v>0</v>
      </c>
      <c r="AG852" s="242">
        <v>0</v>
      </c>
      <c r="AH852" s="243">
        <v>210200.16</v>
      </c>
      <c r="AI852" s="244">
        <v>1026</v>
      </c>
      <c r="AJ852" s="243">
        <v>580</v>
      </c>
      <c r="AK852" s="244">
        <v>2</v>
      </c>
      <c r="AL852" s="243">
        <v>100694.22</v>
      </c>
      <c r="AM852" s="244">
        <v>429</v>
      </c>
      <c r="AN852" s="245">
        <v>0</v>
      </c>
      <c r="AO852" s="244">
        <v>0</v>
      </c>
      <c r="AP852" s="246">
        <v>0</v>
      </c>
      <c r="AQ852" s="247">
        <v>0</v>
      </c>
      <c r="AR852" s="240">
        <v>86.96</v>
      </c>
      <c r="AS852" s="241">
        <v>1</v>
      </c>
      <c r="AT852" s="238">
        <v>0</v>
      </c>
      <c r="AU852" s="239">
        <v>0</v>
      </c>
      <c r="AV852" t="s">
        <v>52</v>
      </c>
      <c r="AW852" s="270"/>
      <c r="AX852" s="270"/>
      <c r="AY852" s="270"/>
      <c r="AZ852" s="270"/>
      <c r="BA852" s="270"/>
      <c r="BB852" s="270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  <c r="BR852"/>
      <c r="BS852"/>
      <c r="BT852"/>
      <c r="BU852"/>
      <c r="BV852"/>
      <c r="BW852"/>
      <c r="BX852"/>
      <c r="BY852"/>
      <c r="BZ852"/>
      <c r="CA852"/>
      <c r="CB852"/>
      <c r="CC852"/>
      <c r="CD852"/>
      <c r="CE852"/>
      <c r="CF852"/>
      <c r="CG852"/>
      <c r="CH852"/>
      <c r="CI852"/>
      <c r="CJ852"/>
      <c r="CK852"/>
      <c r="CL852"/>
      <c r="CM852"/>
      <c r="CN852"/>
    </row>
    <row r="853" spans="1:92">
      <c r="A853" s="2" t="s">
        <v>2476</v>
      </c>
      <c r="B853" s="238">
        <v>1838.731</v>
      </c>
      <c r="C853" s="239">
        <v>0</v>
      </c>
      <c r="D853" s="240">
        <v>7254.95</v>
      </c>
      <c r="E853" s="241">
        <v>36</v>
      </c>
      <c r="F853" s="240">
        <v>3699.98</v>
      </c>
      <c r="G853" s="242">
        <v>9</v>
      </c>
      <c r="H853" s="243">
        <v>38005.24</v>
      </c>
      <c r="I853" s="244">
        <v>424</v>
      </c>
      <c r="J853" s="243">
        <v>295508.82</v>
      </c>
      <c r="K853" s="244">
        <v>740</v>
      </c>
      <c r="L853" s="243">
        <v>31522.31</v>
      </c>
      <c r="M853" s="241">
        <v>251</v>
      </c>
      <c r="N853" s="240">
        <v>1480.7</v>
      </c>
      <c r="O853" s="242">
        <v>6</v>
      </c>
      <c r="P853" s="240">
        <v>2173.0500000000002</v>
      </c>
      <c r="Q853" s="241">
        <v>9</v>
      </c>
      <c r="R853" s="238">
        <v>0</v>
      </c>
      <c r="S853" s="239">
        <v>0</v>
      </c>
      <c r="T853" s="240">
        <v>12006.09</v>
      </c>
      <c r="U853" s="241">
        <v>41</v>
      </c>
      <c r="V853" s="240">
        <v>8577.5400000000009</v>
      </c>
      <c r="W853" s="242">
        <v>11</v>
      </c>
      <c r="X853" s="243">
        <v>49570.94</v>
      </c>
      <c r="Y853" s="241">
        <v>281</v>
      </c>
      <c r="Z853" s="238">
        <v>0</v>
      </c>
      <c r="AA853" s="239">
        <v>0</v>
      </c>
      <c r="AB853" s="238">
        <v>0</v>
      </c>
      <c r="AC853" s="239">
        <v>0</v>
      </c>
      <c r="AD853" s="243">
        <v>35340.65</v>
      </c>
      <c r="AE853" s="244">
        <v>257</v>
      </c>
      <c r="AF853" s="240">
        <v>0</v>
      </c>
      <c r="AG853" s="242">
        <v>0</v>
      </c>
      <c r="AH853" s="243">
        <v>146924.29</v>
      </c>
      <c r="AI853" s="244">
        <v>902</v>
      </c>
      <c r="AJ853" s="243">
        <v>79</v>
      </c>
      <c r="AK853" s="244">
        <v>1</v>
      </c>
      <c r="AL853" s="243">
        <v>84196.55</v>
      </c>
      <c r="AM853" s="244">
        <v>390</v>
      </c>
      <c r="AN853" s="245">
        <v>55082.93</v>
      </c>
      <c r="AO853" s="244">
        <v>174</v>
      </c>
      <c r="AP853" s="246">
        <v>0</v>
      </c>
      <c r="AQ853" s="247">
        <v>0</v>
      </c>
      <c r="AR853" s="240">
        <v>228.7</v>
      </c>
      <c r="AS853" s="241">
        <v>3</v>
      </c>
      <c r="AT853" s="238">
        <v>0</v>
      </c>
      <c r="AU853" s="239">
        <v>0</v>
      </c>
      <c r="AV853" t="s">
        <v>107</v>
      </c>
      <c r="AW853" s="270"/>
      <c r="AX853" s="270"/>
      <c r="AY853" s="270"/>
      <c r="AZ853" s="270"/>
      <c r="BA853" s="270"/>
      <c r="BB853" s="270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  <c r="BR853"/>
      <c r="BS853"/>
      <c r="BT853"/>
      <c r="BU853"/>
      <c r="BV853"/>
      <c r="BW853"/>
      <c r="BX853"/>
      <c r="BY853"/>
      <c r="BZ853"/>
      <c r="CA853"/>
      <c r="CB853"/>
      <c r="CC853"/>
      <c r="CD853"/>
      <c r="CE853"/>
      <c r="CF853"/>
      <c r="CG853"/>
      <c r="CH853"/>
      <c r="CI853"/>
      <c r="CJ853"/>
      <c r="CK853"/>
      <c r="CL853"/>
      <c r="CM853"/>
      <c r="CN853"/>
    </row>
    <row r="854" spans="1:92">
      <c r="A854" s="2" t="s">
        <v>2470</v>
      </c>
      <c r="B854" s="238">
        <v>1547.9856666666667</v>
      </c>
      <c r="C854" s="239">
        <v>0</v>
      </c>
      <c r="D854" s="240">
        <v>10148.69</v>
      </c>
      <c r="E854" s="241">
        <v>47</v>
      </c>
      <c r="F854" s="240">
        <v>8608.65</v>
      </c>
      <c r="G854" s="242">
        <v>18</v>
      </c>
      <c r="H854" s="243">
        <v>63627.86</v>
      </c>
      <c r="I854" s="244">
        <v>544</v>
      </c>
      <c r="J854" s="243">
        <v>295551.26</v>
      </c>
      <c r="K854" s="244">
        <v>572</v>
      </c>
      <c r="L854" s="243">
        <v>65716.929999999993</v>
      </c>
      <c r="M854" s="241">
        <v>369</v>
      </c>
      <c r="N854" s="240">
        <v>3765.21</v>
      </c>
      <c r="O854" s="242">
        <v>4</v>
      </c>
      <c r="P854" s="240">
        <v>0</v>
      </c>
      <c r="Q854" s="241">
        <v>0</v>
      </c>
      <c r="R854" s="238">
        <v>0</v>
      </c>
      <c r="S854" s="239">
        <v>0</v>
      </c>
      <c r="T854" s="240">
        <v>817.4</v>
      </c>
      <c r="U854" s="241">
        <v>9</v>
      </c>
      <c r="V854" s="240">
        <v>3668.65</v>
      </c>
      <c r="W854" s="242">
        <v>4</v>
      </c>
      <c r="X854" s="243">
        <v>77970.55</v>
      </c>
      <c r="Y854" s="241">
        <v>378</v>
      </c>
      <c r="Z854" s="238">
        <v>0</v>
      </c>
      <c r="AA854" s="239">
        <v>0</v>
      </c>
      <c r="AB854" s="238">
        <v>0</v>
      </c>
      <c r="AC854" s="239">
        <v>0</v>
      </c>
      <c r="AD854" s="243">
        <v>44261.52</v>
      </c>
      <c r="AE854" s="244">
        <v>308</v>
      </c>
      <c r="AF854" s="240">
        <v>0</v>
      </c>
      <c r="AG854" s="242">
        <v>0</v>
      </c>
      <c r="AH854" s="243">
        <v>276685.45</v>
      </c>
      <c r="AI854" s="244">
        <v>1332</v>
      </c>
      <c r="AJ854" s="243">
        <v>480</v>
      </c>
      <c r="AK854" s="244">
        <v>2</v>
      </c>
      <c r="AL854" s="243">
        <v>119958.2</v>
      </c>
      <c r="AM854" s="244">
        <v>452</v>
      </c>
      <c r="AN854" s="245">
        <v>45959.57</v>
      </c>
      <c r="AO854" s="244">
        <v>221</v>
      </c>
      <c r="AP854" s="246">
        <v>0</v>
      </c>
      <c r="AQ854" s="247">
        <v>0</v>
      </c>
      <c r="AR854" s="240">
        <v>0</v>
      </c>
      <c r="AS854" s="241">
        <v>0</v>
      </c>
      <c r="AT854" s="238">
        <v>0</v>
      </c>
      <c r="AU854" s="239">
        <v>0</v>
      </c>
      <c r="AV854" t="s">
        <v>52</v>
      </c>
      <c r="AW854" s="270"/>
      <c r="AX854" s="270"/>
      <c r="AY854" s="270"/>
      <c r="AZ854" s="270"/>
      <c r="BA854" s="270"/>
      <c r="BB854" s="270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  <c r="BR854"/>
      <c r="BS854"/>
      <c r="BT854"/>
      <c r="BU854"/>
      <c r="BV854"/>
      <c r="BW854"/>
      <c r="BX854"/>
      <c r="BY854"/>
      <c r="BZ854"/>
      <c r="CA854"/>
      <c r="CB854"/>
      <c r="CC854"/>
      <c r="CD854"/>
      <c r="CE854"/>
      <c r="CF854"/>
      <c r="CG854"/>
      <c r="CH854"/>
      <c r="CI854"/>
      <c r="CJ854"/>
      <c r="CK854"/>
      <c r="CL854"/>
      <c r="CM854"/>
      <c r="CN854"/>
    </row>
    <row r="855" spans="1:92">
      <c r="A855" s="2" t="s">
        <v>2445</v>
      </c>
      <c r="B855" s="238">
        <v>1093.279</v>
      </c>
      <c r="C855" s="239">
        <v>0</v>
      </c>
      <c r="D855" s="240">
        <v>36909.730000000003</v>
      </c>
      <c r="E855" s="241">
        <v>132</v>
      </c>
      <c r="F855" s="240">
        <v>11452.16</v>
      </c>
      <c r="G855" s="242">
        <v>23</v>
      </c>
      <c r="H855" s="243">
        <v>98590.62</v>
      </c>
      <c r="I855" s="244">
        <v>865</v>
      </c>
      <c r="J855" s="243">
        <v>353725.37</v>
      </c>
      <c r="K855" s="244">
        <v>915</v>
      </c>
      <c r="L855" s="243">
        <v>137196.98000000001</v>
      </c>
      <c r="M855" s="241">
        <v>941</v>
      </c>
      <c r="N855" s="240">
        <v>4465.21</v>
      </c>
      <c r="O855" s="242">
        <v>8</v>
      </c>
      <c r="P855" s="240">
        <v>21571.83</v>
      </c>
      <c r="Q855" s="241">
        <v>147</v>
      </c>
      <c r="R855" s="238">
        <v>0</v>
      </c>
      <c r="S855" s="239">
        <v>0</v>
      </c>
      <c r="T855" s="240">
        <v>27074.3</v>
      </c>
      <c r="U855" s="241">
        <v>172</v>
      </c>
      <c r="V855" s="240">
        <v>23635.51</v>
      </c>
      <c r="W855" s="242">
        <v>28</v>
      </c>
      <c r="X855" s="243">
        <v>140564.47</v>
      </c>
      <c r="Y855" s="241">
        <v>727</v>
      </c>
      <c r="Z855" s="238">
        <v>0</v>
      </c>
      <c r="AA855" s="239">
        <v>0</v>
      </c>
      <c r="AB855" s="238">
        <v>0</v>
      </c>
      <c r="AC855" s="239">
        <v>0</v>
      </c>
      <c r="AD855" s="243">
        <v>103429.48</v>
      </c>
      <c r="AE855" s="244">
        <v>620</v>
      </c>
      <c r="AF855" s="240">
        <v>0</v>
      </c>
      <c r="AG855" s="242">
        <v>0</v>
      </c>
      <c r="AH855" s="243">
        <v>575304.78</v>
      </c>
      <c r="AI855" s="244">
        <v>2563</v>
      </c>
      <c r="AJ855" s="243">
        <v>0</v>
      </c>
      <c r="AK855" s="244">
        <v>0</v>
      </c>
      <c r="AL855" s="243">
        <v>286660.44</v>
      </c>
      <c r="AM855" s="244">
        <v>1106</v>
      </c>
      <c r="AN855" s="245">
        <v>32798.370000000003</v>
      </c>
      <c r="AO855" s="244">
        <v>237</v>
      </c>
      <c r="AP855" s="246">
        <v>0</v>
      </c>
      <c r="AQ855" s="247">
        <v>0</v>
      </c>
      <c r="AR855" s="240">
        <v>6013.97</v>
      </c>
      <c r="AS855" s="241">
        <v>58</v>
      </c>
      <c r="AT855" s="238">
        <v>1040</v>
      </c>
      <c r="AU855" s="239">
        <v>5</v>
      </c>
      <c r="AV855" t="s">
        <v>52</v>
      </c>
      <c r="AW855" s="270"/>
      <c r="AX855" s="270"/>
      <c r="AY855" s="270"/>
      <c r="AZ855" s="270"/>
      <c r="BA855" s="270"/>
      <c r="BB855" s="270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  <c r="BR855"/>
      <c r="BS855"/>
      <c r="BT855"/>
      <c r="BU855"/>
      <c r="BV855"/>
      <c r="BW855"/>
      <c r="BX855"/>
      <c r="BY855"/>
      <c r="BZ855"/>
      <c r="CA855"/>
      <c r="CB855"/>
      <c r="CC855"/>
      <c r="CD855"/>
      <c r="CE855"/>
      <c r="CF855"/>
      <c r="CG855"/>
      <c r="CH855"/>
      <c r="CI855"/>
      <c r="CJ855"/>
      <c r="CK855"/>
      <c r="CL855"/>
      <c r="CM855"/>
      <c r="CN855"/>
    </row>
    <row r="856" spans="1:92">
      <c r="A856" s="2" t="s">
        <v>2500</v>
      </c>
      <c r="B856" s="238">
        <v>357.7286666666667</v>
      </c>
      <c r="C856" s="239">
        <v>0</v>
      </c>
      <c r="D856" s="240">
        <v>12950.69</v>
      </c>
      <c r="E856" s="241">
        <v>51</v>
      </c>
      <c r="F856" s="240">
        <v>4178.25</v>
      </c>
      <c r="G856" s="242">
        <v>6</v>
      </c>
      <c r="H856" s="243">
        <v>59146.59</v>
      </c>
      <c r="I856" s="244">
        <v>644</v>
      </c>
      <c r="J856" s="243">
        <v>328185.77</v>
      </c>
      <c r="K856" s="244">
        <v>557</v>
      </c>
      <c r="L856" s="243">
        <v>42560.56</v>
      </c>
      <c r="M856" s="241">
        <v>376</v>
      </c>
      <c r="N856" s="240">
        <v>482.61</v>
      </c>
      <c r="O856" s="242">
        <v>2</v>
      </c>
      <c r="P856" s="240">
        <v>955.65</v>
      </c>
      <c r="Q856" s="241">
        <v>1</v>
      </c>
      <c r="R856" s="238">
        <v>0</v>
      </c>
      <c r="S856" s="239">
        <v>0</v>
      </c>
      <c r="T856" s="240">
        <v>18072.259999999998</v>
      </c>
      <c r="U856" s="241">
        <v>92</v>
      </c>
      <c r="V856" s="240">
        <v>9419.5300000000007</v>
      </c>
      <c r="W856" s="242">
        <v>16</v>
      </c>
      <c r="X856" s="243">
        <v>71100.929999999993</v>
      </c>
      <c r="Y856" s="241">
        <v>410</v>
      </c>
      <c r="Z856" s="238">
        <v>0</v>
      </c>
      <c r="AA856" s="239">
        <v>0</v>
      </c>
      <c r="AB856" s="238">
        <v>0</v>
      </c>
      <c r="AC856" s="239">
        <v>0</v>
      </c>
      <c r="AD856" s="243">
        <v>39252.26</v>
      </c>
      <c r="AE856" s="244">
        <v>263</v>
      </c>
      <c r="AF856" s="240">
        <v>0</v>
      </c>
      <c r="AG856" s="242">
        <v>0</v>
      </c>
      <c r="AH856" s="243">
        <v>194499.34</v>
      </c>
      <c r="AI856" s="244">
        <v>1226</v>
      </c>
      <c r="AJ856" s="243">
        <v>320</v>
      </c>
      <c r="AK856" s="244">
        <v>1</v>
      </c>
      <c r="AL856" s="243">
        <v>103803.18</v>
      </c>
      <c r="AM856" s="244">
        <v>482</v>
      </c>
      <c r="AN856" s="245">
        <v>10411.86</v>
      </c>
      <c r="AO856" s="244">
        <v>86</v>
      </c>
      <c r="AP856" s="246">
        <v>0</v>
      </c>
      <c r="AQ856" s="247">
        <v>0</v>
      </c>
      <c r="AR856" s="240">
        <v>1386.07</v>
      </c>
      <c r="AS856" s="241">
        <v>23</v>
      </c>
      <c r="AT856" s="238">
        <v>0</v>
      </c>
      <c r="AU856" s="239">
        <v>0</v>
      </c>
      <c r="AV856" t="s">
        <v>107</v>
      </c>
      <c r="AW856" s="270"/>
      <c r="AX856" s="270"/>
      <c r="AY856" s="270"/>
      <c r="AZ856" s="270"/>
      <c r="BA856" s="270"/>
      <c r="BB856" s="270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  <c r="BR856"/>
      <c r="BS856"/>
      <c r="BT856"/>
      <c r="BU856"/>
      <c r="BV856"/>
      <c r="BW856"/>
      <c r="BX856"/>
      <c r="BY856"/>
      <c r="BZ856"/>
      <c r="CA856"/>
      <c r="CB856"/>
      <c r="CC856"/>
      <c r="CD856"/>
      <c r="CE856"/>
      <c r="CF856"/>
      <c r="CG856"/>
      <c r="CH856"/>
      <c r="CI856"/>
      <c r="CJ856"/>
      <c r="CK856"/>
      <c r="CL856"/>
      <c r="CM856"/>
      <c r="CN856"/>
    </row>
    <row r="857" spans="1:92">
      <c r="A857" s="2" t="s">
        <v>3149</v>
      </c>
      <c r="B857" s="238">
        <v>1197.4086666666667</v>
      </c>
      <c r="C857" s="239">
        <v>0</v>
      </c>
      <c r="D857" s="240">
        <v>22035.24</v>
      </c>
      <c r="E857" s="241">
        <v>99</v>
      </c>
      <c r="F857" s="240">
        <v>9656.5400000000009</v>
      </c>
      <c r="G857" s="242">
        <v>19</v>
      </c>
      <c r="H857" s="243">
        <v>56552.72</v>
      </c>
      <c r="I857" s="244">
        <v>751</v>
      </c>
      <c r="J857" s="243">
        <v>179884.48</v>
      </c>
      <c r="K857" s="244">
        <v>482</v>
      </c>
      <c r="L857" s="243">
        <v>42467.42</v>
      </c>
      <c r="M857" s="241">
        <v>391</v>
      </c>
      <c r="N857" s="240">
        <v>3191.3</v>
      </c>
      <c r="O857" s="242">
        <v>10</v>
      </c>
      <c r="P857" s="240">
        <v>14354.02</v>
      </c>
      <c r="Q857" s="241">
        <v>87</v>
      </c>
      <c r="R857" s="238">
        <v>0</v>
      </c>
      <c r="S857" s="239">
        <v>0</v>
      </c>
      <c r="T857" s="240">
        <v>20907.39</v>
      </c>
      <c r="U857" s="241">
        <v>120</v>
      </c>
      <c r="V857" s="240">
        <v>19901.41</v>
      </c>
      <c r="W857" s="242">
        <v>29</v>
      </c>
      <c r="X857" s="243">
        <v>60882.31</v>
      </c>
      <c r="Y857" s="241">
        <v>356</v>
      </c>
      <c r="Z857" s="238">
        <v>0</v>
      </c>
      <c r="AA857" s="239">
        <v>0</v>
      </c>
      <c r="AB857" s="238">
        <v>0</v>
      </c>
      <c r="AC857" s="239">
        <v>0</v>
      </c>
      <c r="AD857" s="243">
        <v>50060.82</v>
      </c>
      <c r="AE857" s="244">
        <v>288</v>
      </c>
      <c r="AF857" s="240">
        <v>0</v>
      </c>
      <c r="AG857" s="242">
        <v>0</v>
      </c>
      <c r="AH857" s="243">
        <v>325380.84000000003</v>
      </c>
      <c r="AI857" s="244">
        <v>1884</v>
      </c>
      <c r="AJ857" s="243">
        <v>0</v>
      </c>
      <c r="AK857" s="244">
        <v>0</v>
      </c>
      <c r="AL857" s="243">
        <v>115341.07</v>
      </c>
      <c r="AM857" s="244">
        <v>529</v>
      </c>
      <c r="AN857" s="245">
        <v>35922.26</v>
      </c>
      <c r="AO857" s="244">
        <v>82</v>
      </c>
      <c r="AP857" s="246">
        <v>0</v>
      </c>
      <c r="AQ857" s="247">
        <v>0</v>
      </c>
      <c r="AR857" s="240">
        <v>3338.26</v>
      </c>
      <c r="AS857" s="241">
        <v>28</v>
      </c>
      <c r="AT857" s="238">
        <v>0</v>
      </c>
      <c r="AU857" s="239">
        <v>0</v>
      </c>
      <c r="AV857" t="s">
        <v>389</v>
      </c>
      <c r="AW857" s="270"/>
      <c r="AX857" s="270"/>
      <c r="AY857" s="270"/>
      <c r="AZ857" s="270"/>
      <c r="BA857" s="270"/>
      <c r="BB857" s="270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  <c r="BR857"/>
      <c r="BS857"/>
      <c r="BT857"/>
      <c r="BU857"/>
      <c r="BV857"/>
      <c r="BW857"/>
      <c r="BX857"/>
      <c r="BY857"/>
      <c r="BZ857"/>
      <c r="CA857"/>
      <c r="CB857"/>
      <c r="CC857"/>
      <c r="CD857"/>
      <c r="CE857"/>
      <c r="CF857"/>
      <c r="CG857"/>
      <c r="CH857"/>
      <c r="CI857"/>
      <c r="CJ857"/>
      <c r="CK857"/>
      <c r="CL857"/>
      <c r="CM857"/>
      <c r="CN857"/>
    </row>
    <row r="858" spans="1:92">
      <c r="A858" s="2" t="s">
        <v>2468</v>
      </c>
      <c r="B858" s="238">
        <v>640.04566666666665</v>
      </c>
      <c r="C858" s="239">
        <v>0</v>
      </c>
      <c r="D858" s="240">
        <v>21513.85</v>
      </c>
      <c r="E858" s="241">
        <v>102</v>
      </c>
      <c r="F858" s="240">
        <v>20152.150000000001</v>
      </c>
      <c r="G858" s="242">
        <v>27</v>
      </c>
      <c r="H858" s="243">
        <v>107339.84</v>
      </c>
      <c r="I858" s="244">
        <v>994</v>
      </c>
      <c r="J858" s="243">
        <v>527479.12</v>
      </c>
      <c r="K858" s="244">
        <v>1256</v>
      </c>
      <c r="L858" s="243">
        <v>97621.02</v>
      </c>
      <c r="M858" s="241">
        <v>571</v>
      </c>
      <c r="N858" s="240">
        <v>8473.0400000000009</v>
      </c>
      <c r="O858" s="242">
        <v>8</v>
      </c>
      <c r="P858" s="240">
        <v>652.16999999999996</v>
      </c>
      <c r="Q858" s="241">
        <v>9</v>
      </c>
      <c r="R858" s="238">
        <v>0</v>
      </c>
      <c r="S858" s="239">
        <v>0</v>
      </c>
      <c r="T858" s="240">
        <v>9517.8799999999992</v>
      </c>
      <c r="U858" s="241">
        <v>67</v>
      </c>
      <c r="V858" s="240">
        <v>24821.03</v>
      </c>
      <c r="W858" s="242">
        <v>36</v>
      </c>
      <c r="X858" s="243">
        <v>115705.14</v>
      </c>
      <c r="Y858" s="241">
        <v>718</v>
      </c>
      <c r="Z858" s="238">
        <v>0</v>
      </c>
      <c r="AA858" s="239">
        <v>0</v>
      </c>
      <c r="AB858" s="238">
        <v>0</v>
      </c>
      <c r="AC858" s="239">
        <v>0</v>
      </c>
      <c r="AD858" s="243">
        <v>67145.41</v>
      </c>
      <c r="AE858" s="244">
        <v>505</v>
      </c>
      <c r="AF858" s="240">
        <v>0</v>
      </c>
      <c r="AG858" s="242">
        <v>0</v>
      </c>
      <c r="AH858" s="243">
        <v>446540.41</v>
      </c>
      <c r="AI858" s="244">
        <v>2133</v>
      </c>
      <c r="AJ858" s="243">
        <v>0</v>
      </c>
      <c r="AK858" s="244">
        <v>0</v>
      </c>
      <c r="AL858" s="243">
        <v>206318.43</v>
      </c>
      <c r="AM858" s="244">
        <v>909</v>
      </c>
      <c r="AN858" s="245">
        <v>19201.37</v>
      </c>
      <c r="AO858" s="244">
        <v>94</v>
      </c>
      <c r="AP858" s="246">
        <v>0</v>
      </c>
      <c r="AQ858" s="247">
        <v>0</v>
      </c>
      <c r="AR858" s="240">
        <v>0</v>
      </c>
      <c r="AS858" s="241">
        <v>0</v>
      </c>
      <c r="AT858" s="238">
        <v>0</v>
      </c>
      <c r="AU858" s="239">
        <v>0</v>
      </c>
      <c r="AV858" t="s">
        <v>52</v>
      </c>
      <c r="AW858" s="270"/>
      <c r="AX858" s="270"/>
      <c r="AY858" s="270"/>
      <c r="AZ858" s="270"/>
      <c r="BA858" s="270"/>
      <c r="BB858" s="270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  <c r="BR858"/>
      <c r="BS858"/>
      <c r="BT858"/>
      <c r="BU858"/>
      <c r="BV858"/>
      <c r="BW858"/>
      <c r="BX858"/>
      <c r="BY858"/>
      <c r="BZ858"/>
      <c r="CA858"/>
      <c r="CB858"/>
      <c r="CC858"/>
      <c r="CD858"/>
      <c r="CE858"/>
      <c r="CF858"/>
      <c r="CG858"/>
      <c r="CH858"/>
      <c r="CI858"/>
      <c r="CJ858"/>
      <c r="CK858"/>
      <c r="CL858"/>
      <c r="CM858"/>
      <c r="CN858"/>
    </row>
    <row r="859" spans="1:92">
      <c r="A859" s="2" t="s">
        <v>2451</v>
      </c>
      <c r="B859" s="238">
        <v>734.57799999999997</v>
      </c>
      <c r="C859" s="239">
        <v>0</v>
      </c>
      <c r="D859" s="240">
        <v>26428.69</v>
      </c>
      <c r="E859" s="241">
        <v>82</v>
      </c>
      <c r="F859" s="240">
        <v>826.08</v>
      </c>
      <c r="G859" s="242">
        <v>2</v>
      </c>
      <c r="H859" s="243">
        <v>46144.91</v>
      </c>
      <c r="I859" s="244">
        <v>426</v>
      </c>
      <c r="J859" s="243">
        <v>344595.88</v>
      </c>
      <c r="K859" s="244">
        <v>804</v>
      </c>
      <c r="L859" s="243">
        <v>79383.3</v>
      </c>
      <c r="M859" s="241">
        <v>453</v>
      </c>
      <c r="N859" s="240">
        <v>20437.38</v>
      </c>
      <c r="O859" s="242">
        <v>21</v>
      </c>
      <c r="P859" s="240">
        <v>6654.79</v>
      </c>
      <c r="Q859" s="241">
        <v>14</v>
      </c>
      <c r="R859" s="238">
        <v>0</v>
      </c>
      <c r="S859" s="239">
        <v>0</v>
      </c>
      <c r="T859" s="240">
        <v>31319.71</v>
      </c>
      <c r="U859" s="241">
        <v>120</v>
      </c>
      <c r="V859" s="240">
        <v>25971.37</v>
      </c>
      <c r="W859" s="242">
        <v>33</v>
      </c>
      <c r="X859" s="243">
        <v>69743.350000000006</v>
      </c>
      <c r="Y859" s="241">
        <v>369</v>
      </c>
      <c r="Z859" s="238">
        <v>0</v>
      </c>
      <c r="AA859" s="239">
        <v>0</v>
      </c>
      <c r="AB859" s="238">
        <v>0</v>
      </c>
      <c r="AC859" s="239">
        <v>0</v>
      </c>
      <c r="AD859" s="243">
        <v>63041.2</v>
      </c>
      <c r="AE859" s="244">
        <v>364</v>
      </c>
      <c r="AF859" s="240">
        <v>0</v>
      </c>
      <c r="AG859" s="242">
        <v>0</v>
      </c>
      <c r="AH859" s="243">
        <v>298959.48</v>
      </c>
      <c r="AI859" s="244">
        <v>1337</v>
      </c>
      <c r="AJ859" s="243">
        <v>0</v>
      </c>
      <c r="AK859" s="244">
        <v>0</v>
      </c>
      <c r="AL859" s="243">
        <v>139467.93</v>
      </c>
      <c r="AM859" s="244">
        <v>512</v>
      </c>
      <c r="AN859" s="245">
        <v>22037.34</v>
      </c>
      <c r="AO859" s="244">
        <v>167</v>
      </c>
      <c r="AP859" s="246">
        <v>0</v>
      </c>
      <c r="AQ859" s="247">
        <v>0</v>
      </c>
      <c r="AR859" s="240">
        <v>1012.16</v>
      </c>
      <c r="AS859" s="241">
        <v>20</v>
      </c>
      <c r="AT859" s="238">
        <v>0</v>
      </c>
      <c r="AU859" s="239">
        <v>0</v>
      </c>
      <c r="AV859" t="s">
        <v>195</v>
      </c>
      <c r="AW859" s="270"/>
      <c r="AX859" s="270"/>
      <c r="AY859" s="270"/>
      <c r="AZ859" s="270"/>
      <c r="BA859" s="270"/>
      <c r="BB859" s="270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  <c r="BR859"/>
      <c r="BS859"/>
      <c r="BT859"/>
      <c r="BU859"/>
      <c r="BV859"/>
      <c r="BW859"/>
      <c r="BX859"/>
      <c r="BY859"/>
      <c r="BZ859"/>
      <c r="CA859"/>
      <c r="CB859"/>
      <c r="CC859"/>
      <c r="CD859"/>
      <c r="CE859"/>
      <c r="CF859"/>
      <c r="CG859"/>
      <c r="CH859"/>
      <c r="CI859"/>
      <c r="CJ859"/>
      <c r="CK859"/>
      <c r="CL859"/>
      <c r="CM859"/>
      <c r="CN859"/>
    </row>
    <row r="860" spans="1:92">
      <c r="A860" s="2" t="s">
        <v>2534</v>
      </c>
      <c r="B860" s="238">
        <v>3337.6046666666666</v>
      </c>
      <c r="C860" s="239">
        <v>0</v>
      </c>
      <c r="D860" s="240">
        <v>11952.19</v>
      </c>
      <c r="E860" s="241">
        <v>50</v>
      </c>
      <c r="F860" s="240">
        <v>6834.77</v>
      </c>
      <c r="G860" s="242">
        <v>12</v>
      </c>
      <c r="H860" s="243">
        <v>76332.649999999994</v>
      </c>
      <c r="I860" s="244">
        <v>697</v>
      </c>
      <c r="J860" s="243">
        <v>444625.53</v>
      </c>
      <c r="K860" s="244">
        <v>1092</v>
      </c>
      <c r="L860" s="243">
        <v>144447.59</v>
      </c>
      <c r="M860" s="241">
        <v>711</v>
      </c>
      <c r="N860" s="240">
        <v>28680.82</v>
      </c>
      <c r="O860" s="242">
        <v>31</v>
      </c>
      <c r="P860" s="240">
        <v>1632.18</v>
      </c>
      <c r="Q860" s="241">
        <v>8</v>
      </c>
      <c r="R860" s="238">
        <v>0</v>
      </c>
      <c r="S860" s="239">
        <v>0</v>
      </c>
      <c r="T860" s="240">
        <v>13087.36</v>
      </c>
      <c r="U860" s="241">
        <v>88</v>
      </c>
      <c r="V860" s="240">
        <v>8089.28</v>
      </c>
      <c r="W860" s="242">
        <v>10</v>
      </c>
      <c r="X860" s="243">
        <v>125163.96</v>
      </c>
      <c r="Y860" s="241">
        <v>600</v>
      </c>
      <c r="Z860" s="238">
        <v>0</v>
      </c>
      <c r="AA860" s="239">
        <v>0</v>
      </c>
      <c r="AB860" s="238">
        <v>0</v>
      </c>
      <c r="AC860" s="239">
        <v>0</v>
      </c>
      <c r="AD860" s="243">
        <v>75697.440000000002</v>
      </c>
      <c r="AE860" s="244">
        <v>483</v>
      </c>
      <c r="AF860" s="240">
        <v>0</v>
      </c>
      <c r="AG860" s="242">
        <v>0</v>
      </c>
      <c r="AH860" s="243">
        <v>346714.08</v>
      </c>
      <c r="AI860" s="244">
        <v>1646</v>
      </c>
      <c r="AJ860" s="243">
        <v>5630.76</v>
      </c>
      <c r="AK860" s="244">
        <v>28</v>
      </c>
      <c r="AL860" s="243">
        <v>144366.98000000001</v>
      </c>
      <c r="AM860" s="244">
        <v>551</v>
      </c>
      <c r="AN860" s="245">
        <v>94497.38</v>
      </c>
      <c r="AO860" s="244">
        <v>487</v>
      </c>
      <c r="AP860" s="246">
        <v>0</v>
      </c>
      <c r="AQ860" s="247">
        <v>0</v>
      </c>
      <c r="AR860" s="240">
        <v>1131.29</v>
      </c>
      <c r="AS860" s="241">
        <v>16</v>
      </c>
      <c r="AT860" s="238">
        <v>0</v>
      </c>
      <c r="AU860" s="239">
        <v>0</v>
      </c>
      <c r="AV860" t="s">
        <v>52</v>
      </c>
      <c r="AW860" s="270"/>
      <c r="AX860" s="270"/>
      <c r="AY860" s="270"/>
      <c r="AZ860" s="270"/>
      <c r="BA860" s="270"/>
      <c r="BB860" s="27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  <c r="BR860"/>
      <c r="BS860"/>
      <c r="BT860"/>
      <c r="BU860"/>
      <c r="BV860"/>
      <c r="BW860"/>
      <c r="BX860"/>
      <c r="BY860"/>
      <c r="BZ860"/>
      <c r="CA860"/>
      <c r="CB860"/>
      <c r="CC860"/>
      <c r="CD860"/>
      <c r="CE860"/>
      <c r="CF860"/>
      <c r="CG860"/>
      <c r="CH860"/>
      <c r="CI860"/>
      <c r="CJ860"/>
      <c r="CK860"/>
      <c r="CL860"/>
      <c r="CM860"/>
      <c r="CN860"/>
    </row>
    <row r="861" spans="1:92">
      <c r="A861" s="2" t="s">
        <v>2480</v>
      </c>
      <c r="B861" s="238">
        <v>2624.2356666666669</v>
      </c>
      <c r="C861" s="239">
        <v>0</v>
      </c>
      <c r="D861" s="240">
        <v>18973.330000000002</v>
      </c>
      <c r="E861" s="241">
        <v>78</v>
      </c>
      <c r="F861" s="240">
        <v>21291.98</v>
      </c>
      <c r="G861" s="242">
        <v>40</v>
      </c>
      <c r="H861" s="243">
        <v>71049.05</v>
      </c>
      <c r="I861" s="244">
        <v>578</v>
      </c>
      <c r="J861" s="243">
        <v>456051.5</v>
      </c>
      <c r="K861" s="244">
        <v>985</v>
      </c>
      <c r="L861" s="243">
        <v>107521.02</v>
      </c>
      <c r="M861" s="241">
        <v>653</v>
      </c>
      <c r="N861" s="240">
        <v>29555.59</v>
      </c>
      <c r="O861" s="242">
        <v>46</v>
      </c>
      <c r="P861" s="240">
        <v>15541.21</v>
      </c>
      <c r="Q861" s="241">
        <v>79</v>
      </c>
      <c r="R861" s="238">
        <v>0</v>
      </c>
      <c r="S861" s="239">
        <v>0</v>
      </c>
      <c r="T861" s="240">
        <v>51970.87</v>
      </c>
      <c r="U861" s="241">
        <v>246</v>
      </c>
      <c r="V861" s="240">
        <v>8716.94</v>
      </c>
      <c r="W861" s="242">
        <v>15</v>
      </c>
      <c r="X861" s="243">
        <v>95647.41</v>
      </c>
      <c r="Y861" s="241">
        <v>548</v>
      </c>
      <c r="Z861" s="238">
        <v>0</v>
      </c>
      <c r="AA861" s="239">
        <v>0</v>
      </c>
      <c r="AB861" s="238">
        <v>0</v>
      </c>
      <c r="AC861" s="239">
        <v>0</v>
      </c>
      <c r="AD861" s="243">
        <v>74422.960000000006</v>
      </c>
      <c r="AE861" s="244">
        <v>507</v>
      </c>
      <c r="AF861" s="240">
        <v>0</v>
      </c>
      <c r="AG861" s="242">
        <v>0</v>
      </c>
      <c r="AH861" s="243">
        <v>341822.91</v>
      </c>
      <c r="AI861" s="244">
        <v>1549</v>
      </c>
      <c r="AJ861" s="243">
        <v>1920.3</v>
      </c>
      <c r="AK861" s="244">
        <v>6</v>
      </c>
      <c r="AL861" s="243">
        <v>169750.03</v>
      </c>
      <c r="AM861" s="244">
        <v>668</v>
      </c>
      <c r="AN861" s="245">
        <v>76806.77</v>
      </c>
      <c r="AO861" s="244">
        <v>386</v>
      </c>
      <c r="AP861" s="246">
        <v>0</v>
      </c>
      <c r="AQ861" s="247">
        <v>0</v>
      </c>
      <c r="AR861" s="240">
        <v>14638.01</v>
      </c>
      <c r="AS861" s="241">
        <v>124</v>
      </c>
      <c r="AT861" s="238">
        <v>0</v>
      </c>
      <c r="AU861" s="239">
        <v>0</v>
      </c>
      <c r="AV861" t="s">
        <v>195</v>
      </c>
      <c r="AW861" s="270"/>
      <c r="AX861" s="270"/>
      <c r="AY861" s="270"/>
      <c r="AZ861" s="270"/>
      <c r="BA861" s="270"/>
      <c r="BB861" s="270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  <c r="BR861"/>
      <c r="BS861"/>
      <c r="BT861"/>
      <c r="BU861"/>
      <c r="BV861"/>
      <c r="BW861"/>
      <c r="BX861"/>
      <c r="BY861"/>
      <c r="BZ861"/>
      <c r="CA861"/>
      <c r="CB861"/>
      <c r="CC861"/>
      <c r="CD861"/>
      <c r="CE861"/>
      <c r="CF861"/>
      <c r="CG861"/>
      <c r="CH861"/>
      <c r="CI861"/>
      <c r="CJ861"/>
      <c r="CK861"/>
      <c r="CL861"/>
      <c r="CM861"/>
      <c r="CN861"/>
    </row>
    <row r="862" spans="1:92">
      <c r="A862" s="2" t="s">
        <v>2277</v>
      </c>
      <c r="B862" s="238">
        <v>877.202</v>
      </c>
      <c r="C862" s="239">
        <v>0</v>
      </c>
      <c r="D862" s="240">
        <v>16166.95</v>
      </c>
      <c r="E862" s="241">
        <v>69</v>
      </c>
      <c r="F862" s="240">
        <v>7843.47</v>
      </c>
      <c r="G862" s="242">
        <v>12</v>
      </c>
      <c r="H862" s="243">
        <v>58371.96</v>
      </c>
      <c r="I862" s="244">
        <v>584</v>
      </c>
      <c r="J862" s="243">
        <v>165231.89000000001</v>
      </c>
      <c r="K862" s="244">
        <v>447</v>
      </c>
      <c r="L862" s="243">
        <v>53200.4</v>
      </c>
      <c r="M862" s="241">
        <v>506</v>
      </c>
      <c r="N862" s="240">
        <v>4743.46</v>
      </c>
      <c r="O862" s="242">
        <v>13</v>
      </c>
      <c r="P862" s="240">
        <v>956.52</v>
      </c>
      <c r="Q862" s="241">
        <v>2</v>
      </c>
      <c r="R862" s="238">
        <v>0</v>
      </c>
      <c r="S862" s="239">
        <v>0</v>
      </c>
      <c r="T862" s="240">
        <v>18158.080000000002</v>
      </c>
      <c r="U862" s="241">
        <v>111</v>
      </c>
      <c r="V862" s="240">
        <v>16116.8</v>
      </c>
      <c r="W862" s="242">
        <v>16</v>
      </c>
      <c r="X862" s="243">
        <v>66440.5</v>
      </c>
      <c r="Y862" s="241">
        <v>363</v>
      </c>
      <c r="Z862" s="238">
        <v>0</v>
      </c>
      <c r="AA862" s="239">
        <v>0</v>
      </c>
      <c r="AB862" s="238">
        <v>0</v>
      </c>
      <c r="AC862" s="239">
        <v>0</v>
      </c>
      <c r="AD862" s="243">
        <v>48489.99</v>
      </c>
      <c r="AE862" s="244">
        <v>349</v>
      </c>
      <c r="AF862" s="240">
        <v>0</v>
      </c>
      <c r="AG862" s="242">
        <v>0</v>
      </c>
      <c r="AH862" s="243">
        <v>278741.09000000003</v>
      </c>
      <c r="AI862" s="244">
        <v>1493</v>
      </c>
      <c r="AJ862" s="243">
        <v>0</v>
      </c>
      <c r="AK862" s="244">
        <v>0</v>
      </c>
      <c r="AL862" s="243">
        <v>138620.32999999999</v>
      </c>
      <c r="AM862" s="244">
        <v>565</v>
      </c>
      <c r="AN862" s="245">
        <v>26316.06</v>
      </c>
      <c r="AO862" s="244">
        <v>61</v>
      </c>
      <c r="AP862" s="246">
        <v>0</v>
      </c>
      <c r="AQ862" s="247">
        <v>0</v>
      </c>
      <c r="AR862" s="240">
        <v>0</v>
      </c>
      <c r="AS862" s="241">
        <v>0</v>
      </c>
      <c r="AT862" s="238">
        <v>0</v>
      </c>
      <c r="AU862" s="239">
        <v>0</v>
      </c>
      <c r="AV862" t="s">
        <v>52</v>
      </c>
      <c r="AW862" s="270"/>
      <c r="AX862" s="270"/>
      <c r="AY862" s="270"/>
      <c r="AZ862" s="270"/>
      <c r="BA862" s="270"/>
      <c r="BB862" s="270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  <c r="BR862"/>
      <c r="BS862"/>
      <c r="BT862"/>
      <c r="BU862"/>
      <c r="BV862"/>
      <c r="BW862"/>
      <c r="BX862"/>
      <c r="BY862"/>
      <c r="BZ862"/>
      <c r="CA862"/>
      <c r="CB862"/>
      <c r="CC862"/>
      <c r="CD862"/>
      <c r="CE862"/>
      <c r="CF862"/>
      <c r="CG862"/>
      <c r="CH862"/>
      <c r="CI862"/>
      <c r="CJ862"/>
      <c r="CK862"/>
      <c r="CL862"/>
      <c r="CM862"/>
      <c r="CN862"/>
    </row>
    <row r="863" spans="1:92">
      <c r="A863" s="2" t="s">
        <v>2466</v>
      </c>
      <c r="B863" s="238">
        <v>396.8193333333333</v>
      </c>
      <c r="C863" s="239">
        <v>0</v>
      </c>
      <c r="D863" s="240">
        <v>11752.18</v>
      </c>
      <c r="E863" s="241">
        <v>33</v>
      </c>
      <c r="F863" s="240">
        <v>3908.68</v>
      </c>
      <c r="G863" s="242">
        <v>6</v>
      </c>
      <c r="H863" s="243">
        <v>30949.68</v>
      </c>
      <c r="I863" s="244">
        <v>280</v>
      </c>
      <c r="J863" s="243">
        <v>165923.17000000001</v>
      </c>
      <c r="K863" s="244">
        <v>482</v>
      </c>
      <c r="L863" s="243">
        <v>25569.03</v>
      </c>
      <c r="M863" s="241">
        <v>88</v>
      </c>
      <c r="N863" s="240">
        <v>5173.8999999999996</v>
      </c>
      <c r="O863" s="242">
        <v>6</v>
      </c>
      <c r="P863" s="240">
        <v>955.65</v>
      </c>
      <c r="Q863" s="241">
        <v>1</v>
      </c>
      <c r="R863" s="238">
        <v>0</v>
      </c>
      <c r="S863" s="239">
        <v>0</v>
      </c>
      <c r="T863" s="240">
        <v>2145.65</v>
      </c>
      <c r="U863" s="241">
        <v>22</v>
      </c>
      <c r="V863" s="240">
        <v>3209.3</v>
      </c>
      <c r="W863" s="242">
        <v>3</v>
      </c>
      <c r="X863" s="243">
        <v>35634.9</v>
      </c>
      <c r="Y863" s="241">
        <v>228</v>
      </c>
      <c r="Z863" s="238">
        <v>0</v>
      </c>
      <c r="AA863" s="239">
        <v>0</v>
      </c>
      <c r="AB863" s="238">
        <v>0</v>
      </c>
      <c r="AC863" s="239">
        <v>0</v>
      </c>
      <c r="AD863" s="243">
        <v>35092.32</v>
      </c>
      <c r="AE863" s="244">
        <v>241</v>
      </c>
      <c r="AF863" s="240">
        <v>0</v>
      </c>
      <c r="AG863" s="242">
        <v>0</v>
      </c>
      <c r="AH863" s="243">
        <v>146093.13</v>
      </c>
      <c r="AI863" s="244">
        <v>914</v>
      </c>
      <c r="AJ863" s="243">
        <v>0</v>
      </c>
      <c r="AK863" s="244">
        <v>0</v>
      </c>
      <c r="AL863" s="243">
        <v>83050.55</v>
      </c>
      <c r="AM863" s="244">
        <v>342</v>
      </c>
      <c r="AN863" s="245">
        <v>11904.58</v>
      </c>
      <c r="AO863" s="244">
        <v>86</v>
      </c>
      <c r="AP863" s="246">
        <v>0</v>
      </c>
      <c r="AQ863" s="247">
        <v>0</v>
      </c>
      <c r="AR863" s="240">
        <v>780.86</v>
      </c>
      <c r="AS863" s="241">
        <v>13</v>
      </c>
      <c r="AT863" s="238">
        <v>0</v>
      </c>
      <c r="AU863" s="239">
        <v>0</v>
      </c>
      <c r="AV863" t="s">
        <v>189</v>
      </c>
      <c r="AW863" s="270"/>
      <c r="AX863" s="270"/>
      <c r="AY863" s="270"/>
      <c r="AZ863" s="270"/>
      <c r="BA863" s="270"/>
      <c r="BB863" s="270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  <c r="BR863"/>
      <c r="BS863"/>
      <c r="BT863"/>
      <c r="BU863"/>
      <c r="BV863"/>
      <c r="BW863"/>
      <c r="BX863"/>
      <c r="BY863"/>
      <c r="BZ863"/>
      <c r="CA863"/>
      <c r="CB863"/>
      <c r="CC863"/>
      <c r="CD863"/>
      <c r="CE863"/>
      <c r="CF863"/>
      <c r="CG863"/>
      <c r="CH863"/>
      <c r="CI863"/>
      <c r="CJ863"/>
      <c r="CK863"/>
      <c r="CL863"/>
      <c r="CM863"/>
      <c r="CN863"/>
    </row>
    <row r="864" spans="1:92">
      <c r="A864" s="2" t="s">
        <v>2474</v>
      </c>
      <c r="B864" s="238">
        <v>375.10699999999997</v>
      </c>
      <c r="C864" s="239">
        <v>0</v>
      </c>
      <c r="D864" s="240">
        <v>13476.94</v>
      </c>
      <c r="E864" s="241">
        <v>56</v>
      </c>
      <c r="F864" s="240">
        <v>2773.9</v>
      </c>
      <c r="G864" s="242">
        <v>5</v>
      </c>
      <c r="H864" s="243">
        <v>46654.31</v>
      </c>
      <c r="I864" s="244">
        <v>472</v>
      </c>
      <c r="J864" s="243">
        <v>319292.51</v>
      </c>
      <c r="K864" s="244">
        <v>540</v>
      </c>
      <c r="L864" s="243">
        <v>41960.04</v>
      </c>
      <c r="M864" s="241">
        <v>252</v>
      </c>
      <c r="N864" s="240">
        <v>1660.88</v>
      </c>
      <c r="O864" s="242">
        <v>16</v>
      </c>
      <c r="P864" s="240">
        <v>0</v>
      </c>
      <c r="Q864" s="241">
        <v>0</v>
      </c>
      <c r="R864" s="238">
        <v>0</v>
      </c>
      <c r="S864" s="239">
        <v>0</v>
      </c>
      <c r="T864" s="240">
        <v>23530.28</v>
      </c>
      <c r="U864" s="241">
        <v>127</v>
      </c>
      <c r="V864" s="240">
        <v>7742.86</v>
      </c>
      <c r="W864" s="242">
        <v>14</v>
      </c>
      <c r="X864" s="243">
        <v>44220.11</v>
      </c>
      <c r="Y864" s="241">
        <v>282</v>
      </c>
      <c r="Z864" s="238">
        <v>0</v>
      </c>
      <c r="AA864" s="239">
        <v>0</v>
      </c>
      <c r="AB864" s="238">
        <v>0</v>
      </c>
      <c r="AC864" s="239">
        <v>0</v>
      </c>
      <c r="AD864" s="243">
        <v>44002.15</v>
      </c>
      <c r="AE864" s="244">
        <v>273</v>
      </c>
      <c r="AF864" s="240">
        <v>3116.08</v>
      </c>
      <c r="AG864" s="242">
        <v>5</v>
      </c>
      <c r="AH864" s="243">
        <v>232555.15</v>
      </c>
      <c r="AI864" s="244">
        <v>976</v>
      </c>
      <c r="AJ864" s="243">
        <v>0</v>
      </c>
      <c r="AK864" s="244">
        <v>0</v>
      </c>
      <c r="AL864" s="243">
        <v>114233.59</v>
      </c>
      <c r="AM864" s="244">
        <v>413</v>
      </c>
      <c r="AN864" s="245">
        <v>11253.21</v>
      </c>
      <c r="AO864" s="244">
        <v>54</v>
      </c>
      <c r="AP864" s="246">
        <v>0</v>
      </c>
      <c r="AQ864" s="247">
        <v>0</v>
      </c>
      <c r="AR864" s="240">
        <v>1575.33</v>
      </c>
      <c r="AS864" s="241">
        <v>17</v>
      </c>
      <c r="AT864" s="238">
        <v>0</v>
      </c>
      <c r="AU864" s="239">
        <v>0</v>
      </c>
      <c r="AV864" t="s">
        <v>52</v>
      </c>
      <c r="AW864" s="270"/>
      <c r="AX864" s="270"/>
      <c r="AY864" s="270"/>
      <c r="AZ864" s="270"/>
      <c r="BA864" s="270"/>
      <c r="BB864" s="270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  <c r="BR864"/>
      <c r="BS864"/>
      <c r="BT864"/>
      <c r="BU864"/>
      <c r="BV864"/>
      <c r="BW864"/>
      <c r="BX864"/>
      <c r="BY864"/>
      <c r="BZ864"/>
      <c r="CA864"/>
      <c r="CB864"/>
      <c r="CC864"/>
      <c r="CD864"/>
      <c r="CE864"/>
      <c r="CF864"/>
      <c r="CG864"/>
      <c r="CH864"/>
      <c r="CI864"/>
      <c r="CJ864"/>
      <c r="CK864"/>
      <c r="CL864"/>
      <c r="CM864"/>
      <c r="CN864"/>
    </row>
    <row r="865" spans="1:92">
      <c r="A865" s="2" t="s">
        <v>2455</v>
      </c>
      <c r="B865" s="238">
        <v>797.07899999999995</v>
      </c>
      <c r="C865" s="239">
        <v>0</v>
      </c>
      <c r="D865" s="240">
        <v>6040</v>
      </c>
      <c r="E865" s="241">
        <v>34</v>
      </c>
      <c r="F865" s="240">
        <v>12278.24</v>
      </c>
      <c r="G865" s="242">
        <v>17</v>
      </c>
      <c r="H865" s="243">
        <v>42966.16</v>
      </c>
      <c r="I865" s="244">
        <v>423</v>
      </c>
      <c r="J865" s="243">
        <v>328709.86</v>
      </c>
      <c r="K865" s="244">
        <v>721</v>
      </c>
      <c r="L865" s="243">
        <v>50888.42</v>
      </c>
      <c r="M865" s="241">
        <v>201</v>
      </c>
      <c r="N865" s="240">
        <v>5086.93</v>
      </c>
      <c r="O865" s="242">
        <v>8</v>
      </c>
      <c r="P865" s="240">
        <v>0</v>
      </c>
      <c r="Q865" s="241">
        <v>0</v>
      </c>
      <c r="R865" s="238">
        <v>0</v>
      </c>
      <c r="S865" s="239">
        <v>0</v>
      </c>
      <c r="T865" s="240">
        <v>0</v>
      </c>
      <c r="U865" s="241">
        <v>0</v>
      </c>
      <c r="V865" s="240">
        <v>1348.84</v>
      </c>
      <c r="W865" s="242">
        <v>1</v>
      </c>
      <c r="X865" s="243">
        <v>84546.07</v>
      </c>
      <c r="Y865" s="241">
        <v>426</v>
      </c>
      <c r="Z865" s="238">
        <v>0</v>
      </c>
      <c r="AA865" s="239">
        <v>0</v>
      </c>
      <c r="AB865" s="238">
        <v>0</v>
      </c>
      <c r="AC865" s="239">
        <v>0</v>
      </c>
      <c r="AD865" s="243">
        <v>44592.9</v>
      </c>
      <c r="AE865" s="244">
        <v>307</v>
      </c>
      <c r="AF865" s="240">
        <v>0</v>
      </c>
      <c r="AG865" s="242">
        <v>0</v>
      </c>
      <c r="AH865" s="243">
        <v>244856.91</v>
      </c>
      <c r="AI865" s="244">
        <v>1049</v>
      </c>
      <c r="AJ865" s="243">
        <v>0</v>
      </c>
      <c r="AK865" s="244">
        <v>0</v>
      </c>
      <c r="AL865" s="243">
        <v>124567.82</v>
      </c>
      <c r="AM865" s="244">
        <v>518</v>
      </c>
      <c r="AN865" s="245">
        <v>23912.37</v>
      </c>
      <c r="AO865" s="244">
        <v>161</v>
      </c>
      <c r="AP865" s="246">
        <v>0</v>
      </c>
      <c r="AQ865" s="247">
        <v>0</v>
      </c>
      <c r="AR865" s="240">
        <v>0</v>
      </c>
      <c r="AS865" s="241">
        <v>0</v>
      </c>
      <c r="AT865" s="238">
        <v>0</v>
      </c>
      <c r="AU865" s="239">
        <v>0</v>
      </c>
      <c r="AV865" t="s">
        <v>52</v>
      </c>
      <c r="AW865" s="270"/>
      <c r="AX865" s="270"/>
      <c r="AY865" s="270"/>
      <c r="AZ865" s="270"/>
      <c r="BA865" s="270"/>
      <c r="BB865" s="270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  <c r="BR865"/>
      <c r="BS865"/>
      <c r="BT865"/>
      <c r="BU865"/>
      <c r="BV865"/>
      <c r="BW865"/>
      <c r="BX865"/>
      <c r="BY865"/>
      <c r="BZ865"/>
      <c r="CA865"/>
      <c r="CB865"/>
      <c r="CC865"/>
      <c r="CD865"/>
      <c r="CE865"/>
      <c r="CF865"/>
      <c r="CG865"/>
      <c r="CH865"/>
      <c r="CI865"/>
      <c r="CJ865"/>
      <c r="CK865"/>
      <c r="CL865"/>
      <c r="CM865"/>
      <c r="CN865"/>
    </row>
    <row r="866" spans="1:92">
      <c r="A866" s="2" t="s">
        <v>2439</v>
      </c>
      <c r="B866" s="238">
        <v>2045.13</v>
      </c>
      <c r="C866" s="239">
        <v>0</v>
      </c>
      <c r="D866" s="240">
        <v>11790.35</v>
      </c>
      <c r="E866" s="241">
        <v>34</v>
      </c>
      <c r="F866" s="240">
        <v>1339.13</v>
      </c>
      <c r="G866" s="242">
        <v>2</v>
      </c>
      <c r="H866" s="243">
        <v>21612.5</v>
      </c>
      <c r="I866" s="244">
        <v>290</v>
      </c>
      <c r="J866" s="243">
        <v>249457.85</v>
      </c>
      <c r="K866" s="244">
        <v>259</v>
      </c>
      <c r="L866" s="243">
        <v>13197.68</v>
      </c>
      <c r="M866" s="241">
        <v>151</v>
      </c>
      <c r="N866" s="240">
        <v>321.74</v>
      </c>
      <c r="O866" s="242">
        <v>2</v>
      </c>
      <c r="P866" s="240">
        <v>1527.73</v>
      </c>
      <c r="Q866" s="241">
        <v>11</v>
      </c>
      <c r="R866" s="238">
        <v>0</v>
      </c>
      <c r="S866" s="239">
        <v>0</v>
      </c>
      <c r="T866" s="240">
        <v>4075.71</v>
      </c>
      <c r="U866" s="241">
        <v>36</v>
      </c>
      <c r="V866" s="240">
        <v>16673.78</v>
      </c>
      <c r="W866" s="242">
        <v>25</v>
      </c>
      <c r="X866" s="243">
        <v>27227.32</v>
      </c>
      <c r="Y866" s="241">
        <v>168</v>
      </c>
      <c r="Z866" s="238">
        <v>0</v>
      </c>
      <c r="AA866" s="239">
        <v>0</v>
      </c>
      <c r="AB866" s="238">
        <v>0</v>
      </c>
      <c r="AC866" s="239">
        <v>0</v>
      </c>
      <c r="AD866" s="243">
        <v>13456.7</v>
      </c>
      <c r="AE866" s="244">
        <v>86</v>
      </c>
      <c r="AF866" s="240">
        <v>0</v>
      </c>
      <c r="AG866" s="242">
        <v>0</v>
      </c>
      <c r="AH866" s="243">
        <v>79630.42</v>
      </c>
      <c r="AI866" s="244">
        <v>548</v>
      </c>
      <c r="AJ866" s="243">
        <v>0</v>
      </c>
      <c r="AK866" s="244">
        <v>0</v>
      </c>
      <c r="AL866" s="243">
        <v>57025.22</v>
      </c>
      <c r="AM866" s="244">
        <v>262</v>
      </c>
      <c r="AN866" s="245">
        <v>61353.9</v>
      </c>
      <c r="AO866" s="244">
        <v>60</v>
      </c>
      <c r="AP866" s="246">
        <v>0</v>
      </c>
      <c r="AQ866" s="247">
        <v>0</v>
      </c>
      <c r="AR866" s="240">
        <v>2106.96</v>
      </c>
      <c r="AS866" s="241">
        <v>16</v>
      </c>
      <c r="AT866" s="238">
        <v>0</v>
      </c>
      <c r="AU866" s="239">
        <v>0</v>
      </c>
      <c r="AV866" t="s">
        <v>389</v>
      </c>
      <c r="AW866" s="270"/>
      <c r="AX866" s="270"/>
      <c r="AY866" s="270"/>
      <c r="AZ866" s="270"/>
      <c r="BA866" s="270"/>
      <c r="BB866" s="270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  <c r="BR866"/>
      <c r="BS866"/>
      <c r="BT866"/>
      <c r="BU866"/>
      <c r="BV866"/>
      <c r="BW866"/>
      <c r="BX866"/>
      <c r="BY866"/>
      <c r="BZ866"/>
      <c r="CA866"/>
      <c r="CB866"/>
      <c r="CC866"/>
      <c r="CD866"/>
      <c r="CE866"/>
      <c r="CF866"/>
      <c r="CG866"/>
      <c r="CH866"/>
      <c r="CI866"/>
      <c r="CJ866"/>
      <c r="CK866"/>
      <c r="CL866"/>
      <c r="CM866"/>
      <c r="CN866"/>
    </row>
    <row r="867" spans="1:92">
      <c r="A867" s="2" t="s">
        <v>2433</v>
      </c>
      <c r="B867" s="238">
        <v>293.11733333333336</v>
      </c>
      <c r="C867" s="239">
        <v>0</v>
      </c>
      <c r="D867" s="240">
        <v>15640.86</v>
      </c>
      <c r="E867" s="241">
        <v>50</v>
      </c>
      <c r="F867" s="240">
        <v>8821.73</v>
      </c>
      <c r="G867" s="242">
        <v>16</v>
      </c>
      <c r="H867" s="243">
        <v>53194.21</v>
      </c>
      <c r="I867" s="244">
        <v>401</v>
      </c>
      <c r="J867" s="243">
        <v>423176.67</v>
      </c>
      <c r="K867" s="244">
        <v>690</v>
      </c>
      <c r="L867" s="243">
        <v>104622.37</v>
      </c>
      <c r="M867" s="241">
        <v>468</v>
      </c>
      <c r="N867" s="240">
        <v>12002.62</v>
      </c>
      <c r="O867" s="242">
        <v>14</v>
      </c>
      <c r="P867" s="240">
        <v>9290.4500000000007</v>
      </c>
      <c r="Q867" s="241">
        <v>32</v>
      </c>
      <c r="R867" s="238">
        <v>0</v>
      </c>
      <c r="S867" s="239">
        <v>0</v>
      </c>
      <c r="T867" s="240">
        <v>23491.23</v>
      </c>
      <c r="U867" s="241">
        <v>107</v>
      </c>
      <c r="V867" s="240">
        <v>6543.26</v>
      </c>
      <c r="W867" s="242">
        <v>7</v>
      </c>
      <c r="X867" s="243">
        <v>60291.78</v>
      </c>
      <c r="Y867" s="241">
        <v>324</v>
      </c>
      <c r="Z867" s="238">
        <v>0</v>
      </c>
      <c r="AA867" s="239">
        <v>0</v>
      </c>
      <c r="AB867" s="238">
        <v>0</v>
      </c>
      <c r="AC867" s="239">
        <v>0</v>
      </c>
      <c r="AD867" s="243">
        <v>48786.25</v>
      </c>
      <c r="AE867" s="244">
        <v>288</v>
      </c>
      <c r="AF867" s="240">
        <v>0</v>
      </c>
      <c r="AG867" s="242">
        <v>0</v>
      </c>
      <c r="AH867" s="243">
        <v>239409.55</v>
      </c>
      <c r="AI867" s="244">
        <v>963</v>
      </c>
      <c r="AJ867" s="243">
        <v>0</v>
      </c>
      <c r="AK867" s="244">
        <v>0</v>
      </c>
      <c r="AL867" s="243">
        <v>128044.36</v>
      </c>
      <c r="AM867" s="244">
        <v>453</v>
      </c>
      <c r="AN867" s="245">
        <v>8793.52</v>
      </c>
      <c r="AO867" s="244">
        <v>67</v>
      </c>
      <c r="AP867" s="246">
        <v>0</v>
      </c>
      <c r="AQ867" s="247">
        <v>0</v>
      </c>
      <c r="AR867" s="240">
        <v>1240.8699999999999</v>
      </c>
      <c r="AS867" s="241">
        <v>15</v>
      </c>
      <c r="AT867" s="238">
        <v>0</v>
      </c>
      <c r="AU867" s="239">
        <v>0</v>
      </c>
      <c r="AV867" t="s">
        <v>195</v>
      </c>
      <c r="AW867" s="270"/>
      <c r="AX867" s="270"/>
      <c r="AY867" s="270"/>
      <c r="AZ867" s="270"/>
      <c r="BA867" s="270"/>
      <c r="BB867" s="270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  <c r="BR867"/>
      <c r="BS867"/>
      <c r="BT867"/>
      <c r="BU867"/>
      <c r="BV867"/>
      <c r="BW867"/>
      <c r="BX867"/>
      <c r="BY867"/>
      <c r="BZ867"/>
      <c r="CA867"/>
      <c r="CB867"/>
      <c r="CC867"/>
      <c r="CD867"/>
      <c r="CE867"/>
      <c r="CF867"/>
      <c r="CG867"/>
      <c r="CH867"/>
      <c r="CI867"/>
      <c r="CJ867"/>
      <c r="CK867"/>
      <c r="CL867"/>
      <c r="CM867"/>
      <c r="CN867"/>
    </row>
    <row r="868" spans="1:92">
      <c r="A868" s="2" t="s">
        <v>2488</v>
      </c>
      <c r="B868" s="238">
        <v>355.95566666666667</v>
      </c>
      <c r="C868" s="239">
        <v>0</v>
      </c>
      <c r="D868" s="240">
        <v>10153.68</v>
      </c>
      <c r="E868" s="241">
        <v>34</v>
      </c>
      <c r="F868" s="240">
        <v>4634.76</v>
      </c>
      <c r="G868" s="242">
        <v>9</v>
      </c>
      <c r="H868" s="243">
        <v>39130.6</v>
      </c>
      <c r="I868" s="244">
        <v>349</v>
      </c>
      <c r="J868" s="243">
        <v>193988.04</v>
      </c>
      <c r="K868" s="244">
        <v>470</v>
      </c>
      <c r="L868" s="243">
        <v>54723.01</v>
      </c>
      <c r="M868" s="241">
        <v>301</v>
      </c>
      <c r="N868" s="240">
        <v>1006.96</v>
      </c>
      <c r="O868" s="242">
        <v>6</v>
      </c>
      <c r="P868" s="240">
        <v>7258.96</v>
      </c>
      <c r="Q868" s="241">
        <v>38</v>
      </c>
      <c r="R868" s="238">
        <v>0</v>
      </c>
      <c r="S868" s="239">
        <v>0</v>
      </c>
      <c r="T868" s="240">
        <v>18965.7</v>
      </c>
      <c r="U868" s="241">
        <v>103</v>
      </c>
      <c r="V868" s="240">
        <v>4013.55</v>
      </c>
      <c r="W868" s="242">
        <v>4</v>
      </c>
      <c r="X868" s="243">
        <v>54434</v>
      </c>
      <c r="Y868" s="241">
        <v>239</v>
      </c>
      <c r="Z868" s="238">
        <v>0</v>
      </c>
      <c r="AA868" s="239">
        <v>0</v>
      </c>
      <c r="AB868" s="238">
        <v>0</v>
      </c>
      <c r="AC868" s="239">
        <v>0</v>
      </c>
      <c r="AD868" s="243">
        <v>46656.44</v>
      </c>
      <c r="AE868" s="244">
        <v>324</v>
      </c>
      <c r="AF868" s="240">
        <v>0</v>
      </c>
      <c r="AG868" s="242">
        <v>0</v>
      </c>
      <c r="AH868" s="243">
        <v>195328.98</v>
      </c>
      <c r="AI868" s="244">
        <v>901</v>
      </c>
      <c r="AJ868" s="243">
        <v>180</v>
      </c>
      <c r="AK868" s="244">
        <v>1</v>
      </c>
      <c r="AL868" s="243">
        <v>74004.100000000006</v>
      </c>
      <c r="AM868" s="244">
        <v>310</v>
      </c>
      <c r="AN868" s="245">
        <v>10498.67</v>
      </c>
      <c r="AO868" s="244">
        <v>56</v>
      </c>
      <c r="AP868" s="246">
        <v>0</v>
      </c>
      <c r="AQ868" s="247">
        <v>0</v>
      </c>
      <c r="AR868" s="240">
        <v>1269.1300000000001</v>
      </c>
      <c r="AS868" s="241">
        <v>22</v>
      </c>
      <c r="AT868" s="238">
        <v>0</v>
      </c>
      <c r="AU868" s="239">
        <v>0</v>
      </c>
      <c r="AV868" t="s">
        <v>195</v>
      </c>
      <c r="AW868" s="270"/>
      <c r="AX868" s="270"/>
      <c r="AY868" s="270"/>
      <c r="AZ868" s="270"/>
      <c r="BA868" s="270"/>
      <c r="BB868" s="270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  <c r="BR868"/>
      <c r="BS868"/>
      <c r="BT868"/>
      <c r="BU868"/>
      <c r="BV868"/>
      <c r="BW868"/>
      <c r="BX868"/>
      <c r="BY868"/>
      <c r="BZ868"/>
      <c r="CA868"/>
      <c r="CB868"/>
      <c r="CC868"/>
      <c r="CD868"/>
      <c r="CE868"/>
      <c r="CF868"/>
      <c r="CG868"/>
      <c r="CH868"/>
      <c r="CI868"/>
      <c r="CJ868"/>
      <c r="CK868"/>
      <c r="CL868"/>
      <c r="CM868"/>
      <c r="CN868"/>
    </row>
    <row r="869" spans="1:92">
      <c r="A869" s="2" t="s">
        <v>2486</v>
      </c>
      <c r="B869" s="238">
        <v>373.57866666666666</v>
      </c>
      <c r="C869" s="239">
        <v>0</v>
      </c>
      <c r="D869" s="240">
        <v>5513.03</v>
      </c>
      <c r="E869" s="241">
        <v>24</v>
      </c>
      <c r="F869" s="240">
        <v>3608.7</v>
      </c>
      <c r="G869" s="242">
        <v>5</v>
      </c>
      <c r="H869" s="243">
        <v>40895.599999999999</v>
      </c>
      <c r="I869" s="244">
        <v>471</v>
      </c>
      <c r="J869" s="243">
        <v>126189.88</v>
      </c>
      <c r="K869" s="244">
        <v>351</v>
      </c>
      <c r="L869" s="243">
        <v>43783.77</v>
      </c>
      <c r="M869" s="241">
        <v>238</v>
      </c>
      <c r="N869" s="240">
        <v>11476.55</v>
      </c>
      <c r="O869" s="242">
        <v>16</v>
      </c>
      <c r="P869" s="240">
        <v>1304.3499999999999</v>
      </c>
      <c r="Q869" s="241">
        <v>5</v>
      </c>
      <c r="R869" s="238">
        <v>0</v>
      </c>
      <c r="S869" s="239">
        <v>0</v>
      </c>
      <c r="T869" s="240">
        <v>28038.959999999999</v>
      </c>
      <c r="U869" s="241">
        <v>112</v>
      </c>
      <c r="V869" s="240">
        <v>12134.5</v>
      </c>
      <c r="W869" s="242">
        <v>21</v>
      </c>
      <c r="X869" s="243">
        <v>50682.35</v>
      </c>
      <c r="Y869" s="241">
        <v>266</v>
      </c>
      <c r="Z869" s="238">
        <v>0</v>
      </c>
      <c r="AA869" s="239">
        <v>0</v>
      </c>
      <c r="AB869" s="238">
        <v>0</v>
      </c>
      <c r="AC869" s="239">
        <v>0</v>
      </c>
      <c r="AD869" s="243">
        <v>47624.86</v>
      </c>
      <c r="AE869" s="244">
        <v>315</v>
      </c>
      <c r="AF869" s="240">
        <v>0</v>
      </c>
      <c r="AG869" s="242">
        <v>0</v>
      </c>
      <c r="AH869" s="243">
        <v>203391.83</v>
      </c>
      <c r="AI869" s="244">
        <v>991</v>
      </c>
      <c r="AJ869" s="243">
        <v>2970</v>
      </c>
      <c r="AK869" s="244">
        <v>2</v>
      </c>
      <c r="AL869" s="243">
        <v>79238.83</v>
      </c>
      <c r="AM869" s="244">
        <v>325</v>
      </c>
      <c r="AN869" s="245">
        <v>8237.36</v>
      </c>
      <c r="AO869" s="244">
        <v>45</v>
      </c>
      <c r="AP869" s="246">
        <v>0</v>
      </c>
      <c r="AQ869" s="247">
        <v>0</v>
      </c>
      <c r="AR869" s="240">
        <v>415.65</v>
      </c>
      <c r="AS869" s="241">
        <v>8</v>
      </c>
      <c r="AT869" s="238">
        <v>0</v>
      </c>
      <c r="AU869" s="239">
        <v>0</v>
      </c>
      <c r="AV869" t="s">
        <v>195</v>
      </c>
      <c r="AW869" s="270"/>
      <c r="AX869" s="270"/>
      <c r="AY869" s="270"/>
      <c r="AZ869" s="270"/>
      <c r="BA869" s="270"/>
      <c r="BB869" s="270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  <c r="BR869"/>
      <c r="BS869"/>
      <c r="BT869"/>
      <c r="BU869"/>
      <c r="BV869"/>
      <c r="BW869"/>
      <c r="BX869"/>
      <c r="BY869"/>
      <c r="BZ869"/>
      <c r="CA869"/>
      <c r="CB869"/>
      <c r="CC869"/>
      <c r="CD869"/>
      <c r="CE869"/>
      <c r="CF869"/>
      <c r="CG869"/>
      <c r="CH869"/>
      <c r="CI869"/>
      <c r="CJ869"/>
      <c r="CK869"/>
      <c r="CL869"/>
      <c r="CM869"/>
      <c r="CN869"/>
    </row>
    <row r="870" spans="1:92">
      <c r="A870" s="2" t="s">
        <v>2437</v>
      </c>
      <c r="B870" s="238">
        <v>3288.0043333333333</v>
      </c>
      <c r="C870" s="239">
        <v>0</v>
      </c>
      <c r="D870" s="240">
        <v>10651.5</v>
      </c>
      <c r="E870" s="241">
        <v>51</v>
      </c>
      <c r="F870" s="240">
        <v>2669.56</v>
      </c>
      <c r="G870" s="242">
        <v>5</v>
      </c>
      <c r="H870" s="243">
        <v>42302.79</v>
      </c>
      <c r="I870" s="244">
        <v>485</v>
      </c>
      <c r="J870" s="243">
        <v>205652.59</v>
      </c>
      <c r="K870" s="244">
        <v>522</v>
      </c>
      <c r="L870" s="243">
        <v>27675.87</v>
      </c>
      <c r="M870" s="241">
        <v>208</v>
      </c>
      <c r="N870" s="240">
        <v>1894.79</v>
      </c>
      <c r="O870" s="242">
        <v>10</v>
      </c>
      <c r="P870" s="240">
        <v>8721.82</v>
      </c>
      <c r="Q870" s="241">
        <v>71</v>
      </c>
      <c r="R870" s="238">
        <v>0</v>
      </c>
      <c r="S870" s="239">
        <v>0</v>
      </c>
      <c r="T870" s="240">
        <v>19480.169999999998</v>
      </c>
      <c r="U870" s="241">
        <v>114</v>
      </c>
      <c r="V870" s="240">
        <v>5406.45</v>
      </c>
      <c r="W870" s="242">
        <v>5</v>
      </c>
      <c r="X870" s="243">
        <v>72104.36</v>
      </c>
      <c r="Y870" s="241">
        <v>362</v>
      </c>
      <c r="Z870" s="238">
        <v>0</v>
      </c>
      <c r="AA870" s="239">
        <v>0</v>
      </c>
      <c r="AB870" s="238">
        <v>0</v>
      </c>
      <c r="AC870" s="239">
        <v>0</v>
      </c>
      <c r="AD870" s="243">
        <v>29200.16</v>
      </c>
      <c r="AE870" s="244">
        <v>195</v>
      </c>
      <c r="AF870" s="240">
        <v>762.79</v>
      </c>
      <c r="AG870" s="242">
        <v>1</v>
      </c>
      <c r="AH870" s="243">
        <v>197357.88</v>
      </c>
      <c r="AI870" s="244">
        <v>1263</v>
      </c>
      <c r="AJ870" s="243">
        <v>5719.05</v>
      </c>
      <c r="AK870" s="244">
        <v>19</v>
      </c>
      <c r="AL870" s="243">
        <v>122207.92</v>
      </c>
      <c r="AM870" s="244">
        <v>505</v>
      </c>
      <c r="AN870" s="245">
        <v>92921.08</v>
      </c>
      <c r="AO870" s="244">
        <v>177</v>
      </c>
      <c r="AP870" s="246">
        <v>0</v>
      </c>
      <c r="AQ870" s="247">
        <v>0</v>
      </c>
      <c r="AR870" s="240">
        <v>6502.64</v>
      </c>
      <c r="AS870" s="241">
        <v>62</v>
      </c>
      <c r="AT870" s="238">
        <v>0</v>
      </c>
      <c r="AU870" s="239">
        <v>0</v>
      </c>
      <c r="AV870" t="s">
        <v>389</v>
      </c>
      <c r="AW870" s="270"/>
      <c r="AX870" s="270"/>
      <c r="AY870" s="270"/>
      <c r="AZ870" s="270"/>
      <c r="BA870" s="270"/>
      <c r="BB870" s="2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  <c r="BR870"/>
      <c r="BS870"/>
      <c r="BT870"/>
      <c r="BU870"/>
      <c r="BV870"/>
      <c r="BW870"/>
      <c r="BX870"/>
      <c r="BY870"/>
      <c r="BZ870"/>
      <c r="CA870"/>
      <c r="CB870"/>
      <c r="CC870"/>
      <c r="CD870"/>
      <c r="CE870"/>
      <c r="CF870"/>
      <c r="CG870"/>
      <c r="CH870"/>
      <c r="CI870"/>
      <c r="CJ870"/>
      <c r="CK870"/>
      <c r="CL870"/>
      <c r="CM870"/>
      <c r="CN870"/>
    </row>
    <row r="871" spans="1:92">
      <c r="A871" s="2" t="s">
        <v>2462</v>
      </c>
      <c r="B871" s="238">
        <v>300.99899999999997</v>
      </c>
      <c r="C871" s="239">
        <v>0</v>
      </c>
      <c r="D871" s="240">
        <v>4178.2299999999996</v>
      </c>
      <c r="E871" s="241">
        <v>16</v>
      </c>
      <c r="F871" s="240">
        <v>8769.5400000000009</v>
      </c>
      <c r="G871" s="242">
        <v>16</v>
      </c>
      <c r="H871" s="243">
        <v>17937.52</v>
      </c>
      <c r="I871" s="244">
        <v>204</v>
      </c>
      <c r="J871" s="243">
        <v>237671.65</v>
      </c>
      <c r="K871" s="244">
        <v>265</v>
      </c>
      <c r="L871" s="243">
        <v>16262.05</v>
      </c>
      <c r="M871" s="241">
        <v>86</v>
      </c>
      <c r="N871" s="240">
        <v>2717.38</v>
      </c>
      <c r="O871" s="242">
        <v>4</v>
      </c>
      <c r="P871" s="240">
        <v>0</v>
      </c>
      <c r="Q871" s="241">
        <v>0</v>
      </c>
      <c r="R871" s="238">
        <v>0</v>
      </c>
      <c r="S871" s="239">
        <v>0</v>
      </c>
      <c r="T871" s="240">
        <v>338.27</v>
      </c>
      <c r="U871" s="241">
        <v>4</v>
      </c>
      <c r="V871" s="240">
        <v>8023.02</v>
      </c>
      <c r="W871" s="242">
        <v>13</v>
      </c>
      <c r="X871" s="243">
        <v>14995.83</v>
      </c>
      <c r="Y871" s="241">
        <v>103</v>
      </c>
      <c r="Z871" s="238">
        <v>0</v>
      </c>
      <c r="AA871" s="239">
        <v>0</v>
      </c>
      <c r="AB871" s="238">
        <v>0</v>
      </c>
      <c r="AC871" s="239">
        <v>0</v>
      </c>
      <c r="AD871" s="243">
        <v>15764.01</v>
      </c>
      <c r="AE871" s="244">
        <v>103</v>
      </c>
      <c r="AF871" s="240">
        <v>0</v>
      </c>
      <c r="AG871" s="242">
        <v>0</v>
      </c>
      <c r="AH871" s="243">
        <v>71587.39</v>
      </c>
      <c r="AI871" s="244">
        <v>381</v>
      </c>
      <c r="AJ871" s="243">
        <v>895.3</v>
      </c>
      <c r="AK871" s="244">
        <v>3</v>
      </c>
      <c r="AL871" s="243">
        <v>31137.97</v>
      </c>
      <c r="AM871" s="244">
        <v>148</v>
      </c>
      <c r="AN871" s="245">
        <v>8134.67</v>
      </c>
      <c r="AO871" s="244">
        <v>48</v>
      </c>
      <c r="AP871" s="246">
        <v>0</v>
      </c>
      <c r="AQ871" s="247">
        <v>0</v>
      </c>
      <c r="AR871" s="240">
        <v>86.09</v>
      </c>
      <c r="AS871" s="241">
        <v>1</v>
      </c>
      <c r="AT871" s="238">
        <v>0</v>
      </c>
      <c r="AU871" s="239">
        <v>0</v>
      </c>
      <c r="AV871" t="s">
        <v>52</v>
      </c>
      <c r="AW871" s="270"/>
      <c r="AX871" s="270"/>
      <c r="AY871" s="270"/>
      <c r="AZ871" s="270"/>
      <c r="BA871" s="270"/>
      <c r="BB871" s="270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  <c r="BR871"/>
      <c r="BS871"/>
      <c r="BT871"/>
      <c r="BU871"/>
      <c r="BV871"/>
      <c r="BW871"/>
      <c r="BX871"/>
      <c r="BY871"/>
      <c r="BZ871"/>
      <c r="CA871"/>
      <c r="CB871"/>
      <c r="CC871"/>
      <c r="CD871"/>
      <c r="CE871"/>
      <c r="CF871"/>
      <c r="CG871"/>
      <c r="CH871"/>
      <c r="CI871"/>
      <c r="CJ871"/>
      <c r="CK871"/>
      <c r="CL871"/>
      <c r="CM871"/>
      <c r="CN871"/>
    </row>
    <row r="872" spans="1:92">
      <c r="A872" s="2" t="s">
        <v>2482</v>
      </c>
      <c r="B872" s="238">
        <v>885.553</v>
      </c>
      <c r="C872" s="239">
        <v>0</v>
      </c>
      <c r="D872" s="240">
        <v>21199.11</v>
      </c>
      <c r="E872" s="241">
        <v>83</v>
      </c>
      <c r="F872" s="240">
        <v>15717.33</v>
      </c>
      <c r="G872" s="242">
        <v>30</v>
      </c>
      <c r="H872" s="243">
        <v>83034.42</v>
      </c>
      <c r="I872" s="244">
        <v>789</v>
      </c>
      <c r="J872" s="243">
        <v>524014.76</v>
      </c>
      <c r="K872" s="244">
        <v>1012</v>
      </c>
      <c r="L872" s="243">
        <v>82751.259999999995</v>
      </c>
      <c r="M872" s="241">
        <v>587</v>
      </c>
      <c r="N872" s="240">
        <v>3730.46</v>
      </c>
      <c r="O872" s="242">
        <v>18</v>
      </c>
      <c r="P872" s="240">
        <v>29187.13</v>
      </c>
      <c r="Q872" s="241">
        <v>173</v>
      </c>
      <c r="R872" s="238">
        <v>0</v>
      </c>
      <c r="S872" s="239">
        <v>0</v>
      </c>
      <c r="T872" s="240">
        <v>48704.24</v>
      </c>
      <c r="U872" s="241">
        <v>230</v>
      </c>
      <c r="V872" s="240">
        <v>17131.259999999998</v>
      </c>
      <c r="W872" s="242">
        <v>22</v>
      </c>
      <c r="X872" s="243">
        <v>109050.77</v>
      </c>
      <c r="Y872" s="241">
        <v>603</v>
      </c>
      <c r="Z872" s="238">
        <v>0</v>
      </c>
      <c r="AA872" s="239">
        <v>0</v>
      </c>
      <c r="AB872" s="238">
        <v>0</v>
      </c>
      <c r="AC872" s="239">
        <v>0</v>
      </c>
      <c r="AD872" s="243">
        <v>74331.899999999994</v>
      </c>
      <c r="AE872" s="244">
        <v>672</v>
      </c>
      <c r="AF872" s="240">
        <v>0</v>
      </c>
      <c r="AG872" s="242">
        <v>0</v>
      </c>
      <c r="AH872" s="243">
        <v>405108.6</v>
      </c>
      <c r="AI872" s="244">
        <v>2016</v>
      </c>
      <c r="AJ872" s="243">
        <v>857.25</v>
      </c>
      <c r="AK872" s="244">
        <v>10</v>
      </c>
      <c r="AL872" s="243">
        <v>183303.23</v>
      </c>
      <c r="AM872" s="244">
        <v>744</v>
      </c>
      <c r="AN872" s="245">
        <v>25709.34</v>
      </c>
      <c r="AO872" s="244">
        <v>86</v>
      </c>
      <c r="AP872" s="246">
        <v>0</v>
      </c>
      <c r="AQ872" s="247">
        <v>0</v>
      </c>
      <c r="AR872" s="240">
        <v>10753.92</v>
      </c>
      <c r="AS872" s="241">
        <v>110</v>
      </c>
      <c r="AT872" s="238">
        <v>260</v>
      </c>
      <c r="AU872" s="239">
        <v>1</v>
      </c>
      <c r="AV872" t="s">
        <v>195</v>
      </c>
      <c r="AW872" s="270"/>
      <c r="AX872" s="270"/>
      <c r="AY872" s="270"/>
      <c r="AZ872" s="270"/>
      <c r="BA872" s="270"/>
      <c r="BB872" s="270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  <c r="BR872"/>
      <c r="BS872"/>
      <c r="BT872"/>
      <c r="BU872"/>
      <c r="BV872"/>
      <c r="BW872"/>
      <c r="BX872"/>
      <c r="BY872"/>
      <c r="BZ872"/>
      <c r="CA872"/>
      <c r="CB872"/>
      <c r="CC872"/>
      <c r="CD872"/>
      <c r="CE872"/>
      <c r="CF872"/>
      <c r="CG872"/>
      <c r="CH872"/>
      <c r="CI872"/>
      <c r="CJ872"/>
      <c r="CK872"/>
      <c r="CL872"/>
      <c r="CM872"/>
      <c r="CN872"/>
    </row>
    <row r="873" spans="1:92">
      <c r="A873" s="2" t="s">
        <v>2472</v>
      </c>
      <c r="B873" s="238">
        <v>757.41333333333341</v>
      </c>
      <c r="C873" s="239">
        <v>0</v>
      </c>
      <c r="D873" s="240">
        <v>5952.17</v>
      </c>
      <c r="E873" s="241">
        <v>28</v>
      </c>
      <c r="F873" s="240">
        <v>3308.69</v>
      </c>
      <c r="G873" s="242">
        <v>6</v>
      </c>
      <c r="H873" s="243">
        <v>38042.5</v>
      </c>
      <c r="I873" s="244">
        <v>511</v>
      </c>
      <c r="J873" s="243">
        <v>309628.38</v>
      </c>
      <c r="K873" s="244">
        <v>705</v>
      </c>
      <c r="L873" s="243">
        <v>30894.02</v>
      </c>
      <c r="M873" s="241">
        <v>235</v>
      </c>
      <c r="N873" s="240">
        <v>347.82</v>
      </c>
      <c r="O873" s="242">
        <v>2</v>
      </c>
      <c r="P873" s="240">
        <v>5669.99</v>
      </c>
      <c r="Q873" s="241">
        <v>4</v>
      </c>
      <c r="R873" s="238">
        <v>0</v>
      </c>
      <c r="S873" s="239">
        <v>0</v>
      </c>
      <c r="T873" s="240">
        <v>7401.65</v>
      </c>
      <c r="U873" s="241">
        <v>22</v>
      </c>
      <c r="V873" s="240">
        <v>6531.01</v>
      </c>
      <c r="W873" s="242">
        <v>14</v>
      </c>
      <c r="X873" s="243">
        <v>53107.72</v>
      </c>
      <c r="Y873" s="241">
        <v>310</v>
      </c>
      <c r="Z873" s="238">
        <v>0</v>
      </c>
      <c r="AA873" s="239">
        <v>0</v>
      </c>
      <c r="AB873" s="238">
        <v>0</v>
      </c>
      <c r="AC873" s="239">
        <v>0</v>
      </c>
      <c r="AD873" s="243">
        <v>33856.43</v>
      </c>
      <c r="AE873" s="244">
        <v>229</v>
      </c>
      <c r="AF873" s="240">
        <v>0</v>
      </c>
      <c r="AG873" s="242">
        <v>0</v>
      </c>
      <c r="AH873" s="243">
        <v>154253.4</v>
      </c>
      <c r="AI873" s="244">
        <v>956</v>
      </c>
      <c r="AJ873" s="243">
        <v>0</v>
      </c>
      <c r="AK873" s="244">
        <v>0</v>
      </c>
      <c r="AL873" s="243">
        <v>96250.41</v>
      </c>
      <c r="AM873" s="244">
        <v>424</v>
      </c>
      <c r="AN873" s="245">
        <v>22722.400000000001</v>
      </c>
      <c r="AO873" s="244">
        <v>172</v>
      </c>
      <c r="AP873" s="246">
        <v>0</v>
      </c>
      <c r="AQ873" s="247">
        <v>0</v>
      </c>
      <c r="AR873" s="240">
        <v>0</v>
      </c>
      <c r="AS873" s="241">
        <v>0</v>
      </c>
      <c r="AT873" s="238">
        <v>0</v>
      </c>
      <c r="AU873" s="239">
        <v>0</v>
      </c>
      <c r="AV873" t="s">
        <v>107</v>
      </c>
      <c r="AW873" s="270"/>
      <c r="AX873" s="270"/>
      <c r="AY873" s="270"/>
      <c r="AZ873" s="270"/>
      <c r="BA873" s="270"/>
      <c r="BB873" s="270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  <c r="BR873"/>
      <c r="BS873"/>
      <c r="BT873"/>
      <c r="BU873"/>
      <c r="BV873"/>
      <c r="BW873"/>
      <c r="BX873"/>
      <c r="BY873"/>
      <c r="BZ873"/>
      <c r="CA873"/>
      <c r="CB873"/>
      <c r="CC873"/>
      <c r="CD873"/>
      <c r="CE873"/>
      <c r="CF873"/>
      <c r="CG873"/>
      <c r="CH873"/>
      <c r="CI873"/>
      <c r="CJ873"/>
      <c r="CK873"/>
      <c r="CL873"/>
      <c r="CM873"/>
      <c r="CN873"/>
    </row>
    <row r="874" spans="1:92">
      <c r="A874" s="2" t="s">
        <v>2502</v>
      </c>
      <c r="B874" s="238">
        <v>254.91666666666666</v>
      </c>
      <c r="C874" s="239">
        <v>0</v>
      </c>
      <c r="D874" s="240">
        <v>9959.8700000000008</v>
      </c>
      <c r="E874" s="241">
        <v>29</v>
      </c>
      <c r="F874" s="240">
        <v>19323.97</v>
      </c>
      <c r="G874" s="242">
        <v>34</v>
      </c>
      <c r="H874" s="243">
        <v>45882.96</v>
      </c>
      <c r="I874" s="244">
        <v>453</v>
      </c>
      <c r="J874" s="243">
        <v>162373.38</v>
      </c>
      <c r="K874" s="244">
        <v>482</v>
      </c>
      <c r="L874" s="243">
        <v>39082.839999999997</v>
      </c>
      <c r="M874" s="241">
        <v>182</v>
      </c>
      <c r="N874" s="240">
        <v>3400.01</v>
      </c>
      <c r="O874" s="242">
        <v>20</v>
      </c>
      <c r="P874" s="240">
        <v>8506.61</v>
      </c>
      <c r="Q874" s="241">
        <v>66</v>
      </c>
      <c r="R874" s="238">
        <v>0</v>
      </c>
      <c r="S874" s="239">
        <v>0</v>
      </c>
      <c r="T874" s="240">
        <v>10683.55</v>
      </c>
      <c r="U874" s="241">
        <v>83</v>
      </c>
      <c r="V874" s="240">
        <v>9150.4</v>
      </c>
      <c r="W874" s="242">
        <v>14</v>
      </c>
      <c r="X874" s="243">
        <v>53860.1</v>
      </c>
      <c r="Y874" s="241">
        <v>321</v>
      </c>
      <c r="Z874" s="238">
        <v>0</v>
      </c>
      <c r="AA874" s="239">
        <v>0</v>
      </c>
      <c r="AB874" s="238">
        <v>0</v>
      </c>
      <c r="AC874" s="239">
        <v>0</v>
      </c>
      <c r="AD874" s="243">
        <v>34130.35</v>
      </c>
      <c r="AE874" s="244">
        <v>223</v>
      </c>
      <c r="AF874" s="240">
        <v>0</v>
      </c>
      <c r="AG874" s="242">
        <v>0</v>
      </c>
      <c r="AH874" s="243">
        <v>153262.63</v>
      </c>
      <c r="AI874" s="244">
        <v>913</v>
      </c>
      <c r="AJ874" s="243">
        <v>0</v>
      </c>
      <c r="AK874" s="244">
        <v>0</v>
      </c>
      <c r="AL874" s="243">
        <v>95320.46</v>
      </c>
      <c r="AM874" s="244">
        <v>398</v>
      </c>
      <c r="AN874" s="245">
        <v>7647.5</v>
      </c>
      <c r="AO874" s="244">
        <v>81</v>
      </c>
      <c r="AP874" s="246">
        <v>0</v>
      </c>
      <c r="AQ874" s="247">
        <v>0</v>
      </c>
      <c r="AR874" s="240">
        <v>5115.78</v>
      </c>
      <c r="AS874" s="241">
        <v>56</v>
      </c>
      <c r="AT874" s="238">
        <v>0</v>
      </c>
      <c r="AU874" s="239">
        <v>0</v>
      </c>
      <c r="AV874" t="s">
        <v>18</v>
      </c>
      <c r="AW874" s="270"/>
      <c r="AX874" s="270"/>
      <c r="AY874" s="270"/>
      <c r="AZ874" s="270"/>
      <c r="BA874" s="270"/>
      <c r="BB874" s="270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  <c r="BR874"/>
      <c r="BS874"/>
      <c r="BT874"/>
      <c r="BU874"/>
      <c r="BV874"/>
      <c r="BW874"/>
      <c r="BX874"/>
      <c r="BY874"/>
      <c r="BZ874"/>
      <c r="CA874"/>
      <c r="CB874"/>
      <c r="CC874"/>
      <c r="CD874"/>
      <c r="CE874"/>
      <c r="CF874"/>
      <c r="CG874"/>
      <c r="CH874"/>
      <c r="CI874"/>
      <c r="CJ874"/>
      <c r="CK874"/>
      <c r="CL874"/>
      <c r="CM874"/>
      <c r="CN874"/>
    </row>
    <row r="875" spans="1:92">
      <c r="A875" s="2" t="s">
        <v>2457</v>
      </c>
      <c r="B875" s="238">
        <v>1177.25</v>
      </c>
      <c r="C875" s="239">
        <v>0</v>
      </c>
      <c r="D875" s="240">
        <v>6553.05</v>
      </c>
      <c r="E875" s="241">
        <v>20</v>
      </c>
      <c r="F875" s="240">
        <v>3660.86</v>
      </c>
      <c r="G875" s="242">
        <v>7</v>
      </c>
      <c r="H875" s="243">
        <v>25655.17</v>
      </c>
      <c r="I875" s="244">
        <v>312</v>
      </c>
      <c r="J875" s="243">
        <v>322134.78999999998</v>
      </c>
      <c r="K875" s="244">
        <v>480</v>
      </c>
      <c r="L875" s="243">
        <v>33603.839999999997</v>
      </c>
      <c r="M875" s="241">
        <v>202</v>
      </c>
      <c r="N875" s="240">
        <v>3116.87</v>
      </c>
      <c r="O875" s="242">
        <v>12</v>
      </c>
      <c r="P875" s="240">
        <v>1603.47</v>
      </c>
      <c r="Q875" s="241">
        <v>16</v>
      </c>
      <c r="R875" s="238">
        <v>0</v>
      </c>
      <c r="S875" s="239">
        <v>0</v>
      </c>
      <c r="T875" s="240">
        <v>9324.93</v>
      </c>
      <c r="U875" s="241">
        <v>57</v>
      </c>
      <c r="V875" s="240">
        <v>6145.12</v>
      </c>
      <c r="W875" s="242">
        <v>14</v>
      </c>
      <c r="X875" s="243">
        <v>32115.09</v>
      </c>
      <c r="Y875" s="241">
        <v>208</v>
      </c>
      <c r="Z875" s="238">
        <v>0</v>
      </c>
      <c r="AA875" s="239">
        <v>0</v>
      </c>
      <c r="AB875" s="238">
        <v>0</v>
      </c>
      <c r="AC875" s="239">
        <v>0</v>
      </c>
      <c r="AD875" s="243">
        <v>24955.19</v>
      </c>
      <c r="AE875" s="244">
        <v>218</v>
      </c>
      <c r="AF875" s="240">
        <v>697.67</v>
      </c>
      <c r="AG875" s="242">
        <v>1</v>
      </c>
      <c r="AH875" s="243">
        <v>116627.51</v>
      </c>
      <c r="AI875" s="244">
        <v>870</v>
      </c>
      <c r="AJ875" s="243">
        <v>2457.4</v>
      </c>
      <c r="AK875" s="244">
        <v>12</v>
      </c>
      <c r="AL875" s="243">
        <v>63623.19</v>
      </c>
      <c r="AM875" s="244">
        <v>285</v>
      </c>
      <c r="AN875" s="245">
        <v>32860.1</v>
      </c>
      <c r="AO875" s="244">
        <v>222</v>
      </c>
      <c r="AP875" s="246">
        <v>0</v>
      </c>
      <c r="AQ875" s="247">
        <v>0</v>
      </c>
      <c r="AR875" s="240">
        <v>1173.06</v>
      </c>
      <c r="AS875" s="241">
        <v>17</v>
      </c>
      <c r="AT875" s="238">
        <v>0</v>
      </c>
      <c r="AU875" s="239">
        <v>0</v>
      </c>
      <c r="AV875" t="s">
        <v>189</v>
      </c>
      <c r="AW875" s="270"/>
      <c r="AX875" s="270"/>
      <c r="AY875" s="270"/>
      <c r="AZ875" s="270"/>
      <c r="BA875" s="270"/>
      <c r="BB875" s="270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  <c r="BR875"/>
      <c r="BS875"/>
      <c r="BT875"/>
      <c r="BU875"/>
      <c r="BV875"/>
      <c r="BW875"/>
      <c r="BX875"/>
      <c r="BY875"/>
      <c r="BZ875"/>
      <c r="CA875"/>
      <c r="CB875"/>
      <c r="CC875"/>
      <c r="CD875"/>
      <c r="CE875"/>
      <c r="CF875"/>
      <c r="CG875"/>
      <c r="CH875"/>
      <c r="CI875"/>
      <c r="CJ875"/>
      <c r="CK875"/>
      <c r="CL875"/>
      <c r="CM875"/>
      <c r="CN875"/>
    </row>
    <row r="876" spans="1:92">
      <c r="A876" s="2" t="s">
        <v>2460</v>
      </c>
      <c r="B876" s="238">
        <v>3407.6636666666668</v>
      </c>
      <c r="C876" s="239">
        <v>0</v>
      </c>
      <c r="D876" s="240">
        <v>10409.65</v>
      </c>
      <c r="E876" s="241">
        <v>53</v>
      </c>
      <c r="F876" s="240">
        <v>2230.44</v>
      </c>
      <c r="G876" s="242">
        <v>4</v>
      </c>
      <c r="H876" s="243">
        <v>68303.710000000006</v>
      </c>
      <c r="I876" s="244">
        <v>635</v>
      </c>
      <c r="J876" s="243">
        <v>327485.01</v>
      </c>
      <c r="K876" s="244">
        <v>934</v>
      </c>
      <c r="L876" s="243">
        <v>69199.98</v>
      </c>
      <c r="M876" s="241">
        <v>427</v>
      </c>
      <c r="N876" s="240">
        <v>4217.38</v>
      </c>
      <c r="O876" s="242">
        <v>4</v>
      </c>
      <c r="P876" s="240">
        <v>0</v>
      </c>
      <c r="Q876" s="241">
        <v>0</v>
      </c>
      <c r="R876" s="238">
        <v>0</v>
      </c>
      <c r="S876" s="239">
        <v>0</v>
      </c>
      <c r="T876" s="240">
        <v>9312.6200000000008</v>
      </c>
      <c r="U876" s="241">
        <v>39</v>
      </c>
      <c r="V876" s="240">
        <v>1316.28</v>
      </c>
      <c r="W876" s="242">
        <v>2</v>
      </c>
      <c r="X876" s="243">
        <v>80776.570000000007</v>
      </c>
      <c r="Y876" s="241">
        <v>437</v>
      </c>
      <c r="Z876" s="238">
        <v>0</v>
      </c>
      <c r="AA876" s="239">
        <v>0</v>
      </c>
      <c r="AB876" s="238">
        <v>0</v>
      </c>
      <c r="AC876" s="239">
        <v>0</v>
      </c>
      <c r="AD876" s="243">
        <v>50378.37</v>
      </c>
      <c r="AE876" s="244">
        <v>348</v>
      </c>
      <c r="AF876" s="240">
        <v>0</v>
      </c>
      <c r="AG876" s="242">
        <v>0</v>
      </c>
      <c r="AH876" s="243">
        <v>277204.7</v>
      </c>
      <c r="AI876" s="244">
        <v>1663</v>
      </c>
      <c r="AJ876" s="243">
        <v>1190.1600000000001</v>
      </c>
      <c r="AK876" s="244">
        <v>22</v>
      </c>
      <c r="AL876" s="243">
        <v>132671.4</v>
      </c>
      <c r="AM876" s="244">
        <v>549</v>
      </c>
      <c r="AN876" s="245">
        <v>101039.75</v>
      </c>
      <c r="AO876" s="244">
        <v>436</v>
      </c>
      <c r="AP876" s="246">
        <v>0</v>
      </c>
      <c r="AQ876" s="247">
        <v>0</v>
      </c>
      <c r="AR876" s="240">
        <v>17.39</v>
      </c>
      <c r="AS876" s="241">
        <v>1</v>
      </c>
      <c r="AT876" s="238">
        <v>0</v>
      </c>
      <c r="AU876" s="239">
        <v>0</v>
      </c>
      <c r="AV876" t="s">
        <v>389</v>
      </c>
      <c r="AW876" s="270"/>
      <c r="AX876" s="270"/>
      <c r="AY876" s="270"/>
      <c r="AZ876" s="270"/>
      <c r="BA876" s="270"/>
      <c r="BB876" s="270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  <c r="BR876"/>
      <c r="BS876"/>
      <c r="BT876"/>
      <c r="BU876"/>
      <c r="BV876"/>
      <c r="BW876"/>
      <c r="BX876"/>
      <c r="BY876"/>
      <c r="BZ876"/>
      <c r="CA876"/>
      <c r="CB876"/>
      <c r="CC876"/>
      <c r="CD876"/>
      <c r="CE876"/>
      <c r="CF876"/>
      <c r="CG876"/>
      <c r="CH876"/>
      <c r="CI876"/>
      <c r="CJ876"/>
      <c r="CK876"/>
      <c r="CL876"/>
      <c r="CM876"/>
      <c r="CN876"/>
    </row>
    <row r="877" spans="1:92">
      <c r="A877" s="2" t="s">
        <v>2478</v>
      </c>
      <c r="B877" s="238">
        <v>1594.1386666666667</v>
      </c>
      <c r="C877" s="239">
        <v>0</v>
      </c>
      <c r="D877" s="240">
        <v>5531.32</v>
      </c>
      <c r="E877" s="241">
        <v>23</v>
      </c>
      <c r="F877" s="240">
        <v>9808.7099999999991</v>
      </c>
      <c r="G877" s="242">
        <v>9</v>
      </c>
      <c r="H877" s="243">
        <v>48368.480000000003</v>
      </c>
      <c r="I877" s="244">
        <v>418</v>
      </c>
      <c r="J877" s="243">
        <v>176217.69</v>
      </c>
      <c r="K877" s="244">
        <v>400</v>
      </c>
      <c r="L877" s="243">
        <v>61729.65</v>
      </c>
      <c r="M877" s="241">
        <v>282</v>
      </c>
      <c r="N877" s="240">
        <v>6804.35</v>
      </c>
      <c r="O877" s="242">
        <v>12</v>
      </c>
      <c r="P877" s="240">
        <v>9771.85</v>
      </c>
      <c r="Q877" s="241">
        <v>85</v>
      </c>
      <c r="R877" s="238">
        <v>0</v>
      </c>
      <c r="S877" s="239">
        <v>0</v>
      </c>
      <c r="T877" s="240">
        <v>13644.8</v>
      </c>
      <c r="U877" s="241">
        <v>74</v>
      </c>
      <c r="V877" s="240">
        <v>3088.58</v>
      </c>
      <c r="W877" s="242">
        <v>7</v>
      </c>
      <c r="X877" s="243">
        <v>55446.83</v>
      </c>
      <c r="Y877" s="241">
        <v>224</v>
      </c>
      <c r="Z877" s="238">
        <v>0</v>
      </c>
      <c r="AA877" s="239">
        <v>0</v>
      </c>
      <c r="AB877" s="238">
        <v>0</v>
      </c>
      <c r="AC877" s="239">
        <v>0</v>
      </c>
      <c r="AD877" s="243">
        <v>48381.85</v>
      </c>
      <c r="AE877" s="244">
        <v>211</v>
      </c>
      <c r="AF877" s="240">
        <v>0</v>
      </c>
      <c r="AG877" s="242">
        <v>0</v>
      </c>
      <c r="AH877" s="243">
        <v>247017.24</v>
      </c>
      <c r="AI877" s="244">
        <v>956</v>
      </c>
      <c r="AJ877" s="243">
        <v>0</v>
      </c>
      <c r="AK877" s="244">
        <v>0</v>
      </c>
      <c r="AL877" s="243">
        <v>75494.740000000005</v>
      </c>
      <c r="AM877" s="244">
        <v>264</v>
      </c>
      <c r="AN877" s="245">
        <v>47824.160000000003</v>
      </c>
      <c r="AO877" s="244">
        <v>125</v>
      </c>
      <c r="AP877" s="246">
        <v>0</v>
      </c>
      <c r="AQ877" s="247">
        <v>0</v>
      </c>
      <c r="AR877" s="240">
        <v>5029.68</v>
      </c>
      <c r="AS877" s="241">
        <v>41</v>
      </c>
      <c r="AT877" s="238">
        <v>0</v>
      </c>
      <c r="AU877" s="239">
        <v>0</v>
      </c>
      <c r="AV877" t="s">
        <v>195</v>
      </c>
      <c r="AW877" s="270"/>
      <c r="AX877" s="270"/>
      <c r="AY877" s="270"/>
      <c r="AZ877" s="270"/>
      <c r="BA877" s="270"/>
      <c r="BB877" s="270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  <c r="BR877"/>
      <c r="BS877"/>
      <c r="BT877"/>
      <c r="BU877"/>
      <c r="BV877"/>
      <c r="BW877"/>
      <c r="BX877"/>
      <c r="BY877"/>
      <c r="BZ877"/>
      <c r="CA877"/>
      <c r="CB877"/>
      <c r="CC877"/>
      <c r="CD877"/>
      <c r="CE877"/>
      <c r="CF877"/>
      <c r="CG877"/>
      <c r="CH877"/>
      <c r="CI877"/>
      <c r="CJ877"/>
      <c r="CK877"/>
      <c r="CL877"/>
      <c r="CM877"/>
      <c r="CN877"/>
    </row>
    <row r="878" spans="1:92">
      <c r="A878" s="2" t="s">
        <v>2490</v>
      </c>
      <c r="B878" s="238">
        <v>3231.2460000000001</v>
      </c>
      <c r="C878" s="239">
        <v>0</v>
      </c>
      <c r="D878" s="240">
        <v>13368.43</v>
      </c>
      <c r="E878" s="241">
        <v>45</v>
      </c>
      <c r="F878" s="240">
        <v>18205.88</v>
      </c>
      <c r="G878" s="242">
        <v>25</v>
      </c>
      <c r="H878" s="243">
        <v>84789.72</v>
      </c>
      <c r="I878" s="244">
        <v>926</v>
      </c>
      <c r="J878" s="243">
        <v>494896.01</v>
      </c>
      <c r="K878" s="244">
        <v>1029</v>
      </c>
      <c r="L878" s="243">
        <v>106579.38</v>
      </c>
      <c r="M878" s="241">
        <v>622</v>
      </c>
      <c r="N878" s="240">
        <v>8656.5</v>
      </c>
      <c r="O878" s="242">
        <v>10</v>
      </c>
      <c r="P878" s="240">
        <v>9230.6</v>
      </c>
      <c r="Q878" s="241">
        <v>30</v>
      </c>
      <c r="R878" s="238">
        <v>0</v>
      </c>
      <c r="S878" s="239">
        <v>0</v>
      </c>
      <c r="T878" s="240">
        <v>18062.419999999998</v>
      </c>
      <c r="U878" s="241">
        <v>112</v>
      </c>
      <c r="V878" s="240">
        <v>5602.84</v>
      </c>
      <c r="W878" s="242">
        <v>9</v>
      </c>
      <c r="X878" s="243">
        <v>90111.81</v>
      </c>
      <c r="Y878" s="241">
        <v>489</v>
      </c>
      <c r="Z878" s="238">
        <v>0</v>
      </c>
      <c r="AA878" s="239">
        <v>0</v>
      </c>
      <c r="AB878" s="238">
        <v>0</v>
      </c>
      <c r="AC878" s="239">
        <v>0</v>
      </c>
      <c r="AD878" s="243">
        <v>79721.47</v>
      </c>
      <c r="AE878" s="244">
        <v>502</v>
      </c>
      <c r="AF878" s="240">
        <v>0</v>
      </c>
      <c r="AG878" s="242">
        <v>0</v>
      </c>
      <c r="AH878" s="243">
        <v>398544.22</v>
      </c>
      <c r="AI878" s="244">
        <v>1776</v>
      </c>
      <c r="AJ878" s="243">
        <v>0</v>
      </c>
      <c r="AK878" s="244">
        <v>0</v>
      </c>
      <c r="AL878" s="243">
        <v>133487.42000000001</v>
      </c>
      <c r="AM878" s="244">
        <v>554</v>
      </c>
      <c r="AN878" s="245">
        <v>96937.38</v>
      </c>
      <c r="AO878" s="244">
        <v>271</v>
      </c>
      <c r="AP878" s="246">
        <v>0</v>
      </c>
      <c r="AQ878" s="247">
        <v>0</v>
      </c>
      <c r="AR878" s="240">
        <v>7282.78</v>
      </c>
      <c r="AS878" s="241">
        <v>55</v>
      </c>
      <c r="AT878" s="238">
        <v>0</v>
      </c>
      <c r="AU878" s="239">
        <v>0</v>
      </c>
      <c r="AV878" t="s">
        <v>195</v>
      </c>
      <c r="AW878" s="270"/>
      <c r="AX878" s="270"/>
      <c r="AY878" s="270"/>
      <c r="AZ878" s="270"/>
      <c r="BA878" s="270"/>
      <c r="BB878" s="270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  <c r="BR878"/>
      <c r="BS878"/>
      <c r="BT878"/>
      <c r="BU878"/>
      <c r="BV878"/>
      <c r="BW878"/>
      <c r="BX878"/>
      <c r="BY878"/>
      <c r="BZ878"/>
      <c r="CA878"/>
      <c r="CB878"/>
      <c r="CC878"/>
      <c r="CD878"/>
      <c r="CE878"/>
      <c r="CF878"/>
      <c r="CG878"/>
      <c r="CH878"/>
      <c r="CI878"/>
      <c r="CJ878"/>
      <c r="CK878"/>
      <c r="CL878"/>
      <c r="CM878"/>
      <c r="CN878"/>
    </row>
    <row r="879" spans="1:92">
      <c r="A879" s="2" t="s">
        <v>2492</v>
      </c>
      <c r="B879" s="238">
        <v>140.91666666666666</v>
      </c>
      <c r="C879" s="239">
        <v>0</v>
      </c>
      <c r="D879" s="240">
        <v>8237.36</v>
      </c>
      <c r="E879" s="241">
        <v>28</v>
      </c>
      <c r="F879" s="240">
        <v>11360.84</v>
      </c>
      <c r="G879" s="242">
        <v>21</v>
      </c>
      <c r="H879" s="243">
        <v>31778.21</v>
      </c>
      <c r="I879" s="244">
        <v>341</v>
      </c>
      <c r="J879" s="243">
        <v>198873.71</v>
      </c>
      <c r="K879" s="244">
        <v>398</v>
      </c>
      <c r="L879" s="243">
        <v>30446.12</v>
      </c>
      <c r="M879" s="241">
        <v>324</v>
      </c>
      <c r="N879" s="240">
        <v>3465.21</v>
      </c>
      <c r="O879" s="242">
        <v>7</v>
      </c>
      <c r="P879" s="240">
        <v>1778.25</v>
      </c>
      <c r="Q879" s="241">
        <v>7</v>
      </c>
      <c r="R879" s="238">
        <v>0</v>
      </c>
      <c r="S879" s="239">
        <v>0</v>
      </c>
      <c r="T879" s="240">
        <v>6441.78</v>
      </c>
      <c r="U879" s="241">
        <v>39</v>
      </c>
      <c r="V879" s="240">
        <v>6702.33</v>
      </c>
      <c r="W879" s="242">
        <v>11</v>
      </c>
      <c r="X879" s="243">
        <v>45580.27</v>
      </c>
      <c r="Y879" s="241">
        <v>252</v>
      </c>
      <c r="Z879" s="238">
        <v>0</v>
      </c>
      <c r="AA879" s="239">
        <v>0</v>
      </c>
      <c r="AB879" s="238">
        <v>0</v>
      </c>
      <c r="AC879" s="239">
        <v>0</v>
      </c>
      <c r="AD879" s="243">
        <v>39170.080000000002</v>
      </c>
      <c r="AE879" s="244">
        <v>241</v>
      </c>
      <c r="AF879" s="240">
        <v>0</v>
      </c>
      <c r="AG879" s="242">
        <v>0</v>
      </c>
      <c r="AH879" s="243">
        <v>190236.6</v>
      </c>
      <c r="AI879" s="244">
        <v>930</v>
      </c>
      <c r="AJ879" s="243">
        <v>0</v>
      </c>
      <c r="AK879" s="244">
        <v>0</v>
      </c>
      <c r="AL879" s="243">
        <v>93725.64</v>
      </c>
      <c r="AM879" s="244">
        <v>360</v>
      </c>
      <c r="AN879" s="245">
        <v>4227.5</v>
      </c>
      <c r="AO879" s="244">
        <v>23</v>
      </c>
      <c r="AP879" s="246">
        <v>0</v>
      </c>
      <c r="AQ879" s="247">
        <v>0</v>
      </c>
      <c r="AR879" s="240">
        <v>2684.38</v>
      </c>
      <c r="AS879" s="241">
        <v>24</v>
      </c>
      <c r="AT879" s="238">
        <v>0</v>
      </c>
      <c r="AU879" s="239">
        <v>0</v>
      </c>
      <c r="AV879" t="s">
        <v>52</v>
      </c>
      <c r="AW879" s="270"/>
      <c r="AX879" s="270"/>
      <c r="AY879" s="270"/>
      <c r="AZ879" s="270"/>
      <c r="BA879" s="270"/>
      <c r="BB879" s="270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  <c r="BR879"/>
      <c r="BS879"/>
      <c r="BT879"/>
      <c r="BU879"/>
      <c r="BV879"/>
      <c r="BW879"/>
      <c r="BX879"/>
      <c r="BY879"/>
      <c r="BZ879"/>
      <c r="CA879"/>
      <c r="CB879"/>
      <c r="CC879"/>
      <c r="CD879"/>
      <c r="CE879"/>
      <c r="CF879"/>
      <c r="CG879"/>
      <c r="CH879"/>
      <c r="CI879"/>
      <c r="CJ879"/>
      <c r="CK879"/>
      <c r="CL879"/>
      <c r="CM879"/>
      <c r="CN879"/>
    </row>
    <row r="880" spans="1:92">
      <c r="A880" s="2" t="s">
        <v>2504</v>
      </c>
      <c r="B880" s="238">
        <v>262.01033333333334</v>
      </c>
      <c r="C880" s="239">
        <v>0</v>
      </c>
      <c r="D880" s="240">
        <v>0</v>
      </c>
      <c r="E880" s="241">
        <v>0</v>
      </c>
      <c r="F880" s="240">
        <v>0</v>
      </c>
      <c r="G880" s="242">
        <v>0</v>
      </c>
      <c r="H880" s="243">
        <v>2830.41</v>
      </c>
      <c r="I880" s="244">
        <v>39</v>
      </c>
      <c r="J880" s="243">
        <v>97538.35</v>
      </c>
      <c r="K880" s="244">
        <v>245</v>
      </c>
      <c r="L880" s="243">
        <v>10783</v>
      </c>
      <c r="M880" s="241">
        <v>76</v>
      </c>
      <c r="N880" s="240">
        <v>1217.3900000000001</v>
      </c>
      <c r="O880" s="242">
        <v>1</v>
      </c>
      <c r="P880" s="240">
        <v>0</v>
      </c>
      <c r="Q880" s="241">
        <v>0</v>
      </c>
      <c r="R880" s="238">
        <v>0</v>
      </c>
      <c r="S880" s="239">
        <v>0</v>
      </c>
      <c r="T880" s="240">
        <v>439.14</v>
      </c>
      <c r="U880" s="241">
        <v>3</v>
      </c>
      <c r="V880" s="240">
        <v>0</v>
      </c>
      <c r="W880" s="242">
        <v>0</v>
      </c>
      <c r="X880" s="243">
        <v>15734.01</v>
      </c>
      <c r="Y880" s="241">
        <v>96</v>
      </c>
      <c r="Z880" s="238">
        <v>0</v>
      </c>
      <c r="AA880" s="239">
        <v>0</v>
      </c>
      <c r="AB880" s="238">
        <v>0</v>
      </c>
      <c r="AC880" s="239">
        <v>0</v>
      </c>
      <c r="AD880" s="243">
        <v>11032.4</v>
      </c>
      <c r="AE880" s="244">
        <v>84</v>
      </c>
      <c r="AF880" s="240">
        <v>0</v>
      </c>
      <c r="AG880" s="242">
        <v>0</v>
      </c>
      <c r="AH880" s="243">
        <v>40059.129999999997</v>
      </c>
      <c r="AI880" s="244">
        <v>291</v>
      </c>
      <c r="AJ880" s="243">
        <v>0</v>
      </c>
      <c r="AK880" s="244">
        <v>0</v>
      </c>
      <c r="AL880" s="243">
        <v>24810.77</v>
      </c>
      <c r="AM880" s="244">
        <v>117</v>
      </c>
      <c r="AN880" s="245">
        <v>7860.31</v>
      </c>
      <c r="AO880" s="244">
        <v>68</v>
      </c>
      <c r="AP880" s="246">
        <v>0</v>
      </c>
      <c r="AQ880" s="247">
        <v>0</v>
      </c>
      <c r="AR880" s="240">
        <v>0</v>
      </c>
      <c r="AS880" s="241">
        <v>0</v>
      </c>
      <c r="AT880" s="238">
        <v>0</v>
      </c>
      <c r="AU880" s="239">
        <v>0</v>
      </c>
      <c r="AV880" t="s">
        <v>189</v>
      </c>
      <c r="AW880" s="270"/>
      <c r="AX880" s="270"/>
      <c r="AY880" s="270"/>
      <c r="AZ880" s="270"/>
      <c r="BA880" s="270"/>
      <c r="BB880" s="27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  <c r="BR880"/>
      <c r="BS880"/>
      <c r="BT880"/>
      <c r="BU880"/>
      <c r="BV880"/>
      <c r="BW880"/>
      <c r="BX880"/>
      <c r="BY880"/>
      <c r="BZ880"/>
      <c r="CA880"/>
      <c r="CB880"/>
      <c r="CC880"/>
      <c r="CD880"/>
      <c r="CE880"/>
      <c r="CF880"/>
      <c r="CG880"/>
      <c r="CH880"/>
      <c r="CI880"/>
      <c r="CJ880"/>
      <c r="CK880"/>
      <c r="CL880"/>
      <c r="CM880"/>
      <c r="CN880"/>
    </row>
    <row r="881" spans="1:92">
      <c r="A881" s="2" t="s">
        <v>2506</v>
      </c>
      <c r="B881" s="238">
        <v>1370.1963333333333</v>
      </c>
      <c r="C881" s="239">
        <v>0</v>
      </c>
      <c r="D881" s="240">
        <v>13733.42</v>
      </c>
      <c r="E881" s="241">
        <v>56</v>
      </c>
      <c r="F881" s="240">
        <v>12140.16</v>
      </c>
      <c r="G881" s="242">
        <v>22</v>
      </c>
      <c r="H881" s="243">
        <v>76284.039999999994</v>
      </c>
      <c r="I881" s="244">
        <v>694</v>
      </c>
      <c r="J881" s="243">
        <v>535341.32999999996</v>
      </c>
      <c r="K881" s="244">
        <v>1244</v>
      </c>
      <c r="L881" s="243">
        <v>100181.19</v>
      </c>
      <c r="M881" s="241">
        <v>555</v>
      </c>
      <c r="N881" s="240">
        <v>10520.9</v>
      </c>
      <c r="O881" s="242">
        <v>9</v>
      </c>
      <c r="P881" s="240">
        <v>0</v>
      </c>
      <c r="Q881" s="241">
        <v>0</v>
      </c>
      <c r="R881" s="238">
        <v>0</v>
      </c>
      <c r="S881" s="239">
        <v>0</v>
      </c>
      <c r="T881" s="240">
        <v>24.35</v>
      </c>
      <c r="U881" s="241">
        <v>1</v>
      </c>
      <c r="V881" s="240">
        <v>0</v>
      </c>
      <c r="W881" s="242">
        <v>0</v>
      </c>
      <c r="X881" s="243">
        <v>102701.85</v>
      </c>
      <c r="Y881" s="241">
        <v>570</v>
      </c>
      <c r="Z881" s="238">
        <v>0</v>
      </c>
      <c r="AA881" s="239">
        <v>0</v>
      </c>
      <c r="AB881" s="238">
        <v>0</v>
      </c>
      <c r="AC881" s="239">
        <v>0</v>
      </c>
      <c r="AD881" s="243">
        <v>84047.83</v>
      </c>
      <c r="AE881" s="244">
        <v>544</v>
      </c>
      <c r="AF881" s="240">
        <v>0</v>
      </c>
      <c r="AG881" s="242">
        <v>0</v>
      </c>
      <c r="AH881" s="243">
        <v>473206.52</v>
      </c>
      <c r="AI881" s="244">
        <v>2245</v>
      </c>
      <c r="AJ881" s="243">
        <v>129</v>
      </c>
      <c r="AK881" s="244">
        <v>1</v>
      </c>
      <c r="AL881" s="243">
        <v>188239.68</v>
      </c>
      <c r="AM881" s="244">
        <v>776</v>
      </c>
      <c r="AN881" s="245">
        <v>40976.89</v>
      </c>
      <c r="AO881" s="244">
        <v>270</v>
      </c>
      <c r="AP881" s="246">
        <v>0</v>
      </c>
      <c r="AQ881" s="247">
        <v>0</v>
      </c>
      <c r="AR881" s="240">
        <v>0</v>
      </c>
      <c r="AS881" s="241">
        <v>0</v>
      </c>
      <c r="AT881" s="238">
        <v>0</v>
      </c>
      <c r="AU881" s="239">
        <v>0</v>
      </c>
      <c r="AV881" t="s">
        <v>52</v>
      </c>
      <c r="AW881" s="270"/>
      <c r="AX881" s="270"/>
      <c r="AY881" s="270"/>
      <c r="AZ881" s="270"/>
      <c r="BA881" s="270"/>
      <c r="BB881" s="270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  <c r="BR881"/>
      <c r="BS881"/>
      <c r="BT881"/>
      <c r="BU881"/>
      <c r="BV881"/>
      <c r="BW881"/>
      <c r="BX881"/>
      <c r="BY881"/>
      <c r="BZ881"/>
      <c r="CA881"/>
      <c r="CB881"/>
      <c r="CC881"/>
      <c r="CD881"/>
      <c r="CE881"/>
      <c r="CF881"/>
      <c r="CG881"/>
      <c r="CH881"/>
      <c r="CI881"/>
      <c r="CJ881"/>
      <c r="CK881"/>
      <c r="CL881"/>
      <c r="CM881"/>
      <c r="CN881"/>
    </row>
    <row r="882" spans="1:92">
      <c r="A882" s="2" t="s">
        <v>2508</v>
      </c>
      <c r="B882" s="238">
        <v>63.041666666666664</v>
      </c>
      <c r="C882" s="239">
        <v>0</v>
      </c>
      <c r="D882" s="240">
        <v>16185.37</v>
      </c>
      <c r="E882" s="241">
        <v>67</v>
      </c>
      <c r="F882" s="240">
        <v>12786.07</v>
      </c>
      <c r="G882" s="242">
        <v>26</v>
      </c>
      <c r="H882" s="243">
        <v>50082.22</v>
      </c>
      <c r="I882" s="244">
        <v>443</v>
      </c>
      <c r="J882" s="243">
        <v>245207.7</v>
      </c>
      <c r="K882" s="244">
        <v>447</v>
      </c>
      <c r="L882" s="243">
        <v>40730.550000000003</v>
      </c>
      <c r="M882" s="241">
        <v>267</v>
      </c>
      <c r="N882" s="240">
        <v>1217.3900000000001</v>
      </c>
      <c r="O882" s="242">
        <v>1</v>
      </c>
      <c r="P882" s="240">
        <v>15471.69</v>
      </c>
      <c r="Q882" s="241">
        <v>78</v>
      </c>
      <c r="R882" s="238">
        <v>0</v>
      </c>
      <c r="S882" s="239">
        <v>0</v>
      </c>
      <c r="T882" s="240">
        <v>29427.5</v>
      </c>
      <c r="U882" s="241">
        <v>124</v>
      </c>
      <c r="V882" s="240">
        <v>8047.44</v>
      </c>
      <c r="W882" s="242">
        <v>13</v>
      </c>
      <c r="X882" s="243">
        <v>68715.63</v>
      </c>
      <c r="Y882" s="241">
        <v>345</v>
      </c>
      <c r="Z882" s="238">
        <v>0</v>
      </c>
      <c r="AA882" s="239">
        <v>0</v>
      </c>
      <c r="AB882" s="238">
        <v>0</v>
      </c>
      <c r="AC882" s="239">
        <v>0</v>
      </c>
      <c r="AD882" s="243">
        <v>50155.03</v>
      </c>
      <c r="AE882" s="244">
        <v>303</v>
      </c>
      <c r="AF882" s="240">
        <v>302.33</v>
      </c>
      <c r="AG882" s="242">
        <v>1</v>
      </c>
      <c r="AH882" s="243">
        <v>291652.21999999997</v>
      </c>
      <c r="AI882" s="244">
        <v>1163</v>
      </c>
      <c r="AJ882" s="243">
        <v>0</v>
      </c>
      <c r="AK882" s="244">
        <v>0</v>
      </c>
      <c r="AL882" s="243">
        <v>136058.07</v>
      </c>
      <c r="AM882" s="244">
        <v>546</v>
      </c>
      <c r="AN882" s="245">
        <v>1891.25</v>
      </c>
      <c r="AO882" s="244">
        <v>11</v>
      </c>
      <c r="AP882" s="246">
        <v>0</v>
      </c>
      <c r="AQ882" s="247">
        <v>0</v>
      </c>
      <c r="AR882" s="240">
        <v>5687.48</v>
      </c>
      <c r="AS882" s="241">
        <v>56</v>
      </c>
      <c r="AT882" s="238">
        <v>0</v>
      </c>
      <c r="AU882" s="239">
        <v>0</v>
      </c>
      <c r="AV882" t="s">
        <v>18</v>
      </c>
      <c r="AW882" s="270"/>
      <c r="AX882" s="270"/>
      <c r="AY882" s="270"/>
      <c r="AZ882" s="270"/>
      <c r="BA882" s="270"/>
      <c r="BB882" s="270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  <c r="BR882"/>
      <c r="BS882"/>
      <c r="BT882"/>
      <c r="BU882"/>
      <c r="BV882"/>
      <c r="BW882"/>
      <c r="BX882"/>
      <c r="BY882"/>
      <c r="BZ882"/>
      <c r="CA882"/>
      <c r="CB882"/>
      <c r="CC882"/>
      <c r="CD882"/>
      <c r="CE882"/>
      <c r="CF882"/>
      <c r="CG882"/>
      <c r="CH882"/>
      <c r="CI882"/>
      <c r="CJ882"/>
      <c r="CK882"/>
      <c r="CL882"/>
      <c r="CM882"/>
      <c r="CN882"/>
    </row>
    <row r="883" spans="1:92">
      <c r="A883" s="2" t="s">
        <v>2510</v>
      </c>
      <c r="B883" s="238">
        <v>49.475000000000001</v>
      </c>
      <c r="C883" s="239">
        <v>0</v>
      </c>
      <c r="D883" s="240">
        <v>15538.21</v>
      </c>
      <c r="E883" s="241">
        <v>46</v>
      </c>
      <c r="F883" s="240">
        <v>3086.96</v>
      </c>
      <c r="G883" s="242">
        <v>5</v>
      </c>
      <c r="H883" s="243">
        <v>31374.17</v>
      </c>
      <c r="I883" s="244">
        <v>291</v>
      </c>
      <c r="J883" s="243">
        <v>192023.16</v>
      </c>
      <c r="K883" s="244">
        <v>349</v>
      </c>
      <c r="L883" s="243">
        <v>22606.959999999999</v>
      </c>
      <c r="M883" s="241">
        <v>169</v>
      </c>
      <c r="N883" s="240">
        <v>321.74</v>
      </c>
      <c r="O883" s="242">
        <v>2</v>
      </c>
      <c r="P883" s="240">
        <v>14389.1</v>
      </c>
      <c r="Q883" s="241">
        <v>74</v>
      </c>
      <c r="R883" s="238">
        <v>0</v>
      </c>
      <c r="S883" s="239">
        <v>0</v>
      </c>
      <c r="T883" s="240">
        <v>24876.76</v>
      </c>
      <c r="U883" s="241">
        <v>91</v>
      </c>
      <c r="V883" s="240">
        <v>6936.7</v>
      </c>
      <c r="W883" s="242">
        <v>10</v>
      </c>
      <c r="X883" s="243">
        <v>38588.97</v>
      </c>
      <c r="Y883" s="241">
        <v>178</v>
      </c>
      <c r="Z883" s="238">
        <v>0</v>
      </c>
      <c r="AA883" s="239">
        <v>0</v>
      </c>
      <c r="AB883" s="238">
        <v>0</v>
      </c>
      <c r="AC883" s="239">
        <v>0</v>
      </c>
      <c r="AD883" s="243">
        <v>26672.93</v>
      </c>
      <c r="AE883" s="244">
        <v>178</v>
      </c>
      <c r="AF883" s="240">
        <v>13829.7</v>
      </c>
      <c r="AG883" s="242">
        <v>21</v>
      </c>
      <c r="AH883" s="243">
        <v>162749.24</v>
      </c>
      <c r="AI883" s="244">
        <v>751</v>
      </c>
      <c r="AJ883" s="243">
        <v>180</v>
      </c>
      <c r="AK883" s="244">
        <v>2</v>
      </c>
      <c r="AL883" s="243">
        <v>82249.02</v>
      </c>
      <c r="AM883" s="244">
        <v>326</v>
      </c>
      <c r="AN883" s="245">
        <v>1304.25</v>
      </c>
      <c r="AO883" s="244">
        <v>8</v>
      </c>
      <c r="AP883" s="246">
        <v>0</v>
      </c>
      <c r="AQ883" s="247">
        <v>0</v>
      </c>
      <c r="AR883" s="240">
        <v>1690.46</v>
      </c>
      <c r="AS883" s="241">
        <v>22</v>
      </c>
      <c r="AT883" s="238">
        <v>0</v>
      </c>
      <c r="AU883" s="239">
        <v>0</v>
      </c>
      <c r="AV883" t="s">
        <v>52</v>
      </c>
      <c r="AW883" s="270"/>
      <c r="AX883" s="270"/>
      <c r="AY883" s="270"/>
      <c r="AZ883" s="270"/>
      <c r="BA883" s="270"/>
      <c r="BB883" s="270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  <c r="BR883"/>
      <c r="BS883"/>
      <c r="BT883"/>
      <c r="BU883"/>
      <c r="BV883"/>
      <c r="BW883"/>
      <c r="BX883"/>
      <c r="BY883"/>
      <c r="BZ883"/>
      <c r="CA883"/>
      <c r="CB883"/>
      <c r="CC883"/>
      <c r="CD883"/>
      <c r="CE883"/>
      <c r="CF883"/>
      <c r="CG883"/>
      <c r="CH883"/>
      <c r="CI883"/>
      <c r="CJ883"/>
      <c r="CK883"/>
      <c r="CL883"/>
      <c r="CM883"/>
      <c r="CN883"/>
    </row>
    <row r="884" spans="1:92">
      <c r="A884" s="2" t="s">
        <v>2512</v>
      </c>
      <c r="B884" s="238">
        <v>1567.0326666666667</v>
      </c>
      <c r="C884" s="239">
        <v>0</v>
      </c>
      <c r="D884" s="240">
        <v>20043.150000000001</v>
      </c>
      <c r="E884" s="241">
        <v>69</v>
      </c>
      <c r="F884" s="240">
        <v>7694.08</v>
      </c>
      <c r="G884" s="242">
        <v>12</v>
      </c>
      <c r="H884" s="243">
        <v>60788.56</v>
      </c>
      <c r="I884" s="244">
        <v>383</v>
      </c>
      <c r="J884" s="243">
        <v>407699.56</v>
      </c>
      <c r="K884" s="244">
        <v>888</v>
      </c>
      <c r="L884" s="243">
        <v>71894.429999999993</v>
      </c>
      <c r="M884" s="241">
        <v>194</v>
      </c>
      <c r="N884" s="240">
        <v>6484.37</v>
      </c>
      <c r="O884" s="242">
        <v>4</v>
      </c>
      <c r="P884" s="240">
        <v>547.83000000000004</v>
      </c>
      <c r="Q884" s="241">
        <v>4</v>
      </c>
      <c r="R884" s="238">
        <v>0</v>
      </c>
      <c r="S884" s="239">
        <v>0</v>
      </c>
      <c r="T884" s="240">
        <v>8538.75</v>
      </c>
      <c r="U884" s="241">
        <v>40</v>
      </c>
      <c r="V884" s="240">
        <v>18670.36</v>
      </c>
      <c r="W884" s="242">
        <v>21</v>
      </c>
      <c r="X884" s="243">
        <v>69740.740000000005</v>
      </c>
      <c r="Y884" s="241">
        <v>414</v>
      </c>
      <c r="Z884" s="238">
        <v>0</v>
      </c>
      <c r="AA884" s="239">
        <v>0</v>
      </c>
      <c r="AB884" s="238">
        <v>0</v>
      </c>
      <c r="AC884" s="239">
        <v>0</v>
      </c>
      <c r="AD884" s="243">
        <v>61777.2</v>
      </c>
      <c r="AE884" s="244">
        <v>349</v>
      </c>
      <c r="AF884" s="240">
        <v>0</v>
      </c>
      <c r="AG884" s="242">
        <v>0</v>
      </c>
      <c r="AH884" s="243">
        <v>235643.15</v>
      </c>
      <c r="AI884" s="244">
        <v>1087</v>
      </c>
      <c r="AJ884" s="243">
        <v>516</v>
      </c>
      <c r="AK884" s="244">
        <v>3</v>
      </c>
      <c r="AL884" s="243">
        <v>146350.22</v>
      </c>
      <c r="AM884" s="244">
        <v>574</v>
      </c>
      <c r="AN884" s="245">
        <v>46494.98</v>
      </c>
      <c r="AO884" s="244">
        <v>328</v>
      </c>
      <c r="AP884" s="246">
        <v>0</v>
      </c>
      <c r="AQ884" s="247">
        <v>0</v>
      </c>
      <c r="AR884" s="240">
        <v>281.35000000000002</v>
      </c>
      <c r="AS884" s="241">
        <v>5</v>
      </c>
      <c r="AT884" s="238">
        <v>0</v>
      </c>
      <c r="AU884" s="239">
        <v>0</v>
      </c>
      <c r="AV884" t="s">
        <v>195</v>
      </c>
      <c r="AW884" s="270"/>
      <c r="AX884" s="270"/>
      <c r="AY884" s="270"/>
      <c r="AZ884" s="270"/>
      <c r="BA884" s="270"/>
      <c r="BB884" s="270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  <c r="BR884"/>
      <c r="BS884"/>
      <c r="BT884"/>
      <c r="BU884"/>
      <c r="BV884"/>
      <c r="BW884"/>
      <c r="BX884"/>
      <c r="BY884"/>
      <c r="BZ884"/>
      <c r="CA884"/>
      <c r="CB884"/>
      <c r="CC884"/>
      <c r="CD884"/>
      <c r="CE884"/>
      <c r="CF884"/>
      <c r="CG884"/>
      <c r="CH884"/>
      <c r="CI884"/>
      <c r="CJ884"/>
      <c r="CK884"/>
      <c r="CL884"/>
      <c r="CM884"/>
      <c r="CN884"/>
    </row>
    <row r="885" spans="1:92">
      <c r="A885" s="2" t="s">
        <v>2514</v>
      </c>
      <c r="B885" s="238">
        <v>515.53733333333332</v>
      </c>
      <c r="C885" s="239">
        <v>0</v>
      </c>
      <c r="D885" s="240">
        <v>8967.09</v>
      </c>
      <c r="E885" s="241">
        <v>38</v>
      </c>
      <c r="F885" s="240">
        <v>452.17</v>
      </c>
      <c r="G885" s="242">
        <v>1</v>
      </c>
      <c r="H885" s="243">
        <v>33111.9</v>
      </c>
      <c r="I885" s="244">
        <v>338</v>
      </c>
      <c r="J885" s="243">
        <v>313329.02</v>
      </c>
      <c r="K885" s="244">
        <v>613</v>
      </c>
      <c r="L885" s="243">
        <v>11761.99</v>
      </c>
      <c r="M885" s="241">
        <v>55</v>
      </c>
      <c r="N885" s="240">
        <v>0</v>
      </c>
      <c r="O885" s="242">
        <v>0</v>
      </c>
      <c r="P885" s="240">
        <v>0</v>
      </c>
      <c r="Q885" s="241">
        <v>0</v>
      </c>
      <c r="R885" s="238">
        <v>0</v>
      </c>
      <c r="S885" s="239">
        <v>0</v>
      </c>
      <c r="T885" s="240">
        <v>2496.94</v>
      </c>
      <c r="U885" s="241">
        <v>20</v>
      </c>
      <c r="V885" s="240">
        <v>1283.72</v>
      </c>
      <c r="W885" s="242">
        <v>2</v>
      </c>
      <c r="X885" s="243">
        <v>45208.87</v>
      </c>
      <c r="Y885" s="241">
        <v>269</v>
      </c>
      <c r="Z885" s="238">
        <v>0</v>
      </c>
      <c r="AA885" s="239">
        <v>0</v>
      </c>
      <c r="AB885" s="238">
        <v>0</v>
      </c>
      <c r="AC885" s="239">
        <v>0</v>
      </c>
      <c r="AD885" s="243">
        <v>25370.080000000002</v>
      </c>
      <c r="AE885" s="244">
        <v>186</v>
      </c>
      <c r="AF885" s="240">
        <v>0</v>
      </c>
      <c r="AG885" s="242">
        <v>0</v>
      </c>
      <c r="AH885" s="243">
        <v>118960.76</v>
      </c>
      <c r="AI885" s="244">
        <v>813</v>
      </c>
      <c r="AJ885" s="243">
        <v>0</v>
      </c>
      <c r="AK885" s="244">
        <v>0</v>
      </c>
      <c r="AL885" s="243">
        <v>87518.91</v>
      </c>
      <c r="AM885" s="244">
        <v>395</v>
      </c>
      <c r="AN885" s="245">
        <v>15466.12</v>
      </c>
      <c r="AO885" s="244">
        <v>92</v>
      </c>
      <c r="AP885" s="246">
        <v>0</v>
      </c>
      <c r="AQ885" s="247">
        <v>0</v>
      </c>
      <c r="AR885" s="240">
        <v>0</v>
      </c>
      <c r="AS885" s="241">
        <v>0</v>
      </c>
      <c r="AT885" s="238">
        <v>0</v>
      </c>
      <c r="AU885" s="239">
        <v>0</v>
      </c>
      <c r="AV885" t="s">
        <v>389</v>
      </c>
      <c r="AW885" s="270"/>
      <c r="AX885" s="270"/>
      <c r="AY885" s="270"/>
      <c r="AZ885" s="270"/>
      <c r="BA885" s="270"/>
      <c r="BB885" s="270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  <c r="BR885"/>
      <c r="BS885"/>
      <c r="BT885"/>
      <c r="BU885"/>
      <c r="BV885"/>
      <c r="BW885"/>
      <c r="BX885"/>
      <c r="BY885"/>
      <c r="BZ885"/>
      <c r="CA885"/>
      <c r="CB885"/>
      <c r="CC885"/>
      <c r="CD885"/>
      <c r="CE885"/>
      <c r="CF885"/>
      <c r="CG885"/>
      <c r="CH885"/>
      <c r="CI885"/>
      <c r="CJ885"/>
      <c r="CK885"/>
      <c r="CL885"/>
      <c r="CM885"/>
      <c r="CN885"/>
    </row>
    <row r="886" spans="1:92">
      <c r="A886" s="2" t="s">
        <v>2516</v>
      </c>
      <c r="B886" s="238">
        <v>37890.507666666665</v>
      </c>
      <c r="C886" s="239">
        <v>0</v>
      </c>
      <c r="D886" s="240">
        <v>39979.980000000003</v>
      </c>
      <c r="E886" s="241">
        <v>132</v>
      </c>
      <c r="F886" s="240">
        <v>26541.88</v>
      </c>
      <c r="G886" s="242">
        <v>41</v>
      </c>
      <c r="H886" s="243">
        <v>196258.89</v>
      </c>
      <c r="I886" s="244">
        <v>1612</v>
      </c>
      <c r="J886" s="243">
        <v>880310.98</v>
      </c>
      <c r="K886" s="244">
        <v>2163</v>
      </c>
      <c r="L886" s="243">
        <v>266859.09999999998</v>
      </c>
      <c r="M886" s="241">
        <v>1325</v>
      </c>
      <c r="N886" s="240">
        <v>50870.3</v>
      </c>
      <c r="O886" s="242">
        <v>101</v>
      </c>
      <c r="P886" s="240">
        <v>37250.160000000003</v>
      </c>
      <c r="Q886" s="241">
        <v>138</v>
      </c>
      <c r="R886" s="238">
        <v>0</v>
      </c>
      <c r="S886" s="239">
        <v>0</v>
      </c>
      <c r="T886" s="240">
        <v>86504.75</v>
      </c>
      <c r="U886" s="241">
        <v>368</v>
      </c>
      <c r="V886" s="240">
        <v>72204.25</v>
      </c>
      <c r="W886" s="242">
        <v>96</v>
      </c>
      <c r="X886" s="243">
        <v>251347.05</v>
      </c>
      <c r="Y886" s="241">
        <v>1206</v>
      </c>
      <c r="Z886" s="238">
        <v>0</v>
      </c>
      <c r="AA886" s="239">
        <v>0</v>
      </c>
      <c r="AB886" s="238">
        <v>0</v>
      </c>
      <c r="AC886" s="239">
        <v>0</v>
      </c>
      <c r="AD886" s="243">
        <v>212685.7</v>
      </c>
      <c r="AE886" s="244">
        <v>1111</v>
      </c>
      <c r="AF886" s="240">
        <v>2254.88</v>
      </c>
      <c r="AG886" s="242">
        <v>5</v>
      </c>
      <c r="AH886" s="243">
        <v>840957.04</v>
      </c>
      <c r="AI886" s="244">
        <v>3197</v>
      </c>
      <c r="AJ886" s="243">
        <v>189360.71</v>
      </c>
      <c r="AK886" s="244">
        <v>1063</v>
      </c>
      <c r="AL886" s="243">
        <v>472082.56</v>
      </c>
      <c r="AM886" s="244">
        <v>1580</v>
      </c>
      <c r="AN886" s="245">
        <v>947354.52</v>
      </c>
      <c r="AO886" s="244">
        <v>2006</v>
      </c>
      <c r="AP886" s="246">
        <v>25</v>
      </c>
      <c r="AQ886" s="247">
        <v>1</v>
      </c>
      <c r="AR886" s="240">
        <v>15688.52</v>
      </c>
      <c r="AS886" s="241">
        <v>145</v>
      </c>
      <c r="AT886" s="238">
        <v>52.17</v>
      </c>
      <c r="AU886" s="239">
        <v>1</v>
      </c>
      <c r="AV886" t="s">
        <v>52</v>
      </c>
      <c r="AW886" s="270"/>
      <c r="AX886" s="270"/>
      <c r="AY886" s="270"/>
      <c r="AZ886" s="270"/>
      <c r="BA886" s="270"/>
      <c r="BB886" s="270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  <c r="BR886"/>
      <c r="BS886"/>
      <c r="BT886"/>
      <c r="BU886"/>
      <c r="BV886"/>
      <c r="BW886"/>
      <c r="BX886"/>
      <c r="BY886"/>
      <c r="BZ886"/>
      <c r="CA886"/>
      <c r="CB886"/>
      <c r="CC886"/>
      <c r="CD886"/>
      <c r="CE886"/>
      <c r="CF886"/>
      <c r="CG886"/>
      <c r="CH886"/>
      <c r="CI886"/>
      <c r="CJ886"/>
      <c r="CK886"/>
      <c r="CL886"/>
      <c r="CM886"/>
      <c r="CN886"/>
    </row>
    <row r="887" spans="1:92">
      <c r="A887" s="2" t="s">
        <v>2518</v>
      </c>
      <c r="B887" s="238">
        <v>141.50866666666667</v>
      </c>
      <c r="C887" s="239">
        <v>0</v>
      </c>
      <c r="D887" s="240">
        <v>17774.259999999998</v>
      </c>
      <c r="E887" s="241">
        <v>67</v>
      </c>
      <c r="F887" s="240">
        <v>12778.2</v>
      </c>
      <c r="G887" s="242">
        <v>23</v>
      </c>
      <c r="H887" s="243">
        <v>61478.86</v>
      </c>
      <c r="I887" s="244">
        <v>442</v>
      </c>
      <c r="J887" s="243">
        <v>324873.82</v>
      </c>
      <c r="K887" s="244">
        <v>439</v>
      </c>
      <c r="L887" s="243">
        <v>73569.490000000005</v>
      </c>
      <c r="M887" s="241">
        <v>387</v>
      </c>
      <c r="N887" s="240">
        <v>2608.69</v>
      </c>
      <c r="O887" s="242">
        <v>3</v>
      </c>
      <c r="P887" s="240">
        <v>12837.62</v>
      </c>
      <c r="Q887" s="241">
        <v>92</v>
      </c>
      <c r="R887" s="238">
        <v>0</v>
      </c>
      <c r="S887" s="239">
        <v>0</v>
      </c>
      <c r="T887" s="240">
        <v>62578.87</v>
      </c>
      <c r="U887" s="241">
        <v>182</v>
      </c>
      <c r="V887" s="240">
        <v>18355.23</v>
      </c>
      <c r="W887" s="242">
        <v>23</v>
      </c>
      <c r="X887" s="243">
        <v>85892.36</v>
      </c>
      <c r="Y887" s="241">
        <v>374</v>
      </c>
      <c r="Z887" s="238">
        <v>0</v>
      </c>
      <c r="AA887" s="239">
        <v>0</v>
      </c>
      <c r="AB887" s="238">
        <v>0</v>
      </c>
      <c r="AC887" s="239">
        <v>0</v>
      </c>
      <c r="AD887" s="243">
        <v>61078.35</v>
      </c>
      <c r="AE887" s="244">
        <v>388</v>
      </c>
      <c r="AF887" s="240">
        <v>3090.23</v>
      </c>
      <c r="AG887" s="242">
        <v>7</v>
      </c>
      <c r="AH887" s="243">
        <v>252383.46</v>
      </c>
      <c r="AI887" s="244">
        <v>951</v>
      </c>
      <c r="AJ887" s="243">
        <v>0</v>
      </c>
      <c r="AK887" s="244">
        <v>0</v>
      </c>
      <c r="AL887" s="243">
        <v>138058.63</v>
      </c>
      <c r="AM887" s="244">
        <v>515</v>
      </c>
      <c r="AN887" s="245">
        <v>4245.26</v>
      </c>
      <c r="AO887" s="244">
        <v>23</v>
      </c>
      <c r="AP887" s="246">
        <v>0</v>
      </c>
      <c r="AQ887" s="247">
        <v>0</v>
      </c>
      <c r="AR887" s="240">
        <v>8859.86</v>
      </c>
      <c r="AS887" s="241">
        <v>66</v>
      </c>
      <c r="AT887" s="238">
        <v>0</v>
      </c>
      <c r="AU887" s="239">
        <v>0</v>
      </c>
      <c r="AV887" t="s">
        <v>159</v>
      </c>
      <c r="AW887" s="270"/>
      <c r="AX887" s="270"/>
      <c r="AY887" s="270"/>
      <c r="AZ887" s="270"/>
      <c r="BA887" s="270"/>
      <c r="BB887" s="270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  <c r="BR887"/>
      <c r="BS887"/>
      <c r="BT887"/>
      <c r="BU887"/>
      <c r="BV887"/>
      <c r="BW887"/>
      <c r="BX887"/>
      <c r="BY887"/>
      <c r="BZ887"/>
      <c r="CA887"/>
      <c r="CB887"/>
      <c r="CC887"/>
      <c r="CD887"/>
      <c r="CE887"/>
      <c r="CF887"/>
      <c r="CG887"/>
      <c r="CH887"/>
      <c r="CI887"/>
      <c r="CJ887"/>
      <c r="CK887"/>
      <c r="CL887"/>
      <c r="CM887"/>
      <c r="CN887"/>
    </row>
    <row r="888" spans="1:92">
      <c r="A888" s="2" t="s">
        <v>2554</v>
      </c>
      <c r="B888" s="238">
        <v>3030.2833333333333</v>
      </c>
      <c r="C888" s="239">
        <v>0</v>
      </c>
      <c r="D888" s="240">
        <v>6841.3</v>
      </c>
      <c r="E888" s="241">
        <v>32</v>
      </c>
      <c r="F888" s="240">
        <v>4139.13</v>
      </c>
      <c r="G888" s="242">
        <v>6</v>
      </c>
      <c r="H888" s="243">
        <v>51144.77</v>
      </c>
      <c r="I888" s="244">
        <v>564</v>
      </c>
      <c r="J888" s="243">
        <v>375648.84</v>
      </c>
      <c r="K888" s="244">
        <v>1054</v>
      </c>
      <c r="L888" s="243">
        <v>73060.899999999994</v>
      </c>
      <c r="M888" s="241">
        <v>391</v>
      </c>
      <c r="N888" s="240">
        <v>20427.79</v>
      </c>
      <c r="O888" s="242">
        <v>28</v>
      </c>
      <c r="P888" s="240">
        <v>6784.03</v>
      </c>
      <c r="Q888" s="241">
        <v>60</v>
      </c>
      <c r="R888" s="238">
        <v>0</v>
      </c>
      <c r="S888" s="239">
        <v>0</v>
      </c>
      <c r="T888" s="240">
        <v>7793.58</v>
      </c>
      <c r="U888" s="241">
        <v>37</v>
      </c>
      <c r="V888" s="240">
        <v>3241.04</v>
      </c>
      <c r="W888" s="242">
        <v>4</v>
      </c>
      <c r="X888" s="243">
        <v>78767</v>
      </c>
      <c r="Y888" s="241">
        <v>456</v>
      </c>
      <c r="Z888" s="238">
        <v>0</v>
      </c>
      <c r="AA888" s="239">
        <v>0</v>
      </c>
      <c r="AB888" s="238">
        <v>0</v>
      </c>
      <c r="AC888" s="239">
        <v>0</v>
      </c>
      <c r="AD888" s="243">
        <v>51169.58</v>
      </c>
      <c r="AE888" s="244">
        <v>375</v>
      </c>
      <c r="AF888" s="240">
        <v>0</v>
      </c>
      <c r="AG888" s="242">
        <v>0</v>
      </c>
      <c r="AH888" s="243">
        <v>216224.18</v>
      </c>
      <c r="AI888" s="244">
        <v>1145</v>
      </c>
      <c r="AJ888" s="243">
        <v>0</v>
      </c>
      <c r="AK888" s="244">
        <v>0</v>
      </c>
      <c r="AL888" s="243">
        <v>96871.25</v>
      </c>
      <c r="AM888" s="244">
        <v>415</v>
      </c>
      <c r="AN888" s="245">
        <v>90908.5</v>
      </c>
      <c r="AO888" s="244">
        <v>572</v>
      </c>
      <c r="AP888" s="246">
        <v>0</v>
      </c>
      <c r="AQ888" s="247">
        <v>0</v>
      </c>
      <c r="AR888" s="240">
        <v>6564.52</v>
      </c>
      <c r="AS888" s="241">
        <v>67</v>
      </c>
      <c r="AT888" s="238">
        <v>0</v>
      </c>
      <c r="AU888" s="239">
        <v>0</v>
      </c>
      <c r="AV888" t="s">
        <v>52</v>
      </c>
      <c r="AW888" s="270"/>
      <c r="AX888" s="270"/>
      <c r="AY888" s="270"/>
      <c r="AZ888" s="270"/>
      <c r="BA888" s="270"/>
      <c r="BB888" s="270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  <c r="BR888"/>
      <c r="BS888"/>
      <c r="BT888"/>
      <c r="BU888"/>
      <c r="BV888"/>
      <c r="BW888"/>
      <c r="BX888"/>
      <c r="BY888"/>
      <c r="BZ888"/>
      <c r="CA888"/>
      <c r="CB888"/>
      <c r="CC888"/>
      <c r="CD888"/>
      <c r="CE888"/>
      <c r="CF888"/>
      <c r="CG888"/>
      <c r="CH888"/>
      <c r="CI888"/>
      <c r="CJ888"/>
      <c r="CK888"/>
      <c r="CL888"/>
      <c r="CM888"/>
      <c r="CN888"/>
    </row>
    <row r="889" spans="1:92">
      <c r="A889" s="2" t="s">
        <v>2536</v>
      </c>
      <c r="B889" s="238">
        <v>1958.2059999999999</v>
      </c>
      <c r="C889" s="239">
        <v>0</v>
      </c>
      <c r="D889" s="240">
        <v>4033.91</v>
      </c>
      <c r="E889" s="241">
        <v>26</v>
      </c>
      <c r="F889" s="240">
        <v>11182.57</v>
      </c>
      <c r="G889" s="242">
        <v>19</v>
      </c>
      <c r="H889" s="243">
        <v>38177.97</v>
      </c>
      <c r="I889" s="244">
        <v>374</v>
      </c>
      <c r="J889" s="243">
        <v>255501.32</v>
      </c>
      <c r="K889" s="244">
        <v>612</v>
      </c>
      <c r="L889" s="243">
        <v>82047.91</v>
      </c>
      <c r="M889" s="241">
        <v>361</v>
      </c>
      <c r="N889" s="240">
        <v>7760.68</v>
      </c>
      <c r="O889" s="242">
        <v>14</v>
      </c>
      <c r="P889" s="240">
        <v>0</v>
      </c>
      <c r="Q889" s="241">
        <v>0</v>
      </c>
      <c r="R889" s="238">
        <v>0</v>
      </c>
      <c r="S889" s="239">
        <v>0</v>
      </c>
      <c r="T889" s="240">
        <v>52.17</v>
      </c>
      <c r="U889" s="241">
        <v>1</v>
      </c>
      <c r="V889" s="240">
        <v>3372.1</v>
      </c>
      <c r="W889" s="242">
        <v>4</v>
      </c>
      <c r="X889" s="243">
        <v>58028.35</v>
      </c>
      <c r="Y889" s="241">
        <v>314</v>
      </c>
      <c r="Z889" s="238">
        <v>0</v>
      </c>
      <c r="AA889" s="239">
        <v>0</v>
      </c>
      <c r="AB889" s="238">
        <v>0</v>
      </c>
      <c r="AC889" s="239">
        <v>0</v>
      </c>
      <c r="AD889" s="243">
        <v>37568.58</v>
      </c>
      <c r="AE889" s="244">
        <v>266</v>
      </c>
      <c r="AF889" s="240">
        <v>0</v>
      </c>
      <c r="AG889" s="242">
        <v>0</v>
      </c>
      <c r="AH889" s="243">
        <v>228045.42</v>
      </c>
      <c r="AI889" s="244">
        <v>1018</v>
      </c>
      <c r="AJ889" s="243">
        <v>16479.64</v>
      </c>
      <c r="AK889" s="244">
        <v>65</v>
      </c>
      <c r="AL889" s="243">
        <v>78750.58</v>
      </c>
      <c r="AM889" s="244">
        <v>354</v>
      </c>
      <c r="AN889" s="245">
        <v>42266.54</v>
      </c>
      <c r="AO889" s="244">
        <v>287</v>
      </c>
      <c r="AP889" s="246">
        <v>0</v>
      </c>
      <c r="AQ889" s="247">
        <v>0</v>
      </c>
      <c r="AR889" s="240">
        <v>0</v>
      </c>
      <c r="AS889" s="241">
        <v>0</v>
      </c>
      <c r="AT889" s="238">
        <v>0</v>
      </c>
      <c r="AU889" s="239">
        <v>0</v>
      </c>
      <c r="AV889" t="s">
        <v>52</v>
      </c>
      <c r="AW889" s="270"/>
      <c r="AX889" s="270"/>
      <c r="AY889" s="270"/>
      <c r="AZ889" s="270"/>
      <c r="BA889" s="270"/>
      <c r="BB889" s="270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  <c r="BR889"/>
      <c r="BS889"/>
      <c r="BT889"/>
      <c r="BU889"/>
      <c r="BV889"/>
      <c r="BW889"/>
      <c r="BX889"/>
      <c r="BY889"/>
      <c r="BZ889"/>
      <c r="CA889"/>
      <c r="CB889"/>
      <c r="CC889"/>
      <c r="CD889"/>
      <c r="CE889"/>
      <c r="CF889"/>
      <c r="CG889"/>
      <c r="CH889"/>
      <c r="CI889"/>
      <c r="CJ889"/>
      <c r="CK889"/>
      <c r="CL889"/>
      <c r="CM889"/>
      <c r="CN889"/>
    </row>
    <row r="890" spans="1:92">
      <c r="A890" s="2" t="s">
        <v>2528</v>
      </c>
      <c r="B890" s="238">
        <v>318.63</v>
      </c>
      <c r="C890" s="239">
        <v>0</v>
      </c>
      <c r="D890" s="240">
        <v>11598.2</v>
      </c>
      <c r="E890" s="241">
        <v>42</v>
      </c>
      <c r="F890" s="240">
        <v>18003.95</v>
      </c>
      <c r="G890" s="242">
        <v>26</v>
      </c>
      <c r="H890" s="243">
        <v>53591.83</v>
      </c>
      <c r="I890" s="244">
        <v>551</v>
      </c>
      <c r="J890" s="243">
        <v>239728.78</v>
      </c>
      <c r="K890" s="244">
        <v>555</v>
      </c>
      <c r="L890" s="243">
        <v>41106.160000000003</v>
      </c>
      <c r="M890" s="241">
        <v>283</v>
      </c>
      <c r="N890" s="240">
        <v>9820.86</v>
      </c>
      <c r="O890" s="242">
        <v>12</v>
      </c>
      <c r="P890" s="240">
        <v>8897.3799999999992</v>
      </c>
      <c r="Q890" s="241">
        <v>35</v>
      </c>
      <c r="R890" s="238">
        <v>0</v>
      </c>
      <c r="S890" s="239">
        <v>0</v>
      </c>
      <c r="T890" s="240">
        <v>6238.34</v>
      </c>
      <c r="U890" s="241">
        <v>43</v>
      </c>
      <c r="V890" s="240">
        <v>12697.82</v>
      </c>
      <c r="W890" s="242">
        <v>13</v>
      </c>
      <c r="X890" s="243">
        <v>70432.539999999994</v>
      </c>
      <c r="Y890" s="241">
        <v>352</v>
      </c>
      <c r="Z890" s="238">
        <v>0</v>
      </c>
      <c r="AA890" s="239">
        <v>0</v>
      </c>
      <c r="AB890" s="238">
        <v>0</v>
      </c>
      <c r="AC890" s="239">
        <v>0</v>
      </c>
      <c r="AD890" s="243">
        <v>51111.11</v>
      </c>
      <c r="AE890" s="244">
        <v>310</v>
      </c>
      <c r="AF890" s="240">
        <v>0</v>
      </c>
      <c r="AG890" s="242">
        <v>0</v>
      </c>
      <c r="AH890" s="243">
        <v>228579.61</v>
      </c>
      <c r="AI890" s="244">
        <v>1178</v>
      </c>
      <c r="AJ890" s="243">
        <v>0</v>
      </c>
      <c r="AK890" s="244">
        <v>0</v>
      </c>
      <c r="AL890" s="243">
        <v>107843.26</v>
      </c>
      <c r="AM890" s="244">
        <v>417</v>
      </c>
      <c r="AN890" s="245">
        <v>9558.9</v>
      </c>
      <c r="AO890" s="244">
        <v>70</v>
      </c>
      <c r="AP890" s="246">
        <v>0</v>
      </c>
      <c r="AQ890" s="247">
        <v>0</v>
      </c>
      <c r="AR890" s="240">
        <v>2023.46</v>
      </c>
      <c r="AS890" s="241">
        <v>18</v>
      </c>
      <c r="AT890" s="238">
        <v>0.03</v>
      </c>
      <c r="AU890" s="239">
        <v>3</v>
      </c>
      <c r="AV890" t="s">
        <v>52</v>
      </c>
      <c r="AW890" s="270"/>
      <c r="AX890" s="270"/>
      <c r="AY890" s="270"/>
      <c r="AZ890" s="270"/>
      <c r="BA890" s="270"/>
      <c r="BB890" s="27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  <c r="BR890"/>
      <c r="BS890"/>
      <c r="BT890"/>
      <c r="BU890"/>
      <c r="BV890"/>
      <c r="BW890"/>
      <c r="BX890"/>
      <c r="BY890"/>
      <c r="BZ890"/>
      <c r="CA890"/>
      <c r="CB890"/>
      <c r="CC890"/>
      <c r="CD890"/>
      <c r="CE890"/>
      <c r="CF890"/>
      <c r="CG890"/>
      <c r="CH890"/>
      <c r="CI890"/>
      <c r="CJ890"/>
      <c r="CK890"/>
      <c r="CL890"/>
      <c r="CM890"/>
      <c r="CN890"/>
    </row>
    <row r="891" spans="1:92">
      <c r="A891" s="2" t="s">
        <v>2532</v>
      </c>
      <c r="B891" s="238">
        <v>2265.2436666666667</v>
      </c>
      <c r="C891" s="239">
        <v>0</v>
      </c>
      <c r="D891" s="240">
        <v>5056.5</v>
      </c>
      <c r="E891" s="241">
        <v>14</v>
      </c>
      <c r="F891" s="240">
        <v>4795.6499999999996</v>
      </c>
      <c r="G891" s="242">
        <v>7</v>
      </c>
      <c r="H891" s="243">
        <v>47948.39</v>
      </c>
      <c r="I891" s="244">
        <v>434</v>
      </c>
      <c r="J891" s="243">
        <v>245663.51</v>
      </c>
      <c r="K891" s="244">
        <v>604</v>
      </c>
      <c r="L891" s="243">
        <v>48513.07</v>
      </c>
      <c r="M891" s="241">
        <v>207</v>
      </c>
      <c r="N891" s="240">
        <v>6547.8</v>
      </c>
      <c r="O891" s="242">
        <v>10</v>
      </c>
      <c r="P891" s="240">
        <v>0</v>
      </c>
      <c r="Q891" s="241">
        <v>0</v>
      </c>
      <c r="R891" s="238">
        <v>0</v>
      </c>
      <c r="S891" s="239">
        <v>0</v>
      </c>
      <c r="T891" s="240">
        <v>0</v>
      </c>
      <c r="U891" s="241">
        <v>0</v>
      </c>
      <c r="V891" s="240">
        <v>4756.2700000000004</v>
      </c>
      <c r="W891" s="242">
        <v>6</v>
      </c>
      <c r="X891" s="243">
        <v>37110.559999999998</v>
      </c>
      <c r="Y891" s="241">
        <v>198</v>
      </c>
      <c r="Z891" s="238">
        <v>0</v>
      </c>
      <c r="AA891" s="239">
        <v>0</v>
      </c>
      <c r="AB891" s="238">
        <v>0</v>
      </c>
      <c r="AC891" s="239">
        <v>0</v>
      </c>
      <c r="AD891" s="243">
        <v>34358.019999999997</v>
      </c>
      <c r="AE891" s="244">
        <v>183</v>
      </c>
      <c r="AF891" s="240">
        <v>0</v>
      </c>
      <c r="AG891" s="242">
        <v>0</v>
      </c>
      <c r="AH891" s="243">
        <v>175457.93</v>
      </c>
      <c r="AI891" s="244">
        <v>854</v>
      </c>
      <c r="AJ891" s="243">
        <v>975</v>
      </c>
      <c r="AK891" s="244">
        <v>3</v>
      </c>
      <c r="AL891" s="243">
        <v>72509.98</v>
      </c>
      <c r="AM891" s="244">
        <v>298</v>
      </c>
      <c r="AN891" s="245">
        <v>66982.31</v>
      </c>
      <c r="AO891" s="244">
        <v>315</v>
      </c>
      <c r="AP891" s="246">
        <v>0</v>
      </c>
      <c r="AQ891" s="247">
        <v>0</v>
      </c>
      <c r="AR891" s="240">
        <v>0</v>
      </c>
      <c r="AS891" s="241">
        <v>0</v>
      </c>
      <c r="AT891" s="238">
        <v>0.01</v>
      </c>
      <c r="AU891" s="239">
        <v>1</v>
      </c>
      <c r="AV891" t="s">
        <v>52</v>
      </c>
      <c r="AW891" s="270"/>
      <c r="AX891" s="270"/>
      <c r="AY891" s="270"/>
      <c r="AZ891" s="270"/>
      <c r="BA891" s="270"/>
      <c r="BB891" s="270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  <c r="BR891"/>
      <c r="BS891"/>
      <c r="BT891"/>
      <c r="BU891"/>
      <c r="BV891"/>
      <c r="BW891"/>
      <c r="BX891"/>
      <c r="BY891"/>
      <c r="BZ891"/>
      <c r="CA891"/>
      <c r="CB891"/>
      <c r="CC891"/>
      <c r="CD891"/>
      <c r="CE891"/>
      <c r="CF891"/>
      <c r="CG891"/>
      <c r="CH891"/>
      <c r="CI891"/>
      <c r="CJ891"/>
      <c r="CK891"/>
      <c r="CL891"/>
      <c r="CM891"/>
      <c r="CN891"/>
    </row>
    <row r="892" spans="1:92">
      <c r="A892" s="2" t="s">
        <v>2520</v>
      </c>
      <c r="B892" s="238">
        <v>5699.7550000000001</v>
      </c>
      <c r="C892" s="239">
        <v>0</v>
      </c>
      <c r="D892" s="240">
        <v>5345.22</v>
      </c>
      <c r="E892" s="241">
        <v>22</v>
      </c>
      <c r="F892" s="240">
        <v>5236.8500000000004</v>
      </c>
      <c r="G892" s="242">
        <v>9</v>
      </c>
      <c r="H892" s="243">
        <v>41539.71</v>
      </c>
      <c r="I892" s="244">
        <v>463</v>
      </c>
      <c r="J892" s="243">
        <v>158406.38</v>
      </c>
      <c r="K892" s="244">
        <v>406</v>
      </c>
      <c r="L892" s="243">
        <v>47653.23</v>
      </c>
      <c r="M892" s="241">
        <v>461</v>
      </c>
      <c r="N892" s="240">
        <v>555.65</v>
      </c>
      <c r="O892" s="242">
        <v>3</v>
      </c>
      <c r="P892" s="240">
        <v>740.88</v>
      </c>
      <c r="Q892" s="241">
        <v>8</v>
      </c>
      <c r="R892" s="238">
        <v>0</v>
      </c>
      <c r="S892" s="239">
        <v>0</v>
      </c>
      <c r="T892" s="240">
        <v>26117.27</v>
      </c>
      <c r="U892" s="241">
        <v>116</v>
      </c>
      <c r="V892" s="240">
        <v>16964.78</v>
      </c>
      <c r="W892" s="242">
        <v>24</v>
      </c>
      <c r="X892" s="243">
        <v>54026.080000000002</v>
      </c>
      <c r="Y892" s="241">
        <v>282</v>
      </c>
      <c r="Z892" s="238">
        <v>0</v>
      </c>
      <c r="AA892" s="239">
        <v>0</v>
      </c>
      <c r="AB892" s="238">
        <v>0</v>
      </c>
      <c r="AC892" s="239">
        <v>0</v>
      </c>
      <c r="AD892" s="243">
        <v>23341.39</v>
      </c>
      <c r="AE892" s="244">
        <v>175</v>
      </c>
      <c r="AF892" s="240">
        <v>762.79</v>
      </c>
      <c r="AG892" s="242">
        <v>1</v>
      </c>
      <c r="AH892" s="243">
        <v>192174.48</v>
      </c>
      <c r="AI892" s="244">
        <v>934</v>
      </c>
      <c r="AJ892" s="243">
        <v>774</v>
      </c>
      <c r="AK892" s="244">
        <v>6</v>
      </c>
      <c r="AL892" s="243">
        <v>113406.46</v>
      </c>
      <c r="AM892" s="244">
        <v>395</v>
      </c>
      <c r="AN892" s="245">
        <v>170218.65</v>
      </c>
      <c r="AO892" s="244">
        <v>172</v>
      </c>
      <c r="AP892" s="246">
        <v>0</v>
      </c>
      <c r="AQ892" s="247">
        <v>0</v>
      </c>
      <c r="AR892" s="240">
        <v>78.7</v>
      </c>
      <c r="AS892" s="241">
        <v>3</v>
      </c>
      <c r="AT892" s="238">
        <v>0.01</v>
      </c>
      <c r="AU892" s="239">
        <v>1</v>
      </c>
      <c r="AV892" t="s">
        <v>107</v>
      </c>
      <c r="AW892" s="270"/>
      <c r="AX892" s="270"/>
      <c r="AY892" s="270"/>
      <c r="AZ892" s="270"/>
      <c r="BA892" s="270"/>
      <c r="BB892" s="270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  <c r="BR892"/>
      <c r="BS892"/>
      <c r="BT892"/>
      <c r="BU892"/>
      <c r="BV892"/>
      <c r="BW892"/>
      <c r="BX892"/>
      <c r="BY892"/>
      <c r="BZ892"/>
      <c r="CA892"/>
      <c r="CB892"/>
      <c r="CC892"/>
      <c r="CD892"/>
      <c r="CE892"/>
      <c r="CF892"/>
      <c r="CG892"/>
      <c r="CH892"/>
      <c r="CI892"/>
      <c r="CJ892"/>
      <c r="CK892"/>
      <c r="CL892"/>
      <c r="CM892"/>
      <c r="CN892"/>
    </row>
    <row r="893" spans="1:92">
      <c r="A893" s="2" t="s">
        <v>2540</v>
      </c>
      <c r="B893" s="238">
        <v>251.09933333333331</v>
      </c>
      <c r="C893" s="239">
        <v>0</v>
      </c>
      <c r="D893" s="240">
        <v>10510.42</v>
      </c>
      <c r="E893" s="241">
        <v>43</v>
      </c>
      <c r="F893" s="240">
        <v>16260.87</v>
      </c>
      <c r="G893" s="242">
        <v>20</v>
      </c>
      <c r="H893" s="243">
        <v>57904.09</v>
      </c>
      <c r="I893" s="244">
        <v>568</v>
      </c>
      <c r="J893" s="243">
        <v>270299.40000000002</v>
      </c>
      <c r="K893" s="244">
        <v>597</v>
      </c>
      <c r="L893" s="243">
        <v>48550.7</v>
      </c>
      <c r="M893" s="241">
        <v>331</v>
      </c>
      <c r="N893" s="240">
        <v>8368.69</v>
      </c>
      <c r="O893" s="242">
        <v>23</v>
      </c>
      <c r="P893" s="240">
        <v>19177.46</v>
      </c>
      <c r="Q893" s="241">
        <v>145</v>
      </c>
      <c r="R893" s="238">
        <v>0</v>
      </c>
      <c r="S893" s="239">
        <v>0</v>
      </c>
      <c r="T893" s="240">
        <v>46614.58</v>
      </c>
      <c r="U893" s="241">
        <v>230</v>
      </c>
      <c r="V893" s="240">
        <v>2495.16</v>
      </c>
      <c r="W893" s="242">
        <v>3</v>
      </c>
      <c r="X893" s="243">
        <v>88899.03</v>
      </c>
      <c r="Y893" s="241">
        <v>465</v>
      </c>
      <c r="Z893" s="238">
        <v>0</v>
      </c>
      <c r="AA893" s="239">
        <v>0</v>
      </c>
      <c r="AB893" s="238">
        <v>0</v>
      </c>
      <c r="AC893" s="239">
        <v>0</v>
      </c>
      <c r="AD893" s="243">
        <v>63241.72</v>
      </c>
      <c r="AE893" s="244">
        <v>435</v>
      </c>
      <c r="AF893" s="240">
        <v>0</v>
      </c>
      <c r="AG893" s="242">
        <v>0</v>
      </c>
      <c r="AH893" s="243">
        <v>266148.23</v>
      </c>
      <c r="AI893" s="244">
        <v>1279</v>
      </c>
      <c r="AJ893" s="243">
        <v>0</v>
      </c>
      <c r="AK893" s="244">
        <v>0</v>
      </c>
      <c r="AL893" s="243">
        <v>145298.81</v>
      </c>
      <c r="AM893" s="244">
        <v>588</v>
      </c>
      <c r="AN893" s="245">
        <v>7532.98</v>
      </c>
      <c r="AO893" s="244">
        <v>54</v>
      </c>
      <c r="AP893" s="246">
        <v>0</v>
      </c>
      <c r="AQ893" s="247">
        <v>0</v>
      </c>
      <c r="AR893" s="240">
        <v>16781.47</v>
      </c>
      <c r="AS893" s="241">
        <v>149</v>
      </c>
      <c r="AT893" s="238">
        <v>0</v>
      </c>
      <c r="AU893" s="239">
        <v>0</v>
      </c>
      <c r="AV893" t="s">
        <v>52</v>
      </c>
      <c r="AW893" s="270"/>
      <c r="AX893" s="270"/>
      <c r="AY893" s="270"/>
      <c r="AZ893" s="270"/>
      <c r="BA893" s="270"/>
      <c r="BB893" s="270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  <c r="BR893"/>
      <c r="BS893"/>
      <c r="BT893"/>
      <c r="BU893"/>
      <c r="BV893"/>
      <c r="BW893"/>
      <c r="BX893"/>
      <c r="BY893"/>
      <c r="BZ893"/>
      <c r="CA893"/>
      <c r="CB893"/>
      <c r="CC893"/>
      <c r="CD893"/>
      <c r="CE893"/>
      <c r="CF893"/>
      <c r="CG893"/>
      <c r="CH893"/>
      <c r="CI893"/>
      <c r="CJ893"/>
      <c r="CK893"/>
      <c r="CL893"/>
      <c r="CM893"/>
      <c r="CN893"/>
    </row>
    <row r="894" spans="1:92">
      <c r="A894" s="2" t="s">
        <v>2522</v>
      </c>
      <c r="B894" s="238">
        <v>514.36199999999997</v>
      </c>
      <c r="C894" s="239">
        <v>0</v>
      </c>
      <c r="D894" s="240">
        <v>6021.09</v>
      </c>
      <c r="E894" s="241">
        <v>32</v>
      </c>
      <c r="F894" s="240">
        <v>3972.7</v>
      </c>
      <c r="G894" s="242">
        <v>8</v>
      </c>
      <c r="H894" s="243">
        <v>36439.81</v>
      </c>
      <c r="I894" s="244">
        <v>245</v>
      </c>
      <c r="J894" s="243">
        <v>447890.51</v>
      </c>
      <c r="K894" s="244">
        <v>634</v>
      </c>
      <c r="L894" s="243">
        <v>32996.239999999998</v>
      </c>
      <c r="M894" s="241">
        <v>137</v>
      </c>
      <c r="N894" s="240">
        <v>13333.86</v>
      </c>
      <c r="O894" s="242">
        <v>20</v>
      </c>
      <c r="P894" s="240">
        <v>0</v>
      </c>
      <c r="Q894" s="241">
        <v>0</v>
      </c>
      <c r="R894" s="238">
        <v>0</v>
      </c>
      <c r="S894" s="239">
        <v>0</v>
      </c>
      <c r="T894" s="240">
        <v>7419.56</v>
      </c>
      <c r="U894" s="241">
        <v>41</v>
      </c>
      <c r="V894" s="240">
        <v>7467.86</v>
      </c>
      <c r="W894" s="242">
        <v>10</v>
      </c>
      <c r="X894" s="243">
        <v>62735.37</v>
      </c>
      <c r="Y894" s="241">
        <v>330</v>
      </c>
      <c r="Z894" s="238">
        <v>0</v>
      </c>
      <c r="AA894" s="239">
        <v>0</v>
      </c>
      <c r="AB894" s="238">
        <v>0</v>
      </c>
      <c r="AC894" s="239">
        <v>0</v>
      </c>
      <c r="AD894" s="243">
        <v>41945.13</v>
      </c>
      <c r="AE894" s="244">
        <v>255</v>
      </c>
      <c r="AF894" s="240">
        <v>0</v>
      </c>
      <c r="AG894" s="242">
        <v>0</v>
      </c>
      <c r="AH894" s="243">
        <v>177520.92</v>
      </c>
      <c r="AI894" s="244">
        <v>824</v>
      </c>
      <c r="AJ894" s="243">
        <v>0</v>
      </c>
      <c r="AK894" s="244">
        <v>0</v>
      </c>
      <c r="AL894" s="243">
        <v>90096.27</v>
      </c>
      <c r="AM894" s="244">
        <v>384</v>
      </c>
      <c r="AN894" s="245">
        <v>15430.86</v>
      </c>
      <c r="AO894" s="244">
        <v>90</v>
      </c>
      <c r="AP894" s="246">
        <v>0</v>
      </c>
      <c r="AQ894" s="247">
        <v>0</v>
      </c>
      <c r="AR894" s="240">
        <v>52.17</v>
      </c>
      <c r="AS894" s="241">
        <v>1</v>
      </c>
      <c r="AT894" s="238">
        <v>0</v>
      </c>
      <c r="AU894" s="239">
        <v>0</v>
      </c>
      <c r="AV894" t="s">
        <v>52</v>
      </c>
      <c r="AW894" s="270"/>
      <c r="AX894" s="270"/>
      <c r="AY894" s="270"/>
      <c r="AZ894" s="270"/>
      <c r="BA894" s="270"/>
      <c r="BB894" s="270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  <c r="BR894"/>
      <c r="BS894"/>
      <c r="BT894"/>
      <c r="BU894"/>
      <c r="BV894"/>
      <c r="BW894"/>
      <c r="BX894"/>
      <c r="BY894"/>
      <c r="BZ894"/>
      <c r="CA894"/>
      <c r="CB894"/>
      <c r="CC894"/>
      <c r="CD894"/>
      <c r="CE894"/>
      <c r="CF894"/>
      <c r="CG894"/>
      <c r="CH894"/>
      <c r="CI894"/>
      <c r="CJ894"/>
      <c r="CK894"/>
      <c r="CL894"/>
      <c r="CM894"/>
      <c r="CN894"/>
    </row>
    <row r="895" spans="1:92">
      <c r="A895" s="2" t="s">
        <v>2548</v>
      </c>
      <c r="B895" s="238">
        <v>1049.4270000000001</v>
      </c>
      <c r="C895" s="239">
        <v>0</v>
      </c>
      <c r="D895" s="240">
        <v>10840.36</v>
      </c>
      <c r="E895" s="241">
        <v>58</v>
      </c>
      <c r="F895" s="240">
        <v>18213.04</v>
      </c>
      <c r="G895" s="242">
        <v>22</v>
      </c>
      <c r="H895" s="243">
        <v>53513.65</v>
      </c>
      <c r="I895" s="244">
        <v>505</v>
      </c>
      <c r="J895" s="243">
        <v>471790.5</v>
      </c>
      <c r="K895" s="244">
        <v>1168</v>
      </c>
      <c r="L895" s="243">
        <v>112560.01</v>
      </c>
      <c r="M895" s="241">
        <v>606</v>
      </c>
      <c r="N895" s="240">
        <v>28728.65</v>
      </c>
      <c r="O895" s="242">
        <v>38</v>
      </c>
      <c r="P895" s="240">
        <v>7762.85</v>
      </c>
      <c r="Q895" s="241">
        <v>59</v>
      </c>
      <c r="R895" s="238">
        <v>0</v>
      </c>
      <c r="S895" s="239">
        <v>0</v>
      </c>
      <c r="T895" s="240">
        <v>17391.099999999999</v>
      </c>
      <c r="U895" s="241">
        <v>107</v>
      </c>
      <c r="V895" s="240">
        <v>19081</v>
      </c>
      <c r="W895" s="242">
        <v>30</v>
      </c>
      <c r="X895" s="243">
        <v>121330.21</v>
      </c>
      <c r="Y895" s="241">
        <v>673</v>
      </c>
      <c r="Z895" s="238">
        <v>0</v>
      </c>
      <c r="AA895" s="239">
        <v>0</v>
      </c>
      <c r="AB895" s="238">
        <v>0</v>
      </c>
      <c r="AC895" s="239">
        <v>0</v>
      </c>
      <c r="AD895" s="243">
        <v>72934.710000000006</v>
      </c>
      <c r="AE895" s="244">
        <v>495</v>
      </c>
      <c r="AF895" s="240">
        <v>738.83</v>
      </c>
      <c r="AG895" s="242">
        <v>2</v>
      </c>
      <c r="AH895" s="243">
        <v>303621.81</v>
      </c>
      <c r="AI895" s="244">
        <v>1334</v>
      </c>
      <c r="AJ895" s="243">
        <v>500</v>
      </c>
      <c r="AK895" s="244">
        <v>1</v>
      </c>
      <c r="AL895" s="243">
        <v>174468.71</v>
      </c>
      <c r="AM895" s="244">
        <v>720</v>
      </c>
      <c r="AN895" s="245">
        <v>30982.81</v>
      </c>
      <c r="AO895" s="244">
        <v>158</v>
      </c>
      <c r="AP895" s="246">
        <v>0</v>
      </c>
      <c r="AQ895" s="247">
        <v>0</v>
      </c>
      <c r="AR895" s="240">
        <v>2123.9499999999998</v>
      </c>
      <c r="AS895" s="241">
        <v>34</v>
      </c>
      <c r="AT895" s="238">
        <v>0</v>
      </c>
      <c r="AU895" s="239">
        <v>0</v>
      </c>
      <c r="AV895" t="s">
        <v>52</v>
      </c>
      <c r="AW895" s="270"/>
      <c r="AX895" s="270"/>
      <c r="AY895" s="270"/>
      <c r="AZ895" s="270"/>
      <c r="BA895" s="270"/>
      <c r="BB895" s="270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  <c r="BR895"/>
      <c r="BS895"/>
      <c r="BT895"/>
      <c r="BU895"/>
      <c r="BV895"/>
      <c r="BW895"/>
      <c r="BX895"/>
      <c r="BY895"/>
      <c r="BZ895"/>
      <c r="CA895"/>
      <c r="CB895"/>
      <c r="CC895"/>
      <c r="CD895"/>
      <c r="CE895"/>
      <c r="CF895"/>
      <c r="CG895"/>
      <c r="CH895"/>
      <c r="CI895"/>
      <c r="CJ895"/>
      <c r="CK895"/>
      <c r="CL895"/>
      <c r="CM895"/>
      <c r="CN895"/>
    </row>
    <row r="896" spans="1:92">
      <c r="A896" s="2" t="s">
        <v>2524</v>
      </c>
      <c r="B896" s="238">
        <v>1737.7103333333332</v>
      </c>
      <c r="C896" s="239">
        <v>0</v>
      </c>
      <c r="D896" s="240">
        <v>11613.03</v>
      </c>
      <c r="E896" s="241">
        <v>49</v>
      </c>
      <c r="F896" s="240">
        <v>5173.92</v>
      </c>
      <c r="G896" s="242">
        <v>8</v>
      </c>
      <c r="H896" s="243">
        <v>72678.92</v>
      </c>
      <c r="I896" s="244">
        <v>644</v>
      </c>
      <c r="J896" s="243">
        <v>341357.5</v>
      </c>
      <c r="K896" s="244">
        <v>1064</v>
      </c>
      <c r="L896" s="243">
        <v>124078.52</v>
      </c>
      <c r="M896" s="241">
        <v>642</v>
      </c>
      <c r="N896" s="240">
        <v>9429.56</v>
      </c>
      <c r="O896" s="242">
        <v>17</v>
      </c>
      <c r="P896" s="240">
        <v>10716.75</v>
      </c>
      <c r="Q896" s="241">
        <v>81</v>
      </c>
      <c r="R896" s="238">
        <v>0</v>
      </c>
      <c r="S896" s="239">
        <v>0</v>
      </c>
      <c r="T896" s="240">
        <v>27079.439999999999</v>
      </c>
      <c r="U896" s="241">
        <v>177</v>
      </c>
      <c r="V896" s="240">
        <v>7650.57</v>
      </c>
      <c r="W896" s="242">
        <v>11</v>
      </c>
      <c r="X896" s="243">
        <v>99338.76</v>
      </c>
      <c r="Y896" s="241">
        <v>510</v>
      </c>
      <c r="Z896" s="238">
        <v>0</v>
      </c>
      <c r="AA896" s="239">
        <v>0</v>
      </c>
      <c r="AB896" s="238">
        <v>0</v>
      </c>
      <c r="AC896" s="239">
        <v>0</v>
      </c>
      <c r="AD896" s="243">
        <v>96859.93</v>
      </c>
      <c r="AE896" s="244">
        <v>572</v>
      </c>
      <c r="AF896" s="240">
        <v>0</v>
      </c>
      <c r="AG896" s="242">
        <v>0</v>
      </c>
      <c r="AH896" s="243">
        <v>412606.36</v>
      </c>
      <c r="AI896" s="244">
        <v>1710</v>
      </c>
      <c r="AJ896" s="243">
        <v>890</v>
      </c>
      <c r="AK896" s="244">
        <v>6</v>
      </c>
      <c r="AL896" s="243">
        <v>145667.44</v>
      </c>
      <c r="AM896" s="244">
        <v>608</v>
      </c>
      <c r="AN896" s="245">
        <v>51241.31</v>
      </c>
      <c r="AO896" s="244">
        <v>304</v>
      </c>
      <c r="AP896" s="246">
        <v>0</v>
      </c>
      <c r="AQ896" s="247">
        <v>0</v>
      </c>
      <c r="AR896" s="240">
        <v>11239.16</v>
      </c>
      <c r="AS896" s="241">
        <v>103</v>
      </c>
      <c r="AT896" s="238">
        <v>0</v>
      </c>
      <c r="AU896" s="239">
        <v>0</v>
      </c>
      <c r="AV896" t="s">
        <v>195</v>
      </c>
      <c r="AW896" s="270"/>
      <c r="AX896" s="270"/>
      <c r="AY896" s="270"/>
      <c r="AZ896" s="270"/>
      <c r="BA896" s="270"/>
      <c r="BB896" s="270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  <c r="BR896"/>
      <c r="BS896"/>
      <c r="BT896"/>
      <c r="BU896"/>
      <c r="BV896"/>
      <c r="BW896"/>
      <c r="BX896"/>
      <c r="BY896"/>
      <c r="BZ896"/>
      <c r="CA896"/>
      <c r="CB896"/>
      <c r="CC896"/>
      <c r="CD896"/>
      <c r="CE896"/>
      <c r="CF896"/>
      <c r="CG896"/>
      <c r="CH896"/>
      <c r="CI896"/>
      <c r="CJ896"/>
      <c r="CK896"/>
      <c r="CL896"/>
      <c r="CM896"/>
      <c r="CN896"/>
    </row>
    <row r="897" spans="1:92">
      <c r="A897" s="2" t="s">
        <v>2526</v>
      </c>
      <c r="B897" s="238">
        <v>2461.3243333333335</v>
      </c>
      <c r="C897" s="239">
        <v>0</v>
      </c>
      <c r="D897" s="240">
        <v>6681.74</v>
      </c>
      <c r="E897" s="241">
        <v>33</v>
      </c>
      <c r="F897" s="240">
        <v>8008.69</v>
      </c>
      <c r="G897" s="242">
        <v>11</v>
      </c>
      <c r="H897" s="243">
        <v>63858.61</v>
      </c>
      <c r="I897" s="244">
        <v>820</v>
      </c>
      <c r="J897" s="243">
        <v>299846.39</v>
      </c>
      <c r="K897" s="244">
        <v>946</v>
      </c>
      <c r="L897" s="243">
        <v>71687.19</v>
      </c>
      <c r="M897" s="241">
        <v>486</v>
      </c>
      <c r="N897" s="240">
        <v>41572.07</v>
      </c>
      <c r="O897" s="242">
        <v>40</v>
      </c>
      <c r="P897" s="240">
        <v>1604.34</v>
      </c>
      <c r="Q897" s="241">
        <v>5</v>
      </c>
      <c r="R897" s="238">
        <v>0</v>
      </c>
      <c r="S897" s="239">
        <v>0</v>
      </c>
      <c r="T897" s="240">
        <v>6823.11</v>
      </c>
      <c r="U897" s="241">
        <v>38</v>
      </c>
      <c r="V897" s="240">
        <v>42335.05</v>
      </c>
      <c r="W897" s="242">
        <v>55</v>
      </c>
      <c r="X897" s="243">
        <v>52870.75</v>
      </c>
      <c r="Y897" s="241">
        <v>335</v>
      </c>
      <c r="Z897" s="238">
        <v>0</v>
      </c>
      <c r="AA897" s="239">
        <v>0</v>
      </c>
      <c r="AB897" s="238">
        <v>0</v>
      </c>
      <c r="AC897" s="239">
        <v>0</v>
      </c>
      <c r="AD897" s="243">
        <v>40834.19</v>
      </c>
      <c r="AE897" s="244">
        <v>319</v>
      </c>
      <c r="AF897" s="240">
        <v>0</v>
      </c>
      <c r="AG897" s="242">
        <v>0</v>
      </c>
      <c r="AH897" s="243">
        <v>235791.56</v>
      </c>
      <c r="AI897" s="244">
        <v>1316</v>
      </c>
      <c r="AJ897" s="243">
        <v>3045.02</v>
      </c>
      <c r="AK897" s="244">
        <v>18</v>
      </c>
      <c r="AL897" s="243">
        <v>112654.88</v>
      </c>
      <c r="AM897" s="244">
        <v>569</v>
      </c>
      <c r="AN897" s="245">
        <v>70794.710000000006</v>
      </c>
      <c r="AO897" s="244">
        <v>479</v>
      </c>
      <c r="AP897" s="246">
        <v>0</v>
      </c>
      <c r="AQ897" s="247">
        <v>0</v>
      </c>
      <c r="AR897" s="240">
        <v>0</v>
      </c>
      <c r="AS897" s="241">
        <v>0</v>
      </c>
      <c r="AT897" s="238">
        <v>0</v>
      </c>
      <c r="AU897" s="239">
        <v>0</v>
      </c>
      <c r="AV897" t="s">
        <v>52</v>
      </c>
      <c r="AW897" s="270"/>
      <c r="AX897" s="270"/>
      <c r="AY897" s="270"/>
      <c r="AZ897" s="270"/>
      <c r="BA897" s="270"/>
      <c r="BB897" s="270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  <c r="BR897"/>
      <c r="BS897"/>
      <c r="BT897"/>
      <c r="BU897"/>
      <c r="BV897"/>
      <c r="BW897"/>
      <c r="BX897"/>
      <c r="BY897"/>
      <c r="BZ897"/>
      <c r="CA897"/>
      <c r="CB897"/>
      <c r="CC897"/>
      <c r="CD897"/>
      <c r="CE897"/>
      <c r="CF897"/>
      <c r="CG897"/>
      <c r="CH897"/>
      <c r="CI897"/>
      <c r="CJ897"/>
      <c r="CK897"/>
      <c r="CL897"/>
      <c r="CM897"/>
      <c r="CN897"/>
    </row>
    <row r="898" spans="1:92">
      <c r="A898" s="2" t="s">
        <v>2562</v>
      </c>
      <c r="B898" s="238">
        <v>2369.201</v>
      </c>
      <c r="C898" s="239">
        <v>0</v>
      </c>
      <c r="D898" s="240">
        <v>8043.45</v>
      </c>
      <c r="E898" s="241">
        <v>38</v>
      </c>
      <c r="F898" s="240">
        <v>11341.73</v>
      </c>
      <c r="G898" s="242">
        <v>14</v>
      </c>
      <c r="H898" s="243">
        <v>68464.820000000007</v>
      </c>
      <c r="I898" s="244">
        <v>617</v>
      </c>
      <c r="J898" s="243">
        <v>472888.01</v>
      </c>
      <c r="K898" s="244">
        <v>1259</v>
      </c>
      <c r="L898" s="243">
        <v>126847.98</v>
      </c>
      <c r="M898" s="241">
        <v>735</v>
      </c>
      <c r="N898" s="240">
        <v>26939.01</v>
      </c>
      <c r="O898" s="242">
        <v>87</v>
      </c>
      <c r="P898" s="240">
        <v>0</v>
      </c>
      <c r="Q898" s="241">
        <v>0</v>
      </c>
      <c r="R898" s="238">
        <v>0</v>
      </c>
      <c r="S898" s="239">
        <v>0</v>
      </c>
      <c r="T898" s="240">
        <v>21381.85</v>
      </c>
      <c r="U898" s="241">
        <v>115</v>
      </c>
      <c r="V898" s="240">
        <v>29492.99</v>
      </c>
      <c r="W898" s="242">
        <v>30</v>
      </c>
      <c r="X898" s="243">
        <v>101370.51</v>
      </c>
      <c r="Y898" s="241">
        <v>586</v>
      </c>
      <c r="Z898" s="238">
        <v>0</v>
      </c>
      <c r="AA898" s="239">
        <v>0</v>
      </c>
      <c r="AB898" s="238">
        <v>0</v>
      </c>
      <c r="AC898" s="239">
        <v>0</v>
      </c>
      <c r="AD898" s="243">
        <v>65345.02</v>
      </c>
      <c r="AE898" s="244">
        <v>438</v>
      </c>
      <c r="AF898" s="240">
        <v>0</v>
      </c>
      <c r="AG898" s="242">
        <v>0</v>
      </c>
      <c r="AH898" s="243">
        <v>294510.42</v>
      </c>
      <c r="AI898" s="244">
        <v>1677</v>
      </c>
      <c r="AJ898" s="243">
        <v>7087.89</v>
      </c>
      <c r="AK898" s="244">
        <v>43</v>
      </c>
      <c r="AL898" s="243">
        <v>151156.49</v>
      </c>
      <c r="AM898" s="244">
        <v>708</v>
      </c>
      <c r="AN898" s="245">
        <v>63988.14</v>
      </c>
      <c r="AO898" s="244">
        <v>429</v>
      </c>
      <c r="AP898" s="246">
        <v>0</v>
      </c>
      <c r="AQ898" s="247">
        <v>0</v>
      </c>
      <c r="AR898" s="240">
        <v>195.66</v>
      </c>
      <c r="AS898" s="241">
        <v>5</v>
      </c>
      <c r="AT898" s="238">
        <v>0</v>
      </c>
      <c r="AU898" s="239">
        <v>0</v>
      </c>
      <c r="AV898" t="s">
        <v>52</v>
      </c>
      <c r="AW898" s="270"/>
      <c r="AX898" s="270"/>
      <c r="AY898" s="270"/>
      <c r="AZ898" s="270"/>
      <c r="BA898" s="270"/>
      <c r="BB898" s="270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  <c r="BR898"/>
      <c r="BS898"/>
      <c r="BT898"/>
      <c r="BU898"/>
      <c r="BV898"/>
      <c r="BW898"/>
      <c r="BX898"/>
      <c r="BY898"/>
      <c r="BZ898"/>
      <c r="CA898"/>
      <c r="CB898"/>
      <c r="CC898"/>
      <c r="CD898"/>
      <c r="CE898"/>
      <c r="CF898"/>
      <c r="CG898"/>
      <c r="CH898"/>
      <c r="CI898"/>
      <c r="CJ898"/>
      <c r="CK898"/>
      <c r="CL898"/>
      <c r="CM898"/>
      <c r="CN898"/>
    </row>
    <row r="899" spans="1:92">
      <c r="A899" s="2" t="s">
        <v>2542</v>
      </c>
      <c r="B899" s="238">
        <v>2901.4546666666665</v>
      </c>
      <c r="C899" s="239">
        <v>0</v>
      </c>
      <c r="D899" s="240">
        <v>18152.29</v>
      </c>
      <c r="E899" s="241">
        <v>74</v>
      </c>
      <c r="F899" s="240">
        <v>22969.54</v>
      </c>
      <c r="G899" s="242">
        <v>37</v>
      </c>
      <c r="H899" s="243">
        <v>106567.57</v>
      </c>
      <c r="I899" s="244">
        <v>995</v>
      </c>
      <c r="J899" s="243">
        <v>597730.28</v>
      </c>
      <c r="K899" s="244">
        <v>1297</v>
      </c>
      <c r="L899" s="243">
        <v>126623.08</v>
      </c>
      <c r="M899" s="241">
        <v>548</v>
      </c>
      <c r="N899" s="240">
        <v>35459.43</v>
      </c>
      <c r="O899" s="242">
        <v>58</v>
      </c>
      <c r="P899" s="240">
        <v>15089.15</v>
      </c>
      <c r="Q899" s="241">
        <v>84</v>
      </c>
      <c r="R899" s="238">
        <v>0</v>
      </c>
      <c r="S899" s="239">
        <v>0</v>
      </c>
      <c r="T899" s="240">
        <v>55562.47</v>
      </c>
      <c r="U899" s="241">
        <v>200</v>
      </c>
      <c r="V899" s="240">
        <v>36368.660000000003</v>
      </c>
      <c r="W899" s="242">
        <v>42</v>
      </c>
      <c r="X899" s="243">
        <v>130441.05</v>
      </c>
      <c r="Y899" s="241">
        <v>661</v>
      </c>
      <c r="Z899" s="238">
        <v>0</v>
      </c>
      <c r="AA899" s="239">
        <v>0</v>
      </c>
      <c r="AB899" s="238">
        <v>0</v>
      </c>
      <c r="AC899" s="239">
        <v>0</v>
      </c>
      <c r="AD899" s="243">
        <v>72921.740000000005</v>
      </c>
      <c r="AE899" s="244">
        <v>505</v>
      </c>
      <c r="AF899" s="240">
        <v>2604.65</v>
      </c>
      <c r="AG899" s="242">
        <v>5</v>
      </c>
      <c r="AH899" s="243">
        <v>498169.37</v>
      </c>
      <c r="AI899" s="244">
        <v>2478</v>
      </c>
      <c r="AJ899" s="243">
        <v>0</v>
      </c>
      <c r="AK899" s="244">
        <v>0</v>
      </c>
      <c r="AL899" s="243">
        <v>189611.7</v>
      </c>
      <c r="AM899" s="244">
        <v>828</v>
      </c>
      <c r="AN899" s="245">
        <v>87043.64</v>
      </c>
      <c r="AO899" s="244">
        <v>491</v>
      </c>
      <c r="AP899" s="246">
        <v>0</v>
      </c>
      <c r="AQ899" s="247">
        <v>0</v>
      </c>
      <c r="AR899" s="240">
        <v>4707.8900000000003</v>
      </c>
      <c r="AS899" s="241">
        <v>45</v>
      </c>
      <c r="AT899" s="238">
        <v>0</v>
      </c>
      <c r="AU899" s="239">
        <v>0</v>
      </c>
      <c r="AV899" t="s">
        <v>52</v>
      </c>
      <c r="AW899" s="270"/>
      <c r="AX899" s="270"/>
      <c r="AY899" s="270"/>
      <c r="AZ899" s="270"/>
      <c r="BA899" s="270"/>
      <c r="BB899" s="270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  <c r="BR899"/>
      <c r="BS899"/>
      <c r="BT899"/>
      <c r="BU899"/>
      <c r="BV899"/>
      <c r="BW899"/>
      <c r="BX899"/>
      <c r="BY899"/>
      <c r="BZ899"/>
      <c r="CA899"/>
      <c r="CB899"/>
      <c r="CC899"/>
      <c r="CD899"/>
      <c r="CE899"/>
      <c r="CF899"/>
      <c r="CG899"/>
      <c r="CH899"/>
      <c r="CI899"/>
      <c r="CJ899"/>
      <c r="CK899"/>
      <c r="CL899"/>
      <c r="CM899"/>
      <c r="CN899"/>
    </row>
    <row r="900" spans="1:92">
      <c r="A900" s="2" t="s">
        <v>2530</v>
      </c>
      <c r="B900" s="238">
        <v>973.19066666666674</v>
      </c>
      <c r="C900" s="239">
        <v>0</v>
      </c>
      <c r="D900" s="240">
        <v>6267.81</v>
      </c>
      <c r="E900" s="241">
        <v>20</v>
      </c>
      <c r="F900" s="240">
        <v>8813.0400000000009</v>
      </c>
      <c r="G900" s="242">
        <v>14</v>
      </c>
      <c r="H900" s="243">
        <v>43160.53</v>
      </c>
      <c r="I900" s="244">
        <v>546</v>
      </c>
      <c r="J900" s="243">
        <v>239679.05</v>
      </c>
      <c r="K900" s="244">
        <v>652</v>
      </c>
      <c r="L900" s="243">
        <v>47123</v>
      </c>
      <c r="M900" s="241">
        <v>286</v>
      </c>
      <c r="N900" s="240">
        <v>10460.84</v>
      </c>
      <c r="O900" s="242">
        <v>14</v>
      </c>
      <c r="P900" s="240">
        <v>9016.9</v>
      </c>
      <c r="Q900" s="241">
        <v>81</v>
      </c>
      <c r="R900" s="238">
        <v>0</v>
      </c>
      <c r="S900" s="239">
        <v>0</v>
      </c>
      <c r="T900" s="240">
        <v>0</v>
      </c>
      <c r="U900" s="241">
        <v>0</v>
      </c>
      <c r="V900" s="240">
        <v>0</v>
      </c>
      <c r="W900" s="242">
        <v>0</v>
      </c>
      <c r="X900" s="243">
        <v>82206.22</v>
      </c>
      <c r="Y900" s="241">
        <v>447</v>
      </c>
      <c r="Z900" s="238">
        <v>0</v>
      </c>
      <c r="AA900" s="239">
        <v>0</v>
      </c>
      <c r="AB900" s="238">
        <v>0</v>
      </c>
      <c r="AC900" s="239">
        <v>0</v>
      </c>
      <c r="AD900" s="243">
        <v>40879.61</v>
      </c>
      <c r="AE900" s="244">
        <v>292</v>
      </c>
      <c r="AF900" s="240">
        <v>0</v>
      </c>
      <c r="AG900" s="242">
        <v>0</v>
      </c>
      <c r="AH900" s="243">
        <v>248666.58</v>
      </c>
      <c r="AI900" s="244">
        <v>1400</v>
      </c>
      <c r="AJ900" s="243">
        <v>0</v>
      </c>
      <c r="AK900" s="244">
        <v>0</v>
      </c>
      <c r="AL900" s="243">
        <v>113875.27</v>
      </c>
      <c r="AM900" s="244">
        <v>495</v>
      </c>
      <c r="AN900" s="245">
        <v>29195.72</v>
      </c>
      <c r="AO900" s="244">
        <v>190</v>
      </c>
      <c r="AP900" s="246">
        <v>0</v>
      </c>
      <c r="AQ900" s="247">
        <v>0</v>
      </c>
      <c r="AR900" s="240">
        <v>4752.3500000000004</v>
      </c>
      <c r="AS900" s="241">
        <v>42</v>
      </c>
      <c r="AT900" s="238">
        <v>0</v>
      </c>
      <c r="AU900" s="239">
        <v>0</v>
      </c>
      <c r="AV900" t="s">
        <v>52</v>
      </c>
      <c r="AW900" s="270"/>
      <c r="AX900" s="270"/>
      <c r="AY900" s="270"/>
      <c r="AZ900" s="270"/>
      <c r="BA900" s="270"/>
      <c r="BB900" s="27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  <c r="BR900"/>
      <c r="BS900"/>
      <c r="BT900"/>
      <c r="BU900"/>
      <c r="BV900"/>
      <c r="BW900"/>
      <c r="BX900"/>
      <c r="BY900"/>
      <c r="BZ900"/>
      <c r="CA900"/>
      <c r="CB900"/>
      <c r="CC900"/>
      <c r="CD900"/>
      <c r="CE900"/>
      <c r="CF900"/>
      <c r="CG900"/>
      <c r="CH900"/>
      <c r="CI900"/>
      <c r="CJ900"/>
      <c r="CK900"/>
      <c r="CL900"/>
      <c r="CM900"/>
      <c r="CN900"/>
    </row>
    <row r="901" spans="1:92">
      <c r="A901" s="2" t="s">
        <v>2544</v>
      </c>
      <c r="B901" s="238">
        <v>2852.762666666667</v>
      </c>
      <c r="C901" s="239">
        <v>0</v>
      </c>
      <c r="D901" s="240">
        <v>5763.8</v>
      </c>
      <c r="E901" s="241">
        <v>18</v>
      </c>
      <c r="F901" s="240">
        <v>5764.7</v>
      </c>
      <c r="G901" s="242">
        <v>9</v>
      </c>
      <c r="H901" s="243">
        <v>35034.74</v>
      </c>
      <c r="I901" s="244">
        <v>302</v>
      </c>
      <c r="J901" s="243">
        <v>180171.44</v>
      </c>
      <c r="K901" s="244">
        <v>195</v>
      </c>
      <c r="L901" s="243">
        <v>15731.82</v>
      </c>
      <c r="M901" s="241">
        <v>97</v>
      </c>
      <c r="N901" s="240">
        <v>1391.3</v>
      </c>
      <c r="O901" s="242">
        <v>2</v>
      </c>
      <c r="P901" s="240">
        <v>0</v>
      </c>
      <c r="Q901" s="241">
        <v>0</v>
      </c>
      <c r="R901" s="238">
        <v>0</v>
      </c>
      <c r="S901" s="239">
        <v>0</v>
      </c>
      <c r="T901" s="240">
        <v>413.04</v>
      </c>
      <c r="U901" s="241">
        <v>6</v>
      </c>
      <c r="V901" s="240">
        <v>6442.22</v>
      </c>
      <c r="W901" s="242">
        <v>6</v>
      </c>
      <c r="X901" s="243">
        <v>28190.52</v>
      </c>
      <c r="Y901" s="241">
        <v>145</v>
      </c>
      <c r="Z901" s="238">
        <v>0</v>
      </c>
      <c r="AA901" s="239">
        <v>0</v>
      </c>
      <c r="AB901" s="238">
        <v>0</v>
      </c>
      <c r="AC901" s="239">
        <v>0</v>
      </c>
      <c r="AD901" s="243">
        <v>12291.46</v>
      </c>
      <c r="AE901" s="244">
        <v>74</v>
      </c>
      <c r="AF901" s="240">
        <v>0</v>
      </c>
      <c r="AG901" s="242">
        <v>0</v>
      </c>
      <c r="AH901" s="243">
        <v>81915.97</v>
      </c>
      <c r="AI901" s="244">
        <v>470</v>
      </c>
      <c r="AJ901" s="243">
        <v>0</v>
      </c>
      <c r="AK901" s="244">
        <v>0</v>
      </c>
      <c r="AL901" s="243">
        <v>42943.11</v>
      </c>
      <c r="AM901" s="244">
        <v>170</v>
      </c>
      <c r="AN901" s="245">
        <v>85582.88</v>
      </c>
      <c r="AO901" s="244">
        <v>8</v>
      </c>
      <c r="AP901" s="246">
        <v>0</v>
      </c>
      <c r="AQ901" s="247">
        <v>0</v>
      </c>
      <c r="AR901" s="240">
        <v>0</v>
      </c>
      <c r="AS901" s="241">
        <v>0</v>
      </c>
      <c r="AT901" s="238">
        <v>0</v>
      </c>
      <c r="AU901" s="239">
        <v>0</v>
      </c>
      <c r="AV901" t="s">
        <v>107</v>
      </c>
      <c r="AW901" s="270"/>
      <c r="AX901" s="270"/>
      <c r="AY901" s="270"/>
      <c r="AZ901" s="270"/>
      <c r="BA901" s="270"/>
      <c r="BB901" s="270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  <c r="BR901"/>
      <c r="BS901"/>
      <c r="BT901"/>
      <c r="BU901"/>
      <c r="BV901"/>
      <c r="BW901"/>
      <c r="BX901"/>
      <c r="BY901"/>
      <c r="BZ901"/>
      <c r="CA901"/>
      <c r="CB901"/>
      <c r="CC901"/>
      <c r="CD901"/>
      <c r="CE901"/>
      <c r="CF901"/>
      <c r="CG901"/>
      <c r="CH901"/>
      <c r="CI901"/>
      <c r="CJ901"/>
      <c r="CK901"/>
      <c r="CL901"/>
      <c r="CM901"/>
      <c r="CN901"/>
    </row>
    <row r="902" spans="1:92">
      <c r="A902" s="2" t="s">
        <v>2552</v>
      </c>
      <c r="B902" s="238">
        <v>646.46366666666665</v>
      </c>
      <c r="C902" s="239">
        <v>0</v>
      </c>
      <c r="D902" s="240">
        <v>12124.58</v>
      </c>
      <c r="E902" s="241">
        <v>53</v>
      </c>
      <c r="F902" s="240">
        <v>3026.1</v>
      </c>
      <c r="G902" s="242">
        <v>6</v>
      </c>
      <c r="H902" s="243">
        <v>55901.7</v>
      </c>
      <c r="I902" s="244">
        <v>567</v>
      </c>
      <c r="J902" s="243">
        <v>237182.84</v>
      </c>
      <c r="K902" s="244">
        <v>698</v>
      </c>
      <c r="L902" s="243">
        <v>60271.35</v>
      </c>
      <c r="M902" s="241">
        <v>445</v>
      </c>
      <c r="N902" s="240">
        <v>5294.77</v>
      </c>
      <c r="O902" s="242">
        <v>16</v>
      </c>
      <c r="P902" s="240">
        <v>16656.7</v>
      </c>
      <c r="Q902" s="241">
        <v>116</v>
      </c>
      <c r="R902" s="238">
        <v>0</v>
      </c>
      <c r="S902" s="239">
        <v>0</v>
      </c>
      <c r="T902" s="240">
        <v>17592.96</v>
      </c>
      <c r="U902" s="241">
        <v>94</v>
      </c>
      <c r="V902" s="240">
        <v>4547.92</v>
      </c>
      <c r="W902" s="242">
        <v>5</v>
      </c>
      <c r="X902" s="243">
        <v>76821.86</v>
      </c>
      <c r="Y902" s="241">
        <v>426</v>
      </c>
      <c r="Z902" s="238">
        <v>0</v>
      </c>
      <c r="AA902" s="239">
        <v>4</v>
      </c>
      <c r="AB902" s="238">
        <v>0</v>
      </c>
      <c r="AC902" s="239">
        <v>0</v>
      </c>
      <c r="AD902" s="243">
        <v>43593.51</v>
      </c>
      <c r="AE902" s="244">
        <v>332</v>
      </c>
      <c r="AF902" s="240">
        <v>0</v>
      </c>
      <c r="AG902" s="242">
        <v>0</v>
      </c>
      <c r="AH902" s="243">
        <v>259428.36</v>
      </c>
      <c r="AI902" s="244">
        <v>1331</v>
      </c>
      <c r="AJ902" s="243">
        <v>1142.2</v>
      </c>
      <c r="AK902" s="244">
        <v>2</v>
      </c>
      <c r="AL902" s="243">
        <v>137392.07</v>
      </c>
      <c r="AM902" s="244">
        <v>564</v>
      </c>
      <c r="AN902" s="245">
        <v>18251.71</v>
      </c>
      <c r="AO902" s="244">
        <v>132</v>
      </c>
      <c r="AP902" s="246">
        <v>0</v>
      </c>
      <c r="AQ902" s="247">
        <v>0</v>
      </c>
      <c r="AR902" s="240">
        <v>10561.05</v>
      </c>
      <c r="AS902" s="241">
        <v>93</v>
      </c>
      <c r="AT902" s="238">
        <v>780.05</v>
      </c>
      <c r="AU902" s="239">
        <v>8</v>
      </c>
      <c r="AV902" t="s">
        <v>189</v>
      </c>
      <c r="AW902" s="270"/>
      <c r="AX902" s="270"/>
      <c r="AY902" s="270"/>
      <c r="AZ902" s="270"/>
      <c r="BA902" s="270"/>
      <c r="BB902" s="270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  <c r="BR902"/>
      <c r="BS902"/>
      <c r="BT902"/>
      <c r="BU902"/>
      <c r="BV902"/>
      <c r="BW902"/>
      <c r="BX902"/>
      <c r="BY902"/>
      <c r="BZ902"/>
      <c r="CA902"/>
      <c r="CB902"/>
      <c r="CC902"/>
      <c r="CD902"/>
      <c r="CE902"/>
      <c r="CF902"/>
      <c r="CG902"/>
      <c r="CH902"/>
      <c r="CI902"/>
      <c r="CJ902"/>
      <c r="CK902"/>
      <c r="CL902"/>
      <c r="CM902"/>
      <c r="CN902"/>
    </row>
    <row r="903" spans="1:92">
      <c r="A903" s="2" t="s">
        <v>2574</v>
      </c>
      <c r="B903" s="238">
        <v>1464.768</v>
      </c>
      <c r="C903" s="239">
        <v>0</v>
      </c>
      <c r="D903" s="240">
        <v>7916.43</v>
      </c>
      <c r="E903" s="241">
        <v>36</v>
      </c>
      <c r="F903" s="240">
        <v>18803.419999999998</v>
      </c>
      <c r="G903" s="242">
        <v>35</v>
      </c>
      <c r="H903" s="243">
        <v>44841.89</v>
      </c>
      <c r="I903" s="244">
        <v>494</v>
      </c>
      <c r="J903" s="243">
        <v>272810.59000000003</v>
      </c>
      <c r="K903" s="244">
        <v>811</v>
      </c>
      <c r="L903" s="243">
        <v>50018.69</v>
      </c>
      <c r="M903" s="241">
        <v>289</v>
      </c>
      <c r="N903" s="240">
        <v>0</v>
      </c>
      <c r="O903" s="242">
        <v>0</v>
      </c>
      <c r="P903" s="240">
        <v>0</v>
      </c>
      <c r="Q903" s="241">
        <v>0</v>
      </c>
      <c r="R903" s="238">
        <v>0</v>
      </c>
      <c r="S903" s="239">
        <v>0</v>
      </c>
      <c r="T903" s="240">
        <v>1927.88</v>
      </c>
      <c r="U903" s="241">
        <v>19</v>
      </c>
      <c r="V903" s="240">
        <v>1372.09</v>
      </c>
      <c r="W903" s="242">
        <v>1</v>
      </c>
      <c r="X903" s="243">
        <v>64210.53</v>
      </c>
      <c r="Y903" s="241">
        <v>403</v>
      </c>
      <c r="Z903" s="238">
        <v>0</v>
      </c>
      <c r="AA903" s="239">
        <v>0</v>
      </c>
      <c r="AB903" s="238">
        <v>0</v>
      </c>
      <c r="AC903" s="239">
        <v>0</v>
      </c>
      <c r="AD903" s="243">
        <v>43273.8</v>
      </c>
      <c r="AE903" s="244">
        <v>444</v>
      </c>
      <c r="AF903" s="240">
        <v>0</v>
      </c>
      <c r="AG903" s="242">
        <v>0</v>
      </c>
      <c r="AH903" s="243">
        <v>204429.7</v>
      </c>
      <c r="AI903" s="244">
        <v>1340</v>
      </c>
      <c r="AJ903" s="243">
        <v>0</v>
      </c>
      <c r="AK903" s="244">
        <v>0</v>
      </c>
      <c r="AL903" s="243">
        <v>119089.24</v>
      </c>
      <c r="AM903" s="244">
        <v>614</v>
      </c>
      <c r="AN903" s="245">
        <v>43943.040000000001</v>
      </c>
      <c r="AO903" s="244">
        <v>301</v>
      </c>
      <c r="AP903" s="246">
        <v>0</v>
      </c>
      <c r="AQ903" s="247">
        <v>0</v>
      </c>
      <c r="AR903" s="240">
        <v>0</v>
      </c>
      <c r="AS903" s="241">
        <v>0</v>
      </c>
      <c r="AT903" s="238">
        <v>0</v>
      </c>
      <c r="AU903" s="239">
        <v>0</v>
      </c>
      <c r="AV903" t="s">
        <v>195</v>
      </c>
      <c r="AW903" s="270"/>
      <c r="AX903" s="270"/>
      <c r="AY903" s="270"/>
      <c r="AZ903" s="270"/>
      <c r="BA903" s="270"/>
      <c r="BB903" s="270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  <c r="BR903"/>
      <c r="BS903"/>
      <c r="BT903"/>
      <c r="BU903"/>
      <c r="BV903"/>
      <c r="BW903"/>
      <c r="BX903"/>
      <c r="BY903"/>
      <c r="BZ903"/>
      <c r="CA903"/>
      <c r="CB903"/>
      <c r="CC903"/>
      <c r="CD903"/>
      <c r="CE903"/>
      <c r="CF903"/>
      <c r="CG903"/>
      <c r="CH903"/>
      <c r="CI903"/>
      <c r="CJ903"/>
      <c r="CK903"/>
      <c r="CL903"/>
      <c r="CM903"/>
      <c r="CN903"/>
    </row>
    <row r="904" spans="1:92">
      <c r="A904" s="2" t="s">
        <v>2623</v>
      </c>
      <c r="B904" s="238">
        <v>558.27800000000002</v>
      </c>
      <c r="C904" s="239">
        <v>0</v>
      </c>
      <c r="D904" s="240">
        <v>21873.040000000001</v>
      </c>
      <c r="E904" s="241">
        <v>65</v>
      </c>
      <c r="F904" s="240">
        <v>8991.2999999999993</v>
      </c>
      <c r="G904" s="242">
        <v>16</v>
      </c>
      <c r="H904" s="243">
        <v>56276.11</v>
      </c>
      <c r="I904" s="244">
        <v>409</v>
      </c>
      <c r="J904" s="243">
        <v>431687.49</v>
      </c>
      <c r="K904" s="244">
        <v>794</v>
      </c>
      <c r="L904" s="243">
        <v>53611.24</v>
      </c>
      <c r="M904" s="241">
        <v>162</v>
      </c>
      <c r="N904" s="240">
        <v>7791.89</v>
      </c>
      <c r="O904" s="242">
        <v>17</v>
      </c>
      <c r="P904" s="240">
        <v>5696.71</v>
      </c>
      <c r="Q904" s="241">
        <v>42</v>
      </c>
      <c r="R904" s="238">
        <v>0</v>
      </c>
      <c r="S904" s="239">
        <v>0</v>
      </c>
      <c r="T904" s="240">
        <v>15099.82</v>
      </c>
      <c r="U904" s="241">
        <v>84</v>
      </c>
      <c r="V904" s="240">
        <v>5505.04</v>
      </c>
      <c r="W904" s="242">
        <v>7</v>
      </c>
      <c r="X904" s="243">
        <v>88021.119999999995</v>
      </c>
      <c r="Y904" s="241">
        <v>445</v>
      </c>
      <c r="Z904" s="238">
        <v>0</v>
      </c>
      <c r="AA904" s="239">
        <v>0</v>
      </c>
      <c r="AB904" s="238">
        <v>0</v>
      </c>
      <c r="AC904" s="239">
        <v>0</v>
      </c>
      <c r="AD904" s="243">
        <v>61567.39</v>
      </c>
      <c r="AE904" s="244">
        <v>388</v>
      </c>
      <c r="AF904" s="240">
        <v>697.67</v>
      </c>
      <c r="AG904" s="242">
        <v>1</v>
      </c>
      <c r="AH904" s="243">
        <v>256667.6</v>
      </c>
      <c r="AI904" s="244">
        <v>1254</v>
      </c>
      <c r="AJ904" s="243">
        <v>1927.09</v>
      </c>
      <c r="AK904" s="244">
        <v>11</v>
      </c>
      <c r="AL904" s="243">
        <v>131353.81</v>
      </c>
      <c r="AM904" s="244">
        <v>528</v>
      </c>
      <c r="AN904" s="245">
        <v>14821.25</v>
      </c>
      <c r="AO904" s="244">
        <v>102</v>
      </c>
      <c r="AP904" s="246">
        <v>5.8</v>
      </c>
      <c r="AQ904" s="247">
        <v>6</v>
      </c>
      <c r="AR904" s="240">
        <v>3650.49</v>
      </c>
      <c r="AS904" s="241">
        <v>27</v>
      </c>
      <c r="AT904" s="238">
        <v>0</v>
      </c>
      <c r="AU904" s="239">
        <v>0</v>
      </c>
      <c r="AV904" t="s">
        <v>52</v>
      </c>
      <c r="AW904" s="270"/>
      <c r="AX904" s="270"/>
      <c r="AY904" s="270"/>
      <c r="AZ904" s="270"/>
      <c r="BA904" s="270"/>
      <c r="BB904" s="270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  <c r="BR904"/>
      <c r="BS904"/>
      <c r="BT904"/>
      <c r="BU904"/>
      <c r="BV904"/>
      <c r="BW904"/>
      <c r="BX904"/>
      <c r="BY904"/>
      <c r="BZ904"/>
      <c r="CA904"/>
      <c r="CB904"/>
      <c r="CC904"/>
      <c r="CD904"/>
      <c r="CE904"/>
      <c r="CF904"/>
      <c r="CG904"/>
      <c r="CH904"/>
      <c r="CI904"/>
      <c r="CJ904"/>
      <c r="CK904"/>
      <c r="CL904"/>
      <c r="CM904"/>
      <c r="CN904"/>
    </row>
    <row r="905" spans="1:92">
      <c r="A905" s="2" t="s">
        <v>2558</v>
      </c>
      <c r="B905" s="238">
        <v>423.74599999999998</v>
      </c>
      <c r="C905" s="239">
        <v>0</v>
      </c>
      <c r="D905" s="240">
        <v>30898.79</v>
      </c>
      <c r="E905" s="241">
        <v>93</v>
      </c>
      <c r="F905" s="240">
        <v>10459.469999999999</v>
      </c>
      <c r="G905" s="242">
        <v>15</v>
      </c>
      <c r="H905" s="243">
        <v>101637.98</v>
      </c>
      <c r="I905" s="244">
        <v>844</v>
      </c>
      <c r="J905" s="243">
        <v>326396.46000000002</v>
      </c>
      <c r="K905" s="244">
        <v>748</v>
      </c>
      <c r="L905" s="243">
        <v>118820.12</v>
      </c>
      <c r="M905" s="241">
        <v>773</v>
      </c>
      <c r="N905" s="240">
        <v>9784.33</v>
      </c>
      <c r="O905" s="242">
        <v>16</v>
      </c>
      <c r="P905" s="240">
        <v>20820.560000000001</v>
      </c>
      <c r="Q905" s="241">
        <v>147</v>
      </c>
      <c r="R905" s="238">
        <v>0</v>
      </c>
      <c r="S905" s="239">
        <v>0</v>
      </c>
      <c r="T905" s="240">
        <v>29883.81</v>
      </c>
      <c r="U905" s="241">
        <v>135</v>
      </c>
      <c r="V905" s="240">
        <v>19342.28</v>
      </c>
      <c r="W905" s="242">
        <v>18</v>
      </c>
      <c r="X905" s="243">
        <v>111442.89</v>
      </c>
      <c r="Y905" s="241">
        <v>572</v>
      </c>
      <c r="Z905" s="238">
        <v>0</v>
      </c>
      <c r="AA905" s="239">
        <v>0</v>
      </c>
      <c r="AB905" s="238">
        <v>0</v>
      </c>
      <c r="AC905" s="239">
        <v>0</v>
      </c>
      <c r="AD905" s="243">
        <v>122018.1</v>
      </c>
      <c r="AE905" s="244">
        <v>573</v>
      </c>
      <c r="AF905" s="240">
        <v>0</v>
      </c>
      <c r="AG905" s="242">
        <v>0</v>
      </c>
      <c r="AH905" s="243">
        <v>472101.61</v>
      </c>
      <c r="AI905" s="244">
        <v>1834</v>
      </c>
      <c r="AJ905" s="243">
        <v>0</v>
      </c>
      <c r="AK905" s="244">
        <v>0</v>
      </c>
      <c r="AL905" s="243">
        <v>211975.9</v>
      </c>
      <c r="AM905" s="244">
        <v>790</v>
      </c>
      <c r="AN905" s="245">
        <v>12712.38</v>
      </c>
      <c r="AO905" s="244">
        <v>76</v>
      </c>
      <c r="AP905" s="246">
        <v>0</v>
      </c>
      <c r="AQ905" s="247">
        <v>0</v>
      </c>
      <c r="AR905" s="240">
        <v>14727.07</v>
      </c>
      <c r="AS905" s="241">
        <v>123</v>
      </c>
      <c r="AT905" s="238">
        <v>0</v>
      </c>
      <c r="AU905" s="239">
        <v>0</v>
      </c>
      <c r="AV905" t="s">
        <v>159</v>
      </c>
      <c r="AW905" s="270"/>
      <c r="AX905" s="270"/>
      <c r="AY905" s="270"/>
      <c r="AZ905" s="270"/>
      <c r="BA905" s="270"/>
      <c r="BB905" s="270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  <c r="BR905"/>
      <c r="BS905"/>
      <c r="BT905"/>
      <c r="BU905"/>
      <c r="BV905"/>
      <c r="BW905"/>
      <c r="BX905"/>
      <c r="BY905"/>
      <c r="BZ905"/>
      <c r="CA905"/>
      <c r="CB905"/>
      <c r="CC905"/>
      <c r="CD905"/>
      <c r="CE905"/>
      <c r="CF905"/>
      <c r="CG905"/>
      <c r="CH905"/>
      <c r="CI905"/>
      <c r="CJ905"/>
      <c r="CK905"/>
      <c r="CL905"/>
      <c r="CM905"/>
      <c r="CN905"/>
    </row>
    <row r="906" spans="1:92">
      <c r="A906" s="2" t="s">
        <v>2556</v>
      </c>
      <c r="B906" s="238">
        <v>961.71733333333339</v>
      </c>
      <c r="C906" s="239">
        <v>0</v>
      </c>
      <c r="D906" s="240">
        <v>29790.32</v>
      </c>
      <c r="E906" s="241">
        <v>88</v>
      </c>
      <c r="F906" s="240">
        <v>34617.32</v>
      </c>
      <c r="G906" s="242">
        <v>57</v>
      </c>
      <c r="H906" s="243">
        <v>68067.87</v>
      </c>
      <c r="I906" s="244">
        <v>494</v>
      </c>
      <c r="J906" s="243">
        <v>412534.81</v>
      </c>
      <c r="K906" s="244">
        <v>763</v>
      </c>
      <c r="L906" s="243">
        <v>89593.56</v>
      </c>
      <c r="M906" s="241">
        <v>309</v>
      </c>
      <c r="N906" s="240">
        <v>9845.19</v>
      </c>
      <c r="O906" s="242">
        <v>18</v>
      </c>
      <c r="P906" s="240">
        <v>35824.370000000003</v>
      </c>
      <c r="Q906" s="241">
        <v>214</v>
      </c>
      <c r="R906" s="238">
        <v>0</v>
      </c>
      <c r="S906" s="239">
        <v>0</v>
      </c>
      <c r="T906" s="240">
        <v>37239.129999999997</v>
      </c>
      <c r="U906" s="241">
        <v>171</v>
      </c>
      <c r="V906" s="240">
        <v>11046.78</v>
      </c>
      <c r="W906" s="242">
        <v>17</v>
      </c>
      <c r="X906" s="243">
        <v>129713.9</v>
      </c>
      <c r="Y906" s="241">
        <v>549</v>
      </c>
      <c r="Z906" s="238">
        <v>0</v>
      </c>
      <c r="AA906" s="239">
        <v>0</v>
      </c>
      <c r="AB906" s="238">
        <v>0</v>
      </c>
      <c r="AC906" s="239">
        <v>0</v>
      </c>
      <c r="AD906" s="243">
        <v>98858.72</v>
      </c>
      <c r="AE906" s="244">
        <v>521</v>
      </c>
      <c r="AF906" s="240">
        <v>0</v>
      </c>
      <c r="AG906" s="242">
        <v>0</v>
      </c>
      <c r="AH906" s="243">
        <v>455451.22</v>
      </c>
      <c r="AI906" s="244">
        <v>1622</v>
      </c>
      <c r="AJ906" s="243">
        <v>0</v>
      </c>
      <c r="AK906" s="244">
        <v>0</v>
      </c>
      <c r="AL906" s="243">
        <v>219153.07</v>
      </c>
      <c r="AM906" s="244">
        <v>640</v>
      </c>
      <c r="AN906" s="245">
        <v>28851.52</v>
      </c>
      <c r="AO906" s="244">
        <v>185</v>
      </c>
      <c r="AP906" s="246">
        <v>0</v>
      </c>
      <c r="AQ906" s="247">
        <v>0</v>
      </c>
      <c r="AR906" s="240">
        <v>25992.79</v>
      </c>
      <c r="AS906" s="241">
        <v>184</v>
      </c>
      <c r="AT906" s="238">
        <v>260</v>
      </c>
      <c r="AU906" s="239">
        <v>1</v>
      </c>
      <c r="AV906" t="s">
        <v>52</v>
      </c>
      <c r="AW906" s="270"/>
      <c r="AX906" s="270"/>
      <c r="AY906" s="270"/>
      <c r="AZ906" s="270"/>
      <c r="BA906" s="270"/>
      <c r="BB906" s="270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  <c r="BR906"/>
      <c r="BS906"/>
      <c r="BT906"/>
      <c r="BU906"/>
      <c r="BV906"/>
      <c r="BW906"/>
      <c r="BX906"/>
      <c r="BY906"/>
      <c r="BZ906"/>
      <c r="CA906"/>
      <c r="CB906"/>
      <c r="CC906"/>
      <c r="CD906"/>
      <c r="CE906"/>
      <c r="CF906"/>
      <c r="CG906"/>
      <c r="CH906"/>
      <c r="CI906"/>
      <c r="CJ906"/>
      <c r="CK906"/>
      <c r="CL906"/>
      <c r="CM906"/>
      <c r="CN906"/>
    </row>
    <row r="907" spans="1:92">
      <c r="A907" s="2" t="s">
        <v>2550</v>
      </c>
      <c r="B907" s="238">
        <v>1625.2806666666665</v>
      </c>
      <c r="C907" s="239">
        <v>0</v>
      </c>
      <c r="D907" s="240">
        <v>20256.990000000002</v>
      </c>
      <c r="E907" s="241">
        <v>64</v>
      </c>
      <c r="F907" s="240">
        <v>12321.73</v>
      </c>
      <c r="G907" s="242">
        <v>22</v>
      </c>
      <c r="H907" s="243">
        <v>78179.990000000005</v>
      </c>
      <c r="I907" s="244">
        <v>692</v>
      </c>
      <c r="J907" s="243">
        <v>337909.28</v>
      </c>
      <c r="K907" s="244">
        <v>954</v>
      </c>
      <c r="L907" s="243">
        <v>91095.13</v>
      </c>
      <c r="M907" s="241">
        <v>591</v>
      </c>
      <c r="N907" s="240">
        <v>15514.76</v>
      </c>
      <c r="O907" s="242">
        <v>32</v>
      </c>
      <c r="P907" s="240">
        <v>1606.96</v>
      </c>
      <c r="Q907" s="241">
        <v>3</v>
      </c>
      <c r="R907" s="238">
        <v>0</v>
      </c>
      <c r="S907" s="239">
        <v>0</v>
      </c>
      <c r="T907" s="240">
        <v>7300.05</v>
      </c>
      <c r="U907" s="241">
        <v>60</v>
      </c>
      <c r="V907" s="240">
        <v>4632.5600000000004</v>
      </c>
      <c r="W907" s="242">
        <v>6</v>
      </c>
      <c r="X907" s="243">
        <v>97821.1</v>
      </c>
      <c r="Y907" s="241">
        <v>518</v>
      </c>
      <c r="Z907" s="238">
        <v>0</v>
      </c>
      <c r="AA907" s="239">
        <v>0</v>
      </c>
      <c r="AB907" s="238">
        <v>0</v>
      </c>
      <c r="AC907" s="239">
        <v>0</v>
      </c>
      <c r="AD907" s="243">
        <v>74957.48</v>
      </c>
      <c r="AE907" s="244">
        <v>563</v>
      </c>
      <c r="AF907" s="240">
        <v>0</v>
      </c>
      <c r="AG907" s="242">
        <v>0</v>
      </c>
      <c r="AH907" s="243">
        <v>389384.7</v>
      </c>
      <c r="AI907" s="244">
        <v>2014</v>
      </c>
      <c r="AJ907" s="243">
        <v>258</v>
      </c>
      <c r="AK907" s="244">
        <v>2</v>
      </c>
      <c r="AL907" s="243">
        <v>153167.39000000001</v>
      </c>
      <c r="AM907" s="244">
        <v>667</v>
      </c>
      <c r="AN907" s="245">
        <v>48500.42</v>
      </c>
      <c r="AO907" s="244">
        <v>375</v>
      </c>
      <c r="AP907" s="246">
        <v>0</v>
      </c>
      <c r="AQ907" s="247">
        <v>0</v>
      </c>
      <c r="AR907" s="240">
        <v>276.52</v>
      </c>
      <c r="AS907" s="241">
        <v>4</v>
      </c>
      <c r="AT907" s="238">
        <v>0</v>
      </c>
      <c r="AU907" s="239">
        <v>0</v>
      </c>
      <c r="AV907" t="s">
        <v>52</v>
      </c>
      <c r="AW907" s="270"/>
      <c r="AX907" s="270"/>
      <c r="AY907" s="270"/>
      <c r="AZ907" s="270"/>
      <c r="BA907" s="270"/>
      <c r="BB907" s="270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  <c r="BR907"/>
      <c r="BS907"/>
      <c r="BT907"/>
      <c r="BU907"/>
      <c r="BV907"/>
      <c r="BW907"/>
      <c r="BX907"/>
      <c r="BY907"/>
      <c r="BZ907"/>
      <c r="CA907"/>
      <c r="CB907"/>
      <c r="CC907"/>
      <c r="CD907"/>
      <c r="CE907"/>
      <c r="CF907"/>
      <c r="CG907"/>
      <c r="CH907"/>
      <c r="CI907"/>
      <c r="CJ907"/>
      <c r="CK907"/>
      <c r="CL907"/>
      <c r="CM907"/>
      <c r="CN907"/>
    </row>
    <row r="908" spans="1:92">
      <c r="A908" s="2" t="s">
        <v>2566</v>
      </c>
      <c r="B908" s="238">
        <v>4330.3519999999999</v>
      </c>
      <c r="C908" s="239">
        <v>0</v>
      </c>
      <c r="D908" s="240">
        <v>55026.18</v>
      </c>
      <c r="E908" s="241">
        <v>192</v>
      </c>
      <c r="F908" s="240">
        <v>47866.57</v>
      </c>
      <c r="G908" s="242">
        <v>66</v>
      </c>
      <c r="H908" s="243">
        <v>193581.58</v>
      </c>
      <c r="I908" s="244">
        <v>1310</v>
      </c>
      <c r="J908" s="243">
        <v>811659.11</v>
      </c>
      <c r="K908" s="244">
        <v>1716</v>
      </c>
      <c r="L908" s="243">
        <v>294155.02</v>
      </c>
      <c r="M908" s="241">
        <v>1132</v>
      </c>
      <c r="N908" s="240">
        <v>38846.160000000003</v>
      </c>
      <c r="O908" s="242">
        <v>141</v>
      </c>
      <c r="P908" s="240">
        <v>24596.97</v>
      </c>
      <c r="Q908" s="241">
        <v>186</v>
      </c>
      <c r="R908" s="238">
        <v>0</v>
      </c>
      <c r="S908" s="239">
        <v>0</v>
      </c>
      <c r="T908" s="240">
        <v>87399.61</v>
      </c>
      <c r="U908" s="241">
        <v>314</v>
      </c>
      <c r="V908" s="240">
        <v>27977.67</v>
      </c>
      <c r="W908" s="242">
        <v>34</v>
      </c>
      <c r="X908" s="243">
        <v>272239.83</v>
      </c>
      <c r="Y908" s="241">
        <v>1211</v>
      </c>
      <c r="Z908" s="238">
        <v>0</v>
      </c>
      <c r="AA908" s="239">
        <v>2</v>
      </c>
      <c r="AB908" s="238">
        <v>0</v>
      </c>
      <c r="AC908" s="239">
        <v>0</v>
      </c>
      <c r="AD908" s="243">
        <v>212519.18</v>
      </c>
      <c r="AE908" s="244">
        <v>981</v>
      </c>
      <c r="AF908" s="240">
        <v>0.1</v>
      </c>
      <c r="AG908" s="242">
        <v>1</v>
      </c>
      <c r="AH908" s="243">
        <v>1062939.8400000001</v>
      </c>
      <c r="AI908" s="244">
        <v>3424</v>
      </c>
      <c r="AJ908" s="243">
        <v>66277.58</v>
      </c>
      <c r="AK908" s="244">
        <v>195</v>
      </c>
      <c r="AL908" s="243">
        <v>459564.65</v>
      </c>
      <c r="AM908" s="244">
        <v>1468</v>
      </c>
      <c r="AN908" s="245">
        <v>63632.98</v>
      </c>
      <c r="AO908" s="244">
        <v>341</v>
      </c>
      <c r="AP908" s="246">
        <v>0</v>
      </c>
      <c r="AQ908" s="247">
        <v>0</v>
      </c>
      <c r="AR908" s="240">
        <v>15173.22</v>
      </c>
      <c r="AS908" s="241">
        <v>127</v>
      </c>
      <c r="AT908" s="238">
        <v>260</v>
      </c>
      <c r="AU908" s="239">
        <v>1</v>
      </c>
      <c r="AV908" t="s">
        <v>195</v>
      </c>
      <c r="AW908" s="270"/>
      <c r="AX908" s="270"/>
      <c r="AY908" s="270"/>
      <c r="AZ908" s="270"/>
      <c r="BA908" s="270"/>
      <c r="BB908" s="270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  <c r="BR908"/>
      <c r="BS908"/>
      <c r="BT908"/>
      <c r="BU908"/>
      <c r="BV908"/>
      <c r="BW908"/>
      <c r="BX908"/>
      <c r="BY908"/>
      <c r="BZ908"/>
      <c r="CA908"/>
      <c r="CB908"/>
      <c r="CC908"/>
      <c r="CD908"/>
      <c r="CE908"/>
      <c r="CF908"/>
      <c r="CG908"/>
      <c r="CH908"/>
      <c r="CI908"/>
      <c r="CJ908"/>
      <c r="CK908"/>
      <c r="CL908"/>
      <c r="CM908"/>
      <c r="CN908"/>
    </row>
    <row r="909" spans="1:92">
      <c r="A909" s="2" t="s">
        <v>2598</v>
      </c>
      <c r="B909" s="238">
        <v>0</v>
      </c>
      <c r="C909" s="239">
        <v>0</v>
      </c>
      <c r="D909" s="240">
        <v>14091.91</v>
      </c>
      <c r="E909" s="241">
        <v>53</v>
      </c>
      <c r="F909" s="240">
        <v>8569.57</v>
      </c>
      <c r="G909" s="242">
        <v>15</v>
      </c>
      <c r="H909" s="243">
        <v>39495.980000000003</v>
      </c>
      <c r="I909" s="244">
        <v>346</v>
      </c>
      <c r="J909" s="243">
        <v>224800.99</v>
      </c>
      <c r="K909" s="244">
        <v>411</v>
      </c>
      <c r="L909" s="243">
        <v>48389.78</v>
      </c>
      <c r="M909" s="241">
        <v>323</v>
      </c>
      <c r="N909" s="240">
        <v>11052.15</v>
      </c>
      <c r="O909" s="242">
        <v>13</v>
      </c>
      <c r="P909" s="240">
        <v>6997.88</v>
      </c>
      <c r="Q909" s="241">
        <v>52</v>
      </c>
      <c r="R909" s="238">
        <v>0</v>
      </c>
      <c r="S909" s="239">
        <v>0</v>
      </c>
      <c r="T909" s="240">
        <v>18290.63</v>
      </c>
      <c r="U909" s="241">
        <v>105</v>
      </c>
      <c r="V909" s="240">
        <v>4821.12</v>
      </c>
      <c r="W909" s="242">
        <v>6</v>
      </c>
      <c r="X909" s="243">
        <v>53534.38</v>
      </c>
      <c r="Y909" s="241">
        <v>300</v>
      </c>
      <c r="Z909" s="238">
        <v>0</v>
      </c>
      <c r="AA909" s="239">
        <v>0</v>
      </c>
      <c r="AB909" s="238">
        <v>0</v>
      </c>
      <c r="AC909" s="239">
        <v>0</v>
      </c>
      <c r="AD909" s="243">
        <v>46082.7</v>
      </c>
      <c r="AE909" s="244">
        <v>252</v>
      </c>
      <c r="AF909" s="240">
        <v>0</v>
      </c>
      <c r="AG909" s="242">
        <v>0</v>
      </c>
      <c r="AH909" s="243">
        <v>189630.03</v>
      </c>
      <c r="AI909" s="244">
        <v>738</v>
      </c>
      <c r="AJ909" s="243">
        <v>0</v>
      </c>
      <c r="AK909" s="244">
        <v>0</v>
      </c>
      <c r="AL909" s="243">
        <v>101770.83</v>
      </c>
      <c r="AM909" s="244">
        <v>400</v>
      </c>
      <c r="AN909" s="245">
        <v>0</v>
      </c>
      <c r="AO909" s="244">
        <v>0</v>
      </c>
      <c r="AP909" s="246">
        <v>0</v>
      </c>
      <c r="AQ909" s="247">
        <v>0</v>
      </c>
      <c r="AR909" s="240">
        <v>3183.51</v>
      </c>
      <c r="AS909" s="241">
        <v>36</v>
      </c>
      <c r="AT909" s="238">
        <v>0</v>
      </c>
      <c r="AU909" s="239">
        <v>0</v>
      </c>
      <c r="AV909" t="s">
        <v>159</v>
      </c>
      <c r="AW909" s="270"/>
      <c r="AX909" s="270"/>
      <c r="AY909" s="270"/>
      <c r="AZ909" s="270"/>
      <c r="BA909" s="270"/>
      <c r="BB909" s="270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  <c r="BR909"/>
      <c r="BS909"/>
      <c r="BT909"/>
      <c r="BU909"/>
      <c r="BV909"/>
      <c r="BW909"/>
      <c r="BX909"/>
      <c r="BY909"/>
      <c r="BZ909"/>
      <c r="CA909"/>
      <c r="CB909"/>
      <c r="CC909"/>
      <c r="CD909"/>
      <c r="CE909"/>
      <c r="CF909"/>
      <c r="CG909"/>
      <c r="CH909"/>
      <c r="CI909"/>
      <c r="CJ909"/>
      <c r="CK909"/>
      <c r="CL909"/>
      <c r="CM909"/>
      <c r="CN909"/>
    </row>
    <row r="910" spans="1:92">
      <c r="A910" s="2" t="s">
        <v>2568</v>
      </c>
      <c r="B910" s="238">
        <v>355.66666666666669</v>
      </c>
      <c r="C910" s="239">
        <v>0</v>
      </c>
      <c r="D910" s="240">
        <v>23492.04</v>
      </c>
      <c r="E910" s="241">
        <v>81</v>
      </c>
      <c r="F910" s="240">
        <v>10121.709999999999</v>
      </c>
      <c r="G910" s="242">
        <v>17</v>
      </c>
      <c r="H910" s="243">
        <v>74196.25</v>
      </c>
      <c r="I910" s="244">
        <v>725</v>
      </c>
      <c r="J910" s="243">
        <v>427151.11</v>
      </c>
      <c r="K910" s="244">
        <v>898</v>
      </c>
      <c r="L910" s="243">
        <v>83860.34</v>
      </c>
      <c r="M910" s="241">
        <v>540</v>
      </c>
      <c r="N910" s="240">
        <v>4783.29</v>
      </c>
      <c r="O910" s="242">
        <v>24</v>
      </c>
      <c r="P910" s="240">
        <v>9213.81</v>
      </c>
      <c r="Q910" s="241">
        <v>68</v>
      </c>
      <c r="R910" s="238">
        <v>0</v>
      </c>
      <c r="S910" s="239">
        <v>0</v>
      </c>
      <c r="T910" s="240">
        <v>21105.1</v>
      </c>
      <c r="U910" s="241">
        <v>45</v>
      </c>
      <c r="V910" s="240">
        <v>10362.41</v>
      </c>
      <c r="W910" s="242">
        <v>11</v>
      </c>
      <c r="X910" s="243">
        <v>91884.91</v>
      </c>
      <c r="Y910" s="241">
        <v>526</v>
      </c>
      <c r="Z910" s="238">
        <v>0</v>
      </c>
      <c r="AA910" s="239">
        <v>0</v>
      </c>
      <c r="AB910" s="238">
        <v>0</v>
      </c>
      <c r="AC910" s="239">
        <v>0</v>
      </c>
      <c r="AD910" s="243">
        <v>58634.91</v>
      </c>
      <c r="AE910" s="244">
        <v>422</v>
      </c>
      <c r="AF910" s="240">
        <v>0</v>
      </c>
      <c r="AG910" s="242">
        <v>0</v>
      </c>
      <c r="AH910" s="243">
        <v>363632.33</v>
      </c>
      <c r="AI910" s="244">
        <v>1863</v>
      </c>
      <c r="AJ910" s="243">
        <v>0</v>
      </c>
      <c r="AK910" s="244">
        <v>0</v>
      </c>
      <c r="AL910" s="243">
        <v>176384.58</v>
      </c>
      <c r="AM910" s="244">
        <v>702</v>
      </c>
      <c r="AN910" s="245">
        <v>10670</v>
      </c>
      <c r="AO910" s="244">
        <v>60</v>
      </c>
      <c r="AP910" s="246">
        <v>0</v>
      </c>
      <c r="AQ910" s="247">
        <v>0</v>
      </c>
      <c r="AR910" s="240">
        <v>2131.7600000000002</v>
      </c>
      <c r="AS910" s="241">
        <v>23</v>
      </c>
      <c r="AT910" s="238">
        <v>0.01</v>
      </c>
      <c r="AU910" s="239">
        <v>1</v>
      </c>
      <c r="AV910" t="s">
        <v>52</v>
      </c>
      <c r="AW910" s="270"/>
      <c r="AX910" s="270"/>
      <c r="AY910" s="270"/>
      <c r="AZ910" s="270"/>
      <c r="BA910" s="270"/>
      <c r="BB910" s="27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  <c r="BR910"/>
      <c r="BS910"/>
      <c r="BT910"/>
      <c r="BU910"/>
      <c r="BV910"/>
      <c r="BW910"/>
      <c r="BX910"/>
      <c r="BY910"/>
      <c r="BZ910"/>
      <c r="CA910"/>
      <c r="CB910"/>
      <c r="CC910"/>
      <c r="CD910"/>
      <c r="CE910"/>
      <c r="CF910"/>
      <c r="CG910"/>
      <c r="CH910"/>
      <c r="CI910"/>
      <c r="CJ910"/>
      <c r="CK910"/>
      <c r="CL910"/>
      <c r="CM910"/>
      <c r="CN910"/>
    </row>
    <row r="911" spans="1:92">
      <c r="A911" s="2" t="s">
        <v>2580</v>
      </c>
      <c r="B911" s="238">
        <v>69.803666666666658</v>
      </c>
      <c r="C911" s="239">
        <v>0</v>
      </c>
      <c r="D911" s="240">
        <v>9007.81</v>
      </c>
      <c r="E911" s="241">
        <v>37</v>
      </c>
      <c r="F911" s="240">
        <v>7121.74</v>
      </c>
      <c r="G911" s="242">
        <v>11</v>
      </c>
      <c r="H911" s="243">
        <v>45635.13</v>
      </c>
      <c r="I911" s="244">
        <v>434</v>
      </c>
      <c r="J911" s="243">
        <v>306610.11</v>
      </c>
      <c r="K911" s="244">
        <v>589</v>
      </c>
      <c r="L911" s="243">
        <v>52265.39</v>
      </c>
      <c r="M911" s="241">
        <v>323</v>
      </c>
      <c r="N911" s="240">
        <v>9981.7199999999993</v>
      </c>
      <c r="O911" s="242">
        <v>9</v>
      </c>
      <c r="P911" s="240">
        <v>1211.33</v>
      </c>
      <c r="Q911" s="241">
        <v>9</v>
      </c>
      <c r="R911" s="238">
        <v>0</v>
      </c>
      <c r="S911" s="239">
        <v>0</v>
      </c>
      <c r="T911" s="240">
        <v>13527.25</v>
      </c>
      <c r="U911" s="241">
        <v>82</v>
      </c>
      <c r="V911" s="240">
        <v>12563.72</v>
      </c>
      <c r="W911" s="242">
        <v>14</v>
      </c>
      <c r="X911" s="243">
        <v>70331.17</v>
      </c>
      <c r="Y911" s="241">
        <v>388</v>
      </c>
      <c r="Z911" s="238">
        <v>0</v>
      </c>
      <c r="AA911" s="239">
        <v>0</v>
      </c>
      <c r="AB911" s="238">
        <v>0</v>
      </c>
      <c r="AC911" s="239">
        <v>0</v>
      </c>
      <c r="AD911" s="243">
        <v>28361.52</v>
      </c>
      <c r="AE911" s="244">
        <v>209</v>
      </c>
      <c r="AF911" s="240">
        <v>0</v>
      </c>
      <c r="AG911" s="242">
        <v>0</v>
      </c>
      <c r="AH911" s="243">
        <v>198764.51</v>
      </c>
      <c r="AI911" s="244">
        <v>992</v>
      </c>
      <c r="AJ911" s="243">
        <v>129</v>
      </c>
      <c r="AK911" s="244">
        <v>1</v>
      </c>
      <c r="AL911" s="243">
        <v>97020.14</v>
      </c>
      <c r="AM911" s="244">
        <v>446</v>
      </c>
      <c r="AN911" s="245">
        <v>1965.11</v>
      </c>
      <c r="AO911" s="244">
        <v>15</v>
      </c>
      <c r="AP911" s="246">
        <v>0</v>
      </c>
      <c r="AQ911" s="247">
        <v>0</v>
      </c>
      <c r="AR911" s="240">
        <v>199.99</v>
      </c>
      <c r="AS911" s="241">
        <v>3</v>
      </c>
      <c r="AT911" s="238">
        <v>0</v>
      </c>
      <c r="AU911" s="239">
        <v>0</v>
      </c>
      <c r="AV911" t="s">
        <v>52</v>
      </c>
      <c r="AW911" s="270"/>
      <c r="AX911" s="270"/>
      <c r="AY911" s="270"/>
      <c r="AZ911" s="270"/>
      <c r="BA911" s="270"/>
      <c r="BB911" s="270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  <c r="BR911"/>
      <c r="BS911"/>
      <c r="BT911"/>
      <c r="BU911"/>
      <c r="BV911"/>
      <c r="BW911"/>
      <c r="BX911"/>
      <c r="BY911"/>
      <c r="BZ911"/>
      <c r="CA911"/>
      <c r="CB911"/>
      <c r="CC911"/>
      <c r="CD911"/>
      <c r="CE911"/>
      <c r="CF911"/>
      <c r="CG911"/>
      <c r="CH911"/>
      <c r="CI911"/>
      <c r="CJ911"/>
      <c r="CK911"/>
      <c r="CL911"/>
      <c r="CM911"/>
      <c r="CN911"/>
    </row>
    <row r="912" spans="1:92">
      <c r="A912" s="2" t="s">
        <v>2629</v>
      </c>
      <c r="B912" s="238">
        <v>143.38999999999999</v>
      </c>
      <c r="C912" s="239">
        <v>0</v>
      </c>
      <c r="D912" s="240">
        <v>19025.27</v>
      </c>
      <c r="E912" s="241">
        <v>71</v>
      </c>
      <c r="F912" s="240">
        <v>7208.7</v>
      </c>
      <c r="G912" s="242">
        <v>15</v>
      </c>
      <c r="H912" s="243">
        <v>51997.33</v>
      </c>
      <c r="I912" s="244">
        <v>619</v>
      </c>
      <c r="J912" s="243">
        <v>291538.92</v>
      </c>
      <c r="K912" s="244">
        <v>594</v>
      </c>
      <c r="L912" s="243">
        <v>36260.17</v>
      </c>
      <c r="M912" s="241">
        <v>332</v>
      </c>
      <c r="N912" s="240">
        <v>5152.16</v>
      </c>
      <c r="O912" s="242">
        <v>6</v>
      </c>
      <c r="P912" s="240">
        <v>4894.84</v>
      </c>
      <c r="Q912" s="241">
        <v>37</v>
      </c>
      <c r="R912" s="238">
        <v>0</v>
      </c>
      <c r="S912" s="239">
        <v>0</v>
      </c>
      <c r="T912" s="240">
        <v>29519.8</v>
      </c>
      <c r="U912" s="241">
        <v>74</v>
      </c>
      <c r="V912" s="240">
        <v>28237.08</v>
      </c>
      <c r="W912" s="242">
        <v>39</v>
      </c>
      <c r="X912" s="243">
        <v>61622.59</v>
      </c>
      <c r="Y912" s="241">
        <v>325</v>
      </c>
      <c r="Z912" s="238">
        <v>0</v>
      </c>
      <c r="AA912" s="239">
        <v>0</v>
      </c>
      <c r="AB912" s="238">
        <v>0</v>
      </c>
      <c r="AC912" s="239">
        <v>0</v>
      </c>
      <c r="AD912" s="243">
        <v>28717.52</v>
      </c>
      <c r="AE912" s="244">
        <v>226</v>
      </c>
      <c r="AF912" s="240">
        <v>0</v>
      </c>
      <c r="AG912" s="242">
        <v>0</v>
      </c>
      <c r="AH912" s="243">
        <v>232045.79</v>
      </c>
      <c r="AI912" s="244">
        <v>1245</v>
      </c>
      <c r="AJ912" s="243">
        <v>664.4</v>
      </c>
      <c r="AK912" s="244">
        <v>5</v>
      </c>
      <c r="AL912" s="243">
        <v>120275.1</v>
      </c>
      <c r="AM912" s="244">
        <v>500</v>
      </c>
      <c r="AN912" s="245">
        <v>3637.3</v>
      </c>
      <c r="AO912" s="244">
        <v>22</v>
      </c>
      <c r="AP912" s="246">
        <v>0</v>
      </c>
      <c r="AQ912" s="247">
        <v>0</v>
      </c>
      <c r="AR912" s="240">
        <v>2987.09</v>
      </c>
      <c r="AS912" s="241">
        <v>22</v>
      </c>
      <c r="AT912" s="238">
        <v>0</v>
      </c>
      <c r="AU912" s="239">
        <v>0</v>
      </c>
      <c r="AV912" t="s">
        <v>389</v>
      </c>
      <c r="AW912" s="270"/>
      <c r="AX912" s="270"/>
      <c r="AY912" s="270"/>
      <c r="AZ912" s="270"/>
      <c r="BA912" s="270"/>
      <c r="BB912" s="270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  <c r="BR912"/>
      <c r="BS912"/>
      <c r="BT912"/>
      <c r="BU912"/>
      <c r="BV912"/>
      <c r="BW912"/>
      <c r="BX912"/>
      <c r="BY912"/>
      <c r="BZ912"/>
      <c r="CA912"/>
      <c r="CB912"/>
      <c r="CC912"/>
      <c r="CD912"/>
      <c r="CE912"/>
      <c r="CF912"/>
      <c r="CG912"/>
      <c r="CH912"/>
      <c r="CI912"/>
      <c r="CJ912"/>
      <c r="CK912"/>
      <c r="CL912"/>
      <c r="CM912"/>
      <c r="CN912"/>
    </row>
    <row r="913" spans="1:92">
      <c r="A913" s="2" t="s">
        <v>2635</v>
      </c>
      <c r="B913" s="238">
        <v>1502.212</v>
      </c>
      <c r="C913" s="239">
        <v>0</v>
      </c>
      <c r="D913" s="240">
        <v>26745.16</v>
      </c>
      <c r="E913" s="241">
        <v>102</v>
      </c>
      <c r="F913" s="240">
        <v>29247.75</v>
      </c>
      <c r="G913" s="242">
        <v>37</v>
      </c>
      <c r="H913" s="243">
        <v>93480.56</v>
      </c>
      <c r="I913" s="244">
        <v>995</v>
      </c>
      <c r="J913" s="243">
        <v>236536.94</v>
      </c>
      <c r="K913" s="244">
        <v>662</v>
      </c>
      <c r="L913" s="243">
        <v>88063.65</v>
      </c>
      <c r="M913" s="241">
        <v>730</v>
      </c>
      <c r="N913" s="240">
        <v>13263.62</v>
      </c>
      <c r="O913" s="242">
        <v>25</v>
      </c>
      <c r="P913" s="240">
        <v>38258.339999999997</v>
      </c>
      <c r="Q913" s="241">
        <v>301</v>
      </c>
      <c r="R913" s="238">
        <v>0</v>
      </c>
      <c r="S913" s="239">
        <v>0</v>
      </c>
      <c r="T913" s="240">
        <v>30632.87</v>
      </c>
      <c r="U913" s="241">
        <v>173</v>
      </c>
      <c r="V913" s="240">
        <v>15933.1</v>
      </c>
      <c r="W913" s="242">
        <v>15</v>
      </c>
      <c r="X913" s="243">
        <v>125956.79</v>
      </c>
      <c r="Y913" s="241">
        <v>627</v>
      </c>
      <c r="Z913" s="238">
        <v>0</v>
      </c>
      <c r="AA913" s="239">
        <v>0</v>
      </c>
      <c r="AB913" s="238">
        <v>0</v>
      </c>
      <c r="AC913" s="239">
        <v>0</v>
      </c>
      <c r="AD913" s="243">
        <v>85761.48</v>
      </c>
      <c r="AE913" s="244">
        <v>549</v>
      </c>
      <c r="AF913" s="240">
        <v>0</v>
      </c>
      <c r="AG913" s="242">
        <v>0</v>
      </c>
      <c r="AH913" s="243">
        <v>473624.4</v>
      </c>
      <c r="AI913" s="244">
        <v>2542</v>
      </c>
      <c r="AJ913" s="243">
        <v>2019.2</v>
      </c>
      <c r="AK913" s="244">
        <v>16</v>
      </c>
      <c r="AL913" s="243">
        <v>218263.57</v>
      </c>
      <c r="AM913" s="244">
        <v>764</v>
      </c>
      <c r="AN913" s="245">
        <v>43047.16</v>
      </c>
      <c r="AO913" s="244">
        <v>136</v>
      </c>
      <c r="AP913" s="246">
        <v>0</v>
      </c>
      <c r="AQ913" s="247">
        <v>0</v>
      </c>
      <c r="AR913" s="240">
        <v>20255.84</v>
      </c>
      <c r="AS913" s="241">
        <v>205</v>
      </c>
      <c r="AT913" s="238">
        <v>1040</v>
      </c>
      <c r="AU913" s="239">
        <v>6</v>
      </c>
      <c r="AV913" t="s">
        <v>52</v>
      </c>
      <c r="AW913" s="270"/>
      <c r="AX913" s="270"/>
      <c r="AY913" s="270"/>
      <c r="AZ913" s="270"/>
      <c r="BA913" s="270"/>
      <c r="BB913" s="270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  <c r="BR913"/>
      <c r="BS913"/>
      <c r="BT913"/>
      <c r="BU913"/>
      <c r="BV913"/>
      <c r="BW913"/>
      <c r="BX913"/>
      <c r="BY913"/>
      <c r="BZ913"/>
      <c r="CA913"/>
      <c r="CB913"/>
      <c r="CC913"/>
      <c r="CD913"/>
      <c r="CE913"/>
      <c r="CF913"/>
      <c r="CG913"/>
      <c r="CH913"/>
      <c r="CI913"/>
      <c r="CJ913"/>
      <c r="CK913"/>
      <c r="CL913"/>
      <c r="CM913"/>
      <c r="CN913"/>
    </row>
    <row r="914" spans="1:92">
      <c r="A914" s="2" t="s">
        <v>2576</v>
      </c>
      <c r="B914" s="238">
        <v>1442.1753333333334</v>
      </c>
      <c r="C914" s="239">
        <v>0</v>
      </c>
      <c r="D914" s="240">
        <v>10057.36</v>
      </c>
      <c r="E914" s="241">
        <v>63</v>
      </c>
      <c r="F914" s="240">
        <v>9460.8700000000008</v>
      </c>
      <c r="G914" s="242">
        <v>12</v>
      </c>
      <c r="H914" s="243">
        <v>63736.63</v>
      </c>
      <c r="I914" s="244">
        <v>783</v>
      </c>
      <c r="J914" s="243">
        <v>315521.25</v>
      </c>
      <c r="K914" s="244">
        <v>849</v>
      </c>
      <c r="L914" s="243">
        <v>69130.929999999993</v>
      </c>
      <c r="M914" s="241">
        <v>476</v>
      </c>
      <c r="N914" s="240">
        <v>3065.21</v>
      </c>
      <c r="O914" s="242">
        <v>3</v>
      </c>
      <c r="P914" s="240">
        <v>0</v>
      </c>
      <c r="Q914" s="241">
        <v>0</v>
      </c>
      <c r="R914" s="238">
        <v>0</v>
      </c>
      <c r="S914" s="239">
        <v>0</v>
      </c>
      <c r="T914" s="240">
        <v>2918.6</v>
      </c>
      <c r="U914" s="241">
        <v>16</v>
      </c>
      <c r="V914" s="240">
        <v>4647.88</v>
      </c>
      <c r="W914" s="242">
        <v>7</v>
      </c>
      <c r="X914" s="243">
        <v>104249.91</v>
      </c>
      <c r="Y914" s="241">
        <v>567</v>
      </c>
      <c r="Z914" s="238">
        <v>0</v>
      </c>
      <c r="AA914" s="239">
        <v>0</v>
      </c>
      <c r="AB914" s="238">
        <v>0</v>
      </c>
      <c r="AC914" s="239">
        <v>0</v>
      </c>
      <c r="AD914" s="243">
        <v>56168.36</v>
      </c>
      <c r="AE914" s="244">
        <v>424</v>
      </c>
      <c r="AF914" s="240">
        <v>0</v>
      </c>
      <c r="AG914" s="242">
        <v>0</v>
      </c>
      <c r="AH914" s="243">
        <v>320550.38</v>
      </c>
      <c r="AI914" s="244">
        <v>1930</v>
      </c>
      <c r="AJ914" s="243">
        <v>0</v>
      </c>
      <c r="AK914" s="244">
        <v>0</v>
      </c>
      <c r="AL914" s="243">
        <v>163851.03</v>
      </c>
      <c r="AM914" s="244">
        <v>743</v>
      </c>
      <c r="AN914" s="245">
        <v>43265.26</v>
      </c>
      <c r="AO914" s="244">
        <v>215</v>
      </c>
      <c r="AP914" s="246">
        <v>0</v>
      </c>
      <c r="AQ914" s="247">
        <v>0</v>
      </c>
      <c r="AR914" s="240">
        <v>0</v>
      </c>
      <c r="AS914" s="241">
        <v>0</v>
      </c>
      <c r="AT914" s="238">
        <v>0</v>
      </c>
      <c r="AU914" s="239">
        <v>0</v>
      </c>
      <c r="AV914" t="s">
        <v>52</v>
      </c>
      <c r="AW914" s="270"/>
      <c r="AX914" s="270"/>
      <c r="AY914" s="270"/>
      <c r="AZ914" s="270"/>
      <c r="BA914" s="270"/>
      <c r="BB914" s="270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  <c r="BR914"/>
      <c r="BS914"/>
      <c r="BT914"/>
      <c r="BU914"/>
      <c r="BV914"/>
      <c r="BW914"/>
      <c r="BX914"/>
      <c r="BY914"/>
      <c r="BZ914"/>
      <c r="CA914"/>
      <c r="CB914"/>
      <c r="CC914"/>
      <c r="CD914"/>
      <c r="CE914"/>
      <c r="CF914"/>
      <c r="CG914"/>
      <c r="CH914"/>
      <c r="CI914"/>
      <c r="CJ914"/>
      <c r="CK914"/>
      <c r="CL914"/>
      <c r="CM914"/>
      <c r="CN914"/>
    </row>
    <row r="915" spans="1:92">
      <c r="A915" s="2" t="s">
        <v>2594</v>
      </c>
      <c r="B915" s="238">
        <v>1673.3783333333333</v>
      </c>
      <c r="C915" s="239">
        <v>0</v>
      </c>
      <c r="D915" s="240">
        <v>23724.55</v>
      </c>
      <c r="E915" s="241">
        <v>95</v>
      </c>
      <c r="F915" s="240">
        <v>8000</v>
      </c>
      <c r="G915" s="242">
        <v>13</v>
      </c>
      <c r="H915" s="243">
        <v>59143.519999999997</v>
      </c>
      <c r="I915" s="244">
        <v>557</v>
      </c>
      <c r="J915" s="243">
        <v>332100.40000000002</v>
      </c>
      <c r="K915" s="244">
        <v>604</v>
      </c>
      <c r="L915" s="243">
        <v>72791.240000000005</v>
      </c>
      <c r="M915" s="241">
        <v>502</v>
      </c>
      <c r="N915" s="240">
        <v>2869.56</v>
      </c>
      <c r="O915" s="242">
        <v>5</v>
      </c>
      <c r="P915" s="240">
        <v>28374.89</v>
      </c>
      <c r="Q915" s="241">
        <v>225</v>
      </c>
      <c r="R915" s="238">
        <v>0</v>
      </c>
      <c r="S915" s="239">
        <v>0</v>
      </c>
      <c r="T915" s="240">
        <v>27314.31</v>
      </c>
      <c r="U915" s="241">
        <v>139</v>
      </c>
      <c r="V915" s="240">
        <v>10686.46</v>
      </c>
      <c r="W915" s="242">
        <v>14</v>
      </c>
      <c r="X915" s="243">
        <v>76654.84</v>
      </c>
      <c r="Y915" s="241">
        <v>383</v>
      </c>
      <c r="Z915" s="238">
        <v>0</v>
      </c>
      <c r="AA915" s="239">
        <v>0</v>
      </c>
      <c r="AB915" s="238">
        <v>0</v>
      </c>
      <c r="AC915" s="239">
        <v>0</v>
      </c>
      <c r="AD915" s="243">
        <v>78376.97</v>
      </c>
      <c r="AE915" s="244">
        <v>440</v>
      </c>
      <c r="AF915" s="240">
        <v>0</v>
      </c>
      <c r="AG915" s="242">
        <v>0</v>
      </c>
      <c r="AH915" s="243">
        <v>339271.92</v>
      </c>
      <c r="AI915" s="244">
        <v>1662</v>
      </c>
      <c r="AJ915" s="243">
        <v>10283.32</v>
      </c>
      <c r="AK915" s="244">
        <v>47</v>
      </c>
      <c r="AL915" s="243">
        <v>138274.22</v>
      </c>
      <c r="AM915" s="244">
        <v>493</v>
      </c>
      <c r="AN915" s="245">
        <v>39918.03</v>
      </c>
      <c r="AO915" s="244">
        <v>199</v>
      </c>
      <c r="AP915" s="246">
        <v>0</v>
      </c>
      <c r="AQ915" s="247">
        <v>0</v>
      </c>
      <c r="AR915" s="240">
        <v>24638.46</v>
      </c>
      <c r="AS915" s="241">
        <v>190</v>
      </c>
      <c r="AT915" s="238">
        <v>2080</v>
      </c>
      <c r="AU915" s="239">
        <v>8</v>
      </c>
      <c r="AV915" t="s">
        <v>52</v>
      </c>
      <c r="AW915" s="270"/>
      <c r="AX915" s="270"/>
      <c r="AY915" s="270"/>
      <c r="AZ915" s="270"/>
      <c r="BA915" s="270"/>
      <c r="BB915" s="270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  <c r="BR915"/>
      <c r="BS915"/>
      <c r="BT915"/>
      <c r="BU915"/>
      <c r="BV915"/>
      <c r="BW915"/>
      <c r="BX915"/>
      <c r="BY915"/>
      <c r="BZ915"/>
      <c r="CA915"/>
      <c r="CB915"/>
      <c r="CC915"/>
      <c r="CD915"/>
      <c r="CE915"/>
      <c r="CF915"/>
      <c r="CG915"/>
      <c r="CH915"/>
      <c r="CI915"/>
      <c r="CJ915"/>
      <c r="CK915"/>
      <c r="CL915"/>
      <c r="CM915"/>
      <c r="CN915"/>
    </row>
    <row r="916" spans="1:92">
      <c r="A916" s="2" t="s">
        <v>2572</v>
      </c>
      <c r="B916" s="238">
        <v>34.588000000000001</v>
      </c>
      <c r="C916" s="239">
        <v>0</v>
      </c>
      <c r="D916" s="240">
        <v>10354.75</v>
      </c>
      <c r="E916" s="241">
        <v>44</v>
      </c>
      <c r="F916" s="240">
        <v>9504.34</v>
      </c>
      <c r="G916" s="242">
        <v>10</v>
      </c>
      <c r="H916" s="243">
        <v>35479.839999999997</v>
      </c>
      <c r="I916" s="244">
        <v>311</v>
      </c>
      <c r="J916" s="243">
        <v>174684.25</v>
      </c>
      <c r="K916" s="244">
        <v>379</v>
      </c>
      <c r="L916" s="243">
        <v>28403.8</v>
      </c>
      <c r="M916" s="241">
        <v>242</v>
      </c>
      <c r="N916" s="240">
        <v>11106.96</v>
      </c>
      <c r="O916" s="242">
        <v>6</v>
      </c>
      <c r="P916" s="240">
        <v>9433.93</v>
      </c>
      <c r="Q916" s="241">
        <v>46</v>
      </c>
      <c r="R916" s="238">
        <v>0</v>
      </c>
      <c r="S916" s="239">
        <v>0</v>
      </c>
      <c r="T916" s="240">
        <v>7738.32</v>
      </c>
      <c r="U916" s="241">
        <v>44</v>
      </c>
      <c r="V916" s="240">
        <v>5604.84</v>
      </c>
      <c r="W916" s="242">
        <v>11</v>
      </c>
      <c r="X916" s="243">
        <v>48916.14</v>
      </c>
      <c r="Y916" s="241">
        <v>279</v>
      </c>
      <c r="Z916" s="238">
        <v>0</v>
      </c>
      <c r="AA916" s="239">
        <v>0</v>
      </c>
      <c r="AB916" s="238">
        <v>0</v>
      </c>
      <c r="AC916" s="239">
        <v>0</v>
      </c>
      <c r="AD916" s="243">
        <v>35303.29</v>
      </c>
      <c r="AE916" s="244">
        <v>206</v>
      </c>
      <c r="AF916" s="240">
        <v>0</v>
      </c>
      <c r="AG916" s="242">
        <v>0</v>
      </c>
      <c r="AH916" s="243">
        <v>212326.48</v>
      </c>
      <c r="AI916" s="244">
        <v>1005</v>
      </c>
      <c r="AJ916" s="243">
        <v>0</v>
      </c>
      <c r="AK916" s="244">
        <v>0</v>
      </c>
      <c r="AL916" s="243">
        <v>99923.76</v>
      </c>
      <c r="AM916" s="244">
        <v>402</v>
      </c>
      <c r="AN916" s="245">
        <v>1037.6400000000001</v>
      </c>
      <c r="AO916" s="244">
        <v>8</v>
      </c>
      <c r="AP916" s="246">
        <v>0</v>
      </c>
      <c r="AQ916" s="247">
        <v>0</v>
      </c>
      <c r="AR916" s="240">
        <v>2878.24</v>
      </c>
      <c r="AS916" s="241">
        <v>22</v>
      </c>
      <c r="AT916" s="238">
        <v>780</v>
      </c>
      <c r="AU916" s="239">
        <v>3</v>
      </c>
      <c r="AV916" t="s">
        <v>52</v>
      </c>
      <c r="AW916" s="270"/>
      <c r="AX916" s="270"/>
      <c r="AY916" s="270"/>
      <c r="AZ916" s="270"/>
      <c r="BA916" s="270"/>
      <c r="BB916" s="270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  <c r="BR916"/>
      <c r="BS916"/>
      <c r="BT916"/>
      <c r="BU916"/>
      <c r="BV916"/>
      <c r="BW916"/>
      <c r="BX916"/>
      <c r="BY916"/>
      <c r="BZ916"/>
      <c r="CA916"/>
      <c r="CB916"/>
      <c r="CC916"/>
      <c r="CD916"/>
      <c r="CE916"/>
      <c r="CF916"/>
      <c r="CG916"/>
      <c r="CH916"/>
      <c r="CI916"/>
      <c r="CJ916"/>
      <c r="CK916"/>
      <c r="CL916"/>
      <c r="CM916"/>
      <c r="CN916"/>
    </row>
    <row r="917" spans="1:92">
      <c r="A917" s="2" t="s">
        <v>2617</v>
      </c>
      <c r="B917" s="238">
        <v>411.26266666666663</v>
      </c>
      <c r="C917" s="239">
        <v>0</v>
      </c>
      <c r="D917" s="240">
        <v>11917.17</v>
      </c>
      <c r="E917" s="241">
        <v>55</v>
      </c>
      <c r="F917" s="240">
        <v>17639.13</v>
      </c>
      <c r="G917" s="242">
        <v>27</v>
      </c>
      <c r="H917" s="243">
        <v>48543.32</v>
      </c>
      <c r="I917" s="244">
        <v>387</v>
      </c>
      <c r="J917" s="243">
        <v>288112.55</v>
      </c>
      <c r="K917" s="244">
        <v>615</v>
      </c>
      <c r="L917" s="243">
        <v>96522.04</v>
      </c>
      <c r="M917" s="241">
        <v>415</v>
      </c>
      <c r="N917" s="240">
        <v>24053.01</v>
      </c>
      <c r="O917" s="242">
        <v>31</v>
      </c>
      <c r="P917" s="240">
        <v>20249.48</v>
      </c>
      <c r="Q917" s="241">
        <v>126</v>
      </c>
      <c r="R917" s="238">
        <v>0</v>
      </c>
      <c r="S917" s="239">
        <v>0</v>
      </c>
      <c r="T917" s="240">
        <v>23697.93</v>
      </c>
      <c r="U917" s="241">
        <v>131</v>
      </c>
      <c r="V917" s="240">
        <v>7439.49</v>
      </c>
      <c r="W917" s="242">
        <v>10</v>
      </c>
      <c r="X917" s="243">
        <v>89821.98</v>
      </c>
      <c r="Y917" s="241">
        <v>424</v>
      </c>
      <c r="Z917" s="238">
        <v>0</v>
      </c>
      <c r="AA917" s="239">
        <v>0</v>
      </c>
      <c r="AB917" s="238">
        <v>0</v>
      </c>
      <c r="AC917" s="239">
        <v>0</v>
      </c>
      <c r="AD917" s="243">
        <v>63077.37</v>
      </c>
      <c r="AE917" s="244">
        <v>340</v>
      </c>
      <c r="AF917" s="240">
        <v>0</v>
      </c>
      <c r="AG917" s="242">
        <v>0</v>
      </c>
      <c r="AH917" s="243">
        <v>282345.83</v>
      </c>
      <c r="AI917" s="244">
        <v>1189</v>
      </c>
      <c r="AJ917" s="243">
        <v>516</v>
      </c>
      <c r="AK917" s="244">
        <v>4</v>
      </c>
      <c r="AL917" s="243">
        <v>135804.84</v>
      </c>
      <c r="AM917" s="244">
        <v>511</v>
      </c>
      <c r="AN917" s="245">
        <v>11821.88</v>
      </c>
      <c r="AO917" s="244">
        <v>78</v>
      </c>
      <c r="AP917" s="246">
        <v>0</v>
      </c>
      <c r="AQ917" s="247">
        <v>0</v>
      </c>
      <c r="AR917" s="240">
        <v>10308.98</v>
      </c>
      <c r="AS917" s="241">
        <v>101</v>
      </c>
      <c r="AT917" s="238">
        <v>780</v>
      </c>
      <c r="AU917" s="239">
        <v>4</v>
      </c>
      <c r="AV917" t="s">
        <v>195</v>
      </c>
      <c r="AW917" s="270"/>
      <c r="AX917" s="270"/>
      <c r="AY917" s="270"/>
      <c r="AZ917" s="270"/>
      <c r="BA917" s="270"/>
      <c r="BB917" s="270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  <c r="BR917"/>
      <c r="BS917"/>
      <c r="BT917"/>
      <c r="BU917"/>
      <c r="BV917"/>
      <c r="BW917"/>
      <c r="BX917"/>
      <c r="BY917"/>
      <c r="BZ917"/>
      <c r="CA917"/>
      <c r="CB917"/>
      <c r="CC917"/>
      <c r="CD917"/>
      <c r="CE917"/>
      <c r="CF917"/>
      <c r="CG917"/>
      <c r="CH917"/>
      <c r="CI917"/>
      <c r="CJ917"/>
      <c r="CK917"/>
      <c r="CL917"/>
      <c r="CM917"/>
      <c r="CN917"/>
    </row>
    <row r="918" spans="1:92">
      <c r="A918" s="2" t="s">
        <v>2570</v>
      </c>
      <c r="B918" s="238">
        <v>104.11</v>
      </c>
      <c r="C918" s="239">
        <v>0</v>
      </c>
      <c r="D918" s="240">
        <v>11983.82</v>
      </c>
      <c r="E918" s="241">
        <v>45</v>
      </c>
      <c r="F918" s="240">
        <v>12308.67</v>
      </c>
      <c r="G918" s="242">
        <v>13</v>
      </c>
      <c r="H918" s="243">
        <v>26304.18</v>
      </c>
      <c r="I918" s="244">
        <v>196</v>
      </c>
      <c r="J918" s="243">
        <v>204046.79</v>
      </c>
      <c r="K918" s="244">
        <v>421</v>
      </c>
      <c r="L918" s="243">
        <v>34500.58</v>
      </c>
      <c r="M918" s="241">
        <v>130</v>
      </c>
      <c r="N918" s="240">
        <v>10988.7</v>
      </c>
      <c r="O918" s="242">
        <v>9</v>
      </c>
      <c r="P918" s="240">
        <v>9448.7199999999993</v>
      </c>
      <c r="Q918" s="241">
        <v>49</v>
      </c>
      <c r="R918" s="238">
        <v>0</v>
      </c>
      <c r="S918" s="239">
        <v>0</v>
      </c>
      <c r="T918" s="240">
        <v>14665.94</v>
      </c>
      <c r="U918" s="241">
        <v>70</v>
      </c>
      <c r="V918" s="240">
        <v>9061.6200000000008</v>
      </c>
      <c r="W918" s="242">
        <v>15</v>
      </c>
      <c r="X918" s="243">
        <v>74984.070000000007</v>
      </c>
      <c r="Y918" s="241">
        <v>295</v>
      </c>
      <c r="Z918" s="238">
        <v>0</v>
      </c>
      <c r="AA918" s="239">
        <v>0</v>
      </c>
      <c r="AB918" s="238">
        <v>0</v>
      </c>
      <c r="AC918" s="239">
        <v>0</v>
      </c>
      <c r="AD918" s="243">
        <v>43907.46</v>
      </c>
      <c r="AE918" s="244">
        <v>241</v>
      </c>
      <c r="AF918" s="240">
        <v>2223.25</v>
      </c>
      <c r="AG918" s="242">
        <v>3</v>
      </c>
      <c r="AH918" s="243">
        <v>212180.76</v>
      </c>
      <c r="AI918" s="244">
        <v>843</v>
      </c>
      <c r="AJ918" s="243">
        <v>0</v>
      </c>
      <c r="AK918" s="244">
        <v>0</v>
      </c>
      <c r="AL918" s="243">
        <v>129097.23</v>
      </c>
      <c r="AM918" s="244">
        <v>447</v>
      </c>
      <c r="AN918" s="245">
        <v>3123.3</v>
      </c>
      <c r="AO918" s="244">
        <v>4</v>
      </c>
      <c r="AP918" s="246">
        <v>0</v>
      </c>
      <c r="AQ918" s="247">
        <v>0</v>
      </c>
      <c r="AR918" s="240">
        <v>5429.86</v>
      </c>
      <c r="AS918" s="241">
        <v>55</v>
      </c>
      <c r="AT918" s="238">
        <v>0</v>
      </c>
      <c r="AU918" s="239">
        <v>0</v>
      </c>
      <c r="AV918" t="s">
        <v>195</v>
      </c>
      <c r="AW918" s="270"/>
      <c r="AX918" s="270"/>
      <c r="AY918" s="270"/>
      <c r="AZ918" s="270"/>
      <c r="BA918" s="270"/>
      <c r="BB918" s="270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  <c r="BR918"/>
      <c r="BS918"/>
      <c r="BT918"/>
      <c r="BU918"/>
      <c r="BV918"/>
      <c r="BW918"/>
      <c r="BX918"/>
      <c r="BY918"/>
      <c r="BZ918"/>
      <c r="CA918"/>
      <c r="CB918"/>
      <c r="CC918"/>
      <c r="CD918"/>
      <c r="CE918"/>
      <c r="CF918"/>
      <c r="CG918"/>
      <c r="CH918"/>
      <c r="CI918"/>
      <c r="CJ918"/>
      <c r="CK918"/>
      <c r="CL918"/>
      <c r="CM918"/>
      <c r="CN918"/>
    </row>
    <row r="919" spans="1:92">
      <c r="A919" s="2" t="s">
        <v>2943</v>
      </c>
      <c r="B919" s="238">
        <v>218.32499999999999</v>
      </c>
      <c r="C919" s="239">
        <v>0</v>
      </c>
      <c r="D919" s="240">
        <v>34126.9</v>
      </c>
      <c r="E919" s="241">
        <v>124</v>
      </c>
      <c r="F919" s="240">
        <v>16508.689999999999</v>
      </c>
      <c r="G919" s="242">
        <v>29</v>
      </c>
      <c r="H919" s="243">
        <v>88444.67</v>
      </c>
      <c r="I919" s="244">
        <v>739</v>
      </c>
      <c r="J919" s="243">
        <v>384758.77</v>
      </c>
      <c r="K919" s="244">
        <v>953</v>
      </c>
      <c r="L919" s="243">
        <v>82452.45</v>
      </c>
      <c r="M919" s="241">
        <v>465</v>
      </c>
      <c r="N919" s="240">
        <v>5798.18</v>
      </c>
      <c r="O919" s="242">
        <v>19</v>
      </c>
      <c r="P919" s="240">
        <v>15823.91</v>
      </c>
      <c r="Q919" s="241">
        <v>96</v>
      </c>
      <c r="R919" s="238">
        <v>0</v>
      </c>
      <c r="S919" s="239">
        <v>0</v>
      </c>
      <c r="T919" s="240">
        <v>33081.699999999997</v>
      </c>
      <c r="U919" s="241">
        <v>162</v>
      </c>
      <c r="V919" s="240">
        <v>18377.55</v>
      </c>
      <c r="W919" s="242">
        <v>22</v>
      </c>
      <c r="X919" s="243">
        <v>147746.47</v>
      </c>
      <c r="Y919" s="241">
        <v>721</v>
      </c>
      <c r="Z919" s="238">
        <v>0</v>
      </c>
      <c r="AA919" s="239">
        <v>0</v>
      </c>
      <c r="AB919" s="238">
        <v>0</v>
      </c>
      <c r="AC919" s="239">
        <v>0</v>
      </c>
      <c r="AD919" s="243">
        <v>98964.28</v>
      </c>
      <c r="AE919" s="244">
        <v>591</v>
      </c>
      <c r="AF919" s="240">
        <v>0</v>
      </c>
      <c r="AG919" s="242">
        <v>0</v>
      </c>
      <c r="AH919" s="243">
        <v>530389.92000000004</v>
      </c>
      <c r="AI919" s="244">
        <v>2175</v>
      </c>
      <c r="AJ919" s="243">
        <v>0</v>
      </c>
      <c r="AK919" s="244">
        <v>0</v>
      </c>
      <c r="AL919" s="243">
        <v>284520.61</v>
      </c>
      <c r="AM919" s="244">
        <v>1116</v>
      </c>
      <c r="AN919" s="245">
        <v>6549.75</v>
      </c>
      <c r="AO919" s="244">
        <v>35</v>
      </c>
      <c r="AP919" s="246">
        <v>0</v>
      </c>
      <c r="AQ919" s="247">
        <v>0</v>
      </c>
      <c r="AR919" s="240">
        <v>3399.18</v>
      </c>
      <c r="AS919" s="241">
        <v>34</v>
      </c>
      <c r="AT919" s="238">
        <v>0</v>
      </c>
      <c r="AU919" s="239">
        <v>0</v>
      </c>
      <c r="AV919" t="s">
        <v>52</v>
      </c>
      <c r="AW919" s="270"/>
      <c r="AX919" s="270"/>
      <c r="AY919" s="270"/>
      <c r="AZ919" s="270"/>
      <c r="BA919" s="270"/>
      <c r="BB919" s="270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  <c r="BR919"/>
      <c r="BS919"/>
      <c r="BT919"/>
      <c r="BU919"/>
      <c r="BV919"/>
      <c r="BW919"/>
      <c r="BX919"/>
      <c r="BY919"/>
      <c r="BZ919"/>
      <c r="CA919"/>
      <c r="CB919"/>
      <c r="CC919"/>
      <c r="CD919"/>
      <c r="CE919"/>
      <c r="CF919"/>
      <c r="CG919"/>
      <c r="CH919"/>
      <c r="CI919"/>
      <c r="CJ919"/>
      <c r="CK919"/>
      <c r="CL919"/>
      <c r="CM919"/>
      <c r="CN919"/>
    </row>
    <row r="920" spans="1:92">
      <c r="A920" s="2" t="s">
        <v>2625</v>
      </c>
      <c r="B920" s="238">
        <v>3529.5549999999998</v>
      </c>
      <c r="C920" s="239">
        <v>0</v>
      </c>
      <c r="D920" s="240">
        <v>20702.59</v>
      </c>
      <c r="E920" s="241">
        <v>78</v>
      </c>
      <c r="F920" s="240">
        <v>6173.87</v>
      </c>
      <c r="G920" s="242">
        <v>15</v>
      </c>
      <c r="H920" s="243">
        <v>95459.06</v>
      </c>
      <c r="I920" s="244">
        <v>968</v>
      </c>
      <c r="J920" s="243">
        <v>588922.14</v>
      </c>
      <c r="K920" s="244">
        <v>1724</v>
      </c>
      <c r="L920" s="243">
        <v>170689.99</v>
      </c>
      <c r="M920" s="241">
        <v>1213</v>
      </c>
      <c r="N920" s="240">
        <v>35665.1</v>
      </c>
      <c r="O920" s="242">
        <v>58</v>
      </c>
      <c r="P920" s="240">
        <v>0</v>
      </c>
      <c r="Q920" s="241">
        <v>0</v>
      </c>
      <c r="R920" s="238">
        <v>0</v>
      </c>
      <c r="S920" s="239">
        <v>0</v>
      </c>
      <c r="T920" s="240">
        <v>8113.85</v>
      </c>
      <c r="U920" s="241">
        <v>40</v>
      </c>
      <c r="V920" s="240">
        <v>14633.47</v>
      </c>
      <c r="W920" s="242">
        <v>20</v>
      </c>
      <c r="X920" s="243">
        <v>140448.12</v>
      </c>
      <c r="Y920" s="241">
        <v>861</v>
      </c>
      <c r="Z920" s="238">
        <v>0</v>
      </c>
      <c r="AA920" s="239">
        <v>0</v>
      </c>
      <c r="AB920" s="238">
        <v>0</v>
      </c>
      <c r="AC920" s="239">
        <v>0</v>
      </c>
      <c r="AD920" s="243">
        <v>105919.1</v>
      </c>
      <c r="AE920" s="244">
        <v>735</v>
      </c>
      <c r="AF920" s="240">
        <v>0</v>
      </c>
      <c r="AG920" s="242">
        <v>0</v>
      </c>
      <c r="AH920" s="243">
        <v>513137.58</v>
      </c>
      <c r="AI920" s="244">
        <v>2686</v>
      </c>
      <c r="AJ920" s="243">
        <v>0</v>
      </c>
      <c r="AK920" s="244">
        <v>0</v>
      </c>
      <c r="AL920" s="243">
        <v>270227.33</v>
      </c>
      <c r="AM920" s="244">
        <v>1207</v>
      </c>
      <c r="AN920" s="245">
        <v>105886.65</v>
      </c>
      <c r="AO920" s="244">
        <v>750</v>
      </c>
      <c r="AP920" s="246">
        <v>0</v>
      </c>
      <c r="AQ920" s="247">
        <v>0</v>
      </c>
      <c r="AR920" s="240">
        <v>0</v>
      </c>
      <c r="AS920" s="241">
        <v>0</v>
      </c>
      <c r="AT920" s="238">
        <v>0</v>
      </c>
      <c r="AU920" s="239">
        <v>0</v>
      </c>
      <c r="AV920" t="s">
        <v>1557</v>
      </c>
      <c r="AW920" s="270"/>
      <c r="AX920" s="270"/>
      <c r="AY920" s="270"/>
      <c r="AZ920" s="270"/>
      <c r="BA920" s="270"/>
      <c r="BB920" s="27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  <c r="BR920"/>
      <c r="BS920"/>
      <c r="BT920"/>
      <c r="BU920"/>
      <c r="BV920"/>
      <c r="BW920"/>
      <c r="BX920"/>
      <c r="BY920"/>
      <c r="BZ920"/>
      <c r="CA920"/>
      <c r="CB920"/>
      <c r="CC920"/>
      <c r="CD920"/>
      <c r="CE920"/>
      <c r="CF920"/>
      <c r="CG920"/>
      <c r="CH920"/>
      <c r="CI920"/>
      <c r="CJ920"/>
      <c r="CK920"/>
      <c r="CL920"/>
      <c r="CM920"/>
      <c r="CN920"/>
    </row>
    <row r="921" spans="1:92">
      <c r="A921" s="2" t="s">
        <v>2631</v>
      </c>
      <c r="B921" s="238">
        <v>3729.7249999999999</v>
      </c>
      <c r="C921" s="239">
        <v>0</v>
      </c>
      <c r="D921" s="240">
        <v>14767.1</v>
      </c>
      <c r="E921" s="241">
        <v>77</v>
      </c>
      <c r="F921" s="240">
        <v>12899.8</v>
      </c>
      <c r="G921" s="242">
        <v>21</v>
      </c>
      <c r="H921" s="243">
        <v>104148.11</v>
      </c>
      <c r="I921" s="244">
        <v>1017</v>
      </c>
      <c r="J921" s="243">
        <v>485752.72</v>
      </c>
      <c r="K921" s="244">
        <v>1227</v>
      </c>
      <c r="L921" s="243">
        <v>125784.95</v>
      </c>
      <c r="M921" s="241">
        <v>571</v>
      </c>
      <c r="N921" s="240">
        <v>19540.79</v>
      </c>
      <c r="O921" s="242">
        <v>43</v>
      </c>
      <c r="P921" s="240">
        <v>10121.39</v>
      </c>
      <c r="Q921" s="241">
        <v>92</v>
      </c>
      <c r="R921" s="238">
        <v>0</v>
      </c>
      <c r="S921" s="239">
        <v>0</v>
      </c>
      <c r="T921" s="240">
        <v>31312.59</v>
      </c>
      <c r="U921" s="241">
        <v>174</v>
      </c>
      <c r="V921" s="240">
        <v>18663.8</v>
      </c>
      <c r="W921" s="242">
        <v>24</v>
      </c>
      <c r="X921" s="243">
        <v>149813.49</v>
      </c>
      <c r="Y921" s="241">
        <v>788</v>
      </c>
      <c r="Z921" s="238">
        <v>0</v>
      </c>
      <c r="AA921" s="239">
        <v>0</v>
      </c>
      <c r="AB921" s="238">
        <v>0</v>
      </c>
      <c r="AC921" s="239">
        <v>0</v>
      </c>
      <c r="AD921" s="243">
        <v>94442.26</v>
      </c>
      <c r="AE921" s="244">
        <v>611</v>
      </c>
      <c r="AF921" s="240">
        <v>0</v>
      </c>
      <c r="AG921" s="242">
        <v>0</v>
      </c>
      <c r="AH921" s="243">
        <v>484995.87</v>
      </c>
      <c r="AI921" s="244">
        <v>2198</v>
      </c>
      <c r="AJ921" s="243">
        <v>6710.22</v>
      </c>
      <c r="AK921" s="244">
        <v>37</v>
      </c>
      <c r="AL921" s="243">
        <v>225601.75</v>
      </c>
      <c r="AM921" s="244">
        <v>890</v>
      </c>
      <c r="AN921" s="245">
        <v>105181.53</v>
      </c>
      <c r="AO921" s="244">
        <v>568</v>
      </c>
      <c r="AP921" s="246">
        <v>0</v>
      </c>
      <c r="AQ921" s="247">
        <v>0</v>
      </c>
      <c r="AR921" s="240">
        <v>6592.35</v>
      </c>
      <c r="AS921" s="241">
        <v>56</v>
      </c>
      <c r="AT921" s="238">
        <v>312.17</v>
      </c>
      <c r="AU921" s="239">
        <v>2</v>
      </c>
      <c r="AV921" t="s">
        <v>52</v>
      </c>
      <c r="AW921" s="270"/>
      <c r="AX921" s="270"/>
      <c r="AY921" s="270"/>
      <c r="AZ921" s="270"/>
      <c r="BA921" s="270"/>
      <c r="BB921" s="270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  <c r="BR921"/>
      <c r="BS921"/>
      <c r="BT921"/>
      <c r="BU921"/>
      <c r="BV921"/>
      <c r="BW921"/>
      <c r="BX921"/>
      <c r="BY921"/>
      <c r="BZ921"/>
      <c r="CA921"/>
      <c r="CB921"/>
      <c r="CC921"/>
      <c r="CD921"/>
      <c r="CE921"/>
      <c r="CF921"/>
      <c r="CG921"/>
      <c r="CH921"/>
      <c r="CI921"/>
      <c r="CJ921"/>
      <c r="CK921"/>
      <c r="CL921"/>
      <c r="CM921"/>
      <c r="CN921"/>
    </row>
    <row r="922" spans="1:92">
      <c r="A922" s="2" t="s">
        <v>3138</v>
      </c>
      <c r="B922" s="238">
        <v>911.21600000000001</v>
      </c>
      <c r="C922" s="239">
        <v>0</v>
      </c>
      <c r="D922" s="240">
        <v>16423.86</v>
      </c>
      <c r="E922" s="241">
        <v>69</v>
      </c>
      <c r="F922" s="240">
        <v>9056.5</v>
      </c>
      <c r="G922" s="242">
        <v>15</v>
      </c>
      <c r="H922" s="243">
        <v>51253.58</v>
      </c>
      <c r="I922" s="244">
        <v>561</v>
      </c>
      <c r="J922" s="243">
        <v>322445.11</v>
      </c>
      <c r="K922" s="244">
        <v>656</v>
      </c>
      <c r="L922" s="243">
        <v>88814.9</v>
      </c>
      <c r="M922" s="241">
        <v>480</v>
      </c>
      <c r="N922" s="240">
        <v>6495.64</v>
      </c>
      <c r="O922" s="242">
        <v>12</v>
      </c>
      <c r="P922" s="240">
        <v>1749.57</v>
      </c>
      <c r="Q922" s="241">
        <v>9</v>
      </c>
      <c r="R922" s="238">
        <v>0</v>
      </c>
      <c r="S922" s="239">
        <v>0</v>
      </c>
      <c r="T922" s="240">
        <v>29247.64</v>
      </c>
      <c r="U922" s="241">
        <v>64</v>
      </c>
      <c r="V922" s="240">
        <v>8822.26</v>
      </c>
      <c r="W922" s="242">
        <v>13</v>
      </c>
      <c r="X922" s="243">
        <v>73232.14</v>
      </c>
      <c r="Y922" s="241">
        <v>386</v>
      </c>
      <c r="Z922" s="238">
        <v>0</v>
      </c>
      <c r="AA922" s="239">
        <v>0</v>
      </c>
      <c r="AB922" s="238">
        <v>0</v>
      </c>
      <c r="AC922" s="239">
        <v>0</v>
      </c>
      <c r="AD922" s="243">
        <v>51589.440000000002</v>
      </c>
      <c r="AE922" s="244">
        <v>309</v>
      </c>
      <c r="AF922" s="240">
        <v>0</v>
      </c>
      <c r="AG922" s="242">
        <v>0</v>
      </c>
      <c r="AH922" s="243">
        <v>314875.86</v>
      </c>
      <c r="AI922" s="244">
        <v>1424</v>
      </c>
      <c r="AJ922" s="243">
        <v>0</v>
      </c>
      <c r="AK922" s="244">
        <v>0</v>
      </c>
      <c r="AL922" s="243">
        <v>156971.99</v>
      </c>
      <c r="AM922" s="244">
        <v>626</v>
      </c>
      <c r="AN922" s="245">
        <v>27336.48</v>
      </c>
      <c r="AO922" s="244">
        <v>180</v>
      </c>
      <c r="AP922" s="246">
        <v>0</v>
      </c>
      <c r="AQ922" s="247">
        <v>0</v>
      </c>
      <c r="AR922" s="240">
        <v>945.09</v>
      </c>
      <c r="AS922" s="241">
        <v>12</v>
      </c>
      <c r="AT922" s="238">
        <v>0</v>
      </c>
      <c r="AU922" s="239">
        <v>0</v>
      </c>
      <c r="AV922" t="s">
        <v>52</v>
      </c>
      <c r="AW922" s="270"/>
      <c r="AX922" s="270"/>
      <c r="AY922" s="270"/>
      <c r="AZ922" s="270"/>
      <c r="BA922" s="270"/>
      <c r="BB922" s="270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  <c r="BR922"/>
      <c r="BS922"/>
      <c r="BT922"/>
      <c r="BU922"/>
      <c r="BV922"/>
      <c r="BW922"/>
      <c r="BX922"/>
      <c r="BY922"/>
      <c r="BZ922"/>
      <c r="CA922"/>
      <c r="CB922"/>
      <c r="CC922"/>
      <c r="CD922"/>
      <c r="CE922"/>
      <c r="CF922"/>
      <c r="CG922"/>
      <c r="CH922"/>
      <c r="CI922"/>
      <c r="CJ922"/>
      <c r="CK922"/>
      <c r="CL922"/>
      <c r="CM922"/>
      <c r="CN922"/>
    </row>
    <row r="923" spans="1:92">
      <c r="A923" s="2" t="s">
        <v>2615</v>
      </c>
      <c r="B923" s="238">
        <v>1714.8106666666667</v>
      </c>
      <c r="C923" s="239">
        <v>0</v>
      </c>
      <c r="D923" s="240">
        <v>3952.16</v>
      </c>
      <c r="E923" s="241">
        <v>17</v>
      </c>
      <c r="F923" s="240">
        <v>3621.73</v>
      </c>
      <c r="G923" s="242">
        <v>6</v>
      </c>
      <c r="H923" s="243">
        <v>35103.5</v>
      </c>
      <c r="I923" s="244">
        <v>312</v>
      </c>
      <c r="J923" s="243">
        <v>285127.59999999998</v>
      </c>
      <c r="K923" s="244">
        <v>770</v>
      </c>
      <c r="L923" s="243">
        <v>55160.78</v>
      </c>
      <c r="M923" s="241">
        <v>390</v>
      </c>
      <c r="N923" s="240">
        <v>0</v>
      </c>
      <c r="O923" s="242">
        <v>0</v>
      </c>
      <c r="P923" s="240">
        <v>955.65</v>
      </c>
      <c r="Q923" s="241">
        <v>1</v>
      </c>
      <c r="R923" s="238">
        <v>0</v>
      </c>
      <c r="S923" s="239">
        <v>0</v>
      </c>
      <c r="T923" s="240">
        <v>6500.43</v>
      </c>
      <c r="U923" s="241">
        <v>18</v>
      </c>
      <c r="V923" s="240">
        <v>10194.35</v>
      </c>
      <c r="W923" s="242">
        <v>13</v>
      </c>
      <c r="X923" s="243">
        <v>56492.36</v>
      </c>
      <c r="Y923" s="241">
        <v>344</v>
      </c>
      <c r="Z923" s="238">
        <v>0</v>
      </c>
      <c r="AA923" s="239">
        <v>0</v>
      </c>
      <c r="AB923" s="238">
        <v>0</v>
      </c>
      <c r="AC923" s="239">
        <v>0</v>
      </c>
      <c r="AD923" s="243">
        <v>51350.81</v>
      </c>
      <c r="AE923" s="244">
        <v>342</v>
      </c>
      <c r="AF923" s="240">
        <v>0</v>
      </c>
      <c r="AG923" s="242">
        <v>0</v>
      </c>
      <c r="AH923" s="243">
        <v>230023.76</v>
      </c>
      <c r="AI923" s="244">
        <v>1156</v>
      </c>
      <c r="AJ923" s="243">
        <v>0</v>
      </c>
      <c r="AK923" s="244">
        <v>0</v>
      </c>
      <c r="AL923" s="243">
        <v>117092.13</v>
      </c>
      <c r="AM923" s="244">
        <v>569</v>
      </c>
      <c r="AN923" s="245">
        <v>51444.32</v>
      </c>
      <c r="AO923" s="244">
        <v>390</v>
      </c>
      <c r="AP923" s="246">
        <v>0</v>
      </c>
      <c r="AQ923" s="247">
        <v>0</v>
      </c>
      <c r="AR923" s="240">
        <v>0</v>
      </c>
      <c r="AS923" s="241">
        <v>0</v>
      </c>
      <c r="AT923" s="238">
        <v>0</v>
      </c>
      <c r="AU923" s="239">
        <v>0</v>
      </c>
      <c r="AV923" t="s">
        <v>1557</v>
      </c>
      <c r="AW923" s="270"/>
      <c r="AX923" s="270"/>
      <c r="AY923" s="270"/>
      <c r="AZ923" s="270"/>
      <c r="BA923" s="270"/>
      <c r="BB923" s="270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  <c r="BR923"/>
      <c r="BS923"/>
      <c r="BT923"/>
      <c r="BU923"/>
      <c r="BV923"/>
      <c r="BW923"/>
      <c r="BX923"/>
      <c r="BY923"/>
      <c r="BZ923"/>
      <c r="CA923"/>
      <c r="CB923"/>
      <c r="CC923"/>
      <c r="CD923"/>
      <c r="CE923"/>
      <c r="CF923"/>
      <c r="CG923"/>
      <c r="CH923"/>
      <c r="CI923"/>
      <c r="CJ923"/>
      <c r="CK923"/>
      <c r="CL923"/>
      <c r="CM923"/>
      <c r="CN923"/>
    </row>
    <row r="924" spans="1:92">
      <c r="A924" s="2" t="s">
        <v>2639</v>
      </c>
      <c r="B924" s="238">
        <v>1040.461</v>
      </c>
      <c r="C924" s="239">
        <v>0</v>
      </c>
      <c r="D924" s="240">
        <v>16346.07</v>
      </c>
      <c r="E924" s="241">
        <v>59</v>
      </c>
      <c r="F924" s="240">
        <v>11930.42</v>
      </c>
      <c r="G924" s="242">
        <v>18</v>
      </c>
      <c r="H924" s="243">
        <v>47102.69</v>
      </c>
      <c r="I924" s="244">
        <v>440</v>
      </c>
      <c r="J924" s="243">
        <v>246371.86</v>
      </c>
      <c r="K924" s="244">
        <v>544</v>
      </c>
      <c r="L924" s="243">
        <v>76176.87</v>
      </c>
      <c r="M924" s="241">
        <v>453</v>
      </c>
      <c r="N924" s="240">
        <v>13937.38</v>
      </c>
      <c r="O924" s="242">
        <v>13</v>
      </c>
      <c r="P924" s="240">
        <v>1293.9000000000001</v>
      </c>
      <c r="Q924" s="241">
        <v>11</v>
      </c>
      <c r="R924" s="238">
        <v>0</v>
      </c>
      <c r="S924" s="239">
        <v>0</v>
      </c>
      <c r="T924" s="240">
        <v>12788.44</v>
      </c>
      <c r="U924" s="241">
        <v>40</v>
      </c>
      <c r="V924" s="240">
        <v>9204.65</v>
      </c>
      <c r="W924" s="242">
        <v>12</v>
      </c>
      <c r="X924" s="243">
        <v>89764.88</v>
      </c>
      <c r="Y924" s="241">
        <v>408</v>
      </c>
      <c r="Z924" s="238">
        <v>0</v>
      </c>
      <c r="AA924" s="239">
        <v>0</v>
      </c>
      <c r="AB924" s="238">
        <v>0</v>
      </c>
      <c r="AC924" s="239">
        <v>0</v>
      </c>
      <c r="AD924" s="243">
        <v>52176.800000000003</v>
      </c>
      <c r="AE924" s="244">
        <v>371</v>
      </c>
      <c r="AF924" s="240">
        <v>0</v>
      </c>
      <c r="AG924" s="242">
        <v>0</v>
      </c>
      <c r="AH924" s="243">
        <v>319133.02</v>
      </c>
      <c r="AI924" s="244">
        <v>1447</v>
      </c>
      <c r="AJ924" s="243">
        <v>0</v>
      </c>
      <c r="AK924" s="244">
        <v>0</v>
      </c>
      <c r="AL924" s="243">
        <v>113339.65</v>
      </c>
      <c r="AM924" s="244">
        <v>491</v>
      </c>
      <c r="AN924" s="245">
        <v>31213.83</v>
      </c>
      <c r="AO924" s="244">
        <v>223</v>
      </c>
      <c r="AP924" s="246">
        <v>0</v>
      </c>
      <c r="AQ924" s="247">
        <v>0</v>
      </c>
      <c r="AR924" s="240">
        <v>879.57</v>
      </c>
      <c r="AS924" s="241">
        <v>12</v>
      </c>
      <c r="AT924" s="238">
        <v>0</v>
      </c>
      <c r="AU924" s="239">
        <v>0</v>
      </c>
      <c r="AV924" t="s">
        <v>52</v>
      </c>
      <c r="AW924" s="270"/>
      <c r="AX924" s="270"/>
      <c r="AY924" s="270"/>
      <c r="AZ924" s="270"/>
      <c r="BA924" s="270"/>
      <c r="BB924" s="270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  <c r="BR924"/>
      <c r="BS924"/>
      <c r="BT924"/>
      <c r="BU924"/>
      <c r="BV924"/>
      <c r="BW924"/>
      <c r="BX924"/>
      <c r="BY924"/>
      <c r="BZ924"/>
      <c r="CA924"/>
      <c r="CB924"/>
      <c r="CC924"/>
      <c r="CD924"/>
      <c r="CE924"/>
      <c r="CF924"/>
      <c r="CG924"/>
      <c r="CH924"/>
      <c r="CI924"/>
      <c r="CJ924"/>
      <c r="CK924"/>
      <c r="CL924"/>
      <c r="CM924"/>
      <c r="CN924"/>
    </row>
    <row r="925" spans="1:92">
      <c r="A925" s="2" t="s">
        <v>2592</v>
      </c>
      <c r="B925" s="238">
        <v>528.32766666666669</v>
      </c>
      <c r="C925" s="239">
        <v>0</v>
      </c>
      <c r="D925" s="240">
        <v>13148.63</v>
      </c>
      <c r="E925" s="241">
        <v>53</v>
      </c>
      <c r="F925" s="240">
        <v>5069.5600000000004</v>
      </c>
      <c r="G925" s="242">
        <v>9</v>
      </c>
      <c r="H925" s="243">
        <v>47099.61</v>
      </c>
      <c r="I925" s="244">
        <v>465</v>
      </c>
      <c r="J925" s="243">
        <v>237785.3</v>
      </c>
      <c r="K925" s="244">
        <v>541</v>
      </c>
      <c r="L925" s="243">
        <v>71394.55</v>
      </c>
      <c r="M925" s="241">
        <v>536</v>
      </c>
      <c r="N925" s="240">
        <v>1646.95</v>
      </c>
      <c r="O925" s="242">
        <v>4</v>
      </c>
      <c r="P925" s="240">
        <v>86.09</v>
      </c>
      <c r="Q925" s="241">
        <v>1</v>
      </c>
      <c r="R925" s="238">
        <v>0</v>
      </c>
      <c r="S925" s="239">
        <v>0</v>
      </c>
      <c r="T925" s="240">
        <v>10184.35</v>
      </c>
      <c r="U925" s="241">
        <v>41</v>
      </c>
      <c r="V925" s="240">
        <v>11299.03</v>
      </c>
      <c r="W925" s="242">
        <v>11</v>
      </c>
      <c r="X925" s="243">
        <v>87603.1</v>
      </c>
      <c r="Y925" s="241">
        <v>456</v>
      </c>
      <c r="Z925" s="238">
        <v>0</v>
      </c>
      <c r="AA925" s="239">
        <v>0</v>
      </c>
      <c r="AB925" s="238">
        <v>0</v>
      </c>
      <c r="AC925" s="239">
        <v>0</v>
      </c>
      <c r="AD925" s="243">
        <v>56622.15</v>
      </c>
      <c r="AE925" s="244">
        <v>382</v>
      </c>
      <c r="AF925" s="240">
        <v>0</v>
      </c>
      <c r="AG925" s="242">
        <v>0</v>
      </c>
      <c r="AH925" s="243">
        <v>253223.55</v>
      </c>
      <c r="AI925" s="244">
        <v>1454</v>
      </c>
      <c r="AJ925" s="243">
        <v>0</v>
      </c>
      <c r="AK925" s="244">
        <v>0</v>
      </c>
      <c r="AL925" s="243">
        <v>173646.67</v>
      </c>
      <c r="AM925" s="244">
        <v>704</v>
      </c>
      <c r="AN925" s="245">
        <v>15849.83</v>
      </c>
      <c r="AO925" s="244">
        <v>111</v>
      </c>
      <c r="AP925" s="246">
        <v>0</v>
      </c>
      <c r="AQ925" s="247">
        <v>0</v>
      </c>
      <c r="AR925" s="240">
        <v>0</v>
      </c>
      <c r="AS925" s="241">
        <v>0</v>
      </c>
      <c r="AT925" s="238">
        <v>0</v>
      </c>
      <c r="AU925" s="239">
        <v>0</v>
      </c>
      <c r="AV925" t="s">
        <v>159</v>
      </c>
      <c r="AW925" s="270"/>
      <c r="AX925" s="270"/>
      <c r="AY925" s="270"/>
      <c r="AZ925" s="270"/>
      <c r="BA925" s="270"/>
      <c r="BB925" s="270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  <c r="BR925"/>
      <c r="BS925"/>
      <c r="BT925"/>
      <c r="BU925"/>
      <c r="BV925"/>
      <c r="BW925"/>
      <c r="BX925"/>
      <c r="BY925"/>
      <c r="BZ925"/>
      <c r="CA925"/>
      <c r="CB925"/>
      <c r="CC925"/>
      <c r="CD925"/>
      <c r="CE925"/>
      <c r="CF925"/>
      <c r="CG925"/>
      <c r="CH925"/>
      <c r="CI925"/>
      <c r="CJ925"/>
      <c r="CK925"/>
      <c r="CL925"/>
      <c r="CM925"/>
      <c r="CN925"/>
    </row>
    <row r="926" spans="1:92">
      <c r="A926" s="2" t="s">
        <v>2584</v>
      </c>
      <c r="B926" s="238">
        <v>427.5693333333333</v>
      </c>
      <c r="C926" s="239">
        <v>0</v>
      </c>
      <c r="D926" s="240">
        <v>11547.82</v>
      </c>
      <c r="E926" s="241">
        <v>40</v>
      </c>
      <c r="F926" s="240">
        <v>5547.81</v>
      </c>
      <c r="G926" s="242">
        <v>9</v>
      </c>
      <c r="H926" s="243">
        <v>40030</v>
      </c>
      <c r="I926" s="244">
        <v>458</v>
      </c>
      <c r="J926" s="243">
        <v>118717.51</v>
      </c>
      <c r="K926" s="244">
        <v>333</v>
      </c>
      <c r="L926" s="243">
        <v>27868.33</v>
      </c>
      <c r="M926" s="241">
        <v>228</v>
      </c>
      <c r="N926" s="240">
        <v>0</v>
      </c>
      <c r="O926" s="242">
        <v>0</v>
      </c>
      <c r="P926" s="240">
        <v>86.09</v>
      </c>
      <c r="Q926" s="241">
        <v>1</v>
      </c>
      <c r="R926" s="238">
        <v>0</v>
      </c>
      <c r="S926" s="239">
        <v>0</v>
      </c>
      <c r="T926" s="240">
        <v>6230.17</v>
      </c>
      <c r="U926" s="241">
        <v>36</v>
      </c>
      <c r="V926" s="240">
        <v>9113.81</v>
      </c>
      <c r="W926" s="242">
        <v>13</v>
      </c>
      <c r="X926" s="243">
        <v>55728.160000000003</v>
      </c>
      <c r="Y926" s="241">
        <v>297</v>
      </c>
      <c r="Z926" s="238">
        <v>0</v>
      </c>
      <c r="AA926" s="239">
        <v>0</v>
      </c>
      <c r="AB926" s="238">
        <v>0</v>
      </c>
      <c r="AC926" s="239">
        <v>0</v>
      </c>
      <c r="AD926" s="243">
        <v>43368.57</v>
      </c>
      <c r="AE926" s="244">
        <v>327</v>
      </c>
      <c r="AF926" s="240">
        <v>0</v>
      </c>
      <c r="AG926" s="242">
        <v>0</v>
      </c>
      <c r="AH926" s="243">
        <v>212804.58</v>
      </c>
      <c r="AI926" s="244">
        <v>1182</v>
      </c>
      <c r="AJ926" s="243">
        <v>0</v>
      </c>
      <c r="AK926" s="244">
        <v>0</v>
      </c>
      <c r="AL926" s="243">
        <v>100934.69</v>
      </c>
      <c r="AM926" s="244">
        <v>395</v>
      </c>
      <c r="AN926" s="245">
        <v>12827.08</v>
      </c>
      <c r="AO926" s="244">
        <v>56</v>
      </c>
      <c r="AP926" s="246">
        <v>0</v>
      </c>
      <c r="AQ926" s="247">
        <v>0</v>
      </c>
      <c r="AR926" s="240">
        <v>242.61</v>
      </c>
      <c r="AS926" s="241">
        <v>3</v>
      </c>
      <c r="AT926" s="238">
        <v>0</v>
      </c>
      <c r="AU926" s="239">
        <v>0</v>
      </c>
      <c r="AV926" t="s">
        <v>159</v>
      </c>
      <c r="AW926" s="270"/>
      <c r="AX926" s="270"/>
      <c r="AY926" s="270"/>
      <c r="AZ926" s="270"/>
      <c r="BA926" s="270"/>
      <c r="BB926" s="270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  <c r="BR926"/>
      <c r="BS926"/>
      <c r="BT926"/>
      <c r="BU926"/>
      <c r="BV926"/>
      <c r="BW926"/>
      <c r="BX926"/>
      <c r="BY926"/>
      <c r="BZ926"/>
      <c r="CA926"/>
      <c r="CB926"/>
      <c r="CC926"/>
      <c r="CD926"/>
      <c r="CE926"/>
      <c r="CF926"/>
      <c r="CG926"/>
      <c r="CH926"/>
      <c r="CI926"/>
      <c r="CJ926"/>
      <c r="CK926"/>
      <c r="CL926"/>
      <c r="CM926"/>
      <c r="CN926"/>
    </row>
    <row r="927" spans="1:92">
      <c r="A927" s="2" t="s">
        <v>2582</v>
      </c>
      <c r="B927" s="238">
        <v>1082.6110000000001</v>
      </c>
      <c r="C927" s="239">
        <v>0</v>
      </c>
      <c r="D927" s="240">
        <v>11152.86</v>
      </c>
      <c r="E927" s="241">
        <v>32</v>
      </c>
      <c r="F927" s="240">
        <v>14247.8</v>
      </c>
      <c r="G927" s="242">
        <v>23</v>
      </c>
      <c r="H927" s="243">
        <v>53068.07</v>
      </c>
      <c r="I927" s="244">
        <v>541</v>
      </c>
      <c r="J927" s="243">
        <v>240901.43</v>
      </c>
      <c r="K927" s="244">
        <v>552</v>
      </c>
      <c r="L927" s="243">
        <v>51265.56</v>
      </c>
      <c r="M927" s="241">
        <v>234</v>
      </c>
      <c r="N927" s="240">
        <v>10867.83</v>
      </c>
      <c r="O927" s="242">
        <v>4</v>
      </c>
      <c r="P927" s="240">
        <v>4989.55</v>
      </c>
      <c r="Q927" s="241">
        <v>11</v>
      </c>
      <c r="R927" s="238">
        <v>0</v>
      </c>
      <c r="S927" s="239">
        <v>0</v>
      </c>
      <c r="T927" s="240">
        <v>14515.09</v>
      </c>
      <c r="U927" s="241">
        <v>62</v>
      </c>
      <c r="V927" s="240">
        <v>6267.41</v>
      </c>
      <c r="W927" s="242">
        <v>12</v>
      </c>
      <c r="X927" s="243">
        <v>42020.41</v>
      </c>
      <c r="Y927" s="241">
        <v>232</v>
      </c>
      <c r="Z927" s="238">
        <v>0</v>
      </c>
      <c r="AA927" s="239">
        <v>0</v>
      </c>
      <c r="AB927" s="238">
        <v>0</v>
      </c>
      <c r="AC927" s="239">
        <v>0</v>
      </c>
      <c r="AD927" s="243">
        <v>53061.69</v>
      </c>
      <c r="AE927" s="244">
        <v>296</v>
      </c>
      <c r="AF927" s="240">
        <v>0</v>
      </c>
      <c r="AG927" s="242">
        <v>0</v>
      </c>
      <c r="AH927" s="243">
        <v>199452.21</v>
      </c>
      <c r="AI927" s="244">
        <v>968</v>
      </c>
      <c r="AJ927" s="243">
        <v>12242.88</v>
      </c>
      <c r="AK927" s="244">
        <v>54</v>
      </c>
      <c r="AL927" s="243">
        <v>66330.61</v>
      </c>
      <c r="AM927" s="244">
        <v>276</v>
      </c>
      <c r="AN927" s="245">
        <v>20235.45</v>
      </c>
      <c r="AO927" s="244">
        <v>131</v>
      </c>
      <c r="AP927" s="246">
        <v>0</v>
      </c>
      <c r="AQ927" s="247">
        <v>0</v>
      </c>
      <c r="AR927" s="240">
        <v>894.78</v>
      </c>
      <c r="AS927" s="241">
        <v>13</v>
      </c>
      <c r="AT927" s="238">
        <v>0</v>
      </c>
      <c r="AU927" s="239">
        <v>0</v>
      </c>
      <c r="AV927" t="s">
        <v>195</v>
      </c>
      <c r="AW927" s="270"/>
      <c r="AX927" s="270"/>
      <c r="AY927" s="270"/>
      <c r="AZ927" s="270"/>
      <c r="BA927" s="270"/>
      <c r="BB927" s="270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  <c r="BR927"/>
      <c r="BS927"/>
      <c r="BT927"/>
      <c r="BU927"/>
      <c r="BV927"/>
      <c r="BW927"/>
      <c r="BX927"/>
      <c r="BY927"/>
      <c r="BZ927"/>
      <c r="CA927"/>
      <c r="CB927"/>
      <c r="CC927"/>
      <c r="CD927"/>
      <c r="CE927"/>
      <c r="CF927"/>
      <c r="CG927"/>
      <c r="CH927"/>
      <c r="CI927"/>
      <c r="CJ927"/>
      <c r="CK927"/>
      <c r="CL927"/>
      <c r="CM927"/>
      <c r="CN927"/>
    </row>
    <row r="928" spans="1:92">
      <c r="A928" s="2" t="s">
        <v>2619</v>
      </c>
      <c r="B928" s="238">
        <v>1525.4089999999999</v>
      </c>
      <c r="C928" s="239">
        <v>0</v>
      </c>
      <c r="D928" s="240">
        <v>18553.7</v>
      </c>
      <c r="E928" s="241">
        <v>81</v>
      </c>
      <c r="F928" s="240">
        <v>22573.89</v>
      </c>
      <c r="G928" s="242">
        <v>41</v>
      </c>
      <c r="H928" s="243">
        <v>72579.14</v>
      </c>
      <c r="I928" s="244">
        <v>746</v>
      </c>
      <c r="J928" s="243">
        <v>556633.21</v>
      </c>
      <c r="K928" s="244">
        <v>1399</v>
      </c>
      <c r="L928" s="243">
        <v>109788.55</v>
      </c>
      <c r="M928" s="241">
        <v>599</v>
      </c>
      <c r="N928" s="240">
        <v>37051.230000000003</v>
      </c>
      <c r="O928" s="242">
        <v>40</v>
      </c>
      <c r="P928" s="240">
        <v>1608.7</v>
      </c>
      <c r="Q928" s="241">
        <v>5</v>
      </c>
      <c r="R928" s="238">
        <v>0</v>
      </c>
      <c r="S928" s="239">
        <v>0</v>
      </c>
      <c r="T928" s="240">
        <v>13291.35</v>
      </c>
      <c r="U928" s="241">
        <v>73</v>
      </c>
      <c r="V928" s="240">
        <v>6580.92</v>
      </c>
      <c r="W928" s="242">
        <v>7</v>
      </c>
      <c r="X928" s="243">
        <v>113072.07</v>
      </c>
      <c r="Y928" s="241">
        <v>588</v>
      </c>
      <c r="Z928" s="238">
        <v>0</v>
      </c>
      <c r="AA928" s="239">
        <v>0</v>
      </c>
      <c r="AB928" s="238">
        <v>0</v>
      </c>
      <c r="AC928" s="239">
        <v>0</v>
      </c>
      <c r="AD928" s="243">
        <v>73726.53</v>
      </c>
      <c r="AE928" s="244">
        <v>592</v>
      </c>
      <c r="AF928" s="240">
        <v>0</v>
      </c>
      <c r="AG928" s="242">
        <v>0</v>
      </c>
      <c r="AH928" s="243">
        <v>344141.04</v>
      </c>
      <c r="AI928" s="244">
        <v>1755</v>
      </c>
      <c r="AJ928" s="243">
        <v>0</v>
      </c>
      <c r="AK928" s="244">
        <v>0</v>
      </c>
      <c r="AL928" s="243">
        <v>150220.45000000001</v>
      </c>
      <c r="AM928" s="244">
        <v>695</v>
      </c>
      <c r="AN928" s="245">
        <v>45762.27</v>
      </c>
      <c r="AO928" s="244">
        <v>308</v>
      </c>
      <c r="AP928" s="246">
        <v>0</v>
      </c>
      <c r="AQ928" s="247">
        <v>0</v>
      </c>
      <c r="AR928" s="240">
        <v>1206.97</v>
      </c>
      <c r="AS928" s="241">
        <v>10</v>
      </c>
      <c r="AT928" s="238">
        <v>0</v>
      </c>
      <c r="AU928" s="239">
        <v>0</v>
      </c>
      <c r="AV928" t="s">
        <v>1557</v>
      </c>
      <c r="AW928" s="270"/>
      <c r="AX928" s="270"/>
      <c r="AY928" s="270"/>
      <c r="AZ928" s="270"/>
      <c r="BA928" s="270"/>
      <c r="BB928" s="270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  <c r="BR928"/>
      <c r="BS928"/>
      <c r="BT928"/>
      <c r="BU928"/>
      <c r="BV928"/>
      <c r="BW928"/>
      <c r="BX928"/>
      <c r="BY928"/>
      <c r="BZ928"/>
      <c r="CA928"/>
      <c r="CB928"/>
      <c r="CC928"/>
      <c r="CD928"/>
      <c r="CE928"/>
      <c r="CF928"/>
      <c r="CG928"/>
      <c r="CH928"/>
      <c r="CI928"/>
      <c r="CJ928"/>
      <c r="CK928"/>
      <c r="CL928"/>
      <c r="CM928"/>
      <c r="CN928"/>
    </row>
    <row r="929" spans="1:92">
      <c r="A929" s="2" t="s">
        <v>2637</v>
      </c>
      <c r="B929" s="238">
        <v>4722.8220000000001</v>
      </c>
      <c r="C929" s="239">
        <v>0</v>
      </c>
      <c r="D929" s="240">
        <v>15687.81</v>
      </c>
      <c r="E929" s="241">
        <v>65</v>
      </c>
      <c r="F929" s="240">
        <v>5721.72</v>
      </c>
      <c r="G929" s="242">
        <v>9</v>
      </c>
      <c r="H929" s="243">
        <v>38928.949999999997</v>
      </c>
      <c r="I929" s="244">
        <v>595</v>
      </c>
      <c r="J929" s="243">
        <v>128255.94</v>
      </c>
      <c r="K929" s="244">
        <v>373</v>
      </c>
      <c r="L929" s="243">
        <v>25415.38</v>
      </c>
      <c r="M929" s="241">
        <v>215</v>
      </c>
      <c r="N929" s="240">
        <v>520.86</v>
      </c>
      <c r="O929" s="242">
        <v>5</v>
      </c>
      <c r="P929" s="240">
        <v>8183.52</v>
      </c>
      <c r="Q929" s="241">
        <v>66</v>
      </c>
      <c r="R929" s="238">
        <v>0</v>
      </c>
      <c r="S929" s="239">
        <v>0</v>
      </c>
      <c r="T929" s="240">
        <v>12044.88</v>
      </c>
      <c r="U929" s="241">
        <v>67</v>
      </c>
      <c r="V929" s="240">
        <v>14344.08</v>
      </c>
      <c r="W929" s="242">
        <v>15</v>
      </c>
      <c r="X929" s="243">
        <v>42712.47</v>
      </c>
      <c r="Y929" s="241">
        <v>274</v>
      </c>
      <c r="Z929" s="238">
        <v>0</v>
      </c>
      <c r="AA929" s="239">
        <v>0</v>
      </c>
      <c r="AB929" s="238">
        <v>0</v>
      </c>
      <c r="AC929" s="239">
        <v>0</v>
      </c>
      <c r="AD929" s="243">
        <v>31132.27</v>
      </c>
      <c r="AE929" s="244">
        <v>189</v>
      </c>
      <c r="AF929" s="240">
        <v>0</v>
      </c>
      <c r="AG929" s="242">
        <v>0</v>
      </c>
      <c r="AH929" s="243">
        <v>181016.87</v>
      </c>
      <c r="AI929" s="244">
        <v>1161</v>
      </c>
      <c r="AJ929" s="243">
        <v>0</v>
      </c>
      <c r="AK929" s="244">
        <v>0</v>
      </c>
      <c r="AL929" s="243">
        <v>101019.3</v>
      </c>
      <c r="AM929" s="244">
        <v>445</v>
      </c>
      <c r="AN929" s="245">
        <v>141684.66</v>
      </c>
      <c r="AO929" s="244">
        <v>136</v>
      </c>
      <c r="AP929" s="246">
        <v>0</v>
      </c>
      <c r="AQ929" s="247">
        <v>0</v>
      </c>
      <c r="AR929" s="240">
        <v>4920.93</v>
      </c>
      <c r="AS929" s="241">
        <v>59</v>
      </c>
      <c r="AT929" s="238">
        <v>0</v>
      </c>
      <c r="AU929" s="239">
        <v>0</v>
      </c>
      <c r="AV929" t="s">
        <v>389</v>
      </c>
      <c r="AW929" s="270"/>
      <c r="AX929" s="270"/>
      <c r="AY929" s="270"/>
      <c r="AZ929" s="270"/>
      <c r="BA929" s="270"/>
      <c r="BB929" s="270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  <c r="BR929"/>
      <c r="BS929"/>
      <c r="BT929"/>
      <c r="BU929"/>
      <c r="BV929"/>
      <c r="BW929"/>
      <c r="BX929"/>
      <c r="BY929"/>
      <c r="BZ929"/>
      <c r="CA929"/>
      <c r="CB929"/>
      <c r="CC929"/>
      <c r="CD929"/>
      <c r="CE929"/>
      <c r="CF929"/>
      <c r="CG929"/>
      <c r="CH929"/>
      <c r="CI929"/>
      <c r="CJ929"/>
      <c r="CK929"/>
      <c r="CL929"/>
      <c r="CM929"/>
      <c r="CN929"/>
    </row>
    <row r="930" spans="1:92">
      <c r="A930" s="2" t="s">
        <v>3144</v>
      </c>
      <c r="B930" s="238">
        <v>1163.9739999999999</v>
      </c>
      <c r="C930" s="239">
        <v>0</v>
      </c>
      <c r="D930" s="240">
        <v>44647.77</v>
      </c>
      <c r="E930" s="241">
        <v>190</v>
      </c>
      <c r="F930" s="240">
        <v>19000</v>
      </c>
      <c r="G930" s="242">
        <v>30</v>
      </c>
      <c r="H930" s="243">
        <v>199017.18</v>
      </c>
      <c r="I930" s="244">
        <v>1566</v>
      </c>
      <c r="J930" s="243">
        <v>648866.65</v>
      </c>
      <c r="K930" s="244">
        <v>1432</v>
      </c>
      <c r="L930" s="243">
        <v>347531.11</v>
      </c>
      <c r="M930" s="241">
        <v>1774</v>
      </c>
      <c r="N930" s="240">
        <v>14664.33</v>
      </c>
      <c r="O930" s="242">
        <v>12</v>
      </c>
      <c r="P930" s="240">
        <v>63803.34</v>
      </c>
      <c r="Q930" s="241">
        <v>452</v>
      </c>
      <c r="R930" s="238">
        <v>0</v>
      </c>
      <c r="S930" s="239">
        <v>0</v>
      </c>
      <c r="T930" s="240">
        <v>58251.27</v>
      </c>
      <c r="U930" s="241">
        <v>338</v>
      </c>
      <c r="V930" s="240">
        <v>9309.26</v>
      </c>
      <c r="W930" s="242">
        <v>13</v>
      </c>
      <c r="X930" s="243">
        <v>393415.49</v>
      </c>
      <c r="Y930" s="241">
        <v>1730</v>
      </c>
      <c r="Z930" s="238">
        <v>0</v>
      </c>
      <c r="AA930" s="239">
        <v>0</v>
      </c>
      <c r="AB930" s="238">
        <v>0</v>
      </c>
      <c r="AC930" s="239">
        <v>0</v>
      </c>
      <c r="AD930" s="243">
        <v>240806.87</v>
      </c>
      <c r="AE930" s="244">
        <v>1287</v>
      </c>
      <c r="AF930" s="240">
        <v>0</v>
      </c>
      <c r="AG930" s="242">
        <v>0</v>
      </c>
      <c r="AH930" s="243">
        <v>1452556.85</v>
      </c>
      <c r="AI930" s="244">
        <v>5228</v>
      </c>
      <c r="AJ930" s="243">
        <v>0</v>
      </c>
      <c r="AK930" s="244">
        <v>0</v>
      </c>
      <c r="AL930" s="243">
        <v>526699.27</v>
      </c>
      <c r="AM930" s="244">
        <v>1877</v>
      </c>
      <c r="AN930" s="245">
        <v>34919.22</v>
      </c>
      <c r="AO930" s="244">
        <v>241</v>
      </c>
      <c r="AP930" s="246">
        <v>0</v>
      </c>
      <c r="AQ930" s="247">
        <v>0</v>
      </c>
      <c r="AR930" s="240">
        <v>37359.81</v>
      </c>
      <c r="AS930" s="241">
        <v>350</v>
      </c>
      <c r="AT930" s="238">
        <v>1040</v>
      </c>
      <c r="AU930" s="239">
        <v>4</v>
      </c>
      <c r="AV930" t="s">
        <v>52</v>
      </c>
      <c r="AW930" s="270"/>
      <c r="AX930" s="270"/>
      <c r="AY930" s="270"/>
      <c r="AZ930" s="270"/>
      <c r="BA930" s="270"/>
      <c r="BB930" s="27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  <c r="BR930"/>
      <c r="BS930"/>
      <c r="BT930"/>
      <c r="BU930"/>
      <c r="BV930"/>
      <c r="BW930"/>
      <c r="BX930"/>
      <c r="BY930"/>
      <c r="BZ930"/>
      <c r="CA930"/>
      <c r="CB930"/>
      <c r="CC930"/>
      <c r="CD930"/>
      <c r="CE930"/>
      <c r="CF930"/>
      <c r="CG930"/>
      <c r="CH930"/>
      <c r="CI930"/>
      <c r="CJ930"/>
      <c r="CK930"/>
      <c r="CL930"/>
      <c r="CM930"/>
      <c r="CN930"/>
    </row>
    <row r="931" spans="1:92">
      <c r="A931" s="2" t="s">
        <v>2945</v>
      </c>
      <c r="B931" s="238">
        <v>2530.5023333333334</v>
      </c>
      <c r="C931" s="239">
        <v>0</v>
      </c>
      <c r="D931" s="240">
        <v>13057.12</v>
      </c>
      <c r="E931" s="241">
        <v>68</v>
      </c>
      <c r="F931" s="240">
        <v>9534.77</v>
      </c>
      <c r="G931" s="242">
        <v>14</v>
      </c>
      <c r="H931" s="243">
        <v>69996.12</v>
      </c>
      <c r="I931" s="244">
        <v>666</v>
      </c>
      <c r="J931" s="243">
        <v>470848.82</v>
      </c>
      <c r="K931" s="244">
        <v>1103</v>
      </c>
      <c r="L931" s="243">
        <v>100032.15</v>
      </c>
      <c r="M931" s="241">
        <v>505</v>
      </c>
      <c r="N931" s="240">
        <v>7413.01</v>
      </c>
      <c r="O931" s="242">
        <v>11</v>
      </c>
      <c r="P931" s="240">
        <v>0</v>
      </c>
      <c r="Q931" s="241">
        <v>0</v>
      </c>
      <c r="R931" s="238">
        <v>0</v>
      </c>
      <c r="S931" s="239">
        <v>0</v>
      </c>
      <c r="T931" s="240">
        <v>11087.79</v>
      </c>
      <c r="U931" s="241">
        <v>66</v>
      </c>
      <c r="V931" s="240">
        <v>5219.6099999999997</v>
      </c>
      <c r="W931" s="242">
        <v>7</v>
      </c>
      <c r="X931" s="243">
        <v>87884.21</v>
      </c>
      <c r="Y931" s="241">
        <v>482</v>
      </c>
      <c r="Z931" s="238">
        <v>0</v>
      </c>
      <c r="AA931" s="239">
        <v>0</v>
      </c>
      <c r="AB931" s="238">
        <v>0</v>
      </c>
      <c r="AC931" s="239">
        <v>0</v>
      </c>
      <c r="AD931" s="243">
        <v>72450.92</v>
      </c>
      <c r="AE931" s="244">
        <v>576</v>
      </c>
      <c r="AF931" s="240">
        <v>0</v>
      </c>
      <c r="AG931" s="242">
        <v>0</v>
      </c>
      <c r="AH931" s="243">
        <v>339871.66</v>
      </c>
      <c r="AI931" s="244">
        <v>1668</v>
      </c>
      <c r="AJ931" s="243">
        <v>1804.86</v>
      </c>
      <c r="AK931" s="244">
        <v>8</v>
      </c>
      <c r="AL931" s="243">
        <v>148060.89000000001</v>
      </c>
      <c r="AM931" s="244">
        <v>587</v>
      </c>
      <c r="AN931" s="245">
        <v>74110.210000000006</v>
      </c>
      <c r="AO931" s="244">
        <v>523</v>
      </c>
      <c r="AP931" s="246">
        <v>0</v>
      </c>
      <c r="AQ931" s="247">
        <v>0</v>
      </c>
      <c r="AR931" s="240">
        <v>24</v>
      </c>
      <c r="AS931" s="241">
        <v>1</v>
      </c>
      <c r="AT931" s="238">
        <v>0</v>
      </c>
      <c r="AU931" s="239">
        <v>0</v>
      </c>
      <c r="AV931" t="s">
        <v>52</v>
      </c>
      <c r="AW931" s="270"/>
      <c r="AX931" s="270"/>
      <c r="AY931" s="270"/>
      <c r="AZ931" s="270"/>
      <c r="BA931" s="270"/>
      <c r="BB931" s="270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  <c r="BR931"/>
      <c r="BS931"/>
      <c r="BT931"/>
      <c r="BU931"/>
      <c r="BV931"/>
      <c r="BW931"/>
      <c r="BX931"/>
      <c r="BY931"/>
      <c r="BZ931"/>
      <c r="CA931"/>
      <c r="CB931"/>
      <c r="CC931"/>
      <c r="CD931"/>
      <c r="CE931"/>
      <c r="CF931"/>
      <c r="CG931"/>
      <c r="CH931"/>
      <c r="CI931"/>
      <c r="CJ931"/>
      <c r="CK931"/>
      <c r="CL931"/>
      <c r="CM931"/>
      <c r="CN931"/>
    </row>
    <row r="932" spans="1:92">
      <c r="A932" s="2" t="s">
        <v>2596</v>
      </c>
      <c r="B932" s="238">
        <v>2331.3153333333335</v>
      </c>
      <c r="C932" s="239">
        <v>0</v>
      </c>
      <c r="D932" s="240">
        <v>20072.43</v>
      </c>
      <c r="E932" s="241">
        <v>83</v>
      </c>
      <c r="F932" s="240">
        <v>9704.34</v>
      </c>
      <c r="G932" s="242">
        <v>15</v>
      </c>
      <c r="H932" s="243">
        <v>82767.09</v>
      </c>
      <c r="I932" s="244">
        <v>927</v>
      </c>
      <c r="J932" s="243">
        <v>462436.87</v>
      </c>
      <c r="K932" s="244">
        <v>1111</v>
      </c>
      <c r="L932" s="243">
        <v>113298.36</v>
      </c>
      <c r="M932" s="241">
        <v>806</v>
      </c>
      <c r="N932" s="240">
        <v>9889.56</v>
      </c>
      <c r="O932" s="242">
        <v>13</v>
      </c>
      <c r="P932" s="240">
        <v>26907.03</v>
      </c>
      <c r="Q932" s="241">
        <v>199</v>
      </c>
      <c r="R932" s="238">
        <v>0</v>
      </c>
      <c r="S932" s="239">
        <v>0</v>
      </c>
      <c r="T932" s="240">
        <v>26083.85</v>
      </c>
      <c r="U932" s="241">
        <v>114</v>
      </c>
      <c r="V932" s="240">
        <v>20485.560000000001</v>
      </c>
      <c r="W932" s="242">
        <v>27</v>
      </c>
      <c r="X932" s="243">
        <v>108493.32</v>
      </c>
      <c r="Y932" s="241">
        <v>582</v>
      </c>
      <c r="Z932" s="238">
        <v>0</v>
      </c>
      <c r="AA932" s="239">
        <v>0</v>
      </c>
      <c r="AB932" s="238">
        <v>0</v>
      </c>
      <c r="AC932" s="239">
        <v>0</v>
      </c>
      <c r="AD932" s="243">
        <v>77356.149999999994</v>
      </c>
      <c r="AE932" s="244">
        <v>696</v>
      </c>
      <c r="AF932" s="240">
        <v>0</v>
      </c>
      <c r="AG932" s="242">
        <v>0</v>
      </c>
      <c r="AH932" s="243">
        <v>365561.69</v>
      </c>
      <c r="AI932" s="244">
        <v>2042</v>
      </c>
      <c r="AJ932" s="243">
        <v>0</v>
      </c>
      <c r="AK932" s="244">
        <v>0</v>
      </c>
      <c r="AL932" s="243">
        <v>180045.59</v>
      </c>
      <c r="AM932" s="244">
        <v>797</v>
      </c>
      <c r="AN932" s="245">
        <v>69939.460000000006</v>
      </c>
      <c r="AO932" s="244">
        <v>443</v>
      </c>
      <c r="AP932" s="246">
        <v>0</v>
      </c>
      <c r="AQ932" s="247">
        <v>0</v>
      </c>
      <c r="AR932" s="240">
        <v>13247.6</v>
      </c>
      <c r="AS932" s="241">
        <v>131</v>
      </c>
      <c r="AT932" s="238">
        <v>0</v>
      </c>
      <c r="AU932" s="239">
        <v>0</v>
      </c>
      <c r="AV932" t="s">
        <v>52</v>
      </c>
      <c r="AW932" s="270"/>
      <c r="AX932" s="270"/>
      <c r="AY932" s="270"/>
      <c r="AZ932" s="270"/>
      <c r="BA932" s="270"/>
      <c r="BB932" s="270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  <c r="BR932"/>
      <c r="BS932"/>
      <c r="BT932"/>
      <c r="BU932"/>
      <c r="BV932"/>
      <c r="BW932"/>
      <c r="BX932"/>
      <c r="BY932"/>
      <c r="BZ932"/>
      <c r="CA932"/>
      <c r="CB932"/>
      <c r="CC932"/>
      <c r="CD932"/>
      <c r="CE932"/>
      <c r="CF932"/>
      <c r="CG932"/>
      <c r="CH932"/>
      <c r="CI932"/>
      <c r="CJ932"/>
      <c r="CK932"/>
      <c r="CL932"/>
      <c r="CM932"/>
      <c r="CN932"/>
    </row>
    <row r="933" spans="1:92">
      <c r="A933" s="2" t="s">
        <v>2641</v>
      </c>
      <c r="B933" s="238">
        <v>3075.1950000000002</v>
      </c>
      <c r="C933" s="239">
        <v>0</v>
      </c>
      <c r="D933" s="240">
        <v>8498.34</v>
      </c>
      <c r="E933" s="241">
        <v>37</v>
      </c>
      <c r="F933" s="240">
        <v>10121.379999999999</v>
      </c>
      <c r="G933" s="242">
        <v>9</v>
      </c>
      <c r="H933" s="243">
        <v>58929.67</v>
      </c>
      <c r="I933" s="244">
        <v>504</v>
      </c>
      <c r="J933" s="243">
        <v>294195.5</v>
      </c>
      <c r="K933" s="244">
        <v>861</v>
      </c>
      <c r="L933" s="243">
        <v>99526.97</v>
      </c>
      <c r="M933" s="241">
        <v>473</v>
      </c>
      <c r="N933" s="240">
        <v>18142.61</v>
      </c>
      <c r="O933" s="242">
        <v>35</v>
      </c>
      <c r="P933" s="240">
        <v>0</v>
      </c>
      <c r="Q933" s="241">
        <v>0</v>
      </c>
      <c r="R933" s="238">
        <v>0</v>
      </c>
      <c r="S933" s="239">
        <v>0</v>
      </c>
      <c r="T933" s="240">
        <v>2934.8</v>
      </c>
      <c r="U933" s="241">
        <v>19</v>
      </c>
      <c r="V933" s="240">
        <v>4006.27</v>
      </c>
      <c r="W933" s="242">
        <v>5</v>
      </c>
      <c r="X933" s="243">
        <v>71419.88</v>
      </c>
      <c r="Y933" s="241">
        <v>389</v>
      </c>
      <c r="Z933" s="238">
        <v>0</v>
      </c>
      <c r="AA933" s="239">
        <v>0</v>
      </c>
      <c r="AB933" s="238">
        <v>0</v>
      </c>
      <c r="AC933" s="239">
        <v>0</v>
      </c>
      <c r="AD933" s="243">
        <v>37319.08</v>
      </c>
      <c r="AE933" s="244">
        <v>268</v>
      </c>
      <c r="AF933" s="240">
        <v>2158.13</v>
      </c>
      <c r="AG933" s="242">
        <v>3</v>
      </c>
      <c r="AH933" s="243">
        <v>259726.46</v>
      </c>
      <c r="AI933" s="244">
        <v>1227</v>
      </c>
      <c r="AJ933" s="243">
        <v>490</v>
      </c>
      <c r="AK933" s="244">
        <v>2</v>
      </c>
      <c r="AL933" s="243">
        <v>108370.52</v>
      </c>
      <c r="AM933" s="244">
        <v>497</v>
      </c>
      <c r="AN933" s="245">
        <v>91765.85</v>
      </c>
      <c r="AO933" s="244">
        <v>495</v>
      </c>
      <c r="AP933" s="246">
        <v>0</v>
      </c>
      <c r="AQ933" s="247">
        <v>0</v>
      </c>
      <c r="AR933" s="240">
        <v>662.49</v>
      </c>
      <c r="AS933" s="241">
        <v>13</v>
      </c>
      <c r="AT933" s="238">
        <v>0</v>
      </c>
      <c r="AU933" s="239">
        <v>0</v>
      </c>
      <c r="AV933" t="s">
        <v>52</v>
      </c>
      <c r="AW933" s="270"/>
      <c r="AX933" s="270"/>
      <c r="AY933" s="270"/>
      <c r="AZ933" s="270"/>
      <c r="BA933" s="270"/>
      <c r="BB933" s="270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  <c r="BR933"/>
      <c r="BS933"/>
      <c r="BT933"/>
      <c r="BU933"/>
      <c r="BV933"/>
      <c r="BW933"/>
      <c r="BX933"/>
      <c r="BY933"/>
      <c r="BZ933"/>
      <c r="CA933"/>
      <c r="CB933"/>
      <c r="CC933"/>
      <c r="CD933"/>
      <c r="CE933"/>
      <c r="CF933"/>
      <c r="CG933"/>
      <c r="CH933"/>
      <c r="CI933"/>
      <c r="CJ933"/>
      <c r="CK933"/>
      <c r="CL933"/>
      <c r="CM933"/>
      <c r="CN933"/>
    </row>
    <row r="934" spans="1:92">
      <c r="A934" s="2" t="s">
        <v>2605</v>
      </c>
      <c r="B934" s="238">
        <v>1250.3066666666666</v>
      </c>
      <c r="C934" s="239">
        <v>0</v>
      </c>
      <c r="D934" s="240">
        <v>23918.18</v>
      </c>
      <c r="E934" s="241">
        <v>109</v>
      </c>
      <c r="F934" s="240">
        <v>21773.85</v>
      </c>
      <c r="G934" s="242">
        <v>31</v>
      </c>
      <c r="H934" s="243">
        <v>84174.15</v>
      </c>
      <c r="I934" s="244">
        <v>591</v>
      </c>
      <c r="J934" s="243">
        <v>376227.43</v>
      </c>
      <c r="K934" s="244">
        <v>758</v>
      </c>
      <c r="L934" s="243">
        <v>154508.49</v>
      </c>
      <c r="M934" s="241">
        <v>541</v>
      </c>
      <c r="N934" s="240">
        <v>4999.99</v>
      </c>
      <c r="O934" s="242">
        <v>32</v>
      </c>
      <c r="P934" s="240">
        <v>19368.810000000001</v>
      </c>
      <c r="Q934" s="241">
        <v>166</v>
      </c>
      <c r="R934" s="238">
        <v>0</v>
      </c>
      <c r="S934" s="239">
        <v>0</v>
      </c>
      <c r="T934" s="240">
        <v>41153.53</v>
      </c>
      <c r="U934" s="241">
        <v>205</v>
      </c>
      <c r="V934" s="240">
        <v>18816.080000000002</v>
      </c>
      <c r="W934" s="242">
        <v>32</v>
      </c>
      <c r="X934" s="243">
        <v>112374.42</v>
      </c>
      <c r="Y934" s="241">
        <v>537</v>
      </c>
      <c r="Z934" s="238">
        <v>0</v>
      </c>
      <c r="AA934" s="239">
        <v>0</v>
      </c>
      <c r="AB934" s="238">
        <v>0</v>
      </c>
      <c r="AC934" s="239">
        <v>0</v>
      </c>
      <c r="AD934" s="243">
        <v>95952.82</v>
      </c>
      <c r="AE934" s="244">
        <v>547</v>
      </c>
      <c r="AF934" s="240">
        <v>0</v>
      </c>
      <c r="AG934" s="242">
        <v>0</v>
      </c>
      <c r="AH934" s="243">
        <v>485338.29</v>
      </c>
      <c r="AI934" s="244">
        <v>1819</v>
      </c>
      <c r="AJ934" s="243">
        <v>0</v>
      </c>
      <c r="AK934" s="244">
        <v>0</v>
      </c>
      <c r="AL934" s="243">
        <v>172181.49</v>
      </c>
      <c r="AM934" s="244">
        <v>708</v>
      </c>
      <c r="AN934" s="245">
        <v>37509.199999999997</v>
      </c>
      <c r="AO934" s="244">
        <v>154</v>
      </c>
      <c r="AP934" s="246">
        <v>0</v>
      </c>
      <c r="AQ934" s="247">
        <v>0</v>
      </c>
      <c r="AR934" s="240">
        <v>12675.38</v>
      </c>
      <c r="AS934" s="241">
        <v>132</v>
      </c>
      <c r="AT934" s="238">
        <v>0</v>
      </c>
      <c r="AU934" s="239">
        <v>0</v>
      </c>
      <c r="AV934" t="s">
        <v>195</v>
      </c>
      <c r="AW934" s="270"/>
      <c r="AX934" s="270"/>
      <c r="AY934" s="270"/>
      <c r="AZ934" s="270"/>
      <c r="BA934" s="270"/>
      <c r="BB934" s="270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  <c r="BR934"/>
      <c r="BS934"/>
      <c r="BT934"/>
      <c r="BU934"/>
      <c r="BV934"/>
      <c r="BW934"/>
      <c r="BX934"/>
      <c r="BY934"/>
      <c r="BZ934"/>
      <c r="CA934"/>
      <c r="CB934"/>
      <c r="CC934"/>
      <c r="CD934"/>
      <c r="CE934"/>
      <c r="CF934"/>
      <c r="CG934"/>
      <c r="CH934"/>
      <c r="CI934"/>
      <c r="CJ934"/>
      <c r="CK934"/>
      <c r="CL934"/>
      <c r="CM934"/>
      <c r="CN934"/>
    </row>
    <row r="935" spans="1:92">
      <c r="A935" s="2" t="s">
        <v>2611</v>
      </c>
      <c r="B935" s="238">
        <v>249.11566666666667</v>
      </c>
      <c r="C935" s="239">
        <v>0</v>
      </c>
      <c r="D935" s="240">
        <v>18711.28</v>
      </c>
      <c r="E935" s="241">
        <v>67</v>
      </c>
      <c r="F935" s="240">
        <v>16855.2</v>
      </c>
      <c r="G935" s="242">
        <v>28</v>
      </c>
      <c r="H935" s="243">
        <v>72793.91</v>
      </c>
      <c r="I935" s="244">
        <v>606</v>
      </c>
      <c r="J935" s="243">
        <v>340433.46</v>
      </c>
      <c r="K935" s="244">
        <v>675</v>
      </c>
      <c r="L935" s="243">
        <v>77915.45</v>
      </c>
      <c r="M935" s="241">
        <v>423</v>
      </c>
      <c r="N935" s="240">
        <v>13210.43</v>
      </c>
      <c r="O935" s="242">
        <v>14</v>
      </c>
      <c r="P935" s="240">
        <v>5636.12</v>
      </c>
      <c r="Q935" s="241">
        <v>27</v>
      </c>
      <c r="R935" s="238">
        <v>0</v>
      </c>
      <c r="S935" s="239">
        <v>0</v>
      </c>
      <c r="T935" s="240">
        <v>22104.71</v>
      </c>
      <c r="U935" s="241">
        <v>96</v>
      </c>
      <c r="V935" s="240">
        <v>5257.91</v>
      </c>
      <c r="W935" s="242">
        <v>5</v>
      </c>
      <c r="X935" s="243">
        <v>82055.92</v>
      </c>
      <c r="Y935" s="241">
        <v>445</v>
      </c>
      <c r="Z935" s="238">
        <v>0</v>
      </c>
      <c r="AA935" s="239">
        <v>0</v>
      </c>
      <c r="AB935" s="238">
        <v>0</v>
      </c>
      <c r="AC935" s="239">
        <v>0</v>
      </c>
      <c r="AD935" s="243">
        <v>64863.26</v>
      </c>
      <c r="AE935" s="244">
        <v>375</v>
      </c>
      <c r="AF935" s="240">
        <v>799.07</v>
      </c>
      <c r="AG935" s="242">
        <v>2</v>
      </c>
      <c r="AH935" s="243">
        <v>287890.24</v>
      </c>
      <c r="AI935" s="244">
        <v>1357</v>
      </c>
      <c r="AJ935" s="243">
        <v>0</v>
      </c>
      <c r="AK935" s="244">
        <v>0</v>
      </c>
      <c r="AL935" s="243">
        <v>166443.26999999999</v>
      </c>
      <c r="AM935" s="244">
        <v>640</v>
      </c>
      <c r="AN935" s="245">
        <v>7473.47</v>
      </c>
      <c r="AO935" s="244">
        <v>49</v>
      </c>
      <c r="AP935" s="246">
        <v>0</v>
      </c>
      <c r="AQ935" s="247">
        <v>0</v>
      </c>
      <c r="AR935" s="240">
        <v>3047.67</v>
      </c>
      <c r="AS935" s="241">
        <v>28</v>
      </c>
      <c r="AT935" s="238">
        <v>0</v>
      </c>
      <c r="AU935" s="239">
        <v>0</v>
      </c>
      <c r="AV935" t="s">
        <v>52</v>
      </c>
      <c r="AW935" s="270"/>
      <c r="AX935" s="270"/>
      <c r="AY935" s="270"/>
      <c r="AZ935" s="270"/>
      <c r="BA935" s="270"/>
      <c r="BB935" s="270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  <c r="BR935"/>
      <c r="BS935"/>
      <c r="BT935"/>
      <c r="BU935"/>
      <c r="BV935"/>
      <c r="BW935"/>
      <c r="BX935"/>
      <c r="BY935"/>
      <c r="BZ935"/>
      <c r="CA935"/>
      <c r="CB935"/>
      <c r="CC935"/>
      <c r="CD935"/>
      <c r="CE935"/>
      <c r="CF935"/>
      <c r="CG935"/>
      <c r="CH935"/>
      <c r="CI935"/>
      <c r="CJ935"/>
      <c r="CK935"/>
      <c r="CL935"/>
      <c r="CM935"/>
      <c r="CN935"/>
    </row>
    <row r="936" spans="1:92">
      <c r="A936" s="2" t="s">
        <v>3111</v>
      </c>
      <c r="B936" s="238">
        <v>12.373333333333333</v>
      </c>
      <c r="C936" s="239">
        <v>0</v>
      </c>
      <c r="D936" s="240">
        <v>15887.4</v>
      </c>
      <c r="E936" s="241">
        <v>63</v>
      </c>
      <c r="F936" s="240">
        <v>9330.43</v>
      </c>
      <c r="G936" s="242">
        <v>11</v>
      </c>
      <c r="H936" s="243">
        <v>58198.99</v>
      </c>
      <c r="I936" s="244">
        <v>425</v>
      </c>
      <c r="J936" s="243">
        <v>212871.95</v>
      </c>
      <c r="K936" s="244">
        <v>533</v>
      </c>
      <c r="L936" s="243">
        <v>74169.100000000006</v>
      </c>
      <c r="M936" s="241">
        <v>350</v>
      </c>
      <c r="N936" s="240">
        <v>5355.64</v>
      </c>
      <c r="O936" s="242">
        <v>7</v>
      </c>
      <c r="P936" s="240">
        <v>2939.12</v>
      </c>
      <c r="Q936" s="241">
        <v>8</v>
      </c>
      <c r="R936" s="238">
        <v>0</v>
      </c>
      <c r="S936" s="239">
        <v>0</v>
      </c>
      <c r="T936" s="240">
        <v>15118.74</v>
      </c>
      <c r="U936" s="241">
        <v>92</v>
      </c>
      <c r="V936" s="240">
        <v>11987.86</v>
      </c>
      <c r="W936" s="242">
        <v>11</v>
      </c>
      <c r="X936" s="243">
        <v>93267.56</v>
      </c>
      <c r="Y936" s="241">
        <v>437</v>
      </c>
      <c r="Z936" s="238">
        <v>0</v>
      </c>
      <c r="AA936" s="239">
        <v>0</v>
      </c>
      <c r="AB936" s="238">
        <v>0</v>
      </c>
      <c r="AC936" s="239">
        <v>0</v>
      </c>
      <c r="AD936" s="243">
        <v>61885.51</v>
      </c>
      <c r="AE936" s="244">
        <v>361</v>
      </c>
      <c r="AF936" s="240">
        <v>344.19</v>
      </c>
      <c r="AG936" s="242">
        <v>1</v>
      </c>
      <c r="AH936" s="243">
        <v>306341.49</v>
      </c>
      <c r="AI936" s="244">
        <v>1165</v>
      </c>
      <c r="AJ936" s="243">
        <v>0</v>
      </c>
      <c r="AK936" s="244">
        <v>0</v>
      </c>
      <c r="AL936" s="243">
        <v>108185.22</v>
      </c>
      <c r="AM936" s="244">
        <v>456</v>
      </c>
      <c r="AN936" s="245">
        <v>371.2</v>
      </c>
      <c r="AO936" s="244">
        <v>3</v>
      </c>
      <c r="AP936" s="246">
        <v>0</v>
      </c>
      <c r="AQ936" s="247">
        <v>0</v>
      </c>
      <c r="AR936" s="240">
        <v>460.87</v>
      </c>
      <c r="AS936" s="241">
        <v>8</v>
      </c>
      <c r="AT936" s="238">
        <v>0</v>
      </c>
      <c r="AU936" s="239">
        <v>0</v>
      </c>
      <c r="AV936" t="s">
        <v>195</v>
      </c>
      <c r="AW936" s="270"/>
      <c r="AX936" s="270"/>
      <c r="AY936" s="270"/>
      <c r="AZ936" s="270"/>
      <c r="BA936" s="270"/>
      <c r="BB936" s="270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  <c r="BR936"/>
      <c r="BS936"/>
      <c r="BT936"/>
      <c r="BU936"/>
      <c r="BV936"/>
      <c r="BW936"/>
      <c r="BX936"/>
      <c r="BY936"/>
      <c r="BZ936"/>
      <c r="CA936"/>
      <c r="CB936"/>
      <c r="CC936"/>
      <c r="CD936"/>
      <c r="CE936"/>
      <c r="CF936"/>
      <c r="CG936"/>
      <c r="CH936"/>
      <c r="CI936"/>
      <c r="CJ936"/>
      <c r="CK936"/>
      <c r="CL936"/>
      <c r="CM936"/>
      <c r="CN936"/>
    </row>
    <row r="937" spans="1:92">
      <c r="A937" s="2" t="s">
        <v>2600</v>
      </c>
      <c r="B937" s="238">
        <v>1222.2826666666667</v>
      </c>
      <c r="C937" s="239">
        <v>0</v>
      </c>
      <c r="D937" s="240">
        <v>13229.52</v>
      </c>
      <c r="E937" s="241">
        <v>47</v>
      </c>
      <c r="F937" s="240">
        <v>17504.29</v>
      </c>
      <c r="G937" s="242">
        <v>25</v>
      </c>
      <c r="H937" s="243">
        <v>57328.7</v>
      </c>
      <c r="I937" s="244">
        <v>490</v>
      </c>
      <c r="J937" s="243">
        <v>226171.39</v>
      </c>
      <c r="K937" s="244">
        <v>453</v>
      </c>
      <c r="L937" s="243">
        <v>70927.100000000006</v>
      </c>
      <c r="M937" s="241">
        <v>248</v>
      </c>
      <c r="N937" s="240">
        <v>4451.3100000000004</v>
      </c>
      <c r="O937" s="242">
        <v>4</v>
      </c>
      <c r="P937" s="240">
        <v>22836.58</v>
      </c>
      <c r="Q937" s="241">
        <v>143</v>
      </c>
      <c r="R937" s="238">
        <v>0</v>
      </c>
      <c r="S937" s="239">
        <v>0</v>
      </c>
      <c r="T937" s="240">
        <v>18663</v>
      </c>
      <c r="U937" s="241">
        <v>88</v>
      </c>
      <c r="V937" s="240">
        <v>8812.5</v>
      </c>
      <c r="W937" s="242">
        <v>13</v>
      </c>
      <c r="X937" s="243">
        <v>48809.07</v>
      </c>
      <c r="Y937" s="241">
        <v>272</v>
      </c>
      <c r="Z937" s="238">
        <v>0</v>
      </c>
      <c r="AA937" s="239">
        <v>0</v>
      </c>
      <c r="AB937" s="238">
        <v>0</v>
      </c>
      <c r="AC937" s="239">
        <v>0</v>
      </c>
      <c r="AD937" s="243">
        <v>44775.23</v>
      </c>
      <c r="AE937" s="244">
        <v>279</v>
      </c>
      <c r="AF937" s="240">
        <v>0</v>
      </c>
      <c r="AG937" s="242">
        <v>0</v>
      </c>
      <c r="AH937" s="243">
        <v>284871.05</v>
      </c>
      <c r="AI937" s="244">
        <v>1204</v>
      </c>
      <c r="AJ937" s="243">
        <v>0</v>
      </c>
      <c r="AK937" s="244">
        <v>0</v>
      </c>
      <c r="AL937" s="243">
        <v>87847.35</v>
      </c>
      <c r="AM937" s="244">
        <v>367</v>
      </c>
      <c r="AN937" s="245">
        <v>36668.480000000003</v>
      </c>
      <c r="AO937" s="244">
        <v>141</v>
      </c>
      <c r="AP937" s="246">
        <v>0</v>
      </c>
      <c r="AQ937" s="247">
        <v>0</v>
      </c>
      <c r="AR937" s="240">
        <v>9085.74</v>
      </c>
      <c r="AS937" s="241">
        <v>85</v>
      </c>
      <c r="AT937" s="238">
        <v>260</v>
      </c>
      <c r="AU937" s="239">
        <v>1</v>
      </c>
      <c r="AV937" t="s">
        <v>195</v>
      </c>
      <c r="AW937" s="270"/>
      <c r="AX937" s="270"/>
      <c r="AY937" s="270"/>
      <c r="AZ937" s="270"/>
      <c r="BA937" s="270"/>
      <c r="BB937" s="270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  <c r="BR937"/>
      <c r="BS937"/>
      <c r="BT937"/>
      <c r="BU937"/>
      <c r="BV937"/>
      <c r="BW937"/>
      <c r="BX937"/>
      <c r="BY937"/>
      <c r="BZ937"/>
      <c r="CA937"/>
      <c r="CB937"/>
      <c r="CC937"/>
      <c r="CD937"/>
      <c r="CE937"/>
      <c r="CF937"/>
      <c r="CG937"/>
      <c r="CH937"/>
      <c r="CI937"/>
      <c r="CJ937"/>
      <c r="CK937"/>
      <c r="CL937"/>
      <c r="CM937"/>
      <c r="CN937"/>
    </row>
    <row r="938" spans="1:92">
      <c r="A938" s="2" t="s">
        <v>2948</v>
      </c>
      <c r="B938" s="238">
        <v>1136.9540000000002</v>
      </c>
      <c r="C938" s="239">
        <v>0</v>
      </c>
      <c r="D938" s="240">
        <v>23054.82</v>
      </c>
      <c r="E938" s="241">
        <v>88</v>
      </c>
      <c r="F938" s="240">
        <v>14469.56</v>
      </c>
      <c r="G938" s="242">
        <v>25</v>
      </c>
      <c r="H938" s="243">
        <v>74534.399999999994</v>
      </c>
      <c r="I938" s="244">
        <v>771</v>
      </c>
      <c r="J938" s="243">
        <v>358581.64</v>
      </c>
      <c r="K938" s="244">
        <v>965</v>
      </c>
      <c r="L938" s="243">
        <v>88488.05</v>
      </c>
      <c r="M938" s="241">
        <v>571</v>
      </c>
      <c r="N938" s="240">
        <v>0</v>
      </c>
      <c r="O938" s="242">
        <v>0</v>
      </c>
      <c r="P938" s="240">
        <v>0</v>
      </c>
      <c r="Q938" s="241">
        <v>0</v>
      </c>
      <c r="R938" s="238">
        <v>0</v>
      </c>
      <c r="S938" s="239">
        <v>0</v>
      </c>
      <c r="T938" s="240">
        <v>0</v>
      </c>
      <c r="U938" s="241">
        <v>0</v>
      </c>
      <c r="V938" s="240">
        <v>0</v>
      </c>
      <c r="W938" s="242">
        <v>0</v>
      </c>
      <c r="X938" s="243">
        <v>75093.039999999994</v>
      </c>
      <c r="Y938" s="241">
        <v>442</v>
      </c>
      <c r="Z938" s="238">
        <v>0</v>
      </c>
      <c r="AA938" s="239">
        <v>0</v>
      </c>
      <c r="AB938" s="238">
        <v>0</v>
      </c>
      <c r="AC938" s="239">
        <v>0</v>
      </c>
      <c r="AD938" s="243">
        <v>74122.399999999994</v>
      </c>
      <c r="AE938" s="244">
        <v>545</v>
      </c>
      <c r="AF938" s="240">
        <v>0</v>
      </c>
      <c r="AG938" s="242">
        <v>0</v>
      </c>
      <c r="AH938" s="243">
        <v>496136.37</v>
      </c>
      <c r="AI938" s="244">
        <v>2405</v>
      </c>
      <c r="AJ938" s="243">
        <v>129</v>
      </c>
      <c r="AK938" s="244">
        <v>1</v>
      </c>
      <c r="AL938" s="243">
        <v>126441.91</v>
      </c>
      <c r="AM938" s="244">
        <v>548</v>
      </c>
      <c r="AN938" s="245">
        <v>33979.620000000003</v>
      </c>
      <c r="AO938" s="244">
        <v>222</v>
      </c>
      <c r="AP938" s="246">
        <v>0</v>
      </c>
      <c r="AQ938" s="247">
        <v>0</v>
      </c>
      <c r="AR938" s="240">
        <v>0</v>
      </c>
      <c r="AS938" s="241">
        <v>0</v>
      </c>
      <c r="AT938" s="238">
        <v>26.09</v>
      </c>
      <c r="AU938" s="239">
        <v>1</v>
      </c>
      <c r="AV938" t="s">
        <v>52</v>
      </c>
      <c r="AW938" s="270"/>
      <c r="AX938" s="270"/>
      <c r="AY938" s="270"/>
      <c r="AZ938" s="270"/>
      <c r="BA938" s="270"/>
      <c r="BB938" s="270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  <c r="BR938"/>
      <c r="BS938"/>
      <c r="BT938"/>
      <c r="BU938"/>
      <c r="BV938"/>
      <c r="BW938"/>
      <c r="BX938"/>
      <c r="BY938"/>
      <c r="BZ938"/>
      <c r="CA938"/>
      <c r="CB938"/>
      <c r="CC938"/>
      <c r="CD938"/>
      <c r="CE938"/>
      <c r="CF938"/>
      <c r="CG938"/>
      <c r="CH938"/>
      <c r="CI938"/>
      <c r="CJ938"/>
      <c r="CK938"/>
      <c r="CL938"/>
      <c r="CM938"/>
      <c r="CN938"/>
    </row>
    <row r="939" spans="1:92">
      <c r="A939" s="2" t="s">
        <v>2613</v>
      </c>
      <c r="B939" s="238">
        <v>159.98733333333334</v>
      </c>
      <c r="C939" s="239">
        <v>0</v>
      </c>
      <c r="D939" s="240">
        <v>11768.67</v>
      </c>
      <c r="E939" s="241">
        <v>49</v>
      </c>
      <c r="F939" s="240">
        <v>15639.11</v>
      </c>
      <c r="G939" s="242">
        <v>26</v>
      </c>
      <c r="H939" s="243">
        <v>35839.660000000003</v>
      </c>
      <c r="I939" s="244">
        <v>379</v>
      </c>
      <c r="J939" s="243">
        <v>149236.5</v>
      </c>
      <c r="K939" s="244">
        <v>339</v>
      </c>
      <c r="L939" s="243">
        <v>26993.05</v>
      </c>
      <c r="M939" s="241">
        <v>154</v>
      </c>
      <c r="N939" s="240">
        <v>5999.13</v>
      </c>
      <c r="O939" s="242">
        <v>3</v>
      </c>
      <c r="P939" s="240">
        <v>5880.48</v>
      </c>
      <c r="Q939" s="241">
        <v>38</v>
      </c>
      <c r="R939" s="238">
        <v>0</v>
      </c>
      <c r="S939" s="239">
        <v>0</v>
      </c>
      <c r="T939" s="240">
        <v>19788.21</v>
      </c>
      <c r="U939" s="241">
        <v>84</v>
      </c>
      <c r="V939" s="240">
        <v>16855.72</v>
      </c>
      <c r="W939" s="242">
        <v>19</v>
      </c>
      <c r="X939" s="243">
        <v>43447.21</v>
      </c>
      <c r="Y939" s="241">
        <v>237</v>
      </c>
      <c r="Z939" s="238">
        <v>0</v>
      </c>
      <c r="AA939" s="239">
        <v>0</v>
      </c>
      <c r="AB939" s="238">
        <v>0</v>
      </c>
      <c r="AC939" s="239">
        <v>0</v>
      </c>
      <c r="AD939" s="243">
        <v>29780.07</v>
      </c>
      <c r="AE939" s="244">
        <v>250</v>
      </c>
      <c r="AF939" s="240">
        <v>0</v>
      </c>
      <c r="AG939" s="242">
        <v>0</v>
      </c>
      <c r="AH939" s="243">
        <v>187428.74</v>
      </c>
      <c r="AI939" s="244">
        <v>919</v>
      </c>
      <c r="AJ939" s="243">
        <v>258</v>
      </c>
      <c r="AK939" s="244">
        <v>1</v>
      </c>
      <c r="AL939" s="243">
        <v>97954.07</v>
      </c>
      <c r="AM939" s="244">
        <v>374</v>
      </c>
      <c r="AN939" s="245">
        <v>4541.62</v>
      </c>
      <c r="AO939" s="244">
        <v>31</v>
      </c>
      <c r="AP939" s="246">
        <v>0</v>
      </c>
      <c r="AQ939" s="247">
        <v>0</v>
      </c>
      <c r="AR939" s="240">
        <v>1262.17</v>
      </c>
      <c r="AS939" s="241">
        <v>20</v>
      </c>
      <c r="AT939" s="238">
        <v>0</v>
      </c>
      <c r="AU939" s="239">
        <v>0</v>
      </c>
      <c r="AV939" t="s">
        <v>52</v>
      </c>
      <c r="AW939" s="270"/>
      <c r="AX939" s="270"/>
      <c r="AY939" s="270"/>
      <c r="AZ939" s="270"/>
      <c r="BA939" s="270"/>
      <c r="BB939" s="270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  <c r="BR939"/>
      <c r="BS939"/>
      <c r="BT939"/>
      <c r="BU939"/>
      <c r="BV939"/>
      <c r="BW939"/>
      <c r="BX939"/>
      <c r="BY939"/>
      <c r="BZ939"/>
      <c r="CA939"/>
      <c r="CB939"/>
      <c r="CC939"/>
      <c r="CD939"/>
      <c r="CE939"/>
      <c r="CF939"/>
      <c r="CG939"/>
      <c r="CH939"/>
      <c r="CI939"/>
      <c r="CJ939"/>
      <c r="CK939"/>
      <c r="CL939"/>
      <c r="CM939"/>
      <c r="CN939"/>
    </row>
    <row r="940" spans="1:92">
      <c r="A940" s="2" t="s">
        <v>2588</v>
      </c>
      <c r="B940" s="238">
        <v>2269.3003333333331</v>
      </c>
      <c r="C940" s="239">
        <v>0</v>
      </c>
      <c r="D940" s="240">
        <v>8634.76</v>
      </c>
      <c r="E940" s="241">
        <v>34</v>
      </c>
      <c r="F940" s="240">
        <v>13156.51</v>
      </c>
      <c r="G940" s="242">
        <v>17</v>
      </c>
      <c r="H940" s="243">
        <v>50361.32</v>
      </c>
      <c r="I940" s="244">
        <v>603</v>
      </c>
      <c r="J940" s="243">
        <v>270026.31</v>
      </c>
      <c r="K940" s="244">
        <v>719</v>
      </c>
      <c r="L940" s="243">
        <v>83097.070000000007</v>
      </c>
      <c r="M940" s="241">
        <v>473</v>
      </c>
      <c r="N940" s="240">
        <v>4539.12</v>
      </c>
      <c r="O940" s="242">
        <v>7</v>
      </c>
      <c r="P940" s="240">
        <v>955.65</v>
      </c>
      <c r="Q940" s="241">
        <v>1</v>
      </c>
      <c r="R940" s="238">
        <v>0</v>
      </c>
      <c r="S940" s="239">
        <v>0</v>
      </c>
      <c r="T940" s="240">
        <v>7746.92</v>
      </c>
      <c r="U940" s="241">
        <v>46</v>
      </c>
      <c r="V940" s="240">
        <v>3959.15</v>
      </c>
      <c r="W940" s="242">
        <v>5</v>
      </c>
      <c r="X940" s="243">
        <v>60657.22</v>
      </c>
      <c r="Y940" s="241">
        <v>343</v>
      </c>
      <c r="Z940" s="238">
        <v>0</v>
      </c>
      <c r="AA940" s="239">
        <v>0</v>
      </c>
      <c r="AB940" s="238">
        <v>0</v>
      </c>
      <c r="AC940" s="239">
        <v>0</v>
      </c>
      <c r="AD940" s="243">
        <v>39676.35</v>
      </c>
      <c r="AE940" s="244">
        <v>338</v>
      </c>
      <c r="AF940" s="240">
        <v>0</v>
      </c>
      <c r="AG940" s="242">
        <v>0</v>
      </c>
      <c r="AH940" s="243">
        <v>207596.82</v>
      </c>
      <c r="AI940" s="244">
        <v>1323</v>
      </c>
      <c r="AJ940" s="243">
        <v>260</v>
      </c>
      <c r="AK940" s="244">
        <v>1</v>
      </c>
      <c r="AL940" s="243">
        <v>81464.160000000003</v>
      </c>
      <c r="AM940" s="244">
        <v>362</v>
      </c>
      <c r="AN940" s="245">
        <v>67819.009999999995</v>
      </c>
      <c r="AO940" s="244">
        <v>451</v>
      </c>
      <c r="AP940" s="246">
        <v>0</v>
      </c>
      <c r="AQ940" s="247">
        <v>0</v>
      </c>
      <c r="AR940" s="240">
        <v>76.52</v>
      </c>
      <c r="AS940" s="241">
        <v>2</v>
      </c>
      <c r="AT940" s="238">
        <v>0</v>
      </c>
      <c r="AU940" s="239">
        <v>0</v>
      </c>
      <c r="AV940" t="s">
        <v>52</v>
      </c>
      <c r="AW940" s="270"/>
      <c r="AX940" s="270"/>
      <c r="AY940" s="270"/>
      <c r="AZ940" s="270"/>
      <c r="BA940" s="270"/>
      <c r="BB940" s="27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  <c r="BR940"/>
      <c r="BS940"/>
      <c r="BT940"/>
      <c r="BU940"/>
      <c r="BV940"/>
      <c r="BW940"/>
      <c r="BX940"/>
      <c r="BY940"/>
      <c r="BZ940"/>
      <c r="CA940"/>
      <c r="CB940"/>
      <c r="CC940"/>
      <c r="CD940"/>
      <c r="CE940"/>
      <c r="CF940"/>
      <c r="CG940"/>
      <c r="CH940"/>
      <c r="CI940"/>
      <c r="CJ940"/>
      <c r="CK940"/>
      <c r="CL940"/>
      <c r="CM940"/>
      <c r="CN940"/>
    </row>
    <row r="941" spans="1:92">
      <c r="A941" s="2" t="s">
        <v>2590</v>
      </c>
      <c r="B941" s="238">
        <v>645.86</v>
      </c>
      <c r="C941" s="239">
        <v>0</v>
      </c>
      <c r="D941" s="240">
        <v>19487.59</v>
      </c>
      <c r="E941" s="241">
        <v>53</v>
      </c>
      <c r="F941" s="240">
        <v>14138.11</v>
      </c>
      <c r="G941" s="242">
        <v>29</v>
      </c>
      <c r="H941" s="243">
        <v>64036.959999999999</v>
      </c>
      <c r="I941" s="244">
        <v>617</v>
      </c>
      <c r="J941" s="243">
        <v>286080.75</v>
      </c>
      <c r="K941" s="244">
        <v>629</v>
      </c>
      <c r="L941" s="243">
        <v>89682</v>
      </c>
      <c r="M941" s="241">
        <v>454</v>
      </c>
      <c r="N941" s="240">
        <v>10157.36</v>
      </c>
      <c r="O941" s="242">
        <v>18</v>
      </c>
      <c r="P941" s="240">
        <v>8395.01</v>
      </c>
      <c r="Q941" s="241">
        <v>47</v>
      </c>
      <c r="R941" s="238">
        <v>0</v>
      </c>
      <c r="S941" s="239">
        <v>0</v>
      </c>
      <c r="T941" s="240">
        <v>14698.2</v>
      </c>
      <c r="U941" s="241">
        <v>103</v>
      </c>
      <c r="V941" s="240">
        <v>17070.939999999999</v>
      </c>
      <c r="W941" s="242">
        <v>20</v>
      </c>
      <c r="X941" s="243">
        <v>69260.820000000007</v>
      </c>
      <c r="Y941" s="241">
        <v>343</v>
      </c>
      <c r="Z941" s="238">
        <v>0</v>
      </c>
      <c r="AA941" s="239">
        <v>0</v>
      </c>
      <c r="AB941" s="238">
        <v>0</v>
      </c>
      <c r="AC941" s="239">
        <v>0</v>
      </c>
      <c r="AD941" s="243">
        <v>49088.9</v>
      </c>
      <c r="AE941" s="244">
        <v>276</v>
      </c>
      <c r="AF941" s="240">
        <v>415.07</v>
      </c>
      <c r="AG941" s="242">
        <v>1</v>
      </c>
      <c r="AH941" s="243">
        <v>228326.14</v>
      </c>
      <c r="AI941" s="244">
        <v>1002</v>
      </c>
      <c r="AJ941" s="243">
        <v>0</v>
      </c>
      <c r="AK941" s="244">
        <v>0</v>
      </c>
      <c r="AL941" s="243">
        <v>123982.96</v>
      </c>
      <c r="AM941" s="244">
        <v>450</v>
      </c>
      <c r="AN941" s="245">
        <v>19375.8</v>
      </c>
      <c r="AO941" s="244">
        <v>159</v>
      </c>
      <c r="AP941" s="246">
        <v>0</v>
      </c>
      <c r="AQ941" s="247">
        <v>0</v>
      </c>
      <c r="AR941" s="240">
        <v>4310.87</v>
      </c>
      <c r="AS941" s="241">
        <v>47</v>
      </c>
      <c r="AT941" s="238">
        <v>0</v>
      </c>
      <c r="AU941" s="239">
        <v>2</v>
      </c>
      <c r="AV941" t="s">
        <v>131</v>
      </c>
      <c r="AW941" s="270"/>
      <c r="AX941" s="270"/>
      <c r="AY941" s="270"/>
      <c r="AZ941" s="270"/>
      <c r="BA941" s="270"/>
      <c r="BB941" s="270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  <c r="BR941"/>
      <c r="BS941"/>
      <c r="BT941"/>
      <c r="BU941"/>
      <c r="BV941"/>
      <c r="BW941"/>
      <c r="BX941"/>
      <c r="BY941"/>
      <c r="BZ941"/>
      <c r="CA941"/>
      <c r="CB941"/>
      <c r="CC941"/>
      <c r="CD941"/>
      <c r="CE941"/>
      <c r="CF941"/>
      <c r="CG941"/>
      <c r="CH941"/>
      <c r="CI941"/>
      <c r="CJ941"/>
      <c r="CK941"/>
      <c r="CL941"/>
      <c r="CM941"/>
      <c r="CN941"/>
    </row>
    <row r="942" spans="1:92">
      <c r="A942" s="2" t="s">
        <v>2815</v>
      </c>
      <c r="B942" s="238">
        <v>0</v>
      </c>
      <c r="C942" s="239">
        <v>0</v>
      </c>
      <c r="D942" s="240">
        <v>1460.85</v>
      </c>
      <c r="E942" s="241">
        <v>18</v>
      </c>
      <c r="F942" s="240">
        <v>4617.3900000000003</v>
      </c>
      <c r="G942" s="242">
        <v>9</v>
      </c>
      <c r="H942" s="243">
        <v>28033.71</v>
      </c>
      <c r="I942" s="244">
        <v>305</v>
      </c>
      <c r="J942" s="243">
        <v>126243.26</v>
      </c>
      <c r="K942" s="244">
        <v>336</v>
      </c>
      <c r="L942" s="243">
        <v>34475.269999999997</v>
      </c>
      <c r="M942" s="241">
        <v>220</v>
      </c>
      <c r="N942" s="240">
        <v>4129.57</v>
      </c>
      <c r="O942" s="242">
        <v>1</v>
      </c>
      <c r="P942" s="240">
        <v>86.09</v>
      </c>
      <c r="Q942" s="241">
        <v>1</v>
      </c>
      <c r="R942" s="238">
        <v>0</v>
      </c>
      <c r="S942" s="239">
        <v>0</v>
      </c>
      <c r="T942" s="240">
        <v>818.26</v>
      </c>
      <c r="U942" s="241">
        <v>8</v>
      </c>
      <c r="V942" s="240">
        <v>1325.58</v>
      </c>
      <c r="W942" s="242">
        <v>1</v>
      </c>
      <c r="X942" s="243">
        <v>24112.44</v>
      </c>
      <c r="Y942" s="241">
        <v>151</v>
      </c>
      <c r="Z942" s="238">
        <v>0</v>
      </c>
      <c r="AA942" s="239">
        <v>0</v>
      </c>
      <c r="AB942" s="238">
        <v>0</v>
      </c>
      <c r="AC942" s="239">
        <v>0</v>
      </c>
      <c r="AD942" s="243">
        <v>34989.01</v>
      </c>
      <c r="AE942" s="244">
        <v>232</v>
      </c>
      <c r="AF942" s="240">
        <v>0</v>
      </c>
      <c r="AG942" s="242">
        <v>0</v>
      </c>
      <c r="AH942" s="243">
        <v>134944.62</v>
      </c>
      <c r="AI942" s="244">
        <v>804</v>
      </c>
      <c r="AJ942" s="243">
        <v>0</v>
      </c>
      <c r="AK942" s="244">
        <v>0</v>
      </c>
      <c r="AL942" s="243">
        <v>52662.28</v>
      </c>
      <c r="AM942" s="244">
        <v>241</v>
      </c>
      <c r="AN942" s="245">
        <v>0</v>
      </c>
      <c r="AO942" s="244">
        <v>0</v>
      </c>
      <c r="AP942" s="246">
        <v>0</v>
      </c>
      <c r="AQ942" s="247">
        <v>0</v>
      </c>
      <c r="AR942" s="240">
        <v>0</v>
      </c>
      <c r="AS942" s="241">
        <v>0</v>
      </c>
      <c r="AT942" s="238">
        <v>0</v>
      </c>
      <c r="AU942" s="239">
        <v>0</v>
      </c>
      <c r="AV942" t="s">
        <v>189</v>
      </c>
      <c r="AW942" s="270"/>
      <c r="AX942" s="270"/>
      <c r="AY942" s="270"/>
      <c r="AZ942" s="270"/>
      <c r="BA942" s="270"/>
      <c r="BB942" s="270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  <c r="BR942"/>
      <c r="BS942"/>
      <c r="BT942"/>
      <c r="BU942"/>
      <c r="BV942"/>
      <c r="BW942"/>
      <c r="BX942"/>
      <c r="BY942"/>
      <c r="BZ942"/>
      <c r="CA942"/>
      <c r="CB942"/>
      <c r="CC942"/>
      <c r="CD942"/>
      <c r="CE942"/>
      <c r="CF942"/>
      <c r="CG942"/>
      <c r="CH942"/>
      <c r="CI942"/>
      <c r="CJ942"/>
      <c r="CK942"/>
      <c r="CL942"/>
      <c r="CM942"/>
      <c r="CN942"/>
    </row>
    <row r="943" spans="1:92">
      <c r="A943" s="2" t="s">
        <v>2607</v>
      </c>
      <c r="B943" s="238">
        <v>503.41233333333338</v>
      </c>
      <c r="C943" s="239">
        <v>0</v>
      </c>
      <c r="D943" s="240">
        <v>12166.04</v>
      </c>
      <c r="E943" s="241">
        <v>73</v>
      </c>
      <c r="F943" s="240">
        <v>10113.040000000001</v>
      </c>
      <c r="G943" s="242">
        <v>15</v>
      </c>
      <c r="H943" s="243">
        <v>44944.04</v>
      </c>
      <c r="I943" s="244">
        <v>411</v>
      </c>
      <c r="J943" s="243">
        <v>331116.89</v>
      </c>
      <c r="K943" s="244">
        <v>767</v>
      </c>
      <c r="L943" s="243">
        <v>102386.28</v>
      </c>
      <c r="M943" s="241">
        <v>647</v>
      </c>
      <c r="N943" s="240">
        <v>2608.69</v>
      </c>
      <c r="O943" s="242">
        <v>3</v>
      </c>
      <c r="P943" s="240">
        <v>86.09</v>
      </c>
      <c r="Q943" s="241">
        <v>1</v>
      </c>
      <c r="R943" s="238">
        <v>0</v>
      </c>
      <c r="S943" s="239">
        <v>0</v>
      </c>
      <c r="T943" s="240">
        <v>843.48</v>
      </c>
      <c r="U943" s="241">
        <v>9</v>
      </c>
      <c r="V943" s="240">
        <v>1325.58</v>
      </c>
      <c r="W943" s="242">
        <v>1</v>
      </c>
      <c r="X943" s="243">
        <v>75999.509999999995</v>
      </c>
      <c r="Y943" s="241">
        <v>486</v>
      </c>
      <c r="Z943" s="238">
        <v>0</v>
      </c>
      <c r="AA943" s="239">
        <v>0</v>
      </c>
      <c r="AB943" s="238">
        <v>0</v>
      </c>
      <c r="AC943" s="239">
        <v>0</v>
      </c>
      <c r="AD943" s="243">
        <v>79691.64</v>
      </c>
      <c r="AE943" s="244">
        <v>431</v>
      </c>
      <c r="AF943" s="240">
        <v>0</v>
      </c>
      <c r="AG943" s="242">
        <v>0</v>
      </c>
      <c r="AH943" s="243">
        <v>309779.09999999998</v>
      </c>
      <c r="AI943" s="244">
        <v>1643</v>
      </c>
      <c r="AJ943" s="243">
        <v>0</v>
      </c>
      <c r="AK943" s="244">
        <v>0</v>
      </c>
      <c r="AL943" s="243">
        <v>123866.15</v>
      </c>
      <c r="AM943" s="244">
        <v>577</v>
      </c>
      <c r="AN943" s="245">
        <v>15102.37</v>
      </c>
      <c r="AO943" s="244">
        <v>128</v>
      </c>
      <c r="AP943" s="246">
        <v>0</v>
      </c>
      <c r="AQ943" s="247">
        <v>0</v>
      </c>
      <c r="AR943" s="240">
        <v>741.75</v>
      </c>
      <c r="AS943" s="241">
        <v>11</v>
      </c>
      <c r="AT943" s="238">
        <v>0</v>
      </c>
      <c r="AU943" s="239">
        <v>0</v>
      </c>
      <c r="AV943" t="s">
        <v>189</v>
      </c>
      <c r="AW943" s="270"/>
      <c r="AX943" s="270"/>
      <c r="AY943" s="270"/>
      <c r="AZ943" s="270"/>
      <c r="BA943" s="270"/>
      <c r="BB943" s="270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  <c r="BR943"/>
      <c r="BS943"/>
      <c r="BT943"/>
      <c r="BU943"/>
      <c r="BV943"/>
      <c r="BW943"/>
      <c r="BX943"/>
      <c r="BY943"/>
      <c r="BZ943"/>
      <c r="CA943"/>
      <c r="CB943"/>
      <c r="CC943"/>
      <c r="CD943"/>
      <c r="CE943"/>
      <c r="CF943"/>
      <c r="CG943"/>
      <c r="CH943"/>
      <c r="CI943"/>
      <c r="CJ943"/>
      <c r="CK943"/>
      <c r="CL943"/>
      <c r="CM943"/>
      <c r="CN943"/>
    </row>
    <row r="944" spans="1:92">
      <c r="A944" s="2" t="s">
        <v>2609</v>
      </c>
      <c r="B944" s="238">
        <v>718.22133333333329</v>
      </c>
      <c r="C944" s="239">
        <v>0</v>
      </c>
      <c r="D944" s="240">
        <v>6062.59</v>
      </c>
      <c r="E944" s="241">
        <v>30</v>
      </c>
      <c r="F944" s="240">
        <v>15422.59</v>
      </c>
      <c r="G944" s="242">
        <v>13</v>
      </c>
      <c r="H944" s="243">
        <v>26835.05</v>
      </c>
      <c r="I944" s="244">
        <v>341</v>
      </c>
      <c r="J944" s="243">
        <v>135805.19</v>
      </c>
      <c r="K944" s="244">
        <v>338</v>
      </c>
      <c r="L944" s="243">
        <v>44817.26</v>
      </c>
      <c r="M944" s="241">
        <v>305</v>
      </c>
      <c r="N944" s="240">
        <v>15111.3</v>
      </c>
      <c r="O944" s="242">
        <v>9</v>
      </c>
      <c r="P944" s="240">
        <v>0</v>
      </c>
      <c r="Q944" s="241">
        <v>0</v>
      </c>
      <c r="R944" s="238">
        <v>0</v>
      </c>
      <c r="S944" s="239">
        <v>0</v>
      </c>
      <c r="T944" s="240">
        <v>16956.78</v>
      </c>
      <c r="U944" s="241">
        <v>115</v>
      </c>
      <c r="V944" s="240">
        <v>17323.34</v>
      </c>
      <c r="W944" s="242">
        <v>18</v>
      </c>
      <c r="X944" s="243">
        <v>59042.239999999998</v>
      </c>
      <c r="Y944" s="241">
        <v>325</v>
      </c>
      <c r="Z944" s="238">
        <v>0</v>
      </c>
      <c r="AA944" s="239">
        <v>0</v>
      </c>
      <c r="AB944" s="238">
        <v>0</v>
      </c>
      <c r="AC944" s="239">
        <v>0</v>
      </c>
      <c r="AD944" s="243">
        <v>27080.29</v>
      </c>
      <c r="AE944" s="244">
        <v>186</v>
      </c>
      <c r="AF944" s="240">
        <v>0</v>
      </c>
      <c r="AG944" s="242">
        <v>0</v>
      </c>
      <c r="AH944" s="243">
        <v>235818.13</v>
      </c>
      <c r="AI944" s="244">
        <v>1073</v>
      </c>
      <c r="AJ944" s="243">
        <v>568.04999999999995</v>
      </c>
      <c r="AK944" s="244">
        <v>4</v>
      </c>
      <c r="AL944" s="243">
        <v>84691.839999999997</v>
      </c>
      <c r="AM944" s="244">
        <v>415</v>
      </c>
      <c r="AN944" s="245">
        <v>20978.59</v>
      </c>
      <c r="AO944" s="244">
        <v>150</v>
      </c>
      <c r="AP944" s="246">
        <v>0</v>
      </c>
      <c r="AQ944" s="247">
        <v>0</v>
      </c>
      <c r="AR944" s="240">
        <v>0</v>
      </c>
      <c r="AS944" s="241">
        <v>0</v>
      </c>
      <c r="AT944" s="238">
        <v>0</v>
      </c>
      <c r="AU944" s="239">
        <v>0</v>
      </c>
      <c r="AV944" t="s">
        <v>52</v>
      </c>
      <c r="AW944" s="270"/>
      <c r="AX944" s="270"/>
      <c r="AY944" s="270"/>
      <c r="AZ944" s="270"/>
      <c r="BA944" s="270"/>
      <c r="BB944" s="270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  <c r="BR944"/>
      <c r="BS944"/>
      <c r="BT944"/>
      <c r="BU944"/>
      <c r="BV944"/>
      <c r="BW944"/>
      <c r="BX944"/>
      <c r="BY944"/>
      <c r="BZ944"/>
      <c r="CA944"/>
      <c r="CB944"/>
      <c r="CC944"/>
      <c r="CD944"/>
      <c r="CE944"/>
      <c r="CF944"/>
      <c r="CG944"/>
      <c r="CH944"/>
      <c r="CI944"/>
      <c r="CJ944"/>
      <c r="CK944"/>
      <c r="CL944"/>
      <c r="CM944"/>
      <c r="CN944"/>
    </row>
    <row r="945" spans="1:92">
      <c r="A945" s="2" t="s">
        <v>2586</v>
      </c>
      <c r="B945" s="238">
        <v>2936.260666666667</v>
      </c>
      <c r="C945" s="239">
        <v>0</v>
      </c>
      <c r="D945" s="240">
        <v>14626.04</v>
      </c>
      <c r="E945" s="241">
        <v>57</v>
      </c>
      <c r="F945" s="240">
        <v>9460.85</v>
      </c>
      <c r="G945" s="242">
        <v>17</v>
      </c>
      <c r="H945" s="243">
        <v>77844.509999999995</v>
      </c>
      <c r="I945" s="244">
        <v>952</v>
      </c>
      <c r="J945" s="243">
        <v>318888.78000000003</v>
      </c>
      <c r="K945" s="244">
        <v>934</v>
      </c>
      <c r="L945" s="243">
        <v>100852.23</v>
      </c>
      <c r="M945" s="241">
        <v>540</v>
      </c>
      <c r="N945" s="240">
        <v>8550.41</v>
      </c>
      <c r="O945" s="242">
        <v>15</v>
      </c>
      <c r="P945" s="240">
        <v>258.27</v>
      </c>
      <c r="Q945" s="241">
        <v>3</v>
      </c>
      <c r="R945" s="238">
        <v>0</v>
      </c>
      <c r="S945" s="239">
        <v>0</v>
      </c>
      <c r="T945" s="240">
        <v>9162.57</v>
      </c>
      <c r="U945" s="241">
        <v>48</v>
      </c>
      <c r="V945" s="240">
        <v>27276.78</v>
      </c>
      <c r="W945" s="242">
        <v>34</v>
      </c>
      <c r="X945" s="243">
        <v>109197.59</v>
      </c>
      <c r="Y945" s="241">
        <v>564</v>
      </c>
      <c r="Z945" s="238">
        <v>0</v>
      </c>
      <c r="AA945" s="239">
        <v>0</v>
      </c>
      <c r="AB945" s="238">
        <v>0</v>
      </c>
      <c r="AC945" s="239">
        <v>0</v>
      </c>
      <c r="AD945" s="243">
        <v>55670.03</v>
      </c>
      <c r="AE945" s="244">
        <v>400</v>
      </c>
      <c r="AF945" s="240">
        <v>0</v>
      </c>
      <c r="AG945" s="242">
        <v>0</v>
      </c>
      <c r="AH945" s="243">
        <v>340949.34</v>
      </c>
      <c r="AI945" s="244">
        <v>1856</v>
      </c>
      <c r="AJ945" s="243">
        <v>718.55</v>
      </c>
      <c r="AK945" s="244">
        <v>7</v>
      </c>
      <c r="AL945" s="243">
        <v>193193.03</v>
      </c>
      <c r="AM945" s="244">
        <v>725</v>
      </c>
      <c r="AN945" s="245">
        <v>87369.27</v>
      </c>
      <c r="AO945" s="244">
        <v>497</v>
      </c>
      <c r="AP945" s="246">
        <v>0</v>
      </c>
      <c r="AQ945" s="247">
        <v>0</v>
      </c>
      <c r="AR945" s="240">
        <v>0</v>
      </c>
      <c r="AS945" s="241">
        <v>0</v>
      </c>
      <c r="AT945" s="238">
        <v>0</v>
      </c>
      <c r="AU945" s="239">
        <v>0</v>
      </c>
      <c r="AV945" t="s">
        <v>52</v>
      </c>
      <c r="AW945" s="270"/>
      <c r="AX945" s="270"/>
      <c r="AY945" s="270"/>
      <c r="AZ945" s="270"/>
      <c r="BA945" s="270"/>
      <c r="BB945" s="270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  <c r="BR945"/>
      <c r="BS945"/>
      <c r="BT945"/>
      <c r="BU945"/>
      <c r="BV945"/>
      <c r="BW945"/>
      <c r="BX945"/>
      <c r="BY945"/>
      <c r="BZ945"/>
      <c r="CA945"/>
      <c r="CB945"/>
      <c r="CC945"/>
      <c r="CD945"/>
      <c r="CE945"/>
      <c r="CF945"/>
      <c r="CG945"/>
      <c r="CH945"/>
      <c r="CI945"/>
      <c r="CJ945"/>
      <c r="CK945"/>
      <c r="CL945"/>
      <c r="CM945"/>
      <c r="CN945"/>
    </row>
    <row r="946" spans="1:92">
      <c r="A946" s="2" t="s">
        <v>2603</v>
      </c>
      <c r="B946" s="238">
        <v>412.61733333333336</v>
      </c>
      <c r="C946" s="239">
        <v>0</v>
      </c>
      <c r="D946" s="240">
        <v>10547.8</v>
      </c>
      <c r="E946" s="241">
        <v>54</v>
      </c>
      <c r="F946" s="240">
        <v>9578.24</v>
      </c>
      <c r="G946" s="242">
        <v>15</v>
      </c>
      <c r="H946" s="243">
        <v>47297.94</v>
      </c>
      <c r="I946" s="244">
        <v>501</v>
      </c>
      <c r="J946" s="243">
        <v>345723.44</v>
      </c>
      <c r="K946" s="244">
        <v>610</v>
      </c>
      <c r="L946" s="243">
        <v>32249.01</v>
      </c>
      <c r="M946" s="241">
        <v>183</v>
      </c>
      <c r="N946" s="240">
        <v>0</v>
      </c>
      <c r="O946" s="242">
        <v>0</v>
      </c>
      <c r="P946" s="240">
        <v>0</v>
      </c>
      <c r="Q946" s="241">
        <v>0</v>
      </c>
      <c r="R946" s="238">
        <v>0</v>
      </c>
      <c r="S946" s="239">
        <v>0</v>
      </c>
      <c r="T946" s="240">
        <v>12904.32</v>
      </c>
      <c r="U946" s="241">
        <v>42</v>
      </c>
      <c r="V946" s="240">
        <v>15905.11</v>
      </c>
      <c r="W946" s="242">
        <v>15</v>
      </c>
      <c r="X946" s="243">
        <v>69484.149999999994</v>
      </c>
      <c r="Y946" s="241">
        <v>362</v>
      </c>
      <c r="Z946" s="238">
        <v>0</v>
      </c>
      <c r="AA946" s="239">
        <v>0</v>
      </c>
      <c r="AB946" s="238">
        <v>0</v>
      </c>
      <c r="AC946" s="239">
        <v>0</v>
      </c>
      <c r="AD946" s="243">
        <v>41174.800000000003</v>
      </c>
      <c r="AE946" s="244">
        <v>280</v>
      </c>
      <c r="AF946" s="240">
        <v>0</v>
      </c>
      <c r="AG946" s="242">
        <v>0</v>
      </c>
      <c r="AH946" s="243">
        <v>227758.4</v>
      </c>
      <c r="AI946" s="244">
        <v>1209</v>
      </c>
      <c r="AJ946" s="243">
        <v>0</v>
      </c>
      <c r="AK946" s="244">
        <v>0</v>
      </c>
      <c r="AL946" s="243">
        <v>107311.5</v>
      </c>
      <c r="AM946" s="244">
        <v>487</v>
      </c>
      <c r="AN946" s="245">
        <v>12378.52</v>
      </c>
      <c r="AO946" s="244">
        <v>106</v>
      </c>
      <c r="AP946" s="246">
        <v>0</v>
      </c>
      <c r="AQ946" s="247">
        <v>0</v>
      </c>
      <c r="AR946" s="240">
        <v>0</v>
      </c>
      <c r="AS946" s="241">
        <v>0</v>
      </c>
      <c r="AT946" s="238">
        <v>0</v>
      </c>
      <c r="AU946" s="239">
        <v>0</v>
      </c>
      <c r="AV946" t="s">
        <v>107</v>
      </c>
      <c r="AW946" s="270"/>
      <c r="AX946" s="270"/>
      <c r="AY946" s="270"/>
      <c r="AZ946" s="270"/>
      <c r="BA946" s="270"/>
      <c r="BB946" s="270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  <c r="BR946"/>
      <c r="BS946"/>
      <c r="BT946"/>
      <c r="BU946"/>
      <c r="BV946"/>
      <c r="BW946"/>
      <c r="BX946"/>
      <c r="BY946"/>
      <c r="BZ946"/>
      <c r="CA946"/>
      <c r="CB946"/>
      <c r="CC946"/>
      <c r="CD946"/>
      <c r="CE946"/>
      <c r="CF946"/>
      <c r="CG946"/>
      <c r="CH946"/>
      <c r="CI946"/>
      <c r="CJ946"/>
      <c r="CK946"/>
      <c r="CL946"/>
      <c r="CM946"/>
      <c r="CN946"/>
    </row>
    <row r="947" spans="1:92">
      <c r="A947" s="2" t="s">
        <v>2282</v>
      </c>
      <c r="B947" s="238">
        <v>920.37633333333338</v>
      </c>
      <c r="C947" s="239">
        <v>0</v>
      </c>
      <c r="D947" s="240">
        <v>18833.95</v>
      </c>
      <c r="E947" s="241">
        <v>85</v>
      </c>
      <c r="F947" s="240">
        <v>24665.200000000001</v>
      </c>
      <c r="G947" s="242">
        <v>23</v>
      </c>
      <c r="H947" s="243">
        <v>86386.31</v>
      </c>
      <c r="I947" s="244">
        <v>825</v>
      </c>
      <c r="J947" s="243">
        <v>243761</v>
      </c>
      <c r="K947" s="244">
        <v>626</v>
      </c>
      <c r="L947" s="243">
        <v>74201.990000000005</v>
      </c>
      <c r="M947" s="241">
        <v>427</v>
      </c>
      <c r="N947" s="240">
        <v>16191.25</v>
      </c>
      <c r="O947" s="242">
        <v>23</v>
      </c>
      <c r="P947" s="240">
        <v>18784.87</v>
      </c>
      <c r="Q947" s="241">
        <v>135</v>
      </c>
      <c r="R947" s="238">
        <v>0</v>
      </c>
      <c r="S947" s="239">
        <v>0</v>
      </c>
      <c r="T947" s="240">
        <v>24435.279999999999</v>
      </c>
      <c r="U947" s="241">
        <v>160</v>
      </c>
      <c r="V947" s="240">
        <v>16303.6</v>
      </c>
      <c r="W947" s="242">
        <v>22</v>
      </c>
      <c r="X947" s="243">
        <v>141048.44</v>
      </c>
      <c r="Y947" s="241">
        <v>694</v>
      </c>
      <c r="Z947" s="238">
        <v>0</v>
      </c>
      <c r="AA947" s="239">
        <v>0</v>
      </c>
      <c r="AB947" s="238">
        <v>0</v>
      </c>
      <c r="AC947" s="239">
        <v>0</v>
      </c>
      <c r="AD947" s="243">
        <v>68126.490000000005</v>
      </c>
      <c r="AE947" s="244">
        <v>454</v>
      </c>
      <c r="AF947" s="240">
        <v>0</v>
      </c>
      <c r="AG947" s="242">
        <v>0</v>
      </c>
      <c r="AH947" s="243">
        <v>366671.79</v>
      </c>
      <c r="AI947" s="244">
        <v>1867</v>
      </c>
      <c r="AJ947" s="243">
        <v>0</v>
      </c>
      <c r="AK947" s="244">
        <v>0</v>
      </c>
      <c r="AL947" s="243">
        <v>235885.71</v>
      </c>
      <c r="AM947" s="244">
        <v>880</v>
      </c>
      <c r="AN947" s="245">
        <v>27611.29</v>
      </c>
      <c r="AO947" s="244">
        <v>159</v>
      </c>
      <c r="AP947" s="246">
        <v>0</v>
      </c>
      <c r="AQ947" s="247">
        <v>0</v>
      </c>
      <c r="AR947" s="240">
        <v>10077.52</v>
      </c>
      <c r="AS947" s="241">
        <v>101</v>
      </c>
      <c r="AT947" s="238">
        <v>0</v>
      </c>
      <c r="AU947" s="239">
        <v>0</v>
      </c>
      <c r="AV947" t="s">
        <v>52</v>
      </c>
      <c r="AW947" s="270"/>
      <c r="AX947" s="270"/>
      <c r="AY947" s="270"/>
      <c r="AZ947" s="270"/>
      <c r="BA947" s="270"/>
      <c r="BB947" s="270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  <c r="BR947"/>
      <c r="BS947"/>
      <c r="BT947"/>
      <c r="BU947"/>
      <c r="BV947"/>
      <c r="BW947"/>
      <c r="BX947"/>
      <c r="BY947"/>
      <c r="BZ947"/>
      <c r="CA947"/>
      <c r="CB947"/>
      <c r="CC947"/>
      <c r="CD947"/>
      <c r="CE947"/>
      <c r="CF947"/>
      <c r="CG947"/>
      <c r="CH947"/>
      <c r="CI947"/>
      <c r="CJ947"/>
      <c r="CK947"/>
      <c r="CL947"/>
      <c r="CM947"/>
      <c r="CN947"/>
    </row>
    <row r="948" spans="1:92">
      <c r="A948" s="2" t="s">
        <v>2627</v>
      </c>
      <c r="B948" s="238">
        <v>913.93933333333337</v>
      </c>
      <c r="C948" s="239">
        <v>0</v>
      </c>
      <c r="D948" s="240">
        <v>13297.78</v>
      </c>
      <c r="E948" s="241">
        <v>49</v>
      </c>
      <c r="F948" s="240">
        <v>9478.25</v>
      </c>
      <c r="G948" s="242">
        <v>18</v>
      </c>
      <c r="H948" s="243">
        <v>52005.4</v>
      </c>
      <c r="I948" s="244">
        <v>517</v>
      </c>
      <c r="J948" s="243">
        <v>245656.05</v>
      </c>
      <c r="K948" s="244">
        <v>584</v>
      </c>
      <c r="L948" s="243">
        <v>51193.29</v>
      </c>
      <c r="M948" s="241">
        <v>216</v>
      </c>
      <c r="N948" s="240">
        <v>8869.5400000000009</v>
      </c>
      <c r="O948" s="242">
        <v>15</v>
      </c>
      <c r="P948" s="240">
        <v>0</v>
      </c>
      <c r="Q948" s="241">
        <v>0</v>
      </c>
      <c r="R948" s="238">
        <v>0</v>
      </c>
      <c r="S948" s="239">
        <v>0</v>
      </c>
      <c r="T948" s="240">
        <v>8258.9</v>
      </c>
      <c r="U948" s="241">
        <v>60</v>
      </c>
      <c r="V948" s="240">
        <v>3362.79</v>
      </c>
      <c r="W948" s="242">
        <v>4</v>
      </c>
      <c r="X948" s="243">
        <v>74428.899999999994</v>
      </c>
      <c r="Y948" s="241">
        <v>389</v>
      </c>
      <c r="Z948" s="238">
        <v>0</v>
      </c>
      <c r="AA948" s="239">
        <v>0</v>
      </c>
      <c r="AB948" s="238">
        <v>0</v>
      </c>
      <c r="AC948" s="239">
        <v>0</v>
      </c>
      <c r="AD948" s="243">
        <v>45779.43</v>
      </c>
      <c r="AE948" s="244">
        <v>336</v>
      </c>
      <c r="AF948" s="240">
        <v>0</v>
      </c>
      <c r="AG948" s="242">
        <v>0</v>
      </c>
      <c r="AH948" s="243">
        <v>261712.29</v>
      </c>
      <c r="AI948" s="244">
        <v>1107</v>
      </c>
      <c r="AJ948" s="243">
        <v>258</v>
      </c>
      <c r="AK948" s="244">
        <v>2</v>
      </c>
      <c r="AL948" s="243">
        <v>124615.41</v>
      </c>
      <c r="AM948" s="244">
        <v>521</v>
      </c>
      <c r="AN948" s="245">
        <v>27160.18</v>
      </c>
      <c r="AO948" s="244">
        <v>164</v>
      </c>
      <c r="AP948" s="246">
        <v>0</v>
      </c>
      <c r="AQ948" s="247">
        <v>0</v>
      </c>
      <c r="AR948" s="240">
        <v>0</v>
      </c>
      <c r="AS948" s="241">
        <v>0</v>
      </c>
      <c r="AT948" s="238">
        <v>0</v>
      </c>
      <c r="AU948" s="239">
        <v>0</v>
      </c>
      <c r="AV948" t="s">
        <v>52</v>
      </c>
      <c r="AW948" s="270"/>
      <c r="AX948" s="270"/>
      <c r="AY948" s="270"/>
      <c r="AZ948" s="270"/>
      <c r="BA948" s="270"/>
      <c r="BB948" s="270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  <c r="BR948"/>
      <c r="BS948"/>
      <c r="BT948"/>
      <c r="BU948"/>
      <c r="BV948"/>
      <c r="BW948"/>
      <c r="BX948"/>
      <c r="BY948"/>
      <c r="BZ948"/>
      <c r="CA948"/>
      <c r="CB948"/>
      <c r="CC948"/>
      <c r="CD948"/>
      <c r="CE948"/>
      <c r="CF948"/>
      <c r="CG948"/>
      <c r="CH948"/>
      <c r="CI948"/>
      <c r="CJ948"/>
      <c r="CK948"/>
      <c r="CL948"/>
      <c r="CM948"/>
      <c r="CN948"/>
    </row>
    <row r="949" spans="1:92">
      <c r="A949" s="2" t="s">
        <v>2633</v>
      </c>
      <c r="B949" s="238">
        <v>1064.7076666666667</v>
      </c>
      <c r="C949" s="239">
        <v>0</v>
      </c>
      <c r="D949" s="240">
        <v>5275.64</v>
      </c>
      <c r="E949" s="241">
        <v>31</v>
      </c>
      <c r="F949" s="240">
        <v>6373.88</v>
      </c>
      <c r="G949" s="242">
        <v>13</v>
      </c>
      <c r="H949" s="243">
        <v>38121.72</v>
      </c>
      <c r="I949" s="244">
        <v>472</v>
      </c>
      <c r="J949" s="243">
        <v>232698.54</v>
      </c>
      <c r="K949" s="244">
        <v>517</v>
      </c>
      <c r="L949" s="243">
        <v>19400.95</v>
      </c>
      <c r="M949" s="241">
        <v>124</v>
      </c>
      <c r="N949" s="240">
        <v>0</v>
      </c>
      <c r="O949" s="242">
        <v>0</v>
      </c>
      <c r="P949" s="240">
        <v>2075.65</v>
      </c>
      <c r="Q949" s="241">
        <v>15</v>
      </c>
      <c r="R949" s="238">
        <v>0</v>
      </c>
      <c r="S949" s="239">
        <v>0</v>
      </c>
      <c r="T949" s="240">
        <v>3080.9</v>
      </c>
      <c r="U949" s="241">
        <v>24</v>
      </c>
      <c r="V949" s="240">
        <v>1283.72</v>
      </c>
      <c r="W949" s="242">
        <v>2</v>
      </c>
      <c r="X949" s="243">
        <v>38088.28</v>
      </c>
      <c r="Y949" s="241">
        <v>252</v>
      </c>
      <c r="Z949" s="238">
        <v>0</v>
      </c>
      <c r="AA949" s="239">
        <v>0</v>
      </c>
      <c r="AB949" s="238">
        <v>0</v>
      </c>
      <c r="AC949" s="239">
        <v>0</v>
      </c>
      <c r="AD949" s="243">
        <v>18365.830000000002</v>
      </c>
      <c r="AE949" s="244">
        <v>137</v>
      </c>
      <c r="AF949" s="240">
        <v>0</v>
      </c>
      <c r="AG949" s="242">
        <v>0</v>
      </c>
      <c r="AH949" s="243">
        <v>138803.51999999999</v>
      </c>
      <c r="AI949" s="244">
        <v>979</v>
      </c>
      <c r="AJ949" s="243">
        <v>2310</v>
      </c>
      <c r="AK949" s="244">
        <v>1</v>
      </c>
      <c r="AL949" s="243">
        <v>61560.07</v>
      </c>
      <c r="AM949" s="244">
        <v>337</v>
      </c>
      <c r="AN949" s="245">
        <v>29631.23</v>
      </c>
      <c r="AO949" s="244">
        <v>162</v>
      </c>
      <c r="AP949" s="246">
        <v>0</v>
      </c>
      <c r="AQ949" s="247">
        <v>0</v>
      </c>
      <c r="AR949" s="240">
        <v>899.13</v>
      </c>
      <c r="AS949" s="241">
        <v>10</v>
      </c>
      <c r="AT949" s="238">
        <v>0</v>
      </c>
      <c r="AU949" s="239">
        <v>0</v>
      </c>
      <c r="AV949" t="s">
        <v>389</v>
      </c>
      <c r="AW949" s="270"/>
      <c r="AX949" s="270"/>
      <c r="AY949" s="270"/>
      <c r="AZ949" s="270"/>
      <c r="BA949" s="270"/>
      <c r="BB949" s="270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  <c r="BR949"/>
      <c r="BS949"/>
      <c r="BT949"/>
      <c r="BU949"/>
      <c r="BV949"/>
      <c r="BW949"/>
      <c r="BX949"/>
      <c r="BY949"/>
      <c r="BZ949"/>
      <c r="CA949"/>
      <c r="CB949"/>
      <c r="CC949"/>
      <c r="CD949"/>
      <c r="CE949"/>
      <c r="CF949"/>
      <c r="CG949"/>
      <c r="CH949"/>
      <c r="CI949"/>
      <c r="CJ949"/>
      <c r="CK949"/>
      <c r="CL949"/>
      <c r="CM949"/>
      <c r="CN949"/>
    </row>
    <row r="950" spans="1:92">
      <c r="A950" s="2" t="s">
        <v>2951</v>
      </c>
      <c r="B950" s="238">
        <v>2364.2593333333334</v>
      </c>
      <c r="C950" s="239">
        <v>0</v>
      </c>
      <c r="D950" s="240">
        <v>7388.69</v>
      </c>
      <c r="E950" s="241">
        <v>32</v>
      </c>
      <c r="F950" s="240">
        <v>6426.08</v>
      </c>
      <c r="G950" s="242">
        <v>8</v>
      </c>
      <c r="H950" s="243">
        <v>69113.78</v>
      </c>
      <c r="I950" s="244">
        <v>685</v>
      </c>
      <c r="J950" s="243">
        <v>332412.23</v>
      </c>
      <c r="K950" s="244">
        <v>701</v>
      </c>
      <c r="L950" s="243">
        <v>61709.3</v>
      </c>
      <c r="M950" s="241">
        <v>323</v>
      </c>
      <c r="N950" s="240">
        <v>2026.08</v>
      </c>
      <c r="O950" s="242">
        <v>2</v>
      </c>
      <c r="P950" s="240">
        <v>0</v>
      </c>
      <c r="Q950" s="241">
        <v>0</v>
      </c>
      <c r="R950" s="238">
        <v>0</v>
      </c>
      <c r="S950" s="239">
        <v>0</v>
      </c>
      <c r="T950" s="240">
        <v>278.26</v>
      </c>
      <c r="U950" s="241">
        <v>2</v>
      </c>
      <c r="V950" s="240">
        <v>0</v>
      </c>
      <c r="W950" s="242">
        <v>0</v>
      </c>
      <c r="X950" s="243">
        <v>55731.85</v>
      </c>
      <c r="Y950" s="241">
        <v>274</v>
      </c>
      <c r="Z950" s="238">
        <v>0</v>
      </c>
      <c r="AA950" s="239">
        <v>0</v>
      </c>
      <c r="AB950" s="238">
        <v>0</v>
      </c>
      <c r="AC950" s="239">
        <v>0</v>
      </c>
      <c r="AD950" s="243">
        <v>40076.01</v>
      </c>
      <c r="AE950" s="244">
        <v>213</v>
      </c>
      <c r="AF950" s="240">
        <v>0</v>
      </c>
      <c r="AG950" s="242">
        <v>0</v>
      </c>
      <c r="AH950" s="243">
        <v>270555.06</v>
      </c>
      <c r="AI950" s="244">
        <v>1064</v>
      </c>
      <c r="AJ950" s="243">
        <v>258</v>
      </c>
      <c r="AK950" s="244">
        <v>2</v>
      </c>
      <c r="AL950" s="243">
        <v>91010.51</v>
      </c>
      <c r="AM950" s="244">
        <v>351</v>
      </c>
      <c r="AN950" s="245">
        <v>70669.78</v>
      </c>
      <c r="AO950" s="244">
        <v>394</v>
      </c>
      <c r="AP950" s="246">
        <v>0</v>
      </c>
      <c r="AQ950" s="247">
        <v>0</v>
      </c>
      <c r="AR950" s="240">
        <v>0</v>
      </c>
      <c r="AS950" s="241">
        <v>0</v>
      </c>
      <c r="AT950" s="238">
        <v>0</v>
      </c>
      <c r="AU950" s="239">
        <v>0</v>
      </c>
      <c r="AV950" t="s">
        <v>52</v>
      </c>
      <c r="AW950" s="270"/>
      <c r="AX950" s="270"/>
      <c r="AY950" s="270"/>
      <c r="AZ950" s="270"/>
      <c r="BA950" s="270"/>
      <c r="BB950" s="27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  <c r="BR950"/>
      <c r="BS950"/>
      <c r="BT950"/>
      <c r="BU950"/>
      <c r="BV950"/>
      <c r="BW950"/>
      <c r="BX950"/>
      <c r="BY950"/>
      <c r="BZ950"/>
      <c r="CA950"/>
      <c r="CB950"/>
      <c r="CC950"/>
      <c r="CD950"/>
      <c r="CE950"/>
      <c r="CF950"/>
      <c r="CG950"/>
      <c r="CH950"/>
      <c r="CI950"/>
      <c r="CJ950"/>
      <c r="CK950"/>
      <c r="CL950"/>
      <c r="CM950"/>
      <c r="CN950"/>
    </row>
    <row r="951" spans="1:92">
      <c r="A951" s="2" t="s">
        <v>2621</v>
      </c>
      <c r="B951" s="238">
        <v>271.56666666666666</v>
      </c>
      <c r="C951" s="239">
        <v>0</v>
      </c>
      <c r="D951" s="240">
        <v>6526.95</v>
      </c>
      <c r="E951" s="241">
        <v>21</v>
      </c>
      <c r="F951" s="240">
        <v>3921.72</v>
      </c>
      <c r="G951" s="242">
        <v>7</v>
      </c>
      <c r="H951" s="243">
        <v>14242.68</v>
      </c>
      <c r="I951" s="244">
        <v>173</v>
      </c>
      <c r="J951" s="243">
        <v>120357.47</v>
      </c>
      <c r="K951" s="244">
        <v>320</v>
      </c>
      <c r="L951" s="243">
        <v>13984.52</v>
      </c>
      <c r="M951" s="241">
        <v>103</v>
      </c>
      <c r="N951" s="240">
        <v>0</v>
      </c>
      <c r="O951" s="242">
        <v>0</v>
      </c>
      <c r="P951" s="240">
        <v>0</v>
      </c>
      <c r="Q951" s="241">
        <v>0</v>
      </c>
      <c r="R951" s="238">
        <v>0</v>
      </c>
      <c r="S951" s="239">
        <v>0</v>
      </c>
      <c r="T951" s="240">
        <v>613.04999999999995</v>
      </c>
      <c r="U951" s="241">
        <v>6</v>
      </c>
      <c r="V951" s="240">
        <v>0</v>
      </c>
      <c r="W951" s="242">
        <v>0</v>
      </c>
      <c r="X951" s="243">
        <v>16070.74</v>
      </c>
      <c r="Y951" s="241">
        <v>118</v>
      </c>
      <c r="Z951" s="238">
        <v>0</v>
      </c>
      <c r="AA951" s="239">
        <v>0</v>
      </c>
      <c r="AB951" s="238">
        <v>0</v>
      </c>
      <c r="AC951" s="239">
        <v>0</v>
      </c>
      <c r="AD951" s="243">
        <v>18498.27</v>
      </c>
      <c r="AE951" s="244">
        <v>165</v>
      </c>
      <c r="AF951" s="240">
        <v>0</v>
      </c>
      <c r="AG951" s="242">
        <v>0</v>
      </c>
      <c r="AH951" s="243">
        <v>101782.79</v>
      </c>
      <c r="AI951" s="244">
        <v>646</v>
      </c>
      <c r="AJ951" s="243">
        <v>0</v>
      </c>
      <c r="AK951" s="244">
        <v>0</v>
      </c>
      <c r="AL951" s="243">
        <v>40910.410000000003</v>
      </c>
      <c r="AM951" s="244">
        <v>198</v>
      </c>
      <c r="AN951" s="245">
        <v>8147</v>
      </c>
      <c r="AO951" s="244">
        <v>78</v>
      </c>
      <c r="AP951" s="246">
        <v>0</v>
      </c>
      <c r="AQ951" s="247">
        <v>0</v>
      </c>
      <c r="AR951" s="240">
        <v>0</v>
      </c>
      <c r="AS951" s="241">
        <v>0</v>
      </c>
      <c r="AT951" s="238">
        <v>0</v>
      </c>
      <c r="AU951" s="239">
        <v>0</v>
      </c>
      <c r="AV951" t="s">
        <v>189</v>
      </c>
      <c r="AW951" s="270"/>
      <c r="AX951" s="270"/>
      <c r="AY951" s="270"/>
      <c r="AZ951" s="270"/>
      <c r="BA951" s="270"/>
      <c r="BB951" s="270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  <c r="BR951"/>
      <c r="BS951"/>
      <c r="BT951"/>
      <c r="BU951"/>
      <c r="BV951"/>
      <c r="BW951"/>
      <c r="BX951"/>
      <c r="BY951"/>
      <c r="BZ951"/>
      <c r="CA951"/>
      <c r="CB951"/>
      <c r="CC951"/>
      <c r="CD951"/>
      <c r="CE951"/>
      <c r="CF951"/>
      <c r="CG951"/>
      <c r="CH951"/>
      <c r="CI951"/>
      <c r="CJ951"/>
      <c r="CK951"/>
      <c r="CL951"/>
      <c r="CM951"/>
      <c r="CN951"/>
    </row>
    <row r="952" spans="1:92">
      <c r="A952" s="2" t="s">
        <v>2961</v>
      </c>
      <c r="B952" s="238">
        <v>4151.9113333333335</v>
      </c>
      <c r="C952" s="239">
        <v>0</v>
      </c>
      <c r="D952" s="240">
        <v>20408.95</v>
      </c>
      <c r="E952" s="241">
        <v>84</v>
      </c>
      <c r="F952" s="240">
        <v>13949.01</v>
      </c>
      <c r="G952" s="242">
        <v>20</v>
      </c>
      <c r="H952" s="243">
        <v>107437.07</v>
      </c>
      <c r="I952" s="244">
        <v>1093</v>
      </c>
      <c r="J952" s="243">
        <v>452680.08</v>
      </c>
      <c r="K952" s="244">
        <v>1171</v>
      </c>
      <c r="L952" s="243">
        <v>148420.71</v>
      </c>
      <c r="M952" s="241">
        <v>758</v>
      </c>
      <c r="N952" s="240">
        <v>24936.41</v>
      </c>
      <c r="O952" s="242">
        <v>39</v>
      </c>
      <c r="P952" s="240">
        <v>6227.28</v>
      </c>
      <c r="Q952" s="241">
        <v>31</v>
      </c>
      <c r="R952" s="238">
        <v>0</v>
      </c>
      <c r="S952" s="239">
        <v>0</v>
      </c>
      <c r="T952" s="240">
        <v>16290.93</v>
      </c>
      <c r="U952" s="241">
        <v>82</v>
      </c>
      <c r="V952" s="240">
        <v>13666.69</v>
      </c>
      <c r="W952" s="242">
        <v>16</v>
      </c>
      <c r="X952" s="243">
        <v>106574.29</v>
      </c>
      <c r="Y952" s="241">
        <v>559</v>
      </c>
      <c r="Z952" s="238">
        <v>0</v>
      </c>
      <c r="AA952" s="239">
        <v>0</v>
      </c>
      <c r="AB952" s="238">
        <v>0</v>
      </c>
      <c r="AC952" s="239">
        <v>0</v>
      </c>
      <c r="AD952" s="243">
        <v>67837.740000000005</v>
      </c>
      <c r="AE952" s="244">
        <v>428</v>
      </c>
      <c r="AF952" s="240">
        <v>0</v>
      </c>
      <c r="AG952" s="242">
        <v>0</v>
      </c>
      <c r="AH952" s="243">
        <v>542658.04</v>
      </c>
      <c r="AI952" s="244">
        <v>2293</v>
      </c>
      <c r="AJ952" s="243">
        <v>8669.8799999999992</v>
      </c>
      <c r="AK952" s="244">
        <v>38</v>
      </c>
      <c r="AL952" s="243">
        <v>166076</v>
      </c>
      <c r="AM952" s="244">
        <v>720</v>
      </c>
      <c r="AN952" s="245">
        <v>115887.46</v>
      </c>
      <c r="AO952" s="244">
        <v>596</v>
      </c>
      <c r="AP952" s="246">
        <v>0</v>
      </c>
      <c r="AQ952" s="247">
        <v>0</v>
      </c>
      <c r="AR952" s="240">
        <v>1110.56</v>
      </c>
      <c r="AS952" s="241">
        <v>12</v>
      </c>
      <c r="AT952" s="238">
        <v>260</v>
      </c>
      <c r="AU952" s="239">
        <v>1</v>
      </c>
      <c r="AV952" t="s">
        <v>52</v>
      </c>
      <c r="AW952" s="270"/>
      <c r="AX952" s="270"/>
      <c r="AY952" s="270"/>
      <c r="AZ952" s="270"/>
      <c r="BA952" s="270"/>
      <c r="BB952" s="270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  <c r="BR952"/>
      <c r="BS952"/>
      <c r="BT952"/>
      <c r="BU952"/>
      <c r="BV952"/>
      <c r="BW952"/>
      <c r="BX952"/>
      <c r="BY952"/>
      <c r="BZ952"/>
      <c r="CA952"/>
      <c r="CB952"/>
      <c r="CC952"/>
      <c r="CD952"/>
      <c r="CE952"/>
      <c r="CF952"/>
      <c r="CG952"/>
      <c r="CH952"/>
      <c r="CI952"/>
      <c r="CJ952"/>
      <c r="CK952"/>
      <c r="CL952"/>
      <c r="CM952"/>
      <c r="CN952"/>
    </row>
    <row r="953" spans="1:92">
      <c r="A953" s="2" t="s">
        <v>3199</v>
      </c>
      <c r="B953" s="238">
        <v>259.7</v>
      </c>
      <c r="C953" s="239">
        <v>0</v>
      </c>
      <c r="D953" s="240">
        <v>25297.18</v>
      </c>
      <c r="E953" s="241">
        <v>85</v>
      </c>
      <c r="F953" s="240">
        <v>36582.57</v>
      </c>
      <c r="G953" s="242">
        <v>47</v>
      </c>
      <c r="H953" s="243">
        <v>101451.08</v>
      </c>
      <c r="I953" s="244">
        <v>748</v>
      </c>
      <c r="J953" s="243">
        <v>306325.48</v>
      </c>
      <c r="K953" s="244">
        <v>626</v>
      </c>
      <c r="L953" s="243">
        <v>99463.93</v>
      </c>
      <c r="M953" s="241">
        <v>504</v>
      </c>
      <c r="N953" s="240">
        <v>11834.76</v>
      </c>
      <c r="O953" s="242">
        <v>13</v>
      </c>
      <c r="P953" s="240">
        <v>0</v>
      </c>
      <c r="Q953" s="241">
        <v>0</v>
      </c>
      <c r="R953" s="238">
        <v>0</v>
      </c>
      <c r="S953" s="239">
        <v>0</v>
      </c>
      <c r="T953" s="240">
        <v>10184.01</v>
      </c>
      <c r="U953" s="241">
        <v>57</v>
      </c>
      <c r="V953" s="240">
        <v>10607.58</v>
      </c>
      <c r="W953" s="242">
        <v>16</v>
      </c>
      <c r="X953" s="243">
        <v>93403.23</v>
      </c>
      <c r="Y953" s="241">
        <v>400</v>
      </c>
      <c r="Z953" s="238">
        <v>0</v>
      </c>
      <c r="AA953" s="239">
        <v>0</v>
      </c>
      <c r="AB953" s="238">
        <v>0</v>
      </c>
      <c r="AC953" s="239">
        <v>0</v>
      </c>
      <c r="AD953" s="243">
        <v>83587.02</v>
      </c>
      <c r="AE953" s="244">
        <v>453</v>
      </c>
      <c r="AF953" s="240">
        <v>0</v>
      </c>
      <c r="AG953" s="242">
        <v>0</v>
      </c>
      <c r="AH953" s="243">
        <v>457982.11</v>
      </c>
      <c r="AI953" s="244">
        <v>1618</v>
      </c>
      <c r="AJ953" s="243">
        <v>0</v>
      </c>
      <c r="AK953" s="244">
        <v>0</v>
      </c>
      <c r="AL953" s="243">
        <v>182294.24</v>
      </c>
      <c r="AM953" s="244">
        <v>582</v>
      </c>
      <c r="AN953" s="245">
        <v>7791</v>
      </c>
      <c r="AO953" s="244">
        <v>69</v>
      </c>
      <c r="AP953" s="246">
        <v>0</v>
      </c>
      <c r="AQ953" s="247">
        <v>0</v>
      </c>
      <c r="AR953" s="240">
        <v>0</v>
      </c>
      <c r="AS953" s="241">
        <v>0</v>
      </c>
      <c r="AT953" s="238">
        <v>0</v>
      </c>
      <c r="AU953" s="239">
        <v>0</v>
      </c>
      <c r="AV953" t="s">
        <v>131</v>
      </c>
      <c r="AW953" s="270"/>
      <c r="AX953" s="270"/>
      <c r="AY953" s="270"/>
      <c r="AZ953" s="270"/>
      <c r="BA953" s="270"/>
      <c r="BB953" s="270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  <c r="BR953"/>
      <c r="BS953"/>
      <c r="BT953"/>
      <c r="BU953"/>
      <c r="BV953"/>
      <c r="BW953"/>
      <c r="BX953"/>
      <c r="BY953"/>
      <c r="BZ953"/>
      <c r="CA953"/>
      <c r="CB953"/>
      <c r="CC953"/>
      <c r="CD953"/>
      <c r="CE953"/>
      <c r="CF953"/>
      <c r="CG953"/>
      <c r="CH953"/>
      <c r="CI953"/>
      <c r="CJ953"/>
      <c r="CK953"/>
      <c r="CL953"/>
      <c r="CM953"/>
      <c r="CN953"/>
    </row>
    <row r="954" spans="1:92">
      <c r="A954" s="2" t="s">
        <v>3140</v>
      </c>
      <c r="B954" s="238">
        <v>427.56033333333329</v>
      </c>
      <c r="C954" s="239">
        <v>0</v>
      </c>
      <c r="D954" s="240">
        <v>3816.52</v>
      </c>
      <c r="E954" s="241">
        <v>21</v>
      </c>
      <c r="F954" s="240">
        <v>9781.92</v>
      </c>
      <c r="G954" s="242">
        <v>17</v>
      </c>
      <c r="H954" s="243">
        <v>21479.98</v>
      </c>
      <c r="I954" s="244">
        <v>246</v>
      </c>
      <c r="J954" s="243">
        <v>155540.18</v>
      </c>
      <c r="K954" s="244">
        <v>391</v>
      </c>
      <c r="L954" s="243">
        <v>35601.089999999997</v>
      </c>
      <c r="M954" s="241">
        <v>152</v>
      </c>
      <c r="N954" s="240">
        <v>1847.82</v>
      </c>
      <c r="O954" s="242">
        <v>2</v>
      </c>
      <c r="P954" s="240">
        <v>0</v>
      </c>
      <c r="Q954" s="241">
        <v>0</v>
      </c>
      <c r="R954" s="238">
        <v>0</v>
      </c>
      <c r="S954" s="239">
        <v>0</v>
      </c>
      <c r="T954" s="240">
        <v>5921.74</v>
      </c>
      <c r="U954" s="241">
        <v>20</v>
      </c>
      <c r="V954" s="240">
        <v>5277.21</v>
      </c>
      <c r="W954" s="242">
        <v>3</v>
      </c>
      <c r="X954" s="243">
        <v>43087.26</v>
      </c>
      <c r="Y954" s="241">
        <v>217</v>
      </c>
      <c r="Z954" s="238">
        <v>0</v>
      </c>
      <c r="AA954" s="239">
        <v>0</v>
      </c>
      <c r="AB954" s="238">
        <v>0</v>
      </c>
      <c r="AC954" s="239">
        <v>0</v>
      </c>
      <c r="AD954" s="243">
        <v>23453.35</v>
      </c>
      <c r="AE954" s="244">
        <v>186</v>
      </c>
      <c r="AF954" s="240">
        <v>0</v>
      </c>
      <c r="AG954" s="242">
        <v>0</v>
      </c>
      <c r="AH954" s="243">
        <v>135643.19</v>
      </c>
      <c r="AI954" s="244">
        <v>689</v>
      </c>
      <c r="AJ954" s="243">
        <v>710</v>
      </c>
      <c r="AK954" s="244">
        <v>2</v>
      </c>
      <c r="AL954" s="243">
        <v>56303.199999999997</v>
      </c>
      <c r="AM954" s="244">
        <v>243</v>
      </c>
      <c r="AN954" s="245">
        <v>12116.81</v>
      </c>
      <c r="AO954" s="244">
        <v>88</v>
      </c>
      <c r="AP954" s="246">
        <v>0</v>
      </c>
      <c r="AQ954" s="247">
        <v>0</v>
      </c>
      <c r="AR954" s="240">
        <v>79.569999999999993</v>
      </c>
      <c r="AS954" s="241">
        <v>2</v>
      </c>
      <c r="AT954" s="238">
        <v>0.06</v>
      </c>
      <c r="AU954" s="239">
        <v>6</v>
      </c>
      <c r="AV954" t="s">
        <v>52</v>
      </c>
      <c r="AW954" s="270"/>
      <c r="AX954" s="270"/>
      <c r="AY954" s="270"/>
      <c r="AZ954" s="270"/>
      <c r="BA954" s="270"/>
      <c r="BB954" s="270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  <c r="BR954"/>
      <c r="BS954"/>
      <c r="BT954"/>
      <c r="BU954"/>
      <c r="BV954"/>
      <c r="BW954"/>
      <c r="BX954"/>
      <c r="BY954"/>
      <c r="BZ954"/>
      <c r="CA954"/>
      <c r="CB954"/>
      <c r="CC954"/>
      <c r="CD954"/>
      <c r="CE954"/>
      <c r="CF954"/>
      <c r="CG954"/>
      <c r="CH954"/>
      <c r="CI954"/>
      <c r="CJ954"/>
      <c r="CK954"/>
      <c r="CL954"/>
      <c r="CM954"/>
      <c r="CN954"/>
    </row>
    <row r="955" spans="1:92">
      <c r="A955" s="2" t="s">
        <v>3185</v>
      </c>
      <c r="B955" s="238">
        <v>247.50233333333333</v>
      </c>
      <c r="C955" s="239">
        <v>0</v>
      </c>
      <c r="D955" s="240">
        <v>11109.09</v>
      </c>
      <c r="E955" s="241">
        <v>60</v>
      </c>
      <c r="F955" s="240">
        <v>6565.2</v>
      </c>
      <c r="G955" s="242">
        <v>16</v>
      </c>
      <c r="H955" s="243">
        <v>37421.32</v>
      </c>
      <c r="I955" s="244">
        <v>415</v>
      </c>
      <c r="J955" s="243">
        <v>163104.79</v>
      </c>
      <c r="K955" s="244">
        <v>267</v>
      </c>
      <c r="L955" s="243">
        <v>29378.68</v>
      </c>
      <c r="M955" s="241">
        <v>267</v>
      </c>
      <c r="N955" s="240">
        <v>2715.64</v>
      </c>
      <c r="O955" s="242">
        <v>4</v>
      </c>
      <c r="P955" s="240">
        <v>86.09</v>
      </c>
      <c r="Q955" s="241">
        <v>1</v>
      </c>
      <c r="R955" s="238">
        <v>0</v>
      </c>
      <c r="S955" s="239">
        <v>0</v>
      </c>
      <c r="T955" s="240">
        <v>2629.08</v>
      </c>
      <c r="U955" s="241">
        <v>15</v>
      </c>
      <c r="V955" s="240">
        <v>2186.4899999999998</v>
      </c>
      <c r="W955" s="242">
        <v>5</v>
      </c>
      <c r="X955" s="243">
        <v>36949.79</v>
      </c>
      <c r="Y955" s="241">
        <v>219</v>
      </c>
      <c r="Z955" s="238">
        <v>0</v>
      </c>
      <c r="AA955" s="239">
        <v>0</v>
      </c>
      <c r="AB955" s="238">
        <v>0</v>
      </c>
      <c r="AC955" s="239">
        <v>0</v>
      </c>
      <c r="AD955" s="243">
        <v>25935.54</v>
      </c>
      <c r="AE955" s="244">
        <v>202</v>
      </c>
      <c r="AF955" s="240">
        <v>0</v>
      </c>
      <c r="AG955" s="242">
        <v>0</v>
      </c>
      <c r="AH955" s="243">
        <v>203693.39</v>
      </c>
      <c r="AI955" s="244">
        <v>1143</v>
      </c>
      <c r="AJ955" s="243">
        <v>0</v>
      </c>
      <c r="AK955" s="244">
        <v>0</v>
      </c>
      <c r="AL955" s="243">
        <v>78015.47</v>
      </c>
      <c r="AM955" s="244">
        <v>349</v>
      </c>
      <c r="AN955" s="245">
        <v>7425.07</v>
      </c>
      <c r="AO955" s="244">
        <v>70</v>
      </c>
      <c r="AP955" s="246">
        <v>0</v>
      </c>
      <c r="AQ955" s="247">
        <v>0</v>
      </c>
      <c r="AR955" s="240">
        <v>223.47</v>
      </c>
      <c r="AS955" s="241">
        <v>5</v>
      </c>
      <c r="AT955" s="238">
        <v>0</v>
      </c>
      <c r="AU955" s="239">
        <v>0</v>
      </c>
      <c r="AV955" t="s">
        <v>18</v>
      </c>
      <c r="AW955" s="270"/>
      <c r="AX955" s="270"/>
      <c r="AY955" s="270"/>
      <c r="AZ955" s="270"/>
      <c r="BA955" s="270"/>
      <c r="BB955" s="270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  <c r="BR955"/>
      <c r="BS955"/>
      <c r="BT955"/>
      <c r="BU955"/>
      <c r="BV955"/>
      <c r="BW955"/>
      <c r="BX955"/>
      <c r="BY955"/>
      <c r="BZ955"/>
      <c r="CA955"/>
      <c r="CB955"/>
      <c r="CC955"/>
      <c r="CD955"/>
      <c r="CE955"/>
      <c r="CF955"/>
      <c r="CG955"/>
      <c r="CH955"/>
      <c r="CI955"/>
      <c r="CJ955"/>
      <c r="CK955"/>
      <c r="CL955"/>
      <c r="CM955"/>
      <c r="CN955"/>
    </row>
    <row r="956" spans="1:92">
      <c r="A956" s="2" t="s">
        <v>2953</v>
      </c>
      <c r="B956" s="238">
        <v>787.93000000000006</v>
      </c>
      <c r="C956" s="239">
        <v>0</v>
      </c>
      <c r="D956" s="240">
        <v>13461.7</v>
      </c>
      <c r="E956" s="241">
        <v>53</v>
      </c>
      <c r="F956" s="240">
        <v>6891.11</v>
      </c>
      <c r="G956" s="242">
        <v>13</v>
      </c>
      <c r="H956" s="243">
        <v>67964.95</v>
      </c>
      <c r="I956" s="244">
        <v>601</v>
      </c>
      <c r="J956" s="243">
        <v>351508.51</v>
      </c>
      <c r="K956" s="244">
        <v>744</v>
      </c>
      <c r="L956" s="243">
        <v>85097.79</v>
      </c>
      <c r="M956" s="241">
        <v>372</v>
      </c>
      <c r="N956" s="240">
        <v>3665.21</v>
      </c>
      <c r="O956" s="242">
        <v>7</v>
      </c>
      <c r="P956" s="240">
        <v>421.74</v>
      </c>
      <c r="Q956" s="241">
        <v>3</v>
      </c>
      <c r="R956" s="238">
        <v>0</v>
      </c>
      <c r="S956" s="239">
        <v>0</v>
      </c>
      <c r="T956" s="240">
        <v>11544.44</v>
      </c>
      <c r="U956" s="241">
        <v>51</v>
      </c>
      <c r="V956" s="240">
        <v>8246.77</v>
      </c>
      <c r="W956" s="242">
        <v>11</v>
      </c>
      <c r="X956" s="243">
        <v>77200.87</v>
      </c>
      <c r="Y956" s="241">
        <v>386</v>
      </c>
      <c r="Z956" s="238">
        <v>0</v>
      </c>
      <c r="AA956" s="239">
        <v>0</v>
      </c>
      <c r="AB956" s="238">
        <v>0</v>
      </c>
      <c r="AC956" s="239">
        <v>0</v>
      </c>
      <c r="AD956" s="243">
        <v>65787.009999999995</v>
      </c>
      <c r="AE956" s="244">
        <v>383</v>
      </c>
      <c r="AF956" s="240">
        <v>0</v>
      </c>
      <c r="AG956" s="242">
        <v>0</v>
      </c>
      <c r="AH956" s="243">
        <v>280331.89</v>
      </c>
      <c r="AI956" s="244">
        <v>1367</v>
      </c>
      <c r="AJ956" s="243">
        <v>0</v>
      </c>
      <c r="AK956" s="244">
        <v>0</v>
      </c>
      <c r="AL956" s="243">
        <v>111067.56</v>
      </c>
      <c r="AM956" s="244">
        <v>452</v>
      </c>
      <c r="AN956" s="245">
        <v>23637.9</v>
      </c>
      <c r="AO956" s="244">
        <v>144</v>
      </c>
      <c r="AP956" s="246">
        <v>0</v>
      </c>
      <c r="AQ956" s="247">
        <v>0</v>
      </c>
      <c r="AR956" s="240">
        <v>1285.23</v>
      </c>
      <c r="AS956" s="241">
        <v>13</v>
      </c>
      <c r="AT956" s="238">
        <v>0</v>
      </c>
      <c r="AU956" s="239">
        <v>0</v>
      </c>
      <c r="AV956" t="s">
        <v>52</v>
      </c>
      <c r="AW956" s="270"/>
      <c r="AX956" s="270"/>
      <c r="AY956" s="270"/>
      <c r="AZ956" s="270"/>
      <c r="BA956" s="270"/>
      <c r="BB956" s="270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  <c r="BR956"/>
      <c r="BS956"/>
      <c r="BT956"/>
      <c r="BU956"/>
      <c r="BV956"/>
      <c r="BW956"/>
      <c r="BX956"/>
      <c r="BY956"/>
      <c r="BZ956"/>
      <c r="CA956"/>
      <c r="CB956"/>
      <c r="CC956"/>
      <c r="CD956"/>
      <c r="CE956"/>
      <c r="CF956"/>
      <c r="CG956"/>
      <c r="CH956"/>
      <c r="CI956"/>
      <c r="CJ956"/>
      <c r="CK956"/>
      <c r="CL956"/>
      <c r="CM956"/>
      <c r="CN956"/>
    </row>
    <row r="957" spans="1:92">
      <c r="A957" s="2" t="s">
        <v>2861</v>
      </c>
      <c r="B957" s="238">
        <v>448.09399999999999</v>
      </c>
      <c r="C957" s="239">
        <v>0</v>
      </c>
      <c r="D957" s="240">
        <v>12181.04</v>
      </c>
      <c r="E957" s="241">
        <v>46</v>
      </c>
      <c r="F957" s="240">
        <v>11422.59</v>
      </c>
      <c r="G957" s="242">
        <v>19</v>
      </c>
      <c r="H957" s="243">
        <v>61116.35</v>
      </c>
      <c r="I957" s="244">
        <v>423</v>
      </c>
      <c r="J957" s="243">
        <v>178072.21</v>
      </c>
      <c r="K957" s="244">
        <v>439</v>
      </c>
      <c r="L957" s="243">
        <v>71957.259999999995</v>
      </c>
      <c r="M957" s="241">
        <v>324</v>
      </c>
      <c r="N957" s="240">
        <v>9743.4599999999991</v>
      </c>
      <c r="O957" s="242">
        <v>9</v>
      </c>
      <c r="P957" s="240">
        <v>955.65</v>
      </c>
      <c r="Q957" s="241">
        <v>1</v>
      </c>
      <c r="R957" s="238">
        <v>0</v>
      </c>
      <c r="S957" s="239">
        <v>0</v>
      </c>
      <c r="T957" s="240">
        <v>17664.98</v>
      </c>
      <c r="U957" s="241">
        <v>71</v>
      </c>
      <c r="V957" s="240">
        <v>13341.81</v>
      </c>
      <c r="W957" s="242">
        <v>16</v>
      </c>
      <c r="X957" s="243">
        <v>64321.25</v>
      </c>
      <c r="Y957" s="241">
        <v>317</v>
      </c>
      <c r="Z957" s="238">
        <v>0</v>
      </c>
      <c r="AA957" s="239">
        <v>0</v>
      </c>
      <c r="AB957" s="238">
        <v>0</v>
      </c>
      <c r="AC957" s="239">
        <v>0</v>
      </c>
      <c r="AD957" s="243">
        <v>48361.11</v>
      </c>
      <c r="AE957" s="244">
        <v>294</v>
      </c>
      <c r="AF957" s="240">
        <v>0</v>
      </c>
      <c r="AG957" s="242">
        <v>0</v>
      </c>
      <c r="AH957" s="243">
        <v>247298.73</v>
      </c>
      <c r="AI957" s="244">
        <v>1038</v>
      </c>
      <c r="AJ957" s="243">
        <v>133</v>
      </c>
      <c r="AK957" s="244">
        <v>3</v>
      </c>
      <c r="AL957" s="243">
        <v>86836.54</v>
      </c>
      <c r="AM957" s="244">
        <v>366</v>
      </c>
      <c r="AN957" s="245">
        <v>13309.82</v>
      </c>
      <c r="AO957" s="244">
        <v>83</v>
      </c>
      <c r="AP957" s="246">
        <v>0</v>
      </c>
      <c r="AQ957" s="247">
        <v>0</v>
      </c>
      <c r="AR957" s="240">
        <v>361.74</v>
      </c>
      <c r="AS957" s="241">
        <v>5</v>
      </c>
      <c r="AT957" s="238">
        <v>0</v>
      </c>
      <c r="AU957" s="239">
        <v>0</v>
      </c>
      <c r="AV957" t="s">
        <v>195</v>
      </c>
      <c r="AW957" s="270"/>
      <c r="AX957" s="270"/>
      <c r="AY957" s="270"/>
      <c r="AZ957" s="270"/>
      <c r="BA957" s="270"/>
      <c r="BB957" s="270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  <c r="BR957"/>
      <c r="BS957"/>
      <c r="BT957"/>
      <c r="BU957"/>
      <c r="BV957"/>
      <c r="BW957"/>
      <c r="BX957"/>
      <c r="BY957"/>
      <c r="BZ957"/>
      <c r="CA957"/>
      <c r="CB957"/>
      <c r="CC957"/>
      <c r="CD957"/>
      <c r="CE957"/>
      <c r="CF957"/>
      <c r="CG957"/>
      <c r="CH957"/>
      <c r="CI957"/>
      <c r="CJ957"/>
      <c r="CK957"/>
      <c r="CL957"/>
      <c r="CM957"/>
      <c r="CN957"/>
    </row>
    <row r="958" spans="1:92">
      <c r="A958" s="2" t="s">
        <v>3056</v>
      </c>
      <c r="B958" s="238">
        <v>0</v>
      </c>
      <c r="C958" s="239">
        <v>0</v>
      </c>
      <c r="D958" s="240">
        <v>8643.08</v>
      </c>
      <c r="E958" s="241">
        <v>42</v>
      </c>
      <c r="F958" s="240">
        <v>4930.43</v>
      </c>
      <c r="G958" s="242">
        <v>6</v>
      </c>
      <c r="H958" s="243">
        <v>51119.49</v>
      </c>
      <c r="I958" s="244">
        <v>532</v>
      </c>
      <c r="J958" s="243">
        <v>201926.31</v>
      </c>
      <c r="K958" s="244">
        <v>486</v>
      </c>
      <c r="L958" s="243">
        <v>26275.78</v>
      </c>
      <c r="M958" s="241">
        <v>250</v>
      </c>
      <c r="N958" s="240">
        <v>1370.43</v>
      </c>
      <c r="O958" s="242">
        <v>2</v>
      </c>
      <c r="P958" s="240">
        <v>6078.61</v>
      </c>
      <c r="Q958" s="241">
        <v>35</v>
      </c>
      <c r="R958" s="238">
        <v>0</v>
      </c>
      <c r="S958" s="239">
        <v>0</v>
      </c>
      <c r="T958" s="240">
        <v>25264.15</v>
      </c>
      <c r="U958" s="241">
        <v>130</v>
      </c>
      <c r="V958" s="240">
        <v>8751.83</v>
      </c>
      <c r="W958" s="242">
        <v>12</v>
      </c>
      <c r="X958" s="243">
        <v>69137.08</v>
      </c>
      <c r="Y958" s="241">
        <v>366</v>
      </c>
      <c r="Z958" s="238">
        <v>0</v>
      </c>
      <c r="AA958" s="239">
        <v>0</v>
      </c>
      <c r="AB958" s="238">
        <v>0</v>
      </c>
      <c r="AC958" s="239">
        <v>0</v>
      </c>
      <c r="AD958" s="243">
        <v>72384.02</v>
      </c>
      <c r="AE958" s="244">
        <v>343</v>
      </c>
      <c r="AF958" s="240">
        <v>0</v>
      </c>
      <c r="AG958" s="242">
        <v>0</v>
      </c>
      <c r="AH958" s="243">
        <v>287124.33</v>
      </c>
      <c r="AI958" s="244">
        <v>1315</v>
      </c>
      <c r="AJ958" s="243">
        <v>0</v>
      </c>
      <c r="AK958" s="244">
        <v>0</v>
      </c>
      <c r="AL958" s="243">
        <v>134618.34</v>
      </c>
      <c r="AM958" s="244">
        <v>513</v>
      </c>
      <c r="AN958" s="245">
        <v>0</v>
      </c>
      <c r="AO958" s="244">
        <v>0</v>
      </c>
      <c r="AP958" s="246">
        <v>0</v>
      </c>
      <c r="AQ958" s="247">
        <v>0</v>
      </c>
      <c r="AR958" s="240">
        <v>9885.18</v>
      </c>
      <c r="AS958" s="241">
        <v>74</v>
      </c>
      <c r="AT958" s="238">
        <v>0</v>
      </c>
      <c r="AU958" s="239">
        <v>0</v>
      </c>
      <c r="AV958" t="s">
        <v>159</v>
      </c>
      <c r="AW958" s="270"/>
      <c r="AX958" s="270"/>
      <c r="AY958" s="270"/>
      <c r="AZ958" s="270"/>
      <c r="BA958" s="270"/>
      <c r="BB958" s="270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  <c r="BR958"/>
      <c r="BS958"/>
      <c r="BT958"/>
      <c r="BU958"/>
      <c r="BV958"/>
      <c r="BW958"/>
      <c r="BX958"/>
      <c r="BY958"/>
      <c r="BZ958"/>
      <c r="CA958"/>
      <c r="CB958"/>
      <c r="CC958"/>
      <c r="CD958"/>
      <c r="CE958"/>
      <c r="CF958"/>
      <c r="CG958"/>
      <c r="CH958"/>
      <c r="CI958"/>
      <c r="CJ958"/>
      <c r="CK958"/>
      <c r="CL958"/>
      <c r="CM958"/>
      <c r="CN958"/>
    </row>
    <row r="959" spans="1:92">
      <c r="A959" s="2" t="s">
        <v>2955</v>
      </c>
      <c r="B959" s="238">
        <v>2567.1136666666666</v>
      </c>
      <c r="C959" s="239">
        <v>0</v>
      </c>
      <c r="D959" s="240">
        <v>10166.06</v>
      </c>
      <c r="E959" s="241">
        <v>34</v>
      </c>
      <c r="F959" s="240">
        <v>12891.27</v>
      </c>
      <c r="G959" s="242">
        <v>19</v>
      </c>
      <c r="H959" s="243">
        <v>54879.77</v>
      </c>
      <c r="I959" s="244">
        <v>554</v>
      </c>
      <c r="J959" s="243">
        <v>276953.96000000002</v>
      </c>
      <c r="K959" s="244">
        <v>705</v>
      </c>
      <c r="L959" s="243">
        <v>46653.17</v>
      </c>
      <c r="M959" s="241">
        <v>274</v>
      </c>
      <c r="N959" s="240">
        <v>3591.3</v>
      </c>
      <c r="O959" s="242">
        <v>3</v>
      </c>
      <c r="P959" s="240">
        <v>7208.85</v>
      </c>
      <c r="Q959" s="241">
        <v>54</v>
      </c>
      <c r="R959" s="238">
        <v>0</v>
      </c>
      <c r="S959" s="239">
        <v>0</v>
      </c>
      <c r="T959" s="240">
        <v>24763</v>
      </c>
      <c r="U959" s="241">
        <v>91</v>
      </c>
      <c r="V959" s="240">
        <v>11937.24</v>
      </c>
      <c r="W959" s="242">
        <v>14</v>
      </c>
      <c r="X959" s="243">
        <v>58408.15</v>
      </c>
      <c r="Y959" s="241">
        <v>336</v>
      </c>
      <c r="Z959" s="238">
        <v>0</v>
      </c>
      <c r="AA959" s="239">
        <v>0</v>
      </c>
      <c r="AB959" s="238">
        <v>0</v>
      </c>
      <c r="AC959" s="239">
        <v>0</v>
      </c>
      <c r="AD959" s="243">
        <v>49167.65</v>
      </c>
      <c r="AE959" s="244">
        <v>309</v>
      </c>
      <c r="AF959" s="240">
        <v>0</v>
      </c>
      <c r="AG959" s="242">
        <v>0</v>
      </c>
      <c r="AH959" s="243">
        <v>220420.93</v>
      </c>
      <c r="AI959" s="244">
        <v>1329</v>
      </c>
      <c r="AJ959" s="243">
        <v>5050.32</v>
      </c>
      <c r="AK959" s="244">
        <v>25</v>
      </c>
      <c r="AL959" s="243">
        <v>90589.37</v>
      </c>
      <c r="AM959" s="244">
        <v>376</v>
      </c>
      <c r="AN959" s="245">
        <v>71963.09</v>
      </c>
      <c r="AO959" s="244">
        <v>234</v>
      </c>
      <c r="AP959" s="246">
        <v>0</v>
      </c>
      <c r="AQ959" s="247">
        <v>0</v>
      </c>
      <c r="AR959" s="240">
        <v>4160.78</v>
      </c>
      <c r="AS959" s="241">
        <v>50</v>
      </c>
      <c r="AT959" s="238">
        <v>0</v>
      </c>
      <c r="AU959" s="239">
        <v>0</v>
      </c>
      <c r="AV959" t="s">
        <v>52</v>
      </c>
      <c r="AW959" s="270"/>
      <c r="AX959" s="270"/>
      <c r="AY959" s="270"/>
      <c r="AZ959" s="270"/>
      <c r="BA959" s="270"/>
      <c r="BB959" s="270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  <c r="BR959"/>
      <c r="BS959"/>
      <c r="BT959"/>
      <c r="BU959"/>
      <c r="BV959"/>
      <c r="BW959"/>
      <c r="BX959"/>
      <c r="BY959"/>
      <c r="BZ959"/>
      <c r="CA959"/>
      <c r="CB959"/>
      <c r="CC959"/>
      <c r="CD959"/>
      <c r="CE959"/>
      <c r="CF959"/>
      <c r="CG959"/>
      <c r="CH959"/>
      <c r="CI959"/>
      <c r="CJ959"/>
      <c r="CK959"/>
      <c r="CL959"/>
      <c r="CM959"/>
      <c r="CN959"/>
    </row>
    <row r="960" spans="1:92">
      <c r="A960" s="2" t="s">
        <v>3065</v>
      </c>
      <c r="B960" s="238">
        <v>926.90266666666673</v>
      </c>
      <c r="C960" s="239">
        <v>0</v>
      </c>
      <c r="D960" s="240">
        <v>5935.65</v>
      </c>
      <c r="E960" s="241">
        <v>24</v>
      </c>
      <c r="F960" s="240">
        <v>5878.25</v>
      </c>
      <c r="G960" s="242">
        <v>10</v>
      </c>
      <c r="H960" s="243">
        <v>23327.84</v>
      </c>
      <c r="I960" s="244">
        <v>270</v>
      </c>
      <c r="J960" s="243">
        <v>168624.72</v>
      </c>
      <c r="K960" s="244">
        <v>532</v>
      </c>
      <c r="L960" s="243">
        <v>36971.07</v>
      </c>
      <c r="M960" s="241">
        <v>273</v>
      </c>
      <c r="N960" s="240">
        <v>5303.48</v>
      </c>
      <c r="O960" s="242">
        <v>2</v>
      </c>
      <c r="P960" s="240">
        <v>0</v>
      </c>
      <c r="Q960" s="241">
        <v>0</v>
      </c>
      <c r="R960" s="238">
        <v>0</v>
      </c>
      <c r="S960" s="239">
        <v>0</v>
      </c>
      <c r="T960" s="240">
        <v>3583.07</v>
      </c>
      <c r="U960" s="241">
        <v>25</v>
      </c>
      <c r="V960" s="240">
        <v>8024.17</v>
      </c>
      <c r="W960" s="242">
        <v>10</v>
      </c>
      <c r="X960" s="243">
        <v>29434.2</v>
      </c>
      <c r="Y960" s="241">
        <v>202</v>
      </c>
      <c r="Z960" s="238">
        <v>0</v>
      </c>
      <c r="AA960" s="239">
        <v>0</v>
      </c>
      <c r="AB960" s="238">
        <v>0</v>
      </c>
      <c r="AC960" s="239">
        <v>0</v>
      </c>
      <c r="AD960" s="243">
        <v>28251.439999999999</v>
      </c>
      <c r="AE960" s="244">
        <v>218</v>
      </c>
      <c r="AF960" s="240">
        <v>0</v>
      </c>
      <c r="AG960" s="242">
        <v>0</v>
      </c>
      <c r="AH960" s="243">
        <v>143815.25</v>
      </c>
      <c r="AI960" s="244">
        <v>1099</v>
      </c>
      <c r="AJ960" s="243">
        <v>0</v>
      </c>
      <c r="AK960" s="244">
        <v>0</v>
      </c>
      <c r="AL960" s="243">
        <v>64068.55</v>
      </c>
      <c r="AM960" s="244">
        <v>293</v>
      </c>
      <c r="AN960" s="245">
        <v>27807.08</v>
      </c>
      <c r="AO960" s="244">
        <v>163</v>
      </c>
      <c r="AP960" s="246">
        <v>0</v>
      </c>
      <c r="AQ960" s="247">
        <v>0</v>
      </c>
      <c r="AR960" s="240">
        <v>0</v>
      </c>
      <c r="AS960" s="241">
        <v>0</v>
      </c>
      <c r="AT960" s="238">
        <v>0</v>
      </c>
      <c r="AU960" s="239">
        <v>0</v>
      </c>
      <c r="AV960" t="s">
        <v>189</v>
      </c>
      <c r="AW960" s="270"/>
      <c r="AX960" s="270"/>
      <c r="AY960" s="270"/>
      <c r="AZ960" s="270"/>
      <c r="BA960" s="270"/>
      <c r="BB960" s="27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  <c r="BR960"/>
      <c r="BS960"/>
      <c r="BT960"/>
      <c r="BU960"/>
      <c r="BV960"/>
      <c r="BW960"/>
      <c r="BX960"/>
      <c r="BY960"/>
      <c r="BZ960"/>
      <c r="CA960"/>
      <c r="CB960"/>
      <c r="CC960"/>
      <c r="CD960"/>
      <c r="CE960"/>
      <c r="CF960"/>
      <c r="CG960"/>
      <c r="CH960"/>
      <c r="CI960"/>
      <c r="CJ960"/>
      <c r="CK960"/>
      <c r="CL960"/>
      <c r="CM960"/>
      <c r="CN960"/>
    </row>
    <row r="961" spans="1:92">
      <c r="A961" s="2" t="s">
        <v>2883</v>
      </c>
      <c r="B961" s="238">
        <v>1431.7943333333335</v>
      </c>
      <c r="C961" s="239">
        <v>0</v>
      </c>
      <c r="D961" s="240">
        <v>14135.59</v>
      </c>
      <c r="E961" s="241">
        <v>56</v>
      </c>
      <c r="F961" s="240">
        <v>10843.46</v>
      </c>
      <c r="G961" s="242">
        <v>18</v>
      </c>
      <c r="H961" s="243">
        <v>54135.02</v>
      </c>
      <c r="I961" s="244">
        <v>550</v>
      </c>
      <c r="J961" s="243">
        <v>202893.91</v>
      </c>
      <c r="K961" s="244">
        <v>533</v>
      </c>
      <c r="L961" s="243">
        <v>27733.360000000001</v>
      </c>
      <c r="M961" s="241">
        <v>134</v>
      </c>
      <c r="N961" s="240">
        <v>6259.99</v>
      </c>
      <c r="O961" s="242">
        <v>6</v>
      </c>
      <c r="P961" s="240">
        <v>2293.91</v>
      </c>
      <c r="Q961" s="241">
        <v>5</v>
      </c>
      <c r="R961" s="238">
        <v>0</v>
      </c>
      <c r="S961" s="239">
        <v>0</v>
      </c>
      <c r="T961" s="240">
        <v>14408.41</v>
      </c>
      <c r="U961" s="241">
        <v>80</v>
      </c>
      <c r="V961" s="240">
        <v>20752.66</v>
      </c>
      <c r="W961" s="242">
        <v>23</v>
      </c>
      <c r="X961" s="243">
        <v>77253.87</v>
      </c>
      <c r="Y961" s="241">
        <v>396</v>
      </c>
      <c r="Z961" s="238">
        <v>0</v>
      </c>
      <c r="AA961" s="239">
        <v>0</v>
      </c>
      <c r="AB961" s="238">
        <v>0</v>
      </c>
      <c r="AC961" s="239">
        <v>0</v>
      </c>
      <c r="AD961" s="243">
        <v>61073.63</v>
      </c>
      <c r="AE961" s="244">
        <v>357</v>
      </c>
      <c r="AF961" s="240">
        <v>0</v>
      </c>
      <c r="AG961" s="242">
        <v>0</v>
      </c>
      <c r="AH961" s="243">
        <v>285633.25</v>
      </c>
      <c r="AI961" s="244">
        <v>1355</v>
      </c>
      <c r="AJ961" s="243">
        <v>8306.6200000000008</v>
      </c>
      <c r="AK961" s="244">
        <v>37</v>
      </c>
      <c r="AL961" s="243">
        <v>127430.14</v>
      </c>
      <c r="AM961" s="244">
        <v>528</v>
      </c>
      <c r="AN961" s="245">
        <v>34647.21</v>
      </c>
      <c r="AO961" s="244">
        <v>103</v>
      </c>
      <c r="AP961" s="246">
        <v>0</v>
      </c>
      <c r="AQ961" s="247">
        <v>0</v>
      </c>
      <c r="AR961" s="240">
        <v>1798.27</v>
      </c>
      <c r="AS961" s="241">
        <v>20</v>
      </c>
      <c r="AT961" s="238">
        <v>0</v>
      </c>
      <c r="AU961" s="239">
        <v>0</v>
      </c>
      <c r="AV961" t="s">
        <v>195</v>
      </c>
      <c r="AW961" s="270"/>
      <c r="AX961" s="270"/>
      <c r="AY961" s="270"/>
      <c r="AZ961" s="270"/>
      <c r="BA961" s="270"/>
      <c r="BB961" s="270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  <c r="BR961"/>
      <c r="BS961"/>
      <c r="BT961"/>
      <c r="BU961"/>
      <c r="BV961"/>
      <c r="BW961"/>
      <c r="BX961"/>
      <c r="BY961"/>
      <c r="BZ961"/>
      <c r="CA961"/>
      <c r="CB961"/>
      <c r="CC961"/>
      <c r="CD961"/>
      <c r="CE961"/>
      <c r="CF961"/>
      <c r="CG961"/>
      <c r="CH961"/>
      <c r="CI961"/>
      <c r="CJ961"/>
      <c r="CK961"/>
      <c r="CL961"/>
      <c r="CM961"/>
      <c r="CN961"/>
    </row>
    <row r="962" spans="1:92">
      <c r="A962" s="2" t="s">
        <v>2963</v>
      </c>
      <c r="B962" s="238">
        <v>37473.990333333335</v>
      </c>
      <c r="C962" s="239">
        <v>0</v>
      </c>
      <c r="D962" s="240">
        <v>33279.82</v>
      </c>
      <c r="E962" s="241">
        <v>120</v>
      </c>
      <c r="F962" s="240">
        <v>16504.32</v>
      </c>
      <c r="G962" s="242">
        <v>24</v>
      </c>
      <c r="H962" s="243">
        <v>148283.85999999999</v>
      </c>
      <c r="I962" s="244">
        <v>1381</v>
      </c>
      <c r="J962" s="243">
        <v>905828.83</v>
      </c>
      <c r="K962" s="244">
        <v>2304</v>
      </c>
      <c r="L962" s="243">
        <v>280879.48</v>
      </c>
      <c r="M962" s="241">
        <v>1494</v>
      </c>
      <c r="N962" s="240">
        <v>29956.42</v>
      </c>
      <c r="O962" s="242">
        <v>53</v>
      </c>
      <c r="P962" s="240">
        <v>22853.98</v>
      </c>
      <c r="Q962" s="241">
        <v>153</v>
      </c>
      <c r="R962" s="238">
        <v>0</v>
      </c>
      <c r="S962" s="239">
        <v>0</v>
      </c>
      <c r="T962" s="240">
        <v>36834.39</v>
      </c>
      <c r="U962" s="241">
        <v>204</v>
      </c>
      <c r="V962" s="240">
        <v>1325.58</v>
      </c>
      <c r="W962" s="242">
        <v>1</v>
      </c>
      <c r="X962" s="243">
        <v>226271.94</v>
      </c>
      <c r="Y962" s="241">
        <v>1095</v>
      </c>
      <c r="Z962" s="238">
        <v>0</v>
      </c>
      <c r="AA962" s="239">
        <v>0</v>
      </c>
      <c r="AB962" s="238">
        <v>0</v>
      </c>
      <c r="AC962" s="239">
        <v>0</v>
      </c>
      <c r="AD962" s="243">
        <v>179332.39</v>
      </c>
      <c r="AE962" s="244">
        <v>1019</v>
      </c>
      <c r="AF962" s="240">
        <v>72.19</v>
      </c>
      <c r="AG962" s="242">
        <v>1</v>
      </c>
      <c r="AH962" s="243">
        <v>888692.35</v>
      </c>
      <c r="AI962" s="244">
        <v>3781</v>
      </c>
      <c r="AJ962" s="243">
        <v>244967.11</v>
      </c>
      <c r="AK962" s="244">
        <v>1279</v>
      </c>
      <c r="AL962" s="243">
        <v>344857.91</v>
      </c>
      <c r="AM962" s="244">
        <v>1350</v>
      </c>
      <c r="AN962" s="245">
        <v>879252.6</v>
      </c>
      <c r="AO962" s="244">
        <v>1847</v>
      </c>
      <c r="AP962" s="246">
        <v>0</v>
      </c>
      <c r="AQ962" s="247">
        <v>0</v>
      </c>
      <c r="AR962" s="240">
        <v>17603.169999999998</v>
      </c>
      <c r="AS962" s="241">
        <v>139</v>
      </c>
      <c r="AT962" s="238">
        <v>1560</v>
      </c>
      <c r="AU962" s="239">
        <v>6</v>
      </c>
      <c r="AV962" t="s">
        <v>52</v>
      </c>
      <c r="AW962" s="270"/>
      <c r="AX962" s="270"/>
      <c r="AY962" s="270"/>
      <c r="AZ962" s="270"/>
      <c r="BA962" s="270"/>
      <c r="BB962" s="270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  <c r="BR962"/>
      <c r="BS962"/>
      <c r="BT962"/>
      <c r="BU962"/>
      <c r="BV962"/>
      <c r="BW962"/>
      <c r="BX962"/>
      <c r="BY962"/>
      <c r="BZ962"/>
      <c r="CA962"/>
      <c r="CB962"/>
      <c r="CC962"/>
      <c r="CD962"/>
      <c r="CE962"/>
      <c r="CF962"/>
      <c r="CG962"/>
      <c r="CH962"/>
      <c r="CI962"/>
      <c r="CJ962"/>
      <c r="CK962"/>
      <c r="CL962"/>
      <c r="CM962"/>
      <c r="CN962"/>
    </row>
    <row r="963" spans="1:92">
      <c r="A963" s="2" t="s">
        <v>2798</v>
      </c>
      <c r="B963" s="238">
        <v>10.199999999999999</v>
      </c>
      <c r="C963" s="239">
        <v>0</v>
      </c>
      <c r="D963" s="240">
        <v>27032.720000000001</v>
      </c>
      <c r="E963" s="241">
        <v>90</v>
      </c>
      <c r="F963" s="240">
        <v>11869.54</v>
      </c>
      <c r="G963" s="242">
        <v>20</v>
      </c>
      <c r="H963" s="243">
        <v>81690.289999999994</v>
      </c>
      <c r="I963" s="244">
        <v>584</v>
      </c>
      <c r="J963" s="243">
        <v>377431.67</v>
      </c>
      <c r="K963" s="244">
        <v>614</v>
      </c>
      <c r="L963" s="243">
        <v>111820.88</v>
      </c>
      <c r="M963" s="241">
        <v>691</v>
      </c>
      <c r="N963" s="240">
        <v>1173.9100000000001</v>
      </c>
      <c r="O963" s="242">
        <v>1</v>
      </c>
      <c r="P963" s="240">
        <v>6546.06</v>
      </c>
      <c r="Q963" s="241">
        <v>58</v>
      </c>
      <c r="R963" s="238">
        <v>0</v>
      </c>
      <c r="S963" s="239">
        <v>0</v>
      </c>
      <c r="T963" s="240">
        <v>7094.33</v>
      </c>
      <c r="U963" s="241">
        <v>48</v>
      </c>
      <c r="V963" s="240">
        <v>2229.9299999999998</v>
      </c>
      <c r="W963" s="242">
        <v>3</v>
      </c>
      <c r="X963" s="243">
        <v>105283.58</v>
      </c>
      <c r="Y963" s="241">
        <v>501</v>
      </c>
      <c r="Z963" s="238">
        <v>0</v>
      </c>
      <c r="AA963" s="239">
        <v>0</v>
      </c>
      <c r="AB963" s="238">
        <v>0</v>
      </c>
      <c r="AC963" s="239">
        <v>0</v>
      </c>
      <c r="AD963" s="243">
        <v>84343.84</v>
      </c>
      <c r="AE963" s="244">
        <v>426</v>
      </c>
      <c r="AF963" s="240">
        <v>395.35</v>
      </c>
      <c r="AG963" s="242">
        <v>1</v>
      </c>
      <c r="AH963" s="243">
        <v>439389.05</v>
      </c>
      <c r="AI963" s="244">
        <v>1528</v>
      </c>
      <c r="AJ963" s="243">
        <v>0</v>
      </c>
      <c r="AK963" s="244">
        <v>0</v>
      </c>
      <c r="AL963" s="243">
        <v>193035.46</v>
      </c>
      <c r="AM963" s="244">
        <v>662</v>
      </c>
      <c r="AN963" s="245">
        <v>306</v>
      </c>
      <c r="AO963" s="244">
        <v>1</v>
      </c>
      <c r="AP963" s="246">
        <v>0</v>
      </c>
      <c r="AQ963" s="247">
        <v>0</v>
      </c>
      <c r="AR963" s="240">
        <v>7379.15</v>
      </c>
      <c r="AS963" s="241">
        <v>62</v>
      </c>
      <c r="AT963" s="238">
        <v>0</v>
      </c>
      <c r="AU963" s="239">
        <v>0</v>
      </c>
      <c r="AV963" t="s">
        <v>159</v>
      </c>
      <c r="AW963" s="270"/>
      <c r="AX963" s="270"/>
      <c r="AY963" s="270"/>
      <c r="AZ963" s="270"/>
      <c r="BA963" s="270"/>
      <c r="BB963" s="270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  <c r="BR963"/>
      <c r="BS963"/>
      <c r="BT963"/>
      <c r="BU963"/>
      <c r="BV963"/>
      <c r="BW963"/>
      <c r="BX963"/>
      <c r="BY963"/>
      <c r="BZ963"/>
      <c r="CA963"/>
      <c r="CB963"/>
      <c r="CC963"/>
      <c r="CD963"/>
      <c r="CE963"/>
      <c r="CF963"/>
      <c r="CG963"/>
      <c r="CH963"/>
      <c r="CI963"/>
      <c r="CJ963"/>
      <c r="CK963"/>
      <c r="CL963"/>
      <c r="CM963"/>
      <c r="CN963"/>
    </row>
    <row r="964" spans="1:92">
      <c r="A964" s="2" t="s">
        <v>2863</v>
      </c>
      <c r="B964" s="238">
        <v>790.42200000000003</v>
      </c>
      <c r="C964" s="239">
        <v>0</v>
      </c>
      <c r="D964" s="240">
        <v>18769.28</v>
      </c>
      <c r="E964" s="241">
        <v>75</v>
      </c>
      <c r="F964" s="240">
        <v>17847.810000000001</v>
      </c>
      <c r="G964" s="242">
        <v>31</v>
      </c>
      <c r="H964" s="243">
        <v>98495.9</v>
      </c>
      <c r="I964" s="244">
        <v>701</v>
      </c>
      <c r="J964" s="243">
        <v>361765.03</v>
      </c>
      <c r="K964" s="244">
        <v>843</v>
      </c>
      <c r="L964" s="243">
        <v>120372.76</v>
      </c>
      <c r="M964" s="241">
        <v>576</v>
      </c>
      <c r="N964" s="240">
        <v>16086.94</v>
      </c>
      <c r="O964" s="242">
        <v>23</v>
      </c>
      <c r="P964" s="240">
        <v>19617.84</v>
      </c>
      <c r="Q964" s="241">
        <v>141</v>
      </c>
      <c r="R964" s="238">
        <v>0</v>
      </c>
      <c r="S964" s="239">
        <v>0</v>
      </c>
      <c r="T964" s="240">
        <v>29672.43</v>
      </c>
      <c r="U964" s="241">
        <v>126</v>
      </c>
      <c r="V964" s="240">
        <v>25473.69</v>
      </c>
      <c r="W964" s="242">
        <v>30</v>
      </c>
      <c r="X964" s="243">
        <v>114321.95</v>
      </c>
      <c r="Y964" s="241">
        <v>537</v>
      </c>
      <c r="Z964" s="238">
        <v>0</v>
      </c>
      <c r="AA964" s="239">
        <v>0</v>
      </c>
      <c r="AB964" s="238">
        <v>0</v>
      </c>
      <c r="AC964" s="239">
        <v>0</v>
      </c>
      <c r="AD964" s="243">
        <v>95048.639999999999</v>
      </c>
      <c r="AE964" s="244">
        <v>536</v>
      </c>
      <c r="AF964" s="240">
        <v>3488.35</v>
      </c>
      <c r="AG964" s="242">
        <v>5</v>
      </c>
      <c r="AH964" s="243">
        <v>575152.39</v>
      </c>
      <c r="AI964" s="244">
        <v>2141</v>
      </c>
      <c r="AJ964" s="243">
        <v>347.2</v>
      </c>
      <c r="AK964" s="244">
        <v>1</v>
      </c>
      <c r="AL964" s="243">
        <v>170153.97</v>
      </c>
      <c r="AM964" s="244">
        <v>681</v>
      </c>
      <c r="AN964" s="245">
        <v>23365.46</v>
      </c>
      <c r="AO964" s="244">
        <v>125</v>
      </c>
      <c r="AP964" s="246">
        <v>0</v>
      </c>
      <c r="AQ964" s="247">
        <v>0</v>
      </c>
      <c r="AR964" s="240">
        <v>11209.22</v>
      </c>
      <c r="AS964" s="241">
        <v>107</v>
      </c>
      <c r="AT964" s="238">
        <v>260</v>
      </c>
      <c r="AU964" s="239">
        <v>1</v>
      </c>
      <c r="AV964" t="s">
        <v>195</v>
      </c>
      <c r="AW964" s="270"/>
      <c r="AX964" s="270"/>
      <c r="AY964" s="270"/>
      <c r="AZ964" s="270"/>
      <c r="BA964" s="270"/>
      <c r="BB964" s="270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  <c r="BR964"/>
      <c r="BS964"/>
      <c r="BT964"/>
      <c r="BU964"/>
      <c r="BV964"/>
      <c r="BW964"/>
      <c r="BX964"/>
      <c r="BY964"/>
      <c r="BZ964"/>
      <c r="CA964"/>
      <c r="CB964"/>
      <c r="CC964"/>
      <c r="CD964"/>
      <c r="CE964"/>
      <c r="CF964"/>
      <c r="CG964"/>
      <c r="CH964"/>
      <c r="CI964"/>
      <c r="CJ964"/>
      <c r="CK964"/>
      <c r="CL964"/>
      <c r="CM964"/>
      <c r="CN964"/>
    </row>
    <row r="965" spans="1:92">
      <c r="A965" s="2" t="s">
        <v>3146</v>
      </c>
      <c r="B965" s="238">
        <v>19.5</v>
      </c>
      <c r="C965" s="239">
        <v>0</v>
      </c>
      <c r="D965" s="240">
        <v>6330.34</v>
      </c>
      <c r="E965" s="241">
        <v>27</v>
      </c>
      <c r="F965" s="240">
        <v>6173.9</v>
      </c>
      <c r="G965" s="242">
        <v>11</v>
      </c>
      <c r="H965" s="243">
        <v>43348.03</v>
      </c>
      <c r="I965" s="244">
        <v>592</v>
      </c>
      <c r="J965" s="243">
        <v>131697.82999999999</v>
      </c>
      <c r="K965" s="244">
        <v>321</v>
      </c>
      <c r="L965" s="243">
        <v>41906.97</v>
      </c>
      <c r="M965" s="241">
        <v>334</v>
      </c>
      <c r="N965" s="240">
        <v>0</v>
      </c>
      <c r="O965" s="242">
        <v>0</v>
      </c>
      <c r="P965" s="240">
        <v>0</v>
      </c>
      <c r="Q965" s="241">
        <v>0</v>
      </c>
      <c r="R965" s="238">
        <v>0</v>
      </c>
      <c r="S965" s="239">
        <v>0</v>
      </c>
      <c r="T965" s="240">
        <v>1587.81</v>
      </c>
      <c r="U965" s="241">
        <v>9</v>
      </c>
      <c r="V965" s="240">
        <v>5353.48</v>
      </c>
      <c r="W965" s="242">
        <v>5</v>
      </c>
      <c r="X965" s="243">
        <v>44194.71</v>
      </c>
      <c r="Y965" s="241">
        <v>260</v>
      </c>
      <c r="Z965" s="238">
        <v>0</v>
      </c>
      <c r="AA965" s="239">
        <v>0</v>
      </c>
      <c r="AB965" s="238">
        <v>0</v>
      </c>
      <c r="AC965" s="239">
        <v>0</v>
      </c>
      <c r="AD965" s="243">
        <v>39634.99</v>
      </c>
      <c r="AE965" s="244">
        <v>246</v>
      </c>
      <c r="AF965" s="240">
        <v>0</v>
      </c>
      <c r="AG965" s="242">
        <v>0</v>
      </c>
      <c r="AH965" s="243">
        <v>202102.6</v>
      </c>
      <c r="AI965" s="244">
        <v>1134</v>
      </c>
      <c r="AJ965" s="243">
        <v>0</v>
      </c>
      <c r="AK965" s="244">
        <v>0</v>
      </c>
      <c r="AL965" s="243">
        <v>67830.42</v>
      </c>
      <c r="AM965" s="244">
        <v>304</v>
      </c>
      <c r="AN965" s="245">
        <v>585</v>
      </c>
      <c r="AO965" s="244">
        <v>3</v>
      </c>
      <c r="AP965" s="246">
        <v>0</v>
      </c>
      <c r="AQ965" s="247">
        <v>0</v>
      </c>
      <c r="AR965" s="240">
        <v>0</v>
      </c>
      <c r="AS965" s="241">
        <v>0</v>
      </c>
      <c r="AT965" s="238">
        <v>0</v>
      </c>
      <c r="AU965" s="239">
        <v>0</v>
      </c>
      <c r="AV965" t="s">
        <v>18</v>
      </c>
      <c r="AW965" s="270"/>
      <c r="AX965" s="270"/>
      <c r="AY965" s="270"/>
      <c r="AZ965" s="270"/>
      <c r="BA965" s="270"/>
      <c r="BB965" s="270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  <c r="BR965"/>
      <c r="BS965"/>
      <c r="BT965"/>
      <c r="BU965"/>
      <c r="BV965"/>
      <c r="BW965"/>
      <c r="BX965"/>
      <c r="BY965"/>
      <c r="BZ965"/>
      <c r="CA965"/>
      <c r="CB965"/>
      <c r="CC965"/>
      <c r="CD965"/>
      <c r="CE965"/>
      <c r="CF965"/>
      <c r="CG965"/>
      <c r="CH965"/>
      <c r="CI965"/>
      <c r="CJ965"/>
      <c r="CK965"/>
      <c r="CL965"/>
      <c r="CM965"/>
      <c r="CN965"/>
    </row>
    <row r="966" spans="1:92">
      <c r="A966" s="2" t="s">
        <v>3142</v>
      </c>
      <c r="B966" s="238">
        <v>1002.153</v>
      </c>
      <c r="C966" s="239">
        <v>0</v>
      </c>
      <c r="D966" s="240">
        <v>20509.66</v>
      </c>
      <c r="E966" s="241">
        <v>84</v>
      </c>
      <c r="F966" s="240">
        <v>23452.16</v>
      </c>
      <c r="G966" s="242">
        <v>30</v>
      </c>
      <c r="H966" s="243">
        <v>104416.05</v>
      </c>
      <c r="I966" s="244">
        <v>917</v>
      </c>
      <c r="J966" s="243">
        <v>407146.5</v>
      </c>
      <c r="K966" s="244">
        <v>868</v>
      </c>
      <c r="L966" s="243">
        <v>89461.18</v>
      </c>
      <c r="M966" s="241">
        <v>571</v>
      </c>
      <c r="N966" s="240">
        <v>20872.13</v>
      </c>
      <c r="O966" s="242">
        <v>20</v>
      </c>
      <c r="P966" s="240">
        <v>17113.46</v>
      </c>
      <c r="Q966" s="241">
        <v>103</v>
      </c>
      <c r="R966" s="238">
        <v>0</v>
      </c>
      <c r="S966" s="239">
        <v>0</v>
      </c>
      <c r="T966" s="240">
        <v>68284.5</v>
      </c>
      <c r="U966" s="241">
        <v>210</v>
      </c>
      <c r="V966" s="240">
        <v>24845.55</v>
      </c>
      <c r="W966" s="242">
        <v>28</v>
      </c>
      <c r="X966" s="243">
        <v>105897.06</v>
      </c>
      <c r="Y966" s="241">
        <v>549</v>
      </c>
      <c r="Z966" s="238">
        <v>0</v>
      </c>
      <c r="AA966" s="239">
        <v>0</v>
      </c>
      <c r="AB966" s="238">
        <v>0</v>
      </c>
      <c r="AC966" s="239">
        <v>0</v>
      </c>
      <c r="AD966" s="243">
        <v>89937.79</v>
      </c>
      <c r="AE966" s="244">
        <v>510</v>
      </c>
      <c r="AF966" s="240">
        <v>0</v>
      </c>
      <c r="AG966" s="242">
        <v>0</v>
      </c>
      <c r="AH966" s="243">
        <v>451200.64</v>
      </c>
      <c r="AI966" s="244">
        <v>2021</v>
      </c>
      <c r="AJ966" s="243">
        <v>58</v>
      </c>
      <c r="AK966" s="244">
        <v>1</v>
      </c>
      <c r="AL966" s="243">
        <v>208637.44</v>
      </c>
      <c r="AM966" s="244">
        <v>800</v>
      </c>
      <c r="AN966" s="245">
        <v>30006.59</v>
      </c>
      <c r="AO966" s="244">
        <v>184</v>
      </c>
      <c r="AP966" s="246">
        <v>0</v>
      </c>
      <c r="AQ966" s="247">
        <v>0</v>
      </c>
      <c r="AR966" s="240">
        <v>526.1</v>
      </c>
      <c r="AS966" s="241">
        <v>6</v>
      </c>
      <c r="AT966" s="238">
        <v>1820</v>
      </c>
      <c r="AU966" s="239">
        <v>5</v>
      </c>
      <c r="AV966" t="s">
        <v>52</v>
      </c>
      <c r="AW966" s="270"/>
      <c r="AX966" s="270"/>
      <c r="AY966" s="270"/>
      <c r="AZ966" s="270"/>
      <c r="BA966" s="270"/>
      <c r="BB966" s="270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  <c r="BR966"/>
      <c r="BS966"/>
      <c r="BT966"/>
      <c r="BU966"/>
      <c r="BV966"/>
      <c r="BW966"/>
      <c r="BX966"/>
      <c r="BY966"/>
      <c r="BZ966"/>
      <c r="CA966"/>
      <c r="CB966"/>
      <c r="CC966"/>
      <c r="CD966"/>
      <c r="CE966"/>
      <c r="CF966"/>
      <c r="CG966"/>
      <c r="CH966"/>
      <c r="CI966"/>
      <c r="CJ966"/>
      <c r="CK966"/>
      <c r="CL966"/>
      <c r="CM966"/>
      <c r="CN966"/>
    </row>
    <row r="967" spans="1:92">
      <c r="A967" s="2" t="s">
        <v>2957</v>
      </c>
      <c r="B967" s="238">
        <v>1645.701</v>
      </c>
      <c r="C967" s="239">
        <v>0</v>
      </c>
      <c r="D967" s="240">
        <v>14898.8</v>
      </c>
      <c r="E967" s="241">
        <v>51</v>
      </c>
      <c r="F967" s="240">
        <v>11782.6</v>
      </c>
      <c r="G967" s="242">
        <v>22</v>
      </c>
      <c r="H967" s="243">
        <v>75879.289999999994</v>
      </c>
      <c r="I967" s="244">
        <v>928</v>
      </c>
      <c r="J967" s="243">
        <v>376281.51</v>
      </c>
      <c r="K967" s="244">
        <v>919</v>
      </c>
      <c r="L967" s="243">
        <v>93539.92</v>
      </c>
      <c r="M967" s="241">
        <v>601</v>
      </c>
      <c r="N967" s="240">
        <v>9443.4599999999991</v>
      </c>
      <c r="O967" s="242">
        <v>9</v>
      </c>
      <c r="P967" s="240">
        <v>9290.2099999999991</v>
      </c>
      <c r="Q967" s="241">
        <v>87</v>
      </c>
      <c r="R967" s="238">
        <v>0</v>
      </c>
      <c r="S967" s="239">
        <v>0</v>
      </c>
      <c r="T967" s="240">
        <v>0</v>
      </c>
      <c r="U967" s="241">
        <v>0</v>
      </c>
      <c r="V967" s="240">
        <v>6416.84</v>
      </c>
      <c r="W967" s="242">
        <v>5</v>
      </c>
      <c r="X967" s="243">
        <v>86165.7</v>
      </c>
      <c r="Y967" s="241">
        <v>470</v>
      </c>
      <c r="Z967" s="238">
        <v>0</v>
      </c>
      <c r="AA967" s="239">
        <v>0</v>
      </c>
      <c r="AB967" s="238">
        <v>0</v>
      </c>
      <c r="AC967" s="239">
        <v>0</v>
      </c>
      <c r="AD967" s="243">
        <v>53888.69</v>
      </c>
      <c r="AE967" s="244">
        <v>358</v>
      </c>
      <c r="AF967" s="240">
        <v>0</v>
      </c>
      <c r="AG967" s="242">
        <v>0</v>
      </c>
      <c r="AH967" s="243">
        <v>371070.62</v>
      </c>
      <c r="AI967" s="244">
        <v>1934</v>
      </c>
      <c r="AJ967" s="243">
        <v>0</v>
      </c>
      <c r="AK967" s="244">
        <v>0</v>
      </c>
      <c r="AL967" s="243">
        <v>122898.13</v>
      </c>
      <c r="AM967" s="244">
        <v>553</v>
      </c>
      <c r="AN967" s="245">
        <v>49371.03</v>
      </c>
      <c r="AO967" s="244">
        <v>300</v>
      </c>
      <c r="AP967" s="246">
        <v>0</v>
      </c>
      <c r="AQ967" s="247">
        <v>0</v>
      </c>
      <c r="AR967" s="240">
        <v>12878.31</v>
      </c>
      <c r="AS967" s="241">
        <v>107</v>
      </c>
      <c r="AT967" s="238">
        <v>0</v>
      </c>
      <c r="AU967" s="239">
        <v>0</v>
      </c>
      <c r="AV967" t="s">
        <v>52</v>
      </c>
      <c r="AW967" s="270"/>
      <c r="AX967" s="270"/>
      <c r="AY967" s="270"/>
      <c r="AZ967" s="270"/>
      <c r="BA967" s="270"/>
      <c r="BB967" s="270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  <c r="BR967"/>
      <c r="BS967"/>
      <c r="BT967"/>
      <c r="BU967"/>
      <c r="BV967"/>
      <c r="BW967"/>
      <c r="BX967"/>
      <c r="BY967"/>
      <c r="BZ967"/>
      <c r="CA967"/>
      <c r="CB967"/>
      <c r="CC967"/>
      <c r="CD967"/>
      <c r="CE967"/>
      <c r="CF967"/>
      <c r="CG967"/>
      <c r="CH967"/>
      <c r="CI967"/>
      <c r="CJ967"/>
      <c r="CK967"/>
      <c r="CL967"/>
      <c r="CM967"/>
      <c r="CN967"/>
    </row>
    <row r="968" spans="1:92">
      <c r="A968" s="2" t="s">
        <v>3183</v>
      </c>
      <c r="B968" s="238">
        <v>0</v>
      </c>
      <c r="C968" s="239">
        <v>0</v>
      </c>
      <c r="D968" s="240">
        <v>11046.96</v>
      </c>
      <c r="E968" s="241">
        <v>30</v>
      </c>
      <c r="F968" s="240">
        <v>2269.56</v>
      </c>
      <c r="G968" s="242">
        <v>5</v>
      </c>
      <c r="H968" s="243">
        <v>17502.68</v>
      </c>
      <c r="I968" s="244">
        <v>213</v>
      </c>
      <c r="J968" s="243">
        <v>48448.88</v>
      </c>
      <c r="K968" s="244">
        <v>129</v>
      </c>
      <c r="L968" s="243">
        <v>11226.93</v>
      </c>
      <c r="M968" s="241">
        <v>103</v>
      </c>
      <c r="N968" s="240">
        <v>0</v>
      </c>
      <c r="O968" s="242">
        <v>0</v>
      </c>
      <c r="P968" s="240">
        <v>0</v>
      </c>
      <c r="Q968" s="241">
        <v>0</v>
      </c>
      <c r="R968" s="238">
        <v>0</v>
      </c>
      <c r="S968" s="239">
        <v>0</v>
      </c>
      <c r="T968" s="240">
        <v>7843.62</v>
      </c>
      <c r="U968" s="241">
        <v>36</v>
      </c>
      <c r="V968" s="240">
        <v>6472.2</v>
      </c>
      <c r="W968" s="242">
        <v>9</v>
      </c>
      <c r="X968" s="243">
        <v>21475.25</v>
      </c>
      <c r="Y968" s="241">
        <v>128</v>
      </c>
      <c r="Z968" s="238">
        <v>0</v>
      </c>
      <c r="AA968" s="239">
        <v>0</v>
      </c>
      <c r="AB968" s="238">
        <v>0</v>
      </c>
      <c r="AC968" s="239">
        <v>0</v>
      </c>
      <c r="AD968" s="243">
        <v>24903.48</v>
      </c>
      <c r="AE968" s="244">
        <v>161</v>
      </c>
      <c r="AF968" s="240">
        <v>0</v>
      </c>
      <c r="AG968" s="242">
        <v>0</v>
      </c>
      <c r="AH968" s="243">
        <v>135887.07999999999</v>
      </c>
      <c r="AI968" s="244">
        <v>552</v>
      </c>
      <c r="AJ968" s="243">
        <v>0</v>
      </c>
      <c r="AK968" s="244">
        <v>0</v>
      </c>
      <c r="AL968" s="243">
        <v>42805.08</v>
      </c>
      <c r="AM968" s="244">
        <v>200</v>
      </c>
      <c r="AN968" s="245">
        <v>0</v>
      </c>
      <c r="AO968" s="244">
        <v>0</v>
      </c>
      <c r="AP968" s="246">
        <v>0</v>
      </c>
      <c r="AQ968" s="247">
        <v>0</v>
      </c>
      <c r="AR968" s="240">
        <v>293.91000000000003</v>
      </c>
      <c r="AS968" s="241">
        <v>5</v>
      </c>
      <c r="AT968" s="238">
        <v>0</v>
      </c>
      <c r="AU968" s="239">
        <v>0</v>
      </c>
      <c r="AV968" t="s">
        <v>52</v>
      </c>
      <c r="AW968" s="270"/>
      <c r="AX968" s="270"/>
      <c r="AY968" s="270"/>
      <c r="AZ968" s="270"/>
      <c r="BA968" s="270"/>
      <c r="BB968" s="270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  <c r="BR968"/>
      <c r="BS968"/>
      <c r="BT968"/>
      <c r="BU968"/>
      <c r="BV968"/>
      <c r="BW968"/>
      <c r="BX968"/>
      <c r="BY968"/>
      <c r="BZ968"/>
      <c r="CA968"/>
      <c r="CB968"/>
      <c r="CC968"/>
      <c r="CD968"/>
      <c r="CE968"/>
      <c r="CF968"/>
      <c r="CG968"/>
      <c r="CH968"/>
      <c r="CI968"/>
      <c r="CJ968"/>
      <c r="CK968"/>
      <c r="CL968"/>
      <c r="CM968"/>
      <c r="CN968"/>
    </row>
    <row r="969" spans="1:92">
      <c r="A969" s="2" t="s">
        <v>3175</v>
      </c>
      <c r="B969" s="238">
        <v>2657.0230000000001</v>
      </c>
      <c r="C969" s="239">
        <v>0</v>
      </c>
      <c r="D969" s="240">
        <v>12801.52</v>
      </c>
      <c r="E969" s="241">
        <v>61</v>
      </c>
      <c r="F969" s="240">
        <v>5382.61</v>
      </c>
      <c r="G969" s="242">
        <v>7</v>
      </c>
      <c r="H969" s="243">
        <v>73645.02</v>
      </c>
      <c r="I969" s="244">
        <v>809</v>
      </c>
      <c r="J969" s="243">
        <v>373622.02</v>
      </c>
      <c r="K969" s="244">
        <v>1128</v>
      </c>
      <c r="L969" s="243">
        <v>63390.26</v>
      </c>
      <c r="M969" s="241">
        <v>556</v>
      </c>
      <c r="N969" s="240">
        <v>4447.84</v>
      </c>
      <c r="O969" s="242">
        <v>18</v>
      </c>
      <c r="P969" s="240">
        <v>2420.94</v>
      </c>
      <c r="Q969" s="241">
        <v>16</v>
      </c>
      <c r="R969" s="238">
        <v>0</v>
      </c>
      <c r="S969" s="239">
        <v>0</v>
      </c>
      <c r="T969" s="240">
        <v>23407.7</v>
      </c>
      <c r="U969" s="241">
        <v>123</v>
      </c>
      <c r="V969" s="240">
        <v>16444.8</v>
      </c>
      <c r="W969" s="242">
        <v>25</v>
      </c>
      <c r="X969" s="243">
        <v>92300.88</v>
      </c>
      <c r="Y969" s="241">
        <v>615</v>
      </c>
      <c r="Z969" s="238">
        <v>0</v>
      </c>
      <c r="AA969" s="239">
        <v>0</v>
      </c>
      <c r="AB969" s="238">
        <v>0</v>
      </c>
      <c r="AC969" s="239">
        <v>0</v>
      </c>
      <c r="AD969" s="243">
        <v>57089.919999999998</v>
      </c>
      <c r="AE969" s="244">
        <v>422</v>
      </c>
      <c r="AF969" s="240">
        <v>0</v>
      </c>
      <c r="AG969" s="242">
        <v>0</v>
      </c>
      <c r="AH969" s="243">
        <v>341497.18</v>
      </c>
      <c r="AI969" s="244">
        <v>2392</v>
      </c>
      <c r="AJ969" s="243">
        <v>0</v>
      </c>
      <c r="AK969" s="244">
        <v>0</v>
      </c>
      <c r="AL969" s="243">
        <v>236966.71</v>
      </c>
      <c r="AM969" s="244">
        <v>1209</v>
      </c>
      <c r="AN969" s="245">
        <v>79710.69</v>
      </c>
      <c r="AO969" s="244">
        <v>622</v>
      </c>
      <c r="AP969" s="246">
        <v>0</v>
      </c>
      <c r="AQ969" s="247">
        <v>0</v>
      </c>
      <c r="AR969" s="240">
        <v>2757.27</v>
      </c>
      <c r="AS969" s="241">
        <v>32</v>
      </c>
      <c r="AT969" s="238">
        <v>0</v>
      </c>
      <c r="AU969" s="239">
        <v>0</v>
      </c>
      <c r="AV969" t="s">
        <v>389</v>
      </c>
      <c r="AW969" s="270"/>
      <c r="AX969" s="270"/>
      <c r="AY969" s="270"/>
      <c r="AZ969" s="270"/>
      <c r="BA969" s="270"/>
      <c r="BB969" s="270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  <c r="BR969"/>
      <c r="BS969"/>
      <c r="BT969"/>
      <c r="BU969"/>
      <c r="BV969"/>
      <c r="BW969"/>
      <c r="BX969"/>
      <c r="BY969"/>
      <c r="BZ969"/>
      <c r="CA969"/>
      <c r="CB969"/>
      <c r="CC969"/>
      <c r="CD969"/>
      <c r="CE969"/>
      <c r="CF969"/>
      <c r="CG969"/>
      <c r="CH969"/>
      <c r="CI969"/>
      <c r="CJ969"/>
      <c r="CK969"/>
      <c r="CL969"/>
      <c r="CM969"/>
      <c r="CN969"/>
    </row>
    <row r="970" spans="1:92">
      <c r="A970" s="2" t="s">
        <v>2854</v>
      </c>
      <c r="B970" s="238">
        <v>3017.3216666666663</v>
      </c>
      <c r="C970" s="239">
        <v>0</v>
      </c>
      <c r="D970" s="240">
        <v>6407.56</v>
      </c>
      <c r="E970" s="241">
        <v>25</v>
      </c>
      <c r="F970" s="240">
        <v>3208.69</v>
      </c>
      <c r="G970" s="242">
        <v>6</v>
      </c>
      <c r="H970" s="243">
        <v>36988.79</v>
      </c>
      <c r="I970" s="244">
        <v>362</v>
      </c>
      <c r="J970" s="243">
        <v>358330.35</v>
      </c>
      <c r="K970" s="244">
        <v>391</v>
      </c>
      <c r="L970" s="243">
        <v>21396.41</v>
      </c>
      <c r="M970" s="241">
        <v>147</v>
      </c>
      <c r="N970" s="240">
        <v>4961.72</v>
      </c>
      <c r="O970" s="242">
        <v>6</v>
      </c>
      <c r="P970" s="240">
        <v>0</v>
      </c>
      <c r="Q970" s="241">
        <v>0</v>
      </c>
      <c r="R970" s="238">
        <v>0</v>
      </c>
      <c r="S970" s="239">
        <v>0</v>
      </c>
      <c r="T970" s="240">
        <v>1136.3499999999999</v>
      </c>
      <c r="U970" s="241">
        <v>5</v>
      </c>
      <c r="V970" s="240">
        <v>5991.34</v>
      </c>
      <c r="W970" s="242">
        <v>9</v>
      </c>
      <c r="X970" s="243">
        <v>57469.56</v>
      </c>
      <c r="Y970" s="241">
        <v>228</v>
      </c>
      <c r="Z970" s="238">
        <v>0</v>
      </c>
      <c r="AA970" s="239">
        <v>0</v>
      </c>
      <c r="AB970" s="238">
        <v>0</v>
      </c>
      <c r="AC970" s="239">
        <v>0</v>
      </c>
      <c r="AD970" s="243">
        <v>33205.730000000003</v>
      </c>
      <c r="AE970" s="244">
        <v>180</v>
      </c>
      <c r="AF970" s="240">
        <v>730.46</v>
      </c>
      <c r="AG970" s="242">
        <v>2</v>
      </c>
      <c r="AH970" s="243">
        <v>121594.73</v>
      </c>
      <c r="AI970" s="244">
        <v>648</v>
      </c>
      <c r="AJ970" s="243">
        <v>1337.4</v>
      </c>
      <c r="AK970" s="244">
        <v>9</v>
      </c>
      <c r="AL970" s="243">
        <v>92409.99</v>
      </c>
      <c r="AM970" s="244">
        <v>314</v>
      </c>
      <c r="AN970" s="245">
        <v>89182.25</v>
      </c>
      <c r="AO970" s="244">
        <v>109</v>
      </c>
      <c r="AP970" s="246">
        <v>1.85</v>
      </c>
      <c r="AQ970" s="247">
        <v>1</v>
      </c>
      <c r="AR970" s="240">
        <v>52.17</v>
      </c>
      <c r="AS970" s="241">
        <v>1</v>
      </c>
      <c r="AT970" s="238">
        <v>0</v>
      </c>
      <c r="AU970" s="239">
        <v>0</v>
      </c>
      <c r="AV970" t="s">
        <v>107</v>
      </c>
      <c r="AW970" s="270"/>
      <c r="AX970" s="270"/>
      <c r="AY970" s="270"/>
      <c r="AZ970" s="270"/>
      <c r="BA970" s="270"/>
      <c r="BB970" s="270"/>
      <c r="BC970"/>
      <c r="BD970"/>
      <c r="BE970"/>
      <c r="BF970"/>
      <c r="BG970"/>
      <c r="BH970"/>
      <c r="BI970"/>
      <c r="BJ970"/>
      <c r="BK970"/>
      <c r="BL970"/>
      <c r="BM970"/>
      <c r="BN970"/>
      <c r="BO970"/>
      <c r="BP970"/>
      <c r="BQ970"/>
      <c r="BR970"/>
      <c r="BS970"/>
      <c r="BT970"/>
      <c r="BU970"/>
      <c r="BV970"/>
      <c r="BW970"/>
      <c r="BX970"/>
      <c r="BY970"/>
      <c r="BZ970"/>
      <c r="CA970"/>
      <c r="CB970"/>
      <c r="CC970"/>
      <c r="CD970"/>
      <c r="CE970"/>
      <c r="CF970"/>
      <c r="CG970"/>
      <c r="CH970"/>
      <c r="CI970"/>
      <c r="CJ970"/>
      <c r="CK970"/>
      <c r="CL970"/>
      <c r="CM970"/>
      <c r="CN970"/>
    </row>
    <row r="971" spans="1:92">
      <c r="A971" s="2" t="s">
        <v>2959</v>
      </c>
      <c r="B971" s="238">
        <v>5534.2886666666664</v>
      </c>
      <c r="C971" s="239">
        <v>0</v>
      </c>
      <c r="D971" s="240">
        <v>19398.009999999998</v>
      </c>
      <c r="E971" s="241">
        <v>77</v>
      </c>
      <c r="F971" s="240">
        <v>19178.240000000002</v>
      </c>
      <c r="G971" s="242">
        <v>29</v>
      </c>
      <c r="H971" s="243">
        <v>119191.35</v>
      </c>
      <c r="I971" s="244">
        <v>905</v>
      </c>
      <c r="J971" s="243">
        <v>601140.21</v>
      </c>
      <c r="K971" s="244">
        <v>1442</v>
      </c>
      <c r="L971" s="243">
        <v>187622.72</v>
      </c>
      <c r="M971" s="241">
        <v>897</v>
      </c>
      <c r="N971" s="240">
        <v>28657.29</v>
      </c>
      <c r="O971" s="242">
        <v>98</v>
      </c>
      <c r="P971" s="240">
        <v>7204.33</v>
      </c>
      <c r="Q971" s="241">
        <v>64</v>
      </c>
      <c r="R971" s="238">
        <v>0</v>
      </c>
      <c r="S971" s="239">
        <v>0</v>
      </c>
      <c r="T971" s="240">
        <v>36194.92</v>
      </c>
      <c r="U971" s="241">
        <v>181</v>
      </c>
      <c r="V971" s="240">
        <v>7395.8</v>
      </c>
      <c r="W971" s="242">
        <v>8</v>
      </c>
      <c r="X971" s="243">
        <v>162861.99</v>
      </c>
      <c r="Y971" s="241">
        <v>747</v>
      </c>
      <c r="Z971" s="238">
        <v>0</v>
      </c>
      <c r="AA971" s="239">
        <v>0</v>
      </c>
      <c r="AB971" s="238">
        <v>0</v>
      </c>
      <c r="AC971" s="239">
        <v>0</v>
      </c>
      <c r="AD971" s="243">
        <v>99298.84</v>
      </c>
      <c r="AE971" s="244">
        <v>550</v>
      </c>
      <c r="AF971" s="240">
        <v>0</v>
      </c>
      <c r="AG971" s="242">
        <v>0</v>
      </c>
      <c r="AH971" s="243">
        <v>550950.68999999994</v>
      </c>
      <c r="AI971" s="244">
        <v>2172</v>
      </c>
      <c r="AJ971" s="243">
        <v>0</v>
      </c>
      <c r="AK971" s="244">
        <v>0</v>
      </c>
      <c r="AL971" s="243">
        <v>198909.66</v>
      </c>
      <c r="AM971" s="244">
        <v>774</v>
      </c>
      <c r="AN971" s="245">
        <v>166028.66</v>
      </c>
      <c r="AO971" s="244">
        <v>797</v>
      </c>
      <c r="AP971" s="246">
        <v>0</v>
      </c>
      <c r="AQ971" s="247">
        <v>0</v>
      </c>
      <c r="AR971" s="240">
        <v>18092.240000000002</v>
      </c>
      <c r="AS971" s="241">
        <v>131</v>
      </c>
      <c r="AT971" s="238">
        <v>0</v>
      </c>
      <c r="AU971" s="239">
        <v>0</v>
      </c>
      <c r="AV971" t="s">
        <v>52</v>
      </c>
      <c r="AW971" s="270"/>
      <c r="AX971" s="270"/>
      <c r="AY971" s="270"/>
      <c r="AZ971" s="270"/>
      <c r="BA971" s="270"/>
      <c r="BB971" s="270"/>
      <c r="BC971"/>
      <c r="BD971"/>
      <c r="BE971"/>
      <c r="BF971"/>
      <c r="BG971"/>
      <c r="BH971"/>
      <c r="BI971"/>
      <c r="BJ971"/>
      <c r="BK971"/>
      <c r="BL971"/>
      <c r="BM971"/>
      <c r="BN971"/>
      <c r="BO971"/>
      <c r="BP971"/>
      <c r="BQ971"/>
      <c r="BR971"/>
      <c r="BS971"/>
      <c r="BT971"/>
      <c r="BU971"/>
      <c r="BV971"/>
      <c r="BW971"/>
      <c r="BX971"/>
      <c r="BY971"/>
      <c r="BZ971"/>
      <c r="CA971"/>
      <c r="CB971"/>
      <c r="CC971"/>
      <c r="CD971"/>
      <c r="CE971"/>
      <c r="CF971"/>
      <c r="CG971"/>
      <c r="CH971"/>
      <c r="CI971"/>
      <c r="CJ971"/>
      <c r="CK971"/>
      <c r="CL971"/>
      <c r="CM971"/>
      <c r="CN971"/>
    </row>
    <row r="972" spans="1:92">
      <c r="A972" s="2" t="s">
        <v>840</v>
      </c>
      <c r="B972" s="238">
        <v>6994.1573333333326</v>
      </c>
      <c r="C972" s="239">
        <v>0</v>
      </c>
      <c r="D972" s="240">
        <v>76645.14</v>
      </c>
      <c r="E972" s="241">
        <v>270</v>
      </c>
      <c r="F972" s="240">
        <v>60584.66</v>
      </c>
      <c r="G972" s="242">
        <v>88</v>
      </c>
      <c r="H972" s="243">
        <v>311216.93</v>
      </c>
      <c r="I972" s="244">
        <v>2284</v>
      </c>
      <c r="J972" s="243">
        <v>1572745.19</v>
      </c>
      <c r="K972" s="244">
        <v>3265</v>
      </c>
      <c r="L972" s="243">
        <v>537685.99</v>
      </c>
      <c r="M972" s="241">
        <v>2293</v>
      </c>
      <c r="N972" s="240">
        <v>66295.5</v>
      </c>
      <c r="O972" s="242">
        <v>99</v>
      </c>
      <c r="P972" s="240">
        <v>88208.85</v>
      </c>
      <c r="Q972" s="241">
        <v>558</v>
      </c>
      <c r="R972" s="238">
        <v>0</v>
      </c>
      <c r="S972" s="239">
        <v>0</v>
      </c>
      <c r="T972" s="240">
        <v>285549.81</v>
      </c>
      <c r="U972" s="241">
        <v>1047</v>
      </c>
      <c r="V972" s="240">
        <v>48812.62</v>
      </c>
      <c r="W972" s="242">
        <v>60</v>
      </c>
      <c r="X972" s="243">
        <v>591464.15</v>
      </c>
      <c r="Y972" s="241">
        <v>2373</v>
      </c>
      <c r="Z972" s="238">
        <v>0</v>
      </c>
      <c r="AA972" s="239">
        <v>0</v>
      </c>
      <c r="AB972" s="238">
        <v>0</v>
      </c>
      <c r="AC972" s="239">
        <v>0</v>
      </c>
      <c r="AD972" s="243">
        <v>347166.62</v>
      </c>
      <c r="AE972" s="244">
        <v>1714</v>
      </c>
      <c r="AF972" s="240">
        <v>34810.32</v>
      </c>
      <c r="AG972" s="242">
        <v>69</v>
      </c>
      <c r="AH972" s="243">
        <v>1765967.36</v>
      </c>
      <c r="AI972" s="244">
        <v>5984</v>
      </c>
      <c r="AJ972" s="243">
        <v>74459.259999999995</v>
      </c>
      <c r="AK972" s="244">
        <v>360</v>
      </c>
      <c r="AL972" s="243">
        <v>919914.95</v>
      </c>
      <c r="AM972" s="244">
        <v>2756</v>
      </c>
      <c r="AN972" s="245">
        <v>135365.46</v>
      </c>
      <c r="AO972" s="244">
        <v>393</v>
      </c>
      <c r="AP972" s="246">
        <v>0</v>
      </c>
      <c r="AQ972" s="247">
        <v>0</v>
      </c>
      <c r="AR972" s="240">
        <v>57802.9</v>
      </c>
      <c r="AS972" s="241">
        <v>460</v>
      </c>
      <c r="AT972" s="238">
        <v>520</v>
      </c>
      <c r="AU972" s="239">
        <v>2</v>
      </c>
      <c r="AV972" t="s">
        <v>159</v>
      </c>
      <c r="AW972" s="270"/>
      <c r="AX972" s="270"/>
      <c r="AY972" s="270"/>
      <c r="AZ972" s="270"/>
      <c r="BA972" s="270"/>
      <c r="BB972" s="270"/>
      <c r="BC972"/>
      <c r="BD972"/>
      <c r="BE972"/>
      <c r="BF972"/>
      <c r="BG972"/>
      <c r="BH972"/>
      <c r="BI972"/>
      <c r="BJ972"/>
      <c r="BK972"/>
      <c r="BL972"/>
      <c r="BM972"/>
      <c r="BN972"/>
      <c r="BO972"/>
      <c r="BP972"/>
      <c r="BQ972"/>
      <c r="BR972"/>
      <c r="BS972"/>
      <c r="BT972"/>
      <c r="BU972"/>
      <c r="BV972"/>
      <c r="BW972"/>
      <c r="BX972"/>
      <c r="BY972"/>
      <c r="BZ972"/>
      <c r="CA972"/>
      <c r="CB972"/>
      <c r="CC972"/>
      <c r="CD972"/>
      <c r="CE972"/>
      <c r="CF972"/>
      <c r="CG972"/>
      <c r="CH972"/>
      <c r="CI972"/>
      <c r="CJ972"/>
      <c r="CK972"/>
      <c r="CL972"/>
      <c r="CM972"/>
      <c r="CN972"/>
    </row>
    <row r="973" spans="1:92">
      <c r="A973" s="2" t="s">
        <v>841</v>
      </c>
      <c r="B973" s="238">
        <v>19407.065666666665</v>
      </c>
      <c r="C973" s="239">
        <v>0</v>
      </c>
      <c r="D973" s="240">
        <v>86274.15</v>
      </c>
      <c r="E973" s="241">
        <v>274</v>
      </c>
      <c r="F973" s="240">
        <v>71383.740000000005</v>
      </c>
      <c r="G973" s="242">
        <v>84</v>
      </c>
      <c r="H973" s="243">
        <v>265069.86</v>
      </c>
      <c r="I973" s="244">
        <v>2047</v>
      </c>
      <c r="J973" s="243">
        <v>1158236.8600000001</v>
      </c>
      <c r="K973" s="244">
        <v>2499</v>
      </c>
      <c r="L973" s="243">
        <v>392280.08</v>
      </c>
      <c r="M973" s="241">
        <v>2055</v>
      </c>
      <c r="N973" s="240">
        <v>42826.01</v>
      </c>
      <c r="O973" s="242">
        <v>47</v>
      </c>
      <c r="P973" s="240">
        <v>41064.199999999997</v>
      </c>
      <c r="Q973" s="241">
        <v>206</v>
      </c>
      <c r="R973" s="238">
        <v>0</v>
      </c>
      <c r="S973" s="239">
        <v>0</v>
      </c>
      <c r="T973" s="240">
        <v>105183.29</v>
      </c>
      <c r="U973" s="241">
        <v>417</v>
      </c>
      <c r="V973" s="240">
        <v>22349.040000000001</v>
      </c>
      <c r="W973" s="242">
        <v>41</v>
      </c>
      <c r="X973" s="243">
        <v>398658.88</v>
      </c>
      <c r="Y973" s="241">
        <v>1865</v>
      </c>
      <c r="Z973" s="238">
        <v>0</v>
      </c>
      <c r="AA973" s="239">
        <v>0</v>
      </c>
      <c r="AB973" s="238">
        <v>0</v>
      </c>
      <c r="AC973" s="239">
        <v>0</v>
      </c>
      <c r="AD973" s="243">
        <v>245733.26</v>
      </c>
      <c r="AE973" s="244">
        <v>1254</v>
      </c>
      <c r="AF973" s="240">
        <v>29895.53</v>
      </c>
      <c r="AG973" s="242">
        <v>59</v>
      </c>
      <c r="AH973" s="243">
        <v>1312286.51</v>
      </c>
      <c r="AI973" s="244">
        <v>5042</v>
      </c>
      <c r="AJ973" s="243">
        <v>63769.01</v>
      </c>
      <c r="AK973" s="244">
        <v>441</v>
      </c>
      <c r="AL973" s="243">
        <v>905546.95</v>
      </c>
      <c r="AM973" s="244">
        <v>2846</v>
      </c>
      <c r="AN973" s="245">
        <v>518442.96</v>
      </c>
      <c r="AO973" s="244">
        <v>753</v>
      </c>
      <c r="AP973" s="246">
        <v>40</v>
      </c>
      <c r="AQ973" s="247">
        <v>1</v>
      </c>
      <c r="AR973" s="240">
        <v>31111.1</v>
      </c>
      <c r="AS973" s="241">
        <v>241</v>
      </c>
      <c r="AT973" s="238">
        <v>390</v>
      </c>
      <c r="AU973" s="239">
        <v>2</v>
      </c>
      <c r="AV973" t="s">
        <v>159</v>
      </c>
      <c r="AW973" s="270"/>
      <c r="AX973" s="270"/>
      <c r="AY973" s="270"/>
      <c r="AZ973" s="270"/>
      <c r="BA973" s="270"/>
      <c r="BB973" s="270"/>
      <c r="BC973"/>
      <c r="BD973"/>
      <c r="BE973"/>
      <c r="BF973"/>
      <c r="BG973"/>
      <c r="BH973"/>
      <c r="BI973"/>
      <c r="BJ973"/>
      <c r="BK973"/>
      <c r="BL973"/>
      <c r="BM973"/>
      <c r="BN973"/>
      <c r="BO973"/>
      <c r="BP973"/>
      <c r="BQ973"/>
      <c r="BR973"/>
      <c r="BS973"/>
      <c r="BT973"/>
      <c r="BU973"/>
      <c r="BV973"/>
      <c r="BW973"/>
      <c r="BX973"/>
      <c r="BY973"/>
      <c r="BZ973"/>
      <c r="CA973"/>
      <c r="CB973"/>
      <c r="CC973"/>
      <c r="CD973"/>
      <c r="CE973"/>
      <c r="CF973"/>
      <c r="CG973"/>
      <c r="CH973"/>
      <c r="CI973"/>
      <c r="CJ973"/>
      <c r="CK973"/>
      <c r="CL973"/>
      <c r="CM973"/>
      <c r="CN973"/>
    </row>
    <row r="974" spans="1:92">
      <c r="A974" s="2" t="s">
        <v>919</v>
      </c>
      <c r="B974" s="238">
        <v>14409.711666666666</v>
      </c>
      <c r="C974" s="239">
        <v>0</v>
      </c>
      <c r="D974" s="240">
        <v>39073.129999999997</v>
      </c>
      <c r="E974" s="241">
        <v>146</v>
      </c>
      <c r="F974" s="240">
        <v>24378.55</v>
      </c>
      <c r="G974" s="242">
        <v>35</v>
      </c>
      <c r="H974" s="243">
        <v>249434.93</v>
      </c>
      <c r="I974" s="244">
        <v>1749</v>
      </c>
      <c r="J974" s="243">
        <v>1223806.24</v>
      </c>
      <c r="K974" s="244">
        <v>2617</v>
      </c>
      <c r="L974" s="243">
        <v>390025.84</v>
      </c>
      <c r="M974" s="241">
        <v>1802</v>
      </c>
      <c r="N974" s="240">
        <v>38767.839999999997</v>
      </c>
      <c r="O974" s="242">
        <v>62</v>
      </c>
      <c r="P974" s="240">
        <v>40585.17</v>
      </c>
      <c r="Q974" s="241">
        <v>247</v>
      </c>
      <c r="R974" s="238">
        <v>0</v>
      </c>
      <c r="S974" s="239">
        <v>0</v>
      </c>
      <c r="T974" s="240">
        <v>132484.69</v>
      </c>
      <c r="U974" s="241">
        <v>553</v>
      </c>
      <c r="V974" s="240">
        <v>34445.550000000003</v>
      </c>
      <c r="W974" s="242">
        <v>57</v>
      </c>
      <c r="X974" s="243">
        <v>401289.53</v>
      </c>
      <c r="Y974" s="241">
        <v>1701</v>
      </c>
      <c r="Z974" s="238">
        <v>539.4</v>
      </c>
      <c r="AA974" s="239">
        <v>23</v>
      </c>
      <c r="AB974" s="238">
        <v>0</v>
      </c>
      <c r="AC974" s="239">
        <v>0</v>
      </c>
      <c r="AD974" s="243">
        <v>240678.26</v>
      </c>
      <c r="AE974" s="244">
        <v>1296</v>
      </c>
      <c r="AF974" s="240">
        <v>32696.54</v>
      </c>
      <c r="AG974" s="242">
        <v>79</v>
      </c>
      <c r="AH974" s="243">
        <v>1112973.0900000001</v>
      </c>
      <c r="AI974" s="244">
        <v>4226</v>
      </c>
      <c r="AJ974" s="243">
        <v>143385.78</v>
      </c>
      <c r="AK974" s="244">
        <v>425</v>
      </c>
      <c r="AL974" s="243">
        <v>563751.01</v>
      </c>
      <c r="AM974" s="244">
        <v>2029</v>
      </c>
      <c r="AN974" s="245">
        <v>288905.57</v>
      </c>
      <c r="AO974" s="244">
        <v>479</v>
      </c>
      <c r="AP974" s="246">
        <v>0</v>
      </c>
      <c r="AQ974" s="247">
        <v>0</v>
      </c>
      <c r="AR974" s="240">
        <v>25930.89</v>
      </c>
      <c r="AS974" s="241">
        <v>215</v>
      </c>
      <c r="AT974" s="238">
        <v>0</v>
      </c>
      <c r="AU974" s="239">
        <v>0</v>
      </c>
      <c r="AV974" t="s">
        <v>159</v>
      </c>
      <c r="AW974" s="270"/>
      <c r="AX974" s="270"/>
      <c r="AY974" s="270"/>
      <c r="AZ974" s="270"/>
      <c r="BA974" s="270"/>
      <c r="BB974" s="270"/>
      <c r="BC974"/>
      <c r="BD974"/>
      <c r="BE974"/>
      <c r="BF974"/>
      <c r="BG974"/>
      <c r="BH974"/>
      <c r="BI974"/>
      <c r="BJ974"/>
      <c r="BK974"/>
      <c r="BL974"/>
      <c r="BM974"/>
      <c r="BN974"/>
      <c r="BO974"/>
      <c r="BP974"/>
      <c r="BQ974"/>
      <c r="BR974"/>
      <c r="BS974"/>
      <c r="BT974"/>
      <c r="BU974"/>
      <c r="BV974"/>
      <c r="BW974"/>
      <c r="BX974"/>
      <c r="BY974"/>
      <c r="BZ974"/>
      <c r="CA974"/>
      <c r="CB974"/>
      <c r="CC974"/>
      <c r="CD974"/>
      <c r="CE974"/>
      <c r="CF974"/>
      <c r="CG974"/>
      <c r="CH974"/>
      <c r="CI974"/>
      <c r="CJ974"/>
      <c r="CK974"/>
      <c r="CL974"/>
      <c r="CM974"/>
      <c r="CN974"/>
    </row>
    <row r="975" spans="1:92">
      <c r="A975" s="2" t="s">
        <v>843</v>
      </c>
      <c r="B975" s="238">
        <v>7300.5533333333333</v>
      </c>
      <c r="C975" s="239">
        <v>0</v>
      </c>
      <c r="D975" s="240">
        <v>81119.69</v>
      </c>
      <c r="E975" s="241">
        <v>300</v>
      </c>
      <c r="F975" s="240">
        <v>74043.87</v>
      </c>
      <c r="G975" s="242">
        <v>92</v>
      </c>
      <c r="H975" s="243">
        <v>263978.53000000003</v>
      </c>
      <c r="I975" s="244">
        <v>1854</v>
      </c>
      <c r="J975" s="243">
        <v>386230.06</v>
      </c>
      <c r="K975" s="244">
        <v>1100</v>
      </c>
      <c r="L975" s="243">
        <v>293621.21999999997</v>
      </c>
      <c r="M975" s="241">
        <v>1956</v>
      </c>
      <c r="N975" s="240">
        <v>27685.19</v>
      </c>
      <c r="O975" s="242">
        <v>35</v>
      </c>
      <c r="P975" s="240">
        <v>104350.27</v>
      </c>
      <c r="Q975" s="241">
        <v>757</v>
      </c>
      <c r="R975" s="238">
        <v>0</v>
      </c>
      <c r="S975" s="239">
        <v>0</v>
      </c>
      <c r="T975" s="240">
        <v>195411.85</v>
      </c>
      <c r="U975" s="241">
        <v>853</v>
      </c>
      <c r="V975" s="240">
        <v>40243.43</v>
      </c>
      <c r="W975" s="242">
        <v>62</v>
      </c>
      <c r="X975" s="243">
        <v>449516.1</v>
      </c>
      <c r="Y975" s="241">
        <v>1913</v>
      </c>
      <c r="Z975" s="238">
        <v>0</v>
      </c>
      <c r="AA975" s="239">
        <v>0</v>
      </c>
      <c r="AB975" s="238">
        <v>0</v>
      </c>
      <c r="AC975" s="239">
        <v>0</v>
      </c>
      <c r="AD975" s="243">
        <v>199442.42</v>
      </c>
      <c r="AE975" s="244">
        <v>1122</v>
      </c>
      <c r="AF975" s="240">
        <v>78902.34</v>
      </c>
      <c r="AG975" s="242">
        <v>159</v>
      </c>
      <c r="AH975" s="243">
        <v>1388583.63</v>
      </c>
      <c r="AI975" s="244">
        <v>4801</v>
      </c>
      <c r="AJ975" s="243">
        <v>903</v>
      </c>
      <c r="AK975" s="244">
        <v>7</v>
      </c>
      <c r="AL975" s="243">
        <v>820880.81</v>
      </c>
      <c r="AM975" s="244">
        <v>2650</v>
      </c>
      <c r="AN975" s="245">
        <v>218113.6</v>
      </c>
      <c r="AO975" s="244">
        <v>351</v>
      </c>
      <c r="AP975" s="246">
        <v>0</v>
      </c>
      <c r="AQ975" s="247">
        <v>0</v>
      </c>
      <c r="AR975" s="240">
        <v>59007.86</v>
      </c>
      <c r="AS975" s="241">
        <v>456</v>
      </c>
      <c r="AT975" s="238">
        <v>2655.82</v>
      </c>
      <c r="AU975" s="239">
        <v>14</v>
      </c>
      <c r="AV975" t="s">
        <v>107</v>
      </c>
      <c r="AW975" s="270"/>
      <c r="AX975" s="270"/>
      <c r="AY975" s="270"/>
      <c r="AZ975" s="270"/>
      <c r="BA975" s="270"/>
      <c r="BB975" s="270"/>
      <c r="BC975"/>
      <c r="BD975"/>
      <c r="BE975"/>
      <c r="BF975"/>
      <c r="BG975"/>
      <c r="BH975"/>
      <c r="BI975"/>
      <c r="BJ975"/>
      <c r="BK975"/>
      <c r="BL975"/>
      <c r="BM975"/>
      <c r="BN975"/>
      <c r="BO975"/>
      <c r="BP975"/>
      <c r="BQ975"/>
      <c r="BR975"/>
      <c r="BS975"/>
      <c r="BT975"/>
      <c r="BU975"/>
      <c r="BV975"/>
      <c r="BW975"/>
      <c r="BX975"/>
      <c r="BY975"/>
      <c r="BZ975"/>
      <c r="CA975"/>
      <c r="CB975"/>
      <c r="CC975"/>
      <c r="CD975"/>
      <c r="CE975"/>
      <c r="CF975"/>
      <c r="CG975"/>
      <c r="CH975"/>
      <c r="CI975"/>
      <c r="CJ975"/>
      <c r="CK975"/>
      <c r="CL975"/>
      <c r="CM975"/>
      <c r="CN975"/>
    </row>
    <row r="976" spans="1:92">
      <c r="A976" s="2" t="s">
        <v>844</v>
      </c>
      <c r="B976" s="238">
        <v>12983.991333333333</v>
      </c>
      <c r="C976" s="239">
        <v>0</v>
      </c>
      <c r="D976" s="240">
        <v>86120.9</v>
      </c>
      <c r="E976" s="241">
        <v>251</v>
      </c>
      <c r="F976" s="240">
        <v>63310.83</v>
      </c>
      <c r="G976" s="242">
        <v>82</v>
      </c>
      <c r="H976" s="243">
        <v>251017.56</v>
      </c>
      <c r="I976" s="244">
        <v>1705</v>
      </c>
      <c r="J976" s="243">
        <v>693798.1</v>
      </c>
      <c r="K976" s="244">
        <v>1528</v>
      </c>
      <c r="L976" s="243">
        <v>341319.99</v>
      </c>
      <c r="M976" s="241">
        <v>1727</v>
      </c>
      <c r="N976" s="240">
        <v>47778.17</v>
      </c>
      <c r="O976" s="242">
        <v>99</v>
      </c>
      <c r="P976" s="240">
        <v>82589.55</v>
      </c>
      <c r="Q976" s="241">
        <v>472</v>
      </c>
      <c r="R976" s="238">
        <v>0</v>
      </c>
      <c r="S976" s="239">
        <v>0</v>
      </c>
      <c r="T976" s="240">
        <v>219802.41</v>
      </c>
      <c r="U976" s="241">
        <v>758</v>
      </c>
      <c r="V976" s="240">
        <v>43053.14</v>
      </c>
      <c r="W976" s="242">
        <v>68</v>
      </c>
      <c r="X976" s="243">
        <v>440166.78</v>
      </c>
      <c r="Y976" s="241">
        <v>1722</v>
      </c>
      <c r="Z976" s="238">
        <v>0</v>
      </c>
      <c r="AA976" s="239">
        <v>0</v>
      </c>
      <c r="AB976" s="238">
        <v>0</v>
      </c>
      <c r="AC976" s="239">
        <v>0</v>
      </c>
      <c r="AD976" s="243">
        <v>244996.4</v>
      </c>
      <c r="AE976" s="244">
        <v>1177</v>
      </c>
      <c r="AF976" s="240">
        <v>5867.35</v>
      </c>
      <c r="AG976" s="242">
        <v>10</v>
      </c>
      <c r="AH976" s="243">
        <v>1338855.67</v>
      </c>
      <c r="AI976" s="244">
        <v>4459</v>
      </c>
      <c r="AJ976" s="243">
        <v>2904</v>
      </c>
      <c r="AK976" s="244">
        <v>12</v>
      </c>
      <c r="AL976" s="243">
        <v>650607.88</v>
      </c>
      <c r="AM976" s="244">
        <v>1903</v>
      </c>
      <c r="AN976" s="245">
        <v>386615.74</v>
      </c>
      <c r="AO976" s="244">
        <v>492</v>
      </c>
      <c r="AP976" s="246">
        <v>0</v>
      </c>
      <c r="AQ976" s="247">
        <v>0</v>
      </c>
      <c r="AR976" s="240">
        <v>59294.87</v>
      </c>
      <c r="AS976" s="241">
        <v>434</v>
      </c>
      <c r="AT976" s="238">
        <v>780</v>
      </c>
      <c r="AU976" s="239">
        <v>3</v>
      </c>
      <c r="AV976" t="s">
        <v>107</v>
      </c>
      <c r="AW976" s="270"/>
      <c r="AX976" s="270"/>
      <c r="AY976" s="270"/>
      <c r="AZ976" s="270"/>
      <c r="BA976" s="270"/>
      <c r="BB976" s="270"/>
      <c r="BC976"/>
      <c r="BD976"/>
      <c r="BE976"/>
      <c r="BF976"/>
      <c r="BG976"/>
      <c r="BH976"/>
      <c r="BI976"/>
      <c r="BJ976"/>
      <c r="BK976"/>
      <c r="BL976"/>
      <c r="BM976"/>
      <c r="BN976"/>
      <c r="BO976"/>
      <c r="BP976"/>
      <c r="BQ976"/>
      <c r="BR976"/>
      <c r="BS976"/>
      <c r="BT976"/>
      <c r="BU976"/>
      <c r="BV976"/>
      <c r="BW976"/>
      <c r="BX976"/>
      <c r="BY976"/>
      <c r="BZ976"/>
      <c r="CA976"/>
      <c r="CB976"/>
      <c r="CC976"/>
      <c r="CD976"/>
      <c r="CE976"/>
      <c r="CF976"/>
      <c r="CG976"/>
      <c r="CH976"/>
      <c r="CI976"/>
      <c r="CJ976"/>
      <c r="CK976"/>
      <c r="CL976"/>
      <c r="CM976"/>
      <c r="CN976"/>
    </row>
    <row r="977" spans="1:92">
      <c r="A977" s="2" t="s">
        <v>913</v>
      </c>
      <c r="B977" s="238">
        <v>60224.400666666668</v>
      </c>
      <c r="C977" s="239">
        <v>0</v>
      </c>
      <c r="D977" s="240">
        <v>110169.28</v>
      </c>
      <c r="E977" s="241">
        <v>336</v>
      </c>
      <c r="F977" s="240">
        <v>44753.15</v>
      </c>
      <c r="G977" s="242">
        <v>64</v>
      </c>
      <c r="H977" s="243">
        <v>372625.97</v>
      </c>
      <c r="I977" s="244">
        <v>2541</v>
      </c>
      <c r="J977" s="243">
        <v>1716022.83</v>
      </c>
      <c r="K977" s="244">
        <v>4006</v>
      </c>
      <c r="L977" s="243">
        <v>473914.39</v>
      </c>
      <c r="M977" s="241">
        <v>2301</v>
      </c>
      <c r="N977" s="240">
        <v>47428.24</v>
      </c>
      <c r="O977" s="242">
        <v>66</v>
      </c>
      <c r="P977" s="240">
        <v>69589.31</v>
      </c>
      <c r="Q977" s="241">
        <v>477</v>
      </c>
      <c r="R977" s="238">
        <v>0</v>
      </c>
      <c r="S977" s="239">
        <v>0</v>
      </c>
      <c r="T977" s="240">
        <v>223603.41</v>
      </c>
      <c r="U977" s="241">
        <v>855</v>
      </c>
      <c r="V977" s="240">
        <v>39581.78</v>
      </c>
      <c r="W977" s="242">
        <v>44</v>
      </c>
      <c r="X977" s="243">
        <v>655108.81999999995</v>
      </c>
      <c r="Y977" s="241">
        <v>2761</v>
      </c>
      <c r="Z977" s="238">
        <v>0</v>
      </c>
      <c r="AA977" s="239">
        <v>0</v>
      </c>
      <c r="AB977" s="238">
        <v>0</v>
      </c>
      <c r="AC977" s="239">
        <v>0</v>
      </c>
      <c r="AD977" s="243">
        <v>497023.04</v>
      </c>
      <c r="AE977" s="244">
        <v>2307</v>
      </c>
      <c r="AF977" s="240">
        <v>22329.75</v>
      </c>
      <c r="AG977" s="242">
        <v>56</v>
      </c>
      <c r="AH977" s="243">
        <v>1989479.02</v>
      </c>
      <c r="AI977" s="244">
        <v>6626</v>
      </c>
      <c r="AJ977" s="243">
        <v>393174.39</v>
      </c>
      <c r="AK977" s="244">
        <v>2246</v>
      </c>
      <c r="AL977" s="243">
        <v>1113429.53</v>
      </c>
      <c r="AM977" s="244">
        <v>3463</v>
      </c>
      <c r="AN977" s="245">
        <v>1413557.63</v>
      </c>
      <c r="AO977" s="244">
        <v>2309</v>
      </c>
      <c r="AP977" s="246">
        <v>125</v>
      </c>
      <c r="AQ977" s="247">
        <v>5</v>
      </c>
      <c r="AR977" s="240">
        <v>65051.02</v>
      </c>
      <c r="AS977" s="241">
        <v>457</v>
      </c>
      <c r="AT977" s="238">
        <v>815.6</v>
      </c>
      <c r="AU977" s="239">
        <v>180</v>
      </c>
      <c r="AV977" t="s">
        <v>107</v>
      </c>
      <c r="AW977" s="270"/>
      <c r="AX977" s="270"/>
      <c r="AY977" s="270"/>
      <c r="AZ977" s="270"/>
      <c r="BA977" s="270"/>
      <c r="BB977" s="270"/>
      <c r="BC977"/>
      <c r="BD977"/>
      <c r="BE977"/>
      <c r="BF977"/>
      <c r="BG977"/>
      <c r="BH977"/>
      <c r="BI977"/>
      <c r="BJ977"/>
      <c r="BK977"/>
      <c r="BL977"/>
      <c r="BM977"/>
      <c r="BN977"/>
      <c r="BO977"/>
      <c r="BP977"/>
      <c r="BQ977"/>
      <c r="BR977"/>
      <c r="BS977"/>
      <c r="BT977"/>
      <c r="BU977"/>
      <c r="BV977"/>
      <c r="BW977"/>
      <c r="BX977"/>
      <c r="BY977"/>
      <c r="BZ977"/>
      <c r="CA977"/>
      <c r="CB977"/>
      <c r="CC977"/>
      <c r="CD977"/>
      <c r="CE977"/>
      <c r="CF977"/>
      <c r="CG977"/>
      <c r="CH977"/>
      <c r="CI977"/>
      <c r="CJ977"/>
      <c r="CK977"/>
      <c r="CL977"/>
      <c r="CM977"/>
      <c r="CN977"/>
    </row>
    <row r="978" spans="1:92">
      <c r="A978" s="2" t="s">
        <v>845</v>
      </c>
      <c r="B978" s="238">
        <v>183694.11333333334</v>
      </c>
      <c r="C978" s="239">
        <v>0</v>
      </c>
      <c r="D978" s="240">
        <v>206052.92</v>
      </c>
      <c r="E978" s="241">
        <v>480</v>
      </c>
      <c r="F978" s="240">
        <v>170516.22</v>
      </c>
      <c r="G978" s="242">
        <v>198</v>
      </c>
      <c r="H978" s="243">
        <v>666704.97</v>
      </c>
      <c r="I978" s="244">
        <v>3146</v>
      </c>
      <c r="J978" s="243">
        <v>2617314.36</v>
      </c>
      <c r="K978" s="244">
        <v>4408</v>
      </c>
      <c r="L978" s="243">
        <v>1223855.47</v>
      </c>
      <c r="M978" s="241">
        <v>3768</v>
      </c>
      <c r="N978" s="240">
        <v>84908.83</v>
      </c>
      <c r="O978" s="242">
        <v>135</v>
      </c>
      <c r="P978" s="240">
        <v>152369.85</v>
      </c>
      <c r="Q978" s="241">
        <v>598</v>
      </c>
      <c r="R978" s="238">
        <v>0</v>
      </c>
      <c r="S978" s="239">
        <v>0</v>
      </c>
      <c r="T978" s="240">
        <v>524516.56999999995</v>
      </c>
      <c r="U978" s="241">
        <v>1521</v>
      </c>
      <c r="V978" s="240">
        <v>104363.84</v>
      </c>
      <c r="W978" s="242">
        <v>103</v>
      </c>
      <c r="X978" s="243">
        <v>551781.96</v>
      </c>
      <c r="Y978" s="241">
        <v>2068</v>
      </c>
      <c r="Z978" s="238">
        <v>0</v>
      </c>
      <c r="AA978" s="239">
        <v>0</v>
      </c>
      <c r="AB978" s="238">
        <v>0</v>
      </c>
      <c r="AC978" s="239">
        <v>0</v>
      </c>
      <c r="AD978" s="243">
        <v>705827.37</v>
      </c>
      <c r="AE978" s="244">
        <v>2686</v>
      </c>
      <c r="AF978" s="240">
        <v>148664.54</v>
      </c>
      <c r="AG978" s="242">
        <v>303</v>
      </c>
      <c r="AH978" s="243">
        <v>2835549.26</v>
      </c>
      <c r="AI978" s="244">
        <v>7005</v>
      </c>
      <c r="AJ978" s="243">
        <v>1279612.32</v>
      </c>
      <c r="AK978" s="244">
        <v>4079</v>
      </c>
      <c r="AL978" s="243">
        <v>1478163</v>
      </c>
      <c r="AM978" s="244">
        <v>3006</v>
      </c>
      <c r="AN978" s="245">
        <v>4231211.08</v>
      </c>
      <c r="AO978" s="244">
        <v>4218</v>
      </c>
      <c r="AP978" s="246">
        <v>0</v>
      </c>
      <c r="AQ978" s="247">
        <v>0</v>
      </c>
      <c r="AR978" s="240">
        <v>93102.58</v>
      </c>
      <c r="AS978" s="241">
        <v>577</v>
      </c>
      <c r="AT978" s="238">
        <v>1333.91</v>
      </c>
      <c r="AU978" s="239">
        <v>5</v>
      </c>
      <c r="AV978" t="s">
        <v>131</v>
      </c>
      <c r="AW978" s="270"/>
      <c r="AX978" s="270"/>
      <c r="AY978" s="270"/>
      <c r="AZ978" s="270"/>
      <c r="BA978" s="270"/>
      <c r="BB978" s="270"/>
      <c r="BC978"/>
      <c r="BD978"/>
      <c r="BE978"/>
      <c r="BF978"/>
      <c r="BG978"/>
      <c r="BH978"/>
      <c r="BI978"/>
      <c r="BJ978"/>
      <c r="BK978"/>
      <c r="BL978"/>
      <c r="BM978"/>
      <c r="BN978"/>
      <c r="BO978"/>
      <c r="BP978"/>
      <c r="BQ978"/>
      <c r="BR978"/>
      <c r="BS978"/>
      <c r="BT978"/>
      <c r="BU978"/>
      <c r="BV978"/>
      <c r="BW978"/>
      <c r="BX978"/>
      <c r="BY978"/>
      <c r="BZ978"/>
      <c r="CA978"/>
      <c r="CB978"/>
      <c r="CC978"/>
      <c r="CD978"/>
      <c r="CE978"/>
      <c r="CF978"/>
      <c r="CG978"/>
      <c r="CH978"/>
      <c r="CI978"/>
      <c r="CJ978"/>
      <c r="CK978"/>
      <c r="CL978"/>
      <c r="CM978"/>
      <c r="CN978"/>
    </row>
    <row r="979" spans="1:92">
      <c r="A979" s="2" t="s">
        <v>846</v>
      </c>
      <c r="B979" s="238">
        <v>65380.747333333333</v>
      </c>
      <c r="C979" s="239">
        <v>0</v>
      </c>
      <c r="D979" s="240">
        <v>114962.15</v>
      </c>
      <c r="E979" s="241">
        <v>302</v>
      </c>
      <c r="F979" s="240">
        <v>107002.46</v>
      </c>
      <c r="G979" s="242">
        <v>130</v>
      </c>
      <c r="H979" s="243">
        <v>388953.27</v>
      </c>
      <c r="I979" s="244">
        <v>2069</v>
      </c>
      <c r="J979" s="243">
        <v>1117714.5900000001</v>
      </c>
      <c r="K979" s="244">
        <v>2265</v>
      </c>
      <c r="L979" s="243">
        <v>519943.89</v>
      </c>
      <c r="M979" s="241">
        <v>2156</v>
      </c>
      <c r="N979" s="240">
        <v>59551.14</v>
      </c>
      <c r="O979" s="242">
        <v>73</v>
      </c>
      <c r="P979" s="240">
        <v>72430.98</v>
      </c>
      <c r="Q979" s="241">
        <v>429</v>
      </c>
      <c r="R979" s="238">
        <v>0</v>
      </c>
      <c r="S979" s="239">
        <v>0</v>
      </c>
      <c r="T979" s="240">
        <v>192015.98</v>
      </c>
      <c r="U979" s="241">
        <v>807</v>
      </c>
      <c r="V979" s="240">
        <v>40600.019999999997</v>
      </c>
      <c r="W979" s="242">
        <v>46</v>
      </c>
      <c r="X979" s="243">
        <v>351387.32</v>
      </c>
      <c r="Y979" s="241">
        <v>1551</v>
      </c>
      <c r="Z979" s="238">
        <v>0</v>
      </c>
      <c r="AA979" s="239">
        <v>0</v>
      </c>
      <c r="AB979" s="238">
        <v>0</v>
      </c>
      <c r="AC979" s="239">
        <v>0</v>
      </c>
      <c r="AD979" s="243">
        <v>374759.62</v>
      </c>
      <c r="AE979" s="244">
        <v>1595</v>
      </c>
      <c r="AF979" s="240">
        <v>2254.4699999999998</v>
      </c>
      <c r="AG979" s="242">
        <v>7</v>
      </c>
      <c r="AH979" s="243">
        <v>1816831.3</v>
      </c>
      <c r="AI979" s="244">
        <v>5546</v>
      </c>
      <c r="AJ979" s="243">
        <v>750087.37</v>
      </c>
      <c r="AK979" s="244">
        <v>2283</v>
      </c>
      <c r="AL979" s="243">
        <v>905198.32</v>
      </c>
      <c r="AM979" s="244">
        <v>2445</v>
      </c>
      <c r="AN979" s="245">
        <v>1211335.05</v>
      </c>
      <c r="AO979" s="244">
        <v>1641</v>
      </c>
      <c r="AP979" s="246">
        <v>0</v>
      </c>
      <c r="AQ979" s="247">
        <v>0</v>
      </c>
      <c r="AR979" s="240">
        <v>27971.72</v>
      </c>
      <c r="AS979" s="241">
        <v>209</v>
      </c>
      <c r="AT979" s="238">
        <v>520.65</v>
      </c>
      <c r="AU979" s="239">
        <v>69</v>
      </c>
      <c r="AV979" t="s">
        <v>131</v>
      </c>
      <c r="AW979" s="270"/>
      <c r="AX979" s="270"/>
      <c r="AY979" s="270"/>
      <c r="AZ979" s="270"/>
      <c r="BA979" s="270"/>
      <c r="BB979" s="270"/>
      <c r="BC979"/>
      <c r="BD979"/>
      <c r="BE979"/>
      <c r="BF979"/>
      <c r="BG979"/>
      <c r="BH979"/>
      <c r="BI979"/>
      <c r="BJ979"/>
      <c r="BK979"/>
      <c r="BL979"/>
      <c r="BM979"/>
      <c r="BN979"/>
      <c r="BO979"/>
      <c r="BP979"/>
      <c r="BQ979"/>
      <c r="BR979"/>
      <c r="BS979"/>
      <c r="BT979"/>
      <c r="BU979"/>
      <c r="BV979"/>
      <c r="BW979"/>
      <c r="BX979"/>
      <c r="BY979"/>
      <c r="BZ979"/>
      <c r="CA979"/>
      <c r="CB979"/>
      <c r="CC979"/>
      <c r="CD979"/>
      <c r="CE979"/>
      <c r="CF979"/>
      <c r="CG979"/>
      <c r="CH979"/>
      <c r="CI979"/>
      <c r="CJ979"/>
      <c r="CK979"/>
      <c r="CL979"/>
      <c r="CM979"/>
      <c r="CN979"/>
    </row>
    <row r="980" spans="1:92">
      <c r="A980" s="2" t="s">
        <v>847</v>
      </c>
      <c r="B980" s="238">
        <v>60987.114333333338</v>
      </c>
      <c r="C980" s="239">
        <v>0</v>
      </c>
      <c r="D980" s="240">
        <v>71503.88</v>
      </c>
      <c r="E980" s="241">
        <v>208</v>
      </c>
      <c r="F980" s="240">
        <v>77231.990000000005</v>
      </c>
      <c r="G980" s="242">
        <v>119</v>
      </c>
      <c r="H980" s="243">
        <v>293044.69</v>
      </c>
      <c r="I980" s="244">
        <v>1883</v>
      </c>
      <c r="J980" s="243">
        <v>1286153.8600000001</v>
      </c>
      <c r="K980" s="244">
        <v>2641</v>
      </c>
      <c r="L980" s="243">
        <v>453885.9</v>
      </c>
      <c r="M980" s="241">
        <v>1963</v>
      </c>
      <c r="N980" s="240">
        <v>43268.42</v>
      </c>
      <c r="O980" s="242">
        <v>87</v>
      </c>
      <c r="P980" s="240">
        <v>68154.58</v>
      </c>
      <c r="Q980" s="241">
        <v>435</v>
      </c>
      <c r="R980" s="238">
        <v>0</v>
      </c>
      <c r="S980" s="239">
        <v>0</v>
      </c>
      <c r="T980" s="240">
        <v>122516.44</v>
      </c>
      <c r="U980" s="241">
        <v>519</v>
      </c>
      <c r="V980" s="240">
        <v>70986.679999999993</v>
      </c>
      <c r="W980" s="242">
        <v>81</v>
      </c>
      <c r="X980" s="243">
        <v>267961.45</v>
      </c>
      <c r="Y980" s="241">
        <v>1221</v>
      </c>
      <c r="Z980" s="238">
        <v>0</v>
      </c>
      <c r="AA980" s="239">
        <v>0</v>
      </c>
      <c r="AB980" s="238">
        <v>0</v>
      </c>
      <c r="AC980" s="239">
        <v>0</v>
      </c>
      <c r="AD980" s="243">
        <v>313217.90999999997</v>
      </c>
      <c r="AE980" s="244">
        <v>1388</v>
      </c>
      <c r="AF980" s="240">
        <v>4014.89</v>
      </c>
      <c r="AG980" s="242">
        <v>10</v>
      </c>
      <c r="AH980" s="243">
        <v>1252794.72</v>
      </c>
      <c r="AI980" s="244">
        <v>4119</v>
      </c>
      <c r="AJ980" s="243">
        <v>660756.68000000005</v>
      </c>
      <c r="AK980" s="244">
        <v>2312</v>
      </c>
      <c r="AL980" s="243">
        <v>628449.72</v>
      </c>
      <c r="AM980" s="244">
        <v>1839</v>
      </c>
      <c r="AN980" s="245">
        <v>1168856.75</v>
      </c>
      <c r="AO980" s="244">
        <v>1886</v>
      </c>
      <c r="AP980" s="246">
        <v>0</v>
      </c>
      <c r="AQ980" s="247">
        <v>0</v>
      </c>
      <c r="AR980" s="240">
        <v>30162.03</v>
      </c>
      <c r="AS980" s="241">
        <v>249</v>
      </c>
      <c r="AT980" s="238">
        <v>1786.57</v>
      </c>
      <c r="AU980" s="239">
        <v>14</v>
      </c>
      <c r="AV980" t="s">
        <v>131</v>
      </c>
      <c r="AW980" s="270"/>
      <c r="AX980" s="270"/>
      <c r="AY980" s="270"/>
      <c r="AZ980" s="270"/>
      <c r="BA980" s="270"/>
      <c r="BB980" s="270"/>
      <c r="BC980"/>
      <c r="BD980"/>
      <c r="BE980"/>
      <c r="BF980"/>
      <c r="BG980"/>
      <c r="BH980"/>
      <c r="BI980"/>
      <c r="BJ980"/>
      <c r="BK980"/>
      <c r="BL980"/>
      <c r="BM980"/>
      <c r="BN980"/>
      <c r="BO980"/>
      <c r="BP980"/>
      <c r="BQ980"/>
      <c r="BR980"/>
      <c r="BS980"/>
      <c r="BT980"/>
      <c r="BU980"/>
      <c r="BV980"/>
      <c r="BW980"/>
      <c r="BX980"/>
      <c r="BY980"/>
      <c r="BZ980"/>
      <c r="CA980"/>
      <c r="CB980"/>
      <c r="CC980"/>
      <c r="CD980"/>
      <c r="CE980"/>
      <c r="CF980"/>
      <c r="CG980"/>
      <c r="CH980"/>
      <c r="CI980"/>
      <c r="CJ980"/>
      <c r="CK980"/>
      <c r="CL980"/>
      <c r="CM980"/>
      <c r="CN980"/>
    </row>
    <row r="981" spans="1:92">
      <c r="A981" s="2" t="s">
        <v>848</v>
      </c>
      <c r="B981" s="238">
        <v>135973.78466666667</v>
      </c>
      <c r="C981" s="239">
        <v>0</v>
      </c>
      <c r="D981" s="240">
        <v>154717.1</v>
      </c>
      <c r="E981" s="241">
        <v>351</v>
      </c>
      <c r="F981" s="240">
        <v>120057.68</v>
      </c>
      <c r="G981" s="242">
        <v>147</v>
      </c>
      <c r="H981" s="243">
        <v>604011.23</v>
      </c>
      <c r="I981" s="244">
        <v>3087</v>
      </c>
      <c r="J981" s="243">
        <v>1857175.81</v>
      </c>
      <c r="K981" s="244">
        <v>3671</v>
      </c>
      <c r="L981" s="243">
        <v>1030360.05</v>
      </c>
      <c r="M981" s="241">
        <v>3665</v>
      </c>
      <c r="N981" s="240">
        <v>112773.32</v>
      </c>
      <c r="O981" s="242">
        <v>192</v>
      </c>
      <c r="P981" s="240">
        <v>138283.85</v>
      </c>
      <c r="Q981" s="241">
        <v>435</v>
      </c>
      <c r="R981" s="238">
        <v>0</v>
      </c>
      <c r="S981" s="239">
        <v>0</v>
      </c>
      <c r="T981" s="240">
        <v>581045.54</v>
      </c>
      <c r="U981" s="241">
        <v>1606</v>
      </c>
      <c r="V981" s="240">
        <v>149514.04</v>
      </c>
      <c r="W981" s="242">
        <v>161</v>
      </c>
      <c r="X981" s="243">
        <v>656584.66</v>
      </c>
      <c r="Y981" s="241">
        <v>2425</v>
      </c>
      <c r="Z981" s="238">
        <v>0</v>
      </c>
      <c r="AA981" s="239">
        <v>0</v>
      </c>
      <c r="AB981" s="238">
        <v>100</v>
      </c>
      <c r="AC981" s="239">
        <v>1</v>
      </c>
      <c r="AD981" s="243">
        <v>744894.1</v>
      </c>
      <c r="AE981" s="244">
        <v>2593</v>
      </c>
      <c r="AF981" s="240">
        <v>144207.92000000001</v>
      </c>
      <c r="AG981" s="242">
        <v>236</v>
      </c>
      <c r="AH981" s="243">
        <v>2737032</v>
      </c>
      <c r="AI981" s="244">
        <v>6992</v>
      </c>
      <c r="AJ981" s="243">
        <v>1528253.11</v>
      </c>
      <c r="AK981" s="244">
        <v>4491</v>
      </c>
      <c r="AL981" s="243">
        <v>1678297.37</v>
      </c>
      <c r="AM981" s="244">
        <v>3661</v>
      </c>
      <c r="AN981" s="245">
        <v>2550960.4300000002</v>
      </c>
      <c r="AO981" s="244">
        <v>2924</v>
      </c>
      <c r="AP981" s="246">
        <v>0</v>
      </c>
      <c r="AQ981" s="247">
        <v>0</v>
      </c>
      <c r="AR981" s="240">
        <v>58104.49</v>
      </c>
      <c r="AS981" s="241">
        <v>340</v>
      </c>
      <c r="AT981" s="238">
        <v>2386.13</v>
      </c>
      <c r="AU981" s="239">
        <v>18</v>
      </c>
      <c r="AV981" t="s">
        <v>131</v>
      </c>
      <c r="AW981" s="270"/>
      <c r="AX981" s="270"/>
      <c r="AY981" s="270"/>
      <c r="AZ981" s="270"/>
      <c r="BA981" s="270"/>
      <c r="BB981" s="270"/>
      <c r="BC981"/>
      <c r="BD981"/>
      <c r="BE981"/>
      <c r="BF981"/>
      <c r="BG981"/>
      <c r="BH981"/>
      <c r="BI981"/>
      <c r="BJ981"/>
      <c r="BK981"/>
      <c r="BL981"/>
      <c r="BM981"/>
      <c r="BN981"/>
      <c r="BO981"/>
      <c r="BP981"/>
      <c r="BQ981"/>
      <c r="BR981"/>
      <c r="BS981"/>
      <c r="BT981"/>
      <c r="BU981"/>
      <c r="BV981"/>
      <c r="BW981"/>
      <c r="BX981"/>
      <c r="BY981"/>
      <c r="BZ981"/>
      <c r="CA981"/>
      <c r="CB981"/>
      <c r="CC981"/>
      <c r="CD981"/>
      <c r="CE981"/>
      <c r="CF981"/>
      <c r="CG981"/>
      <c r="CH981"/>
      <c r="CI981"/>
      <c r="CJ981"/>
      <c r="CK981"/>
      <c r="CL981"/>
      <c r="CM981"/>
      <c r="CN981"/>
    </row>
    <row r="982" spans="1:92">
      <c r="A982" s="2" t="s">
        <v>849</v>
      </c>
      <c r="B982" s="238">
        <v>48855.298666666662</v>
      </c>
      <c r="C982" s="239">
        <v>0</v>
      </c>
      <c r="D982" s="240">
        <v>102632.39</v>
      </c>
      <c r="E982" s="241">
        <v>281</v>
      </c>
      <c r="F982" s="240">
        <v>64688.65</v>
      </c>
      <c r="G982" s="242">
        <v>81</v>
      </c>
      <c r="H982" s="243">
        <v>260245.08</v>
      </c>
      <c r="I982" s="244">
        <v>1417</v>
      </c>
      <c r="J982" s="243">
        <v>1269463.1599999999</v>
      </c>
      <c r="K982" s="244">
        <v>2522</v>
      </c>
      <c r="L982" s="243">
        <v>384747.61</v>
      </c>
      <c r="M982" s="241">
        <v>1125</v>
      </c>
      <c r="N982" s="240">
        <v>48685.91</v>
      </c>
      <c r="O982" s="242">
        <v>73</v>
      </c>
      <c r="P982" s="240">
        <v>73282.91</v>
      </c>
      <c r="Q982" s="241">
        <v>318</v>
      </c>
      <c r="R982" s="238">
        <v>0</v>
      </c>
      <c r="S982" s="239">
        <v>0</v>
      </c>
      <c r="T982" s="240">
        <v>208035.53</v>
      </c>
      <c r="U982" s="241">
        <v>679</v>
      </c>
      <c r="V982" s="240">
        <v>59505.72</v>
      </c>
      <c r="W982" s="242">
        <v>67</v>
      </c>
      <c r="X982" s="243">
        <v>334370.76</v>
      </c>
      <c r="Y982" s="241">
        <v>1254</v>
      </c>
      <c r="Z982" s="238">
        <v>0</v>
      </c>
      <c r="AA982" s="239">
        <v>0</v>
      </c>
      <c r="AB982" s="238">
        <v>0</v>
      </c>
      <c r="AC982" s="239">
        <v>0</v>
      </c>
      <c r="AD982" s="243">
        <v>330943.39</v>
      </c>
      <c r="AE982" s="244">
        <v>1472</v>
      </c>
      <c r="AF982" s="240">
        <v>55532.86</v>
      </c>
      <c r="AG982" s="242">
        <v>103</v>
      </c>
      <c r="AH982" s="243">
        <v>1493870.83</v>
      </c>
      <c r="AI982" s="244">
        <v>4254</v>
      </c>
      <c r="AJ982" s="243">
        <v>445903.74</v>
      </c>
      <c r="AK982" s="244">
        <v>819</v>
      </c>
      <c r="AL982" s="243">
        <v>513536.92</v>
      </c>
      <c r="AM982" s="244">
        <v>1685</v>
      </c>
      <c r="AN982" s="245">
        <v>1019755.22</v>
      </c>
      <c r="AO982" s="244">
        <v>1104</v>
      </c>
      <c r="AP982" s="246">
        <v>0</v>
      </c>
      <c r="AQ982" s="247">
        <v>0</v>
      </c>
      <c r="AR982" s="240">
        <v>20741.04</v>
      </c>
      <c r="AS982" s="241">
        <v>145</v>
      </c>
      <c r="AT982" s="238">
        <v>0</v>
      </c>
      <c r="AU982" s="239">
        <v>0</v>
      </c>
      <c r="AV982" t="s">
        <v>131</v>
      </c>
      <c r="AW982" s="270"/>
      <c r="AX982" s="270"/>
      <c r="AY982" s="270"/>
      <c r="AZ982" s="270"/>
      <c r="BA982" s="270"/>
      <c r="BB982" s="270"/>
      <c r="BC982"/>
      <c r="BD982"/>
      <c r="BE982"/>
      <c r="BF982"/>
      <c r="BG982"/>
      <c r="BH982"/>
      <c r="BI982"/>
      <c r="BJ982"/>
      <c r="BK982"/>
      <c r="BL982"/>
      <c r="BM982"/>
      <c r="BN982"/>
      <c r="BO982"/>
      <c r="BP982"/>
      <c r="BQ982"/>
      <c r="BR982"/>
      <c r="BS982"/>
      <c r="BT982"/>
      <c r="BU982"/>
      <c r="BV982"/>
      <c r="BW982"/>
      <c r="BX982"/>
      <c r="BY982"/>
      <c r="BZ982"/>
      <c r="CA982"/>
      <c r="CB982"/>
      <c r="CC982"/>
      <c r="CD982"/>
      <c r="CE982"/>
      <c r="CF982"/>
      <c r="CG982"/>
      <c r="CH982"/>
      <c r="CI982"/>
      <c r="CJ982"/>
      <c r="CK982"/>
      <c r="CL982"/>
      <c r="CM982"/>
      <c r="CN982"/>
    </row>
    <row r="983" spans="1:92">
      <c r="A983" s="2" t="s">
        <v>850</v>
      </c>
      <c r="B983" s="238">
        <v>138649.91399999999</v>
      </c>
      <c r="C983" s="239">
        <v>0</v>
      </c>
      <c r="D983" s="240">
        <v>152997.82</v>
      </c>
      <c r="E983" s="241">
        <v>384</v>
      </c>
      <c r="F983" s="240">
        <v>98623.81</v>
      </c>
      <c r="G983" s="242">
        <v>122</v>
      </c>
      <c r="H983" s="243">
        <v>492173.14</v>
      </c>
      <c r="I983" s="244">
        <v>2802</v>
      </c>
      <c r="J983" s="243">
        <v>1566521.46</v>
      </c>
      <c r="K983" s="244">
        <v>3056</v>
      </c>
      <c r="L983" s="243">
        <v>662857.74</v>
      </c>
      <c r="M983" s="241">
        <v>2306</v>
      </c>
      <c r="N983" s="240">
        <v>26328.65</v>
      </c>
      <c r="O983" s="242">
        <v>51</v>
      </c>
      <c r="P983" s="240">
        <v>91899.89</v>
      </c>
      <c r="Q983" s="241">
        <v>443</v>
      </c>
      <c r="R983" s="238">
        <v>0</v>
      </c>
      <c r="S983" s="239">
        <v>0</v>
      </c>
      <c r="T983" s="240">
        <v>217387.05</v>
      </c>
      <c r="U983" s="241">
        <v>751</v>
      </c>
      <c r="V983" s="240">
        <v>62499.839999999997</v>
      </c>
      <c r="W983" s="242">
        <v>82</v>
      </c>
      <c r="X983" s="243">
        <v>409468.86</v>
      </c>
      <c r="Y983" s="241">
        <v>1595</v>
      </c>
      <c r="Z983" s="238">
        <v>0</v>
      </c>
      <c r="AA983" s="239">
        <v>0</v>
      </c>
      <c r="AB983" s="238">
        <v>0</v>
      </c>
      <c r="AC983" s="239">
        <v>0</v>
      </c>
      <c r="AD983" s="243">
        <v>425937.77</v>
      </c>
      <c r="AE983" s="244">
        <v>1815</v>
      </c>
      <c r="AF983" s="240">
        <v>5012.66</v>
      </c>
      <c r="AG983" s="242">
        <v>7</v>
      </c>
      <c r="AH983" s="243">
        <v>1913833.28</v>
      </c>
      <c r="AI983" s="244">
        <v>5666</v>
      </c>
      <c r="AJ983" s="243">
        <v>1032160.22</v>
      </c>
      <c r="AK983" s="244">
        <v>3519</v>
      </c>
      <c r="AL983" s="243">
        <v>1295645.71</v>
      </c>
      <c r="AM983" s="244">
        <v>2990</v>
      </c>
      <c r="AN983" s="245">
        <v>3127337.2</v>
      </c>
      <c r="AO983" s="244">
        <v>3157</v>
      </c>
      <c r="AP983" s="246">
        <v>0</v>
      </c>
      <c r="AQ983" s="247">
        <v>0</v>
      </c>
      <c r="AR983" s="240">
        <v>35889.31</v>
      </c>
      <c r="AS983" s="241">
        <v>301</v>
      </c>
      <c r="AT983" s="238">
        <v>4819.87</v>
      </c>
      <c r="AU983" s="239">
        <v>69</v>
      </c>
      <c r="AV983" t="s">
        <v>131</v>
      </c>
      <c r="AW983" s="270"/>
      <c r="AX983" s="270"/>
      <c r="AY983" s="270"/>
      <c r="AZ983" s="270"/>
      <c r="BA983" s="270"/>
      <c r="BB983" s="270"/>
      <c r="BC983"/>
      <c r="BD983"/>
      <c r="BE983"/>
      <c r="BF983"/>
      <c r="BG983"/>
      <c r="BH983"/>
      <c r="BI983"/>
      <c r="BJ983"/>
      <c r="BK983"/>
      <c r="BL983"/>
      <c r="BM983"/>
      <c r="BN983"/>
      <c r="BO983"/>
      <c r="BP983"/>
      <c r="BQ983"/>
      <c r="BR983"/>
      <c r="BS983"/>
      <c r="BT983"/>
      <c r="BU983"/>
      <c r="BV983"/>
      <c r="BW983"/>
      <c r="BX983"/>
      <c r="BY983"/>
      <c r="BZ983"/>
      <c r="CA983"/>
      <c r="CB983"/>
      <c r="CC983"/>
      <c r="CD983"/>
      <c r="CE983"/>
      <c r="CF983"/>
      <c r="CG983"/>
      <c r="CH983"/>
      <c r="CI983"/>
      <c r="CJ983"/>
      <c r="CK983"/>
      <c r="CL983"/>
      <c r="CM983"/>
      <c r="CN983"/>
    </row>
    <row r="984" spans="1:92">
      <c r="A984" s="2" t="s">
        <v>851</v>
      </c>
      <c r="B984" s="238">
        <v>28265.127666666671</v>
      </c>
      <c r="C984" s="239">
        <v>0</v>
      </c>
      <c r="D984" s="240">
        <v>75136.13</v>
      </c>
      <c r="E984" s="241">
        <v>246</v>
      </c>
      <c r="F984" s="240">
        <v>75103.02</v>
      </c>
      <c r="G984" s="242">
        <v>107</v>
      </c>
      <c r="H984" s="243">
        <v>249409.73</v>
      </c>
      <c r="I984" s="244">
        <v>1427</v>
      </c>
      <c r="J984" s="243">
        <v>1313617.81</v>
      </c>
      <c r="K984" s="244">
        <v>2086</v>
      </c>
      <c r="L984" s="243">
        <v>411577.7</v>
      </c>
      <c r="M984" s="241">
        <v>1344</v>
      </c>
      <c r="N984" s="240">
        <v>53636.46</v>
      </c>
      <c r="O984" s="242">
        <v>49</v>
      </c>
      <c r="P984" s="240">
        <v>78923.960000000006</v>
      </c>
      <c r="Q984" s="241">
        <v>469</v>
      </c>
      <c r="R984" s="238">
        <v>0</v>
      </c>
      <c r="S984" s="239">
        <v>0</v>
      </c>
      <c r="T984" s="240">
        <v>135757.92000000001</v>
      </c>
      <c r="U984" s="241">
        <v>569</v>
      </c>
      <c r="V984" s="240">
        <v>28703.97</v>
      </c>
      <c r="W984" s="242">
        <v>31</v>
      </c>
      <c r="X984" s="243">
        <v>412171.26</v>
      </c>
      <c r="Y984" s="241">
        <v>1711</v>
      </c>
      <c r="Z984" s="238">
        <v>0</v>
      </c>
      <c r="AA984" s="239">
        <v>0</v>
      </c>
      <c r="AB984" s="238">
        <v>90</v>
      </c>
      <c r="AC984" s="239">
        <v>1</v>
      </c>
      <c r="AD984" s="243">
        <v>342728.65</v>
      </c>
      <c r="AE984" s="244">
        <v>1573</v>
      </c>
      <c r="AF984" s="240">
        <v>25840.04</v>
      </c>
      <c r="AG984" s="242">
        <v>72</v>
      </c>
      <c r="AH984" s="243">
        <v>1402991.18</v>
      </c>
      <c r="AI984" s="244">
        <v>4242</v>
      </c>
      <c r="AJ984" s="243">
        <v>361412.4</v>
      </c>
      <c r="AK984" s="244">
        <v>939</v>
      </c>
      <c r="AL984" s="243">
        <v>744116.68</v>
      </c>
      <c r="AM984" s="244">
        <v>2265</v>
      </c>
      <c r="AN984" s="245">
        <v>486541.43</v>
      </c>
      <c r="AO984" s="244">
        <v>815</v>
      </c>
      <c r="AP984" s="246">
        <v>0</v>
      </c>
      <c r="AQ984" s="247">
        <v>0</v>
      </c>
      <c r="AR984" s="240">
        <v>47071.92</v>
      </c>
      <c r="AS984" s="241">
        <v>314</v>
      </c>
      <c r="AT984" s="238">
        <v>1450.87</v>
      </c>
      <c r="AU984" s="239">
        <v>29</v>
      </c>
      <c r="AV984" t="s">
        <v>131</v>
      </c>
      <c r="AW984" s="270"/>
      <c r="AX984" s="270"/>
      <c r="AY984" s="270"/>
      <c r="AZ984" s="270"/>
      <c r="BA984" s="270"/>
      <c r="BB984" s="270"/>
      <c r="BC984"/>
      <c r="BD984"/>
      <c r="BE984"/>
      <c r="BF984"/>
      <c r="BG984"/>
      <c r="BH984"/>
      <c r="BI984"/>
      <c r="BJ984"/>
      <c r="BK984"/>
      <c r="BL984"/>
      <c r="BM984"/>
      <c r="BN984"/>
      <c r="BO984"/>
      <c r="BP984"/>
      <c r="BQ984"/>
      <c r="BR984"/>
      <c r="BS984"/>
      <c r="BT984"/>
      <c r="BU984"/>
      <c r="BV984"/>
      <c r="BW984"/>
      <c r="BX984"/>
      <c r="BY984"/>
      <c r="BZ984"/>
      <c r="CA984"/>
      <c r="CB984"/>
      <c r="CC984"/>
      <c r="CD984"/>
      <c r="CE984"/>
      <c r="CF984"/>
      <c r="CG984"/>
      <c r="CH984"/>
      <c r="CI984"/>
      <c r="CJ984"/>
      <c r="CK984"/>
      <c r="CL984"/>
      <c r="CM984"/>
      <c r="CN984"/>
    </row>
    <row r="985" spans="1:92">
      <c r="A985" s="2" t="s">
        <v>813</v>
      </c>
      <c r="B985" s="238">
        <v>1005165.7856666667</v>
      </c>
      <c r="C985" s="239">
        <v>1</v>
      </c>
      <c r="D985" s="240">
        <v>243964.03</v>
      </c>
      <c r="E985" s="241">
        <v>635</v>
      </c>
      <c r="F985" s="240">
        <v>229221.55</v>
      </c>
      <c r="G985" s="242">
        <v>224</v>
      </c>
      <c r="H985" s="243">
        <v>2183401.75</v>
      </c>
      <c r="I985" s="244">
        <v>9126</v>
      </c>
      <c r="J985" s="243">
        <v>7812394.7000000002</v>
      </c>
      <c r="K985" s="244">
        <v>12805</v>
      </c>
      <c r="L985" s="243">
        <v>3773966.56</v>
      </c>
      <c r="M985" s="241">
        <v>10154</v>
      </c>
      <c r="N985" s="240">
        <v>179794.37</v>
      </c>
      <c r="O985" s="242">
        <v>672</v>
      </c>
      <c r="P985" s="240">
        <v>249260.91</v>
      </c>
      <c r="Q985" s="241">
        <v>787</v>
      </c>
      <c r="R985" s="238">
        <v>0</v>
      </c>
      <c r="S985" s="239">
        <v>0</v>
      </c>
      <c r="T985" s="240">
        <v>1170613.99</v>
      </c>
      <c r="U985" s="241">
        <v>2672</v>
      </c>
      <c r="V985" s="240">
        <v>143460.9</v>
      </c>
      <c r="W985" s="242">
        <v>141</v>
      </c>
      <c r="X985" s="243">
        <v>2424408.5299999998</v>
      </c>
      <c r="Y985" s="241">
        <v>6994</v>
      </c>
      <c r="Z985" s="238">
        <v>7465.38</v>
      </c>
      <c r="AA985" s="239">
        <v>46</v>
      </c>
      <c r="AB985" s="238">
        <v>0</v>
      </c>
      <c r="AC985" s="239">
        <v>0</v>
      </c>
      <c r="AD985" s="243">
        <v>2148168.0699999998</v>
      </c>
      <c r="AE985" s="244">
        <v>6598</v>
      </c>
      <c r="AF985" s="240">
        <v>156806.15</v>
      </c>
      <c r="AG985" s="242">
        <v>273</v>
      </c>
      <c r="AH985" s="243">
        <v>7599428.8899999997</v>
      </c>
      <c r="AI985" s="244">
        <v>16553</v>
      </c>
      <c r="AJ985" s="243">
        <v>8585071.2699999996</v>
      </c>
      <c r="AK985" s="244">
        <v>17332</v>
      </c>
      <c r="AL985" s="243">
        <v>3676873.02</v>
      </c>
      <c r="AM985" s="244">
        <v>7099</v>
      </c>
      <c r="AN985" s="245">
        <v>21569902.300000001</v>
      </c>
      <c r="AO985" s="244">
        <v>14200</v>
      </c>
      <c r="AP985" s="246">
        <v>0</v>
      </c>
      <c r="AQ985" s="247">
        <v>0</v>
      </c>
      <c r="AR985" s="240">
        <v>102483.95</v>
      </c>
      <c r="AS985" s="241">
        <v>729</v>
      </c>
      <c r="AT985" s="238">
        <v>24495.58</v>
      </c>
      <c r="AU985" s="239">
        <v>722</v>
      </c>
      <c r="AV985" t="s">
        <v>1557</v>
      </c>
      <c r="AW985" s="270"/>
      <c r="AX985" s="270"/>
      <c r="AY985" s="270"/>
      <c r="AZ985" s="270"/>
      <c r="BA985" s="270"/>
      <c r="BB985" s="270"/>
      <c r="BC985"/>
      <c r="BD985"/>
      <c r="BE985"/>
      <c r="BF985"/>
      <c r="BG985"/>
      <c r="BH985"/>
      <c r="BI985"/>
      <c r="BJ985"/>
      <c r="BK985"/>
      <c r="BL985"/>
      <c r="BM985"/>
      <c r="BN985"/>
      <c r="BO985"/>
      <c r="BP985"/>
      <c r="BQ985"/>
      <c r="BR985"/>
      <c r="BS985"/>
      <c r="BT985"/>
      <c r="BU985"/>
      <c r="BV985"/>
      <c r="BW985"/>
      <c r="BX985"/>
      <c r="BY985"/>
      <c r="BZ985"/>
      <c r="CA985"/>
      <c r="CB985"/>
      <c r="CC985"/>
      <c r="CD985"/>
      <c r="CE985"/>
      <c r="CF985"/>
      <c r="CG985"/>
      <c r="CH985"/>
      <c r="CI985"/>
      <c r="CJ985"/>
      <c r="CK985"/>
      <c r="CL985"/>
      <c r="CM985"/>
      <c r="CN985"/>
    </row>
    <row r="986" spans="1:92">
      <c r="A986" s="2" t="s">
        <v>842</v>
      </c>
      <c r="B986" s="238">
        <v>98454.923999999985</v>
      </c>
      <c r="C986" s="239">
        <v>1</v>
      </c>
      <c r="D986" s="240">
        <v>136673.44</v>
      </c>
      <c r="E986" s="241">
        <v>389</v>
      </c>
      <c r="F986" s="240">
        <v>79031.45</v>
      </c>
      <c r="G986" s="242">
        <v>108</v>
      </c>
      <c r="H986" s="243">
        <v>433972.05</v>
      </c>
      <c r="I986" s="244">
        <v>3132</v>
      </c>
      <c r="J986" s="243">
        <v>1664652.25</v>
      </c>
      <c r="K986" s="244">
        <v>3270</v>
      </c>
      <c r="L986" s="243">
        <v>641912.02</v>
      </c>
      <c r="M986" s="241">
        <v>3763</v>
      </c>
      <c r="N986" s="240">
        <v>60715.67</v>
      </c>
      <c r="O986" s="242">
        <v>107</v>
      </c>
      <c r="P986" s="240">
        <v>157564.96</v>
      </c>
      <c r="Q986" s="241">
        <v>765</v>
      </c>
      <c r="R986" s="238">
        <v>0</v>
      </c>
      <c r="S986" s="239">
        <v>0</v>
      </c>
      <c r="T986" s="240">
        <v>519497.75</v>
      </c>
      <c r="U986" s="241">
        <v>1503</v>
      </c>
      <c r="V986" s="240">
        <v>65878.28</v>
      </c>
      <c r="W986" s="242">
        <v>114</v>
      </c>
      <c r="X986" s="243">
        <v>666385.14</v>
      </c>
      <c r="Y986" s="241">
        <v>2963</v>
      </c>
      <c r="Z986" s="238">
        <v>0</v>
      </c>
      <c r="AA986" s="239">
        <v>0</v>
      </c>
      <c r="AB986" s="238">
        <v>0</v>
      </c>
      <c r="AC986" s="239">
        <v>0</v>
      </c>
      <c r="AD986" s="243">
        <v>522189.22</v>
      </c>
      <c r="AE986" s="244">
        <v>2473</v>
      </c>
      <c r="AF986" s="240">
        <v>140251.07</v>
      </c>
      <c r="AG986" s="242">
        <v>286</v>
      </c>
      <c r="AH986" s="243">
        <v>2541981.2999999998</v>
      </c>
      <c r="AI986" s="244">
        <v>8914</v>
      </c>
      <c r="AJ986" s="243">
        <v>666914.74</v>
      </c>
      <c r="AK986" s="244">
        <v>2783</v>
      </c>
      <c r="AL986" s="243">
        <v>1589959.1</v>
      </c>
      <c r="AM986" s="244">
        <v>4503</v>
      </c>
      <c r="AN986" s="245">
        <v>2286732.98</v>
      </c>
      <c r="AO986" s="244">
        <v>3039</v>
      </c>
      <c r="AP986" s="246">
        <v>0</v>
      </c>
      <c r="AQ986" s="247">
        <v>0</v>
      </c>
      <c r="AR986" s="240">
        <v>82762.69</v>
      </c>
      <c r="AS986" s="241">
        <v>608</v>
      </c>
      <c r="AT986" s="238">
        <v>1024.4000000000001</v>
      </c>
      <c r="AU986" s="239">
        <v>4</v>
      </c>
      <c r="AV986" t="s">
        <v>107</v>
      </c>
      <c r="AW986" s="270"/>
      <c r="AX986" s="270"/>
      <c r="AY986" s="270"/>
      <c r="AZ986" s="270"/>
      <c r="BA986" s="270"/>
      <c r="BB986" s="270"/>
      <c r="BC986"/>
      <c r="BD986"/>
      <c r="BE986"/>
      <c r="BF986"/>
      <c r="BG986"/>
      <c r="BH986"/>
      <c r="BI986"/>
      <c r="BJ986"/>
      <c r="BK986"/>
      <c r="BL986"/>
      <c r="BM986"/>
      <c r="BN986"/>
      <c r="BO986"/>
      <c r="BP986"/>
      <c r="BQ986"/>
      <c r="BR986"/>
      <c r="BS986"/>
      <c r="BT986"/>
      <c r="BU986"/>
      <c r="BV986"/>
      <c r="BW986"/>
      <c r="BX986"/>
      <c r="BY986"/>
      <c r="BZ986"/>
      <c r="CA986"/>
      <c r="CB986"/>
      <c r="CC986"/>
      <c r="CD986"/>
      <c r="CE986"/>
      <c r="CF986"/>
      <c r="CG986"/>
      <c r="CH986"/>
      <c r="CI986"/>
      <c r="CJ986"/>
      <c r="CK986"/>
      <c r="CL986"/>
      <c r="CM986"/>
      <c r="CN986"/>
    </row>
    <row r="987" spans="1:92">
      <c r="A987" s="2" t="s">
        <v>774</v>
      </c>
      <c r="B987" s="238">
        <v>81513.784</v>
      </c>
      <c r="C987" s="239">
        <v>1</v>
      </c>
      <c r="D987" s="240">
        <v>149465.45000000001</v>
      </c>
      <c r="E987" s="241">
        <v>429</v>
      </c>
      <c r="F987" s="240">
        <v>78461.570000000007</v>
      </c>
      <c r="G987" s="242">
        <v>99</v>
      </c>
      <c r="H987" s="243">
        <v>347728.86</v>
      </c>
      <c r="I987" s="244">
        <v>2414</v>
      </c>
      <c r="J987" s="243">
        <v>1293009.03</v>
      </c>
      <c r="K987" s="244">
        <v>3184</v>
      </c>
      <c r="L987" s="243">
        <v>653945.89</v>
      </c>
      <c r="M987" s="241">
        <v>2992</v>
      </c>
      <c r="N987" s="240">
        <v>70164.160000000003</v>
      </c>
      <c r="O987" s="242">
        <v>105</v>
      </c>
      <c r="P987" s="240">
        <v>96740.36</v>
      </c>
      <c r="Q987" s="241">
        <v>621</v>
      </c>
      <c r="R987" s="238">
        <v>0</v>
      </c>
      <c r="S987" s="239">
        <v>0</v>
      </c>
      <c r="T987" s="240">
        <v>188815.95</v>
      </c>
      <c r="U987" s="241">
        <v>744</v>
      </c>
      <c r="V987" s="240">
        <v>30230.1</v>
      </c>
      <c r="W987" s="242">
        <v>38</v>
      </c>
      <c r="X987" s="243">
        <v>588912.9</v>
      </c>
      <c r="Y987" s="241">
        <v>2604</v>
      </c>
      <c r="Z987" s="238">
        <v>0</v>
      </c>
      <c r="AA987" s="239">
        <v>0</v>
      </c>
      <c r="AB987" s="238">
        <v>0</v>
      </c>
      <c r="AC987" s="239">
        <v>0</v>
      </c>
      <c r="AD987" s="243">
        <v>455397.14</v>
      </c>
      <c r="AE987" s="244">
        <v>2174</v>
      </c>
      <c r="AF987" s="240">
        <v>33107.83</v>
      </c>
      <c r="AG987" s="242">
        <v>81</v>
      </c>
      <c r="AH987" s="243">
        <v>2246363.39</v>
      </c>
      <c r="AI987" s="244">
        <v>7127</v>
      </c>
      <c r="AJ987" s="243">
        <v>951776.57</v>
      </c>
      <c r="AK987" s="244">
        <v>3118</v>
      </c>
      <c r="AL987" s="243">
        <v>1486523.8</v>
      </c>
      <c r="AM987" s="244">
        <v>3966</v>
      </c>
      <c r="AN987" s="245">
        <v>1493636.95</v>
      </c>
      <c r="AO987" s="244">
        <v>2421</v>
      </c>
      <c r="AP987" s="246">
        <v>0</v>
      </c>
      <c r="AQ987" s="247">
        <v>0</v>
      </c>
      <c r="AR987" s="240">
        <v>53420.28</v>
      </c>
      <c r="AS987" s="241">
        <v>367</v>
      </c>
      <c r="AT987" s="238">
        <v>2669.07</v>
      </c>
      <c r="AU987" s="239">
        <v>71</v>
      </c>
      <c r="AV987" t="s">
        <v>189</v>
      </c>
      <c r="AW987" s="270"/>
      <c r="AX987" s="270"/>
      <c r="AY987" s="270"/>
      <c r="AZ987" s="270"/>
      <c r="BA987" s="270"/>
      <c r="BB987" s="270"/>
      <c r="BC987"/>
      <c r="BD987"/>
      <c r="BE987"/>
      <c r="BF987"/>
      <c r="BG987"/>
      <c r="BH987"/>
      <c r="BI987"/>
      <c r="BJ987"/>
      <c r="BK987"/>
      <c r="BL987"/>
      <c r="BM987"/>
      <c r="BN987"/>
      <c r="BO987"/>
      <c r="BP987"/>
      <c r="BQ987"/>
      <c r="BR987"/>
      <c r="BS987"/>
      <c r="BT987"/>
      <c r="BU987"/>
      <c r="BV987"/>
      <c r="BW987"/>
      <c r="BX987"/>
      <c r="BY987"/>
      <c r="BZ987"/>
      <c r="CA987"/>
      <c r="CB987"/>
      <c r="CC987"/>
      <c r="CD987"/>
      <c r="CE987"/>
      <c r="CF987"/>
      <c r="CG987"/>
      <c r="CH987"/>
      <c r="CI987"/>
      <c r="CJ987"/>
      <c r="CK987"/>
      <c r="CL987"/>
      <c r="CM987"/>
      <c r="CN987"/>
    </row>
    <row r="988" spans="1:92">
      <c r="A988" s="2" t="s">
        <v>1622</v>
      </c>
      <c r="B988" s="238">
        <v>1118.6293333333333</v>
      </c>
      <c r="C988" s="239">
        <v>1</v>
      </c>
      <c r="D988" s="240">
        <v>39026.959999999999</v>
      </c>
      <c r="E988" s="241">
        <v>126</v>
      </c>
      <c r="F988" s="240">
        <v>23261.43</v>
      </c>
      <c r="G988" s="242">
        <v>39</v>
      </c>
      <c r="H988" s="243">
        <v>135538.57</v>
      </c>
      <c r="I988" s="244">
        <v>982</v>
      </c>
      <c r="J988" s="243">
        <v>498832.6</v>
      </c>
      <c r="K988" s="244">
        <v>1152</v>
      </c>
      <c r="L988" s="243">
        <v>188993.16</v>
      </c>
      <c r="M988" s="241">
        <v>1192</v>
      </c>
      <c r="N988" s="240">
        <v>15820.83</v>
      </c>
      <c r="O988" s="242">
        <v>24</v>
      </c>
      <c r="P988" s="240">
        <v>29540.68</v>
      </c>
      <c r="Q988" s="241">
        <v>227</v>
      </c>
      <c r="R988" s="238">
        <v>0</v>
      </c>
      <c r="S988" s="239">
        <v>0</v>
      </c>
      <c r="T988" s="240">
        <v>48085.66</v>
      </c>
      <c r="U988" s="241">
        <v>239</v>
      </c>
      <c r="V988" s="240">
        <v>9537.75</v>
      </c>
      <c r="W988" s="242">
        <v>11</v>
      </c>
      <c r="X988" s="243">
        <v>166014.97</v>
      </c>
      <c r="Y988" s="241">
        <v>794</v>
      </c>
      <c r="Z988" s="238">
        <v>0</v>
      </c>
      <c r="AA988" s="239">
        <v>0</v>
      </c>
      <c r="AB988" s="238">
        <v>0</v>
      </c>
      <c r="AC988" s="239">
        <v>0</v>
      </c>
      <c r="AD988" s="243">
        <v>162594.62</v>
      </c>
      <c r="AE988" s="244">
        <v>798</v>
      </c>
      <c r="AF988" s="240">
        <v>0</v>
      </c>
      <c r="AG988" s="242">
        <v>0</v>
      </c>
      <c r="AH988" s="243">
        <v>673408.8</v>
      </c>
      <c r="AI988" s="244">
        <v>2580</v>
      </c>
      <c r="AJ988" s="243">
        <v>12912.58</v>
      </c>
      <c r="AK988" s="244">
        <v>72</v>
      </c>
      <c r="AL988" s="243">
        <v>381222.52</v>
      </c>
      <c r="AM988" s="244">
        <v>1203</v>
      </c>
      <c r="AN988" s="245">
        <v>20646.3</v>
      </c>
      <c r="AO988" s="244">
        <v>159</v>
      </c>
      <c r="AP988" s="246">
        <v>0</v>
      </c>
      <c r="AQ988" s="247">
        <v>0</v>
      </c>
      <c r="AR988" s="240">
        <v>12907.14</v>
      </c>
      <c r="AS988" s="241">
        <v>127</v>
      </c>
      <c r="AT988" s="238">
        <v>76.52</v>
      </c>
      <c r="AU988" s="239">
        <v>2</v>
      </c>
      <c r="AV988" t="s">
        <v>159</v>
      </c>
      <c r="AW988" s="270"/>
      <c r="AX988" s="270"/>
      <c r="AY988" s="270"/>
      <c r="AZ988" s="270"/>
      <c r="BA988" s="270"/>
      <c r="BB988" s="270"/>
      <c r="BC988"/>
      <c r="BD988"/>
      <c r="BE988"/>
      <c r="BF988"/>
      <c r="BG988"/>
      <c r="BH988"/>
      <c r="BI988"/>
      <c r="BJ988"/>
      <c r="BK988"/>
      <c r="BL988"/>
      <c r="BM988"/>
      <c r="BN988"/>
      <c r="BO988"/>
      <c r="BP988"/>
      <c r="BQ988"/>
      <c r="BR988"/>
      <c r="BS988"/>
      <c r="BT988"/>
      <c r="BU988"/>
      <c r="BV988"/>
      <c r="BW988"/>
      <c r="BX988"/>
      <c r="BY988"/>
      <c r="BZ988"/>
      <c r="CA988"/>
      <c r="CB988"/>
      <c r="CC988"/>
      <c r="CD988"/>
      <c r="CE988"/>
      <c r="CF988"/>
      <c r="CG988"/>
      <c r="CH988"/>
      <c r="CI988"/>
      <c r="CJ988"/>
      <c r="CK988"/>
      <c r="CL988"/>
      <c r="CM988"/>
      <c r="CN988"/>
    </row>
    <row r="989" spans="1:92">
      <c r="A989" s="2" t="s">
        <v>782</v>
      </c>
      <c r="B989" s="238">
        <v>45800.141333333333</v>
      </c>
      <c r="C989" s="239">
        <v>1</v>
      </c>
      <c r="D989" s="240">
        <v>50874.31</v>
      </c>
      <c r="E989" s="241">
        <v>169</v>
      </c>
      <c r="F989" s="240">
        <v>42141.69</v>
      </c>
      <c r="G989" s="242">
        <v>52</v>
      </c>
      <c r="H989" s="243">
        <v>359844.66</v>
      </c>
      <c r="I989" s="244">
        <v>2013</v>
      </c>
      <c r="J989" s="243">
        <v>1293671.6000000001</v>
      </c>
      <c r="K989" s="244">
        <v>2329</v>
      </c>
      <c r="L989" s="243">
        <v>609278.9</v>
      </c>
      <c r="M989" s="241">
        <v>1837</v>
      </c>
      <c r="N989" s="240">
        <v>49386.17</v>
      </c>
      <c r="O989" s="242">
        <v>143</v>
      </c>
      <c r="P989" s="240">
        <v>53866.96</v>
      </c>
      <c r="Q989" s="241">
        <v>287</v>
      </c>
      <c r="R989" s="238">
        <v>0</v>
      </c>
      <c r="S989" s="239">
        <v>0</v>
      </c>
      <c r="T989" s="240">
        <v>174924.68</v>
      </c>
      <c r="U989" s="241">
        <v>607</v>
      </c>
      <c r="V989" s="240">
        <v>29342.6</v>
      </c>
      <c r="W989" s="242">
        <v>44</v>
      </c>
      <c r="X989" s="243">
        <v>394524.97</v>
      </c>
      <c r="Y989" s="241">
        <v>1513</v>
      </c>
      <c r="Z989" s="238">
        <v>48.71</v>
      </c>
      <c r="AA989" s="239">
        <v>6</v>
      </c>
      <c r="AB989" s="238">
        <v>0</v>
      </c>
      <c r="AC989" s="239">
        <v>0</v>
      </c>
      <c r="AD989" s="243">
        <v>376049.14</v>
      </c>
      <c r="AE989" s="244">
        <v>1597</v>
      </c>
      <c r="AF989" s="240">
        <v>22601.96</v>
      </c>
      <c r="AG989" s="242">
        <v>46</v>
      </c>
      <c r="AH989" s="243">
        <v>1811326.7</v>
      </c>
      <c r="AI989" s="244">
        <v>5188</v>
      </c>
      <c r="AJ989" s="243">
        <v>227710.73</v>
      </c>
      <c r="AK989" s="244">
        <v>931</v>
      </c>
      <c r="AL989" s="243">
        <v>650544.46</v>
      </c>
      <c r="AM989" s="244">
        <v>1821</v>
      </c>
      <c r="AN989" s="245">
        <v>1146293.51</v>
      </c>
      <c r="AO989" s="244">
        <v>1460</v>
      </c>
      <c r="AP989" s="246">
        <v>39.15</v>
      </c>
      <c r="AQ989" s="247">
        <v>9</v>
      </c>
      <c r="AR989" s="240">
        <v>33128.61</v>
      </c>
      <c r="AS989" s="241">
        <v>270</v>
      </c>
      <c r="AT989" s="238">
        <v>104.34</v>
      </c>
      <c r="AU989" s="239">
        <v>2</v>
      </c>
      <c r="AV989" t="s">
        <v>195</v>
      </c>
      <c r="AW989" s="270"/>
      <c r="AX989" s="270"/>
      <c r="AY989" s="270"/>
      <c r="AZ989" s="270"/>
      <c r="BA989" s="270"/>
      <c r="BB989" s="270"/>
      <c r="BC989"/>
      <c r="BD989"/>
      <c r="BE989"/>
      <c r="BF989"/>
      <c r="BG989"/>
      <c r="BH989"/>
      <c r="BI989"/>
      <c r="BJ989"/>
      <c r="BK989"/>
      <c r="BL989"/>
      <c r="BM989"/>
      <c r="BN989"/>
      <c r="BO989"/>
      <c r="BP989"/>
      <c r="BQ989"/>
      <c r="BR989"/>
      <c r="BS989"/>
      <c r="BT989"/>
      <c r="BU989"/>
      <c r="BV989"/>
      <c r="BW989"/>
      <c r="BX989"/>
      <c r="BY989"/>
      <c r="BZ989"/>
      <c r="CA989"/>
      <c r="CB989"/>
      <c r="CC989"/>
      <c r="CD989"/>
      <c r="CE989"/>
      <c r="CF989"/>
      <c r="CG989"/>
      <c r="CH989"/>
      <c r="CI989"/>
      <c r="CJ989"/>
      <c r="CK989"/>
      <c r="CL989"/>
      <c r="CM989"/>
      <c r="CN989"/>
    </row>
    <row r="990" spans="1:92">
      <c r="A990" s="2" t="s">
        <v>528</v>
      </c>
      <c r="B990" s="238">
        <v>8211.4116666666669</v>
      </c>
      <c r="C990" s="239">
        <v>3</v>
      </c>
      <c r="D990" s="240">
        <v>65811.27</v>
      </c>
      <c r="E990" s="241">
        <v>179</v>
      </c>
      <c r="F990" s="240">
        <v>25399.96</v>
      </c>
      <c r="G990" s="242">
        <v>35</v>
      </c>
      <c r="H990" s="243">
        <v>225186.28</v>
      </c>
      <c r="I990" s="244">
        <v>1962</v>
      </c>
      <c r="J990" s="243">
        <v>1167494.6299999999</v>
      </c>
      <c r="K990" s="244">
        <v>2152</v>
      </c>
      <c r="L990" s="243">
        <v>302025.09999999998</v>
      </c>
      <c r="M990" s="241">
        <v>1399</v>
      </c>
      <c r="N990" s="240">
        <v>27232.1</v>
      </c>
      <c r="O990" s="242">
        <v>53</v>
      </c>
      <c r="P990" s="240">
        <v>31037.62</v>
      </c>
      <c r="Q990" s="241">
        <v>241</v>
      </c>
      <c r="R990" s="238">
        <v>0</v>
      </c>
      <c r="S990" s="239">
        <v>0</v>
      </c>
      <c r="T990" s="240">
        <v>129537.17</v>
      </c>
      <c r="U990" s="241">
        <v>530</v>
      </c>
      <c r="V990" s="240">
        <v>56574.8</v>
      </c>
      <c r="W990" s="242">
        <v>62</v>
      </c>
      <c r="X990" s="243">
        <v>438737.64</v>
      </c>
      <c r="Y990" s="241">
        <v>1966</v>
      </c>
      <c r="Z990" s="238">
        <v>0</v>
      </c>
      <c r="AA990" s="239">
        <v>0</v>
      </c>
      <c r="AB990" s="238">
        <v>0</v>
      </c>
      <c r="AC990" s="239">
        <v>0</v>
      </c>
      <c r="AD990" s="243">
        <v>255599.99</v>
      </c>
      <c r="AE990" s="244">
        <v>1334</v>
      </c>
      <c r="AF990" s="240">
        <v>0</v>
      </c>
      <c r="AG990" s="242">
        <v>0</v>
      </c>
      <c r="AH990" s="243">
        <v>974914.92</v>
      </c>
      <c r="AI990" s="244">
        <v>4021</v>
      </c>
      <c r="AJ990" s="243">
        <v>33292.31</v>
      </c>
      <c r="AK990" s="244">
        <v>110</v>
      </c>
      <c r="AL990" s="243">
        <v>953840</v>
      </c>
      <c r="AM990" s="244">
        <v>2915</v>
      </c>
      <c r="AN990" s="245">
        <v>213050.04</v>
      </c>
      <c r="AO990" s="244">
        <v>458</v>
      </c>
      <c r="AP990" s="246">
        <v>0</v>
      </c>
      <c r="AQ990" s="247">
        <v>0</v>
      </c>
      <c r="AR990" s="240">
        <v>20694.240000000002</v>
      </c>
      <c r="AS990" s="241">
        <v>185</v>
      </c>
      <c r="AT990" s="238">
        <v>454.82</v>
      </c>
      <c r="AU990" s="239">
        <v>16</v>
      </c>
      <c r="AV990" t="s">
        <v>18</v>
      </c>
      <c r="AW990" s="270"/>
      <c r="AX990" s="270"/>
      <c r="AY990" s="270"/>
      <c r="AZ990" s="270"/>
      <c r="BA990" s="270"/>
      <c r="BB990" s="270"/>
      <c r="BC990"/>
      <c r="BD990"/>
      <c r="BE990"/>
      <c r="BF990"/>
      <c r="BG990"/>
      <c r="BH990"/>
      <c r="BI990"/>
      <c r="BJ990"/>
      <c r="BK990"/>
      <c r="BL990"/>
      <c r="BM990"/>
      <c r="BN990"/>
      <c r="BO990"/>
      <c r="BP990"/>
      <c r="BQ990"/>
      <c r="BR990"/>
      <c r="BS990"/>
      <c r="BT990"/>
      <c r="BU990"/>
      <c r="BV990"/>
      <c r="BW990"/>
      <c r="BX990"/>
      <c r="BY990"/>
      <c r="BZ990"/>
      <c r="CA990"/>
      <c r="CB990"/>
      <c r="CC990"/>
      <c r="CD990"/>
      <c r="CE990"/>
      <c r="CF990"/>
      <c r="CG990"/>
      <c r="CH990"/>
      <c r="CI990"/>
      <c r="CJ990"/>
      <c r="CK990"/>
      <c r="CL990"/>
      <c r="CM990"/>
      <c r="CN990"/>
    </row>
    <row r="995" spans="1:47">
      <c r="A995" t="s">
        <v>189</v>
      </c>
      <c r="B995">
        <v>2174.2238683127566</v>
      </c>
      <c r="C995">
        <v>1.2345679012345678E-2</v>
      </c>
      <c r="D995">
        <v>15510.091111111113</v>
      </c>
      <c r="E995">
        <v>59.679012345679013</v>
      </c>
      <c r="F995">
        <v>10459.139259259257</v>
      </c>
      <c r="G995">
        <v>16.123456790123456</v>
      </c>
      <c r="H995">
        <v>58262.413333333359</v>
      </c>
      <c r="I995">
        <v>521.74074074074076</v>
      </c>
      <c r="J995">
        <v>317671.63518518518</v>
      </c>
      <c r="K995">
        <v>752</v>
      </c>
      <c r="L995">
        <v>86400.433086419725</v>
      </c>
      <c r="M995">
        <v>496.7037037037037</v>
      </c>
      <c r="N995">
        <v>9029.2585185185217</v>
      </c>
      <c r="O995">
        <v>12.925925925925926</v>
      </c>
      <c r="P995">
        <v>12188.580740740739</v>
      </c>
      <c r="Q995">
        <v>86.086419753086417</v>
      </c>
      <c r="R995">
        <v>0</v>
      </c>
      <c r="S995">
        <v>0</v>
      </c>
      <c r="T995">
        <v>23034.921728395049</v>
      </c>
      <c r="U995">
        <v>106.93827160493827</v>
      </c>
      <c r="V995">
        <v>6505.3704938271603</v>
      </c>
      <c r="W995">
        <v>8.9753086419753085</v>
      </c>
      <c r="X995">
        <v>85255.887160493861</v>
      </c>
      <c r="Y995">
        <v>450.30864197530866</v>
      </c>
      <c r="Z995">
        <v>0</v>
      </c>
      <c r="AA995">
        <v>6.1728395061728392E-2</v>
      </c>
      <c r="AB995">
        <v>4</v>
      </c>
      <c r="AC995">
        <v>2.4691358024691357E-2</v>
      </c>
      <c r="AD995">
        <v>68697.963456790108</v>
      </c>
      <c r="AE995">
        <v>413.96296296296299</v>
      </c>
      <c r="AF995">
        <v>2347.8020987654331</v>
      </c>
      <c r="AG995">
        <v>4.6296296296296298</v>
      </c>
      <c r="AH995">
        <v>317157.14111111121</v>
      </c>
      <c r="AI995">
        <v>1519.3456790123457</v>
      </c>
      <c r="AJ995">
        <v>17158.579382716049</v>
      </c>
      <c r="AK995">
        <v>57.691358024691361</v>
      </c>
      <c r="AL995">
        <v>162012.02987654324</v>
      </c>
      <c r="AM995">
        <v>628.38271604938268</v>
      </c>
      <c r="AN995">
        <v>48068.13666666668</v>
      </c>
      <c r="AO995">
        <v>207.83950617283949</v>
      </c>
      <c r="AP995">
        <v>0</v>
      </c>
      <c r="AQ995">
        <v>0</v>
      </c>
      <c r="AR995">
        <v>5829.8967901234555</v>
      </c>
      <c r="AS995">
        <v>54.432098765432102</v>
      </c>
      <c r="AT995">
        <v>110.38876543209878</v>
      </c>
      <c r="AU995">
        <v>1.9506172839506173</v>
      </c>
    </row>
    <row r="996" spans="1:47">
      <c r="A996" t="s">
        <v>195</v>
      </c>
      <c r="B996">
        <v>8914.8365592286536</v>
      </c>
      <c r="C996">
        <v>8.2644628099173556E-3</v>
      </c>
      <c r="D996">
        <v>32186.559173553716</v>
      </c>
      <c r="E996">
        <v>109.04132231404958</v>
      </c>
      <c r="F996">
        <v>23775.487107438017</v>
      </c>
      <c r="G996">
        <v>34.396694214876035</v>
      </c>
      <c r="H996">
        <v>118453.24471074379</v>
      </c>
      <c r="I996">
        <v>828.56198347107443</v>
      </c>
      <c r="J996">
        <v>576193.93438016507</v>
      </c>
      <c r="K996">
        <v>1155.1239669421489</v>
      </c>
      <c r="L996">
        <v>192612.33619834724</v>
      </c>
      <c r="M996">
        <v>806.03305785123962</v>
      </c>
      <c r="N996">
        <v>24808.538347107442</v>
      </c>
      <c r="O996">
        <v>36.057851239669418</v>
      </c>
      <c r="P996">
        <v>28083.993801652894</v>
      </c>
      <c r="Q996">
        <v>152.62809917355372</v>
      </c>
      <c r="R996">
        <v>0</v>
      </c>
      <c r="S996">
        <v>0</v>
      </c>
      <c r="T996">
        <v>72086.497355371903</v>
      </c>
      <c r="U996">
        <v>265.36363636363637</v>
      </c>
      <c r="V996">
        <v>16898.418595041327</v>
      </c>
      <c r="W996">
        <v>20.702479338842974</v>
      </c>
      <c r="X996">
        <v>179460.23842975209</v>
      </c>
      <c r="Y996">
        <v>788.47107438016531</v>
      </c>
      <c r="Z996">
        <v>0.40256198347107441</v>
      </c>
      <c r="AA996">
        <v>0.13223140495867769</v>
      </c>
      <c r="AB996">
        <v>0.53719008264462809</v>
      </c>
      <c r="AC996">
        <v>3.3057851239669422E-2</v>
      </c>
      <c r="AD996">
        <v>137481.59859504132</v>
      </c>
      <c r="AE996">
        <v>721.85950413223145</v>
      </c>
      <c r="AF996">
        <v>7486.1400826446297</v>
      </c>
      <c r="AG996">
        <v>14.388429752066116</v>
      </c>
      <c r="AH996">
        <v>613588.79677685932</v>
      </c>
      <c r="AI996">
        <v>2156.1239669421489</v>
      </c>
      <c r="AJ996">
        <v>62230.683140495887</v>
      </c>
      <c r="AK996">
        <v>204.61983471074379</v>
      </c>
      <c r="AL996">
        <v>302964.4841322315</v>
      </c>
      <c r="AM996">
        <v>985.04958677685954</v>
      </c>
      <c r="AN996">
        <v>205214.41363636364</v>
      </c>
      <c r="AO996">
        <v>326.87603305785126</v>
      </c>
      <c r="AP996">
        <v>3.0586776859504128</v>
      </c>
      <c r="AQ996">
        <v>9.9173553719008267E-2</v>
      </c>
      <c r="AR996">
        <v>12901.305619834711</v>
      </c>
      <c r="AS996">
        <v>102.17355371900827</v>
      </c>
      <c r="AT996">
        <v>281.16702479338835</v>
      </c>
      <c r="AU996">
        <v>3.4958677685950414</v>
      </c>
    </row>
    <row r="997" spans="1:47">
      <c r="A997" t="s">
        <v>52</v>
      </c>
      <c r="B997">
        <v>13461.879819359239</v>
      </c>
      <c r="C997">
        <v>0</v>
      </c>
      <c r="D997">
        <v>31246.170961145195</v>
      </c>
      <c r="E997">
        <v>109.65848670756647</v>
      </c>
      <c r="F997">
        <v>26251.875439672775</v>
      </c>
      <c r="G997">
        <v>38.222903885480569</v>
      </c>
      <c r="H997">
        <v>137061.99188139068</v>
      </c>
      <c r="I997">
        <v>1068.2576687116564</v>
      </c>
      <c r="J997">
        <v>659976.00110429456</v>
      </c>
      <c r="K997">
        <v>1414.7014314928426</v>
      </c>
      <c r="L997">
        <v>204401.63599181993</v>
      </c>
      <c r="M997">
        <v>912.28425357873209</v>
      </c>
      <c r="N997">
        <v>30985.682413087958</v>
      </c>
      <c r="O997">
        <v>58.329243353783234</v>
      </c>
      <c r="P997">
        <v>15871.66222903886</v>
      </c>
      <c r="Q997">
        <v>95.744376278118608</v>
      </c>
      <c r="R997">
        <v>8.8916155419222903E-2</v>
      </c>
      <c r="S997">
        <v>2.0449897750511249E-3</v>
      </c>
      <c r="T997">
        <v>44181.474171779228</v>
      </c>
      <c r="U997">
        <v>176.93865030674846</v>
      </c>
      <c r="V997">
        <v>13233.08298568506</v>
      </c>
      <c r="W997">
        <v>16.599182004089979</v>
      </c>
      <c r="X997">
        <v>201374.4416155419</v>
      </c>
      <c r="Y997">
        <v>913.68098159509202</v>
      </c>
      <c r="Z997">
        <v>34.196952965235177</v>
      </c>
      <c r="AA997">
        <v>0.45603271983640081</v>
      </c>
      <c r="AB997">
        <v>3.4031492842535789</v>
      </c>
      <c r="AC997">
        <v>9.4069529652351741E-2</v>
      </c>
      <c r="AD997">
        <v>134551.43016359906</v>
      </c>
      <c r="AE997">
        <v>750.42944785276075</v>
      </c>
      <c r="AF997">
        <v>3632.0238650306737</v>
      </c>
      <c r="AG997">
        <v>7.6993865030674851</v>
      </c>
      <c r="AH997">
        <v>670296.96517382469</v>
      </c>
      <c r="AI997">
        <v>2556.8139059304704</v>
      </c>
      <c r="AJ997">
        <v>74557.811288343582</v>
      </c>
      <c r="AK997">
        <v>268.46216768916156</v>
      </c>
      <c r="AL997">
        <v>367886.06451942708</v>
      </c>
      <c r="AM997">
        <v>1209.3271983640082</v>
      </c>
      <c r="AN997">
        <v>329298.58329243318</v>
      </c>
      <c r="AO997">
        <v>632.69529652351741</v>
      </c>
      <c r="AP997">
        <v>3144.9875664621677</v>
      </c>
      <c r="AQ997">
        <v>14.102249488752555</v>
      </c>
      <c r="AR997">
        <v>7895.7348875255557</v>
      </c>
      <c r="AS997">
        <v>67.429447852760731</v>
      </c>
      <c r="AT997">
        <v>399.69159509202478</v>
      </c>
      <c r="AU997">
        <v>19.12474437627812</v>
      </c>
    </row>
    <row r="998" spans="1:47">
      <c r="A998" t="s">
        <v>1557</v>
      </c>
      <c r="B998">
        <v>311103.79778947361</v>
      </c>
      <c r="C998">
        <v>5.2631578947368418E-2</v>
      </c>
      <c r="D998">
        <v>144402.30789473685</v>
      </c>
      <c r="E998">
        <v>372.21052631578948</v>
      </c>
      <c r="F998">
        <v>107012.17315789474</v>
      </c>
      <c r="G998">
        <v>123.84210526315789</v>
      </c>
      <c r="H998">
        <v>902409.3263157896</v>
      </c>
      <c r="I998">
        <v>4447.2631578947367</v>
      </c>
      <c r="J998">
        <v>3385651.8931578957</v>
      </c>
      <c r="K998">
        <v>6363.3157894736842</v>
      </c>
      <c r="L998">
        <v>1503148.9778947369</v>
      </c>
      <c r="M998">
        <v>4774.3157894736842</v>
      </c>
      <c r="N998">
        <v>119558.53684210527</v>
      </c>
      <c r="O998">
        <v>302.78947368421052</v>
      </c>
      <c r="P998">
        <v>99724.088421052627</v>
      </c>
      <c r="Q998">
        <v>370</v>
      </c>
      <c r="R998">
        <v>19.084736842105265</v>
      </c>
      <c r="S998">
        <v>5.2631578947368418E-2</v>
      </c>
      <c r="T998">
        <v>514600.27578947367</v>
      </c>
      <c r="U998">
        <v>1294.4736842105262</v>
      </c>
      <c r="V998">
        <v>64425.082105263151</v>
      </c>
      <c r="W998">
        <v>69.368421052631575</v>
      </c>
      <c r="X998">
        <v>1045529.1089473685</v>
      </c>
      <c r="Y998">
        <v>3374.9473684210525</v>
      </c>
      <c r="Z998">
        <v>2624.6194736842108</v>
      </c>
      <c r="AA998">
        <v>15.368421052631579</v>
      </c>
      <c r="AB998">
        <v>78.706842105263163</v>
      </c>
      <c r="AC998">
        <v>0.89473684210526316</v>
      </c>
      <c r="AD998">
        <v>831286.04789473687</v>
      </c>
      <c r="AE998">
        <v>3164.3684210526317</v>
      </c>
      <c r="AF998">
        <v>96488.056842105259</v>
      </c>
      <c r="AG998">
        <v>167.15789473684211</v>
      </c>
      <c r="AH998">
        <v>3674360.7442105263</v>
      </c>
      <c r="AI998">
        <v>9509.7368421052633</v>
      </c>
      <c r="AJ998">
        <v>2575406.8584210528</v>
      </c>
      <c r="AK998">
        <v>6379.7368421052633</v>
      </c>
      <c r="AL998">
        <v>1809908.9147368418</v>
      </c>
      <c r="AM998">
        <v>4112.3684210526317</v>
      </c>
      <c r="AN998">
        <v>6757707.0752631584</v>
      </c>
      <c r="AO998">
        <v>6175.6842105263158</v>
      </c>
      <c r="AP998">
        <v>14511.920526315789</v>
      </c>
      <c r="AQ998">
        <v>81.736842105263165</v>
      </c>
      <c r="AR998">
        <v>39703.383157894736</v>
      </c>
      <c r="AS998">
        <v>271.73684210526318</v>
      </c>
      <c r="AT998">
        <v>10460.962631578946</v>
      </c>
      <c r="AU998">
        <v>346.36842105263156</v>
      </c>
    </row>
    <row r="999" spans="1:47">
      <c r="A999" t="s">
        <v>159</v>
      </c>
      <c r="B999">
        <v>3222.2793225806467</v>
      </c>
      <c r="C999">
        <v>1.6129032258064516E-2</v>
      </c>
      <c r="D999">
        <v>23658.911774193544</v>
      </c>
      <c r="E999">
        <v>84.467741935483872</v>
      </c>
      <c r="F999">
        <v>17547.029838709674</v>
      </c>
      <c r="G999">
        <v>24.274193548387096</v>
      </c>
      <c r="H999">
        <v>96931.09677419356</v>
      </c>
      <c r="I999">
        <v>806.14516129032256</v>
      </c>
      <c r="J999">
        <v>392249.74629032257</v>
      </c>
      <c r="K999">
        <v>852.56451612903231</v>
      </c>
      <c r="L999">
        <v>113789.20532258067</v>
      </c>
      <c r="M999">
        <v>660.70967741935488</v>
      </c>
      <c r="N999">
        <v>13317.851451612905</v>
      </c>
      <c r="O999">
        <v>17.629032258064516</v>
      </c>
      <c r="P999">
        <v>19981.040483870966</v>
      </c>
      <c r="Q999">
        <v>132.08064516129033</v>
      </c>
      <c r="R999">
        <v>0</v>
      </c>
      <c r="S999">
        <v>0</v>
      </c>
      <c r="T999">
        <v>46529.080483870966</v>
      </c>
      <c r="U999">
        <v>197.16129032258064</v>
      </c>
      <c r="V999">
        <v>10878.724838709679</v>
      </c>
      <c r="W999">
        <v>14.64516129032258</v>
      </c>
      <c r="X999">
        <v>144402.77209677422</v>
      </c>
      <c r="Y999">
        <v>670.45161290322585</v>
      </c>
      <c r="Z999">
        <v>9.5414516129032254</v>
      </c>
      <c r="AA999">
        <v>0.54838709677419351</v>
      </c>
      <c r="AB999">
        <v>0.32258064516129031</v>
      </c>
      <c r="AC999">
        <v>6.4516129032258063E-2</v>
      </c>
      <c r="AD999">
        <v>99474.744193548366</v>
      </c>
      <c r="AE999">
        <v>558.66129032258061</v>
      </c>
      <c r="AF999">
        <v>4337.43241935484</v>
      </c>
      <c r="AG999">
        <v>8.6451612903225801</v>
      </c>
      <c r="AH999">
        <v>478435.27290322591</v>
      </c>
      <c r="AI999">
        <v>1977.741935483871</v>
      </c>
      <c r="AJ999">
        <v>20024.494354838713</v>
      </c>
      <c r="AK999">
        <v>79.693548387096769</v>
      </c>
      <c r="AL999">
        <v>263156.96016129025</v>
      </c>
      <c r="AM999">
        <v>906.62903225806451</v>
      </c>
      <c r="AN999">
        <v>76643.885322580623</v>
      </c>
      <c r="AO999">
        <v>169.11290322580646</v>
      </c>
      <c r="AP999">
        <v>0.64516129032258063</v>
      </c>
      <c r="AQ999">
        <v>1.6129032258064516E-2</v>
      </c>
      <c r="AR999">
        <v>11564.250967741935</v>
      </c>
      <c r="AS999">
        <v>97.306451612903231</v>
      </c>
      <c r="AT999">
        <v>147.98338709677421</v>
      </c>
      <c r="AU999">
        <v>2.161290322580645</v>
      </c>
    </row>
    <row r="1000" spans="1:47">
      <c r="A1000" t="s">
        <v>18</v>
      </c>
      <c r="B1000">
        <v>1128.5984687499999</v>
      </c>
      <c r="C1000">
        <v>9.375E-2</v>
      </c>
      <c r="D1000">
        <v>26501.726250000003</v>
      </c>
      <c r="E1000">
        <v>97.625</v>
      </c>
      <c r="F1000">
        <v>20500.2346875</v>
      </c>
      <c r="G1000">
        <v>31.75</v>
      </c>
      <c r="H1000">
        <v>81769.479999999981</v>
      </c>
      <c r="I1000">
        <v>738.125</v>
      </c>
      <c r="J1000">
        <v>400251.05250000011</v>
      </c>
      <c r="K1000">
        <v>813.9375</v>
      </c>
      <c r="L1000">
        <v>96250.106562500005</v>
      </c>
      <c r="M1000">
        <v>515</v>
      </c>
      <c r="N1000">
        <v>9344.5243750000009</v>
      </c>
      <c r="O1000">
        <v>17.8125</v>
      </c>
      <c r="P1000">
        <v>14441.188125000001</v>
      </c>
      <c r="Q1000">
        <v>93.90625</v>
      </c>
      <c r="R1000">
        <v>0</v>
      </c>
      <c r="S1000">
        <v>0</v>
      </c>
      <c r="T1000">
        <v>32029.645</v>
      </c>
      <c r="U1000">
        <v>136.8125</v>
      </c>
      <c r="V1000">
        <v>14606.541249999998</v>
      </c>
      <c r="W1000">
        <v>18.25</v>
      </c>
      <c r="X1000">
        <v>134002.06343749998</v>
      </c>
      <c r="Y1000">
        <v>665.875</v>
      </c>
      <c r="Z1000">
        <v>0</v>
      </c>
      <c r="AA1000">
        <v>0</v>
      </c>
      <c r="AB1000">
        <v>0</v>
      </c>
      <c r="AC1000">
        <v>0</v>
      </c>
      <c r="AD1000">
        <v>75287.327187500021</v>
      </c>
      <c r="AE1000">
        <v>461.40625</v>
      </c>
      <c r="AF1000">
        <v>2456.3887500000005</v>
      </c>
      <c r="AG1000">
        <v>5.03125</v>
      </c>
      <c r="AH1000">
        <v>370311.15812500002</v>
      </c>
      <c r="AI1000">
        <v>1699.28125</v>
      </c>
      <c r="AJ1000">
        <v>5458.8534374999999</v>
      </c>
      <c r="AK1000">
        <v>13.875</v>
      </c>
      <c r="AL1000">
        <v>261026.7615625</v>
      </c>
      <c r="AM1000">
        <v>943.875</v>
      </c>
      <c r="AN1000">
        <v>28399.100624999999</v>
      </c>
      <c r="AO1000">
        <v>107.71875</v>
      </c>
      <c r="AP1000">
        <v>0</v>
      </c>
      <c r="AQ1000">
        <v>0</v>
      </c>
      <c r="AR1000">
        <v>7015.3134374999991</v>
      </c>
      <c r="AS1000">
        <v>62.96875</v>
      </c>
      <c r="AT1000">
        <v>77.7734375</v>
      </c>
      <c r="AU1000">
        <v>1</v>
      </c>
    </row>
    <row r="1001" spans="1:47">
      <c r="A1001" t="s">
        <v>107</v>
      </c>
      <c r="B1001">
        <v>5732.2792448979581</v>
      </c>
      <c r="C1001">
        <v>2.0408163265306121E-2</v>
      </c>
      <c r="D1001">
        <v>24558.333877551016</v>
      </c>
      <c r="E1001">
        <v>89.755102040816325</v>
      </c>
      <c r="F1001">
        <v>15779.571224489795</v>
      </c>
      <c r="G1001">
        <v>22.918367346938776</v>
      </c>
      <c r="H1001">
        <v>98407.105510204099</v>
      </c>
      <c r="I1001">
        <v>807.48979591836735</v>
      </c>
      <c r="J1001">
        <v>418066.6406122449</v>
      </c>
      <c r="K1001">
        <v>821.18367346938771</v>
      </c>
      <c r="L1001">
        <v>104581.98346938775</v>
      </c>
      <c r="M1001">
        <v>631.30612244897964</v>
      </c>
      <c r="N1001">
        <v>12536.286326530615</v>
      </c>
      <c r="O1001">
        <v>22.591836734693878</v>
      </c>
      <c r="P1001">
        <v>20191.454081632652</v>
      </c>
      <c r="Q1001">
        <v>131.30612244897958</v>
      </c>
      <c r="R1001">
        <v>0</v>
      </c>
      <c r="S1001">
        <v>0</v>
      </c>
      <c r="T1001">
        <v>52732.846530612253</v>
      </c>
      <c r="U1001">
        <v>218.0612244897959</v>
      </c>
      <c r="V1001">
        <v>14764.421224489794</v>
      </c>
      <c r="W1001">
        <v>20.489795918367346</v>
      </c>
      <c r="X1001">
        <v>148851.54326530607</v>
      </c>
      <c r="Y1001">
        <v>676.18367346938771</v>
      </c>
      <c r="Z1001">
        <v>0</v>
      </c>
      <c r="AA1001">
        <v>0</v>
      </c>
      <c r="AB1001">
        <v>0.40816326530612246</v>
      </c>
      <c r="AC1001">
        <v>2.0408163265306121E-2</v>
      </c>
      <c r="AD1001">
        <v>95451.749387755102</v>
      </c>
      <c r="AE1001">
        <v>510.40816326530614</v>
      </c>
      <c r="AF1001">
        <v>6203.450408163264</v>
      </c>
      <c r="AG1001">
        <v>12.693877551020408</v>
      </c>
      <c r="AH1001">
        <v>459834.5534693877</v>
      </c>
      <c r="AI1001">
        <v>1938.0408163265306</v>
      </c>
      <c r="AJ1001">
        <v>24396.940408163267</v>
      </c>
      <c r="AK1001">
        <v>110.71428571428571</v>
      </c>
      <c r="AL1001">
        <v>263115.14</v>
      </c>
      <c r="AM1001">
        <v>902.73469387755097</v>
      </c>
      <c r="AN1001">
        <v>147571.4369387755</v>
      </c>
      <c r="AO1001">
        <v>263.36734693877548</v>
      </c>
      <c r="AP1001">
        <v>2.5887755102040817</v>
      </c>
      <c r="AQ1001">
        <v>0.12244897959183673</v>
      </c>
      <c r="AR1001">
        <v>11057.608571428573</v>
      </c>
      <c r="AS1001">
        <v>93.265306122448976</v>
      </c>
      <c r="AT1001">
        <v>176.1487755102041</v>
      </c>
      <c r="AU1001">
        <v>4.8775510204081636</v>
      </c>
    </row>
    <row r="1002" spans="1:47">
      <c r="A1002" t="s">
        <v>389</v>
      </c>
      <c r="B1002">
        <v>5391.4410158730152</v>
      </c>
      <c r="C1002">
        <v>0</v>
      </c>
      <c r="D1002">
        <v>25080.403214285714</v>
      </c>
      <c r="E1002">
        <v>89.273809523809518</v>
      </c>
      <c r="F1002">
        <v>13359.737619047613</v>
      </c>
      <c r="G1002">
        <v>20.523809523809526</v>
      </c>
      <c r="H1002">
        <v>75862.728333333362</v>
      </c>
      <c r="I1002">
        <v>690.22619047619048</v>
      </c>
      <c r="J1002">
        <v>387532.05464285729</v>
      </c>
      <c r="K1002">
        <v>764.47619047619048</v>
      </c>
      <c r="L1002">
        <v>73014.04202380951</v>
      </c>
      <c r="M1002">
        <v>468.02380952380952</v>
      </c>
      <c r="N1002">
        <v>7736.2655952380919</v>
      </c>
      <c r="O1002">
        <v>16.976190476190474</v>
      </c>
      <c r="P1002">
        <v>23200.478571428586</v>
      </c>
      <c r="Q1002">
        <v>153.95238095238096</v>
      </c>
      <c r="R1002">
        <v>0</v>
      </c>
      <c r="S1002">
        <v>0</v>
      </c>
      <c r="T1002">
        <v>39898.092976190484</v>
      </c>
      <c r="U1002">
        <v>185.5</v>
      </c>
      <c r="V1002">
        <v>14239.221547619043</v>
      </c>
      <c r="W1002">
        <v>20.75</v>
      </c>
      <c r="X1002">
        <v>115919.30750000004</v>
      </c>
      <c r="Y1002">
        <v>572.16666666666663</v>
      </c>
      <c r="Z1002">
        <v>8.0357142857142863E-2</v>
      </c>
      <c r="AA1002">
        <v>1.1904761904761904E-2</v>
      </c>
      <c r="AB1002">
        <v>1.5476190476190477</v>
      </c>
      <c r="AC1002">
        <v>2.3809523809523808E-2</v>
      </c>
      <c r="AD1002">
        <v>68408.762023809526</v>
      </c>
      <c r="AE1002">
        <v>388.54761904761904</v>
      </c>
      <c r="AF1002">
        <v>7510.7489285714273</v>
      </c>
      <c r="AG1002">
        <v>16.011904761904763</v>
      </c>
      <c r="AH1002">
        <v>350373.7010714286</v>
      </c>
      <c r="AI1002">
        <v>1713.4880952380952</v>
      </c>
      <c r="AJ1002">
        <v>23605.40119047619</v>
      </c>
      <c r="AK1002">
        <v>85.738095238095241</v>
      </c>
      <c r="AL1002">
        <v>215462.47190476194</v>
      </c>
      <c r="AM1002">
        <v>793.90476190476193</v>
      </c>
      <c r="AN1002">
        <v>138137.82928571425</v>
      </c>
      <c r="AO1002">
        <v>244.67857142857142</v>
      </c>
      <c r="AP1002">
        <v>0</v>
      </c>
      <c r="AQ1002">
        <v>0</v>
      </c>
      <c r="AR1002">
        <v>10829.891666666666</v>
      </c>
      <c r="AS1002">
        <v>94.511904761904759</v>
      </c>
      <c r="AT1002">
        <v>138.07940476190475</v>
      </c>
      <c r="AU1002">
        <v>1.4285714285714286</v>
      </c>
    </row>
    <row r="1003" spans="1:47">
      <c r="A1003" t="s">
        <v>131</v>
      </c>
      <c r="B1003">
        <v>14686.903173333332</v>
      </c>
      <c r="C1003">
        <v>0</v>
      </c>
      <c r="D1003">
        <v>38365.332800000004</v>
      </c>
      <c r="E1003">
        <v>117.34</v>
      </c>
      <c r="F1003">
        <v>43096.058799999992</v>
      </c>
      <c r="G1003">
        <v>62.1</v>
      </c>
      <c r="H1003">
        <v>133059.68459999998</v>
      </c>
      <c r="I1003">
        <v>903.68</v>
      </c>
      <c r="J1003">
        <v>601281.36100000003</v>
      </c>
      <c r="K1003">
        <v>1203.02</v>
      </c>
      <c r="L1003">
        <v>219092.72919999997</v>
      </c>
      <c r="M1003">
        <v>850.98</v>
      </c>
      <c r="N1003">
        <v>17697.1584</v>
      </c>
      <c r="O1003">
        <v>28.96</v>
      </c>
      <c r="P1003">
        <v>24822.751999999997</v>
      </c>
      <c r="Q1003">
        <v>129.18</v>
      </c>
      <c r="R1003">
        <v>0</v>
      </c>
      <c r="S1003">
        <v>0</v>
      </c>
      <c r="T1003">
        <v>62010.129199999988</v>
      </c>
      <c r="U1003">
        <v>229.94</v>
      </c>
      <c r="V1003">
        <v>23029.7382</v>
      </c>
      <c r="W1003">
        <v>27.62</v>
      </c>
      <c r="X1003">
        <v>146687.6262</v>
      </c>
      <c r="Y1003">
        <v>651.34</v>
      </c>
      <c r="Z1003">
        <v>1.7391999999999999</v>
      </c>
      <c r="AA1003">
        <v>0.02</v>
      </c>
      <c r="AB1003">
        <v>3.8</v>
      </c>
      <c r="AC1003">
        <v>0.04</v>
      </c>
      <c r="AD1003">
        <v>143206.40719999999</v>
      </c>
      <c r="AE1003">
        <v>669.9</v>
      </c>
      <c r="AF1003">
        <v>10038.998599999999</v>
      </c>
      <c r="AG1003">
        <v>19.32</v>
      </c>
      <c r="AH1003">
        <v>590896.54799999995</v>
      </c>
      <c r="AI1003">
        <v>2132.64</v>
      </c>
      <c r="AJ1003">
        <v>129711.43260000001</v>
      </c>
      <c r="AK1003">
        <v>400.96</v>
      </c>
      <c r="AL1003">
        <v>307042.46080000006</v>
      </c>
      <c r="AM1003">
        <v>930.98</v>
      </c>
      <c r="AN1003">
        <v>310895.66260000004</v>
      </c>
      <c r="AO1003">
        <v>493.86</v>
      </c>
      <c r="AP1003">
        <v>0.38100000000000001</v>
      </c>
      <c r="AQ1003">
        <v>0.02</v>
      </c>
      <c r="AR1003">
        <v>10116.658400000002</v>
      </c>
      <c r="AS1003">
        <v>77.58</v>
      </c>
      <c r="AT1003">
        <v>275.75139999999999</v>
      </c>
      <c r="AU1003">
        <v>4.32</v>
      </c>
    </row>
    <row r="1501" spans="1:47">
      <c r="A1501" s="14" t="s">
        <v>189</v>
      </c>
      <c r="B1501" s="258">
        <f t="shared" ref="B1501:B1508" si="0">AVERAGEIFS(B$4:B$343,$AV$4:$AV$343,$A1501)</f>
        <v>1571.8070625</v>
      </c>
      <c r="C1501" s="258">
        <f t="shared" ref="C1501:AU1506" si="1">AVERAGEIFS(C$4:C$343,$AV$4:$AV$343,$A1501)</f>
        <v>0</v>
      </c>
      <c r="D1501" s="258">
        <f t="shared" si="1"/>
        <v>19899.811874999999</v>
      </c>
      <c r="E1501" s="258">
        <f t="shared" si="1"/>
        <v>74.125</v>
      </c>
      <c r="F1501" s="258">
        <f t="shared" si="1"/>
        <v>10844.803125</v>
      </c>
      <c r="G1501" s="258">
        <f t="shared" si="1"/>
        <v>16.25</v>
      </c>
      <c r="H1501" s="258">
        <f t="shared" si="1"/>
        <v>71265.183124999996</v>
      </c>
      <c r="I1501" s="258">
        <f t="shared" si="1"/>
        <v>588.8125</v>
      </c>
      <c r="J1501" s="258">
        <f t="shared" si="1"/>
        <v>368622.93812499999</v>
      </c>
      <c r="K1501" s="258">
        <f t="shared" si="1"/>
        <v>853.0625</v>
      </c>
      <c r="L1501" s="258">
        <f t="shared" si="1"/>
        <v>105916.17125</v>
      </c>
      <c r="M1501" s="258">
        <f t="shared" si="1"/>
        <v>569.8125</v>
      </c>
      <c r="N1501" s="258">
        <f t="shared" si="1"/>
        <v>14205.6875</v>
      </c>
      <c r="O1501" s="258">
        <f t="shared" si="1"/>
        <v>20.625</v>
      </c>
      <c r="P1501" s="258">
        <f t="shared" si="1"/>
        <v>20920.626874999998</v>
      </c>
      <c r="Q1501" s="258">
        <f t="shared" si="1"/>
        <v>140.5625</v>
      </c>
      <c r="R1501" s="258">
        <f t="shared" si="1"/>
        <v>0</v>
      </c>
      <c r="S1501" s="258">
        <f t="shared" si="1"/>
        <v>0</v>
      </c>
      <c r="T1501" s="258">
        <f t="shared" si="1"/>
        <v>43443.0075</v>
      </c>
      <c r="U1501" s="258">
        <f t="shared" si="1"/>
        <v>189.125</v>
      </c>
      <c r="V1501" s="258">
        <f t="shared" si="1"/>
        <v>9753.0143749999988</v>
      </c>
      <c r="W1501" s="258">
        <f t="shared" si="1"/>
        <v>12.5625</v>
      </c>
      <c r="X1501" s="258">
        <f t="shared" si="1"/>
        <v>110031.36499999999</v>
      </c>
      <c r="Y1501" s="258">
        <f t="shared" si="1"/>
        <v>537.5</v>
      </c>
      <c r="Z1501" s="258">
        <f t="shared" si="1"/>
        <v>0</v>
      </c>
      <c r="AA1501" s="258">
        <f t="shared" si="1"/>
        <v>6.25E-2</v>
      </c>
      <c r="AB1501" s="258">
        <f t="shared" si="1"/>
        <v>0</v>
      </c>
      <c r="AC1501" s="258">
        <f t="shared" si="1"/>
        <v>0</v>
      </c>
      <c r="AD1501" s="258">
        <f t="shared" si="1"/>
        <v>82338.132499999992</v>
      </c>
      <c r="AE1501" s="258">
        <f t="shared" si="1"/>
        <v>458.5625</v>
      </c>
      <c r="AF1501" s="258">
        <f t="shared" si="1"/>
        <v>2761.6187500000005</v>
      </c>
      <c r="AG1501" s="258">
        <f t="shared" si="1"/>
        <v>5.5625</v>
      </c>
      <c r="AH1501" s="258">
        <f t="shared" si="1"/>
        <v>401531.31875000003</v>
      </c>
      <c r="AI1501" s="258">
        <f t="shared" si="1"/>
        <v>1755.9375</v>
      </c>
      <c r="AJ1501" s="258">
        <f t="shared" si="1"/>
        <v>9252.9087500000005</v>
      </c>
      <c r="AK1501" s="258">
        <f t="shared" si="1"/>
        <v>33.75</v>
      </c>
      <c r="AL1501" s="258">
        <f t="shared" si="1"/>
        <v>198408.01062500002</v>
      </c>
      <c r="AM1501" s="258">
        <f t="shared" si="1"/>
        <v>721.125</v>
      </c>
      <c r="AN1501" s="258">
        <f t="shared" si="1"/>
        <v>37901.303124999999</v>
      </c>
      <c r="AO1501" s="258">
        <f t="shared" si="1"/>
        <v>185.25</v>
      </c>
      <c r="AP1501" s="258">
        <f t="shared" si="1"/>
        <v>0</v>
      </c>
      <c r="AQ1501" s="258">
        <f t="shared" si="1"/>
        <v>0</v>
      </c>
      <c r="AR1501" s="258">
        <f t="shared" si="1"/>
        <v>10043.004374999999</v>
      </c>
      <c r="AS1501" s="258">
        <f t="shared" si="1"/>
        <v>91.1875</v>
      </c>
      <c r="AT1501" s="258">
        <f t="shared" si="1"/>
        <v>308.09625</v>
      </c>
      <c r="AU1501" s="258">
        <f t="shared" si="1"/>
        <v>3.3125</v>
      </c>
    </row>
    <row r="1502" spans="1:47">
      <c r="A1502" s="14" t="s">
        <v>195</v>
      </c>
      <c r="B1502" s="258">
        <f t="shared" si="0"/>
        <v>22805.407390243912</v>
      </c>
      <c r="C1502" s="258">
        <f t="shared" ref="C1502:Q1502" si="2">AVERAGEIFS(C$4:C$343,$AV$4:$AV$343,$A1502)</f>
        <v>0</v>
      </c>
      <c r="D1502" s="258">
        <f t="shared" si="2"/>
        <v>59136.62804878052</v>
      </c>
      <c r="E1502" s="258">
        <f t="shared" si="2"/>
        <v>184.04878048780489</v>
      </c>
      <c r="F1502" s="258">
        <f t="shared" si="2"/>
        <v>39769.330000000009</v>
      </c>
      <c r="G1502" s="258">
        <f t="shared" si="2"/>
        <v>55.609756097560975</v>
      </c>
      <c r="H1502" s="258">
        <f t="shared" si="2"/>
        <v>198843.71560975601</v>
      </c>
      <c r="I1502" s="258">
        <f t="shared" si="2"/>
        <v>1241.5365853658536</v>
      </c>
      <c r="J1502" s="258">
        <f t="shared" si="2"/>
        <v>915471.48585365841</v>
      </c>
      <c r="K1502" s="258">
        <f t="shared" si="2"/>
        <v>1768.8048780487804</v>
      </c>
      <c r="L1502" s="258">
        <f t="shared" si="2"/>
        <v>338960.10170731717</v>
      </c>
      <c r="M1502" s="258">
        <f t="shared" si="2"/>
        <v>1315.3658536585365</v>
      </c>
      <c r="N1502" s="258">
        <f t="shared" si="2"/>
        <v>41989.714146341459</v>
      </c>
      <c r="O1502" s="258">
        <f t="shared" si="2"/>
        <v>62.365853658536587</v>
      </c>
      <c r="P1502" s="258">
        <f t="shared" si="2"/>
        <v>52756.370243902435</v>
      </c>
      <c r="Q1502" s="258">
        <f t="shared" si="2"/>
        <v>271.48780487804879</v>
      </c>
      <c r="R1502" s="258">
        <f t="shared" si="1"/>
        <v>0</v>
      </c>
      <c r="S1502" s="258">
        <f t="shared" si="1"/>
        <v>0</v>
      </c>
      <c r="T1502" s="258">
        <f t="shared" si="1"/>
        <v>151744.03000000003</v>
      </c>
      <c r="U1502" s="258">
        <f t="shared" si="1"/>
        <v>500.90243902439022</v>
      </c>
      <c r="V1502" s="258">
        <f t="shared" si="1"/>
        <v>24893.62487804878</v>
      </c>
      <c r="W1502" s="258">
        <f t="shared" si="1"/>
        <v>28.634146341463413</v>
      </c>
      <c r="X1502" s="258">
        <f t="shared" si="1"/>
        <v>318692.84560975607</v>
      </c>
      <c r="Y1502" s="258">
        <f t="shared" si="1"/>
        <v>1306.439024390244</v>
      </c>
      <c r="Z1502" s="258">
        <f t="shared" si="1"/>
        <v>0</v>
      </c>
      <c r="AA1502" s="258">
        <f t="shared" si="1"/>
        <v>0.1951219512195122</v>
      </c>
      <c r="AB1502" s="258">
        <f t="shared" si="1"/>
        <v>0.6097560975609756</v>
      </c>
      <c r="AC1502" s="258">
        <f t="shared" si="1"/>
        <v>2.4390243902439025E-2</v>
      </c>
      <c r="AD1502" s="258">
        <f t="shared" si="1"/>
        <v>240415.7429268292</v>
      </c>
      <c r="AE1502" s="258">
        <f t="shared" si="1"/>
        <v>1162.4634146341464</v>
      </c>
      <c r="AF1502" s="258">
        <f t="shared" si="1"/>
        <v>18112.724878048783</v>
      </c>
      <c r="AG1502" s="258">
        <f t="shared" si="1"/>
        <v>35.024390243902438</v>
      </c>
      <c r="AH1502" s="258">
        <f t="shared" si="1"/>
        <v>1064815.1875609756</v>
      </c>
      <c r="AI1502" s="258">
        <f t="shared" si="1"/>
        <v>3328.439024390244</v>
      </c>
      <c r="AJ1502" s="258">
        <f t="shared" si="1"/>
        <v>170056.13414634147</v>
      </c>
      <c r="AK1502" s="258">
        <f t="shared" si="1"/>
        <v>555.02439024390242</v>
      </c>
      <c r="AL1502" s="258">
        <f t="shared" si="1"/>
        <v>545737.27804878063</v>
      </c>
      <c r="AM1502" s="258">
        <f t="shared" si="1"/>
        <v>1610.9268292682927</v>
      </c>
      <c r="AN1502" s="258">
        <f t="shared" si="1"/>
        <v>514106.08756097563</v>
      </c>
      <c r="AO1502" s="258">
        <f t="shared" si="1"/>
        <v>665.68292682926824</v>
      </c>
      <c r="AP1502" s="258">
        <f t="shared" si="1"/>
        <v>0</v>
      </c>
      <c r="AQ1502" s="258">
        <f t="shared" si="1"/>
        <v>0</v>
      </c>
      <c r="AR1502" s="258">
        <f t="shared" si="1"/>
        <v>25821.25097560975</v>
      </c>
      <c r="AS1502" s="258">
        <f t="shared" si="1"/>
        <v>187.19512195121951</v>
      </c>
      <c r="AT1502" s="258">
        <f t="shared" si="1"/>
        <v>666.32731707317066</v>
      </c>
      <c r="AU1502" s="258">
        <f t="shared" si="1"/>
        <v>9.2682926829268286</v>
      </c>
    </row>
    <row r="1503" spans="1:47">
      <c r="A1503" s="14" t="s">
        <v>52</v>
      </c>
      <c r="B1503" s="258">
        <f t="shared" si="0"/>
        <v>29097.048609965619</v>
      </c>
      <c r="C1503" s="258">
        <f t="shared" si="1"/>
        <v>0</v>
      </c>
      <c r="D1503" s="258">
        <f t="shared" si="1"/>
        <v>50364.3674226804</v>
      </c>
      <c r="E1503" s="258">
        <f t="shared" si="1"/>
        <v>166.03608247422682</v>
      </c>
      <c r="F1503" s="258">
        <f t="shared" si="1"/>
        <v>37496.460309278329</v>
      </c>
      <c r="G1503" s="258">
        <f t="shared" si="1"/>
        <v>53.139175257731956</v>
      </c>
      <c r="H1503" s="258">
        <f t="shared" si="1"/>
        <v>217478.14201030927</v>
      </c>
      <c r="I1503" s="258">
        <f t="shared" si="1"/>
        <v>1528.8659793814434</v>
      </c>
      <c r="J1503" s="258">
        <f t="shared" si="1"/>
        <v>961618.52262886683</v>
      </c>
      <c r="K1503" s="258">
        <f t="shared" si="1"/>
        <v>2013.8865979381444</v>
      </c>
      <c r="L1503" s="258">
        <f t="shared" si="1"/>
        <v>338963.69530927838</v>
      </c>
      <c r="M1503" s="258">
        <f t="shared" si="1"/>
        <v>1385.1855670103093</v>
      </c>
      <c r="N1503" s="258">
        <f t="shared" si="1"/>
        <v>50033.812474226841</v>
      </c>
      <c r="O1503" s="258">
        <f t="shared" si="1"/>
        <v>93.757731958762889</v>
      </c>
      <c r="P1503" s="258">
        <f t="shared" si="1"/>
        <v>25277.882938144336</v>
      </c>
      <c r="Q1503" s="258">
        <f t="shared" si="1"/>
        <v>144.89175257731958</v>
      </c>
      <c r="R1503" s="258">
        <f t="shared" si="1"/>
        <v>0.22412371134020617</v>
      </c>
      <c r="S1503" s="258">
        <f t="shared" si="1"/>
        <v>5.1546391752577319E-3</v>
      </c>
      <c r="T1503" s="258">
        <f t="shared" si="1"/>
        <v>82175.063608247452</v>
      </c>
      <c r="U1503" s="258">
        <f t="shared" si="1"/>
        <v>305.99484536082474</v>
      </c>
      <c r="V1503" s="258">
        <f t="shared" si="1"/>
        <v>18437.508762886602</v>
      </c>
      <c r="W1503" s="258">
        <f t="shared" si="1"/>
        <v>22.407216494845361</v>
      </c>
      <c r="X1503" s="258">
        <f t="shared" si="1"/>
        <v>317043.65154639177</v>
      </c>
      <c r="Y1503" s="258">
        <f t="shared" si="1"/>
        <v>1357.3917525773195</v>
      </c>
      <c r="Z1503" s="258">
        <f t="shared" si="1"/>
        <v>85.381701030927829</v>
      </c>
      <c r="AA1503" s="258">
        <f t="shared" si="1"/>
        <v>0.86082474226804129</v>
      </c>
      <c r="AB1503" s="258">
        <f t="shared" si="1"/>
        <v>7.4697938144329905</v>
      </c>
      <c r="AC1503" s="258">
        <f t="shared" si="1"/>
        <v>0.12371134020618557</v>
      </c>
      <c r="AD1503" s="258">
        <f t="shared" si="1"/>
        <v>216687.75268041232</v>
      </c>
      <c r="AE1503" s="258">
        <f t="shared" si="1"/>
        <v>1110.6443298969073</v>
      </c>
      <c r="AF1503" s="258">
        <f t="shared" si="1"/>
        <v>7605.0564432989668</v>
      </c>
      <c r="AG1503" s="258">
        <f t="shared" si="1"/>
        <v>16.335051546391753</v>
      </c>
      <c r="AH1503" s="258">
        <f t="shared" si="1"/>
        <v>1060776.4682474225</v>
      </c>
      <c r="AI1503" s="258">
        <f t="shared" si="1"/>
        <v>3652.3041237113403</v>
      </c>
      <c r="AJ1503" s="258">
        <f t="shared" si="1"/>
        <v>170951.82695876292</v>
      </c>
      <c r="AK1503" s="258">
        <f t="shared" si="1"/>
        <v>597.42783505154637</v>
      </c>
      <c r="AL1503" s="258">
        <f t="shared" si="1"/>
        <v>611391.47932989674</v>
      </c>
      <c r="AM1503" s="258">
        <f t="shared" si="1"/>
        <v>1838.4175257731958</v>
      </c>
      <c r="AN1503" s="258">
        <f t="shared" si="1"/>
        <v>701959.63134020567</v>
      </c>
      <c r="AO1503" s="258">
        <f t="shared" si="1"/>
        <v>1094.9381443298969</v>
      </c>
      <c r="AP1503" s="258">
        <f t="shared" si="1"/>
        <v>7926.5045360824752</v>
      </c>
      <c r="AQ1503" s="258">
        <f t="shared" si="1"/>
        <v>35.422680412371136</v>
      </c>
      <c r="AR1503" s="258">
        <f t="shared" si="1"/>
        <v>13143.763969072163</v>
      </c>
      <c r="AS1503" s="258">
        <f t="shared" si="1"/>
        <v>105</v>
      </c>
      <c r="AT1503" s="258">
        <f t="shared" si="1"/>
        <v>902.57680412371133</v>
      </c>
      <c r="AU1503" s="258">
        <f t="shared" si="1"/>
        <v>45.587628865979383</v>
      </c>
    </row>
    <row r="1504" spans="1:47">
      <c r="A1504" s="14" t="s">
        <v>159</v>
      </c>
      <c r="B1504" s="258">
        <f t="shared" si="0"/>
        <v>5334.4464035087713</v>
      </c>
      <c r="C1504" s="258">
        <f t="shared" si="1"/>
        <v>0</v>
      </c>
      <c r="D1504" s="258">
        <f t="shared" si="1"/>
        <v>29860.791578947363</v>
      </c>
      <c r="E1504" s="258">
        <f t="shared" si="1"/>
        <v>97.578947368421055</v>
      </c>
      <c r="F1504" s="258">
        <f t="shared" si="1"/>
        <v>20086.046842105265</v>
      </c>
      <c r="G1504" s="258">
        <f t="shared" si="1"/>
        <v>26.263157894736842</v>
      </c>
      <c r="H1504" s="258">
        <f t="shared" si="1"/>
        <v>108692.68842105263</v>
      </c>
      <c r="I1504" s="258">
        <f t="shared" si="1"/>
        <v>854.0526315789474</v>
      </c>
      <c r="J1504" s="258">
        <f t="shared" si="1"/>
        <v>400782.04578947369</v>
      </c>
      <c r="K1504" s="258">
        <f t="shared" si="1"/>
        <v>875.63157894736844</v>
      </c>
      <c r="L1504" s="258">
        <f t="shared" si="1"/>
        <v>123174.42842105264</v>
      </c>
      <c r="M1504" s="258">
        <f t="shared" si="1"/>
        <v>654.36842105263156</v>
      </c>
      <c r="N1504" s="258">
        <f t="shared" si="1"/>
        <v>14697.765263157893</v>
      </c>
      <c r="O1504" s="258">
        <f t="shared" si="1"/>
        <v>21.736842105263158</v>
      </c>
      <c r="P1504" s="258">
        <f t="shared" si="1"/>
        <v>24313.930526315791</v>
      </c>
      <c r="Q1504" s="258">
        <f t="shared" si="1"/>
        <v>152.21052631578948</v>
      </c>
      <c r="R1504" s="258">
        <f t="shared" si="1"/>
        <v>0</v>
      </c>
      <c r="S1504" s="258">
        <f t="shared" si="1"/>
        <v>0</v>
      </c>
      <c r="T1504" s="258">
        <f t="shared" si="1"/>
        <v>64197.091578947358</v>
      </c>
      <c r="U1504" s="258">
        <f t="shared" si="1"/>
        <v>249.89473684210526</v>
      </c>
      <c r="V1504" s="258">
        <f t="shared" si="1"/>
        <v>10357.97842105263</v>
      </c>
      <c r="W1504" s="258">
        <f t="shared" si="1"/>
        <v>13.052631578947368</v>
      </c>
      <c r="X1504" s="258">
        <f t="shared" si="1"/>
        <v>173560.34473684209</v>
      </c>
      <c r="Y1504" s="258">
        <f t="shared" si="1"/>
        <v>747.52631578947364</v>
      </c>
      <c r="Z1504" s="258">
        <f t="shared" si="1"/>
        <v>0</v>
      </c>
      <c r="AA1504" s="258">
        <f t="shared" si="1"/>
        <v>0</v>
      </c>
      <c r="AB1504" s="258">
        <f t="shared" si="1"/>
        <v>0</v>
      </c>
      <c r="AC1504" s="258">
        <f t="shared" si="1"/>
        <v>0</v>
      </c>
      <c r="AD1504" s="258">
        <f t="shared" si="1"/>
        <v>117944.42473684209</v>
      </c>
      <c r="AE1504" s="258">
        <f t="shared" si="1"/>
        <v>639.73684210526312</v>
      </c>
      <c r="AF1504" s="258">
        <f t="shared" si="1"/>
        <v>4981.5763157894735</v>
      </c>
      <c r="AG1504" s="258">
        <f t="shared" si="1"/>
        <v>9.3157894736842106</v>
      </c>
      <c r="AH1504" s="258">
        <f t="shared" si="1"/>
        <v>569017.23526315787</v>
      </c>
      <c r="AI1504" s="258">
        <f t="shared" si="1"/>
        <v>2115.3684210526317</v>
      </c>
      <c r="AJ1504" s="258">
        <f t="shared" si="1"/>
        <v>41109.506842105264</v>
      </c>
      <c r="AK1504" s="258">
        <f t="shared" si="1"/>
        <v>149.42105263157896</v>
      </c>
      <c r="AL1504" s="258">
        <f t="shared" si="1"/>
        <v>332404.5710526316</v>
      </c>
      <c r="AM1504" s="258">
        <f t="shared" si="1"/>
        <v>1012.421052631579</v>
      </c>
      <c r="AN1504" s="258">
        <f t="shared" si="1"/>
        <v>118923.88526315786</v>
      </c>
      <c r="AO1504" s="258">
        <f t="shared" si="1"/>
        <v>221.10526315789474</v>
      </c>
      <c r="AP1504" s="258">
        <f t="shared" si="1"/>
        <v>0</v>
      </c>
      <c r="AQ1504" s="258">
        <f t="shared" si="1"/>
        <v>0</v>
      </c>
      <c r="AR1504" s="258">
        <f t="shared" si="1"/>
        <v>14716.253157894736</v>
      </c>
      <c r="AS1504" s="258">
        <f t="shared" si="1"/>
        <v>110.68421052631579</v>
      </c>
      <c r="AT1504" s="258">
        <f t="shared" si="1"/>
        <v>304.26473684210532</v>
      </c>
      <c r="AU1504" s="258">
        <f t="shared" si="1"/>
        <v>5.6315789473684212</v>
      </c>
    </row>
    <row r="1505" spans="1:47">
      <c r="A1505" s="14" t="s">
        <v>18</v>
      </c>
      <c r="B1505" s="258">
        <f t="shared" si="0"/>
        <v>1316.3790952380953</v>
      </c>
      <c r="C1505" s="258">
        <f t="shared" si="1"/>
        <v>0</v>
      </c>
      <c r="D1505" s="258">
        <f t="shared" si="1"/>
        <v>34948.717857142859</v>
      </c>
      <c r="E1505" s="258">
        <f t="shared" si="1"/>
        <v>126.21428571428571</v>
      </c>
      <c r="F1505" s="258">
        <f t="shared" si="1"/>
        <v>26836.50785714286</v>
      </c>
      <c r="G1505" s="258">
        <f t="shared" si="1"/>
        <v>40.285714285714285</v>
      </c>
      <c r="H1505" s="258">
        <f t="shared" si="1"/>
        <v>98274.804999999978</v>
      </c>
      <c r="I1505" s="258">
        <f t="shared" si="1"/>
        <v>821.28571428571433</v>
      </c>
      <c r="J1505" s="258">
        <f t="shared" si="1"/>
        <v>514962.33642857143</v>
      </c>
      <c r="K1505" s="258">
        <f t="shared" si="1"/>
        <v>1031.5</v>
      </c>
      <c r="L1505" s="258">
        <f t="shared" si="1"/>
        <v>125569.88642857145</v>
      </c>
      <c r="M1505" s="258">
        <f t="shared" si="1"/>
        <v>638.92857142857144</v>
      </c>
      <c r="N1505" s="258">
        <f t="shared" si="1"/>
        <v>13216.665714285715</v>
      </c>
      <c r="O1505" s="258">
        <f t="shared" si="1"/>
        <v>21.5</v>
      </c>
      <c r="P1505" s="258">
        <f t="shared" si="1"/>
        <v>19045.160714285714</v>
      </c>
      <c r="Q1505" s="258">
        <f t="shared" si="1"/>
        <v>118.57142857142857</v>
      </c>
      <c r="R1505" s="258">
        <f t="shared" si="1"/>
        <v>0</v>
      </c>
      <c r="S1505" s="258">
        <f t="shared" si="1"/>
        <v>0</v>
      </c>
      <c r="T1505" s="258">
        <f t="shared" si="1"/>
        <v>37879.650714285715</v>
      </c>
      <c r="U1505" s="258">
        <f t="shared" si="1"/>
        <v>160.28571428571428</v>
      </c>
      <c r="V1505" s="258">
        <f t="shared" si="1"/>
        <v>17059.07</v>
      </c>
      <c r="W1505" s="258">
        <f t="shared" si="1"/>
        <v>20.785714285714285</v>
      </c>
      <c r="X1505" s="258">
        <f t="shared" si="1"/>
        <v>177778.69214285718</v>
      </c>
      <c r="Y1505" s="258">
        <f t="shared" si="1"/>
        <v>857.92857142857144</v>
      </c>
      <c r="Z1505" s="258">
        <f t="shared" si="1"/>
        <v>0</v>
      </c>
      <c r="AA1505" s="258">
        <f t="shared" si="1"/>
        <v>0</v>
      </c>
      <c r="AB1505" s="258">
        <f t="shared" si="1"/>
        <v>0</v>
      </c>
      <c r="AC1505" s="258">
        <f t="shared" si="1"/>
        <v>0</v>
      </c>
      <c r="AD1505" s="258">
        <f t="shared" si="1"/>
        <v>95390.687857142882</v>
      </c>
      <c r="AE1505" s="258">
        <f t="shared" si="1"/>
        <v>557.5</v>
      </c>
      <c r="AF1505" s="258">
        <f t="shared" si="1"/>
        <v>4054.3342857142857</v>
      </c>
      <c r="AG1505" s="258">
        <f t="shared" si="1"/>
        <v>8.4285714285714288</v>
      </c>
      <c r="AH1505" s="258">
        <f t="shared" si="1"/>
        <v>471617.87571428576</v>
      </c>
      <c r="AI1505" s="258">
        <f t="shared" si="1"/>
        <v>2007.7142857142858</v>
      </c>
      <c r="AJ1505" s="258">
        <f t="shared" si="1"/>
        <v>9079.6914285714283</v>
      </c>
      <c r="AK1505" s="258">
        <f t="shared" si="1"/>
        <v>22.857142857142858</v>
      </c>
      <c r="AL1505" s="258">
        <f t="shared" si="1"/>
        <v>333767.1335714286</v>
      </c>
      <c r="AM1505" s="258">
        <f t="shared" si="1"/>
        <v>1178.0714285714287</v>
      </c>
      <c r="AN1505" s="258">
        <f t="shared" si="1"/>
        <v>30411.681428571424</v>
      </c>
      <c r="AO1505" s="258">
        <f t="shared" si="1"/>
        <v>107.35714285714286</v>
      </c>
      <c r="AP1505" s="258">
        <f t="shared" si="1"/>
        <v>0</v>
      </c>
      <c r="AQ1505" s="258">
        <f t="shared" si="1"/>
        <v>0</v>
      </c>
      <c r="AR1505" s="258">
        <f t="shared" si="1"/>
        <v>8915.9528571428564</v>
      </c>
      <c r="AS1505" s="258">
        <f t="shared" si="1"/>
        <v>77.928571428571431</v>
      </c>
      <c r="AT1505" s="258">
        <f t="shared" si="1"/>
        <v>145.28071428571428</v>
      </c>
      <c r="AU1505" s="258">
        <f t="shared" si="1"/>
        <v>1.1428571428571428</v>
      </c>
    </row>
    <row r="1506" spans="1:47">
      <c r="A1506" s="14" t="s">
        <v>107</v>
      </c>
      <c r="B1506" s="258">
        <f t="shared" si="0"/>
        <v>3045.3733703703706</v>
      </c>
      <c r="C1506" s="258">
        <f t="shared" si="1"/>
        <v>0</v>
      </c>
      <c r="D1506" s="258">
        <f t="shared" si="1"/>
        <v>30003.73333333333</v>
      </c>
      <c r="E1506" s="258">
        <f t="shared" si="1"/>
        <v>112.77777777777777</v>
      </c>
      <c r="F1506" s="258">
        <f t="shared" si="1"/>
        <v>16894.550000000003</v>
      </c>
      <c r="G1506" s="258">
        <f t="shared" si="1"/>
        <v>25</v>
      </c>
      <c r="H1506" s="258">
        <f t="shared" si="1"/>
        <v>127034.50222222222</v>
      </c>
      <c r="I1506" s="258">
        <f t="shared" si="1"/>
        <v>924</v>
      </c>
      <c r="J1506" s="258">
        <f t="shared" si="1"/>
        <v>496864.97000000003</v>
      </c>
      <c r="K1506" s="258">
        <f t="shared" si="1"/>
        <v>887.66666666666663</v>
      </c>
      <c r="L1506" s="258">
        <f t="shared" si="1"/>
        <v>137616.87777777779</v>
      </c>
      <c r="M1506" s="258">
        <f t="shared" si="1"/>
        <v>767</v>
      </c>
      <c r="N1506" s="258">
        <f t="shared" si="1"/>
        <v>18310.616666666669</v>
      </c>
      <c r="O1506" s="258">
        <f t="shared" si="1"/>
        <v>33</v>
      </c>
      <c r="P1506" s="258">
        <f t="shared" si="1"/>
        <v>20668.96</v>
      </c>
      <c r="Q1506" s="258">
        <f t="shared" si="1"/>
        <v>141.22222222222223</v>
      </c>
      <c r="R1506" s="258">
        <f t="shared" si="1"/>
        <v>0</v>
      </c>
      <c r="S1506" s="258">
        <f t="shared" si="1"/>
        <v>0</v>
      </c>
      <c r="T1506" s="258">
        <f t="shared" si="1"/>
        <v>53434.015555555554</v>
      </c>
      <c r="U1506" s="258">
        <f t="shared" si="1"/>
        <v>238.88888888888889</v>
      </c>
      <c r="V1506" s="258">
        <f t="shared" si="1"/>
        <v>18865.747777777775</v>
      </c>
      <c r="W1506" s="258">
        <f t="shared" si="1"/>
        <v>23.888888888888889</v>
      </c>
      <c r="X1506" s="258">
        <f t="shared" si="1"/>
        <v>197376.69444444444</v>
      </c>
      <c r="Y1506" s="258">
        <f t="shared" si="1"/>
        <v>821.22222222222217</v>
      </c>
      <c r="Z1506" s="258">
        <f t="shared" si="1"/>
        <v>0</v>
      </c>
      <c r="AA1506" s="258">
        <f t="shared" si="1"/>
        <v>0</v>
      </c>
      <c r="AB1506" s="258">
        <f t="shared" si="1"/>
        <v>2.2222222222222223</v>
      </c>
      <c r="AC1506" s="258">
        <f t="shared" si="1"/>
        <v>0.1111111111111111</v>
      </c>
      <c r="AD1506" s="258">
        <f t="shared" si="1"/>
        <v>122859.44</v>
      </c>
      <c r="AE1506" s="258">
        <f t="shared" si="1"/>
        <v>611.11111111111109</v>
      </c>
      <c r="AF1506" s="258">
        <f t="shared" si="1"/>
        <v>2454.0522222222221</v>
      </c>
      <c r="AG1506" s="258">
        <f t="shared" si="1"/>
        <v>4.666666666666667</v>
      </c>
      <c r="AH1506" s="258">
        <f t="shared" si="1"/>
        <v>587580.98666666669</v>
      </c>
      <c r="AI1506" s="258">
        <f t="shared" si="1"/>
        <v>2222</v>
      </c>
      <c r="AJ1506" s="258">
        <f t="shared" si="1"/>
        <v>7478.4144444444437</v>
      </c>
      <c r="AK1506" s="258">
        <f t="shared" si="1"/>
        <v>19.111111111111111</v>
      </c>
      <c r="AL1506" s="258">
        <f t="shared" si="1"/>
        <v>329537.08888888889</v>
      </c>
      <c r="AM1506" s="258">
        <f t="shared" si="1"/>
        <v>1075.1111111111111</v>
      </c>
      <c r="AN1506" s="258">
        <f t="shared" si="1"/>
        <v>83882.786666666667</v>
      </c>
      <c r="AO1506" s="258">
        <f t="shared" si="1"/>
        <v>169.22222222222223</v>
      </c>
      <c r="AP1506" s="258">
        <f t="shared" si="1"/>
        <v>0</v>
      </c>
      <c r="AQ1506" s="258">
        <f t="shared" si="1"/>
        <v>0</v>
      </c>
      <c r="AR1506" s="258">
        <f t="shared" si="1"/>
        <v>11366.920000000002</v>
      </c>
      <c r="AS1506" s="258">
        <f t="shared" si="1"/>
        <v>101.44444444444444</v>
      </c>
      <c r="AT1506" s="258">
        <f t="shared" si="1"/>
        <v>277.31</v>
      </c>
      <c r="AU1506" s="258">
        <f t="shared" si="1"/>
        <v>2.7777777777777777</v>
      </c>
    </row>
    <row r="1507" spans="1:47">
      <c r="A1507" s="14" t="s">
        <v>389</v>
      </c>
      <c r="B1507" s="258">
        <f t="shared" si="0"/>
        <v>15179.645833333334</v>
      </c>
      <c r="C1507" s="258">
        <f t="shared" ref="C1507:AU1508" si="3">AVERAGEIFS(C$4:C$343,$AV$4:$AV$343,$A1507)</f>
        <v>0</v>
      </c>
      <c r="D1507" s="258">
        <f t="shared" si="3"/>
        <v>44330.74562500001</v>
      </c>
      <c r="E1507" s="258">
        <f t="shared" si="3"/>
        <v>134.8125</v>
      </c>
      <c r="F1507" s="258">
        <f t="shared" si="3"/>
        <v>16704.290625000001</v>
      </c>
      <c r="G1507" s="258">
        <f t="shared" si="3"/>
        <v>25.5625</v>
      </c>
      <c r="H1507" s="258">
        <f t="shared" si="3"/>
        <v>115889.42312499999</v>
      </c>
      <c r="I1507" s="258">
        <f t="shared" si="3"/>
        <v>848.5625</v>
      </c>
      <c r="J1507" s="258">
        <f t="shared" si="3"/>
        <v>492031.08</v>
      </c>
      <c r="K1507" s="258">
        <f t="shared" si="3"/>
        <v>1016.4375</v>
      </c>
      <c r="L1507" s="258">
        <f t="shared" si="3"/>
        <v>137680.30374999999</v>
      </c>
      <c r="M1507" s="258">
        <f t="shared" si="3"/>
        <v>739.5625</v>
      </c>
      <c r="N1507" s="258">
        <f t="shared" si="3"/>
        <v>16602.842499999999</v>
      </c>
      <c r="O1507" s="258">
        <f t="shared" si="3"/>
        <v>33.4375</v>
      </c>
      <c r="P1507" s="258">
        <f t="shared" si="3"/>
        <v>42027.470625000016</v>
      </c>
      <c r="Q1507" s="258">
        <f t="shared" si="3"/>
        <v>253.75</v>
      </c>
      <c r="R1507" s="258">
        <f t="shared" si="3"/>
        <v>0</v>
      </c>
      <c r="S1507" s="258">
        <f t="shared" si="3"/>
        <v>0</v>
      </c>
      <c r="T1507" s="258">
        <f t="shared" si="3"/>
        <v>79057.168750000012</v>
      </c>
      <c r="U1507" s="258">
        <f t="shared" si="3"/>
        <v>324.25</v>
      </c>
      <c r="V1507" s="258">
        <f t="shared" si="3"/>
        <v>17685.575624999998</v>
      </c>
      <c r="W1507" s="258">
        <f t="shared" si="3"/>
        <v>26.0625</v>
      </c>
      <c r="X1507" s="258">
        <f t="shared" si="3"/>
        <v>194809.21437499998</v>
      </c>
      <c r="Y1507" s="258">
        <f t="shared" si="3"/>
        <v>863.25</v>
      </c>
      <c r="Z1507" s="258">
        <f t="shared" si="3"/>
        <v>0</v>
      </c>
      <c r="AA1507" s="258">
        <f t="shared" si="3"/>
        <v>0</v>
      </c>
      <c r="AB1507" s="258">
        <f t="shared" si="3"/>
        <v>1.875</v>
      </c>
      <c r="AC1507" s="258">
        <f t="shared" si="3"/>
        <v>6.25E-2</v>
      </c>
      <c r="AD1507" s="258">
        <f t="shared" si="3"/>
        <v>124627.048125</v>
      </c>
      <c r="AE1507" s="258">
        <f t="shared" si="3"/>
        <v>596.25</v>
      </c>
      <c r="AF1507" s="258">
        <f t="shared" si="3"/>
        <v>26505.973124999993</v>
      </c>
      <c r="AG1507" s="258">
        <f t="shared" si="3"/>
        <v>56.5625</v>
      </c>
      <c r="AH1507" s="258">
        <f t="shared" si="3"/>
        <v>568673.83937499998</v>
      </c>
      <c r="AI1507" s="258">
        <f t="shared" si="3"/>
        <v>2246.75</v>
      </c>
      <c r="AJ1507" s="258">
        <f t="shared" si="3"/>
        <v>98786.01</v>
      </c>
      <c r="AK1507" s="258">
        <f t="shared" si="3"/>
        <v>334.1875</v>
      </c>
      <c r="AL1507" s="258">
        <f t="shared" si="3"/>
        <v>363174.30187500006</v>
      </c>
      <c r="AM1507" s="258">
        <f t="shared" si="3"/>
        <v>1139.8125</v>
      </c>
      <c r="AN1507" s="258">
        <f t="shared" si="3"/>
        <v>356603.36499999993</v>
      </c>
      <c r="AO1507" s="258">
        <f t="shared" si="3"/>
        <v>443.375</v>
      </c>
      <c r="AP1507" s="258">
        <f t="shared" si="3"/>
        <v>0</v>
      </c>
      <c r="AQ1507" s="258">
        <f t="shared" si="3"/>
        <v>0</v>
      </c>
      <c r="AR1507" s="258">
        <f t="shared" si="3"/>
        <v>19680.870000000003</v>
      </c>
      <c r="AS1507" s="258">
        <f t="shared" si="3"/>
        <v>153.75</v>
      </c>
      <c r="AT1507" s="258">
        <f t="shared" si="3"/>
        <v>503.84999999999997</v>
      </c>
      <c r="AU1507" s="258">
        <f t="shared" si="3"/>
        <v>5.9375</v>
      </c>
    </row>
    <row r="1508" spans="1:47">
      <c r="A1508" s="14" t="s">
        <v>131</v>
      </c>
      <c r="B1508" s="258">
        <f t="shared" si="0"/>
        <v>1372.4281041666666</v>
      </c>
      <c r="C1508" s="258">
        <f t="shared" si="3"/>
        <v>0</v>
      </c>
      <c r="D1508" s="258">
        <f t="shared" si="3"/>
        <v>32109.798750000002</v>
      </c>
      <c r="E1508" s="258">
        <f t="shared" si="3"/>
        <v>103.8125</v>
      </c>
      <c r="F1508" s="258">
        <f t="shared" si="3"/>
        <v>36179.266250000001</v>
      </c>
      <c r="G1508" s="258">
        <f t="shared" si="3"/>
        <v>52.625</v>
      </c>
      <c r="H1508" s="258">
        <f t="shared" si="3"/>
        <v>98522.891250000015</v>
      </c>
      <c r="I1508" s="258">
        <f t="shared" si="3"/>
        <v>717.8125</v>
      </c>
      <c r="J1508" s="258">
        <f t="shared" si="3"/>
        <v>449751.26062500005</v>
      </c>
      <c r="K1508" s="258">
        <f t="shared" si="3"/>
        <v>901</v>
      </c>
      <c r="L1508" s="258">
        <f t="shared" si="3"/>
        <v>174617.63562499997</v>
      </c>
      <c r="M1508" s="258">
        <f t="shared" si="3"/>
        <v>659.3125</v>
      </c>
      <c r="N1508" s="258">
        <f t="shared" si="3"/>
        <v>12094.789375</v>
      </c>
      <c r="O1508" s="258">
        <f t="shared" si="3"/>
        <v>22.125</v>
      </c>
      <c r="P1508" s="258">
        <f t="shared" si="3"/>
        <v>15873.27</v>
      </c>
      <c r="Q1508" s="258">
        <f t="shared" si="3"/>
        <v>92.875</v>
      </c>
      <c r="R1508" s="258">
        <f t="shared" si="3"/>
        <v>0</v>
      </c>
      <c r="S1508" s="258">
        <f t="shared" si="3"/>
        <v>0</v>
      </c>
      <c r="T1508" s="258">
        <f t="shared" si="3"/>
        <v>40211.500625000001</v>
      </c>
      <c r="U1508" s="258">
        <f t="shared" si="3"/>
        <v>176.875</v>
      </c>
      <c r="V1508" s="258">
        <f t="shared" si="3"/>
        <v>14768.403124999999</v>
      </c>
      <c r="W1508" s="258">
        <f t="shared" si="3"/>
        <v>18.3125</v>
      </c>
      <c r="X1508" s="258">
        <f t="shared" si="3"/>
        <v>128852.36</v>
      </c>
      <c r="Y1508" s="258">
        <f t="shared" si="3"/>
        <v>569.75</v>
      </c>
      <c r="Z1508" s="258">
        <f t="shared" si="3"/>
        <v>5.4349999999999996</v>
      </c>
      <c r="AA1508" s="258">
        <f t="shared" si="3"/>
        <v>6.25E-2</v>
      </c>
      <c r="AB1508" s="258">
        <f t="shared" si="3"/>
        <v>0</v>
      </c>
      <c r="AC1508" s="258">
        <f t="shared" si="3"/>
        <v>0</v>
      </c>
      <c r="AD1508" s="258">
        <f t="shared" si="3"/>
        <v>110936.99124999998</v>
      </c>
      <c r="AE1508" s="258">
        <f t="shared" si="3"/>
        <v>548.25</v>
      </c>
      <c r="AF1508" s="258">
        <f t="shared" si="3"/>
        <v>2752.2662499999997</v>
      </c>
      <c r="AG1508" s="258">
        <f t="shared" si="3"/>
        <v>4.6875</v>
      </c>
      <c r="AH1508" s="258">
        <f t="shared" si="3"/>
        <v>453640.60375000013</v>
      </c>
      <c r="AI1508" s="258">
        <f t="shared" si="3"/>
        <v>1730.3125</v>
      </c>
      <c r="AJ1508" s="258">
        <f t="shared" si="3"/>
        <v>12260.478750000002</v>
      </c>
      <c r="AK1508" s="258">
        <f t="shared" si="3"/>
        <v>45.125</v>
      </c>
      <c r="AL1508" s="258">
        <f t="shared" si="3"/>
        <v>238754.48687500003</v>
      </c>
      <c r="AM1508" s="258">
        <f t="shared" si="3"/>
        <v>798.1875</v>
      </c>
      <c r="AN1508" s="258">
        <f t="shared" si="3"/>
        <v>28912.364375000001</v>
      </c>
      <c r="AO1508" s="258">
        <f t="shared" si="3"/>
        <v>151.375</v>
      </c>
      <c r="AP1508" s="258">
        <f t="shared" si="3"/>
        <v>0</v>
      </c>
      <c r="AQ1508" s="258">
        <f t="shared" si="3"/>
        <v>0</v>
      </c>
      <c r="AR1508" s="258">
        <f t="shared" si="3"/>
        <v>5904.3168750000013</v>
      </c>
      <c r="AS1508" s="258">
        <f t="shared" si="3"/>
        <v>48.0625</v>
      </c>
      <c r="AT1508" s="258">
        <f t="shared" si="3"/>
        <v>83.913125000000008</v>
      </c>
      <c r="AU1508" s="258">
        <f t="shared" si="3"/>
        <v>0.375</v>
      </c>
    </row>
  </sheetData>
  <autoFilter ref="A1:CN343" xr:uid="{00000000-0009-0000-0000-00000C000000}">
    <filterColumn colId="1" showButton="0"/>
    <filterColumn colId="3" showButton="0"/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  <filterColumn colId="43" showButton="0"/>
    <filterColumn colId="45" showButton="0"/>
    <filterColumn colId="50" showButton="0"/>
    <filterColumn colId="52" showButton="0"/>
    <filterColumn colId="54" showButton="0"/>
    <filterColumn colId="56" showButton="0"/>
    <filterColumn colId="58" showButton="0"/>
    <filterColumn colId="60" showButton="0"/>
    <filterColumn colId="62" showButton="0"/>
    <filterColumn colId="64" showButton="0"/>
    <filterColumn colId="66" showButton="0"/>
    <filterColumn colId="68" showButton="0"/>
    <filterColumn colId="70" showButton="0"/>
    <filterColumn colId="72" showButton="0"/>
    <filterColumn colId="74" showButton="0"/>
    <filterColumn colId="76" showButton="0"/>
    <filterColumn colId="78" showButton="0"/>
    <filterColumn colId="80" showButton="0"/>
    <filterColumn colId="82" showButton="0"/>
    <filterColumn colId="84" showButton="0"/>
    <filterColumn colId="86" showButton="0"/>
    <filterColumn colId="88" showButton="0"/>
    <filterColumn colId="90" showButton="0"/>
  </autoFilter>
  <mergeCells count="44">
    <mergeCell ref="CM1:CN1"/>
    <mergeCell ref="BY1:BZ1"/>
    <mergeCell ref="CA1:CB1"/>
    <mergeCell ref="CC1:CD1"/>
    <mergeCell ref="CE1:CF1"/>
    <mergeCell ref="CG1:CH1"/>
    <mergeCell ref="BS1:BT1"/>
    <mergeCell ref="BU1:BV1"/>
    <mergeCell ref="BW1:BX1"/>
    <mergeCell ref="CI1:CJ1"/>
    <mergeCell ref="CK1:CL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L1:M1"/>
    <mergeCell ref="B1:C1"/>
    <mergeCell ref="D1:E1"/>
    <mergeCell ref="F1:G1"/>
    <mergeCell ref="H1:I1"/>
    <mergeCell ref="J1:K1"/>
    <mergeCell ref="AJ1:A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L1:AM1"/>
    <mergeCell ref="AN1:AO1"/>
    <mergeCell ref="AP1:AQ1"/>
    <mergeCell ref="AR1:AS1"/>
    <mergeCell ref="AT1:AU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988"/>
  <sheetViews>
    <sheetView topLeftCell="C1" workbookViewId="0">
      <pane xSplit="3" ySplit="1" topLeftCell="F2" activePane="bottomRight" state="frozen"/>
      <selection activeCell="G1003" sqref="G1003"/>
      <selection pane="topRight" activeCell="G1003" sqref="G1003"/>
      <selection pane="bottomLeft" activeCell="G1003" sqref="G1003"/>
      <selection pane="bottomRight" activeCell="H1" sqref="H1:H1048576"/>
    </sheetView>
  </sheetViews>
  <sheetFormatPr defaultRowHeight="14.4"/>
  <cols>
    <col min="1" max="1" width="5.5546875" bestFit="1" customWidth="1"/>
    <col min="2" max="2" width="33.44140625" bestFit="1" customWidth="1"/>
    <col min="3" max="3" width="8.44140625" bestFit="1" customWidth="1"/>
    <col min="4" max="4" width="7.33203125" bestFit="1" customWidth="1"/>
    <col min="5" max="5" width="9.6640625" bestFit="1" customWidth="1"/>
    <col min="6" max="6" width="13.6640625" bestFit="1" customWidth="1"/>
    <col min="7" max="7" width="16.6640625" bestFit="1" customWidth="1"/>
    <col min="8" max="8" width="12.44140625" style="285" bestFit="1" customWidth="1"/>
    <col min="9" max="9" width="14.6640625" customWidth="1"/>
    <col min="10" max="10" width="5.5546875" customWidth="1"/>
    <col min="11" max="11" width="33.44140625" bestFit="1" customWidth="1"/>
    <col min="12" max="12" width="15.6640625" style="285" customWidth="1"/>
    <col min="13" max="13" width="24.33203125" customWidth="1"/>
    <col min="14" max="14" width="11.5546875" customWidth="1"/>
    <col min="16" max="16" width="11.5546875" style="282" customWidth="1"/>
    <col min="19" max="19" width="9.109375" style="286"/>
  </cols>
  <sheetData>
    <row r="1" spans="1:27" ht="43.2">
      <c r="A1" s="8" t="s">
        <v>37</v>
      </c>
      <c r="B1" s="8" t="s">
        <v>38</v>
      </c>
      <c r="C1" s="8" t="s">
        <v>39</v>
      </c>
      <c r="D1" s="8" t="s">
        <v>40</v>
      </c>
      <c r="E1" s="8" t="s">
        <v>29</v>
      </c>
      <c r="F1" s="9" t="s">
        <v>41</v>
      </c>
      <c r="G1" s="10" t="s">
        <v>42</v>
      </c>
      <c r="H1" s="283" t="s">
        <v>640</v>
      </c>
      <c r="I1" s="10" t="s">
        <v>2791</v>
      </c>
      <c r="J1" s="8" t="s">
        <v>37</v>
      </c>
      <c r="K1" s="8" t="s">
        <v>38</v>
      </c>
      <c r="L1" s="283" t="s">
        <v>641</v>
      </c>
      <c r="P1" s="282" t="s">
        <v>1007</v>
      </c>
      <c r="Q1" s="14" t="s">
        <v>189</v>
      </c>
      <c r="S1" s="286" t="s">
        <v>661</v>
      </c>
      <c r="T1" t="s">
        <v>52</v>
      </c>
      <c r="U1" s="14" t="s">
        <v>189</v>
      </c>
      <c r="V1" s="14" t="s">
        <v>195</v>
      </c>
      <c r="W1" s="14" t="s">
        <v>159</v>
      </c>
      <c r="X1" s="14" t="s">
        <v>18</v>
      </c>
      <c r="Y1" s="14" t="s">
        <v>107</v>
      </c>
      <c r="Z1" s="14" t="s">
        <v>389</v>
      </c>
      <c r="AA1" s="14" t="s">
        <v>131</v>
      </c>
    </row>
    <row r="2" spans="1:27">
      <c r="A2" s="11" t="s">
        <v>75</v>
      </c>
      <c r="B2" s="11" t="s">
        <v>76</v>
      </c>
      <c r="C2" s="12" t="s">
        <v>25</v>
      </c>
      <c r="D2" s="12" t="s">
        <v>27</v>
      </c>
      <c r="E2" s="12" t="s">
        <v>34</v>
      </c>
      <c r="F2" s="13" t="s">
        <v>478</v>
      </c>
      <c r="G2" s="14" t="s">
        <v>1163</v>
      </c>
      <c r="H2" s="284" t="s">
        <v>159</v>
      </c>
      <c r="I2" s="15">
        <v>2429180</v>
      </c>
      <c r="J2" s="11" t="s">
        <v>1622</v>
      </c>
      <c r="K2" s="11" t="s">
        <v>2272</v>
      </c>
      <c r="L2" s="284" t="s">
        <v>643</v>
      </c>
      <c r="M2" t="s">
        <v>2792</v>
      </c>
      <c r="N2" s="250">
        <v>80972.666666666672</v>
      </c>
      <c r="O2" t="s">
        <v>1622</v>
      </c>
      <c r="P2" s="282">
        <v>262256.86666666699</v>
      </c>
      <c r="Q2" s="14" t="s">
        <v>195</v>
      </c>
      <c r="S2" s="287">
        <v>0.183504579762956</v>
      </c>
      <c r="T2" s="288">
        <v>0.16768484277389067</v>
      </c>
      <c r="U2" s="288">
        <v>0.16794988525520962</v>
      </c>
      <c r="V2" s="288">
        <v>0.16842502323658107</v>
      </c>
      <c r="W2" s="288">
        <v>0.17444617670944393</v>
      </c>
      <c r="X2" s="288">
        <v>0.16113334818974201</v>
      </c>
      <c r="Y2" s="288">
        <v>0.16338818004353006</v>
      </c>
      <c r="Z2" s="288">
        <v>0.15876101370151358</v>
      </c>
      <c r="AA2" s="288">
        <v>0.1627777534962607</v>
      </c>
    </row>
    <row r="3" spans="1:27">
      <c r="A3" s="11" t="s">
        <v>83</v>
      </c>
      <c r="B3" s="11" t="s">
        <v>84</v>
      </c>
      <c r="C3" s="12" t="s">
        <v>25</v>
      </c>
      <c r="D3" s="12" t="s">
        <v>118</v>
      </c>
      <c r="E3" s="12" t="s">
        <v>33</v>
      </c>
      <c r="F3" s="13" t="s">
        <v>573</v>
      </c>
      <c r="G3" s="14" t="s">
        <v>1163</v>
      </c>
      <c r="H3" s="284" t="s">
        <v>159</v>
      </c>
      <c r="I3" s="15">
        <v>1281816</v>
      </c>
      <c r="J3" s="11" t="s">
        <v>1244</v>
      </c>
      <c r="K3" s="11" t="s">
        <v>1366</v>
      </c>
      <c r="L3" s="284" t="s">
        <v>643</v>
      </c>
      <c r="M3" t="s">
        <v>2793</v>
      </c>
      <c r="N3" s="250">
        <v>42727.199999999997</v>
      </c>
      <c r="O3" t="s">
        <v>1244</v>
      </c>
      <c r="P3" s="282">
        <v>47634.400000000001</v>
      </c>
      <c r="Q3" s="14" t="s">
        <v>52</v>
      </c>
      <c r="S3" s="287">
        <v>0.17113501400780501</v>
      </c>
    </row>
    <row r="4" spans="1:27">
      <c r="A4" s="11" t="s">
        <v>293</v>
      </c>
      <c r="B4" s="11" t="s">
        <v>294</v>
      </c>
      <c r="C4" s="12" t="s">
        <v>127</v>
      </c>
      <c r="D4" s="12" t="s">
        <v>118</v>
      </c>
      <c r="E4" s="12" t="s">
        <v>31</v>
      </c>
      <c r="F4" s="13" t="s">
        <v>254</v>
      </c>
      <c r="G4" s="14" t="s">
        <v>1163</v>
      </c>
      <c r="H4" s="284" t="s">
        <v>159</v>
      </c>
      <c r="I4" s="15">
        <v>840441</v>
      </c>
      <c r="J4" s="11" t="s">
        <v>1162</v>
      </c>
      <c r="K4" s="11" t="s">
        <v>2032</v>
      </c>
      <c r="L4" s="284" t="s">
        <v>643</v>
      </c>
      <c r="M4" t="s">
        <v>2794</v>
      </c>
      <c r="N4" s="250">
        <v>28014.7</v>
      </c>
      <c r="O4" t="s">
        <v>1162</v>
      </c>
      <c r="P4" s="282">
        <v>39850.666666666701</v>
      </c>
      <c r="Q4" s="14" t="s">
        <v>159</v>
      </c>
      <c r="S4" s="287">
        <v>0.158708597814645</v>
      </c>
    </row>
    <row r="5" spans="1:27">
      <c r="A5" s="11" t="s">
        <v>259</v>
      </c>
      <c r="B5" s="11" t="s">
        <v>260</v>
      </c>
      <c r="C5" s="12" t="s">
        <v>127</v>
      </c>
      <c r="D5" s="12" t="s">
        <v>118</v>
      </c>
      <c r="E5" s="12" t="s">
        <v>33</v>
      </c>
      <c r="F5" s="13" t="s">
        <v>288</v>
      </c>
      <c r="G5" s="14" t="s">
        <v>1163</v>
      </c>
      <c r="H5" s="284" t="s">
        <v>159</v>
      </c>
      <c r="I5" s="15">
        <v>785387</v>
      </c>
      <c r="J5" s="11" t="s">
        <v>1192</v>
      </c>
      <c r="K5" s="11" t="s">
        <v>2070</v>
      </c>
      <c r="L5" s="284" t="s">
        <v>643</v>
      </c>
      <c r="M5" t="s">
        <v>2795</v>
      </c>
      <c r="N5" s="250">
        <v>26179.566666666666</v>
      </c>
      <c r="O5" t="s">
        <v>1192</v>
      </c>
      <c r="P5" s="282">
        <v>46711.933333333298</v>
      </c>
      <c r="Q5" s="14" t="s">
        <v>18</v>
      </c>
      <c r="S5" s="287">
        <v>0.16627676660139001</v>
      </c>
    </row>
    <row r="6" spans="1:27">
      <c r="A6" s="11" t="s">
        <v>354</v>
      </c>
      <c r="B6" s="11" t="s">
        <v>355</v>
      </c>
      <c r="C6" s="12" t="s">
        <v>25</v>
      </c>
      <c r="D6" s="12" t="s">
        <v>27</v>
      </c>
      <c r="E6" s="12" t="s">
        <v>31</v>
      </c>
      <c r="F6" s="13" t="s">
        <v>417</v>
      </c>
      <c r="G6" s="14" t="s">
        <v>1163</v>
      </c>
      <c r="H6" s="284" t="s">
        <v>159</v>
      </c>
      <c r="I6" s="15">
        <v>1142661</v>
      </c>
      <c r="J6" s="11" t="s">
        <v>2518</v>
      </c>
      <c r="K6" s="11" t="s">
        <v>2519</v>
      </c>
      <c r="L6" s="284" t="s">
        <v>643</v>
      </c>
      <c r="M6" t="s">
        <v>2796</v>
      </c>
      <c r="N6" s="250">
        <v>38088.699999999997</v>
      </c>
      <c r="O6" t="s">
        <v>2518</v>
      </c>
      <c r="P6" s="282">
        <v>61832.5</v>
      </c>
      <c r="Q6" s="14" t="s">
        <v>107</v>
      </c>
      <c r="S6" s="287">
        <v>0.16604833129175101</v>
      </c>
    </row>
    <row r="7" spans="1:27">
      <c r="A7" s="11" t="s">
        <v>187</v>
      </c>
      <c r="B7" s="11" t="s">
        <v>188</v>
      </c>
      <c r="C7" s="12" t="s">
        <v>25</v>
      </c>
      <c r="D7" s="12" t="s">
        <v>27</v>
      </c>
      <c r="E7" s="12" t="s">
        <v>33</v>
      </c>
      <c r="F7" s="13" t="s">
        <v>448</v>
      </c>
      <c r="G7" s="14" t="s">
        <v>1163</v>
      </c>
      <c r="H7" s="284" t="s">
        <v>159</v>
      </c>
      <c r="I7" s="15">
        <v>771113</v>
      </c>
      <c r="J7" s="11" t="s">
        <v>2598</v>
      </c>
      <c r="K7" s="11" t="s">
        <v>2599</v>
      </c>
      <c r="L7" s="284" t="s">
        <v>643</v>
      </c>
      <c r="M7" t="s">
        <v>2797</v>
      </c>
      <c r="N7" s="250">
        <v>25703.766666666666</v>
      </c>
      <c r="O7" t="s">
        <v>2598</v>
      </c>
      <c r="P7" s="282">
        <v>93255</v>
      </c>
      <c r="Q7" s="14" t="s">
        <v>389</v>
      </c>
      <c r="S7" s="287">
        <v>0.16557817795305901</v>
      </c>
    </row>
    <row r="8" spans="1:27">
      <c r="A8" s="11" t="s">
        <v>245</v>
      </c>
      <c r="B8" s="11" t="s">
        <v>246</v>
      </c>
      <c r="C8" s="12" t="s">
        <v>25</v>
      </c>
      <c r="D8" s="12" t="s">
        <v>27</v>
      </c>
      <c r="E8" s="12" t="s">
        <v>31</v>
      </c>
      <c r="F8" s="13" t="s">
        <v>417</v>
      </c>
      <c r="G8" s="14" t="s">
        <v>1163</v>
      </c>
      <c r="H8" s="284" t="s">
        <v>159</v>
      </c>
      <c r="I8" s="15">
        <v>1459971</v>
      </c>
      <c r="J8" s="11" t="s">
        <v>2798</v>
      </c>
      <c r="K8" s="11" t="s">
        <v>2799</v>
      </c>
      <c r="L8" s="284" t="s">
        <v>643</v>
      </c>
      <c r="M8" t="s">
        <v>2796</v>
      </c>
      <c r="N8" s="250">
        <v>48665.7</v>
      </c>
      <c r="O8" t="s">
        <v>2798</v>
      </c>
      <c r="P8" s="282">
        <v>61832.5</v>
      </c>
      <c r="Q8" s="14" t="s">
        <v>131</v>
      </c>
      <c r="S8" s="287">
        <v>0.17825078122127</v>
      </c>
    </row>
    <row r="9" spans="1:27">
      <c r="A9" s="11" t="s">
        <v>352</v>
      </c>
      <c r="B9" s="11" t="s">
        <v>353</v>
      </c>
      <c r="C9" s="12" t="s">
        <v>127</v>
      </c>
      <c r="D9" s="12" t="s">
        <v>118</v>
      </c>
      <c r="E9" s="12" t="s">
        <v>33</v>
      </c>
      <c r="F9" s="13" t="s">
        <v>288</v>
      </c>
      <c r="G9" s="14" t="s">
        <v>295</v>
      </c>
      <c r="H9" s="284" t="s">
        <v>195</v>
      </c>
      <c r="I9" s="15">
        <v>1753753</v>
      </c>
      <c r="J9" s="11" t="s">
        <v>293</v>
      </c>
      <c r="K9" s="11" t="s">
        <v>295</v>
      </c>
      <c r="L9" s="284" t="s">
        <v>643</v>
      </c>
      <c r="M9" t="s">
        <v>2800</v>
      </c>
      <c r="N9" s="250">
        <v>58458.433333333334</v>
      </c>
      <c r="O9" t="s">
        <v>293</v>
      </c>
      <c r="P9" s="282">
        <v>63686.466666666704</v>
      </c>
      <c r="S9" s="287">
        <v>0.14914846721292899</v>
      </c>
    </row>
    <row r="10" spans="1:27">
      <c r="A10" s="11" t="s">
        <v>492</v>
      </c>
      <c r="B10" s="11" t="s">
        <v>493</v>
      </c>
      <c r="C10" s="12" t="s">
        <v>45</v>
      </c>
      <c r="D10" s="12" t="s">
        <v>27</v>
      </c>
      <c r="E10" s="12" t="s">
        <v>34</v>
      </c>
      <c r="F10" s="13" t="s">
        <v>97</v>
      </c>
      <c r="G10" s="14" t="s">
        <v>1565</v>
      </c>
      <c r="H10" s="284" t="s">
        <v>189</v>
      </c>
      <c r="I10" s="15">
        <v>1826120</v>
      </c>
      <c r="J10" s="11" t="s">
        <v>354</v>
      </c>
      <c r="K10" s="11" t="s">
        <v>1953</v>
      </c>
      <c r="L10" s="284" t="s">
        <v>643</v>
      </c>
      <c r="M10" t="s">
        <v>2801</v>
      </c>
      <c r="N10" s="250">
        <v>60870.666666666664</v>
      </c>
      <c r="O10" t="s">
        <v>354</v>
      </c>
      <c r="P10" s="282">
        <v>100910.83333333299</v>
      </c>
      <c r="S10" s="287">
        <v>0.183956369799706</v>
      </c>
    </row>
    <row r="11" spans="1:27">
      <c r="A11" s="11" t="s">
        <v>147</v>
      </c>
      <c r="B11" s="11" t="s">
        <v>148</v>
      </c>
      <c r="C11" s="12" t="s">
        <v>127</v>
      </c>
      <c r="D11" s="12" t="s">
        <v>118</v>
      </c>
      <c r="E11" s="12" t="s">
        <v>31</v>
      </c>
      <c r="F11" s="13" t="s">
        <v>254</v>
      </c>
      <c r="G11" s="14" t="s">
        <v>1565</v>
      </c>
      <c r="H11" s="284" t="s">
        <v>189</v>
      </c>
      <c r="I11" s="15">
        <v>973309</v>
      </c>
      <c r="J11" s="11" t="s">
        <v>259</v>
      </c>
      <c r="K11" s="11" t="s">
        <v>260</v>
      </c>
      <c r="L11" s="284" t="s">
        <v>643</v>
      </c>
      <c r="M11" t="s">
        <v>2802</v>
      </c>
      <c r="N11" s="250">
        <v>32443.633333333335</v>
      </c>
      <c r="O11" t="s">
        <v>259</v>
      </c>
      <c r="P11" s="282">
        <v>55173.566666666702</v>
      </c>
      <c r="S11" s="287">
        <v>0.18078747504773199</v>
      </c>
    </row>
    <row r="12" spans="1:27">
      <c r="A12" s="11" t="s">
        <v>166</v>
      </c>
      <c r="B12" s="11" t="s">
        <v>167</v>
      </c>
      <c r="C12" s="12" t="s">
        <v>25</v>
      </c>
      <c r="D12" s="12" t="s">
        <v>118</v>
      </c>
      <c r="E12" s="12" t="s">
        <v>30</v>
      </c>
      <c r="F12" s="13" t="s">
        <v>2803</v>
      </c>
      <c r="G12" s="14" t="s">
        <v>1565</v>
      </c>
      <c r="H12" s="284" t="s">
        <v>189</v>
      </c>
      <c r="I12" s="15">
        <v>563720</v>
      </c>
      <c r="J12" s="11" t="s">
        <v>2466</v>
      </c>
      <c r="K12" s="11" t="s">
        <v>2467</v>
      </c>
      <c r="L12" s="284" t="s">
        <v>643</v>
      </c>
      <c r="M12" t="s">
        <v>2804</v>
      </c>
      <c r="N12" s="250">
        <v>18790.666666666668</v>
      </c>
      <c r="O12" t="s">
        <v>2466</v>
      </c>
      <c r="P12" s="282">
        <v>18790.666666666701</v>
      </c>
      <c r="S12" s="287">
        <v>0.170718673253106</v>
      </c>
    </row>
    <row r="13" spans="1:27">
      <c r="A13" s="11" t="s">
        <v>363</v>
      </c>
      <c r="B13" s="11" t="s">
        <v>364</v>
      </c>
      <c r="C13" s="12" t="s">
        <v>25</v>
      </c>
      <c r="D13" s="12" t="s">
        <v>27</v>
      </c>
      <c r="E13" s="12" t="s">
        <v>30</v>
      </c>
      <c r="F13" s="13" t="s">
        <v>408</v>
      </c>
      <c r="G13" s="14" t="s">
        <v>1565</v>
      </c>
      <c r="H13" s="284" t="s">
        <v>189</v>
      </c>
      <c r="I13" s="15">
        <v>1111733</v>
      </c>
      <c r="J13" s="11" t="s">
        <v>2607</v>
      </c>
      <c r="K13" s="11" t="s">
        <v>2608</v>
      </c>
      <c r="L13" s="284" t="s">
        <v>643</v>
      </c>
      <c r="M13" t="s">
        <v>2805</v>
      </c>
      <c r="N13" s="250">
        <v>37057.76666666667</v>
      </c>
      <c r="O13" t="s">
        <v>2607</v>
      </c>
      <c r="P13" s="282">
        <v>41213.066666666702</v>
      </c>
      <c r="S13" s="287">
        <v>0.166166922706946</v>
      </c>
    </row>
    <row r="14" spans="1:27">
      <c r="A14" s="11" t="s">
        <v>634</v>
      </c>
      <c r="B14" s="11" t="s">
        <v>635</v>
      </c>
      <c r="C14" s="12" t="s">
        <v>45</v>
      </c>
      <c r="D14" s="12" t="s">
        <v>27</v>
      </c>
      <c r="E14" s="12" t="s">
        <v>34</v>
      </c>
      <c r="F14" s="13" t="s">
        <v>97</v>
      </c>
      <c r="G14" s="14" t="s">
        <v>189</v>
      </c>
      <c r="H14" s="284" t="s">
        <v>189</v>
      </c>
      <c r="I14" s="15">
        <v>3027325</v>
      </c>
      <c r="J14" s="11" t="s">
        <v>973</v>
      </c>
      <c r="K14" s="11" t="s">
        <v>974</v>
      </c>
      <c r="L14" s="284" t="s">
        <v>643</v>
      </c>
      <c r="M14" t="s">
        <v>2801</v>
      </c>
      <c r="N14" s="250">
        <v>100910.83333333333</v>
      </c>
      <c r="O14" t="s">
        <v>973</v>
      </c>
      <c r="P14" s="282">
        <v>100910.83333333299</v>
      </c>
      <c r="S14" s="287">
        <v>0.169022855239185</v>
      </c>
    </row>
    <row r="15" spans="1:27">
      <c r="A15" s="11" t="s">
        <v>184</v>
      </c>
      <c r="B15" s="11" t="s">
        <v>185</v>
      </c>
      <c r="C15" s="12" t="s">
        <v>45</v>
      </c>
      <c r="D15" s="12" t="s">
        <v>27</v>
      </c>
      <c r="E15" s="12" t="s">
        <v>34</v>
      </c>
      <c r="F15" s="13" t="s">
        <v>97</v>
      </c>
      <c r="G15" s="14" t="s">
        <v>189</v>
      </c>
      <c r="H15" s="284" t="s">
        <v>189</v>
      </c>
      <c r="I15" s="15">
        <v>2073705</v>
      </c>
      <c r="J15" s="11" t="s">
        <v>352</v>
      </c>
      <c r="K15" s="11" t="s">
        <v>353</v>
      </c>
      <c r="L15" s="284" t="s">
        <v>643</v>
      </c>
      <c r="M15" t="s">
        <v>2801</v>
      </c>
      <c r="N15" s="250">
        <v>69123.5</v>
      </c>
      <c r="O15" t="s">
        <v>352</v>
      </c>
      <c r="P15" s="282">
        <v>100910.83333333299</v>
      </c>
      <c r="S15" s="287">
        <v>0.15814532690894301</v>
      </c>
    </row>
    <row r="16" spans="1:27">
      <c r="A16" s="11" t="s">
        <v>252</v>
      </c>
      <c r="B16" s="11" t="s">
        <v>253</v>
      </c>
      <c r="C16" s="12" t="s">
        <v>45</v>
      </c>
      <c r="D16" s="12" t="s">
        <v>27</v>
      </c>
      <c r="E16" s="12" t="s">
        <v>31</v>
      </c>
      <c r="F16" s="13" t="s">
        <v>66</v>
      </c>
      <c r="G16" s="14" t="s">
        <v>189</v>
      </c>
      <c r="H16" s="284" t="s">
        <v>189</v>
      </c>
      <c r="I16" s="15">
        <v>2522074</v>
      </c>
      <c r="J16" s="11" t="s">
        <v>983</v>
      </c>
      <c r="K16" s="11" t="s">
        <v>2027</v>
      </c>
      <c r="L16" s="284" t="s">
        <v>643</v>
      </c>
      <c r="M16" t="s">
        <v>2806</v>
      </c>
      <c r="N16" s="250">
        <v>84069.133333333331</v>
      </c>
      <c r="O16" t="s">
        <v>983</v>
      </c>
      <c r="P16" s="282">
        <v>84069.133333333302</v>
      </c>
      <c r="S16" s="287">
        <v>0.16697209235767099</v>
      </c>
    </row>
    <row r="17" spans="1:19">
      <c r="A17" s="11" t="s">
        <v>337</v>
      </c>
      <c r="B17" s="11" t="s">
        <v>338</v>
      </c>
      <c r="C17" s="12" t="s">
        <v>45</v>
      </c>
      <c r="D17" s="12" t="s">
        <v>27</v>
      </c>
      <c r="E17" s="12" t="s">
        <v>36</v>
      </c>
      <c r="F17" s="13" t="s">
        <v>113</v>
      </c>
      <c r="G17" s="14" t="s">
        <v>189</v>
      </c>
      <c r="H17" s="284" t="s">
        <v>189</v>
      </c>
      <c r="I17" s="15">
        <v>10295291</v>
      </c>
      <c r="J17" s="11" t="s">
        <v>774</v>
      </c>
      <c r="K17" s="11" t="s">
        <v>2007</v>
      </c>
      <c r="L17" s="284" t="s">
        <v>643</v>
      </c>
      <c r="M17" t="s">
        <v>2807</v>
      </c>
      <c r="N17" s="250">
        <v>343176.36666666664</v>
      </c>
      <c r="O17" t="s">
        <v>774</v>
      </c>
      <c r="P17" s="282">
        <v>343176.36666666699</v>
      </c>
      <c r="S17" s="287">
        <v>0.17002906928491601</v>
      </c>
    </row>
    <row r="18" spans="1:19">
      <c r="A18" s="11" t="s">
        <v>422</v>
      </c>
      <c r="B18" s="11" t="s">
        <v>423</v>
      </c>
      <c r="C18" s="12" t="s">
        <v>127</v>
      </c>
      <c r="D18" s="12" t="s">
        <v>118</v>
      </c>
      <c r="E18" s="12" t="s">
        <v>31</v>
      </c>
      <c r="F18" s="13" t="s">
        <v>254</v>
      </c>
      <c r="G18" s="14" t="s">
        <v>189</v>
      </c>
      <c r="H18" s="284" t="s">
        <v>189</v>
      </c>
      <c r="I18" s="15">
        <v>1492128</v>
      </c>
      <c r="J18" s="11" t="s">
        <v>1074</v>
      </c>
      <c r="K18" s="11" t="s">
        <v>2064</v>
      </c>
      <c r="L18" s="284" t="s">
        <v>643</v>
      </c>
      <c r="M18" t="s">
        <v>2802</v>
      </c>
      <c r="N18" s="250">
        <v>49737.599999999999</v>
      </c>
      <c r="O18" t="s">
        <v>1074</v>
      </c>
      <c r="P18" s="282">
        <v>55173.566666666702</v>
      </c>
      <c r="S18" s="287">
        <v>0.174033889762613</v>
      </c>
    </row>
    <row r="19" spans="1:19">
      <c r="A19" s="11" t="s">
        <v>474</v>
      </c>
      <c r="B19" s="11" t="s">
        <v>475</v>
      </c>
      <c r="C19" s="12" t="s">
        <v>25</v>
      </c>
      <c r="D19" s="12" t="s">
        <v>118</v>
      </c>
      <c r="E19" s="12" t="s">
        <v>31</v>
      </c>
      <c r="F19" s="13" t="s">
        <v>549</v>
      </c>
      <c r="G19" s="14" t="s">
        <v>189</v>
      </c>
      <c r="H19" s="284" t="s">
        <v>189</v>
      </c>
      <c r="I19" s="15">
        <v>1326506</v>
      </c>
      <c r="J19" s="11" t="s">
        <v>1579</v>
      </c>
      <c r="K19" s="11" t="s">
        <v>2225</v>
      </c>
      <c r="L19" s="284" t="s">
        <v>643</v>
      </c>
      <c r="M19" t="s">
        <v>2808</v>
      </c>
      <c r="N19" s="250">
        <v>44216.866666666669</v>
      </c>
      <c r="O19" t="s">
        <v>1579</v>
      </c>
      <c r="P19" s="282">
        <v>44216.866666666698</v>
      </c>
      <c r="S19" s="287">
        <v>0.171524196934255</v>
      </c>
    </row>
    <row r="20" spans="1:19">
      <c r="A20" s="11" t="s">
        <v>506</v>
      </c>
      <c r="B20" s="11" t="s">
        <v>507</v>
      </c>
      <c r="C20" s="12" t="s">
        <v>45</v>
      </c>
      <c r="D20" s="12" t="s">
        <v>27</v>
      </c>
      <c r="E20" s="12" t="s">
        <v>36</v>
      </c>
      <c r="F20" s="13" t="s">
        <v>113</v>
      </c>
      <c r="G20" s="14" t="s">
        <v>189</v>
      </c>
      <c r="H20" s="284" t="s">
        <v>189</v>
      </c>
      <c r="I20" s="15">
        <v>2634705</v>
      </c>
      <c r="J20" s="11" t="s">
        <v>245</v>
      </c>
      <c r="K20" s="11" t="s">
        <v>246</v>
      </c>
      <c r="L20" s="284" t="s">
        <v>643</v>
      </c>
      <c r="M20" t="s">
        <v>2807</v>
      </c>
      <c r="N20" s="250">
        <v>87823.5</v>
      </c>
      <c r="O20" t="s">
        <v>245</v>
      </c>
      <c r="P20" s="282">
        <v>343176.36666666699</v>
      </c>
      <c r="S20" s="287">
        <v>0.16374809424753001</v>
      </c>
    </row>
    <row r="21" spans="1:19">
      <c r="A21" s="11" t="s">
        <v>233</v>
      </c>
      <c r="B21" s="11" t="s">
        <v>234</v>
      </c>
      <c r="C21" s="12" t="s">
        <v>25</v>
      </c>
      <c r="D21" s="12" t="s">
        <v>27</v>
      </c>
      <c r="E21" s="12" t="s">
        <v>34</v>
      </c>
      <c r="F21" s="13" t="s">
        <v>478</v>
      </c>
      <c r="G21" s="14" t="s">
        <v>189</v>
      </c>
      <c r="H21" s="284" t="s">
        <v>189</v>
      </c>
      <c r="I21" s="15">
        <v>1913435</v>
      </c>
      <c r="J21" s="11" t="s">
        <v>962</v>
      </c>
      <c r="K21" s="11" t="s">
        <v>992</v>
      </c>
      <c r="L21" s="284" t="s">
        <v>643</v>
      </c>
      <c r="M21" t="s">
        <v>2809</v>
      </c>
      <c r="N21" s="250">
        <v>63781.166666666664</v>
      </c>
      <c r="O21" t="s">
        <v>962</v>
      </c>
      <c r="P21" s="282">
        <v>63781.166666666701</v>
      </c>
      <c r="S21" s="287">
        <v>0.15993704689170499</v>
      </c>
    </row>
    <row r="22" spans="1:19">
      <c r="A22" s="11" t="s">
        <v>193</v>
      </c>
      <c r="B22" s="11" t="s">
        <v>194</v>
      </c>
      <c r="C22" s="12" t="s">
        <v>45</v>
      </c>
      <c r="D22" s="12" t="s">
        <v>27</v>
      </c>
      <c r="E22" s="12" t="s">
        <v>34</v>
      </c>
      <c r="F22" s="13" t="s">
        <v>97</v>
      </c>
      <c r="G22" s="14" t="s">
        <v>189</v>
      </c>
      <c r="H22" s="284" t="s">
        <v>189</v>
      </c>
      <c r="I22" s="15">
        <v>1756513</v>
      </c>
      <c r="J22" s="11" t="s">
        <v>492</v>
      </c>
      <c r="K22" s="11" t="s">
        <v>1903</v>
      </c>
      <c r="L22" s="284" t="s">
        <v>643</v>
      </c>
      <c r="M22" t="s">
        <v>2801</v>
      </c>
      <c r="N22" s="250">
        <v>58550.433333333334</v>
      </c>
      <c r="O22" t="s">
        <v>492</v>
      </c>
      <c r="P22" s="282">
        <v>100910.83333333299</v>
      </c>
      <c r="S22" s="287">
        <v>0.16582879012395099</v>
      </c>
    </row>
    <row r="23" spans="1:19">
      <c r="A23" s="11" t="s">
        <v>196</v>
      </c>
      <c r="B23" s="11" t="s">
        <v>197</v>
      </c>
      <c r="C23" s="12" t="s">
        <v>25</v>
      </c>
      <c r="D23" s="12" t="s">
        <v>27</v>
      </c>
      <c r="E23" s="12" t="s">
        <v>30</v>
      </c>
      <c r="F23" s="13" t="s">
        <v>408</v>
      </c>
      <c r="G23" s="14" t="s">
        <v>189</v>
      </c>
      <c r="H23" s="284" t="s">
        <v>189</v>
      </c>
      <c r="I23" s="15">
        <v>1236392</v>
      </c>
      <c r="J23" s="11" t="s">
        <v>1632</v>
      </c>
      <c r="K23" s="11" t="s">
        <v>2236</v>
      </c>
      <c r="L23" s="284" t="s">
        <v>643</v>
      </c>
      <c r="M23" t="s">
        <v>2805</v>
      </c>
      <c r="N23" s="250">
        <v>41213.066666666666</v>
      </c>
      <c r="O23" t="s">
        <v>1632</v>
      </c>
      <c r="P23" s="282">
        <v>41213.066666666702</v>
      </c>
      <c r="S23" s="287">
        <v>0.16891211904030401</v>
      </c>
    </row>
    <row r="24" spans="1:19">
      <c r="A24" s="11" t="s">
        <v>200</v>
      </c>
      <c r="B24" s="11" t="s">
        <v>201</v>
      </c>
      <c r="C24" s="12" t="s">
        <v>25</v>
      </c>
      <c r="D24" s="12" t="s">
        <v>27</v>
      </c>
      <c r="E24" s="12" t="s">
        <v>33</v>
      </c>
      <c r="F24" s="13" t="s">
        <v>448</v>
      </c>
      <c r="G24" s="14" t="s">
        <v>189</v>
      </c>
      <c r="H24" s="284" t="s">
        <v>189</v>
      </c>
      <c r="I24" s="15">
        <v>1895884</v>
      </c>
      <c r="J24" s="11" t="s">
        <v>1201</v>
      </c>
      <c r="K24" s="11" t="s">
        <v>1314</v>
      </c>
      <c r="L24" s="284" t="s">
        <v>643</v>
      </c>
      <c r="M24" t="s">
        <v>2810</v>
      </c>
      <c r="N24" s="250">
        <v>63196.133333333331</v>
      </c>
      <c r="O24" t="s">
        <v>1201</v>
      </c>
      <c r="P24" s="282">
        <v>71635.033333333296</v>
      </c>
      <c r="S24" s="287">
        <v>0.16916491988330001</v>
      </c>
    </row>
    <row r="25" spans="1:19">
      <c r="A25" s="11" t="s">
        <v>449</v>
      </c>
      <c r="B25" s="11" t="s">
        <v>450</v>
      </c>
      <c r="C25" s="12" t="s">
        <v>127</v>
      </c>
      <c r="D25" s="12" t="s">
        <v>118</v>
      </c>
      <c r="E25" s="12" t="s">
        <v>31</v>
      </c>
      <c r="F25" s="13" t="s">
        <v>254</v>
      </c>
      <c r="G25" s="14" t="s">
        <v>189</v>
      </c>
      <c r="H25" s="284" t="s">
        <v>189</v>
      </c>
      <c r="I25" s="15">
        <v>1469151</v>
      </c>
      <c r="J25" s="11" t="s">
        <v>1079</v>
      </c>
      <c r="K25" s="11" t="s">
        <v>2109</v>
      </c>
      <c r="L25" s="284" t="s">
        <v>643</v>
      </c>
      <c r="M25" t="s">
        <v>2802</v>
      </c>
      <c r="N25" s="250">
        <v>48971.7</v>
      </c>
      <c r="O25" t="s">
        <v>1079</v>
      </c>
      <c r="P25" s="282">
        <v>55173.566666666702</v>
      </c>
      <c r="S25" s="287">
        <v>0.164064657183492</v>
      </c>
    </row>
    <row r="26" spans="1:19">
      <c r="A26" s="11" t="s">
        <v>496</v>
      </c>
      <c r="B26" s="11" t="s">
        <v>497</v>
      </c>
      <c r="C26" s="12" t="s">
        <v>25</v>
      </c>
      <c r="D26" s="12" t="s">
        <v>27</v>
      </c>
      <c r="E26" s="12" t="s">
        <v>30</v>
      </c>
      <c r="F26" s="13" t="s">
        <v>408</v>
      </c>
      <c r="G26" s="14" t="s">
        <v>189</v>
      </c>
      <c r="H26" s="284" t="s">
        <v>189</v>
      </c>
      <c r="I26" s="15">
        <v>1177816</v>
      </c>
      <c r="J26" s="11" t="s">
        <v>1672</v>
      </c>
      <c r="K26" s="11" t="s">
        <v>2293</v>
      </c>
      <c r="L26" s="284" t="s">
        <v>643</v>
      </c>
      <c r="M26" t="s">
        <v>2805</v>
      </c>
      <c r="N26" s="250">
        <v>39260.533333333333</v>
      </c>
      <c r="O26" t="s">
        <v>1672</v>
      </c>
      <c r="P26" s="282">
        <v>41213.066666666702</v>
      </c>
      <c r="S26" s="287">
        <v>0.169844482305191</v>
      </c>
    </row>
    <row r="27" spans="1:19">
      <c r="A27" s="11" t="s">
        <v>281</v>
      </c>
      <c r="B27" s="11" t="s">
        <v>282</v>
      </c>
      <c r="C27" s="12" t="s">
        <v>25</v>
      </c>
      <c r="D27" s="12" t="s">
        <v>118</v>
      </c>
      <c r="E27" s="12" t="s">
        <v>31</v>
      </c>
      <c r="F27" s="13" t="s">
        <v>549</v>
      </c>
      <c r="G27" s="14" t="s">
        <v>189</v>
      </c>
      <c r="H27" s="284" t="s">
        <v>189</v>
      </c>
      <c r="I27" s="15">
        <v>1114885</v>
      </c>
      <c r="J27" s="11" t="s">
        <v>1703</v>
      </c>
      <c r="K27" s="11" t="s">
        <v>2315</v>
      </c>
      <c r="L27" s="284" t="s">
        <v>643</v>
      </c>
      <c r="M27" t="s">
        <v>2808</v>
      </c>
      <c r="N27" s="250">
        <v>37162.833333333336</v>
      </c>
      <c r="O27" t="s">
        <v>1703</v>
      </c>
      <c r="P27" s="282">
        <v>44216.866666666698</v>
      </c>
      <c r="S27" s="287">
        <v>0.151249046772506</v>
      </c>
    </row>
    <row r="28" spans="1:19">
      <c r="A28" s="11" t="s">
        <v>462</v>
      </c>
      <c r="B28" s="11" t="s">
        <v>463</v>
      </c>
      <c r="C28" s="12" t="s">
        <v>25</v>
      </c>
      <c r="D28" s="12" t="s">
        <v>118</v>
      </c>
      <c r="E28" s="12" t="s">
        <v>31</v>
      </c>
      <c r="F28" s="13" t="s">
        <v>549</v>
      </c>
      <c r="G28" s="14" t="s">
        <v>189</v>
      </c>
      <c r="H28" s="284" t="s">
        <v>189</v>
      </c>
      <c r="I28" s="15">
        <v>1313810</v>
      </c>
      <c r="J28" s="11" t="s">
        <v>1612</v>
      </c>
      <c r="K28" s="11" t="s">
        <v>2229</v>
      </c>
      <c r="L28" s="284" t="s">
        <v>643</v>
      </c>
      <c r="M28" t="s">
        <v>2808</v>
      </c>
      <c r="N28" s="250">
        <v>43793.666666666664</v>
      </c>
      <c r="O28" t="s">
        <v>1612</v>
      </c>
      <c r="P28" s="282">
        <v>44216.866666666698</v>
      </c>
      <c r="S28" s="287">
        <v>0.15516896356762999</v>
      </c>
    </row>
    <row r="29" spans="1:19">
      <c r="A29" s="11" t="s">
        <v>160</v>
      </c>
      <c r="B29" s="11" t="s">
        <v>161</v>
      </c>
      <c r="C29" s="12" t="s">
        <v>25</v>
      </c>
      <c r="D29" s="12" t="s">
        <v>27</v>
      </c>
      <c r="E29" s="12" t="s">
        <v>30</v>
      </c>
      <c r="F29" s="13" t="s">
        <v>408</v>
      </c>
      <c r="G29" s="14" t="s">
        <v>189</v>
      </c>
      <c r="H29" s="284" t="s">
        <v>189</v>
      </c>
      <c r="I29" s="15">
        <v>1031807</v>
      </c>
      <c r="J29" s="11" t="s">
        <v>1657</v>
      </c>
      <c r="K29" s="11" t="s">
        <v>2264</v>
      </c>
      <c r="L29" s="284" t="s">
        <v>643</v>
      </c>
      <c r="M29" t="s">
        <v>2805</v>
      </c>
      <c r="N29" s="250">
        <v>34393.566666666666</v>
      </c>
      <c r="O29" t="s">
        <v>1657</v>
      </c>
      <c r="P29" s="282">
        <v>41213.066666666702</v>
      </c>
      <c r="S29" s="287">
        <v>0.16965406676657999</v>
      </c>
    </row>
    <row r="30" spans="1:19">
      <c r="A30" s="11" t="s">
        <v>458</v>
      </c>
      <c r="B30" s="11" t="s">
        <v>459</v>
      </c>
      <c r="C30" s="12" t="s">
        <v>127</v>
      </c>
      <c r="D30" s="12" t="s">
        <v>118</v>
      </c>
      <c r="E30" s="12" t="s">
        <v>33</v>
      </c>
      <c r="F30" s="13" t="s">
        <v>288</v>
      </c>
      <c r="G30" s="14" t="s">
        <v>189</v>
      </c>
      <c r="H30" s="284" t="s">
        <v>189</v>
      </c>
      <c r="I30" s="15">
        <v>724524</v>
      </c>
      <c r="J30" s="11" t="s">
        <v>1205</v>
      </c>
      <c r="K30" s="11" t="s">
        <v>2187</v>
      </c>
      <c r="L30" s="284" t="s">
        <v>643</v>
      </c>
      <c r="M30" t="s">
        <v>2811</v>
      </c>
      <c r="N30" s="250">
        <v>24150.799999999999</v>
      </c>
      <c r="O30" t="s">
        <v>1205</v>
      </c>
      <c r="P30" s="282">
        <v>45679.933333333298</v>
      </c>
      <c r="S30" s="287">
        <v>0.15672278875293999</v>
      </c>
    </row>
    <row r="31" spans="1:19">
      <c r="A31" s="11" t="s">
        <v>530</v>
      </c>
      <c r="B31" s="11" t="s">
        <v>531</v>
      </c>
      <c r="C31" s="12" t="s">
        <v>25</v>
      </c>
      <c r="D31" s="12" t="s">
        <v>118</v>
      </c>
      <c r="E31" s="12" t="s">
        <v>31</v>
      </c>
      <c r="F31" s="13" t="s">
        <v>549</v>
      </c>
      <c r="G31" s="14" t="s">
        <v>189</v>
      </c>
      <c r="H31" s="284" t="s">
        <v>189</v>
      </c>
      <c r="I31" s="15">
        <v>1022675</v>
      </c>
      <c r="J31" s="11" t="s">
        <v>1764</v>
      </c>
      <c r="K31" s="11" t="s">
        <v>2366</v>
      </c>
      <c r="L31" s="284" t="s">
        <v>643</v>
      </c>
      <c r="M31" t="s">
        <v>2808</v>
      </c>
      <c r="N31" s="250">
        <v>34089.166666666664</v>
      </c>
      <c r="O31" t="s">
        <v>1764</v>
      </c>
      <c r="P31" s="282">
        <v>44216.866666666698</v>
      </c>
      <c r="S31" s="287">
        <v>0.15723957706911201</v>
      </c>
    </row>
    <row r="32" spans="1:19">
      <c r="A32" s="11" t="s">
        <v>49</v>
      </c>
      <c r="B32" s="11" t="s">
        <v>50</v>
      </c>
      <c r="C32" s="12" t="s">
        <v>25</v>
      </c>
      <c r="D32" s="12" t="s">
        <v>27</v>
      </c>
      <c r="E32" s="12" t="s">
        <v>33</v>
      </c>
      <c r="F32" s="13" t="s">
        <v>448</v>
      </c>
      <c r="G32" s="14" t="s">
        <v>189</v>
      </c>
      <c r="H32" s="284" t="s">
        <v>189</v>
      </c>
      <c r="I32" s="15">
        <v>781073</v>
      </c>
      <c r="J32" s="11" t="s">
        <v>1581</v>
      </c>
      <c r="K32" s="11" t="s">
        <v>2192</v>
      </c>
      <c r="L32" s="284" t="s">
        <v>643</v>
      </c>
      <c r="M32" t="s">
        <v>2810</v>
      </c>
      <c r="N32" s="250">
        <v>26035.766666666666</v>
      </c>
      <c r="O32" t="s">
        <v>1581</v>
      </c>
      <c r="P32" s="282">
        <v>71635.033333333296</v>
      </c>
      <c r="S32" s="287">
        <v>0.15921791428788001</v>
      </c>
    </row>
    <row r="33" spans="1:19">
      <c r="A33" s="11" t="s">
        <v>53</v>
      </c>
      <c r="B33" s="11" t="s">
        <v>54</v>
      </c>
      <c r="C33" s="12" t="s">
        <v>127</v>
      </c>
      <c r="D33" s="12" t="s">
        <v>118</v>
      </c>
      <c r="E33" s="12" t="s">
        <v>33</v>
      </c>
      <c r="F33" s="13" t="s">
        <v>288</v>
      </c>
      <c r="G33" s="14" t="s">
        <v>189</v>
      </c>
      <c r="H33" s="284" t="s">
        <v>189</v>
      </c>
      <c r="I33" s="15">
        <v>668081</v>
      </c>
      <c r="J33" s="11" t="s">
        <v>1222</v>
      </c>
      <c r="K33" s="11" t="s">
        <v>1444</v>
      </c>
      <c r="L33" s="284" t="s">
        <v>643</v>
      </c>
      <c r="M33" t="s">
        <v>2811</v>
      </c>
      <c r="N33" s="250">
        <v>22269.366666666665</v>
      </c>
      <c r="O33" t="s">
        <v>1222</v>
      </c>
      <c r="P33" s="282">
        <v>45679.933333333298</v>
      </c>
      <c r="S33" s="287">
        <v>0.16106014236058</v>
      </c>
    </row>
    <row r="34" spans="1:19">
      <c r="A34" s="11" t="s">
        <v>55</v>
      </c>
      <c r="B34" s="11" t="s">
        <v>56</v>
      </c>
      <c r="C34" s="12" t="s">
        <v>25</v>
      </c>
      <c r="D34" s="12" t="s">
        <v>118</v>
      </c>
      <c r="E34" s="12" t="s">
        <v>33</v>
      </c>
      <c r="F34" s="13" t="s">
        <v>573</v>
      </c>
      <c r="G34" s="14" t="s">
        <v>189</v>
      </c>
      <c r="H34" s="284" t="s">
        <v>189</v>
      </c>
      <c r="I34" s="15">
        <v>594870</v>
      </c>
      <c r="J34" s="11" t="s">
        <v>1182</v>
      </c>
      <c r="K34" s="11" t="s">
        <v>2158</v>
      </c>
      <c r="L34" s="284" t="s">
        <v>643</v>
      </c>
      <c r="M34" t="s">
        <v>2812</v>
      </c>
      <c r="N34" s="250">
        <v>19829</v>
      </c>
      <c r="O34" t="s">
        <v>1182</v>
      </c>
      <c r="P34" s="282">
        <v>52197.933333333298</v>
      </c>
      <c r="S34" s="287">
        <v>0.15755043223596299</v>
      </c>
    </row>
    <row r="35" spans="1:19">
      <c r="A35" s="11" t="s">
        <v>57</v>
      </c>
      <c r="B35" s="11" t="s">
        <v>58</v>
      </c>
      <c r="C35" s="12" t="s">
        <v>127</v>
      </c>
      <c r="D35" s="12" t="s">
        <v>118</v>
      </c>
      <c r="E35" s="12" t="s">
        <v>30</v>
      </c>
      <c r="F35" s="13" t="s">
        <v>249</v>
      </c>
      <c r="G35" s="14" t="s">
        <v>189</v>
      </c>
      <c r="H35" s="284" t="s">
        <v>189</v>
      </c>
      <c r="I35" s="15">
        <v>280332</v>
      </c>
      <c r="J35" s="11" t="s">
        <v>1674</v>
      </c>
      <c r="K35" s="11" t="s">
        <v>2301</v>
      </c>
      <c r="L35" s="284" t="s">
        <v>643</v>
      </c>
      <c r="M35" t="s">
        <v>2813</v>
      </c>
      <c r="N35" s="250">
        <v>9344.4</v>
      </c>
      <c r="O35" t="s">
        <v>1674</v>
      </c>
      <c r="P35" s="282">
        <v>12568.5666666667</v>
      </c>
      <c r="S35" s="287">
        <v>0.16919603074911299</v>
      </c>
    </row>
    <row r="36" spans="1:19">
      <c r="A36" s="11" t="s">
        <v>62</v>
      </c>
      <c r="B36" s="11" t="s">
        <v>63</v>
      </c>
      <c r="C36" s="12" t="s">
        <v>127</v>
      </c>
      <c r="D36" s="12" t="s">
        <v>118</v>
      </c>
      <c r="E36" s="12" t="s">
        <v>31</v>
      </c>
      <c r="F36" s="13" t="s">
        <v>254</v>
      </c>
      <c r="G36" s="14" t="s">
        <v>189</v>
      </c>
      <c r="H36" s="284" t="s">
        <v>189</v>
      </c>
      <c r="I36" s="15">
        <v>693748</v>
      </c>
      <c r="J36" s="11" t="s">
        <v>1090</v>
      </c>
      <c r="K36" s="11" t="s">
        <v>2156</v>
      </c>
      <c r="L36" s="284" t="s">
        <v>643</v>
      </c>
      <c r="M36" t="s">
        <v>2802</v>
      </c>
      <c r="N36" s="250">
        <v>23124.933333333334</v>
      </c>
      <c r="O36" t="s">
        <v>1090</v>
      </c>
      <c r="P36" s="282">
        <v>55173.566666666702</v>
      </c>
      <c r="S36" s="287">
        <v>0.17324165248943299</v>
      </c>
    </row>
    <row r="37" spans="1:19">
      <c r="A37" s="11" t="s">
        <v>60</v>
      </c>
      <c r="B37" s="11" t="s">
        <v>61</v>
      </c>
      <c r="C37" s="12" t="s">
        <v>25</v>
      </c>
      <c r="D37" s="12" t="s">
        <v>118</v>
      </c>
      <c r="E37" s="12" t="s">
        <v>31</v>
      </c>
      <c r="F37" s="13" t="s">
        <v>549</v>
      </c>
      <c r="G37" s="14" t="s">
        <v>189</v>
      </c>
      <c r="H37" s="284" t="s">
        <v>189</v>
      </c>
      <c r="I37" s="15">
        <v>1181296</v>
      </c>
      <c r="J37" s="11" t="s">
        <v>1587</v>
      </c>
      <c r="K37" s="11" t="s">
        <v>2205</v>
      </c>
      <c r="L37" s="284" t="s">
        <v>643</v>
      </c>
      <c r="M37" t="s">
        <v>2808</v>
      </c>
      <c r="N37" s="250">
        <v>39376.533333333333</v>
      </c>
      <c r="O37" t="s">
        <v>1587</v>
      </c>
      <c r="P37" s="282">
        <v>44216.866666666698</v>
      </c>
      <c r="S37" s="287">
        <v>0.15456712112846699</v>
      </c>
    </row>
    <row r="38" spans="1:19">
      <c r="A38" s="11" t="s">
        <v>64</v>
      </c>
      <c r="B38" s="11" t="s">
        <v>65</v>
      </c>
      <c r="C38" s="12" t="s">
        <v>25</v>
      </c>
      <c r="D38" s="12" t="s">
        <v>118</v>
      </c>
      <c r="E38" s="12" t="s">
        <v>33</v>
      </c>
      <c r="F38" s="13" t="s">
        <v>573</v>
      </c>
      <c r="G38" s="14" t="s">
        <v>189</v>
      </c>
      <c r="H38" s="284" t="s">
        <v>189</v>
      </c>
      <c r="I38" s="15">
        <v>652854</v>
      </c>
      <c r="J38" s="11" t="s">
        <v>1183</v>
      </c>
      <c r="K38" s="11" t="s">
        <v>2175</v>
      </c>
      <c r="L38" s="284" t="s">
        <v>643</v>
      </c>
      <c r="M38" t="s">
        <v>2812</v>
      </c>
      <c r="N38" s="250">
        <v>21761.8</v>
      </c>
      <c r="O38" t="s">
        <v>1183</v>
      </c>
      <c r="P38" s="282">
        <v>52197.933333333298</v>
      </c>
      <c r="S38" s="287">
        <v>0.15107914407384601</v>
      </c>
    </row>
    <row r="39" spans="1:19">
      <c r="A39" s="11" t="s">
        <v>67</v>
      </c>
      <c r="B39" s="11" t="s">
        <v>68</v>
      </c>
      <c r="C39" s="12" t="s">
        <v>25</v>
      </c>
      <c r="D39" s="12" t="s">
        <v>27</v>
      </c>
      <c r="E39" s="12" t="s">
        <v>30</v>
      </c>
      <c r="F39" s="13" t="s">
        <v>408</v>
      </c>
      <c r="G39" s="14" t="s">
        <v>189</v>
      </c>
      <c r="H39" s="284" t="s">
        <v>189</v>
      </c>
      <c r="I39" s="15">
        <v>817670</v>
      </c>
      <c r="J39" s="11" t="s">
        <v>1609</v>
      </c>
      <c r="K39" s="11" t="s">
        <v>2215</v>
      </c>
      <c r="L39" s="284" t="s">
        <v>643</v>
      </c>
      <c r="M39" t="s">
        <v>2805</v>
      </c>
      <c r="N39" s="250">
        <v>27255.666666666668</v>
      </c>
      <c r="O39" t="s">
        <v>1609</v>
      </c>
      <c r="P39" s="282">
        <v>41213.066666666702</v>
      </c>
      <c r="S39" s="287">
        <v>0.157085841893842</v>
      </c>
    </row>
    <row r="40" spans="1:19">
      <c r="A40" s="11" t="s">
        <v>69</v>
      </c>
      <c r="B40" s="11" t="s">
        <v>70</v>
      </c>
      <c r="C40" s="12" t="s">
        <v>127</v>
      </c>
      <c r="D40" s="12" t="s">
        <v>118</v>
      </c>
      <c r="E40" s="12" t="s">
        <v>31</v>
      </c>
      <c r="F40" s="13" t="s">
        <v>254</v>
      </c>
      <c r="G40" s="14" t="s">
        <v>189</v>
      </c>
      <c r="H40" s="284" t="s">
        <v>189</v>
      </c>
      <c r="I40" s="15">
        <v>842214</v>
      </c>
      <c r="J40" s="11" t="s">
        <v>1668</v>
      </c>
      <c r="K40" s="11" t="s">
        <v>2284</v>
      </c>
      <c r="L40" s="284" t="s">
        <v>643</v>
      </c>
      <c r="M40" t="s">
        <v>2802</v>
      </c>
      <c r="N40" s="250">
        <v>28073.8</v>
      </c>
      <c r="O40" t="s">
        <v>1668</v>
      </c>
      <c r="P40" s="282">
        <v>55173.566666666702</v>
      </c>
      <c r="S40" s="287">
        <v>0.13716375191909799</v>
      </c>
    </row>
    <row r="41" spans="1:19">
      <c r="A41" s="11" t="s">
        <v>73</v>
      </c>
      <c r="B41" s="11" t="s">
        <v>74</v>
      </c>
      <c r="C41" s="12" t="s">
        <v>25</v>
      </c>
      <c r="D41" s="12" t="s">
        <v>27</v>
      </c>
      <c r="E41" s="12" t="s">
        <v>31</v>
      </c>
      <c r="F41" s="13" t="s">
        <v>417</v>
      </c>
      <c r="G41" s="14" t="s">
        <v>189</v>
      </c>
      <c r="H41" s="284" t="s">
        <v>189</v>
      </c>
      <c r="I41" s="15">
        <v>623564</v>
      </c>
      <c r="J41" s="11" t="s">
        <v>1656</v>
      </c>
      <c r="K41" s="11" t="s">
        <v>2280</v>
      </c>
      <c r="L41" s="284" t="s">
        <v>643</v>
      </c>
      <c r="M41" t="s">
        <v>2814</v>
      </c>
      <c r="N41" s="250">
        <v>20785.466666666667</v>
      </c>
      <c r="O41" t="s">
        <v>1656</v>
      </c>
      <c r="P41" s="282">
        <v>34825.633333333302</v>
      </c>
      <c r="S41" s="287">
        <v>0.17767947284376001</v>
      </c>
    </row>
    <row r="42" spans="1:19">
      <c r="A42" s="11" t="s">
        <v>71</v>
      </c>
      <c r="B42" s="11" t="s">
        <v>72</v>
      </c>
      <c r="C42" s="12" t="s">
        <v>25</v>
      </c>
      <c r="D42" s="12" t="s">
        <v>27</v>
      </c>
      <c r="E42" s="12" t="s">
        <v>31</v>
      </c>
      <c r="F42" s="13" t="s">
        <v>417</v>
      </c>
      <c r="G42" s="14" t="s">
        <v>189</v>
      </c>
      <c r="H42" s="284" t="s">
        <v>189</v>
      </c>
      <c r="I42" s="15">
        <v>1044769</v>
      </c>
      <c r="J42" s="11" t="s">
        <v>1751</v>
      </c>
      <c r="K42" s="11" t="s">
        <v>2352</v>
      </c>
      <c r="L42" s="284" t="s">
        <v>643</v>
      </c>
      <c r="M42" t="s">
        <v>2814</v>
      </c>
      <c r="N42" s="250">
        <v>34825.633333333331</v>
      </c>
      <c r="O42" t="s">
        <v>1751</v>
      </c>
      <c r="P42" s="282">
        <v>34825.633333333302</v>
      </c>
      <c r="S42" s="287">
        <v>0.16630042788775001</v>
      </c>
    </row>
    <row r="43" spans="1:19">
      <c r="A43" s="11" t="s">
        <v>80</v>
      </c>
      <c r="B43" s="11" t="s">
        <v>81</v>
      </c>
      <c r="C43" s="12" t="s">
        <v>127</v>
      </c>
      <c r="D43" s="12" t="s">
        <v>118</v>
      </c>
      <c r="E43" s="12" t="s">
        <v>31</v>
      </c>
      <c r="F43" s="13" t="s">
        <v>254</v>
      </c>
      <c r="G43" s="14" t="s">
        <v>189</v>
      </c>
      <c r="H43" s="284" t="s">
        <v>189</v>
      </c>
      <c r="I43" s="15">
        <v>350403</v>
      </c>
      <c r="J43" s="11" t="s">
        <v>1616</v>
      </c>
      <c r="K43" s="11" t="s">
        <v>2210</v>
      </c>
      <c r="L43" s="284" t="s">
        <v>643</v>
      </c>
      <c r="M43" t="s">
        <v>2802</v>
      </c>
      <c r="N43" s="250">
        <v>11680.1</v>
      </c>
      <c r="O43" t="s">
        <v>1616</v>
      </c>
      <c r="P43" s="282">
        <v>55173.566666666702</v>
      </c>
      <c r="S43" s="287">
        <v>0.179073136659368</v>
      </c>
    </row>
    <row r="44" spans="1:19">
      <c r="A44" s="11" t="s">
        <v>87</v>
      </c>
      <c r="B44" s="11" t="s">
        <v>88</v>
      </c>
      <c r="C44" s="12" t="s">
        <v>127</v>
      </c>
      <c r="D44" s="12" t="s">
        <v>118</v>
      </c>
      <c r="E44" s="12" t="s">
        <v>33</v>
      </c>
      <c r="F44" s="13" t="s">
        <v>288</v>
      </c>
      <c r="G44" s="14" t="s">
        <v>189</v>
      </c>
      <c r="H44" s="284" t="s">
        <v>189</v>
      </c>
      <c r="I44" s="15">
        <v>1106017</v>
      </c>
      <c r="J44" s="11" t="s">
        <v>1772</v>
      </c>
      <c r="K44" s="11" t="s">
        <v>2387</v>
      </c>
      <c r="L44" s="284" t="s">
        <v>643</v>
      </c>
      <c r="M44" t="s">
        <v>2811</v>
      </c>
      <c r="N44" s="250">
        <v>36867.23333333333</v>
      </c>
      <c r="O44" t="s">
        <v>1772</v>
      </c>
      <c r="P44" s="282">
        <v>45679.933333333298</v>
      </c>
      <c r="S44" s="287">
        <v>0.16200922639495299</v>
      </c>
    </row>
    <row r="45" spans="1:19">
      <c r="A45" s="11" t="s">
        <v>91</v>
      </c>
      <c r="B45" s="11" t="s">
        <v>92</v>
      </c>
      <c r="C45" s="12" t="s">
        <v>127</v>
      </c>
      <c r="D45" s="12" t="s">
        <v>118</v>
      </c>
      <c r="E45" s="12" t="s">
        <v>31</v>
      </c>
      <c r="F45" s="13" t="s">
        <v>254</v>
      </c>
      <c r="G45" s="14" t="s">
        <v>189</v>
      </c>
      <c r="H45" s="284" t="s">
        <v>189</v>
      </c>
      <c r="I45" s="15">
        <v>776859</v>
      </c>
      <c r="J45" s="11" t="s">
        <v>1652</v>
      </c>
      <c r="K45" s="11" t="s">
        <v>2279</v>
      </c>
      <c r="L45" s="284" t="s">
        <v>643</v>
      </c>
      <c r="M45" t="s">
        <v>2802</v>
      </c>
      <c r="N45" s="250">
        <v>25895.3</v>
      </c>
      <c r="O45" t="s">
        <v>1652</v>
      </c>
      <c r="P45" s="282">
        <v>55173.566666666702</v>
      </c>
      <c r="S45" s="287">
        <v>0.15814438585594001</v>
      </c>
    </row>
    <row r="46" spans="1:19">
      <c r="A46" s="11" t="s">
        <v>89</v>
      </c>
      <c r="B46" s="11" t="s">
        <v>90</v>
      </c>
      <c r="C46" s="12" t="s">
        <v>127</v>
      </c>
      <c r="D46" s="12" t="s">
        <v>118</v>
      </c>
      <c r="E46" s="12" t="s">
        <v>30</v>
      </c>
      <c r="F46" s="13" t="s">
        <v>249</v>
      </c>
      <c r="G46" s="14" t="s">
        <v>189</v>
      </c>
      <c r="H46" s="284" t="s">
        <v>189</v>
      </c>
      <c r="I46" s="15">
        <v>377057</v>
      </c>
      <c r="J46" s="11" t="s">
        <v>1599</v>
      </c>
      <c r="K46" s="11" t="s">
        <v>2226</v>
      </c>
      <c r="L46" s="284" t="s">
        <v>643</v>
      </c>
      <c r="M46" t="s">
        <v>2813</v>
      </c>
      <c r="N46" s="250">
        <v>12568.566666666668</v>
      </c>
      <c r="O46" t="s">
        <v>1599</v>
      </c>
      <c r="P46" s="282">
        <v>12568.5666666667</v>
      </c>
      <c r="S46" s="287">
        <v>0.17209874060695801</v>
      </c>
    </row>
    <row r="47" spans="1:19">
      <c r="A47" s="11" t="s">
        <v>93</v>
      </c>
      <c r="B47" s="11" t="s">
        <v>94</v>
      </c>
      <c r="C47" s="12" t="s">
        <v>127</v>
      </c>
      <c r="D47" s="12" t="s">
        <v>118</v>
      </c>
      <c r="E47" s="12" t="s">
        <v>31</v>
      </c>
      <c r="F47" s="13" t="s">
        <v>254</v>
      </c>
      <c r="G47" s="14" t="s">
        <v>189</v>
      </c>
      <c r="H47" s="284" t="s">
        <v>189</v>
      </c>
      <c r="I47" s="15">
        <v>706365</v>
      </c>
      <c r="J47" s="11" t="s">
        <v>1745</v>
      </c>
      <c r="K47" s="11" t="s">
        <v>2357</v>
      </c>
      <c r="L47" s="284" t="s">
        <v>643</v>
      </c>
      <c r="M47" t="s">
        <v>2802</v>
      </c>
      <c r="N47" s="250">
        <v>23545.5</v>
      </c>
      <c r="O47" t="s">
        <v>1745</v>
      </c>
      <c r="P47" s="282">
        <v>55173.566666666702</v>
      </c>
      <c r="S47" s="287">
        <v>0.172358700342301</v>
      </c>
    </row>
    <row r="48" spans="1:19">
      <c r="A48" s="11" t="s">
        <v>99</v>
      </c>
      <c r="B48" s="11" t="s">
        <v>100</v>
      </c>
      <c r="C48" s="12" t="s">
        <v>45</v>
      </c>
      <c r="D48" s="12" t="s">
        <v>27</v>
      </c>
      <c r="E48" s="12" t="s">
        <v>31</v>
      </c>
      <c r="F48" s="13" t="s">
        <v>66</v>
      </c>
      <c r="G48" s="14" t="s">
        <v>189</v>
      </c>
      <c r="H48" s="284" t="s">
        <v>189</v>
      </c>
      <c r="I48" s="15">
        <v>982282</v>
      </c>
      <c r="J48" s="11" t="s">
        <v>2453</v>
      </c>
      <c r="K48" s="11" t="s">
        <v>2454</v>
      </c>
      <c r="L48" s="284" t="s">
        <v>643</v>
      </c>
      <c r="M48" t="s">
        <v>2806</v>
      </c>
      <c r="N48" s="250">
        <v>32742.733333333334</v>
      </c>
      <c r="O48" t="s">
        <v>2453</v>
      </c>
      <c r="P48" s="282">
        <v>84069.133333333302</v>
      </c>
      <c r="S48" s="287">
        <v>0.16595108874334599</v>
      </c>
    </row>
    <row r="49" spans="1:19">
      <c r="A49" s="11" t="s">
        <v>108</v>
      </c>
      <c r="B49" s="11" t="s">
        <v>109</v>
      </c>
      <c r="C49" s="12" t="s">
        <v>25</v>
      </c>
      <c r="D49" s="12" t="s">
        <v>118</v>
      </c>
      <c r="E49" s="12" t="s">
        <v>31</v>
      </c>
      <c r="F49" s="13" t="s">
        <v>549</v>
      </c>
      <c r="G49" s="14" t="s">
        <v>189</v>
      </c>
      <c r="H49" s="284" t="s">
        <v>189</v>
      </c>
      <c r="I49" s="15">
        <v>686624</v>
      </c>
      <c r="J49" s="11" t="s">
        <v>2457</v>
      </c>
      <c r="K49" s="11" t="s">
        <v>2458</v>
      </c>
      <c r="L49" s="284" t="s">
        <v>643</v>
      </c>
      <c r="M49" t="s">
        <v>2808</v>
      </c>
      <c r="N49" s="250">
        <v>22887.466666666667</v>
      </c>
      <c r="O49" t="s">
        <v>2457</v>
      </c>
      <c r="P49" s="282">
        <v>44216.866666666698</v>
      </c>
      <c r="S49" s="287">
        <v>0.137317366441564</v>
      </c>
    </row>
    <row r="50" spans="1:19">
      <c r="A50" s="11" t="s">
        <v>111</v>
      </c>
      <c r="B50" s="11" t="s">
        <v>112</v>
      </c>
      <c r="C50" s="12" t="s">
        <v>25</v>
      </c>
      <c r="D50" s="12" t="s">
        <v>27</v>
      </c>
      <c r="E50" s="12" t="s">
        <v>31</v>
      </c>
      <c r="F50" s="13" t="s">
        <v>417</v>
      </c>
      <c r="G50" s="14" t="s">
        <v>189</v>
      </c>
      <c r="H50" s="284" t="s">
        <v>189</v>
      </c>
      <c r="I50" s="15">
        <v>961308</v>
      </c>
      <c r="J50" s="11" t="s">
        <v>2552</v>
      </c>
      <c r="K50" s="11" t="s">
        <v>2553</v>
      </c>
      <c r="L50" s="284" t="s">
        <v>643</v>
      </c>
      <c r="M50" t="s">
        <v>2814</v>
      </c>
      <c r="N50" s="250">
        <v>32043.599999999999</v>
      </c>
      <c r="O50" t="s">
        <v>2552</v>
      </c>
      <c r="P50" s="282">
        <v>34825.633333333302</v>
      </c>
      <c r="S50" s="287">
        <v>0.176508565935278</v>
      </c>
    </row>
    <row r="51" spans="1:19">
      <c r="A51" s="11" t="s">
        <v>114</v>
      </c>
      <c r="B51" s="11" t="s">
        <v>115</v>
      </c>
      <c r="C51" s="12" t="s">
        <v>127</v>
      </c>
      <c r="D51" s="12" t="s">
        <v>118</v>
      </c>
      <c r="E51" s="12" t="s">
        <v>30</v>
      </c>
      <c r="F51" s="13" t="s">
        <v>249</v>
      </c>
      <c r="G51" s="14" t="s">
        <v>189</v>
      </c>
      <c r="H51" s="284" t="s">
        <v>189</v>
      </c>
      <c r="I51" s="15">
        <v>345055</v>
      </c>
      <c r="J51" s="11" t="s">
        <v>2621</v>
      </c>
      <c r="K51" s="11" t="s">
        <v>2622</v>
      </c>
      <c r="L51" s="284" t="s">
        <v>643</v>
      </c>
      <c r="M51" t="s">
        <v>2813</v>
      </c>
      <c r="N51" s="250">
        <v>11501.833333333334</v>
      </c>
      <c r="O51" t="s">
        <v>2621</v>
      </c>
      <c r="P51" s="282">
        <v>12568.5666666667</v>
      </c>
      <c r="S51" s="287">
        <v>0.162935529240989</v>
      </c>
    </row>
    <row r="52" spans="1:19">
      <c r="A52" s="11" t="s">
        <v>116</v>
      </c>
      <c r="B52" s="11" t="s">
        <v>117</v>
      </c>
      <c r="C52" s="12" t="s">
        <v>25</v>
      </c>
      <c r="D52" s="12" t="s">
        <v>118</v>
      </c>
      <c r="E52" s="12" t="s">
        <v>30</v>
      </c>
      <c r="F52" s="13" t="s">
        <v>2803</v>
      </c>
      <c r="G52" s="14" t="s">
        <v>189</v>
      </c>
      <c r="H52" s="284" t="s">
        <v>189</v>
      </c>
      <c r="I52" s="15">
        <v>448112</v>
      </c>
      <c r="J52" s="11" t="s">
        <v>2815</v>
      </c>
      <c r="K52" s="11" t="s">
        <v>2816</v>
      </c>
      <c r="L52" s="284" t="s">
        <v>643</v>
      </c>
      <c r="M52" t="s">
        <v>2804</v>
      </c>
      <c r="N52" s="250">
        <v>14937.066666666668</v>
      </c>
      <c r="O52" t="s">
        <v>2815</v>
      </c>
      <c r="P52" s="282">
        <v>18790.666666666701</v>
      </c>
      <c r="S52" s="287">
        <v>0.17453444601094301</v>
      </c>
    </row>
    <row r="53" spans="1:19">
      <c r="A53" s="11" t="s">
        <v>120</v>
      </c>
      <c r="B53" s="11" t="s">
        <v>121</v>
      </c>
      <c r="C53" s="12" t="s">
        <v>25</v>
      </c>
      <c r="D53" s="12" t="s">
        <v>118</v>
      </c>
      <c r="E53" s="12" t="s">
        <v>31</v>
      </c>
      <c r="F53" s="13" t="s">
        <v>549</v>
      </c>
      <c r="G53" s="14" t="s">
        <v>189</v>
      </c>
      <c r="H53" s="284" t="s">
        <v>189</v>
      </c>
      <c r="I53" s="15">
        <v>574680</v>
      </c>
      <c r="J53" s="11" t="s">
        <v>2817</v>
      </c>
      <c r="K53" s="11" t="s">
        <v>2818</v>
      </c>
      <c r="L53" s="284" t="s">
        <v>643</v>
      </c>
      <c r="M53" t="s">
        <v>2808</v>
      </c>
      <c r="N53" s="250">
        <v>19156</v>
      </c>
      <c r="O53" t="s">
        <v>2817</v>
      </c>
      <c r="P53" s="282">
        <v>44216.866666666698</v>
      </c>
      <c r="S53" s="287">
        <v>0.16422855683360299</v>
      </c>
    </row>
    <row r="54" spans="1:19">
      <c r="A54" s="11" t="s">
        <v>122</v>
      </c>
      <c r="B54" s="11" t="s">
        <v>123</v>
      </c>
      <c r="C54" s="12" t="s">
        <v>25</v>
      </c>
      <c r="D54" s="12" t="s">
        <v>27</v>
      </c>
      <c r="E54" s="12" t="s">
        <v>35</v>
      </c>
      <c r="F54" s="13" t="s">
        <v>515</v>
      </c>
      <c r="G54" s="14" t="s">
        <v>1139</v>
      </c>
      <c r="H54" s="284" t="s">
        <v>189</v>
      </c>
      <c r="I54" s="15">
        <v>2013380</v>
      </c>
      <c r="J54" s="11" t="s">
        <v>1291</v>
      </c>
      <c r="K54" s="11" t="s">
        <v>2035</v>
      </c>
      <c r="L54" s="284" t="s">
        <v>643</v>
      </c>
      <c r="M54" t="s">
        <v>2819</v>
      </c>
      <c r="N54" s="250">
        <v>67112.666666666672</v>
      </c>
      <c r="O54" t="s">
        <v>1291</v>
      </c>
      <c r="P54" s="282">
        <v>67112.666666666701</v>
      </c>
      <c r="S54" s="287">
        <v>0.17445042350044901</v>
      </c>
    </row>
    <row r="55" spans="1:19">
      <c r="A55" s="11" t="s">
        <v>125</v>
      </c>
      <c r="B55" s="11" t="s">
        <v>126</v>
      </c>
      <c r="C55" s="12" t="s">
        <v>25</v>
      </c>
      <c r="D55" s="12" t="s">
        <v>27</v>
      </c>
      <c r="E55" s="12" t="s">
        <v>33</v>
      </c>
      <c r="F55" s="13" t="s">
        <v>448</v>
      </c>
      <c r="G55" s="14" t="s">
        <v>1139</v>
      </c>
      <c r="H55" s="284" t="s">
        <v>189</v>
      </c>
      <c r="I55" s="15">
        <v>2046380</v>
      </c>
      <c r="J55" s="11" t="s">
        <v>1216</v>
      </c>
      <c r="K55" s="11" t="s">
        <v>2061</v>
      </c>
      <c r="L55" s="284" t="s">
        <v>643</v>
      </c>
      <c r="M55" t="s">
        <v>2810</v>
      </c>
      <c r="N55" s="250">
        <v>68212.666666666672</v>
      </c>
      <c r="O55" t="s">
        <v>1216</v>
      </c>
      <c r="P55" s="282">
        <v>71635.033333333296</v>
      </c>
      <c r="S55" s="287">
        <v>0.168405548301022</v>
      </c>
    </row>
    <row r="56" spans="1:19">
      <c r="A56" s="11" t="s">
        <v>137</v>
      </c>
      <c r="B56" s="11" t="s">
        <v>138</v>
      </c>
      <c r="C56" s="12" t="s">
        <v>127</v>
      </c>
      <c r="D56" s="12" t="s">
        <v>118</v>
      </c>
      <c r="E56" s="12" t="s">
        <v>34</v>
      </c>
      <c r="F56" s="13" t="s">
        <v>328</v>
      </c>
      <c r="G56" s="14" t="s">
        <v>1139</v>
      </c>
      <c r="H56" s="284" t="s">
        <v>189</v>
      </c>
      <c r="I56" s="15">
        <v>1077886</v>
      </c>
      <c r="J56" s="11" t="s">
        <v>937</v>
      </c>
      <c r="K56" s="11" t="s">
        <v>2015</v>
      </c>
      <c r="L56" s="284" t="s">
        <v>643</v>
      </c>
      <c r="M56" t="s">
        <v>2820</v>
      </c>
      <c r="N56" s="250">
        <v>35929.533333333333</v>
      </c>
      <c r="O56" t="s">
        <v>937</v>
      </c>
      <c r="P56" s="282">
        <v>35929.533333333296</v>
      </c>
      <c r="S56" s="287">
        <v>0.18436190168178901</v>
      </c>
    </row>
    <row r="57" spans="1:19">
      <c r="A57" s="11" t="s">
        <v>139</v>
      </c>
      <c r="B57" s="11" t="s">
        <v>140</v>
      </c>
      <c r="C57" s="12" t="s">
        <v>127</v>
      </c>
      <c r="D57" s="12" t="s">
        <v>27</v>
      </c>
      <c r="E57" s="12" t="s">
        <v>35</v>
      </c>
      <c r="F57" s="13" t="s">
        <v>216</v>
      </c>
      <c r="G57" s="14" t="s">
        <v>1139</v>
      </c>
      <c r="H57" s="284" t="s">
        <v>189</v>
      </c>
      <c r="I57" s="15">
        <v>1178417</v>
      </c>
      <c r="J57" s="11" t="s">
        <v>1282</v>
      </c>
      <c r="K57" s="11" t="s">
        <v>2092</v>
      </c>
      <c r="L57" s="284" t="s">
        <v>643</v>
      </c>
      <c r="M57" t="s">
        <v>2821</v>
      </c>
      <c r="N57" s="250">
        <v>39280.566666666666</v>
      </c>
      <c r="O57" t="s">
        <v>1282</v>
      </c>
      <c r="P57" s="282">
        <v>39280.566666666702</v>
      </c>
      <c r="S57" s="287">
        <v>0.17491095092568401</v>
      </c>
    </row>
    <row r="58" spans="1:19">
      <c r="A58" s="11" t="s">
        <v>145</v>
      </c>
      <c r="B58" s="11" t="s">
        <v>146</v>
      </c>
      <c r="C58" s="12" t="s">
        <v>127</v>
      </c>
      <c r="D58" s="12" t="s">
        <v>118</v>
      </c>
      <c r="E58" s="12" t="s">
        <v>31</v>
      </c>
      <c r="F58" s="13" t="s">
        <v>254</v>
      </c>
      <c r="G58" s="14" t="s">
        <v>1139</v>
      </c>
      <c r="H58" s="284" t="s">
        <v>189</v>
      </c>
      <c r="I58" s="15">
        <v>978808</v>
      </c>
      <c r="J58" s="11" t="s">
        <v>1138</v>
      </c>
      <c r="K58" s="11" t="s">
        <v>1423</v>
      </c>
      <c r="L58" s="284" t="s">
        <v>643</v>
      </c>
      <c r="M58" t="s">
        <v>2802</v>
      </c>
      <c r="N58" s="250">
        <v>32626.933333333334</v>
      </c>
      <c r="O58" t="s">
        <v>1138</v>
      </c>
      <c r="P58" s="282">
        <v>55173.566666666702</v>
      </c>
      <c r="S58" s="287">
        <v>0.16610137681807899</v>
      </c>
    </row>
    <row r="59" spans="1:19">
      <c r="A59" s="11" t="s">
        <v>177</v>
      </c>
      <c r="B59" s="11" t="s">
        <v>178</v>
      </c>
      <c r="C59" s="12" t="s">
        <v>127</v>
      </c>
      <c r="D59" s="12" t="s">
        <v>27</v>
      </c>
      <c r="E59" s="12" t="s">
        <v>33</v>
      </c>
      <c r="F59" s="13" t="s">
        <v>149</v>
      </c>
      <c r="G59" s="14" t="s">
        <v>1139</v>
      </c>
      <c r="H59" s="284" t="s">
        <v>189</v>
      </c>
      <c r="I59" s="15">
        <v>1215886</v>
      </c>
      <c r="J59" s="11" t="s">
        <v>1194</v>
      </c>
      <c r="K59" s="11" t="s">
        <v>2062</v>
      </c>
      <c r="L59" s="284" t="s">
        <v>643</v>
      </c>
      <c r="M59" t="s">
        <v>2822</v>
      </c>
      <c r="N59" s="250">
        <v>40529.533333333333</v>
      </c>
      <c r="O59" t="s">
        <v>1194</v>
      </c>
      <c r="P59" s="282">
        <v>40529.533333333296</v>
      </c>
      <c r="S59" s="287">
        <v>0.175334658278467</v>
      </c>
    </row>
    <row r="60" spans="1:19">
      <c r="A60" s="11" t="s">
        <v>179</v>
      </c>
      <c r="B60" s="11" t="s">
        <v>180</v>
      </c>
      <c r="C60" s="12" t="s">
        <v>25</v>
      </c>
      <c r="D60" s="12" t="s">
        <v>27</v>
      </c>
      <c r="E60" s="12" t="s">
        <v>33</v>
      </c>
      <c r="F60" s="13" t="s">
        <v>448</v>
      </c>
      <c r="G60" s="14" t="s">
        <v>1139</v>
      </c>
      <c r="H60" s="284" t="s">
        <v>189</v>
      </c>
      <c r="I60" s="15">
        <v>946509</v>
      </c>
      <c r="J60" s="11" t="s">
        <v>1248</v>
      </c>
      <c r="K60" s="11" t="s">
        <v>2182</v>
      </c>
      <c r="L60" s="284" t="s">
        <v>643</v>
      </c>
      <c r="M60" t="s">
        <v>2810</v>
      </c>
      <c r="N60" s="250">
        <v>31550.3</v>
      </c>
      <c r="O60" t="s">
        <v>1248</v>
      </c>
      <c r="P60" s="282">
        <v>71635.033333333296</v>
      </c>
      <c r="S60" s="287">
        <v>0.173316641676937</v>
      </c>
    </row>
    <row r="61" spans="1:19">
      <c r="A61" s="11" t="s">
        <v>222</v>
      </c>
      <c r="B61" s="11" t="s">
        <v>223</v>
      </c>
      <c r="C61" s="12" t="s">
        <v>25</v>
      </c>
      <c r="D61" s="12" t="s">
        <v>118</v>
      </c>
      <c r="E61" s="12" t="s">
        <v>31</v>
      </c>
      <c r="F61" s="13" t="s">
        <v>549</v>
      </c>
      <c r="G61" s="14" t="s">
        <v>1139</v>
      </c>
      <c r="H61" s="284" t="s">
        <v>189</v>
      </c>
      <c r="I61" s="15">
        <v>658947</v>
      </c>
      <c r="J61" s="11" t="s">
        <v>1608</v>
      </c>
      <c r="K61" s="11" t="s">
        <v>2224</v>
      </c>
      <c r="L61" s="284" t="s">
        <v>643</v>
      </c>
      <c r="M61" t="s">
        <v>2808</v>
      </c>
      <c r="N61" s="250">
        <v>21964.9</v>
      </c>
      <c r="O61" t="s">
        <v>1608</v>
      </c>
      <c r="P61" s="282">
        <v>44216.866666666698</v>
      </c>
      <c r="S61" s="287">
        <v>0.18439644727854099</v>
      </c>
    </row>
    <row r="62" spans="1:19">
      <c r="A62" s="11" t="s">
        <v>247</v>
      </c>
      <c r="B62" s="11" t="s">
        <v>248</v>
      </c>
      <c r="C62" s="12" t="s">
        <v>25</v>
      </c>
      <c r="D62" s="12" t="s">
        <v>118</v>
      </c>
      <c r="E62" s="12" t="s">
        <v>31</v>
      </c>
      <c r="F62" s="13" t="s">
        <v>549</v>
      </c>
      <c r="G62" s="14" t="s">
        <v>1139</v>
      </c>
      <c r="H62" s="284" t="s">
        <v>189</v>
      </c>
      <c r="I62" s="15">
        <v>391012</v>
      </c>
      <c r="J62" s="11" t="s">
        <v>1702</v>
      </c>
      <c r="K62" s="11" t="s">
        <v>2323</v>
      </c>
      <c r="L62" s="284" t="s">
        <v>643</v>
      </c>
      <c r="M62" t="s">
        <v>2808</v>
      </c>
      <c r="N62" s="250">
        <v>13033.733333333334</v>
      </c>
      <c r="O62" t="s">
        <v>1702</v>
      </c>
      <c r="P62" s="282">
        <v>44216.866666666698</v>
      </c>
      <c r="S62" s="287">
        <v>0.15747587682685901</v>
      </c>
    </row>
    <row r="63" spans="1:19">
      <c r="A63" s="11" t="s">
        <v>261</v>
      </c>
      <c r="B63" s="11" t="s">
        <v>262</v>
      </c>
      <c r="C63" s="12" t="s">
        <v>25</v>
      </c>
      <c r="D63" s="12" t="s">
        <v>118</v>
      </c>
      <c r="E63" s="12" t="s">
        <v>30</v>
      </c>
      <c r="F63" s="13" t="s">
        <v>2803</v>
      </c>
      <c r="G63" s="14" t="s">
        <v>1139</v>
      </c>
      <c r="H63" s="284" t="s">
        <v>189</v>
      </c>
      <c r="I63" s="15">
        <v>492249</v>
      </c>
      <c r="J63" s="11" t="s">
        <v>1746</v>
      </c>
      <c r="K63" s="11" t="s">
        <v>2388</v>
      </c>
      <c r="L63" s="284" t="s">
        <v>643</v>
      </c>
      <c r="M63" t="s">
        <v>2804</v>
      </c>
      <c r="N63" s="250">
        <v>16408.3</v>
      </c>
      <c r="O63" t="s">
        <v>1746</v>
      </c>
      <c r="P63" s="282">
        <v>18790.666666666701</v>
      </c>
      <c r="S63" s="287">
        <v>0.12502897169630101</v>
      </c>
    </row>
    <row r="64" spans="1:19">
      <c r="A64" s="11" t="s">
        <v>267</v>
      </c>
      <c r="B64" s="11" t="s">
        <v>268</v>
      </c>
      <c r="C64" s="12" t="s">
        <v>25</v>
      </c>
      <c r="D64" s="12" t="s">
        <v>27</v>
      </c>
      <c r="E64" s="12" t="s">
        <v>31</v>
      </c>
      <c r="F64" s="13" t="s">
        <v>417</v>
      </c>
      <c r="G64" s="14" t="s">
        <v>1139</v>
      </c>
      <c r="H64" s="284" t="s">
        <v>189</v>
      </c>
      <c r="I64" s="15">
        <v>766338</v>
      </c>
      <c r="J64" s="11" t="s">
        <v>2823</v>
      </c>
      <c r="K64" s="11" t="s">
        <v>2824</v>
      </c>
      <c r="L64" s="284" t="s">
        <v>643</v>
      </c>
      <c r="M64" t="s">
        <v>2814</v>
      </c>
      <c r="N64" s="250">
        <v>25544.6</v>
      </c>
      <c r="O64" t="s">
        <v>2823</v>
      </c>
      <c r="P64" s="282">
        <v>34825.633333333302</v>
      </c>
      <c r="S64" s="287">
        <v>0.17936887522768599</v>
      </c>
    </row>
    <row r="65" spans="1:19">
      <c r="A65" s="11" t="s">
        <v>271</v>
      </c>
      <c r="B65" s="11" t="s">
        <v>272</v>
      </c>
      <c r="C65" s="12" t="s">
        <v>45</v>
      </c>
      <c r="D65" s="12" t="s">
        <v>46</v>
      </c>
      <c r="E65" s="12" t="s">
        <v>36</v>
      </c>
      <c r="F65" s="13" t="s">
        <v>2825</v>
      </c>
      <c r="G65" s="14" t="s">
        <v>150</v>
      </c>
      <c r="H65" s="284" t="s">
        <v>107</v>
      </c>
      <c r="I65" s="15">
        <v>12519431</v>
      </c>
      <c r="J65" s="11" t="s">
        <v>842</v>
      </c>
      <c r="K65" s="11" t="s">
        <v>150</v>
      </c>
      <c r="L65" s="284" t="s">
        <v>643</v>
      </c>
      <c r="M65" t="s">
        <v>2826</v>
      </c>
      <c r="N65" s="250">
        <v>417314.36666666664</v>
      </c>
      <c r="O65" t="s">
        <v>842</v>
      </c>
      <c r="P65" s="282">
        <v>417314.36666666699</v>
      </c>
      <c r="S65" s="287">
        <v>0.17009884928574201</v>
      </c>
    </row>
    <row r="66" spans="1:19">
      <c r="A66" s="11" t="s">
        <v>273</v>
      </c>
      <c r="B66" s="11" t="s">
        <v>274</v>
      </c>
      <c r="C66" s="12" t="s">
        <v>25</v>
      </c>
      <c r="D66" s="12" t="s">
        <v>27</v>
      </c>
      <c r="E66" s="12" t="s">
        <v>33</v>
      </c>
      <c r="F66" s="13" t="s">
        <v>448</v>
      </c>
      <c r="G66" s="14" t="s">
        <v>150</v>
      </c>
      <c r="H66" s="284" t="s">
        <v>107</v>
      </c>
      <c r="I66" s="15">
        <v>2378056</v>
      </c>
      <c r="J66" s="11" t="s">
        <v>1615</v>
      </c>
      <c r="K66" s="11" t="s">
        <v>2231</v>
      </c>
      <c r="L66" s="284" t="s">
        <v>643</v>
      </c>
      <c r="M66" t="s">
        <v>2827</v>
      </c>
      <c r="N66" s="250">
        <v>79268.53333333334</v>
      </c>
      <c r="O66" t="s">
        <v>1615</v>
      </c>
      <c r="P66" s="282">
        <v>79268.533333333296</v>
      </c>
      <c r="S66" s="287">
        <v>0.179685346321347</v>
      </c>
    </row>
    <row r="67" spans="1:19">
      <c r="A67" s="11" t="s">
        <v>275</v>
      </c>
      <c r="B67" s="11" t="s">
        <v>276</v>
      </c>
      <c r="C67" s="12" t="s">
        <v>25</v>
      </c>
      <c r="D67" s="12" t="s">
        <v>118</v>
      </c>
      <c r="E67" s="12" t="s">
        <v>34</v>
      </c>
      <c r="F67" s="13" t="s">
        <v>617</v>
      </c>
      <c r="G67" s="14" t="s">
        <v>150</v>
      </c>
      <c r="H67" s="284" t="s">
        <v>107</v>
      </c>
      <c r="I67" s="15">
        <v>2194850</v>
      </c>
      <c r="J67" s="11" t="s">
        <v>363</v>
      </c>
      <c r="K67" s="11" t="s">
        <v>364</v>
      </c>
      <c r="L67" s="284" t="s">
        <v>643</v>
      </c>
      <c r="M67" t="s">
        <v>2828</v>
      </c>
      <c r="N67" s="250">
        <v>73161.666666666672</v>
      </c>
      <c r="O67" t="s">
        <v>363</v>
      </c>
      <c r="P67" s="282">
        <v>73161.666666666701</v>
      </c>
      <c r="S67" s="287">
        <v>0.178490436793389</v>
      </c>
    </row>
    <row r="68" spans="1:19">
      <c r="A68" s="11" t="s">
        <v>277</v>
      </c>
      <c r="B68" s="11" t="s">
        <v>278</v>
      </c>
      <c r="C68" s="12" t="s">
        <v>25</v>
      </c>
      <c r="D68" s="12" t="s">
        <v>118</v>
      </c>
      <c r="E68" s="12" t="s">
        <v>35</v>
      </c>
      <c r="F68" s="13" t="s">
        <v>636</v>
      </c>
      <c r="G68" s="14" t="s">
        <v>150</v>
      </c>
      <c r="H68" s="284" t="s">
        <v>107</v>
      </c>
      <c r="I68" s="15">
        <v>1351296</v>
      </c>
      <c r="J68" s="11" t="s">
        <v>634</v>
      </c>
      <c r="K68" s="11" t="s">
        <v>635</v>
      </c>
      <c r="L68" s="284" t="s">
        <v>643</v>
      </c>
      <c r="M68" t="s">
        <v>2829</v>
      </c>
      <c r="N68" s="250">
        <v>45043.199999999997</v>
      </c>
      <c r="O68" t="s">
        <v>634</v>
      </c>
      <c r="P68" s="282">
        <v>89230.966666666704</v>
      </c>
      <c r="S68" s="287">
        <v>0.16285278216986401</v>
      </c>
    </row>
    <row r="69" spans="1:19">
      <c r="A69" s="11" t="s">
        <v>279</v>
      </c>
      <c r="B69" s="11" t="s">
        <v>280</v>
      </c>
      <c r="C69" s="12" t="s">
        <v>127</v>
      </c>
      <c r="D69" s="12" t="s">
        <v>118</v>
      </c>
      <c r="E69" s="12" t="s">
        <v>31</v>
      </c>
      <c r="F69" s="13" t="s">
        <v>254</v>
      </c>
      <c r="G69" s="14" t="s">
        <v>150</v>
      </c>
      <c r="H69" s="284" t="s">
        <v>107</v>
      </c>
      <c r="I69" s="15">
        <v>1135268</v>
      </c>
      <c r="J69" s="11" t="s">
        <v>1167</v>
      </c>
      <c r="K69" s="11" t="s">
        <v>1362</v>
      </c>
      <c r="L69" s="284" t="s">
        <v>643</v>
      </c>
      <c r="M69" t="s">
        <v>2830</v>
      </c>
      <c r="N69" s="250">
        <v>37842.26666666667</v>
      </c>
      <c r="O69" t="s">
        <v>1167</v>
      </c>
      <c r="P69" s="282">
        <v>42424</v>
      </c>
      <c r="S69" s="287">
        <v>0.15513009088311</v>
      </c>
    </row>
    <row r="70" spans="1:19">
      <c r="A70" s="11" t="s">
        <v>314</v>
      </c>
      <c r="B70" s="11" t="s">
        <v>315</v>
      </c>
      <c r="C70" s="12" t="s">
        <v>25</v>
      </c>
      <c r="D70" s="12" t="s">
        <v>27</v>
      </c>
      <c r="E70" s="12" t="s">
        <v>33</v>
      </c>
      <c r="F70" s="13" t="s">
        <v>448</v>
      </c>
      <c r="G70" s="14" t="s">
        <v>150</v>
      </c>
      <c r="H70" s="284" t="s">
        <v>107</v>
      </c>
      <c r="I70" s="15">
        <v>1104405</v>
      </c>
      <c r="J70" s="11" t="s">
        <v>1733</v>
      </c>
      <c r="K70" s="11" t="s">
        <v>2361</v>
      </c>
      <c r="L70" s="284" t="s">
        <v>643</v>
      </c>
      <c r="M70" t="s">
        <v>2827</v>
      </c>
      <c r="N70" s="250">
        <v>36813.5</v>
      </c>
      <c r="O70" t="s">
        <v>1733</v>
      </c>
      <c r="P70" s="282">
        <v>79268.533333333296</v>
      </c>
      <c r="S70" s="287">
        <v>0.173717298297455</v>
      </c>
    </row>
    <row r="71" spans="1:19">
      <c r="A71" s="11" t="s">
        <v>320</v>
      </c>
      <c r="B71" s="11" t="s">
        <v>321</v>
      </c>
      <c r="C71" s="12" t="s">
        <v>25</v>
      </c>
      <c r="D71" s="12" t="s">
        <v>118</v>
      </c>
      <c r="E71" s="12" t="s">
        <v>31</v>
      </c>
      <c r="F71" s="13" t="s">
        <v>549</v>
      </c>
      <c r="G71" s="14" t="s">
        <v>150</v>
      </c>
      <c r="H71" s="284" t="s">
        <v>107</v>
      </c>
      <c r="I71" s="15">
        <v>693052</v>
      </c>
      <c r="J71" s="11" t="s">
        <v>1743</v>
      </c>
      <c r="K71" s="11" t="s">
        <v>2355</v>
      </c>
      <c r="L71" s="284" t="s">
        <v>643</v>
      </c>
      <c r="M71" t="s">
        <v>2831</v>
      </c>
      <c r="N71" s="250">
        <v>23101.733333333334</v>
      </c>
      <c r="O71" t="s">
        <v>1743</v>
      </c>
      <c r="P71" s="282">
        <v>31473.3</v>
      </c>
      <c r="S71" s="287">
        <v>0.16145127284317101</v>
      </c>
    </row>
    <row r="72" spans="1:19">
      <c r="A72" s="11" t="s">
        <v>316</v>
      </c>
      <c r="B72" s="11" t="s">
        <v>317</v>
      </c>
      <c r="C72" s="12" t="s">
        <v>127</v>
      </c>
      <c r="D72" s="12" t="s">
        <v>27</v>
      </c>
      <c r="E72" s="12" t="s">
        <v>33</v>
      </c>
      <c r="F72" s="13" t="s">
        <v>149</v>
      </c>
      <c r="G72" s="14" t="s">
        <v>150</v>
      </c>
      <c r="H72" s="284" t="s">
        <v>107</v>
      </c>
      <c r="I72" s="15">
        <v>1062473</v>
      </c>
      <c r="J72" s="11" t="s">
        <v>166</v>
      </c>
      <c r="K72" s="11" t="s">
        <v>1964</v>
      </c>
      <c r="L72" s="284" t="s">
        <v>643</v>
      </c>
      <c r="M72" t="s">
        <v>2832</v>
      </c>
      <c r="N72" s="250">
        <v>35415.76666666667</v>
      </c>
      <c r="O72" t="s">
        <v>166</v>
      </c>
      <c r="P72" s="282">
        <v>56122.233333333301</v>
      </c>
      <c r="S72" s="287">
        <v>0.162494551511013</v>
      </c>
    </row>
    <row r="73" spans="1:19">
      <c r="A73" s="11" t="s">
        <v>347</v>
      </c>
      <c r="B73" s="11" t="s">
        <v>348</v>
      </c>
      <c r="C73" s="12" t="s">
        <v>25</v>
      </c>
      <c r="D73" s="12" t="s">
        <v>27</v>
      </c>
      <c r="E73" s="12" t="s">
        <v>33</v>
      </c>
      <c r="F73" s="13" t="s">
        <v>448</v>
      </c>
      <c r="G73" s="14" t="s">
        <v>150</v>
      </c>
      <c r="H73" s="284" t="s">
        <v>107</v>
      </c>
      <c r="I73" s="15">
        <v>448960</v>
      </c>
      <c r="J73" s="11" t="s">
        <v>2494</v>
      </c>
      <c r="K73" s="11" t="s">
        <v>2495</v>
      </c>
      <c r="L73" s="284" t="s">
        <v>643</v>
      </c>
      <c r="M73" t="s">
        <v>2827</v>
      </c>
      <c r="N73" s="250">
        <v>14965.333333333334</v>
      </c>
      <c r="O73" t="s">
        <v>2494</v>
      </c>
      <c r="P73" s="282">
        <v>79268.533333333296</v>
      </c>
      <c r="S73" s="287">
        <v>0.179253785697819</v>
      </c>
    </row>
    <row r="74" spans="1:19">
      <c r="A74" s="11" t="s">
        <v>375</v>
      </c>
      <c r="B74" s="11" t="s">
        <v>376</v>
      </c>
      <c r="C74" s="12" t="s">
        <v>45</v>
      </c>
      <c r="D74" s="12" t="s">
        <v>27</v>
      </c>
      <c r="E74" s="12" t="s">
        <v>34</v>
      </c>
      <c r="F74" s="13" t="s">
        <v>97</v>
      </c>
      <c r="G74" s="14" t="s">
        <v>76</v>
      </c>
      <c r="H74" s="284" t="s">
        <v>195</v>
      </c>
      <c r="I74" s="15">
        <v>4352003</v>
      </c>
      <c r="J74" s="11" t="s">
        <v>1266</v>
      </c>
      <c r="K74" s="11" t="s">
        <v>2046</v>
      </c>
      <c r="L74" s="284" t="s">
        <v>643</v>
      </c>
      <c r="M74" t="s">
        <v>2833</v>
      </c>
      <c r="N74" s="250">
        <v>145066.76666666666</v>
      </c>
      <c r="O74" t="s">
        <v>1266</v>
      </c>
      <c r="P74" s="282">
        <v>145066.76666666701</v>
      </c>
      <c r="S74" s="287">
        <v>0.19205779506833701</v>
      </c>
    </row>
    <row r="75" spans="1:19">
      <c r="A75" s="16" t="s">
        <v>390</v>
      </c>
      <c r="B75" s="16" t="s">
        <v>391</v>
      </c>
      <c r="C75" s="17" t="s">
        <v>45</v>
      </c>
      <c r="D75" s="17" t="s">
        <v>27</v>
      </c>
      <c r="E75" s="17" t="s">
        <v>36</v>
      </c>
      <c r="F75" s="13" t="s">
        <v>113</v>
      </c>
      <c r="G75" s="14" t="s">
        <v>76</v>
      </c>
      <c r="H75" s="284" t="s">
        <v>195</v>
      </c>
      <c r="I75" s="15">
        <v>5272062</v>
      </c>
      <c r="J75" s="16" t="s">
        <v>903</v>
      </c>
      <c r="K75" s="16" t="s">
        <v>2011</v>
      </c>
      <c r="L75" s="284" t="s">
        <v>643</v>
      </c>
      <c r="M75" t="s">
        <v>2834</v>
      </c>
      <c r="N75" s="250">
        <v>175735.4</v>
      </c>
      <c r="O75" t="s">
        <v>903</v>
      </c>
      <c r="P75" s="282">
        <v>547692.66666666698</v>
      </c>
      <c r="S75" s="287">
        <v>0.20283010971169699</v>
      </c>
    </row>
    <row r="76" spans="1:19">
      <c r="A76" s="11" t="s">
        <v>393</v>
      </c>
      <c r="B76" s="11" t="s">
        <v>394</v>
      </c>
      <c r="C76" s="12" t="s">
        <v>45</v>
      </c>
      <c r="D76" s="12" t="s">
        <v>118</v>
      </c>
      <c r="E76" s="12" t="s">
        <v>31</v>
      </c>
      <c r="F76" s="13" t="s">
        <v>2835</v>
      </c>
      <c r="G76" s="14" t="s">
        <v>76</v>
      </c>
      <c r="H76" s="284" t="s">
        <v>195</v>
      </c>
      <c r="I76" s="15">
        <v>2485434</v>
      </c>
      <c r="J76" s="11" t="s">
        <v>75</v>
      </c>
      <c r="K76" s="11" t="s">
        <v>76</v>
      </c>
      <c r="L76" s="284" t="s">
        <v>643</v>
      </c>
      <c r="M76" t="s">
        <v>2836</v>
      </c>
      <c r="N76" s="250">
        <v>82847.8</v>
      </c>
      <c r="O76" t="s">
        <v>75</v>
      </c>
      <c r="P76" s="282">
        <v>82847.8</v>
      </c>
      <c r="S76" s="287">
        <v>0.19241606238471801</v>
      </c>
    </row>
    <row r="77" spans="1:19">
      <c r="A77" s="11" t="s">
        <v>395</v>
      </c>
      <c r="B77" s="11" t="s">
        <v>396</v>
      </c>
      <c r="C77" s="12" t="s">
        <v>25</v>
      </c>
      <c r="D77" s="12" t="s">
        <v>46</v>
      </c>
      <c r="E77" s="12" t="s">
        <v>33</v>
      </c>
      <c r="F77" s="13" t="s">
        <v>2837</v>
      </c>
      <c r="G77" s="14" t="s">
        <v>76</v>
      </c>
      <c r="H77" s="284" t="s">
        <v>195</v>
      </c>
      <c r="I77" s="15">
        <v>1495825</v>
      </c>
      <c r="J77" s="11" t="s">
        <v>83</v>
      </c>
      <c r="K77" s="11" t="s">
        <v>1931</v>
      </c>
      <c r="L77" s="284" t="s">
        <v>643</v>
      </c>
      <c r="M77" t="s">
        <v>2838</v>
      </c>
      <c r="N77" s="250">
        <v>49860.833333333336</v>
      </c>
      <c r="O77" t="s">
        <v>83</v>
      </c>
      <c r="P77" s="282">
        <v>49860.833333333299</v>
      </c>
      <c r="S77" s="287">
        <v>0.15511274362409799</v>
      </c>
    </row>
    <row r="78" spans="1:19">
      <c r="A78" s="16" t="s">
        <v>406</v>
      </c>
      <c r="B78" s="16" t="s">
        <v>407</v>
      </c>
      <c r="C78" s="17" t="s">
        <v>25</v>
      </c>
      <c r="D78" s="17" t="s">
        <v>27</v>
      </c>
      <c r="E78" s="17" t="s">
        <v>30</v>
      </c>
      <c r="F78" s="13" t="s">
        <v>408</v>
      </c>
      <c r="G78" s="14" t="s">
        <v>76</v>
      </c>
      <c r="H78" s="284" t="s">
        <v>195</v>
      </c>
      <c r="I78" s="15">
        <v>1425207</v>
      </c>
      <c r="J78" s="16" t="s">
        <v>1568</v>
      </c>
      <c r="K78" s="16" t="s">
        <v>2260</v>
      </c>
      <c r="L78" s="284" t="s">
        <v>643</v>
      </c>
      <c r="M78" t="s">
        <v>2839</v>
      </c>
      <c r="N78" s="250">
        <v>47506.9</v>
      </c>
      <c r="O78" t="s">
        <v>1568</v>
      </c>
      <c r="P78" s="282">
        <v>52264.066666666702</v>
      </c>
      <c r="S78" s="287">
        <v>0.160815083107647</v>
      </c>
    </row>
    <row r="79" spans="1:19">
      <c r="A79" s="11" t="s">
        <v>413</v>
      </c>
      <c r="B79" s="11" t="s">
        <v>414</v>
      </c>
      <c r="C79" s="12" t="s">
        <v>25</v>
      </c>
      <c r="D79" s="12" t="s">
        <v>27</v>
      </c>
      <c r="E79" s="12" t="s">
        <v>33</v>
      </c>
      <c r="F79" s="13" t="s">
        <v>448</v>
      </c>
      <c r="G79" s="14" t="s">
        <v>76</v>
      </c>
      <c r="H79" s="284" t="s">
        <v>195</v>
      </c>
      <c r="I79" s="15">
        <v>1504</v>
      </c>
      <c r="J79" s="11" t="s">
        <v>2840</v>
      </c>
      <c r="K79" s="11" t="s">
        <v>2841</v>
      </c>
      <c r="L79" s="284" t="s">
        <v>643</v>
      </c>
      <c r="M79" t="s">
        <v>2842</v>
      </c>
      <c r="N79" s="250">
        <v>50.133333333333333</v>
      </c>
      <c r="O79" t="s">
        <v>2840</v>
      </c>
      <c r="P79" s="282">
        <v>117362.866666667</v>
      </c>
      <c r="S79" s="287">
        <v>8.3717220061820599E-2</v>
      </c>
    </row>
    <row r="80" spans="1:19">
      <c r="A80" s="11" t="s">
        <v>411</v>
      </c>
      <c r="B80" s="11" t="s">
        <v>412</v>
      </c>
      <c r="C80" s="12" t="s">
        <v>25</v>
      </c>
      <c r="D80" s="12" t="s">
        <v>27</v>
      </c>
      <c r="E80" s="12" t="s">
        <v>34</v>
      </c>
      <c r="F80" s="13" t="s">
        <v>478</v>
      </c>
      <c r="G80" s="14" t="s">
        <v>186</v>
      </c>
      <c r="H80" s="284" t="s">
        <v>195</v>
      </c>
      <c r="I80" s="15">
        <v>5584561</v>
      </c>
      <c r="J80" s="11" t="s">
        <v>506</v>
      </c>
      <c r="K80" s="11" t="s">
        <v>507</v>
      </c>
      <c r="L80" s="284" t="s">
        <v>643</v>
      </c>
      <c r="M80" t="s">
        <v>2843</v>
      </c>
      <c r="N80" s="250">
        <v>186152.03333333333</v>
      </c>
      <c r="O80" t="s">
        <v>506</v>
      </c>
      <c r="P80" s="282">
        <v>186152.03333333301</v>
      </c>
      <c r="S80" s="287">
        <v>0.17930728136636501</v>
      </c>
    </row>
    <row r="81" spans="1:19">
      <c r="A81" s="11" t="s">
        <v>409</v>
      </c>
      <c r="B81" s="11" t="s">
        <v>410</v>
      </c>
      <c r="C81" s="12" t="s">
        <v>45</v>
      </c>
      <c r="D81" s="12" t="s">
        <v>27</v>
      </c>
      <c r="E81" s="12" t="s">
        <v>33</v>
      </c>
      <c r="F81" s="13" t="s">
        <v>82</v>
      </c>
      <c r="G81" s="14" t="s">
        <v>186</v>
      </c>
      <c r="H81" s="284" t="s">
        <v>195</v>
      </c>
      <c r="I81" s="15">
        <v>3781371</v>
      </c>
      <c r="J81" s="11" t="s">
        <v>474</v>
      </c>
      <c r="K81" s="11" t="s">
        <v>914</v>
      </c>
      <c r="L81" s="284" t="s">
        <v>643</v>
      </c>
      <c r="M81" t="s">
        <v>2844</v>
      </c>
      <c r="N81" s="250">
        <v>126045.7</v>
      </c>
      <c r="O81" t="s">
        <v>474</v>
      </c>
      <c r="P81" s="282">
        <v>126045.7</v>
      </c>
      <c r="S81" s="287">
        <v>0.168898757445514</v>
      </c>
    </row>
    <row r="82" spans="1:19">
      <c r="A82" s="11" t="s">
        <v>418</v>
      </c>
      <c r="B82" s="11" t="s">
        <v>419</v>
      </c>
      <c r="C82" s="12" t="s">
        <v>127</v>
      </c>
      <c r="D82" s="12" t="s">
        <v>118</v>
      </c>
      <c r="E82" s="12" t="s">
        <v>31</v>
      </c>
      <c r="F82" s="13" t="s">
        <v>254</v>
      </c>
      <c r="G82" s="14" t="s">
        <v>186</v>
      </c>
      <c r="H82" s="284" t="s">
        <v>195</v>
      </c>
      <c r="I82" s="15">
        <v>1710534</v>
      </c>
      <c r="J82" s="11" t="s">
        <v>1169</v>
      </c>
      <c r="K82" s="11" t="s">
        <v>1434</v>
      </c>
      <c r="L82" s="284" t="s">
        <v>643</v>
      </c>
      <c r="M82" t="s">
        <v>2845</v>
      </c>
      <c r="N82" s="250">
        <v>57017.8</v>
      </c>
      <c r="O82" t="s">
        <v>1169</v>
      </c>
      <c r="P82" s="282">
        <v>107674.9</v>
      </c>
      <c r="S82" s="287">
        <v>0.183382417693289</v>
      </c>
    </row>
    <row r="83" spans="1:19">
      <c r="A83" s="11" t="s">
        <v>424</v>
      </c>
      <c r="B83" s="11" t="s">
        <v>425</v>
      </c>
      <c r="C83" s="12" t="s">
        <v>25</v>
      </c>
      <c r="D83" s="12" t="s">
        <v>27</v>
      </c>
      <c r="E83" s="12" t="s">
        <v>31</v>
      </c>
      <c r="F83" s="13" t="s">
        <v>417</v>
      </c>
      <c r="G83" s="14" t="s">
        <v>186</v>
      </c>
      <c r="H83" s="284" t="s">
        <v>195</v>
      </c>
      <c r="I83" s="15">
        <v>1635657</v>
      </c>
      <c r="J83" s="11" t="s">
        <v>1131</v>
      </c>
      <c r="K83" s="11" t="s">
        <v>2119</v>
      </c>
      <c r="L83" s="284" t="s">
        <v>643</v>
      </c>
      <c r="M83" t="s">
        <v>2846</v>
      </c>
      <c r="N83" s="250">
        <v>54521.9</v>
      </c>
      <c r="O83" t="s">
        <v>1131</v>
      </c>
      <c r="P83" s="282">
        <v>64415.733333333301</v>
      </c>
      <c r="S83" s="287">
        <v>0.160531299903373</v>
      </c>
    </row>
    <row r="84" spans="1:19">
      <c r="A84" s="11" t="s">
        <v>426</v>
      </c>
      <c r="B84" s="11" t="s">
        <v>427</v>
      </c>
      <c r="C84" s="12" t="s">
        <v>25</v>
      </c>
      <c r="D84" s="12" t="s">
        <v>27</v>
      </c>
      <c r="E84" s="12" t="s">
        <v>31</v>
      </c>
      <c r="F84" s="13" t="s">
        <v>417</v>
      </c>
      <c r="G84" s="14" t="s">
        <v>186</v>
      </c>
      <c r="H84" s="284" t="s">
        <v>195</v>
      </c>
      <c r="I84" s="15">
        <v>1633742</v>
      </c>
      <c r="J84" s="11" t="s">
        <v>1730</v>
      </c>
      <c r="K84" s="11" t="s">
        <v>2335</v>
      </c>
      <c r="L84" s="284" t="s">
        <v>643</v>
      </c>
      <c r="M84" t="s">
        <v>2846</v>
      </c>
      <c r="N84" s="250">
        <v>54458.066666666666</v>
      </c>
      <c r="O84" t="s">
        <v>1730</v>
      </c>
      <c r="P84" s="282">
        <v>64415.733333333301</v>
      </c>
      <c r="S84" s="287">
        <v>0.187844302130971</v>
      </c>
    </row>
    <row r="85" spans="1:19">
      <c r="A85" s="11" t="s">
        <v>428</v>
      </c>
      <c r="B85" s="11" t="s">
        <v>429</v>
      </c>
      <c r="C85" s="12" t="s">
        <v>25</v>
      </c>
      <c r="D85" s="12" t="s">
        <v>118</v>
      </c>
      <c r="E85" s="12" t="s">
        <v>31</v>
      </c>
      <c r="F85" s="13" t="s">
        <v>549</v>
      </c>
      <c r="G85" s="14" t="s">
        <v>186</v>
      </c>
      <c r="H85" s="284" t="s">
        <v>195</v>
      </c>
      <c r="I85" s="15">
        <v>1244586</v>
      </c>
      <c r="J85" s="11" t="s">
        <v>1146</v>
      </c>
      <c r="K85" s="11" t="s">
        <v>2120</v>
      </c>
      <c r="L85" s="284" t="s">
        <v>643</v>
      </c>
      <c r="M85" t="s">
        <v>2847</v>
      </c>
      <c r="N85" s="250">
        <v>41486.199999999997</v>
      </c>
      <c r="O85" t="s">
        <v>1146</v>
      </c>
      <c r="P85" s="282">
        <v>95669.666666666701</v>
      </c>
      <c r="S85" s="287">
        <v>0.16281143014037799</v>
      </c>
    </row>
    <row r="86" spans="1:19">
      <c r="A86" s="11" t="s">
        <v>430</v>
      </c>
      <c r="B86" s="11" t="s">
        <v>431</v>
      </c>
      <c r="C86" s="12" t="s">
        <v>127</v>
      </c>
      <c r="D86" s="12" t="s">
        <v>118</v>
      </c>
      <c r="E86" s="12" t="s">
        <v>34</v>
      </c>
      <c r="F86" s="13" t="s">
        <v>328</v>
      </c>
      <c r="G86" s="14" t="s">
        <v>186</v>
      </c>
      <c r="H86" s="284" t="s">
        <v>195</v>
      </c>
      <c r="I86" s="15">
        <v>1333327</v>
      </c>
      <c r="J86" s="11" t="s">
        <v>184</v>
      </c>
      <c r="K86" s="11" t="s">
        <v>942</v>
      </c>
      <c r="L86" s="284" t="s">
        <v>643</v>
      </c>
      <c r="M86" t="s">
        <v>2848</v>
      </c>
      <c r="N86" s="250">
        <v>44444.23333333333</v>
      </c>
      <c r="O86" t="s">
        <v>184</v>
      </c>
      <c r="P86" s="282">
        <v>51127.466666666704</v>
      </c>
      <c r="S86" s="287">
        <v>0.169499455901306</v>
      </c>
    </row>
    <row r="87" spans="1:19">
      <c r="A87" s="11" t="s">
        <v>440</v>
      </c>
      <c r="B87" s="11" t="s">
        <v>441</v>
      </c>
      <c r="C87" s="12" t="s">
        <v>127</v>
      </c>
      <c r="D87" s="12" t="s">
        <v>118</v>
      </c>
      <c r="E87" s="12" t="s">
        <v>31</v>
      </c>
      <c r="F87" s="13" t="s">
        <v>254</v>
      </c>
      <c r="G87" s="14" t="s">
        <v>186</v>
      </c>
      <c r="H87" s="284" t="s">
        <v>195</v>
      </c>
      <c r="I87" s="15">
        <v>1393754</v>
      </c>
      <c r="J87" s="11" t="s">
        <v>422</v>
      </c>
      <c r="K87" s="11" t="s">
        <v>423</v>
      </c>
      <c r="L87" s="284" t="s">
        <v>643</v>
      </c>
      <c r="M87" t="s">
        <v>2845</v>
      </c>
      <c r="N87" s="250">
        <v>46458.466666666667</v>
      </c>
      <c r="O87" t="s">
        <v>422</v>
      </c>
      <c r="P87" s="282">
        <v>107674.9</v>
      </c>
      <c r="S87" s="287">
        <v>0.17692325182440699</v>
      </c>
    </row>
    <row r="88" spans="1:19">
      <c r="A88" s="11" t="s">
        <v>438</v>
      </c>
      <c r="B88" s="11" t="s">
        <v>439</v>
      </c>
      <c r="C88" s="12" t="s">
        <v>127</v>
      </c>
      <c r="D88" s="12" t="s">
        <v>118</v>
      </c>
      <c r="E88" s="12" t="s">
        <v>34</v>
      </c>
      <c r="F88" s="13" t="s">
        <v>328</v>
      </c>
      <c r="G88" s="14" t="s">
        <v>186</v>
      </c>
      <c r="H88" s="284" t="s">
        <v>195</v>
      </c>
      <c r="I88" s="15">
        <v>1163280</v>
      </c>
      <c r="J88" s="11" t="s">
        <v>337</v>
      </c>
      <c r="K88" s="11" t="s">
        <v>939</v>
      </c>
      <c r="L88" s="284" t="s">
        <v>643</v>
      </c>
      <c r="M88" t="s">
        <v>2848</v>
      </c>
      <c r="N88" s="250">
        <v>38776</v>
      </c>
      <c r="O88" t="s">
        <v>337</v>
      </c>
      <c r="P88" s="282">
        <v>51127.466666666704</v>
      </c>
      <c r="S88" s="287">
        <v>0.17264672265622699</v>
      </c>
    </row>
    <row r="89" spans="1:19">
      <c r="A89" s="11" t="s">
        <v>436</v>
      </c>
      <c r="B89" s="11" t="s">
        <v>437</v>
      </c>
      <c r="C89" s="12" t="s">
        <v>25</v>
      </c>
      <c r="D89" s="12" t="s">
        <v>27</v>
      </c>
      <c r="E89" s="12" t="s">
        <v>34</v>
      </c>
      <c r="F89" s="13" t="s">
        <v>478</v>
      </c>
      <c r="G89" s="14" t="s">
        <v>186</v>
      </c>
      <c r="H89" s="284" t="s">
        <v>195</v>
      </c>
      <c r="I89" s="15">
        <v>1030626</v>
      </c>
      <c r="J89" s="11" t="s">
        <v>1692</v>
      </c>
      <c r="K89" s="11" t="s">
        <v>2320</v>
      </c>
      <c r="L89" s="284" t="s">
        <v>643</v>
      </c>
      <c r="M89" t="s">
        <v>2843</v>
      </c>
      <c r="N89" s="250">
        <v>34354.199999999997</v>
      </c>
      <c r="O89" t="s">
        <v>1692</v>
      </c>
      <c r="P89" s="282">
        <v>186152.03333333301</v>
      </c>
      <c r="S89" s="287">
        <v>0.16883205531832299</v>
      </c>
    </row>
    <row r="90" spans="1:19">
      <c r="A90" s="11" t="s">
        <v>442</v>
      </c>
      <c r="B90" s="11" t="s">
        <v>443</v>
      </c>
      <c r="C90" s="12" t="s">
        <v>45</v>
      </c>
      <c r="D90" s="12" t="s">
        <v>27</v>
      </c>
      <c r="E90" s="12" t="s">
        <v>30</v>
      </c>
      <c r="F90" s="13" t="s">
        <v>59</v>
      </c>
      <c r="G90" s="14" t="s">
        <v>186</v>
      </c>
      <c r="H90" s="284" t="s">
        <v>195</v>
      </c>
      <c r="I90" s="15">
        <v>802240</v>
      </c>
      <c r="J90" s="11" t="s">
        <v>2582</v>
      </c>
      <c r="K90" s="11" t="s">
        <v>2583</v>
      </c>
      <c r="L90" s="284" t="s">
        <v>643</v>
      </c>
      <c r="M90" t="s">
        <v>2849</v>
      </c>
      <c r="N90" s="250">
        <v>26741.333333333332</v>
      </c>
      <c r="O90" t="s">
        <v>2582</v>
      </c>
      <c r="P90" s="282">
        <v>26741.333333333299</v>
      </c>
      <c r="S90" s="287">
        <v>0.16011310959429001</v>
      </c>
    </row>
    <row r="91" spans="1:19">
      <c r="A91" s="11" t="s">
        <v>434</v>
      </c>
      <c r="B91" s="11" t="s">
        <v>435</v>
      </c>
      <c r="C91" s="12" t="s">
        <v>127</v>
      </c>
      <c r="D91" s="12" t="s">
        <v>27</v>
      </c>
      <c r="E91" s="12" t="s">
        <v>36</v>
      </c>
      <c r="F91" s="13" t="s">
        <v>235</v>
      </c>
      <c r="G91" s="14" t="s">
        <v>236</v>
      </c>
      <c r="H91" s="284" t="s">
        <v>107</v>
      </c>
      <c r="I91" s="15">
        <v>907821</v>
      </c>
      <c r="J91" s="11" t="s">
        <v>233</v>
      </c>
      <c r="K91" s="11" t="s">
        <v>236</v>
      </c>
      <c r="L91" s="284" t="s">
        <v>643</v>
      </c>
      <c r="M91" t="s">
        <v>2850</v>
      </c>
      <c r="N91" s="250">
        <v>30260.7</v>
      </c>
      <c r="O91" t="s">
        <v>233</v>
      </c>
      <c r="P91" s="282">
        <v>30260.7</v>
      </c>
      <c r="S91" s="287">
        <v>0.162288654989271</v>
      </c>
    </row>
    <row r="92" spans="1:19">
      <c r="A92" s="11" t="s">
        <v>444</v>
      </c>
      <c r="B92" s="11" t="s">
        <v>445</v>
      </c>
      <c r="C92" s="12" t="s">
        <v>127</v>
      </c>
      <c r="D92" s="12" t="s">
        <v>118</v>
      </c>
      <c r="E92" s="12" t="s">
        <v>31</v>
      </c>
      <c r="F92" s="13" t="s">
        <v>254</v>
      </c>
      <c r="G92" s="14" t="s">
        <v>236</v>
      </c>
      <c r="H92" s="284" t="s">
        <v>107</v>
      </c>
      <c r="I92" s="15">
        <v>916820</v>
      </c>
      <c r="J92" s="11" t="s">
        <v>1639</v>
      </c>
      <c r="K92" s="11" t="s">
        <v>2253</v>
      </c>
      <c r="L92" s="284" t="s">
        <v>643</v>
      </c>
      <c r="M92" t="s">
        <v>2830</v>
      </c>
      <c r="N92" s="250">
        <v>30560.666666666668</v>
      </c>
      <c r="O92" t="s">
        <v>1639</v>
      </c>
      <c r="P92" s="282">
        <v>42424</v>
      </c>
      <c r="S92" s="287">
        <v>0.1750969480698</v>
      </c>
    </row>
    <row r="93" spans="1:19">
      <c r="A93" s="11" t="s">
        <v>460</v>
      </c>
      <c r="B93" s="11" t="s">
        <v>461</v>
      </c>
      <c r="C93" s="12" t="s">
        <v>127</v>
      </c>
      <c r="D93" s="12" t="s">
        <v>118</v>
      </c>
      <c r="E93" s="12" t="s">
        <v>36</v>
      </c>
      <c r="F93" s="13" t="s">
        <v>2851</v>
      </c>
      <c r="G93" s="14" t="s">
        <v>236</v>
      </c>
      <c r="H93" s="284" t="s">
        <v>107</v>
      </c>
      <c r="I93" s="15">
        <v>584616</v>
      </c>
      <c r="J93" s="11" t="s">
        <v>1706</v>
      </c>
      <c r="K93" s="11" t="s">
        <v>2386</v>
      </c>
      <c r="L93" s="284" t="s">
        <v>643</v>
      </c>
      <c r="M93" t="s">
        <v>2852</v>
      </c>
      <c r="N93" s="250">
        <v>19487.2</v>
      </c>
      <c r="O93" t="s">
        <v>1706</v>
      </c>
      <c r="P93" s="282">
        <v>19487.2</v>
      </c>
      <c r="S93" s="287">
        <v>0.132887520508009</v>
      </c>
    </row>
    <row r="94" spans="1:19">
      <c r="A94" s="11" t="s">
        <v>466</v>
      </c>
      <c r="B94" s="11" t="s">
        <v>467</v>
      </c>
      <c r="C94" s="12" t="s">
        <v>127</v>
      </c>
      <c r="D94" s="12" t="s">
        <v>118</v>
      </c>
      <c r="E94" s="12" t="s">
        <v>31</v>
      </c>
      <c r="F94" s="13" t="s">
        <v>254</v>
      </c>
      <c r="G94" s="14" t="s">
        <v>236</v>
      </c>
      <c r="H94" s="284" t="s">
        <v>107</v>
      </c>
      <c r="I94" s="15">
        <v>812715</v>
      </c>
      <c r="J94" s="11" t="s">
        <v>1104</v>
      </c>
      <c r="K94" s="11" t="s">
        <v>2071</v>
      </c>
      <c r="L94" s="284" t="s">
        <v>643</v>
      </c>
      <c r="M94" t="s">
        <v>2830</v>
      </c>
      <c r="N94" s="250">
        <v>27090.5</v>
      </c>
      <c r="O94" t="s">
        <v>1104</v>
      </c>
      <c r="P94" s="282">
        <v>42424</v>
      </c>
      <c r="S94" s="287">
        <v>0.14120952786671101</v>
      </c>
    </row>
    <row r="95" spans="1:19">
      <c r="A95" s="11" t="s">
        <v>464</v>
      </c>
      <c r="B95" s="11" t="s">
        <v>465</v>
      </c>
      <c r="C95" s="12" t="s">
        <v>45</v>
      </c>
      <c r="D95" s="12" t="s">
        <v>27</v>
      </c>
      <c r="E95" s="12" t="s">
        <v>30</v>
      </c>
      <c r="F95" s="13" t="s">
        <v>59</v>
      </c>
      <c r="G95" s="14" t="s">
        <v>236</v>
      </c>
      <c r="H95" s="284" t="s">
        <v>107</v>
      </c>
      <c r="I95" s="15">
        <v>501637</v>
      </c>
      <c r="J95" s="11" t="s">
        <v>2544</v>
      </c>
      <c r="K95" s="11" t="s">
        <v>2545</v>
      </c>
      <c r="L95" s="284" t="s">
        <v>643</v>
      </c>
      <c r="M95" t="s">
        <v>2853</v>
      </c>
      <c r="N95" s="250">
        <v>16721.233333333334</v>
      </c>
      <c r="O95" t="s">
        <v>2544</v>
      </c>
      <c r="P95" s="282">
        <v>27836.266666666699</v>
      </c>
      <c r="S95" s="287">
        <v>0.10565200506573801</v>
      </c>
    </row>
    <row r="96" spans="1:19">
      <c r="A96" s="11" t="s">
        <v>468</v>
      </c>
      <c r="B96" s="11" t="s">
        <v>469</v>
      </c>
      <c r="C96" s="12" t="s">
        <v>45</v>
      </c>
      <c r="D96" s="12" t="s">
        <v>27</v>
      </c>
      <c r="E96" s="12" t="s">
        <v>30</v>
      </c>
      <c r="F96" s="13" t="s">
        <v>59</v>
      </c>
      <c r="G96" s="14" t="s">
        <v>236</v>
      </c>
      <c r="H96" s="284" t="s">
        <v>107</v>
      </c>
      <c r="I96" s="15">
        <v>835088</v>
      </c>
      <c r="J96" s="11" t="s">
        <v>2854</v>
      </c>
      <c r="K96" s="11" t="s">
        <v>2855</v>
      </c>
      <c r="L96" s="284" t="s">
        <v>643</v>
      </c>
      <c r="M96" t="s">
        <v>2853</v>
      </c>
      <c r="N96" s="250">
        <v>27836.266666666666</v>
      </c>
      <c r="O96" t="s">
        <v>2854</v>
      </c>
      <c r="P96" s="282">
        <v>27836.266666666699</v>
      </c>
      <c r="S96" s="287">
        <v>0.110137454729954</v>
      </c>
    </row>
    <row r="97" spans="1:19">
      <c r="A97" s="11" t="s">
        <v>472</v>
      </c>
      <c r="B97" s="11" t="s">
        <v>473</v>
      </c>
      <c r="C97" s="12" t="s">
        <v>45</v>
      </c>
      <c r="D97" s="12" t="s">
        <v>27</v>
      </c>
      <c r="E97" s="12" t="s">
        <v>36</v>
      </c>
      <c r="F97" s="13" t="s">
        <v>113</v>
      </c>
      <c r="G97" s="14" t="s">
        <v>195</v>
      </c>
      <c r="H97" s="284" t="s">
        <v>195</v>
      </c>
      <c r="I97" s="15">
        <v>16430780</v>
      </c>
      <c r="J97" s="11" t="s">
        <v>776</v>
      </c>
      <c r="K97" s="11" t="s">
        <v>1893</v>
      </c>
      <c r="L97" s="284" t="s">
        <v>643</v>
      </c>
      <c r="M97" t="s">
        <v>2834</v>
      </c>
      <c r="N97" s="250">
        <v>547692.66666666663</v>
      </c>
      <c r="O97" t="s">
        <v>776</v>
      </c>
      <c r="P97" s="282">
        <v>547692.66666666698</v>
      </c>
      <c r="S97" s="287">
        <v>0.17660970489650499</v>
      </c>
    </row>
    <row r="98" spans="1:19">
      <c r="A98" s="11" t="s">
        <v>483</v>
      </c>
      <c r="B98" s="11" t="s">
        <v>484</v>
      </c>
      <c r="C98" s="12" t="s">
        <v>45</v>
      </c>
      <c r="D98" s="12" t="s">
        <v>27</v>
      </c>
      <c r="E98" s="12" t="s">
        <v>36</v>
      </c>
      <c r="F98" s="13" t="s">
        <v>113</v>
      </c>
      <c r="G98" s="14" t="s">
        <v>195</v>
      </c>
      <c r="H98" s="284" t="s">
        <v>195</v>
      </c>
      <c r="I98" s="15">
        <v>12537315</v>
      </c>
      <c r="J98" s="11" t="s">
        <v>775</v>
      </c>
      <c r="K98" s="11" t="s">
        <v>1866</v>
      </c>
      <c r="L98" s="284" t="s">
        <v>643</v>
      </c>
      <c r="M98" t="s">
        <v>2834</v>
      </c>
      <c r="N98" s="250">
        <v>417910.5</v>
      </c>
      <c r="O98" t="s">
        <v>775</v>
      </c>
      <c r="P98" s="282">
        <v>547692.66666666698</v>
      </c>
      <c r="S98" s="287">
        <v>0.174237932838991</v>
      </c>
    </row>
    <row r="99" spans="1:19">
      <c r="A99" s="11" t="s">
        <v>494</v>
      </c>
      <c r="B99" s="11" t="s">
        <v>495</v>
      </c>
      <c r="C99" s="12" t="s">
        <v>25</v>
      </c>
      <c r="D99" s="12" t="s">
        <v>27</v>
      </c>
      <c r="E99" s="12" t="s">
        <v>34</v>
      </c>
      <c r="F99" s="13" t="s">
        <v>478</v>
      </c>
      <c r="G99" s="14" t="s">
        <v>195</v>
      </c>
      <c r="H99" s="284" t="s">
        <v>195</v>
      </c>
      <c r="I99" s="15">
        <v>3824562</v>
      </c>
      <c r="J99" s="11" t="s">
        <v>496</v>
      </c>
      <c r="K99" s="11" t="s">
        <v>497</v>
      </c>
      <c r="L99" s="284" t="s">
        <v>643</v>
      </c>
      <c r="M99" t="s">
        <v>2843</v>
      </c>
      <c r="N99" s="250">
        <v>127485.4</v>
      </c>
      <c r="O99" t="s">
        <v>496</v>
      </c>
      <c r="P99" s="282">
        <v>186152.03333333301</v>
      </c>
      <c r="S99" s="287">
        <v>0.16942552726509899</v>
      </c>
    </row>
    <row r="100" spans="1:19">
      <c r="A100" s="11" t="s">
        <v>500</v>
      </c>
      <c r="B100" s="11" t="s">
        <v>501</v>
      </c>
      <c r="C100" s="12" t="s">
        <v>25</v>
      </c>
      <c r="D100" s="12" t="s">
        <v>118</v>
      </c>
      <c r="E100" s="12" t="s">
        <v>34</v>
      </c>
      <c r="F100" s="13" t="s">
        <v>617</v>
      </c>
      <c r="G100" s="14" t="s">
        <v>195</v>
      </c>
      <c r="H100" s="284" t="s">
        <v>195</v>
      </c>
      <c r="I100" s="15">
        <v>3137381</v>
      </c>
      <c r="J100" s="11" t="s">
        <v>196</v>
      </c>
      <c r="K100" s="11" t="s">
        <v>1968</v>
      </c>
      <c r="L100" s="284" t="s">
        <v>643</v>
      </c>
      <c r="M100" t="s">
        <v>2856</v>
      </c>
      <c r="N100" s="250">
        <v>104579.36666666667</v>
      </c>
      <c r="O100" t="s">
        <v>196</v>
      </c>
      <c r="P100" s="282">
        <v>104579.366666667</v>
      </c>
      <c r="S100" s="287">
        <v>0.17968488189625201</v>
      </c>
    </row>
    <row r="101" spans="1:19">
      <c r="A101" s="11" t="s">
        <v>508</v>
      </c>
      <c r="B101" s="11" t="s">
        <v>509</v>
      </c>
      <c r="C101" s="12" t="s">
        <v>25</v>
      </c>
      <c r="D101" s="12" t="s">
        <v>27</v>
      </c>
      <c r="E101" s="12" t="s">
        <v>34</v>
      </c>
      <c r="F101" s="13" t="s">
        <v>478</v>
      </c>
      <c r="G101" s="14" t="s">
        <v>195</v>
      </c>
      <c r="H101" s="284" t="s">
        <v>195</v>
      </c>
      <c r="I101" s="15">
        <v>3331752</v>
      </c>
      <c r="J101" s="11" t="s">
        <v>200</v>
      </c>
      <c r="K101" s="11" t="s">
        <v>1932</v>
      </c>
      <c r="L101" s="284" t="s">
        <v>643</v>
      </c>
      <c r="M101" t="s">
        <v>2843</v>
      </c>
      <c r="N101" s="250">
        <v>111058.4</v>
      </c>
      <c r="O101" t="s">
        <v>200</v>
      </c>
      <c r="P101" s="282">
        <v>186152.03333333301</v>
      </c>
      <c r="S101" s="287">
        <v>0.16219459761646399</v>
      </c>
    </row>
    <row r="102" spans="1:19">
      <c r="A102" s="11" t="s">
        <v>543</v>
      </c>
      <c r="B102" s="11" t="s">
        <v>544</v>
      </c>
      <c r="C102" s="12" t="s">
        <v>25</v>
      </c>
      <c r="D102" s="12" t="s">
        <v>27</v>
      </c>
      <c r="E102" s="12" t="s">
        <v>33</v>
      </c>
      <c r="F102" s="13" t="s">
        <v>448</v>
      </c>
      <c r="G102" s="14" t="s">
        <v>195</v>
      </c>
      <c r="H102" s="284" t="s">
        <v>195</v>
      </c>
      <c r="I102" s="15">
        <v>2099008</v>
      </c>
      <c r="J102" s="11" t="s">
        <v>1721</v>
      </c>
      <c r="K102" s="11" t="s">
        <v>2330</v>
      </c>
      <c r="L102" s="284" t="s">
        <v>643</v>
      </c>
      <c r="M102" t="s">
        <v>2842</v>
      </c>
      <c r="N102" s="250">
        <v>69966.933333333334</v>
      </c>
      <c r="O102" t="s">
        <v>1721</v>
      </c>
      <c r="P102" s="282">
        <v>117362.866666667</v>
      </c>
      <c r="S102" s="287">
        <v>0.174565111334961</v>
      </c>
    </row>
    <row r="103" spans="1:19">
      <c r="A103" s="11" t="s">
        <v>545</v>
      </c>
      <c r="B103" s="11" t="s">
        <v>546</v>
      </c>
      <c r="C103" s="12" t="s">
        <v>25</v>
      </c>
      <c r="D103" s="12" t="s">
        <v>118</v>
      </c>
      <c r="E103" s="12" t="s">
        <v>34</v>
      </c>
      <c r="F103" s="13" t="s">
        <v>617</v>
      </c>
      <c r="G103" s="14" t="s">
        <v>195</v>
      </c>
      <c r="H103" s="284" t="s">
        <v>195</v>
      </c>
      <c r="I103" s="15">
        <v>1641128</v>
      </c>
      <c r="J103" s="11" t="s">
        <v>1259</v>
      </c>
      <c r="K103" s="11" t="s">
        <v>1356</v>
      </c>
      <c r="L103" s="284" t="s">
        <v>643</v>
      </c>
      <c r="M103" t="s">
        <v>2856</v>
      </c>
      <c r="N103" s="250">
        <v>54704.26666666667</v>
      </c>
      <c r="O103" t="s">
        <v>1259</v>
      </c>
      <c r="P103" s="282">
        <v>104579.366666667</v>
      </c>
      <c r="S103" s="287">
        <v>0.160930603426757</v>
      </c>
    </row>
    <row r="104" spans="1:19">
      <c r="A104" s="11" t="s">
        <v>547</v>
      </c>
      <c r="B104" s="11" t="s">
        <v>548</v>
      </c>
      <c r="C104" s="12" t="s">
        <v>127</v>
      </c>
      <c r="D104" s="12" t="s">
        <v>118</v>
      </c>
      <c r="E104" s="12" t="s">
        <v>31</v>
      </c>
      <c r="F104" s="13" t="s">
        <v>254</v>
      </c>
      <c r="G104" s="14" t="s">
        <v>195</v>
      </c>
      <c r="H104" s="284" t="s">
        <v>195</v>
      </c>
      <c r="I104" s="15">
        <v>1732086</v>
      </c>
      <c r="J104" s="11" t="s">
        <v>1062</v>
      </c>
      <c r="K104" s="11" t="s">
        <v>2043</v>
      </c>
      <c r="L104" s="284" t="s">
        <v>643</v>
      </c>
      <c r="M104" t="s">
        <v>2845</v>
      </c>
      <c r="N104" s="250">
        <v>57736.2</v>
      </c>
      <c r="O104" t="s">
        <v>1062</v>
      </c>
      <c r="P104" s="282">
        <v>107674.9</v>
      </c>
      <c r="S104" s="287">
        <v>0.15883142683197199</v>
      </c>
    </row>
    <row r="105" spans="1:19">
      <c r="A105" s="11" t="s">
        <v>553</v>
      </c>
      <c r="B105" s="11" t="s">
        <v>554</v>
      </c>
      <c r="C105" s="12" t="s">
        <v>25</v>
      </c>
      <c r="D105" s="12" t="s">
        <v>27</v>
      </c>
      <c r="E105" s="12" t="s">
        <v>31</v>
      </c>
      <c r="F105" s="13" t="s">
        <v>417</v>
      </c>
      <c r="G105" s="14" t="s">
        <v>195</v>
      </c>
      <c r="H105" s="284" t="s">
        <v>195</v>
      </c>
      <c r="I105" s="15">
        <v>1932472</v>
      </c>
      <c r="J105" s="11" t="s">
        <v>1132</v>
      </c>
      <c r="K105" s="11" t="s">
        <v>2034</v>
      </c>
      <c r="L105" s="284" t="s">
        <v>643</v>
      </c>
      <c r="M105" t="s">
        <v>2846</v>
      </c>
      <c r="N105" s="250">
        <v>64415.73333333333</v>
      </c>
      <c r="O105" t="s">
        <v>1132</v>
      </c>
      <c r="P105" s="282">
        <v>64415.733333333301</v>
      </c>
      <c r="S105" s="287">
        <v>0.15905145383678601</v>
      </c>
    </row>
    <row r="106" spans="1:19">
      <c r="A106" s="11" t="s">
        <v>555</v>
      </c>
      <c r="B106" s="11" t="s">
        <v>556</v>
      </c>
      <c r="C106" s="12" t="s">
        <v>127</v>
      </c>
      <c r="D106" s="12" t="s">
        <v>118</v>
      </c>
      <c r="E106" s="12" t="s">
        <v>34</v>
      </c>
      <c r="F106" s="13" t="s">
        <v>328</v>
      </c>
      <c r="G106" s="14" t="s">
        <v>195</v>
      </c>
      <c r="H106" s="284" t="s">
        <v>195</v>
      </c>
      <c r="I106" s="15">
        <v>1533824</v>
      </c>
      <c r="J106" s="11" t="s">
        <v>1278</v>
      </c>
      <c r="K106" s="11" t="s">
        <v>2112</v>
      </c>
      <c r="L106" s="284" t="s">
        <v>643</v>
      </c>
      <c r="M106" t="s">
        <v>2848</v>
      </c>
      <c r="N106" s="250">
        <v>51127.466666666667</v>
      </c>
      <c r="O106" t="s">
        <v>1278</v>
      </c>
      <c r="P106" s="282">
        <v>51127.466666666704</v>
      </c>
      <c r="S106" s="287">
        <v>0.15984571393119301</v>
      </c>
    </row>
    <row r="107" spans="1:19">
      <c r="A107" s="11" t="s">
        <v>557</v>
      </c>
      <c r="B107" s="11" t="s">
        <v>558</v>
      </c>
      <c r="C107" s="12" t="s">
        <v>127</v>
      </c>
      <c r="D107" s="12" t="s">
        <v>118</v>
      </c>
      <c r="E107" s="12" t="s">
        <v>33</v>
      </c>
      <c r="F107" s="13" t="s">
        <v>288</v>
      </c>
      <c r="G107" s="14" t="s">
        <v>195</v>
      </c>
      <c r="H107" s="284" t="s">
        <v>195</v>
      </c>
      <c r="I107" s="15">
        <v>1305422</v>
      </c>
      <c r="J107" s="11" t="s">
        <v>449</v>
      </c>
      <c r="K107" s="11" t="s">
        <v>1959</v>
      </c>
      <c r="L107" s="284" t="s">
        <v>643</v>
      </c>
      <c r="M107" t="s">
        <v>2800</v>
      </c>
      <c r="N107" s="250">
        <v>43514.066666666666</v>
      </c>
      <c r="O107" t="s">
        <v>449</v>
      </c>
      <c r="P107" s="282">
        <v>63686.466666666704</v>
      </c>
      <c r="S107" s="287">
        <v>0.14908427362548299</v>
      </c>
    </row>
    <row r="108" spans="1:19">
      <c r="A108" s="11" t="s">
        <v>563</v>
      </c>
      <c r="B108" s="11" t="s">
        <v>564</v>
      </c>
      <c r="C108" s="12" t="s">
        <v>127</v>
      </c>
      <c r="D108" s="12" t="s">
        <v>118</v>
      </c>
      <c r="E108" s="12" t="s">
        <v>31</v>
      </c>
      <c r="F108" s="13" t="s">
        <v>254</v>
      </c>
      <c r="G108" s="14" t="s">
        <v>195</v>
      </c>
      <c r="H108" s="284" t="s">
        <v>195</v>
      </c>
      <c r="I108" s="15">
        <v>1176481</v>
      </c>
      <c r="J108" s="11" t="s">
        <v>1093</v>
      </c>
      <c r="K108" s="11" t="s">
        <v>1429</v>
      </c>
      <c r="L108" s="284" t="s">
        <v>643</v>
      </c>
      <c r="M108" t="s">
        <v>2845</v>
      </c>
      <c r="N108" s="250">
        <v>39216.033333333333</v>
      </c>
      <c r="O108" t="s">
        <v>1093</v>
      </c>
      <c r="P108" s="282">
        <v>107674.9</v>
      </c>
      <c r="S108" s="287">
        <v>0.16509627059198101</v>
      </c>
    </row>
    <row r="109" spans="1:19">
      <c r="A109" s="11" t="s">
        <v>559</v>
      </c>
      <c r="B109" s="11" t="s">
        <v>560</v>
      </c>
      <c r="C109" s="12" t="s">
        <v>127</v>
      </c>
      <c r="D109" s="12" t="s">
        <v>118</v>
      </c>
      <c r="E109" s="12" t="s">
        <v>31</v>
      </c>
      <c r="F109" s="13" t="s">
        <v>254</v>
      </c>
      <c r="G109" s="14" t="s">
        <v>195</v>
      </c>
      <c r="H109" s="284" t="s">
        <v>195</v>
      </c>
      <c r="I109" s="15">
        <v>1023159</v>
      </c>
      <c r="J109" s="11" t="s">
        <v>1086</v>
      </c>
      <c r="K109" s="11" t="s">
        <v>2154</v>
      </c>
      <c r="L109" s="284" t="s">
        <v>643</v>
      </c>
      <c r="M109" t="s">
        <v>2845</v>
      </c>
      <c r="N109" s="250">
        <v>34105.300000000003</v>
      </c>
      <c r="O109" t="s">
        <v>1086</v>
      </c>
      <c r="P109" s="282">
        <v>107674.9</v>
      </c>
      <c r="S109" s="287">
        <v>0.15461282887657399</v>
      </c>
    </row>
    <row r="110" spans="1:19">
      <c r="A110" s="11" t="s">
        <v>565</v>
      </c>
      <c r="B110" s="11" t="s">
        <v>566</v>
      </c>
      <c r="C110" s="12" t="s">
        <v>127</v>
      </c>
      <c r="D110" s="12" t="s">
        <v>118</v>
      </c>
      <c r="E110" s="12" t="s">
        <v>31</v>
      </c>
      <c r="F110" s="13" t="s">
        <v>254</v>
      </c>
      <c r="G110" s="14" t="s">
        <v>195</v>
      </c>
      <c r="H110" s="284" t="s">
        <v>195</v>
      </c>
      <c r="I110" s="15">
        <v>1306649</v>
      </c>
      <c r="J110" s="11" t="s">
        <v>1091</v>
      </c>
      <c r="K110" s="11" t="s">
        <v>1382</v>
      </c>
      <c r="L110" s="284" t="s">
        <v>643</v>
      </c>
      <c r="M110" t="s">
        <v>2845</v>
      </c>
      <c r="N110" s="250">
        <v>43554.966666666667</v>
      </c>
      <c r="O110" t="s">
        <v>1091</v>
      </c>
      <c r="P110" s="282">
        <v>107674.9</v>
      </c>
      <c r="S110" s="287">
        <v>0.133652547668034</v>
      </c>
    </row>
    <row r="111" spans="1:19">
      <c r="A111" s="11" t="s">
        <v>579</v>
      </c>
      <c r="B111" s="11" t="s">
        <v>580</v>
      </c>
      <c r="C111" s="12" t="s">
        <v>25</v>
      </c>
      <c r="D111" s="12" t="s">
        <v>27</v>
      </c>
      <c r="E111" s="12" t="s">
        <v>31</v>
      </c>
      <c r="F111" s="13" t="s">
        <v>417</v>
      </c>
      <c r="G111" s="14" t="s">
        <v>195</v>
      </c>
      <c r="H111" s="284" t="s">
        <v>195</v>
      </c>
      <c r="I111" s="15">
        <v>895446</v>
      </c>
      <c r="J111" s="11" t="s">
        <v>1610</v>
      </c>
      <c r="K111" s="11" t="s">
        <v>2223</v>
      </c>
      <c r="L111" s="284" t="s">
        <v>643</v>
      </c>
      <c r="M111" t="s">
        <v>2846</v>
      </c>
      <c r="N111" s="250">
        <v>29848.2</v>
      </c>
      <c r="O111" t="s">
        <v>1610</v>
      </c>
      <c r="P111" s="282">
        <v>64415.733333333301</v>
      </c>
      <c r="S111" s="287">
        <v>0.15944343531350599</v>
      </c>
    </row>
    <row r="112" spans="1:19">
      <c r="A112" s="11" t="s">
        <v>585</v>
      </c>
      <c r="B112" s="11" t="s">
        <v>586</v>
      </c>
      <c r="C112" s="12" t="s">
        <v>25</v>
      </c>
      <c r="D112" s="12" t="s">
        <v>27</v>
      </c>
      <c r="E112" s="12" t="s">
        <v>31</v>
      </c>
      <c r="F112" s="13" t="s">
        <v>417</v>
      </c>
      <c r="G112" s="14" t="s">
        <v>195</v>
      </c>
      <c r="H112" s="284" t="s">
        <v>195</v>
      </c>
      <c r="I112" s="15">
        <v>1873300</v>
      </c>
      <c r="J112" s="11" t="s">
        <v>1063</v>
      </c>
      <c r="K112" s="11" t="s">
        <v>2069</v>
      </c>
      <c r="L112" s="284" t="s">
        <v>643</v>
      </c>
      <c r="M112" t="s">
        <v>2846</v>
      </c>
      <c r="N112" s="250">
        <v>62443.333333333336</v>
      </c>
      <c r="O112" t="s">
        <v>1063</v>
      </c>
      <c r="P112" s="282">
        <v>64415.733333333301</v>
      </c>
      <c r="S112" s="287">
        <v>0.168753750305497</v>
      </c>
    </row>
    <row r="113" spans="1:19">
      <c r="A113" s="11" t="s">
        <v>589</v>
      </c>
      <c r="B113" s="11" t="s">
        <v>590</v>
      </c>
      <c r="C113" s="12" t="s">
        <v>127</v>
      </c>
      <c r="D113" s="12" t="s">
        <v>118</v>
      </c>
      <c r="E113" s="12" t="s">
        <v>31</v>
      </c>
      <c r="F113" s="13" t="s">
        <v>254</v>
      </c>
      <c r="G113" s="14" t="s">
        <v>195</v>
      </c>
      <c r="H113" s="284" t="s">
        <v>195</v>
      </c>
      <c r="I113" s="15">
        <v>626158</v>
      </c>
      <c r="J113" s="11" t="s">
        <v>1073</v>
      </c>
      <c r="K113" s="11" t="s">
        <v>2083</v>
      </c>
      <c r="L113" s="284" t="s">
        <v>643</v>
      </c>
      <c r="M113" t="s">
        <v>2845</v>
      </c>
      <c r="N113" s="250">
        <v>20871.933333333334</v>
      </c>
      <c r="O113" t="s">
        <v>1073</v>
      </c>
      <c r="P113" s="282">
        <v>107674.9</v>
      </c>
      <c r="S113" s="287">
        <v>0.133396491147938</v>
      </c>
    </row>
    <row r="114" spans="1:19">
      <c r="A114" s="11" t="s">
        <v>593</v>
      </c>
      <c r="B114" s="11" t="s">
        <v>594</v>
      </c>
      <c r="C114" s="12" t="s">
        <v>45</v>
      </c>
      <c r="D114" s="12" t="s">
        <v>27</v>
      </c>
      <c r="E114" s="12" t="s">
        <v>36</v>
      </c>
      <c r="F114" s="13" t="s">
        <v>113</v>
      </c>
      <c r="G114" s="14" t="s">
        <v>195</v>
      </c>
      <c r="H114" s="284" t="s">
        <v>195</v>
      </c>
      <c r="I114" s="15">
        <v>7373688</v>
      </c>
      <c r="J114" s="11" t="s">
        <v>782</v>
      </c>
      <c r="K114" s="11" t="s">
        <v>1989</v>
      </c>
      <c r="L114" s="284" t="s">
        <v>643</v>
      </c>
      <c r="M114" t="s">
        <v>2834</v>
      </c>
      <c r="N114" s="250">
        <v>245789.6</v>
      </c>
      <c r="O114" t="s">
        <v>782</v>
      </c>
      <c r="P114" s="282">
        <v>547692.66666666698</v>
      </c>
      <c r="S114" s="287">
        <v>0.18584040119296999</v>
      </c>
    </row>
    <row r="115" spans="1:19">
      <c r="A115" s="11" t="s">
        <v>602</v>
      </c>
      <c r="B115" s="11" t="s">
        <v>603</v>
      </c>
      <c r="C115" s="12" t="s">
        <v>45</v>
      </c>
      <c r="D115" s="12" t="s">
        <v>46</v>
      </c>
      <c r="E115" s="12" t="s">
        <v>36</v>
      </c>
      <c r="F115" s="13" t="s">
        <v>2825</v>
      </c>
      <c r="G115" s="14" t="s">
        <v>195</v>
      </c>
      <c r="H115" s="284" t="s">
        <v>195</v>
      </c>
      <c r="I115" s="15">
        <v>12067052</v>
      </c>
      <c r="J115" s="11" t="s">
        <v>779</v>
      </c>
      <c r="K115" s="11" t="s">
        <v>1956</v>
      </c>
      <c r="L115" s="284" t="s">
        <v>643</v>
      </c>
      <c r="M115" t="s">
        <v>2857</v>
      </c>
      <c r="N115" s="250">
        <v>402235.06666666665</v>
      </c>
      <c r="O115" t="s">
        <v>779</v>
      </c>
      <c r="P115" s="282">
        <v>887375.5</v>
      </c>
      <c r="S115" s="287">
        <v>0.16743536406656201</v>
      </c>
    </row>
    <row r="116" spans="1:19">
      <c r="A116" s="11" t="s">
        <v>597</v>
      </c>
      <c r="B116" s="11" t="s">
        <v>598</v>
      </c>
      <c r="C116" s="12" t="s">
        <v>45</v>
      </c>
      <c r="D116" s="12" t="s">
        <v>46</v>
      </c>
      <c r="E116" s="12" t="s">
        <v>35</v>
      </c>
      <c r="F116" s="13" t="s">
        <v>2858</v>
      </c>
      <c r="G116" s="14" t="s">
        <v>195</v>
      </c>
      <c r="H116" s="284" t="s">
        <v>195</v>
      </c>
      <c r="I116" s="15">
        <v>3739455</v>
      </c>
      <c r="J116" s="11" t="s">
        <v>2566</v>
      </c>
      <c r="K116" s="11" t="s">
        <v>2567</v>
      </c>
      <c r="L116" s="284" t="s">
        <v>643</v>
      </c>
      <c r="M116" t="s">
        <v>2859</v>
      </c>
      <c r="N116" s="250">
        <v>124648.5</v>
      </c>
      <c r="O116" t="s">
        <v>2566</v>
      </c>
      <c r="P116" s="282">
        <v>124648.5</v>
      </c>
      <c r="S116" s="287">
        <v>0.172341198515199</v>
      </c>
    </row>
    <row r="117" spans="1:19">
      <c r="A117" s="11" t="s">
        <v>609</v>
      </c>
      <c r="B117" s="11" t="s">
        <v>610</v>
      </c>
      <c r="C117" s="12" t="s">
        <v>45</v>
      </c>
      <c r="D117" s="12" t="s">
        <v>46</v>
      </c>
      <c r="E117" s="12" t="s">
        <v>31</v>
      </c>
      <c r="F117" s="13" t="s">
        <v>51</v>
      </c>
      <c r="G117" s="14" t="s">
        <v>195</v>
      </c>
      <c r="H117" s="284" t="s">
        <v>195</v>
      </c>
      <c r="I117" s="15">
        <v>1663448</v>
      </c>
      <c r="J117" s="11" t="s">
        <v>2605</v>
      </c>
      <c r="K117" s="11" t="s">
        <v>2606</v>
      </c>
      <c r="L117" s="284" t="s">
        <v>643</v>
      </c>
      <c r="M117" t="s">
        <v>2860</v>
      </c>
      <c r="N117" s="250">
        <v>55448.26666666667</v>
      </c>
      <c r="O117" t="s">
        <v>2605</v>
      </c>
      <c r="P117" s="282">
        <v>55448.266666666699</v>
      </c>
      <c r="S117" s="287">
        <v>0.175544653978571</v>
      </c>
    </row>
    <row r="118" spans="1:19">
      <c r="A118" s="11" t="s">
        <v>611</v>
      </c>
      <c r="B118" s="11" t="s">
        <v>612</v>
      </c>
      <c r="C118" s="12" t="s">
        <v>25</v>
      </c>
      <c r="D118" s="12" t="s">
        <v>27</v>
      </c>
      <c r="E118" s="12" t="s">
        <v>31</v>
      </c>
      <c r="F118" s="13" t="s">
        <v>417</v>
      </c>
      <c r="G118" s="14" t="s">
        <v>195</v>
      </c>
      <c r="H118" s="284" t="s">
        <v>195</v>
      </c>
      <c r="I118" s="15">
        <v>837134</v>
      </c>
      <c r="J118" s="11" t="s">
        <v>2861</v>
      </c>
      <c r="K118" s="11" t="s">
        <v>2862</v>
      </c>
      <c r="L118" s="284" t="s">
        <v>643</v>
      </c>
      <c r="M118" t="s">
        <v>2846</v>
      </c>
      <c r="N118" s="250">
        <v>27904.466666666667</v>
      </c>
      <c r="O118" t="s">
        <v>2861</v>
      </c>
      <c r="P118" s="282">
        <v>64415.733333333301</v>
      </c>
      <c r="S118" s="287">
        <v>0.16918861435059099</v>
      </c>
    </row>
    <row r="119" spans="1:19">
      <c r="A119" s="11" t="s">
        <v>622</v>
      </c>
      <c r="B119" s="11" t="s">
        <v>623</v>
      </c>
      <c r="C119" s="12" t="s">
        <v>25</v>
      </c>
      <c r="D119" s="12" t="s">
        <v>27</v>
      </c>
      <c r="E119" s="12" t="s">
        <v>33</v>
      </c>
      <c r="F119" s="13" t="s">
        <v>448</v>
      </c>
      <c r="G119" s="14" t="s">
        <v>195</v>
      </c>
      <c r="H119" s="284" t="s">
        <v>195</v>
      </c>
      <c r="I119" s="15">
        <v>1702090</v>
      </c>
      <c r="J119" s="11" t="s">
        <v>2863</v>
      </c>
      <c r="K119" s="11" t="s">
        <v>2864</v>
      </c>
      <c r="L119" s="284" t="s">
        <v>643</v>
      </c>
      <c r="M119" t="s">
        <v>2842</v>
      </c>
      <c r="N119" s="250">
        <v>56736.333333333336</v>
      </c>
      <c r="O119" t="s">
        <v>2863</v>
      </c>
      <c r="P119" s="282">
        <v>117362.866666667</v>
      </c>
      <c r="S119" s="287">
        <v>0.18438495098819899</v>
      </c>
    </row>
    <row r="120" spans="1:19">
      <c r="A120" s="11" t="s">
        <v>620</v>
      </c>
      <c r="B120" s="11" t="s">
        <v>621</v>
      </c>
      <c r="C120" s="12" t="s">
        <v>25</v>
      </c>
      <c r="D120" s="12" t="s">
        <v>27</v>
      </c>
      <c r="E120" s="12" t="s">
        <v>30</v>
      </c>
      <c r="F120" s="13" t="s">
        <v>408</v>
      </c>
      <c r="G120" s="14" t="s">
        <v>195</v>
      </c>
      <c r="H120" s="284" t="s">
        <v>195</v>
      </c>
      <c r="I120" s="15">
        <v>1234787</v>
      </c>
      <c r="J120" s="11" t="s">
        <v>2865</v>
      </c>
      <c r="K120" s="11" t="s">
        <v>2866</v>
      </c>
      <c r="L120" s="284" t="s">
        <v>643</v>
      </c>
      <c r="M120" t="s">
        <v>2839</v>
      </c>
      <c r="N120" s="250">
        <v>41159.566666666666</v>
      </c>
      <c r="O120" t="s">
        <v>2865</v>
      </c>
      <c r="P120" s="282">
        <v>52264.066666666702</v>
      </c>
      <c r="S120" s="287">
        <v>0.18043326759366801</v>
      </c>
    </row>
    <row r="121" spans="1:19">
      <c r="A121" s="11" t="s">
        <v>626</v>
      </c>
      <c r="B121" s="11" t="s">
        <v>627</v>
      </c>
      <c r="C121" s="12" t="s">
        <v>45</v>
      </c>
      <c r="D121" s="12" t="s">
        <v>27</v>
      </c>
      <c r="E121" s="12" t="s">
        <v>33</v>
      </c>
      <c r="F121" s="13" t="s">
        <v>82</v>
      </c>
      <c r="G121" s="14" t="s">
        <v>195</v>
      </c>
      <c r="H121" s="284" t="s">
        <v>195</v>
      </c>
      <c r="I121" s="15">
        <v>140147</v>
      </c>
      <c r="J121" s="11" t="s">
        <v>2867</v>
      </c>
      <c r="K121" s="11" t="s">
        <v>2868</v>
      </c>
      <c r="L121" s="284" t="s">
        <v>643</v>
      </c>
      <c r="M121" t="s">
        <v>2844</v>
      </c>
      <c r="N121" s="250">
        <v>4671.5666666666666</v>
      </c>
      <c r="O121" t="s">
        <v>2867</v>
      </c>
      <c r="P121" s="282">
        <v>126045.7</v>
      </c>
      <c r="S121" s="287">
        <v>0.17562719001690499</v>
      </c>
    </row>
    <row r="122" spans="1:19">
      <c r="A122" s="11" t="s">
        <v>630</v>
      </c>
      <c r="B122" s="11" t="s">
        <v>631</v>
      </c>
      <c r="C122" s="12" t="s">
        <v>25</v>
      </c>
      <c r="D122" s="12" t="s">
        <v>118</v>
      </c>
      <c r="E122" s="12" t="s">
        <v>33</v>
      </c>
      <c r="F122" s="13" t="s">
        <v>573</v>
      </c>
      <c r="G122" s="14" t="s">
        <v>1068</v>
      </c>
      <c r="H122" s="284" t="s">
        <v>159</v>
      </c>
      <c r="I122" s="15">
        <v>1429032</v>
      </c>
      <c r="J122" s="11" t="s">
        <v>1580</v>
      </c>
      <c r="K122" s="11" t="s">
        <v>2191</v>
      </c>
      <c r="L122" s="284" t="s">
        <v>643</v>
      </c>
      <c r="M122" t="s">
        <v>2793</v>
      </c>
      <c r="N122" s="250">
        <v>47634.400000000001</v>
      </c>
      <c r="O122" t="s">
        <v>1580</v>
      </c>
      <c r="P122" s="282">
        <v>47634.400000000001</v>
      </c>
      <c r="S122" s="287">
        <v>0.18506394376827701</v>
      </c>
    </row>
    <row r="123" spans="1:19">
      <c r="A123" s="11" t="s">
        <v>628</v>
      </c>
      <c r="B123" s="11" t="s">
        <v>629</v>
      </c>
      <c r="C123" s="12" t="s">
        <v>25</v>
      </c>
      <c r="D123" s="12" t="s">
        <v>27</v>
      </c>
      <c r="E123" s="12" t="s">
        <v>30</v>
      </c>
      <c r="F123" s="13" t="s">
        <v>408</v>
      </c>
      <c r="G123" s="14" t="s">
        <v>1068</v>
      </c>
      <c r="H123" s="284" t="s">
        <v>159</v>
      </c>
      <c r="I123" s="15">
        <v>1310361</v>
      </c>
      <c r="J123" s="11" t="s">
        <v>1576</v>
      </c>
      <c r="K123" s="11" t="s">
        <v>2196</v>
      </c>
      <c r="L123" s="284" t="s">
        <v>643</v>
      </c>
      <c r="M123" t="s">
        <v>2869</v>
      </c>
      <c r="N123" s="250">
        <v>43678.7</v>
      </c>
      <c r="O123" t="s">
        <v>1576</v>
      </c>
      <c r="P123" s="282">
        <v>43678.7</v>
      </c>
      <c r="S123" s="287">
        <v>0.14132135395663301</v>
      </c>
    </row>
    <row r="124" spans="1:19">
      <c r="A124" s="11" t="s">
        <v>632</v>
      </c>
      <c r="B124" s="11" t="s">
        <v>633</v>
      </c>
      <c r="C124" s="12" t="s">
        <v>25</v>
      </c>
      <c r="D124" s="12" t="s">
        <v>27</v>
      </c>
      <c r="E124" s="12" t="s">
        <v>31</v>
      </c>
      <c r="F124" s="13" t="s">
        <v>417</v>
      </c>
      <c r="G124" s="14" t="s">
        <v>1068</v>
      </c>
      <c r="H124" s="284" t="s">
        <v>159</v>
      </c>
      <c r="I124" s="15">
        <v>1490907</v>
      </c>
      <c r="J124" s="11" t="s">
        <v>1067</v>
      </c>
      <c r="K124" s="11" t="s">
        <v>1068</v>
      </c>
      <c r="L124" s="284" t="s">
        <v>643</v>
      </c>
      <c r="M124" t="s">
        <v>2796</v>
      </c>
      <c r="N124" s="250">
        <v>49696.9</v>
      </c>
      <c r="O124" t="s">
        <v>1067</v>
      </c>
      <c r="P124" s="282">
        <v>61832.5</v>
      </c>
      <c r="S124" s="287">
        <v>0.18133809843085699</v>
      </c>
    </row>
    <row r="125" spans="1:19">
      <c r="A125" s="2"/>
      <c r="B125" s="2"/>
      <c r="C125" s="17" t="s">
        <v>45</v>
      </c>
      <c r="D125" s="17" t="s">
        <v>27</v>
      </c>
      <c r="E125" s="12" t="s">
        <v>36</v>
      </c>
      <c r="F125" s="2" t="s">
        <v>113</v>
      </c>
      <c r="G125" s="14" t="s">
        <v>283</v>
      </c>
      <c r="H125" s="284" t="s">
        <v>195</v>
      </c>
      <c r="I125">
        <v>13770501</v>
      </c>
      <c r="J125" s="276" t="s">
        <v>1556</v>
      </c>
      <c r="K125" s="2" t="s">
        <v>2050</v>
      </c>
      <c r="L125" s="284" t="s">
        <v>643</v>
      </c>
      <c r="M125" t="s">
        <v>2834</v>
      </c>
      <c r="N125" s="250">
        <v>459016.7</v>
      </c>
      <c r="O125" t="s">
        <v>1556</v>
      </c>
      <c r="P125" s="282">
        <v>547692.66666666698</v>
      </c>
      <c r="S125" s="287">
        <v>0.183996028438287</v>
      </c>
    </row>
    <row r="126" spans="1:19">
      <c r="A126" s="2"/>
      <c r="B126" s="2"/>
      <c r="C126" s="17" t="s">
        <v>25</v>
      </c>
      <c r="D126" s="17" t="s">
        <v>27</v>
      </c>
      <c r="E126" s="12" t="s">
        <v>33</v>
      </c>
      <c r="F126" s="2" t="s">
        <v>448</v>
      </c>
      <c r="G126" s="14" t="s">
        <v>283</v>
      </c>
      <c r="H126" s="284" t="s">
        <v>195</v>
      </c>
      <c r="I126">
        <v>3520886</v>
      </c>
      <c r="J126" s="276" t="s">
        <v>462</v>
      </c>
      <c r="K126" s="2" t="s">
        <v>1981</v>
      </c>
      <c r="L126" s="284" t="s">
        <v>643</v>
      </c>
      <c r="M126" t="s">
        <v>2842</v>
      </c>
      <c r="N126" s="250">
        <v>117362.86666666667</v>
      </c>
      <c r="O126" t="s">
        <v>462</v>
      </c>
      <c r="P126" s="282">
        <v>117362.866666667</v>
      </c>
      <c r="S126" s="287">
        <v>0.177315544235461</v>
      </c>
    </row>
    <row r="127" spans="1:19">
      <c r="A127" s="2"/>
      <c r="B127" s="2"/>
      <c r="C127" s="12" t="s">
        <v>127</v>
      </c>
      <c r="D127" s="12" t="s">
        <v>118</v>
      </c>
      <c r="E127" s="12" t="s">
        <v>31</v>
      </c>
      <c r="F127" s="2" t="s">
        <v>254</v>
      </c>
      <c r="G127" s="14" t="s">
        <v>283</v>
      </c>
      <c r="H127" s="284" t="s">
        <v>195</v>
      </c>
      <c r="I127">
        <v>3230247</v>
      </c>
      <c r="J127" s="276" t="s">
        <v>958</v>
      </c>
      <c r="K127" s="2" t="s">
        <v>1001</v>
      </c>
      <c r="L127" s="284" t="s">
        <v>643</v>
      </c>
      <c r="M127" t="s">
        <v>2845</v>
      </c>
      <c r="N127" s="250">
        <v>107674.9</v>
      </c>
      <c r="O127" t="s">
        <v>958</v>
      </c>
      <c r="P127" s="282">
        <v>107674.9</v>
      </c>
      <c r="S127" s="287">
        <v>0.17431401299427601</v>
      </c>
    </row>
    <row r="128" spans="1:19">
      <c r="A128" s="2"/>
      <c r="B128" s="2"/>
      <c r="C128" s="12" t="s">
        <v>127</v>
      </c>
      <c r="D128" s="12" t="s">
        <v>118</v>
      </c>
      <c r="E128" s="12" t="s">
        <v>33</v>
      </c>
      <c r="F128" s="2" t="s">
        <v>288</v>
      </c>
      <c r="G128" s="14" t="s">
        <v>283</v>
      </c>
      <c r="H128" s="284" t="s">
        <v>195</v>
      </c>
      <c r="I128">
        <v>1910594</v>
      </c>
      <c r="J128" s="276" t="s">
        <v>934</v>
      </c>
      <c r="K128" s="2" t="s">
        <v>2009</v>
      </c>
      <c r="L128" s="284" t="s">
        <v>643</v>
      </c>
      <c r="M128" t="s">
        <v>2800</v>
      </c>
      <c r="N128" s="250">
        <v>63686.466666666667</v>
      </c>
      <c r="O128" t="s">
        <v>934</v>
      </c>
      <c r="P128" s="282">
        <v>63686.466666666704</v>
      </c>
      <c r="S128" s="287">
        <v>0.177865115316821</v>
      </c>
    </row>
    <row r="129" spans="1:19">
      <c r="A129" s="2"/>
      <c r="B129" s="2"/>
      <c r="C129" s="12" t="s">
        <v>25</v>
      </c>
      <c r="D129" s="12" t="s">
        <v>118</v>
      </c>
      <c r="E129" s="12" t="s">
        <v>31</v>
      </c>
      <c r="F129" s="2" t="s">
        <v>549</v>
      </c>
      <c r="G129" s="14" t="s">
        <v>283</v>
      </c>
      <c r="H129" s="284" t="s">
        <v>195</v>
      </c>
      <c r="I129">
        <v>1988117</v>
      </c>
      <c r="J129" s="276" t="s">
        <v>281</v>
      </c>
      <c r="K129" s="2" t="s">
        <v>1993</v>
      </c>
      <c r="L129" s="284" t="s">
        <v>643</v>
      </c>
      <c r="M129" t="s">
        <v>2847</v>
      </c>
      <c r="N129" s="250">
        <v>66270.566666666666</v>
      </c>
      <c r="O129" t="s">
        <v>281</v>
      </c>
      <c r="P129" s="282">
        <v>95669.666666666701</v>
      </c>
      <c r="S129" s="287">
        <v>0.16968784327908601</v>
      </c>
    </row>
    <row r="130" spans="1:19">
      <c r="A130" s="2"/>
      <c r="B130" s="2"/>
      <c r="C130" s="12" t="s">
        <v>127</v>
      </c>
      <c r="D130" s="12" t="s">
        <v>118</v>
      </c>
      <c r="E130" s="12" t="s">
        <v>34</v>
      </c>
      <c r="F130" s="2" t="s">
        <v>328</v>
      </c>
      <c r="G130" s="14" t="s">
        <v>283</v>
      </c>
      <c r="H130" s="284" t="s">
        <v>195</v>
      </c>
      <c r="I130">
        <v>773435</v>
      </c>
      <c r="J130" s="276" t="s">
        <v>1619</v>
      </c>
      <c r="K130" s="2" t="s">
        <v>2257</v>
      </c>
      <c r="L130" s="284" t="s">
        <v>643</v>
      </c>
      <c r="M130" t="s">
        <v>2848</v>
      </c>
      <c r="N130" s="250">
        <v>25781.166666666668</v>
      </c>
      <c r="O130" t="s">
        <v>1619</v>
      </c>
      <c r="P130" s="282">
        <v>51127.466666666704</v>
      </c>
      <c r="S130" s="287">
        <v>0.14703542828334801</v>
      </c>
    </row>
    <row r="131" spans="1:19">
      <c r="A131" s="2"/>
      <c r="B131" s="2"/>
      <c r="C131" s="12" t="s">
        <v>25</v>
      </c>
      <c r="D131" s="12" t="s">
        <v>27</v>
      </c>
      <c r="E131" s="12" t="s">
        <v>36</v>
      </c>
      <c r="F131" s="2" t="s">
        <v>538</v>
      </c>
      <c r="G131" s="14" t="s">
        <v>283</v>
      </c>
      <c r="H131" s="284" t="s">
        <v>195</v>
      </c>
      <c r="I131">
        <v>2873582</v>
      </c>
      <c r="J131" s="276" t="s">
        <v>783</v>
      </c>
      <c r="K131" s="277" t="s">
        <v>2000</v>
      </c>
      <c r="L131" s="284" t="s">
        <v>643</v>
      </c>
      <c r="M131" t="s">
        <v>2870</v>
      </c>
      <c r="N131" s="250">
        <v>95786.066666666666</v>
      </c>
      <c r="O131" t="s">
        <v>783</v>
      </c>
      <c r="P131" s="282">
        <v>95786.066666666695</v>
      </c>
      <c r="S131" s="287">
        <v>0.207005717228471</v>
      </c>
    </row>
    <row r="132" spans="1:19">
      <c r="A132" s="2"/>
      <c r="B132" s="2"/>
      <c r="C132" s="12" t="s">
        <v>25</v>
      </c>
      <c r="D132" s="12" t="s">
        <v>27</v>
      </c>
      <c r="E132" s="12" t="s">
        <v>31</v>
      </c>
      <c r="F132" s="2" t="s">
        <v>417</v>
      </c>
      <c r="G132" s="14" t="s">
        <v>283</v>
      </c>
      <c r="H132" s="284" t="s">
        <v>195</v>
      </c>
      <c r="I132">
        <v>1179130</v>
      </c>
      <c r="J132" s="276" t="s">
        <v>2451</v>
      </c>
      <c r="K132" s="277" t="s">
        <v>2452</v>
      </c>
      <c r="L132" s="284" t="s">
        <v>643</v>
      </c>
      <c r="M132" t="s">
        <v>2846</v>
      </c>
      <c r="N132" s="250">
        <v>39304.333333333336</v>
      </c>
      <c r="O132" t="s">
        <v>2451</v>
      </c>
      <c r="P132" s="282">
        <v>64415.733333333301</v>
      </c>
      <c r="S132" s="287">
        <v>0.17945992660299501</v>
      </c>
    </row>
    <row r="133" spans="1:19">
      <c r="A133" s="2"/>
      <c r="B133" s="2"/>
      <c r="C133" s="12" t="s">
        <v>25</v>
      </c>
      <c r="D133" s="12" t="s">
        <v>46</v>
      </c>
      <c r="E133" s="12" t="s">
        <v>30</v>
      </c>
      <c r="F133" s="2" t="s">
        <v>392</v>
      </c>
      <c r="G133" s="14" t="s">
        <v>283</v>
      </c>
      <c r="H133" s="284" t="s">
        <v>195</v>
      </c>
      <c r="I133">
        <v>1465316</v>
      </c>
      <c r="J133" s="276" t="s">
        <v>2871</v>
      </c>
      <c r="K133" s="2" t="s">
        <v>2872</v>
      </c>
      <c r="L133" s="284" t="s">
        <v>643</v>
      </c>
      <c r="M133" t="s">
        <v>2873</v>
      </c>
      <c r="N133" s="250">
        <v>48843.866666666669</v>
      </c>
      <c r="O133" t="s">
        <v>2871</v>
      </c>
      <c r="P133" s="282">
        <v>48843.866666666698</v>
      </c>
      <c r="S133" s="287">
        <v>0.180285091496105</v>
      </c>
    </row>
    <row r="134" spans="1:19">
      <c r="A134" s="2"/>
      <c r="B134" s="2"/>
      <c r="C134" s="12" t="s">
        <v>45</v>
      </c>
      <c r="D134" s="12" t="s">
        <v>46</v>
      </c>
      <c r="E134" s="12" t="s">
        <v>36</v>
      </c>
      <c r="F134" s="2" t="s">
        <v>2825</v>
      </c>
      <c r="G134" s="14" t="s">
        <v>162</v>
      </c>
      <c r="H134" s="284" t="s">
        <v>195</v>
      </c>
      <c r="I134">
        <v>26621265</v>
      </c>
      <c r="J134" s="276" t="s">
        <v>778</v>
      </c>
      <c r="K134" s="277" t="s">
        <v>887</v>
      </c>
      <c r="L134" s="284" t="s">
        <v>643</v>
      </c>
      <c r="M134" t="s">
        <v>2857</v>
      </c>
      <c r="N134" s="250">
        <v>887375.5</v>
      </c>
      <c r="O134" t="s">
        <v>778</v>
      </c>
      <c r="P134" s="282">
        <v>887375.5</v>
      </c>
      <c r="S134" s="287">
        <v>0.19534237939593699</v>
      </c>
    </row>
    <row r="135" spans="1:19">
      <c r="A135" s="11" t="s">
        <v>349</v>
      </c>
      <c r="B135" s="11" t="s">
        <v>350</v>
      </c>
      <c r="C135" s="12" t="s">
        <v>45</v>
      </c>
      <c r="D135" s="12" t="s">
        <v>27</v>
      </c>
      <c r="E135" s="12" t="s">
        <v>36</v>
      </c>
      <c r="F135" s="13" t="s">
        <v>113</v>
      </c>
      <c r="G135" s="14" t="s">
        <v>162</v>
      </c>
      <c r="H135" s="284" t="s">
        <v>195</v>
      </c>
      <c r="I135" s="15">
        <v>11363349</v>
      </c>
      <c r="J135" s="11" t="s">
        <v>777</v>
      </c>
      <c r="K135" s="11" t="s">
        <v>896</v>
      </c>
      <c r="L135" s="284" t="s">
        <v>643</v>
      </c>
      <c r="M135" t="s">
        <v>2834</v>
      </c>
      <c r="N135" s="250">
        <v>378778.3</v>
      </c>
      <c r="O135" t="s">
        <v>777</v>
      </c>
      <c r="P135" s="282">
        <v>547692.66666666698</v>
      </c>
      <c r="S135" s="287">
        <v>0.16949793537779101</v>
      </c>
    </row>
    <row r="136" spans="1:19">
      <c r="A136" s="11" t="s">
        <v>381</v>
      </c>
      <c r="B136" s="11" t="s">
        <v>382</v>
      </c>
      <c r="C136" s="12" t="s">
        <v>45</v>
      </c>
      <c r="D136" s="12" t="s">
        <v>27</v>
      </c>
      <c r="E136" s="12" t="s">
        <v>32</v>
      </c>
      <c r="F136" s="13" t="s">
        <v>110</v>
      </c>
      <c r="G136" s="14" t="s">
        <v>162</v>
      </c>
      <c r="H136" s="284" t="s">
        <v>195</v>
      </c>
      <c r="I136" s="15">
        <v>4687659</v>
      </c>
      <c r="J136" s="11" t="s">
        <v>530</v>
      </c>
      <c r="K136" s="11" t="s">
        <v>916</v>
      </c>
      <c r="L136" s="284" t="s">
        <v>643</v>
      </c>
      <c r="M136" t="s">
        <v>2874</v>
      </c>
      <c r="N136" s="250">
        <v>156255.29999999999</v>
      </c>
      <c r="O136" t="s">
        <v>530</v>
      </c>
      <c r="P136" s="282">
        <v>156255.29999999999</v>
      </c>
      <c r="S136" s="287">
        <v>0.18110109882553499</v>
      </c>
    </row>
    <row r="137" spans="1:19">
      <c r="A137" s="11" t="s">
        <v>532</v>
      </c>
      <c r="B137" s="11" t="s">
        <v>533</v>
      </c>
      <c r="C137" s="12" t="s">
        <v>25</v>
      </c>
      <c r="D137" s="12" t="s">
        <v>118</v>
      </c>
      <c r="E137" s="12" t="s">
        <v>33</v>
      </c>
      <c r="F137" s="13" t="s">
        <v>573</v>
      </c>
      <c r="G137" s="14" t="s">
        <v>162</v>
      </c>
      <c r="H137" s="284" t="s">
        <v>195</v>
      </c>
      <c r="I137" s="15">
        <v>4075751</v>
      </c>
      <c r="J137" s="11" t="s">
        <v>458</v>
      </c>
      <c r="K137" s="11" t="s">
        <v>459</v>
      </c>
      <c r="L137" s="284" t="s">
        <v>643</v>
      </c>
      <c r="M137" t="s">
        <v>2875</v>
      </c>
      <c r="N137" s="250">
        <v>135858.36666666667</v>
      </c>
      <c r="O137" t="s">
        <v>458</v>
      </c>
      <c r="P137" s="282">
        <v>135858.36666666699</v>
      </c>
      <c r="S137" s="287">
        <v>0.17085064590358801</v>
      </c>
    </row>
    <row r="138" spans="1:19">
      <c r="A138" s="11" t="s">
        <v>204</v>
      </c>
      <c r="B138" s="11" t="s">
        <v>205</v>
      </c>
      <c r="C138" s="12" t="s">
        <v>25</v>
      </c>
      <c r="D138" s="12" t="s">
        <v>27</v>
      </c>
      <c r="E138" s="12" t="s">
        <v>32</v>
      </c>
      <c r="F138" s="13" t="s">
        <v>525</v>
      </c>
      <c r="G138" s="14" t="s">
        <v>162</v>
      </c>
      <c r="H138" s="284" t="s">
        <v>195</v>
      </c>
      <c r="I138" s="15">
        <v>3772704</v>
      </c>
      <c r="J138" s="11" t="s">
        <v>780</v>
      </c>
      <c r="K138" s="11" t="s">
        <v>922</v>
      </c>
      <c r="L138" s="284" t="s">
        <v>643</v>
      </c>
      <c r="M138" t="s">
        <v>2876</v>
      </c>
      <c r="N138" s="250">
        <v>125756.8</v>
      </c>
      <c r="O138" t="s">
        <v>780</v>
      </c>
      <c r="P138" s="282">
        <v>149577.23333333299</v>
      </c>
      <c r="S138" s="287">
        <v>0.18104246067618199</v>
      </c>
    </row>
    <row r="139" spans="1:19">
      <c r="A139" s="11" t="s">
        <v>481</v>
      </c>
      <c r="B139" s="11" t="s">
        <v>482</v>
      </c>
      <c r="C139" s="12" t="s">
        <v>25</v>
      </c>
      <c r="D139" s="12" t="s">
        <v>27</v>
      </c>
      <c r="E139" s="12" t="s">
        <v>33</v>
      </c>
      <c r="F139" s="13" t="s">
        <v>448</v>
      </c>
      <c r="G139" s="14" t="s">
        <v>162</v>
      </c>
      <c r="H139" s="284" t="s">
        <v>195</v>
      </c>
      <c r="I139" s="15">
        <v>2313673</v>
      </c>
      <c r="J139" s="11" t="s">
        <v>1586</v>
      </c>
      <c r="K139" s="11" t="s">
        <v>2212</v>
      </c>
      <c r="L139" s="284" t="s">
        <v>643</v>
      </c>
      <c r="M139" t="s">
        <v>2842</v>
      </c>
      <c r="N139" s="250">
        <v>77122.433333333334</v>
      </c>
      <c r="O139" t="s">
        <v>1586</v>
      </c>
      <c r="P139" s="282">
        <v>117362.866666667</v>
      </c>
      <c r="S139" s="287">
        <v>0.18020919663525101</v>
      </c>
    </row>
    <row r="140" spans="1:19">
      <c r="A140" s="11" t="s">
        <v>453</v>
      </c>
      <c r="B140" s="11" t="s">
        <v>454</v>
      </c>
      <c r="C140" s="12" t="s">
        <v>25</v>
      </c>
      <c r="D140" s="12" t="s">
        <v>27</v>
      </c>
      <c r="E140" s="12" t="s">
        <v>33</v>
      </c>
      <c r="F140" s="13" t="s">
        <v>448</v>
      </c>
      <c r="G140" s="14" t="s">
        <v>162</v>
      </c>
      <c r="H140" s="284" t="s">
        <v>195</v>
      </c>
      <c r="I140" s="15">
        <v>2386747</v>
      </c>
      <c r="J140" s="11" t="s">
        <v>1214</v>
      </c>
      <c r="K140" s="11" t="s">
        <v>2122</v>
      </c>
      <c r="L140" s="284" t="s">
        <v>643</v>
      </c>
      <c r="M140" t="s">
        <v>2842</v>
      </c>
      <c r="N140" s="250">
        <v>79558.233333333337</v>
      </c>
      <c r="O140" t="s">
        <v>1214</v>
      </c>
      <c r="P140" s="282">
        <v>117362.866666667</v>
      </c>
      <c r="S140" s="287">
        <v>0.16285260708840499</v>
      </c>
    </row>
    <row r="141" spans="1:19">
      <c r="A141" s="11" t="s">
        <v>498</v>
      </c>
      <c r="B141" s="11" t="s">
        <v>499</v>
      </c>
      <c r="C141" s="12" t="s">
        <v>25</v>
      </c>
      <c r="D141" s="12" t="s">
        <v>46</v>
      </c>
      <c r="E141" s="12" t="s">
        <v>35</v>
      </c>
      <c r="F141" s="13" t="s">
        <v>2877</v>
      </c>
      <c r="G141" s="14" t="s">
        <v>162</v>
      </c>
      <c r="H141" s="284" t="s">
        <v>195</v>
      </c>
      <c r="I141" s="15">
        <v>2136314</v>
      </c>
      <c r="J141" s="11" t="s">
        <v>1688</v>
      </c>
      <c r="K141" s="11" t="s">
        <v>2314</v>
      </c>
      <c r="L141" s="284" t="s">
        <v>643</v>
      </c>
      <c r="M141" t="s">
        <v>2878</v>
      </c>
      <c r="N141" s="250">
        <v>71210.46666666666</v>
      </c>
      <c r="O141" t="s">
        <v>1688</v>
      </c>
      <c r="P141" s="282">
        <v>71210.466666666704</v>
      </c>
      <c r="S141" s="287">
        <v>0.18058071697423</v>
      </c>
    </row>
    <row r="142" spans="1:19">
      <c r="A142" s="11" t="s">
        <v>526</v>
      </c>
      <c r="B142" s="11" t="s">
        <v>527</v>
      </c>
      <c r="C142" s="12" t="s">
        <v>45</v>
      </c>
      <c r="D142" s="12" t="s">
        <v>118</v>
      </c>
      <c r="E142" s="12" t="s">
        <v>31</v>
      </c>
      <c r="F142" s="13" t="s">
        <v>2835</v>
      </c>
      <c r="G142" s="14" t="s">
        <v>162</v>
      </c>
      <c r="H142" s="284" t="s">
        <v>195</v>
      </c>
      <c r="I142" s="15">
        <v>1351686</v>
      </c>
      <c r="J142" s="11" t="s">
        <v>1168</v>
      </c>
      <c r="K142" s="11" t="s">
        <v>1442</v>
      </c>
      <c r="L142" s="284" t="s">
        <v>643</v>
      </c>
      <c r="M142" t="s">
        <v>2836</v>
      </c>
      <c r="N142" s="250">
        <v>45056.2</v>
      </c>
      <c r="O142" t="s">
        <v>1168</v>
      </c>
      <c r="P142" s="282">
        <v>82847.8</v>
      </c>
      <c r="S142" s="287">
        <v>0.154378792290678</v>
      </c>
    </row>
    <row r="143" spans="1:19">
      <c r="A143" s="11" t="s">
        <v>574</v>
      </c>
      <c r="B143" s="11" t="s">
        <v>575</v>
      </c>
      <c r="C143" s="12" t="s">
        <v>25</v>
      </c>
      <c r="D143" s="12" t="s">
        <v>118</v>
      </c>
      <c r="E143" s="12" t="s">
        <v>30</v>
      </c>
      <c r="F143" s="13" t="s">
        <v>2803</v>
      </c>
      <c r="G143" s="14" t="s">
        <v>162</v>
      </c>
      <c r="H143" s="284" t="s">
        <v>195</v>
      </c>
      <c r="I143" s="15">
        <v>1422482</v>
      </c>
      <c r="J143" s="11" t="s">
        <v>1045</v>
      </c>
      <c r="K143" s="11" t="s">
        <v>2099</v>
      </c>
      <c r="L143" s="284" t="s">
        <v>643</v>
      </c>
      <c r="M143" t="s">
        <v>2879</v>
      </c>
      <c r="N143" s="250">
        <v>47416.066666666666</v>
      </c>
      <c r="O143" t="s">
        <v>1045</v>
      </c>
      <c r="P143" s="282">
        <v>47416.066666666702</v>
      </c>
      <c r="S143" s="287">
        <v>0.15615917720578401</v>
      </c>
    </row>
    <row r="144" spans="1:19">
      <c r="A144" s="11" t="s">
        <v>77</v>
      </c>
      <c r="B144" s="11" t="s">
        <v>78</v>
      </c>
      <c r="C144" s="12" t="s">
        <v>25</v>
      </c>
      <c r="D144" s="12" t="s">
        <v>118</v>
      </c>
      <c r="E144" s="12" t="s">
        <v>31</v>
      </c>
      <c r="F144" s="13" t="s">
        <v>549</v>
      </c>
      <c r="G144" s="14" t="s">
        <v>162</v>
      </c>
      <c r="H144" s="284" t="s">
        <v>195</v>
      </c>
      <c r="I144" s="15">
        <v>1479114</v>
      </c>
      <c r="J144" s="11" t="s">
        <v>1113</v>
      </c>
      <c r="K144" s="11" t="s">
        <v>2079</v>
      </c>
      <c r="L144" s="284" t="s">
        <v>643</v>
      </c>
      <c r="M144" t="s">
        <v>2847</v>
      </c>
      <c r="N144" s="250">
        <v>49303.8</v>
      </c>
      <c r="O144" t="s">
        <v>1113</v>
      </c>
      <c r="P144" s="282">
        <v>95669.666666666701</v>
      </c>
      <c r="S144" s="287">
        <v>0.158028769545417</v>
      </c>
    </row>
    <row r="145" spans="1:19">
      <c r="A145" s="11" t="s">
        <v>85</v>
      </c>
      <c r="B145" s="11" t="s">
        <v>86</v>
      </c>
      <c r="C145" s="12" t="s">
        <v>25</v>
      </c>
      <c r="D145" s="12" t="s">
        <v>118</v>
      </c>
      <c r="E145" s="12" t="s">
        <v>33</v>
      </c>
      <c r="F145" s="13" t="s">
        <v>573</v>
      </c>
      <c r="G145" s="14" t="s">
        <v>162</v>
      </c>
      <c r="H145" s="284" t="s">
        <v>195</v>
      </c>
      <c r="I145" s="15">
        <v>1434644</v>
      </c>
      <c r="J145" s="11" t="s">
        <v>160</v>
      </c>
      <c r="K145" s="11" t="s">
        <v>1978</v>
      </c>
      <c r="L145" s="284" t="s">
        <v>643</v>
      </c>
      <c r="M145" t="s">
        <v>2875</v>
      </c>
      <c r="N145" s="250">
        <v>47821.466666666667</v>
      </c>
      <c r="O145" t="s">
        <v>160</v>
      </c>
      <c r="P145" s="282">
        <v>135858.36666666699</v>
      </c>
      <c r="S145" s="287">
        <v>0.16498378849214601</v>
      </c>
    </row>
    <row r="146" spans="1:19">
      <c r="A146" s="11" t="s">
        <v>218</v>
      </c>
      <c r="B146" s="11" t="s">
        <v>219</v>
      </c>
      <c r="C146" s="12" t="s">
        <v>25</v>
      </c>
      <c r="D146" s="12" t="s">
        <v>27</v>
      </c>
      <c r="E146" s="12" t="s">
        <v>35</v>
      </c>
      <c r="F146" s="13" t="s">
        <v>515</v>
      </c>
      <c r="G146" s="14" t="s">
        <v>162</v>
      </c>
      <c r="H146" s="284" t="s">
        <v>195</v>
      </c>
      <c r="I146" s="15">
        <v>2087766</v>
      </c>
      <c r="J146" s="11" t="s">
        <v>1283</v>
      </c>
      <c r="K146" s="11" t="s">
        <v>2147</v>
      </c>
      <c r="L146" s="284" t="s">
        <v>643</v>
      </c>
      <c r="M146" t="s">
        <v>2880</v>
      </c>
      <c r="N146" s="250">
        <v>69592.2</v>
      </c>
      <c r="O146" t="s">
        <v>1283</v>
      </c>
      <c r="P146" s="282">
        <v>70436.066666666695</v>
      </c>
      <c r="S146" s="287">
        <v>0.165798813310405</v>
      </c>
    </row>
    <row r="147" spans="1:19">
      <c r="A147" s="11" t="s">
        <v>220</v>
      </c>
      <c r="B147" s="11" t="s">
        <v>221</v>
      </c>
      <c r="C147" s="12" t="s">
        <v>127</v>
      </c>
      <c r="D147" s="12" t="s">
        <v>118</v>
      </c>
      <c r="E147" s="12" t="s">
        <v>31</v>
      </c>
      <c r="F147" s="13" t="s">
        <v>254</v>
      </c>
      <c r="G147" s="14" t="s">
        <v>162</v>
      </c>
      <c r="H147" s="284" t="s">
        <v>195</v>
      </c>
      <c r="I147" s="15">
        <v>1044817</v>
      </c>
      <c r="J147" s="11" t="s">
        <v>1128</v>
      </c>
      <c r="K147" s="11" t="s">
        <v>1978</v>
      </c>
      <c r="L147" s="284" t="s">
        <v>643</v>
      </c>
      <c r="M147" t="s">
        <v>2845</v>
      </c>
      <c r="N147" s="250">
        <v>34827.23333333333</v>
      </c>
      <c r="O147" t="s">
        <v>1128</v>
      </c>
      <c r="P147" s="282">
        <v>107674.9</v>
      </c>
      <c r="S147" s="287">
        <v>0.15712940870106401</v>
      </c>
    </row>
    <row r="148" spans="1:19">
      <c r="A148" s="11" t="s">
        <v>250</v>
      </c>
      <c r="B148" s="11" t="s">
        <v>251</v>
      </c>
      <c r="C148" s="12" t="s">
        <v>25</v>
      </c>
      <c r="D148" s="12" t="s">
        <v>27</v>
      </c>
      <c r="E148" s="12" t="s">
        <v>33</v>
      </c>
      <c r="F148" s="13" t="s">
        <v>448</v>
      </c>
      <c r="G148" s="14" t="s">
        <v>162</v>
      </c>
      <c r="H148" s="284" t="s">
        <v>195</v>
      </c>
      <c r="I148" s="15">
        <v>1782488</v>
      </c>
      <c r="J148" s="11" t="s">
        <v>1673</v>
      </c>
      <c r="K148" s="11" t="s">
        <v>2298</v>
      </c>
      <c r="L148" s="284" t="s">
        <v>643</v>
      </c>
      <c r="M148" t="s">
        <v>2842</v>
      </c>
      <c r="N148" s="250">
        <v>59416.26666666667</v>
      </c>
      <c r="O148" t="s">
        <v>1673</v>
      </c>
      <c r="P148" s="282">
        <v>117362.866666667</v>
      </c>
      <c r="S148" s="287">
        <v>0.162166172805179</v>
      </c>
    </row>
    <row r="149" spans="1:19">
      <c r="A149" s="11" t="s">
        <v>269</v>
      </c>
      <c r="B149" s="11" t="s">
        <v>270</v>
      </c>
      <c r="C149" s="12" t="s">
        <v>127</v>
      </c>
      <c r="D149" s="12" t="s">
        <v>27</v>
      </c>
      <c r="E149" s="12" t="s">
        <v>31</v>
      </c>
      <c r="F149" s="13" t="s">
        <v>130</v>
      </c>
      <c r="G149" s="14" t="s">
        <v>162</v>
      </c>
      <c r="H149" s="284" t="s">
        <v>195</v>
      </c>
      <c r="I149" s="15">
        <v>856966</v>
      </c>
      <c r="J149" s="11" t="s">
        <v>1629</v>
      </c>
      <c r="K149" s="11" t="s">
        <v>2247</v>
      </c>
      <c r="L149" s="284" t="s">
        <v>643</v>
      </c>
      <c r="M149" t="s">
        <v>2881</v>
      </c>
      <c r="N149" s="250">
        <v>28565.533333333333</v>
      </c>
      <c r="O149" t="s">
        <v>1629</v>
      </c>
      <c r="P149" s="282">
        <v>28565.5333333333</v>
      </c>
      <c r="S149" s="287">
        <v>0.168129435399656</v>
      </c>
    </row>
    <row r="150" spans="1:19">
      <c r="A150" s="11" t="s">
        <v>255</v>
      </c>
      <c r="B150" s="11" t="s">
        <v>256</v>
      </c>
      <c r="C150" s="12" t="s">
        <v>25</v>
      </c>
      <c r="D150" s="12" t="s">
        <v>27</v>
      </c>
      <c r="E150" s="12" t="s">
        <v>35</v>
      </c>
      <c r="F150" s="13" t="s">
        <v>515</v>
      </c>
      <c r="G150" s="14" t="s">
        <v>162</v>
      </c>
      <c r="H150" s="284" t="s">
        <v>195</v>
      </c>
      <c r="I150" s="15">
        <v>2113082</v>
      </c>
      <c r="J150" s="11" t="s">
        <v>1707</v>
      </c>
      <c r="K150" s="11" t="s">
        <v>2409</v>
      </c>
      <c r="L150" s="284" t="s">
        <v>643</v>
      </c>
      <c r="M150" t="s">
        <v>2880</v>
      </c>
      <c r="N150" s="250">
        <v>70436.066666666666</v>
      </c>
      <c r="O150" t="s">
        <v>1707</v>
      </c>
      <c r="P150" s="282">
        <v>70436.066666666695</v>
      </c>
      <c r="S150" s="287">
        <v>0.173606342600965</v>
      </c>
    </row>
    <row r="151" spans="1:19">
      <c r="A151" s="11" t="s">
        <v>289</v>
      </c>
      <c r="B151" s="11" t="s">
        <v>290</v>
      </c>
      <c r="C151" s="12" t="s">
        <v>25</v>
      </c>
      <c r="D151" s="12" t="s">
        <v>27</v>
      </c>
      <c r="E151" s="12" t="s">
        <v>30</v>
      </c>
      <c r="F151" s="13" t="s">
        <v>408</v>
      </c>
      <c r="G151" s="14" t="s">
        <v>162</v>
      </c>
      <c r="H151" s="284" t="s">
        <v>195</v>
      </c>
      <c r="I151" s="15">
        <v>682997</v>
      </c>
      <c r="J151" s="11" t="s">
        <v>1647</v>
      </c>
      <c r="K151" s="11" t="s">
        <v>2273</v>
      </c>
      <c r="L151" s="284" t="s">
        <v>643</v>
      </c>
      <c r="M151" t="s">
        <v>2839</v>
      </c>
      <c r="N151" s="250">
        <v>22766.566666666666</v>
      </c>
      <c r="O151" t="s">
        <v>1647</v>
      </c>
      <c r="P151" s="282">
        <v>52264.066666666702</v>
      </c>
      <c r="S151" s="287">
        <v>0.15577789694559399</v>
      </c>
    </row>
    <row r="152" spans="1:19">
      <c r="A152" s="11" t="s">
        <v>305</v>
      </c>
      <c r="B152" s="11" t="s">
        <v>306</v>
      </c>
      <c r="C152" s="12" t="s">
        <v>127</v>
      </c>
      <c r="D152" s="12" t="s">
        <v>118</v>
      </c>
      <c r="E152" s="12" t="s">
        <v>31</v>
      </c>
      <c r="F152" s="13" t="s">
        <v>254</v>
      </c>
      <c r="G152" s="14" t="s">
        <v>162</v>
      </c>
      <c r="H152" s="284" t="s">
        <v>195</v>
      </c>
      <c r="I152" s="15">
        <v>654944</v>
      </c>
      <c r="J152" s="11" t="s">
        <v>1766</v>
      </c>
      <c r="K152" s="11" t="s">
        <v>2370</v>
      </c>
      <c r="L152" s="284" t="s">
        <v>643</v>
      </c>
      <c r="M152" t="s">
        <v>2845</v>
      </c>
      <c r="N152" s="250">
        <v>21831.466666666667</v>
      </c>
      <c r="O152" t="s">
        <v>1766</v>
      </c>
      <c r="P152" s="282">
        <v>107674.9</v>
      </c>
      <c r="S152" s="287">
        <v>0.16758144601626701</v>
      </c>
    </row>
    <row r="153" spans="1:19">
      <c r="A153" s="11" t="s">
        <v>307</v>
      </c>
      <c r="B153" s="11" t="s">
        <v>308</v>
      </c>
      <c r="C153" s="12" t="s">
        <v>127</v>
      </c>
      <c r="D153" s="12" t="s">
        <v>118</v>
      </c>
      <c r="E153" s="12" t="s">
        <v>34</v>
      </c>
      <c r="F153" s="13" t="s">
        <v>328</v>
      </c>
      <c r="G153" s="14" t="s">
        <v>162</v>
      </c>
      <c r="H153" s="284" t="s">
        <v>195</v>
      </c>
      <c r="I153" s="15">
        <v>665580</v>
      </c>
      <c r="J153" s="11" t="s">
        <v>1767</v>
      </c>
      <c r="K153" s="11" t="s">
        <v>2368</v>
      </c>
      <c r="L153" s="284" t="s">
        <v>643</v>
      </c>
      <c r="M153" t="s">
        <v>2848</v>
      </c>
      <c r="N153" s="250">
        <v>22186</v>
      </c>
      <c r="O153" t="s">
        <v>1767</v>
      </c>
      <c r="P153" s="282">
        <v>51127.466666666704</v>
      </c>
      <c r="S153" s="287">
        <v>0.17115894705539</v>
      </c>
    </row>
    <row r="154" spans="1:19">
      <c r="A154" s="11" t="s">
        <v>309</v>
      </c>
      <c r="B154" s="11" t="s">
        <v>310</v>
      </c>
      <c r="C154" s="12" t="s">
        <v>127</v>
      </c>
      <c r="D154" s="12" t="s">
        <v>118</v>
      </c>
      <c r="E154" s="12" t="s">
        <v>31</v>
      </c>
      <c r="F154" s="13" t="s">
        <v>254</v>
      </c>
      <c r="G154" s="14" t="s">
        <v>162</v>
      </c>
      <c r="H154" s="284" t="s">
        <v>195</v>
      </c>
      <c r="I154" s="15">
        <v>1492435</v>
      </c>
      <c r="J154" s="11" t="s">
        <v>1756</v>
      </c>
      <c r="K154" s="11" t="s">
        <v>2373</v>
      </c>
      <c r="L154" s="284" t="s">
        <v>643</v>
      </c>
      <c r="M154" t="s">
        <v>2845</v>
      </c>
      <c r="N154" s="250">
        <v>49747.833333333336</v>
      </c>
      <c r="O154" t="s">
        <v>1756</v>
      </c>
      <c r="P154" s="282">
        <v>107674.9</v>
      </c>
      <c r="S154" s="287">
        <v>0.17450499987788401</v>
      </c>
    </row>
    <row r="155" spans="1:19">
      <c r="A155" s="11" t="s">
        <v>341</v>
      </c>
      <c r="B155" s="11" t="s">
        <v>342</v>
      </c>
      <c r="C155" s="12" t="s">
        <v>127</v>
      </c>
      <c r="D155" s="12" t="s">
        <v>118</v>
      </c>
      <c r="E155" s="12" t="s">
        <v>31</v>
      </c>
      <c r="F155" s="13" t="s">
        <v>254</v>
      </c>
      <c r="G155" s="14" t="s">
        <v>162</v>
      </c>
      <c r="H155" s="284" t="s">
        <v>195</v>
      </c>
      <c r="I155" s="15">
        <v>640104</v>
      </c>
      <c r="J155" s="11" t="s">
        <v>1659</v>
      </c>
      <c r="K155" s="11" t="s">
        <v>2263</v>
      </c>
      <c r="L155" s="284" t="s">
        <v>643</v>
      </c>
      <c r="M155" t="s">
        <v>2845</v>
      </c>
      <c r="N155" s="250">
        <v>21336.799999999999</v>
      </c>
      <c r="O155" t="s">
        <v>1659</v>
      </c>
      <c r="P155" s="282">
        <v>107674.9</v>
      </c>
      <c r="S155" s="287">
        <v>0.14133357321106099</v>
      </c>
    </row>
    <row r="156" spans="1:19">
      <c r="A156" s="11" t="s">
        <v>343</v>
      </c>
      <c r="B156" s="11" t="s">
        <v>344</v>
      </c>
      <c r="C156" s="12" t="s">
        <v>25</v>
      </c>
      <c r="D156" s="12" t="s">
        <v>27</v>
      </c>
      <c r="E156" s="12" t="s">
        <v>31</v>
      </c>
      <c r="F156" s="13" t="s">
        <v>417</v>
      </c>
      <c r="G156" s="14" t="s">
        <v>162</v>
      </c>
      <c r="H156" s="284" t="s">
        <v>195</v>
      </c>
      <c r="I156" s="15">
        <v>932505</v>
      </c>
      <c r="J156" s="11" t="s">
        <v>1784</v>
      </c>
      <c r="K156" s="11" t="s">
        <v>2406</v>
      </c>
      <c r="L156" s="284" t="s">
        <v>643</v>
      </c>
      <c r="M156" t="s">
        <v>2846</v>
      </c>
      <c r="N156" s="250">
        <v>31083.5</v>
      </c>
      <c r="O156" t="s">
        <v>1784</v>
      </c>
      <c r="P156" s="282">
        <v>64415.733333333301</v>
      </c>
      <c r="S156" s="287">
        <v>0.168660227933426</v>
      </c>
    </row>
    <row r="157" spans="1:19">
      <c r="A157" s="11" t="s">
        <v>368</v>
      </c>
      <c r="B157" s="11" t="s">
        <v>369</v>
      </c>
      <c r="C157" s="12" t="s">
        <v>25</v>
      </c>
      <c r="D157" s="12" t="s">
        <v>27</v>
      </c>
      <c r="E157" s="12" t="s">
        <v>33</v>
      </c>
      <c r="F157" s="13" t="s">
        <v>448</v>
      </c>
      <c r="G157" s="14" t="s">
        <v>162</v>
      </c>
      <c r="H157" s="284" t="s">
        <v>195</v>
      </c>
      <c r="I157" s="15">
        <v>1558546</v>
      </c>
      <c r="J157" s="11" t="s">
        <v>2480</v>
      </c>
      <c r="K157" s="11" t="s">
        <v>2481</v>
      </c>
      <c r="L157" s="284" t="s">
        <v>643</v>
      </c>
      <c r="M157" t="s">
        <v>2842</v>
      </c>
      <c r="N157" s="250">
        <v>51951.533333333333</v>
      </c>
      <c r="O157" t="s">
        <v>2480</v>
      </c>
      <c r="P157" s="282">
        <v>117362.866666667</v>
      </c>
      <c r="S157" s="287">
        <v>0.16129927967330299</v>
      </c>
    </row>
    <row r="158" spans="1:19">
      <c r="A158" s="11" t="s">
        <v>379</v>
      </c>
      <c r="B158" s="11" t="s">
        <v>380</v>
      </c>
      <c r="C158" s="12" t="s">
        <v>25</v>
      </c>
      <c r="D158" s="12" t="s">
        <v>27</v>
      </c>
      <c r="E158" s="12" t="s">
        <v>35</v>
      </c>
      <c r="F158" s="13" t="s">
        <v>515</v>
      </c>
      <c r="G158" s="14" t="s">
        <v>162</v>
      </c>
      <c r="H158" s="284" t="s">
        <v>195</v>
      </c>
      <c r="I158" s="15">
        <v>1640423</v>
      </c>
      <c r="J158" s="11" t="s">
        <v>2482</v>
      </c>
      <c r="K158" s="11" t="s">
        <v>2483</v>
      </c>
      <c r="L158" s="284" t="s">
        <v>643</v>
      </c>
      <c r="M158" t="s">
        <v>2880</v>
      </c>
      <c r="N158" s="250">
        <v>54680.76666666667</v>
      </c>
      <c r="O158" t="s">
        <v>2482</v>
      </c>
      <c r="P158" s="282">
        <v>70436.066666666695</v>
      </c>
      <c r="S158" s="287">
        <v>0.16403031502132101</v>
      </c>
    </row>
    <row r="159" spans="1:19">
      <c r="A159" s="11" t="s">
        <v>504</v>
      </c>
      <c r="B159" s="11" t="s">
        <v>505</v>
      </c>
      <c r="C159" s="12" t="s">
        <v>127</v>
      </c>
      <c r="D159" s="12" t="s">
        <v>27</v>
      </c>
      <c r="E159" s="12" t="s">
        <v>33</v>
      </c>
      <c r="F159" s="13" t="s">
        <v>149</v>
      </c>
      <c r="G159" s="14" t="s">
        <v>162</v>
      </c>
      <c r="H159" s="284" t="s">
        <v>195</v>
      </c>
      <c r="I159" s="15">
        <v>716955</v>
      </c>
      <c r="J159" s="11" t="s">
        <v>2488</v>
      </c>
      <c r="K159" s="11" t="s">
        <v>2489</v>
      </c>
      <c r="L159" s="284" t="s">
        <v>643</v>
      </c>
      <c r="M159" t="s">
        <v>2882</v>
      </c>
      <c r="N159" s="250">
        <v>23898.5</v>
      </c>
      <c r="O159" t="s">
        <v>2488</v>
      </c>
      <c r="P159" s="282">
        <v>46322.2</v>
      </c>
      <c r="S159" s="287">
        <v>0.168081785566433</v>
      </c>
    </row>
    <row r="160" spans="1:19">
      <c r="A160" s="11" t="s">
        <v>502</v>
      </c>
      <c r="B160" s="11" t="s">
        <v>503</v>
      </c>
      <c r="C160" s="12" t="s">
        <v>25</v>
      </c>
      <c r="D160" s="12" t="s">
        <v>27</v>
      </c>
      <c r="E160" s="12" t="s">
        <v>33</v>
      </c>
      <c r="F160" s="13" t="s">
        <v>448</v>
      </c>
      <c r="G160" s="14" t="s">
        <v>162</v>
      </c>
      <c r="H160" s="284" t="s">
        <v>195</v>
      </c>
      <c r="I160" s="15">
        <v>665862</v>
      </c>
      <c r="J160" s="11" t="s">
        <v>2486</v>
      </c>
      <c r="K160" s="11" t="s">
        <v>2487</v>
      </c>
      <c r="L160" s="284" t="s">
        <v>643</v>
      </c>
      <c r="M160" t="s">
        <v>2842</v>
      </c>
      <c r="N160" s="250">
        <v>22195.4</v>
      </c>
      <c r="O160" t="s">
        <v>2486</v>
      </c>
      <c r="P160" s="282">
        <v>117362.866666667</v>
      </c>
      <c r="S160" s="287">
        <v>0.18107447201042901</v>
      </c>
    </row>
    <row r="161" spans="1:19">
      <c r="A161" s="11" t="s">
        <v>561</v>
      </c>
      <c r="B161" s="11" t="s">
        <v>562</v>
      </c>
      <c r="C161" s="12" t="s">
        <v>25</v>
      </c>
      <c r="D161" s="12" t="s">
        <v>27</v>
      </c>
      <c r="E161" s="12" t="s">
        <v>30</v>
      </c>
      <c r="F161" s="13" t="s">
        <v>408</v>
      </c>
      <c r="G161" s="14" t="s">
        <v>162</v>
      </c>
      <c r="H161" s="284" t="s">
        <v>195</v>
      </c>
      <c r="I161" s="15">
        <v>1567922</v>
      </c>
      <c r="J161" s="11" t="s">
        <v>2490</v>
      </c>
      <c r="K161" s="11" t="s">
        <v>2491</v>
      </c>
      <c r="L161" s="284" t="s">
        <v>643</v>
      </c>
      <c r="M161" t="s">
        <v>2839</v>
      </c>
      <c r="N161" s="250">
        <v>52264.066666666666</v>
      </c>
      <c r="O161" t="s">
        <v>2490</v>
      </c>
      <c r="P161" s="282">
        <v>52264.066666666702</v>
      </c>
      <c r="S161" s="287">
        <v>0.16015576470797999</v>
      </c>
    </row>
    <row r="162" spans="1:19">
      <c r="A162" s="11" t="s">
        <v>567</v>
      </c>
      <c r="B162" s="11" t="s">
        <v>568</v>
      </c>
      <c r="C162" s="12" t="s">
        <v>25</v>
      </c>
      <c r="D162" s="12" t="s">
        <v>27</v>
      </c>
      <c r="E162" s="12" t="s">
        <v>30</v>
      </c>
      <c r="F162" s="13" t="s">
        <v>408</v>
      </c>
      <c r="G162" s="14" t="s">
        <v>162</v>
      </c>
      <c r="H162" s="284" t="s">
        <v>195</v>
      </c>
      <c r="I162" s="15">
        <v>872839</v>
      </c>
      <c r="J162" s="11" t="s">
        <v>2574</v>
      </c>
      <c r="K162" s="11" t="s">
        <v>2575</v>
      </c>
      <c r="L162" s="284" t="s">
        <v>643</v>
      </c>
      <c r="M162" t="s">
        <v>2839</v>
      </c>
      <c r="N162" s="250">
        <v>29094.633333333335</v>
      </c>
      <c r="O162" t="s">
        <v>2574</v>
      </c>
      <c r="P162" s="282">
        <v>52264.066666666702</v>
      </c>
      <c r="S162" s="287">
        <v>0.15566196549449601</v>
      </c>
    </row>
    <row r="163" spans="1:19">
      <c r="A163" s="11" t="s">
        <v>569</v>
      </c>
      <c r="B163" s="11" t="s">
        <v>570</v>
      </c>
      <c r="C163" s="12" t="s">
        <v>25</v>
      </c>
      <c r="D163" s="12" t="s">
        <v>27</v>
      </c>
      <c r="E163" s="12" t="s">
        <v>33</v>
      </c>
      <c r="F163" s="13" t="s">
        <v>448</v>
      </c>
      <c r="G163" s="14" t="s">
        <v>162</v>
      </c>
      <c r="H163" s="284" t="s">
        <v>195</v>
      </c>
      <c r="I163" s="15">
        <v>1133735</v>
      </c>
      <c r="J163" s="11" t="s">
        <v>2617</v>
      </c>
      <c r="K163" s="11" t="s">
        <v>2618</v>
      </c>
      <c r="L163" s="284" t="s">
        <v>643</v>
      </c>
      <c r="M163" t="s">
        <v>2842</v>
      </c>
      <c r="N163" s="250">
        <v>37791.166666666664</v>
      </c>
      <c r="O163" t="s">
        <v>2617</v>
      </c>
      <c r="P163" s="282">
        <v>117362.866666667</v>
      </c>
      <c r="S163" s="287">
        <v>0.169694635498014</v>
      </c>
    </row>
    <row r="164" spans="1:19">
      <c r="A164" s="11" t="s">
        <v>577</v>
      </c>
      <c r="B164" s="11" t="s">
        <v>578</v>
      </c>
      <c r="C164" s="12" t="s">
        <v>127</v>
      </c>
      <c r="D164" s="12" t="s">
        <v>118</v>
      </c>
      <c r="E164" s="12" t="s">
        <v>31</v>
      </c>
      <c r="F164" s="13" t="s">
        <v>254</v>
      </c>
      <c r="G164" s="14" t="s">
        <v>162</v>
      </c>
      <c r="H164" s="284" t="s">
        <v>195</v>
      </c>
      <c r="I164" s="15">
        <v>953388</v>
      </c>
      <c r="J164" s="11" t="s">
        <v>2600</v>
      </c>
      <c r="K164" s="11" t="s">
        <v>2601</v>
      </c>
      <c r="L164" s="284" t="s">
        <v>643</v>
      </c>
      <c r="M164" t="s">
        <v>2845</v>
      </c>
      <c r="N164" s="250">
        <v>31779.599999999999</v>
      </c>
      <c r="O164" t="s">
        <v>2600</v>
      </c>
      <c r="P164" s="282">
        <v>107674.9</v>
      </c>
      <c r="S164" s="287">
        <v>0.17400617308567301</v>
      </c>
    </row>
    <row r="165" spans="1:19">
      <c r="A165" s="11" t="s">
        <v>587</v>
      </c>
      <c r="B165" s="11" t="s">
        <v>588</v>
      </c>
      <c r="C165" s="12" t="s">
        <v>45</v>
      </c>
      <c r="D165" s="12" t="s">
        <v>46</v>
      </c>
      <c r="E165" s="12" t="s">
        <v>30</v>
      </c>
      <c r="F165" s="13" t="s">
        <v>47</v>
      </c>
      <c r="G165" s="14" t="s">
        <v>162</v>
      </c>
      <c r="H165" s="284" t="s">
        <v>195</v>
      </c>
      <c r="I165" s="15">
        <v>953546</v>
      </c>
      <c r="J165" s="11" t="s">
        <v>2883</v>
      </c>
      <c r="K165" s="11" t="s">
        <v>2884</v>
      </c>
      <c r="L165" s="284" t="s">
        <v>643</v>
      </c>
      <c r="M165" t="s">
        <v>2885</v>
      </c>
      <c r="N165" s="250">
        <v>31784.866666666665</v>
      </c>
      <c r="O165" t="s">
        <v>2883</v>
      </c>
      <c r="P165" s="282">
        <v>31784.866666666701</v>
      </c>
      <c r="S165" s="287">
        <v>0.176549711680694</v>
      </c>
    </row>
    <row r="166" spans="1:19">
      <c r="A166" s="11" t="s">
        <v>607</v>
      </c>
      <c r="B166" s="11" t="s">
        <v>608</v>
      </c>
      <c r="C166" s="12" t="s">
        <v>25</v>
      </c>
      <c r="D166" s="12" t="s">
        <v>27</v>
      </c>
      <c r="E166" s="12" t="s">
        <v>30</v>
      </c>
      <c r="F166" s="13" t="s">
        <v>408</v>
      </c>
      <c r="G166" s="14" t="s">
        <v>162</v>
      </c>
      <c r="H166" s="284" t="s">
        <v>195</v>
      </c>
      <c r="I166" s="15">
        <v>645958</v>
      </c>
      <c r="J166" s="11" t="s">
        <v>2886</v>
      </c>
      <c r="K166" s="11" t="s">
        <v>2887</v>
      </c>
      <c r="L166" s="284" t="s">
        <v>643</v>
      </c>
      <c r="M166" t="s">
        <v>2839</v>
      </c>
      <c r="N166" s="250">
        <v>21531.933333333334</v>
      </c>
      <c r="O166" t="s">
        <v>2886</v>
      </c>
      <c r="P166" s="282">
        <v>52264.066666666702</v>
      </c>
      <c r="S166" s="287">
        <v>0.148241379471026</v>
      </c>
    </row>
    <row r="167" spans="1:19">
      <c r="A167" s="11" t="s">
        <v>624</v>
      </c>
      <c r="B167" s="11" t="s">
        <v>625</v>
      </c>
      <c r="C167" s="12" t="s">
        <v>25</v>
      </c>
      <c r="D167" s="12" t="s">
        <v>27</v>
      </c>
      <c r="E167" s="12" t="s">
        <v>33</v>
      </c>
      <c r="F167" s="13" t="s">
        <v>448</v>
      </c>
      <c r="G167" s="14" t="s">
        <v>162</v>
      </c>
      <c r="H167" s="284" t="s">
        <v>195</v>
      </c>
      <c r="I167" s="15">
        <v>2627416</v>
      </c>
      <c r="J167" s="11" t="s">
        <v>2888</v>
      </c>
      <c r="K167" s="11" t="s">
        <v>2889</v>
      </c>
      <c r="L167" s="284" t="s">
        <v>643</v>
      </c>
      <c r="M167" t="s">
        <v>2842</v>
      </c>
      <c r="N167" s="250">
        <v>87580.53333333334</v>
      </c>
      <c r="O167" t="s">
        <v>2888</v>
      </c>
      <c r="P167" s="282">
        <v>117362.866666667</v>
      </c>
      <c r="S167" s="287">
        <v>0.19418219614096399</v>
      </c>
    </row>
    <row r="168" spans="1:19">
      <c r="A168" s="11" t="s">
        <v>637</v>
      </c>
      <c r="B168" s="11" t="s">
        <v>638</v>
      </c>
      <c r="C168" s="12" t="s">
        <v>45</v>
      </c>
      <c r="D168" s="12" t="s">
        <v>46</v>
      </c>
      <c r="E168" s="12" t="s">
        <v>36</v>
      </c>
      <c r="F168" s="13" t="s">
        <v>2825</v>
      </c>
      <c r="G168" s="14" t="s">
        <v>52</v>
      </c>
      <c r="H168" s="284" t="s">
        <v>1557</v>
      </c>
      <c r="I168" s="15">
        <v>54137805</v>
      </c>
      <c r="J168" s="11" t="s">
        <v>788</v>
      </c>
      <c r="K168" s="11" t="s">
        <v>885</v>
      </c>
      <c r="L168" s="284" t="s">
        <v>52</v>
      </c>
      <c r="M168" t="s">
        <v>2890</v>
      </c>
      <c r="N168" s="250">
        <v>1804593.5</v>
      </c>
      <c r="O168" t="s">
        <v>788</v>
      </c>
      <c r="P168" s="282">
        <v>2096386.9</v>
      </c>
      <c r="S168" s="287">
        <v>0.18405076323643901</v>
      </c>
    </row>
    <row r="169" spans="1:19">
      <c r="A169" s="11" t="s">
        <v>520</v>
      </c>
      <c r="B169" s="11" t="s">
        <v>521</v>
      </c>
      <c r="C169" s="12" t="s">
        <v>45</v>
      </c>
      <c r="D169" s="12" t="s">
        <v>46</v>
      </c>
      <c r="E169" s="12" t="s">
        <v>36</v>
      </c>
      <c r="F169" s="13" t="s">
        <v>2825</v>
      </c>
      <c r="G169" s="14" t="s">
        <v>52</v>
      </c>
      <c r="H169" s="284" t="s">
        <v>1557</v>
      </c>
      <c r="I169" s="15">
        <v>40058878</v>
      </c>
      <c r="J169" s="11" t="s">
        <v>791</v>
      </c>
      <c r="K169" s="11" t="s">
        <v>1875</v>
      </c>
      <c r="L169" s="284" t="s">
        <v>52</v>
      </c>
      <c r="M169" t="s">
        <v>2890</v>
      </c>
      <c r="N169" s="250">
        <v>1335295.9333333333</v>
      </c>
      <c r="O169" t="s">
        <v>791</v>
      </c>
      <c r="P169" s="282">
        <v>2096386.9</v>
      </c>
      <c r="S169" s="287">
        <v>0.18858957508093799</v>
      </c>
    </row>
    <row r="170" spans="1:19">
      <c r="A170" s="11" t="s">
        <v>134</v>
      </c>
      <c r="B170" s="11" t="s">
        <v>135</v>
      </c>
      <c r="C170" s="12" t="s">
        <v>45</v>
      </c>
      <c r="D170" s="12" t="s">
        <v>46</v>
      </c>
      <c r="E170" s="12" t="s">
        <v>36</v>
      </c>
      <c r="F170" s="13" t="s">
        <v>2825</v>
      </c>
      <c r="G170" s="14" t="s">
        <v>52</v>
      </c>
      <c r="H170" s="284" t="s">
        <v>1557</v>
      </c>
      <c r="I170" s="15">
        <v>62891607</v>
      </c>
      <c r="J170" s="11" t="s">
        <v>813</v>
      </c>
      <c r="K170" s="11" t="s">
        <v>883</v>
      </c>
      <c r="L170" s="284" t="s">
        <v>52</v>
      </c>
      <c r="M170" t="s">
        <v>2890</v>
      </c>
      <c r="N170" s="250">
        <v>2096386.9</v>
      </c>
      <c r="O170" t="s">
        <v>813</v>
      </c>
      <c r="P170" s="282">
        <v>2096386.9</v>
      </c>
      <c r="S170" s="287">
        <v>0.19197700204159801</v>
      </c>
    </row>
    <row r="171" spans="1:19">
      <c r="A171" s="11" t="s">
        <v>212</v>
      </c>
      <c r="B171" s="11" t="s">
        <v>213</v>
      </c>
      <c r="C171" s="12" t="s">
        <v>45</v>
      </c>
      <c r="D171" s="12" t="s">
        <v>46</v>
      </c>
      <c r="E171" s="12" t="s">
        <v>36</v>
      </c>
      <c r="F171" s="13" t="s">
        <v>2825</v>
      </c>
      <c r="G171" s="14" t="s">
        <v>52</v>
      </c>
      <c r="H171" s="284" t="s">
        <v>1557</v>
      </c>
      <c r="I171" s="15">
        <v>48586592</v>
      </c>
      <c r="J171" s="11" t="s">
        <v>1560</v>
      </c>
      <c r="K171" s="11" t="s">
        <v>2058</v>
      </c>
      <c r="L171" s="284" t="s">
        <v>52</v>
      </c>
      <c r="M171" t="s">
        <v>2890</v>
      </c>
      <c r="N171" s="250">
        <v>1619553.0666666667</v>
      </c>
      <c r="O171" t="s">
        <v>1560</v>
      </c>
      <c r="P171" s="282">
        <v>2096386.9</v>
      </c>
      <c r="S171" s="287">
        <v>0.18779369139070101</v>
      </c>
    </row>
    <row r="172" spans="1:19">
      <c r="A172" s="11" t="s">
        <v>432</v>
      </c>
      <c r="B172" s="11" t="s">
        <v>433</v>
      </c>
      <c r="C172" s="12" t="s">
        <v>45</v>
      </c>
      <c r="D172" s="12" t="s">
        <v>46</v>
      </c>
      <c r="E172" s="12" t="s">
        <v>36</v>
      </c>
      <c r="F172" s="13" t="s">
        <v>2825</v>
      </c>
      <c r="G172" s="14" t="s">
        <v>52</v>
      </c>
      <c r="H172" s="284" t="s">
        <v>1557</v>
      </c>
      <c r="I172" s="15">
        <v>43802820</v>
      </c>
      <c r="J172" s="11" t="s">
        <v>809</v>
      </c>
      <c r="K172" s="11" t="s">
        <v>1884</v>
      </c>
      <c r="L172" s="284" t="s">
        <v>52</v>
      </c>
      <c r="M172" t="s">
        <v>2890</v>
      </c>
      <c r="N172" s="250">
        <v>1460094</v>
      </c>
      <c r="O172" t="s">
        <v>809</v>
      </c>
      <c r="P172" s="282">
        <v>2096386.9</v>
      </c>
      <c r="S172" s="287">
        <v>0.18923074368762799</v>
      </c>
    </row>
    <row r="173" spans="1:19">
      <c r="A173" s="11" t="s">
        <v>151</v>
      </c>
      <c r="B173" s="11" t="s">
        <v>152</v>
      </c>
      <c r="C173" s="12" t="s">
        <v>45</v>
      </c>
      <c r="D173" s="12" t="s">
        <v>46</v>
      </c>
      <c r="E173" s="12" t="s">
        <v>36</v>
      </c>
      <c r="F173" s="13" t="s">
        <v>2825</v>
      </c>
      <c r="G173" s="14" t="s">
        <v>52</v>
      </c>
      <c r="H173" s="284" t="s">
        <v>52</v>
      </c>
      <c r="I173" s="15">
        <v>23840278</v>
      </c>
      <c r="J173" s="11" t="s">
        <v>794</v>
      </c>
      <c r="K173" s="11" t="s">
        <v>1873</v>
      </c>
      <c r="L173" s="284" t="s">
        <v>52</v>
      </c>
      <c r="M173" t="s">
        <v>2891</v>
      </c>
      <c r="N173" s="250">
        <v>794675.93333333335</v>
      </c>
      <c r="O173" t="s">
        <v>794</v>
      </c>
      <c r="P173" s="282">
        <v>794675.933333333</v>
      </c>
      <c r="S173" s="287">
        <v>0.189762904740432</v>
      </c>
    </row>
    <row r="174" spans="1:19">
      <c r="A174" s="11" t="s">
        <v>613</v>
      </c>
      <c r="B174" s="11" t="s">
        <v>614</v>
      </c>
      <c r="C174" s="12" t="s">
        <v>45</v>
      </c>
      <c r="D174" s="12" t="s">
        <v>27</v>
      </c>
      <c r="E174" s="12" t="s">
        <v>36</v>
      </c>
      <c r="F174" s="13" t="s">
        <v>113</v>
      </c>
      <c r="G174" s="14" t="s">
        <v>52</v>
      </c>
      <c r="H174" s="284" t="s">
        <v>52</v>
      </c>
      <c r="I174" s="15">
        <v>29388156</v>
      </c>
      <c r="J174" s="11" t="s">
        <v>1558</v>
      </c>
      <c r="K174" s="11" t="s">
        <v>2030</v>
      </c>
      <c r="L174" s="284" t="s">
        <v>52</v>
      </c>
      <c r="M174" t="s">
        <v>2892</v>
      </c>
      <c r="N174" s="250">
        <v>979605.2</v>
      </c>
      <c r="O174" t="s">
        <v>1558</v>
      </c>
      <c r="P174" s="282">
        <v>979605.2</v>
      </c>
      <c r="S174" s="287">
        <v>0.179622504107813</v>
      </c>
    </row>
    <row r="175" spans="1:19">
      <c r="A175" s="11" t="s">
        <v>154</v>
      </c>
      <c r="B175" s="11" t="s">
        <v>155</v>
      </c>
      <c r="C175" s="12" t="s">
        <v>45</v>
      </c>
      <c r="D175" s="12" t="s">
        <v>27</v>
      </c>
      <c r="E175" s="12" t="s">
        <v>36</v>
      </c>
      <c r="F175" s="13" t="s">
        <v>113</v>
      </c>
      <c r="G175" s="14" t="s">
        <v>52</v>
      </c>
      <c r="H175" s="284" t="s">
        <v>52</v>
      </c>
      <c r="I175" s="15">
        <v>21938854</v>
      </c>
      <c r="J175" s="11" t="s">
        <v>805</v>
      </c>
      <c r="K175" s="11" t="s">
        <v>1879</v>
      </c>
      <c r="L175" s="284" t="s">
        <v>52</v>
      </c>
      <c r="M175" t="s">
        <v>2892</v>
      </c>
      <c r="N175" s="250">
        <v>731295.1333333333</v>
      </c>
      <c r="O175" t="s">
        <v>805</v>
      </c>
      <c r="P175" s="282">
        <v>979605.2</v>
      </c>
      <c r="S175" s="287">
        <v>0.17628195095381299</v>
      </c>
    </row>
    <row r="176" spans="1:19">
      <c r="A176" s="11" t="s">
        <v>456</v>
      </c>
      <c r="B176" s="11" t="s">
        <v>457</v>
      </c>
      <c r="C176" s="12" t="s">
        <v>45</v>
      </c>
      <c r="D176" s="12" t="s">
        <v>46</v>
      </c>
      <c r="E176" s="12" t="s">
        <v>36</v>
      </c>
      <c r="F176" s="13" t="s">
        <v>2825</v>
      </c>
      <c r="G176" s="14" t="s">
        <v>52</v>
      </c>
      <c r="H176" s="284" t="s">
        <v>52</v>
      </c>
      <c r="I176" s="15">
        <v>19767163</v>
      </c>
      <c r="J176" s="11" t="s">
        <v>814</v>
      </c>
      <c r="K176" s="11" t="s">
        <v>1887</v>
      </c>
      <c r="L176" s="284" t="s">
        <v>52</v>
      </c>
      <c r="M176" t="s">
        <v>2891</v>
      </c>
      <c r="N176" s="250">
        <v>658905.43333333335</v>
      </c>
      <c r="O176" t="s">
        <v>814</v>
      </c>
      <c r="P176" s="282">
        <v>794675.933333333</v>
      </c>
      <c r="S176" s="287">
        <v>0.19000907642173401</v>
      </c>
    </row>
    <row r="177" spans="1:19">
      <c r="A177" s="11" t="s">
        <v>476</v>
      </c>
      <c r="B177" s="11" t="s">
        <v>477</v>
      </c>
      <c r="C177" s="12" t="s">
        <v>45</v>
      </c>
      <c r="D177" s="12" t="s">
        <v>27</v>
      </c>
      <c r="E177" s="12" t="s">
        <v>36</v>
      </c>
      <c r="F177" s="13" t="s">
        <v>113</v>
      </c>
      <c r="G177" s="14" t="s">
        <v>52</v>
      </c>
      <c r="H177" s="284" t="s">
        <v>52</v>
      </c>
      <c r="I177" s="15">
        <v>22038399</v>
      </c>
      <c r="J177" s="11" t="s">
        <v>821</v>
      </c>
      <c r="K177" s="11" t="s">
        <v>1894</v>
      </c>
      <c r="L177" s="284" t="s">
        <v>52</v>
      </c>
      <c r="M177" t="s">
        <v>2892</v>
      </c>
      <c r="N177" s="250">
        <v>734613.3</v>
      </c>
      <c r="O177" t="s">
        <v>821</v>
      </c>
      <c r="P177" s="282">
        <v>979605.2</v>
      </c>
      <c r="S177" s="287">
        <v>0.18294515173849099</v>
      </c>
    </row>
    <row r="178" spans="1:19">
      <c r="A178" s="11" t="s">
        <v>536</v>
      </c>
      <c r="B178" s="11" t="s">
        <v>537</v>
      </c>
      <c r="C178" s="12" t="s">
        <v>45</v>
      </c>
      <c r="D178" s="12" t="s">
        <v>27</v>
      </c>
      <c r="E178" s="12" t="s">
        <v>36</v>
      </c>
      <c r="F178" s="13" t="s">
        <v>113</v>
      </c>
      <c r="G178" s="14" t="s">
        <v>52</v>
      </c>
      <c r="H178" s="284" t="s">
        <v>52</v>
      </c>
      <c r="I178" s="15">
        <v>13856469</v>
      </c>
      <c r="J178" s="11" t="s">
        <v>820</v>
      </c>
      <c r="K178" s="11" t="s">
        <v>890</v>
      </c>
      <c r="L178" s="284" t="s">
        <v>52</v>
      </c>
      <c r="M178" t="s">
        <v>2892</v>
      </c>
      <c r="N178" s="250">
        <v>461882.3</v>
      </c>
      <c r="O178" t="s">
        <v>820</v>
      </c>
      <c r="P178" s="282">
        <v>979605.2</v>
      </c>
      <c r="S178" s="287">
        <v>0.17063374555071001</v>
      </c>
    </row>
    <row r="179" spans="1:19">
      <c r="A179" s="11" t="s">
        <v>523</v>
      </c>
      <c r="B179" s="11" t="s">
        <v>524</v>
      </c>
      <c r="C179" s="12" t="s">
        <v>45</v>
      </c>
      <c r="D179" s="12" t="s">
        <v>46</v>
      </c>
      <c r="E179" s="12" t="s">
        <v>36</v>
      </c>
      <c r="F179" s="13" t="s">
        <v>2825</v>
      </c>
      <c r="G179" s="14" t="s">
        <v>52</v>
      </c>
      <c r="H179" s="284" t="s">
        <v>1557</v>
      </c>
      <c r="I179" s="15">
        <v>31435434</v>
      </c>
      <c r="J179" s="11" t="s">
        <v>827</v>
      </c>
      <c r="K179" s="11" t="s">
        <v>1977</v>
      </c>
      <c r="L179" s="284" t="s">
        <v>52</v>
      </c>
      <c r="M179" t="s">
        <v>2890</v>
      </c>
      <c r="N179" s="250">
        <v>1047847.8</v>
      </c>
      <c r="O179" t="s">
        <v>827</v>
      </c>
      <c r="P179" s="282">
        <v>2096386.9</v>
      </c>
      <c r="S179" s="287">
        <v>0.19459826069276301</v>
      </c>
    </row>
    <row r="180" spans="1:19">
      <c r="A180" s="11" t="s">
        <v>157</v>
      </c>
      <c r="B180" s="11" t="s">
        <v>158</v>
      </c>
      <c r="C180" s="12" t="s">
        <v>45</v>
      </c>
      <c r="D180" s="12" t="s">
        <v>27</v>
      </c>
      <c r="E180" s="12" t="s">
        <v>36</v>
      </c>
      <c r="F180" s="13" t="s">
        <v>113</v>
      </c>
      <c r="G180" s="14" t="s">
        <v>52</v>
      </c>
      <c r="H180" s="284" t="s">
        <v>52</v>
      </c>
      <c r="I180" s="15">
        <v>17863474</v>
      </c>
      <c r="J180" s="11" t="s">
        <v>787</v>
      </c>
      <c r="K180" s="11" t="s">
        <v>1859</v>
      </c>
      <c r="L180" s="284" t="s">
        <v>52</v>
      </c>
      <c r="M180" t="s">
        <v>2892</v>
      </c>
      <c r="N180" s="250">
        <v>595449.1333333333</v>
      </c>
      <c r="O180" t="s">
        <v>787</v>
      </c>
      <c r="P180" s="282">
        <v>979605.2</v>
      </c>
      <c r="S180" s="287">
        <v>0.173202626063581</v>
      </c>
    </row>
    <row r="181" spans="1:19">
      <c r="A181" s="11" t="s">
        <v>202</v>
      </c>
      <c r="B181" s="11" t="s">
        <v>203</v>
      </c>
      <c r="C181" s="12" t="s">
        <v>45</v>
      </c>
      <c r="D181" s="12" t="s">
        <v>27</v>
      </c>
      <c r="E181" s="12" t="s">
        <v>36</v>
      </c>
      <c r="F181" s="13" t="s">
        <v>113</v>
      </c>
      <c r="G181" s="14" t="s">
        <v>52</v>
      </c>
      <c r="H181" s="284" t="s">
        <v>52</v>
      </c>
      <c r="I181" s="15">
        <v>11737133</v>
      </c>
      <c r="J181" s="11" t="s">
        <v>828</v>
      </c>
      <c r="K181" s="11" t="s">
        <v>899</v>
      </c>
      <c r="L181" s="284" t="s">
        <v>52</v>
      </c>
      <c r="M181" t="s">
        <v>2892</v>
      </c>
      <c r="N181" s="250">
        <v>391237.76666666666</v>
      </c>
      <c r="O181" t="s">
        <v>828</v>
      </c>
      <c r="P181" s="282">
        <v>979605.2</v>
      </c>
      <c r="S181" s="287">
        <v>0.19494187134369501</v>
      </c>
    </row>
    <row r="182" spans="1:19">
      <c r="A182" s="11" t="s">
        <v>365</v>
      </c>
      <c r="B182" s="11" t="s">
        <v>366</v>
      </c>
      <c r="C182" s="12" t="s">
        <v>45</v>
      </c>
      <c r="D182" s="12" t="s">
        <v>27</v>
      </c>
      <c r="E182" s="12" t="s">
        <v>36</v>
      </c>
      <c r="F182" s="13" t="s">
        <v>113</v>
      </c>
      <c r="G182" s="14" t="s">
        <v>52</v>
      </c>
      <c r="H182" s="284" t="s">
        <v>52</v>
      </c>
      <c r="I182" s="15">
        <v>16941081</v>
      </c>
      <c r="J182" s="11" t="s">
        <v>801</v>
      </c>
      <c r="K182" s="11" t="s">
        <v>1876</v>
      </c>
      <c r="L182" s="284" t="s">
        <v>52</v>
      </c>
      <c r="M182" t="s">
        <v>2892</v>
      </c>
      <c r="N182" s="250">
        <v>564702.69999999995</v>
      </c>
      <c r="O182" t="s">
        <v>801</v>
      </c>
      <c r="P182" s="282">
        <v>979605.2</v>
      </c>
      <c r="S182" s="287">
        <v>0.16461202415856099</v>
      </c>
    </row>
    <row r="183" spans="1:19">
      <c r="A183" s="11" t="s">
        <v>402</v>
      </c>
      <c r="B183" s="11" t="s">
        <v>403</v>
      </c>
      <c r="C183" s="12" t="s">
        <v>45</v>
      </c>
      <c r="D183" s="12" t="s">
        <v>46</v>
      </c>
      <c r="E183" s="12" t="s">
        <v>36</v>
      </c>
      <c r="F183" s="13" t="s">
        <v>2825</v>
      </c>
      <c r="G183" s="14" t="s">
        <v>52</v>
      </c>
      <c r="H183" s="284" t="s">
        <v>1557</v>
      </c>
      <c r="I183" s="15">
        <v>27099571</v>
      </c>
      <c r="J183" s="11" t="s">
        <v>823</v>
      </c>
      <c r="K183" s="11" t="s">
        <v>1900</v>
      </c>
      <c r="L183" s="284" t="s">
        <v>52</v>
      </c>
      <c r="M183" t="s">
        <v>2890</v>
      </c>
      <c r="N183" s="250">
        <v>903319.03333333333</v>
      </c>
      <c r="O183" t="s">
        <v>823</v>
      </c>
      <c r="P183" s="282">
        <v>2096386.9</v>
      </c>
      <c r="S183" s="287">
        <v>0.187014722737494</v>
      </c>
    </row>
    <row r="184" spans="1:19">
      <c r="A184" s="11" t="s">
        <v>43</v>
      </c>
      <c r="B184" s="11" t="s">
        <v>44</v>
      </c>
      <c r="C184" s="12" t="s">
        <v>45</v>
      </c>
      <c r="D184" s="12" t="s">
        <v>27</v>
      </c>
      <c r="E184" s="12" t="s">
        <v>36</v>
      </c>
      <c r="F184" s="13" t="s">
        <v>113</v>
      </c>
      <c r="G184" s="14" t="s">
        <v>52</v>
      </c>
      <c r="H184" s="284" t="s">
        <v>52</v>
      </c>
      <c r="I184" s="15">
        <v>13391574</v>
      </c>
      <c r="J184" s="11" t="s">
        <v>114</v>
      </c>
      <c r="K184" s="11" t="s">
        <v>115</v>
      </c>
      <c r="L184" s="284" t="s">
        <v>52</v>
      </c>
      <c r="M184" t="s">
        <v>2892</v>
      </c>
      <c r="N184" s="250">
        <v>446385.8</v>
      </c>
      <c r="O184" t="s">
        <v>114</v>
      </c>
      <c r="P184" s="282">
        <v>979605.2</v>
      </c>
      <c r="S184" s="287">
        <v>0.184774634908839</v>
      </c>
    </row>
    <row r="185" spans="1:19">
      <c r="A185" s="11" t="s">
        <v>141</v>
      </c>
      <c r="B185" s="11" t="s">
        <v>142</v>
      </c>
      <c r="C185" s="12" t="s">
        <v>45</v>
      </c>
      <c r="D185" s="12" t="s">
        <v>46</v>
      </c>
      <c r="E185" s="12" t="s">
        <v>36</v>
      </c>
      <c r="F185" s="13" t="s">
        <v>2825</v>
      </c>
      <c r="G185" s="14" t="s">
        <v>52</v>
      </c>
      <c r="H185" s="284" t="s">
        <v>1557</v>
      </c>
      <c r="I185" s="15">
        <v>22799567</v>
      </c>
      <c r="J185" s="11" t="s">
        <v>812</v>
      </c>
      <c r="K185" s="11" t="s">
        <v>1886</v>
      </c>
      <c r="L185" s="284" t="s">
        <v>52</v>
      </c>
      <c r="M185" t="s">
        <v>2890</v>
      </c>
      <c r="N185" s="250">
        <v>759985.56666666665</v>
      </c>
      <c r="O185" t="s">
        <v>812</v>
      </c>
      <c r="P185" s="282">
        <v>2096386.9</v>
      </c>
      <c r="S185" s="287">
        <v>0.18089354137864599</v>
      </c>
    </row>
    <row r="186" spans="1:19">
      <c r="A186" s="11" t="s">
        <v>237</v>
      </c>
      <c r="B186" s="11" t="s">
        <v>238</v>
      </c>
      <c r="C186" s="12" t="s">
        <v>45</v>
      </c>
      <c r="D186" s="12" t="s">
        <v>27</v>
      </c>
      <c r="E186" s="12" t="s">
        <v>36</v>
      </c>
      <c r="F186" s="13" t="s">
        <v>113</v>
      </c>
      <c r="G186" s="14" t="s">
        <v>52</v>
      </c>
      <c r="H186" s="284" t="s">
        <v>52</v>
      </c>
      <c r="I186" s="15">
        <v>14147826</v>
      </c>
      <c r="J186" s="11" t="s">
        <v>807</v>
      </c>
      <c r="K186" s="11" t="s">
        <v>900</v>
      </c>
      <c r="L186" s="284" t="s">
        <v>52</v>
      </c>
      <c r="M186" t="s">
        <v>2892</v>
      </c>
      <c r="N186" s="250">
        <v>471594.2</v>
      </c>
      <c r="O186" t="s">
        <v>807</v>
      </c>
      <c r="P186" s="282">
        <v>979605.2</v>
      </c>
      <c r="S186" s="287">
        <v>0.18003017913401001</v>
      </c>
    </row>
    <row r="187" spans="1:19">
      <c r="A187" s="11" t="s">
        <v>332</v>
      </c>
      <c r="B187" s="11" t="s">
        <v>333</v>
      </c>
      <c r="C187" s="12" t="s">
        <v>45</v>
      </c>
      <c r="D187" s="12" t="s">
        <v>46</v>
      </c>
      <c r="E187" s="12" t="s">
        <v>34</v>
      </c>
      <c r="F187" s="13" t="s">
        <v>2893</v>
      </c>
      <c r="G187" s="14" t="s">
        <v>52</v>
      </c>
      <c r="H187" s="284" t="s">
        <v>1557</v>
      </c>
      <c r="I187" s="15">
        <v>12878913</v>
      </c>
      <c r="J187" s="11" t="s">
        <v>815</v>
      </c>
      <c r="K187" s="11" t="s">
        <v>1888</v>
      </c>
      <c r="L187" s="284" t="s">
        <v>52</v>
      </c>
      <c r="M187" t="s">
        <v>2894</v>
      </c>
      <c r="N187" s="250">
        <v>429297.1</v>
      </c>
      <c r="O187" t="s">
        <v>815</v>
      </c>
      <c r="P187" s="282">
        <v>429297.1</v>
      </c>
      <c r="S187" s="287">
        <v>0.18667598497926499</v>
      </c>
    </row>
    <row r="188" spans="1:19">
      <c r="A188" s="11" t="s">
        <v>415</v>
      </c>
      <c r="B188" s="11" t="s">
        <v>416</v>
      </c>
      <c r="C188" s="12" t="s">
        <v>45</v>
      </c>
      <c r="D188" s="12" t="s">
        <v>46</v>
      </c>
      <c r="E188" s="12" t="s">
        <v>36</v>
      </c>
      <c r="F188" s="13" t="s">
        <v>2825</v>
      </c>
      <c r="G188" s="14" t="s">
        <v>52</v>
      </c>
      <c r="H188" s="284" t="s">
        <v>52</v>
      </c>
      <c r="I188" s="15">
        <v>12204601</v>
      </c>
      <c r="J188" s="11" t="s">
        <v>909</v>
      </c>
      <c r="K188" s="11" t="s">
        <v>910</v>
      </c>
      <c r="L188" s="284" t="s">
        <v>52</v>
      </c>
      <c r="M188" t="s">
        <v>2891</v>
      </c>
      <c r="N188" s="40">
        <v>406820.03333333333</v>
      </c>
      <c r="O188" t="s">
        <v>909</v>
      </c>
      <c r="P188" s="282">
        <v>794675.933333333</v>
      </c>
      <c r="S188" s="287">
        <v>0.17435492553162399</v>
      </c>
    </row>
    <row r="189" spans="1:19">
      <c r="A189" s="11" t="s">
        <v>488</v>
      </c>
      <c r="B189" s="11" t="s">
        <v>489</v>
      </c>
      <c r="C189" s="12" t="s">
        <v>45</v>
      </c>
      <c r="D189" s="12" t="s">
        <v>27</v>
      </c>
      <c r="E189" s="12" t="s">
        <v>36</v>
      </c>
      <c r="F189" s="13" t="s">
        <v>113</v>
      </c>
      <c r="G189" s="14" t="s">
        <v>52</v>
      </c>
      <c r="H189" s="284" t="s">
        <v>52</v>
      </c>
      <c r="I189" s="15">
        <v>9405351</v>
      </c>
      <c r="J189" s="11" t="s">
        <v>803</v>
      </c>
      <c r="K189" s="11" t="s">
        <v>1878</v>
      </c>
      <c r="L189" s="284" t="s">
        <v>52</v>
      </c>
      <c r="M189" t="s">
        <v>2892</v>
      </c>
      <c r="N189" s="250">
        <v>313511.7</v>
      </c>
      <c r="O189" t="s">
        <v>803</v>
      </c>
      <c r="P189" s="282">
        <v>979605.2</v>
      </c>
      <c r="S189" s="287">
        <v>0.17993316742649801</v>
      </c>
    </row>
    <row r="190" spans="1:19">
      <c r="A190" s="11" t="s">
        <v>334</v>
      </c>
      <c r="B190" s="11" t="s">
        <v>335</v>
      </c>
      <c r="C190" s="12" t="s">
        <v>45</v>
      </c>
      <c r="D190" s="12" t="s">
        <v>27</v>
      </c>
      <c r="E190" s="12" t="s">
        <v>36</v>
      </c>
      <c r="F190" s="13" t="s">
        <v>113</v>
      </c>
      <c r="G190" s="14" t="s">
        <v>52</v>
      </c>
      <c r="H190" s="284" t="s">
        <v>52</v>
      </c>
      <c r="I190" s="15">
        <v>11227868</v>
      </c>
      <c r="J190" s="11" t="s">
        <v>831</v>
      </c>
      <c r="K190" s="11" t="s">
        <v>1986</v>
      </c>
      <c r="L190" s="284" t="s">
        <v>52</v>
      </c>
      <c r="M190" t="s">
        <v>2892</v>
      </c>
      <c r="N190" s="250">
        <v>374262.26666666666</v>
      </c>
      <c r="O190" t="s">
        <v>831</v>
      </c>
      <c r="P190" s="282">
        <v>979605.2</v>
      </c>
      <c r="S190" s="287">
        <v>0.18353526280528601</v>
      </c>
    </row>
    <row r="191" spans="1:19">
      <c r="A191" s="11" t="s">
        <v>345</v>
      </c>
      <c r="B191" s="11" t="s">
        <v>346</v>
      </c>
      <c r="C191" s="12" t="s">
        <v>25</v>
      </c>
      <c r="D191" s="12" t="s">
        <v>27</v>
      </c>
      <c r="E191" s="12" t="s">
        <v>36</v>
      </c>
      <c r="F191" s="13" t="s">
        <v>538</v>
      </c>
      <c r="G191" s="14" t="s">
        <v>52</v>
      </c>
      <c r="H191" s="284" t="s">
        <v>52</v>
      </c>
      <c r="I191" s="15">
        <v>12091098</v>
      </c>
      <c r="J191" s="11" t="s">
        <v>834</v>
      </c>
      <c r="K191" s="11" t="s">
        <v>2001</v>
      </c>
      <c r="L191" s="284" t="s">
        <v>52</v>
      </c>
      <c r="M191" t="s">
        <v>2895</v>
      </c>
      <c r="N191" s="250">
        <v>403036.6</v>
      </c>
      <c r="O191" t="s">
        <v>834</v>
      </c>
      <c r="P191" s="282">
        <v>492377</v>
      </c>
      <c r="S191" s="287">
        <v>0.18028032459146401</v>
      </c>
    </row>
    <row r="192" spans="1:19">
      <c r="A192" s="11" t="s">
        <v>367</v>
      </c>
      <c r="B192" s="11" t="s">
        <v>336</v>
      </c>
      <c r="C192" s="12" t="s">
        <v>45</v>
      </c>
      <c r="D192" s="12" t="s">
        <v>27</v>
      </c>
      <c r="E192" s="12" t="s">
        <v>36</v>
      </c>
      <c r="F192" s="13" t="s">
        <v>113</v>
      </c>
      <c r="G192" s="14" t="s">
        <v>52</v>
      </c>
      <c r="H192" s="284" t="s">
        <v>52</v>
      </c>
      <c r="I192" s="15">
        <v>8705420</v>
      </c>
      <c r="J192" s="11" t="s">
        <v>818</v>
      </c>
      <c r="K192" s="11" t="s">
        <v>1892</v>
      </c>
      <c r="L192" s="284" t="s">
        <v>52</v>
      </c>
      <c r="M192" t="s">
        <v>2892</v>
      </c>
      <c r="N192" s="250">
        <v>290180.66666666669</v>
      </c>
      <c r="O192" t="s">
        <v>818</v>
      </c>
      <c r="P192" s="282">
        <v>979605.2</v>
      </c>
      <c r="S192" s="287">
        <v>0.17503154002684801</v>
      </c>
    </row>
    <row r="193" spans="1:19">
      <c r="A193" s="11" t="s">
        <v>510</v>
      </c>
      <c r="B193" s="11" t="s">
        <v>511</v>
      </c>
      <c r="C193" s="12" t="s">
        <v>45</v>
      </c>
      <c r="D193" s="12" t="s">
        <v>27</v>
      </c>
      <c r="E193" s="12" t="s">
        <v>36</v>
      </c>
      <c r="F193" s="13" t="s">
        <v>113</v>
      </c>
      <c r="G193" s="14" t="s">
        <v>52</v>
      </c>
      <c r="H193" s="284" t="s">
        <v>52</v>
      </c>
      <c r="I193" s="15">
        <v>9176102</v>
      </c>
      <c r="J193" s="11" t="s">
        <v>816</v>
      </c>
      <c r="K193" s="11" t="s">
        <v>1889</v>
      </c>
      <c r="L193" s="284" t="s">
        <v>52</v>
      </c>
      <c r="M193" t="s">
        <v>2892</v>
      </c>
      <c r="N193" s="250">
        <v>305870.06666666665</v>
      </c>
      <c r="O193" t="s">
        <v>816</v>
      </c>
      <c r="P193" s="282">
        <v>979605.2</v>
      </c>
      <c r="S193" s="287">
        <v>0.168295935235103</v>
      </c>
    </row>
    <row r="194" spans="1:19">
      <c r="A194" s="11" t="s">
        <v>583</v>
      </c>
      <c r="B194" s="11" t="s">
        <v>584</v>
      </c>
      <c r="C194" s="12" t="s">
        <v>45</v>
      </c>
      <c r="D194" s="12" t="s">
        <v>27</v>
      </c>
      <c r="E194" s="12" t="s">
        <v>32</v>
      </c>
      <c r="F194" s="13" t="s">
        <v>110</v>
      </c>
      <c r="G194" s="14" t="s">
        <v>52</v>
      </c>
      <c r="H194" s="284" t="s">
        <v>1557</v>
      </c>
      <c r="I194" s="15">
        <v>11203572</v>
      </c>
      <c r="J194" s="11" t="s">
        <v>796</v>
      </c>
      <c r="K194" s="11" t="s">
        <v>1871</v>
      </c>
      <c r="L194" s="284" t="s">
        <v>52</v>
      </c>
      <c r="M194" t="s">
        <v>2896</v>
      </c>
      <c r="N194" s="250">
        <v>373452.4</v>
      </c>
      <c r="O194" t="s">
        <v>796</v>
      </c>
      <c r="P194" s="282">
        <v>373452.4</v>
      </c>
      <c r="S194" s="287">
        <v>0.17322590568967</v>
      </c>
    </row>
    <row r="195" spans="1:19">
      <c r="A195" s="11" t="s">
        <v>168</v>
      </c>
      <c r="B195" s="11" t="s">
        <v>169</v>
      </c>
      <c r="C195" s="12" t="s">
        <v>45</v>
      </c>
      <c r="D195" s="12" t="s">
        <v>27</v>
      </c>
      <c r="E195" s="12" t="s">
        <v>36</v>
      </c>
      <c r="F195" s="13" t="s">
        <v>113</v>
      </c>
      <c r="G195" s="14" t="s">
        <v>52</v>
      </c>
      <c r="H195" s="284" t="s">
        <v>52</v>
      </c>
      <c r="I195" s="15">
        <v>14969159</v>
      </c>
      <c r="J195" s="11" t="s">
        <v>804</v>
      </c>
      <c r="K195" s="11" t="s">
        <v>891</v>
      </c>
      <c r="L195" s="284" t="s">
        <v>52</v>
      </c>
      <c r="M195" t="s">
        <v>2892</v>
      </c>
      <c r="N195" s="250">
        <v>498971.96666666667</v>
      </c>
      <c r="O195" t="s">
        <v>804</v>
      </c>
      <c r="P195" s="282">
        <v>979605.2</v>
      </c>
      <c r="S195" s="287">
        <v>0.181566888742383</v>
      </c>
    </row>
    <row r="196" spans="1:19">
      <c r="A196" s="11" t="s">
        <v>322</v>
      </c>
      <c r="B196" s="11" t="s">
        <v>323</v>
      </c>
      <c r="C196" s="12" t="s">
        <v>25</v>
      </c>
      <c r="D196" s="12" t="s">
        <v>27</v>
      </c>
      <c r="E196" s="12" t="s">
        <v>36</v>
      </c>
      <c r="F196" s="13" t="s">
        <v>538</v>
      </c>
      <c r="G196" s="14" t="s">
        <v>52</v>
      </c>
      <c r="H196" s="284" t="s">
        <v>52</v>
      </c>
      <c r="I196" s="15">
        <v>13873688</v>
      </c>
      <c r="J196" s="11" t="s">
        <v>810</v>
      </c>
      <c r="K196" s="11" t="s">
        <v>1885</v>
      </c>
      <c r="L196" s="284" t="s">
        <v>52</v>
      </c>
      <c r="M196" t="s">
        <v>2895</v>
      </c>
      <c r="N196" s="250">
        <v>462456.26666666666</v>
      </c>
      <c r="O196" t="s">
        <v>810</v>
      </c>
      <c r="P196" s="282">
        <v>492377</v>
      </c>
      <c r="S196" s="287">
        <v>0.170766984820755</v>
      </c>
    </row>
    <row r="197" spans="1:19">
      <c r="A197" s="11" t="s">
        <v>163</v>
      </c>
      <c r="B197" s="11" t="s">
        <v>164</v>
      </c>
      <c r="C197" s="12" t="s">
        <v>45</v>
      </c>
      <c r="D197" s="12" t="s">
        <v>46</v>
      </c>
      <c r="E197" s="12" t="s">
        <v>36</v>
      </c>
      <c r="F197" s="13" t="s">
        <v>2825</v>
      </c>
      <c r="G197" s="14" t="s">
        <v>52</v>
      </c>
      <c r="H197" s="284" t="s">
        <v>1557</v>
      </c>
      <c r="I197" s="15">
        <v>10691781</v>
      </c>
      <c r="J197" s="11" t="s">
        <v>785</v>
      </c>
      <c r="K197" s="11" t="s">
        <v>1847</v>
      </c>
      <c r="L197" s="284" t="s">
        <v>52</v>
      </c>
      <c r="M197" t="s">
        <v>2890</v>
      </c>
      <c r="N197" s="250">
        <v>356392.7</v>
      </c>
      <c r="O197" t="s">
        <v>785</v>
      </c>
      <c r="P197" s="282">
        <v>2096386.9</v>
      </c>
      <c r="S197" s="287">
        <v>0.182088756791604</v>
      </c>
    </row>
    <row r="198" spans="1:19">
      <c r="A198" s="11" t="s">
        <v>198</v>
      </c>
      <c r="B198" s="11" t="s">
        <v>199</v>
      </c>
      <c r="C198" s="12" t="s">
        <v>25</v>
      </c>
      <c r="D198" s="12" t="s">
        <v>27</v>
      </c>
      <c r="E198" s="12" t="s">
        <v>36</v>
      </c>
      <c r="F198" s="13" t="s">
        <v>538</v>
      </c>
      <c r="G198" s="14" t="s">
        <v>52</v>
      </c>
      <c r="H198" s="284" t="s">
        <v>52</v>
      </c>
      <c r="I198" s="15">
        <v>14771310</v>
      </c>
      <c r="J198" s="11" t="s">
        <v>826</v>
      </c>
      <c r="K198" s="11" t="s">
        <v>1948</v>
      </c>
      <c r="L198" s="284" t="s">
        <v>52</v>
      </c>
      <c r="M198" t="s">
        <v>2895</v>
      </c>
      <c r="N198" s="250">
        <v>492377</v>
      </c>
      <c r="O198" t="s">
        <v>826</v>
      </c>
      <c r="P198" s="282">
        <v>492377</v>
      </c>
      <c r="S198" s="287">
        <v>0.167031188829317</v>
      </c>
    </row>
    <row r="199" spans="1:19">
      <c r="A199" s="11" t="s">
        <v>599</v>
      </c>
      <c r="B199" s="11" t="s">
        <v>600</v>
      </c>
      <c r="C199" s="12" t="s">
        <v>25</v>
      </c>
      <c r="D199" s="12" t="s">
        <v>27</v>
      </c>
      <c r="E199" s="12" t="s">
        <v>36</v>
      </c>
      <c r="F199" s="13" t="s">
        <v>538</v>
      </c>
      <c r="G199" s="14" t="s">
        <v>52</v>
      </c>
      <c r="H199" s="284" t="s">
        <v>52</v>
      </c>
      <c r="I199" s="15">
        <v>13774570</v>
      </c>
      <c r="J199" s="11" t="s">
        <v>789</v>
      </c>
      <c r="K199" s="11" t="s">
        <v>1852</v>
      </c>
      <c r="L199" s="284" t="s">
        <v>52</v>
      </c>
      <c r="M199" t="s">
        <v>2895</v>
      </c>
      <c r="N199" s="250">
        <v>459152.33333333331</v>
      </c>
      <c r="O199" t="s">
        <v>789</v>
      </c>
      <c r="P199" s="282">
        <v>492377</v>
      </c>
      <c r="S199" s="287">
        <v>0.176232234700612</v>
      </c>
    </row>
    <row r="200" spans="1:19">
      <c r="A200" s="11" t="s">
        <v>540</v>
      </c>
      <c r="B200" s="11" t="s">
        <v>541</v>
      </c>
      <c r="C200" s="12" t="s">
        <v>45</v>
      </c>
      <c r="D200" s="12" t="s">
        <v>46</v>
      </c>
      <c r="E200" s="12" t="s">
        <v>36</v>
      </c>
      <c r="F200" s="13" t="s">
        <v>2825</v>
      </c>
      <c r="G200" s="14" t="s">
        <v>52</v>
      </c>
      <c r="H200" s="284" t="s">
        <v>1557</v>
      </c>
      <c r="I200" s="15">
        <v>23707793</v>
      </c>
      <c r="J200" s="11" t="s">
        <v>824</v>
      </c>
      <c r="K200" s="11" t="s">
        <v>1897</v>
      </c>
      <c r="L200" s="284" t="s">
        <v>52</v>
      </c>
      <c r="M200" t="s">
        <v>2890</v>
      </c>
      <c r="N200" s="250">
        <v>790259.76666666672</v>
      </c>
      <c r="O200" t="s">
        <v>824</v>
      </c>
      <c r="P200" s="282">
        <v>2096386.9</v>
      </c>
      <c r="S200" s="287">
        <v>0.193055029116286</v>
      </c>
    </row>
    <row r="201" spans="1:19">
      <c r="A201" s="11" t="s">
        <v>181</v>
      </c>
      <c r="B201" s="11" t="s">
        <v>182</v>
      </c>
      <c r="C201" s="12" t="s">
        <v>45</v>
      </c>
      <c r="D201" s="12" t="s">
        <v>27</v>
      </c>
      <c r="E201" s="12" t="s">
        <v>36</v>
      </c>
      <c r="F201" s="13" t="s">
        <v>113</v>
      </c>
      <c r="G201" s="14" t="s">
        <v>52</v>
      </c>
      <c r="H201" s="284" t="s">
        <v>52</v>
      </c>
      <c r="I201" s="15">
        <v>10960176</v>
      </c>
      <c r="J201" s="11" t="s">
        <v>1559</v>
      </c>
      <c r="K201" s="11" t="s">
        <v>2040</v>
      </c>
      <c r="L201" s="284" t="s">
        <v>52</v>
      </c>
      <c r="M201" t="s">
        <v>2892</v>
      </c>
      <c r="N201" s="250">
        <v>365339.2</v>
      </c>
      <c r="O201" t="s">
        <v>1559</v>
      </c>
      <c r="P201" s="282">
        <v>979605.2</v>
      </c>
      <c r="S201" s="287">
        <v>0.17241093079164199</v>
      </c>
    </row>
    <row r="202" spans="1:19">
      <c r="A202" s="11" t="s">
        <v>513</v>
      </c>
      <c r="B202" s="11" t="s">
        <v>514</v>
      </c>
      <c r="C202" s="12" t="s">
        <v>25</v>
      </c>
      <c r="D202" s="12" t="s">
        <v>27</v>
      </c>
      <c r="E202" s="12" t="s">
        <v>36</v>
      </c>
      <c r="F202" s="13" t="s">
        <v>538</v>
      </c>
      <c r="G202" s="14" t="s">
        <v>52</v>
      </c>
      <c r="H202" s="284" t="s">
        <v>52</v>
      </c>
      <c r="I202" s="15">
        <v>11382470</v>
      </c>
      <c r="J202" s="11" t="s">
        <v>819</v>
      </c>
      <c r="K202" s="11" t="s">
        <v>1895</v>
      </c>
      <c r="L202" s="284" t="s">
        <v>52</v>
      </c>
      <c r="M202" t="s">
        <v>2895</v>
      </c>
      <c r="N202" s="250">
        <v>379415.66666666669</v>
      </c>
      <c r="O202" t="s">
        <v>819</v>
      </c>
      <c r="P202" s="282">
        <v>492377</v>
      </c>
      <c r="S202" s="287">
        <v>0.16135808914529301</v>
      </c>
    </row>
    <row r="203" spans="1:19">
      <c r="A203" s="11" t="s">
        <v>190</v>
      </c>
      <c r="B203" s="11" t="s">
        <v>191</v>
      </c>
      <c r="C203" s="12" t="s">
        <v>45</v>
      </c>
      <c r="D203" s="12" t="s">
        <v>27</v>
      </c>
      <c r="E203" s="12" t="s">
        <v>34</v>
      </c>
      <c r="F203" s="13" t="s">
        <v>97</v>
      </c>
      <c r="G203" s="14" t="s">
        <v>52</v>
      </c>
      <c r="H203" s="284" t="s">
        <v>52</v>
      </c>
      <c r="I203" s="15">
        <v>6482874</v>
      </c>
      <c r="J203" s="11" t="s">
        <v>797</v>
      </c>
      <c r="K203" s="11" t="s">
        <v>1868</v>
      </c>
      <c r="L203" s="284" t="s">
        <v>52</v>
      </c>
      <c r="M203" t="s">
        <v>2897</v>
      </c>
      <c r="N203" s="250">
        <v>216095.8</v>
      </c>
      <c r="O203" t="s">
        <v>797</v>
      </c>
      <c r="P203" s="282">
        <v>244701.566666667</v>
      </c>
      <c r="S203" s="287">
        <v>0.17334330528057201</v>
      </c>
    </row>
    <row r="204" spans="1:19">
      <c r="A204" s="11" t="s">
        <v>207</v>
      </c>
      <c r="B204" s="11" t="s">
        <v>208</v>
      </c>
      <c r="C204" s="12" t="s">
        <v>45</v>
      </c>
      <c r="D204" s="12" t="s">
        <v>27</v>
      </c>
      <c r="E204" s="12" t="s">
        <v>32</v>
      </c>
      <c r="F204" s="13" t="s">
        <v>110</v>
      </c>
      <c r="G204" s="14" t="s">
        <v>52</v>
      </c>
      <c r="H204" s="284" t="s">
        <v>52</v>
      </c>
      <c r="I204" s="15">
        <v>7494099</v>
      </c>
      <c r="J204" s="11" t="s">
        <v>799</v>
      </c>
      <c r="K204" s="11" t="s">
        <v>1870</v>
      </c>
      <c r="L204" s="284" t="s">
        <v>52</v>
      </c>
      <c r="M204" t="s">
        <v>2898</v>
      </c>
      <c r="N204" s="250">
        <v>249803.3</v>
      </c>
      <c r="O204" t="s">
        <v>799</v>
      </c>
      <c r="P204" s="282">
        <v>423034.6</v>
      </c>
      <c r="S204" s="287">
        <v>0.16508206213887699</v>
      </c>
    </row>
    <row r="205" spans="1:19">
      <c r="A205" s="11" t="s">
        <v>241</v>
      </c>
      <c r="B205" s="11" t="s">
        <v>242</v>
      </c>
      <c r="C205" s="12" t="s">
        <v>45</v>
      </c>
      <c r="D205" s="12" t="s">
        <v>27</v>
      </c>
      <c r="E205" s="12" t="s">
        <v>36</v>
      </c>
      <c r="F205" s="13" t="s">
        <v>113</v>
      </c>
      <c r="G205" s="14" t="s">
        <v>52</v>
      </c>
      <c r="H205" s="284" t="s">
        <v>52</v>
      </c>
      <c r="I205" s="15">
        <v>13022140</v>
      </c>
      <c r="J205" s="11" t="s">
        <v>811</v>
      </c>
      <c r="K205" s="11" t="s">
        <v>898</v>
      </c>
      <c r="L205" s="284" t="s">
        <v>52</v>
      </c>
      <c r="M205" t="s">
        <v>2892</v>
      </c>
      <c r="N205" s="250">
        <v>434071.33333333331</v>
      </c>
      <c r="O205" t="s">
        <v>811</v>
      </c>
      <c r="P205" s="282">
        <v>979605.2</v>
      </c>
      <c r="S205" s="287">
        <v>0.16990225750811899</v>
      </c>
    </row>
    <row r="206" spans="1:19">
      <c r="A206" s="11" t="s">
        <v>239</v>
      </c>
      <c r="B206" s="11" t="s">
        <v>240</v>
      </c>
      <c r="C206" s="12" t="s">
        <v>45</v>
      </c>
      <c r="D206" s="12" t="s">
        <v>27</v>
      </c>
      <c r="E206" s="12" t="s">
        <v>35</v>
      </c>
      <c r="F206" s="13" t="s">
        <v>106</v>
      </c>
      <c r="G206" s="14" t="s">
        <v>52</v>
      </c>
      <c r="H206" s="284" t="s">
        <v>1557</v>
      </c>
      <c r="I206" s="15">
        <v>7938815</v>
      </c>
      <c r="J206" s="11" t="s">
        <v>822</v>
      </c>
      <c r="K206" s="11" t="s">
        <v>1899</v>
      </c>
      <c r="L206" s="284" t="s">
        <v>52</v>
      </c>
      <c r="M206" t="s">
        <v>2899</v>
      </c>
      <c r="N206" s="250">
        <v>264627.16666666669</v>
      </c>
      <c r="O206" t="s">
        <v>822</v>
      </c>
      <c r="P206" s="282">
        <v>264627.16666666698</v>
      </c>
      <c r="S206" s="287">
        <v>0.17314693541679499</v>
      </c>
    </row>
    <row r="207" spans="1:19">
      <c r="A207" s="11" t="s">
        <v>257</v>
      </c>
      <c r="B207" s="11" t="s">
        <v>258</v>
      </c>
      <c r="C207" s="12" t="s">
        <v>45</v>
      </c>
      <c r="D207" s="12" t="s">
        <v>118</v>
      </c>
      <c r="E207" s="12" t="s">
        <v>34</v>
      </c>
      <c r="F207" s="13" t="s">
        <v>124</v>
      </c>
      <c r="G207" s="14" t="s">
        <v>52</v>
      </c>
      <c r="H207" s="284" t="s">
        <v>52</v>
      </c>
      <c r="I207" s="15">
        <v>6441793</v>
      </c>
      <c r="J207" s="11" t="s">
        <v>632</v>
      </c>
      <c r="K207" s="11" t="s">
        <v>633</v>
      </c>
      <c r="L207" s="284" t="s">
        <v>52</v>
      </c>
      <c r="M207" t="s">
        <v>2900</v>
      </c>
      <c r="N207" s="250">
        <v>214726.43333333332</v>
      </c>
      <c r="O207" t="s">
        <v>632</v>
      </c>
      <c r="P207" s="282">
        <v>214726.433333333</v>
      </c>
      <c r="S207" s="287">
        <v>0.18147313973823001</v>
      </c>
    </row>
    <row r="208" spans="1:19">
      <c r="A208" s="11" t="s">
        <v>265</v>
      </c>
      <c r="B208" s="11" t="s">
        <v>266</v>
      </c>
      <c r="C208" s="12" t="s">
        <v>45</v>
      </c>
      <c r="D208" s="12" t="s">
        <v>118</v>
      </c>
      <c r="E208" s="12" t="s">
        <v>33</v>
      </c>
      <c r="F208" s="13" t="s">
        <v>119</v>
      </c>
      <c r="G208" s="14" t="s">
        <v>52</v>
      </c>
      <c r="H208" s="284" t="s">
        <v>52</v>
      </c>
      <c r="I208" s="15">
        <v>5296765</v>
      </c>
      <c r="J208" s="11" t="s">
        <v>93</v>
      </c>
      <c r="K208" s="11" t="s">
        <v>907</v>
      </c>
      <c r="L208" s="284" t="s">
        <v>52</v>
      </c>
      <c r="M208" t="s">
        <v>2901</v>
      </c>
      <c r="N208" s="250">
        <v>176558.83333333334</v>
      </c>
      <c r="O208" t="s">
        <v>93</v>
      </c>
      <c r="P208" s="282">
        <v>176558.83333333299</v>
      </c>
      <c r="S208" s="287">
        <v>0.16853475819793801</v>
      </c>
    </row>
    <row r="209" spans="1:19">
      <c r="A209" s="11" t="s">
        <v>291</v>
      </c>
      <c r="B209" s="11" t="s">
        <v>292</v>
      </c>
      <c r="C209" s="12" t="s">
        <v>45</v>
      </c>
      <c r="D209" s="12" t="s">
        <v>27</v>
      </c>
      <c r="E209" s="12" t="s">
        <v>36</v>
      </c>
      <c r="F209" s="13" t="s">
        <v>113</v>
      </c>
      <c r="G209" s="14" t="s">
        <v>52</v>
      </c>
      <c r="H209" s="284" t="s">
        <v>52</v>
      </c>
      <c r="I209" s="15">
        <v>7802670</v>
      </c>
      <c r="J209" s="11" t="s">
        <v>793</v>
      </c>
      <c r="K209" s="11" t="s">
        <v>905</v>
      </c>
      <c r="L209" s="284" t="s">
        <v>52</v>
      </c>
      <c r="M209" t="s">
        <v>2892</v>
      </c>
      <c r="N209" s="250">
        <v>260089</v>
      </c>
      <c r="O209" t="s">
        <v>793</v>
      </c>
      <c r="P209" s="282">
        <v>979605.2</v>
      </c>
      <c r="S209" s="287">
        <v>0.18440001465911099</v>
      </c>
    </row>
    <row r="210" spans="1:19">
      <c r="A210" s="11" t="s">
        <v>330</v>
      </c>
      <c r="B210" s="11" t="s">
        <v>331</v>
      </c>
      <c r="C210" s="12" t="s">
        <v>45</v>
      </c>
      <c r="D210" s="12" t="s">
        <v>27</v>
      </c>
      <c r="E210" s="12" t="s">
        <v>36</v>
      </c>
      <c r="F210" s="13" t="s">
        <v>113</v>
      </c>
      <c r="G210" s="14" t="s">
        <v>52</v>
      </c>
      <c r="H210" s="284" t="s">
        <v>52</v>
      </c>
      <c r="I210" s="15">
        <v>13120746</v>
      </c>
      <c r="J210" s="11" t="s">
        <v>545</v>
      </c>
      <c r="K210" s="11" t="s">
        <v>546</v>
      </c>
      <c r="L210" s="284" t="s">
        <v>52</v>
      </c>
      <c r="M210" t="s">
        <v>2892</v>
      </c>
      <c r="N210" s="250">
        <v>437358.2</v>
      </c>
      <c r="O210" t="s">
        <v>545</v>
      </c>
      <c r="P210" s="282">
        <v>979605.2</v>
      </c>
      <c r="S210" s="287">
        <v>0.170210453696857</v>
      </c>
    </row>
    <row r="211" spans="1:19">
      <c r="A211" s="11" t="s">
        <v>358</v>
      </c>
      <c r="B211" s="11" t="s">
        <v>359</v>
      </c>
      <c r="C211" s="12" t="s">
        <v>25</v>
      </c>
      <c r="D211" s="12" t="s">
        <v>27</v>
      </c>
      <c r="E211" s="12" t="s">
        <v>32</v>
      </c>
      <c r="F211" s="13" t="s">
        <v>525</v>
      </c>
      <c r="G211" s="14" t="s">
        <v>52</v>
      </c>
      <c r="H211" s="284" t="s">
        <v>52</v>
      </c>
      <c r="I211" s="15">
        <v>8232776</v>
      </c>
      <c r="J211" s="11" t="s">
        <v>55</v>
      </c>
      <c r="K211" s="11" t="s">
        <v>902</v>
      </c>
      <c r="L211" s="284" t="s">
        <v>52</v>
      </c>
      <c r="M211" t="s">
        <v>2902</v>
      </c>
      <c r="N211" s="250">
        <v>274425.86666666664</v>
      </c>
      <c r="O211" t="s">
        <v>55</v>
      </c>
      <c r="P211" s="282">
        <v>274425.86666666699</v>
      </c>
      <c r="S211" s="287">
        <v>0.17683369292546799</v>
      </c>
    </row>
    <row r="212" spans="1:19">
      <c r="A212" s="11" t="s">
        <v>528</v>
      </c>
      <c r="B212" s="11" t="s">
        <v>529</v>
      </c>
      <c r="C212" s="12" t="s">
        <v>25</v>
      </c>
      <c r="D212" s="12" t="s">
        <v>118</v>
      </c>
      <c r="E212" s="12" t="s">
        <v>36</v>
      </c>
      <c r="F212" s="13" t="s">
        <v>2903</v>
      </c>
      <c r="G212" s="14" t="s">
        <v>52</v>
      </c>
      <c r="H212" s="284" t="s">
        <v>52</v>
      </c>
      <c r="I212" s="15">
        <v>3716474</v>
      </c>
      <c r="J212" s="11" t="s">
        <v>806</v>
      </c>
      <c r="K212" s="11" t="s">
        <v>1880</v>
      </c>
      <c r="L212" s="284" t="s">
        <v>52</v>
      </c>
      <c r="M212" t="s">
        <v>2904</v>
      </c>
      <c r="N212" s="250">
        <v>123882.46666666666</v>
      </c>
      <c r="O212" t="s">
        <v>806</v>
      </c>
      <c r="P212" s="282">
        <v>198893.26666666701</v>
      </c>
      <c r="S212" s="287">
        <v>0.16518034204944401</v>
      </c>
    </row>
    <row r="213" spans="1:19">
      <c r="A213" s="11" t="s">
        <v>19</v>
      </c>
      <c r="B213" s="11" t="s">
        <v>539</v>
      </c>
      <c r="C213" s="12" t="s">
        <v>25</v>
      </c>
      <c r="D213" s="12" t="s">
        <v>27</v>
      </c>
      <c r="E213" s="12" t="s">
        <v>34</v>
      </c>
      <c r="F213" s="13" t="s">
        <v>478</v>
      </c>
      <c r="G213" s="14" t="s">
        <v>52</v>
      </c>
      <c r="H213" s="284" t="s">
        <v>52</v>
      </c>
      <c r="I213" s="15">
        <v>4412819</v>
      </c>
      <c r="J213" s="11" t="s">
        <v>630</v>
      </c>
      <c r="K213" s="11" t="s">
        <v>1999</v>
      </c>
      <c r="L213" s="284" t="s">
        <v>52</v>
      </c>
      <c r="M213" t="s">
        <v>2905</v>
      </c>
      <c r="N213" s="250">
        <v>147093.96666666667</v>
      </c>
      <c r="O213" t="s">
        <v>630</v>
      </c>
      <c r="P213" s="282">
        <v>185505.2</v>
      </c>
      <c r="S213" s="287">
        <v>0.18081522316623899</v>
      </c>
    </row>
    <row r="214" spans="1:19">
      <c r="A214" s="11" t="s">
        <v>174</v>
      </c>
      <c r="B214" s="11" t="s">
        <v>175</v>
      </c>
      <c r="C214" s="12" t="s">
        <v>45</v>
      </c>
      <c r="D214" s="12" t="s">
        <v>27</v>
      </c>
      <c r="E214" s="12" t="s">
        <v>31</v>
      </c>
      <c r="F214" s="13" t="s">
        <v>66</v>
      </c>
      <c r="G214" s="14" t="s">
        <v>52</v>
      </c>
      <c r="H214" s="284" t="s">
        <v>52</v>
      </c>
      <c r="I214" s="15">
        <v>4329518</v>
      </c>
      <c r="J214" s="11" t="s">
        <v>71</v>
      </c>
      <c r="K214" s="11" t="s">
        <v>921</v>
      </c>
      <c r="L214" s="284" t="s">
        <v>52</v>
      </c>
      <c r="M214" t="s">
        <v>2906</v>
      </c>
      <c r="N214" s="250">
        <v>144317.26666666666</v>
      </c>
      <c r="O214" t="s">
        <v>71</v>
      </c>
      <c r="P214" s="282">
        <v>251291.23333333299</v>
      </c>
      <c r="S214" s="287">
        <v>0.16564427642551699</v>
      </c>
    </row>
    <row r="215" spans="1:19">
      <c r="A215" s="11" t="s">
        <v>101</v>
      </c>
      <c r="B215" s="11" t="s">
        <v>102</v>
      </c>
      <c r="C215" s="12" t="s">
        <v>45</v>
      </c>
      <c r="D215" s="12" t="s">
        <v>27</v>
      </c>
      <c r="E215" s="12" t="s">
        <v>36</v>
      </c>
      <c r="F215" s="13" t="s">
        <v>113</v>
      </c>
      <c r="G215" s="14" t="s">
        <v>52</v>
      </c>
      <c r="H215" s="284" t="s">
        <v>1557</v>
      </c>
      <c r="I215" s="15">
        <v>10434662</v>
      </c>
      <c r="J215" s="11" t="s">
        <v>802</v>
      </c>
      <c r="K215" s="11" t="s">
        <v>1877</v>
      </c>
      <c r="L215" s="284" t="s">
        <v>52</v>
      </c>
      <c r="M215" t="s">
        <v>2907</v>
      </c>
      <c r="N215" s="250">
        <v>347822.06666666665</v>
      </c>
      <c r="O215" t="s">
        <v>802</v>
      </c>
      <c r="P215" s="282">
        <v>347822.066666667</v>
      </c>
      <c r="S215" s="287">
        <v>0.16872994489691401</v>
      </c>
    </row>
    <row r="216" spans="1:19">
      <c r="A216" s="11" t="s">
        <v>284</v>
      </c>
      <c r="B216" s="11" t="s">
        <v>285</v>
      </c>
      <c r="C216" s="12" t="s">
        <v>45</v>
      </c>
      <c r="D216" s="12" t="s">
        <v>46</v>
      </c>
      <c r="E216" s="12" t="s">
        <v>36</v>
      </c>
      <c r="F216" s="13" t="s">
        <v>2825</v>
      </c>
      <c r="G216" s="14" t="s">
        <v>52</v>
      </c>
      <c r="H216" s="284" t="s">
        <v>1557</v>
      </c>
      <c r="I216" s="15">
        <v>23159876</v>
      </c>
      <c r="J216" s="11" t="s">
        <v>795</v>
      </c>
      <c r="K216" s="11" t="s">
        <v>1872</v>
      </c>
      <c r="L216" s="284" t="s">
        <v>52</v>
      </c>
      <c r="M216" t="s">
        <v>2890</v>
      </c>
      <c r="N216" s="250">
        <v>771995.8666666667</v>
      </c>
      <c r="O216" t="s">
        <v>795</v>
      </c>
      <c r="P216" s="282">
        <v>2096386.9</v>
      </c>
      <c r="S216" s="287">
        <v>0.18680481693213</v>
      </c>
    </row>
    <row r="217" spans="1:19">
      <c r="A217" s="11" t="s">
        <v>370</v>
      </c>
      <c r="B217" s="11" t="s">
        <v>371</v>
      </c>
      <c r="C217" s="12" t="s">
        <v>45</v>
      </c>
      <c r="D217" s="12" t="s">
        <v>27</v>
      </c>
      <c r="E217" s="12" t="s">
        <v>36</v>
      </c>
      <c r="F217" s="13" t="s">
        <v>113</v>
      </c>
      <c r="G217" s="14" t="s">
        <v>52</v>
      </c>
      <c r="H217" s="284" t="s">
        <v>52</v>
      </c>
      <c r="I217" s="15">
        <v>8042808</v>
      </c>
      <c r="J217" s="11" t="s">
        <v>543</v>
      </c>
      <c r="K217" s="11" t="s">
        <v>544</v>
      </c>
      <c r="L217" s="284" t="s">
        <v>52</v>
      </c>
      <c r="M217" t="s">
        <v>2892</v>
      </c>
      <c r="N217" s="250">
        <v>268093.59999999998</v>
      </c>
      <c r="O217" t="s">
        <v>543</v>
      </c>
      <c r="P217" s="282">
        <v>979605.2</v>
      </c>
      <c r="S217" s="287">
        <v>0.17183415385931999</v>
      </c>
    </row>
    <row r="218" spans="1:19">
      <c r="A218" s="11" t="s">
        <v>383</v>
      </c>
      <c r="B218" s="11" t="s">
        <v>384</v>
      </c>
      <c r="C218" s="12" t="s">
        <v>25</v>
      </c>
      <c r="D218" s="12" t="s">
        <v>27</v>
      </c>
      <c r="E218" s="12" t="s">
        <v>32</v>
      </c>
      <c r="F218" s="13" t="s">
        <v>525</v>
      </c>
      <c r="G218" s="14" t="s">
        <v>52</v>
      </c>
      <c r="H218" s="284" t="s">
        <v>52</v>
      </c>
      <c r="I218" s="15">
        <v>6096971</v>
      </c>
      <c r="J218" s="11" t="s">
        <v>108</v>
      </c>
      <c r="K218" s="11" t="s">
        <v>109</v>
      </c>
      <c r="L218" s="284" t="s">
        <v>52</v>
      </c>
      <c r="M218" t="s">
        <v>2902</v>
      </c>
      <c r="N218" s="250">
        <v>203232.36666666667</v>
      </c>
      <c r="O218" t="s">
        <v>108</v>
      </c>
      <c r="P218" s="282">
        <v>274425.86666666699</v>
      </c>
      <c r="S218" s="287">
        <v>0.16290539768954501</v>
      </c>
    </row>
    <row r="219" spans="1:19">
      <c r="A219" s="11" t="s">
        <v>518</v>
      </c>
      <c r="B219" s="11" t="s">
        <v>519</v>
      </c>
      <c r="C219" s="12" t="s">
        <v>25</v>
      </c>
      <c r="D219" s="12" t="s">
        <v>118</v>
      </c>
      <c r="E219" s="12" t="s">
        <v>35</v>
      </c>
      <c r="F219" s="13" t="s">
        <v>636</v>
      </c>
      <c r="G219" s="14" t="s">
        <v>52</v>
      </c>
      <c r="H219" s="284" t="s">
        <v>52</v>
      </c>
      <c r="I219" s="15">
        <v>2731752</v>
      </c>
      <c r="J219" s="11" t="s">
        <v>800</v>
      </c>
      <c r="K219" s="11" t="s">
        <v>1874</v>
      </c>
      <c r="L219" s="284" t="s">
        <v>52</v>
      </c>
      <c r="M219" t="s">
        <v>2908</v>
      </c>
      <c r="N219" s="250">
        <v>91058.4</v>
      </c>
      <c r="O219" t="s">
        <v>800</v>
      </c>
      <c r="P219" s="282">
        <v>246246.83333333299</v>
      </c>
      <c r="S219" s="287">
        <v>0.17411811438247601</v>
      </c>
    </row>
    <row r="220" spans="1:19">
      <c r="A220" s="11" t="s">
        <v>516</v>
      </c>
      <c r="B220" s="11" t="s">
        <v>517</v>
      </c>
      <c r="C220" s="12" t="s">
        <v>25</v>
      </c>
      <c r="D220" s="12" t="s">
        <v>118</v>
      </c>
      <c r="E220" s="12" t="s">
        <v>35</v>
      </c>
      <c r="F220" s="13" t="s">
        <v>636</v>
      </c>
      <c r="G220" s="14" t="s">
        <v>52</v>
      </c>
      <c r="H220" s="284" t="s">
        <v>52</v>
      </c>
      <c r="I220" s="15">
        <v>7387405</v>
      </c>
      <c r="J220" s="11" t="s">
        <v>786</v>
      </c>
      <c r="K220" s="11" t="s">
        <v>1844</v>
      </c>
      <c r="L220" s="284" t="s">
        <v>52</v>
      </c>
      <c r="M220" t="s">
        <v>2908</v>
      </c>
      <c r="N220" s="250">
        <v>246246.83333333334</v>
      </c>
      <c r="O220" t="s">
        <v>786</v>
      </c>
      <c r="P220" s="282">
        <v>246246.83333333299</v>
      </c>
      <c r="S220" s="287">
        <v>0.17542620948514701</v>
      </c>
    </row>
    <row r="221" spans="1:19">
      <c r="A221" s="11" t="s">
        <v>571</v>
      </c>
      <c r="B221" s="11" t="s">
        <v>572</v>
      </c>
      <c r="C221" s="12" t="s">
        <v>45</v>
      </c>
      <c r="D221" s="12" t="s">
        <v>27</v>
      </c>
      <c r="E221" s="12" t="s">
        <v>34</v>
      </c>
      <c r="F221" s="13" t="s">
        <v>97</v>
      </c>
      <c r="G221" s="14" t="s">
        <v>52</v>
      </c>
      <c r="H221" s="284" t="s">
        <v>52</v>
      </c>
      <c r="I221" s="15">
        <v>3746740</v>
      </c>
      <c r="J221" s="11" t="s">
        <v>1274</v>
      </c>
      <c r="K221" s="11" t="s">
        <v>2038</v>
      </c>
      <c r="L221" s="284" t="s">
        <v>52</v>
      </c>
      <c r="M221" t="s">
        <v>2897</v>
      </c>
      <c r="N221" s="250">
        <v>124891.33333333333</v>
      </c>
      <c r="O221" t="s">
        <v>1274</v>
      </c>
      <c r="P221" s="282">
        <v>244701.566666667</v>
      </c>
      <c r="S221" s="287">
        <v>0.17862666776493899</v>
      </c>
    </row>
    <row r="222" spans="1:19">
      <c r="A222" s="11" t="s">
        <v>581</v>
      </c>
      <c r="B222" s="11" t="s">
        <v>582</v>
      </c>
      <c r="C222" s="12" t="s">
        <v>45</v>
      </c>
      <c r="D222" s="12" t="s">
        <v>46</v>
      </c>
      <c r="E222" s="12" t="s">
        <v>36</v>
      </c>
      <c r="F222" s="13" t="s">
        <v>2825</v>
      </c>
      <c r="G222" s="14" t="s">
        <v>52</v>
      </c>
      <c r="H222" s="284" t="s">
        <v>1557</v>
      </c>
      <c r="I222" s="15">
        <v>18075072</v>
      </c>
      <c r="J222" s="11" t="s">
        <v>798</v>
      </c>
      <c r="K222" s="11" t="s">
        <v>894</v>
      </c>
      <c r="L222" s="284" t="s">
        <v>52</v>
      </c>
      <c r="M222" t="s">
        <v>2890</v>
      </c>
      <c r="N222" s="250">
        <v>602502.40000000002</v>
      </c>
      <c r="O222" t="s">
        <v>798</v>
      </c>
      <c r="P222" s="282">
        <v>2096386.9</v>
      </c>
      <c r="S222" s="287">
        <v>0.19185682098064499</v>
      </c>
    </row>
    <row r="223" spans="1:19">
      <c r="A223" s="11" t="s">
        <v>615</v>
      </c>
      <c r="B223" s="11" t="s">
        <v>616</v>
      </c>
      <c r="C223" s="12" t="s">
        <v>45</v>
      </c>
      <c r="D223" s="12" t="s">
        <v>118</v>
      </c>
      <c r="E223" s="12" t="s">
        <v>33</v>
      </c>
      <c r="F223" s="13" t="s">
        <v>119</v>
      </c>
      <c r="G223" s="14" t="s">
        <v>52</v>
      </c>
      <c r="H223" s="284" t="s">
        <v>52</v>
      </c>
      <c r="I223" s="15">
        <v>3502612</v>
      </c>
      <c r="J223" s="11" t="s">
        <v>1220</v>
      </c>
      <c r="K223" s="11" t="s">
        <v>1409</v>
      </c>
      <c r="L223" s="284" t="s">
        <v>52</v>
      </c>
      <c r="M223" t="s">
        <v>2901</v>
      </c>
      <c r="N223" s="250">
        <v>116753.73333333334</v>
      </c>
      <c r="O223" t="s">
        <v>1220</v>
      </c>
      <c r="P223" s="282">
        <v>176558.83333333299</v>
      </c>
      <c r="S223" s="287">
        <v>0.17942527049728299</v>
      </c>
    </row>
    <row r="224" spans="1:19">
      <c r="A224" s="11" t="s">
        <v>95</v>
      </c>
      <c r="B224" s="11" t="s">
        <v>96</v>
      </c>
      <c r="C224" s="12" t="s">
        <v>25</v>
      </c>
      <c r="D224" s="12" t="s">
        <v>118</v>
      </c>
      <c r="E224" s="12" t="s">
        <v>34</v>
      </c>
      <c r="F224" s="13" t="s">
        <v>617</v>
      </c>
      <c r="G224" s="14" t="s">
        <v>52</v>
      </c>
      <c r="H224" s="284" t="s">
        <v>52</v>
      </c>
      <c r="I224" s="15">
        <v>3328704</v>
      </c>
      <c r="J224" s="11" t="s">
        <v>628</v>
      </c>
      <c r="K224" s="11" t="s">
        <v>629</v>
      </c>
      <c r="L224" s="284" t="s">
        <v>52</v>
      </c>
      <c r="M224" t="s">
        <v>2909</v>
      </c>
      <c r="N224" s="250">
        <v>110956.8</v>
      </c>
      <c r="O224" t="s">
        <v>628</v>
      </c>
      <c r="P224" s="282">
        <v>125144.566666667</v>
      </c>
      <c r="S224" s="287">
        <v>0.17190171945574401</v>
      </c>
    </row>
    <row r="225" spans="1:19">
      <c r="A225" s="11" t="s">
        <v>534</v>
      </c>
      <c r="B225" s="11" t="s">
        <v>535</v>
      </c>
      <c r="C225" s="12" t="s">
        <v>25</v>
      </c>
      <c r="D225" s="12" t="s">
        <v>27</v>
      </c>
      <c r="E225" s="12" t="s">
        <v>33</v>
      </c>
      <c r="F225" s="13" t="s">
        <v>448</v>
      </c>
      <c r="G225" s="14" t="s">
        <v>52</v>
      </c>
      <c r="H225" s="284" t="s">
        <v>52</v>
      </c>
      <c r="I225" s="15">
        <v>4774646</v>
      </c>
      <c r="J225" s="11" t="s">
        <v>87</v>
      </c>
      <c r="K225" s="11" t="s">
        <v>88</v>
      </c>
      <c r="L225" s="284" t="s">
        <v>52</v>
      </c>
      <c r="M225" t="s">
        <v>2910</v>
      </c>
      <c r="N225" s="250">
        <v>159154.86666666667</v>
      </c>
      <c r="O225" t="s">
        <v>87</v>
      </c>
      <c r="P225" s="282">
        <v>159154.86666666699</v>
      </c>
      <c r="S225" s="287">
        <v>0.16753401775840901</v>
      </c>
    </row>
    <row r="226" spans="1:19">
      <c r="A226" s="11" t="s">
        <v>618</v>
      </c>
      <c r="B226" s="11" t="s">
        <v>619</v>
      </c>
      <c r="C226" s="12" t="s">
        <v>25</v>
      </c>
      <c r="D226" s="12" t="s">
        <v>27</v>
      </c>
      <c r="E226" s="12" t="s">
        <v>33</v>
      </c>
      <c r="F226" s="13" t="s">
        <v>448</v>
      </c>
      <c r="G226" s="14" t="s">
        <v>52</v>
      </c>
      <c r="H226" s="284" t="s">
        <v>52</v>
      </c>
      <c r="I226" s="15">
        <v>3920113</v>
      </c>
      <c r="J226" s="11" t="s">
        <v>1648</v>
      </c>
      <c r="K226" s="11" t="s">
        <v>2262</v>
      </c>
      <c r="L226" s="284" t="s">
        <v>52</v>
      </c>
      <c r="M226" t="s">
        <v>2910</v>
      </c>
      <c r="N226" s="250">
        <v>130670.43333333333</v>
      </c>
      <c r="O226" t="s">
        <v>1648</v>
      </c>
      <c r="P226" s="282">
        <v>159154.86666666699</v>
      </c>
      <c r="S226" s="287">
        <v>0.17392607030530099</v>
      </c>
    </row>
    <row r="227" spans="1:19">
      <c r="A227" s="11" t="s">
        <v>326</v>
      </c>
      <c r="B227" s="11" t="s">
        <v>327</v>
      </c>
      <c r="C227" s="12" t="s">
        <v>25</v>
      </c>
      <c r="D227" s="12" t="s">
        <v>27</v>
      </c>
      <c r="E227" s="12" t="s">
        <v>33</v>
      </c>
      <c r="F227" s="13" t="s">
        <v>448</v>
      </c>
      <c r="G227" s="14" t="s">
        <v>52</v>
      </c>
      <c r="H227" s="284" t="s">
        <v>52</v>
      </c>
      <c r="I227" s="15">
        <v>4355325</v>
      </c>
      <c r="J227" s="11" t="s">
        <v>91</v>
      </c>
      <c r="K227" s="11" t="s">
        <v>92</v>
      </c>
      <c r="L227" s="284" t="s">
        <v>52</v>
      </c>
      <c r="M227" t="s">
        <v>2910</v>
      </c>
      <c r="N227" s="250">
        <v>145177.5</v>
      </c>
      <c r="O227" t="s">
        <v>91</v>
      </c>
      <c r="P227" s="282">
        <v>159154.86666666699</v>
      </c>
      <c r="S227" s="287">
        <v>0.16488956781285399</v>
      </c>
    </row>
    <row r="228" spans="1:19">
      <c r="A228" s="11" t="s">
        <v>385</v>
      </c>
      <c r="B228" s="11" t="s">
        <v>329</v>
      </c>
      <c r="C228" s="12" t="s">
        <v>25</v>
      </c>
      <c r="D228" s="12" t="s">
        <v>27</v>
      </c>
      <c r="E228" s="12" t="s">
        <v>36</v>
      </c>
      <c r="F228" s="13" t="s">
        <v>538</v>
      </c>
      <c r="G228" s="14" t="s">
        <v>52</v>
      </c>
      <c r="H228" s="284" t="s">
        <v>52</v>
      </c>
      <c r="I228" s="15">
        <v>9065153</v>
      </c>
      <c r="J228" s="11" t="s">
        <v>1655</v>
      </c>
      <c r="K228" s="11" t="s">
        <v>2267</v>
      </c>
      <c r="L228" s="284" t="s">
        <v>52</v>
      </c>
      <c r="M228" t="s">
        <v>2895</v>
      </c>
      <c r="N228" s="250">
        <v>302171.76666666666</v>
      </c>
      <c r="O228" t="s">
        <v>1655</v>
      </c>
      <c r="P228" s="282">
        <v>492377</v>
      </c>
      <c r="S228" s="287">
        <v>0.17426618974865299</v>
      </c>
    </row>
    <row r="229" spans="1:19">
      <c r="A229" s="11" t="s">
        <v>298</v>
      </c>
      <c r="B229" s="11" t="s">
        <v>299</v>
      </c>
      <c r="C229" s="12" t="s">
        <v>45</v>
      </c>
      <c r="D229" s="12" t="s">
        <v>27</v>
      </c>
      <c r="E229" s="12" t="s">
        <v>33</v>
      </c>
      <c r="F229" s="13" t="s">
        <v>82</v>
      </c>
      <c r="G229" s="14" t="s">
        <v>52</v>
      </c>
      <c r="H229" s="284" t="s">
        <v>52</v>
      </c>
      <c r="I229" s="15">
        <v>4223773</v>
      </c>
      <c r="J229" s="11" t="s">
        <v>177</v>
      </c>
      <c r="K229" s="11" t="s">
        <v>1967</v>
      </c>
      <c r="L229" s="284" t="s">
        <v>52</v>
      </c>
      <c r="M229" t="s">
        <v>2911</v>
      </c>
      <c r="N229" s="250">
        <v>140792.43333333332</v>
      </c>
      <c r="O229" t="s">
        <v>177</v>
      </c>
      <c r="P229" s="282">
        <v>140792.433333333</v>
      </c>
      <c r="S229" s="287">
        <v>0.17615525450873501</v>
      </c>
    </row>
    <row r="230" spans="1:19">
      <c r="A230" s="11" t="s">
        <v>398</v>
      </c>
      <c r="B230" s="11" t="s">
        <v>399</v>
      </c>
      <c r="C230" s="12" t="s">
        <v>25</v>
      </c>
      <c r="D230" s="12" t="s">
        <v>118</v>
      </c>
      <c r="E230" s="12" t="s">
        <v>33</v>
      </c>
      <c r="F230" s="13" t="s">
        <v>573</v>
      </c>
      <c r="G230" s="14" t="s">
        <v>52</v>
      </c>
      <c r="H230" s="284" t="s">
        <v>52</v>
      </c>
      <c r="I230" s="15">
        <v>2068146</v>
      </c>
      <c r="J230" s="11" t="s">
        <v>1180</v>
      </c>
      <c r="K230" s="11" t="s">
        <v>2052</v>
      </c>
      <c r="L230" s="284" t="s">
        <v>52</v>
      </c>
      <c r="M230" t="s">
        <v>2912</v>
      </c>
      <c r="N230" s="250">
        <v>68938.2</v>
      </c>
      <c r="O230" t="s">
        <v>1180</v>
      </c>
      <c r="P230" s="282">
        <v>146285.73333333299</v>
      </c>
      <c r="S230" s="287">
        <v>0.15994697986287701</v>
      </c>
    </row>
    <row r="231" spans="1:19">
      <c r="A231" s="11" t="s">
        <v>224</v>
      </c>
      <c r="B231" s="11" t="s">
        <v>225</v>
      </c>
      <c r="C231" s="12" t="s">
        <v>25</v>
      </c>
      <c r="D231" s="12" t="s">
        <v>27</v>
      </c>
      <c r="E231" s="12" t="s">
        <v>33</v>
      </c>
      <c r="F231" s="13" t="s">
        <v>448</v>
      </c>
      <c r="G231" s="14" t="s">
        <v>52</v>
      </c>
      <c r="H231" s="284" t="s">
        <v>52</v>
      </c>
      <c r="I231" s="15">
        <v>4708575</v>
      </c>
      <c r="J231" s="11" t="s">
        <v>1690</v>
      </c>
      <c r="K231" s="11" t="s">
        <v>2316</v>
      </c>
      <c r="L231" s="284" t="s">
        <v>52</v>
      </c>
      <c r="M231" t="s">
        <v>2910</v>
      </c>
      <c r="N231" s="250">
        <v>156952.5</v>
      </c>
      <c r="O231" t="s">
        <v>1690</v>
      </c>
      <c r="P231" s="282">
        <v>159154.86666666699</v>
      </c>
      <c r="S231" s="287">
        <v>0.17142415540116501</v>
      </c>
    </row>
    <row r="232" spans="1:19">
      <c r="A232" s="11" t="s">
        <v>372</v>
      </c>
      <c r="B232" s="11" t="s">
        <v>373</v>
      </c>
      <c r="C232" s="12" t="s">
        <v>25</v>
      </c>
      <c r="D232" s="12" t="s">
        <v>118</v>
      </c>
      <c r="E232" s="12" t="s">
        <v>36</v>
      </c>
      <c r="F232" s="13" t="s">
        <v>2903</v>
      </c>
      <c r="G232" s="14" t="s">
        <v>52</v>
      </c>
      <c r="H232" s="284" t="s">
        <v>52</v>
      </c>
      <c r="I232" s="15">
        <v>3857403</v>
      </c>
      <c r="J232" s="11" t="s">
        <v>832</v>
      </c>
      <c r="K232" s="11" t="s">
        <v>1979</v>
      </c>
      <c r="L232" s="284" t="s">
        <v>52</v>
      </c>
      <c r="M232" t="s">
        <v>2904</v>
      </c>
      <c r="N232" s="250">
        <v>128580.1</v>
      </c>
      <c r="O232" t="s">
        <v>832</v>
      </c>
      <c r="P232" s="282">
        <v>198893.26666666701</v>
      </c>
      <c r="S232" s="287">
        <v>0.192790882935434</v>
      </c>
    </row>
    <row r="233" spans="1:19">
      <c r="A233" s="11" t="s">
        <v>479</v>
      </c>
      <c r="B233" s="11" t="s">
        <v>480</v>
      </c>
      <c r="C233" s="12" t="s">
        <v>45</v>
      </c>
      <c r="D233" s="12" t="s">
        <v>27</v>
      </c>
      <c r="E233" s="12" t="s">
        <v>31</v>
      </c>
      <c r="F233" s="13" t="s">
        <v>66</v>
      </c>
      <c r="G233" s="14" t="s">
        <v>52</v>
      </c>
      <c r="H233" s="284" t="s">
        <v>52</v>
      </c>
      <c r="I233" s="15">
        <v>3551453</v>
      </c>
      <c r="J233" s="11" t="s">
        <v>73</v>
      </c>
      <c r="K233" s="11" t="s">
        <v>1909</v>
      </c>
      <c r="L233" s="284" t="s">
        <v>52</v>
      </c>
      <c r="M233" t="s">
        <v>2906</v>
      </c>
      <c r="N233" s="250">
        <v>118381.76666666666</v>
      </c>
      <c r="O233" t="s">
        <v>73</v>
      </c>
      <c r="P233" s="282">
        <v>251291.23333333299</v>
      </c>
      <c r="S233" s="287">
        <v>0.16857546412750399</v>
      </c>
    </row>
    <row r="234" spans="1:19">
      <c r="A234" s="11" t="s">
        <v>301</v>
      </c>
      <c r="B234" s="11" t="s">
        <v>302</v>
      </c>
      <c r="C234" s="12" t="s">
        <v>25</v>
      </c>
      <c r="D234" s="12" t="s">
        <v>118</v>
      </c>
      <c r="E234" s="12" t="s">
        <v>34</v>
      </c>
      <c r="F234" s="13" t="s">
        <v>617</v>
      </c>
      <c r="G234" s="14" t="s">
        <v>52</v>
      </c>
      <c r="H234" s="284" t="s">
        <v>52</v>
      </c>
      <c r="I234" s="15">
        <v>3011852</v>
      </c>
      <c r="J234" s="11" t="s">
        <v>483</v>
      </c>
      <c r="K234" s="11" t="s">
        <v>484</v>
      </c>
      <c r="L234" s="284" t="s">
        <v>52</v>
      </c>
      <c r="M234" t="s">
        <v>2909</v>
      </c>
      <c r="N234" s="250">
        <v>100395.06666666667</v>
      </c>
      <c r="O234" t="s">
        <v>483</v>
      </c>
      <c r="P234" s="282">
        <v>125144.566666667</v>
      </c>
      <c r="S234" s="287">
        <v>0.17454286884151499</v>
      </c>
    </row>
    <row r="235" spans="1:19">
      <c r="A235" s="11" t="s">
        <v>318</v>
      </c>
      <c r="B235" s="11" t="s">
        <v>319</v>
      </c>
      <c r="C235" s="12" t="s">
        <v>25</v>
      </c>
      <c r="D235" s="12" t="s">
        <v>27</v>
      </c>
      <c r="E235" s="12" t="s">
        <v>33</v>
      </c>
      <c r="F235" s="13" t="s">
        <v>448</v>
      </c>
      <c r="G235" s="14" t="s">
        <v>52</v>
      </c>
      <c r="H235" s="284" t="s">
        <v>52</v>
      </c>
      <c r="I235" s="15">
        <v>3975604</v>
      </c>
      <c r="J235" s="11" t="s">
        <v>320</v>
      </c>
      <c r="K235" s="11" t="s">
        <v>321</v>
      </c>
      <c r="L235" s="284" t="s">
        <v>52</v>
      </c>
      <c r="M235" t="s">
        <v>2910</v>
      </c>
      <c r="N235" s="250">
        <v>132520.13333333333</v>
      </c>
      <c r="O235" t="s">
        <v>320</v>
      </c>
      <c r="P235" s="282">
        <v>159154.86666666699</v>
      </c>
      <c r="S235" s="287">
        <v>0.17082418004567099</v>
      </c>
    </row>
    <row r="236" spans="1:19">
      <c r="A236" s="11" t="s">
        <v>209</v>
      </c>
      <c r="B236" s="11" t="s">
        <v>210</v>
      </c>
      <c r="C236" s="12" t="s">
        <v>25</v>
      </c>
      <c r="D236" s="12" t="s">
        <v>27</v>
      </c>
      <c r="E236" s="12" t="s">
        <v>34</v>
      </c>
      <c r="F236" s="13" t="s">
        <v>478</v>
      </c>
      <c r="G236" s="14" t="s">
        <v>52</v>
      </c>
      <c r="H236" s="284" t="s">
        <v>52</v>
      </c>
      <c r="I236" s="15">
        <v>3134178</v>
      </c>
      <c r="J236" s="11" t="s">
        <v>1273</v>
      </c>
      <c r="K236" s="11" t="s">
        <v>2039</v>
      </c>
      <c r="L236" s="284" t="s">
        <v>52</v>
      </c>
      <c r="M236" t="s">
        <v>2905</v>
      </c>
      <c r="N236" s="250">
        <v>104472.6</v>
      </c>
      <c r="O236" t="s">
        <v>1273</v>
      </c>
      <c r="P236" s="282">
        <v>185505.2</v>
      </c>
      <c r="S236" s="287">
        <v>0.16284865373822</v>
      </c>
    </row>
    <row r="237" spans="1:19">
      <c r="A237" s="11" t="s">
        <v>296</v>
      </c>
      <c r="B237" s="11" t="s">
        <v>297</v>
      </c>
      <c r="C237" s="12" t="s">
        <v>25</v>
      </c>
      <c r="D237" s="12" t="s">
        <v>27</v>
      </c>
      <c r="E237" s="12" t="s">
        <v>35</v>
      </c>
      <c r="F237" s="13" t="s">
        <v>515</v>
      </c>
      <c r="G237" s="14" t="s">
        <v>52</v>
      </c>
      <c r="H237" s="284" t="s">
        <v>52</v>
      </c>
      <c r="I237" s="15">
        <v>10555497</v>
      </c>
      <c r="J237" s="11" t="s">
        <v>1288</v>
      </c>
      <c r="K237" s="11" t="s">
        <v>2124</v>
      </c>
      <c r="L237" s="284" t="s">
        <v>52</v>
      </c>
      <c r="M237" t="s">
        <v>2913</v>
      </c>
      <c r="N237" s="250">
        <v>351849.9</v>
      </c>
      <c r="O237" t="s">
        <v>1288</v>
      </c>
      <c r="P237" s="282">
        <v>351849.9</v>
      </c>
      <c r="S237" s="287">
        <v>0.18466731283268201</v>
      </c>
    </row>
    <row r="238" spans="1:19">
      <c r="A238" s="11" t="s">
        <v>303</v>
      </c>
      <c r="B238" s="11" t="s">
        <v>304</v>
      </c>
      <c r="C238" s="12" t="s">
        <v>25</v>
      </c>
      <c r="D238" s="12" t="s">
        <v>27</v>
      </c>
      <c r="E238" s="12" t="s">
        <v>34</v>
      </c>
      <c r="F238" s="13" t="s">
        <v>478</v>
      </c>
      <c r="G238" s="14" t="s">
        <v>52</v>
      </c>
      <c r="H238" s="284" t="s">
        <v>52</v>
      </c>
      <c r="I238" s="15">
        <v>2989244</v>
      </c>
      <c r="J238" s="11" t="s">
        <v>122</v>
      </c>
      <c r="K238" s="11" t="s">
        <v>920</v>
      </c>
      <c r="L238" s="284" t="s">
        <v>52</v>
      </c>
      <c r="M238" t="s">
        <v>2905</v>
      </c>
      <c r="N238" s="250">
        <v>99641.46666666666</v>
      </c>
      <c r="O238" t="s">
        <v>122</v>
      </c>
      <c r="P238" s="282">
        <v>185505.2</v>
      </c>
      <c r="S238" s="287">
        <v>0.174691770673195</v>
      </c>
    </row>
    <row r="239" spans="1:19">
      <c r="A239" s="11" t="s">
        <v>311</v>
      </c>
      <c r="B239" s="11" t="s">
        <v>312</v>
      </c>
      <c r="C239" s="12" t="s">
        <v>25</v>
      </c>
      <c r="D239" s="12" t="s">
        <v>118</v>
      </c>
      <c r="E239" s="12" t="s">
        <v>31</v>
      </c>
      <c r="F239" s="13" t="s">
        <v>549</v>
      </c>
      <c r="G239" s="14" t="s">
        <v>52</v>
      </c>
      <c r="H239" s="284" t="s">
        <v>52</v>
      </c>
      <c r="I239" s="15">
        <v>3535193</v>
      </c>
      <c r="J239" s="11" t="s">
        <v>565</v>
      </c>
      <c r="K239" s="11" t="s">
        <v>1901</v>
      </c>
      <c r="L239" s="284" t="s">
        <v>52</v>
      </c>
      <c r="M239" t="s">
        <v>2914</v>
      </c>
      <c r="N239" s="250">
        <v>117839.76666666666</v>
      </c>
      <c r="O239" t="s">
        <v>565</v>
      </c>
      <c r="P239" s="282">
        <v>133003.73333333299</v>
      </c>
      <c r="S239" s="287">
        <v>0.15897537421849101</v>
      </c>
    </row>
    <row r="240" spans="1:19">
      <c r="A240" s="11" t="s">
        <v>485</v>
      </c>
      <c r="B240" s="11" t="s">
        <v>486</v>
      </c>
      <c r="C240" s="12" t="s">
        <v>45</v>
      </c>
      <c r="D240" s="12" t="s">
        <v>27</v>
      </c>
      <c r="E240" s="12" t="s">
        <v>33</v>
      </c>
      <c r="F240" s="13" t="s">
        <v>82</v>
      </c>
      <c r="G240" s="14" t="s">
        <v>52</v>
      </c>
      <c r="H240" s="284" t="s">
        <v>52</v>
      </c>
      <c r="I240" s="15">
        <v>2965207</v>
      </c>
      <c r="J240" s="11" t="s">
        <v>464</v>
      </c>
      <c r="K240" s="11" t="s">
        <v>465</v>
      </c>
      <c r="L240" s="284" t="s">
        <v>52</v>
      </c>
      <c r="M240" t="s">
        <v>2911</v>
      </c>
      <c r="N240" s="250">
        <v>98840.233333333337</v>
      </c>
      <c r="O240" t="s">
        <v>464</v>
      </c>
      <c r="P240" s="282">
        <v>140792.433333333</v>
      </c>
      <c r="S240" s="287">
        <v>0.17330167599930099</v>
      </c>
    </row>
    <row r="241" spans="1:19">
      <c r="A241" s="11" t="s">
        <v>104</v>
      </c>
      <c r="B241" s="11" t="s">
        <v>105</v>
      </c>
      <c r="C241" s="12" t="s">
        <v>25</v>
      </c>
      <c r="D241" s="12" t="s">
        <v>118</v>
      </c>
      <c r="E241" s="12" t="s">
        <v>36</v>
      </c>
      <c r="F241" s="13" t="s">
        <v>2903</v>
      </c>
      <c r="G241" s="14" t="s">
        <v>52</v>
      </c>
      <c r="H241" s="284" t="s">
        <v>52</v>
      </c>
      <c r="I241" s="15">
        <v>5966798</v>
      </c>
      <c r="J241" s="11" t="s">
        <v>829</v>
      </c>
      <c r="K241" s="11" t="s">
        <v>1982</v>
      </c>
      <c r="L241" s="284" t="s">
        <v>52</v>
      </c>
      <c r="M241" t="s">
        <v>2904</v>
      </c>
      <c r="N241" s="250">
        <v>198893.26666666666</v>
      </c>
      <c r="O241" t="s">
        <v>829</v>
      </c>
      <c r="P241" s="282">
        <v>198893.26666666701</v>
      </c>
      <c r="S241" s="287">
        <v>0.17374279123959199</v>
      </c>
    </row>
    <row r="242" spans="1:19">
      <c r="A242" s="11" t="s">
        <v>286</v>
      </c>
      <c r="B242" s="11" t="s">
        <v>287</v>
      </c>
      <c r="C242" s="12" t="s">
        <v>25</v>
      </c>
      <c r="D242" s="12" t="s">
        <v>118</v>
      </c>
      <c r="E242" s="12" t="s">
        <v>33</v>
      </c>
      <c r="F242" s="13" t="s">
        <v>573</v>
      </c>
      <c r="G242" s="14" t="s">
        <v>52</v>
      </c>
      <c r="H242" s="284" t="s">
        <v>52</v>
      </c>
      <c r="I242" s="15">
        <v>3350297</v>
      </c>
      <c r="J242" s="11" t="s">
        <v>925</v>
      </c>
      <c r="K242" s="11" t="s">
        <v>2016</v>
      </c>
      <c r="L242" s="284" t="s">
        <v>52</v>
      </c>
      <c r="M242" t="s">
        <v>2912</v>
      </c>
      <c r="N242" s="250">
        <v>111676.56666666667</v>
      </c>
      <c r="O242" t="s">
        <v>925</v>
      </c>
      <c r="P242" s="282">
        <v>146285.73333333299</v>
      </c>
      <c r="S242" s="287">
        <v>0.165332437672742</v>
      </c>
    </row>
    <row r="243" spans="1:19">
      <c r="A243" s="11" t="s">
        <v>446</v>
      </c>
      <c r="B243" s="11" t="s">
        <v>447</v>
      </c>
      <c r="C243" s="12" t="s">
        <v>45</v>
      </c>
      <c r="D243" s="12" t="s">
        <v>27</v>
      </c>
      <c r="E243" s="12" t="s">
        <v>33</v>
      </c>
      <c r="F243" s="13" t="s">
        <v>82</v>
      </c>
      <c r="G243" s="14" t="s">
        <v>52</v>
      </c>
      <c r="H243" s="284" t="s">
        <v>52</v>
      </c>
      <c r="I243" s="15">
        <v>3263740</v>
      </c>
      <c r="J243" s="11" t="s">
        <v>1246</v>
      </c>
      <c r="K243" s="11" t="s">
        <v>2089</v>
      </c>
      <c r="L243" s="284" t="s">
        <v>52</v>
      </c>
      <c r="M243" t="s">
        <v>2911</v>
      </c>
      <c r="N243" s="250">
        <v>108791.33333333333</v>
      </c>
      <c r="O243" t="s">
        <v>1246</v>
      </c>
      <c r="P243" s="282">
        <v>140792.433333333</v>
      </c>
      <c r="S243" s="287">
        <v>0.15897650499818899</v>
      </c>
    </row>
    <row r="244" spans="1:19">
      <c r="A244" s="11" t="s">
        <v>386</v>
      </c>
      <c r="B244" s="11" t="s">
        <v>387</v>
      </c>
      <c r="C244" s="12" t="s">
        <v>45</v>
      </c>
      <c r="D244" s="12" t="s">
        <v>27</v>
      </c>
      <c r="E244" s="12" t="s">
        <v>32</v>
      </c>
      <c r="F244" s="13" t="s">
        <v>110</v>
      </c>
      <c r="G244" s="14" t="s">
        <v>52</v>
      </c>
      <c r="H244" s="284" t="s">
        <v>52</v>
      </c>
      <c r="I244" s="15">
        <v>12691038</v>
      </c>
      <c r="J244" s="11" t="s">
        <v>808</v>
      </c>
      <c r="K244" s="11" t="s">
        <v>901</v>
      </c>
      <c r="L244" s="284" t="s">
        <v>52</v>
      </c>
      <c r="M244" t="s">
        <v>2898</v>
      </c>
      <c r="N244" s="250">
        <v>423034.6</v>
      </c>
      <c r="O244" t="s">
        <v>808</v>
      </c>
      <c r="P244" s="282">
        <v>423034.6</v>
      </c>
      <c r="S244" s="287">
        <v>0.16973282665105899</v>
      </c>
    </row>
    <row r="245" spans="1:19">
      <c r="A245" s="11" t="s">
        <v>404</v>
      </c>
      <c r="B245" s="11" t="s">
        <v>405</v>
      </c>
      <c r="C245" s="12" t="s">
        <v>45</v>
      </c>
      <c r="D245" s="12" t="s">
        <v>27</v>
      </c>
      <c r="E245" s="12" t="s">
        <v>34</v>
      </c>
      <c r="F245" s="13" t="s">
        <v>97</v>
      </c>
      <c r="G245" s="14" t="s">
        <v>52</v>
      </c>
      <c r="H245" s="284" t="s">
        <v>52</v>
      </c>
      <c r="I245" s="15">
        <v>2658354</v>
      </c>
      <c r="J245" s="11" t="s">
        <v>622</v>
      </c>
      <c r="K245" s="11" t="s">
        <v>1938</v>
      </c>
      <c r="L245" s="284" t="s">
        <v>52</v>
      </c>
      <c r="M245" t="s">
        <v>2897</v>
      </c>
      <c r="N245" s="250">
        <v>88611.8</v>
      </c>
      <c r="O245" t="s">
        <v>622</v>
      </c>
      <c r="P245" s="282">
        <v>244701.566666667</v>
      </c>
      <c r="S245" s="287">
        <v>0.16828838745291999</v>
      </c>
    </row>
    <row r="246" spans="1:19">
      <c r="A246" s="11" t="s">
        <v>591</v>
      </c>
      <c r="B246" s="11" t="s">
        <v>592</v>
      </c>
      <c r="C246" s="12" t="s">
        <v>45</v>
      </c>
      <c r="D246" s="12" t="s">
        <v>27</v>
      </c>
      <c r="E246" s="12" t="s">
        <v>33</v>
      </c>
      <c r="F246" s="13" t="s">
        <v>82</v>
      </c>
      <c r="G246" s="14" t="s">
        <v>52</v>
      </c>
      <c r="H246" s="284" t="s">
        <v>52</v>
      </c>
      <c r="I246" s="15">
        <v>2385713</v>
      </c>
      <c r="J246" s="11" t="s">
        <v>89</v>
      </c>
      <c r="K246" s="11" t="s">
        <v>90</v>
      </c>
      <c r="L246" s="284" t="s">
        <v>52</v>
      </c>
      <c r="M246" t="s">
        <v>2911</v>
      </c>
      <c r="N246" s="250">
        <v>79523.766666666663</v>
      </c>
      <c r="O246" t="s">
        <v>89</v>
      </c>
      <c r="P246" s="282">
        <v>140792.433333333</v>
      </c>
      <c r="S246" s="287">
        <v>0.173433784825895</v>
      </c>
    </row>
    <row r="247" spans="1:19">
      <c r="A247" s="11" t="s">
        <v>214</v>
      </c>
      <c r="B247" s="11" t="s">
        <v>215</v>
      </c>
      <c r="C247" s="12" t="s">
        <v>45</v>
      </c>
      <c r="D247" s="12" t="s">
        <v>27</v>
      </c>
      <c r="E247" s="12" t="s">
        <v>31</v>
      </c>
      <c r="F247" s="13" t="s">
        <v>66</v>
      </c>
      <c r="G247" s="14" t="s">
        <v>52</v>
      </c>
      <c r="H247" s="284" t="s">
        <v>52</v>
      </c>
      <c r="I247" s="15">
        <v>3044474</v>
      </c>
      <c r="J247" s="11" t="s">
        <v>1119</v>
      </c>
      <c r="K247" s="11" t="s">
        <v>1439</v>
      </c>
      <c r="L247" s="284" t="s">
        <v>52</v>
      </c>
      <c r="M247" t="s">
        <v>2906</v>
      </c>
      <c r="N247" s="250">
        <v>101482.46666666666</v>
      </c>
      <c r="O247" t="s">
        <v>1119</v>
      </c>
      <c r="P247" s="282">
        <v>251291.23333333299</v>
      </c>
      <c r="S247" s="287">
        <v>0.15707247417530201</v>
      </c>
    </row>
    <row r="248" spans="1:19">
      <c r="A248" s="11" t="s">
        <v>171</v>
      </c>
      <c r="B248" s="11" t="s">
        <v>172</v>
      </c>
      <c r="C248" s="12" t="s">
        <v>25</v>
      </c>
      <c r="D248" s="12" t="s">
        <v>27</v>
      </c>
      <c r="E248" s="12" t="s">
        <v>34</v>
      </c>
      <c r="F248" s="13" t="s">
        <v>478</v>
      </c>
      <c r="G248" s="14" t="s">
        <v>52</v>
      </c>
      <c r="H248" s="284" t="s">
        <v>52</v>
      </c>
      <c r="I248" s="15">
        <v>3239056</v>
      </c>
      <c r="J248" s="11" t="s">
        <v>620</v>
      </c>
      <c r="K248" s="11" t="s">
        <v>1920</v>
      </c>
      <c r="L248" s="284" t="s">
        <v>52</v>
      </c>
      <c r="M248" t="s">
        <v>2905</v>
      </c>
      <c r="N248" s="250">
        <v>107968.53333333334</v>
      </c>
      <c r="O248" t="s">
        <v>620</v>
      </c>
      <c r="P248" s="282">
        <v>185505.2</v>
      </c>
      <c r="S248" s="287">
        <v>0.173572775065645</v>
      </c>
    </row>
    <row r="249" spans="1:19">
      <c r="A249" s="11" t="s">
        <v>550</v>
      </c>
      <c r="B249" s="11" t="s">
        <v>551</v>
      </c>
      <c r="C249" s="12" t="s">
        <v>25</v>
      </c>
      <c r="D249" s="12" t="s">
        <v>118</v>
      </c>
      <c r="E249" s="12" t="s">
        <v>33</v>
      </c>
      <c r="F249" s="13" t="s">
        <v>573</v>
      </c>
      <c r="G249" s="14" t="s">
        <v>52</v>
      </c>
      <c r="H249" s="284" t="s">
        <v>52</v>
      </c>
      <c r="I249" s="15">
        <v>2102332</v>
      </c>
      <c r="J249" s="11" t="s">
        <v>611</v>
      </c>
      <c r="K249" s="11" t="s">
        <v>924</v>
      </c>
      <c r="L249" s="284" t="s">
        <v>52</v>
      </c>
      <c r="M249" t="s">
        <v>2912</v>
      </c>
      <c r="N249" s="250">
        <v>70077.733333333337</v>
      </c>
      <c r="O249" t="s">
        <v>611</v>
      </c>
      <c r="P249" s="282">
        <v>146285.73333333299</v>
      </c>
      <c r="S249" s="287">
        <v>0.17983531138746001</v>
      </c>
    </row>
    <row r="250" spans="1:19">
      <c r="A250" s="11" t="s">
        <v>604</v>
      </c>
      <c r="B250" s="11" t="s">
        <v>605</v>
      </c>
      <c r="C250" s="12" t="s">
        <v>45</v>
      </c>
      <c r="D250" s="12" t="s">
        <v>46</v>
      </c>
      <c r="E250" s="12" t="s">
        <v>31</v>
      </c>
      <c r="F250" s="13" t="s">
        <v>51</v>
      </c>
      <c r="G250" s="14" t="s">
        <v>52</v>
      </c>
      <c r="H250" s="284" t="s">
        <v>52</v>
      </c>
      <c r="I250" s="15">
        <v>3035011</v>
      </c>
      <c r="J250" s="11" t="s">
        <v>49</v>
      </c>
      <c r="K250" s="11" t="s">
        <v>1913</v>
      </c>
      <c r="L250" s="284" t="s">
        <v>52</v>
      </c>
      <c r="M250" t="s">
        <v>2915</v>
      </c>
      <c r="N250" s="250">
        <v>101167.03333333334</v>
      </c>
      <c r="O250" t="s">
        <v>49</v>
      </c>
      <c r="P250" s="282">
        <v>101167.03333333301</v>
      </c>
      <c r="S250" s="287">
        <v>0.16675850021436101</v>
      </c>
    </row>
    <row r="251" spans="1:19">
      <c r="A251" s="11" t="s">
        <v>227</v>
      </c>
      <c r="B251" s="11" t="s">
        <v>228</v>
      </c>
      <c r="C251" s="12" t="s">
        <v>25</v>
      </c>
      <c r="D251" s="12" t="s">
        <v>118</v>
      </c>
      <c r="E251" s="12" t="s">
        <v>31</v>
      </c>
      <c r="F251" s="13" t="s">
        <v>549</v>
      </c>
      <c r="G251" s="14" t="s">
        <v>52</v>
      </c>
      <c r="H251" s="284" t="s">
        <v>52</v>
      </c>
      <c r="I251" s="15">
        <v>3990112</v>
      </c>
      <c r="J251" s="11" t="s">
        <v>563</v>
      </c>
      <c r="K251" s="11" t="s">
        <v>1910</v>
      </c>
      <c r="L251" s="284" t="s">
        <v>52</v>
      </c>
      <c r="M251" t="s">
        <v>2914</v>
      </c>
      <c r="N251" s="250">
        <v>133003.73333333334</v>
      </c>
      <c r="O251" t="s">
        <v>563</v>
      </c>
      <c r="P251" s="282">
        <v>133003.73333333299</v>
      </c>
      <c r="S251" s="287">
        <v>0.172805107818022</v>
      </c>
    </row>
    <row r="252" spans="1:19">
      <c r="A252" s="11" t="s">
        <v>356</v>
      </c>
      <c r="B252" s="11" t="s">
        <v>357</v>
      </c>
      <c r="C252" s="12" t="s">
        <v>25</v>
      </c>
      <c r="D252" s="12" t="s">
        <v>27</v>
      </c>
      <c r="E252" s="12" t="s">
        <v>34</v>
      </c>
      <c r="F252" s="13" t="s">
        <v>478</v>
      </c>
      <c r="G252" s="14" t="s">
        <v>52</v>
      </c>
      <c r="H252" s="284" t="s">
        <v>52</v>
      </c>
      <c r="I252" s="15">
        <v>4135097</v>
      </c>
      <c r="J252" s="11" t="s">
        <v>1561</v>
      </c>
      <c r="K252" s="11" t="s">
        <v>509</v>
      </c>
      <c r="L252" s="284" t="s">
        <v>52</v>
      </c>
      <c r="M252" t="s">
        <v>2905</v>
      </c>
      <c r="N252" s="250">
        <v>137836.56666666668</v>
      </c>
      <c r="O252" t="s">
        <v>1561</v>
      </c>
      <c r="P252" s="282">
        <v>185505.2</v>
      </c>
      <c r="S252" s="287">
        <v>0.177479494738951</v>
      </c>
    </row>
    <row r="253" spans="1:19">
      <c r="A253" s="11" t="s">
        <v>128</v>
      </c>
      <c r="B253" s="11" t="s">
        <v>129</v>
      </c>
      <c r="C253" s="12" t="s">
        <v>25</v>
      </c>
      <c r="D253" s="12" t="s">
        <v>118</v>
      </c>
      <c r="E253" s="12" t="s">
        <v>33</v>
      </c>
      <c r="F253" s="13" t="s">
        <v>573</v>
      </c>
      <c r="G253" s="14" t="s">
        <v>52</v>
      </c>
      <c r="H253" s="284" t="s">
        <v>52</v>
      </c>
      <c r="I253" s="15">
        <v>2770770</v>
      </c>
      <c r="J253" s="11" t="s">
        <v>116</v>
      </c>
      <c r="K253" s="11" t="s">
        <v>2916</v>
      </c>
      <c r="L253" s="284" t="s">
        <v>52</v>
      </c>
      <c r="M253" t="s">
        <v>2912</v>
      </c>
      <c r="N253" s="250">
        <v>92359</v>
      </c>
      <c r="O253" t="s">
        <v>116</v>
      </c>
      <c r="P253" s="282">
        <v>146285.73333333299</v>
      </c>
      <c r="S253" s="287">
        <v>0.15517347705023399</v>
      </c>
    </row>
    <row r="254" spans="1:19">
      <c r="A254" s="11" t="s">
        <v>132</v>
      </c>
      <c r="B254" s="11" t="s">
        <v>133</v>
      </c>
      <c r="C254" s="12" t="s">
        <v>45</v>
      </c>
      <c r="D254" s="12" t="s">
        <v>27</v>
      </c>
      <c r="E254" s="12" t="s">
        <v>31</v>
      </c>
      <c r="F254" s="13" t="s">
        <v>66</v>
      </c>
      <c r="G254" s="14" t="s">
        <v>52</v>
      </c>
      <c r="H254" s="284" t="s">
        <v>52</v>
      </c>
      <c r="I254" s="15">
        <v>2646371</v>
      </c>
      <c r="J254" s="11" t="s">
        <v>67</v>
      </c>
      <c r="K254" s="11" t="s">
        <v>68</v>
      </c>
      <c r="L254" s="284" t="s">
        <v>52</v>
      </c>
      <c r="M254" t="s">
        <v>2906</v>
      </c>
      <c r="N254" s="250">
        <v>88212.366666666669</v>
      </c>
      <c r="O254" t="s">
        <v>67</v>
      </c>
      <c r="P254" s="282">
        <v>251291.23333333299</v>
      </c>
      <c r="S254" s="287">
        <v>0.171930372496261</v>
      </c>
    </row>
    <row r="255" spans="1:19">
      <c r="A255" s="11" t="s">
        <v>143</v>
      </c>
      <c r="B255" s="11" t="s">
        <v>144</v>
      </c>
      <c r="C255" s="12" t="s">
        <v>25</v>
      </c>
      <c r="D255" s="12" t="s">
        <v>118</v>
      </c>
      <c r="E255" s="12" t="s">
        <v>35</v>
      </c>
      <c r="F255" s="13" t="s">
        <v>636</v>
      </c>
      <c r="G255" s="14" t="s">
        <v>52</v>
      </c>
      <c r="H255" s="284" t="s">
        <v>52</v>
      </c>
      <c r="I255" s="15">
        <v>2875067</v>
      </c>
      <c r="J255" s="11" t="s">
        <v>222</v>
      </c>
      <c r="K255" s="11" t="s">
        <v>223</v>
      </c>
      <c r="L255" s="284" t="s">
        <v>52</v>
      </c>
      <c r="M255" t="s">
        <v>2908</v>
      </c>
      <c r="N255" s="250">
        <v>95835.566666666666</v>
      </c>
      <c r="O255" t="s">
        <v>222</v>
      </c>
      <c r="P255" s="282">
        <v>246246.83333333299</v>
      </c>
      <c r="S255" s="287">
        <v>0.16781589504865399</v>
      </c>
    </row>
    <row r="256" spans="1:19">
      <c r="A256" s="11" t="s">
        <v>231</v>
      </c>
      <c r="B256" s="11" t="s">
        <v>232</v>
      </c>
      <c r="C256" s="12" t="s">
        <v>25</v>
      </c>
      <c r="D256" s="12" t="s">
        <v>27</v>
      </c>
      <c r="E256" s="12" t="s">
        <v>31</v>
      </c>
      <c r="F256" s="13" t="s">
        <v>417</v>
      </c>
      <c r="G256" s="14" t="s">
        <v>52</v>
      </c>
      <c r="H256" s="284" t="s">
        <v>52</v>
      </c>
      <c r="I256" s="15">
        <v>2335817</v>
      </c>
      <c r="J256" s="11" t="s">
        <v>1700</v>
      </c>
      <c r="K256" s="11" t="s">
        <v>2306</v>
      </c>
      <c r="L256" s="284" t="s">
        <v>52</v>
      </c>
      <c r="M256" t="s">
        <v>2917</v>
      </c>
      <c r="N256" s="250">
        <v>77860.566666666666</v>
      </c>
      <c r="O256" t="s">
        <v>1700</v>
      </c>
      <c r="P256" s="282">
        <v>96885.233333333294</v>
      </c>
      <c r="S256" s="287">
        <v>0.17262854316822901</v>
      </c>
    </row>
    <row r="257" spans="1:19">
      <c r="A257" s="11" t="s">
        <v>243</v>
      </c>
      <c r="B257" s="11" t="s">
        <v>244</v>
      </c>
      <c r="C257" s="12" t="s">
        <v>25</v>
      </c>
      <c r="D257" s="12" t="s">
        <v>27</v>
      </c>
      <c r="E257" s="12" t="s">
        <v>35</v>
      </c>
      <c r="F257" s="13" t="s">
        <v>515</v>
      </c>
      <c r="G257" s="14" t="s">
        <v>52</v>
      </c>
      <c r="H257" s="284" t="s">
        <v>52</v>
      </c>
      <c r="I257" s="15">
        <v>2582561</v>
      </c>
      <c r="J257" s="11" t="s">
        <v>1628</v>
      </c>
      <c r="K257" s="11" t="s">
        <v>2269</v>
      </c>
      <c r="L257" s="284" t="s">
        <v>52</v>
      </c>
      <c r="M257" t="s">
        <v>2913</v>
      </c>
      <c r="N257" s="250">
        <v>86085.366666666669</v>
      </c>
      <c r="O257" t="s">
        <v>1628</v>
      </c>
      <c r="P257" s="282">
        <v>351849.9</v>
      </c>
      <c r="S257" s="287">
        <v>0.17838839579330801</v>
      </c>
    </row>
    <row r="258" spans="1:19">
      <c r="A258" s="14" t="s">
        <v>263</v>
      </c>
      <c r="B258" s="14" t="s">
        <v>264</v>
      </c>
      <c r="C258" s="278" t="s">
        <v>25</v>
      </c>
      <c r="D258" s="278" t="s">
        <v>27</v>
      </c>
      <c r="E258" s="12" t="s">
        <v>35</v>
      </c>
      <c r="F258" s="279" t="s">
        <v>515</v>
      </c>
      <c r="G258" s="14" t="s">
        <v>52</v>
      </c>
      <c r="H258" s="284" t="s">
        <v>52</v>
      </c>
      <c r="I258" s="15">
        <v>2565517</v>
      </c>
      <c r="J258" s="11" t="s">
        <v>1637</v>
      </c>
      <c r="K258" s="11" t="s">
        <v>2245</v>
      </c>
      <c r="L258" s="284" t="s">
        <v>52</v>
      </c>
      <c r="M258" t="s">
        <v>2913</v>
      </c>
      <c r="N258" s="250">
        <v>85517.233333333337</v>
      </c>
      <c r="O258" t="s">
        <v>1637</v>
      </c>
      <c r="P258" s="282">
        <v>351849.9</v>
      </c>
      <c r="S258" s="287">
        <v>0.168884915018469</v>
      </c>
    </row>
    <row r="259" spans="1:19">
      <c r="A259" s="14" t="s">
        <v>360</v>
      </c>
      <c r="B259" s="14" t="s">
        <v>361</v>
      </c>
      <c r="C259" s="278" t="s">
        <v>25</v>
      </c>
      <c r="D259" s="278" t="s">
        <v>118</v>
      </c>
      <c r="E259" s="12" t="s">
        <v>31</v>
      </c>
      <c r="F259" s="279" t="s">
        <v>549</v>
      </c>
      <c r="G259" s="14" t="s">
        <v>52</v>
      </c>
      <c r="H259" s="284" t="s">
        <v>52</v>
      </c>
      <c r="I259" s="15">
        <v>3428613</v>
      </c>
      <c r="J259" s="11" t="s">
        <v>430</v>
      </c>
      <c r="K259" s="11" t="s">
        <v>431</v>
      </c>
      <c r="L259" s="284" t="s">
        <v>52</v>
      </c>
      <c r="M259" t="s">
        <v>2914</v>
      </c>
      <c r="N259" s="250">
        <v>114287.1</v>
      </c>
      <c r="O259" t="s">
        <v>430</v>
      </c>
      <c r="P259" s="282">
        <v>133003.73333333299</v>
      </c>
      <c r="S259" s="287">
        <v>0.15369298245394</v>
      </c>
    </row>
    <row r="260" spans="1:19">
      <c r="A260" s="14" t="s">
        <v>377</v>
      </c>
      <c r="B260" s="14" t="s">
        <v>378</v>
      </c>
      <c r="C260" s="278" t="s">
        <v>25</v>
      </c>
      <c r="D260" s="278" t="s">
        <v>118</v>
      </c>
      <c r="E260" s="12" t="s">
        <v>34</v>
      </c>
      <c r="F260" s="279" t="s">
        <v>617</v>
      </c>
      <c r="G260" s="14" t="s">
        <v>52</v>
      </c>
      <c r="H260" s="284" t="s">
        <v>52</v>
      </c>
      <c r="I260" s="15">
        <v>2674029</v>
      </c>
      <c r="J260" s="11" t="s">
        <v>626</v>
      </c>
      <c r="K260" s="11" t="s">
        <v>627</v>
      </c>
      <c r="L260" s="284" t="s">
        <v>52</v>
      </c>
      <c r="M260" t="s">
        <v>2909</v>
      </c>
      <c r="N260" s="250">
        <v>89134.3</v>
      </c>
      <c r="O260" t="s">
        <v>626</v>
      </c>
      <c r="P260" s="282">
        <v>125144.566666667</v>
      </c>
      <c r="S260" s="287">
        <v>0.17391583929382801</v>
      </c>
    </row>
    <row r="261" spans="1:19">
      <c r="A261" s="14" t="s">
        <v>420</v>
      </c>
      <c r="B261" s="14" t="s">
        <v>421</v>
      </c>
      <c r="C261" s="278" t="s">
        <v>25</v>
      </c>
      <c r="D261" s="278" t="s">
        <v>27</v>
      </c>
      <c r="E261" s="12" t="s">
        <v>34</v>
      </c>
      <c r="F261" s="279" t="s">
        <v>478</v>
      </c>
      <c r="G261" s="14" t="s">
        <v>52</v>
      </c>
      <c r="H261" s="284" t="s">
        <v>52</v>
      </c>
      <c r="I261" s="15">
        <v>2662652</v>
      </c>
      <c r="J261" s="11" t="s">
        <v>1257</v>
      </c>
      <c r="K261" s="11" t="s">
        <v>2169</v>
      </c>
      <c r="L261" s="284" t="s">
        <v>52</v>
      </c>
      <c r="M261" t="s">
        <v>2905</v>
      </c>
      <c r="N261" s="250">
        <v>88755.066666666666</v>
      </c>
      <c r="O261" t="s">
        <v>1257</v>
      </c>
      <c r="P261" s="282">
        <v>185505.2</v>
      </c>
      <c r="S261" s="287">
        <v>0.16747412824480301</v>
      </c>
    </row>
    <row r="262" spans="1:19">
      <c r="A262" s="14" t="s">
        <v>451</v>
      </c>
      <c r="B262" s="14" t="s">
        <v>452</v>
      </c>
      <c r="C262" s="278" t="s">
        <v>25</v>
      </c>
      <c r="D262" s="278" t="s">
        <v>27</v>
      </c>
      <c r="E262" s="12" t="s">
        <v>33</v>
      </c>
      <c r="F262" s="279" t="s">
        <v>448</v>
      </c>
      <c r="G262" s="14" t="s">
        <v>52</v>
      </c>
      <c r="H262" s="284" t="s">
        <v>52</v>
      </c>
      <c r="I262" s="15">
        <v>2808886</v>
      </c>
      <c r="J262" s="11" t="s">
        <v>602</v>
      </c>
      <c r="K262" s="11" t="s">
        <v>1971</v>
      </c>
      <c r="L262" s="284" t="s">
        <v>52</v>
      </c>
      <c r="M262" t="s">
        <v>2910</v>
      </c>
      <c r="N262" s="250">
        <v>93629.53333333334</v>
      </c>
      <c r="O262" t="s">
        <v>602</v>
      </c>
      <c r="P262" s="282">
        <v>159154.86666666699</v>
      </c>
      <c r="S262" s="287">
        <v>0.17534954422714899</v>
      </c>
    </row>
    <row r="263" spans="1:19">
      <c r="A263" s="14" t="s">
        <v>470</v>
      </c>
      <c r="B263" s="14" t="s">
        <v>471</v>
      </c>
      <c r="C263" s="278" t="s">
        <v>25</v>
      </c>
      <c r="D263" s="278" t="s">
        <v>27</v>
      </c>
      <c r="E263" s="12" t="s">
        <v>31</v>
      </c>
      <c r="F263" s="279" t="s">
        <v>417</v>
      </c>
      <c r="G263" s="14" t="s">
        <v>52</v>
      </c>
      <c r="H263" s="284" t="s">
        <v>52</v>
      </c>
      <c r="I263" s="15">
        <v>2031494</v>
      </c>
      <c r="J263" s="11" t="s">
        <v>145</v>
      </c>
      <c r="K263" s="11" t="s">
        <v>146</v>
      </c>
      <c r="L263" s="284" t="s">
        <v>52</v>
      </c>
      <c r="M263" t="s">
        <v>2917</v>
      </c>
      <c r="N263" s="250">
        <v>67716.46666666666</v>
      </c>
      <c r="O263" t="s">
        <v>145</v>
      </c>
      <c r="P263" s="282">
        <v>96885.233333333294</v>
      </c>
      <c r="S263" s="287">
        <v>0.17096083295064601</v>
      </c>
    </row>
    <row r="264" spans="1:19">
      <c r="A264" s="14" t="s">
        <v>490</v>
      </c>
      <c r="B264" s="14" t="s">
        <v>491</v>
      </c>
      <c r="C264" s="278" t="s">
        <v>25</v>
      </c>
      <c r="D264" s="278" t="s">
        <v>27</v>
      </c>
      <c r="E264" s="12" t="s">
        <v>35</v>
      </c>
      <c r="F264" s="279" t="s">
        <v>515</v>
      </c>
      <c r="G264" s="14" t="s">
        <v>52</v>
      </c>
      <c r="H264" s="284" t="s">
        <v>52</v>
      </c>
      <c r="I264" s="15">
        <v>2633470</v>
      </c>
      <c r="J264" s="11" t="s">
        <v>1286</v>
      </c>
      <c r="K264" s="11" t="s">
        <v>2174</v>
      </c>
      <c r="L264" s="284" t="s">
        <v>52</v>
      </c>
      <c r="M264" t="s">
        <v>2913</v>
      </c>
      <c r="N264" s="250">
        <v>87782.333333333328</v>
      </c>
      <c r="O264" t="s">
        <v>1286</v>
      </c>
      <c r="P264" s="282">
        <v>351849.9</v>
      </c>
      <c r="S264" s="287">
        <v>0.17854007214137099</v>
      </c>
    </row>
    <row r="265" spans="1:19">
      <c r="A265" s="14" t="s">
        <v>595</v>
      </c>
      <c r="B265" s="14" t="s">
        <v>596</v>
      </c>
      <c r="C265" s="278" t="s">
        <v>25</v>
      </c>
      <c r="D265" s="278" t="s">
        <v>118</v>
      </c>
      <c r="E265" s="12" t="s">
        <v>34</v>
      </c>
      <c r="F265" s="279" t="s">
        <v>617</v>
      </c>
      <c r="G265" s="14" t="s">
        <v>52</v>
      </c>
      <c r="H265" s="284" t="s">
        <v>52</v>
      </c>
      <c r="I265" s="15">
        <v>2860088</v>
      </c>
      <c r="J265" s="11" t="s">
        <v>1260</v>
      </c>
      <c r="K265" s="11" t="s">
        <v>2051</v>
      </c>
      <c r="L265" s="284" t="s">
        <v>52</v>
      </c>
      <c r="M265" t="s">
        <v>2909</v>
      </c>
      <c r="N265" s="250">
        <v>95336.266666666663</v>
      </c>
      <c r="O265" t="s">
        <v>1260</v>
      </c>
      <c r="P265" s="282">
        <v>125144.566666667</v>
      </c>
      <c r="S265" s="287">
        <v>0.166555735790719</v>
      </c>
    </row>
    <row r="266" spans="1:19">
      <c r="A266" s="14" t="s">
        <v>324</v>
      </c>
      <c r="B266" s="14" t="s">
        <v>325</v>
      </c>
      <c r="C266" s="278" t="s">
        <v>45</v>
      </c>
      <c r="D266" s="278" t="s">
        <v>27</v>
      </c>
      <c r="E266" s="12" t="s">
        <v>33</v>
      </c>
      <c r="F266" s="279" t="s">
        <v>82</v>
      </c>
      <c r="G266" s="14" t="s">
        <v>52</v>
      </c>
      <c r="H266" s="284" t="s">
        <v>52</v>
      </c>
      <c r="I266" s="15">
        <v>2356222</v>
      </c>
      <c r="J266" s="11" t="s">
        <v>120</v>
      </c>
      <c r="K266" s="11" t="s">
        <v>121</v>
      </c>
      <c r="L266" s="284" t="s">
        <v>52</v>
      </c>
      <c r="M266" t="s">
        <v>2911</v>
      </c>
      <c r="N266" s="250">
        <v>78540.733333333337</v>
      </c>
      <c r="O266" t="s">
        <v>120</v>
      </c>
      <c r="P266" s="282">
        <v>140792.433333333</v>
      </c>
      <c r="S266" s="287">
        <v>0.15151955435445899</v>
      </c>
    </row>
    <row r="267" spans="1:19">
      <c r="A267" s="14" t="s">
        <v>339</v>
      </c>
      <c r="B267" s="14" t="s">
        <v>340</v>
      </c>
      <c r="C267" s="278" t="s">
        <v>45</v>
      </c>
      <c r="D267" s="278" t="s">
        <v>118</v>
      </c>
      <c r="E267" s="12" t="s">
        <v>33</v>
      </c>
      <c r="F267" s="279" t="s">
        <v>119</v>
      </c>
      <c r="G267" s="14" t="s">
        <v>52</v>
      </c>
      <c r="H267" s="284" t="s">
        <v>52</v>
      </c>
      <c r="I267" s="15">
        <v>2981864</v>
      </c>
      <c r="J267" s="11" t="s">
        <v>1184</v>
      </c>
      <c r="K267" s="11" t="s">
        <v>1422</v>
      </c>
      <c r="L267" s="284" t="s">
        <v>52</v>
      </c>
      <c r="M267" t="s">
        <v>2901</v>
      </c>
      <c r="N267" s="250">
        <v>99395.46666666666</v>
      </c>
      <c r="O267" t="s">
        <v>1184</v>
      </c>
      <c r="P267" s="282">
        <v>176558.83333333299</v>
      </c>
      <c r="S267" s="287">
        <v>0.167996124002502</v>
      </c>
    </row>
    <row r="268" spans="1:19">
      <c r="C268" s="278" t="s">
        <v>45</v>
      </c>
      <c r="D268" s="278" t="s">
        <v>46</v>
      </c>
      <c r="E268" s="12" t="s">
        <v>31</v>
      </c>
      <c r="F268" t="s">
        <v>51</v>
      </c>
      <c r="G268" s="278" t="s">
        <v>52</v>
      </c>
      <c r="H268" s="284" t="s">
        <v>52</v>
      </c>
      <c r="I268">
        <v>2655741</v>
      </c>
      <c r="J268" s="276" t="s">
        <v>125</v>
      </c>
      <c r="K268" s="2" t="s">
        <v>126</v>
      </c>
      <c r="L268" s="284" t="s">
        <v>52</v>
      </c>
      <c r="M268" t="s">
        <v>2915</v>
      </c>
      <c r="N268" s="250">
        <v>88524.7</v>
      </c>
      <c r="O268" t="s">
        <v>125</v>
      </c>
      <c r="P268" s="282">
        <v>101167.03333333301</v>
      </c>
      <c r="S268" s="287">
        <v>0.176378984610919</v>
      </c>
    </row>
    <row r="269" spans="1:19">
      <c r="C269" s="280" t="s">
        <v>25</v>
      </c>
      <c r="D269" s="280" t="s">
        <v>27</v>
      </c>
      <c r="E269" s="12" t="s">
        <v>31</v>
      </c>
      <c r="F269" t="s">
        <v>417</v>
      </c>
      <c r="G269" t="s">
        <v>52</v>
      </c>
      <c r="H269" s="284" t="s">
        <v>52</v>
      </c>
      <c r="I269">
        <v>1817353</v>
      </c>
      <c r="J269" s="276" t="s">
        <v>1744</v>
      </c>
      <c r="K269" s="2" t="s">
        <v>2359</v>
      </c>
      <c r="L269" s="284" t="s">
        <v>52</v>
      </c>
      <c r="M269" t="s">
        <v>2917</v>
      </c>
      <c r="N269" s="250">
        <v>60578.433333333334</v>
      </c>
      <c r="O269" t="s">
        <v>1744</v>
      </c>
      <c r="P269" s="282">
        <v>96885.233333333294</v>
      </c>
      <c r="S269" s="287">
        <v>0.17731767305816701</v>
      </c>
    </row>
    <row r="270" spans="1:19">
      <c r="C270" s="280" t="s">
        <v>25</v>
      </c>
      <c r="D270" s="280" t="s">
        <v>27</v>
      </c>
      <c r="E270" s="12" t="s">
        <v>31</v>
      </c>
      <c r="F270" t="s">
        <v>417</v>
      </c>
      <c r="G270" t="s">
        <v>52</v>
      </c>
      <c r="H270" s="284" t="s">
        <v>52</v>
      </c>
      <c r="I270">
        <v>2182451</v>
      </c>
      <c r="J270" s="276" t="s">
        <v>279</v>
      </c>
      <c r="K270" s="2" t="s">
        <v>280</v>
      </c>
      <c r="L270" s="284" t="s">
        <v>52</v>
      </c>
      <c r="M270" t="s">
        <v>2917</v>
      </c>
      <c r="N270" s="250">
        <v>72748.366666666669</v>
      </c>
      <c r="O270" t="s">
        <v>279</v>
      </c>
      <c r="P270" s="282">
        <v>96885.233333333294</v>
      </c>
      <c r="S270" s="287">
        <v>0.16039173270120399</v>
      </c>
    </row>
    <row r="271" spans="1:19">
      <c r="C271" s="280" t="s">
        <v>45</v>
      </c>
      <c r="D271" s="280" t="s">
        <v>118</v>
      </c>
      <c r="E271" s="12" t="s">
        <v>33</v>
      </c>
      <c r="F271" t="s">
        <v>119</v>
      </c>
      <c r="G271" t="s">
        <v>52</v>
      </c>
      <c r="H271" s="284" t="s">
        <v>52</v>
      </c>
      <c r="I271">
        <v>2834046</v>
      </c>
      <c r="J271" s="276" t="s">
        <v>597</v>
      </c>
      <c r="K271" s="277" t="s">
        <v>439</v>
      </c>
      <c r="L271" s="284" t="s">
        <v>52</v>
      </c>
      <c r="M271" t="s">
        <v>2901</v>
      </c>
      <c r="N271" s="250">
        <v>94468.2</v>
      </c>
      <c r="O271" t="s">
        <v>597</v>
      </c>
      <c r="P271" s="282">
        <v>176558.83333333299</v>
      </c>
      <c r="S271" s="287">
        <v>0.15600736801904599</v>
      </c>
    </row>
    <row r="272" spans="1:19">
      <c r="C272" s="278" t="s">
        <v>45</v>
      </c>
      <c r="D272" s="278" t="s">
        <v>27</v>
      </c>
      <c r="E272" s="12" t="s">
        <v>33</v>
      </c>
      <c r="F272" t="s">
        <v>82</v>
      </c>
      <c r="G272" t="s">
        <v>52</v>
      </c>
      <c r="H272" s="284" t="s">
        <v>52</v>
      </c>
      <c r="I272">
        <v>2215092</v>
      </c>
      <c r="J272" s="276" t="s">
        <v>1219</v>
      </c>
      <c r="K272" s="2" t="s">
        <v>2167</v>
      </c>
      <c r="L272" s="284" t="s">
        <v>52</v>
      </c>
      <c r="M272" t="s">
        <v>2911</v>
      </c>
      <c r="N272" s="250">
        <v>73836.399999999994</v>
      </c>
      <c r="O272" t="s">
        <v>1219</v>
      </c>
      <c r="P272" s="282">
        <v>140792.433333333</v>
      </c>
      <c r="S272" s="287">
        <v>0.16805313811497499</v>
      </c>
    </row>
    <row r="273" spans="3:19">
      <c r="C273" s="278" t="s">
        <v>45</v>
      </c>
      <c r="D273" s="278" t="s">
        <v>27</v>
      </c>
      <c r="E273" s="12" t="s">
        <v>31</v>
      </c>
      <c r="F273" t="s">
        <v>66</v>
      </c>
      <c r="G273" t="s">
        <v>52</v>
      </c>
      <c r="H273" s="284" t="s">
        <v>52</v>
      </c>
      <c r="I273">
        <v>2299554</v>
      </c>
      <c r="J273" s="276" t="s">
        <v>1107</v>
      </c>
      <c r="K273" s="2" t="s">
        <v>1424</v>
      </c>
      <c r="L273" s="284" t="s">
        <v>52</v>
      </c>
      <c r="M273" t="s">
        <v>2906</v>
      </c>
      <c r="N273" s="250">
        <v>76651.8</v>
      </c>
      <c r="O273" t="s">
        <v>1107</v>
      </c>
      <c r="P273" s="282">
        <v>251291.23333333299</v>
      </c>
      <c r="S273" s="287">
        <v>0.16503988323241101</v>
      </c>
    </row>
    <row r="274" spans="3:19">
      <c r="C274" s="278" t="s">
        <v>25</v>
      </c>
      <c r="D274" s="278" t="s">
        <v>27</v>
      </c>
      <c r="E274" s="12" t="s">
        <v>33</v>
      </c>
      <c r="F274" t="s">
        <v>448</v>
      </c>
      <c r="G274" t="s">
        <v>52</v>
      </c>
      <c r="H274" s="284" t="s">
        <v>52</v>
      </c>
      <c r="I274">
        <v>2490013</v>
      </c>
      <c r="J274" s="276" t="s">
        <v>1253</v>
      </c>
      <c r="K274" s="2" t="s">
        <v>1377</v>
      </c>
      <c r="L274" s="284" t="s">
        <v>52</v>
      </c>
      <c r="M274" t="s">
        <v>2910</v>
      </c>
      <c r="N274" s="250">
        <v>83000.433333333334</v>
      </c>
      <c r="O274" t="s">
        <v>1253</v>
      </c>
      <c r="P274" s="282">
        <v>159154.86666666699</v>
      </c>
      <c r="S274" s="287">
        <v>0.17450742479856399</v>
      </c>
    </row>
    <row r="275" spans="3:19">
      <c r="C275" s="278" t="s">
        <v>25</v>
      </c>
      <c r="D275" s="278" t="s">
        <v>118</v>
      </c>
      <c r="E275" s="12" t="s">
        <v>35</v>
      </c>
      <c r="F275" t="s">
        <v>636</v>
      </c>
      <c r="G275" t="s">
        <v>52</v>
      </c>
      <c r="H275" s="284" t="s">
        <v>52</v>
      </c>
      <c r="I275">
        <v>3207508</v>
      </c>
      <c r="J275" s="276" t="s">
        <v>1292</v>
      </c>
      <c r="K275" s="2" t="s">
        <v>1338</v>
      </c>
      <c r="L275" s="284" t="s">
        <v>52</v>
      </c>
      <c r="M275" t="s">
        <v>2908</v>
      </c>
      <c r="N275" s="250">
        <v>106916.93333333333</v>
      </c>
      <c r="O275" t="s">
        <v>1292</v>
      </c>
      <c r="P275" s="282">
        <v>246246.83333333299</v>
      </c>
      <c r="S275" s="287">
        <v>0.170419004411869</v>
      </c>
    </row>
    <row r="276" spans="3:19">
      <c r="C276" s="278" t="s">
        <v>45</v>
      </c>
      <c r="D276" s="278" t="s">
        <v>118</v>
      </c>
      <c r="E276" s="12" t="s">
        <v>31</v>
      </c>
      <c r="F276" t="s">
        <v>2835</v>
      </c>
      <c r="G276" t="s">
        <v>52</v>
      </c>
      <c r="H276" s="284" t="s">
        <v>52</v>
      </c>
      <c r="I276">
        <v>2263810</v>
      </c>
      <c r="J276" s="276" t="s">
        <v>1089</v>
      </c>
      <c r="K276" s="2" t="s">
        <v>2086</v>
      </c>
      <c r="L276" s="284" t="s">
        <v>52</v>
      </c>
      <c r="M276" t="s">
        <v>2918</v>
      </c>
      <c r="N276" s="250">
        <v>75460.333333333328</v>
      </c>
      <c r="O276" t="s">
        <v>1089</v>
      </c>
      <c r="P276" s="282">
        <v>75460.333333333299</v>
      </c>
      <c r="S276" s="287">
        <v>0.158151913129221</v>
      </c>
    </row>
    <row r="277" spans="3:19">
      <c r="C277" s="278" t="s">
        <v>25</v>
      </c>
      <c r="D277" s="278" t="s">
        <v>118</v>
      </c>
      <c r="E277" s="12" t="s">
        <v>31</v>
      </c>
      <c r="F277" t="s">
        <v>549</v>
      </c>
      <c r="G277" t="s">
        <v>52</v>
      </c>
      <c r="H277" s="284" t="s">
        <v>52</v>
      </c>
      <c r="I277">
        <v>2598246</v>
      </c>
      <c r="J277" s="276" t="s">
        <v>440</v>
      </c>
      <c r="K277" s="277" t="s">
        <v>1912</v>
      </c>
      <c r="L277" s="284" t="s">
        <v>52</v>
      </c>
      <c r="M277" t="s">
        <v>2914</v>
      </c>
      <c r="N277" s="250">
        <v>86608.2</v>
      </c>
      <c r="O277" t="s">
        <v>440</v>
      </c>
      <c r="P277" s="282">
        <v>133003.73333333299</v>
      </c>
      <c r="S277" s="287">
        <v>0.171267227490257</v>
      </c>
    </row>
    <row r="278" spans="3:19">
      <c r="C278" s="278" t="s">
        <v>45</v>
      </c>
      <c r="D278" s="278" t="s">
        <v>27</v>
      </c>
      <c r="E278" s="12" t="s">
        <v>33</v>
      </c>
      <c r="F278" t="s">
        <v>82</v>
      </c>
      <c r="G278" t="s">
        <v>52</v>
      </c>
      <c r="H278" s="284" t="s">
        <v>52</v>
      </c>
      <c r="I278">
        <v>2524599</v>
      </c>
      <c r="J278" s="276" t="s">
        <v>1190</v>
      </c>
      <c r="K278" s="2" t="s">
        <v>2145</v>
      </c>
      <c r="L278" s="284" t="s">
        <v>52</v>
      </c>
      <c r="M278" t="s">
        <v>2911</v>
      </c>
      <c r="N278" s="250">
        <v>84153.3</v>
      </c>
      <c r="O278" t="s">
        <v>1190</v>
      </c>
      <c r="P278" s="282">
        <v>140792.433333333</v>
      </c>
      <c r="S278" s="287">
        <v>0.15880359234788999</v>
      </c>
    </row>
    <row r="279" spans="3:19">
      <c r="C279" s="278" t="s">
        <v>45</v>
      </c>
      <c r="D279" s="278" t="s">
        <v>27</v>
      </c>
      <c r="E279" s="12" t="s">
        <v>31</v>
      </c>
      <c r="F279" t="s">
        <v>66</v>
      </c>
      <c r="G279" t="s">
        <v>52</v>
      </c>
      <c r="H279" s="284" t="s">
        <v>52</v>
      </c>
      <c r="I279">
        <v>2222618</v>
      </c>
      <c r="J279" s="276" t="s">
        <v>1084</v>
      </c>
      <c r="K279" s="2" t="s">
        <v>2188</v>
      </c>
      <c r="L279" s="284" t="s">
        <v>52</v>
      </c>
      <c r="M279" t="s">
        <v>2906</v>
      </c>
      <c r="N279" s="250">
        <v>74087.266666666663</v>
      </c>
      <c r="O279" t="s">
        <v>1084</v>
      </c>
      <c r="P279" s="282">
        <v>251291.23333333299</v>
      </c>
      <c r="S279" s="287">
        <v>0.16479286535011201</v>
      </c>
    </row>
    <row r="280" spans="3:19">
      <c r="C280" s="278" t="s">
        <v>45</v>
      </c>
      <c r="D280" s="278" t="s">
        <v>27</v>
      </c>
      <c r="E280" s="12" t="s">
        <v>31</v>
      </c>
      <c r="F280" t="s">
        <v>66</v>
      </c>
      <c r="G280" t="s">
        <v>52</v>
      </c>
      <c r="H280" s="284" t="s">
        <v>52</v>
      </c>
      <c r="I280">
        <v>2946848</v>
      </c>
      <c r="J280" s="276" t="s">
        <v>69</v>
      </c>
      <c r="K280" s="2" t="s">
        <v>1904</v>
      </c>
      <c r="L280" s="284" t="s">
        <v>52</v>
      </c>
      <c r="M280" t="s">
        <v>2906</v>
      </c>
      <c r="N280" s="250">
        <v>98228.266666666663</v>
      </c>
      <c r="O280" t="s">
        <v>69</v>
      </c>
      <c r="P280" s="282">
        <v>251291.23333333299</v>
      </c>
      <c r="S280" s="287">
        <v>0.164549178350895</v>
      </c>
    </row>
    <row r="281" spans="3:19">
      <c r="C281" s="278" t="s">
        <v>45</v>
      </c>
      <c r="D281" s="278" t="s">
        <v>27</v>
      </c>
      <c r="E281" s="12" t="s">
        <v>31</v>
      </c>
      <c r="F281" t="s">
        <v>66</v>
      </c>
      <c r="G281" t="s">
        <v>52</v>
      </c>
      <c r="H281" s="284" t="s">
        <v>52</v>
      </c>
      <c r="I281">
        <v>2393502</v>
      </c>
      <c r="J281" s="276" t="s">
        <v>557</v>
      </c>
      <c r="K281" s="2" t="s">
        <v>558</v>
      </c>
      <c r="L281" s="284" t="s">
        <v>52</v>
      </c>
      <c r="M281" t="s">
        <v>2906</v>
      </c>
      <c r="N281" s="250">
        <v>79783.399999999994</v>
      </c>
      <c r="O281" t="s">
        <v>557</v>
      </c>
      <c r="P281" s="282">
        <v>251291.23333333299</v>
      </c>
      <c r="S281" s="287">
        <v>0.174234740070945</v>
      </c>
    </row>
    <row r="282" spans="3:19">
      <c r="C282" s="278" t="s">
        <v>25</v>
      </c>
      <c r="D282" s="278" t="s">
        <v>27</v>
      </c>
      <c r="E282" s="12" t="s">
        <v>35</v>
      </c>
      <c r="F282" t="s">
        <v>515</v>
      </c>
      <c r="G282" t="s">
        <v>52</v>
      </c>
      <c r="H282" s="284" t="s">
        <v>52</v>
      </c>
      <c r="I282">
        <v>5830762</v>
      </c>
      <c r="J282" s="276" t="s">
        <v>1712</v>
      </c>
      <c r="K282" s="2" t="s">
        <v>2341</v>
      </c>
      <c r="L282" s="284" t="s">
        <v>52</v>
      </c>
      <c r="M282" t="s">
        <v>2913</v>
      </c>
      <c r="N282" s="250">
        <v>194358.73333333334</v>
      </c>
      <c r="O282" t="s">
        <v>1712</v>
      </c>
      <c r="P282" s="282">
        <v>351849.9</v>
      </c>
      <c r="S282" s="287">
        <v>0.16909919553369099</v>
      </c>
    </row>
    <row r="283" spans="3:19">
      <c r="C283" s="278" t="s">
        <v>45</v>
      </c>
      <c r="D283" s="278" t="s">
        <v>118</v>
      </c>
      <c r="E283" s="12" t="s">
        <v>31</v>
      </c>
      <c r="F283" t="s">
        <v>2835</v>
      </c>
      <c r="G283" t="s">
        <v>52</v>
      </c>
      <c r="H283" s="284" t="s">
        <v>52</v>
      </c>
      <c r="I283">
        <v>1782921</v>
      </c>
      <c r="J283" s="276" t="s">
        <v>553</v>
      </c>
      <c r="K283" s="2" t="s">
        <v>554</v>
      </c>
      <c r="L283" s="284" t="s">
        <v>52</v>
      </c>
      <c r="M283" t="s">
        <v>2918</v>
      </c>
      <c r="N283" s="250">
        <v>59430.7</v>
      </c>
      <c r="O283" t="s">
        <v>553</v>
      </c>
      <c r="P283" s="282">
        <v>75460.333333333299</v>
      </c>
      <c r="S283" s="287">
        <v>0.16011604905754501</v>
      </c>
    </row>
    <row r="284" spans="3:19">
      <c r="C284" s="278" t="s">
        <v>25</v>
      </c>
      <c r="D284" s="278" t="s">
        <v>27</v>
      </c>
      <c r="E284" s="12" t="s">
        <v>33</v>
      </c>
      <c r="F284" t="s">
        <v>448</v>
      </c>
      <c r="G284" t="s">
        <v>52</v>
      </c>
      <c r="H284" s="284" t="s">
        <v>52</v>
      </c>
      <c r="I284">
        <v>1867880</v>
      </c>
      <c r="J284" s="276" t="s">
        <v>1611</v>
      </c>
      <c r="K284" s="277" t="s">
        <v>2208</v>
      </c>
      <c r="L284" s="284" t="s">
        <v>52</v>
      </c>
      <c r="M284" t="s">
        <v>2910</v>
      </c>
      <c r="N284" s="250">
        <v>62262.666666666664</v>
      </c>
      <c r="O284" t="s">
        <v>1611</v>
      </c>
      <c r="P284" s="282">
        <v>159154.86666666699</v>
      </c>
      <c r="S284" s="287">
        <v>0.17319097976502601</v>
      </c>
    </row>
    <row r="285" spans="3:19">
      <c r="C285" s="278" t="s">
        <v>45</v>
      </c>
      <c r="D285" s="278" t="s">
        <v>27</v>
      </c>
      <c r="E285" s="12" t="s">
        <v>30</v>
      </c>
      <c r="F285" t="s">
        <v>59</v>
      </c>
      <c r="G285" t="s">
        <v>52</v>
      </c>
      <c r="H285" s="284" t="s">
        <v>52</v>
      </c>
      <c r="I285">
        <v>2553791</v>
      </c>
      <c r="J285" s="276" t="s">
        <v>62</v>
      </c>
      <c r="K285" s="2" t="s">
        <v>63</v>
      </c>
      <c r="L285" s="284" t="s">
        <v>52</v>
      </c>
      <c r="M285" t="s">
        <v>2919</v>
      </c>
      <c r="N285" s="250">
        <v>85126.366666666669</v>
      </c>
      <c r="O285" t="s">
        <v>62</v>
      </c>
      <c r="P285" s="282">
        <v>85126.366666666698</v>
      </c>
      <c r="S285" s="287">
        <v>0.161573533583658</v>
      </c>
    </row>
    <row r="286" spans="3:19">
      <c r="C286" s="278" t="s">
        <v>45</v>
      </c>
      <c r="D286" s="278" t="s">
        <v>27</v>
      </c>
      <c r="E286" s="12" t="s">
        <v>31</v>
      </c>
      <c r="F286" t="s">
        <v>66</v>
      </c>
      <c r="G286" t="s">
        <v>52</v>
      </c>
      <c r="H286" s="284" t="s">
        <v>52</v>
      </c>
      <c r="I286">
        <v>2330612</v>
      </c>
      <c r="J286" s="276" t="s">
        <v>395</v>
      </c>
      <c r="K286" s="2" t="s">
        <v>396</v>
      </c>
      <c r="L286" s="284" t="s">
        <v>52</v>
      </c>
      <c r="M286" t="s">
        <v>2906</v>
      </c>
      <c r="N286" s="250">
        <v>77687.066666666666</v>
      </c>
      <c r="O286" t="s">
        <v>395</v>
      </c>
      <c r="P286" s="282">
        <v>251291.23333333299</v>
      </c>
      <c r="S286" s="287">
        <v>0.16485558696264599</v>
      </c>
    </row>
    <row r="287" spans="3:19">
      <c r="C287" s="278" t="s">
        <v>25</v>
      </c>
      <c r="D287" s="278" t="s">
        <v>118</v>
      </c>
      <c r="E287" s="12" t="s">
        <v>33</v>
      </c>
      <c r="F287" t="s">
        <v>573</v>
      </c>
      <c r="G287" t="s">
        <v>52</v>
      </c>
      <c r="H287" s="284" t="s">
        <v>52</v>
      </c>
      <c r="I287">
        <v>4388572</v>
      </c>
      <c r="J287" s="276" t="s">
        <v>179</v>
      </c>
      <c r="K287" s="2" t="s">
        <v>180</v>
      </c>
      <c r="L287" s="284" t="s">
        <v>52</v>
      </c>
      <c r="M287" t="s">
        <v>2912</v>
      </c>
      <c r="N287" s="250">
        <v>146285.73333333334</v>
      </c>
      <c r="O287" t="s">
        <v>179</v>
      </c>
      <c r="P287" s="282">
        <v>146285.73333333299</v>
      </c>
      <c r="S287" s="287">
        <v>0.14301499979698401</v>
      </c>
    </row>
    <row r="288" spans="3:19">
      <c r="C288" s="278" t="s">
        <v>25</v>
      </c>
      <c r="D288" s="278" t="s">
        <v>27</v>
      </c>
      <c r="E288" s="12" t="s">
        <v>33</v>
      </c>
      <c r="F288" t="s">
        <v>448</v>
      </c>
      <c r="G288" t="s">
        <v>52</v>
      </c>
      <c r="H288" s="284" t="s">
        <v>52</v>
      </c>
      <c r="I288">
        <v>2249247</v>
      </c>
      <c r="J288" s="276" t="s">
        <v>316</v>
      </c>
      <c r="K288" s="277" t="s">
        <v>317</v>
      </c>
      <c r="L288" s="284" t="s">
        <v>52</v>
      </c>
      <c r="M288" t="s">
        <v>2910</v>
      </c>
      <c r="N288" s="250">
        <v>74974.899999999994</v>
      </c>
      <c r="O288" t="s">
        <v>316</v>
      </c>
      <c r="P288" s="282">
        <v>159154.86666666699</v>
      </c>
      <c r="S288" s="287">
        <v>0.18356193536722101</v>
      </c>
    </row>
    <row r="289" spans="3:19">
      <c r="C289" s="278" t="s">
        <v>25</v>
      </c>
      <c r="D289" s="278" t="s">
        <v>27</v>
      </c>
      <c r="E289" s="12" t="s">
        <v>34</v>
      </c>
      <c r="F289" t="s">
        <v>478</v>
      </c>
      <c r="G289" t="s">
        <v>52</v>
      </c>
      <c r="H289" s="284" t="s">
        <v>52</v>
      </c>
      <c r="I289">
        <v>1764803</v>
      </c>
      <c r="J289" s="276" t="s">
        <v>1582</v>
      </c>
      <c r="K289" s="2" t="s">
        <v>2193</v>
      </c>
      <c r="L289" s="284" t="s">
        <v>52</v>
      </c>
      <c r="M289" t="s">
        <v>2905</v>
      </c>
      <c r="N289" s="250">
        <v>58826.76666666667</v>
      </c>
      <c r="O289" t="s">
        <v>1582</v>
      </c>
      <c r="P289" s="282">
        <v>185505.2</v>
      </c>
      <c r="S289" s="287">
        <v>0.176310249562387</v>
      </c>
    </row>
    <row r="290" spans="3:19">
      <c r="C290" s="278" t="s">
        <v>127</v>
      </c>
      <c r="D290" s="278" t="s">
        <v>118</v>
      </c>
      <c r="E290" s="12" t="s">
        <v>31</v>
      </c>
      <c r="F290" t="s">
        <v>254</v>
      </c>
      <c r="G290" t="s">
        <v>52</v>
      </c>
      <c r="H290" s="284" t="s">
        <v>52</v>
      </c>
      <c r="I290">
        <v>2037641</v>
      </c>
      <c r="J290" s="276" t="s">
        <v>1108</v>
      </c>
      <c r="K290" s="2" t="s">
        <v>1330</v>
      </c>
      <c r="L290" s="284" t="s">
        <v>52</v>
      </c>
      <c r="M290" t="s">
        <v>2920</v>
      </c>
      <c r="N290" s="250">
        <v>67921.366666666669</v>
      </c>
      <c r="O290" t="s">
        <v>1108</v>
      </c>
      <c r="P290" s="282">
        <v>72533.866666666698</v>
      </c>
      <c r="S290" s="287">
        <v>0.17144497361831801</v>
      </c>
    </row>
    <row r="291" spans="3:19">
      <c r="C291" s="278" t="s">
        <v>25</v>
      </c>
      <c r="D291" s="278" t="s">
        <v>118</v>
      </c>
      <c r="E291" s="12" t="s">
        <v>31</v>
      </c>
      <c r="F291" t="s">
        <v>549</v>
      </c>
      <c r="G291" t="s">
        <v>52</v>
      </c>
      <c r="H291" s="284" t="s">
        <v>52</v>
      </c>
      <c r="I291">
        <v>1821122</v>
      </c>
      <c r="J291" s="276" t="s">
        <v>1087</v>
      </c>
      <c r="K291" s="281" t="s">
        <v>2115</v>
      </c>
      <c r="L291" s="284" t="s">
        <v>52</v>
      </c>
      <c r="M291" t="s">
        <v>2914</v>
      </c>
      <c r="N291" s="250">
        <v>60704.066666666666</v>
      </c>
      <c r="O291" t="s">
        <v>1087</v>
      </c>
      <c r="P291" s="282">
        <v>133003.73333333299</v>
      </c>
      <c r="S291" s="287">
        <v>0.16910871416741599</v>
      </c>
    </row>
    <row r="292" spans="3:19">
      <c r="C292" s="278" t="s">
        <v>45</v>
      </c>
      <c r="D292" s="278" t="s">
        <v>118</v>
      </c>
      <c r="E292" s="12" t="s">
        <v>33</v>
      </c>
      <c r="F292" t="s">
        <v>119</v>
      </c>
      <c r="G292" t="s">
        <v>52</v>
      </c>
      <c r="H292" s="284" t="s">
        <v>52</v>
      </c>
      <c r="I292">
        <v>2445535</v>
      </c>
      <c r="J292" s="276" t="s">
        <v>932</v>
      </c>
      <c r="K292" s="2" t="s">
        <v>2013</v>
      </c>
      <c r="L292" s="284" t="s">
        <v>52</v>
      </c>
      <c r="M292" t="s">
        <v>2901</v>
      </c>
      <c r="N292" s="250">
        <v>81517.833333333328</v>
      </c>
      <c r="O292" t="s">
        <v>932</v>
      </c>
      <c r="P292" s="282">
        <v>176558.83333333299</v>
      </c>
      <c r="S292" s="287">
        <v>0.175254940120039</v>
      </c>
    </row>
    <row r="293" spans="3:19">
      <c r="C293" s="278" t="s">
        <v>25</v>
      </c>
      <c r="D293" s="278" t="s">
        <v>118</v>
      </c>
      <c r="E293" s="12" t="s">
        <v>34</v>
      </c>
      <c r="F293" t="s">
        <v>617</v>
      </c>
      <c r="G293" t="s">
        <v>52</v>
      </c>
      <c r="H293" s="284" t="s">
        <v>52</v>
      </c>
      <c r="I293">
        <v>2423017</v>
      </c>
      <c r="J293" s="276" t="s">
        <v>99</v>
      </c>
      <c r="K293" s="2" t="s">
        <v>1955</v>
      </c>
      <c r="L293" s="284" t="s">
        <v>52</v>
      </c>
      <c r="M293" t="s">
        <v>2909</v>
      </c>
      <c r="N293" s="250">
        <v>80767.233333333337</v>
      </c>
      <c r="O293" t="s">
        <v>99</v>
      </c>
      <c r="P293" s="282">
        <v>125144.566666667</v>
      </c>
      <c r="S293" s="287">
        <v>0.185754279777569</v>
      </c>
    </row>
    <row r="294" spans="3:19">
      <c r="C294" s="278" t="s">
        <v>25</v>
      </c>
      <c r="D294" s="278" t="s">
        <v>118</v>
      </c>
      <c r="E294" s="12" t="s">
        <v>31</v>
      </c>
      <c r="F294" t="s">
        <v>549</v>
      </c>
      <c r="G294" t="s">
        <v>52</v>
      </c>
      <c r="H294" s="284" t="s">
        <v>52</v>
      </c>
      <c r="I294">
        <v>2386978</v>
      </c>
      <c r="J294" s="276" t="s">
        <v>547</v>
      </c>
      <c r="K294" s="2" t="s">
        <v>1984</v>
      </c>
      <c r="L294" s="284" t="s">
        <v>52</v>
      </c>
      <c r="M294" t="s">
        <v>2914</v>
      </c>
      <c r="N294" s="250">
        <v>79565.933333333334</v>
      </c>
      <c r="O294" t="s">
        <v>547</v>
      </c>
      <c r="P294" s="282">
        <v>133003.73333333299</v>
      </c>
      <c r="S294" s="287">
        <v>0.153912993576961</v>
      </c>
    </row>
    <row r="295" spans="3:19">
      <c r="C295" s="278" t="s">
        <v>25</v>
      </c>
      <c r="D295" s="278" t="s">
        <v>118</v>
      </c>
      <c r="E295" s="12" t="s">
        <v>31</v>
      </c>
      <c r="F295" t="s">
        <v>549</v>
      </c>
      <c r="G295" t="s">
        <v>52</v>
      </c>
      <c r="H295" s="284" t="s">
        <v>52</v>
      </c>
      <c r="I295">
        <v>2132135</v>
      </c>
      <c r="J295" s="276" t="s">
        <v>1602</v>
      </c>
      <c r="K295" s="2" t="s">
        <v>2249</v>
      </c>
      <c r="L295" s="284" t="s">
        <v>52</v>
      </c>
      <c r="M295" t="s">
        <v>2914</v>
      </c>
      <c r="N295" s="250">
        <v>71071.166666666672</v>
      </c>
      <c r="O295" t="s">
        <v>1602</v>
      </c>
      <c r="P295" s="282">
        <v>133003.73333333299</v>
      </c>
      <c r="S295" s="287">
        <v>0.17926658547091301</v>
      </c>
    </row>
    <row r="296" spans="3:19">
      <c r="C296" s="278" t="s">
        <v>25</v>
      </c>
      <c r="D296" s="278" t="s">
        <v>27</v>
      </c>
      <c r="E296" s="12" t="s">
        <v>33</v>
      </c>
      <c r="F296" t="s">
        <v>448</v>
      </c>
      <c r="G296" t="s">
        <v>52</v>
      </c>
      <c r="H296" s="284" t="s">
        <v>52</v>
      </c>
      <c r="I296">
        <v>2347266</v>
      </c>
      <c r="J296" s="276" t="s">
        <v>585</v>
      </c>
      <c r="K296" s="2" t="s">
        <v>586</v>
      </c>
      <c r="L296" s="284" t="s">
        <v>52</v>
      </c>
      <c r="M296" t="s">
        <v>2910</v>
      </c>
      <c r="N296" s="250">
        <v>78242.2</v>
      </c>
      <c r="O296" t="s">
        <v>585</v>
      </c>
      <c r="P296" s="282">
        <v>159154.86666666699</v>
      </c>
      <c r="S296" s="287">
        <v>0.16709781059229101</v>
      </c>
    </row>
    <row r="297" spans="3:19">
      <c r="C297" s="278" t="s">
        <v>25</v>
      </c>
      <c r="D297" s="278" t="s">
        <v>118</v>
      </c>
      <c r="E297" s="12" t="s">
        <v>33</v>
      </c>
      <c r="F297" t="s">
        <v>573</v>
      </c>
      <c r="G297" t="s">
        <v>52</v>
      </c>
      <c r="H297" s="284" t="s">
        <v>52</v>
      </c>
      <c r="I297">
        <v>2194107</v>
      </c>
      <c r="J297" s="276" t="s">
        <v>1199</v>
      </c>
      <c r="K297" s="277" t="s">
        <v>1378</v>
      </c>
      <c r="L297" s="284" t="s">
        <v>52</v>
      </c>
      <c r="M297" t="s">
        <v>2912</v>
      </c>
      <c r="N297" s="250">
        <v>73136.899999999994</v>
      </c>
      <c r="O297" t="s">
        <v>1199</v>
      </c>
      <c r="P297" s="282">
        <v>146285.73333333299</v>
      </c>
      <c r="S297" s="287">
        <v>0.154018679079479</v>
      </c>
    </row>
    <row r="298" spans="3:19">
      <c r="C298" s="278" t="s">
        <v>25</v>
      </c>
      <c r="D298" s="278" t="s">
        <v>118</v>
      </c>
      <c r="E298" s="12" t="s">
        <v>31</v>
      </c>
      <c r="F298" t="s">
        <v>549</v>
      </c>
      <c r="G298" t="s">
        <v>52</v>
      </c>
      <c r="H298" s="284" t="s">
        <v>52</v>
      </c>
      <c r="I298">
        <v>2278311</v>
      </c>
      <c r="J298" s="276" t="s">
        <v>1174</v>
      </c>
      <c r="K298" s="2" t="s">
        <v>2063</v>
      </c>
      <c r="L298" s="284" t="s">
        <v>52</v>
      </c>
      <c r="M298" t="s">
        <v>2914</v>
      </c>
      <c r="N298" s="250">
        <v>75943.7</v>
      </c>
      <c r="O298" t="s">
        <v>1174</v>
      </c>
      <c r="P298" s="282">
        <v>133003.73333333299</v>
      </c>
      <c r="S298" s="287">
        <v>0.16457383776474599</v>
      </c>
    </row>
    <row r="299" spans="3:19">
      <c r="C299" s="278" t="s">
        <v>25</v>
      </c>
      <c r="D299" s="278" t="s">
        <v>118</v>
      </c>
      <c r="E299" s="12" t="s">
        <v>32</v>
      </c>
      <c r="F299" t="s">
        <v>2921</v>
      </c>
      <c r="G299" t="s">
        <v>52</v>
      </c>
      <c r="H299" s="284" t="s">
        <v>52</v>
      </c>
      <c r="I299">
        <v>3674865</v>
      </c>
      <c r="J299" s="276" t="s">
        <v>1300</v>
      </c>
      <c r="K299" s="2" t="s">
        <v>2148</v>
      </c>
      <c r="L299" s="284" t="s">
        <v>52</v>
      </c>
      <c r="M299" t="s">
        <v>2922</v>
      </c>
      <c r="N299" s="250">
        <v>122495.5</v>
      </c>
      <c r="O299" t="s">
        <v>1300</v>
      </c>
      <c r="P299" s="282">
        <v>122495.5</v>
      </c>
      <c r="S299" s="287">
        <v>0.170130168641067</v>
      </c>
    </row>
    <row r="300" spans="3:19">
      <c r="C300" s="278" t="s">
        <v>25</v>
      </c>
      <c r="D300" s="278" t="s">
        <v>118</v>
      </c>
      <c r="E300" s="12" t="s">
        <v>34</v>
      </c>
      <c r="F300" t="s">
        <v>617</v>
      </c>
      <c r="G300" t="s">
        <v>52</v>
      </c>
      <c r="H300" s="284" t="s">
        <v>52</v>
      </c>
      <c r="I300">
        <v>2201130</v>
      </c>
      <c r="J300" s="276" t="s">
        <v>980</v>
      </c>
      <c r="K300" s="2" t="s">
        <v>981</v>
      </c>
      <c r="L300" s="284" t="s">
        <v>52</v>
      </c>
      <c r="M300" t="s">
        <v>2909</v>
      </c>
      <c r="N300" s="250">
        <v>73371</v>
      </c>
      <c r="O300" t="s">
        <v>980</v>
      </c>
      <c r="P300" s="282">
        <v>125144.566666667</v>
      </c>
      <c r="S300" s="287">
        <v>0.16203274357151801</v>
      </c>
    </row>
    <row r="301" spans="3:19">
      <c r="C301" s="278" t="s">
        <v>25</v>
      </c>
      <c r="D301" s="278" t="s">
        <v>27</v>
      </c>
      <c r="E301" s="12" t="s">
        <v>33</v>
      </c>
      <c r="F301" t="s">
        <v>448</v>
      </c>
      <c r="G301" t="s">
        <v>52</v>
      </c>
      <c r="H301" s="284" t="s">
        <v>52</v>
      </c>
      <c r="I301">
        <v>2379731</v>
      </c>
      <c r="J301" s="276" t="s">
        <v>314</v>
      </c>
      <c r="K301" s="2" t="s">
        <v>315</v>
      </c>
      <c r="L301" s="284" t="s">
        <v>52</v>
      </c>
      <c r="M301" t="s">
        <v>2910</v>
      </c>
      <c r="N301" s="250">
        <v>79324.366666666669</v>
      </c>
      <c r="O301" t="s">
        <v>314</v>
      </c>
      <c r="P301" s="282">
        <v>159154.86666666699</v>
      </c>
      <c r="S301" s="287">
        <v>0.16473958576030001</v>
      </c>
    </row>
    <row r="302" spans="3:19">
      <c r="C302" s="278" t="s">
        <v>25</v>
      </c>
      <c r="D302" s="278" t="s">
        <v>27</v>
      </c>
      <c r="E302" s="12" t="s">
        <v>31</v>
      </c>
      <c r="F302" t="s">
        <v>417</v>
      </c>
      <c r="G302" t="s">
        <v>52</v>
      </c>
      <c r="H302" s="284" t="s">
        <v>52</v>
      </c>
      <c r="I302">
        <v>2280940</v>
      </c>
      <c r="J302" s="276" t="s">
        <v>1076</v>
      </c>
      <c r="K302" s="2" t="s">
        <v>2059</v>
      </c>
      <c r="L302" s="284" t="s">
        <v>52</v>
      </c>
      <c r="M302" t="s">
        <v>2917</v>
      </c>
      <c r="N302" s="250">
        <v>76031.333333333328</v>
      </c>
      <c r="O302" t="s">
        <v>1076</v>
      </c>
      <c r="P302" s="282">
        <v>96885.233333333294</v>
      </c>
      <c r="S302" s="287">
        <v>0.151628731134414</v>
      </c>
    </row>
    <row r="303" spans="3:19">
      <c r="C303" s="278" t="s">
        <v>25</v>
      </c>
      <c r="D303" s="278" t="s">
        <v>27</v>
      </c>
      <c r="E303" s="12" t="s">
        <v>33</v>
      </c>
      <c r="F303" t="s">
        <v>448</v>
      </c>
      <c r="G303" t="s">
        <v>52</v>
      </c>
      <c r="H303" s="284" t="s">
        <v>52</v>
      </c>
      <c r="I303">
        <v>2319458</v>
      </c>
      <c r="J303" s="276" t="s">
        <v>1208</v>
      </c>
      <c r="K303" s="2" t="s">
        <v>2165</v>
      </c>
      <c r="L303" s="284" t="s">
        <v>52</v>
      </c>
      <c r="M303" t="s">
        <v>2910</v>
      </c>
      <c r="N303" s="250">
        <v>77315.266666666663</v>
      </c>
      <c r="O303" t="s">
        <v>1208</v>
      </c>
      <c r="P303" s="282">
        <v>159154.86666666699</v>
      </c>
      <c r="S303" s="287">
        <v>0.13683938339141599</v>
      </c>
    </row>
    <row r="304" spans="3:19">
      <c r="C304" s="278" t="s">
        <v>25</v>
      </c>
      <c r="D304" s="278" t="s">
        <v>118</v>
      </c>
      <c r="E304" s="12" t="s">
        <v>31</v>
      </c>
      <c r="F304" t="s">
        <v>549</v>
      </c>
      <c r="G304" t="s">
        <v>52</v>
      </c>
      <c r="H304" s="284" t="s">
        <v>52</v>
      </c>
      <c r="I304">
        <v>2175126</v>
      </c>
      <c r="J304" s="276" t="s">
        <v>1105</v>
      </c>
      <c r="K304" s="2" t="s">
        <v>2150</v>
      </c>
      <c r="L304" s="284" t="s">
        <v>52</v>
      </c>
      <c r="M304" t="s">
        <v>2914</v>
      </c>
      <c r="N304" s="250">
        <v>72504.2</v>
      </c>
      <c r="O304" t="s">
        <v>1105</v>
      </c>
      <c r="P304" s="282">
        <v>133003.73333333299</v>
      </c>
      <c r="S304" s="287">
        <v>0.16502899973273699</v>
      </c>
    </row>
    <row r="305" spans="3:19">
      <c r="C305" s="278" t="s">
        <v>45</v>
      </c>
      <c r="D305" s="278" t="s">
        <v>118</v>
      </c>
      <c r="E305" s="12" t="s">
        <v>34</v>
      </c>
      <c r="F305" t="s">
        <v>124</v>
      </c>
      <c r="G305" t="s">
        <v>52</v>
      </c>
      <c r="H305" s="284" t="s">
        <v>52</v>
      </c>
      <c r="I305">
        <v>1886501</v>
      </c>
      <c r="J305" s="276" t="s">
        <v>1280</v>
      </c>
      <c r="K305" s="2" t="s">
        <v>2031</v>
      </c>
      <c r="L305" s="284" t="s">
        <v>52</v>
      </c>
      <c r="M305" t="s">
        <v>2900</v>
      </c>
      <c r="N305" s="250">
        <v>62883.366666666669</v>
      </c>
      <c r="O305" t="s">
        <v>1280</v>
      </c>
      <c r="P305" s="282">
        <v>214726.433333333</v>
      </c>
      <c r="S305" s="287">
        <v>0.13289900476125399</v>
      </c>
    </row>
    <row r="306" spans="3:19">
      <c r="C306" s="278" t="s">
        <v>45</v>
      </c>
      <c r="D306" s="278" t="s">
        <v>27</v>
      </c>
      <c r="E306" s="12" t="s">
        <v>33</v>
      </c>
      <c r="F306" t="s">
        <v>82</v>
      </c>
      <c r="G306" t="s">
        <v>52</v>
      </c>
      <c r="H306" s="284" t="s">
        <v>52</v>
      </c>
      <c r="I306">
        <v>2422156</v>
      </c>
      <c r="J306" s="276" t="s">
        <v>460</v>
      </c>
      <c r="K306" s="2" t="s">
        <v>1954</v>
      </c>
      <c r="L306" s="284" t="s">
        <v>52</v>
      </c>
      <c r="M306" t="s">
        <v>2911</v>
      </c>
      <c r="N306" s="250">
        <v>80738.53333333334</v>
      </c>
      <c r="O306" t="s">
        <v>460</v>
      </c>
      <c r="P306" s="282">
        <v>140792.433333333</v>
      </c>
      <c r="S306" s="287">
        <v>0.17055569822476199</v>
      </c>
    </row>
    <row r="307" spans="3:19">
      <c r="C307" s="278" t="s">
        <v>25</v>
      </c>
      <c r="D307" s="278" t="s">
        <v>118</v>
      </c>
      <c r="E307" s="12" t="s">
        <v>31</v>
      </c>
      <c r="F307" t="s">
        <v>549</v>
      </c>
      <c r="G307" t="s">
        <v>52</v>
      </c>
      <c r="H307" s="284" t="s">
        <v>52</v>
      </c>
      <c r="I307">
        <v>1869905</v>
      </c>
      <c r="J307" s="276" t="s">
        <v>436</v>
      </c>
      <c r="K307" s="2" t="s">
        <v>927</v>
      </c>
      <c r="L307" s="284" t="s">
        <v>52</v>
      </c>
      <c r="M307" t="s">
        <v>2914</v>
      </c>
      <c r="N307" s="250">
        <v>62330.166666666664</v>
      </c>
      <c r="O307" t="s">
        <v>436</v>
      </c>
      <c r="P307" s="282">
        <v>133003.73333333299</v>
      </c>
      <c r="S307" s="287">
        <v>0.15257403892476201</v>
      </c>
    </row>
    <row r="308" spans="3:19">
      <c r="C308" s="278" t="s">
        <v>25</v>
      </c>
      <c r="D308" s="278" t="s">
        <v>27</v>
      </c>
      <c r="E308" s="12" t="s">
        <v>31</v>
      </c>
      <c r="F308" t="s">
        <v>417</v>
      </c>
      <c r="G308" t="s">
        <v>52</v>
      </c>
      <c r="H308" s="284" t="s">
        <v>52</v>
      </c>
      <c r="I308">
        <v>1731702</v>
      </c>
      <c r="J308" s="276" t="s">
        <v>1111</v>
      </c>
      <c r="K308" s="2" t="s">
        <v>2042</v>
      </c>
      <c r="L308" s="284" t="s">
        <v>52</v>
      </c>
      <c r="M308" t="s">
        <v>2917</v>
      </c>
      <c r="N308" s="250">
        <v>57723.4</v>
      </c>
      <c r="O308" t="s">
        <v>1111</v>
      </c>
      <c r="P308" s="282">
        <v>96885.233333333294</v>
      </c>
      <c r="S308" s="287">
        <v>0.16811195902651099</v>
      </c>
    </row>
    <row r="309" spans="3:19">
      <c r="C309" s="278" t="s">
        <v>25</v>
      </c>
      <c r="D309" s="278" t="s">
        <v>118</v>
      </c>
      <c r="E309" s="12" t="s">
        <v>31</v>
      </c>
      <c r="F309" t="s">
        <v>549</v>
      </c>
      <c r="G309" t="s">
        <v>52</v>
      </c>
      <c r="H309" s="284" t="s">
        <v>52</v>
      </c>
      <c r="I309">
        <v>2523784</v>
      </c>
      <c r="J309" s="276" t="s">
        <v>1152</v>
      </c>
      <c r="K309" s="2" t="s">
        <v>2055</v>
      </c>
      <c r="L309" s="284" t="s">
        <v>52</v>
      </c>
      <c r="M309" t="s">
        <v>2914</v>
      </c>
      <c r="N309" s="250">
        <v>84126.133333333331</v>
      </c>
      <c r="O309" t="s">
        <v>1152</v>
      </c>
      <c r="P309" s="282">
        <v>133003.73333333299</v>
      </c>
      <c r="S309" s="287">
        <v>0.14866298247638601</v>
      </c>
    </row>
    <row r="310" spans="3:19">
      <c r="C310" s="278" t="s">
        <v>25</v>
      </c>
      <c r="D310" s="278" t="s">
        <v>27</v>
      </c>
      <c r="E310" s="12" t="s">
        <v>31</v>
      </c>
      <c r="F310" t="s">
        <v>417</v>
      </c>
      <c r="G310" t="s">
        <v>52</v>
      </c>
      <c r="H310" s="284" t="s">
        <v>52</v>
      </c>
      <c r="I310">
        <v>1966414</v>
      </c>
      <c r="J310" s="276" t="s">
        <v>64</v>
      </c>
      <c r="K310" s="2" t="s">
        <v>1933</v>
      </c>
      <c r="L310" s="284" t="s">
        <v>52</v>
      </c>
      <c r="M310" t="s">
        <v>2917</v>
      </c>
      <c r="N310" s="250">
        <v>65547.133333333331</v>
      </c>
      <c r="O310" t="s">
        <v>64</v>
      </c>
      <c r="P310" s="282">
        <v>96885.233333333294</v>
      </c>
      <c r="S310" s="287">
        <v>0.15700046816757701</v>
      </c>
    </row>
    <row r="311" spans="3:19">
      <c r="C311" s="278" t="s">
        <v>25</v>
      </c>
      <c r="D311" s="278" t="s">
        <v>27</v>
      </c>
      <c r="E311" s="12" t="s">
        <v>31</v>
      </c>
      <c r="F311" t="s">
        <v>417</v>
      </c>
      <c r="G311" t="s">
        <v>52</v>
      </c>
      <c r="H311" s="284" t="s">
        <v>52</v>
      </c>
      <c r="I311">
        <v>2808571</v>
      </c>
      <c r="J311" s="276" t="s">
        <v>434</v>
      </c>
      <c r="K311" s="2" t="s">
        <v>1870</v>
      </c>
      <c r="L311" s="284" t="s">
        <v>52</v>
      </c>
      <c r="M311" t="s">
        <v>2917</v>
      </c>
      <c r="N311" s="250">
        <v>93619.03333333334</v>
      </c>
      <c r="O311" t="s">
        <v>434</v>
      </c>
      <c r="P311" s="282">
        <v>96885.233333333294</v>
      </c>
      <c r="S311" s="287">
        <v>0.142916831694576</v>
      </c>
    </row>
    <row r="312" spans="3:19">
      <c r="C312" s="278" t="s">
        <v>25</v>
      </c>
      <c r="D312" s="278" t="s">
        <v>27</v>
      </c>
      <c r="E312" s="12" t="s">
        <v>33</v>
      </c>
      <c r="F312" t="s">
        <v>448</v>
      </c>
      <c r="G312" t="s">
        <v>52</v>
      </c>
      <c r="H312" s="284" t="s">
        <v>52</v>
      </c>
      <c r="I312">
        <v>1787368</v>
      </c>
      <c r="J312" s="276" t="s">
        <v>1630</v>
      </c>
      <c r="K312" s="2" t="s">
        <v>2289</v>
      </c>
      <c r="L312" s="284" t="s">
        <v>52</v>
      </c>
      <c r="M312" t="s">
        <v>2910</v>
      </c>
      <c r="N312" s="250">
        <v>59578.933333333334</v>
      </c>
      <c r="O312" t="s">
        <v>1630</v>
      </c>
      <c r="P312" s="282">
        <v>159154.86666666699</v>
      </c>
      <c r="S312" s="287">
        <v>0.17316777553714899</v>
      </c>
    </row>
    <row r="313" spans="3:19">
      <c r="C313" s="278" t="s">
        <v>25</v>
      </c>
      <c r="D313" s="278" t="s">
        <v>27</v>
      </c>
      <c r="E313" s="12" t="s">
        <v>31</v>
      </c>
      <c r="F313" t="s">
        <v>417</v>
      </c>
      <c r="G313" t="s">
        <v>52</v>
      </c>
      <c r="H313" s="284" t="s">
        <v>52</v>
      </c>
      <c r="I313">
        <v>2002625</v>
      </c>
      <c r="J313" s="276" t="s">
        <v>1094</v>
      </c>
      <c r="K313" s="2" t="s">
        <v>2173</v>
      </c>
      <c r="L313" s="284" t="s">
        <v>52</v>
      </c>
      <c r="M313" t="s">
        <v>2917</v>
      </c>
      <c r="N313" s="250">
        <v>66754.166666666672</v>
      </c>
      <c r="O313" t="s">
        <v>1094</v>
      </c>
      <c r="P313" s="282">
        <v>96885.233333333294</v>
      </c>
      <c r="S313" s="287">
        <v>0.183743557673853</v>
      </c>
    </row>
    <row r="314" spans="3:19">
      <c r="C314" s="278" t="s">
        <v>25</v>
      </c>
      <c r="D314" s="278" t="s">
        <v>27</v>
      </c>
      <c r="E314" s="12" t="s">
        <v>31</v>
      </c>
      <c r="F314" t="s">
        <v>417</v>
      </c>
      <c r="G314" t="s">
        <v>52</v>
      </c>
      <c r="H314" s="284" t="s">
        <v>52</v>
      </c>
      <c r="I314">
        <v>2003935</v>
      </c>
      <c r="J314" s="276" t="s">
        <v>1592</v>
      </c>
      <c r="K314" s="2" t="s">
        <v>2200</v>
      </c>
      <c r="L314" s="284" t="s">
        <v>52</v>
      </c>
      <c r="M314" t="s">
        <v>2917</v>
      </c>
      <c r="N314" s="250">
        <v>66797.833333333328</v>
      </c>
      <c r="O314" t="s">
        <v>1592</v>
      </c>
      <c r="P314" s="282">
        <v>96885.233333333294</v>
      </c>
      <c r="S314" s="287">
        <v>0.157984980789283</v>
      </c>
    </row>
    <row r="315" spans="3:19">
      <c r="C315" s="278" t="s">
        <v>45</v>
      </c>
      <c r="D315" s="278" t="s">
        <v>27</v>
      </c>
      <c r="E315" s="12" t="s">
        <v>32</v>
      </c>
      <c r="F315" t="s">
        <v>110</v>
      </c>
      <c r="G315" t="s">
        <v>52</v>
      </c>
      <c r="H315" s="284" t="s">
        <v>52</v>
      </c>
      <c r="I315">
        <v>9640607</v>
      </c>
      <c r="J315" s="276" t="s">
        <v>792</v>
      </c>
      <c r="K315" s="2" t="s">
        <v>1860</v>
      </c>
      <c r="L315" s="284" t="s">
        <v>52</v>
      </c>
      <c r="M315" t="s">
        <v>2898</v>
      </c>
      <c r="N315" s="250">
        <v>321353.56666666665</v>
      </c>
      <c r="O315" t="s">
        <v>792</v>
      </c>
      <c r="P315" s="282">
        <v>423034.6</v>
      </c>
      <c r="S315" s="287">
        <v>0.16770975337182001</v>
      </c>
    </row>
    <row r="316" spans="3:19">
      <c r="C316" s="278" t="s">
        <v>25</v>
      </c>
      <c r="D316" s="278" t="s">
        <v>27</v>
      </c>
      <c r="E316" s="12" t="s">
        <v>30</v>
      </c>
      <c r="F316" t="s">
        <v>408</v>
      </c>
      <c r="G316" t="s">
        <v>52</v>
      </c>
      <c r="H316" s="284" t="s">
        <v>52</v>
      </c>
      <c r="I316">
        <v>2189954</v>
      </c>
      <c r="J316" s="276" t="s">
        <v>1676</v>
      </c>
      <c r="K316" s="2" t="s">
        <v>2297</v>
      </c>
      <c r="L316" s="284" t="s">
        <v>52</v>
      </c>
      <c r="M316" t="s">
        <v>2923</v>
      </c>
      <c r="N316" s="250">
        <v>72998.46666666666</v>
      </c>
      <c r="O316" t="s">
        <v>1676</v>
      </c>
      <c r="P316" s="282">
        <v>72998.466666666704</v>
      </c>
      <c r="S316" s="287">
        <v>0.154037494880472</v>
      </c>
    </row>
    <row r="317" spans="3:19">
      <c r="C317" s="278" t="s">
        <v>25</v>
      </c>
      <c r="D317" s="278" t="s">
        <v>118</v>
      </c>
      <c r="E317" s="12" t="s">
        <v>31</v>
      </c>
      <c r="F317" t="s">
        <v>549</v>
      </c>
      <c r="G317" t="s">
        <v>52</v>
      </c>
      <c r="H317" s="284" t="s">
        <v>52</v>
      </c>
      <c r="I317">
        <v>1681509</v>
      </c>
      <c r="J317" s="276" t="s">
        <v>424</v>
      </c>
      <c r="K317" s="2" t="s">
        <v>1997</v>
      </c>
      <c r="L317" s="284" t="s">
        <v>52</v>
      </c>
      <c r="M317" t="s">
        <v>2914</v>
      </c>
      <c r="N317" s="250">
        <v>56050.3</v>
      </c>
      <c r="O317" t="s">
        <v>424</v>
      </c>
      <c r="P317" s="282">
        <v>133003.73333333299</v>
      </c>
      <c r="S317" s="287">
        <v>0.162760400761399</v>
      </c>
    </row>
    <row r="318" spans="3:19">
      <c r="C318" s="278" t="s">
        <v>25</v>
      </c>
      <c r="D318" s="278" t="s">
        <v>27</v>
      </c>
      <c r="E318" s="12" t="s">
        <v>30</v>
      </c>
      <c r="F318" t="s">
        <v>408</v>
      </c>
      <c r="G318" t="s">
        <v>52</v>
      </c>
      <c r="H318" s="284" t="s">
        <v>52</v>
      </c>
      <c r="I318">
        <v>2049902</v>
      </c>
      <c r="J318" s="276" t="s">
        <v>413</v>
      </c>
      <c r="K318" s="2" t="s">
        <v>1988</v>
      </c>
      <c r="L318" s="284" t="s">
        <v>52</v>
      </c>
      <c r="M318" t="s">
        <v>2923</v>
      </c>
      <c r="N318" s="250">
        <v>68330.066666666666</v>
      </c>
      <c r="O318" t="s">
        <v>413</v>
      </c>
      <c r="P318" s="282">
        <v>72998.466666666704</v>
      </c>
      <c r="S318" s="287">
        <v>0.17347988111422599</v>
      </c>
    </row>
    <row r="319" spans="3:19">
      <c r="C319" s="278" t="s">
        <v>25</v>
      </c>
      <c r="D319" s="278" t="s">
        <v>118</v>
      </c>
      <c r="E319" s="12" t="s">
        <v>31</v>
      </c>
      <c r="F319" t="s">
        <v>549</v>
      </c>
      <c r="G319" t="s">
        <v>52</v>
      </c>
      <c r="H319" s="284" t="s">
        <v>52</v>
      </c>
      <c r="I319">
        <v>1178309</v>
      </c>
      <c r="J319" s="276" t="s">
        <v>1052</v>
      </c>
      <c r="K319" s="2" t="s">
        <v>2082</v>
      </c>
      <c r="L319" s="284" t="s">
        <v>52</v>
      </c>
      <c r="M319" t="s">
        <v>2914</v>
      </c>
      <c r="N319" s="250">
        <v>39276.966666666667</v>
      </c>
      <c r="O319" t="s">
        <v>1052</v>
      </c>
      <c r="P319" s="282">
        <v>133003.73333333299</v>
      </c>
      <c r="S319" s="287">
        <v>0.155432737769402</v>
      </c>
    </row>
    <row r="320" spans="3:19">
      <c r="C320" s="278" t="s">
        <v>25</v>
      </c>
      <c r="D320" s="278" t="s">
        <v>27</v>
      </c>
      <c r="E320" s="12" t="s">
        <v>31</v>
      </c>
      <c r="F320" t="s">
        <v>417</v>
      </c>
      <c r="G320" t="s">
        <v>52</v>
      </c>
      <c r="H320" s="284" t="s">
        <v>52</v>
      </c>
      <c r="I320">
        <v>1516341</v>
      </c>
      <c r="J320" s="276" t="s">
        <v>1060</v>
      </c>
      <c r="K320" s="2" t="s">
        <v>2157</v>
      </c>
      <c r="L320" s="284" t="s">
        <v>52</v>
      </c>
      <c r="M320" t="s">
        <v>2917</v>
      </c>
      <c r="N320" s="250">
        <v>50544.7</v>
      </c>
      <c r="O320" t="s">
        <v>1060</v>
      </c>
      <c r="P320" s="282">
        <v>96885.233333333294</v>
      </c>
      <c r="S320" s="287">
        <v>0.16782182450269101</v>
      </c>
    </row>
    <row r="321" spans="3:19">
      <c r="C321" s="278" t="s">
        <v>25</v>
      </c>
      <c r="D321" s="278" t="s">
        <v>118</v>
      </c>
      <c r="E321" s="12" t="s">
        <v>31</v>
      </c>
      <c r="F321" t="s">
        <v>549</v>
      </c>
      <c r="G321" t="s">
        <v>52</v>
      </c>
      <c r="H321" s="284" t="s">
        <v>52</v>
      </c>
      <c r="I321">
        <v>1840199</v>
      </c>
      <c r="J321" s="276" t="s">
        <v>1720</v>
      </c>
      <c r="K321" s="2" t="s">
        <v>2354</v>
      </c>
      <c r="L321" s="284" t="s">
        <v>52</v>
      </c>
      <c r="M321" t="s">
        <v>2914</v>
      </c>
      <c r="N321" s="250">
        <v>61339.966666666667</v>
      </c>
      <c r="O321" t="s">
        <v>1720</v>
      </c>
      <c r="P321" s="282">
        <v>133003.73333333299</v>
      </c>
      <c r="S321" s="287">
        <v>0.18369988108754201</v>
      </c>
    </row>
    <row r="322" spans="3:19">
      <c r="C322" s="278" t="s">
        <v>25</v>
      </c>
      <c r="D322" s="278" t="s">
        <v>118</v>
      </c>
      <c r="E322" s="12" t="s">
        <v>33</v>
      </c>
      <c r="F322" t="s">
        <v>573</v>
      </c>
      <c r="G322" t="s">
        <v>52</v>
      </c>
      <c r="H322" s="284" t="s">
        <v>52</v>
      </c>
      <c r="I322">
        <v>1807085</v>
      </c>
      <c r="J322" s="276" t="s">
        <v>589</v>
      </c>
      <c r="K322" s="2" t="s">
        <v>590</v>
      </c>
      <c r="L322" s="284" t="s">
        <v>52</v>
      </c>
      <c r="M322" t="s">
        <v>2912</v>
      </c>
      <c r="N322" s="250">
        <v>60236.166666666664</v>
      </c>
      <c r="O322" t="s">
        <v>589</v>
      </c>
      <c r="P322" s="282">
        <v>146285.73333333299</v>
      </c>
      <c r="S322" s="287">
        <v>0.16306428403047399</v>
      </c>
    </row>
    <row r="323" spans="3:19">
      <c r="C323" s="278" t="s">
        <v>25</v>
      </c>
      <c r="D323" s="278" t="s">
        <v>27</v>
      </c>
      <c r="E323" s="12" t="s">
        <v>36</v>
      </c>
      <c r="F323" t="s">
        <v>538</v>
      </c>
      <c r="G323" t="s">
        <v>52</v>
      </c>
      <c r="H323" s="284" t="s">
        <v>52</v>
      </c>
      <c r="I323">
        <v>8706160</v>
      </c>
      <c r="J323" s="276" t="s">
        <v>830</v>
      </c>
      <c r="K323" s="2" t="s">
        <v>1974</v>
      </c>
      <c r="L323" s="284" t="s">
        <v>52</v>
      </c>
      <c r="M323" t="s">
        <v>2895</v>
      </c>
      <c r="N323" s="250">
        <v>290205.33333333331</v>
      </c>
      <c r="O323" t="s">
        <v>830</v>
      </c>
      <c r="P323" s="282">
        <v>492377</v>
      </c>
      <c r="S323" s="287">
        <v>0.174086584475005</v>
      </c>
    </row>
    <row r="324" spans="3:19">
      <c r="C324" s="278" t="s">
        <v>25</v>
      </c>
      <c r="D324" s="278" t="s">
        <v>118</v>
      </c>
      <c r="E324" s="12" t="s">
        <v>33</v>
      </c>
      <c r="F324" t="s">
        <v>573</v>
      </c>
      <c r="G324" t="s">
        <v>52</v>
      </c>
      <c r="H324" s="284" t="s">
        <v>52</v>
      </c>
      <c r="I324">
        <v>1404879</v>
      </c>
      <c r="J324" s="276" t="s">
        <v>609</v>
      </c>
      <c r="K324" s="2" t="s">
        <v>610</v>
      </c>
      <c r="L324" s="284" t="s">
        <v>52</v>
      </c>
      <c r="M324" t="s">
        <v>2912</v>
      </c>
      <c r="N324" s="250">
        <v>46829.3</v>
      </c>
      <c r="O324" t="s">
        <v>609</v>
      </c>
      <c r="P324" s="282">
        <v>146285.73333333299</v>
      </c>
      <c r="S324" s="287">
        <v>0.174421954110068</v>
      </c>
    </row>
    <row r="325" spans="3:19">
      <c r="C325" s="278" t="s">
        <v>25</v>
      </c>
      <c r="D325" s="278" t="s">
        <v>27</v>
      </c>
      <c r="E325" s="12" t="s">
        <v>31</v>
      </c>
      <c r="F325" t="s">
        <v>417</v>
      </c>
      <c r="G325" t="s">
        <v>52</v>
      </c>
      <c r="H325" s="284" t="s">
        <v>52</v>
      </c>
      <c r="I325">
        <v>1630271</v>
      </c>
      <c r="J325" s="276" t="s">
        <v>1151</v>
      </c>
      <c r="K325" s="2" t="s">
        <v>2162</v>
      </c>
      <c r="L325" s="284" t="s">
        <v>52</v>
      </c>
      <c r="M325" t="s">
        <v>2917</v>
      </c>
      <c r="N325" s="250">
        <v>54342.366666666669</v>
      </c>
      <c r="O325" t="s">
        <v>1151</v>
      </c>
      <c r="P325" s="282">
        <v>96885.233333333294</v>
      </c>
      <c r="S325" s="287">
        <v>0.17130564149365901</v>
      </c>
    </row>
    <row r="326" spans="3:19">
      <c r="C326" s="278" t="s">
        <v>25</v>
      </c>
      <c r="D326" s="278" t="s">
        <v>27</v>
      </c>
      <c r="E326" s="12" t="s">
        <v>31</v>
      </c>
      <c r="F326" t="s">
        <v>417</v>
      </c>
      <c r="G326" t="s">
        <v>52</v>
      </c>
      <c r="H326" s="284" t="s">
        <v>52</v>
      </c>
      <c r="I326">
        <v>1938960</v>
      </c>
      <c r="J326" s="276" t="s">
        <v>1714</v>
      </c>
      <c r="K326" s="2" t="s">
        <v>2329</v>
      </c>
      <c r="L326" s="284" t="s">
        <v>52</v>
      </c>
      <c r="M326" t="s">
        <v>2917</v>
      </c>
      <c r="N326" s="250">
        <v>64632</v>
      </c>
      <c r="O326" t="s">
        <v>1714</v>
      </c>
      <c r="P326" s="282">
        <v>96885.233333333294</v>
      </c>
      <c r="S326" s="287">
        <v>0.16202162575000001</v>
      </c>
    </row>
    <row r="327" spans="3:19">
      <c r="C327" s="278" t="s">
        <v>45</v>
      </c>
      <c r="D327" s="278" t="s">
        <v>118</v>
      </c>
      <c r="E327" s="12" t="s">
        <v>31</v>
      </c>
      <c r="F327" t="s">
        <v>2835</v>
      </c>
      <c r="G327" t="s">
        <v>52</v>
      </c>
      <c r="H327" s="284" t="s">
        <v>52</v>
      </c>
      <c r="I327">
        <v>1384905</v>
      </c>
      <c r="J327" s="276" t="s">
        <v>1121</v>
      </c>
      <c r="K327" s="2" t="s">
        <v>1359</v>
      </c>
      <c r="L327" s="284" t="s">
        <v>52</v>
      </c>
      <c r="M327" t="s">
        <v>2918</v>
      </c>
      <c r="N327" s="250">
        <v>46163.5</v>
      </c>
      <c r="O327" t="s">
        <v>1121</v>
      </c>
      <c r="P327" s="282">
        <v>75460.333333333299</v>
      </c>
      <c r="S327" s="287">
        <v>0.156855471850397</v>
      </c>
    </row>
    <row r="328" spans="3:19">
      <c r="C328" s="278" t="s">
        <v>25</v>
      </c>
      <c r="D328" s="278" t="s">
        <v>118</v>
      </c>
      <c r="E328" s="12" t="s">
        <v>31</v>
      </c>
      <c r="F328" t="s">
        <v>549</v>
      </c>
      <c r="G328" t="s">
        <v>52</v>
      </c>
      <c r="H328" s="284" t="s">
        <v>52</v>
      </c>
      <c r="I328">
        <v>2356651</v>
      </c>
      <c r="J328" s="276" t="s">
        <v>559</v>
      </c>
      <c r="K328" s="2" t="s">
        <v>1915</v>
      </c>
      <c r="L328" s="284" t="s">
        <v>52</v>
      </c>
      <c r="M328" t="s">
        <v>2914</v>
      </c>
      <c r="N328" s="250">
        <v>78555.03333333334</v>
      </c>
      <c r="O328" t="s">
        <v>559</v>
      </c>
      <c r="P328" s="282">
        <v>133003.73333333299</v>
      </c>
      <c r="S328" s="287">
        <v>0.14262589600879499</v>
      </c>
    </row>
    <row r="329" spans="3:19">
      <c r="C329" s="278" t="s">
        <v>25</v>
      </c>
      <c r="D329" s="278" t="s">
        <v>118</v>
      </c>
      <c r="E329" s="12" t="s">
        <v>34</v>
      </c>
      <c r="F329" t="s">
        <v>617</v>
      </c>
      <c r="G329" t="s">
        <v>52</v>
      </c>
      <c r="H329" s="284" t="s">
        <v>52</v>
      </c>
      <c r="I329">
        <v>1293507</v>
      </c>
      <c r="J329" s="276" t="s">
        <v>1256</v>
      </c>
      <c r="K329" s="2" t="s">
        <v>2060</v>
      </c>
      <c r="L329" s="284" t="s">
        <v>52</v>
      </c>
      <c r="M329" t="s">
        <v>2909</v>
      </c>
      <c r="N329" s="250">
        <v>43116.9</v>
      </c>
      <c r="O329" t="s">
        <v>1256</v>
      </c>
      <c r="P329" s="282">
        <v>125144.566666667</v>
      </c>
      <c r="S329" s="287">
        <v>0.16034688176207901</v>
      </c>
    </row>
    <row r="330" spans="3:19">
      <c r="C330" s="278" t="s">
        <v>25</v>
      </c>
      <c r="D330" s="278" t="s">
        <v>27</v>
      </c>
      <c r="E330" s="12" t="s">
        <v>31</v>
      </c>
      <c r="F330" t="s">
        <v>417</v>
      </c>
      <c r="G330" t="s">
        <v>52</v>
      </c>
      <c r="H330" s="284" t="s">
        <v>52</v>
      </c>
      <c r="I330">
        <v>1768051</v>
      </c>
      <c r="J330" s="276" t="s">
        <v>1088</v>
      </c>
      <c r="K330" s="2" t="s">
        <v>1417</v>
      </c>
      <c r="L330" s="284" t="s">
        <v>52</v>
      </c>
      <c r="M330" t="s">
        <v>2917</v>
      </c>
      <c r="N330" s="250">
        <v>58935.033333333333</v>
      </c>
      <c r="O330" t="s">
        <v>1088</v>
      </c>
      <c r="P330" s="282">
        <v>96885.233333333294</v>
      </c>
      <c r="S330" s="287">
        <v>0.150877579829752</v>
      </c>
    </row>
    <row r="331" spans="3:19">
      <c r="C331" s="278" t="s">
        <v>25</v>
      </c>
      <c r="D331" s="278" t="s">
        <v>118</v>
      </c>
      <c r="E331" s="12" t="s">
        <v>32</v>
      </c>
      <c r="F331" t="s">
        <v>2921</v>
      </c>
      <c r="G331" t="s">
        <v>52</v>
      </c>
      <c r="H331" s="284" t="s">
        <v>52</v>
      </c>
      <c r="I331">
        <v>2450677</v>
      </c>
      <c r="J331" s="276" t="s">
        <v>1594</v>
      </c>
      <c r="K331" s="2" t="s">
        <v>2220</v>
      </c>
      <c r="L331" s="284" t="s">
        <v>52</v>
      </c>
      <c r="M331" t="s">
        <v>2922</v>
      </c>
      <c r="N331" s="250">
        <v>81689.233333333337</v>
      </c>
      <c r="O331" t="s">
        <v>1594</v>
      </c>
      <c r="P331" s="282">
        <v>122495.5</v>
      </c>
      <c r="S331" s="287">
        <v>0.17234697777065799</v>
      </c>
    </row>
    <row r="332" spans="3:19">
      <c r="C332" s="278" t="s">
        <v>45</v>
      </c>
      <c r="D332" s="278" t="s">
        <v>118</v>
      </c>
      <c r="E332" s="12" t="s">
        <v>31</v>
      </c>
      <c r="F332" t="s">
        <v>2835</v>
      </c>
      <c r="G332" t="s">
        <v>52</v>
      </c>
      <c r="H332" s="284" t="s">
        <v>52</v>
      </c>
      <c r="I332">
        <v>2014947</v>
      </c>
      <c r="J332" s="276" t="s">
        <v>273</v>
      </c>
      <c r="K332" s="2" t="s">
        <v>1914</v>
      </c>
      <c r="L332" s="284" t="s">
        <v>52</v>
      </c>
      <c r="M332" t="s">
        <v>2918</v>
      </c>
      <c r="N332" s="250">
        <v>67164.899999999994</v>
      </c>
      <c r="O332" t="s">
        <v>273</v>
      </c>
      <c r="P332" s="282">
        <v>75460.333333333299</v>
      </c>
      <c r="S332" s="287">
        <v>0.158413575839504</v>
      </c>
    </row>
    <row r="333" spans="3:19">
      <c r="C333" s="278" t="s">
        <v>127</v>
      </c>
      <c r="D333" s="278" t="s">
        <v>118</v>
      </c>
      <c r="E333" s="12" t="s">
        <v>31</v>
      </c>
      <c r="F333" t="s">
        <v>254</v>
      </c>
      <c r="G333" t="s">
        <v>52</v>
      </c>
      <c r="H333" s="284" t="s">
        <v>52</v>
      </c>
      <c r="I333">
        <v>1076430</v>
      </c>
      <c r="J333" s="276" t="s">
        <v>1740</v>
      </c>
      <c r="K333" s="2" t="s">
        <v>2348</v>
      </c>
      <c r="L333" s="284" t="s">
        <v>52</v>
      </c>
      <c r="M333" t="s">
        <v>2920</v>
      </c>
      <c r="N333" s="250">
        <v>35881</v>
      </c>
      <c r="O333" t="s">
        <v>1740</v>
      </c>
      <c r="P333" s="282">
        <v>72533.866666666698</v>
      </c>
      <c r="S333" s="287">
        <v>0.15873704365733701</v>
      </c>
    </row>
    <row r="334" spans="3:19">
      <c r="C334" s="278" t="s">
        <v>127</v>
      </c>
      <c r="D334" s="278" t="s">
        <v>118</v>
      </c>
      <c r="E334" s="12" t="s">
        <v>31</v>
      </c>
      <c r="F334" t="s">
        <v>254</v>
      </c>
      <c r="G334" t="s">
        <v>52</v>
      </c>
      <c r="H334" s="284" t="s">
        <v>52</v>
      </c>
      <c r="I334">
        <v>1563836</v>
      </c>
      <c r="J334" s="276" t="s">
        <v>555</v>
      </c>
      <c r="K334" s="2" t="s">
        <v>556</v>
      </c>
      <c r="L334" s="284" t="s">
        <v>52</v>
      </c>
      <c r="M334" t="s">
        <v>2920</v>
      </c>
      <c r="N334" s="250">
        <v>52127.866666666669</v>
      </c>
      <c r="O334" t="s">
        <v>555</v>
      </c>
      <c r="P334" s="282">
        <v>72533.866666666698</v>
      </c>
      <c r="S334" s="287">
        <v>0.17731355117479999</v>
      </c>
    </row>
    <row r="335" spans="3:19">
      <c r="C335" s="278" t="s">
        <v>45</v>
      </c>
      <c r="D335" s="278" t="s">
        <v>27</v>
      </c>
      <c r="E335" s="12" t="s">
        <v>30</v>
      </c>
      <c r="F335" t="s">
        <v>59</v>
      </c>
      <c r="G335" t="s">
        <v>52</v>
      </c>
      <c r="H335" s="284" t="s">
        <v>52</v>
      </c>
      <c r="I335">
        <v>2292341</v>
      </c>
      <c r="J335" s="276" t="s">
        <v>1694</v>
      </c>
      <c r="K335" s="2" t="s">
        <v>2307</v>
      </c>
      <c r="L335" s="284" t="s">
        <v>52</v>
      </c>
      <c r="M335" t="s">
        <v>2919</v>
      </c>
      <c r="N335" s="250">
        <v>76411.366666666669</v>
      </c>
      <c r="O335" t="s">
        <v>1694</v>
      </c>
      <c r="P335" s="282">
        <v>85126.366666666698</v>
      </c>
      <c r="S335" s="287">
        <v>0.159654673889882</v>
      </c>
    </row>
    <row r="336" spans="3:19">
      <c r="C336" s="278" t="s">
        <v>127</v>
      </c>
      <c r="D336" s="278" t="s">
        <v>118</v>
      </c>
      <c r="E336" s="12" t="s">
        <v>31</v>
      </c>
      <c r="F336" t="s">
        <v>254</v>
      </c>
      <c r="G336" t="s">
        <v>52</v>
      </c>
      <c r="H336" s="284" t="s">
        <v>52</v>
      </c>
      <c r="I336">
        <v>1655606</v>
      </c>
      <c r="J336" s="276" t="s">
        <v>1141</v>
      </c>
      <c r="K336" s="2" t="s">
        <v>1381</v>
      </c>
      <c r="L336" s="284" t="s">
        <v>52</v>
      </c>
      <c r="M336" t="s">
        <v>2920</v>
      </c>
      <c r="N336" s="250">
        <v>55186.866666666669</v>
      </c>
      <c r="O336" t="s">
        <v>1141</v>
      </c>
      <c r="P336" s="282">
        <v>72533.866666666698</v>
      </c>
      <c r="S336" s="287">
        <v>0.16174345373250501</v>
      </c>
    </row>
    <row r="337" spans="3:19">
      <c r="C337" s="278" t="s">
        <v>45</v>
      </c>
      <c r="D337" s="278" t="s">
        <v>46</v>
      </c>
      <c r="E337" s="12" t="s">
        <v>34</v>
      </c>
      <c r="F337" t="s">
        <v>2893</v>
      </c>
      <c r="G337" t="s">
        <v>52</v>
      </c>
      <c r="H337" s="284" t="s">
        <v>52</v>
      </c>
      <c r="I337">
        <v>2785495</v>
      </c>
      <c r="J337" s="276" t="s">
        <v>1641</v>
      </c>
      <c r="K337" s="2" t="s">
        <v>2255</v>
      </c>
      <c r="L337" s="284" t="s">
        <v>52</v>
      </c>
      <c r="M337" t="s">
        <v>2924</v>
      </c>
      <c r="N337" s="250">
        <v>92849.833333333328</v>
      </c>
      <c r="O337" t="s">
        <v>1641</v>
      </c>
      <c r="P337" s="282">
        <v>92849.833333333299</v>
      </c>
      <c r="S337" s="287">
        <v>0.173889683963174</v>
      </c>
    </row>
    <row r="338" spans="3:19">
      <c r="C338" s="278" t="s">
        <v>25</v>
      </c>
      <c r="D338" s="278" t="s">
        <v>27</v>
      </c>
      <c r="E338" s="12" t="s">
        <v>31</v>
      </c>
      <c r="F338" t="s">
        <v>417</v>
      </c>
      <c r="G338" t="s">
        <v>52</v>
      </c>
      <c r="H338" s="284" t="s">
        <v>52</v>
      </c>
      <c r="I338">
        <v>1794751</v>
      </c>
      <c r="J338" s="276" t="s">
        <v>1061</v>
      </c>
      <c r="K338" s="2" t="s">
        <v>2118</v>
      </c>
      <c r="L338" s="284" t="s">
        <v>52</v>
      </c>
      <c r="M338" t="s">
        <v>2917</v>
      </c>
      <c r="N338" s="250">
        <v>59825.033333333333</v>
      </c>
      <c r="O338" t="s">
        <v>1061</v>
      </c>
      <c r="P338" s="282">
        <v>96885.233333333294</v>
      </c>
      <c r="S338" s="287">
        <v>0.174307504882904</v>
      </c>
    </row>
    <row r="339" spans="3:19">
      <c r="C339" s="278" t="s">
        <v>25</v>
      </c>
      <c r="D339" s="278" t="s">
        <v>27</v>
      </c>
      <c r="E339" s="12" t="s">
        <v>31</v>
      </c>
      <c r="F339" t="s">
        <v>417</v>
      </c>
      <c r="G339" t="s">
        <v>52</v>
      </c>
      <c r="H339" s="284" t="s">
        <v>52</v>
      </c>
      <c r="I339">
        <v>1530552</v>
      </c>
      <c r="J339" s="276" t="s">
        <v>1600</v>
      </c>
      <c r="K339" s="2" t="s">
        <v>2211</v>
      </c>
      <c r="L339" s="284" t="s">
        <v>52</v>
      </c>
      <c r="M339" t="s">
        <v>2917</v>
      </c>
      <c r="N339" s="250">
        <v>51018.400000000001</v>
      </c>
      <c r="O339" t="s">
        <v>1600</v>
      </c>
      <c r="P339" s="282">
        <v>96885.233333333294</v>
      </c>
      <c r="S339" s="287">
        <v>0.16992990446992601</v>
      </c>
    </row>
    <row r="340" spans="3:19">
      <c r="C340" s="278" t="s">
        <v>25</v>
      </c>
      <c r="D340" s="278" t="s">
        <v>27</v>
      </c>
      <c r="E340" s="12" t="s">
        <v>36</v>
      </c>
      <c r="F340" t="s">
        <v>538</v>
      </c>
      <c r="G340" t="s">
        <v>52</v>
      </c>
      <c r="H340" s="284" t="s">
        <v>52</v>
      </c>
      <c r="I340">
        <v>2526544</v>
      </c>
      <c r="J340" s="276" t="s">
        <v>817</v>
      </c>
      <c r="K340" s="2" t="s">
        <v>1890</v>
      </c>
      <c r="L340" s="284" t="s">
        <v>52</v>
      </c>
      <c r="M340" t="s">
        <v>2895</v>
      </c>
      <c r="N340" s="250">
        <v>84218.133333333331</v>
      </c>
      <c r="O340" t="s">
        <v>817</v>
      </c>
      <c r="P340" s="282">
        <v>492377</v>
      </c>
      <c r="S340" s="287">
        <v>0.16815427781690101</v>
      </c>
    </row>
    <row r="341" spans="3:19">
      <c r="C341" s="278" t="s">
        <v>25</v>
      </c>
      <c r="D341" s="278" t="s">
        <v>27</v>
      </c>
      <c r="E341" s="12" t="s">
        <v>31</v>
      </c>
      <c r="F341" t="s">
        <v>417</v>
      </c>
      <c r="G341" t="s">
        <v>52</v>
      </c>
      <c r="H341" s="284" t="s">
        <v>52</v>
      </c>
      <c r="I341">
        <v>2023797</v>
      </c>
      <c r="J341" s="276" t="s">
        <v>428</v>
      </c>
      <c r="K341" s="2" t="s">
        <v>1923</v>
      </c>
      <c r="L341" s="284" t="s">
        <v>52</v>
      </c>
      <c r="M341" t="s">
        <v>2917</v>
      </c>
      <c r="N341" s="250">
        <v>67459.899999999994</v>
      </c>
      <c r="O341" t="s">
        <v>428</v>
      </c>
      <c r="P341" s="282">
        <v>96885.233333333294</v>
      </c>
      <c r="S341" s="287">
        <v>0.14853719074248101</v>
      </c>
    </row>
    <row r="342" spans="3:19">
      <c r="C342" s="278" t="s">
        <v>25</v>
      </c>
      <c r="D342" s="278" t="s">
        <v>118</v>
      </c>
      <c r="E342" s="12" t="s">
        <v>31</v>
      </c>
      <c r="F342" t="s">
        <v>549</v>
      </c>
      <c r="G342" t="s">
        <v>52</v>
      </c>
      <c r="H342" s="284" t="s">
        <v>52</v>
      </c>
      <c r="I342">
        <v>2188057</v>
      </c>
      <c r="J342" s="276" t="s">
        <v>1106</v>
      </c>
      <c r="K342" s="2" t="s">
        <v>2088</v>
      </c>
      <c r="L342" s="284" t="s">
        <v>52</v>
      </c>
      <c r="M342" t="s">
        <v>2914</v>
      </c>
      <c r="N342" s="250">
        <v>72935.233333333337</v>
      </c>
      <c r="O342" t="s">
        <v>1106</v>
      </c>
      <c r="P342" s="282">
        <v>133003.73333333299</v>
      </c>
      <c r="S342" s="287">
        <v>0.16434148202054699</v>
      </c>
    </row>
    <row r="343" spans="3:19">
      <c r="C343" s="278" t="s">
        <v>45</v>
      </c>
      <c r="D343" s="278" t="s">
        <v>118</v>
      </c>
      <c r="E343" s="12" t="s">
        <v>31</v>
      </c>
      <c r="F343" t="s">
        <v>2835</v>
      </c>
      <c r="G343" t="s">
        <v>52</v>
      </c>
      <c r="H343" s="284" t="s">
        <v>52</v>
      </c>
      <c r="I343">
        <v>1759454</v>
      </c>
      <c r="J343" s="276" t="s">
        <v>1058</v>
      </c>
      <c r="K343" s="2" t="s">
        <v>2186</v>
      </c>
      <c r="L343" s="284" t="s">
        <v>52</v>
      </c>
      <c r="M343" t="s">
        <v>2918</v>
      </c>
      <c r="N343" s="250">
        <v>58648.466666666667</v>
      </c>
      <c r="O343" t="s">
        <v>1058</v>
      </c>
      <c r="P343" s="282">
        <v>75460.333333333299</v>
      </c>
      <c r="S343" s="287">
        <v>0.15692891250596799</v>
      </c>
    </row>
    <row r="344" spans="3:19">
      <c r="C344" s="278" t="s">
        <v>25</v>
      </c>
      <c r="D344" s="278" t="s">
        <v>118</v>
      </c>
      <c r="E344" s="12" t="s">
        <v>34</v>
      </c>
      <c r="F344" t="s">
        <v>617</v>
      </c>
      <c r="G344" t="s">
        <v>52</v>
      </c>
      <c r="H344" s="284" t="s">
        <v>52</v>
      </c>
      <c r="I344">
        <v>1684478</v>
      </c>
      <c r="J344" s="276" t="s">
        <v>1601</v>
      </c>
      <c r="K344" s="2" t="s">
        <v>2228</v>
      </c>
      <c r="L344" s="284" t="s">
        <v>52</v>
      </c>
      <c r="M344" t="s">
        <v>2909</v>
      </c>
      <c r="N344" s="250">
        <v>56149.26666666667</v>
      </c>
      <c r="O344" t="s">
        <v>1601</v>
      </c>
      <c r="P344" s="282">
        <v>125144.566666667</v>
      </c>
      <c r="S344" s="287">
        <v>0.143645762738317</v>
      </c>
    </row>
    <row r="345" spans="3:19">
      <c r="C345" s="278" t="s">
        <v>127</v>
      </c>
      <c r="D345" s="278" t="s">
        <v>27</v>
      </c>
      <c r="E345" s="12" t="s">
        <v>31</v>
      </c>
      <c r="F345" t="s">
        <v>130</v>
      </c>
      <c r="G345" t="s">
        <v>52</v>
      </c>
      <c r="H345" s="284" t="s">
        <v>52</v>
      </c>
      <c r="I345">
        <v>1548530</v>
      </c>
      <c r="J345" s="276" t="s">
        <v>1059</v>
      </c>
      <c r="K345" s="2" t="s">
        <v>2131</v>
      </c>
      <c r="L345" s="284" t="s">
        <v>52</v>
      </c>
      <c r="M345" t="s">
        <v>2925</v>
      </c>
      <c r="N345" s="250">
        <v>51617.666666666664</v>
      </c>
      <c r="O345" t="s">
        <v>1059</v>
      </c>
      <c r="P345" s="282">
        <v>63894.8</v>
      </c>
      <c r="S345" s="287">
        <v>0.178294594117961</v>
      </c>
    </row>
    <row r="346" spans="3:19">
      <c r="C346" s="278" t="s">
        <v>45</v>
      </c>
      <c r="D346" s="278" t="s">
        <v>118</v>
      </c>
      <c r="E346" s="12" t="s">
        <v>31</v>
      </c>
      <c r="F346" t="s">
        <v>2835</v>
      </c>
      <c r="G346" t="s">
        <v>52</v>
      </c>
      <c r="H346" s="284" t="s">
        <v>52</v>
      </c>
      <c r="I346">
        <v>1233193</v>
      </c>
      <c r="J346" s="276" t="s">
        <v>1081</v>
      </c>
      <c r="K346" s="2" t="s">
        <v>2090</v>
      </c>
      <c r="L346" s="284" t="s">
        <v>52</v>
      </c>
      <c r="M346" t="s">
        <v>2918</v>
      </c>
      <c r="N346" s="250">
        <v>41106.433333333334</v>
      </c>
      <c r="O346" t="s">
        <v>1081</v>
      </c>
      <c r="P346" s="282">
        <v>75460.333333333299</v>
      </c>
      <c r="S346" s="287">
        <v>0.16545154229469899</v>
      </c>
    </row>
    <row r="347" spans="3:19">
      <c r="C347" s="278" t="s">
        <v>127</v>
      </c>
      <c r="D347" s="278" t="s">
        <v>118</v>
      </c>
      <c r="E347" s="12" t="s">
        <v>34</v>
      </c>
      <c r="F347" t="s">
        <v>328</v>
      </c>
      <c r="G347" t="s">
        <v>52</v>
      </c>
      <c r="H347" s="284" t="s">
        <v>52</v>
      </c>
      <c r="I347">
        <v>2166766</v>
      </c>
      <c r="J347" s="276" t="s">
        <v>347</v>
      </c>
      <c r="K347" s="2" t="s">
        <v>348</v>
      </c>
      <c r="L347" s="284" t="s">
        <v>52</v>
      </c>
      <c r="M347" t="s">
        <v>2926</v>
      </c>
      <c r="N347" s="250">
        <v>72225.53333333334</v>
      </c>
      <c r="O347" t="s">
        <v>347</v>
      </c>
      <c r="P347" s="282">
        <v>81887.466666666704</v>
      </c>
      <c r="S347" s="287">
        <v>0.170902180409609</v>
      </c>
    </row>
    <row r="348" spans="3:19">
      <c r="C348" s="278" t="s">
        <v>127</v>
      </c>
      <c r="D348" s="278" t="s">
        <v>118</v>
      </c>
      <c r="E348" s="12" t="s">
        <v>31</v>
      </c>
      <c r="F348" t="s">
        <v>254</v>
      </c>
      <c r="G348" t="s">
        <v>52</v>
      </c>
      <c r="H348" s="284" t="s">
        <v>52</v>
      </c>
      <c r="I348">
        <v>1572098</v>
      </c>
      <c r="J348" s="276" t="s">
        <v>1153</v>
      </c>
      <c r="K348" s="2" t="s">
        <v>2117</v>
      </c>
      <c r="L348" s="284" t="s">
        <v>52</v>
      </c>
      <c r="M348" t="s">
        <v>2920</v>
      </c>
      <c r="N348" s="250">
        <v>52403.26666666667</v>
      </c>
      <c r="O348" t="s">
        <v>1153</v>
      </c>
      <c r="P348" s="282">
        <v>72533.866666666698</v>
      </c>
      <c r="S348" s="287">
        <v>0.15055029013683599</v>
      </c>
    </row>
    <row r="349" spans="3:19">
      <c r="C349" s="278" t="s">
        <v>25</v>
      </c>
      <c r="D349" s="278" t="s">
        <v>118</v>
      </c>
      <c r="E349" s="12" t="s">
        <v>33</v>
      </c>
      <c r="F349" t="s">
        <v>573</v>
      </c>
      <c r="G349" t="s">
        <v>52</v>
      </c>
      <c r="H349" s="284" t="s">
        <v>52</v>
      </c>
      <c r="I349">
        <v>2309298</v>
      </c>
      <c r="J349" s="276" t="s">
        <v>593</v>
      </c>
      <c r="K349" s="2" t="s">
        <v>1992</v>
      </c>
      <c r="L349" s="284" t="s">
        <v>52</v>
      </c>
      <c r="M349" t="s">
        <v>2912</v>
      </c>
      <c r="N349" s="250">
        <v>76976.600000000006</v>
      </c>
      <c r="O349" t="s">
        <v>593</v>
      </c>
      <c r="P349" s="282">
        <v>146285.73333333299</v>
      </c>
      <c r="S349" s="287">
        <v>0.148870964312595</v>
      </c>
    </row>
    <row r="350" spans="3:19">
      <c r="C350" s="278" t="s">
        <v>45</v>
      </c>
      <c r="D350" s="278" t="s">
        <v>118</v>
      </c>
      <c r="E350" s="12" t="s">
        <v>31</v>
      </c>
      <c r="F350" t="s">
        <v>2835</v>
      </c>
      <c r="G350" t="s">
        <v>52</v>
      </c>
      <c r="H350" s="284" t="s">
        <v>52</v>
      </c>
      <c r="I350">
        <v>1496082</v>
      </c>
      <c r="J350" s="276" t="s">
        <v>1156</v>
      </c>
      <c r="K350" s="2" t="s">
        <v>2101</v>
      </c>
      <c r="L350" s="284" t="s">
        <v>52</v>
      </c>
      <c r="M350" t="s">
        <v>2918</v>
      </c>
      <c r="N350" s="250">
        <v>49869.4</v>
      </c>
      <c r="O350" t="s">
        <v>1156</v>
      </c>
      <c r="P350" s="282">
        <v>75460.333333333299</v>
      </c>
      <c r="S350" s="287">
        <v>0.15136941755281999</v>
      </c>
    </row>
    <row r="351" spans="3:19">
      <c r="C351" s="278" t="s">
        <v>25</v>
      </c>
      <c r="D351" s="278" t="s">
        <v>27</v>
      </c>
      <c r="E351" s="12" t="s">
        <v>34</v>
      </c>
      <c r="F351" t="s">
        <v>478</v>
      </c>
      <c r="G351" t="s">
        <v>52</v>
      </c>
      <c r="H351" s="284" t="s">
        <v>52</v>
      </c>
      <c r="I351">
        <v>2343758</v>
      </c>
      <c r="J351" s="276" t="s">
        <v>1725</v>
      </c>
      <c r="K351" s="2" t="s">
        <v>2344</v>
      </c>
      <c r="L351" s="284" t="s">
        <v>52</v>
      </c>
      <c r="M351" t="s">
        <v>2905</v>
      </c>
      <c r="N351" s="250">
        <v>78125.266666666663</v>
      </c>
      <c r="O351" t="s">
        <v>1725</v>
      </c>
      <c r="P351" s="282">
        <v>185505.2</v>
      </c>
      <c r="S351" s="287">
        <v>0.183892813212095</v>
      </c>
    </row>
    <row r="352" spans="3:19">
      <c r="C352" s="278" t="s">
        <v>25</v>
      </c>
      <c r="D352" s="278" t="s">
        <v>27</v>
      </c>
      <c r="E352" s="12" t="s">
        <v>31</v>
      </c>
      <c r="F352" t="s">
        <v>417</v>
      </c>
      <c r="G352" t="s">
        <v>52</v>
      </c>
      <c r="H352" s="284" t="s">
        <v>52</v>
      </c>
      <c r="I352">
        <v>1968485</v>
      </c>
      <c r="J352" s="276" t="s">
        <v>393</v>
      </c>
      <c r="K352" s="2" t="s">
        <v>1911</v>
      </c>
      <c r="L352" s="284" t="s">
        <v>52</v>
      </c>
      <c r="M352" t="s">
        <v>2917</v>
      </c>
      <c r="N352" s="250">
        <v>65616.166666666672</v>
      </c>
      <c r="O352" t="s">
        <v>393</v>
      </c>
      <c r="P352" s="282">
        <v>96885.233333333294</v>
      </c>
      <c r="S352" s="287">
        <v>0.158512879835387</v>
      </c>
    </row>
    <row r="353" spans="3:19">
      <c r="C353" s="278" t="s">
        <v>25</v>
      </c>
      <c r="D353" s="278" t="s">
        <v>27</v>
      </c>
      <c r="E353" s="12" t="s">
        <v>30</v>
      </c>
      <c r="F353" t="s">
        <v>408</v>
      </c>
      <c r="G353" t="s">
        <v>52</v>
      </c>
      <c r="H353" s="284" t="s">
        <v>52</v>
      </c>
      <c r="I353">
        <v>1317317</v>
      </c>
      <c r="J353" s="276" t="s">
        <v>1640</v>
      </c>
      <c r="K353" s="2" t="s">
        <v>2251</v>
      </c>
      <c r="L353" s="284" t="s">
        <v>52</v>
      </c>
      <c r="M353" t="s">
        <v>2923</v>
      </c>
      <c r="N353" s="250">
        <v>43910.566666666666</v>
      </c>
      <c r="O353" t="s">
        <v>1640</v>
      </c>
      <c r="P353" s="282">
        <v>72998.466666666704</v>
      </c>
      <c r="S353" s="287">
        <v>0.15909676812645601</v>
      </c>
    </row>
    <row r="354" spans="3:19">
      <c r="C354" s="278" t="s">
        <v>25</v>
      </c>
      <c r="D354" s="278" t="s">
        <v>118</v>
      </c>
      <c r="E354" s="12" t="s">
        <v>33</v>
      </c>
      <c r="F354" t="s">
        <v>573</v>
      </c>
      <c r="G354" t="s">
        <v>52</v>
      </c>
      <c r="H354" s="284" t="s">
        <v>52</v>
      </c>
      <c r="I354">
        <v>1619629</v>
      </c>
      <c r="J354" s="276" t="s">
        <v>1715</v>
      </c>
      <c r="K354" s="2" t="s">
        <v>2326</v>
      </c>
      <c r="L354" s="284" t="s">
        <v>52</v>
      </c>
      <c r="M354" t="s">
        <v>2912</v>
      </c>
      <c r="N354" s="250">
        <v>53987.633333333331</v>
      </c>
      <c r="O354" t="s">
        <v>1715</v>
      </c>
      <c r="P354" s="282">
        <v>146285.73333333299</v>
      </c>
      <c r="S354" s="287">
        <v>0.16630039406418601</v>
      </c>
    </row>
    <row r="355" spans="3:19">
      <c r="C355" s="278" t="s">
        <v>25</v>
      </c>
      <c r="D355" s="278" t="s">
        <v>27</v>
      </c>
      <c r="E355" s="12" t="s">
        <v>31</v>
      </c>
      <c r="F355" t="s">
        <v>417</v>
      </c>
      <c r="G355" t="s">
        <v>52</v>
      </c>
      <c r="H355" s="284" t="s">
        <v>52</v>
      </c>
      <c r="I355">
        <v>1286560</v>
      </c>
      <c r="J355" s="276" t="s">
        <v>139</v>
      </c>
      <c r="K355" s="2" t="s">
        <v>140</v>
      </c>
      <c r="L355" s="284" t="s">
        <v>52</v>
      </c>
      <c r="M355" t="s">
        <v>2917</v>
      </c>
      <c r="N355" s="250">
        <v>42885.333333333336</v>
      </c>
      <c r="O355" t="s">
        <v>139</v>
      </c>
      <c r="P355" s="282">
        <v>96885.233333333294</v>
      </c>
      <c r="S355" s="287">
        <v>0.13864697410510901</v>
      </c>
    </row>
    <row r="356" spans="3:19">
      <c r="C356" s="278" t="s">
        <v>45</v>
      </c>
      <c r="D356" s="278" t="s">
        <v>118</v>
      </c>
      <c r="E356" s="12" t="s">
        <v>31</v>
      </c>
      <c r="F356" t="s">
        <v>2835</v>
      </c>
      <c r="G356" t="s">
        <v>52</v>
      </c>
      <c r="H356" s="284" t="s">
        <v>52</v>
      </c>
      <c r="I356">
        <v>1427620</v>
      </c>
      <c r="J356" s="276" t="s">
        <v>267</v>
      </c>
      <c r="K356" s="2" t="s">
        <v>941</v>
      </c>
      <c r="L356" s="284" t="s">
        <v>52</v>
      </c>
      <c r="M356" t="s">
        <v>2918</v>
      </c>
      <c r="N356" s="250">
        <v>47587.333333333336</v>
      </c>
      <c r="O356" t="s">
        <v>267</v>
      </c>
      <c r="P356" s="282">
        <v>75460.333333333299</v>
      </c>
      <c r="S356" s="287">
        <v>0.14982306142670701</v>
      </c>
    </row>
    <row r="357" spans="3:19">
      <c r="C357" s="278" t="s">
        <v>25</v>
      </c>
      <c r="D357" s="278" t="s">
        <v>27</v>
      </c>
      <c r="E357" s="12" t="s">
        <v>31</v>
      </c>
      <c r="F357" t="s">
        <v>417</v>
      </c>
      <c r="G357" t="s">
        <v>52</v>
      </c>
      <c r="H357" s="284" t="s">
        <v>52</v>
      </c>
      <c r="I357">
        <v>1966867</v>
      </c>
      <c r="J357" s="276" t="s">
        <v>275</v>
      </c>
      <c r="K357" s="2" t="s">
        <v>276</v>
      </c>
      <c r="L357" s="284" t="s">
        <v>52</v>
      </c>
      <c r="M357" t="s">
        <v>2917</v>
      </c>
      <c r="N357" s="250">
        <v>65562.233333333337</v>
      </c>
      <c r="O357" t="s">
        <v>275</v>
      </c>
      <c r="P357" s="282">
        <v>96885.233333333294</v>
      </c>
      <c r="S357" s="287">
        <v>0.168359807555619</v>
      </c>
    </row>
    <row r="358" spans="3:19">
      <c r="C358" s="278" t="s">
        <v>45</v>
      </c>
      <c r="D358" s="278" t="s">
        <v>118</v>
      </c>
      <c r="E358" s="12" t="s">
        <v>31</v>
      </c>
      <c r="F358" t="s">
        <v>2835</v>
      </c>
      <c r="G358" t="s">
        <v>52</v>
      </c>
      <c r="H358" s="284" t="s">
        <v>52</v>
      </c>
      <c r="I358">
        <v>1953557</v>
      </c>
      <c r="J358" s="276" t="s">
        <v>271</v>
      </c>
      <c r="K358" s="2" t="s">
        <v>272</v>
      </c>
      <c r="L358" s="284" t="s">
        <v>52</v>
      </c>
      <c r="M358" t="s">
        <v>2918</v>
      </c>
      <c r="N358" s="250">
        <v>65118.566666666666</v>
      </c>
      <c r="O358" t="s">
        <v>271</v>
      </c>
      <c r="P358" s="282">
        <v>75460.333333333299</v>
      </c>
      <c r="S358" s="287">
        <v>0.133876506192942</v>
      </c>
    </row>
    <row r="359" spans="3:19">
      <c r="C359" s="278" t="s">
        <v>25</v>
      </c>
      <c r="D359" s="278" t="s">
        <v>27</v>
      </c>
      <c r="E359" s="12" t="s">
        <v>31</v>
      </c>
      <c r="F359" t="s">
        <v>417</v>
      </c>
      <c r="G359" t="s">
        <v>52</v>
      </c>
      <c r="H359" s="284" t="s">
        <v>52</v>
      </c>
      <c r="I359">
        <v>1090513</v>
      </c>
      <c r="J359" s="276" t="s">
        <v>1627</v>
      </c>
      <c r="K359" s="2" t="s">
        <v>2232</v>
      </c>
      <c r="L359" s="284" t="s">
        <v>52</v>
      </c>
      <c r="M359" t="s">
        <v>2917</v>
      </c>
      <c r="N359" s="250">
        <v>36350.433333333334</v>
      </c>
      <c r="O359" t="s">
        <v>1627</v>
      </c>
      <c r="P359" s="282">
        <v>96885.233333333294</v>
      </c>
      <c r="S359" s="287">
        <v>0.16892911431023599</v>
      </c>
    </row>
    <row r="360" spans="3:19">
      <c r="C360" s="278" t="s">
        <v>45</v>
      </c>
      <c r="D360" s="278" t="s">
        <v>118</v>
      </c>
      <c r="E360" s="12" t="s">
        <v>30</v>
      </c>
      <c r="F360" t="s">
        <v>2927</v>
      </c>
      <c r="G360" t="s">
        <v>52</v>
      </c>
      <c r="H360" s="284" t="s">
        <v>52</v>
      </c>
      <c r="I360">
        <v>1431551</v>
      </c>
      <c r="J360" s="276" t="s">
        <v>411</v>
      </c>
      <c r="K360" s="2" t="s">
        <v>1917</v>
      </c>
      <c r="L360" s="284" t="s">
        <v>52</v>
      </c>
      <c r="M360" t="s">
        <v>2928</v>
      </c>
      <c r="N360" s="250">
        <v>47718.366666666669</v>
      </c>
      <c r="O360" t="s">
        <v>411</v>
      </c>
      <c r="P360" s="282">
        <v>47718.366666666698</v>
      </c>
      <c r="S360" s="287">
        <v>0.150616484419409</v>
      </c>
    </row>
    <row r="361" spans="3:19">
      <c r="C361" s="278" t="s">
        <v>45</v>
      </c>
      <c r="D361" s="278" t="s">
        <v>118</v>
      </c>
      <c r="E361" s="12" t="s">
        <v>33</v>
      </c>
      <c r="F361" t="s">
        <v>119</v>
      </c>
      <c r="G361" t="s">
        <v>52</v>
      </c>
      <c r="H361" s="284" t="s">
        <v>52</v>
      </c>
      <c r="I361">
        <v>1686991</v>
      </c>
      <c r="J361" s="276" t="s">
        <v>1696</v>
      </c>
      <c r="K361" s="2" t="s">
        <v>2309</v>
      </c>
      <c r="L361" s="284" t="s">
        <v>52</v>
      </c>
      <c r="M361" t="s">
        <v>2901</v>
      </c>
      <c r="N361" s="250">
        <v>56233.033333333333</v>
      </c>
      <c r="O361" t="s">
        <v>1696</v>
      </c>
      <c r="P361" s="282">
        <v>176558.83333333299</v>
      </c>
      <c r="S361" s="287">
        <v>0.16771600564418601</v>
      </c>
    </row>
    <row r="362" spans="3:19">
      <c r="C362" s="278" t="s">
        <v>25</v>
      </c>
      <c r="D362" s="278" t="s">
        <v>27</v>
      </c>
      <c r="E362" s="12" t="s">
        <v>34</v>
      </c>
      <c r="F362" t="s">
        <v>478</v>
      </c>
      <c r="G362" t="s">
        <v>52</v>
      </c>
      <c r="H362" s="284" t="s">
        <v>52</v>
      </c>
      <c r="I362">
        <v>1659919</v>
      </c>
      <c r="J362" s="276" t="s">
        <v>1695</v>
      </c>
      <c r="K362" s="2" t="s">
        <v>2319</v>
      </c>
      <c r="L362" s="284" t="s">
        <v>52</v>
      </c>
      <c r="M362" t="s">
        <v>2905</v>
      </c>
      <c r="N362" s="250">
        <v>55330.633333333331</v>
      </c>
      <c r="O362" t="s">
        <v>1695</v>
      </c>
      <c r="P362" s="282">
        <v>185505.2</v>
      </c>
      <c r="S362" s="287">
        <v>0.178507927097633</v>
      </c>
    </row>
    <row r="363" spans="3:19">
      <c r="C363" s="278" t="s">
        <v>127</v>
      </c>
      <c r="D363" s="278" t="s">
        <v>118</v>
      </c>
      <c r="E363" s="12" t="s">
        <v>33</v>
      </c>
      <c r="F363" t="s">
        <v>288</v>
      </c>
      <c r="G363" t="s">
        <v>52</v>
      </c>
      <c r="H363" s="284" t="s">
        <v>52</v>
      </c>
      <c r="I363">
        <v>160294</v>
      </c>
      <c r="J363" s="276" t="s">
        <v>1196</v>
      </c>
      <c r="K363" s="2" t="s">
        <v>2080</v>
      </c>
      <c r="L363" s="284" t="s">
        <v>52</v>
      </c>
      <c r="M363" t="s">
        <v>2929</v>
      </c>
      <c r="N363" s="250">
        <v>5343.1333333333332</v>
      </c>
      <c r="O363" t="s">
        <v>1196</v>
      </c>
      <c r="P363" s="282">
        <v>99853.6</v>
      </c>
      <c r="S363" s="287">
        <v>0.14434495095768601</v>
      </c>
    </row>
    <row r="364" spans="3:19">
      <c r="C364" s="278" t="s">
        <v>127</v>
      </c>
      <c r="D364" s="278" t="s">
        <v>118</v>
      </c>
      <c r="E364" s="12" t="s">
        <v>31</v>
      </c>
      <c r="F364" t="s">
        <v>254</v>
      </c>
      <c r="G364" t="s">
        <v>52</v>
      </c>
      <c r="H364" s="284" t="s">
        <v>52</v>
      </c>
      <c r="I364">
        <v>1192569</v>
      </c>
      <c r="J364" s="276" t="s">
        <v>1117</v>
      </c>
      <c r="K364" s="2" t="s">
        <v>2121</v>
      </c>
      <c r="L364" s="284" t="s">
        <v>52</v>
      </c>
      <c r="M364" t="s">
        <v>2920</v>
      </c>
      <c r="N364" s="250">
        <v>39752.300000000003</v>
      </c>
      <c r="O364" t="s">
        <v>1117</v>
      </c>
      <c r="P364" s="282">
        <v>72533.866666666698</v>
      </c>
      <c r="S364" s="287">
        <v>0.15993448530736301</v>
      </c>
    </row>
    <row r="365" spans="3:19">
      <c r="C365" s="278" t="s">
        <v>45</v>
      </c>
      <c r="D365" s="278" t="s">
        <v>27</v>
      </c>
      <c r="E365" s="12" t="s">
        <v>31</v>
      </c>
      <c r="F365" t="s">
        <v>66</v>
      </c>
      <c r="G365" t="s">
        <v>52</v>
      </c>
      <c r="H365" s="284" t="s">
        <v>52</v>
      </c>
      <c r="I365">
        <v>1582768</v>
      </c>
      <c r="J365" s="276" t="s">
        <v>1666</v>
      </c>
      <c r="K365" s="2" t="s">
        <v>2281</v>
      </c>
      <c r="L365" s="284" t="s">
        <v>52</v>
      </c>
      <c r="M365" t="s">
        <v>2906</v>
      </c>
      <c r="N365" s="250">
        <v>52758.933333333334</v>
      </c>
      <c r="O365" t="s">
        <v>1666</v>
      </c>
      <c r="P365" s="282">
        <v>251291.23333333299</v>
      </c>
      <c r="S365" s="287">
        <v>0.17467621270647299</v>
      </c>
    </row>
    <row r="366" spans="3:19">
      <c r="C366" s="278" t="s">
        <v>25</v>
      </c>
      <c r="D366" s="278" t="s">
        <v>118</v>
      </c>
      <c r="E366" s="12" t="s">
        <v>31</v>
      </c>
      <c r="F366" t="s">
        <v>549</v>
      </c>
      <c r="G366" t="s">
        <v>52</v>
      </c>
      <c r="H366" s="284" t="s">
        <v>52</v>
      </c>
      <c r="I366">
        <v>992632</v>
      </c>
      <c r="J366" s="276" t="s">
        <v>1667</v>
      </c>
      <c r="K366" s="2" t="s">
        <v>2285</v>
      </c>
      <c r="L366" s="284" t="s">
        <v>52</v>
      </c>
      <c r="M366" t="s">
        <v>2914</v>
      </c>
      <c r="N366" s="250">
        <v>33087.73333333333</v>
      </c>
      <c r="O366" t="s">
        <v>1667</v>
      </c>
      <c r="P366" s="282">
        <v>133003.73333333299</v>
      </c>
      <c r="S366" s="287">
        <v>0.175372453490587</v>
      </c>
    </row>
    <row r="367" spans="3:19">
      <c r="C367" s="278" t="s">
        <v>127</v>
      </c>
      <c r="D367" s="278" t="s">
        <v>118</v>
      </c>
      <c r="E367" s="12" t="s">
        <v>31</v>
      </c>
      <c r="F367" t="s">
        <v>254</v>
      </c>
      <c r="G367" t="s">
        <v>52</v>
      </c>
      <c r="H367" s="284" t="s">
        <v>52</v>
      </c>
      <c r="I367">
        <v>1118730</v>
      </c>
      <c r="J367" s="276" t="s">
        <v>418</v>
      </c>
      <c r="K367" s="2" t="s">
        <v>1976</v>
      </c>
      <c r="L367" s="284" t="s">
        <v>52</v>
      </c>
      <c r="M367" t="s">
        <v>2920</v>
      </c>
      <c r="N367" s="250">
        <v>37291</v>
      </c>
      <c r="O367" t="s">
        <v>418</v>
      </c>
      <c r="P367" s="282">
        <v>72533.866666666698</v>
      </c>
      <c r="S367" s="287">
        <v>0.158945272978291</v>
      </c>
    </row>
    <row r="368" spans="3:19">
      <c r="C368" s="278" t="s">
        <v>25</v>
      </c>
      <c r="D368" s="278" t="s">
        <v>27</v>
      </c>
      <c r="E368" s="12" t="s">
        <v>30</v>
      </c>
      <c r="F368" t="s">
        <v>408</v>
      </c>
      <c r="G368" t="s">
        <v>52</v>
      </c>
      <c r="H368" s="284" t="s">
        <v>52</v>
      </c>
      <c r="I368">
        <v>1415766</v>
      </c>
      <c r="J368" s="276" t="s">
        <v>1042</v>
      </c>
      <c r="K368" s="2" t="s">
        <v>2141</v>
      </c>
      <c r="L368" s="284" t="s">
        <v>52</v>
      </c>
      <c r="M368" t="s">
        <v>2923</v>
      </c>
      <c r="N368" s="250">
        <v>47192.2</v>
      </c>
      <c r="O368" t="s">
        <v>1042</v>
      </c>
      <c r="P368" s="282">
        <v>72998.466666666704</v>
      </c>
      <c r="S368" s="287">
        <v>0.14109083121426999</v>
      </c>
    </row>
    <row r="369" spans="3:19">
      <c r="C369" s="278" t="s">
        <v>45</v>
      </c>
      <c r="D369" s="278" t="s">
        <v>27</v>
      </c>
      <c r="E369" s="12" t="s">
        <v>31</v>
      </c>
      <c r="F369" t="s">
        <v>66</v>
      </c>
      <c r="G369" t="s">
        <v>52</v>
      </c>
      <c r="H369" s="284" t="s">
        <v>52</v>
      </c>
      <c r="I369">
        <v>977753</v>
      </c>
      <c r="J369" s="276" t="s">
        <v>137</v>
      </c>
      <c r="K369" s="2" t="s">
        <v>944</v>
      </c>
      <c r="L369" s="284" t="s">
        <v>52</v>
      </c>
      <c r="M369" t="s">
        <v>2906</v>
      </c>
      <c r="N369" s="250">
        <v>32591.766666666666</v>
      </c>
      <c r="O369" t="s">
        <v>137</v>
      </c>
      <c r="P369" s="282">
        <v>251291.23333333299</v>
      </c>
      <c r="S369" s="287">
        <v>0.15159994842043301</v>
      </c>
    </row>
    <row r="370" spans="3:19">
      <c r="C370" s="278" t="s">
        <v>25</v>
      </c>
      <c r="D370" s="278" t="s">
        <v>118</v>
      </c>
      <c r="E370" s="12" t="s">
        <v>34</v>
      </c>
      <c r="F370" t="s">
        <v>617</v>
      </c>
      <c r="G370" t="s">
        <v>52</v>
      </c>
      <c r="H370" s="284" t="s">
        <v>52</v>
      </c>
      <c r="I370">
        <v>1284745</v>
      </c>
      <c r="J370" s="276" t="s">
        <v>1254</v>
      </c>
      <c r="K370" s="2" t="s">
        <v>2110</v>
      </c>
      <c r="L370" s="284" t="s">
        <v>52</v>
      </c>
      <c r="M370" t="s">
        <v>2909</v>
      </c>
      <c r="N370" s="250">
        <v>42824.833333333336</v>
      </c>
      <c r="O370" t="s">
        <v>1254</v>
      </c>
      <c r="P370" s="282">
        <v>125144.566666667</v>
      </c>
      <c r="S370" s="287">
        <v>0.16120604744220199</v>
      </c>
    </row>
    <row r="371" spans="3:19">
      <c r="C371" s="278" t="s">
        <v>25</v>
      </c>
      <c r="D371" s="278" t="s">
        <v>118</v>
      </c>
      <c r="E371" s="12" t="s">
        <v>31</v>
      </c>
      <c r="F371" t="s">
        <v>549</v>
      </c>
      <c r="G371" t="s">
        <v>52</v>
      </c>
      <c r="H371" s="284" t="s">
        <v>52</v>
      </c>
      <c r="I371">
        <v>1356617</v>
      </c>
      <c r="J371" s="276" t="s">
        <v>1626</v>
      </c>
      <c r="K371" s="2" t="s">
        <v>2244</v>
      </c>
      <c r="L371" s="284" t="s">
        <v>52</v>
      </c>
      <c r="M371" t="s">
        <v>2914</v>
      </c>
      <c r="N371" s="250">
        <v>45220.566666666666</v>
      </c>
      <c r="O371" t="s">
        <v>1626</v>
      </c>
      <c r="P371" s="282">
        <v>133003.73333333299</v>
      </c>
      <c r="S371" s="287">
        <v>0.15502353444574499</v>
      </c>
    </row>
    <row r="372" spans="3:19">
      <c r="C372" s="278" t="s">
        <v>25</v>
      </c>
      <c r="D372" s="278" t="s">
        <v>118</v>
      </c>
      <c r="E372" s="12" t="s">
        <v>33</v>
      </c>
      <c r="F372" t="s">
        <v>573</v>
      </c>
      <c r="G372" t="s">
        <v>52</v>
      </c>
      <c r="H372" s="284" t="s">
        <v>52</v>
      </c>
      <c r="I372">
        <v>1650054</v>
      </c>
      <c r="J372" s="276" t="s">
        <v>1235</v>
      </c>
      <c r="K372" s="2" t="s">
        <v>2114</v>
      </c>
      <c r="L372" s="284" t="s">
        <v>52</v>
      </c>
      <c r="M372" t="s">
        <v>2912</v>
      </c>
      <c r="N372" s="250">
        <v>55001.8</v>
      </c>
      <c r="O372" t="s">
        <v>1235</v>
      </c>
      <c r="P372" s="282">
        <v>146285.73333333299</v>
      </c>
      <c r="S372" s="287">
        <v>0.147508755906511</v>
      </c>
    </row>
    <row r="373" spans="3:19">
      <c r="C373" s="278" t="s">
        <v>127</v>
      </c>
      <c r="D373" s="278" t="s">
        <v>118</v>
      </c>
      <c r="E373" s="12" t="s">
        <v>30</v>
      </c>
      <c r="F373" t="s">
        <v>249</v>
      </c>
      <c r="G373" t="s">
        <v>52</v>
      </c>
      <c r="H373" s="284" t="s">
        <v>52</v>
      </c>
      <c r="I373">
        <v>1200389</v>
      </c>
      <c r="J373" s="276" t="s">
        <v>1046</v>
      </c>
      <c r="K373" s="2" t="s">
        <v>2180</v>
      </c>
      <c r="L373" s="284" t="s">
        <v>52</v>
      </c>
      <c r="M373" t="s">
        <v>2930</v>
      </c>
      <c r="N373" s="250">
        <v>40012.966666666667</v>
      </c>
      <c r="O373" t="s">
        <v>1046</v>
      </c>
      <c r="P373" s="282">
        <v>56831.366666666698</v>
      </c>
      <c r="S373" s="287">
        <v>0.16688094294056499</v>
      </c>
    </row>
    <row r="374" spans="3:19">
      <c r="C374" s="278" t="s">
        <v>127</v>
      </c>
      <c r="D374" s="278" t="s">
        <v>27</v>
      </c>
      <c r="E374" s="12" t="s">
        <v>31</v>
      </c>
      <c r="F374" t="s">
        <v>130</v>
      </c>
      <c r="G374" t="s">
        <v>52</v>
      </c>
      <c r="H374" s="284" t="s">
        <v>52</v>
      </c>
      <c r="I374">
        <v>1916844</v>
      </c>
      <c r="J374" s="276" t="s">
        <v>1103</v>
      </c>
      <c r="K374" s="2" t="s">
        <v>1380</v>
      </c>
      <c r="L374" s="284" t="s">
        <v>52</v>
      </c>
      <c r="M374" t="s">
        <v>2925</v>
      </c>
      <c r="N374" s="250">
        <v>63894.8</v>
      </c>
      <c r="O374" t="s">
        <v>1103</v>
      </c>
      <c r="P374" s="282">
        <v>63894.8</v>
      </c>
      <c r="S374" s="287">
        <v>0.16276037938065599</v>
      </c>
    </row>
    <row r="375" spans="3:19">
      <c r="C375" s="278" t="s">
        <v>127</v>
      </c>
      <c r="D375" s="278" t="s">
        <v>27</v>
      </c>
      <c r="E375" s="12" t="s">
        <v>33</v>
      </c>
      <c r="F375" t="s">
        <v>149</v>
      </c>
      <c r="G375" t="s">
        <v>52</v>
      </c>
      <c r="H375" s="284" t="s">
        <v>52</v>
      </c>
      <c r="I375">
        <v>2018105</v>
      </c>
      <c r="J375" s="276" t="s">
        <v>1218</v>
      </c>
      <c r="K375" s="2" t="s">
        <v>2130</v>
      </c>
      <c r="L375" s="284" t="s">
        <v>52</v>
      </c>
      <c r="M375" t="s">
        <v>2931</v>
      </c>
      <c r="N375" s="250">
        <v>67270.166666666672</v>
      </c>
      <c r="O375" t="s">
        <v>1218</v>
      </c>
      <c r="P375" s="282">
        <v>68848.899999999994</v>
      </c>
      <c r="S375" s="287">
        <v>0.179205331065065</v>
      </c>
    </row>
    <row r="376" spans="3:19">
      <c r="C376" s="278" t="s">
        <v>25</v>
      </c>
      <c r="D376" s="278" t="s">
        <v>118</v>
      </c>
      <c r="E376" s="12" t="s">
        <v>33</v>
      </c>
      <c r="F376" t="s">
        <v>573</v>
      </c>
      <c r="G376" t="s">
        <v>52</v>
      </c>
      <c r="H376" s="284" t="s">
        <v>52</v>
      </c>
      <c r="I376">
        <v>1593265</v>
      </c>
      <c r="J376" s="276" t="s">
        <v>1224</v>
      </c>
      <c r="K376" s="2" t="s">
        <v>1427</v>
      </c>
      <c r="L376" s="284" t="s">
        <v>52</v>
      </c>
      <c r="M376" t="s">
        <v>2912</v>
      </c>
      <c r="N376" s="250">
        <v>53108.833333333336</v>
      </c>
      <c r="O376" t="s">
        <v>1224</v>
      </c>
      <c r="P376" s="282">
        <v>146285.73333333299</v>
      </c>
      <c r="S376" s="287">
        <v>0.16053241458098999</v>
      </c>
    </row>
    <row r="377" spans="3:19">
      <c r="C377" s="278" t="s">
        <v>127</v>
      </c>
      <c r="D377" s="278" t="s">
        <v>27</v>
      </c>
      <c r="E377" s="12" t="s">
        <v>35</v>
      </c>
      <c r="F377" t="s">
        <v>216</v>
      </c>
      <c r="G377" t="s">
        <v>52</v>
      </c>
      <c r="H377" s="284" t="s">
        <v>52</v>
      </c>
      <c r="I377">
        <v>1879955</v>
      </c>
      <c r="J377" s="276" t="s">
        <v>1577</v>
      </c>
      <c r="K377" s="2" t="s">
        <v>2194</v>
      </c>
      <c r="L377" s="284" t="s">
        <v>52</v>
      </c>
      <c r="M377" t="s">
        <v>2932</v>
      </c>
      <c r="N377" s="250">
        <v>62665.166666666664</v>
      </c>
      <c r="O377" t="s">
        <v>1577</v>
      </c>
      <c r="P377" s="282">
        <v>62665.166666666701</v>
      </c>
      <c r="S377" s="287">
        <v>0.162843744307368</v>
      </c>
    </row>
    <row r="378" spans="3:19">
      <c r="C378" s="278" t="s">
        <v>127</v>
      </c>
      <c r="D378" s="278" t="s">
        <v>118</v>
      </c>
      <c r="E378" s="12" t="s">
        <v>31</v>
      </c>
      <c r="F378" t="s">
        <v>254</v>
      </c>
      <c r="G378" t="s">
        <v>52</v>
      </c>
      <c r="H378" s="284" t="s">
        <v>52</v>
      </c>
      <c r="I378">
        <v>1761991</v>
      </c>
      <c r="J378" s="276" t="s">
        <v>1145</v>
      </c>
      <c r="K378" s="2" t="s">
        <v>2108</v>
      </c>
      <c r="L378" s="284" t="s">
        <v>52</v>
      </c>
      <c r="M378" t="s">
        <v>2920</v>
      </c>
      <c r="N378" s="250">
        <v>58733.033333333333</v>
      </c>
      <c r="O378" t="s">
        <v>1145</v>
      </c>
      <c r="P378" s="282">
        <v>72533.866666666698</v>
      </c>
      <c r="S378" s="287">
        <v>0.15740279056982701</v>
      </c>
    </row>
    <row r="379" spans="3:19">
      <c r="C379" s="278" t="s">
        <v>45</v>
      </c>
      <c r="D379" s="278" t="s">
        <v>118</v>
      </c>
      <c r="E379" s="12" t="s">
        <v>31</v>
      </c>
      <c r="F379" t="s">
        <v>2835</v>
      </c>
      <c r="G379" t="s">
        <v>52</v>
      </c>
      <c r="H379" s="284" t="s">
        <v>52</v>
      </c>
      <c r="I379">
        <v>1528655</v>
      </c>
      <c r="J379" s="276" t="s">
        <v>438</v>
      </c>
      <c r="K379" s="2" t="s">
        <v>439</v>
      </c>
      <c r="L379" s="284" t="s">
        <v>52</v>
      </c>
      <c r="M379" t="s">
        <v>2918</v>
      </c>
      <c r="N379" s="250">
        <v>50955.166666666664</v>
      </c>
      <c r="O379" t="s">
        <v>438</v>
      </c>
      <c r="P379" s="282">
        <v>75460.333333333299</v>
      </c>
      <c r="S379" s="287">
        <v>0.15149974278935399</v>
      </c>
    </row>
    <row r="380" spans="3:19">
      <c r="C380" s="278" t="s">
        <v>25</v>
      </c>
      <c r="D380" s="278" t="s">
        <v>27</v>
      </c>
      <c r="E380" s="12" t="s">
        <v>33</v>
      </c>
      <c r="F380" t="s">
        <v>448</v>
      </c>
      <c r="G380" t="s">
        <v>52</v>
      </c>
      <c r="H380" s="284" t="s">
        <v>52</v>
      </c>
      <c r="I380">
        <v>1659567</v>
      </c>
      <c r="J380" s="276" t="s">
        <v>1206</v>
      </c>
      <c r="K380" s="2" t="s">
        <v>2144</v>
      </c>
      <c r="L380" s="284" t="s">
        <v>52</v>
      </c>
      <c r="M380" t="s">
        <v>2910</v>
      </c>
      <c r="N380" s="250">
        <v>55318.9</v>
      </c>
      <c r="O380" t="s">
        <v>1206</v>
      </c>
      <c r="P380" s="282">
        <v>159154.86666666699</v>
      </c>
      <c r="S380" s="287">
        <v>0.16021651652713501</v>
      </c>
    </row>
    <row r="381" spans="3:19">
      <c r="C381" s="278" t="s">
        <v>25</v>
      </c>
      <c r="D381" s="278" t="s">
        <v>118</v>
      </c>
      <c r="E381" s="12" t="s">
        <v>31</v>
      </c>
      <c r="F381" t="s">
        <v>549</v>
      </c>
      <c r="G381" t="s">
        <v>52</v>
      </c>
      <c r="H381" s="284" t="s">
        <v>52</v>
      </c>
      <c r="I381">
        <v>997910</v>
      </c>
      <c r="J381" s="276" t="s">
        <v>1122</v>
      </c>
      <c r="K381" s="2" t="s">
        <v>1123</v>
      </c>
      <c r="L381" s="284" t="s">
        <v>52</v>
      </c>
      <c r="M381" t="s">
        <v>2914</v>
      </c>
      <c r="N381" s="250">
        <v>33263.666666666664</v>
      </c>
      <c r="O381" t="s">
        <v>1122</v>
      </c>
      <c r="P381" s="282">
        <v>133003.73333333299</v>
      </c>
      <c r="S381" s="287">
        <v>0.16899080978325701</v>
      </c>
    </row>
    <row r="382" spans="3:19">
      <c r="C382" s="278" t="s">
        <v>45</v>
      </c>
      <c r="D382" s="278" t="s">
        <v>46</v>
      </c>
      <c r="E382" s="12" t="s">
        <v>36</v>
      </c>
      <c r="F382" t="s">
        <v>2825</v>
      </c>
      <c r="G382" t="s">
        <v>52</v>
      </c>
      <c r="H382" s="284" t="s">
        <v>52</v>
      </c>
      <c r="I382">
        <v>14155502</v>
      </c>
      <c r="J382" s="276" t="s">
        <v>1705</v>
      </c>
      <c r="K382" s="2" t="s">
        <v>2347</v>
      </c>
      <c r="L382" s="284" t="s">
        <v>52</v>
      </c>
      <c r="M382" t="s">
        <v>2891</v>
      </c>
      <c r="N382" s="250">
        <v>471850.06666666665</v>
      </c>
      <c r="O382" t="s">
        <v>1705</v>
      </c>
      <c r="P382" s="282">
        <v>794675.933333333</v>
      </c>
      <c r="S382" s="287">
        <v>0.183655701736788</v>
      </c>
    </row>
    <row r="383" spans="3:19">
      <c r="C383" s="278" t="s">
        <v>25</v>
      </c>
      <c r="D383" s="278" t="s">
        <v>118</v>
      </c>
      <c r="E383" s="12" t="s">
        <v>30</v>
      </c>
      <c r="F383" t="s">
        <v>2803</v>
      </c>
      <c r="G383" t="s">
        <v>52</v>
      </c>
      <c r="H383" s="284" t="s">
        <v>52</v>
      </c>
      <c r="I383">
        <v>1406723</v>
      </c>
      <c r="J383" s="276" t="s">
        <v>985</v>
      </c>
      <c r="K383" s="2" t="s">
        <v>986</v>
      </c>
      <c r="L383" s="284" t="s">
        <v>52</v>
      </c>
      <c r="M383" t="s">
        <v>2933</v>
      </c>
      <c r="N383" s="250">
        <v>46890.76666666667</v>
      </c>
      <c r="O383" t="s">
        <v>985</v>
      </c>
      <c r="P383" s="282">
        <v>46890.766666666699</v>
      </c>
      <c r="S383" s="287">
        <v>0.15065739003550699</v>
      </c>
    </row>
    <row r="384" spans="3:19">
      <c r="C384" s="278" t="s">
        <v>127</v>
      </c>
      <c r="D384" s="278" t="s">
        <v>118</v>
      </c>
      <c r="E384" s="12" t="s">
        <v>31</v>
      </c>
      <c r="F384" t="s">
        <v>254</v>
      </c>
      <c r="G384" t="s">
        <v>52</v>
      </c>
      <c r="H384" s="284" t="s">
        <v>52</v>
      </c>
      <c r="I384">
        <v>1342238</v>
      </c>
      <c r="J384" s="276" t="s">
        <v>1158</v>
      </c>
      <c r="K384" s="2" t="s">
        <v>2105</v>
      </c>
      <c r="L384" s="284" t="s">
        <v>52</v>
      </c>
      <c r="M384" t="s">
        <v>2920</v>
      </c>
      <c r="N384" s="250">
        <v>44741.26666666667</v>
      </c>
      <c r="O384" t="s">
        <v>1158</v>
      </c>
      <c r="P384" s="282">
        <v>72533.866666666698</v>
      </c>
      <c r="S384" s="287">
        <v>0.14873470245780601</v>
      </c>
    </row>
    <row r="385" spans="3:19">
      <c r="C385" s="278" t="s">
        <v>127</v>
      </c>
      <c r="D385" s="278" t="s">
        <v>118</v>
      </c>
      <c r="E385" s="12" t="s">
        <v>31</v>
      </c>
      <c r="F385" t="s">
        <v>254</v>
      </c>
      <c r="G385" t="s">
        <v>52</v>
      </c>
      <c r="H385" s="284" t="s">
        <v>52</v>
      </c>
      <c r="I385">
        <v>1327855</v>
      </c>
      <c r="J385" s="276" t="s">
        <v>1053</v>
      </c>
      <c r="K385" s="2" t="s">
        <v>2152</v>
      </c>
      <c r="L385" s="284" t="s">
        <v>52</v>
      </c>
      <c r="M385" t="s">
        <v>2920</v>
      </c>
      <c r="N385" s="250">
        <v>44261.833333333336</v>
      </c>
      <c r="O385" t="s">
        <v>1053</v>
      </c>
      <c r="P385" s="282">
        <v>72533.866666666698</v>
      </c>
      <c r="S385" s="287">
        <v>0.162784438757509</v>
      </c>
    </row>
    <row r="386" spans="3:19">
      <c r="C386" s="278" t="s">
        <v>25</v>
      </c>
      <c r="D386" s="278" t="s">
        <v>118</v>
      </c>
      <c r="E386" s="12" t="s">
        <v>31</v>
      </c>
      <c r="F386" t="s">
        <v>549</v>
      </c>
      <c r="G386" t="s">
        <v>52</v>
      </c>
      <c r="H386" s="284" t="s">
        <v>52</v>
      </c>
      <c r="I386">
        <v>1032040</v>
      </c>
      <c r="J386" s="276" t="s">
        <v>1665</v>
      </c>
      <c r="K386" s="2" t="s">
        <v>2296</v>
      </c>
      <c r="L386" s="284" t="s">
        <v>52</v>
      </c>
      <c r="M386" t="s">
        <v>2914</v>
      </c>
      <c r="N386" s="250">
        <v>34401.333333333336</v>
      </c>
      <c r="O386" t="s">
        <v>1665</v>
      </c>
      <c r="P386" s="282">
        <v>133003.73333333299</v>
      </c>
      <c r="S386" s="287">
        <v>0.158800516433897</v>
      </c>
    </row>
    <row r="387" spans="3:19">
      <c r="C387" s="278" t="s">
        <v>25</v>
      </c>
      <c r="D387" s="278" t="s">
        <v>118</v>
      </c>
      <c r="E387" s="12" t="s">
        <v>31</v>
      </c>
      <c r="F387" t="s">
        <v>549</v>
      </c>
      <c r="G387" t="s">
        <v>52</v>
      </c>
      <c r="H387" s="284" t="s">
        <v>52</v>
      </c>
      <c r="I387">
        <v>1380702</v>
      </c>
      <c r="J387" s="276" t="s">
        <v>1140</v>
      </c>
      <c r="K387" s="2" t="s">
        <v>1421</v>
      </c>
      <c r="L387" s="284" t="s">
        <v>52</v>
      </c>
      <c r="M387" t="s">
        <v>2914</v>
      </c>
      <c r="N387" s="250">
        <v>46023.4</v>
      </c>
      <c r="O387" t="s">
        <v>1140</v>
      </c>
      <c r="P387" s="282">
        <v>133003.73333333299</v>
      </c>
      <c r="S387" s="287">
        <v>0.14953209329705</v>
      </c>
    </row>
    <row r="388" spans="3:19">
      <c r="C388" s="278" t="s">
        <v>45</v>
      </c>
      <c r="D388" s="278" t="s">
        <v>27</v>
      </c>
      <c r="E388" s="12" t="s">
        <v>30</v>
      </c>
      <c r="F388" t="s">
        <v>59</v>
      </c>
      <c r="G388" t="s">
        <v>52</v>
      </c>
      <c r="H388" s="284" t="s">
        <v>52</v>
      </c>
      <c r="I388">
        <v>1593204</v>
      </c>
      <c r="J388" s="276" t="s">
        <v>57</v>
      </c>
      <c r="K388" s="2" t="s">
        <v>1908</v>
      </c>
      <c r="L388" s="284" t="s">
        <v>52</v>
      </c>
      <c r="M388" t="s">
        <v>2919</v>
      </c>
      <c r="N388" s="250">
        <v>53106.8</v>
      </c>
      <c r="O388" t="s">
        <v>57</v>
      </c>
      <c r="P388" s="282">
        <v>85126.366666666698</v>
      </c>
      <c r="S388" s="287">
        <v>0.15182819499779199</v>
      </c>
    </row>
    <row r="389" spans="3:19">
      <c r="C389" s="278" t="s">
        <v>25</v>
      </c>
      <c r="D389" s="278" t="s">
        <v>118</v>
      </c>
      <c r="E389" s="12" t="s">
        <v>30</v>
      </c>
      <c r="F389" t="s">
        <v>2803</v>
      </c>
      <c r="G389" t="s">
        <v>52</v>
      </c>
      <c r="H389" s="284" t="s">
        <v>52</v>
      </c>
      <c r="I389">
        <v>1151176</v>
      </c>
      <c r="J389" s="276" t="s">
        <v>247</v>
      </c>
      <c r="K389" s="2" t="s">
        <v>1905</v>
      </c>
      <c r="L389" s="284" t="s">
        <v>52</v>
      </c>
      <c r="M389" t="s">
        <v>2933</v>
      </c>
      <c r="N389" s="250">
        <v>38372.533333333333</v>
      </c>
      <c r="O389" t="s">
        <v>247</v>
      </c>
      <c r="P389" s="282">
        <v>46890.766666666699</v>
      </c>
      <c r="S389" s="287">
        <v>0.15431669665932399</v>
      </c>
    </row>
    <row r="390" spans="3:19">
      <c r="C390" s="278" t="s">
        <v>127</v>
      </c>
      <c r="D390" s="278" t="s">
        <v>118</v>
      </c>
      <c r="E390" s="12" t="s">
        <v>32</v>
      </c>
      <c r="F390" t="s">
        <v>388</v>
      </c>
      <c r="G390" t="s">
        <v>52</v>
      </c>
      <c r="H390" s="284" t="s">
        <v>52</v>
      </c>
      <c r="I390">
        <v>773430</v>
      </c>
      <c r="J390" s="276" t="s">
        <v>1294</v>
      </c>
      <c r="K390" s="2" t="s">
        <v>2056</v>
      </c>
      <c r="L390" s="284" t="s">
        <v>52</v>
      </c>
      <c r="M390" t="s">
        <v>2934</v>
      </c>
      <c r="N390" s="250">
        <v>25781</v>
      </c>
      <c r="O390" t="s">
        <v>1294</v>
      </c>
      <c r="P390" s="282">
        <v>25781</v>
      </c>
      <c r="S390" s="287">
        <v>0.18983147121309599</v>
      </c>
    </row>
    <row r="391" spans="3:19">
      <c r="C391" s="278" t="s">
        <v>25</v>
      </c>
      <c r="D391" s="278" t="s">
        <v>118</v>
      </c>
      <c r="E391" s="12" t="s">
        <v>31</v>
      </c>
      <c r="F391" t="s">
        <v>549</v>
      </c>
      <c r="G391" t="s">
        <v>52</v>
      </c>
      <c r="H391" s="284" t="s">
        <v>52</v>
      </c>
      <c r="I391">
        <v>1280859</v>
      </c>
      <c r="J391" s="276" t="s">
        <v>1127</v>
      </c>
      <c r="K391" s="2" t="s">
        <v>1391</v>
      </c>
      <c r="L391" s="284" t="s">
        <v>52</v>
      </c>
      <c r="M391" t="s">
        <v>2914</v>
      </c>
      <c r="N391" s="250">
        <v>42695.3</v>
      </c>
      <c r="O391" t="s">
        <v>1127</v>
      </c>
      <c r="P391" s="282">
        <v>133003.73333333299</v>
      </c>
      <c r="S391" s="287">
        <v>0.15840676041861801</v>
      </c>
    </row>
    <row r="392" spans="3:19">
      <c r="C392" s="278" t="s">
        <v>45</v>
      </c>
      <c r="D392" s="278" t="s">
        <v>118</v>
      </c>
      <c r="E392" s="12" t="s">
        <v>31</v>
      </c>
      <c r="F392" t="s">
        <v>2835</v>
      </c>
      <c r="G392" t="s">
        <v>52</v>
      </c>
      <c r="H392" s="284" t="s">
        <v>52</v>
      </c>
      <c r="I392">
        <v>1699834</v>
      </c>
      <c r="J392" s="276" t="s">
        <v>261</v>
      </c>
      <c r="K392" s="2" t="s">
        <v>262</v>
      </c>
      <c r="L392" s="284" t="s">
        <v>52</v>
      </c>
      <c r="M392" t="s">
        <v>2918</v>
      </c>
      <c r="N392" s="250">
        <v>56661.133333333331</v>
      </c>
      <c r="O392" t="s">
        <v>261</v>
      </c>
      <c r="P392" s="282">
        <v>75460.333333333299</v>
      </c>
      <c r="S392" s="287">
        <v>0.14252617789211899</v>
      </c>
    </row>
    <row r="393" spans="3:19">
      <c r="C393" s="278" t="s">
        <v>25</v>
      </c>
      <c r="D393" s="278" t="s">
        <v>118</v>
      </c>
      <c r="E393" s="12" t="s">
        <v>31</v>
      </c>
      <c r="F393" t="s">
        <v>549</v>
      </c>
      <c r="G393" t="s">
        <v>52</v>
      </c>
      <c r="H393" s="284" t="s">
        <v>52</v>
      </c>
      <c r="I393">
        <v>1258483</v>
      </c>
      <c r="J393" s="276" t="s">
        <v>825</v>
      </c>
      <c r="K393" s="2" t="s">
        <v>1898</v>
      </c>
      <c r="L393" s="284" t="s">
        <v>52</v>
      </c>
      <c r="M393" t="s">
        <v>2914</v>
      </c>
      <c r="N393" s="250">
        <v>41949.433333333334</v>
      </c>
      <c r="O393" t="s">
        <v>825</v>
      </c>
      <c r="P393" s="282">
        <v>133003.73333333299</v>
      </c>
      <c r="S393" s="287">
        <v>0.17789718296646301</v>
      </c>
    </row>
    <row r="394" spans="3:19">
      <c r="C394" s="278" t="s">
        <v>127</v>
      </c>
      <c r="D394" s="278" t="s">
        <v>118</v>
      </c>
      <c r="E394" s="12" t="s">
        <v>33</v>
      </c>
      <c r="F394" t="s">
        <v>288</v>
      </c>
      <c r="G394" t="s">
        <v>52</v>
      </c>
      <c r="H394" s="284" t="s">
        <v>52</v>
      </c>
      <c r="I394">
        <v>744881</v>
      </c>
      <c r="J394" s="276" t="s">
        <v>375</v>
      </c>
      <c r="K394" s="2" t="s">
        <v>1996</v>
      </c>
      <c r="L394" s="284" t="s">
        <v>52</v>
      </c>
      <c r="M394" t="s">
        <v>2929</v>
      </c>
      <c r="N394" s="250">
        <v>24829.366666666665</v>
      </c>
      <c r="O394" t="s">
        <v>375</v>
      </c>
      <c r="P394" s="282">
        <v>99853.6</v>
      </c>
      <c r="S394" s="287">
        <v>0.183993239812792</v>
      </c>
    </row>
    <row r="395" spans="3:19">
      <c r="C395" s="278" t="s">
        <v>127</v>
      </c>
      <c r="D395" s="278" t="s">
        <v>118</v>
      </c>
      <c r="E395" s="12" t="s">
        <v>31</v>
      </c>
      <c r="F395" t="s">
        <v>254</v>
      </c>
      <c r="G395" t="s">
        <v>52</v>
      </c>
      <c r="H395" s="284" t="s">
        <v>52</v>
      </c>
      <c r="I395">
        <v>1158045</v>
      </c>
      <c r="J395" s="276" t="s">
        <v>1078</v>
      </c>
      <c r="K395" s="2" t="s">
        <v>2172</v>
      </c>
      <c r="L395" s="284" t="s">
        <v>52</v>
      </c>
      <c r="M395" t="s">
        <v>2920</v>
      </c>
      <c r="N395" s="250">
        <v>38601.5</v>
      </c>
      <c r="O395" t="s">
        <v>1078</v>
      </c>
      <c r="P395" s="282">
        <v>72533.866666666698</v>
      </c>
      <c r="S395" s="287">
        <v>0.14434997201657701</v>
      </c>
    </row>
    <row r="396" spans="3:19">
      <c r="C396" s="278" t="s">
        <v>127</v>
      </c>
      <c r="D396" s="278" t="s">
        <v>118</v>
      </c>
      <c r="E396" s="12" t="s">
        <v>33</v>
      </c>
      <c r="F396" t="s">
        <v>288</v>
      </c>
      <c r="G396" t="s">
        <v>52</v>
      </c>
      <c r="H396" s="284" t="s">
        <v>52</v>
      </c>
      <c r="I396">
        <v>1112032</v>
      </c>
      <c r="J396" s="276" t="s">
        <v>1193</v>
      </c>
      <c r="K396" s="2" t="s">
        <v>1426</v>
      </c>
      <c r="L396" s="284" t="s">
        <v>52</v>
      </c>
      <c r="M396" t="s">
        <v>2929</v>
      </c>
      <c r="N396" s="250">
        <v>37067.73333333333</v>
      </c>
      <c r="O396" t="s">
        <v>1193</v>
      </c>
      <c r="P396" s="282">
        <v>99853.6</v>
      </c>
      <c r="S396" s="287">
        <v>0.12592139807135799</v>
      </c>
    </row>
    <row r="397" spans="3:19">
      <c r="C397" s="278" t="s">
        <v>25</v>
      </c>
      <c r="D397" s="278" t="s">
        <v>118</v>
      </c>
      <c r="E397" s="12" t="s">
        <v>31</v>
      </c>
      <c r="F397" t="s">
        <v>549</v>
      </c>
      <c r="G397" t="s">
        <v>52</v>
      </c>
      <c r="H397" s="284" t="s">
        <v>52</v>
      </c>
      <c r="I397">
        <v>1145554</v>
      </c>
      <c r="J397" s="276" t="s">
        <v>1749</v>
      </c>
      <c r="K397" s="2" t="s">
        <v>2349</v>
      </c>
      <c r="L397" s="284" t="s">
        <v>52</v>
      </c>
      <c r="M397" t="s">
        <v>2914</v>
      </c>
      <c r="N397" s="250">
        <v>38185.133333333331</v>
      </c>
      <c r="O397" t="s">
        <v>1749</v>
      </c>
      <c r="P397" s="282">
        <v>133003.73333333299</v>
      </c>
      <c r="S397" s="287">
        <v>0.164606400836947</v>
      </c>
    </row>
    <row r="398" spans="3:19">
      <c r="C398" s="278" t="s">
        <v>45</v>
      </c>
      <c r="D398" s="278" t="s">
        <v>118</v>
      </c>
      <c r="E398" s="12" t="s">
        <v>34</v>
      </c>
      <c r="F398" t="s">
        <v>124</v>
      </c>
      <c r="G398" t="s">
        <v>52</v>
      </c>
      <c r="H398" s="284" t="s">
        <v>52</v>
      </c>
      <c r="I398">
        <v>1012477</v>
      </c>
      <c r="J398" s="276" t="s">
        <v>1270</v>
      </c>
      <c r="K398" s="2" t="s">
        <v>2142</v>
      </c>
      <c r="L398" s="284" t="s">
        <v>52</v>
      </c>
      <c r="M398" t="s">
        <v>2900</v>
      </c>
      <c r="N398" s="250">
        <v>33749.23333333333</v>
      </c>
      <c r="O398" t="s">
        <v>1270</v>
      </c>
      <c r="P398" s="282">
        <v>214726.433333333</v>
      </c>
      <c r="S398" s="287">
        <v>0.148098124483618</v>
      </c>
    </row>
    <row r="399" spans="3:19">
      <c r="C399" s="278" t="s">
        <v>127</v>
      </c>
      <c r="D399" s="278" t="s">
        <v>118</v>
      </c>
      <c r="E399" s="12" t="s">
        <v>30</v>
      </c>
      <c r="F399" t="s">
        <v>249</v>
      </c>
      <c r="G399" t="s">
        <v>52</v>
      </c>
      <c r="H399" s="284" t="s">
        <v>52</v>
      </c>
      <c r="I399">
        <v>993910</v>
      </c>
      <c r="J399" s="276" t="s">
        <v>963</v>
      </c>
      <c r="K399" s="2" t="s">
        <v>964</v>
      </c>
      <c r="L399" s="284" t="s">
        <v>52</v>
      </c>
      <c r="M399" t="s">
        <v>2930</v>
      </c>
      <c r="N399" s="250">
        <v>33130.333333333336</v>
      </c>
      <c r="O399" t="s">
        <v>963</v>
      </c>
      <c r="P399" s="282">
        <v>56831.366666666698</v>
      </c>
      <c r="S399" s="287">
        <v>0.14128200496396301</v>
      </c>
    </row>
    <row r="400" spans="3:19">
      <c r="C400" s="278" t="s">
        <v>25</v>
      </c>
      <c r="D400" s="278" t="s">
        <v>27</v>
      </c>
      <c r="E400" s="12" t="s">
        <v>31</v>
      </c>
      <c r="F400" t="s">
        <v>417</v>
      </c>
      <c r="G400" t="s">
        <v>52</v>
      </c>
      <c r="H400" s="284" t="s">
        <v>52</v>
      </c>
      <c r="I400">
        <v>1710266</v>
      </c>
      <c r="J400" s="276" t="s">
        <v>426</v>
      </c>
      <c r="K400" s="2" t="s">
        <v>1907</v>
      </c>
      <c r="L400" s="284" t="s">
        <v>52</v>
      </c>
      <c r="M400" t="s">
        <v>2917</v>
      </c>
      <c r="N400" s="250">
        <v>57008.866666666669</v>
      </c>
      <c r="O400" t="s">
        <v>426</v>
      </c>
      <c r="P400" s="282">
        <v>96885.233333333294</v>
      </c>
      <c r="S400" s="287">
        <v>0.149976660592295</v>
      </c>
    </row>
    <row r="401" spans="3:19">
      <c r="C401" s="278" t="s">
        <v>45</v>
      </c>
      <c r="D401" s="278" t="s">
        <v>118</v>
      </c>
      <c r="E401" s="12" t="s">
        <v>33</v>
      </c>
      <c r="F401" t="s">
        <v>119</v>
      </c>
      <c r="G401" t="s">
        <v>52</v>
      </c>
      <c r="H401" s="284" t="s">
        <v>52</v>
      </c>
      <c r="I401">
        <v>1969645</v>
      </c>
      <c r="J401" s="276" t="s">
        <v>468</v>
      </c>
      <c r="K401" s="2" t="s">
        <v>1945</v>
      </c>
      <c r="L401" s="284" t="s">
        <v>52</v>
      </c>
      <c r="M401" t="s">
        <v>2901</v>
      </c>
      <c r="N401" s="250">
        <v>65654.833333333328</v>
      </c>
      <c r="O401" t="s">
        <v>468</v>
      </c>
      <c r="P401" s="282">
        <v>176558.83333333299</v>
      </c>
      <c r="S401" s="287">
        <v>0.15236899580534199</v>
      </c>
    </row>
    <row r="402" spans="3:19">
      <c r="C402" s="278" t="s">
        <v>45</v>
      </c>
      <c r="D402" s="278" t="s">
        <v>46</v>
      </c>
      <c r="E402" s="12" t="s">
        <v>33</v>
      </c>
      <c r="F402" t="s">
        <v>2935</v>
      </c>
      <c r="G402" t="s">
        <v>52</v>
      </c>
      <c r="H402" s="284" t="s">
        <v>52</v>
      </c>
      <c r="I402">
        <v>2079706</v>
      </c>
      <c r="J402" s="276" t="s">
        <v>1759</v>
      </c>
      <c r="K402" s="2" t="s">
        <v>2391</v>
      </c>
      <c r="L402" s="284" t="s">
        <v>52</v>
      </c>
      <c r="M402" t="s">
        <v>2936</v>
      </c>
      <c r="N402" s="250">
        <v>69323.53333333334</v>
      </c>
      <c r="O402" t="s">
        <v>1759</v>
      </c>
      <c r="P402" s="282">
        <v>107484.633333333</v>
      </c>
      <c r="S402" s="287">
        <v>0.15347748756363</v>
      </c>
    </row>
    <row r="403" spans="3:19">
      <c r="C403" s="278" t="s">
        <v>45</v>
      </c>
      <c r="D403" s="278" t="s">
        <v>27</v>
      </c>
      <c r="E403" s="12" t="s">
        <v>33</v>
      </c>
      <c r="F403" t="s">
        <v>82</v>
      </c>
      <c r="G403" t="s">
        <v>52</v>
      </c>
      <c r="H403" s="284" t="s">
        <v>52</v>
      </c>
      <c r="I403">
        <v>1776905</v>
      </c>
      <c r="J403" s="276" t="s">
        <v>1606</v>
      </c>
      <c r="K403" s="2" t="s">
        <v>2222</v>
      </c>
      <c r="L403" s="284" t="s">
        <v>52</v>
      </c>
      <c r="M403" t="s">
        <v>2911</v>
      </c>
      <c r="N403" s="250">
        <v>59230.166666666664</v>
      </c>
      <c r="O403" t="s">
        <v>1606</v>
      </c>
      <c r="P403" s="282">
        <v>140792.433333333</v>
      </c>
      <c r="S403" s="287">
        <v>0.148971676941348</v>
      </c>
    </row>
    <row r="404" spans="3:19">
      <c r="C404" s="278" t="s">
        <v>45</v>
      </c>
      <c r="D404" s="278" t="s">
        <v>27</v>
      </c>
      <c r="E404" s="12" t="s">
        <v>31</v>
      </c>
      <c r="F404" t="s">
        <v>66</v>
      </c>
      <c r="G404" t="s">
        <v>52</v>
      </c>
      <c r="H404" s="284" t="s">
        <v>52</v>
      </c>
      <c r="I404">
        <v>1301946</v>
      </c>
      <c r="J404" s="276" t="s">
        <v>1760</v>
      </c>
      <c r="K404" s="2" t="s">
        <v>2392</v>
      </c>
      <c r="L404" s="284" t="s">
        <v>52</v>
      </c>
      <c r="M404" t="s">
        <v>2906</v>
      </c>
      <c r="N404" s="250">
        <v>43398.2</v>
      </c>
      <c r="O404" t="s">
        <v>1760</v>
      </c>
      <c r="P404" s="282">
        <v>251291.23333333299</v>
      </c>
      <c r="S404" s="287">
        <v>0.16350740724599699</v>
      </c>
    </row>
    <row r="405" spans="3:19">
      <c r="C405" s="278" t="s">
        <v>25</v>
      </c>
      <c r="D405" s="278" t="s">
        <v>118</v>
      </c>
      <c r="E405" s="12" t="s">
        <v>31</v>
      </c>
      <c r="F405" t="s">
        <v>549</v>
      </c>
      <c r="G405" t="s">
        <v>52</v>
      </c>
      <c r="H405" s="284" t="s">
        <v>52</v>
      </c>
      <c r="I405">
        <v>1449006</v>
      </c>
      <c r="J405" s="276" t="s">
        <v>1773</v>
      </c>
      <c r="K405" s="2" t="s">
        <v>2376</v>
      </c>
      <c r="L405" s="284" t="s">
        <v>52</v>
      </c>
      <c r="M405" t="s">
        <v>2914</v>
      </c>
      <c r="N405" s="250">
        <v>48300.2</v>
      </c>
      <c r="O405" t="s">
        <v>1773</v>
      </c>
      <c r="P405" s="282">
        <v>133003.73333333299</v>
      </c>
      <c r="S405" s="287">
        <v>0.16403888990763299</v>
      </c>
    </row>
    <row r="406" spans="3:19">
      <c r="C406" s="278" t="s">
        <v>25</v>
      </c>
      <c r="D406" s="278" t="s">
        <v>118</v>
      </c>
      <c r="E406" s="12" t="s">
        <v>35</v>
      </c>
      <c r="F406" t="s">
        <v>636</v>
      </c>
      <c r="G406" t="s">
        <v>52</v>
      </c>
      <c r="H406" s="284" t="s">
        <v>52</v>
      </c>
      <c r="I406">
        <v>1520352</v>
      </c>
      <c r="J406" s="276" t="s">
        <v>1741</v>
      </c>
      <c r="K406" s="2" t="s">
        <v>2353</v>
      </c>
      <c r="L406" s="284" t="s">
        <v>52</v>
      </c>
      <c r="M406" t="s">
        <v>2908</v>
      </c>
      <c r="N406" s="250">
        <v>50678.400000000001</v>
      </c>
      <c r="O406" t="s">
        <v>1741</v>
      </c>
      <c r="P406" s="282">
        <v>246246.83333333299</v>
      </c>
      <c r="S406" s="287">
        <v>0.17710811634607601</v>
      </c>
    </row>
    <row r="407" spans="3:19">
      <c r="C407" s="278" t="s">
        <v>25</v>
      </c>
      <c r="D407" s="278" t="s">
        <v>118</v>
      </c>
      <c r="E407" s="12" t="s">
        <v>31</v>
      </c>
      <c r="F407" t="s">
        <v>549</v>
      </c>
      <c r="G407" t="s">
        <v>52</v>
      </c>
      <c r="H407" s="284" t="s">
        <v>52</v>
      </c>
      <c r="I407">
        <v>936839</v>
      </c>
      <c r="J407" s="276" t="s">
        <v>1072</v>
      </c>
      <c r="K407" s="2" t="s">
        <v>1331</v>
      </c>
      <c r="L407" s="284" t="s">
        <v>52</v>
      </c>
      <c r="M407" t="s">
        <v>2914</v>
      </c>
      <c r="N407" s="250">
        <v>31227.966666666667</v>
      </c>
      <c r="O407" t="s">
        <v>1072</v>
      </c>
      <c r="P407" s="282">
        <v>133003.73333333299</v>
      </c>
      <c r="S407" s="287">
        <v>0.12297507754742799</v>
      </c>
    </row>
    <row r="408" spans="3:19">
      <c r="C408" s="278" t="s">
        <v>45</v>
      </c>
      <c r="D408" s="278" t="s">
        <v>118</v>
      </c>
      <c r="E408" s="12" t="s">
        <v>31</v>
      </c>
      <c r="F408" t="s">
        <v>2835</v>
      </c>
      <c r="G408" t="s">
        <v>52</v>
      </c>
      <c r="H408" s="284" t="s">
        <v>52</v>
      </c>
      <c r="I408">
        <v>1285124</v>
      </c>
      <c r="J408" s="276" t="s">
        <v>1734</v>
      </c>
      <c r="K408" s="2" t="s">
        <v>2385</v>
      </c>
      <c r="L408" s="284" t="s">
        <v>52</v>
      </c>
      <c r="M408" t="s">
        <v>2918</v>
      </c>
      <c r="N408" s="250">
        <v>42837.466666666667</v>
      </c>
      <c r="O408" t="s">
        <v>1734</v>
      </c>
      <c r="P408" s="282">
        <v>75460.333333333299</v>
      </c>
      <c r="S408" s="287">
        <v>0.17546414500126001</v>
      </c>
    </row>
    <row r="409" spans="3:19">
      <c r="C409" s="278" t="s">
        <v>25</v>
      </c>
      <c r="D409" s="278" t="s">
        <v>118</v>
      </c>
      <c r="E409" s="12" t="s">
        <v>30</v>
      </c>
      <c r="F409" t="s">
        <v>2803</v>
      </c>
      <c r="G409" t="s">
        <v>52</v>
      </c>
      <c r="H409" s="284" t="s">
        <v>52</v>
      </c>
      <c r="I409">
        <v>669742</v>
      </c>
      <c r="J409" s="276" t="s">
        <v>1584</v>
      </c>
      <c r="K409" s="2" t="s">
        <v>2197</v>
      </c>
      <c r="L409" s="284" t="s">
        <v>52</v>
      </c>
      <c r="M409" t="s">
        <v>2933</v>
      </c>
      <c r="N409" s="250">
        <v>22324.733333333334</v>
      </c>
      <c r="O409" t="s">
        <v>1584</v>
      </c>
      <c r="P409" s="282">
        <v>46890.766666666699</v>
      </c>
      <c r="S409" s="287">
        <v>0.14741875819962699</v>
      </c>
    </row>
    <row r="410" spans="3:19">
      <c r="C410" s="278" t="s">
        <v>127</v>
      </c>
      <c r="D410" s="278" t="s">
        <v>118</v>
      </c>
      <c r="E410" s="12" t="s">
        <v>30</v>
      </c>
      <c r="F410" t="s">
        <v>249</v>
      </c>
      <c r="G410" t="s">
        <v>52</v>
      </c>
      <c r="H410" s="284" t="s">
        <v>52</v>
      </c>
      <c r="I410">
        <v>639464</v>
      </c>
      <c r="J410" s="276" t="s">
        <v>406</v>
      </c>
      <c r="K410" s="2" t="s">
        <v>407</v>
      </c>
      <c r="L410" s="284" t="s">
        <v>52</v>
      </c>
      <c r="M410" t="s">
        <v>2930</v>
      </c>
      <c r="N410" s="250">
        <v>21315.466666666667</v>
      </c>
      <c r="O410" t="s">
        <v>406</v>
      </c>
      <c r="P410" s="282">
        <v>56831.366666666698</v>
      </c>
      <c r="S410" s="287">
        <v>0.14473118810929</v>
      </c>
    </row>
    <row r="411" spans="3:19">
      <c r="C411" s="278" t="s">
        <v>25</v>
      </c>
      <c r="D411" s="278" t="s">
        <v>27</v>
      </c>
      <c r="E411" s="12" t="s">
        <v>31</v>
      </c>
      <c r="F411" t="s">
        <v>417</v>
      </c>
      <c r="G411" t="s">
        <v>52</v>
      </c>
      <c r="H411" s="284" t="s">
        <v>52</v>
      </c>
      <c r="I411">
        <v>1558142</v>
      </c>
      <c r="J411" s="276" t="s">
        <v>1739</v>
      </c>
      <c r="K411" s="2" t="s">
        <v>2369</v>
      </c>
      <c r="L411" s="284" t="s">
        <v>52</v>
      </c>
      <c r="M411" t="s">
        <v>2917</v>
      </c>
      <c r="N411" s="250">
        <v>51938.066666666666</v>
      </c>
      <c r="O411" t="s">
        <v>1739</v>
      </c>
      <c r="P411" s="282">
        <v>96885.233333333294</v>
      </c>
      <c r="S411" s="287">
        <v>0.16942322972117799</v>
      </c>
    </row>
    <row r="412" spans="3:19">
      <c r="C412" s="278" t="s">
        <v>25</v>
      </c>
      <c r="D412" s="278" t="s">
        <v>118</v>
      </c>
      <c r="E412" s="12" t="s">
        <v>34</v>
      </c>
      <c r="F412" t="s">
        <v>617</v>
      </c>
      <c r="G412" t="s">
        <v>52</v>
      </c>
      <c r="H412" s="284" t="s">
        <v>52</v>
      </c>
      <c r="I412">
        <v>1187569</v>
      </c>
      <c r="J412" s="276" t="s">
        <v>1681</v>
      </c>
      <c r="K412" s="2" t="s">
        <v>2304</v>
      </c>
      <c r="L412" s="284" t="s">
        <v>52</v>
      </c>
      <c r="M412" t="s">
        <v>2909</v>
      </c>
      <c r="N412" s="250">
        <v>39585.633333333331</v>
      </c>
      <c r="O412" t="s">
        <v>1681</v>
      </c>
      <c r="P412" s="282">
        <v>125144.566666667</v>
      </c>
      <c r="S412" s="287">
        <v>0.16046212507837301</v>
      </c>
    </row>
    <row r="413" spans="3:19">
      <c r="C413" s="278" t="s">
        <v>25</v>
      </c>
      <c r="D413" s="278" t="s">
        <v>27</v>
      </c>
      <c r="E413" s="12" t="s">
        <v>31</v>
      </c>
      <c r="F413" t="s">
        <v>417</v>
      </c>
      <c r="G413" t="s">
        <v>52</v>
      </c>
      <c r="H413" s="284" t="s">
        <v>52</v>
      </c>
      <c r="I413">
        <v>1618558</v>
      </c>
      <c r="J413" s="276" t="s">
        <v>1755</v>
      </c>
      <c r="K413" s="2" t="s">
        <v>2367</v>
      </c>
      <c r="L413" s="284" t="s">
        <v>52</v>
      </c>
      <c r="M413" t="s">
        <v>2917</v>
      </c>
      <c r="N413" s="250">
        <v>53951.933333333334</v>
      </c>
      <c r="O413" t="s">
        <v>1755</v>
      </c>
      <c r="P413" s="282">
        <v>96885.233333333294</v>
      </c>
      <c r="S413" s="287">
        <v>0.16171916011909501</v>
      </c>
    </row>
    <row r="414" spans="3:19">
      <c r="C414" s="278" t="s">
        <v>25</v>
      </c>
      <c r="D414" s="278" t="s">
        <v>118</v>
      </c>
      <c r="E414" s="12" t="s">
        <v>36</v>
      </c>
      <c r="F414" t="s">
        <v>2903</v>
      </c>
      <c r="G414" t="s">
        <v>52</v>
      </c>
      <c r="H414" s="284" t="s">
        <v>52</v>
      </c>
      <c r="I414">
        <v>4698651</v>
      </c>
      <c r="J414" s="276" t="s">
        <v>784</v>
      </c>
      <c r="K414" s="2" t="s">
        <v>1837</v>
      </c>
      <c r="L414" s="284" t="s">
        <v>52</v>
      </c>
      <c r="M414" t="s">
        <v>2904</v>
      </c>
      <c r="N414" s="250">
        <v>156621.70000000001</v>
      </c>
      <c r="O414" t="s">
        <v>784</v>
      </c>
      <c r="P414" s="282">
        <v>198893.26666666701</v>
      </c>
      <c r="S414" s="287">
        <v>0.176346860636616</v>
      </c>
    </row>
    <row r="415" spans="3:19">
      <c r="C415" s="278" t="s">
        <v>25</v>
      </c>
      <c r="D415" s="278" t="s">
        <v>27</v>
      </c>
      <c r="E415" s="12" t="s">
        <v>33</v>
      </c>
      <c r="F415" t="s">
        <v>448</v>
      </c>
      <c r="G415" t="s">
        <v>52</v>
      </c>
      <c r="H415" s="284" t="s">
        <v>52</v>
      </c>
      <c r="I415">
        <v>979325</v>
      </c>
      <c r="J415" s="276" t="s">
        <v>1181</v>
      </c>
      <c r="K415" s="2" t="s">
        <v>2179</v>
      </c>
      <c r="L415" s="284" t="s">
        <v>52</v>
      </c>
      <c r="M415" t="s">
        <v>2910</v>
      </c>
      <c r="N415" s="250">
        <v>32644.166666666668</v>
      </c>
      <c r="O415" t="s">
        <v>1181</v>
      </c>
      <c r="P415" s="282">
        <v>159154.86666666699</v>
      </c>
      <c r="S415" s="287">
        <v>0.166112870541756</v>
      </c>
    </row>
    <row r="416" spans="3:19">
      <c r="C416" s="278" t="s">
        <v>127</v>
      </c>
      <c r="D416" s="278" t="s">
        <v>27</v>
      </c>
      <c r="E416" s="12" t="s">
        <v>31</v>
      </c>
      <c r="F416" t="s">
        <v>130</v>
      </c>
      <c r="G416" t="s">
        <v>52</v>
      </c>
      <c r="H416" s="284" t="s">
        <v>52</v>
      </c>
      <c r="I416">
        <v>807914</v>
      </c>
      <c r="J416" s="276" t="s">
        <v>1711</v>
      </c>
      <c r="K416" s="2" t="s">
        <v>2340</v>
      </c>
      <c r="L416" s="284" t="s">
        <v>52</v>
      </c>
      <c r="M416" t="s">
        <v>2925</v>
      </c>
      <c r="N416" s="250">
        <v>26930.466666666667</v>
      </c>
      <c r="O416" t="s">
        <v>1711</v>
      </c>
      <c r="P416" s="282">
        <v>63894.8</v>
      </c>
      <c r="S416" s="287">
        <v>0.147152512071277</v>
      </c>
    </row>
    <row r="417" spans="3:19">
      <c r="C417" s="278" t="s">
        <v>25</v>
      </c>
      <c r="D417" s="278" t="s">
        <v>118</v>
      </c>
      <c r="E417" s="12" t="s">
        <v>31</v>
      </c>
      <c r="F417" t="s">
        <v>549</v>
      </c>
      <c r="G417" t="s">
        <v>52</v>
      </c>
      <c r="H417" s="284" t="s">
        <v>52</v>
      </c>
      <c r="I417">
        <v>1415969</v>
      </c>
      <c r="J417" s="276" t="s">
        <v>1771</v>
      </c>
      <c r="K417" s="2" t="s">
        <v>2384</v>
      </c>
      <c r="L417" s="284" t="s">
        <v>52</v>
      </c>
      <c r="M417" t="s">
        <v>2914</v>
      </c>
      <c r="N417" s="250">
        <v>47198.966666666667</v>
      </c>
      <c r="O417" t="s">
        <v>1771</v>
      </c>
      <c r="P417" s="282">
        <v>133003.73333333299</v>
      </c>
      <c r="S417" s="287">
        <v>0.16046492725512301</v>
      </c>
    </row>
    <row r="418" spans="3:19">
      <c r="C418" s="278" t="s">
        <v>25</v>
      </c>
      <c r="D418" s="278" t="s">
        <v>27</v>
      </c>
      <c r="E418" s="12" t="s">
        <v>31</v>
      </c>
      <c r="F418" t="s">
        <v>417</v>
      </c>
      <c r="G418" t="s">
        <v>52</v>
      </c>
      <c r="H418" s="284" t="s">
        <v>52</v>
      </c>
      <c r="I418">
        <v>1000473</v>
      </c>
      <c r="J418" s="276" t="s">
        <v>1738</v>
      </c>
      <c r="K418" s="2" t="s">
        <v>2351</v>
      </c>
      <c r="L418" s="284" t="s">
        <v>52</v>
      </c>
      <c r="M418" t="s">
        <v>2917</v>
      </c>
      <c r="N418" s="250">
        <v>33349.1</v>
      </c>
      <c r="O418" t="s">
        <v>1738</v>
      </c>
      <c r="P418" s="282">
        <v>96885.233333333294</v>
      </c>
      <c r="S418" s="287">
        <v>0.16655946397802801</v>
      </c>
    </row>
    <row r="419" spans="3:19">
      <c r="C419" s="278" t="s">
        <v>25</v>
      </c>
      <c r="D419" s="278" t="s">
        <v>27</v>
      </c>
      <c r="E419" s="12" t="s">
        <v>35</v>
      </c>
      <c r="F419" t="s">
        <v>515</v>
      </c>
      <c r="G419" t="s">
        <v>52</v>
      </c>
      <c r="H419" s="284" t="s">
        <v>52</v>
      </c>
      <c r="I419">
        <v>3170063</v>
      </c>
      <c r="J419" s="276" t="s">
        <v>1590</v>
      </c>
      <c r="K419" s="2" t="s">
        <v>2206</v>
      </c>
      <c r="L419" s="284" t="s">
        <v>52</v>
      </c>
      <c r="M419" t="s">
        <v>2913</v>
      </c>
      <c r="N419" s="250">
        <v>105668.76666666666</v>
      </c>
      <c r="O419" t="s">
        <v>1590</v>
      </c>
      <c r="P419" s="282">
        <v>351849.9</v>
      </c>
      <c r="S419" s="287">
        <v>0.15791923035927699</v>
      </c>
    </row>
    <row r="420" spans="3:19">
      <c r="C420" s="278" t="s">
        <v>25</v>
      </c>
      <c r="D420" s="278" t="s">
        <v>27</v>
      </c>
      <c r="E420" s="12" t="s">
        <v>36</v>
      </c>
      <c r="F420" t="s">
        <v>538</v>
      </c>
      <c r="G420" t="s">
        <v>52</v>
      </c>
      <c r="H420" s="284" t="s">
        <v>52</v>
      </c>
      <c r="I420">
        <v>4396139</v>
      </c>
      <c r="J420" s="276" t="s">
        <v>918</v>
      </c>
      <c r="K420" s="2" t="s">
        <v>2012</v>
      </c>
      <c r="L420" s="284" t="s">
        <v>52</v>
      </c>
      <c r="M420" t="s">
        <v>2895</v>
      </c>
      <c r="N420" s="250">
        <v>146537.96666666667</v>
      </c>
      <c r="O420" t="s">
        <v>918</v>
      </c>
      <c r="P420" s="282">
        <v>492377</v>
      </c>
      <c r="S420" s="287">
        <v>0.15808303701913101</v>
      </c>
    </row>
    <row r="421" spans="3:19">
      <c r="C421" s="278" t="s">
        <v>25</v>
      </c>
      <c r="D421" s="278" t="s">
        <v>27</v>
      </c>
      <c r="E421" s="12" t="s">
        <v>31</v>
      </c>
      <c r="F421" t="s">
        <v>417</v>
      </c>
      <c r="G421" t="s">
        <v>52</v>
      </c>
      <c r="H421" s="284" t="s">
        <v>52</v>
      </c>
      <c r="I421">
        <v>737726</v>
      </c>
      <c r="J421" s="276" t="s">
        <v>1729</v>
      </c>
      <c r="K421" s="2" t="s">
        <v>2336</v>
      </c>
      <c r="L421" s="284" t="s">
        <v>52</v>
      </c>
      <c r="M421" t="s">
        <v>2917</v>
      </c>
      <c r="N421" s="250">
        <v>24590.866666666665</v>
      </c>
      <c r="O421" t="s">
        <v>1729</v>
      </c>
      <c r="P421" s="282">
        <v>96885.233333333294</v>
      </c>
      <c r="S421" s="287">
        <v>0.14962517681413101</v>
      </c>
    </row>
    <row r="422" spans="3:19">
      <c r="C422" s="278" t="s">
        <v>25</v>
      </c>
      <c r="D422" s="278" t="s">
        <v>27</v>
      </c>
      <c r="E422" s="12" t="s">
        <v>32</v>
      </c>
      <c r="F422" t="s">
        <v>525</v>
      </c>
      <c r="G422" t="s">
        <v>52</v>
      </c>
      <c r="H422" s="284" t="s">
        <v>52</v>
      </c>
      <c r="I422">
        <v>4396922</v>
      </c>
      <c r="J422" s="276" t="s">
        <v>53</v>
      </c>
      <c r="K422" s="2" t="s">
        <v>54</v>
      </c>
      <c r="L422" s="284" t="s">
        <v>52</v>
      </c>
      <c r="M422" t="s">
        <v>2902</v>
      </c>
      <c r="N422" s="250">
        <v>146564.06666666668</v>
      </c>
      <c r="O422" t="s">
        <v>53</v>
      </c>
      <c r="P422" s="282">
        <v>274425.86666666699</v>
      </c>
      <c r="S422" s="287">
        <v>0.16584290822623199</v>
      </c>
    </row>
    <row r="423" spans="3:19">
      <c r="C423" s="278" t="s">
        <v>45</v>
      </c>
      <c r="D423" s="278" t="s">
        <v>46</v>
      </c>
      <c r="E423" s="12" t="s">
        <v>36</v>
      </c>
      <c r="F423" t="s">
        <v>2825</v>
      </c>
      <c r="G423" t="s">
        <v>52</v>
      </c>
      <c r="H423" s="284" t="s">
        <v>52</v>
      </c>
      <c r="I423">
        <v>21513274</v>
      </c>
      <c r="J423" s="276" t="s">
        <v>1704</v>
      </c>
      <c r="K423" s="2" t="s">
        <v>2325</v>
      </c>
      <c r="L423" s="284" t="s">
        <v>52</v>
      </c>
      <c r="M423" t="s">
        <v>2891</v>
      </c>
      <c r="N423" s="250">
        <v>717109.1333333333</v>
      </c>
      <c r="O423" t="s">
        <v>1704</v>
      </c>
      <c r="P423" s="282">
        <v>794675.933333333</v>
      </c>
      <c r="S423" s="287">
        <v>0.187817220104156</v>
      </c>
    </row>
    <row r="424" spans="3:19">
      <c r="C424" s="278" t="s">
        <v>25</v>
      </c>
      <c r="D424" s="278" t="s">
        <v>27</v>
      </c>
      <c r="E424" s="12" t="s">
        <v>34</v>
      </c>
      <c r="F424" t="s">
        <v>478</v>
      </c>
      <c r="G424" t="s">
        <v>52</v>
      </c>
      <c r="H424" s="284" t="s">
        <v>52</v>
      </c>
      <c r="I424">
        <v>2745077</v>
      </c>
      <c r="J424" s="276" t="s">
        <v>1761</v>
      </c>
      <c r="K424" s="2" t="s">
        <v>2394</v>
      </c>
      <c r="L424" s="284" t="s">
        <v>52</v>
      </c>
      <c r="M424" t="s">
        <v>2905</v>
      </c>
      <c r="N424" s="250">
        <v>91502.566666666666</v>
      </c>
      <c r="O424" t="s">
        <v>1761</v>
      </c>
      <c r="P424" s="282">
        <v>185505.2</v>
      </c>
      <c r="S424" s="287">
        <v>0.17218762708006</v>
      </c>
    </row>
    <row r="425" spans="3:19">
      <c r="C425" s="278" t="s">
        <v>25</v>
      </c>
      <c r="D425" s="278" t="s">
        <v>27</v>
      </c>
      <c r="E425" s="12" t="s">
        <v>31</v>
      </c>
      <c r="F425" t="s">
        <v>417</v>
      </c>
      <c r="G425" t="s">
        <v>52</v>
      </c>
      <c r="H425" s="284" t="s">
        <v>52</v>
      </c>
      <c r="I425">
        <v>1371241</v>
      </c>
      <c r="J425" s="276" t="s">
        <v>2449</v>
      </c>
      <c r="K425" s="2" t="s">
        <v>2450</v>
      </c>
      <c r="L425" s="284" t="s">
        <v>52</v>
      </c>
      <c r="M425" t="s">
        <v>2917</v>
      </c>
      <c r="N425" s="250">
        <v>45708.033333333333</v>
      </c>
      <c r="O425" t="s">
        <v>2449</v>
      </c>
      <c r="P425" s="282">
        <v>96885.233333333294</v>
      </c>
      <c r="S425" s="287">
        <v>0.15761062543611101</v>
      </c>
    </row>
    <row r="426" spans="3:19">
      <c r="C426" s="278" t="s">
        <v>25</v>
      </c>
      <c r="D426" s="278" t="s">
        <v>27</v>
      </c>
      <c r="E426" s="12" t="s">
        <v>35</v>
      </c>
      <c r="F426" t="s">
        <v>515</v>
      </c>
      <c r="G426" t="s">
        <v>52</v>
      </c>
      <c r="H426" s="284" t="s">
        <v>52</v>
      </c>
      <c r="I426">
        <v>2308816</v>
      </c>
      <c r="J426" s="276" t="s">
        <v>1780</v>
      </c>
      <c r="K426" s="2" t="s">
        <v>2398</v>
      </c>
      <c r="L426" s="284" t="s">
        <v>52</v>
      </c>
      <c r="M426" t="s">
        <v>2913</v>
      </c>
      <c r="N426" s="250">
        <v>76960.53333333334</v>
      </c>
      <c r="O426" t="s">
        <v>1780</v>
      </c>
      <c r="P426" s="282">
        <v>351849.9</v>
      </c>
      <c r="S426" s="287">
        <v>0.178262389186369</v>
      </c>
    </row>
    <row r="427" spans="3:19">
      <c r="C427" s="278" t="s">
        <v>25</v>
      </c>
      <c r="D427" s="278" t="s">
        <v>118</v>
      </c>
      <c r="E427" s="12" t="s">
        <v>31</v>
      </c>
      <c r="F427" t="s">
        <v>549</v>
      </c>
      <c r="G427" t="s">
        <v>52</v>
      </c>
      <c r="H427" s="284" t="s">
        <v>52</v>
      </c>
      <c r="I427">
        <v>940808</v>
      </c>
      <c r="J427" s="276" t="s">
        <v>1787</v>
      </c>
      <c r="K427" s="2" t="s">
        <v>2410</v>
      </c>
      <c r="L427" s="284" t="s">
        <v>52</v>
      </c>
      <c r="M427" t="s">
        <v>2914</v>
      </c>
      <c r="N427" s="250">
        <v>31360.266666666666</v>
      </c>
      <c r="O427" t="s">
        <v>1787</v>
      </c>
      <c r="P427" s="282">
        <v>133003.73333333299</v>
      </c>
      <c r="S427" s="287">
        <v>0.141837629637169</v>
      </c>
    </row>
    <row r="428" spans="3:19">
      <c r="C428" s="278" t="s">
        <v>25</v>
      </c>
      <c r="D428" s="278" t="s">
        <v>27</v>
      </c>
      <c r="E428" s="12" t="s">
        <v>31</v>
      </c>
      <c r="F428" t="s">
        <v>417</v>
      </c>
      <c r="G428" t="s">
        <v>52</v>
      </c>
      <c r="H428" s="284" t="s">
        <v>52</v>
      </c>
      <c r="I428">
        <v>1080020</v>
      </c>
      <c r="J428" s="276" t="s">
        <v>1789</v>
      </c>
      <c r="K428" s="2" t="s">
        <v>2402</v>
      </c>
      <c r="L428" s="284" t="s">
        <v>52</v>
      </c>
      <c r="M428" t="s">
        <v>2917</v>
      </c>
      <c r="N428" s="250">
        <v>36000.666666666664</v>
      </c>
      <c r="O428" t="s">
        <v>1789</v>
      </c>
      <c r="P428" s="282">
        <v>96885.233333333294</v>
      </c>
      <c r="S428" s="287">
        <v>0.17187783734443099</v>
      </c>
    </row>
    <row r="429" spans="3:19">
      <c r="C429" s="278" t="s">
        <v>25</v>
      </c>
      <c r="D429" s="278" t="s">
        <v>118</v>
      </c>
      <c r="E429" s="12" t="s">
        <v>30</v>
      </c>
      <c r="F429" t="s">
        <v>2803</v>
      </c>
      <c r="G429" t="s">
        <v>52</v>
      </c>
      <c r="H429" s="284" t="s">
        <v>52</v>
      </c>
      <c r="I429">
        <v>719481</v>
      </c>
      <c r="J429" s="276" t="s">
        <v>1791</v>
      </c>
      <c r="K429" s="2" t="s">
        <v>2411</v>
      </c>
      <c r="L429" s="284" t="s">
        <v>52</v>
      </c>
      <c r="M429" t="s">
        <v>2933</v>
      </c>
      <c r="N429" s="250">
        <v>23982.7</v>
      </c>
      <c r="O429" t="s">
        <v>1791</v>
      </c>
      <c r="P429" s="282">
        <v>46890.766666666699</v>
      </c>
      <c r="S429" s="287">
        <v>0.124303840523387</v>
      </c>
    </row>
    <row r="430" spans="3:19">
      <c r="C430" s="278" t="s">
        <v>25</v>
      </c>
      <c r="D430" s="278" t="s">
        <v>118</v>
      </c>
      <c r="E430" s="12" t="s">
        <v>30</v>
      </c>
      <c r="F430" t="s">
        <v>2803</v>
      </c>
      <c r="G430" t="s">
        <v>52</v>
      </c>
      <c r="H430" s="284" t="s">
        <v>52</v>
      </c>
      <c r="I430">
        <v>619774</v>
      </c>
      <c r="J430" s="276" t="s">
        <v>1794</v>
      </c>
      <c r="K430" s="2" t="s">
        <v>2414</v>
      </c>
      <c r="L430" s="284" t="s">
        <v>52</v>
      </c>
      <c r="M430" t="s">
        <v>2933</v>
      </c>
      <c r="N430" s="250">
        <v>20659.133333333335</v>
      </c>
      <c r="O430" t="s">
        <v>1794</v>
      </c>
      <c r="P430" s="282">
        <v>46890.766666666699</v>
      </c>
      <c r="S430" s="287">
        <v>0.15114831934878101</v>
      </c>
    </row>
    <row r="431" spans="3:19">
      <c r="C431" s="278" t="s">
        <v>25</v>
      </c>
      <c r="D431" s="278" t="s">
        <v>27</v>
      </c>
      <c r="E431" s="12" t="s">
        <v>33</v>
      </c>
      <c r="F431" t="s">
        <v>448</v>
      </c>
      <c r="G431" t="s">
        <v>52</v>
      </c>
      <c r="H431" s="284" t="s">
        <v>52</v>
      </c>
      <c r="I431">
        <v>1554670</v>
      </c>
      <c r="J431" s="276" t="s">
        <v>1796</v>
      </c>
      <c r="K431" s="2" t="s">
        <v>2399</v>
      </c>
      <c r="L431" s="284" t="s">
        <v>52</v>
      </c>
      <c r="M431" t="s">
        <v>2910</v>
      </c>
      <c r="N431" s="250">
        <v>51822.333333333336</v>
      </c>
      <c r="O431" t="s">
        <v>1796</v>
      </c>
      <c r="P431" s="282">
        <v>159154.86666666699</v>
      </c>
      <c r="S431" s="287">
        <v>0.14474443858167099</v>
      </c>
    </row>
    <row r="432" spans="3:19">
      <c r="C432" s="278" t="s">
        <v>45</v>
      </c>
      <c r="D432" s="278" t="s">
        <v>27</v>
      </c>
      <c r="E432" s="12" t="s">
        <v>34</v>
      </c>
      <c r="F432" t="s">
        <v>97</v>
      </c>
      <c r="G432" t="s">
        <v>52</v>
      </c>
      <c r="H432" s="284" t="s">
        <v>52</v>
      </c>
      <c r="I432">
        <v>2220216</v>
      </c>
      <c r="J432" s="276" t="s">
        <v>2400</v>
      </c>
      <c r="K432" s="2" t="s">
        <v>2401</v>
      </c>
      <c r="L432" s="284" t="s">
        <v>52</v>
      </c>
      <c r="M432" t="s">
        <v>2897</v>
      </c>
      <c r="N432" s="250">
        <v>74007.199999999997</v>
      </c>
      <c r="O432" t="s">
        <v>2400</v>
      </c>
      <c r="P432" s="282">
        <v>244701.566666667</v>
      </c>
      <c r="S432" s="287">
        <v>0.15790134147348001</v>
      </c>
    </row>
    <row r="433" spans="3:19">
      <c r="C433" s="278" t="s">
        <v>127</v>
      </c>
      <c r="D433" s="278" t="s">
        <v>118</v>
      </c>
      <c r="E433" s="12" t="s">
        <v>31</v>
      </c>
      <c r="F433" t="s">
        <v>254</v>
      </c>
      <c r="G433" t="s">
        <v>52</v>
      </c>
      <c r="H433" s="284" t="s">
        <v>52</v>
      </c>
      <c r="I433">
        <v>1004709</v>
      </c>
      <c r="J433" s="276" t="s">
        <v>2441</v>
      </c>
      <c r="K433" s="2" t="s">
        <v>2442</v>
      </c>
      <c r="L433" s="284" t="s">
        <v>52</v>
      </c>
      <c r="M433" t="s">
        <v>2920</v>
      </c>
      <c r="N433" s="250">
        <v>33490.300000000003</v>
      </c>
      <c r="O433" t="s">
        <v>2441</v>
      </c>
      <c r="P433" s="282">
        <v>72533.866666666698</v>
      </c>
      <c r="S433" s="287">
        <v>0.1688682497333</v>
      </c>
    </row>
    <row r="434" spans="3:19">
      <c r="C434" s="278" t="s">
        <v>25</v>
      </c>
      <c r="D434" s="278" t="s">
        <v>27</v>
      </c>
      <c r="E434" s="12" t="s">
        <v>31</v>
      </c>
      <c r="F434" t="s">
        <v>417</v>
      </c>
      <c r="G434" t="s">
        <v>52</v>
      </c>
      <c r="H434" s="284" t="s">
        <v>52</v>
      </c>
      <c r="I434">
        <v>1737944</v>
      </c>
      <c r="J434" s="276" t="s">
        <v>2427</v>
      </c>
      <c r="K434" s="2" t="s">
        <v>2428</v>
      </c>
      <c r="L434" s="284" t="s">
        <v>52</v>
      </c>
      <c r="M434" t="s">
        <v>2917</v>
      </c>
      <c r="N434" s="250">
        <v>57931.466666666667</v>
      </c>
      <c r="O434" t="s">
        <v>2427</v>
      </c>
      <c r="P434" s="282">
        <v>96885.233333333294</v>
      </c>
      <c r="S434" s="287">
        <v>0.166302848294589</v>
      </c>
    </row>
    <row r="435" spans="3:19">
      <c r="C435" s="278" t="s">
        <v>45</v>
      </c>
      <c r="D435" s="278" t="s">
        <v>27</v>
      </c>
      <c r="E435" s="12" t="s">
        <v>31</v>
      </c>
      <c r="F435" t="s">
        <v>66</v>
      </c>
      <c r="G435" t="s">
        <v>52</v>
      </c>
      <c r="H435" s="284" t="s">
        <v>52</v>
      </c>
      <c r="I435">
        <v>1230099</v>
      </c>
      <c r="J435" s="276" t="s">
        <v>2429</v>
      </c>
      <c r="K435" s="2" t="s">
        <v>2430</v>
      </c>
      <c r="L435" s="284" t="s">
        <v>52</v>
      </c>
      <c r="M435" t="s">
        <v>2906</v>
      </c>
      <c r="N435" s="250">
        <v>41003.300000000003</v>
      </c>
      <c r="O435" t="s">
        <v>2429</v>
      </c>
      <c r="P435" s="282">
        <v>251291.23333333299</v>
      </c>
      <c r="S435" s="287">
        <v>0.16852351937510701</v>
      </c>
    </row>
    <row r="436" spans="3:19">
      <c r="C436" s="278" t="s">
        <v>25</v>
      </c>
      <c r="D436" s="278" t="s">
        <v>27</v>
      </c>
      <c r="E436" s="12" t="s">
        <v>31</v>
      </c>
      <c r="F436" t="s">
        <v>417</v>
      </c>
      <c r="G436" t="s">
        <v>52</v>
      </c>
      <c r="H436" s="284" t="s">
        <v>52</v>
      </c>
      <c r="I436">
        <v>1019611</v>
      </c>
      <c r="J436" s="276" t="s">
        <v>2470</v>
      </c>
      <c r="K436" s="2" t="s">
        <v>2471</v>
      </c>
      <c r="L436" s="284" t="s">
        <v>52</v>
      </c>
      <c r="M436" t="s">
        <v>2917</v>
      </c>
      <c r="N436" s="250">
        <v>33987.033333333333</v>
      </c>
      <c r="O436" t="s">
        <v>2470</v>
      </c>
      <c r="P436" s="282">
        <v>96885.233333333294</v>
      </c>
      <c r="S436" s="287">
        <v>0.17484424761426601</v>
      </c>
    </row>
    <row r="437" spans="3:19">
      <c r="C437" s="278" t="s">
        <v>25</v>
      </c>
      <c r="D437" s="278" t="s">
        <v>118</v>
      </c>
      <c r="E437" s="12" t="s">
        <v>30</v>
      </c>
      <c r="F437" t="s">
        <v>2803</v>
      </c>
      <c r="G437" t="s">
        <v>52</v>
      </c>
      <c r="H437" s="284" t="s">
        <v>52</v>
      </c>
      <c r="I437">
        <v>972057</v>
      </c>
      <c r="J437" s="276" t="s">
        <v>2455</v>
      </c>
      <c r="K437" s="2" t="s">
        <v>2456</v>
      </c>
      <c r="L437" s="284" t="s">
        <v>52</v>
      </c>
      <c r="M437" t="s">
        <v>2933</v>
      </c>
      <c r="N437" s="250">
        <v>32401.9</v>
      </c>
      <c r="O437" t="s">
        <v>2455</v>
      </c>
      <c r="P437" s="282">
        <v>46890.766666666699</v>
      </c>
      <c r="S437" s="287">
        <v>0.168850734428834</v>
      </c>
    </row>
    <row r="438" spans="3:19">
      <c r="C438" s="278" t="s">
        <v>25</v>
      </c>
      <c r="D438" s="278" t="s">
        <v>118</v>
      </c>
      <c r="E438" s="12" t="s">
        <v>31</v>
      </c>
      <c r="F438" t="s">
        <v>549</v>
      </c>
      <c r="G438" t="s">
        <v>52</v>
      </c>
      <c r="H438" s="284" t="s">
        <v>52</v>
      </c>
      <c r="I438">
        <v>439359</v>
      </c>
      <c r="J438" s="276" t="s">
        <v>2462</v>
      </c>
      <c r="K438" s="2" t="s">
        <v>2463</v>
      </c>
      <c r="L438" s="284" t="s">
        <v>52</v>
      </c>
      <c r="M438" t="s">
        <v>2914</v>
      </c>
      <c r="N438" s="250">
        <v>14645.3</v>
      </c>
      <c r="O438" t="s">
        <v>2462</v>
      </c>
      <c r="P438" s="282">
        <v>133003.73333333299</v>
      </c>
      <c r="S438" s="287">
        <v>0.14091131146226099</v>
      </c>
    </row>
    <row r="439" spans="3:19">
      <c r="C439" s="278" t="s">
        <v>45</v>
      </c>
      <c r="D439" s="278" t="s">
        <v>46</v>
      </c>
      <c r="E439" s="12" t="s">
        <v>36</v>
      </c>
      <c r="F439" t="s">
        <v>2825</v>
      </c>
      <c r="G439" t="s">
        <v>52</v>
      </c>
      <c r="H439" s="284" t="s">
        <v>52</v>
      </c>
      <c r="I439">
        <v>13103407</v>
      </c>
      <c r="J439" s="276" t="s">
        <v>2564</v>
      </c>
      <c r="K439" s="2" t="s">
        <v>2565</v>
      </c>
      <c r="L439" s="284" t="s">
        <v>52</v>
      </c>
      <c r="M439" t="s">
        <v>2891</v>
      </c>
      <c r="N439" s="250">
        <v>436780.23333333334</v>
      </c>
      <c r="O439" t="s">
        <v>2564</v>
      </c>
      <c r="P439" s="282">
        <v>794675.933333333</v>
      </c>
      <c r="S439" s="287">
        <v>0.186354077073796</v>
      </c>
    </row>
    <row r="440" spans="3:19">
      <c r="C440" s="278" t="s">
        <v>45</v>
      </c>
      <c r="D440" s="278" t="s">
        <v>27</v>
      </c>
      <c r="E440" s="12" t="s">
        <v>36</v>
      </c>
      <c r="F440" t="s">
        <v>113</v>
      </c>
      <c r="G440" t="s">
        <v>52</v>
      </c>
      <c r="H440" s="284" t="s">
        <v>52</v>
      </c>
      <c r="I440">
        <v>23855460</v>
      </c>
      <c r="J440" s="276" t="s">
        <v>2560</v>
      </c>
      <c r="K440" s="2" t="s">
        <v>2561</v>
      </c>
      <c r="L440" s="284" t="s">
        <v>52</v>
      </c>
      <c r="M440" t="s">
        <v>2892</v>
      </c>
      <c r="N440" s="250">
        <v>795182</v>
      </c>
      <c r="O440" t="s">
        <v>2560</v>
      </c>
      <c r="P440" s="282">
        <v>979605.2</v>
      </c>
      <c r="S440" s="287">
        <v>0.18676100040688501</v>
      </c>
    </row>
    <row r="441" spans="3:19">
      <c r="C441" s="278" t="s">
        <v>25</v>
      </c>
      <c r="D441" s="278" t="s">
        <v>46</v>
      </c>
      <c r="E441" s="12" t="s">
        <v>36</v>
      </c>
      <c r="F441" t="s">
        <v>400</v>
      </c>
      <c r="G441" t="s">
        <v>52</v>
      </c>
      <c r="H441" s="284" t="s">
        <v>52</v>
      </c>
      <c r="I441">
        <v>7223370</v>
      </c>
      <c r="J441" s="276" t="s">
        <v>2937</v>
      </c>
      <c r="K441" s="2" t="s">
        <v>2938</v>
      </c>
      <c r="L441" s="284" t="s">
        <v>52</v>
      </c>
      <c r="M441" t="s">
        <v>2939</v>
      </c>
      <c r="N441" s="250">
        <v>240779</v>
      </c>
      <c r="O441" t="s">
        <v>2937</v>
      </c>
      <c r="P441" s="282">
        <v>240779</v>
      </c>
      <c r="S441" s="287">
        <v>0.17650775688162201</v>
      </c>
    </row>
    <row r="442" spans="3:19">
      <c r="C442" s="278" t="s">
        <v>25</v>
      </c>
      <c r="D442" s="278" t="s">
        <v>27</v>
      </c>
      <c r="E442" s="12" t="s">
        <v>30</v>
      </c>
      <c r="F442" t="s">
        <v>408</v>
      </c>
      <c r="G442" t="s">
        <v>52</v>
      </c>
      <c r="H442" s="284" t="s">
        <v>52</v>
      </c>
      <c r="I442">
        <v>1641353</v>
      </c>
      <c r="J442" s="276" t="s">
        <v>2506</v>
      </c>
      <c r="K442" s="2" t="s">
        <v>2507</v>
      </c>
      <c r="L442" s="284" t="s">
        <v>52</v>
      </c>
      <c r="M442" t="s">
        <v>2923</v>
      </c>
      <c r="N442" s="250">
        <v>54711.76666666667</v>
      </c>
      <c r="O442" t="s">
        <v>2506</v>
      </c>
      <c r="P442" s="282">
        <v>72998.466666666704</v>
      </c>
      <c r="S442" s="287">
        <v>0.17045203954888399</v>
      </c>
    </row>
    <row r="443" spans="3:19">
      <c r="C443" s="278" t="s">
        <v>45</v>
      </c>
      <c r="D443" s="278" t="s">
        <v>46</v>
      </c>
      <c r="E443" s="12" t="s">
        <v>36</v>
      </c>
      <c r="F443" t="s">
        <v>2825</v>
      </c>
      <c r="G443" t="s">
        <v>52</v>
      </c>
      <c r="H443" s="284" t="s">
        <v>52</v>
      </c>
      <c r="I443">
        <v>4602420</v>
      </c>
      <c r="J443" s="276" t="s">
        <v>2516</v>
      </c>
      <c r="K443" s="2" t="s">
        <v>2517</v>
      </c>
      <c r="L443" s="284" t="s">
        <v>52</v>
      </c>
      <c r="M443" t="s">
        <v>2891</v>
      </c>
      <c r="N443" s="250">
        <v>153414</v>
      </c>
      <c r="O443" t="s">
        <v>2516</v>
      </c>
      <c r="P443" s="282">
        <v>794675.933333333</v>
      </c>
      <c r="S443" s="287">
        <v>0.15905393817478999</v>
      </c>
    </row>
    <row r="444" spans="3:19">
      <c r="C444" s="278" t="s">
        <v>25</v>
      </c>
      <c r="D444" s="278" t="s">
        <v>27</v>
      </c>
      <c r="E444" s="12" t="s">
        <v>31</v>
      </c>
      <c r="F444" t="s">
        <v>417</v>
      </c>
      <c r="G444" t="s">
        <v>52</v>
      </c>
      <c r="H444" s="284" t="s">
        <v>52</v>
      </c>
      <c r="I444">
        <v>944136</v>
      </c>
      <c r="J444" s="276" t="s">
        <v>2522</v>
      </c>
      <c r="K444" s="2" t="s">
        <v>2523</v>
      </c>
      <c r="L444" s="284" t="s">
        <v>52</v>
      </c>
      <c r="M444" t="s">
        <v>2917</v>
      </c>
      <c r="N444" s="250">
        <v>31471.200000000001</v>
      </c>
      <c r="O444" t="s">
        <v>2522</v>
      </c>
      <c r="P444" s="282">
        <v>96885.233333333294</v>
      </c>
      <c r="S444" s="287">
        <v>0.13384634004818299</v>
      </c>
    </row>
    <row r="445" spans="3:19">
      <c r="C445" s="278" t="s">
        <v>25</v>
      </c>
      <c r="D445" s="278" t="s">
        <v>27</v>
      </c>
      <c r="E445" s="12" t="s">
        <v>30</v>
      </c>
      <c r="F445" t="s">
        <v>408</v>
      </c>
      <c r="G445" t="s">
        <v>52</v>
      </c>
      <c r="H445" s="284" t="s">
        <v>52</v>
      </c>
      <c r="I445">
        <v>1059926</v>
      </c>
      <c r="J445" s="276" t="s">
        <v>2526</v>
      </c>
      <c r="K445" s="2" t="s">
        <v>2527</v>
      </c>
      <c r="L445" s="284" t="s">
        <v>52</v>
      </c>
      <c r="M445" t="s">
        <v>2923</v>
      </c>
      <c r="N445" s="250">
        <v>35330.866666666669</v>
      </c>
      <c r="O445" t="s">
        <v>2526</v>
      </c>
      <c r="P445" s="282">
        <v>72998.466666666704</v>
      </c>
      <c r="S445" s="287">
        <v>0.15769511841415301</v>
      </c>
    </row>
    <row r="446" spans="3:19">
      <c r="C446" s="278" t="s">
        <v>127</v>
      </c>
      <c r="D446" s="278" t="s">
        <v>27</v>
      </c>
      <c r="E446" s="12" t="s">
        <v>31</v>
      </c>
      <c r="F446" t="s">
        <v>130</v>
      </c>
      <c r="G446" t="s">
        <v>52</v>
      </c>
      <c r="H446" s="284" t="s">
        <v>52</v>
      </c>
      <c r="I446">
        <v>1529587</v>
      </c>
      <c r="J446" s="276" t="s">
        <v>2534</v>
      </c>
      <c r="K446" s="2" t="s">
        <v>2535</v>
      </c>
      <c r="L446" s="284" t="s">
        <v>52</v>
      </c>
      <c r="M446" t="s">
        <v>2925</v>
      </c>
      <c r="N446" s="250">
        <v>50986.23333333333</v>
      </c>
      <c r="O446" t="s">
        <v>2534</v>
      </c>
      <c r="P446" s="282">
        <v>63894.8</v>
      </c>
      <c r="S446" s="287">
        <v>0.16852943382184099</v>
      </c>
    </row>
    <row r="447" spans="3:19">
      <c r="C447" s="278" t="s">
        <v>127</v>
      </c>
      <c r="D447" s="278" t="s">
        <v>27</v>
      </c>
      <c r="E447" s="12" t="s">
        <v>31</v>
      </c>
      <c r="F447" t="s">
        <v>130</v>
      </c>
      <c r="G447" t="s">
        <v>52</v>
      </c>
      <c r="H447" s="284" t="s">
        <v>52</v>
      </c>
      <c r="I447">
        <v>1091697</v>
      </c>
      <c r="J447" s="276" t="s">
        <v>2554</v>
      </c>
      <c r="K447" s="2" t="s">
        <v>2555</v>
      </c>
      <c r="L447" s="284" t="s">
        <v>52</v>
      </c>
      <c r="M447" t="s">
        <v>2925</v>
      </c>
      <c r="N447" s="250">
        <v>36389.9</v>
      </c>
      <c r="O447" t="s">
        <v>2554</v>
      </c>
      <c r="P447" s="282">
        <v>63894.8</v>
      </c>
      <c r="S447" s="287">
        <v>0.159063449138486</v>
      </c>
    </row>
    <row r="448" spans="3:19">
      <c r="C448" s="278" t="s">
        <v>25</v>
      </c>
      <c r="D448" s="278" t="s">
        <v>27</v>
      </c>
      <c r="E448" s="12" t="s">
        <v>30</v>
      </c>
      <c r="F448" t="s">
        <v>408</v>
      </c>
      <c r="G448" t="s">
        <v>52</v>
      </c>
      <c r="H448" s="284" t="s">
        <v>52</v>
      </c>
      <c r="I448">
        <v>863694</v>
      </c>
      <c r="J448" s="276" t="s">
        <v>2536</v>
      </c>
      <c r="K448" s="2" t="s">
        <v>2537</v>
      </c>
      <c r="L448" s="284" t="s">
        <v>52</v>
      </c>
      <c r="M448" t="s">
        <v>2923</v>
      </c>
      <c r="N448" s="250">
        <v>28789.8</v>
      </c>
      <c r="O448" t="s">
        <v>2536</v>
      </c>
      <c r="P448" s="282">
        <v>72998.466666666704</v>
      </c>
      <c r="S448" s="287">
        <v>0.15999565076837099</v>
      </c>
    </row>
    <row r="449" spans="3:19">
      <c r="C449" s="278" t="s">
        <v>25</v>
      </c>
      <c r="D449" s="278" t="s">
        <v>27</v>
      </c>
      <c r="E449" s="12" t="s">
        <v>30</v>
      </c>
      <c r="F449" t="s">
        <v>408</v>
      </c>
      <c r="G449" t="s">
        <v>52</v>
      </c>
      <c r="H449" s="284" t="s">
        <v>52</v>
      </c>
      <c r="I449">
        <v>751337</v>
      </c>
      <c r="J449" s="276" t="s">
        <v>2532</v>
      </c>
      <c r="K449" s="2" t="s">
        <v>2533</v>
      </c>
      <c r="L449" s="284" t="s">
        <v>52</v>
      </c>
      <c r="M449" t="s">
        <v>2923</v>
      </c>
      <c r="N449" s="250">
        <v>25044.566666666666</v>
      </c>
      <c r="O449" t="s">
        <v>2532</v>
      </c>
      <c r="P449" s="282">
        <v>72998.466666666704</v>
      </c>
      <c r="S449" s="287">
        <v>0.15769889719937699</v>
      </c>
    </row>
    <row r="450" spans="3:19">
      <c r="C450" s="278" t="s">
        <v>25</v>
      </c>
      <c r="D450" s="278" t="s">
        <v>118</v>
      </c>
      <c r="E450" s="12" t="s">
        <v>31</v>
      </c>
      <c r="F450" t="s">
        <v>549</v>
      </c>
      <c r="G450" t="s">
        <v>52</v>
      </c>
      <c r="H450" s="284" t="s">
        <v>52</v>
      </c>
      <c r="I450">
        <v>1448012</v>
      </c>
      <c r="J450" s="276" t="s">
        <v>2548</v>
      </c>
      <c r="K450" s="2" t="s">
        <v>2549</v>
      </c>
      <c r="L450" s="284" t="s">
        <v>52</v>
      </c>
      <c r="M450" t="s">
        <v>2914</v>
      </c>
      <c r="N450" s="250">
        <v>48267.066666666666</v>
      </c>
      <c r="O450" t="s">
        <v>2548</v>
      </c>
      <c r="P450" s="282">
        <v>133003.73333333299</v>
      </c>
      <c r="S450" s="287">
        <v>0.15259046553545899</v>
      </c>
    </row>
    <row r="451" spans="3:19">
      <c r="C451" s="278" t="s">
        <v>25</v>
      </c>
      <c r="D451" s="278" t="s">
        <v>27</v>
      </c>
      <c r="E451" s="12" t="s">
        <v>34</v>
      </c>
      <c r="F451" t="s">
        <v>478</v>
      </c>
      <c r="G451" t="s">
        <v>52</v>
      </c>
      <c r="H451" s="284" t="s">
        <v>52</v>
      </c>
      <c r="I451">
        <v>2001097</v>
      </c>
      <c r="J451" s="276" t="s">
        <v>2542</v>
      </c>
      <c r="K451" s="2" t="s">
        <v>2543</v>
      </c>
      <c r="L451" s="284" t="s">
        <v>52</v>
      </c>
      <c r="M451" t="s">
        <v>2905</v>
      </c>
      <c r="N451" s="250">
        <v>66703.233333333337</v>
      </c>
      <c r="O451" t="s">
        <v>2542</v>
      </c>
      <c r="P451" s="282">
        <v>185505.2</v>
      </c>
      <c r="S451" s="287">
        <v>0.162130745831183</v>
      </c>
    </row>
    <row r="452" spans="3:19">
      <c r="C452" s="278" t="s">
        <v>25</v>
      </c>
      <c r="D452" s="278" t="s">
        <v>27</v>
      </c>
      <c r="E452" s="12" t="s">
        <v>30</v>
      </c>
      <c r="F452" t="s">
        <v>408</v>
      </c>
      <c r="G452" t="s">
        <v>52</v>
      </c>
      <c r="H452" s="284" t="s">
        <v>52</v>
      </c>
      <c r="I452">
        <v>1452315</v>
      </c>
      <c r="J452" s="276" t="s">
        <v>2562</v>
      </c>
      <c r="K452" s="2" t="s">
        <v>2563</v>
      </c>
      <c r="L452" s="284" t="s">
        <v>52</v>
      </c>
      <c r="M452" t="s">
        <v>2923</v>
      </c>
      <c r="N452" s="250">
        <v>48410.5</v>
      </c>
      <c r="O452" t="s">
        <v>2562</v>
      </c>
      <c r="P452" s="282">
        <v>72998.466666666704</v>
      </c>
      <c r="S452" s="287">
        <v>0.16257610006845399</v>
      </c>
    </row>
    <row r="453" spans="3:19">
      <c r="C453" s="278" t="s">
        <v>25</v>
      </c>
      <c r="D453" s="278" t="s">
        <v>27</v>
      </c>
      <c r="E453" s="12" t="s">
        <v>30</v>
      </c>
      <c r="F453" t="s">
        <v>408</v>
      </c>
      <c r="G453" t="s">
        <v>52</v>
      </c>
      <c r="H453" s="284" t="s">
        <v>52</v>
      </c>
      <c r="I453">
        <v>1690320</v>
      </c>
      <c r="J453" s="276" t="s">
        <v>2556</v>
      </c>
      <c r="K453" s="2" t="s">
        <v>2557</v>
      </c>
      <c r="L453" s="284" t="s">
        <v>52</v>
      </c>
      <c r="M453" t="s">
        <v>2923</v>
      </c>
      <c r="N453" s="250">
        <v>56344</v>
      </c>
      <c r="O453" t="s">
        <v>2556</v>
      </c>
      <c r="P453" s="282">
        <v>72998.466666666704</v>
      </c>
      <c r="S453" s="287">
        <v>0.183334427900879</v>
      </c>
    </row>
    <row r="454" spans="3:19">
      <c r="C454" s="278" t="s">
        <v>25</v>
      </c>
      <c r="D454" s="278" t="s">
        <v>27</v>
      </c>
      <c r="E454" s="12" t="s">
        <v>31</v>
      </c>
      <c r="F454" t="s">
        <v>417</v>
      </c>
      <c r="G454" t="s">
        <v>52</v>
      </c>
      <c r="H454" s="284" t="s">
        <v>52</v>
      </c>
      <c r="I454">
        <v>1166909</v>
      </c>
      <c r="J454" s="276" t="s">
        <v>2576</v>
      </c>
      <c r="K454" s="2" t="s">
        <v>2577</v>
      </c>
      <c r="L454" s="284" t="s">
        <v>52</v>
      </c>
      <c r="M454" t="s">
        <v>2917</v>
      </c>
      <c r="N454" s="250">
        <v>38896.966666666667</v>
      </c>
      <c r="O454" t="s">
        <v>2576</v>
      </c>
      <c r="P454" s="282">
        <v>96885.233333333294</v>
      </c>
      <c r="S454" s="287">
        <v>0.17710014076011499</v>
      </c>
    </row>
    <row r="455" spans="3:19">
      <c r="C455" s="278" t="s">
        <v>45</v>
      </c>
      <c r="D455" s="278" t="s">
        <v>46</v>
      </c>
      <c r="E455" s="12" t="s">
        <v>31</v>
      </c>
      <c r="F455" t="s">
        <v>51</v>
      </c>
      <c r="G455" t="s">
        <v>52</v>
      </c>
      <c r="H455" s="284" t="s">
        <v>1557</v>
      </c>
      <c r="I455">
        <v>2075980</v>
      </c>
      <c r="J455" s="276" t="s">
        <v>2625</v>
      </c>
      <c r="K455" s="2" t="s">
        <v>2626</v>
      </c>
      <c r="L455" s="284" t="s">
        <v>52</v>
      </c>
      <c r="M455" t="s">
        <v>2940</v>
      </c>
      <c r="N455" s="250">
        <v>69199.333333333328</v>
      </c>
      <c r="O455" t="s">
        <v>2625</v>
      </c>
      <c r="P455" s="282">
        <v>69199.333333333299</v>
      </c>
      <c r="S455" s="287">
        <v>0.17016660189139399</v>
      </c>
    </row>
    <row r="456" spans="3:19">
      <c r="C456" s="278" t="s">
        <v>25</v>
      </c>
      <c r="D456" s="278" t="s">
        <v>27</v>
      </c>
      <c r="E456" s="12" t="s">
        <v>33</v>
      </c>
      <c r="F456" t="s">
        <v>448</v>
      </c>
      <c r="G456" t="s">
        <v>52</v>
      </c>
      <c r="H456" s="284" t="s">
        <v>52</v>
      </c>
      <c r="I456">
        <v>1900030</v>
      </c>
      <c r="J456" s="276" t="s">
        <v>2631</v>
      </c>
      <c r="K456" s="2" t="s">
        <v>2632</v>
      </c>
      <c r="L456" s="284" t="s">
        <v>52</v>
      </c>
      <c r="M456" t="s">
        <v>2910</v>
      </c>
      <c r="N456" s="250">
        <v>63334.333333333336</v>
      </c>
      <c r="O456" t="s">
        <v>2631</v>
      </c>
      <c r="P456" s="282">
        <v>159154.86666666699</v>
      </c>
      <c r="S456" s="287">
        <v>0.174592156270657</v>
      </c>
    </row>
    <row r="457" spans="3:19">
      <c r="C457" s="278" t="s">
        <v>25</v>
      </c>
      <c r="D457" s="278" t="s">
        <v>118</v>
      </c>
      <c r="E457" s="12" t="s">
        <v>30</v>
      </c>
      <c r="F457" t="s">
        <v>2803</v>
      </c>
      <c r="G457" t="s">
        <v>52</v>
      </c>
      <c r="H457" s="284" t="s">
        <v>1557</v>
      </c>
      <c r="I457">
        <v>912443</v>
      </c>
      <c r="J457" s="276" t="s">
        <v>2615</v>
      </c>
      <c r="K457" s="2" t="s">
        <v>2616</v>
      </c>
      <c r="L457" s="284" t="s">
        <v>52</v>
      </c>
      <c r="M457" t="s">
        <v>2941</v>
      </c>
      <c r="N457" s="250">
        <v>30414.766666666666</v>
      </c>
      <c r="O457" t="s">
        <v>2615</v>
      </c>
      <c r="P457" s="282">
        <v>30414.766666666699</v>
      </c>
      <c r="S457" s="287">
        <v>0.16704254504079799</v>
      </c>
    </row>
    <row r="458" spans="3:19">
      <c r="C458" s="278" t="s">
        <v>25</v>
      </c>
      <c r="D458" s="278" t="s">
        <v>27</v>
      </c>
      <c r="E458" s="12" t="s">
        <v>31</v>
      </c>
      <c r="F458" t="s">
        <v>417</v>
      </c>
      <c r="G458" t="s">
        <v>52</v>
      </c>
      <c r="H458" s="284" t="s">
        <v>52</v>
      </c>
      <c r="I458">
        <v>1043959</v>
      </c>
      <c r="J458" s="276" t="s">
        <v>2639</v>
      </c>
      <c r="K458" s="2" t="s">
        <v>2640</v>
      </c>
      <c r="L458" s="284" t="s">
        <v>52</v>
      </c>
      <c r="M458" t="s">
        <v>2917</v>
      </c>
      <c r="N458" s="250">
        <v>34798.633333333331</v>
      </c>
      <c r="O458" t="s">
        <v>2639</v>
      </c>
      <c r="P458" s="282">
        <v>96885.233333333294</v>
      </c>
      <c r="S458" s="287">
        <v>0.175281650575769</v>
      </c>
    </row>
    <row r="459" spans="3:19">
      <c r="C459" s="278" t="s">
        <v>25</v>
      </c>
      <c r="D459" s="278" t="s">
        <v>118</v>
      </c>
      <c r="E459" s="12" t="s">
        <v>31</v>
      </c>
      <c r="F459" t="s">
        <v>549</v>
      </c>
      <c r="G459" t="s">
        <v>52</v>
      </c>
      <c r="H459" s="284" t="s">
        <v>1557</v>
      </c>
      <c r="I459">
        <v>1567029</v>
      </c>
      <c r="J459" s="276" t="s">
        <v>2619</v>
      </c>
      <c r="K459" s="2" t="s">
        <v>2620</v>
      </c>
      <c r="L459" s="284" t="s">
        <v>52</v>
      </c>
      <c r="M459" t="s">
        <v>2942</v>
      </c>
      <c r="N459" s="250">
        <v>52234.3</v>
      </c>
      <c r="O459" t="s">
        <v>2619</v>
      </c>
      <c r="P459" s="282">
        <v>52234.3</v>
      </c>
      <c r="S459" s="287">
        <v>0.15515474273334001</v>
      </c>
    </row>
    <row r="460" spans="3:19">
      <c r="C460" s="278" t="s">
        <v>25</v>
      </c>
      <c r="D460" s="278" t="s">
        <v>27</v>
      </c>
      <c r="E460" s="12" t="s">
        <v>31</v>
      </c>
      <c r="F460" t="s">
        <v>417</v>
      </c>
      <c r="G460" t="s">
        <v>52</v>
      </c>
      <c r="H460" s="284" t="s">
        <v>52</v>
      </c>
      <c r="I460">
        <v>1586288</v>
      </c>
      <c r="J460" s="276" t="s">
        <v>2596</v>
      </c>
      <c r="K460" s="2" t="s">
        <v>2597</v>
      </c>
      <c r="L460" s="284" t="s">
        <v>52</v>
      </c>
      <c r="M460" t="s">
        <v>2917</v>
      </c>
      <c r="N460" s="250">
        <v>52876.26666666667</v>
      </c>
      <c r="O460" t="s">
        <v>2596</v>
      </c>
      <c r="P460" s="282">
        <v>96885.233333333294</v>
      </c>
      <c r="S460" s="287">
        <v>0.16773410939979699</v>
      </c>
    </row>
    <row r="461" spans="3:19">
      <c r="C461" s="278" t="s">
        <v>25</v>
      </c>
      <c r="D461" s="278" t="s">
        <v>118</v>
      </c>
      <c r="E461" s="12" t="s">
        <v>31</v>
      </c>
      <c r="F461" t="s">
        <v>549</v>
      </c>
      <c r="G461" t="s">
        <v>52</v>
      </c>
      <c r="H461" s="284" t="s">
        <v>52</v>
      </c>
      <c r="I461">
        <v>900968</v>
      </c>
      <c r="J461" s="276" t="s">
        <v>2588</v>
      </c>
      <c r="K461" s="2" t="s">
        <v>2589</v>
      </c>
      <c r="L461" s="284" t="s">
        <v>52</v>
      </c>
      <c r="M461" t="s">
        <v>2914</v>
      </c>
      <c r="N461" s="250">
        <v>30032.266666666666</v>
      </c>
      <c r="O461" t="s">
        <v>2588</v>
      </c>
      <c r="P461" s="282">
        <v>133003.73333333299</v>
      </c>
      <c r="S461" s="287">
        <v>0.163511551187937</v>
      </c>
    </row>
    <row r="462" spans="3:19">
      <c r="C462" s="278" t="s">
        <v>25</v>
      </c>
      <c r="D462" s="278" t="s">
        <v>27</v>
      </c>
      <c r="E462" s="12" t="s">
        <v>30</v>
      </c>
      <c r="F462" t="s">
        <v>408</v>
      </c>
      <c r="G462" t="s">
        <v>52</v>
      </c>
      <c r="H462" s="284" t="s">
        <v>52</v>
      </c>
      <c r="I462">
        <v>707565</v>
      </c>
      <c r="J462" s="276" t="s">
        <v>2609</v>
      </c>
      <c r="K462" s="2" t="s">
        <v>2610</v>
      </c>
      <c r="L462" s="284" t="s">
        <v>52</v>
      </c>
      <c r="M462" t="s">
        <v>2923</v>
      </c>
      <c r="N462" s="250">
        <v>23585.5</v>
      </c>
      <c r="O462" t="s">
        <v>2609</v>
      </c>
      <c r="P462" s="282">
        <v>72998.466666666704</v>
      </c>
      <c r="S462" s="287">
        <v>0.182305339182216</v>
      </c>
    </row>
    <row r="463" spans="3:19">
      <c r="C463" s="278" t="s">
        <v>45</v>
      </c>
      <c r="D463" s="278" t="s">
        <v>27</v>
      </c>
      <c r="E463" s="12" t="s">
        <v>30</v>
      </c>
      <c r="F463" t="s">
        <v>59</v>
      </c>
      <c r="G463" t="s">
        <v>52</v>
      </c>
      <c r="H463" s="284" t="s">
        <v>52</v>
      </c>
      <c r="I463">
        <v>1357436</v>
      </c>
      <c r="J463" s="276" t="s">
        <v>2586</v>
      </c>
      <c r="K463" s="2" t="s">
        <v>2587</v>
      </c>
      <c r="L463" s="284" t="s">
        <v>52</v>
      </c>
      <c r="M463" t="s">
        <v>2919</v>
      </c>
      <c r="N463" s="250">
        <v>45247.866666666669</v>
      </c>
      <c r="O463" t="s">
        <v>2586</v>
      </c>
      <c r="P463" s="282">
        <v>85126.366666666698</v>
      </c>
      <c r="S463" s="287">
        <v>0.16968175754726</v>
      </c>
    </row>
    <row r="464" spans="3:19">
      <c r="C464" s="278" t="s">
        <v>25</v>
      </c>
      <c r="D464" s="278" t="s">
        <v>27</v>
      </c>
      <c r="E464" s="12" t="s">
        <v>31</v>
      </c>
      <c r="F464" t="s">
        <v>417</v>
      </c>
      <c r="G464" t="s">
        <v>52</v>
      </c>
      <c r="H464" s="284" t="s">
        <v>52</v>
      </c>
      <c r="I464">
        <v>926077</v>
      </c>
      <c r="J464" s="276" t="s">
        <v>2627</v>
      </c>
      <c r="K464" s="2" t="s">
        <v>2628</v>
      </c>
      <c r="L464" s="284" t="s">
        <v>52</v>
      </c>
      <c r="M464" t="s">
        <v>2917</v>
      </c>
      <c r="N464" s="250">
        <v>30869.233333333334</v>
      </c>
      <c r="O464" t="s">
        <v>2627</v>
      </c>
      <c r="P464" s="282">
        <v>96885.233333333294</v>
      </c>
      <c r="S464" s="287">
        <v>0.17283882161637901</v>
      </c>
    </row>
    <row r="465" spans="3:19">
      <c r="C465" s="278" t="s">
        <v>25</v>
      </c>
      <c r="D465" s="278" t="s">
        <v>27</v>
      </c>
      <c r="E465" s="12" t="s">
        <v>33</v>
      </c>
      <c r="F465" t="s">
        <v>448</v>
      </c>
      <c r="G465" t="s">
        <v>52</v>
      </c>
      <c r="H465" s="284" t="s">
        <v>52</v>
      </c>
      <c r="I465">
        <v>1752118</v>
      </c>
      <c r="J465" s="276" t="s">
        <v>2943</v>
      </c>
      <c r="K465" s="2" t="s">
        <v>2944</v>
      </c>
      <c r="L465" s="284" t="s">
        <v>52</v>
      </c>
      <c r="M465" t="s">
        <v>2910</v>
      </c>
      <c r="N465" s="250">
        <v>58403.933333333334</v>
      </c>
      <c r="O465" t="s">
        <v>2943</v>
      </c>
      <c r="P465" s="282">
        <v>159154.86666666699</v>
      </c>
      <c r="S465" s="287">
        <v>0.181019027252808</v>
      </c>
    </row>
    <row r="466" spans="3:19">
      <c r="C466" s="278" t="s">
        <v>25</v>
      </c>
      <c r="D466" s="278" t="s">
        <v>118</v>
      </c>
      <c r="E466" s="12" t="s">
        <v>31</v>
      </c>
      <c r="F466" t="s">
        <v>549</v>
      </c>
      <c r="G466" t="s">
        <v>52</v>
      </c>
      <c r="H466" s="284" t="s">
        <v>52</v>
      </c>
      <c r="I466">
        <v>1412363</v>
      </c>
      <c r="J466" s="276" t="s">
        <v>2945</v>
      </c>
      <c r="K466" s="2" t="s">
        <v>2946</v>
      </c>
      <c r="L466" s="284" t="s">
        <v>52</v>
      </c>
      <c r="M466" t="s">
        <v>2914</v>
      </c>
      <c r="N466" s="250">
        <v>47078.76666666667</v>
      </c>
      <c r="O466" t="s">
        <v>2945</v>
      </c>
      <c r="P466" s="282">
        <v>133003.73333333299</v>
      </c>
      <c r="S466" s="287">
        <v>0.160793200882825</v>
      </c>
    </row>
    <row r="467" spans="3:19">
      <c r="C467" s="278" t="s">
        <v>45</v>
      </c>
      <c r="D467" s="278" t="s">
        <v>27</v>
      </c>
      <c r="E467" s="12" t="s">
        <v>30</v>
      </c>
      <c r="F467" t="s">
        <v>59</v>
      </c>
      <c r="G467" t="s">
        <v>52</v>
      </c>
      <c r="H467" s="284" t="s">
        <v>52</v>
      </c>
      <c r="I467">
        <v>1071116</v>
      </c>
      <c r="J467" s="276" t="s">
        <v>2641</v>
      </c>
      <c r="K467" s="2" t="s">
        <v>2642</v>
      </c>
      <c r="L467" s="284" t="s">
        <v>52</v>
      </c>
      <c r="M467" t="s">
        <v>2919</v>
      </c>
      <c r="N467" s="250">
        <v>35703.866666666669</v>
      </c>
      <c r="O467" t="s">
        <v>2641</v>
      </c>
      <c r="P467" s="282">
        <v>85126.366666666698</v>
      </c>
      <c r="S467" s="287">
        <v>0.15882531760174201</v>
      </c>
    </row>
    <row r="468" spans="3:19">
      <c r="C468" s="278" t="s">
        <v>127</v>
      </c>
      <c r="D468" s="278" t="s">
        <v>27</v>
      </c>
      <c r="E468" s="12" t="s">
        <v>30</v>
      </c>
      <c r="F468" t="s">
        <v>2947</v>
      </c>
      <c r="G468" t="s">
        <v>52</v>
      </c>
      <c r="H468" s="284" t="s">
        <v>52</v>
      </c>
      <c r="I468">
        <v>1365635</v>
      </c>
      <c r="J468" s="276" t="s">
        <v>2948</v>
      </c>
      <c r="K468" s="2" t="s">
        <v>2949</v>
      </c>
      <c r="L468" s="284" t="s">
        <v>52</v>
      </c>
      <c r="M468" t="s">
        <v>2950</v>
      </c>
      <c r="N468" s="250">
        <v>45521.166666666664</v>
      </c>
      <c r="O468" t="s">
        <v>2948</v>
      </c>
      <c r="P468" s="282">
        <v>45521.166666666701</v>
      </c>
      <c r="S468" s="287">
        <v>0.187932675544182</v>
      </c>
    </row>
    <row r="469" spans="3:19">
      <c r="C469" s="278" t="s">
        <v>25</v>
      </c>
      <c r="D469" s="278" t="s">
        <v>27</v>
      </c>
      <c r="E469" s="12" t="s">
        <v>30</v>
      </c>
      <c r="F469" t="s">
        <v>408</v>
      </c>
      <c r="G469" t="s">
        <v>52</v>
      </c>
      <c r="H469" s="284" t="s">
        <v>52</v>
      </c>
      <c r="I469">
        <v>1008196</v>
      </c>
      <c r="J469" s="276" t="s">
        <v>2951</v>
      </c>
      <c r="K469" s="2" t="s">
        <v>2952</v>
      </c>
      <c r="L469" s="284" t="s">
        <v>52</v>
      </c>
      <c r="M469" t="s">
        <v>2923</v>
      </c>
      <c r="N469" s="250">
        <v>33606.533333333333</v>
      </c>
      <c r="O469" t="s">
        <v>2951</v>
      </c>
      <c r="P469" s="282">
        <v>72998.466666666704</v>
      </c>
      <c r="S469" s="287">
        <v>0.16108313788909601</v>
      </c>
    </row>
    <row r="470" spans="3:19">
      <c r="C470" s="278" t="s">
        <v>25</v>
      </c>
      <c r="D470" s="278" t="s">
        <v>27</v>
      </c>
      <c r="E470" s="12" t="s">
        <v>31</v>
      </c>
      <c r="F470" t="s">
        <v>417</v>
      </c>
      <c r="G470" t="s">
        <v>52</v>
      </c>
      <c r="H470" s="284" t="s">
        <v>52</v>
      </c>
      <c r="I470">
        <v>1108212</v>
      </c>
      <c r="J470" s="276" t="s">
        <v>2953</v>
      </c>
      <c r="K470" s="2" t="s">
        <v>2954</v>
      </c>
      <c r="L470" s="284" t="s">
        <v>52</v>
      </c>
      <c r="M470" t="s">
        <v>2917</v>
      </c>
      <c r="N470" s="250">
        <v>36940.400000000001</v>
      </c>
      <c r="O470" t="s">
        <v>2953</v>
      </c>
      <c r="P470" s="282">
        <v>96885.233333333294</v>
      </c>
      <c r="S470" s="287">
        <v>0.167106826464372</v>
      </c>
    </row>
    <row r="471" spans="3:19">
      <c r="C471" s="278" t="s">
        <v>25</v>
      </c>
      <c r="D471" s="278" t="s">
        <v>27</v>
      </c>
      <c r="E471" s="12" t="s">
        <v>31</v>
      </c>
      <c r="F471" t="s">
        <v>417</v>
      </c>
      <c r="G471" t="s">
        <v>52</v>
      </c>
      <c r="H471" s="284" t="s">
        <v>52</v>
      </c>
      <c r="I471">
        <v>948908</v>
      </c>
      <c r="J471" s="276" t="s">
        <v>2955</v>
      </c>
      <c r="K471" s="2" t="s">
        <v>2956</v>
      </c>
      <c r="L471" s="284" t="s">
        <v>52</v>
      </c>
      <c r="M471" t="s">
        <v>2917</v>
      </c>
      <c r="N471" s="250">
        <v>31630.266666666666</v>
      </c>
      <c r="O471" t="s">
        <v>2955</v>
      </c>
      <c r="P471" s="282">
        <v>96885.233333333294</v>
      </c>
      <c r="S471" s="287">
        <v>0.16359183567999</v>
      </c>
    </row>
    <row r="472" spans="3:19">
      <c r="C472" s="278" t="s">
        <v>45</v>
      </c>
      <c r="D472" s="278" t="s">
        <v>46</v>
      </c>
      <c r="E472" s="12" t="s">
        <v>31</v>
      </c>
      <c r="F472" t="s">
        <v>51</v>
      </c>
      <c r="G472" t="s">
        <v>52</v>
      </c>
      <c r="H472" s="284" t="s">
        <v>52</v>
      </c>
      <c r="I472">
        <v>1294005</v>
      </c>
      <c r="J472" s="276" t="s">
        <v>2957</v>
      </c>
      <c r="K472" s="2" t="s">
        <v>2958</v>
      </c>
      <c r="L472" s="284" t="s">
        <v>52</v>
      </c>
      <c r="M472" t="s">
        <v>2915</v>
      </c>
      <c r="N472" s="250">
        <v>43133.5</v>
      </c>
      <c r="O472" t="s">
        <v>2957</v>
      </c>
      <c r="P472" s="282">
        <v>101167.03333333301</v>
      </c>
      <c r="S472" s="287">
        <v>0.16532524984535199</v>
      </c>
    </row>
    <row r="473" spans="3:19">
      <c r="C473" s="278" t="s">
        <v>25</v>
      </c>
      <c r="D473" s="278" t="s">
        <v>27</v>
      </c>
      <c r="E473" s="12" t="s">
        <v>33</v>
      </c>
      <c r="F473" t="s">
        <v>448</v>
      </c>
      <c r="G473" t="s">
        <v>52</v>
      </c>
      <c r="H473" s="284" t="s">
        <v>52</v>
      </c>
      <c r="I473">
        <v>2225068</v>
      </c>
      <c r="J473" s="276" t="s">
        <v>2959</v>
      </c>
      <c r="K473" s="2" t="s">
        <v>2960</v>
      </c>
      <c r="L473" s="284" t="s">
        <v>52</v>
      </c>
      <c r="M473" t="s">
        <v>2910</v>
      </c>
      <c r="N473" s="250">
        <v>74168.933333333334</v>
      </c>
      <c r="O473" t="s">
        <v>2959</v>
      </c>
      <c r="P473" s="282">
        <v>159154.86666666699</v>
      </c>
      <c r="S473" s="287">
        <v>0.16904866295700899</v>
      </c>
    </row>
    <row r="474" spans="3:19">
      <c r="C474" s="278" t="s">
        <v>45</v>
      </c>
      <c r="D474" s="278" t="s">
        <v>27</v>
      </c>
      <c r="E474" s="12" t="s">
        <v>31</v>
      </c>
      <c r="F474" t="s">
        <v>66</v>
      </c>
      <c r="G474" t="s">
        <v>52</v>
      </c>
      <c r="H474" s="284" t="s">
        <v>52</v>
      </c>
      <c r="I474">
        <v>1817005</v>
      </c>
      <c r="J474" s="276" t="s">
        <v>2961</v>
      </c>
      <c r="K474" s="2" t="s">
        <v>2962</v>
      </c>
      <c r="L474" s="284" t="s">
        <v>52</v>
      </c>
      <c r="M474" t="s">
        <v>2906</v>
      </c>
      <c r="N474" s="250">
        <v>60566.833333333336</v>
      </c>
      <c r="O474" t="s">
        <v>2961</v>
      </c>
      <c r="P474" s="282">
        <v>251291.23333333299</v>
      </c>
      <c r="S474" s="287">
        <v>0.17418454447304299</v>
      </c>
    </row>
    <row r="475" spans="3:19">
      <c r="C475" s="278" t="s">
        <v>25</v>
      </c>
      <c r="D475" s="278" t="s">
        <v>27</v>
      </c>
      <c r="E475" s="12" t="s">
        <v>34</v>
      </c>
      <c r="F475" t="s">
        <v>478</v>
      </c>
      <c r="G475" t="s">
        <v>52</v>
      </c>
      <c r="H475" s="284" t="s">
        <v>52</v>
      </c>
      <c r="I475">
        <v>4264979</v>
      </c>
      <c r="J475" s="276" t="s">
        <v>2963</v>
      </c>
      <c r="K475" s="2" t="s">
        <v>2964</v>
      </c>
      <c r="L475" s="284" t="s">
        <v>52</v>
      </c>
      <c r="M475" t="s">
        <v>2905</v>
      </c>
      <c r="N475" s="250">
        <v>142165.96666666667</v>
      </c>
      <c r="O475" t="s">
        <v>2963</v>
      </c>
      <c r="P475" s="282">
        <v>185505.2</v>
      </c>
      <c r="S475" s="287">
        <v>0.17173669836788799</v>
      </c>
    </row>
    <row r="476" spans="3:19">
      <c r="C476" s="278" t="s">
        <v>25</v>
      </c>
      <c r="D476" s="278" t="s">
        <v>27</v>
      </c>
      <c r="E476" s="12" t="s">
        <v>35</v>
      </c>
      <c r="F476" t="s">
        <v>515</v>
      </c>
      <c r="G476" t="s">
        <v>52</v>
      </c>
      <c r="H476" s="284" t="s">
        <v>52</v>
      </c>
      <c r="I476">
        <v>2156995</v>
      </c>
      <c r="J476" s="276" t="s">
        <v>2965</v>
      </c>
      <c r="K476" s="2" t="s">
        <v>2966</v>
      </c>
      <c r="L476" s="284" t="s">
        <v>52</v>
      </c>
      <c r="M476" t="s">
        <v>2913</v>
      </c>
      <c r="N476" s="250">
        <v>71899.833333333328</v>
      </c>
      <c r="O476" t="s">
        <v>2965</v>
      </c>
      <c r="P476" s="282">
        <v>351849.9</v>
      </c>
      <c r="S476" s="287">
        <v>0.18603984203810001</v>
      </c>
    </row>
    <row r="477" spans="3:19">
      <c r="C477" s="278" t="s">
        <v>45</v>
      </c>
      <c r="D477" s="278" t="s">
        <v>27</v>
      </c>
      <c r="E477" s="12" t="s">
        <v>30</v>
      </c>
      <c r="F477" t="s">
        <v>59</v>
      </c>
      <c r="G477" t="s">
        <v>52</v>
      </c>
      <c r="H477" s="284" t="s">
        <v>52</v>
      </c>
      <c r="I477">
        <v>856557</v>
      </c>
      <c r="J477" s="276" t="s">
        <v>2967</v>
      </c>
      <c r="K477" s="2" t="s">
        <v>2968</v>
      </c>
      <c r="L477" s="284" t="s">
        <v>52</v>
      </c>
      <c r="M477" t="s">
        <v>2919</v>
      </c>
      <c r="N477" s="250">
        <v>28551.9</v>
      </c>
      <c r="O477" t="s">
        <v>2967</v>
      </c>
      <c r="P477" s="282">
        <v>85126.366666666698</v>
      </c>
      <c r="S477" s="287">
        <v>0.15187227674798701</v>
      </c>
    </row>
    <row r="478" spans="3:19">
      <c r="C478" s="278" t="s">
        <v>25</v>
      </c>
      <c r="D478" s="278" t="s">
        <v>118</v>
      </c>
      <c r="E478" s="12" t="s">
        <v>30</v>
      </c>
      <c r="F478" t="s">
        <v>2803</v>
      </c>
      <c r="G478" t="s">
        <v>52</v>
      </c>
      <c r="H478" s="284" t="s">
        <v>52</v>
      </c>
      <c r="I478">
        <v>586692</v>
      </c>
      <c r="J478" s="276" t="s">
        <v>2969</v>
      </c>
      <c r="K478" s="2" t="s">
        <v>2970</v>
      </c>
      <c r="L478" s="284" t="s">
        <v>52</v>
      </c>
      <c r="M478" t="s">
        <v>2933</v>
      </c>
      <c r="N478" s="250">
        <v>19556.400000000001</v>
      </c>
      <c r="O478" t="s">
        <v>2969</v>
      </c>
      <c r="P478" s="282">
        <v>46890.766666666699</v>
      </c>
      <c r="S478" s="287">
        <v>0.155354488497704</v>
      </c>
    </row>
    <row r="479" spans="3:19">
      <c r="C479" s="278" t="s">
        <v>25</v>
      </c>
      <c r="D479" s="278" t="s">
        <v>27</v>
      </c>
      <c r="E479" s="12" t="s">
        <v>36</v>
      </c>
      <c r="F479" t="s">
        <v>538</v>
      </c>
      <c r="G479" t="s">
        <v>52</v>
      </c>
      <c r="H479" s="284" t="s">
        <v>52</v>
      </c>
      <c r="I479">
        <v>3220901</v>
      </c>
      <c r="J479" s="276" t="s">
        <v>2971</v>
      </c>
      <c r="K479" s="2" t="s">
        <v>2972</v>
      </c>
      <c r="L479" s="284" t="s">
        <v>52</v>
      </c>
      <c r="M479" t="s">
        <v>2895</v>
      </c>
      <c r="N479" s="250">
        <v>107363.36666666667</v>
      </c>
      <c r="O479" t="s">
        <v>2971</v>
      </c>
      <c r="P479" s="282">
        <v>492377</v>
      </c>
      <c r="S479" s="287">
        <v>0.16753445135919501</v>
      </c>
    </row>
    <row r="480" spans="3:19">
      <c r="C480" s="278" t="s">
        <v>25</v>
      </c>
      <c r="D480" s="278" t="s">
        <v>27</v>
      </c>
      <c r="E480" s="12" t="s">
        <v>31</v>
      </c>
      <c r="F480" t="s">
        <v>417</v>
      </c>
      <c r="G480" t="s">
        <v>52</v>
      </c>
      <c r="H480" s="284" t="s">
        <v>52</v>
      </c>
      <c r="I480">
        <v>1710112</v>
      </c>
      <c r="J480" s="276" t="s">
        <v>2973</v>
      </c>
      <c r="K480" s="2" t="s">
        <v>2974</v>
      </c>
      <c r="L480" s="284" t="s">
        <v>52</v>
      </c>
      <c r="M480" t="s">
        <v>2917</v>
      </c>
      <c r="N480" s="250">
        <v>57003.73333333333</v>
      </c>
      <c r="O480" t="s">
        <v>2973</v>
      </c>
      <c r="P480" s="282">
        <v>96885.233333333294</v>
      </c>
      <c r="S480" s="287">
        <v>0.17484137963716501</v>
      </c>
    </row>
    <row r="481" spans="3:19">
      <c r="C481" s="278" t="s">
        <v>45</v>
      </c>
      <c r="D481" s="278" t="s">
        <v>118</v>
      </c>
      <c r="E481" s="12" t="s">
        <v>33</v>
      </c>
      <c r="F481" t="s">
        <v>119</v>
      </c>
      <c r="G481" t="s">
        <v>52</v>
      </c>
      <c r="H481" s="284" t="s">
        <v>52</v>
      </c>
      <c r="I481">
        <v>1887900</v>
      </c>
      <c r="J481" s="276" t="s">
        <v>2975</v>
      </c>
      <c r="K481" s="2" t="s">
        <v>2976</v>
      </c>
      <c r="L481" s="284" t="s">
        <v>52</v>
      </c>
      <c r="M481" t="s">
        <v>2901</v>
      </c>
      <c r="N481" s="250">
        <v>62930</v>
      </c>
      <c r="O481" t="s">
        <v>2975</v>
      </c>
      <c r="P481" s="282">
        <v>176558.83333333299</v>
      </c>
      <c r="S481" s="287">
        <v>0.19026003489833801</v>
      </c>
    </row>
    <row r="482" spans="3:19">
      <c r="C482" s="278" t="s">
        <v>45</v>
      </c>
      <c r="D482" s="278" t="s">
        <v>27</v>
      </c>
      <c r="E482" s="12" t="s">
        <v>31</v>
      </c>
      <c r="F482" t="s">
        <v>66</v>
      </c>
      <c r="G482" t="s">
        <v>52</v>
      </c>
      <c r="H482" s="284" t="s">
        <v>52</v>
      </c>
      <c r="I482">
        <v>2235337</v>
      </c>
      <c r="J482" s="276" t="s">
        <v>2977</v>
      </c>
      <c r="K482" s="2" t="s">
        <v>2978</v>
      </c>
      <c r="L482" s="284" t="s">
        <v>52</v>
      </c>
      <c r="M482" t="s">
        <v>2906</v>
      </c>
      <c r="N482" s="250">
        <v>74511.233333333337</v>
      </c>
      <c r="O482" t="s">
        <v>2977</v>
      </c>
      <c r="P482" s="282">
        <v>251291.23333333299</v>
      </c>
      <c r="S482" s="287">
        <v>0.166855295280641</v>
      </c>
    </row>
    <row r="483" spans="3:19">
      <c r="C483" s="278" t="s">
        <v>45</v>
      </c>
      <c r="D483" s="278" t="s">
        <v>46</v>
      </c>
      <c r="E483" s="12" t="s">
        <v>33</v>
      </c>
      <c r="F483" t="s">
        <v>2935</v>
      </c>
      <c r="G483" t="s">
        <v>52</v>
      </c>
      <c r="H483" s="284" t="s">
        <v>52</v>
      </c>
      <c r="I483">
        <v>680913</v>
      </c>
      <c r="J483" s="276" t="s">
        <v>2979</v>
      </c>
      <c r="K483" s="2" t="s">
        <v>2980</v>
      </c>
      <c r="L483" s="284" t="s">
        <v>52</v>
      </c>
      <c r="M483" t="s">
        <v>2936</v>
      </c>
      <c r="N483" s="250">
        <v>22697.1</v>
      </c>
      <c r="O483" t="s">
        <v>2979</v>
      </c>
      <c r="P483" s="282">
        <v>107484.633333333</v>
      </c>
      <c r="S483" s="287">
        <v>0.18201276157834301</v>
      </c>
    </row>
    <row r="484" spans="3:19">
      <c r="C484" s="278" t="s">
        <v>25</v>
      </c>
      <c r="D484" s="278" t="s">
        <v>27</v>
      </c>
      <c r="E484" s="12" t="s">
        <v>33</v>
      </c>
      <c r="F484" t="s">
        <v>448</v>
      </c>
      <c r="G484" t="s">
        <v>52</v>
      </c>
      <c r="H484" s="284" t="s">
        <v>52</v>
      </c>
      <c r="I484">
        <v>971239</v>
      </c>
      <c r="J484" s="276" t="s">
        <v>2981</v>
      </c>
      <c r="K484" s="2" t="s">
        <v>2982</v>
      </c>
      <c r="L484" s="284" t="s">
        <v>52</v>
      </c>
      <c r="M484" t="s">
        <v>2910</v>
      </c>
      <c r="N484" s="250">
        <v>32374.633333333335</v>
      </c>
      <c r="O484" t="s">
        <v>2981</v>
      </c>
      <c r="P484" s="282">
        <v>159154.86666666699</v>
      </c>
      <c r="S484" s="287">
        <v>0.17335893473496899</v>
      </c>
    </row>
    <row r="485" spans="3:19">
      <c r="C485" s="278" t="s">
        <v>45</v>
      </c>
      <c r="D485" s="278" t="s">
        <v>27</v>
      </c>
      <c r="E485" s="12" t="s">
        <v>36</v>
      </c>
      <c r="F485" t="s">
        <v>113</v>
      </c>
      <c r="G485" t="s">
        <v>52</v>
      </c>
      <c r="H485" s="284" t="s">
        <v>52</v>
      </c>
      <c r="I485">
        <v>11827470</v>
      </c>
      <c r="J485" s="276" t="s">
        <v>2983</v>
      </c>
      <c r="K485" s="2" t="s">
        <v>2984</v>
      </c>
      <c r="L485" s="284" t="s">
        <v>52</v>
      </c>
      <c r="M485" t="s">
        <v>2892</v>
      </c>
      <c r="N485" s="250">
        <v>394249</v>
      </c>
      <c r="O485" t="s">
        <v>2983</v>
      </c>
      <c r="P485" s="282">
        <v>979605.2</v>
      </c>
      <c r="S485" s="287">
        <v>0.17320984148166299</v>
      </c>
    </row>
    <row r="486" spans="3:19">
      <c r="C486" s="278" t="s">
        <v>25</v>
      </c>
      <c r="D486" s="278" t="s">
        <v>46</v>
      </c>
      <c r="E486" s="12" t="s">
        <v>36</v>
      </c>
      <c r="F486" t="s">
        <v>400</v>
      </c>
      <c r="G486" t="s">
        <v>52</v>
      </c>
      <c r="H486" s="284" t="s">
        <v>52</v>
      </c>
      <c r="I486">
        <v>4714051</v>
      </c>
      <c r="J486" s="276" t="s">
        <v>2985</v>
      </c>
      <c r="K486" s="2" t="s">
        <v>2986</v>
      </c>
      <c r="L486" s="284" t="s">
        <v>52</v>
      </c>
      <c r="M486" t="s">
        <v>2939</v>
      </c>
      <c r="N486" s="250">
        <v>157135.03333333333</v>
      </c>
      <c r="O486" t="s">
        <v>2985</v>
      </c>
      <c r="P486" s="282">
        <v>240779</v>
      </c>
      <c r="S486" s="287">
        <v>0.126795854442106</v>
      </c>
    </row>
    <row r="487" spans="3:19">
      <c r="C487" s="278" t="s">
        <v>45</v>
      </c>
      <c r="D487" s="278" t="s">
        <v>27</v>
      </c>
      <c r="E487" s="12" t="s">
        <v>31</v>
      </c>
      <c r="F487" t="s">
        <v>66</v>
      </c>
      <c r="G487" t="s">
        <v>52</v>
      </c>
      <c r="H487" s="284" t="s">
        <v>52</v>
      </c>
      <c r="I487">
        <v>37905</v>
      </c>
      <c r="J487" s="276" t="s">
        <v>2987</v>
      </c>
      <c r="K487" s="2" t="s">
        <v>2988</v>
      </c>
      <c r="L487" s="284" t="s">
        <v>52</v>
      </c>
      <c r="M487" t="s">
        <v>2906</v>
      </c>
      <c r="N487" s="250">
        <v>1263.5</v>
      </c>
      <c r="O487" t="s">
        <v>2987</v>
      </c>
      <c r="P487" s="282">
        <v>251291.23333333299</v>
      </c>
      <c r="S487" s="287">
        <v>0.200496046036618</v>
      </c>
    </row>
    <row r="488" spans="3:19">
      <c r="C488" s="278" t="s">
        <v>25</v>
      </c>
      <c r="D488" s="278" t="s">
        <v>46</v>
      </c>
      <c r="E488" s="12" t="s">
        <v>31</v>
      </c>
      <c r="F488" t="s">
        <v>397</v>
      </c>
      <c r="G488" t="s">
        <v>52</v>
      </c>
      <c r="H488" s="284" t="s">
        <v>52</v>
      </c>
      <c r="I488">
        <v>140712</v>
      </c>
      <c r="J488" s="276" t="s">
        <v>2989</v>
      </c>
      <c r="K488" s="2" t="s">
        <v>2990</v>
      </c>
      <c r="L488" s="284" t="s">
        <v>52</v>
      </c>
      <c r="M488" t="s">
        <v>2991</v>
      </c>
      <c r="N488" s="250">
        <v>4690.3999999999996</v>
      </c>
      <c r="O488" t="s">
        <v>2989</v>
      </c>
      <c r="P488" s="282">
        <v>4690.3999999999996</v>
      </c>
      <c r="S488" s="287">
        <v>0.18141116014910999</v>
      </c>
    </row>
    <row r="489" spans="3:19">
      <c r="C489" s="278" t="s">
        <v>45</v>
      </c>
      <c r="D489" s="278" t="s">
        <v>27</v>
      </c>
      <c r="E489" s="12" t="s">
        <v>34</v>
      </c>
      <c r="F489" t="s">
        <v>97</v>
      </c>
      <c r="G489" t="s">
        <v>52</v>
      </c>
      <c r="H489" s="284" t="s">
        <v>52</v>
      </c>
      <c r="I489">
        <v>4096</v>
      </c>
      <c r="J489" s="276" t="s">
        <v>2992</v>
      </c>
      <c r="K489" s="2" t="s">
        <v>2993</v>
      </c>
      <c r="L489" s="284" t="s">
        <v>52</v>
      </c>
      <c r="M489" t="s">
        <v>2897</v>
      </c>
      <c r="N489" s="250">
        <v>136.53333333333333</v>
      </c>
      <c r="O489" t="s">
        <v>2992</v>
      </c>
      <c r="P489" s="282">
        <v>244701.566666667</v>
      </c>
      <c r="S489" s="287">
        <v>9.7692632586346195E-2</v>
      </c>
    </row>
    <row r="490" spans="3:19">
      <c r="C490" s="278" t="s">
        <v>25</v>
      </c>
      <c r="D490" s="278" t="s">
        <v>27</v>
      </c>
      <c r="E490" s="12" t="s">
        <v>30</v>
      </c>
      <c r="F490" t="s">
        <v>408</v>
      </c>
      <c r="G490" t="s">
        <v>52</v>
      </c>
      <c r="H490" s="284" t="s">
        <v>52</v>
      </c>
      <c r="I490">
        <v>51115</v>
      </c>
      <c r="J490" s="276" t="s">
        <v>2994</v>
      </c>
      <c r="K490" s="2" t="s">
        <v>2995</v>
      </c>
      <c r="L490" s="284" t="s">
        <v>52</v>
      </c>
      <c r="M490" t="s">
        <v>2923</v>
      </c>
      <c r="N490" s="250">
        <v>1703.8333333333333</v>
      </c>
      <c r="O490" t="s">
        <v>2994</v>
      </c>
      <c r="P490" s="282">
        <v>72998.466666666704</v>
      </c>
      <c r="S490" s="287">
        <v>0.17341755832431899</v>
      </c>
    </row>
    <row r="491" spans="3:19">
      <c r="C491" s="278" t="s">
        <v>45</v>
      </c>
      <c r="D491" s="278" t="s">
        <v>27</v>
      </c>
      <c r="E491" s="12" t="s">
        <v>31</v>
      </c>
      <c r="F491" t="s">
        <v>66</v>
      </c>
      <c r="G491" t="s">
        <v>52</v>
      </c>
      <c r="H491" s="284" t="s">
        <v>52</v>
      </c>
      <c r="I491">
        <v>176991</v>
      </c>
      <c r="J491" s="276" t="s">
        <v>2996</v>
      </c>
      <c r="K491" s="2" t="s">
        <v>2997</v>
      </c>
      <c r="L491" s="284" t="s">
        <v>52</v>
      </c>
      <c r="M491" t="s">
        <v>2906</v>
      </c>
      <c r="N491" s="250">
        <v>5899.7</v>
      </c>
      <c r="O491" t="s">
        <v>2996</v>
      </c>
      <c r="P491" s="282">
        <v>251291.23333333299</v>
      </c>
      <c r="S491" s="287">
        <v>0.201814534149938</v>
      </c>
    </row>
    <row r="492" spans="3:19">
      <c r="C492" s="278" t="s">
        <v>45</v>
      </c>
      <c r="D492" s="278" t="s">
        <v>27</v>
      </c>
      <c r="E492" s="12" t="s">
        <v>30</v>
      </c>
      <c r="F492" t="s">
        <v>59</v>
      </c>
      <c r="G492" t="s">
        <v>52</v>
      </c>
      <c r="H492" s="284" t="s">
        <v>52</v>
      </c>
      <c r="I492">
        <v>349</v>
      </c>
      <c r="J492" s="276" t="s">
        <v>2998</v>
      </c>
      <c r="K492" s="2" t="s">
        <v>2999</v>
      </c>
      <c r="L492" s="284" t="s">
        <v>52</v>
      </c>
      <c r="M492" t="s">
        <v>2919</v>
      </c>
      <c r="N492" s="250">
        <v>11.633333333333333</v>
      </c>
      <c r="O492" t="s">
        <v>2998</v>
      </c>
      <c r="P492" s="282">
        <v>85126.366666666698</v>
      </c>
      <c r="S492" s="287">
        <v>0.16617372577171599</v>
      </c>
    </row>
    <row r="493" spans="3:19">
      <c r="C493" s="278" t="s">
        <v>25</v>
      </c>
      <c r="D493" s="278" t="s">
        <v>27</v>
      </c>
      <c r="E493" s="12" t="s">
        <v>30</v>
      </c>
      <c r="F493" t="s">
        <v>408</v>
      </c>
      <c r="G493" t="s">
        <v>52</v>
      </c>
      <c r="H493" s="284" t="s">
        <v>52</v>
      </c>
      <c r="I493">
        <v>52880</v>
      </c>
      <c r="J493" s="276" t="s">
        <v>3000</v>
      </c>
      <c r="K493" s="2" t="s">
        <v>3001</v>
      </c>
      <c r="L493" s="284" t="s">
        <v>52</v>
      </c>
      <c r="M493" t="s">
        <v>2923</v>
      </c>
      <c r="N493" s="250">
        <v>1762.6666666666667</v>
      </c>
      <c r="O493" t="s">
        <v>3000</v>
      </c>
      <c r="P493" s="282">
        <v>72998.466666666704</v>
      </c>
      <c r="S493" s="287">
        <v>0.14228257648550099</v>
      </c>
    </row>
    <row r="494" spans="3:19">
      <c r="C494" s="278" t="s">
        <v>25</v>
      </c>
      <c r="D494" s="278" t="s">
        <v>27</v>
      </c>
      <c r="E494" s="12" t="s">
        <v>31</v>
      </c>
      <c r="F494" t="s">
        <v>417</v>
      </c>
      <c r="G494" t="s">
        <v>52</v>
      </c>
      <c r="H494" s="284" t="s">
        <v>52</v>
      </c>
      <c r="I494">
        <v>65</v>
      </c>
      <c r="J494" s="276" t="s">
        <v>3002</v>
      </c>
      <c r="K494" s="2" t="s">
        <v>3003</v>
      </c>
      <c r="L494" s="284" t="s">
        <v>52</v>
      </c>
      <c r="M494" t="s">
        <v>2917</v>
      </c>
      <c r="N494" s="250">
        <v>2.1666666666666665</v>
      </c>
      <c r="O494" t="s">
        <v>3002</v>
      </c>
      <c r="P494" s="282">
        <v>96885.233333333294</v>
      </c>
      <c r="S494" s="287">
        <v>0.25532893727955802</v>
      </c>
    </row>
    <row r="495" spans="3:19">
      <c r="C495" s="278" t="s">
        <v>25</v>
      </c>
      <c r="D495" s="278" t="s">
        <v>27</v>
      </c>
      <c r="E495" s="12" t="s">
        <v>33</v>
      </c>
      <c r="F495" t="s">
        <v>448</v>
      </c>
      <c r="G495" t="s">
        <v>52</v>
      </c>
      <c r="H495" s="284" t="s">
        <v>52</v>
      </c>
      <c r="I495">
        <v>1021</v>
      </c>
      <c r="J495" s="276" t="s">
        <v>3004</v>
      </c>
      <c r="K495" s="2" t="s">
        <v>3005</v>
      </c>
      <c r="L495" s="284" t="s">
        <v>52</v>
      </c>
      <c r="M495" t="s">
        <v>2910</v>
      </c>
      <c r="N495" s="250">
        <v>34.033333333333331</v>
      </c>
      <c r="O495" t="s">
        <v>3004</v>
      </c>
      <c r="P495" s="282">
        <v>159154.86666666699</v>
      </c>
      <c r="S495" s="287">
        <v>0.23302653480857699</v>
      </c>
    </row>
    <row r="496" spans="3:19">
      <c r="C496" s="278" t="s">
        <v>45</v>
      </c>
      <c r="D496" s="278" t="s">
        <v>46</v>
      </c>
      <c r="E496" s="12" t="s">
        <v>33</v>
      </c>
      <c r="F496" t="s">
        <v>2935</v>
      </c>
      <c r="G496" t="s">
        <v>52</v>
      </c>
      <c r="H496" s="284" t="s">
        <v>52</v>
      </c>
      <c r="I496">
        <v>759</v>
      </c>
      <c r="J496" s="276" t="s">
        <v>3006</v>
      </c>
      <c r="K496" s="2" t="s">
        <v>3007</v>
      </c>
      <c r="L496" s="284" t="s">
        <v>52</v>
      </c>
      <c r="M496" t="s">
        <v>2936</v>
      </c>
      <c r="N496" s="250">
        <v>25.3</v>
      </c>
      <c r="O496" t="s">
        <v>3006</v>
      </c>
      <c r="P496" s="282">
        <v>107484.633333333</v>
      </c>
      <c r="S496" s="287">
        <v>0.19249976940612201</v>
      </c>
    </row>
    <row r="497" spans="3:19">
      <c r="C497" s="278" t="s">
        <v>45</v>
      </c>
      <c r="D497" s="278" t="s">
        <v>27</v>
      </c>
      <c r="E497" s="12" t="s">
        <v>31</v>
      </c>
      <c r="F497" t="s">
        <v>66</v>
      </c>
      <c r="G497" t="s">
        <v>52</v>
      </c>
      <c r="H497" s="284" t="s">
        <v>52</v>
      </c>
      <c r="I497">
        <v>1477</v>
      </c>
      <c r="J497" s="276" t="s">
        <v>3008</v>
      </c>
      <c r="K497" s="2" t="s">
        <v>3009</v>
      </c>
      <c r="L497" s="284" t="s">
        <v>52</v>
      </c>
      <c r="M497" t="s">
        <v>2906</v>
      </c>
      <c r="N497" s="250">
        <v>49.233333333333334</v>
      </c>
      <c r="O497" t="s">
        <v>3008</v>
      </c>
      <c r="P497" s="282">
        <v>251291.23333333299</v>
      </c>
      <c r="S497" s="287">
        <v>0.16541159899233401</v>
      </c>
    </row>
    <row r="498" spans="3:19">
      <c r="C498" s="278" t="s">
        <v>45</v>
      </c>
      <c r="D498" s="278" t="s">
        <v>46</v>
      </c>
      <c r="E498" s="12" t="s">
        <v>30</v>
      </c>
      <c r="F498" t="s">
        <v>47</v>
      </c>
      <c r="G498" t="s">
        <v>52</v>
      </c>
      <c r="H498" s="284" t="s">
        <v>52</v>
      </c>
      <c r="I498">
        <v>2404</v>
      </c>
      <c r="J498" s="276" t="s">
        <v>3010</v>
      </c>
      <c r="K498" s="2" t="s">
        <v>3011</v>
      </c>
      <c r="L498" s="284" t="s">
        <v>52</v>
      </c>
      <c r="M498" t="s">
        <v>3012</v>
      </c>
      <c r="N498" s="250">
        <v>80.13333333333334</v>
      </c>
      <c r="O498" t="s">
        <v>3010</v>
      </c>
      <c r="P498" s="282">
        <v>80.133333333333297</v>
      </c>
      <c r="S498" s="287">
        <v>0.12407696307852301</v>
      </c>
    </row>
    <row r="499" spans="3:19">
      <c r="C499" s="278" t="s">
        <v>45</v>
      </c>
      <c r="D499" s="278" t="s">
        <v>27</v>
      </c>
      <c r="E499" s="12" t="s">
        <v>32</v>
      </c>
      <c r="F499" t="s">
        <v>110</v>
      </c>
      <c r="G499" t="s">
        <v>351</v>
      </c>
      <c r="H499" s="284" t="s">
        <v>389</v>
      </c>
      <c r="I499">
        <v>4855089</v>
      </c>
      <c r="J499" s="276" t="s">
        <v>532</v>
      </c>
      <c r="K499" s="2" t="s">
        <v>1937</v>
      </c>
      <c r="L499" s="284" t="s">
        <v>643</v>
      </c>
      <c r="M499" t="s">
        <v>3013</v>
      </c>
      <c r="N499" s="250">
        <v>161836.29999999999</v>
      </c>
      <c r="O499" t="s">
        <v>532</v>
      </c>
      <c r="P499" s="282">
        <v>161836.29999999999</v>
      </c>
      <c r="S499" s="287">
        <v>0.179588930154571</v>
      </c>
    </row>
    <row r="500" spans="3:19">
      <c r="C500" s="278" t="s">
        <v>25</v>
      </c>
      <c r="D500" s="278" t="s">
        <v>118</v>
      </c>
      <c r="E500" s="12" t="s">
        <v>35</v>
      </c>
      <c r="F500" t="s">
        <v>636</v>
      </c>
      <c r="G500" t="s">
        <v>351</v>
      </c>
      <c r="H500" s="284" t="s">
        <v>389</v>
      </c>
      <c r="I500">
        <v>2153029</v>
      </c>
      <c r="J500" s="276" t="s">
        <v>381</v>
      </c>
      <c r="K500" s="2" t="s">
        <v>1969</v>
      </c>
      <c r="L500" s="284" t="s">
        <v>643</v>
      </c>
      <c r="M500" t="s">
        <v>3014</v>
      </c>
      <c r="N500" s="250">
        <v>71767.633333333331</v>
      </c>
      <c r="O500" t="s">
        <v>381</v>
      </c>
      <c r="P500" s="282">
        <v>71767.633333333302</v>
      </c>
      <c r="S500" s="287">
        <v>0.170417907086575</v>
      </c>
    </row>
    <row r="501" spans="3:19">
      <c r="C501" s="278" t="s">
        <v>127</v>
      </c>
      <c r="D501" s="278" t="s">
        <v>118</v>
      </c>
      <c r="E501" s="12" t="s">
        <v>33</v>
      </c>
      <c r="F501" t="s">
        <v>288</v>
      </c>
      <c r="G501" t="s">
        <v>351</v>
      </c>
      <c r="H501" s="284" t="s">
        <v>389</v>
      </c>
      <c r="I501">
        <v>1532733</v>
      </c>
      <c r="J501" s="276" t="s">
        <v>947</v>
      </c>
      <c r="K501" s="2" t="s">
        <v>979</v>
      </c>
      <c r="L501" s="284" t="s">
        <v>643</v>
      </c>
      <c r="M501" t="s">
        <v>3015</v>
      </c>
      <c r="N501" s="250">
        <v>51091.1</v>
      </c>
      <c r="O501" t="s">
        <v>947</v>
      </c>
      <c r="P501" s="282">
        <v>59100.6</v>
      </c>
      <c r="S501" s="287">
        <v>0.176795538657715</v>
      </c>
    </row>
    <row r="502" spans="3:19">
      <c r="C502" s="278" t="s">
        <v>25</v>
      </c>
      <c r="D502" s="278" t="s">
        <v>27</v>
      </c>
      <c r="E502" s="12" t="s">
        <v>30</v>
      </c>
      <c r="F502" t="s">
        <v>408</v>
      </c>
      <c r="G502" t="s">
        <v>351</v>
      </c>
      <c r="H502" s="284" t="s">
        <v>389</v>
      </c>
      <c r="I502">
        <v>1328035</v>
      </c>
      <c r="J502" s="276" t="s">
        <v>1047</v>
      </c>
      <c r="K502" s="2" t="s">
        <v>2091</v>
      </c>
      <c r="L502" s="284" t="s">
        <v>643</v>
      </c>
      <c r="M502" t="s">
        <v>3016</v>
      </c>
      <c r="N502" s="250">
        <v>44267.833333333336</v>
      </c>
      <c r="O502" t="s">
        <v>1047</v>
      </c>
      <c r="P502" s="282">
        <v>44267.833333333299</v>
      </c>
      <c r="S502" s="287">
        <v>0.16371600099352901</v>
      </c>
    </row>
    <row r="503" spans="3:19">
      <c r="C503" s="278" t="s">
        <v>127</v>
      </c>
      <c r="D503" s="278" t="s">
        <v>118</v>
      </c>
      <c r="E503" s="12" t="s">
        <v>34</v>
      </c>
      <c r="F503" t="s">
        <v>328</v>
      </c>
      <c r="G503" t="s">
        <v>351</v>
      </c>
      <c r="H503" s="284" t="s">
        <v>389</v>
      </c>
      <c r="I503">
        <v>1502640</v>
      </c>
      <c r="J503" s="276" t="s">
        <v>1272</v>
      </c>
      <c r="K503" s="2" t="s">
        <v>2065</v>
      </c>
      <c r="L503" s="284" t="s">
        <v>643</v>
      </c>
      <c r="M503" t="s">
        <v>3017</v>
      </c>
      <c r="N503" s="250">
        <v>50088</v>
      </c>
      <c r="O503" t="s">
        <v>1272</v>
      </c>
      <c r="P503" s="282">
        <v>56150.7</v>
      </c>
      <c r="S503" s="287">
        <v>0.16472576323395899</v>
      </c>
    </row>
    <row r="504" spans="3:19">
      <c r="C504" s="278" t="s">
        <v>127</v>
      </c>
      <c r="D504" s="278" t="s">
        <v>118</v>
      </c>
      <c r="E504" s="12" t="s">
        <v>33</v>
      </c>
      <c r="F504" t="s">
        <v>288</v>
      </c>
      <c r="G504" t="s">
        <v>351</v>
      </c>
      <c r="H504" s="284" t="s">
        <v>389</v>
      </c>
      <c r="I504">
        <v>1464624</v>
      </c>
      <c r="J504" s="276" t="s">
        <v>1195</v>
      </c>
      <c r="K504" s="2" t="s">
        <v>2146</v>
      </c>
      <c r="L504" s="284" t="s">
        <v>643</v>
      </c>
      <c r="M504" t="s">
        <v>3015</v>
      </c>
      <c r="N504" s="250">
        <v>48820.800000000003</v>
      </c>
      <c r="O504" t="s">
        <v>1195</v>
      </c>
      <c r="P504" s="282">
        <v>59100.6</v>
      </c>
      <c r="S504" s="287">
        <v>0.16254782605465901</v>
      </c>
    </row>
    <row r="505" spans="3:19">
      <c r="C505" s="278" t="s">
        <v>25</v>
      </c>
      <c r="D505" s="278" t="s">
        <v>27</v>
      </c>
      <c r="E505" s="12" t="s">
        <v>35</v>
      </c>
      <c r="F505" t="s">
        <v>515</v>
      </c>
      <c r="G505" t="s">
        <v>351</v>
      </c>
      <c r="H505" s="284" t="s">
        <v>389</v>
      </c>
      <c r="I505">
        <v>1105069</v>
      </c>
      <c r="J505" s="276" t="s">
        <v>1642</v>
      </c>
      <c r="K505" s="2" t="s">
        <v>2238</v>
      </c>
      <c r="L505" s="284" t="s">
        <v>643</v>
      </c>
      <c r="M505" t="s">
        <v>3018</v>
      </c>
      <c r="N505" s="250">
        <v>36835.633333333331</v>
      </c>
      <c r="O505" t="s">
        <v>1642</v>
      </c>
      <c r="P505" s="282">
        <v>143893.066666667</v>
      </c>
      <c r="S505" s="287">
        <v>0.16478849692351499</v>
      </c>
    </row>
    <row r="506" spans="3:19">
      <c r="C506" s="278" t="s">
        <v>127</v>
      </c>
      <c r="D506" s="278" t="s">
        <v>118</v>
      </c>
      <c r="E506" s="12" t="s">
        <v>34</v>
      </c>
      <c r="F506" t="s">
        <v>328</v>
      </c>
      <c r="G506" t="s">
        <v>351</v>
      </c>
      <c r="H506" s="284" t="s">
        <v>389</v>
      </c>
      <c r="I506">
        <v>1566192</v>
      </c>
      <c r="J506" s="276" t="s">
        <v>349</v>
      </c>
      <c r="K506" s="2" t="s">
        <v>1958</v>
      </c>
      <c r="L506" s="284" t="s">
        <v>643</v>
      </c>
      <c r="M506" t="s">
        <v>3017</v>
      </c>
      <c r="N506" s="250">
        <v>52206.400000000001</v>
      </c>
      <c r="O506" t="s">
        <v>349</v>
      </c>
      <c r="P506" s="282">
        <v>56150.7</v>
      </c>
      <c r="S506" s="287">
        <v>0.17147080420142199</v>
      </c>
    </row>
    <row r="507" spans="3:19">
      <c r="C507" s="278" t="s">
        <v>25</v>
      </c>
      <c r="D507" s="278" t="s">
        <v>27</v>
      </c>
      <c r="E507" s="12" t="s">
        <v>31</v>
      </c>
      <c r="F507" t="s">
        <v>417</v>
      </c>
      <c r="G507" t="s">
        <v>351</v>
      </c>
      <c r="H507" s="284" t="s">
        <v>389</v>
      </c>
      <c r="I507">
        <v>1369045</v>
      </c>
      <c r="J507" s="276" t="s">
        <v>1574</v>
      </c>
      <c r="K507" s="2" t="s">
        <v>2286</v>
      </c>
      <c r="L507" s="284" t="s">
        <v>643</v>
      </c>
      <c r="M507" t="s">
        <v>3019</v>
      </c>
      <c r="N507" s="250">
        <v>45634.833333333336</v>
      </c>
      <c r="O507" t="s">
        <v>1574</v>
      </c>
      <c r="P507" s="282">
        <v>56052.933333333298</v>
      </c>
      <c r="S507" s="287">
        <v>0.15485363081453099</v>
      </c>
    </row>
    <row r="508" spans="3:19">
      <c r="C508" s="278" t="s">
        <v>127</v>
      </c>
      <c r="D508" s="278" t="s">
        <v>118</v>
      </c>
      <c r="E508" s="12" t="s">
        <v>33</v>
      </c>
      <c r="F508" t="s">
        <v>288</v>
      </c>
      <c r="G508" t="s">
        <v>351</v>
      </c>
      <c r="H508" s="284" t="s">
        <v>389</v>
      </c>
      <c r="I508">
        <v>582772</v>
      </c>
      <c r="J508" s="276" t="s">
        <v>1631</v>
      </c>
      <c r="K508" s="2" t="s">
        <v>2254</v>
      </c>
      <c r="L508" s="284" t="s">
        <v>643</v>
      </c>
      <c r="M508" t="s">
        <v>3015</v>
      </c>
      <c r="N508" s="250">
        <v>19425.733333333334</v>
      </c>
      <c r="O508" t="s">
        <v>1631</v>
      </c>
      <c r="P508" s="282">
        <v>59100.6</v>
      </c>
      <c r="S508" s="287">
        <v>0.15463673490399299</v>
      </c>
    </row>
    <row r="509" spans="3:19">
      <c r="C509" s="278" t="s">
        <v>45</v>
      </c>
      <c r="D509" s="278" t="s">
        <v>46</v>
      </c>
      <c r="E509" s="12" t="s">
        <v>36</v>
      </c>
      <c r="F509" t="s">
        <v>2825</v>
      </c>
      <c r="G509" t="s">
        <v>351</v>
      </c>
      <c r="H509" s="284" t="s">
        <v>389</v>
      </c>
      <c r="I509">
        <v>5615942</v>
      </c>
      <c r="J509" s="276" t="s">
        <v>2431</v>
      </c>
      <c r="K509" s="2" t="s">
        <v>2432</v>
      </c>
      <c r="L509" s="284" t="s">
        <v>643</v>
      </c>
      <c r="M509" t="s">
        <v>3020</v>
      </c>
      <c r="N509" s="250">
        <v>187198.06666666668</v>
      </c>
      <c r="O509" t="s">
        <v>2431</v>
      </c>
      <c r="P509" s="282">
        <v>651435.36666666705</v>
      </c>
      <c r="S509" s="287">
        <v>0.17626831245163099</v>
      </c>
    </row>
    <row r="510" spans="3:19">
      <c r="C510" s="278" t="s">
        <v>45</v>
      </c>
      <c r="D510" s="278" t="s">
        <v>27</v>
      </c>
      <c r="E510" s="12" t="s">
        <v>34</v>
      </c>
      <c r="F510" t="s">
        <v>97</v>
      </c>
      <c r="G510" t="s">
        <v>206</v>
      </c>
      <c r="H510" s="284" t="s">
        <v>52</v>
      </c>
      <c r="I510">
        <v>4596644</v>
      </c>
      <c r="J510" s="276" t="s">
        <v>204</v>
      </c>
      <c r="K510" s="2" t="s">
        <v>1927</v>
      </c>
      <c r="L510" s="284" t="s">
        <v>52</v>
      </c>
      <c r="M510" t="s">
        <v>2897</v>
      </c>
      <c r="N510" s="250">
        <v>153221.46666666667</v>
      </c>
      <c r="O510" t="s">
        <v>204</v>
      </c>
      <c r="P510" s="282">
        <v>244701.566666667</v>
      </c>
      <c r="S510" s="287">
        <v>0.165901864699559</v>
      </c>
    </row>
    <row r="511" spans="3:19">
      <c r="C511" s="278" t="s">
        <v>25</v>
      </c>
      <c r="D511" s="278" t="s">
        <v>27</v>
      </c>
      <c r="E511" s="12" t="s">
        <v>34</v>
      </c>
      <c r="F511" t="s">
        <v>478</v>
      </c>
      <c r="G511" t="s">
        <v>206</v>
      </c>
      <c r="H511" s="284" t="s">
        <v>52</v>
      </c>
      <c r="I511">
        <v>2653867</v>
      </c>
      <c r="J511" s="276" t="s">
        <v>481</v>
      </c>
      <c r="K511" s="2" t="s">
        <v>1998</v>
      </c>
      <c r="L511" s="284" t="s">
        <v>52</v>
      </c>
      <c r="M511" t="s">
        <v>2905</v>
      </c>
      <c r="N511" s="250">
        <v>88462.233333333337</v>
      </c>
      <c r="O511" t="s">
        <v>481</v>
      </c>
      <c r="P511" s="282">
        <v>185505.2</v>
      </c>
      <c r="S511" s="287">
        <v>0.17155031420525599</v>
      </c>
    </row>
    <row r="512" spans="3:19">
      <c r="C512" s="278" t="s">
        <v>127</v>
      </c>
      <c r="D512" s="278" t="s">
        <v>118</v>
      </c>
      <c r="E512" s="12" t="s">
        <v>33</v>
      </c>
      <c r="F512" t="s">
        <v>288</v>
      </c>
      <c r="G512" t="s">
        <v>206</v>
      </c>
      <c r="H512" s="284" t="s">
        <v>52</v>
      </c>
      <c r="I512">
        <v>1434996</v>
      </c>
      <c r="J512" s="276" t="s">
        <v>1217</v>
      </c>
      <c r="K512" s="2" t="s">
        <v>1398</v>
      </c>
      <c r="L512" s="284" t="s">
        <v>52</v>
      </c>
      <c r="M512" t="s">
        <v>2929</v>
      </c>
      <c r="N512" s="250">
        <v>47833.2</v>
      </c>
      <c r="O512" t="s">
        <v>1217</v>
      </c>
      <c r="P512" s="282">
        <v>99853.6</v>
      </c>
      <c r="S512" s="287">
        <v>0.173314678765501</v>
      </c>
    </row>
    <row r="513" spans="3:19">
      <c r="C513" s="278" t="s">
        <v>127</v>
      </c>
      <c r="D513" s="278" t="s">
        <v>118</v>
      </c>
      <c r="E513" s="12" t="s">
        <v>34</v>
      </c>
      <c r="F513" t="s">
        <v>328</v>
      </c>
      <c r="G513" t="s">
        <v>206</v>
      </c>
      <c r="H513" s="284" t="s">
        <v>52</v>
      </c>
      <c r="I513">
        <v>1973078</v>
      </c>
      <c r="J513" s="276" t="s">
        <v>1583</v>
      </c>
      <c r="K513" s="2" t="s">
        <v>2207</v>
      </c>
      <c r="L513" s="284" t="s">
        <v>52</v>
      </c>
      <c r="M513" t="s">
        <v>2926</v>
      </c>
      <c r="N513" s="250">
        <v>65769.266666666663</v>
      </c>
      <c r="O513" t="s">
        <v>1583</v>
      </c>
      <c r="P513" s="282">
        <v>81887.466666666704</v>
      </c>
      <c r="S513" s="287">
        <v>0.16556121652026301</v>
      </c>
    </row>
    <row r="514" spans="3:19">
      <c r="C514" s="278" t="s">
        <v>25</v>
      </c>
      <c r="D514" s="278" t="s">
        <v>118</v>
      </c>
      <c r="E514" s="12" t="s">
        <v>31</v>
      </c>
      <c r="F514" t="s">
        <v>549</v>
      </c>
      <c r="G514" t="s">
        <v>206</v>
      </c>
      <c r="H514" s="284" t="s">
        <v>52</v>
      </c>
      <c r="I514">
        <v>775230</v>
      </c>
      <c r="J514" s="276" t="s">
        <v>1102</v>
      </c>
      <c r="K514" s="2" t="s">
        <v>2155</v>
      </c>
      <c r="L514" s="284" t="s">
        <v>52</v>
      </c>
      <c r="M514" t="s">
        <v>2914</v>
      </c>
      <c r="N514" s="250">
        <v>25841</v>
      </c>
      <c r="O514" t="s">
        <v>1102</v>
      </c>
      <c r="P514" s="282">
        <v>133003.73333333299</v>
      </c>
      <c r="S514" s="287">
        <v>0.18276958385592099</v>
      </c>
    </row>
    <row r="515" spans="3:19">
      <c r="C515" s="278" t="s">
        <v>25</v>
      </c>
      <c r="D515" s="278" t="s">
        <v>118</v>
      </c>
      <c r="E515" s="12" t="s">
        <v>33</v>
      </c>
      <c r="F515" t="s">
        <v>573</v>
      </c>
      <c r="G515" t="s">
        <v>206</v>
      </c>
      <c r="H515" s="284" t="s">
        <v>52</v>
      </c>
      <c r="I515">
        <v>1162387</v>
      </c>
      <c r="J515" s="276" t="s">
        <v>1209</v>
      </c>
      <c r="K515" s="2" t="s">
        <v>2161</v>
      </c>
      <c r="L515" s="284" t="s">
        <v>52</v>
      </c>
      <c r="M515" t="s">
        <v>2912</v>
      </c>
      <c r="N515" s="250">
        <v>38746.23333333333</v>
      </c>
      <c r="O515" t="s">
        <v>1209</v>
      </c>
      <c r="P515" s="282">
        <v>146285.73333333299</v>
      </c>
      <c r="S515" s="287">
        <v>0.17746665902604999</v>
      </c>
    </row>
    <row r="516" spans="3:19">
      <c r="C516" s="278" t="s">
        <v>25</v>
      </c>
      <c r="D516" s="278" t="s">
        <v>27</v>
      </c>
      <c r="E516" s="12" t="s">
        <v>31</v>
      </c>
      <c r="F516" t="s">
        <v>417</v>
      </c>
      <c r="G516" t="s">
        <v>206</v>
      </c>
      <c r="H516" s="284" t="s">
        <v>52</v>
      </c>
      <c r="I516">
        <v>1063744</v>
      </c>
      <c r="J516" s="276" t="s">
        <v>1716</v>
      </c>
      <c r="K516" s="2" t="s">
        <v>2327</v>
      </c>
      <c r="L516" s="284" t="s">
        <v>52</v>
      </c>
      <c r="M516" t="s">
        <v>2917</v>
      </c>
      <c r="N516" s="250">
        <v>35458.133333333331</v>
      </c>
      <c r="O516" t="s">
        <v>1716</v>
      </c>
      <c r="P516" s="282">
        <v>96885.233333333294</v>
      </c>
      <c r="S516" s="287">
        <v>0.138990141601673</v>
      </c>
    </row>
    <row r="517" spans="3:19">
      <c r="C517" s="278" t="s">
        <v>25</v>
      </c>
      <c r="D517" s="278" t="s">
        <v>118</v>
      </c>
      <c r="E517" s="12" t="s">
        <v>31</v>
      </c>
      <c r="F517" t="s">
        <v>549</v>
      </c>
      <c r="G517" t="s">
        <v>206</v>
      </c>
      <c r="H517" s="284" t="s">
        <v>52</v>
      </c>
      <c r="I517">
        <v>512672</v>
      </c>
      <c r="J517" s="276" t="s">
        <v>1785</v>
      </c>
      <c r="K517" s="2" t="s">
        <v>2396</v>
      </c>
      <c r="L517" s="284" t="s">
        <v>52</v>
      </c>
      <c r="M517" t="s">
        <v>2914</v>
      </c>
      <c r="N517" s="250">
        <v>17089.066666666666</v>
      </c>
      <c r="O517" t="s">
        <v>1785</v>
      </c>
      <c r="P517" s="282">
        <v>133003.73333333299</v>
      </c>
      <c r="S517" s="287">
        <v>0.180129345487055</v>
      </c>
    </row>
    <row r="518" spans="3:19">
      <c r="C518" s="278" t="s">
        <v>45</v>
      </c>
      <c r="D518" s="278" t="s">
        <v>27</v>
      </c>
      <c r="E518" s="12" t="s">
        <v>33</v>
      </c>
      <c r="F518" t="s">
        <v>82</v>
      </c>
      <c r="G518" t="s">
        <v>206</v>
      </c>
      <c r="H518" s="284" t="s">
        <v>52</v>
      </c>
      <c r="I518">
        <v>1074003</v>
      </c>
      <c r="J518" s="276" t="s">
        <v>3021</v>
      </c>
      <c r="K518" s="2" t="s">
        <v>3022</v>
      </c>
      <c r="L518" s="284" t="s">
        <v>52</v>
      </c>
      <c r="M518" t="s">
        <v>2911</v>
      </c>
      <c r="N518" s="250">
        <v>35800.1</v>
      </c>
      <c r="O518" t="s">
        <v>3021</v>
      </c>
      <c r="P518" s="282">
        <v>140792.433333333</v>
      </c>
      <c r="S518" s="287">
        <v>0.17788001630536099</v>
      </c>
    </row>
    <row r="519" spans="3:19">
      <c r="C519" s="278" t="s">
        <v>45</v>
      </c>
      <c r="D519" s="278" t="s">
        <v>27</v>
      </c>
      <c r="E519" s="12" t="s">
        <v>36</v>
      </c>
      <c r="F519" t="s">
        <v>113</v>
      </c>
      <c r="G519" t="s">
        <v>455</v>
      </c>
      <c r="H519" s="284" t="s">
        <v>195</v>
      </c>
      <c r="I519">
        <v>12024224</v>
      </c>
      <c r="J519" s="276" t="s">
        <v>781</v>
      </c>
      <c r="K519" s="2" t="s">
        <v>455</v>
      </c>
      <c r="L519" s="284" t="s">
        <v>643</v>
      </c>
      <c r="M519" t="s">
        <v>2834</v>
      </c>
      <c r="N519" s="250">
        <v>400807.46666666667</v>
      </c>
      <c r="O519" t="s">
        <v>781</v>
      </c>
      <c r="P519" s="282">
        <v>547692.66666666698</v>
      </c>
      <c r="S519" s="287">
        <v>0.185439331959348</v>
      </c>
    </row>
    <row r="520" spans="3:19">
      <c r="C520" s="278" t="s">
        <v>45</v>
      </c>
      <c r="D520" s="278" t="s">
        <v>27</v>
      </c>
      <c r="E520" s="12" t="s">
        <v>34</v>
      </c>
      <c r="F520" t="s">
        <v>97</v>
      </c>
      <c r="G520" t="s">
        <v>455</v>
      </c>
      <c r="H520" s="284" t="s">
        <v>195</v>
      </c>
      <c r="I520">
        <v>4348495</v>
      </c>
      <c r="J520" s="276" t="s">
        <v>498</v>
      </c>
      <c r="K520" s="2" t="s">
        <v>455</v>
      </c>
      <c r="L520" s="284" t="s">
        <v>643</v>
      </c>
      <c r="M520" t="s">
        <v>2833</v>
      </c>
      <c r="N520" s="250">
        <v>144949.83333333334</v>
      </c>
      <c r="O520" t="s">
        <v>498</v>
      </c>
      <c r="P520" s="282">
        <v>145066.76666666701</v>
      </c>
      <c r="S520" s="287">
        <v>0.18076628361019401</v>
      </c>
    </row>
    <row r="521" spans="3:19">
      <c r="C521" s="278" t="s">
        <v>25</v>
      </c>
      <c r="D521" s="278" t="s">
        <v>27</v>
      </c>
      <c r="E521" s="12" t="s">
        <v>32</v>
      </c>
      <c r="F521" t="s">
        <v>525</v>
      </c>
      <c r="G521" t="s">
        <v>455</v>
      </c>
      <c r="H521" s="284" t="s">
        <v>195</v>
      </c>
      <c r="I521">
        <v>4487317</v>
      </c>
      <c r="J521" s="276" t="s">
        <v>526</v>
      </c>
      <c r="K521" s="2" t="s">
        <v>527</v>
      </c>
      <c r="L521" s="284" t="s">
        <v>643</v>
      </c>
      <c r="M521" t="s">
        <v>2876</v>
      </c>
      <c r="N521" s="250">
        <v>149577.23333333334</v>
      </c>
      <c r="O521" t="s">
        <v>526</v>
      </c>
      <c r="P521" s="282">
        <v>149577.23333333299</v>
      </c>
      <c r="S521" s="287">
        <v>0.167829631479818</v>
      </c>
    </row>
    <row r="522" spans="3:19">
      <c r="C522" s="278" t="s">
        <v>25</v>
      </c>
      <c r="D522" s="278" t="s">
        <v>118</v>
      </c>
      <c r="E522" s="12" t="s">
        <v>33</v>
      </c>
      <c r="F522" t="s">
        <v>573</v>
      </c>
      <c r="G522" t="s">
        <v>455</v>
      </c>
      <c r="H522" s="284" t="s">
        <v>195</v>
      </c>
      <c r="I522">
        <v>3338449</v>
      </c>
      <c r="J522" s="276" t="s">
        <v>453</v>
      </c>
      <c r="K522" s="2" t="s">
        <v>454</v>
      </c>
      <c r="L522" s="284" t="s">
        <v>643</v>
      </c>
      <c r="M522" t="s">
        <v>2875</v>
      </c>
      <c r="N522" s="250">
        <v>111281.63333333333</v>
      </c>
      <c r="O522" t="s">
        <v>453</v>
      </c>
      <c r="P522" s="282">
        <v>135858.36666666699</v>
      </c>
      <c r="S522" s="287">
        <v>0.17364023081274901</v>
      </c>
    </row>
    <row r="523" spans="3:19">
      <c r="C523" s="278" t="s">
        <v>127</v>
      </c>
      <c r="D523" s="278" t="s">
        <v>118</v>
      </c>
      <c r="E523" s="12" t="s">
        <v>33</v>
      </c>
      <c r="F523" t="s">
        <v>288</v>
      </c>
      <c r="G523" t="s">
        <v>455</v>
      </c>
      <c r="H523" s="284" t="s">
        <v>195</v>
      </c>
      <c r="I523">
        <v>821103</v>
      </c>
      <c r="J523" s="276" t="s">
        <v>1636</v>
      </c>
      <c r="K523" s="2" t="s">
        <v>2248</v>
      </c>
      <c r="L523" s="284" t="s">
        <v>643</v>
      </c>
      <c r="M523" t="s">
        <v>2800</v>
      </c>
      <c r="N523" s="250">
        <v>27370.1</v>
      </c>
      <c r="O523" t="s">
        <v>1636</v>
      </c>
      <c r="P523" s="282">
        <v>63686.466666666704</v>
      </c>
      <c r="S523" s="287">
        <v>0.173328572264554</v>
      </c>
    </row>
    <row r="524" spans="3:19">
      <c r="C524" s="278" t="s">
        <v>25</v>
      </c>
      <c r="D524" s="278" t="s">
        <v>46</v>
      </c>
      <c r="E524" s="12" t="s">
        <v>31</v>
      </c>
      <c r="F524" t="s">
        <v>397</v>
      </c>
      <c r="G524" t="s">
        <v>455</v>
      </c>
      <c r="H524" s="284" t="s">
        <v>195</v>
      </c>
      <c r="I524">
        <v>1673153</v>
      </c>
      <c r="J524" s="276" t="s">
        <v>3023</v>
      </c>
      <c r="K524" s="2" t="s">
        <v>3024</v>
      </c>
      <c r="L524" s="284" t="s">
        <v>643</v>
      </c>
      <c r="M524" t="s">
        <v>3025</v>
      </c>
      <c r="N524" s="250">
        <v>55771.76666666667</v>
      </c>
      <c r="O524" t="s">
        <v>3023</v>
      </c>
      <c r="P524" s="282">
        <v>55771.766666666699</v>
      </c>
      <c r="S524" s="287">
        <v>0.18404040895582899</v>
      </c>
    </row>
    <row r="525" spans="3:19">
      <c r="C525" s="278" t="s">
        <v>25</v>
      </c>
      <c r="D525" s="278" t="s">
        <v>27</v>
      </c>
      <c r="E525" s="12" t="s">
        <v>34</v>
      </c>
      <c r="F525" t="s">
        <v>478</v>
      </c>
      <c r="G525" t="s">
        <v>576</v>
      </c>
      <c r="H525" s="284" t="s">
        <v>389</v>
      </c>
      <c r="I525">
        <v>3014907</v>
      </c>
      <c r="J525" s="276" t="s">
        <v>1268</v>
      </c>
      <c r="K525" s="2" t="s">
        <v>1318</v>
      </c>
      <c r="L525" s="284" t="s">
        <v>643</v>
      </c>
      <c r="M525" t="s">
        <v>3026</v>
      </c>
      <c r="N525" s="250">
        <v>100496.9</v>
      </c>
      <c r="O525" t="s">
        <v>1268</v>
      </c>
      <c r="P525" s="282">
        <v>100496.9</v>
      </c>
      <c r="S525" s="287">
        <v>0.193698647836274</v>
      </c>
    </row>
    <row r="526" spans="3:19">
      <c r="C526" s="278" t="s">
        <v>127</v>
      </c>
      <c r="D526" s="278" t="s">
        <v>118</v>
      </c>
      <c r="E526" s="12" t="s">
        <v>33</v>
      </c>
      <c r="F526" t="s">
        <v>288</v>
      </c>
      <c r="G526" t="s">
        <v>576</v>
      </c>
      <c r="H526" s="284" t="s">
        <v>389</v>
      </c>
      <c r="I526">
        <v>969885</v>
      </c>
      <c r="J526" s="276" t="s">
        <v>574</v>
      </c>
      <c r="K526" s="2" t="s">
        <v>575</v>
      </c>
      <c r="L526" s="284" t="s">
        <v>643</v>
      </c>
      <c r="M526" t="s">
        <v>3015</v>
      </c>
      <c r="N526" s="250">
        <v>32329.5</v>
      </c>
      <c r="O526" t="s">
        <v>574</v>
      </c>
      <c r="P526" s="282">
        <v>59100.6</v>
      </c>
      <c r="S526" s="287">
        <v>0.14050055103994799</v>
      </c>
    </row>
    <row r="527" spans="3:19">
      <c r="C527" s="278" t="s">
        <v>127</v>
      </c>
      <c r="D527" s="278" t="s">
        <v>118</v>
      </c>
      <c r="E527" s="12" t="s">
        <v>31</v>
      </c>
      <c r="F527" t="s">
        <v>254</v>
      </c>
      <c r="G527" t="s">
        <v>576</v>
      </c>
      <c r="H527" s="284" t="s">
        <v>389</v>
      </c>
      <c r="I527">
        <v>1072232</v>
      </c>
      <c r="J527" s="276" t="s">
        <v>1595</v>
      </c>
      <c r="K527" s="2" t="s">
        <v>2299</v>
      </c>
      <c r="L527" s="284" t="s">
        <v>643</v>
      </c>
      <c r="M527" t="s">
        <v>3027</v>
      </c>
      <c r="N527" s="250">
        <v>35741.066666666666</v>
      </c>
      <c r="O527" t="s">
        <v>1595</v>
      </c>
      <c r="P527" s="282">
        <v>42269.9</v>
      </c>
      <c r="S527" s="287">
        <v>0.16066998752096201</v>
      </c>
    </row>
    <row r="528" spans="3:19">
      <c r="C528" s="278" t="s">
        <v>25</v>
      </c>
      <c r="D528" s="278" t="s">
        <v>118</v>
      </c>
      <c r="E528" s="12" t="s">
        <v>31</v>
      </c>
      <c r="F528" t="s">
        <v>549</v>
      </c>
      <c r="G528" t="s">
        <v>576</v>
      </c>
      <c r="H528" s="284" t="s">
        <v>389</v>
      </c>
      <c r="I528">
        <v>763623</v>
      </c>
      <c r="J528" s="276" t="s">
        <v>1660</v>
      </c>
      <c r="K528" s="2" t="s">
        <v>2275</v>
      </c>
      <c r="L528" s="284" t="s">
        <v>643</v>
      </c>
      <c r="M528" t="s">
        <v>3028</v>
      </c>
      <c r="N528" s="250">
        <v>25454.1</v>
      </c>
      <c r="O528" t="s">
        <v>1660</v>
      </c>
      <c r="P528" s="282">
        <v>54763.733333333301</v>
      </c>
      <c r="S528" s="287">
        <v>0.173203448211107</v>
      </c>
    </row>
    <row r="529" spans="3:19">
      <c r="C529" s="278" t="s">
        <v>45</v>
      </c>
      <c r="D529" s="278" t="s">
        <v>46</v>
      </c>
      <c r="E529" s="12" t="s">
        <v>33</v>
      </c>
      <c r="F529" t="s">
        <v>2935</v>
      </c>
      <c r="G529" t="s">
        <v>576</v>
      </c>
      <c r="H529" s="284" t="s">
        <v>389</v>
      </c>
      <c r="I529">
        <v>598531</v>
      </c>
      <c r="J529" s="276" t="s">
        <v>2419</v>
      </c>
      <c r="K529" s="2" t="s">
        <v>2420</v>
      </c>
      <c r="L529" s="284" t="s">
        <v>643</v>
      </c>
      <c r="M529" t="s">
        <v>3029</v>
      </c>
      <c r="N529" s="250">
        <v>19951.033333333333</v>
      </c>
      <c r="O529" t="s">
        <v>2419</v>
      </c>
      <c r="P529" s="282">
        <v>19951.0333333333</v>
      </c>
      <c r="S529" s="287">
        <v>0.17948967705751201</v>
      </c>
    </row>
    <row r="530" spans="3:19">
      <c r="C530" s="278" t="s">
        <v>25</v>
      </c>
      <c r="D530" s="278" t="s">
        <v>46</v>
      </c>
      <c r="E530" s="12" t="s">
        <v>31</v>
      </c>
      <c r="F530" t="s">
        <v>397</v>
      </c>
      <c r="G530" t="s">
        <v>576</v>
      </c>
      <c r="H530" s="284" t="s">
        <v>389</v>
      </c>
      <c r="I530">
        <v>1346916</v>
      </c>
      <c r="J530" s="276" t="s">
        <v>2498</v>
      </c>
      <c r="K530" s="2" t="s">
        <v>2499</v>
      </c>
      <c r="L530" s="284" t="s">
        <v>643</v>
      </c>
      <c r="M530" t="s">
        <v>3030</v>
      </c>
      <c r="N530" s="250">
        <v>44897.2</v>
      </c>
      <c r="O530" t="s">
        <v>2498</v>
      </c>
      <c r="P530" s="282">
        <v>44897.2</v>
      </c>
      <c r="S530" s="287">
        <v>0.16553211674166099</v>
      </c>
    </row>
    <row r="531" spans="3:19">
      <c r="C531" s="278" t="s">
        <v>25</v>
      </c>
      <c r="D531" s="278" t="s">
        <v>27</v>
      </c>
      <c r="E531" s="12" t="s">
        <v>31</v>
      </c>
      <c r="F531" t="s">
        <v>417</v>
      </c>
      <c r="G531" t="s">
        <v>576</v>
      </c>
      <c r="H531" s="284" t="s">
        <v>389</v>
      </c>
      <c r="I531">
        <v>313</v>
      </c>
      <c r="J531" s="276" t="s">
        <v>3031</v>
      </c>
      <c r="K531" s="2" t="s">
        <v>3032</v>
      </c>
      <c r="L531" s="284" t="s">
        <v>643</v>
      </c>
      <c r="M531" t="s">
        <v>3019</v>
      </c>
      <c r="N531" s="250">
        <v>10.433333333333334</v>
      </c>
      <c r="O531" t="s">
        <v>3031</v>
      </c>
      <c r="P531" s="282">
        <v>56052.933333333298</v>
      </c>
      <c r="S531" s="287">
        <v>0.14624329159212901</v>
      </c>
    </row>
    <row r="532" spans="3:19">
      <c r="C532" s="278" t="s">
        <v>45</v>
      </c>
      <c r="D532" s="278" t="s">
        <v>27</v>
      </c>
      <c r="E532" s="12" t="s">
        <v>34</v>
      </c>
      <c r="F532" t="s">
        <v>97</v>
      </c>
      <c r="G532" t="s">
        <v>79</v>
      </c>
      <c r="H532" s="284" t="s">
        <v>52</v>
      </c>
      <c r="I532">
        <v>7341047</v>
      </c>
      <c r="J532" s="276" t="s">
        <v>504</v>
      </c>
      <c r="K532" s="2" t="s">
        <v>505</v>
      </c>
      <c r="L532" s="284" t="s">
        <v>52</v>
      </c>
      <c r="M532" t="s">
        <v>2897</v>
      </c>
      <c r="N532" s="250">
        <v>244701.56666666668</v>
      </c>
      <c r="O532" t="s">
        <v>504</v>
      </c>
      <c r="P532" s="282">
        <v>244701.566666667</v>
      </c>
      <c r="S532" s="287">
        <v>0.17592566641326199</v>
      </c>
    </row>
    <row r="533" spans="3:19">
      <c r="C533" s="278" t="s">
        <v>45</v>
      </c>
      <c r="D533" s="278" t="s">
        <v>27</v>
      </c>
      <c r="E533" s="12" t="s">
        <v>31</v>
      </c>
      <c r="F533" t="s">
        <v>66</v>
      </c>
      <c r="G533" t="s">
        <v>79</v>
      </c>
      <c r="H533" s="284" t="s">
        <v>52</v>
      </c>
      <c r="I533">
        <v>7538737</v>
      </c>
      <c r="J533" s="276" t="s">
        <v>77</v>
      </c>
      <c r="K533" s="2" t="s">
        <v>911</v>
      </c>
      <c r="L533" s="284" t="s">
        <v>52</v>
      </c>
      <c r="M533" t="s">
        <v>2906</v>
      </c>
      <c r="N533" s="250">
        <v>251291.23333333334</v>
      </c>
      <c r="O533" t="s">
        <v>77</v>
      </c>
      <c r="P533" s="282">
        <v>251291.23333333299</v>
      </c>
      <c r="S533" s="287">
        <v>0.167470459869244</v>
      </c>
    </row>
    <row r="534" spans="3:19">
      <c r="C534" s="278" t="s">
        <v>25</v>
      </c>
      <c r="D534" s="278" t="s">
        <v>27</v>
      </c>
      <c r="E534" s="12" t="s">
        <v>34</v>
      </c>
      <c r="F534" t="s">
        <v>478</v>
      </c>
      <c r="G534" t="s">
        <v>79</v>
      </c>
      <c r="H534" s="284" t="s">
        <v>52</v>
      </c>
      <c r="I534">
        <v>5565156</v>
      </c>
      <c r="J534" s="276" t="s">
        <v>502</v>
      </c>
      <c r="K534" s="2" t="s">
        <v>503</v>
      </c>
      <c r="L534" s="284" t="s">
        <v>52</v>
      </c>
      <c r="M534" t="s">
        <v>2905</v>
      </c>
      <c r="N534" s="250">
        <v>185505.2</v>
      </c>
      <c r="O534" t="s">
        <v>502</v>
      </c>
      <c r="P534" s="282">
        <v>185505.2</v>
      </c>
      <c r="S534" s="287">
        <v>0.170558594279516</v>
      </c>
    </row>
    <row r="535" spans="3:19">
      <c r="C535" s="278" t="s">
        <v>25</v>
      </c>
      <c r="D535" s="278" t="s">
        <v>27</v>
      </c>
      <c r="E535" s="12" t="s">
        <v>35</v>
      </c>
      <c r="F535" t="s">
        <v>515</v>
      </c>
      <c r="G535" t="s">
        <v>79</v>
      </c>
      <c r="H535" s="284" t="s">
        <v>52</v>
      </c>
      <c r="I535">
        <v>4319937</v>
      </c>
      <c r="J535" s="276" t="s">
        <v>218</v>
      </c>
      <c r="K535" s="2" t="s">
        <v>1921</v>
      </c>
      <c r="L535" s="284" t="s">
        <v>52</v>
      </c>
      <c r="M535" t="s">
        <v>2913</v>
      </c>
      <c r="N535" s="250">
        <v>143997.9</v>
      </c>
      <c r="O535" t="s">
        <v>218</v>
      </c>
      <c r="P535" s="282">
        <v>351849.9</v>
      </c>
      <c r="S535" s="287">
        <v>0.17615964261887199</v>
      </c>
    </row>
    <row r="536" spans="3:19">
      <c r="C536" s="278" t="s">
        <v>45</v>
      </c>
      <c r="D536" s="278" t="s">
        <v>118</v>
      </c>
      <c r="E536" s="12" t="s">
        <v>35</v>
      </c>
      <c r="F536" t="s">
        <v>3033</v>
      </c>
      <c r="G536" t="s">
        <v>79</v>
      </c>
      <c r="H536" s="284" t="s">
        <v>52</v>
      </c>
      <c r="I536">
        <v>4581036</v>
      </c>
      <c r="J536" s="276" t="s">
        <v>220</v>
      </c>
      <c r="K536" s="2" t="s">
        <v>221</v>
      </c>
      <c r="L536" s="284" t="s">
        <v>52</v>
      </c>
      <c r="M536" t="s">
        <v>3034</v>
      </c>
      <c r="N536" s="250">
        <v>152701.20000000001</v>
      </c>
      <c r="O536" t="s">
        <v>220</v>
      </c>
      <c r="P536" s="282">
        <v>152701.20000000001</v>
      </c>
      <c r="S536" s="287">
        <v>0.170376496455629</v>
      </c>
    </row>
    <row r="537" spans="3:19">
      <c r="C537" s="278" t="s">
        <v>25</v>
      </c>
      <c r="D537" s="278" t="s">
        <v>118</v>
      </c>
      <c r="E537" s="12" t="s">
        <v>34</v>
      </c>
      <c r="F537" t="s">
        <v>617</v>
      </c>
      <c r="G537" t="s">
        <v>79</v>
      </c>
      <c r="H537" s="284" t="s">
        <v>52</v>
      </c>
      <c r="I537">
        <v>3754337</v>
      </c>
      <c r="J537" s="276" t="s">
        <v>624</v>
      </c>
      <c r="K537" s="2" t="s">
        <v>928</v>
      </c>
      <c r="L537" s="284" t="s">
        <v>52</v>
      </c>
      <c r="M537" t="s">
        <v>2909</v>
      </c>
      <c r="N537" s="250">
        <v>125144.56666666667</v>
      </c>
      <c r="O537" t="s">
        <v>624</v>
      </c>
      <c r="P537" s="282">
        <v>125144.566666667</v>
      </c>
      <c r="S537" s="287">
        <v>0.17169287279815201</v>
      </c>
    </row>
    <row r="538" spans="3:19">
      <c r="C538" s="278" t="s">
        <v>25</v>
      </c>
      <c r="D538" s="278" t="s">
        <v>118</v>
      </c>
      <c r="E538" s="12" t="s">
        <v>33</v>
      </c>
      <c r="F538" t="s">
        <v>573</v>
      </c>
      <c r="G538" t="s">
        <v>79</v>
      </c>
      <c r="H538" s="284" t="s">
        <v>52</v>
      </c>
      <c r="I538">
        <v>3330119</v>
      </c>
      <c r="J538" s="276" t="s">
        <v>85</v>
      </c>
      <c r="K538" s="2" t="s">
        <v>926</v>
      </c>
      <c r="L538" s="284" t="s">
        <v>52</v>
      </c>
      <c r="M538" t="s">
        <v>2912</v>
      </c>
      <c r="N538" s="250">
        <v>111003.96666666666</v>
      </c>
      <c r="O538" t="s">
        <v>85</v>
      </c>
      <c r="P538" s="282">
        <v>146285.73333333299</v>
      </c>
      <c r="S538" s="287">
        <v>0.18610901471881799</v>
      </c>
    </row>
    <row r="539" spans="3:19">
      <c r="C539" s="278" t="s">
        <v>25</v>
      </c>
      <c r="D539" s="278" t="s">
        <v>27</v>
      </c>
      <c r="E539" s="12" t="s">
        <v>33</v>
      </c>
      <c r="F539" t="s">
        <v>448</v>
      </c>
      <c r="G539" t="s">
        <v>79</v>
      </c>
      <c r="H539" s="284" t="s">
        <v>52</v>
      </c>
      <c r="I539">
        <v>4085761</v>
      </c>
      <c r="J539" s="276" t="s">
        <v>569</v>
      </c>
      <c r="K539" s="2" t="s">
        <v>570</v>
      </c>
      <c r="L539" s="284" t="s">
        <v>52</v>
      </c>
      <c r="M539" t="s">
        <v>2910</v>
      </c>
      <c r="N539" s="250">
        <v>136192.03333333333</v>
      </c>
      <c r="O539" t="s">
        <v>569</v>
      </c>
      <c r="P539" s="282">
        <v>159154.86666666699</v>
      </c>
      <c r="S539" s="287">
        <v>0.17576876017634899</v>
      </c>
    </row>
    <row r="540" spans="3:19">
      <c r="C540" s="278" t="s">
        <v>25</v>
      </c>
      <c r="D540" s="278" t="s">
        <v>27</v>
      </c>
      <c r="E540" s="12" t="s">
        <v>33</v>
      </c>
      <c r="F540" t="s">
        <v>448</v>
      </c>
      <c r="G540" t="s">
        <v>79</v>
      </c>
      <c r="H540" s="284" t="s">
        <v>52</v>
      </c>
      <c r="I540">
        <v>2642516</v>
      </c>
      <c r="J540" s="276" t="s">
        <v>309</v>
      </c>
      <c r="K540" s="2" t="s">
        <v>310</v>
      </c>
      <c r="L540" s="284" t="s">
        <v>52</v>
      </c>
      <c r="M540" t="s">
        <v>2910</v>
      </c>
      <c r="N540" s="250">
        <v>88083.866666666669</v>
      </c>
      <c r="O540" t="s">
        <v>309</v>
      </c>
      <c r="P540" s="282">
        <v>159154.86666666699</v>
      </c>
      <c r="S540" s="287">
        <v>0.17449369385471999</v>
      </c>
    </row>
    <row r="541" spans="3:19">
      <c r="C541" s="278" t="s">
        <v>25</v>
      </c>
      <c r="D541" s="278" t="s">
        <v>118</v>
      </c>
      <c r="E541" s="12" t="s">
        <v>33</v>
      </c>
      <c r="F541" t="s">
        <v>573</v>
      </c>
      <c r="G541" t="s">
        <v>79</v>
      </c>
      <c r="H541" s="284" t="s">
        <v>52</v>
      </c>
      <c r="I541">
        <v>3214097</v>
      </c>
      <c r="J541" s="276" t="s">
        <v>607</v>
      </c>
      <c r="K541" s="2" t="s">
        <v>1924</v>
      </c>
      <c r="L541" s="284" t="s">
        <v>52</v>
      </c>
      <c r="M541" t="s">
        <v>2912</v>
      </c>
      <c r="N541" s="250">
        <v>107136.56666666667</v>
      </c>
      <c r="O541" t="s">
        <v>607</v>
      </c>
      <c r="P541" s="282">
        <v>146285.73333333299</v>
      </c>
      <c r="S541" s="287">
        <v>0.171484044372259</v>
      </c>
    </row>
    <row r="542" spans="3:19">
      <c r="C542" s="278" t="s">
        <v>25</v>
      </c>
      <c r="D542" s="278" t="s">
        <v>27</v>
      </c>
      <c r="E542" s="12" t="s">
        <v>33</v>
      </c>
      <c r="F542" t="s">
        <v>448</v>
      </c>
      <c r="G542" t="s">
        <v>79</v>
      </c>
      <c r="H542" s="284" t="s">
        <v>52</v>
      </c>
      <c r="I542">
        <v>3140125</v>
      </c>
      <c r="J542" s="276" t="s">
        <v>1249</v>
      </c>
      <c r="K542" s="2" t="s">
        <v>2097</v>
      </c>
      <c r="L542" s="284" t="s">
        <v>52</v>
      </c>
      <c r="M542" t="s">
        <v>2910</v>
      </c>
      <c r="N542" s="250">
        <v>104670.83333333333</v>
      </c>
      <c r="O542" t="s">
        <v>1249</v>
      </c>
      <c r="P542" s="282">
        <v>159154.86666666699</v>
      </c>
      <c r="S542" s="287">
        <v>0.175096323996833</v>
      </c>
    </row>
    <row r="543" spans="3:19">
      <c r="C543" s="278" t="s">
        <v>127</v>
      </c>
      <c r="D543" s="278" t="s">
        <v>118</v>
      </c>
      <c r="E543" s="12" t="s">
        <v>33</v>
      </c>
      <c r="F543" t="s">
        <v>288</v>
      </c>
      <c r="G543" t="s">
        <v>79</v>
      </c>
      <c r="H543" s="284" t="s">
        <v>52</v>
      </c>
      <c r="I543">
        <v>2995608</v>
      </c>
      <c r="J543" s="276" t="s">
        <v>307</v>
      </c>
      <c r="K543" s="2" t="s">
        <v>1965</v>
      </c>
      <c r="L543" s="284" t="s">
        <v>52</v>
      </c>
      <c r="M543" t="s">
        <v>2929</v>
      </c>
      <c r="N543" s="250">
        <v>99853.6</v>
      </c>
      <c r="O543" t="s">
        <v>307</v>
      </c>
      <c r="P543" s="282">
        <v>99853.6</v>
      </c>
      <c r="S543" s="287">
        <v>0.17268019120519101</v>
      </c>
    </row>
    <row r="544" spans="3:19">
      <c r="C544" s="278" t="s">
        <v>25</v>
      </c>
      <c r="D544" s="278" t="s">
        <v>118</v>
      </c>
      <c r="E544" s="12" t="s">
        <v>34</v>
      </c>
      <c r="F544" t="s">
        <v>617</v>
      </c>
      <c r="G544" t="s">
        <v>79</v>
      </c>
      <c r="H544" s="284" t="s">
        <v>52</v>
      </c>
      <c r="I544">
        <v>2752486</v>
      </c>
      <c r="J544" s="276" t="s">
        <v>368</v>
      </c>
      <c r="K544" s="2" t="s">
        <v>369</v>
      </c>
      <c r="L544" s="284" t="s">
        <v>52</v>
      </c>
      <c r="M544" t="s">
        <v>2909</v>
      </c>
      <c r="N544" s="250">
        <v>91749.53333333334</v>
      </c>
      <c r="O544" t="s">
        <v>368</v>
      </c>
      <c r="P544" s="282">
        <v>125144.566666667</v>
      </c>
      <c r="S544" s="287">
        <v>0.16829299174780299</v>
      </c>
    </row>
    <row r="545" spans="3:19">
      <c r="C545" s="278" t="s">
        <v>45</v>
      </c>
      <c r="D545" s="278" t="s">
        <v>27</v>
      </c>
      <c r="E545" s="12" t="s">
        <v>35</v>
      </c>
      <c r="F545" t="s">
        <v>106</v>
      </c>
      <c r="G545" t="s">
        <v>79</v>
      </c>
      <c r="H545" s="284" t="s">
        <v>52</v>
      </c>
      <c r="I545">
        <v>2511058</v>
      </c>
      <c r="J545" s="276" t="s">
        <v>637</v>
      </c>
      <c r="K545" s="2" t="s">
        <v>638</v>
      </c>
      <c r="L545" s="284" t="s">
        <v>52</v>
      </c>
      <c r="M545" t="s">
        <v>3035</v>
      </c>
      <c r="N545" s="250">
        <v>83701.933333333334</v>
      </c>
      <c r="O545" t="s">
        <v>637</v>
      </c>
      <c r="P545" s="282">
        <v>124732.53333333301</v>
      </c>
      <c r="S545" s="287">
        <v>0.16570272258386901</v>
      </c>
    </row>
    <row r="546" spans="3:19">
      <c r="C546" s="278" t="s">
        <v>25</v>
      </c>
      <c r="D546" s="278" t="s">
        <v>27</v>
      </c>
      <c r="E546" s="12" t="s">
        <v>31</v>
      </c>
      <c r="F546" t="s">
        <v>417</v>
      </c>
      <c r="G546" t="s">
        <v>79</v>
      </c>
      <c r="H546" s="284" t="s">
        <v>52</v>
      </c>
      <c r="I546">
        <v>2562375</v>
      </c>
      <c r="J546" s="276" t="s">
        <v>1126</v>
      </c>
      <c r="K546" s="2" t="s">
        <v>2171</v>
      </c>
      <c r="L546" s="284" t="s">
        <v>52</v>
      </c>
      <c r="M546" t="s">
        <v>2917</v>
      </c>
      <c r="N546" s="250">
        <v>85412.5</v>
      </c>
      <c r="O546" t="s">
        <v>1126</v>
      </c>
      <c r="P546" s="282">
        <v>96885.233333333294</v>
      </c>
      <c r="S546" s="287">
        <v>0.177823953236565</v>
      </c>
    </row>
    <row r="547" spans="3:19">
      <c r="C547" s="278" t="s">
        <v>25</v>
      </c>
      <c r="D547" s="278" t="s">
        <v>27</v>
      </c>
      <c r="E547" s="12" t="s">
        <v>33</v>
      </c>
      <c r="F547" t="s">
        <v>448</v>
      </c>
      <c r="G547" t="s">
        <v>79</v>
      </c>
      <c r="H547" s="284" t="s">
        <v>52</v>
      </c>
      <c r="I547">
        <v>2756719</v>
      </c>
      <c r="J547" s="276" t="s">
        <v>561</v>
      </c>
      <c r="K547" s="2" t="s">
        <v>562</v>
      </c>
      <c r="L547" s="284" t="s">
        <v>52</v>
      </c>
      <c r="M547" t="s">
        <v>2910</v>
      </c>
      <c r="N547" s="250">
        <v>91890.633333333331</v>
      </c>
      <c r="O547" t="s">
        <v>561</v>
      </c>
      <c r="P547" s="282">
        <v>159154.86666666699</v>
      </c>
      <c r="S547" s="287">
        <v>0.17521404042893299</v>
      </c>
    </row>
    <row r="548" spans="3:19">
      <c r="C548" s="278" t="s">
        <v>127</v>
      </c>
      <c r="D548" s="278" t="s">
        <v>118</v>
      </c>
      <c r="E548" s="12" t="s">
        <v>31</v>
      </c>
      <c r="F548" t="s">
        <v>254</v>
      </c>
      <c r="G548" t="s">
        <v>79</v>
      </c>
      <c r="H548" s="284" t="s">
        <v>52</v>
      </c>
      <c r="I548">
        <v>2176016</v>
      </c>
      <c r="J548" s="276" t="s">
        <v>269</v>
      </c>
      <c r="K548" s="2" t="s">
        <v>3036</v>
      </c>
      <c r="L548" s="284" t="s">
        <v>52</v>
      </c>
      <c r="M548" t="s">
        <v>2920</v>
      </c>
      <c r="N548" s="250">
        <v>72533.866666666669</v>
      </c>
      <c r="O548" t="s">
        <v>269</v>
      </c>
      <c r="P548" s="282">
        <v>72533.866666666698</v>
      </c>
      <c r="S548" s="287">
        <v>0.16125334628361301</v>
      </c>
    </row>
    <row r="549" spans="3:19">
      <c r="C549" s="278" t="s">
        <v>25</v>
      </c>
      <c r="D549" s="278" t="s">
        <v>118</v>
      </c>
      <c r="E549" s="12" t="s">
        <v>35</v>
      </c>
      <c r="F549" t="s">
        <v>636</v>
      </c>
      <c r="G549" t="s">
        <v>79</v>
      </c>
      <c r="H549" s="284" t="s">
        <v>52</v>
      </c>
      <c r="I549">
        <v>2291838</v>
      </c>
      <c r="J549" s="276" t="s">
        <v>379</v>
      </c>
      <c r="K549" s="2" t="s">
        <v>1951</v>
      </c>
      <c r="L549" s="284" t="s">
        <v>52</v>
      </c>
      <c r="M549" t="s">
        <v>2908</v>
      </c>
      <c r="N549" s="250">
        <v>76394.600000000006</v>
      </c>
      <c r="O549" t="s">
        <v>379</v>
      </c>
      <c r="P549" s="282">
        <v>246246.83333333299</v>
      </c>
      <c r="S549" s="287">
        <v>0.16287012005425799</v>
      </c>
    </row>
    <row r="550" spans="3:19">
      <c r="C550" s="278" t="s">
        <v>127</v>
      </c>
      <c r="D550" s="278" t="s">
        <v>118</v>
      </c>
      <c r="E550" s="12" t="s">
        <v>33</v>
      </c>
      <c r="F550" t="s">
        <v>288</v>
      </c>
      <c r="G550" t="s">
        <v>79</v>
      </c>
      <c r="H550" s="284" t="s">
        <v>52</v>
      </c>
      <c r="I550">
        <v>2097893</v>
      </c>
      <c r="J550" s="276" t="s">
        <v>1250</v>
      </c>
      <c r="K550" s="2" t="s">
        <v>2081</v>
      </c>
      <c r="L550" s="284" t="s">
        <v>52</v>
      </c>
      <c r="M550" t="s">
        <v>2929</v>
      </c>
      <c r="N550" s="250">
        <v>69929.766666666663</v>
      </c>
      <c r="O550" t="s">
        <v>1250</v>
      </c>
      <c r="P550" s="282">
        <v>99853.6</v>
      </c>
      <c r="S550" s="287">
        <v>0.17302272495513901</v>
      </c>
    </row>
    <row r="551" spans="3:19">
      <c r="C551" s="278" t="s">
        <v>127</v>
      </c>
      <c r="D551" s="278" t="s">
        <v>118</v>
      </c>
      <c r="E551" s="12" t="s">
        <v>33</v>
      </c>
      <c r="F551" t="s">
        <v>288</v>
      </c>
      <c r="G551" t="s">
        <v>79</v>
      </c>
      <c r="H551" s="284" t="s">
        <v>52</v>
      </c>
      <c r="I551">
        <v>2188927</v>
      </c>
      <c r="J551" s="276" t="s">
        <v>289</v>
      </c>
      <c r="K551" s="2" t="s">
        <v>1960</v>
      </c>
      <c r="L551" s="284" t="s">
        <v>52</v>
      </c>
      <c r="M551" t="s">
        <v>2929</v>
      </c>
      <c r="N551" s="250">
        <v>72964.233333333337</v>
      </c>
      <c r="O551" t="s">
        <v>289</v>
      </c>
      <c r="P551" s="282">
        <v>99853.6</v>
      </c>
      <c r="S551" s="287">
        <v>0.15549641630330099</v>
      </c>
    </row>
    <row r="552" spans="3:19">
      <c r="C552" s="278" t="s">
        <v>25</v>
      </c>
      <c r="D552" s="278" t="s">
        <v>118</v>
      </c>
      <c r="E552" s="12" t="s">
        <v>31</v>
      </c>
      <c r="F552" t="s">
        <v>549</v>
      </c>
      <c r="G552" t="s">
        <v>79</v>
      </c>
      <c r="H552" s="284" t="s">
        <v>52</v>
      </c>
      <c r="I552">
        <v>2530712</v>
      </c>
      <c r="J552" s="276" t="s">
        <v>1143</v>
      </c>
      <c r="K552" s="2" t="s">
        <v>2125</v>
      </c>
      <c r="L552" s="284" t="s">
        <v>52</v>
      </c>
      <c r="M552" t="s">
        <v>2914</v>
      </c>
      <c r="N552" s="250">
        <v>84357.066666666666</v>
      </c>
      <c r="O552" t="s">
        <v>1143</v>
      </c>
      <c r="P552" s="282">
        <v>133003.73333333299</v>
      </c>
      <c r="S552" s="287">
        <v>0.16555506745797199</v>
      </c>
    </row>
    <row r="553" spans="3:19">
      <c r="C553" s="278" t="s">
        <v>25</v>
      </c>
      <c r="D553" s="278" t="s">
        <v>27</v>
      </c>
      <c r="E553" s="12" t="s">
        <v>31</v>
      </c>
      <c r="F553" t="s">
        <v>417</v>
      </c>
      <c r="G553" t="s">
        <v>79</v>
      </c>
      <c r="H553" s="284" t="s">
        <v>52</v>
      </c>
      <c r="I553">
        <v>2110791</v>
      </c>
      <c r="J553" s="276" t="s">
        <v>1114</v>
      </c>
      <c r="K553" s="2" t="s">
        <v>1411</v>
      </c>
      <c r="L553" s="284" t="s">
        <v>52</v>
      </c>
      <c r="M553" t="s">
        <v>2917</v>
      </c>
      <c r="N553" s="250">
        <v>70359.7</v>
      </c>
      <c r="O553" t="s">
        <v>1114</v>
      </c>
      <c r="P553" s="282">
        <v>96885.233333333294</v>
      </c>
      <c r="S553" s="287">
        <v>0.17701244070876501</v>
      </c>
    </row>
    <row r="554" spans="3:19">
      <c r="C554" s="278" t="s">
        <v>25</v>
      </c>
      <c r="D554" s="278" t="s">
        <v>118</v>
      </c>
      <c r="E554" s="12" t="s">
        <v>31</v>
      </c>
      <c r="F554" t="s">
        <v>549</v>
      </c>
      <c r="G554" t="s">
        <v>79</v>
      </c>
      <c r="H554" s="284" t="s">
        <v>52</v>
      </c>
      <c r="I554">
        <v>1799965</v>
      </c>
      <c r="J554" s="276" t="s">
        <v>1573</v>
      </c>
      <c r="K554" s="2" t="s">
        <v>2190</v>
      </c>
      <c r="L554" s="284" t="s">
        <v>52</v>
      </c>
      <c r="M554" t="s">
        <v>2914</v>
      </c>
      <c r="N554" s="250">
        <v>59998.833333333336</v>
      </c>
      <c r="O554" t="s">
        <v>1573</v>
      </c>
      <c r="P554" s="282">
        <v>133003.73333333299</v>
      </c>
      <c r="S554" s="287">
        <v>0.16648945087363901</v>
      </c>
    </row>
    <row r="555" spans="3:19">
      <c r="C555" s="278" t="s">
        <v>25</v>
      </c>
      <c r="D555" s="278" t="s">
        <v>27</v>
      </c>
      <c r="E555" s="12" t="s">
        <v>33</v>
      </c>
      <c r="F555" t="s">
        <v>448</v>
      </c>
      <c r="G555" t="s">
        <v>79</v>
      </c>
      <c r="H555" s="284" t="s">
        <v>52</v>
      </c>
      <c r="I555">
        <v>1874977</v>
      </c>
      <c r="J555" s="276" t="s">
        <v>1207</v>
      </c>
      <c r="K555" s="2" t="s">
        <v>2153</v>
      </c>
      <c r="L555" s="284" t="s">
        <v>52</v>
      </c>
      <c r="M555" t="s">
        <v>2910</v>
      </c>
      <c r="N555" s="250">
        <v>62499.23333333333</v>
      </c>
      <c r="O555" t="s">
        <v>1207</v>
      </c>
      <c r="P555" s="282">
        <v>159154.86666666699</v>
      </c>
      <c r="S555" s="287">
        <v>0.16630397739797101</v>
      </c>
    </row>
    <row r="556" spans="3:19">
      <c r="C556" s="278" t="s">
        <v>25</v>
      </c>
      <c r="D556" s="278" t="s">
        <v>118</v>
      </c>
      <c r="E556" s="12" t="s">
        <v>35</v>
      </c>
      <c r="F556" t="s">
        <v>636</v>
      </c>
      <c r="G556" t="s">
        <v>79</v>
      </c>
      <c r="H556" s="284" t="s">
        <v>52</v>
      </c>
      <c r="I556">
        <v>2954015</v>
      </c>
      <c r="J556" s="276" t="s">
        <v>255</v>
      </c>
      <c r="K556" s="2" t="s">
        <v>1962</v>
      </c>
      <c r="L556" s="284" t="s">
        <v>52</v>
      </c>
      <c r="M556" t="s">
        <v>2908</v>
      </c>
      <c r="N556" s="250">
        <v>98467.166666666672</v>
      </c>
      <c r="O556" t="s">
        <v>255</v>
      </c>
      <c r="P556" s="282">
        <v>246246.83333333299</v>
      </c>
      <c r="S556" s="287">
        <v>0.16954830435307799</v>
      </c>
    </row>
    <row r="557" spans="3:19">
      <c r="C557" s="278" t="s">
        <v>127</v>
      </c>
      <c r="D557" s="278" t="s">
        <v>118</v>
      </c>
      <c r="E557" s="12" t="s">
        <v>33</v>
      </c>
      <c r="F557" t="s">
        <v>288</v>
      </c>
      <c r="G557" t="s">
        <v>79</v>
      </c>
      <c r="H557" s="284" t="s">
        <v>52</v>
      </c>
      <c r="I557">
        <v>1966920</v>
      </c>
      <c r="J557" s="276" t="s">
        <v>1223</v>
      </c>
      <c r="K557" s="2" t="s">
        <v>1371</v>
      </c>
      <c r="L557" s="284" t="s">
        <v>52</v>
      </c>
      <c r="M557" t="s">
        <v>2929</v>
      </c>
      <c r="N557" s="250">
        <v>65564</v>
      </c>
      <c r="O557" t="s">
        <v>1223</v>
      </c>
      <c r="P557" s="282">
        <v>99853.6</v>
      </c>
      <c r="S557" s="287">
        <v>0.17391696022059899</v>
      </c>
    </row>
    <row r="558" spans="3:19">
      <c r="C558" s="278" t="s">
        <v>25</v>
      </c>
      <c r="D558" s="278" t="s">
        <v>118</v>
      </c>
      <c r="E558" s="12" t="s">
        <v>33</v>
      </c>
      <c r="F558" t="s">
        <v>573</v>
      </c>
      <c r="G558" t="s">
        <v>79</v>
      </c>
      <c r="H558" s="284" t="s">
        <v>52</v>
      </c>
      <c r="I558">
        <v>2168846</v>
      </c>
      <c r="J558" s="276" t="s">
        <v>587</v>
      </c>
      <c r="K558" s="2" t="s">
        <v>588</v>
      </c>
      <c r="L558" s="284" t="s">
        <v>52</v>
      </c>
      <c r="M558" t="s">
        <v>2912</v>
      </c>
      <c r="N558" s="250">
        <v>72294.866666666669</v>
      </c>
      <c r="O558" t="s">
        <v>587</v>
      </c>
      <c r="P558" s="282">
        <v>146285.73333333299</v>
      </c>
      <c r="S558" s="287">
        <v>0.17483923151111899</v>
      </c>
    </row>
    <row r="559" spans="3:19">
      <c r="C559" s="278" t="s">
        <v>25</v>
      </c>
      <c r="D559" s="278" t="s">
        <v>118</v>
      </c>
      <c r="E559" s="12" t="s">
        <v>34</v>
      </c>
      <c r="F559" t="s">
        <v>617</v>
      </c>
      <c r="G559" t="s">
        <v>79</v>
      </c>
      <c r="H559" s="284" t="s">
        <v>52</v>
      </c>
      <c r="I559">
        <v>2372569</v>
      </c>
      <c r="J559" s="276" t="s">
        <v>343</v>
      </c>
      <c r="K559" s="2" t="s">
        <v>344</v>
      </c>
      <c r="L559" s="284" t="s">
        <v>52</v>
      </c>
      <c r="M559" t="s">
        <v>2909</v>
      </c>
      <c r="N559" s="250">
        <v>79085.633333333331</v>
      </c>
      <c r="O559" t="s">
        <v>343</v>
      </c>
      <c r="P559" s="282">
        <v>125144.566666667</v>
      </c>
      <c r="S559" s="287">
        <v>0.16092110069248999</v>
      </c>
    </row>
    <row r="560" spans="3:19">
      <c r="C560" s="278" t="s">
        <v>25</v>
      </c>
      <c r="D560" s="278" t="s">
        <v>118</v>
      </c>
      <c r="E560" s="12" t="s">
        <v>31</v>
      </c>
      <c r="F560" t="s">
        <v>549</v>
      </c>
      <c r="G560" t="s">
        <v>79</v>
      </c>
      <c r="H560" s="284" t="s">
        <v>52</v>
      </c>
      <c r="I560">
        <v>2163207</v>
      </c>
      <c r="J560" s="276" t="s">
        <v>1135</v>
      </c>
      <c r="K560" s="2" t="s">
        <v>1360</v>
      </c>
      <c r="L560" s="284" t="s">
        <v>52</v>
      </c>
      <c r="M560" t="s">
        <v>2914</v>
      </c>
      <c r="N560" s="250">
        <v>72106.899999999994</v>
      </c>
      <c r="O560" t="s">
        <v>1135</v>
      </c>
      <c r="P560" s="282">
        <v>133003.73333333299</v>
      </c>
      <c r="S560" s="287">
        <v>0.162562847094159</v>
      </c>
    </row>
    <row r="561" spans="3:19">
      <c r="C561" s="278" t="s">
        <v>127</v>
      </c>
      <c r="D561" s="278" t="s">
        <v>118</v>
      </c>
      <c r="E561" s="12" t="s">
        <v>33</v>
      </c>
      <c r="F561" t="s">
        <v>288</v>
      </c>
      <c r="G561" t="s">
        <v>79</v>
      </c>
      <c r="H561" s="284" t="s">
        <v>52</v>
      </c>
      <c r="I561">
        <v>2066335</v>
      </c>
      <c r="J561" s="276" t="s">
        <v>577</v>
      </c>
      <c r="K561" s="2" t="s">
        <v>578</v>
      </c>
      <c r="L561" s="284" t="s">
        <v>52</v>
      </c>
      <c r="M561" t="s">
        <v>2929</v>
      </c>
      <c r="N561" s="250">
        <v>68877.833333333328</v>
      </c>
      <c r="O561" t="s">
        <v>577</v>
      </c>
      <c r="P561" s="282">
        <v>99853.6</v>
      </c>
      <c r="S561" s="287">
        <v>0.155429844707103</v>
      </c>
    </row>
    <row r="562" spans="3:19">
      <c r="C562" s="278" t="s">
        <v>127</v>
      </c>
      <c r="D562" s="278" t="s">
        <v>27</v>
      </c>
      <c r="E562" s="12" t="s">
        <v>33</v>
      </c>
      <c r="F562" t="s">
        <v>149</v>
      </c>
      <c r="G562" t="s">
        <v>79</v>
      </c>
      <c r="H562" s="284" t="s">
        <v>52</v>
      </c>
      <c r="I562">
        <v>2065467</v>
      </c>
      <c r="J562" s="276" t="s">
        <v>1203</v>
      </c>
      <c r="K562" s="2" t="s">
        <v>2085</v>
      </c>
      <c r="L562" s="284" t="s">
        <v>52</v>
      </c>
      <c r="M562" t="s">
        <v>2931</v>
      </c>
      <c r="N562" s="250">
        <v>68848.899999999994</v>
      </c>
      <c r="O562" t="s">
        <v>1203</v>
      </c>
      <c r="P562" s="282">
        <v>68848.899999999994</v>
      </c>
      <c r="S562" s="287">
        <v>0.170831502934678</v>
      </c>
    </row>
    <row r="563" spans="3:19">
      <c r="C563" s="278" t="s">
        <v>127</v>
      </c>
      <c r="D563" s="278" t="s">
        <v>118</v>
      </c>
      <c r="E563" s="12" t="s">
        <v>31</v>
      </c>
      <c r="F563" t="s">
        <v>254</v>
      </c>
      <c r="G563" t="s">
        <v>79</v>
      </c>
      <c r="H563" s="284" t="s">
        <v>52</v>
      </c>
      <c r="I563">
        <v>1689783</v>
      </c>
      <c r="J563" s="276" t="s">
        <v>1065</v>
      </c>
      <c r="K563" s="2" t="s">
        <v>2077</v>
      </c>
      <c r="L563" s="284" t="s">
        <v>52</v>
      </c>
      <c r="M563" t="s">
        <v>2920</v>
      </c>
      <c r="N563" s="250">
        <v>56326.1</v>
      </c>
      <c r="O563" t="s">
        <v>1065</v>
      </c>
      <c r="P563" s="282">
        <v>72533.866666666698</v>
      </c>
      <c r="S563" s="287">
        <v>0.165991353209478</v>
      </c>
    </row>
    <row r="564" spans="3:19">
      <c r="C564" s="278" t="s">
        <v>45</v>
      </c>
      <c r="D564" s="278" t="s">
        <v>27</v>
      </c>
      <c r="E564" s="12" t="s">
        <v>31</v>
      </c>
      <c r="F564" t="s">
        <v>66</v>
      </c>
      <c r="G564" t="s">
        <v>79</v>
      </c>
      <c r="H564" s="284" t="s">
        <v>52</v>
      </c>
      <c r="I564">
        <v>2219092</v>
      </c>
      <c r="J564" s="276" t="s">
        <v>1731</v>
      </c>
      <c r="K564" s="2" t="s">
        <v>2334</v>
      </c>
      <c r="L564" s="284" t="s">
        <v>52</v>
      </c>
      <c r="M564" t="s">
        <v>2906</v>
      </c>
      <c r="N564" s="250">
        <v>73969.733333333337</v>
      </c>
      <c r="O564" t="s">
        <v>1731</v>
      </c>
      <c r="P564" s="282">
        <v>251291.23333333299</v>
      </c>
      <c r="S564" s="287">
        <v>0.16592877129861699</v>
      </c>
    </row>
    <row r="565" spans="3:19">
      <c r="C565" s="278" t="s">
        <v>127</v>
      </c>
      <c r="D565" s="278" t="s">
        <v>118</v>
      </c>
      <c r="E565" s="12" t="s">
        <v>31</v>
      </c>
      <c r="F565" t="s">
        <v>254</v>
      </c>
      <c r="G565" t="s">
        <v>79</v>
      </c>
      <c r="H565" s="284" t="s">
        <v>52</v>
      </c>
      <c r="I565">
        <v>1154405</v>
      </c>
      <c r="J565" s="276" t="s">
        <v>1116</v>
      </c>
      <c r="K565" s="2" t="s">
        <v>2072</v>
      </c>
      <c r="L565" s="284" t="s">
        <v>52</v>
      </c>
      <c r="M565" t="s">
        <v>2920</v>
      </c>
      <c r="N565" s="250">
        <v>38480.166666666664</v>
      </c>
      <c r="O565" t="s">
        <v>1116</v>
      </c>
      <c r="P565" s="282">
        <v>72533.866666666698</v>
      </c>
      <c r="S565" s="287">
        <v>0.18090205423669101</v>
      </c>
    </row>
    <row r="566" spans="3:19">
      <c r="C566" s="278" t="s">
        <v>25</v>
      </c>
      <c r="D566" s="278" t="s">
        <v>118</v>
      </c>
      <c r="E566" s="12" t="s">
        <v>31</v>
      </c>
      <c r="F566" t="s">
        <v>549</v>
      </c>
      <c r="G566" t="s">
        <v>79</v>
      </c>
      <c r="H566" s="284" t="s">
        <v>52</v>
      </c>
      <c r="I566">
        <v>2025150</v>
      </c>
      <c r="J566" s="276" t="s">
        <v>1175</v>
      </c>
      <c r="K566" s="2" t="s">
        <v>1370</v>
      </c>
      <c r="L566" s="284" t="s">
        <v>52</v>
      </c>
      <c r="M566" t="s">
        <v>2914</v>
      </c>
      <c r="N566" s="250">
        <v>67505</v>
      </c>
      <c r="O566" t="s">
        <v>1175</v>
      </c>
      <c r="P566" s="282">
        <v>133003.73333333299</v>
      </c>
      <c r="S566" s="287">
        <v>0.16119354028987601</v>
      </c>
    </row>
    <row r="567" spans="3:19">
      <c r="C567" s="278" t="s">
        <v>25</v>
      </c>
      <c r="D567" s="278" t="s">
        <v>118</v>
      </c>
      <c r="E567" s="12" t="s">
        <v>31</v>
      </c>
      <c r="F567" t="s">
        <v>549</v>
      </c>
      <c r="G567" t="s">
        <v>79</v>
      </c>
      <c r="H567" s="284" t="s">
        <v>52</v>
      </c>
      <c r="I567">
        <v>1775603</v>
      </c>
      <c r="J567" s="276" t="s">
        <v>1173</v>
      </c>
      <c r="K567" s="2" t="s">
        <v>1367</v>
      </c>
      <c r="L567" s="284" t="s">
        <v>52</v>
      </c>
      <c r="M567" t="s">
        <v>2914</v>
      </c>
      <c r="N567" s="250">
        <v>59186.76666666667</v>
      </c>
      <c r="O567" t="s">
        <v>1173</v>
      </c>
      <c r="P567" s="282">
        <v>133003.73333333299</v>
      </c>
      <c r="S567" s="287">
        <v>0.15018553435228199</v>
      </c>
    </row>
    <row r="568" spans="3:19">
      <c r="C568" s="278" t="s">
        <v>25</v>
      </c>
      <c r="D568" s="278" t="s">
        <v>27</v>
      </c>
      <c r="E568" s="12" t="s">
        <v>31</v>
      </c>
      <c r="F568" t="s">
        <v>417</v>
      </c>
      <c r="G568" t="s">
        <v>79</v>
      </c>
      <c r="H568" s="284" t="s">
        <v>52</v>
      </c>
      <c r="I568">
        <v>1308522</v>
      </c>
      <c r="J568" s="276" t="s">
        <v>1083</v>
      </c>
      <c r="K568" s="2" t="s">
        <v>2163</v>
      </c>
      <c r="L568" s="284" t="s">
        <v>52</v>
      </c>
      <c r="M568" t="s">
        <v>2917</v>
      </c>
      <c r="N568" s="250">
        <v>43617.4</v>
      </c>
      <c r="O568" t="s">
        <v>1083</v>
      </c>
      <c r="P568" s="282">
        <v>96885.233333333294</v>
      </c>
      <c r="S568" s="287">
        <v>0.166693018266378</v>
      </c>
    </row>
    <row r="569" spans="3:19">
      <c r="C569" s="278" t="s">
        <v>25</v>
      </c>
      <c r="D569" s="278" t="s">
        <v>118</v>
      </c>
      <c r="E569" s="12" t="s">
        <v>31</v>
      </c>
      <c r="F569" t="s">
        <v>549</v>
      </c>
      <c r="G569" t="s">
        <v>79</v>
      </c>
      <c r="H569" s="284" t="s">
        <v>52</v>
      </c>
      <c r="I569">
        <v>1241151</v>
      </c>
      <c r="J569" s="276" t="s">
        <v>1172</v>
      </c>
      <c r="K569" s="2" t="s">
        <v>2098</v>
      </c>
      <c r="L569" s="284" t="s">
        <v>52</v>
      </c>
      <c r="M569" t="s">
        <v>2914</v>
      </c>
      <c r="N569" s="250">
        <v>41371.699999999997</v>
      </c>
      <c r="O569" t="s">
        <v>1172</v>
      </c>
      <c r="P569" s="282">
        <v>133003.73333333299</v>
      </c>
      <c r="S569" s="287">
        <v>0.149693200947417</v>
      </c>
    </row>
    <row r="570" spans="3:19">
      <c r="C570" s="278" t="s">
        <v>127</v>
      </c>
      <c r="D570" s="278" t="s">
        <v>118</v>
      </c>
      <c r="E570" s="12" t="s">
        <v>31</v>
      </c>
      <c r="F570" t="s">
        <v>254</v>
      </c>
      <c r="G570" t="s">
        <v>79</v>
      </c>
      <c r="H570" s="284" t="s">
        <v>52</v>
      </c>
      <c r="I570">
        <v>1001143</v>
      </c>
      <c r="J570" s="276" t="s">
        <v>1064</v>
      </c>
      <c r="K570" s="2" t="s">
        <v>2159</v>
      </c>
      <c r="L570" s="284" t="s">
        <v>52</v>
      </c>
      <c r="M570" t="s">
        <v>2920</v>
      </c>
      <c r="N570" s="250">
        <v>33371.433333333334</v>
      </c>
      <c r="O570" t="s">
        <v>1064</v>
      </c>
      <c r="P570" s="282">
        <v>72533.866666666698</v>
      </c>
      <c r="S570" s="287">
        <v>0.15678309125647999</v>
      </c>
    </row>
    <row r="571" spans="3:19">
      <c r="C571" s="278" t="s">
        <v>25</v>
      </c>
      <c r="D571" s="278" t="s">
        <v>118</v>
      </c>
      <c r="E571" s="12" t="s">
        <v>34</v>
      </c>
      <c r="F571" t="s">
        <v>617</v>
      </c>
      <c r="G571" t="s">
        <v>79</v>
      </c>
      <c r="H571" s="284" t="s">
        <v>52</v>
      </c>
      <c r="I571">
        <v>1612517</v>
      </c>
      <c r="J571" s="276" t="s">
        <v>1262</v>
      </c>
      <c r="K571" s="2" t="s">
        <v>2041</v>
      </c>
      <c r="L571" s="284" t="s">
        <v>52</v>
      </c>
      <c r="M571" t="s">
        <v>2909</v>
      </c>
      <c r="N571" s="250">
        <v>53750.566666666666</v>
      </c>
      <c r="O571" t="s">
        <v>1262</v>
      </c>
      <c r="P571" s="282">
        <v>125144.566666667</v>
      </c>
      <c r="S571" s="287">
        <v>0.17263938775543</v>
      </c>
    </row>
    <row r="572" spans="3:19">
      <c r="C572" s="278" t="s">
        <v>25</v>
      </c>
      <c r="D572" s="278" t="s">
        <v>118</v>
      </c>
      <c r="E572" s="12" t="s">
        <v>33</v>
      </c>
      <c r="F572" t="s">
        <v>573</v>
      </c>
      <c r="G572" t="s">
        <v>79</v>
      </c>
      <c r="H572" s="284" t="s">
        <v>52</v>
      </c>
      <c r="I572">
        <v>1006208</v>
      </c>
      <c r="J572" s="276" t="s">
        <v>1572</v>
      </c>
      <c r="K572" s="2" t="s">
        <v>2230</v>
      </c>
      <c r="L572" s="284" t="s">
        <v>52</v>
      </c>
      <c r="M572" t="s">
        <v>2912</v>
      </c>
      <c r="N572" s="250">
        <v>33540.26666666667</v>
      </c>
      <c r="O572" t="s">
        <v>1572</v>
      </c>
      <c r="P572" s="282">
        <v>146285.73333333299</v>
      </c>
      <c r="S572" s="287">
        <v>0.16496467918523799</v>
      </c>
    </row>
    <row r="573" spans="3:19">
      <c r="C573" s="278" t="s">
        <v>127</v>
      </c>
      <c r="D573" s="278" t="s">
        <v>118</v>
      </c>
      <c r="E573" s="12" t="s">
        <v>30</v>
      </c>
      <c r="F573" t="s">
        <v>249</v>
      </c>
      <c r="G573" t="s">
        <v>79</v>
      </c>
      <c r="H573" s="284" t="s">
        <v>52</v>
      </c>
      <c r="I573">
        <v>1704941</v>
      </c>
      <c r="J573" s="276" t="s">
        <v>1049</v>
      </c>
      <c r="K573" s="2" t="s">
        <v>2053</v>
      </c>
      <c r="L573" s="284" t="s">
        <v>52</v>
      </c>
      <c r="M573" t="s">
        <v>2930</v>
      </c>
      <c r="N573" s="250">
        <v>56831.366666666669</v>
      </c>
      <c r="O573" t="s">
        <v>1049</v>
      </c>
      <c r="P573" s="282">
        <v>56831.366666666698</v>
      </c>
      <c r="S573" s="287">
        <v>0.15292822041792201</v>
      </c>
    </row>
    <row r="574" spans="3:19">
      <c r="C574" s="278" t="s">
        <v>25</v>
      </c>
      <c r="D574" s="278" t="s">
        <v>118</v>
      </c>
      <c r="E574" s="12" t="s">
        <v>31</v>
      </c>
      <c r="F574" t="s">
        <v>549</v>
      </c>
      <c r="G574" t="s">
        <v>79</v>
      </c>
      <c r="H574" s="284" t="s">
        <v>52</v>
      </c>
      <c r="I574">
        <v>1533447</v>
      </c>
      <c r="J574" s="276" t="s">
        <v>1732</v>
      </c>
      <c r="K574" s="2" t="s">
        <v>2331</v>
      </c>
      <c r="L574" s="284" t="s">
        <v>52</v>
      </c>
      <c r="M574" t="s">
        <v>2914</v>
      </c>
      <c r="N574" s="250">
        <v>51114.9</v>
      </c>
      <c r="O574" t="s">
        <v>1732</v>
      </c>
      <c r="P574" s="282">
        <v>133003.73333333299</v>
      </c>
      <c r="S574" s="287">
        <v>0.15163738558631601</v>
      </c>
    </row>
    <row r="575" spans="3:19">
      <c r="C575" s="278" t="s">
        <v>25</v>
      </c>
      <c r="D575" s="278" t="s">
        <v>27</v>
      </c>
      <c r="E575" s="12" t="s">
        <v>33</v>
      </c>
      <c r="F575" t="s">
        <v>448</v>
      </c>
      <c r="G575" t="s">
        <v>79</v>
      </c>
      <c r="H575" s="284" t="s">
        <v>52</v>
      </c>
      <c r="I575">
        <v>1326958</v>
      </c>
      <c r="J575" s="276" t="s">
        <v>1588</v>
      </c>
      <c r="K575" s="2" t="s">
        <v>2204</v>
      </c>
      <c r="L575" s="284" t="s">
        <v>52</v>
      </c>
      <c r="M575" t="s">
        <v>2910</v>
      </c>
      <c r="N575" s="250">
        <v>44231.933333333334</v>
      </c>
      <c r="O575" t="s">
        <v>1588</v>
      </c>
      <c r="P575" s="282">
        <v>159154.86666666699</v>
      </c>
      <c r="S575" s="287">
        <v>0.169650448497976</v>
      </c>
    </row>
    <row r="576" spans="3:19">
      <c r="C576" s="278" t="s">
        <v>127</v>
      </c>
      <c r="D576" s="278" t="s">
        <v>118</v>
      </c>
      <c r="E576" s="12" t="s">
        <v>31</v>
      </c>
      <c r="F576" t="s">
        <v>254</v>
      </c>
      <c r="G576" t="s">
        <v>79</v>
      </c>
      <c r="H576" s="284" t="s">
        <v>52</v>
      </c>
      <c r="I576">
        <v>972487</v>
      </c>
      <c r="J576" s="276" t="s">
        <v>1618</v>
      </c>
      <c r="K576" s="2" t="s">
        <v>2250</v>
      </c>
      <c r="L576" s="284" t="s">
        <v>52</v>
      </c>
      <c r="M576" t="s">
        <v>2920</v>
      </c>
      <c r="N576" s="250">
        <v>32416.233333333334</v>
      </c>
      <c r="O576" t="s">
        <v>1618</v>
      </c>
      <c r="P576" s="282">
        <v>72533.866666666698</v>
      </c>
      <c r="S576" s="287">
        <v>0.16247796301071199</v>
      </c>
    </row>
    <row r="577" spans="3:19">
      <c r="C577" s="278" t="s">
        <v>127</v>
      </c>
      <c r="D577" s="278" t="s">
        <v>118</v>
      </c>
      <c r="E577" s="12" t="s">
        <v>31</v>
      </c>
      <c r="F577" t="s">
        <v>254</v>
      </c>
      <c r="G577" t="s">
        <v>79</v>
      </c>
      <c r="H577" s="284" t="s">
        <v>52</v>
      </c>
      <c r="I577">
        <v>1176631</v>
      </c>
      <c r="J577" s="276" t="s">
        <v>1649</v>
      </c>
      <c r="K577" s="2" t="s">
        <v>2287</v>
      </c>
      <c r="L577" s="284" t="s">
        <v>52</v>
      </c>
      <c r="M577" t="s">
        <v>2920</v>
      </c>
      <c r="N577" s="250">
        <v>39221.033333333333</v>
      </c>
      <c r="O577" t="s">
        <v>1649</v>
      </c>
      <c r="P577" s="282">
        <v>72533.866666666698</v>
      </c>
      <c r="S577" s="287">
        <v>0.152699357305633</v>
      </c>
    </row>
    <row r="578" spans="3:19">
      <c r="C578" s="278" t="s">
        <v>127</v>
      </c>
      <c r="D578" s="278" t="s">
        <v>27</v>
      </c>
      <c r="E578" s="12" t="s">
        <v>31</v>
      </c>
      <c r="F578" t="s">
        <v>130</v>
      </c>
      <c r="G578" t="s">
        <v>79</v>
      </c>
      <c r="H578" s="284" t="s">
        <v>52</v>
      </c>
      <c r="I578">
        <v>880701</v>
      </c>
      <c r="J578" s="276" t="s">
        <v>1644</v>
      </c>
      <c r="K578" s="2" t="s">
        <v>2235</v>
      </c>
      <c r="L578" s="284" t="s">
        <v>52</v>
      </c>
      <c r="M578" t="s">
        <v>2925</v>
      </c>
      <c r="N578" s="250">
        <v>29356.7</v>
      </c>
      <c r="O578" t="s">
        <v>1644</v>
      </c>
      <c r="P578" s="282">
        <v>63894.8</v>
      </c>
      <c r="S578" s="287">
        <v>0.15484218315440601</v>
      </c>
    </row>
    <row r="579" spans="3:19">
      <c r="C579" s="278" t="s">
        <v>25</v>
      </c>
      <c r="D579" s="278" t="s">
        <v>118</v>
      </c>
      <c r="E579" s="12" t="s">
        <v>31</v>
      </c>
      <c r="F579" t="s">
        <v>549</v>
      </c>
      <c r="G579" t="s">
        <v>79</v>
      </c>
      <c r="H579" s="284" t="s">
        <v>52</v>
      </c>
      <c r="I579">
        <v>1330434</v>
      </c>
      <c r="J579" s="276" t="s">
        <v>1710</v>
      </c>
      <c r="K579" s="2" t="s">
        <v>2350</v>
      </c>
      <c r="L579" s="284" t="s">
        <v>52</v>
      </c>
      <c r="M579" t="s">
        <v>2914</v>
      </c>
      <c r="N579" s="250">
        <v>44347.8</v>
      </c>
      <c r="O579" t="s">
        <v>1710</v>
      </c>
      <c r="P579" s="282">
        <v>133003.73333333299</v>
      </c>
      <c r="S579" s="287">
        <v>0.15914969347329799</v>
      </c>
    </row>
    <row r="580" spans="3:19">
      <c r="C580" s="278" t="s">
        <v>25</v>
      </c>
      <c r="D580" s="278" t="s">
        <v>118</v>
      </c>
      <c r="E580" s="12" t="s">
        <v>34</v>
      </c>
      <c r="F580" t="s">
        <v>617</v>
      </c>
      <c r="G580" t="s">
        <v>79</v>
      </c>
      <c r="H580" s="284" t="s">
        <v>52</v>
      </c>
      <c r="I580">
        <v>1308009</v>
      </c>
      <c r="J580" s="276" t="s">
        <v>1753</v>
      </c>
      <c r="K580" s="2" t="s">
        <v>2364</v>
      </c>
      <c r="L580" s="284" t="s">
        <v>52</v>
      </c>
      <c r="M580" t="s">
        <v>2909</v>
      </c>
      <c r="N580" s="250">
        <v>43600.3</v>
      </c>
      <c r="O580" t="s">
        <v>1753</v>
      </c>
      <c r="P580" s="282">
        <v>125144.566666667</v>
      </c>
      <c r="S580" s="287">
        <v>0.16154888932356201</v>
      </c>
    </row>
    <row r="581" spans="3:19">
      <c r="C581" s="278" t="s">
        <v>25</v>
      </c>
      <c r="D581" s="278" t="s">
        <v>118</v>
      </c>
      <c r="E581" s="12" t="s">
        <v>33</v>
      </c>
      <c r="F581" t="s">
        <v>573</v>
      </c>
      <c r="G581" t="s">
        <v>79</v>
      </c>
      <c r="H581" s="284" t="s">
        <v>52</v>
      </c>
      <c r="I581">
        <v>1413510</v>
      </c>
      <c r="J581" s="276" t="s">
        <v>305</v>
      </c>
      <c r="K581" s="2" t="s">
        <v>306</v>
      </c>
      <c r="L581" s="284" t="s">
        <v>52</v>
      </c>
      <c r="M581" t="s">
        <v>2912</v>
      </c>
      <c r="N581" s="250">
        <v>47117</v>
      </c>
      <c r="O581" t="s">
        <v>305</v>
      </c>
      <c r="P581" s="282">
        <v>146285.73333333299</v>
      </c>
      <c r="S581" s="287">
        <v>0.16935823269081601</v>
      </c>
    </row>
    <row r="582" spans="3:19">
      <c r="C582" s="278" t="s">
        <v>127</v>
      </c>
      <c r="D582" s="278" t="s">
        <v>118</v>
      </c>
      <c r="E582" s="12" t="s">
        <v>34</v>
      </c>
      <c r="F582" t="s">
        <v>328</v>
      </c>
      <c r="G582" t="s">
        <v>79</v>
      </c>
      <c r="H582" s="284" t="s">
        <v>52</v>
      </c>
      <c r="I582">
        <v>1149594</v>
      </c>
      <c r="J582" s="276" t="s">
        <v>341</v>
      </c>
      <c r="K582" s="2" t="s">
        <v>342</v>
      </c>
      <c r="L582" s="284" t="s">
        <v>52</v>
      </c>
      <c r="M582" t="s">
        <v>2926</v>
      </c>
      <c r="N582" s="250">
        <v>38319.800000000003</v>
      </c>
      <c r="O582" t="s">
        <v>341</v>
      </c>
      <c r="P582" s="282">
        <v>81887.466666666704</v>
      </c>
      <c r="S582" s="287">
        <v>0.163293019928448</v>
      </c>
    </row>
    <row r="583" spans="3:19">
      <c r="C583" s="278" t="s">
        <v>127</v>
      </c>
      <c r="D583" s="278" t="s">
        <v>118</v>
      </c>
      <c r="E583" s="12" t="s">
        <v>31</v>
      </c>
      <c r="F583" t="s">
        <v>254</v>
      </c>
      <c r="G583" t="s">
        <v>79</v>
      </c>
      <c r="H583" s="284" t="s">
        <v>52</v>
      </c>
      <c r="I583">
        <v>214851</v>
      </c>
      <c r="J583" s="276" t="s">
        <v>1774</v>
      </c>
      <c r="K583" s="2" t="s">
        <v>2374</v>
      </c>
      <c r="L583" s="284" t="s">
        <v>52</v>
      </c>
      <c r="M583" t="s">
        <v>2920</v>
      </c>
      <c r="N583" s="250">
        <v>7161.7</v>
      </c>
      <c r="O583" t="s">
        <v>1774</v>
      </c>
      <c r="P583" s="282">
        <v>72533.866666666698</v>
      </c>
      <c r="S583" s="287">
        <v>0.15804976444647501</v>
      </c>
    </row>
    <row r="584" spans="3:19">
      <c r="C584" s="278" t="s">
        <v>127</v>
      </c>
      <c r="D584" s="278" t="s">
        <v>118</v>
      </c>
      <c r="E584" s="12" t="s">
        <v>30</v>
      </c>
      <c r="F584" t="s">
        <v>249</v>
      </c>
      <c r="G584" t="s">
        <v>79</v>
      </c>
      <c r="H584" s="284" t="s">
        <v>52</v>
      </c>
      <c r="I584">
        <v>990076</v>
      </c>
      <c r="J584" s="276" t="s">
        <v>1691</v>
      </c>
      <c r="K584" s="2" t="s">
        <v>2311</v>
      </c>
      <c r="L584" s="284" t="s">
        <v>52</v>
      </c>
      <c r="M584" t="s">
        <v>2930</v>
      </c>
      <c r="N584" s="250">
        <v>33002.533333333333</v>
      </c>
      <c r="O584" t="s">
        <v>1691</v>
      </c>
      <c r="P584" s="282">
        <v>56831.366666666698</v>
      </c>
      <c r="S584" s="287">
        <v>0.13601187810752999</v>
      </c>
    </row>
    <row r="585" spans="3:19">
      <c r="C585" s="278" t="s">
        <v>25</v>
      </c>
      <c r="D585" s="278" t="s">
        <v>118</v>
      </c>
      <c r="E585" s="12" t="s">
        <v>33</v>
      </c>
      <c r="F585" t="s">
        <v>573</v>
      </c>
      <c r="G585" t="s">
        <v>79</v>
      </c>
      <c r="H585" s="284" t="s">
        <v>52</v>
      </c>
      <c r="I585">
        <v>1120873</v>
      </c>
      <c r="J585" s="276" t="s">
        <v>1718</v>
      </c>
      <c r="K585" s="2" t="s">
        <v>2333</v>
      </c>
      <c r="L585" s="284" t="s">
        <v>52</v>
      </c>
      <c r="M585" t="s">
        <v>2912</v>
      </c>
      <c r="N585" s="250">
        <v>37362.433333333334</v>
      </c>
      <c r="O585" t="s">
        <v>1718</v>
      </c>
      <c r="P585" s="282">
        <v>146285.73333333299</v>
      </c>
      <c r="S585" s="287">
        <v>0.16634089353605599</v>
      </c>
    </row>
    <row r="586" spans="3:19">
      <c r="C586" s="278" t="s">
        <v>25</v>
      </c>
      <c r="D586" s="278" t="s">
        <v>27</v>
      </c>
      <c r="E586" s="12" t="s">
        <v>33</v>
      </c>
      <c r="F586" t="s">
        <v>448</v>
      </c>
      <c r="G586" t="s">
        <v>79</v>
      </c>
      <c r="H586" s="284" t="s">
        <v>52</v>
      </c>
      <c r="I586">
        <v>1803830</v>
      </c>
      <c r="J586" s="276" t="s">
        <v>1770</v>
      </c>
      <c r="K586" s="2" t="s">
        <v>2395</v>
      </c>
      <c r="L586" s="284" t="s">
        <v>52</v>
      </c>
      <c r="M586" t="s">
        <v>2910</v>
      </c>
      <c r="N586" s="250">
        <v>60127.666666666664</v>
      </c>
      <c r="O586" t="s">
        <v>1770</v>
      </c>
      <c r="P586" s="282">
        <v>159154.86666666699</v>
      </c>
      <c r="S586" s="287">
        <v>0.173311575157649</v>
      </c>
    </row>
    <row r="587" spans="3:19">
      <c r="C587" s="278" t="s">
        <v>25</v>
      </c>
      <c r="D587" s="278" t="s">
        <v>118</v>
      </c>
      <c r="E587" s="12" t="s">
        <v>31</v>
      </c>
      <c r="F587" t="s">
        <v>549</v>
      </c>
      <c r="G587" t="s">
        <v>79</v>
      </c>
      <c r="H587" s="284" t="s">
        <v>52</v>
      </c>
      <c r="I587">
        <v>683253</v>
      </c>
      <c r="J587" s="276" t="s">
        <v>1782</v>
      </c>
      <c r="K587" s="2" t="s">
        <v>2405</v>
      </c>
      <c r="L587" s="284" t="s">
        <v>52</v>
      </c>
      <c r="M587" t="s">
        <v>2914</v>
      </c>
      <c r="N587" s="250">
        <v>22775.1</v>
      </c>
      <c r="O587" t="s">
        <v>1782</v>
      </c>
      <c r="P587" s="282">
        <v>133003.73333333299</v>
      </c>
      <c r="S587" s="287">
        <v>0.14078104709406999</v>
      </c>
    </row>
    <row r="588" spans="3:19">
      <c r="C588" s="278" t="s">
        <v>25</v>
      </c>
      <c r="D588" s="278" t="s">
        <v>27</v>
      </c>
      <c r="E588" s="12" t="s">
        <v>31</v>
      </c>
      <c r="F588" t="s">
        <v>417</v>
      </c>
      <c r="G588" t="s">
        <v>79</v>
      </c>
      <c r="H588" s="284" t="s">
        <v>52</v>
      </c>
      <c r="I588">
        <v>800826</v>
      </c>
      <c r="J588" s="276" t="s">
        <v>2417</v>
      </c>
      <c r="K588" s="2" t="s">
        <v>2418</v>
      </c>
      <c r="L588" s="284" t="s">
        <v>52</v>
      </c>
      <c r="M588" t="s">
        <v>2917</v>
      </c>
      <c r="N588" s="250">
        <v>26694.2</v>
      </c>
      <c r="O588" t="s">
        <v>2417</v>
      </c>
      <c r="P588" s="282">
        <v>96885.233333333294</v>
      </c>
      <c r="S588" s="287">
        <v>0.15969230684702401</v>
      </c>
    </row>
    <row r="589" spans="3:19">
      <c r="C589" s="278" t="s">
        <v>25</v>
      </c>
      <c r="D589" s="278" t="s">
        <v>27</v>
      </c>
      <c r="E589" s="12" t="s">
        <v>33</v>
      </c>
      <c r="F589" t="s">
        <v>448</v>
      </c>
      <c r="G589" t="s">
        <v>79</v>
      </c>
      <c r="H589" s="284" t="s">
        <v>52</v>
      </c>
      <c r="I589">
        <v>934658</v>
      </c>
      <c r="J589" s="276" t="s">
        <v>2425</v>
      </c>
      <c r="K589" s="2" t="s">
        <v>2426</v>
      </c>
      <c r="L589" s="284" t="s">
        <v>52</v>
      </c>
      <c r="M589" t="s">
        <v>2910</v>
      </c>
      <c r="N589" s="250">
        <v>31155.266666666666</v>
      </c>
      <c r="O589" t="s">
        <v>2425</v>
      </c>
      <c r="P589" s="282">
        <v>159154.86666666699</v>
      </c>
      <c r="S589" s="287">
        <v>0.17842260610996299</v>
      </c>
    </row>
    <row r="590" spans="3:19">
      <c r="C590" s="278" t="s">
        <v>25</v>
      </c>
      <c r="D590" s="278" t="s">
        <v>27</v>
      </c>
      <c r="E590" s="12" t="s">
        <v>31</v>
      </c>
      <c r="F590" t="s">
        <v>417</v>
      </c>
      <c r="G590" t="s">
        <v>79</v>
      </c>
      <c r="H590" s="284" t="s">
        <v>52</v>
      </c>
      <c r="I590">
        <v>1674914</v>
      </c>
      <c r="J590" s="276" t="s">
        <v>2468</v>
      </c>
      <c r="K590" s="2" t="s">
        <v>2469</v>
      </c>
      <c r="L590" s="284" t="s">
        <v>52</v>
      </c>
      <c r="M590" t="s">
        <v>2917</v>
      </c>
      <c r="N590" s="250">
        <v>55830.466666666667</v>
      </c>
      <c r="O590" t="s">
        <v>2468</v>
      </c>
      <c r="P590" s="282">
        <v>96885.233333333294</v>
      </c>
      <c r="S590" s="287">
        <v>0.16774174261873601</v>
      </c>
    </row>
    <row r="591" spans="3:19">
      <c r="C591" s="278" t="s">
        <v>25</v>
      </c>
      <c r="D591" s="278" t="s">
        <v>27</v>
      </c>
      <c r="E591" s="12" t="s">
        <v>31</v>
      </c>
      <c r="F591" t="s">
        <v>417</v>
      </c>
      <c r="G591" t="s">
        <v>79</v>
      </c>
      <c r="H591" s="284" t="s">
        <v>52</v>
      </c>
      <c r="I591">
        <v>896751</v>
      </c>
      <c r="J591" s="276" t="s">
        <v>2484</v>
      </c>
      <c r="K591" s="2" t="s">
        <v>2485</v>
      </c>
      <c r="L591" s="284" t="s">
        <v>52</v>
      </c>
      <c r="M591" t="s">
        <v>2917</v>
      </c>
      <c r="N591" s="250">
        <v>29891.7</v>
      </c>
      <c r="O591" t="s">
        <v>2484</v>
      </c>
      <c r="P591" s="282">
        <v>96885.233333333294</v>
      </c>
      <c r="S591" s="287">
        <v>0.16424893775017399</v>
      </c>
    </row>
    <row r="592" spans="3:19">
      <c r="C592" s="278" t="s">
        <v>25</v>
      </c>
      <c r="D592" s="278" t="s">
        <v>118</v>
      </c>
      <c r="E592" s="12" t="s">
        <v>33</v>
      </c>
      <c r="F592" t="s">
        <v>573</v>
      </c>
      <c r="G592" t="s">
        <v>79</v>
      </c>
      <c r="H592" s="284" t="s">
        <v>52</v>
      </c>
      <c r="I592">
        <v>872126</v>
      </c>
      <c r="J592" s="276" t="s">
        <v>2528</v>
      </c>
      <c r="K592" s="2" t="s">
        <v>2529</v>
      </c>
      <c r="L592" s="284" t="s">
        <v>52</v>
      </c>
      <c r="M592" t="s">
        <v>2912</v>
      </c>
      <c r="N592" s="250">
        <v>29070.866666666665</v>
      </c>
      <c r="O592" t="s">
        <v>2528</v>
      </c>
      <c r="P592" s="282">
        <v>146285.73333333299</v>
      </c>
      <c r="S592" s="287">
        <v>0.17387015174474699</v>
      </c>
    </row>
    <row r="593" spans="3:19">
      <c r="C593" s="278" t="s">
        <v>25</v>
      </c>
      <c r="D593" s="278" t="s">
        <v>27</v>
      </c>
      <c r="E593" s="12" t="s">
        <v>30</v>
      </c>
      <c r="F593" t="s">
        <v>408</v>
      </c>
      <c r="G593" t="s">
        <v>79</v>
      </c>
      <c r="H593" s="284" t="s">
        <v>52</v>
      </c>
      <c r="I593">
        <v>884356</v>
      </c>
      <c r="J593" s="276" t="s">
        <v>2530</v>
      </c>
      <c r="K593" s="2" t="s">
        <v>2531</v>
      </c>
      <c r="L593" s="284" t="s">
        <v>52</v>
      </c>
      <c r="M593" t="s">
        <v>2923</v>
      </c>
      <c r="N593" s="250">
        <v>29478.533333333333</v>
      </c>
      <c r="O593" t="s">
        <v>2530</v>
      </c>
      <c r="P593" s="282">
        <v>72998.466666666704</v>
      </c>
      <c r="S593" s="287">
        <v>0.172667683552372</v>
      </c>
    </row>
    <row r="594" spans="3:19">
      <c r="C594" s="278" t="s">
        <v>25</v>
      </c>
      <c r="D594" s="278" t="s">
        <v>118</v>
      </c>
      <c r="E594" s="12" t="s">
        <v>31</v>
      </c>
      <c r="F594" t="s">
        <v>549</v>
      </c>
      <c r="G594" t="s">
        <v>79</v>
      </c>
      <c r="H594" s="284" t="s">
        <v>52</v>
      </c>
      <c r="I594">
        <v>1371762</v>
      </c>
      <c r="J594" s="276" t="s">
        <v>2568</v>
      </c>
      <c r="K594" s="2" t="s">
        <v>2569</v>
      </c>
      <c r="L594" s="284" t="s">
        <v>52</v>
      </c>
      <c r="M594" t="s">
        <v>2914</v>
      </c>
      <c r="N594" s="250">
        <v>45725.4</v>
      </c>
      <c r="O594" t="s">
        <v>2568</v>
      </c>
      <c r="P594" s="282">
        <v>133003.73333333299</v>
      </c>
      <c r="S594" s="287">
        <v>0.16431604934570801</v>
      </c>
    </row>
    <row r="595" spans="3:19">
      <c r="C595" s="278" t="s">
        <v>25</v>
      </c>
      <c r="D595" s="278" t="s">
        <v>27</v>
      </c>
      <c r="E595" s="12" t="s">
        <v>31</v>
      </c>
      <c r="F595" t="s">
        <v>417</v>
      </c>
      <c r="G595" t="s">
        <v>79</v>
      </c>
      <c r="H595" s="284" t="s">
        <v>52</v>
      </c>
      <c r="I595">
        <v>855113</v>
      </c>
      <c r="J595" s="276" t="s">
        <v>2580</v>
      </c>
      <c r="K595" s="2" t="s">
        <v>2581</v>
      </c>
      <c r="L595" s="284" t="s">
        <v>52</v>
      </c>
      <c r="M595" t="s">
        <v>2917</v>
      </c>
      <c r="N595" s="250">
        <v>28503.766666666666</v>
      </c>
      <c r="O595" t="s">
        <v>2580</v>
      </c>
      <c r="P595" s="282">
        <v>96885.233333333294</v>
      </c>
      <c r="S595" s="287">
        <v>0.160638985178472</v>
      </c>
    </row>
    <row r="596" spans="3:19">
      <c r="C596" s="278" t="s">
        <v>25</v>
      </c>
      <c r="D596" s="278" t="s">
        <v>118</v>
      </c>
      <c r="E596" s="12" t="s">
        <v>35</v>
      </c>
      <c r="F596" t="s">
        <v>636</v>
      </c>
      <c r="G596" t="s">
        <v>79</v>
      </c>
      <c r="H596" s="284" t="s">
        <v>52</v>
      </c>
      <c r="I596">
        <v>1188853</v>
      </c>
      <c r="J596" s="276" t="s">
        <v>2611</v>
      </c>
      <c r="K596" s="2" t="s">
        <v>2612</v>
      </c>
      <c r="L596" s="284" t="s">
        <v>52</v>
      </c>
      <c r="M596" t="s">
        <v>2908</v>
      </c>
      <c r="N596" s="250">
        <v>39628.433333333334</v>
      </c>
      <c r="O596" t="s">
        <v>2611</v>
      </c>
      <c r="P596" s="282">
        <v>246246.83333333299</v>
      </c>
      <c r="S596" s="287">
        <v>0.169620972739572</v>
      </c>
    </row>
    <row r="597" spans="3:19">
      <c r="C597" s="278" t="s">
        <v>25</v>
      </c>
      <c r="D597" s="278" t="s">
        <v>27</v>
      </c>
      <c r="E597" s="12" t="s">
        <v>34</v>
      </c>
      <c r="F597" t="s">
        <v>478</v>
      </c>
      <c r="G597" t="s">
        <v>79</v>
      </c>
      <c r="H597" s="284" t="s">
        <v>52</v>
      </c>
      <c r="I597">
        <v>989749</v>
      </c>
      <c r="J597" s="276" t="s">
        <v>3037</v>
      </c>
      <c r="K597" s="2" t="s">
        <v>3038</v>
      </c>
      <c r="L597" s="284" t="s">
        <v>52</v>
      </c>
      <c r="M597" t="s">
        <v>2905</v>
      </c>
      <c r="N597" s="250">
        <v>32991.633333333331</v>
      </c>
      <c r="O597" t="s">
        <v>3037</v>
      </c>
      <c r="P597" s="282">
        <v>185505.2</v>
      </c>
      <c r="S597" s="287">
        <v>0.17465500181131999</v>
      </c>
    </row>
    <row r="598" spans="3:19">
      <c r="C598" s="278" t="s">
        <v>127</v>
      </c>
      <c r="D598" s="278" t="s">
        <v>118</v>
      </c>
      <c r="E598" s="12" t="s">
        <v>31</v>
      </c>
      <c r="F598" t="s">
        <v>254</v>
      </c>
      <c r="G598" t="s">
        <v>79</v>
      </c>
      <c r="H598" s="284" t="s">
        <v>52</v>
      </c>
      <c r="I598">
        <v>917948</v>
      </c>
      <c r="J598" s="276" t="s">
        <v>3039</v>
      </c>
      <c r="K598" s="2" t="s">
        <v>3040</v>
      </c>
      <c r="L598" s="284" t="s">
        <v>52</v>
      </c>
      <c r="M598" t="s">
        <v>2920</v>
      </c>
      <c r="N598" s="250">
        <v>30598.266666666666</v>
      </c>
      <c r="O598" t="s">
        <v>3039</v>
      </c>
      <c r="P598" s="282">
        <v>72533.866666666698</v>
      </c>
      <c r="S598" s="287">
        <v>0.17615768181681599</v>
      </c>
    </row>
    <row r="599" spans="3:19">
      <c r="C599" s="278" t="s">
        <v>45</v>
      </c>
      <c r="D599" s="278" t="s">
        <v>27</v>
      </c>
      <c r="E599" s="12" t="s">
        <v>35</v>
      </c>
      <c r="F599" t="s">
        <v>106</v>
      </c>
      <c r="G599" t="s">
        <v>522</v>
      </c>
      <c r="H599" s="284" t="s">
        <v>52</v>
      </c>
      <c r="I599">
        <v>3741976</v>
      </c>
      <c r="J599" s="276" t="s">
        <v>520</v>
      </c>
      <c r="K599" s="2" t="s">
        <v>521</v>
      </c>
      <c r="L599" s="284" t="s">
        <v>52</v>
      </c>
      <c r="M599" t="s">
        <v>3035</v>
      </c>
      <c r="N599" s="250">
        <v>124732.53333333334</v>
      </c>
      <c r="O599" t="s">
        <v>520</v>
      </c>
      <c r="P599" s="282">
        <v>124732.53333333301</v>
      </c>
      <c r="S599" s="287">
        <v>0.165954629317072</v>
      </c>
    </row>
    <row r="600" spans="3:19">
      <c r="C600" s="278" t="s">
        <v>25</v>
      </c>
      <c r="D600" s="278" t="s">
        <v>118</v>
      </c>
      <c r="E600" s="12" t="s">
        <v>33</v>
      </c>
      <c r="F600" t="s">
        <v>573</v>
      </c>
      <c r="G600" t="s">
        <v>522</v>
      </c>
      <c r="H600" s="284" t="s">
        <v>52</v>
      </c>
      <c r="I600">
        <v>1425557</v>
      </c>
      <c r="J600" s="276" t="s">
        <v>1239</v>
      </c>
      <c r="K600" s="2" t="s">
        <v>2113</v>
      </c>
      <c r="L600" s="284" t="s">
        <v>52</v>
      </c>
      <c r="M600" t="s">
        <v>2912</v>
      </c>
      <c r="N600" s="250">
        <v>47518.566666666666</v>
      </c>
      <c r="O600" t="s">
        <v>1239</v>
      </c>
      <c r="P600" s="282">
        <v>146285.73333333299</v>
      </c>
      <c r="S600" s="287">
        <v>0.16545250035728201</v>
      </c>
    </row>
    <row r="601" spans="3:19">
      <c r="C601" s="278" t="s">
        <v>25</v>
      </c>
      <c r="D601" s="278" t="s">
        <v>27</v>
      </c>
      <c r="E601" s="12" t="s">
        <v>33</v>
      </c>
      <c r="F601" t="s">
        <v>448</v>
      </c>
      <c r="G601" t="s">
        <v>522</v>
      </c>
      <c r="H601" s="284" t="s">
        <v>52</v>
      </c>
      <c r="I601">
        <v>1009002</v>
      </c>
      <c r="J601" s="276" t="s">
        <v>1593</v>
      </c>
      <c r="K601" s="2" t="s">
        <v>2198</v>
      </c>
      <c r="L601" s="284" t="s">
        <v>52</v>
      </c>
      <c r="M601" t="s">
        <v>2910</v>
      </c>
      <c r="N601" s="250">
        <v>33633.4</v>
      </c>
      <c r="O601" t="s">
        <v>1593</v>
      </c>
      <c r="P601" s="282">
        <v>159154.86666666699</v>
      </c>
      <c r="S601" s="287">
        <v>0.18214139469782201</v>
      </c>
    </row>
    <row r="602" spans="3:19">
      <c r="C602" s="278" t="s">
        <v>25</v>
      </c>
      <c r="D602" s="278" t="s">
        <v>118</v>
      </c>
      <c r="E602" s="12" t="s">
        <v>31</v>
      </c>
      <c r="F602" t="s">
        <v>549</v>
      </c>
      <c r="G602" t="s">
        <v>522</v>
      </c>
      <c r="H602" s="284" t="s">
        <v>52</v>
      </c>
      <c r="I602">
        <v>978037</v>
      </c>
      <c r="J602" s="276" t="s">
        <v>1723</v>
      </c>
      <c r="K602" s="2" t="s">
        <v>2339</v>
      </c>
      <c r="L602" s="284" t="s">
        <v>52</v>
      </c>
      <c r="M602" t="s">
        <v>2914</v>
      </c>
      <c r="N602" s="250">
        <v>32601.233333333334</v>
      </c>
      <c r="O602" t="s">
        <v>1723</v>
      </c>
      <c r="P602" s="282">
        <v>133003.73333333299</v>
      </c>
      <c r="S602" s="287">
        <v>0.176333823405153</v>
      </c>
    </row>
    <row r="603" spans="3:19">
      <c r="C603" s="278" t="s">
        <v>25</v>
      </c>
      <c r="D603" s="278" t="s">
        <v>27</v>
      </c>
      <c r="E603" s="12" t="s">
        <v>33</v>
      </c>
      <c r="F603" t="s">
        <v>448</v>
      </c>
      <c r="G603" t="s">
        <v>522</v>
      </c>
      <c r="H603" s="284" t="s">
        <v>52</v>
      </c>
      <c r="I603">
        <v>610358</v>
      </c>
      <c r="J603" s="276" t="s">
        <v>1213</v>
      </c>
      <c r="K603" s="2" t="s">
        <v>2126</v>
      </c>
      <c r="L603" s="284" t="s">
        <v>52</v>
      </c>
      <c r="M603" t="s">
        <v>2910</v>
      </c>
      <c r="N603" s="250">
        <v>20345.266666666666</v>
      </c>
      <c r="O603" t="s">
        <v>1213</v>
      </c>
      <c r="P603" s="282">
        <v>159154.86666666699</v>
      </c>
      <c r="S603" s="287">
        <v>0.14676407878515099</v>
      </c>
    </row>
    <row r="604" spans="3:19">
      <c r="C604" s="278" t="s">
        <v>127</v>
      </c>
      <c r="D604" s="278" t="s">
        <v>118</v>
      </c>
      <c r="E604" s="12" t="s">
        <v>35</v>
      </c>
      <c r="F604" t="s">
        <v>374</v>
      </c>
      <c r="G604" t="s">
        <v>522</v>
      </c>
      <c r="H604" s="284" t="s">
        <v>52</v>
      </c>
      <c r="I604">
        <v>270790</v>
      </c>
      <c r="J604" s="276" t="s">
        <v>1284</v>
      </c>
      <c r="K604" s="2" t="s">
        <v>2149</v>
      </c>
      <c r="L604" s="284" t="s">
        <v>52</v>
      </c>
      <c r="M604" t="s">
        <v>3041</v>
      </c>
      <c r="N604" s="250">
        <v>9026.3333333333339</v>
      </c>
      <c r="O604" t="s">
        <v>1284</v>
      </c>
      <c r="P604" s="282">
        <v>28224.3</v>
      </c>
      <c r="S604" s="287">
        <v>0.13304355019245601</v>
      </c>
    </row>
    <row r="605" spans="3:19">
      <c r="C605" s="278" t="s">
        <v>25</v>
      </c>
      <c r="D605" s="278" t="s">
        <v>27</v>
      </c>
      <c r="E605" s="12" t="s">
        <v>33</v>
      </c>
      <c r="F605" t="s">
        <v>448</v>
      </c>
      <c r="G605" t="s">
        <v>522</v>
      </c>
      <c r="H605" s="284" t="s">
        <v>52</v>
      </c>
      <c r="I605">
        <v>1276052</v>
      </c>
      <c r="J605" s="276" t="s">
        <v>2594</v>
      </c>
      <c r="K605" s="2" t="s">
        <v>2595</v>
      </c>
      <c r="L605" s="284" t="s">
        <v>52</v>
      </c>
      <c r="M605" t="s">
        <v>2910</v>
      </c>
      <c r="N605" s="250">
        <v>42535.066666666666</v>
      </c>
      <c r="O605" t="s">
        <v>2594</v>
      </c>
      <c r="P605" s="282">
        <v>159154.86666666699</v>
      </c>
      <c r="S605" s="287">
        <v>0.177433894519228</v>
      </c>
    </row>
    <row r="606" spans="3:19">
      <c r="C606" s="278" t="s">
        <v>45</v>
      </c>
      <c r="D606" s="278" t="s">
        <v>46</v>
      </c>
      <c r="E606" s="12" t="s">
        <v>34</v>
      </c>
      <c r="F606" t="s">
        <v>2893</v>
      </c>
      <c r="G606" t="s">
        <v>136</v>
      </c>
      <c r="H606" s="284" t="s">
        <v>131</v>
      </c>
      <c r="I606">
        <v>5187244</v>
      </c>
      <c r="J606" s="276" t="s">
        <v>212</v>
      </c>
      <c r="K606" s="2" t="s">
        <v>1934</v>
      </c>
      <c r="L606" s="284" t="s">
        <v>643</v>
      </c>
      <c r="M606" t="s">
        <v>3042</v>
      </c>
      <c r="N606" s="250">
        <v>172908.13333333333</v>
      </c>
      <c r="O606" t="s">
        <v>212</v>
      </c>
      <c r="P606" s="282">
        <v>172908.13333333301</v>
      </c>
      <c r="S606" s="287">
        <v>0.18465571428122199</v>
      </c>
    </row>
    <row r="607" spans="3:19">
      <c r="C607" s="278" t="s">
        <v>25</v>
      </c>
      <c r="D607" s="278" t="s">
        <v>27</v>
      </c>
      <c r="E607" s="12" t="s">
        <v>33</v>
      </c>
      <c r="F607" t="s">
        <v>448</v>
      </c>
      <c r="G607" t="s">
        <v>136</v>
      </c>
      <c r="H607" s="284" t="s">
        <v>131</v>
      </c>
      <c r="I607">
        <v>2150009</v>
      </c>
      <c r="J607" s="276" t="s">
        <v>929</v>
      </c>
      <c r="K607" s="2" t="s">
        <v>2010</v>
      </c>
      <c r="L607" s="284" t="s">
        <v>643</v>
      </c>
      <c r="M607" t="s">
        <v>3043</v>
      </c>
      <c r="N607" s="250">
        <v>71666.96666666666</v>
      </c>
      <c r="O607" t="s">
        <v>929</v>
      </c>
      <c r="P607" s="282">
        <v>71666.966666666704</v>
      </c>
      <c r="S607" s="287">
        <v>0.16778398199212699</v>
      </c>
    </row>
    <row r="608" spans="3:19">
      <c r="C608" s="278" t="s">
        <v>127</v>
      </c>
      <c r="D608" s="278" t="s">
        <v>118</v>
      </c>
      <c r="E608" s="12" t="s">
        <v>31</v>
      </c>
      <c r="F608" t="s">
        <v>254</v>
      </c>
      <c r="G608" t="s">
        <v>136</v>
      </c>
      <c r="H608" s="284" t="s">
        <v>131</v>
      </c>
      <c r="I608">
        <v>1559657</v>
      </c>
      <c r="J608" s="276" t="s">
        <v>134</v>
      </c>
      <c r="K608" s="2" t="s">
        <v>2005</v>
      </c>
      <c r="L608" s="284" t="s">
        <v>643</v>
      </c>
      <c r="M608" t="s">
        <v>3044</v>
      </c>
      <c r="N608" s="250">
        <v>51988.566666666666</v>
      </c>
      <c r="O608" t="s">
        <v>134</v>
      </c>
      <c r="P608" s="282">
        <v>78267.8</v>
      </c>
      <c r="S608" s="287">
        <v>0.15570251672788599</v>
      </c>
    </row>
    <row r="609" spans="3:19">
      <c r="C609" s="278" t="s">
        <v>127</v>
      </c>
      <c r="D609" s="278" t="s">
        <v>118</v>
      </c>
      <c r="E609" s="12" t="s">
        <v>31</v>
      </c>
      <c r="F609" t="s">
        <v>254</v>
      </c>
      <c r="G609" t="s">
        <v>136</v>
      </c>
      <c r="H609" s="284" t="s">
        <v>131</v>
      </c>
      <c r="I609">
        <v>1468758</v>
      </c>
      <c r="J609" s="276" t="s">
        <v>432</v>
      </c>
      <c r="K609" s="2" t="s">
        <v>2008</v>
      </c>
      <c r="L609" s="284" t="s">
        <v>643</v>
      </c>
      <c r="M609" t="s">
        <v>3044</v>
      </c>
      <c r="N609" s="250">
        <v>48958.6</v>
      </c>
      <c r="O609" t="s">
        <v>432</v>
      </c>
      <c r="P609" s="282">
        <v>78267.8</v>
      </c>
      <c r="S609" s="287">
        <v>0.15379793930331601</v>
      </c>
    </row>
    <row r="610" spans="3:19">
      <c r="C610" s="278" t="s">
        <v>25</v>
      </c>
      <c r="D610" s="278" t="s">
        <v>118</v>
      </c>
      <c r="E610" s="12" t="s">
        <v>31</v>
      </c>
      <c r="F610" t="s">
        <v>549</v>
      </c>
      <c r="G610" t="s">
        <v>136</v>
      </c>
      <c r="H610" s="284" t="s">
        <v>131</v>
      </c>
      <c r="I610">
        <v>1239872</v>
      </c>
      <c r="J610" s="276" t="s">
        <v>1625</v>
      </c>
      <c r="K610" s="2" t="s">
        <v>2237</v>
      </c>
      <c r="L610" s="284" t="s">
        <v>643</v>
      </c>
      <c r="M610" t="s">
        <v>3045</v>
      </c>
      <c r="N610" s="250">
        <v>41329.066666666666</v>
      </c>
      <c r="O610" t="s">
        <v>1625</v>
      </c>
      <c r="P610" s="282">
        <v>46537.366666666698</v>
      </c>
      <c r="S610" s="287">
        <v>0.15699628698811799</v>
      </c>
    </row>
    <row r="611" spans="3:19">
      <c r="C611" s="278" t="s">
        <v>25</v>
      </c>
      <c r="D611" s="278" t="s">
        <v>118</v>
      </c>
      <c r="E611" s="12" t="s">
        <v>34</v>
      </c>
      <c r="F611" t="s">
        <v>617</v>
      </c>
      <c r="G611" t="s">
        <v>136</v>
      </c>
      <c r="H611" s="284" t="s">
        <v>131</v>
      </c>
      <c r="I611">
        <v>1227747</v>
      </c>
      <c r="J611" s="276" t="s">
        <v>1264</v>
      </c>
      <c r="K611" s="2" t="s">
        <v>1265</v>
      </c>
      <c r="L611" s="284" t="s">
        <v>643</v>
      </c>
      <c r="M611" t="s">
        <v>3046</v>
      </c>
      <c r="N611" s="250">
        <v>40924.9</v>
      </c>
      <c r="O611" t="s">
        <v>1264</v>
      </c>
      <c r="P611" s="282">
        <v>99652.166666666701</v>
      </c>
      <c r="S611" s="287">
        <v>0.16416026849827101</v>
      </c>
    </row>
    <row r="612" spans="3:19">
      <c r="C612" s="278" t="s">
        <v>25</v>
      </c>
      <c r="D612" s="278" t="s">
        <v>27</v>
      </c>
      <c r="E612" s="12" t="s">
        <v>33</v>
      </c>
      <c r="F612" t="s">
        <v>448</v>
      </c>
      <c r="G612" t="s">
        <v>136</v>
      </c>
      <c r="H612" s="284" t="s">
        <v>131</v>
      </c>
      <c r="I612">
        <v>1070738</v>
      </c>
      <c r="J612" s="276" t="s">
        <v>1603</v>
      </c>
      <c r="K612" s="2" t="s">
        <v>2227</v>
      </c>
      <c r="L612" s="284" t="s">
        <v>643</v>
      </c>
      <c r="M612" t="s">
        <v>3043</v>
      </c>
      <c r="N612" s="250">
        <v>35691.26666666667</v>
      </c>
      <c r="O612" t="s">
        <v>1603</v>
      </c>
      <c r="P612" s="282">
        <v>71666.966666666704</v>
      </c>
      <c r="S612" s="287">
        <v>0.155750110599264</v>
      </c>
    </row>
    <row r="613" spans="3:19">
      <c r="C613" s="278" t="s">
        <v>25</v>
      </c>
      <c r="D613" s="278" t="s">
        <v>118</v>
      </c>
      <c r="E613" s="12" t="s">
        <v>31</v>
      </c>
      <c r="F613" t="s">
        <v>549</v>
      </c>
      <c r="G613" t="s">
        <v>136</v>
      </c>
      <c r="H613" s="284" t="s">
        <v>131</v>
      </c>
      <c r="I613">
        <v>1396121</v>
      </c>
      <c r="J613" s="276" t="s">
        <v>1069</v>
      </c>
      <c r="K613" s="2" t="s">
        <v>2127</v>
      </c>
      <c r="L613" s="284" t="s">
        <v>643</v>
      </c>
      <c r="M613" t="s">
        <v>3045</v>
      </c>
      <c r="N613" s="250">
        <v>46537.366666666669</v>
      </c>
      <c r="O613" t="s">
        <v>1069</v>
      </c>
      <c r="P613" s="282">
        <v>46537.366666666698</v>
      </c>
      <c r="S613" s="287">
        <v>0.15838233885800901</v>
      </c>
    </row>
    <row r="614" spans="3:19">
      <c r="C614" s="278" t="s">
        <v>25</v>
      </c>
      <c r="D614" s="278" t="s">
        <v>27</v>
      </c>
      <c r="E614" s="12" t="s">
        <v>33</v>
      </c>
      <c r="F614" t="s">
        <v>448</v>
      </c>
      <c r="G614" t="s">
        <v>136</v>
      </c>
      <c r="H614" s="284" t="s">
        <v>131</v>
      </c>
      <c r="I614">
        <v>1167592</v>
      </c>
      <c r="J614" s="276" t="s">
        <v>1724</v>
      </c>
      <c r="K614" s="2" t="s">
        <v>2338</v>
      </c>
      <c r="L614" s="284" t="s">
        <v>643</v>
      </c>
      <c r="M614" t="s">
        <v>3043</v>
      </c>
      <c r="N614" s="250">
        <v>38919.73333333333</v>
      </c>
      <c r="O614" t="s">
        <v>1724</v>
      </c>
      <c r="P614" s="282">
        <v>71666.966666666704</v>
      </c>
      <c r="S614" s="287">
        <v>0.16307787309265601</v>
      </c>
    </row>
    <row r="615" spans="3:19">
      <c r="C615" s="278" t="s">
        <v>45</v>
      </c>
      <c r="D615" s="278" t="s">
        <v>27</v>
      </c>
      <c r="E615" s="12" t="s">
        <v>33</v>
      </c>
      <c r="F615" t="s">
        <v>82</v>
      </c>
      <c r="G615" t="s">
        <v>153</v>
      </c>
      <c r="H615" s="284" t="s">
        <v>18</v>
      </c>
      <c r="I615">
        <v>3592268</v>
      </c>
      <c r="J615" s="276" t="s">
        <v>613</v>
      </c>
      <c r="K615" s="2" t="s">
        <v>153</v>
      </c>
      <c r="L615" s="284" t="s">
        <v>643</v>
      </c>
      <c r="M615" t="s">
        <v>3047</v>
      </c>
      <c r="N615" s="250">
        <v>119742.26666666666</v>
      </c>
      <c r="O615" t="s">
        <v>613</v>
      </c>
      <c r="P615" s="282">
        <v>119742.266666667</v>
      </c>
      <c r="S615" s="287">
        <v>0.16047204042611199</v>
      </c>
    </row>
    <row r="616" spans="3:19">
      <c r="C616" s="278" t="s">
        <v>25</v>
      </c>
      <c r="D616" s="278" t="s">
        <v>118</v>
      </c>
      <c r="E616" s="12" t="s">
        <v>31</v>
      </c>
      <c r="F616" t="s">
        <v>549</v>
      </c>
      <c r="G616" t="s">
        <v>153</v>
      </c>
      <c r="H616" s="284" t="s">
        <v>18</v>
      </c>
      <c r="I616">
        <v>1746268</v>
      </c>
      <c r="J616" s="276" t="s">
        <v>837</v>
      </c>
      <c r="K616" s="2" t="s">
        <v>977</v>
      </c>
      <c r="L616" s="284" t="s">
        <v>643</v>
      </c>
      <c r="M616" t="s">
        <v>3048</v>
      </c>
      <c r="N616" s="250">
        <v>58208.933333333334</v>
      </c>
      <c r="O616" t="s">
        <v>837</v>
      </c>
      <c r="P616" s="282">
        <v>71639.399999999994</v>
      </c>
      <c r="S616" s="287">
        <v>0.16971965802474501</v>
      </c>
    </row>
    <row r="617" spans="3:19">
      <c r="C617" s="278" t="s">
        <v>127</v>
      </c>
      <c r="D617" s="278" t="s">
        <v>118</v>
      </c>
      <c r="E617" s="12" t="s">
        <v>33</v>
      </c>
      <c r="F617" t="s">
        <v>288</v>
      </c>
      <c r="G617" t="s">
        <v>153</v>
      </c>
      <c r="H617" s="284" t="s">
        <v>18</v>
      </c>
      <c r="I617">
        <v>1020791</v>
      </c>
      <c r="J617" s="276" t="s">
        <v>151</v>
      </c>
      <c r="K617" s="2" t="s">
        <v>152</v>
      </c>
      <c r="L617" s="284" t="s">
        <v>643</v>
      </c>
      <c r="M617" t="s">
        <v>3049</v>
      </c>
      <c r="N617" s="250">
        <v>34026.366666666669</v>
      </c>
      <c r="O617" t="s">
        <v>151</v>
      </c>
      <c r="P617" s="282">
        <v>34026.366666666698</v>
      </c>
      <c r="S617" s="287">
        <v>0.154031754540567</v>
      </c>
    </row>
    <row r="618" spans="3:19">
      <c r="C618" s="278" t="s">
        <v>25</v>
      </c>
      <c r="D618" s="278" t="s">
        <v>118</v>
      </c>
      <c r="E618" s="12" t="s">
        <v>33</v>
      </c>
      <c r="F618" t="s">
        <v>573</v>
      </c>
      <c r="G618" t="s">
        <v>153</v>
      </c>
      <c r="H618" s="284" t="s">
        <v>18</v>
      </c>
      <c r="I618">
        <v>1088520</v>
      </c>
      <c r="J618" s="276" t="s">
        <v>1197</v>
      </c>
      <c r="K618" s="2" t="s">
        <v>2068</v>
      </c>
      <c r="L618" s="284" t="s">
        <v>643</v>
      </c>
      <c r="M618" t="s">
        <v>3050</v>
      </c>
      <c r="N618" s="250">
        <v>36284</v>
      </c>
      <c r="O618" t="s">
        <v>1197</v>
      </c>
      <c r="P618" s="282">
        <v>46698.633333333302</v>
      </c>
      <c r="S618" s="287">
        <v>0.14145560315701</v>
      </c>
    </row>
    <row r="619" spans="3:19">
      <c r="C619" s="278" t="s">
        <v>127</v>
      </c>
      <c r="D619" s="278" t="s">
        <v>118</v>
      </c>
      <c r="E619" s="12" t="s">
        <v>30</v>
      </c>
      <c r="F619" t="s">
        <v>249</v>
      </c>
      <c r="G619" t="s">
        <v>153</v>
      </c>
      <c r="H619" s="284" t="s">
        <v>18</v>
      </c>
      <c r="I619">
        <v>441604</v>
      </c>
      <c r="J619" s="276" t="s">
        <v>1758</v>
      </c>
      <c r="K619" s="2" t="s">
        <v>2375</v>
      </c>
      <c r="L619" s="284" t="s">
        <v>643</v>
      </c>
      <c r="M619" t="s">
        <v>3051</v>
      </c>
      <c r="N619" s="250">
        <v>14720.133333333333</v>
      </c>
      <c r="O619" t="s">
        <v>1758</v>
      </c>
      <c r="P619" s="282">
        <v>14720.1333333333</v>
      </c>
      <c r="S619" s="287">
        <v>0.140085600416791</v>
      </c>
    </row>
    <row r="620" spans="3:19">
      <c r="C620" s="278" t="s">
        <v>45</v>
      </c>
      <c r="D620" s="278" t="s">
        <v>27</v>
      </c>
      <c r="E620" s="12" t="s">
        <v>33</v>
      </c>
      <c r="F620" t="s">
        <v>82</v>
      </c>
      <c r="G620" t="s">
        <v>153</v>
      </c>
      <c r="H620" s="284" t="s">
        <v>18</v>
      </c>
      <c r="I620">
        <v>1633461</v>
      </c>
      <c r="J620" s="276" t="s">
        <v>1793</v>
      </c>
      <c r="K620" s="2" t="s">
        <v>2408</v>
      </c>
      <c r="L620" s="284" t="s">
        <v>643</v>
      </c>
      <c r="M620" t="s">
        <v>3047</v>
      </c>
      <c r="N620" s="250">
        <v>54448.7</v>
      </c>
      <c r="O620" t="s">
        <v>1793</v>
      </c>
      <c r="P620" s="282">
        <v>119742.266666667</v>
      </c>
      <c r="S620" s="287">
        <v>0.16323084502646801</v>
      </c>
    </row>
    <row r="621" spans="3:19">
      <c r="C621" s="278" t="s">
        <v>25</v>
      </c>
      <c r="D621" s="278" t="s">
        <v>27</v>
      </c>
      <c r="E621" s="12" t="s">
        <v>36</v>
      </c>
      <c r="F621" t="s">
        <v>538</v>
      </c>
      <c r="G621" t="s">
        <v>156</v>
      </c>
      <c r="H621" s="284" t="s">
        <v>159</v>
      </c>
      <c r="I621">
        <v>5323549</v>
      </c>
      <c r="J621" s="276" t="s">
        <v>536</v>
      </c>
      <c r="K621" s="2" t="s">
        <v>1936</v>
      </c>
      <c r="L621" s="284" t="s">
        <v>643</v>
      </c>
      <c r="M621" t="s">
        <v>3052</v>
      </c>
      <c r="N621" s="250">
        <v>177451.63333333333</v>
      </c>
      <c r="O621" t="s">
        <v>536</v>
      </c>
      <c r="P621" s="282">
        <v>177451.63333333301</v>
      </c>
      <c r="S621" s="287">
        <v>0.17421598785770401</v>
      </c>
    </row>
    <row r="622" spans="3:19">
      <c r="C622" s="278" t="s">
        <v>45</v>
      </c>
      <c r="D622" s="278" t="s">
        <v>27</v>
      </c>
      <c r="E622" s="12" t="s">
        <v>35</v>
      </c>
      <c r="F622" t="s">
        <v>106</v>
      </c>
      <c r="G622" t="s">
        <v>156</v>
      </c>
      <c r="H622" s="284" t="s">
        <v>159</v>
      </c>
      <c r="I622">
        <v>2561615</v>
      </c>
      <c r="J622" s="276" t="s">
        <v>1285</v>
      </c>
      <c r="K622" s="2" t="s">
        <v>2037</v>
      </c>
      <c r="L622" s="284" t="s">
        <v>643</v>
      </c>
      <c r="M622" t="s">
        <v>3053</v>
      </c>
      <c r="N622" s="250">
        <v>85387.166666666672</v>
      </c>
      <c r="O622" t="s">
        <v>1285</v>
      </c>
      <c r="P622" s="282">
        <v>85387.166666666701</v>
      </c>
      <c r="S622" s="287">
        <v>0.171795954928563</v>
      </c>
    </row>
    <row r="623" spans="3:19">
      <c r="C623" s="278" t="s">
        <v>25</v>
      </c>
      <c r="D623" s="278" t="s">
        <v>27</v>
      </c>
      <c r="E623" s="12" t="s">
        <v>33</v>
      </c>
      <c r="F623" t="s">
        <v>448</v>
      </c>
      <c r="G623" t="s">
        <v>156</v>
      </c>
      <c r="H623" s="284" t="s">
        <v>159</v>
      </c>
      <c r="I623">
        <v>1747700</v>
      </c>
      <c r="J623" s="276" t="s">
        <v>456</v>
      </c>
      <c r="K623" s="2" t="s">
        <v>1952</v>
      </c>
      <c r="L623" s="284" t="s">
        <v>643</v>
      </c>
      <c r="M623" t="s">
        <v>2797</v>
      </c>
      <c r="N623" s="250">
        <v>58256.666666666664</v>
      </c>
      <c r="O623" t="s">
        <v>456</v>
      </c>
      <c r="P623" s="282">
        <v>93255</v>
      </c>
      <c r="S623" s="287">
        <v>0.17586060893389699</v>
      </c>
    </row>
    <row r="624" spans="3:19">
      <c r="C624" s="278" t="s">
        <v>25</v>
      </c>
      <c r="D624" s="278" t="s">
        <v>27</v>
      </c>
      <c r="E624" s="12" t="s">
        <v>31</v>
      </c>
      <c r="F624" t="s">
        <v>417</v>
      </c>
      <c r="G624" t="s">
        <v>156</v>
      </c>
      <c r="H624" s="284" t="s">
        <v>159</v>
      </c>
      <c r="I624">
        <v>1854975</v>
      </c>
      <c r="J624" s="276" t="s">
        <v>965</v>
      </c>
      <c r="K624" s="2" t="s">
        <v>2023</v>
      </c>
      <c r="L624" s="284" t="s">
        <v>643</v>
      </c>
      <c r="M624" t="s">
        <v>2796</v>
      </c>
      <c r="N624" s="250">
        <v>61832.5</v>
      </c>
      <c r="O624" t="s">
        <v>965</v>
      </c>
      <c r="P624" s="282">
        <v>61832.5</v>
      </c>
      <c r="S624" s="287">
        <v>0.17730822382741801</v>
      </c>
    </row>
    <row r="625" spans="3:19">
      <c r="C625" s="278" t="s">
        <v>25</v>
      </c>
      <c r="D625" s="278" t="s">
        <v>118</v>
      </c>
      <c r="E625" s="12" t="s">
        <v>34</v>
      </c>
      <c r="F625" t="s">
        <v>617</v>
      </c>
      <c r="G625" t="s">
        <v>156</v>
      </c>
      <c r="H625" s="284" t="s">
        <v>159</v>
      </c>
      <c r="I625">
        <v>1387792</v>
      </c>
      <c r="J625" s="276" t="s">
        <v>476</v>
      </c>
      <c r="K625" s="2" t="s">
        <v>2006</v>
      </c>
      <c r="L625" s="284" t="s">
        <v>643</v>
      </c>
      <c r="M625" t="s">
        <v>3054</v>
      </c>
      <c r="N625" s="250">
        <v>46259.73333333333</v>
      </c>
      <c r="O625" t="s">
        <v>476</v>
      </c>
      <c r="P625" s="282">
        <v>46259.733333333301</v>
      </c>
      <c r="S625" s="287">
        <v>0.13439630763788099</v>
      </c>
    </row>
    <row r="626" spans="3:19">
      <c r="C626" s="278" t="s">
        <v>127</v>
      </c>
      <c r="D626" s="278" t="s">
        <v>118</v>
      </c>
      <c r="E626" s="12" t="s">
        <v>35</v>
      </c>
      <c r="F626" t="s">
        <v>374</v>
      </c>
      <c r="G626" t="s">
        <v>156</v>
      </c>
      <c r="H626" s="284" t="s">
        <v>159</v>
      </c>
      <c r="I626">
        <v>758049</v>
      </c>
      <c r="J626" s="276" t="s">
        <v>1290</v>
      </c>
      <c r="K626" s="2" t="s">
        <v>2036</v>
      </c>
      <c r="L626" s="284" t="s">
        <v>643</v>
      </c>
      <c r="M626" t="s">
        <v>3055</v>
      </c>
      <c r="N626" s="250">
        <v>25268.3</v>
      </c>
      <c r="O626" t="s">
        <v>1290</v>
      </c>
      <c r="P626" s="282">
        <v>25268.3</v>
      </c>
      <c r="S626" s="287">
        <v>0.16050537515952301</v>
      </c>
    </row>
    <row r="627" spans="3:19">
      <c r="C627" s="278" t="s">
        <v>25</v>
      </c>
      <c r="D627" s="278" t="s">
        <v>27</v>
      </c>
      <c r="E627" s="12" t="s">
        <v>33</v>
      </c>
      <c r="F627" t="s">
        <v>448</v>
      </c>
      <c r="G627" t="s">
        <v>156</v>
      </c>
      <c r="H627" s="284" t="s">
        <v>159</v>
      </c>
      <c r="I627">
        <v>1099444</v>
      </c>
      <c r="J627" s="276" t="s">
        <v>1763</v>
      </c>
      <c r="K627" s="2" t="s">
        <v>2380</v>
      </c>
      <c r="L627" s="284" t="s">
        <v>643</v>
      </c>
      <c r="M627" t="s">
        <v>2797</v>
      </c>
      <c r="N627" s="250">
        <v>36648.133333333331</v>
      </c>
      <c r="O627" t="s">
        <v>1763</v>
      </c>
      <c r="P627" s="282">
        <v>93255</v>
      </c>
      <c r="S627" s="287">
        <v>0.16740917050673501</v>
      </c>
    </row>
    <row r="628" spans="3:19">
      <c r="C628" s="278" t="s">
        <v>25</v>
      </c>
      <c r="D628" s="278" t="s">
        <v>27</v>
      </c>
      <c r="E628" s="12" t="s">
        <v>33</v>
      </c>
      <c r="F628" t="s">
        <v>448</v>
      </c>
      <c r="G628" t="s">
        <v>156</v>
      </c>
      <c r="H628" s="284" t="s">
        <v>159</v>
      </c>
      <c r="I628">
        <v>907509</v>
      </c>
      <c r="J628" s="276" t="s">
        <v>3056</v>
      </c>
      <c r="K628" s="2" t="s">
        <v>3057</v>
      </c>
      <c r="L628" s="284" t="s">
        <v>643</v>
      </c>
      <c r="M628" t="s">
        <v>2797</v>
      </c>
      <c r="N628" s="250">
        <v>30250.3</v>
      </c>
      <c r="O628" t="s">
        <v>3056</v>
      </c>
      <c r="P628" s="282">
        <v>93255</v>
      </c>
      <c r="S628" s="287">
        <v>0.18428402225818299</v>
      </c>
    </row>
    <row r="629" spans="3:19">
      <c r="C629" s="278" t="s">
        <v>25</v>
      </c>
      <c r="D629" s="278" t="s">
        <v>46</v>
      </c>
      <c r="E629" s="12" t="s">
        <v>33</v>
      </c>
      <c r="F629" t="s">
        <v>2837</v>
      </c>
      <c r="G629" t="s">
        <v>156</v>
      </c>
      <c r="H629" s="284" t="s">
        <v>159</v>
      </c>
      <c r="I629">
        <v>875394</v>
      </c>
      <c r="J629" s="276" t="s">
        <v>3058</v>
      </c>
      <c r="K629" s="2" t="s">
        <v>3059</v>
      </c>
      <c r="L629" s="284" t="s">
        <v>643</v>
      </c>
      <c r="M629" t="s">
        <v>3060</v>
      </c>
      <c r="N629" s="250">
        <v>29179.8</v>
      </c>
      <c r="O629" t="s">
        <v>3058</v>
      </c>
      <c r="P629" s="282">
        <v>32202.5333333333</v>
      </c>
      <c r="S629" s="287">
        <v>0.18275125264886699</v>
      </c>
    </row>
    <row r="630" spans="3:19">
      <c r="C630" s="278" t="s">
        <v>25</v>
      </c>
      <c r="D630" s="278" t="s">
        <v>46</v>
      </c>
      <c r="E630" s="12" t="s">
        <v>31</v>
      </c>
      <c r="F630" t="s">
        <v>397</v>
      </c>
      <c r="G630" t="s">
        <v>156</v>
      </c>
      <c r="H630" s="284" t="s">
        <v>159</v>
      </c>
      <c r="I630">
        <v>1005083</v>
      </c>
      <c r="J630" s="276" t="s">
        <v>3061</v>
      </c>
      <c r="K630" s="2" t="s">
        <v>3062</v>
      </c>
      <c r="L630" s="284" t="s">
        <v>643</v>
      </c>
      <c r="M630" t="s">
        <v>3063</v>
      </c>
      <c r="N630" s="250">
        <v>33502.76666666667</v>
      </c>
      <c r="O630" t="s">
        <v>3061</v>
      </c>
      <c r="P630" s="282">
        <v>33502.766666666699</v>
      </c>
      <c r="S630" s="287">
        <v>0.17878011081359699</v>
      </c>
    </row>
    <row r="631" spans="3:19">
      <c r="C631" s="278" t="s">
        <v>25</v>
      </c>
      <c r="D631" s="278" t="s">
        <v>27</v>
      </c>
      <c r="E631" s="12" t="s">
        <v>32</v>
      </c>
      <c r="F631" t="s">
        <v>525</v>
      </c>
      <c r="G631" t="s">
        <v>1564</v>
      </c>
      <c r="H631" s="284" t="s">
        <v>189</v>
      </c>
      <c r="I631">
        <v>2216865</v>
      </c>
      <c r="J631" s="276" t="s">
        <v>523</v>
      </c>
      <c r="K631" s="2" t="s">
        <v>524</v>
      </c>
      <c r="L631" s="284" t="s">
        <v>643</v>
      </c>
      <c r="M631" t="s">
        <v>3064</v>
      </c>
      <c r="N631" s="250">
        <v>73895.5</v>
      </c>
      <c r="O631" t="s">
        <v>523</v>
      </c>
      <c r="P631" s="282">
        <v>97642.3</v>
      </c>
      <c r="S631" s="287">
        <v>0.177606589681162</v>
      </c>
    </row>
    <row r="632" spans="3:19">
      <c r="C632" s="278" t="s">
        <v>127</v>
      </c>
      <c r="D632" s="278" t="s">
        <v>118</v>
      </c>
      <c r="E632" s="12" t="s">
        <v>31</v>
      </c>
      <c r="F632" t="s">
        <v>254</v>
      </c>
      <c r="G632" t="s">
        <v>1564</v>
      </c>
      <c r="H632" s="284" t="s">
        <v>189</v>
      </c>
      <c r="I632">
        <v>1356868</v>
      </c>
      <c r="J632" s="276" t="s">
        <v>1057</v>
      </c>
      <c r="K632" s="2" t="s">
        <v>2123</v>
      </c>
      <c r="L632" s="284" t="s">
        <v>643</v>
      </c>
      <c r="M632" t="s">
        <v>2802</v>
      </c>
      <c r="N632" s="250">
        <v>45228.933333333334</v>
      </c>
      <c r="O632" t="s">
        <v>1057</v>
      </c>
      <c r="P632" s="282">
        <v>55173.566666666702</v>
      </c>
      <c r="S632" s="287">
        <v>0.17845448293014701</v>
      </c>
    </row>
    <row r="633" spans="3:19">
      <c r="C633" s="278" t="s">
        <v>127</v>
      </c>
      <c r="D633" s="278" t="s">
        <v>118</v>
      </c>
      <c r="E633" s="12" t="s">
        <v>31</v>
      </c>
      <c r="F633" t="s">
        <v>254</v>
      </c>
      <c r="G633" t="s">
        <v>1564</v>
      </c>
      <c r="H633" s="284" t="s">
        <v>189</v>
      </c>
      <c r="I633">
        <v>557511</v>
      </c>
      <c r="J633" s="276" t="s">
        <v>1654</v>
      </c>
      <c r="K633" s="2" t="s">
        <v>2261</v>
      </c>
      <c r="L633" s="284" t="s">
        <v>643</v>
      </c>
      <c r="M633" t="s">
        <v>2802</v>
      </c>
      <c r="N633" s="250">
        <v>18583.7</v>
      </c>
      <c r="O633" t="s">
        <v>1654</v>
      </c>
      <c r="P633" s="282">
        <v>55173.566666666702</v>
      </c>
      <c r="S633" s="287">
        <v>0.175324298881994</v>
      </c>
    </row>
    <row r="634" spans="3:19">
      <c r="C634" s="278" t="s">
        <v>25</v>
      </c>
      <c r="D634" s="278" t="s">
        <v>118</v>
      </c>
      <c r="E634" s="12" t="s">
        <v>31</v>
      </c>
      <c r="F634" t="s">
        <v>549</v>
      </c>
      <c r="G634" t="s">
        <v>1564</v>
      </c>
      <c r="H634" s="284" t="s">
        <v>189</v>
      </c>
      <c r="I634">
        <v>551026</v>
      </c>
      <c r="J634" s="276" t="s">
        <v>3065</v>
      </c>
      <c r="K634" s="2" t="s">
        <v>3066</v>
      </c>
      <c r="L634" s="284" t="s">
        <v>643</v>
      </c>
      <c r="M634" t="s">
        <v>2808</v>
      </c>
      <c r="N634" s="250">
        <v>18367.533333333333</v>
      </c>
      <c r="O634" t="s">
        <v>3065</v>
      </c>
      <c r="P634" s="282">
        <v>44216.866666666698</v>
      </c>
      <c r="S634" s="287">
        <v>0.15601802905103901</v>
      </c>
    </row>
    <row r="635" spans="3:19">
      <c r="C635" s="278" t="s">
        <v>25</v>
      </c>
      <c r="D635" s="278" t="s">
        <v>118</v>
      </c>
      <c r="E635" s="12" t="s">
        <v>31</v>
      </c>
      <c r="F635" t="s">
        <v>549</v>
      </c>
      <c r="G635" t="s">
        <v>1564</v>
      </c>
      <c r="H635" s="284" t="s">
        <v>189</v>
      </c>
      <c r="I635">
        <v>410</v>
      </c>
      <c r="J635" s="276" t="s">
        <v>3067</v>
      </c>
      <c r="K635" s="2" t="s">
        <v>3068</v>
      </c>
      <c r="L635" s="284" t="s">
        <v>643</v>
      </c>
      <c r="M635" t="s">
        <v>2808</v>
      </c>
      <c r="N635" s="250">
        <v>13.666666666666666</v>
      </c>
      <c r="O635" t="s">
        <v>3067</v>
      </c>
      <c r="P635" s="282">
        <v>44216.866666666698</v>
      </c>
      <c r="S635" s="287">
        <v>0.24202439024390199</v>
      </c>
    </row>
    <row r="636" spans="3:19">
      <c r="C636" s="278" t="s">
        <v>127</v>
      </c>
      <c r="D636" s="278" t="s">
        <v>27</v>
      </c>
      <c r="E636" s="12" t="s">
        <v>34</v>
      </c>
      <c r="F636" t="s">
        <v>183</v>
      </c>
      <c r="G636" t="s">
        <v>1006</v>
      </c>
      <c r="H636" s="284" t="s">
        <v>159</v>
      </c>
      <c r="I636">
        <v>4365273</v>
      </c>
      <c r="J636" s="276" t="s">
        <v>967</v>
      </c>
      <c r="K636" s="2" t="s">
        <v>2029</v>
      </c>
      <c r="L636" s="284" t="s">
        <v>643</v>
      </c>
      <c r="M636" t="s">
        <v>3069</v>
      </c>
      <c r="N636" s="250">
        <v>145509.1</v>
      </c>
      <c r="O636" t="s">
        <v>967</v>
      </c>
      <c r="P636" s="282">
        <v>145509.1</v>
      </c>
      <c r="S636" s="287">
        <v>0.18797156983907301</v>
      </c>
    </row>
    <row r="637" spans="3:19">
      <c r="C637" s="278" t="s">
        <v>127</v>
      </c>
      <c r="D637" s="278" t="s">
        <v>118</v>
      </c>
      <c r="E637" s="12" t="s">
        <v>33</v>
      </c>
      <c r="F637" t="s">
        <v>288</v>
      </c>
      <c r="G637" t="s">
        <v>1006</v>
      </c>
      <c r="H637" s="284" t="s">
        <v>159</v>
      </c>
      <c r="I637">
        <v>1401358</v>
      </c>
      <c r="J637" s="276" t="s">
        <v>1591</v>
      </c>
      <c r="K637" s="2" t="s">
        <v>2199</v>
      </c>
      <c r="L637" s="284" t="s">
        <v>643</v>
      </c>
      <c r="M637" t="s">
        <v>2795</v>
      </c>
      <c r="N637" s="250">
        <v>46711.933333333334</v>
      </c>
      <c r="O637" t="s">
        <v>1591</v>
      </c>
      <c r="P637" s="282">
        <v>46711.933333333298</v>
      </c>
      <c r="S637" s="287">
        <v>0.18755560777166999</v>
      </c>
    </row>
    <row r="638" spans="3:19">
      <c r="C638" s="278" t="s">
        <v>25</v>
      </c>
      <c r="D638" s="278" t="s">
        <v>118</v>
      </c>
      <c r="E638" s="12" t="s">
        <v>31</v>
      </c>
      <c r="F638" t="s">
        <v>549</v>
      </c>
      <c r="G638" t="s">
        <v>1006</v>
      </c>
      <c r="H638" s="284" t="s">
        <v>159</v>
      </c>
      <c r="I638">
        <v>1012148</v>
      </c>
      <c r="J638" s="276" t="s">
        <v>1115</v>
      </c>
      <c r="K638" s="2" t="s">
        <v>2176</v>
      </c>
      <c r="L638" s="284" t="s">
        <v>643</v>
      </c>
      <c r="M638" t="s">
        <v>3070</v>
      </c>
      <c r="N638" s="250">
        <v>33738.26666666667</v>
      </c>
      <c r="O638" t="s">
        <v>1115</v>
      </c>
      <c r="P638" s="282">
        <v>53848.833333333299</v>
      </c>
      <c r="S638" s="287">
        <v>0.153352872874878</v>
      </c>
    </row>
    <row r="639" spans="3:19">
      <c r="C639" s="278" t="s">
        <v>25</v>
      </c>
      <c r="D639" s="278" t="s">
        <v>27</v>
      </c>
      <c r="E639" s="12" t="s">
        <v>30</v>
      </c>
      <c r="F639" t="s">
        <v>408</v>
      </c>
      <c r="G639" t="s">
        <v>1006</v>
      </c>
      <c r="H639" s="284" t="s">
        <v>159</v>
      </c>
      <c r="I639">
        <v>684664</v>
      </c>
      <c r="J639" s="276" t="s">
        <v>3071</v>
      </c>
      <c r="K639" s="2" t="s">
        <v>3072</v>
      </c>
      <c r="L639" s="284" t="s">
        <v>643</v>
      </c>
      <c r="M639" t="s">
        <v>2869</v>
      </c>
      <c r="N639" s="250">
        <v>22822.133333333335</v>
      </c>
      <c r="O639" t="s">
        <v>3071</v>
      </c>
      <c r="P639" s="282">
        <v>43678.7</v>
      </c>
      <c r="S639" s="287">
        <v>0.19082804921525701</v>
      </c>
    </row>
    <row r="640" spans="3:19">
      <c r="C640" s="278" t="s">
        <v>25</v>
      </c>
      <c r="D640" s="278" t="s">
        <v>27</v>
      </c>
      <c r="E640" s="12" t="s">
        <v>31</v>
      </c>
      <c r="F640" t="s">
        <v>417</v>
      </c>
      <c r="G640" t="s">
        <v>1006</v>
      </c>
      <c r="H640" s="284" t="s">
        <v>159</v>
      </c>
      <c r="I640">
        <v>1018408</v>
      </c>
      <c r="J640" s="276" t="s">
        <v>3073</v>
      </c>
      <c r="K640" s="2" t="s">
        <v>3074</v>
      </c>
      <c r="L640" s="284" t="s">
        <v>643</v>
      </c>
      <c r="M640" t="s">
        <v>2796</v>
      </c>
      <c r="N640" s="250">
        <v>33946.933333333334</v>
      </c>
      <c r="O640" t="s">
        <v>3073</v>
      </c>
      <c r="P640" s="282">
        <v>61832.5</v>
      </c>
      <c r="S640" s="287">
        <v>0.19852953219489999</v>
      </c>
    </row>
    <row r="641" spans="3:19">
      <c r="C641" s="278" t="s">
        <v>25</v>
      </c>
      <c r="D641" s="278" t="s">
        <v>27</v>
      </c>
      <c r="E641" s="12" t="s">
        <v>30</v>
      </c>
      <c r="F641" t="s">
        <v>408</v>
      </c>
      <c r="G641" t="s">
        <v>1006</v>
      </c>
      <c r="H641" s="284" t="s">
        <v>159</v>
      </c>
      <c r="I641">
        <v>180</v>
      </c>
      <c r="J641" s="276" t="s">
        <v>3075</v>
      </c>
      <c r="K641" s="2" t="s">
        <v>3076</v>
      </c>
      <c r="L641" s="284" t="s">
        <v>643</v>
      </c>
      <c r="M641" t="s">
        <v>2869</v>
      </c>
      <c r="N641" s="250">
        <v>6</v>
      </c>
      <c r="O641" t="s">
        <v>3075</v>
      </c>
      <c r="P641" s="282">
        <v>43678.7</v>
      </c>
      <c r="S641" s="287">
        <v>0.23116998281882201</v>
      </c>
    </row>
    <row r="642" spans="3:19">
      <c r="C642" s="278" t="s">
        <v>25</v>
      </c>
      <c r="D642" s="278" t="s">
        <v>27</v>
      </c>
      <c r="E642" s="12" t="s">
        <v>36</v>
      </c>
      <c r="F642" t="s">
        <v>538</v>
      </c>
      <c r="G642" t="s">
        <v>1562</v>
      </c>
      <c r="H642" s="284" t="s">
        <v>107</v>
      </c>
      <c r="I642">
        <v>4814008</v>
      </c>
      <c r="J642" s="276" t="s">
        <v>843</v>
      </c>
      <c r="K642" s="2" t="s">
        <v>1562</v>
      </c>
      <c r="L642" s="284" t="s">
        <v>643</v>
      </c>
      <c r="M642" t="s">
        <v>3077</v>
      </c>
      <c r="N642" s="250">
        <v>160466.93333333332</v>
      </c>
      <c r="O642" t="s">
        <v>843</v>
      </c>
      <c r="P642" s="282">
        <v>160466.933333333</v>
      </c>
      <c r="S642" s="287">
        <v>0.19337072209963899</v>
      </c>
    </row>
    <row r="643" spans="3:19">
      <c r="C643" s="278" t="s">
        <v>127</v>
      </c>
      <c r="D643" s="278" t="s">
        <v>118</v>
      </c>
      <c r="E643" s="12" t="s">
        <v>32</v>
      </c>
      <c r="F643" t="s">
        <v>388</v>
      </c>
      <c r="G643" t="s">
        <v>1571</v>
      </c>
      <c r="H643" s="284" t="s">
        <v>195</v>
      </c>
      <c r="I643">
        <v>1812546</v>
      </c>
      <c r="J643" s="276" t="s">
        <v>1297</v>
      </c>
      <c r="K643" s="2" t="s">
        <v>1298</v>
      </c>
      <c r="L643" s="284" t="s">
        <v>643</v>
      </c>
      <c r="M643" t="s">
        <v>3078</v>
      </c>
      <c r="N643" s="250">
        <v>60418.2</v>
      </c>
      <c r="O643" t="s">
        <v>1297</v>
      </c>
      <c r="P643" s="282">
        <v>60418.2</v>
      </c>
      <c r="S643" s="287">
        <v>0.17489311876494201</v>
      </c>
    </row>
    <row r="644" spans="3:19">
      <c r="C644" s="278" t="s">
        <v>45</v>
      </c>
      <c r="D644" s="278" t="s">
        <v>46</v>
      </c>
      <c r="E644" s="12" t="s">
        <v>33</v>
      </c>
      <c r="F644" t="s">
        <v>2935</v>
      </c>
      <c r="G644" t="s">
        <v>1571</v>
      </c>
      <c r="H644" s="284" t="s">
        <v>195</v>
      </c>
      <c r="I644">
        <v>805149</v>
      </c>
      <c r="J644" s="276" t="s">
        <v>2570</v>
      </c>
      <c r="K644" s="2" t="s">
        <v>2571</v>
      </c>
      <c r="L644" s="284" t="s">
        <v>643</v>
      </c>
      <c r="M644" t="s">
        <v>3079</v>
      </c>
      <c r="N644" s="250">
        <v>26838.3</v>
      </c>
      <c r="O644" t="s">
        <v>2570</v>
      </c>
      <c r="P644" s="282">
        <v>47642.6</v>
      </c>
      <c r="S644" s="287">
        <v>0.17815283727157699</v>
      </c>
    </row>
    <row r="645" spans="3:19">
      <c r="C645" s="278" t="s">
        <v>45</v>
      </c>
      <c r="D645" s="278" t="s">
        <v>27</v>
      </c>
      <c r="E645" s="12" t="s">
        <v>36</v>
      </c>
      <c r="F645" t="s">
        <v>113</v>
      </c>
      <c r="G645" t="s">
        <v>159</v>
      </c>
      <c r="H645" s="284" t="s">
        <v>159</v>
      </c>
      <c r="I645">
        <v>7030153</v>
      </c>
      <c r="J645" s="276" t="s">
        <v>840</v>
      </c>
      <c r="K645" s="2" t="s">
        <v>1957</v>
      </c>
      <c r="L645" s="284" t="s">
        <v>643</v>
      </c>
      <c r="M645" t="s">
        <v>3080</v>
      </c>
      <c r="N645" s="250">
        <v>234338.43333333332</v>
      </c>
      <c r="O645" t="s">
        <v>840</v>
      </c>
      <c r="P645" s="282">
        <v>375460.4</v>
      </c>
      <c r="S645" s="287">
        <v>0.17791459290919601</v>
      </c>
    </row>
    <row r="646" spans="3:19">
      <c r="C646" s="278" t="s">
        <v>45</v>
      </c>
      <c r="D646" s="278" t="s">
        <v>27</v>
      </c>
      <c r="E646" s="12" t="s">
        <v>36</v>
      </c>
      <c r="F646" t="s">
        <v>113</v>
      </c>
      <c r="G646" t="s">
        <v>159</v>
      </c>
      <c r="H646" s="284" t="s">
        <v>159</v>
      </c>
      <c r="I646">
        <v>11263812</v>
      </c>
      <c r="J646" s="276" t="s">
        <v>402</v>
      </c>
      <c r="K646" s="2" t="s">
        <v>1940</v>
      </c>
      <c r="L646" s="284" t="s">
        <v>643</v>
      </c>
      <c r="M646" t="s">
        <v>3080</v>
      </c>
      <c r="N646" s="250">
        <v>375460.4</v>
      </c>
      <c r="O646" t="s">
        <v>402</v>
      </c>
      <c r="P646" s="282">
        <v>375460.4</v>
      </c>
      <c r="S646" s="287">
        <v>0.16069870933287</v>
      </c>
    </row>
    <row r="647" spans="3:19">
      <c r="C647" s="278" t="s">
        <v>25</v>
      </c>
      <c r="D647" s="278" t="s">
        <v>27</v>
      </c>
      <c r="E647" s="12" t="s">
        <v>34</v>
      </c>
      <c r="F647" t="s">
        <v>478</v>
      </c>
      <c r="G647" t="s">
        <v>159</v>
      </c>
      <c r="H647" s="284" t="s">
        <v>159</v>
      </c>
      <c r="I647">
        <v>2108942</v>
      </c>
      <c r="J647" s="276" t="s">
        <v>365</v>
      </c>
      <c r="K647" s="2" t="s">
        <v>366</v>
      </c>
      <c r="L647" s="284" t="s">
        <v>643</v>
      </c>
      <c r="M647" t="s">
        <v>2792</v>
      </c>
      <c r="N647" s="250">
        <v>70298.066666666666</v>
      </c>
      <c r="O647" t="s">
        <v>365</v>
      </c>
      <c r="P647" s="282">
        <v>262256.86666666699</v>
      </c>
      <c r="S647" s="287">
        <v>0.170641872437201</v>
      </c>
    </row>
    <row r="648" spans="3:19">
      <c r="C648" s="278" t="s">
        <v>25</v>
      </c>
      <c r="D648" s="278" t="s">
        <v>27</v>
      </c>
      <c r="E648" s="12" t="s">
        <v>33</v>
      </c>
      <c r="F648" t="s">
        <v>448</v>
      </c>
      <c r="G648" t="s">
        <v>159</v>
      </c>
      <c r="H648" s="284" t="s">
        <v>159</v>
      </c>
      <c r="I648">
        <v>1426486</v>
      </c>
      <c r="J648" s="276" t="s">
        <v>1697</v>
      </c>
      <c r="K648" s="2" t="s">
        <v>2317</v>
      </c>
      <c r="L648" s="284" t="s">
        <v>643</v>
      </c>
      <c r="M648" t="s">
        <v>2797</v>
      </c>
      <c r="N648" s="250">
        <v>47549.533333333333</v>
      </c>
      <c r="O648" t="s">
        <v>1697</v>
      </c>
      <c r="P648" s="282">
        <v>93255</v>
      </c>
      <c r="S648" s="287">
        <v>0.17124002172696401</v>
      </c>
    </row>
    <row r="649" spans="3:19">
      <c r="C649" s="278" t="s">
        <v>45</v>
      </c>
      <c r="D649" s="278" t="s">
        <v>27</v>
      </c>
      <c r="E649" s="12" t="s">
        <v>36</v>
      </c>
      <c r="F649" t="s">
        <v>113</v>
      </c>
      <c r="G649" t="s">
        <v>159</v>
      </c>
      <c r="H649" s="284" t="s">
        <v>159</v>
      </c>
      <c r="I649">
        <v>5062997</v>
      </c>
      <c r="J649" s="276" t="s">
        <v>919</v>
      </c>
      <c r="K649" s="2" t="s">
        <v>2018</v>
      </c>
      <c r="L649" s="284" t="s">
        <v>643</v>
      </c>
      <c r="M649" t="s">
        <v>3080</v>
      </c>
      <c r="N649" s="250">
        <v>168766.56666666668</v>
      </c>
      <c r="O649" t="s">
        <v>919</v>
      </c>
      <c r="P649" s="282">
        <v>375460.4</v>
      </c>
      <c r="S649" s="287">
        <v>0.161148583152109</v>
      </c>
    </row>
    <row r="650" spans="3:19">
      <c r="C650" s="278" t="s">
        <v>25</v>
      </c>
      <c r="D650" s="278" t="s">
        <v>118</v>
      </c>
      <c r="E650" s="12" t="s">
        <v>31</v>
      </c>
      <c r="F650" t="s">
        <v>549</v>
      </c>
      <c r="G650" t="s">
        <v>159</v>
      </c>
      <c r="H650" s="284" t="s">
        <v>159</v>
      </c>
      <c r="I650">
        <v>1615465</v>
      </c>
      <c r="J650" s="276" t="s">
        <v>949</v>
      </c>
      <c r="K650" s="2" t="s">
        <v>2019</v>
      </c>
      <c r="L650" s="284" t="s">
        <v>643</v>
      </c>
      <c r="M650" t="s">
        <v>3070</v>
      </c>
      <c r="N650" s="250">
        <v>53848.833333333336</v>
      </c>
      <c r="O650" t="s">
        <v>949</v>
      </c>
      <c r="P650" s="282">
        <v>53848.833333333299</v>
      </c>
      <c r="S650" s="287">
        <v>0.157460855148678</v>
      </c>
    </row>
    <row r="651" spans="3:19">
      <c r="C651" s="278" t="s">
        <v>25</v>
      </c>
      <c r="D651" s="278" t="s">
        <v>27</v>
      </c>
      <c r="E651" s="12" t="s">
        <v>34</v>
      </c>
      <c r="F651" t="s">
        <v>478</v>
      </c>
      <c r="G651" t="s">
        <v>159</v>
      </c>
      <c r="H651" s="284" t="s">
        <v>159</v>
      </c>
      <c r="I651">
        <v>2103901</v>
      </c>
      <c r="J651" s="276" t="s">
        <v>202</v>
      </c>
      <c r="K651" s="2" t="s">
        <v>2002</v>
      </c>
      <c r="L651" s="284" t="s">
        <v>643</v>
      </c>
      <c r="M651" t="s">
        <v>2792</v>
      </c>
      <c r="N651" s="250">
        <v>70130.03333333334</v>
      </c>
      <c r="O651" t="s">
        <v>202</v>
      </c>
      <c r="P651" s="282">
        <v>262256.86666666699</v>
      </c>
      <c r="S651" s="287">
        <v>0.17273331726853999</v>
      </c>
    </row>
    <row r="652" spans="3:19">
      <c r="C652" s="278" t="s">
        <v>45</v>
      </c>
      <c r="D652" s="278" t="s">
        <v>27</v>
      </c>
      <c r="E652" s="12" t="s">
        <v>36</v>
      </c>
      <c r="F652" t="s">
        <v>113</v>
      </c>
      <c r="G652" t="s">
        <v>159</v>
      </c>
      <c r="H652" s="284" t="s">
        <v>159</v>
      </c>
      <c r="I652">
        <v>5776440</v>
      </c>
      <c r="J652" s="276" t="s">
        <v>841</v>
      </c>
      <c r="K652" s="2" t="s">
        <v>915</v>
      </c>
      <c r="L652" s="284" t="s">
        <v>643</v>
      </c>
      <c r="M652" t="s">
        <v>3080</v>
      </c>
      <c r="N652" s="250">
        <v>192548</v>
      </c>
      <c r="O652" t="s">
        <v>841</v>
      </c>
      <c r="P652" s="282">
        <v>375460.4</v>
      </c>
      <c r="S652" s="287">
        <v>0.16386016789448199</v>
      </c>
    </row>
    <row r="653" spans="3:19">
      <c r="C653" s="278" t="s">
        <v>25</v>
      </c>
      <c r="D653" s="278" t="s">
        <v>118</v>
      </c>
      <c r="E653" s="12" t="s">
        <v>31</v>
      </c>
      <c r="F653" t="s">
        <v>549</v>
      </c>
      <c r="G653" t="s">
        <v>159</v>
      </c>
      <c r="H653" s="284" t="s">
        <v>159</v>
      </c>
      <c r="I653">
        <v>823253</v>
      </c>
      <c r="J653" s="276" t="s">
        <v>1680</v>
      </c>
      <c r="K653" s="2" t="s">
        <v>2290</v>
      </c>
      <c r="L653" s="284" t="s">
        <v>643</v>
      </c>
      <c r="M653" t="s">
        <v>3070</v>
      </c>
      <c r="N653" s="250">
        <v>27441.766666666666</v>
      </c>
      <c r="O653" t="s">
        <v>1680</v>
      </c>
      <c r="P653" s="282">
        <v>53848.833333333299</v>
      </c>
      <c r="S653" s="287">
        <v>0.16208435169393201</v>
      </c>
    </row>
    <row r="654" spans="3:19">
      <c r="C654" s="278" t="s">
        <v>45</v>
      </c>
      <c r="D654" s="278" t="s">
        <v>27</v>
      </c>
      <c r="E654" s="12" t="s">
        <v>33</v>
      </c>
      <c r="F654" t="s">
        <v>82</v>
      </c>
      <c r="G654" t="s">
        <v>159</v>
      </c>
      <c r="H654" s="284" t="s">
        <v>159</v>
      </c>
      <c r="I654">
        <v>605659</v>
      </c>
      <c r="J654" s="276" t="s">
        <v>1231</v>
      </c>
      <c r="K654" s="2" t="s">
        <v>2096</v>
      </c>
      <c r="L654" s="284" t="s">
        <v>643</v>
      </c>
      <c r="M654" t="s">
        <v>3081</v>
      </c>
      <c r="N654" s="250">
        <v>20188.633333333335</v>
      </c>
      <c r="O654" t="s">
        <v>1231</v>
      </c>
      <c r="P654" s="282">
        <v>20188.633333333299</v>
      </c>
      <c r="S654" s="287">
        <v>0.14692242602302599</v>
      </c>
    </row>
    <row r="655" spans="3:19">
      <c r="C655" s="278" t="s">
        <v>25</v>
      </c>
      <c r="D655" s="278" t="s">
        <v>27</v>
      </c>
      <c r="E655" s="12" t="s">
        <v>33</v>
      </c>
      <c r="F655" t="s">
        <v>448</v>
      </c>
      <c r="G655" t="s">
        <v>159</v>
      </c>
      <c r="H655" s="284" t="s">
        <v>159</v>
      </c>
      <c r="I655">
        <v>1504335</v>
      </c>
      <c r="J655" s="276" t="s">
        <v>1230</v>
      </c>
      <c r="K655" s="2" t="s">
        <v>2143</v>
      </c>
      <c r="L655" s="284" t="s">
        <v>643</v>
      </c>
      <c r="M655" t="s">
        <v>2797</v>
      </c>
      <c r="N655" s="250">
        <v>50144.5</v>
      </c>
      <c r="O655" t="s">
        <v>1230</v>
      </c>
      <c r="P655" s="282">
        <v>93255</v>
      </c>
      <c r="S655" s="287">
        <v>0.149253632524286</v>
      </c>
    </row>
    <row r="656" spans="3:19">
      <c r="C656" s="278" t="s">
        <v>25</v>
      </c>
      <c r="D656" s="278" t="s">
        <v>118</v>
      </c>
      <c r="E656" s="12" t="s">
        <v>33</v>
      </c>
      <c r="F656" t="s">
        <v>573</v>
      </c>
      <c r="G656" t="s">
        <v>159</v>
      </c>
      <c r="H656" s="284" t="s">
        <v>159</v>
      </c>
      <c r="I656">
        <v>778817</v>
      </c>
      <c r="J656" s="276" t="s">
        <v>1669</v>
      </c>
      <c r="K656" s="2" t="s">
        <v>2292</v>
      </c>
      <c r="L656" s="284" t="s">
        <v>643</v>
      </c>
      <c r="M656" t="s">
        <v>2793</v>
      </c>
      <c r="N656" s="250">
        <v>25960.566666666666</v>
      </c>
      <c r="O656" t="s">
        <v>1669</v>
      </c>
      <c r="P656" s="282">
        <v>47634.400000000001</v>
      </c>
      <c r="S656" s="287">
        <v>0.151567853520783</v>
      </c>
    </row>
    <row r="657" spans="3:19">
      <c r="C657" s="278" t="s">
        <v>25</v>
      </c>
      <c r="D657" s="278" t="s">
        <v>27</v>
      </c>
      <c r="E657" s="12" t="s">
        <v>31</v>
      </c>
      <c r="F657" t="s">
        <v>417</v>
      </c>
      <c r="G657" t="s">
        <v>159</v>
      </c>
      <c r="H657" s="284" t="s">
        <v>159</v>
      </c>
      <c r="I657">
        <v>743414</v>
      </c>
      <c r="J657" s="276" t="s">
        <v>1769</v>
      </c>
      <c r="K657" s="2" t="s">
        <v>2389</v>
      </c>
      <c r="L657" s="284" t="s">
        <v>643</v>
      </c>
      <c r="M657" t="s">
        <v>2796</v>
      </c>
      <c r="N657" s="250">
        <v>24780.466666666667</v>
      </c>
      <c r="O657" t="s">
        <v>1769</v>
      </c>
      <c r="P657" s="282">
        <v>61832.5</v>
      </c>
      <c r="S657" s="287">
        <v>0.17187345791419401</v>
      </c>
    </row>
    <row r="658" spans="3:19">
      <c r="C658" s="278" t="s">
        <v>25</v>
      </c>
      <c r="D658" s="278" t="s">
        <v>27</v>
      </c>
      <c r="E658" s="12" t="s">
        <v>33</v>
      </c>
      <c r="F658" t="s">
        <v>448</v>
      </c>
      <c r="G658" t="s">
        <v>159</v>
      </c>
      <c r="H658" s="284" t="s">
        <v>159</v>
      </c>
      <c r="I658">
        <v>1052097</v>
      </c>
      <c r="J658" s="276" t="s">
        <v>1709</v>
      </c>
      <c r="K658" s="2" t="s">
        <v>2383</v>
      </c>
      <c r="L658" s="284" t="s">
        <v>643</v>
      </c>
      <c r="M658" t="s">
        <v>2797</v>
      </c>
      <c r="N658" s="250">
        <v>35069.9</v>
      </c>
      <c r="O658" t="s">
        <v>1709</v>
      </c>
      <c r="P658" s="282">
        <v>93255</v>
      </c>
      <c r="S658" s="287">
        <v>0.16230402272224401</v>
      </c>
    </row>
    <row r="659" spans="3:19">
      <c r="C659" s="278" t="s">
        <v>45</v>
      </c>
      <c r="D659" s="278" t="s">
        <v>27</v>
      </c>
      <c r="E659" s="12" t="s">
        <v>30</v>
      </c>
      <c r="F659" t="s">
        <v>59</v>
      </c>
      <c r="G659" t="s">
        <v>159</v>
      </c>
      <c r="H659" s="284" t="s">
        <v>159</v>
      </c>
      <c r="I659">
        <v>492288</v>
      </c>
      <c r="J659" s="276" t="s">
        <v>1762</v>
      </c>
      <c r="K659" s="2" t="s">
        <v>2390</v>
      </c>
      <c r="L659" s="284" t="s">
        <v>643</v>
      </c>
      <c r="M659" t="s">
        <v>3082</v>
      </c>
      <c r="N659" s="250">
        <v>16409.599999999999</v>
      </c>
      <c r="O659" t="s">
        <v>1762</v>
      </c>
      <c r="P659" s="282">
        <v>16409.599999999999</v>
      </c>
      <c r="S659" s="287">
        <v>0.15823511346042499</v>
      </c>
    </row>
    <row r="660" spans="3:19">
      <c r="C660" s="278" t="s">
        <v>25</v>
      </c>
      <c r="D660" s="278" t="s">
        <v>46</v>
      </c>
      <c r="E660" s="12" t="s">
        <v>35</v>
      </c>
      <c r="F660" t="s">
        <v>2877</v>
      </c>
      <c r="G660" t="s">
        <v>159</v>
      </c>
      <c r="H660" s="284" t="s">
        <v>159</v>
      </c>
      <c r="I660">
        <v>4047071</v>
      </c>
      <c r="J660" s="276" t="s">
        <v>1783</v>
      </c>
      <c r="K660" s="2" t="s">
        <v>2397</v>
      </c>
      <c r="L660" s="284" t="s">
        <v>643</v>
      </c>
      <c r="M660" t="s">
        <v>3083</v>
      </c>
      <c r="N660" s="250">
        <v>134902.36666666667</v>
      </c>
      <c r="O660" t="s">
        <v>1783</v>
      </c>
      <c r="P660" s="282">
        <v>134902.36666666699</v>
      </c>
      <c r="S660" s="287">
        <v>0.16684353440719199</v>
      </c>
    </row>
    <row r="661" spans="3:19">
      <c r="C661" s="278" t="s">
        <v>25</v>
      </c>
      <c r="D661" s="278" t="s">
        <v>27</v>
      </c>
      <c r="E661" s="12" t="s">
        <v>31</v>
      </c>
      <c r="F661" t="s">
        <v>417</v>
      </c>
      <c r="G661" t="s">
        <v>159</v>
      </c>
      <c r="H661" s="284" t="s">
        <v>159</v>
      </c>
      <c r="I661">
        <v>767206</v>
      </c>
      <c r="J661" s="276" t="s">
        <v>3084</v>
      </c>
      <c r="K661" s="2" t="s">
        <v>3085</v>
      </c>
      <c r="L661" s="284" t="s">
        <v>643</v>
      </c>
      <c r="M661" t="s">
        <v>2796</v>
      </c>
      <c r="N661" s="250">
        <v>25573.533333333333</v>
      </c>
      <c r="O661" t="s">
        <v>3084</v>
      </c>
      <c r="P661" s="282">
        <v>61832.5</v>
      </c>
      <c r="S661" s="287">
        <v>0.18725316137098399</v>
      </c>
    </row>
    <row r="662" spans="3:19">
      <c r="C662" s="278" t="s">
        <v>127</v>
      </c>
      <c r="D662" s="278" t="s">
        <v>118</v>
      </c>
      <c r="E662" s="12" t="s">
        <v>33</v>
      </c>
      <c r="F662" t="s">
        <v>288</v>
      </c>
      <c r="G662" t="s">
        <v>159</v>
      </c>
      <c r="H662" s="284" t="s">
        <v>159</v>
      </c>
      <c r="I662">
        <v>497062</v>
      </c>
      <c r="J662" s="276" t="s">
        <v>3086</v>
      </c>
      <c r="K662" s="2" t="s">
        <v>3087</v>
      </c>
      <c r="L662" s="284" t="s">
        <v>643</v>
      </c>
      <c r="M662" t="s">
        <v>2795</v>
      </c>
      <c r="N662" s="250">
        <v>16568.733333333334</v>
      </c>
      <c r="O662" t="s">
        <v>3086</v>
      </c>
      <c r="P662" s="282">
        <v>46711.933333333298</v>
      </c>
      <c r="S662" s="287">
        <v>0.14736950701152199</v>
      </c>
    </row>
    <row r="663" spans="3:19">
      <c r="C663" s="278" t="s">
        <v>127</v>
      </c>
      <c r="D663" s="278" t="s">
        <v>27</v>
      </c>
      <c r="E663" s="12" t="s">
        <v>30</v>
      </c>
      <c r="F663" t="s">
        <v>2947</v>
      </c>
      <c r="G663" t="s">
        <v>159</v>
      </c>
      <c r="H663" s="284" t="s">
        <v>159</v>
      </c>
      <c r="I663">
        <v>17</v>
      </c>
      <c r="J663" s="276" t="s">
        <v>3088</v>
      </c>
      <c r="K663" s="2" t="s">
        <v>3089</v>
      </c>
      <c r="L663" s="284" t="s">
        <v>643</v>
      </c>
      <c r="M663" t="s">
        <v>3090</v>
      </c>
      <c r="N663" s="250">
        <v>0.56666666666666665</v>
      </c>
      <c r="O663" t="s">
        <v>3088</v>
      </c>
      <c r="P663" s="282">
        <v>0.56666666666666698</v>
      </c>
      <c r="S663" s="287">
        <v>0.23289246693502</v>
      </c>
    </row>
    <row r="664" spans="3:19">
      <c r="C664" s="278" t="s">
        <v>45</v>
      </c>
      <c r="D664" s="278" t="s">
        <v>46</v>
      </c>
      <c r="E664" s="12" t="s">
        <v>34</v>
      </c>
      <c r="F664" t="s">
        <v>2893</v>
      </c>
      <c r="G664" t="s">
        <v>48</v>
      </c>
      <c r="H664" s="284" t="s">
        <v>18</v>
      </c>
      <c r="I664">
        <v>3188985</v>
      </c>
      <c r="J664" s="276" t="s">
        <v>488</v>
      </c>
      <c r="K664" s="2" t="s">
        <v>489</v>
      </c>
      <c r="L664" s="284" t="s">
        <v>643</v>
      </c>
      <c r="M664" t="s">
        <v>3091</v>
      </c>
      <c r="N664" s="250">
        <v>106299.5</v>
      </c>
      <c r="O664" t="s">
        <v>488</v>
      </c>
      <c r="P664" s="282">
        <v>106299.5</v>
      </c>
      <c r="S664" s="287">
        <v>0.169959357691124</v>
      </c>
    </row>
    <row r="665" spans="3:19">
      <c r="C665" s="278" t="s">
        <v>45</v>
      </c>
      <c r="D665" s="278" t="s">
        <v>46</v>
      </c>
      <c r="E665" s="12" t="s">
        <v>30</v>
      </c>
      <c r="F665" t="s">
        <v>47</v>
      </c>
      <c r="G665" t="s">
        <v>48</v>
      </c>
      <c r="H665" s="284" t="s">
        <v>18</v>
      </c>
      <c r="I665">
        <v>3212639</v>
      </c>
      <c r="J665" s="276" t="s">
        <v>43</v>
      </c>
      <c r="K665" s="2" t="s">
        <v>1906</v>
      </c>
      <c r="L665" s="284" t="s">
        <v>643</v>
      </c>
      <c r="M665" t="s">
        <v>3092</v>
      </c>
      <c r="N665" s="250">
        <v>107087.96666666666</v>
      </c>
      <c r="O665" t="s">
        <v>43</v>
      </c>
      <c r="P665" s="282">
        <v>107087.96666666699</v>
      </c>
      <c r="S665" s="287">
        <v>0.17295204589660099</v>
      </c>
    </row>
    <row r="666" spans="3:19">
      <c r="C666" s="278" t="s">
        <v>127</v>
      </c>
      <c r="D666" s="278" t="s">
        <v>27</v>
      </c>
      <c r="E666" s="12" t="s">
        <v>31</v>
      </c>
      <c r="F666" t="s">
        <v>130</v>
      </c>
      <c r="G666" t="s">
        <v>48</v>
      </c>
      <c r="H666" s="284" t="s">
        <v>18</v>
      </c>
      <c r="I666">
        <v>1857414</v>
      </c>
      <c r="J666" s="276" t="s">
        <v>141</v>
      </c>
      <c r="K666" s="2" t="s">
        <v>142</v>
      </c>
      <c r="L666" s="284" t="s">
        <v>643</v>
      </c>
      <c r="M666" t="s">
        <v>3093</v>
      </c>
      <c r="N666" s="250">
        <v>61913.8</v>
      </c>
      <c r="O666" t="s">
        <v>141</v>
      </c>
      <c r="P666" s="282">
        <v>61913.8</v>
      </c>
      <c r="S666" s="287">
        <v>0.16610965614504999</v>
      </c>
    </row>
    <row r="667" spans="3:19">
      <c r="C667" s="278" t="s">
        <v>25</v>
      </c>
      <c r="D667" s="278" t="s">
        <v>46</v>
      </c>
      <c r="E667" s="12" t="s">
        <v>31</v>
      </c>
      <c r="F667" t="s">
        <v>397</v>
      </c>
      <c r="G667" t="s">
        <v>48</v>
      </c>
      <c r="H667" s="284" t="s">
        <v>18</v>
      </c>
      <c r="I667">
        <v>1451379</v>
      </c>
      <c r="J667" s="276" t="s">
        <v>1118</v>
      </c>
      <c r="K667" s="2" t="s">
        <v>2074</v>
      </c>
      <c r="L667" s="284" t="s">
        <v>643</v>
      </c>
      <c r="M667" t="s">
        <v>3094</v>
      </c>
      <c r="N667" s="250">
        <v>48379.3</v>
      </c>
      <c r="O667" t="s">
        <v>1118</v>
      </c>
      <c r="P667" s="282">
        <v>48379.3</v>
      </c>
      <c r="S667" s="287">
        <v>0.17012832174862599</v>
      </c>
    </row>
    <row r="668" spans="3:19">
      <c r="C668" s="278" t="s">
        <v>25</v>
      </c>
      <c r="D668" s="278" t="s">
        <v>118</v>
      </c>
      <c r="E668" s="12" t="s">
        <v>31</v>
      </c>
      <c r="F668" t="s">
        <v>549</v>
      </c>
      <c r="G668" t="s">
        <v>48</v>
      </c>
      <c r="H668" s="284" t="s">
        <v>18</v>
      </c>
      <c r="I668">
        <v>1114769</v>
      </c>
      <c r="J668" s="276" t="s">
        <v>996</v>
      </c>
      <c r="K668" s="2" t="s">
        <v>997</v>
      </c>
      <c r="L668" s="284" t="s">
        <v>643</v>
      </c>
      <c r="M668" t="s">
        <v>3048</v>
      </c>
      <c r="N668" s="250">
        <v>37158.966666666667</v>
      </c>
      <c r="O668" t="s">
        <v>996</v>
      </c>
      <c r="P668" s="282">
        <v>71639.399999999994</v>
      </c>
      <c r="S668" s="287">
        <v>0.160457344493346</v>
      </c>
    </row>
    <row r="669" spans="3:19">
      <c r="C669" s="278" t="s">
        <v>127</v>
      </c>
      <c r="D669" s="278" t="s">
        <v>118</v>
      </c>
      <c r="E669" s="12" t="s">
        <v>33</v>
      </c>
      <c r="F669" t="s">
        <v>288</v>
      </c>
      <c r="G669" t="s">
        <v>48</v>
      </c>
      <c r="H669" s="284" t="s">
        <v>18</v>
      </c>
      <c r="I669">
        <v>889324</v>
      </c>
      <c r="J669" s="276" t="s">
        <v>954</v>
      </c>
      <c r="K669" s="2" t="s">
        <v>955</v>
      </c>
      <c r="L669" s="284" t="s">
        <v>643</v>
      </c>
      <c r="M669" t="s">
        <v>3049</v>
      </c>
      <c r="N669" s="250">
        <v>29644.133333333335</v>
      </c>
      <c r="O669" t="s">
        <v>954</v>
      </c>
      <c r="P669" s="282">
        <v>34026.366666666698</v>
      </c>
      <c r="S669" s="287">
        <v>0.14831564381353499</v>
      </c>
    </row>
    <row r="670" spans="3:19">
      <c r="C670" s="278" t="s">
        <v>25</v>
      </c>
      <c r="D670" s="278" t="s">
        <v>118</v>
      </c>
      <c r="E670" s="12" t="s">
        <v>31</v>
      </c>
      <c r="F670" t="s">
        <v>549</v>
      </c>
      <c r="G670" t="s">
        <v>48</v>
      </c>
      <c r="H670" s="284" t="s">
        <v>18</v>
      </c>
      <c r="I670">
        <v>1148776</v>
      </c>
      <c r="J670" s="276" t="s">
        <v>998</v>
      </c>
      <c r="K670" s="2" t="s">
        <v>2028</v>
      </c>
      <c r="L670" s="284" t="s">
        <v>643</v>
      </c>
      <c r="M670" t="s">
        <v>3048</v>
      </c>
      <c r="N670" s="250">
        <v>38292.533333333333</v>
      </c>
      <c r="O670" t="s">
        <v>998</v>
      </c>
      <c r="P670" s="282">
        <v>71639.399999999994</v>
      </c>
      <c r="S670" s="287">
        <v>0.16353842677635999</v>
      </c>
    </row>
    <row r="671" spans="3:19">
      <c r="C671" s="278" t="s">
        <v>127</v>
      </c>
      <c r="D671" s="278" t="s">
        <v>118</v>
      </c>
      <c r="E671" s="12" t="s">
        <v>34</v>
      </c>
      <c r="F671" t="s">
        <v>328</v>
      </c>
      <c r="G671" t="s">
        <v>48</v>
      </c>
      <c r="H671" s="284" t="s">
        <v>18</v>
      </c>
      <c r="I671">
        <v>732810</v>
      </c>
      <c r="J671" s="276" t="s">
        <v>332</v>
      </c>
      <c r="K671" s="2" t="s">
        <v>3095</v>
      </c>
      <c r="L671" s="284" t="s">
        <v>643</v>
      </c>
      <c r="M671" t="s">
        <v>3096</v>
      </c>
      <c r="N671" s="250">
        <v>24427</v>
      </c>
      <c r="O671" t="s">
        <v>332</v>
      </c>
      <c r="P671" s="282">
        <v>24427</v>
      </c>
      <c r="S671" s="287">
        <v>0.14584605781076401</v>
      </c>
    </row>
    <row r="672" spans="3:19">
      <c r="C672" s="278" t="s">
        <v>127</v>
      </c>
      <c r="D672" s="278" t="s">
        <v>118</v>
      </c>
      <c r="E672" s="12" t="s">
        <v>33</v>
      </c>
      <c r="F672" t="s">
        <v>288</v>
      </c>
      <c r="G672" t="s">
        <v>48</v>
      </c>
      <c r="H672" s="284" t="s">
        <v>18</v>
      </c>
      <c r="I672">
        <v>657821</v>
      </c>
      <c r="J672" s="276" t="s">
        <v>836</v>
      </c>
      <c r="K672" s="2" t="s">
        <v>1313</v>
      </c>
      <c r="L672" s="284" t="s">
        <v>643</v>
      </c>
      <c r="M672" t="s">
        <v>3049</v>
      </c>
      <c r="N672" s="250">
        <v>21927.366666666665</v>
      </c>
      <c r="O672" t="s">
        <v>836</v>
      </c>
      <c r="P672" s="282">
        <v>34026.366666666698</v>
      </c>
      <c r="S672" s="287">
        <v>0.15307519559487401</v>
      </c>
    </row>
    <row r="673" spans="3:19">
      <c r="C673" s="278" t="s">
        <v>127</v>
      </c>
      <c r="D673" s="278" t="s">
        <v>118</v>
      </c>
      <c r="E673" s="12" t="s">
        <v>31</v>
      </c>
      <c r="F673" t="s">
        <v>254</v>
      </c>
      <c r="G673" t="s">
        <v>48</v>
      </c>
      <c r="H673" s="284" t="s">
        <v>18</v>
      </c>
      <c r="I673">
        <v>973746</v>
      </c>
      <c r="J673" s="276" t="s">
        <v>2508</v>
      </c>
      <c r="K673" s="2" t="s">
        <v>2509</v>
      </c>
      <c r="L673" s="284" t="s">
        <v>643</v>
      </c>
      <c r="M673" t="s">
        <v>3097</v>
      </c>
      <c r="N673" s="250">
        <v>32458.2</v>
      </c>
      <c r="O673" t="s">
        <v>2508</v>
      </c>
      <c r="P673" s="282">
        <v>46625.933333333298</v>
      </c>
      <c r="S673" s="287">
        <v>0.166996152207398</v>
      </c>
    </row>
    <row r="674" spans="3:19">
      <c r="C674" s="278" t="s">
        <v>127</v>
      </c>
      <c r="D674" s="278" t="s">
        <v>118</v>
      </c>
      <c r="E674" s="12" t="s">
        <v>34</v>
      </c>
      <c r="F674" t="s">
        <v>328</v>
      </c>
      <c r="G674" t="s">
        <v>336</v>
      </c>
      <c r="H674" s="284" t="s">
        <v>389</v>
      </c>
      <c r="I674">
        <v>1684521</v>
      </c>
      <c r="J674" s="276" t="s">
        <v>1279</v>
      </c>
      <c r="K674" s="2" t="s">
        <v>346</v>
      </c>
      <c r="L674" s="284" t="s">
        <v>643</v>
      </c>
      <c r="M674" t="s">
        <v>3017</v>
      </c>
      <c r="N674" s="250">
        <v>56150.7</v>
      </c>
      <c r="O674" t="s">
        <v>1279</v>
      </c>
      <c r="P674" s="282">
        <v>56150.7</v>
      </c>
      <c r="S674" s="287">
        <v>0.16814579763287199</v>
      </c>
    </row>
    <row r="675" spans="3:19">
      <c r="C675" s="278" t="s">
        <v>127</v>
      </c>
      <c r="D675" s="278" t="s">
        <v>118</v>
      </c>
      <c r="E675" s="12" t="s">
        <v>31</v>
      </c>
      <c r="F675" t="s">
        <v>254</v>
      </c>
      <c r="G675" t="s">
        <v>336</v>
      </c>
      <c r="H675" s="284" t="s">
        <v>389</v>
      </c>
      <c r="I675">
        <v>1184186</v>
      </c>
      <c r="J675" s="276" t="s">
        <v>1178</v>
      </c>
      <c r="K675" s="2" t="s">
        <v>1179</v>
      </c>
      <c r="L675" s="284" t="s">
        <v>643</v>
      </c>
      <c r="M675" t="s">
        <v>3027</v>
      </c>
      <c r="N675" s="250">
        <v>39472.866666666669</v>
      </c>
      <c r="O675" t="s">
        <v>1178</v>
      </c>
      <c r="P675" s="282">
        <v>42269.9</v>
      </c>
      <c r="S675" s="287">
        <v>0.17537790897571401</v>
      </c>
    </row>
    <row r="676" spans="3:19">
      <c r="C676" s="278" t="s">
        <v>25</v>
      </c>
      <c r="D676" s="278" t="s">
        <v>118</v>
      </c>
      <c r="E676" s="12" t="s">
        <v>34</v>
      </c>
      <c r="F676" t="s">
        <v>617</v>
      </c>
      <c r="G676" t="s">
        <v>336</v>
      </c>
      <c r="H676" s="284" t="s">
        <v>389</v>
      </c>
      <c r="I676">
        <v>1457160</v>
      </c>
      <c r="J676" s="276" t="s">
        <v>1269</v>
      </c>
      <c r="K676" s="2" t="s">
        <v>2151</v>
      </c>
      <c r="L676" s="284" t="s">
        <v>643</v>
      </c>
      <c r="M676" t="s">
        <v>3098</v>
      </c>
      <c r="N676" s="250">
        <v>48572</v>
      </c>
      <c r="O676" t="s">
        <v>1269</v>
      </c>
      <c r="P676" s="282">
        <v>85412.133333333302</v>
      </c>
      <c r="S676" s="287">
        <v>0.16142672101754599</v>
      </c>
    </row>
    <row r="677" spans="3:19">
      <c r="C677" s="278" t="s">
        <v>127</v>
      </c>
      <c r="D677" s="278" t="s">
        <v>118</v>
      </c>
      <c r="E677" s="12" t="s">
        <v>31</v>
      </c>
      <c r="F677" t="s">
        <v>254</v>
      </c>
      <c r="G677" t="s">
        <v>336</v>
      </c>
      <c r="H677" s="284" t="s">
        <v>389</v>
      </c>
      <c r="I677">
        <v>1268097</v>
      </c>
      <c r="J677" s="276" t="s">
        <v>1157</v>
      </c>
      <c r="K677" s="2" t="s">
        <v>2106</v>
      </c>
      <c r="L677" s="284" t="s">
        <v>643</v>
      </c>
      <c r="M677" t="s">
        <v>3027</v>
      </c>
      <c r="N677" s="250">
        <v>42269.9</v>
      </c>
      <c r="O677" t="s">
        <v>1157</v>
      </c>
      <c r="P677" s="282">
        <v>42269.9</v>
      </c>
      <c r="S677" s="287">
        <v>0.15789319993353201</v>
      </c>
    </row>
    <row r="678" spans="3:19">
      <c r="C678" s="278" t="s">
        <v>127</v>
      </c>
      <c r="D678" s="278" t="s">
        <v>118</v>
      </c>
      <c r="E678" s="12" t="s">
        <v>31</v>
      </c>
      <c r="F678" t="s">
        <v>254</v>
      </c>
      <c r="G678" t="s">
        <v>336</v>
      </c>
      <c r="H678" s="284" t="s">
        <v>389</v>
      </c>
      <c r="I678">
        <v>1141316</v>
      </c>
      <c r="J678" s="276" t="s">
        <v>946</v>
      </c>
      <c r="K678" s="2" t="s">
        <v>2017</v>
      </c>
      <c r="L678" s="284" t="s">
        <v>643</v>
      </c>
      <c r="M678" t="s">
        <v>3027</v>
      </c>
      <c r="N678" s="250">
        <v>38043.866666666669</v>
      </c>
      <c r="O678" t="s">
        <v>946</v>
      </c>
      <c r="P678" s="282">
        <v>42269.9</v>
      </c>
      <c r="S678" s="287">
        <v>0.166126320203038</v>
      </c>
    </row>
    <row r="679" spans="3:19">
      <c r="C679" s="278" t="s">
        <v>25</v>
      </c>
      <c r="D679" s="278" t="s">
        <v>118</v>
      </c>
      <c r="E679" s="12" t="s">
        <v>33</v>
      </c>
      <c r="F679" t="s">
        <v>573</v>
      </c>
      <c r="G679" t="s">
        <v>336</v>
      </c>
      <c r="H679" s="284" t="s">
        <v>389</v>
      </c>
      <c r="I679">
        <v>672680</v>
      </c>
      <c r="J679" s="276" t="s">
        <v>1598</v>
      </c>
      <c r="K679" s="2" t="s">
        <v>2216</v>
      </c>
      <c r="L679" s="284" t="s">
        <v>643</v>
      </c>
      <c r="M679" t="s">
        <v>3099</v>
      </c>
      <c r="N679" s="250">
        <v>22422.666666666668</v>
      </c>
      <c r="O679" t="s">
        <v>1598</v>
      </c>
      <c r="P679" s="282">
        <v>134240.86666666699</v>
      </c>
      <c r="S679" s="287">
        <v>0.15561069034560801</v>
      </c>
    </row>
    <row r="680" spans="3:19">
      <c r="C680" s="278" t="s">
        <v>25</v>
      </c>
      <c r="D680" s="278" t="s">
        <v>118</v>
      </c>
      <c r="E680" s="12" t="s">
        <v>31</v>
      </c>
      <c r="F680" t="s">
        <v>549</v>
      </c>
      <c r="G680" t="s">
        <v>336</v>
      </c>
      <c r="H680" s="284" t="s">
        <v>389</v>
      </c>
      <c r="I680">
        <v>1533990</v>
      </c>
      <c r="J680" s="276" t="s">
        <v>1635</v>
      </c>
      <c r="K680" s="2" t="s">
        <v>2258</v>
      </c>
      <c r="L680" s="284" t="s">
        <v>643</v>
      </c>
      <c r="M680" t="s">
        <v>3028</v>
      </c>
      <c r="N680" s="250">
        <v>51133</v>
      </c>
      <c r="O680" t="s">
        <v>1635</v>
      </c>
      <c r="P680" s="282">
        <v>54763.733333333301</v>
      </c>
      <c r="S680" s="287">
        <v>7.9819179706649798E-2</v>
      </c>
    </row>
    <row r="681" spans="3:19">
      <c r="C681" s="278" t="s">
        <v>25</v>
      </c>
      <c r="D681" s="278" t="s">
        <v>118</v>
      </c>
      <c r="E681" s="12" t="s">
        <v>34</v>
      </c>
      <c r="F681" t="s">
        <v>617</v>
      </c>
      <c r="G681" t="s">
        <v>336</v>
      </c>
      <c r="H681" s="284" t="s">
        <v>389</v>
      </c>
      <c r="I681">
        <v>2562364</v>
      </c>
      <c r="J681" s="276" t="s">
        <v>1795</v>
      </c>
      <c r="K681" s="2" t="s">
        <v>336</v>
      </c>
      <c r="L681" s="284" t="s">
        <v>643</v>
      </c>
      <c r="M681" t="s">
        <v>3098</v>
      </c>
      <c r="N681" s="250">
        <v>85412.133333333331</v>
      </c>
      <c r="O681" t="s">
        <v>1795</v>
      </c>
      <c r="P681" s="282">
        <v>85412.133333333302</v>
      </c>
      <c r="S681" s="287">
        <v>0.164406551944662</v>
      </c>
    </row>
    <row r="682" spans="3:19">
      <c r="C682" s="278" t="s">
        <v>25</v>
      </c>
      <c r="D682" s="278" t="s">
        <v>27</v>
      </c>
      <c r="E682" s="12" t="s">
        <v>30</v>
      </c>
      <c r="F682" t="s">
        <v>408</v>
      </c>
      <c r="G682" t="s">
        <v>336</v>
      </c>
      <c r="H682" s="284" t="s">
        <v>389</v>
      </c>
      <c r="I682">
        <v>752217</v>
      </c>
      <c r="J682" s="276" t="s">
        <v>2637</v>
      </c>
      <c r="K682" s="2" t="s">
        <v>2638</v>
      </c>
      <c r="L682" s="284" t="s">
        <v>643</v>
      </c>
      <c r="M682" t="s">
        <v>3016</v>
      </c>
      <c r="N682" s="250">
        <v>25073.9</v>
      </c>
      <c r="O682" t="s">
        <v>2637</v>
      </c>
      <c r="P682" s="282">
        <v>44267.833333333299</v>
      </c>
      <c r="S682" s="287">
        <v>0.174546518552404</v>
      </c>
    </row>
    <row r="683" spans="3:19">
      <c r="C683" s="278" t="s">
        <v>45</v>
      </c>
      <c r="D683" s="278" t="s">
        <v>27</v>
      </c>
      <c r="E683" s="12" t="s">
        <v>30</v>
      </c>
      <c r="F683" t="s">
        <v>59</v>
      </c>
      <c r="G683" t="s">
        <v>336</v>
      </c>
      <c r="H683" s="284" t="s">
        <v>389</v>
      </c>
      <c r="I683">
        <v>608120</v>
      </c>
      <c r="J683" s="276" t="s">
        <v>3100</v>
      </c>
      <c r="K683" s="2" t="s">
        <v>3101</v>
      </c>
      <c r="L683" s="284" t="s">
        <v>643</v>
      </c>
      <c r="M683" t="s">
        <v>3102</v>
      </c>
      <c r="N683" s="250">
        <v>20270.666666666668</v>
      </c>
      <c r="O683" t="s">
        <v>3100</v>
      </c>
      <c r="P683" s="282">
        <v>20270.666666666701</v>
      </c>
      <c r="S683" s="287">
        <v>0.12805344863389201</v>
      </c>
    </row>
    <row r="684" spans="3:19">
      <c r="C684" s="278" t="s">
        <v>25</v>
      </c>
      <c r="D684" s="278" t="s">
        <v>27</v>
      </c>
      <c r="E684" s="12" t="s">
        <v>31</v>
      </c>
      <c r="F684" t="s">
        <v>417</v>
      </c>
      <c r="G684" t="s">
        <v>336</v>
      </c>
      <c r="H684" s="284" t="s">
        <v>389</v>
      </c>
      <c r="I684">
        <v>283136</v>
      </c>
      <c r="J684" s="276" t="s">
        <v>3103</v>
      </c>
      <c r="K684" s="2" t="s">
        <v>3104</v>
      </c>
      <c r="L684" s="284" t="s">
        <v>643</v>
      </c>
      <c r="M684" t="s">
        <v>3019</v>
      </c>
      <c r="N684" s="250">
        <v>9437.8666666666668</v>
      </c>
      <c r="O684" t="s">
        <v>3103</v>
      </c>
      <c r="P684" s="282">
        <v>56052.933333333298</v>
      </c>
      <c r="S684" s="287">
        <v>0.198281136715666</v>
      </c>
    </row>
    <row r="685" spans="3:19">
      <c r="C685" s="278" t="s">
        <v>25</v>
      </c>
      <c r="D685" s="278" t="s">
        <v>27</v>
      </c>
      <c r="E685" s="12" t="s">
        <v>34</v>
      </c>
      <c r="F685" t="s">
        <v>478</v>
      </c>
      <c r="G685" t="s">
        <v>512</v>
      </c>
      <c r="H685" s="284" t="s">
        <v>159</v>
      </c>
      <c r="I685">
        <v>7867706</v>
      </c>
      <c r="J685" s="276" t="s">
        <v>510</v>
      </c>
      <c r="K685" s="2" t="s">
        <v>906</v>
      </c>
      <c r="L685" s="284" t="s">
        <v>643</v>
      </c>
      <c r="M685" t="s">
        <v>2792</v>
      </c>
      <c r="N685" s="250">
        <v>262256.86666666664</v>
      </c>
      <c r="O685" t="s">
        <v>510</v>
      </c>
      <c r="P685" s="282">
        <v>262256.86666666699</v>
      </c>
      <c r="S685" s="287">
        <v>0.18660415341942499</v>
      </c>
    </row>
    <row r="686" spans="3:19">
      <c r="C686" s="278" t="s">
        <v>127</v>
      </c>
      <c r="D686" s="278" t="s">
        <v>27</v>
      </c>
      <c r="E686" s="12" t="s">
        <v>33</v>
      </c>
      <c r="F686" t="s">
        <v>149</v>
      </c>
      <c r="G686" t="s">
        <v>512</v>
      </c>
      <c r="H686" s="284" t="s">
        <v>159</v>
      </c>
      <c r="I686">
        <v>1625152</v>
      </c>
      <c r="J686" s="276" t="s">
        <v>1210</v>
      </c>
      <c r="K686" s="2" t="s">
        <v>1361</v>
      </c>
      <c r="L686" s="284" t="s">
        <v>643</v>
      </c>
      <c r="M686" t="s">
        <v>3105</v>
      </c>
      <c r="N686" s="250">
        <v>54171.73333333333</v>
      </c>
      <c r="O686" t="s">
        <v>1210</v>
      </c>
      <c r="P686" s="282">
        <v>54171.733333333301</v>
      </c>
      <c r="S686" s="287">
        <v>0.174823377079901</v>
      </c>
    </row>
    <row r="687" spans="3:19">
      <c r="C687" s="278" t="s">
        <v>45</v>
      </c>
      <c r="D687" s="278" t="s">
        <v>118</v>
      </c>
      <c r="E687" s="12" t="s">
        <v>33</v>
      </c>
      <c r="F687" t="s">
        <v>119</v>
      </c>
      <c r="G687" t="s">
        <v>512</v>
      </c>
      <c r="H687" s="284" t="s">
        <v>159</v>
      </c>
      <c r="I687">
        <v>2000385</v>
      </c>
      <c r="J687" s="276" t="s">
        <v>583</v>
      </c>
      <c r="K687" s="2" t="s">
        <v>1947</v>
      </c>
      <c r="L687" s="284" t="s">
        <v>643</v>
      </c>
      <c r="M687" t="s">
        <v>3106</v>
      </c>
      <c r="N687" s="250">
        <v>66679.5</v>
      </c>
      <c r="O687" t="s">
        <v>583</v>
      </c>
      <c r="P687" s="282">
        <v>66679.5</v>
      </c>
      <c r="S687" s="287">
        <v>0.182429660092088</v>
      </c>
    </row>
    <row r="688" spans="3:19">
      <c r="C688" s="278" t="s">
        <v>25</v>
      </c>
      <c r="D688" s="278" t="s">
        <v>118</v>
      </c>
      <c r="E688" s="12" t="s">
        <v>33</v>
      </c>
      <c r="F688" t="s">
        <v>573</v>
      </c>
      <c r="G688" t="s">
        <v>512</v>
      </c>
      <c r="H688" s="284" t="s">
        <v>159</v>
      </c>
      <c r="I688">
        <v>1197296</v>
      </c>
      <c r="J688" s="276" t="s">
        <v>1238</v>
      </c>
      <c r="K688" s="2" t="s">
        <v>2078</v>
      </c>
      <c r="L688" s="284" t="s">
        <v>643</v>
      </c>
      <c r="M688" t="s">
        <v>2793</v>
      </c>
      <c r="N688" s="250">
        <v>39909.866666666669</v>
      </c>
      <c r="O688" t="s">
        <v>1238</v>
      </c>
      <c r="P688" s="282">
        <v>47634.400000000001</v>
      </c>
      <c r="S688" s="287">
        <v>0.17342950752504299</v>
      </c>
    </row>
    <row r="689" spans="3:19">
      <c r="C689" s="278" t="s">
        <v>25</v>
      </c>
      <c r="D689" s="278" t="s">
        <v>118</v>
      </c>
      <c r="E689" s="12" t="s">
        <v>31</v>
      </c>
      <c r="F689" t="s">
        <v>549</v>
      </c>
      <c r="G689" t="s">
        <v>512</v>
      </c>
      <c r="H689" s="284" t="s">
        <v>159</v>
      </c>
      <c r="I689">
        <v>952686</v>
      </c>
      <c r="J689" s="276" t="s">
        <v>1777</v>
      </c>
      <c r="K689" s="2" t="s">
        <v>2372</v>
      </c>
      <c r="L689" s="284" t="s">
        <v>643</v>
      </c>
      <c r="M689" t="s">
        <v>3070</v>
      </c>
      <c r="N689" s="250">
        <v>31756.2</v>
      </c>
      <c r="O689" t="s">
        <v>1777</v>
      </c>
      <c r="P689" s="282">
        <v>53848.833333333299</v>
      </c>
      <c r="S689" s="287">
        <v>0.17506932723475099</v>
      </c>
    </row>
    <row r="690" spans="3:19">
      <c r="C690" s="278" t="s">
        <v>25</v>
      </c>
      <c r="D690" s="278" t="s">
        <v>27</v>
      </c>
      <c r="E690" s="12" t="s">
        <v>30</v>
      </c>
      <c r="F690" t="s">
        <v>408</v>
      </c>
      <c r="G690" t="s">
        <v>512</v>
      </c>
      <c r="H690" s="284" t="s">
        <v>159</v>
      </c>
      <c r="I690">
        <v>645505</v>
      </c>
      <c r="J690" s="276" t="s">
        <v>2584</v>
      </c>
      <c r="K690" s="2" t="s">
        <v>3107</v>
      </c>
      <c r="L690" s="284" t="s">
        <v>643</v>
      </c>
      <c r="M690" t="s">
        <v>2869</v>
      </c>
      <c r="N690" s="250">
        <v>21516.833333333332</v>
      </c>
      <c r="O690" t="s">
        <v>2584</v>
      </c>
      <c r="P690" s="282">
        <v>43678.7</v>
      </c>
      <c r="S690" s="287">
        <v>0.18665172865677901</v>
      </c>
    </row>
    <row r="691" spans="3:19">
      <c r="C691" s="278" t="s">
        <v>25</v>
      </c>
      <c r="D691" s="278" t="s">
        <v>27</v>
      </c>
      <c r="E691" s="12" t="s">
        <v>33</v>
      </c>
      <c r="F691" t="s">
        <v>448</v>
      </c>
      <c r="G691" t="s">
        <v>512</v>
      </c>
      <c r="H691" s="284" t="s">
        <v>159</v>
      </c>
      <c r="I691">
        <v>211537</v>
      </c>
      <c r="J691" s="276" t="s">
        <v>3108</v>
      </c>
      <c r="K691" s="2" t="s">
        <v>3109</v>
      </c>
      <c r="L691" s="284" t="s">
        <v>643</v>
      </c>
      <c r="M691" t="s">
        <v>2797</v>
      </c>
      <c r="N691" s="250">
        <v>7051.2333333333336</v>
      </c>
      <c r="O691" t="s">
        <v>3108</v>
      </c>
      <c r="P691" s="282">
        <v>93255</v>
      </c>
      <c r="S691" s="287">
        <v>0.14268378512685501</v>
      </c>
    </row>
    <row r="692" spans="3:19">
      <c r="C692" s="278" t="s">
        <v>25</v>
      </c>
      <c r="D692" s="278" t="s">
        <v>27</v>
      </c>
      <c r="E692" s="12" t="s">
        <v>34</v>
      </c>
      <c r="F692" t="s">
        <v>478</v>
      </c>
      <c r="G692" t="s">
        <v>170</v>
      </c>
      <c r="H692" s="284" t="s">
        <v>195</v>
      </c>
      <c r="I692">
        <v>4058806</v>
      </c>
      <c r="J692" s="276" t="s">
        <v>1277</v>
      </c>
      <c r="K692" s="2" t="s">
        <v>170</v>
      </c>
      <c r="L692" s="284" t="s">
        <v>643</v>
      </c>
      <c r="M692" t="s">
        <v>2843</v>
      </c>
      <c r="N692" s="250">
        <v>135293.53333333333</v>
      </c>
      <c r="O692" t="s">
        <v>1277</v>
      </c>
      <c r="P692" s="282">
        <v>186152.03333333301</v>
      </c>
      <c r="S692" s="287">
        <v>0.173199033182007</v>
      </c>
    </row>
    <row r="693" spans="3:19">
      <c r="C693" s="278" t="s">
        <v>25</v>
      </c>
      <c r="D693" s="278" t="s">
        <v>118</v>
      </c>
      <c r="E693" s="12" t="s">
        <v>31</v>
      </c>
      <c r="F693" t="s">
        <v>549</v>
      </c>
      <c r="G693" t="s">
        <v>170</v>
      </c>
      <c r="H693" s="284" t="s">
        <v>195</v>
      </c>
      <c r="I693">
        <v>2870090</v>
      </c>
      <c r="J693" s="276" t="s">
        <v>1134</v>
      </c>
      <c r="K693" s="2" t="s">
        <v>2073</v>
      </c>
      <c r="L693" s="284" t="s">
        <v>643</v>
      </c>
      <c r="M693" t="s">
        <v>2847</v>
      </c>
      <c r="N693" s="250">
        <v>95669.666666666672</v>
      </c>
      <c r="O693" t="s">
        <v>1134</v>
      </c>
      <c r="P693" s="282">
        <v>95669.666666666701</v>
      </c>
      <c r="S693" s="287">
        <v>0.17419108358416699</v>
      </c>
    </row>
    <row r="694" spans="3:19">
      <c r="C694" s="278" t="s">
        <v>25</v>
      </c>
      <c r="D694" s="278" t="s">
        <v>118</v>
      </c>
      <c r="E694" s="12" t="s">
        <v>33</v>
      </c>
      <c r="F694" t="s">
        <v>573</v>
      </c>
      <c r="G694" t="s">
        <v>170</v>
      </c>
      <c r="H694" s="284" t="s">
        <v>195</v>
      </c>
      <c r="I694">
        <v>1495436</v>
      </c>
      <c r="J694" s="276" t="s">
        <v>168</v>
      </c>
      <c r="K694" s="2" t="s">
        <v>936</v>
      </c>
      <c r="L694" s="284" t="s">
        <v>643</v>
      </c>
      <c r="M694" t="s">
        <v>2875</v>
      </c>
      <c r="N694" s="250">
        <v>49847.866666666669</v>
      </c>
      <c r="O694" t="s">
        <v>168</v>
      </c>
      <c r="P694" s="282">
        <v>135858.36666666699</v>
      </c>
      <c r="S694" s="287">
        <v>0.183009064560094</v>
      </c>
    </row>
    <row r="695" spans="3:19">
      <c r="C695" s="278" t="s">
        <v>25</v>
      </c>
      <c r="D695" s="278" t="s">
        <v>118</v>
      </c>
      <c r="E695" s="12" t="s">
        <v>32</v>
      </c>
      <c r="F695" t="s">
        <v>2921</v>
      </c>
      <c r="G695" t="s">
        <v>170</v>
      </c>
      <c r="H695" s="284" t="s">
        <v>195</v>
      </c>
      <c r="I695">
        <v>2479895</v>
      </c>
      <c r="J695" s="276" t="s">
        <v>1295</v>
      </c>
      <c r="K695" s="2" t="s">
        <v>1296</v>
      </c>
      <c r="L695" s="284" t="s">
        <v>643</v>
      </c>
      <c r="M695" t="s">
        <v>3110</v>
      </c>
      <c r="N695" s="250">
        <v>82663.166666666672</v>
      </c>
      <c r="O695" t="s">
        <v>1295</v>
      </c>
      <c r="P695" s="282">
        <v>82663.166666666701</v>
      </c>
      <c r="S695" s="287">
        <v>0.17304617901748101</v>
      </c>
    </row>
    <row r="696" spans="3:19">
      <c r="C696" s="278" t="s">
        <v>25</v>
      </c>
      <c r="D696" s="278" t="s">
        <v>118</v>
      </c>
      <c r="E696" s="12" t="s">
        <v>31</v>
      </c>
      <c r="F696" t="s">
        <v>549</v>
      </c>
      <c r="G696" t="s">
        <v>170</v>
      </c>
      <c r="H696" s="284" t="s">
        <v>195</v>
      </c>
      <c r="I696">
        <v>1576337</v>
      </c>
      <c r="J696" s="276" t="s">
        <v>1080</v>
      </c>
      <c r="K696" s="2" t="s">
        <v>2189</v>
      </c>
      <c r="L696" s="284" t="s">
        <v>643</v>
      </c>
      <c r="M696" t="s">
        <v>2847</v>
      </c>
      <c r="N696" s="250">
        <v>52544.566666666666</v>
      </c>
      <c r="O696" t="s">
        <v>1080</v>
      </c>
      <c r="P696" s="282">
        <v>95669.666666666701</v>
      </c>
      <c r="S696" s="287">
        <v>0.17189161023937199</v>
      </c>
    </row>
    <row r="697" spans="3:19">
      <c r="C697" s="278" t="s">
        <v>25</v>
      </c>
      <c r="D697" s="278" t="s">
        <v>118</v>
      </c>
      <c r="E697" s="12" t="s">
        <v>31</v>
      </c>
      <c r="F697" t="s">
        <v>549</v>
      </c>
      <c r="G697" t="s">
        <v>170</v>
      </c>
      <c r="H697" s="284" t="s">
        <v>195</v>
      </c>
      <c r="I697">
        <v>1461076</v>
      </c>
      <c r="J697" s="276" t="s">
        <v>1077</v>
      </c>
      <c r="K697" s="2" t="s">
        <v>2178</v>
      </c>
      <c r="L697" s="284" t="s">
        <v>643</v>
      </c>
      <c r="M697" t="s">
        <v>2847</v>
      </c>
      <c r="N697" s="250">
        <v>48702.533333333333</v>
      </c>
      <c r="O697" t="s">
        <v>1077</v>
      </c>
      <c r="P697" s="282">
        <v>95669.666666666701</v>
      </c>
      <c r="S697" s="287">
        <v>0.152506805549875</v>
      </c>
    </row>
    <row r="698" spans="3:19">
      <c r="C698" s="278" t="s">
        <v>25</v>
      </c>
      <c r="D698" s="278" t="s">
        <v>118</v>
      </c>
      <c r="E698" s="12" t="s">
        <v>34</v>
      </c>
      <c r="F698" t="s">
        <v>617</v>
      </c>
      <c r="G698" t="s">
        <v>170</v>
      </c>
      <c r="H698" s="284" t="s">
        <v>195</v>
      </c>
      <c r="I698">
        <v>817809</v>
      </c>
      <c r="J698" s="276" t="s">
        <v>1255</v>
      </c>
      <c r="K698" s="2" t="s">
        <v>2140</v>
      </c>
      <c r="L698" s="284" t="s">
        <v>643</v>
      </c>
      <c r="M698" t="s">
        <v>2856</v>
      </c>
      <c r="N698" s="250">
        <v>27260.3</v>
      </c>
      <c r="O698" t="s">
        <v>1255</v>
      </c>
      <c r="P698" s="282">
        <v>104579.366666667</v>
      </c>
      <c r="S698" s="287">
        <v>0.17097201303637899</v>
      </c>
    </row>
    <row r="699" spans="3:19">
      <c r="C699" s="278" t="s">
        <v>25</v>
      </c>
      <c r="D699" s="278" t="s">
        <v>118</v>
      </c>
      <c r="E699" s="12" t="s">
        <v>33</v>
      </c>
      <c r="F699" t="s">
        <v>573</v>
      </c>
      <c r="G699" t="s">
        <v>170</v>
      </c>
      <c r="H699" s="284" t="s">
        <v>195</v>
      </c>
      <c r="I699">
        <v>759825</v>
      </c>
      <c r="J699" s="276" t="s">
        <v>1191</v>
      </c>
      <c r="K699" s="2" t="s">
        <v>2164</v>
      </c>
      <c r="L699" s="284" t="s">
        <v>643</v>
      </c>
      <c r="M699" t="s">
        <v>2875</v>
      </c>
      <c r="N699" s="250">
        <v>25327.5</v>
      </c>
      <c r="O699" t="s">
        <v>1191</v>
      </c>
      <c r="P699" s="282">
        <v>135858.36666666699</v>
      </c>
      <c r="S699" s="287">
        <v>0.15227464014724201</v>
      </c>
    </row>
    <row r="700" spans="3:19">
      <c r="C700" s="278" t="s">
        <v>25</v>
      </c>
      <c r="D700" s="278" t="s">
        <v>118</v>
      </c>
      <c r="E700" s="12" t="s">
        <v>33</v>
      </c>
      <c r="F700" t="s">
        <v>573</v>
      </c>
      <c r="G700" t="s">
        <v>170</v>
      </c>
      <c r="H700" s="284" t="s">
        <v>195</v>
      </c>
      <c r="I700">
        <v>779573</v>
      </c>
      <c r="J700" s="276" t="s">
        <v>1699</v>
      </c>
      <c r="K700" s="2" t="s">
        <v>2313</v>
      </c>
      <c r="L700" s="284" t="s">
        <v>643</v>
      </c>
      <c r="M700" t="s">
        <v>2875</v>
      </c>
      <c r="N700" s="250">
        <v>25985.766666666666</v>
      </c>
      <c r="O700" t="s">
        <v>1699</v>
      </c>
      <c r="P700" s="282">
        <v>135858.36666666699</v>
      </c>
      <c r="S700" s="287">
        <v>0.153139712665952</v>
      </c>
    </row>
    <row r="701" spans="3:19">
      <c r="C701" s="278" t="s">
        <v>25</v>
      </c>
      <c r="D701" s="278" t="s">
        <v>118</v>
      </c>
      <c r="E701" s="12" t="s">
        <v>33</v>
      </c>
      <c r="F701" t="s">
        <v>573</v>
      </c>
      <c r="G701" t="s">
        <v>170</v>
      </c>
      <c r="H701" s="284" t="s">
        <v>195</v>
      </c>
      <c r="I701">
        <v>842038</v>
      </c>
      <c r="J701" s="276" t="s">
        <v>1686</v>
      </c>
      <c r="K701" s="2" t="s">
        <v>2322</v>
      </c>
      <c r="L701" s="284" t="s">
        <v>643</v>
      </c>
      <c r="M701" t="s">
        <v>2875</v>
      </c>
      <c r="N701" s="250">
        <v>28067.933333333334</v>
      </c>
      <c r="O701" t="s">
        <v>1686</v>
      </c>
      <c r="P701" s="282">
        <v>135858.36666666699</v>
      </c>
      <c r="S701" s="287">
        <v>0.161162818586816</v>
      </c>
    </row>
    <row r="702" spans="3:19">
      <c r="C702" s="278" t="s">
        <v>45</v>
      </c>
      <c r="D702" s="278" t="s">
        <v>27</v>
      </c>
      <c r="E702" s="12" t="s">
        <v>33</v>
      </c>
      <c r="F702" t="s">
        <v>82</v>
      </c>
      <c r="G702" t="s">
        <v>170</v>
      </c>
      <c r="H702" s="284" t="s">
        <v>195</v>
      </c>
      <c r="I702">
        <v>979322</v>
      </c>
      <c r="J702" s="276" t="s">
        <v>3111</v>
      </c>
      <c r="K702" s="2" t="s">
        <v>3112</v>
      </c>
      <c r="L702" s="284" t="s">
        <v>643</v>
      </c>
      <c r="M702" t="s">
        <v>2844</v>
      </c>
      <c r="N702" s="250">
        <v>32644.066666666666</v>
      </c>
      <c r="O702" t="s">
        <v>3111</v>
      </c>
      <c r="P702" s="282">
        <v>126045.7</v>
      </c>
      <c r="S702" s="287">
        <v>0.18411283623736399</v>
      </c>
    </row>
    <row r="703" spans="3:19">
      <c r="C703" s="278" t="s">
        <v>25</v>
      </c>
      <c r="D703" s="278" t="s">
        <v>118</v>
      </c>
      <c r="E703" s="12" t="s">
        <v>33</v>
      </c>
      <c r="F703" t="s">
        <v>573</v>
      </c>
      <c r="G703" t="s">
        <v>323</v>
      </c>
      <c r="H703" s="284" t="s">
        <v>389</v>
      </c>
      <c r="I703">
        <v>2406313</v>
      </c>
      <c r="J703" s="276" t="s">
        <v>322</v>
      </c>
      <c r="K703" s="2" t="s">
        <v>323</v>
      </c>
      <c r="L703" s="284" t="s">
        <v>643</v>
      </c>
      <c r="M703" t="s">
        <v>3099</v>
      </c>
      <c r="N703" s="250">
        <v>80210.433333333334</v>
      </c>
      <c r="O703" t="s">
        <v>322</v>
      </c>
      <c r="P703" s="282">
        <v>134240.86666666699</v>
      </c>
      <c r="S703" s="287">
        <v>0.178932464880802</v>
      </c>
    </row>
    <row r="704" spans="3:19">
      <c r="C704" s="278" t="s">
        <v>25</v>
      </c>
      <c r="D704" s="278" t="s">
        <v>27</v>
      </c>
      <c r="E704" s="12" t="s">
        <v>34</v>
      </c>
      <c r="F704" t="s">
        <v>478</v>
      </c>
      <c r="G704" t="s">
        <v>323</v>
      </c>
      <c r="H704" s="284" t="s">
        <v>389</v>
      </c>
      <c r="I704">
        <v>1377504</v>
      </c>
      <c r="J704" s="276" t="s">
        <v>1621</v>
      </c>
      <c r="K704" s="2" t="s">
        <v>2242</v>
      </c>
      <c r="L704" s="284" t="s">
        <v>643</v>
      </c>
      <c r="M704" t="s">
        <v>3026</v>
      </c>
      <c r="N704" s="250">
        <v>45916.800000000003</v>
      </c>
      <c r="O704" t="s">
        <v>1621</v>
      </c>
      <c r="P704" s="282">
        <v>100496.9</v>
      </c>
      <c r="S704" s="287">
        <v>0.162595000912376</v>
      </c>
    </row>
    <row r="705" spans="3:19">
      <c r="C705" s="278" t="s">
        <v>127</v>
      </c>
      <c r="D705" s="278" t="s">
        <v>27</v>
      </c>
      <c r="E705" s="12" t="s">
        <v>34</v>
      </c>
      <c r="F705" t="s">
        <v>183</v>
      </c>
      <c r="G705" t="s">
        <v>323</v>
      </c>
      <c r="H705" s="284" t="s">
        <v>389</v>
      </c>
      <c r="I705">
        <v>2026957</v>
      </c>
      <c r="J705" s="276" t="s">
        <v>1281</v>
      </c>
      <c r="K705" s="2" t="s">
        <v>1358</v>
      </c>
      <c r="L705" s="284" t="s">
        <v>643</v>
      </c>
      <c r="M705" t="s">
        <v>3113</v>
      </c>
      <c r="N705" s="250">
        <v>67565.233333333337</v>
      </c>
      <c r="O705" t="s">
        <v>1281</v>
      </c>
      <c r="P705" s="282">
        <v>67565.233333333294</v>
      </c>
      <c r="S705" s="287">
        <v>0.16656854730944201</v>
      </c>
    </row>
    <row r="706" spans="3:19">
      <c r="C706" s="278" t="s">
        <v>127</v>
      </c>
      <c r="D706" s="278" t="s">
        <v>118</v>
      </c>
      <c r="E706" s="12" t="s">
        <v>31</v>
      </c>
      <c r="F706" t="s">
        <v>254</v>
      </c>
      <c r="G706" t="s">
        <v>323</v>
      </c>
      <c r="H706" s="284" t="s">
        <v>389</v>
      </c>
      <c r="I706">
        <v>1098763</v>
      </c>
      <c r="J706" s="276" t="s">
        <v>1589</v>
      </c>
      <c r="K706" s="2" t="s">
        <v>2203</v>
      </c>
      <c r="L706" s="284" t="s">
        <v>643</v>
      </c>
      <c r="M706" t="s">
        <v>3027</v>
      </c>
      <c r="N706" s="250">
        <v>36625.433333333334</v>
      </c>
      <c r="O706" t="s">
        <v>1589</v>
      </c>
      <c r="P706" s="282">
        <v>42269.9</v>
      </c>
      <c r="S706" s="287">
        <v>0.15887694309949399</v>
      </c>
    </row>
    <row r="707" spans="3:19">
      <c r="C707" s="278" t="s">
        <v>127</v>
      </c>
      <c r="D707" s="278" t="s">
        <v>118</v>
      </c>
      <c r="E707" s="12" t="s">
        <v>31</v>
      </c>
      <c r="F707" t="s">
        <v>254</v>
      </c>
      <c r="G707" t="s">
        <v>323</v>
      </c>
      <c r="H707" s="284" t="s">
        <v>389</v>
      </c>
      <c r="I707">
        <v>818769</v>
      </c>
      <c r="J707" s="276" t="s">
        <v>1147</v>
      </c>
      <c r="K707" s="2" t="s">
        <v>2094</v>
      </c>
      <c r="L707" s="284" t="s">
        <v>643</v>
      </c>
      <c r="M707" t="s">
        <v>3027</v>
      </c>
      <c r="N707" s="250">
        <v>27292.3</v>
      </c>
      <c r="O707" t="s">
        <v>1147</v>
      </c>
      <c r="P707" s="282">
        <v>42269.9</v>
      </c>
      <c r="S707" s="287">
        <v>0.15649131238174599</v>
      </c>
    </row>
    <row r="708" spans="3:19">
      <c r="C708" s="278" t="s">
        <v>25</v>
      </c>
      <c r="D708" s="278" t="s">
        <v>27</v>
      </c>
      <c r="E708" s="12" t="s">
        <v>31</v>
      </c>
      <c r="F708" t="s">
        <v>417</v>
      </c>
      <c r="G708" t="s">
        <v>323</v>
      </c>
      <c r="H708" s="284" t="s">
        <v>389</v>
      </c>
      <c r="I708">
        <v>842352</v>
      </c>
      <c r="J708" s="276" t="s">
        <v>2546</v>
      </c>
      <c r="K708" s="2" t="s">
        <v>2547</v>
      </c>
      <c r="L708" s="284" t="s">
        <v>643</v>
      </c>
      <c r="M708" t="s">
        <v>3019</v>
      </c>
      <c r="N708" s="250">
        <v>28078.400000000001</v>
      </c>
      <c r="O708" t="s">
        <v>2546</v>
      </c>
      <c r="P708" s="282">
        <v>56052.933333333298</v>
      </c>
      <c r="S708" s="287">
        <v>0.13502940452794801</v>
      </c>
    </row>
    <row r="709" spans="3:19">
      <c r="C709" s="278" t="s">
        <v>25</v>
      </c>
      <c r="D709" s="278" t="s">
        <v>27</v>
      </c>
      <c r="E709" s="12" t="s">
        <v>31</v>
      </c>
      <c r="F709" t="s">
        <v>417</v>
      </c>
      <c r="G709" t="s">
        <v>165</v>
      </c>
      <c r="H709" s="284" t="s">
        <v>52</v>
      </c>
      <c r="I709">
        <v>2247842</v>
      </c>
      <c r="J709" s="276" t="s">
        <v>956</v>
      </c>
      <c r="K709" s="2" t="s">
        <v>2022</v>
      </c>
      <c r="L709" s="284" t="s">
        <v>52</v>
      </c>
      <c r="M709" t="s">
        <v>2917</v>
      </c>
      <c r="N709" s="250">
        <v>74928.066666666666</v>
      </c>
      <c r="O709" t="s">
        <v>956</v>
      </c>
      <c r="P709" s="282">
        <v>96885.233333333294</v>
      </c>
      <c r="S709" s="287">
        <v>0.17306818810351299</v>
      </c>
    </row>
    <row r="710" spans="3:19">
      <c r="C710" s="278" t="s">
        <v>25</v>
      </c>
      <c r="D710" s="278" t="s">
        <v>27</v>
      </c>
      <c r="E710" s="12" t="s">
        <v>34</v>
      </c>
      <c r="F710" t="s">
        <v>478</v>
      </c>
      <c r="G710" t="s">
        <v>165</v>
      </c>
      <c r="H710" s="284" t="s">
        <v>52</v>
      </c>
      <c r="I710">
        <v>2371846</v>
      </c>
      <c r="J710" s="276" t="s">
        <v>1275</v>
      </c>
      <c r="K710" s="2" t="s">
        <v>2084</v>
      </c>
      <c r="L710" s="284" t="s">
        <v>52</v>
      </c>
      <c r="M710" t="s">
        <v>2905</v>
      </c>
      <c r="N710" s="250">
        <v>79061.53333333334</v>
      </c>
      <c r="O710" t="s">
        <v>1275</v>
      </c>
      <c r="P710" s="282">
        <v>185505.2</v>
      </c>
      <c r="S710" s="287">
        <v>0.18176853875963001</v>
      </c>
    </row>
    <row r="711" spans="3:19">
      <c r="C711" s="278" t="s">
        <v>127</v>
      </c>
      <c r="D711" s="278" t="s">
        <v>118</v>
      </c>
      <c r="E711" s="12" t="s">
        <v>33</v>
      </c>
      <c r="F711" t="s">
        <v>288</v>
      </c>
      <c r="G711" t="s">
        <v>165</v>
      </c>
      <c r="H711" s="284" t="s">
        <v>52</v>
      </c>
      <c r="I711">
        <v>1625040</v>
      </c>
      <c r="J711" s="276" t="s">
        <v>163</v>
      </c>
      <c r="K711" s="2" t="s">
        <v>1995</v>
      </c>
      <c r="L711" s="284" t="s">
        <v>52</v>
      </c>
      <c r="M711" t="s">
        <v>2929</v>
      </c>
      <c r="N711" s="250">
        <v>54168</v>
      </c>
      <c r="O711" t="s">
        <v>163</v>
      </c>
      <c r="P711" s="282">
        <v>99853.6</v>
      </c>
      <c r="S711" s="287">
        <v>0.17692516553722701</v>
      </c>
    </row>
    <row r="712" spans="3:19">
      <c r="C712" s="278" t="s">
        <v>25</v>
      </c>
      <c r="D712" s="278" t="s">
        <v>27</v>
      </c>
      <c r="E712" s="12" t="s">
        <v>33</v>
      </c>
      <c r="F712" t="s">
        <v>448</v>
      </c>
      <c r="G712" t="s">
        <v>165</v>
      </c>
      <c r="H712" s="284" t="s">
        <v>52</v>
      </c>
      <c r="I712">
        <v>1698080</v>
      </c>
      <c r="J712" s="276" t="s">
        <v>1227</v>
      </c>
      <c r="K712" s="2" t="s">
        <v>2185</v>
      </c>
      <c r="L712" s="284" t="s">
        <v>52</v>
      </c>
      <c r="M712" t="s">
        <v>2910</v>
      </c>
      <c r="N712" s="250">
        <v>56602.666666666664</v>
      </c>
      <c r="O712" t="s">
        <v>1227</v>
      </c>
      <c r="P712" s="282">
        <v>159154.86666666699</v>
      </c>
      <c r="S712" s="287">
        <v>0.16484023747266</v>
      </c>
    </row>
    <row r="713" spans="3:19">
      <c r="C713" s="278" t="s">
        <v>25</v>
      </c>
      <c r="D713" s="278" t="s">
        <v>27</v>
      </c>
      <c r="E713" s="12" t="s">
        <v>34</v>
      </c>
      <c r="F713" t="s">
        <v>478</v>
      </c>
      <c r="G713" t="s">
        <v>165</v>
      </c>
      <c r="H713" s="284" t="s">
        <v>52</v>
      </c>
      <c r="I713">
        <v>1789928</v>
      </c>
      <c r="J713" s="276" t="s">
        <v>198</v>
      </c>
      <c r="K713" s="2" t="s">
        <v>2003</v>
      </c>
      <c r="L713" s="284" t="s">
        <v>52</v>
      </c>
      <c r="M713" t="s">
        <v>2905</v>
      </c>
      <c r="N713" s="250">
        <v>59664.26666666667</v>
      </c>
      <c r="O713" t="s">
        <v>198</v>
      </c>
      <c r="P713" s="282">
        <v>185505.2</v>
      </c>
      <c r="S713" s="287">
        <v>0.153499584845077</v>
      </c>
    </row>
    <row r="714" spans="3:19">
      <c r="C714" s="278" t="s">
        <v>127</v>
      </c>
      <c r="D714" s="278" t="s">
        <v>118</v>
      </c>
      <c r="E714" s="12" t="s">
        <v>33</v>
      </c>
      <c r="F714" t="s">
        <v>288</v>
      </c>
      <c r="G714" t="s">
        <v>165</v>
      </c>
      <c r="H714" s="284" t="s">
        <v>52</v>
      </c>
      <c r="I714">
        <v>1069198</v>
      </c>
      <c r="J714" s="276" t="s">
        <v>1187</v>
      </c>
      <c r="K714" s="2" t="s">
        <v>2132</v>
      </c>
      <c r="L714" s="284" t="s">
        <v>52</v>
      </c>
      <c r="M714" t="s">
        <v>2929</v>
      </c>
      <c r="N714" s="250">
        <v>35639.933333333334</v>
      </c>
      <c r="O714" t="s">
        <v>1187</v>
      </c>
      <c r="P714" s="282">
        <v>99853.6</v>
      </c>
      <c r="S714" s="287">
        <v>0.17480242839403001</v>
      </c>
    </row>
    <row r="715" spans="3:19">
      <c r="C715" s="278" t="s">
        <v>127</v>
      </c>
      <c r="D715" s="278" t="s">
        <v>27</v>
      </c>
      <c r="E715" s="12" t="s">
        <v>33</v>
      </c>
      <c r="F715" t="s">
        <v>149</v>
      </c>
      <c r="G715" t="s">
        <v>165</v>
      </c>
      <c r="H715" s="284" t="s">
        <v>52</v>
      </c>
      <c r="I715">
        <v>1281510</v>
      </c>
      <c r="J715" s="276" t="s">
        <v>1233</v>
      </c>
      <c r="K715" s="2" t="s">
        <v>2093</v>
      </c>
      <c r="L715" s="284" t="s">
        <v>52</v>
      </c>
      <c r="M715" t="s">
        <v>2931</v>
      </c>
      <c r="N715" s="250">
        <v>42717</v>
      </c>
      <c r="O715" t="s">
        <v>1233</v>
      </c>
      <c r="P715" s="282">
        <v>68848.899999999994</v>
      </c>
      <c r="S715" s="287">
        <v>0.16810084391805499</v>
      </c>
    </row>
    <row r="716" spans="3:19">
      <c r="C716" s="278" t="s">
        <v>127</v>
      </c>
      <c r="D716" s="278" t="s">
        <v>118</v>
      </c>
      <c r="E716" s="12" t="s">
        <v>31</v>
      </c>
      <c r="F716" t="s">
        <v>254</v>
      </c>
      <c r="G716" t="s">
        <v>165</v>
      </c>
      <c r="H716" s="284" t="s">
        <v>52</v>
      </c>
      <c r="I716">
        <v>998984</v>
      </c>
      <c r="J716" s="276" t="s">
        <v>1176</v>
      </c>
      <c r="K716" s="2" t="s">
        <v>1177</v>
      </c>
      <c r="L716" s="284" t="s">
        <v>52</v>
      </c>
      <c r="M716" t="s">
        <v>2920</v>
      </c>
      <c r="N716" s="250">
        <v>33299.466666666667</v>
      </c>
      <c r="O716" t="s">
        <v>1176</v>
      </c>
      <c r="P716" s="282">
        <v>72533.866666666698</v>
      </c>
      <c r="S716" s="287">
        <v>0.18226389311472099</v>
      </c>
    </row>
    <row r="717" spans="3:19">
      <c r="C717" s="278" t="s">
        <v>25</v>
      </c>
      <c r="D717" s="278" t="s">
        <v>27</v>
      </c>
      <c r="E717" s="12" t="s">
        <v>31</v>
      </c>
      <c r="F717" t="s">
        <v>417</v>
      </c>
      <c r="G717" t="s">
        <v>165</v>
      </c>
      <c r="H717" s="284" t="s">
        <v>52</v>
      </c>
      <c r="I717">
        <v>1675859</v>
      </c>
      <c r="J717" s="276" t="s">
        <v>1781</v>
      </c>
      <c r="K717" s="2" t="s">
        <v>2412</v>
      </c>
      <c r="L717" s="284" t="s">
        <v>52</v>
      </c>
      <c r="M717" t="s">
        <v>2917</v>
      </c>
      <c r="N717" s="250">
        <v>55861.966666666667</v>
      </c>
      <c r="O717" t="s">
        <v>1781</v>
      </c>
      <c r="P717" s="282">
        <v>96885.233333333294</v>
      </c>
      <c r="S717" s="287">
        <v>0.19782437106659201</v>
      </c>
    </row>
    <row r="718" spans="3:19">
      <c r="C718" s="278" t="s">
        <v>127</v>
      </c>
      <c r="D718" s="278" t="s">
        <v>118</v>
      </c>
      <c r="E718" s="12" t="s">
        <v>30</v>
      </c>
      <c r="F718" t="s">
        <v>249</v>
      </c>
      <c r="G718" t="s">
        <v>165</v>
      </c>
      <c r="H718" s="284" t="s">
        <v>52</v>
      </c>
      <c r="I718">
        <v>9</v>
      </c>
      <c r="J718" s="276" t="s">
        <v>3114</v>
      </c>
      <c r="K718" s="2" t="s">
        <v>3115</v>
      </c>
      <c r="L718" s="284" t="s">
        <v>52</v>
      </c>
      <c r="M718" t="s">
        <v>2930</v>
      </c>
      <c r="N718" s="250">
        <v>0.3</v>
      </c>
      <c r="O718" t="s">
        <v>3114</v>
      </c>
      <c r="P718" s="282">
        <v>56831.366666666698</v>
      </c>
      <c r="S718" s="287">
        <v>9.6551724137930894E-2</v>
      </c>
    </row>
    <row r="719" spans="3:19">
      <c r="C719" s="278" t="s">
        <v>25</v>
      </c>
      <c r="D719" s="278" t="s">
        <v>27</v>
      </c>
      <c r="E719" s="12" t="s">
        <v>33</v>
      </c>
      <c r="F719" t="s">
        <v>448</v>
      </c>
      <c r="G719" t="s">
        <v>601</v>
      </c>
      <c r="H719" s="284" t="s">
        <v>159</v>
      </c>
      <c r="I719">
        <v>2797650</v>
      </c>
      <c r="J719" s="276" t="s">
        <v>599</v>
      </c>
      <c r="K719" s="2" t="s">
        <v>600</v>
      </c>
      <c r="L719" s="284" t="s">
        <v>643</v>
      </c>
      <c r="M719" t="s">
        <v>2797</v>
      </c>
      <c r="N719" s="250">
        <v>93255</v>
      </c>
      <c r="O719" t="s">
        <v>599</v>
      </c>
      <c r="P719" s="282">
        <v>93255</v>
      </c>
      <c r="S719" s="287">
        <v>0.180354649395399</v>
      </c>
    </row>
    <row r="720" spans="3:19">
      <c r="C720" s="278" t="s">
        <v>25</v>
      </c>
      <c r="D720" s="278" t="s">
        <v>27</v>
      </c>
      <c r="E720" s="12" t="s">
        <v>31</v>
      </c>
      <c r="F720" t="s">
        <v>417</v>
      </c>
      <c r="G720" t="s">
        <v>601</v>
      </c>
      <c r="H720" s="284" t="s">
        <v>159</v>
      </c>
      <c r="I720">
        <v>985051</v>
      </c>
      <c r="J720" s="276" t="s">
        <v>2592</v>
      </c>
      <c r="K720" s="2" t="s">
        <v>2593</v>
      </c>
      <c r="L720" s="284" t="s">
        <v>643</v>
      </c>
      <c r="M720" t="s">
        <v>2796</v>
      </c>
      <c r="N720" s="250">
        <v>32835.033333333333</v>
      </c>
      <c r="O720" t="s">
        <v>2592</v>
      </c>
      <c r="P720" s="282">
        <v>61832.5</v>
      </c>
      <c r="S720" s="287">
        <v>0.16575911821838299</v>
      </c>
    </row>
    <row r="721" spans="3:19">
      <c r="C721" s="278" t="s">
        <v>25</v>
      </c>
      <c r="D721" s="278" t="s">
        <v>46</v>
      </c>
      <c r="E721" s="12" t="s">
        <v>33</v>
      </c>
      <c r="F721" t="s">
        <v>2837</v>
      </c>
      <c r="G721" t="s">
        <v>601</v>
      </c>
      <c r="H721" s="284" t="s">
        <v>159</v>
      </c>
      <c r="I721">
        <v>966076</v>
      </c>
      <c r="J721" s="276" t="s">
        <v>3116</v>
      </c>
      <c r="K721" s="2" t="s">
        <v>3117</v>
      </c>
      <c r="L721" s="284" t="s">
        <v>643</v>
      </c>
      <c r="M721" t="s">
        <v>3060</v>
      </c>
      <c r="N721" s="250">
        <v>32202.533333333333</v>
      </c>
      <c r="O721" t="s">
        <v>3116</v>
      </c>
      <c r="P721" s="282">
        <v>32202.5333333333</v>
      </c>
      <c r="S721" s="287">
        <v>0.20033432420266201</v>
      </c>
    </row>
    <row r="722" spans="3:19">
      <c r="C722" s="278" t="s">
        <v>45</v>
      </c>
      <c r="D722" s="278" t="s">
        <v>27</v>
      </c>
      <c r="E722" s="12" t="s">
        <v>36</v>
      </c>
      <c r="F722" t="s">
        <v>113</v>
      </c>
      <c r="G722" t="s">
        <v>542</v>
      </c>
      <c r="H722" s="284" t="s">
        <v>52</v>
      </c>
      <c r="I722">
        <v>5979370</v>
      </c>
      <c r="J722" s="276" t="s">
        <v>540</v>
      </c>
      <c r="K722" s="2" t="s">
        <v>541</v>
      </c>
      <c r="L722" s="284" t="s">
        <v>52</v>
      </c>
      <c r="M722" t="s">
        <v>2892</v>
      </c>
      <c r="N722" s="250">
        <v>199312.33333333334</v>
      </c>
      <c r="O722" t="s">
        <v>540</v>
      </c>
      <c r="P722" s="282">
        <v>979605.2</v>
      </c>
      <c r="S722" s="287">
        <v>0.19084059072833201</v>
      </c>
    </row>
    <row r="723" spans="3:19">
      <c r="C723" s="278" t="s">
        <v>45</v>
      </c>
      <c r="D723" s="278" t="s">
        <v>27</v>
      </c>
      <c r="E723" s="12" t="s">
        <v>36</v>
      </c>
      <c r="F723" t="s">
        <v>113</v>
      </c>
      <c r="G723" t="s">
        <v>542</v>
      </c>
      <c r="H723" s="284" t="s">
        <v>52</v>
      </c>
      <c r="I723">
        <v>5772102</v>
      </c>
      <c r="J723" s="276" t="s">
        <v>833</v>
      </c>
      <c r="K723" s="2" t="s">
        <v>1990</v>
      </c>
      <c r="L723" s="284" t="s">
        <v>52</v>
      </c>
      <c r="M723" t="s">
        <v>2892</v>
      </c>
      <c r="N723" s="250">
        <v>192403.4</v>
      </c>
      <c r="O723" t="s">
        <v>833</v>
      </c>
      <c r="P723" s="282">
        <v>979605.2</v>
      </c>
      <c r="S723" s="287">
        <v>0.177334047340866</v>
      </c>
    </row>
    <row r="724" spans="3:19">
      <c r="C724" s="278" t="s">
        <v>25</v>
      </c>
      <c r="D724" s="278" t="s">
        <v>27</v>
      </c>
      <c r="E724" s="12" t="s">
        <v>34</v>
      </c>
      <c r="F724" t="s">
        <v>478</v>
      </c>
      <c r="G724" t="s">
        <v>542</v>
      </c>
      <c r="H724" s="284" t="s">
        <v>52</v>
      </c>
      <c r="I724">
        <v>2128257</v>
      </c>
      <c r="J724" s="276" t="s">
        <v>1263</v>
      </c>
      <c r="K724" s="2" t="s">
        <v>2170</v>
      </c>
      <c r="L724" s="284" t="s">
        <v>52</v>
      </c>
      <c r="M724" t="s">
        <v>2905</v>
      </c>
      <c r="N724" s="250">
        <v>70941.899999999994</v>
      </c>
      <c r="O724" t="s">
        <v>1263</v>
      </c>
      <c r="P724" s="282">
        <v>185505.2</v>
      </c>
      <c r="S724" s="287">
        <v>0.188043460518206</v>
      </c>
    </row>
    <row r="725" spans="3:19">
      <c r="C725" s="278" t="s">
        <v>25</v>
      </c>
      <c r="D725" s="278" t="s">
        <v>27</v>
      </c>
      <c r="E725" s="12" t="s">
        <v>30</v>
      </c>
      <c r="F725" t="s">
        <v>408</v>
      </c>
      <c r="G725" t="s">
        <v>542</v>
      </c>
      <c r="H725" s="284" t="s">
        <v>52</v>
      </c>
      <c r="I725">
        <v>1959643</v>
      </c>
      <c r="J725" s="276" t="s">
        <v>1607</v>
      </c>
      <c r="K725" s="2" t="s">
        <v>2213</v>
      </c>
      <c r="L725" s="284" t="s">
        <v>52</v>
      </c>
      <c r="M725" t="s">
        <v>2923</v>
      </c>
      <c r="N725" s="250">
        <v>65321.433333333334</v>
      </c>
      <c r="O725" t="s">
        <v>1607</v>
      </c>
      <c r="P725" s="282">
        <v>72998.466666666704</v>
      </c>
      <c r="S725" s="287">
        <v>0.178230878647748</v>
      </c>
    </row>
    <row r="726" spans="3:19">
      <c r="C726" s="278" t="s">
        <v>25</v>
      </c>
      <c r="D726" s="278" t="s">
        <v>118</v>
      </c>
      <c r="E726" s="12" t="s">
        <v>31</v>
      </c>
      <c r="F726" t="s">
        <v>549</v>
      </c>
      <c r="G726" t="s">
        <v>542</v>
      </c>
      <c r="H726" s="284" t="s">
        <v>52</v>
      </c>
      <c r="I726">
        <v>1090615</v>
      </c>
      <c r="J726" s="276" t="s">
        <v>1154</v>
      </c>
      <c r="K726" s="2" t="s">
        <v>1155</v>
      </c>
      <c r="L726" s="284" t="s">
        <v>52</v>
      </c>
      <c r="M726" t="s">
        <v>2914</v>
      </c>
      <c r="N726" s="250">
        <v>36353.833333333336</v>
      </c>
      <c r="O726" t="s">
        <v>1154</v>
      </c>
      <c r="P726" s="282">
        <v>133003.73333333299</v>
      </c>
      <c r="S726" s="287">
        <v>0.17557399223801801</v>
      </c>
    </row>
    <row r="727" spans="3:19">
      <c r="C727" s="278" t="s">
        <v>127</v>
      </c>
      <c r="D727" s="278" t="s">
        <v>118</v>
      </c>
      <c r="E727" s="12" t="s">
        <v>33</v>
      </c>
      <c r="F727" t="s">
        <v>288</v>
      </c>
      <c r="G727" t="s">
        <v>542</v>
      </c>
      <c r="H727" s="284" t="s">
        <v>52</v>
      </c>
      <c r="I727">
        <v>1189774</v>
      </c>
      <c r="J727" s="276" t="s">
        <v>1204</v>
      </c>
      <c r="K727" s="2" t="s">
        <v>1368</v>
      </c>
      <c r="L727" s="284" t="s">
        <v>52</v>
      </c>
      <c r="M727" t="s">
        <v>2929</v>
      </c>
      <c r="N727" s="250">
        <v>39659.133333333331</v>
      </c>
      <c r="O727" t="s">
        <v>1204</v>
      </c>
      <c r="P727" s="282">
        <v>99853.6</v>
      </c>
      <c r="S727" s="287">
        <v>0.16076491751041699</v>
      </c>
    </row>
    <row r="728" spans="3:19">
      <c r="C728" s="278" t="s">
        <v>127</v>
      </c>
      <c r="D728" s="278" t="s">
        <v>118</v>
      </c>
      <c r="E728" s="12" t="s">
        <v>31</v>
      </c>
      <c r="F728" t="s">
        <v>254</v>
      </c>
      <c r="G728" t="s">
        <v>542</v>
      </c>
      <c r="H728" s="284" t="s">
        <v>52</v>
      </c>
      <c r="I728">
        <v>1103904</v>
      </c>
      <c r="J728" s="276" t="s">
        <v>1110</v>
      </c>
      <c r="K728" s="2" t="s">
        <v>1425</v>
      </c>
      <c r="L728" s="284" t="s">
        <v>52</v>
      </c>
      <c r="M728" t="s">
        <v>2920</v>
      </c>
      <c r="N728" s="250">
        <v>36796.800000000003</v>
      </c>
      <c r="O728" t="s">
        <v>1110</v>
      </c>
      <c r="P728" s="282">
        <v>72533.866666666698</v>
      </c>
      <c r="S728" s="287">
        <v>0.17537713158103699</v>
      </c>
    </row>
    <row r="729" spans="3:19">
      <c r="C729" s="278" t="s">
        <v>25</v>
      </c>
      <c r="D729" s="278" t="s">
        <v>27</v>
      </c>
      <c r="E729" s="12" t="s">
        <v>31</v>
      </c>
      <c r="F729" t="s">
        <v>417</v>
      </c>
      <c r="G729" t="s">
        <v>542</v>
      </c>
      <c r="H729" s="284" t="s">
        <v>52</v>
      </c>
      <c r="I729">
        <v>771203</v>
      </c>
      <c r="J729" s="276" t="s">
        <v>1100</v>
      </c>
      <c r="K729" s="2" t="s">
        <v>2160</v>
      </c>
      <c r="L729" s="284" t="s">
        <v>52</v>
      </c>
      <c r="M729" t="s">
        <v>2917</v>
      </c>
      <c r="N729" s="250">
        <v>25706.766666666666</v>
      </c>
      <c r="O729" t="s">
        <v>1100</v>
      </c>
      <c r="P729" s="282">
        <v>96885.233333333294</v>
      </c>
      <c r="S729" s="287">
        <v>0.18235666050761701</v>
      </c>
    </row>
    <row r="730" spans="3:19">
      <c r="C730" s="278" t="s">
        <v>25</v>
      </c>
      <c r="D730" s="278" t="s">
        <v>118</v>
      </c>
      <c r="E730" s="12" t="s">
        <v>31</v>
      </c>
      <c r="F730" t="s">
        <v>549</v>
      </c>
      <c r="G730" t="s">
        <v>542</v>
      </c>
      <c r="H730" s="284" t="s">
        <v>52</v>
      </c>
      <c r="I730">
        <v>655731</v>
      </c>
      <c r="J730" s="276" t="s">
        <v>1671</v>
      </c>
      <c r="K730" s="2" t="s">
        <v>2288</v>
      </c>
      <c r="L730" s="284" t="s">
        <v>52</v>
      </c>
      <c r="M730" t="s">
        <v>2914</v>
      </c>
      <c r="N730" s="250">
        <v>21857.7</v>
      </c>
      <c r="O730" t="s">
        <v>1671</v>
      </c>
      <c r="P730" s="282">
        <v>133003.73333333299</v>
      </c>
      <c r="S730" s="287">
        <v>0.19133216002589401</v>
      </c>
    </row>
    <row r="731" spans="3:19">
      <c r="C731" s="278" t="s">
        <v>25</v>
      </c>
      <c r="D731" s="278" t="s">
        <v>27</v>
      </c>
      <c r="E731" s="12" t="s">
        <v>31</v>
      </c>
      <c r="F731" t="s">
        <v>417</v>
      </c>
      <c r="G731" t="s">
        <v>542</v>
      </c>
      <c r="H731" s="284" t="s">
        <v>52</v>
      </c>
      <c r="I731">
        <v>674917</v>
      </c>
      <c r="J731" s="276" t="s">
        <v>2492</v>
      </c>
      <c r="K731" s="2" t="s">
        <v>2493</v>
      </c>
      <c r="L731" s="284" t="s">
        <v>52</v>
      </c>
      <c r="M731" t="s">
        <v>2917</v>
      </c>
      <c r="N731" s="250">
        <v>22497.233333333334</v>
      </c>
      <c r="O731" t="s">
        <v>2492</v>
      </c>
      <c r="P731" s="282">
        <v>96885.233333333294</v>
      </c>
      <c r="S731" s="287">
        <v>0.18117663273474599</v>
      </c>
    </row>
    <row r="732" spans="3:19">
      <c r="C732" s="278" t="s">
        <v>25</v>
      </c>
      <c r="D732" s="278" t="s">
        <v>118</v>
      </c>
      <c r="E732" s="12" t="s">
        <v>31</v>
      </c>
      <c r="F732" t="s">
        <v>549</v>
      </c>
      <c r="G732" t="s">
        <v>542</v>
      </c>
      <c r="H732" s="284" t="s">
        <v>52</v>
      </c>
      <c r="I732">
        <v>693656</v>
      </c>
      <c r="J732" s="276" t="s">
        <v>2572</v>
      </c>
      <c r="K732" s="2" t="s">
        <v>2573</v>
      </c>
      <c r="L732" s="284" t="s">
        <v>52</v>
      </c>
      <c r="M732" t="s">
        <v>2914</v>
      </c>
      <c r="N732" s="250">
        <v>23121.866666666665</v>
      </c>
      <c r="O732" t="s">
        <v>2572</v>
      </c>
      <c r="P732" s="282">
        <v>133003.73333333299</v>
      </c>
      <c r="S732" s="287">
        <v>0.181842347594838</v>
      </c>
    </row>
    <row r="733" spans="3:19">
      <c r="C733" s="278" t="s">
        <v>127</v>
      </c>
      <c r="D733" s="278" t="s">
        <v>118</v>
      </c>
      <c r="E733" s="12" t="s">
        <v>31</v>
      </c>
      <c r="F733" t="s">
        <v>254</v>
      </c>
      <c r="G733" t="s">
        <v>542</v>
      </c>
      <c r="H733" s="284" t="s">
        <v>52</v>
      </c>
      <c r="I733">
        <v>652698</v>
      </c>
      <c r="J733" s="276" t="s">
        <v>2613</v>
      </c>
      <c r="K733" s="2" t="s">
        <v>2614</v>
      </c>
      <c r="L733" s="284" t="s">
        <v>52</v>
      </c>
      <c r="M733" t="s">
        <v>2920</v>
      </c>
      <c r="N733" s="250">
        <v>21756.6</v>
      </c>
      <c r="O733" t="s">
        <v>2613</v>
      </c>
      <c r="P733" s="282">
        <v>72533.866666666698</v>
      </c>
      <c r="S733" s="287">
        <v>0.17412458053648899</v>
      </c>
    </row>
    <row r="734" spans="3:19">
      <c r="C734" s="278" t="s">
        <v>127</v>
      </c>
      <c r="D734" s="278" t="s">
        <v>27</v>
      </c>
      <c r="E734" s="12" t="s">
        <v>32</v>
      </c>
      <c r="F734" t="s">
        <v>229</v>
      </c>
      <c r="G734" t="s">
        <v>1071</v>
      </c>
      <c r="H734" s="284" t="s">
        <v>159</v>
      </c>
      <c r="I734">
        <v>1438717</v>
      </c>
      <c r="J734" s="276" t="s">
        <v>1299</v>
      </c>
      <c r="K734" s="2" t="s">
        <v>2054</v>
      </c>
      <c r="L734" s="284" t="s">
        <v>643</v>
      </c>
      <c r="M734" t="s">
        <v>3118</v>
      </c>
      <c r="N734" s="250">
        <v>47957.23333333333</v>
      </c>
      <c r="O734" t="s">
        <v>1299</v>
      </c>
      <c r="P734" s="282">
        <v>47957.233333333301</v>
      </c>
      <c r="S734" s="287">
        <v>0.19555623242532399</v>
      </c>
    </row>
    <row r="735" spans="3:19">
      <c r="C735" s="278" t="s">
        <v>127</v>
      </c>
      <c r="D735" s="278" t="s">
        <v>118</v>
      </c>
      <c r="E735" s="12" t="s">
        <v>31</v>
      </c>
      <c r="F735" t="s">
        <v>254</v>
      </c>
      <c r="G735" t="s">
        <v>1071</v>
      </c>
      <c r="H735" s="284" t="s">
        <v>159</v>
      </c>
      <c r="I735">
        <v>1195520</v>
      </c>
      <c r="J735" s="276" t="s">
        <v>1164</v>
      </c>
      <c r="K735" s="2" t="s">
        <v>2100</v>
      </c>
      <c r="L735" s="284" t="s">
        <v>643</v>
      </c>
      <c r="M735" t="s">
        <v>2794</v>
      </c>
      <c r="N735" s="250">
        <v>39850.666666666664</v>
      </c>
      <c r="O735" t="s">
        <v>1164</v>
      </c>
      <c r="P735" s="282">
        <v>39850.666666666701</v>
      </c>
      <c r="S735" s="287">
        <v>0.18304203610736799</v>
      </c>
    </row>
    <row r="736" spans="3:19">
      <c r="C736" s="278" t="s">
        <v>127</v>
      </c>
      <c r="D736" s="278" t="s">
        <v>118</v>
      </c>
      <c r="E736" s="12" t="s">
        <v>31</v>
      </c>
      <c r="F736" t="s">
        <v>254</v>
      </c>
      <c r="G736" t="s">
        <v>1071</v>
      </c>
      <c r="H736" s="284" t="s">
        <v>159</v>
      </c>
      <c r="I736">
        <v>725036</v>
      </c>
      <c r="J736" s="276" t="s">
        <v>1070</v>
      </c>
      <c r="K736" s="2" t="s">
        <v>1354</v>
      </c>
      <c r="L736" s="284" t="s">
        <v>643</v>
      </c>
      <c r="M736" t="s">
        <v>2794</v>
      </c>
      <c r="N736" s="250">
        <v>24167.866666666665</v>
      </c>
      <c r="O736" t="s">
        <v>1070</v>
      </c>
      <c r="P736" s="282">
        <v>39850.666666666701</v>
      </c>
      <c r="S736" s="287">
        <v>0.168538834894814</v>
      </c>
    </row>
    <row r="737" spans="3:19">
      <c r="C737" s="278" t="s">
        <v>25</v>
      </c>
      <c r="D737" s="278" t="s">
        <v>27</v>
      </c>
      <c r="E737" s="12" t="s">
        <v>35</v>
      </c>
      <c r="F737" t="s">
        <v>515</v>
      </c>
      <c r="G737" t="s">
        <v>908</v>
      </c>
      <c r="H737" s="284" t="s">
        <v>131</v>
      </c>
      <c r="I737">
        <v>4995922</v>
      </c>
      <c r="J737" s="276" t="s">
        <v>513</v>
      </c>
      <c r="K737" s="2" t="s">
        <v>1935</v>
      </c>
      <c r="L737" s="284" t="s">
        <v>643</v>
      </c>
      <c r="M737" t="s">
        <v>3119</v>
      </c>
      <c r="N737" s="250">
        <v>166530.73333333334</v>
      </c>
      <c r="O737" t="s">
        <v>513</v>
      </c>
      <c r="P737" s="282">
        <v>166530.73333333299</v>
      </c>
      <c r="S737" s="287">
        <v>0.175017866750315</v>
      </c>
    </row>
    <row r="738" spans="3:19">
      <c r="C738" s="278" t="s">
        <v>45</v>
      </c>
      <c r="D738" s="278" t="s">
        <v>27</v>
      </c>
      <c r="E738" s="12" t="s">
        <v>36</v>
      </c>
      <c r="F738" t="s">
        <v>113</v>
      </c>
      <c r="G738" t="s">
        <v>908</v>
      </c>
      <c r="H738" s="284" t="s">
        <v>131</v>
      </c>
      <c r="I738">
        <v>6325194</v>
      </c>
      <c r="J738" s="276" t="s">
        <v>851</v>
      </c>
      <c r="K738" s="2" t="s">
        <v>908</v>
      </c>
      <c r="L738" s="284" t="s">
        <v>643</v>
      </c>
      <c r="M738" t="s">
        <v>3120</v>
      </c>
      <c r="N738" s="250">
        <v>210839.8</v>
      </c>
      <c r="O738" t="s">
        <v>851</v>
      </c>
      <c r="P738" s="282">
        <v>504688.33333333302</v>
      </c>
      <c r="S738" s="287">
        <v>0.16949255558061299</v>
      </c>
    </row>
    <row r="739" spans="3:19">
      <c r="C739" s="278" t="s">
        <v>45</v>
      </c>
      <c r="D739" s="278" t="s">
        <v>27</v>
      </c>
      <c r="E739" s="12" t="s">
        <v>31</v>
      </c>
      <c r="F739" t="s">
        <v>66</v>
      </c>
      <c r="G739" t="s">
        <v>908</v>
      </c>
      <c r="H739" s="284" t="s">
        <v>131</v>
      </c>
      <c r="I739">
        <v>2729544</v>
      </c>
      <c r="J739" s="276" t="s">
        <v>1130</v>
      </c>
      <c r="K739" s="2" t="s">
        <v>1420</v>
      </c>
      <c r="L739" s="284" t="s">
        <v>643</v>
      </c>
      <c r="M739" t="s">
        <v>3121</v>
      </c>
      <c r="N739" s="250">
        <v>90984.8</v>
      </c>
      <c r="O739" t="s">
        <v>1130</v>
      </c>
      <c r="P739" s="282">
        <v>90984.8</v>
      </c>
      <c r="S739" s="287">
        <v>0.15479408183665599</v>
      </c>
    </row>
    <row r="740" spans="3:19">
      <c r="C740" s="278" t="s">
        <v>127</v>
      </c>
      <c r="D740" s="278" t="s">
        <v>118</v>
      </c>
      <c r="E740" s="12" t="s">
        <v>31</v>
      </c>
      <c r="F740" t="s">
        <v>254</v>
      </c>
      <c r="G740" t="s">
        <v>908</v>
      </c>
      <c r="H740" s="284" t="s">
        <v>131</v>
      </c>
      <c r="I740">
        <v>1463544</v>
      </c>
      <c r="J740" s="276" t="s">
        <v>1085</v>
      </c>
      <c r="K740" s="2" t="s">
        <v>1375</v>
      </c>
      <c r="L740" s="284" t="s">
        <v>643</v>
      </c>
      <c r="M740" t="s">
        <v>3044</v>
      </c>
      <c r="N740" s="250">
        <v>48784.800000000003</v>
      </c>
      <c r="O740" t="s">
        <v>1085</v>
      </c>
      <c r="P740" s="282">
        <v>78267.8</v>
      </c>
      <c r="S740" s="287">
        <v>0.152814890745265</v>
      </c>
    </row>
    <row r="741" spans="3:19">
      <c r="C741" s="278" t="s">
        <v>25</v>
      </c>
      <c r="D741" s="278" t="s">
        <v>27</v>
      </c>
      <c r="E741" s="12" t="s">
        <v>33</v>
      </c>
      <c r="F741" t="s">
        <v>448</v>
      </c>
      <c r="G741" t="s">
        <v>908</v>
      </c>
      <c r="H741" s="284" t="s">
        <v>131</v>
      </c>
      <c r="I741">
        <v>1744777</v>
      </c>
      <c r="J741" s="276" t="s">
        <v>1234</v>
      </c>
      <c r="K741" s="2" t="s">
        <v>1372</v>
      </c>
      <c r="L741" s="284" t="s">
        <v>643</v>
      </c>
      <c r="M741" t="s">
        <v>3043</v>
      </c>
      <c r="N741" s="250">
        <v>58159.23333333333</v>
      </c>
      <c r="O741" t="s">
        <v>1234</v>
      </c>
      <c r="P741" s="282">
        <v>71666.966666666704</v>
      </c>
      <c r="S741" s="287">
        <v>0.176666164557685</v>
      </c>
    </row>
    <row r="742" spans="3:19">
      <c r="C742" s="278" t="s">
        <v>25</v>
      </c>
      <c r="D742" s="278" t="s">
        <v>118</v>
      </c>
      <c r="E742" s="12" t="s">
        <v>34</v>
      </c>
      <c r="F742" t="s">
        <v>617</v>
      </c>
      <c r="G742" t="s">
        <v>908</v>
      </c>
      <c r="H742" s="284" t="s">
        <v>131</v>
      </c>
      <c r="I742">
        <v>1739589</v>
      </c>
      <c r="J742" s="276" t="s">
        <v>181</v>
      </c>
      <c r="K742" s="2" t="s">
        <v>1966</v>
      </c>
      <c r="L742" s="284" t="s">
        <v>643</v>
      </c>
      <c r="M742" t="s">
        <v>3046</v>
      </c>
      <c r="N742" s="250">
        <v>57986.3</v>
      </c>
      <c r="O742" t="s">
        <v>181</v>
      </c>
      <c r="P742" s="282">
        <v>99652.166666666701</v>
      </c>
      <c r="S742" s="287">
        <v>0.14705863822509199</v>
      </c>
    </row>
    <row r="743" spans="3:19">
      <c r="C743" s="278" t="s">
        <v>25</v>
      </c>
      <c r="D743" s="278" t="s">
        <v>27</v>
      </c>
      <c r="E743" s="12" t="s">
        <v>33</v>
      </c>
      <c r="F743" t="s">
        <v>448</v>
      </c>
      <c r="G743" t="s">
        <v>908</v>
      </c>
      <c r="H743" s="284" t="s">
        <v>131</v>
      </c>
      <c r="I743">
        <v>1175295</v>
      </c>
      <c r="J743" s="276" t="s">
        <v>1575</v>
      </c>
      <c r="K743" s="2" t="s">
        <v>2195</v>
      </c>
      <c r="L743" s="284" t="s">
        <v>643</v>
      </c>
      <c r="M743" t="s">
        <v>3043</v>
      </c>
      <c r="N743" s="250">
        <v>39176.5</v>
      </c>
      <c r="O743" t="s">
        <v>1575</v>
      </c>
      <c r="P743" s="282">
        <v>71666.966666666704</v>
      </c>
      <c r="S743" s="287">
        <v>0.13392941058112101</v>
      </c>
    </row>
    <row r="744" spans="3:19">
      <c r="C744" s="278" t="s">
        <v>25</v>
      </c>
      <c r="D744" s="278" t="s">
        <v>27</v>
      </c>
      <c r="E744" s="12" t="s">
        <v>30</v>
      </c>
      <c r="F744" t="s">
        <v>408</v>
      </c>
      <c r="G744" t="s">
        <v>908</v>
      </c>
      <c r="H744" s="284" t="s">
        <v>131</v>
      </c>
      <c r="I744">
        <v>696184</v>
      </c>
      <c r="J744" s="276" t="s">
        <v>3122</v>
      </c>
      <c r="K744" s="2" t="s">
        <v>3123</v>
      </c>
      <c r="L744" s="284" t="s">
        <v>643</v>
      </c>
      <c r="M744" t="s">
        <v>3124</v>
      </c>
      <c r="N744" s="250">
        <v>23206.133333333335</v>
      </c>
      <c r="O744" t="s">
        <v>3122</v>
      </c>
      <c r="P744" s="282">
        <v>23206.133333333299</v>
      </c>
      <c r="S744" s="287">
        <v>0.17377880151896899</v>
      </c>
    </row>
    <row r="745" spans="3:19">
      <c r="C745" s="278" t="s">
        <v>25</v>
      </c>
      <c r="D745" s="278" t="s">
        <v>27</v>
      </c>
      <c r="E745" s="12" t="s">
        <v>34</v>
      </c>
      <c r="F745" t="s">
        <v>478</v>
      </c>
      <c r="G745" t="s">
        <v>192</v>
      </c>
      <c r="H745" s="284" t="s">
        <v>52</v>
      </c>
      <c r="I745">
        <v>4544583</v>
      </c>
      <c r="J745" s="276" t="s">
        <v>207</v>
      </c>
      <c r="K745" s="2" t="s">
        <v>208</v>
      </c>
      <c r="L745" s="284" t="s">
        <v>52</v>
      </c>
      <c r="M745" t="s">
        <v>2905</v>
      </c>
      <c r="N745" s="250">
        <v>151486.1</v>
      </c>
      <c r="O745" t="s">
        <v>207</v>
      </c>
      <c r="P745" s="282">
        <v>185505.2</v>
      </c>
      <c r="S745" s="287">
        <v>0.20310571275157099</v>
      </c>
    </row>
    <row r="746" spans="3:19">
      <c r="C746" s="278" t="s">
        <v>127</v>
      </c>
      <c r="D746" s="278" t="s">
        <v>118</v>
      </c>
      <c r="E746" s="12" t="s">
        <v>34</v>
      </c>
      <c r="F746" t="s">
        <v>328</v>
      </c>
      <c r="G746" t="s">
        <v>192</v>
      </c>
      <c r="H746" s="284" t="s">
        <v>52</v>
      </c>
      <c r="I746">
        <v>2456624</v>
      </c>
      <c r="J746" s="276" t="s">
        <v>190</v>
      </c>
      <c r="K746" s="2" t="s">
        <v>1946</v>
      </c>
      <c r="L746" s="284" t="s">
        <v>52</v>
      </c>
      <c r="M746" t="s">
        <v>2926</v>
      </c>
      <c r="N746" s="250">
        <v>81887.46666666666</v>
      </c>
      <c r="O746" t="s">
        <v>190</v>
      </c>
      <c r="P746" s="282">
        <v>81887.466666666704</v>
      </c>
      <c r="S746" s="287">
        <v>0.191923498736704</v>
      </c>
    </row>
    <row r="747" spans="3:19">
      <c r="C747" s="278" t="s">
        <v>25</v>
      </c>
      <c r="D747" s="278" t="s">
        <v>27</v>
      </c>
      <c r="E747" s="12" t="s">
        <v>33</v>
      </c>
      <c r="F747" t="s">
        <v>448</v>
      </c>
      <c r="G747" t="s">
        <v>192</v>
      </c>
      <c r="H747" s="284" t="s">
        <v>52</v>
      </c>
      <c r="I747">
        <v>2442596</v>
      </c>
      <c r="J747" s="276" t="s">
        <v>945</v>
      </c>
      <c r="K747" s="2" t="s">
        <v>2020</v>
      </c>
      <c r="L747" s="284" t="s">
        <v>52</v>
      </c>
      <c r="M747" t="s">
        <v>2910</v>
      </c>
      <c r="N747" s="250">
        <v>81419.866666666669</v>
      </c>
      <c r="O747" t="s">
        <v>945</v>
      </c>
      <c r="P747" s="282">
        <v>159154.86666666699</v>
      </c>
      <c r="S747" s="287">
        <v>0.18455450604913601</v>
      </c>
    </row>
    <row r="748" spans="3:19">
      <c r="C748" s="278" t="s">
        <v>25</v>
      </c>
      <c r="D748" s="278" t="s">
        <v>118</v>
      </c>
      <c r="E748" s="12" t="s">
        <v>33</v>
      </c>
      <c r="F748" t="s">
        <v>573</v>
      </c>
      <c r="G748" t="s">
        <v>192</v>
      </c>
      <c r="H748" s="284" t="s">
        <v>52</v>
      </c>
      <c r="I748">
        <v>1692763</v>
      </c>
      <c r="J748" s="276" t="s">
        <v>1252</v>
      </c>
      <c r="K748" s="2" t="s">
        <v>2044</v>
      </c>
      <c r="L748" s="284" t="s">
        <v>52</v>
      </c>
      <c r="M748" t="s">
        <v>2912</v>
      </c>
      <c r="N748" s="250">
        <v>56425.433333333334</v>
      </c>
      <c r="O748" t="s">
        <v>1252</v>
      </c>
      <c r="P748" s="282">
        <v>146285.73333333299</v>
      </c>
      <c r="S748" s="287">
        <v>0.19309036751012201</v>
      </c>
    </row>
    <row r="749" spans="3:19">
      <c r="C749" s="278" t="s">
        <v>45</v>
      </c>
      <c r="D749" s="278" t="s">
        <v>27</v>
      </c>
      <c r="E749" s="12" t="s">
        <v>32</v>
      </c>
      <c r="F749" t="s">
        <v>110</v>
      </c>
      <c r="G749" t="s">
        <v>18</v>
      </c>
      <c r="H749" s="284" t="s">
        <v>18</v>
      </c>
      <c r="I749">
        <v>4967514</v>
      </c>
      <c r="J749" s="276" t="s">
        <v>528</v>
      </c>
      <c r="K749" s="2" t="s">
        <v>1902</v>
      </c>
      <c r="L749" s="284" t="s">
        <v>643</v>
      </c>
      <c r="M749" t="s">
        <v>3125</v>
      </c>
      <c r="N749" s="250">
        <v>165583.79999999999</v>
      </c>
      <c r="O749" t="s">
        <v>528</v>
      </c>
      <c r="P749" s="282">
        <v>165583.79999999999</v>
      </c>
      <c r="S749" s="287">
        <v>0.16351331209637901</v>
      </c>
    </row>
    <row r="750" spans="3:19">
      <c r="C750" s="278" t="s">
        <v>25</v>
      </c>
      <c r="D750" s="278" t="s">
        <v>118</v>
      </c>
      <c r="E750" s="12" t="s">
        <v>34</v>
      </c>
      <c r="F750" t="s">
        <v>617</v>
      </c>
      <c r="G750" t="s">
        <v>18</v>
      </c>
      <c r="H750" s="284" t="s">
        <v>18</v>
      </c>
      <c r="I750">
        <v>2852176</v>
      </c>
      <c r="J750" s="276" t="s">
        <v>358</v>
      </c>
      <c r="K750" s="2" t="s">
        <v>359</v>
      </c>
      <c r="L750" s="284" t="s">
        <v>643</v>
      </c>
      <c r="M750" t="s">
        <v>3126</v>
      </c>
      <c r="N750" s="250">
        <v>95072.53333333334</v>
      </c>
      <c r="O750" t="s">
        <v>358</v>
      </c>
      <c r="P750" s="282">
        <v>95072.533333333296</v>
      </c>
      <c r="S750" s="287">
        <v>0.17786190808807301</v>
      </c>
    </row>
    <row r="751" spans="3:19">
      <c r="C751" s="278" t="s">
        <v>45</v>
      </c>
      <c r="D751" s="278" t="s">
        <v>118</v>
      </c>
      <c r="E751" s="12" t="s">
        <v>36</v>
      </c>
      <c r="F751" t="s">
        <v>3127</v>
      </c>
      <c r="G751" t="s">
        <v>18</v>
      </c>
      <c r="H751" s="284" t="s">
        <v>18</v>
      </c>
      <c r="I751">
        <v>3521935</v>
      </c>
      <c r="J751" s="276" t="s">
        <v>241</v>
      </c>
      <c r="K751" s="2" t="s">
        <v>1928</v>
      </c>
      <c r="L751" s="284" t="s">
        <v>643</v>
      </c>
      <c r="M751" t="s">
        <v>3128</v>
      </c>
      <c r="N751" s="250">
        <v>117397.83333333333</v>
      </c>
      <c r="O751" t="s">
        <v>241</v>
      </c>
      <c r="P751" s="282">
        <v>117397.83333333299</v>
      </c>
      <c r="S751" s="287">
        <v>0.149133881815569</v>
      </c>
    </row>
    <row r="752" spans="3:19">
      <c r="C752" s="278" t="s">
        <v>25</v>
      </c>
      <c r="D752" s="278" t="s">
        <v>118</v>
      </c>
      <c r="E752" s="12" t="s">
        <v>31</v>
      </c>
      <c r="F752" t="s">
        <v>549</v>
      </c>
      <c r="G752" t="s">
        <v>18</v>
      </c>
      <c r="H752" s="284" t="s">
        <v>18</v>
      </c>
      <c r="I752">
        <v>2149182</v>
      </c>
      <c r="J752" s="276" t="s">
        <v>265</v>
      </c>
      <c r="K752" s="2" t="s">
        <v>1961</v>
      </c>
      <c r="L752" s="284" t="s">
        <v>643</v>
      </c>
      <c r="M752" t="s">
        <v>3048</v>
      </c>
      <c r="N752" s="250">
        <v>71639.399999999994</v>
      </c>
      <c r="O752" t="s">
        <v>265</v>
      </c>
      <c r="P752" s="282">
        <v>71639.399999999994</v>
      </c>
      <c r="S752" s="287">
        <v>0.161708641301195</v>
      </c>
    </row>
    <row r="753" spans="3:19">
      <c r="C753" s="278" t="s">
        <v>127</v>
      </c>
      <c r="D753" s="278" t="s">
        <v>118</v>
      </c>
      <c r="E753" s="12" t="s">
        <v>31</v>
      </c>
      <c r="F753" t="s">
        <v>254</v>
      </c>
      <c r="G753" t="s">
        <v>18</v>
      </c>
      <c r="H753" s="284" t="s">
        <v>18</v>
      </c>
      <c r="I753">
        <v>1398778</v>
      </c>
      <c r="J753" s="276" t="s">
        <v>1101</v>
      </c>
      <c r="K753" s="2" t="s">
        <v>2048</v>
      </c>
      <c r="L753" s="284" t="s">
        <v>643</v>
      </c>
      <c r="M753" t="s">
        <v>3097</v>
      </c>
      <c r="N753" s="250">
        <v>46625.933333333334</v>
      </c>
      <c r="O753" t="s">
        <v>1101</v>
      </c>
      <c r="P753" s="282">
        <v>46625.933333333298</v>
      </c>
      <c r="S753" s="287">
        <v>0.161942038584585</v>
      </c>
    </row>
    <row r="754" spans="3:19">
      <c r="C754" s="278" t="s">
        <v>25</v>
      </c>
      <c r="D754" s="278" t="s">
        <v>118</v>
      </c>
      <c r="E754" s="12" t="s">
        <v>31</v>
      </c>
      <c r="F754" t="s">
        <v>549</v>
      </c>
      <c r="G754" t="s">
        <v>18</v>
      </c>
      <c r="H754" s="284" t="s">
        <v>18</v>
      </c>
      <c r="I754">
        <v>985853</v>
      </c>
      <c r="J754" s="276" t="s">
        <v>257</v>
      </c>
      <c r="K754" s="2" t="s">
        <v>258</v>
      </c>
      <c r="L754" s="284" t="s">
        <v>643</v>
      </c>
      <c r="M754" t="s">
        <v>3048</v>
      </c>
      <c r="N754" s="250">
        <v>32861.76666666667</v>
      </c>
      <c r="O754" t="s">
        <v>257</v>
      </c>
      <c r="P754" s="282">
        <v>71639.399999999994</v>
      </c>
      <c r="S754" s="287">
        <v>0.17560045147182499</v>
      </c>
    </row>
    <row r="755" spans="3:19">
      <c r="C755" s="278" t="s">
        <v>25</v>
      </c>
      <c r="D755" s="278" t="s">
        <v>118</v>
      </c>
      <c r="E755" s="12" t="s">
        <v>33</v>
      </c>
      <c r="F755" t="s">
        <v>573</v>
      </c>
      <c r="G755" t="s">
        <v>18</v>
      </c>
      <c r="H755" s="284" t="s">
        <v>18</v>
      </c>
      <c r="I755">
        <v>1400959</v>
      </c>
      <c r="J755" s="276" t="s">
        <v>291</v>
      </c>
      <c r="K755" s="2" t="s">
        <v>292</v>
      </c>
      <c r="L755" s="284" t="s">
        <v>643</v>
      </c>
      <c r="M755" t="s">
        <v>3050</v>
      </c>
      <c r="N755" s="250">
        <v>46698.633333333331</v>
      </c>
      <c r="O755" t="s">
        <v>291</v>
      </c>
      <c r="P755" s="282">
        <v>46698.633333333302</v>
      </c>
      <c r="S755" s="287">
        <v>0.16212888703615599</v>
      </c>
    </row>
    <row r="756" spans="3:19">
      <c r="C756" s="278" t="s">
        <v>127</v>
      </c>
      <c r="D756" s="278" t="s">
        <v>118</v>
      </c>
      <c r="E756" s="12" t="s">
        <v>31</v>
      </c>
      <c r="F756" t="s">
        <v>254</v>
      </c>
      <c r="G756" t="s">
        <v>18</v>
      </c>
      <c r="H756" s="284" t="s">
        <v>18</v>
      </c>
      <c r="I756">
        <v>795316</v>
      </c>
      <c r="J756" s="276" t="s">
        <v>1066</v>
      </c>
      <c r="K756" s="2" t="s">
        <v>1373</v>
      </c>
      <c r="L756" s="284" t="s">
        <v>643</v>
      </c>
      <c r="M756" t="s">
        <v>3097</v>
      </c>
      <c r="N756" s="250">
        <v>26510.533333333333</v>
      </c>
      <c r="O756" t="s">
        <v>1066</v>
      </c>
      <c r="P756" s="282">
        <v>46625.933333333298</v>
      </c>
      <c r="S756" s="287">
        <v>0.155484355215179</v>
      </c>
    </row>
    <row r="757" spans="3:19">
      <c r="C757" s="278" t="s">
        <v>127</v>
      </c>
      <c r="D757" s="278" t="s">
        <v>118</v>
      </c>
      <c r="E757" s="12" t="s">
        <v>34</v>
      </c>
      <c r="F757" t="s">
        <v>328</v>
      </c>
      <c r="G757" t="s">
        <v>18</v>
      </c>
      <c r="H757" s="284" t="s">
        <v>18</v>
      </c>
      <c r="I757">
        <v>695835</v>
      </c>
      <c r="J757" s="276" t="s">
        <v>330</v>
      </c>
      <c r="K757" s="2" t="s">
        <v>1963</v>
      </c>
      <c r="L757" s="284" t="s">
        <v>643</v>
      </c>
      <c r="M757" t="s">
        <v>3096</v>
      </c>
      <c r="N757" s="250">
        <v>23194.5</v>
      </c>
      <c r="O757" t="s">
        <v>330</v>
      </c>
      <c r="P757" s="282">
        <v>24427</v>
      </c>
      <c r="S757" s="287">
        <v>0.14884600832061201</v>
      </c>
    </row>
    <row r="758" spans="3:19">
      <c r="C758" s="278" t="s">
        <v>25</v>
      </c>
      <c r="D758" s="278" t="s">
        <v>27</v>
      </c>
      <c r="E758" s="12" t="s">
        <v>34</v>
      </c>
      <c r="F758" t="s">
        <v>478</v>
      </c>
      <c r="G758" t="s">
        <v>18</v>
      </c>
      <c r="H758" s="284" t="s">
        <v>18</v>
      </c>
      <c r="I758">
        <v>1507525</v>
      </c>
      <c r="J758" s="276" t="s">
        <v>953</v>
      </c>
      <c r="K758" s="2" t="s">
        <v>2021</v>
      </c>
      <c r="L758" s="284" t="s">
        <v>643</v>
      </c>
      <c r="M758" t="s">
        <v>3129</v>
      </c>
      <c r="N758" s="250">
        <v>50250.833333333336</v>
      </c>
      <c r="O758" t="s">
        <v>953</v>
      </c>
      <c r="P758" s="282">
        <v>50250.833333333299</v>
      </c>
      <c r="S758" s="287">
        <v>0.16287709422478999</v>
      </c>
    </row>
    <row r="759" spans="3:19">
      <c r="C759" s="278" t="s">
        <v>45</v>
      </c>
      <c r="D759" s="278" t="s">
        <v>27</v>
      </c>
      <c r="E759" s="12" t="s">
        <v>32</v>
      </c>
      <c r="F759" t="s">
        <v>110</v>
      </c>
      <c r="G759" t="s">
        <v>1563</v>
      </c>
      <c r="H759" s="284" t="s">
        <v>107</v>
      </c>
      <c r="I759">
        <v>4976204</v>
      </c>
      <c r="J759" s="276" t="s">
        <v>844</v>
      </c>
      <c r="K759" s="2" t="s">
        <v>1991</v>
      </c>
      <c r="L759" s="284" t="s">
        <v>643</v>
      </c>
      <c r="M759" t="s">
        <v>3130</v>
      </c>
      <c r="N759" s="250">
        <v>165873.46666666667</v>
      </c>
      <c r="O759" t="s">
        <v>844</v>
      </c>
      <c r="P759" s="282">
        <v>165873.46666666699</v>
      </c>
      <c r="S759" s="287">
        <v>0.18413533149762301</v>
      </c>
    </row>
    <row r="760" spans="3:19">
      <c r="C760" s="278" t="s">
        <v>127</v>
      </c>
      <c r="D760" s="278" t="s">
        <v>118</v>
      </c>
      <c r="E760" s="12" t="s">
        <v>33</v>
      </c>
      <c r="F760" t="s">
        <v>288</v>
      </c>
      <c r="G760" t="s">
        <v>1563</v>
      </c>
      <c r="H760" s="284" t="s">
        <v>107</v>
      </c>
      <c r="I760">
        <v>825123</v>
      </c>
      <c r="J760" s="276" t="s">
        <v>966</v>
      </c>
      <c r="K760" s="2" t="s">
        <v>2026</v>
      </c>
      <c r="L760" s="284" t="s">
        <v>643</v>
      </c>
      <c r="M760" t="s">
        <v>3131</v>
      </c>
      <c r="N760" s="250">
        <v>27504.1</v>
      </c>
      <c r="O760" t="s">
        <v>966</v>
      </c>
      <c r="P760" s="282">
        <v>27504.1</v>
      </c>
      <c r="S760" s="287">
        <v>0.17370199163323499</v>
      </c>
    </row>
    <row r="761" spans="3:19">
      <c r="C761" s="278" t="s">
        <v>127</v>
      </c>
      <c r="D761" s="278" t="s">
        <v>27</v>
      </c>
      <c r="E761" s="12" t="s">
        <v>33</v>
      </c>
      <c r="F761" t="s">
        <v>149</v>
      </c>
      <c r="G761" t="s">
        <v>1563</v>
      </c>
      <c r="H761" s="284" t="s">
        <v>107</v>
      </c>
      <c r="I761">
        <v>858687</v>
      </c>
      <c r="J761" s="276" t="s">
        <v>2520</v>
      </c>
      <c r="K761" s="2" t="s">
        <v>2521</v>
      </c>
      <c r="L761" s="284" t="s">
        <v>643</v>
      </c>
      <c r="M761" t="s">
        <v>2832</v>
      </c>
      <c r="N761" s="250">
        <v>28622.9</v>
      </c>
      <c r="O761" t="s">
        <v>2520</v>
      </c>
      <c r="P761" s="282">
        <v>56122.233333333301</v>
      </c>
      <c r="S761" s="287">
        <v>0.177865855274733</v>
      </c>
    </row>
    <row r="762" spans="3:19">
      <c r="C762" s="278" t="s">
        <v>25</v>
      </c>
      <c r="D762" s="278" t="s">
        <v>27</v>
      </c>
      <c r="E762" s="12" t="s">
        <v>33</v>
      </c>
      <c r="F762" t="s">
        <v>448</v>
      </c>
      <c r="G762" t="s">
        <v>176</v>
      </c>
      <c r="H762" s="284" t="s">
        <v>159</v>
      </c>
      <c r="I762">
        <v>2300515</v>
      </c>
      <c r="J762" s="276" t="s">
        <v>174</v>
      </c>
      <c r="K762" s="2" t="s">
        <v>1944</v>
      </c>
      <c r="L762" s="284" t="s">
        <v>643</v>
      </c>
      <c r="M762" t="s">
        <v>2797</v>
      </c>
      <c r="N762" s="250">
        <v>76683.833333333328</v>
      </c>
      <c r="O762" t="s">
        <v>174</v>
      </c>
      <c r="P762" s="282">
        <v>93255</v>
      </c>
      <c r="S762" s="287">
        <v>0.182896020442573</v>
      </c>
    </row>
    <row r="763" spans="3:19">
      <c r="C763" s="278" t="s">
        <v>127</v>
      </c>
      <c r="D763" s="278" t="s">
        <v>118</v>
      </c>
      <c r="E763" s="12" t="s">
        <v>31</v>
      </c>
      <c r="F763" t="s">
        <v>254</v>
      </c>
      <c r="G763" t="s">
        <v>176</v>
      </c>
      <c r="H763" s="284" t="s">
        <v>159</v>
      </c>
      <c r="I763">
        <v>1040944</v>
      </c>
      <c r="J763" s="276" t="s">
        <v>951</v>
      </c>
      <c r="K763" s="2" t="s">
        <v>952</v>
      </c>
      <c r="L763" s="284" t="s">
        <v>643</v>
      </c>
      <c r="M763" t="s">
        <v>2794</v>
      </c>
      <c r="N763" s="250">
        <v>34698.133333333331</v>
      </c>
      <c r="O763" t="s">
        <v>951</v>
      </c>
      <c r="P763" s="282">
        <v>39850.666666666701</v>
      </c>
      <c r="S763" s="287">
        <v>0.18010576203867901</v>
      </c>
    </row>
    <row r="764" spans="3:19">
      <c r="C764" s="278" t="s">
        <v>127</v>
      </c>
      <c r="D764" s="278" t="s">
        <v>118</v>
      </c>
      <c r="E764" s="12" t="s">
        <v>30</v>
      </c>
      <c r="F764" t="s">
        <v>249</v>
      </c>
      <c r="G764" t="s">
        <v>176</v>
      </c>
      <c r="H764" s="284" t="s">
        <v>159</v>
      </c>
      <c r="I764">
        <v>493</v>
      </c>
      <c r="J764" s="276" t="s">
        <v>3132</v>
      </c>
      <c r="K764" s="2" t="s">
        <v>3133</v>
      </c>
      <c r="L764" s="284" t="s">
        <v>643</v>
      </c>
      <c r="M764" t="s">
        <v>3134</v>
      </c>
      <c r="N764" s="250">
        <v>16.433333333333334</v>
      </c>
      <c r="O764" t="s">
        <v>3132</v>
      </c>
      <c r="P764" s="282">
        <v>16.433333333333302</v>
      </c>
      <c r="S764" s="287">
        <v>0.22997909096445501</v>
      </c>
    </row>
    <row r="765" spans="3:19">
      <c r="C765" s="278" t="s">
        <v>45</v>
      </c>
      <c r="D765" s="278" t="s">
        <v>27</v>
      </c>
      <c r="E765" s="12" t="s">
        <v>36</v>
      </c>
      <c r="F765" t="s">
        <v>113</v>
      </c>
      <c r="G765" t="s">
        <v>103</v>
      </c>
      <c r="H765" s="284" t="s">
        <v>52</v>
      </c>
      <c r="I765">
        <v>12913081</v>
      </c>
      <c r="J765" s="276" t="s">
        <v>790</v>
      </c>
      <c r="K765" s="2" t="s">
        <v>897</v>
      </c>
      <c r="L765" s="284" t="s">
        <v>52</v>
      </c>
      <c r="M765" t="s">
        <v>2892</v>
      </c>
      <c r="N765" s="250">
        <v>430436.03333333333</v>
      </c>
      <c r="O765" t="s">
        <v>790</v>
      </c>
      <c r="P765" s="282">
        <v>979605.2</v>
      </c>
      <c r="S765" s="287">
        <v>0.17986199162817601</v>
      </c>
    </row>
    <row r="766" spans="3:19">
      <c r="C766" s="278" t="s">
        <v>45</v>
      </c>
      <c r="D766" s="278" t="s">
        <v>118</v>
      </c>
      <c r="E766" s="12" t="s">
        <v>34</v>
      </c>
      <c r="F766" t="s">
        <v>124</v>
      </c>
      <c r="G766" t="s">
        <v>103</v>
      </c>
      <c r="H766" s="284" t="s">
        <v>52</v>
      </c>
      <c r="I766">
        <v>6211145</v>
      </c>
      <c r="J766" s="276" t="s">
        <v>370</v>
      </c>
      <c r="K766" s="2" t="s">
        <v>1949</v>
      </c>
      <c r="L766" s="284" t="s">
        <v>52</v>
      </c>
      <c r="M766" t="s">
        <v>2900</v>
      </c>
      <c r="N766" s="250">
        <v>207038.16666666666</v>
      </c>
      <c r="O766" t="s">
        <v>370</v>
      </c>
      <c r="P766" s="282">
        <v>214726.433333333</v>
      </c>
      <c r="S766" s="287">
        <v>0.188321037293642</v>
      </c>
    </row>
    <row r="767" spans="3:19">
      <c r="C767" s="278" t="s">
        <v>25</v>
      </c>
      <c r="D767" s="278" t="s">
        <v>118</v>
      </c>
      <c r="E767" s="12" t="s">
        <v>35</v>
      </c>
      <c r="F767" t="s">
        <v>636</v>
      </c>
      <c r="G767" t="s">
        <v>103</v>
      </c>
      <c r="H767" s="284" t="s">
        <v>52</v>
      </c>
      <c r="I767">
        <v>6374616</v>
      </c>
      <c r="J767" s="276" t="s">
        <v>516</v>
      </c>
      <c r="K767" s="2" t="s">
        <v>517</v>
      </c>
      <c r="L767" s="284" t="s">
        <v>52</v>
      </c>
      <c r="M767" t="s">
        <v>2908</v>
      </c>
      <c r="N767" s="250">
        <v>212487.2</v>
      </c>
      <c r="O767" t="s">
        <v>516</v>
      </c>
      <c r="P767" s="282">
        <v>246246.83333333299</v>
      </c>
      <c r="S767" s="287">
        <v>0.18114447595886299</v>
      </c>
    </row>
    <row r="768" spans="3:19">
      <c r="C768" s="278" t="s">
        <v>25</v>
      </c>
      <c r="D768" s="278" t="s">
        <v>27</v>
      </c>
      <c r="E768" s="12" t="s">
        <v>35</v>
      </c>
      <c r="F768" t="s">
        <v>515</v>
      </c>
      <c r="G768" t="s">
        <v>103</v>
      </c>
      <c r="H768" s="284" t="s">
        <v>52</v>
      </c>
      <c r="I768">
        <v>4973991</v>
      </c>
      <c r="J768" s="276" t="s">
        <v>518</v>
      </c>
      <c r="K768" s="2" t="s">
        <v>1916</v>
      </c>
      <c r="L768" s="284" t="s">
        <v>52</v>
      </c>
      <c r="M768" t="s">
        <v>2913</v>
      </c>
      <c r="N768" s="250">
        <v>165799.70000000001</v>
      </c>
      <c r="O768" t="s">
        <v>518</v>
      </c>
      <c r="P768" s="282">
        <v>351849.9</v>
      </c>
      <c r="S768" s="287">
        <v>0.17157232879805701</v>
      </c>
    </row>
    <row r="769" spans="3:19">
      <c r="C769" s="278" t="s">
        <v>25</v>
      </c>
      <c r="D769" s="278" t="s">
        <v>27</v>
      </c>
      <c r="E769" s="12" t="s">
        <v>34</v>
      </c>
      <c r="F769" t="s">
        <v>478</v>
      </c>
      <c r="G769" t="s">
        <v>103</v>
      </c>
      <c r="H769" s="284" t="s">
        <v>52</v>
      </c>
      <c r="I769">
        <v>4376061</v>
      </c>
      <c r="J769" s="276" t="s">
        <v>101</v>
      </c>
      <c r="K769" s="2" t="s">
        <v>102</v>
      </c>
      <c r="L769" s="284" t="s">
        <v>52</v>
      </c>
      <c r="M769" t="s">
        <v>2905</v>
      </c>
      <c r="N769" s="250">
        <v>145868.70000000001</v>
      </c>
      <c r="O769" t="s">
        <v>101</v>
      </c>
      <c r="P769" s="282">
        <v>185505.2</v>
      </c>
      <c r="S769" s="287">
        <v>0.16764867179134399</v>
      </c>
    </row>
    <row r="770" spans="3:19">
      <c r="C770" s="278" t="s">
        <v>25</v>
      </c>
      <c r="D770" s="278" t="s">
        <v>27</v>
      </c>
      <c r="E770" s="12" t="s">
        <v>31</v>
      </c>
      <c r="F770" t="s">
        <v>417</v>
      </c>
      <c r="G770" t="s">
        <v>103</v>
      </c>
      <c r="H770" s="284" t="s">
        <v>52</v>
      </c>
      <c r="I770">
        <v>2906557</v>
      </c>
      <c r="J770" s="276" t="s">
        <v>284</v>
      </c>
      <c r="K770" s="2" t="s">
        <v>930</v>
      </c>
      <c r="L770" s="284" t="s">
        <v>52</v>
      </c>
      <c r="M770" t="s">
        <v>2917</v>
      </c>
      <c r="N770" s="250">
        <v>96885.233333333337</v>
      </c>
      <c r="O770" t="s">
        <v>284</v>
      </c>
      <c r="P770" s="282">
        <v>96885.233333333294</v>
      </c>
      <c r="S770" s="287">
        <v>0.16637151875638001</v>
      </c>
    </row>
    <row r="771" spans="3:19">
      <c r="C771" s="278" t="s">
        <v>25</v>
      </c>
      <c r="D771" s="278" t="s">
        <v>118</v>
      </c>
      <c r="E771" s="12" t="s">
        <v>35</v>
      </c>
      <c r="F771" t="s">
        <v>636</v>
      </c>
      <c r="G771" t="s">
        <v>103</v>
      </c>
      <c r="H771" s="284" t="s">
        <v>52</v>
      </c>
      <c r="I771">
        <v>3325117</v>
      </c>
      <c r="J771" s="276" t="s">
        <v>383</v>
      </c>
      <c r="K771" s="2" t="s">
        <v>384</v>
      </c>
      <c r="L771" s="284" t="s">
        <v>52</v>
      </c>
      <c r="M771" t="s">
        <v>2908</v>
      </c>
      <c r="N771" s="250">
        <v>110837.23333333334</v>
      </c>
      <c r="O771" t="s">
        <v>383</v>
      </c>
      <c r="P771" s="282">
        <v>246246.83333333299</v>
      </c>
      <c r="S771" s="287">
        <v>0.16639503430795999</v>
      </c>
    </row>
    <row r="772" spans="3:19">
      <c r="C772" s="278" t="s">
        <v>45</v>
      </c>
      <c r="D772" s="278" t="s">
        <v>27</v>
      </c>
      <c r="E772" s="12" t="s">
        <v>31</v>
      </c>
      <c r="F772" t="s">
        <v>66</v>
      </c>
      <c r="G772" t="s">
        <v>103</v>
      </c>
      <c r="H772" s="284" t="s">
        <v>52</v>
      </c>
      <c r="I772">
        <v>1945114</v>
      </c>
      <c r="J772" s="276" t="s">
        <v>1678</v>
      </c>
      <c r="K772" s="2" t="s">
        <v>2321</v>
      </c>
      <c r="L772" s="284" t="s">
        <v>52</v>
      </c>
      <c r="M772" t="s">
        <v>2906</v>
      </c>
      <c r="N772" s="250">
        <v>64837.133333333331</v>
      </c>
      <c r="O772" t="s">
        <v>1678</v>
      </c>
      <c r="P772" s="282">
        <v>251291.23333333299</v>
      </c>
      <c r="S772" s="287">
        <v>0.19306331991923401</v>
      </c>
    </row>
    <row r="773" spans="3:19">
      <c r="C773" s="278" t="s">
        <v>127</v>
      </c>
      <c r="D773" s="278" t="s">
        <v>27</v>
      </c>
      <c r="E773" s="12" t="s">
        <v>33</v>
      </c>
      <c r="F773" t="s">
        <v>149</v>
      </c>
      <c r="G773" t="s">
        <v>103</v>
      </c>
      <c r="H773" s="284" t="s">
        <v>52</v>
      </c>
      <c r="I773">
        <v>1483982</v>
      </c>
      <c r="J773" s="276" t="s">
        <v>1200</v>
      </c>
      <c r="K773" s="2" t="s">
        <v>2045</v>
      </c>
      <c r="L773" s="284" t="s">
        <v>52</v>
      </c>
      <c r="M773" t="s">
        <v>2931</v>
      </c>
      <c r="N773" s="250">
        <v>49466.066666666666</v>
      </c>
      <c r="O773" t="s">
        <v>1200</v>
      </c>
      <c r="P773" s="282">
        <v>68848.899999999994</v>
      </c>
      <c r="S773" s="287">
        <v>0.16679556662317799</v>
      </c>
    </row>
    <row r="774" spans="3:19">
      <c r="C774" s="278" t="s">
        <v>127</v>
      </c>
      <c r="D774" s="278" t="s">
        <v>118</v>
      </c>
      <c r="E774" s="12" t="s">
        <v>33</v>
      </c>
      <c r="F774" t="s">
        <v>288</v>
      </c>
      <c r="G774" t="s">
        <v>103</v>
      </c>
      <c r="H774" s="284" t="s">
        <v>52</v>
      </c>
      <c r="I774">
        <v>2330881</v>
      </c>
      <c r="J774" s="276" t="s">
        <v>581</v>
      </c>
      <c r="K774" s="2" t="s">
        <v>938</v>
      </c>
      <c r="L774" s="284" t="s">
        <v>52</v>
      </c>
      <c r="M774" t="s">
        <v>2929</v>
      </c>
      <c r="N774" s="250">
        <v>77696.03333333334</v>
      </c>
      <c r="O774" t="s">
        <v>581</v>
      </c>
      <c r="P774" s="282">
        <v>99853.6</v>
      </c>
      <c r="S774" s="287">
        <v>0.157189628582624</v>
      </c>
    </row>
    <row r="775" spans="3:19">
      <c r="C775" s="278" t="s">
        <v>127</v>
      </c>
      <c r="D775" s="278" t="s">
        <v>27</v>
      </c>
      <c r="E775" s="12" t="s">
        <v>33</v>
      </c>
      <c r="F775" t="s">
        <v>149</v>
      </c>
      <c r="G775" t="s">
        <v>103</v>
      </c>
      <c r="H775" s="284" t="s">
        <v>52</v>
      </c>
      <c r="I775">
        <v>1110800</v>
      </c>
      <c r="J775" s="276" t="s">
        <v>1687</v>
      </c>
      <c r="K775" s="2" t="s">
        <v>2312</v>
      </c>
      <c r="L775" s="284" t="s">
        <v>52</v>
      </c>
      <c r="M775" t="s">
        <v>2931</v>
      </c>
      <c r="N775" s="250">
        <v>37026.666666666664</v>
      </c>
      <c r="O775" t="s">
        <v>1687</v>
      </c>
      <c r="P775" s="282">
        <v>68848.899999999994</v>
      </c>
      <c r="S775" s="287">
        <v>0.106295277142249</v>
      </c>
    </row>
    <row r="776" spans="3:19">
      <c r="C776" s="278" t="s">
        <v>127</v>
      </c>
      <c r="D776" s="278" t="s">
        <v>118</v>
      </c>
      <c r="E776" s="12" t="s">
        <v>34</v>
      </c>
      <c r="F776" t="s">
        <v>328</v>
      </c>
      <c r="G776" t="s">
        <v>103</v>
      </c>
      <c r="H776" s="284" t="s">
        <v>52</v>
      </c>
      <c r="I776">
        <v>1385558</v>
      </c>
      <c r="J776" s="276" t="s">
        <v>615</v>
      </c>
      <c r="K776" s="2" t="s">
        <v>616</v>
      </c>
      <c r="L776" s="284" t="s">
        <v>52</v>
      </c>
      <c r="M776" t="s">
        <v>2926</v>
      </c>
      <c r="N776" s="250">
        <v>46185.26666666667</v>
      </c>
      <c r="O776" t="s">
        <v>615</v>
      </c>
      <c r="P776" s="282">
        <v>81887.466666666704</v>
      </c>
      <c r="S776" s="287">
        <v>0.155118557522578</v>
      </c>
    </row>
    <row r="777" spans="3:19">
      <c r="C777" s="278" t="s">
        <v>127</v>
      </c>
      <c r="D777" s="278" t="s">
        <v>118</v>
      </c>
      <c r="E777" s="12" t="s">
        <v>31</v>
      </c>
      <c r="F777" t="s">
        <v>254</v>
      </c>
      <c r="G777" t="s">
        <v>103</v>
      </c>
      <c r="H777" s="284" t="s">
        <v>52</v>
      </c>
      <c r="I777">
        <v>1057599</v>
      </c>
      <c r="J777" s="276" t="s">
        <v>1075</v>
      </c>
      <c r="K777" s="2" t="s">
        <v>1374</v>
      </c>
      <c r="L777" s="284" t="s">
        <v>52</v>
      </c>
      <c r="M777" t="s">
        <v>2920</v>
      </c>
      <c r="N777" s="250">
        <v>35253.300000000003</v>
      </c>
      <c r="O777" t="s">
        <v>1075</v>
      </c>
      <c r="P777" s="282">
        <v>72533.866666666698</v>
      </c>
      <c r="S777" s="287">
        <v>0.17042678960179999</v>
      </c>
    </row>
    <row r="778" spans="3:19">
      <c r="C778" s="278" t="s">
        <v>25</v>
      </c>
      <c r="D778" s="278" t="s">
        <v>46</v>
      </c>
      <c r="E778" s="12" t="s">
        <v>30</v>
      </c>
      <c r="F778" t="s">
        <v>392</v>
      </c>
      <c r="G778" t="s">
        <v>103</v>
      </c>
      <c r="H778" s="284" t="s">
        <v>52</v>
      </c>
      <c r="I778">
        <v>1249087</v>
      </c>
      <c r="J778" s="276" t="s">
        <v>1748</v>
      </c>
      <c r="K778" s="2" t="s">
        <v>2363</v>
      </c>
      <c r="L778" s="284" t="s">
        <v>52</v>
      </c>
      <c r="M778" t="s">
        <v>3135</v>
      </c>
      <c r="N778" s="250">
        <v>41636.23333333333</v>
      </c>
      <c r="O778" t="s">
        <v>1748</v>
      </c>
      <c r="P778" s="282">
        <v>41636.233333333301</v>
      </c>
      <c r="S778" s="287">
        <v>0.12716771520701201</v>
      </c>
    </row>
    <row r="779" spans="3:19">
      <c r="C779" s="278" t="s">
        <v>25</v>
      </c>
      <c r="D779" s="278" t="s">
        <v>46</v>
      </c>
      <c r="E779" s="12" t="s">
        <v>34</v>
      </c>
      <c r="F779" t="s">
        <v>3136</v>
      </c>
      <c r="G779" t="s">
        <v>103</v>
      </c>
      <c r="H779" s="284" t="s">
        <v>52</v>
      </c>
      <c r="I779">
        <v>1300603</v>
      </c>
      <c r="J779" s="276" t="s">
        <v>1775</v>
      </c>
      <c r="K779" s="2" t="s">
        <v>2382</v>
      </c>
      <c r="L779" s="284" t="s">
        <v>52</v>
      </c>
      <c r="M779" t="s">
        <v>3137</v>
      </c>
      <c r="N779" s="250">
        <v>43353.433333333334</v>
      </c>
      <c r="O779" t="s">
        <v>1775</v>
      </c>
      <c r="P779" s="282">
        <v>43353.433333333298</v>
      </c>
      <c r="S779" s="287">
        <v>0.15616828596709201</v>
      </c>
    </row>
    <row r="780" spans="3:19">
      <c r="C780" s="278" t="s">
        <v>25</v>
      </c>
      <c r="D780" s="278" t="s">
        <v>27</v>
      </c>
      <c r="E780" s="12" t="s">
        <v>33</v>
      </c>
      <c r="F780" t="s">
        <v>448</v>
      </c>
      <c r="G780" t="s">
        <v>103</v>
      </c>
      <c r="H780" s="284" t="s">
        <v>52</v>
      </c>
      <c r="I780">
        <v>2139307</v>
      </c>
      <c r="J780" s="276" t="s">
        <v>2464</v>
      </c>
      <c r="K780" s="2" t="s">
        <v>2465</v>
      </c>
      <c r="L780" s="284" t="s">
        <v>52</v>
      </c>
      <c r="M780" t="s">
        <v>2910</v>
      </c>
      <c r="N780" s="250">
        <v>71310.233333333337</v>
      </c>
      <c r="O780" t="s">
        <v>2464</v>
      </c>
      <c r="P780" s="282">
        <v>159154.86666666699</v>
      </c>
      <c r="S780" s="287">
        <v>0.16602233888509599</v>
      </c>
    </row>
    <row r="781" spans="3:19">
      <c r="C781" s="278" t="s">
        <v>45</v>
      </c>
      <c r="D781" s="278" t="s">
        <v>27</v>
      </c>
      <c r="E781" s="12" t="s">
        <v>33</v>
      </c>
      <c r="F781" t="s">
        <v>82</v>
      </c>
      <c r="G781" t="s">
        <v>103</v>
      </c>
      <c r="H781" s="284" t="s">
        <v>52</v>
      </c>
      <c r="I781">
        <v>1865741</v>
      </c>
      <c r="J781" s="276" t="s">
        <v>2445</v>
      </c>
      <c r="K781" s="2" t="s">
        <v>2446</v>
      </c>
      <c r="L781" s="284" t="s">
        <v>52</v>
      </c>
      <c r="M781" t="s">
        <v>2911</v>
      </c>
      <c r="N781" s="250">
        <v>62191.366666666669</v>
      </c>
      <c r="O781" t="s">
        <v>2445</v>
      </c>
      <c r="P781" s="282">
        <v>140792.433333333</v>
      </c>
      <c r="S781" s="287">
        <v>0.18891214433387399</v>
      </c>
    </row>
    <row r="782" spans="3:19">
      <c r="C782" s="278" t="s">
        <v>25</v>
      </c>
      <c r="D782" s="278" t="s">
        <v>27</v>
      </c>
      <c r="E782" s="12" t="s">
        <v>33</v>
      </c>
      <c r="F782" t="s">
        <v>448</v>
      </c>
      <c r="G782" t="s">
        <v>103</v>
      </c>
      <c r="H782" s="284" t="s">
        <v>52</v>
      </c>
      <c r="I782">
        <v>1165703</v>
      </c>
      <c r="J782" s="276" t="s">
        <v>2623</v>
      </c>
      <c r="K782" s="2" t="s">
        <v>2624</v>
      </c>
      <c r="L782" s="284" t="s">
        <v>52</v>
      </c>
      <c r="M782" t="s">
        <v>2910</v>
      </c>
      <c r="N782" s="250">
        <v>38856.76666666667</v>
      </c>
      <c r="O782" t="s">
        <v>2623</v>
      </c>
      <c r="P782" s="282">
        <v>159154.86666666699</v>
      </c>
      <c r="S782" s="287">
        <v>0.16149190415148901</v>
      </c>
    </row>
    <row r="783" spans="3:19">
      <c r="C783" s="278" t="s">
        <v>25</v>
      </c>
      <c r="D783" s="278" t="s">
        <v>118</v>
      </c>
      <c r="E783" s="12" t="s">
        <v>31</v>
      </c>
      <c r="F783" t="s">
        <v>549</v>
      </c>
      <c r="G783" t="s">
        <v>103</v>
      </c>
      <c r="H783" s="284" t="s">
        <v>52</v>
      </c>
      <c r="I783">
        <v>1160730</v>
      </c>
      <c r="J783" s="276" t="s">
        <v>3138</v>
      </c>
      <c r="K783" s="2" t="s">
        <v>3139</v>
      </c>
      <c r="L783" s="284" t="s">
        <v>52</v>
      </c>
      <c r="M783" t="s">
        <v>2914</v>
      </c>
      <c r="N783" s="250">
        <v>38691</v>
      </c>
      <c r="O783" t="s">
        <v>3138</v>
      </c>
      <c r="P783" s="282">
        <v>133003.73333333299</v>
      </c>
      <c r="S783" s="287">
        <v>0.16366009665880801</v>
      </c>
    </row>
    <row r="784" spans="3:19">
      <c r="C784" s="278" t="s">
        <v>25</v>
      </c>
      <c r="D784" s="278" t="s">
        <v>27</v>
      </c>
      <c r="E784" s="12" t="s">
        <v>31</v>
      </c>
      <c r="F784" t="s">
        <v>417</v>
      </c>
      <c r="G784" t="s">
        <v>103</v>
      </c>
      <c r="H784" s="284" t="s">
        <v>52</v>
      </c>
      <c r="I784">
        <v>512583</v>
      </c>
      <c r="J784" s="276" t="s">
        <v>3140</v>
      </c>
      <c r="K784" s="2" t="s">
        <v>3141</v>
      </c>
      <c r="L784" s="284" t="s">
        <v>52</v>
      </c>
      <c r="M784" t="s">
        <v>2917</v>
      </c>
      <c r="N784" s="250">
        <v>17086.099999999999</v>
      </c>
      <c r="O784" t="s">
        <v>3140</v>
      </c>
      <c r="P784" s="282">
        <v>96885.233333333294</v>
      </c>
      <c r="S784" s="287">
        <v>9.5862674740852902E-2</v>
      </c>
    </row>
    <row r="785" spans="3:19">
      <c r="C785" s="278" t="s">
        <v>25</v>
      </c>
      <c r="D785" s="278" t="s">
        <v>27</v>
      </c>
      <c r="E785" s="12" t="s">
        <v>31</v>
      </c>
      <c r="F785" t="s">
        <v>417</v>
      </c>
      <c r="G785" t="s">
        <v>103</v>
      </c>
      <c r="H785" s="284" t="s">
        <v>52</v>
      </c>
      <c r="I785">
        <v>1668324</v>
      </c>
      <c r="J785" s="276" t="s">
        <v>3142</v>
      </c>
      <c r="K785" s="2" t="s">
        <v>3143</v>
      </c>
      <c r="L785" s="284" t="s">
        <v>52</v>
      </c>
      <c r="M785" t="s">
        <v>2917</v>
      </c>
      <c r="N785" s="250">
        <v>55610.8</v>
      </c>
      <c r="O785" t="s">
        <v>3142</v>
      </c>
      <c r="P785" s="282">
        <v>96885.233333333294</v>
      </c>
      <c r="S785" s="287">
        <v>0.171568561457656</v>
      </c>
    </row>
    <row r="786" spans="3:19">
      <c r="C786" s="278" t="s">
        <v>45</v>
      </c>
      <c r="D786" s="278" t="s">
        <v>27</v>
      </c>
      <c r="E786" s="12" t="s">
        <v>32</v>
      </c>
      <c r="F786" t="s">
        <v>110</v>
      </c>
      <c r="G786" t="s">
        <v>98</v>
      </c>
      <c r="H786" s="284" t="s">
        <v>52</v>
      </c>
      <c r="I786">
        <v>5097956</v>
      </c>
      <c r="J786" s="276" t="s">
        <v>534</v>
      </c>
      <c r="K786" s="2" t="s">
        <v>535</v>
      </c>
      <c r="L786" s="284" t="s">
        <v>52</v>
      </c>
      <c r="M786" t="s">
        <v>2898</v>
      </c>
      <c r="N786" s="250">
        <v>169931.86666666667</v>
      </c>
      <c r="O786" t="s">
        <v>534</v>
      </c>
      <c r="P786" s="282">
        <v>423034.6</v>
      </c>
      <c r="S786" s="287">
        <v>0.18426458332982301</v>
      </c>
    </row>
    <row r="787" spans="3:19">
      <c r="C787" s="278" t="s">
        <v>25</v>
      </c>
      <c r="D787" s="278" t="s">
        <v>27</v>
      </c>
      <c r="E787" s="12" t="s">
        <v>34</v>
      </c>
      <c r="F787" t="s">
        <v>478</v>
      </c>
      <c r="G787" t="s">
        <v>98</v>
      </c>
      <c r="H787" s="284" t="s">
        <v>52</v>
      </c>
      <c r="I787">
        <v>3996162</v>
      </c>
      <c r="J787" s="276" t="s">
        <v>618</v>
      </c>
      <c r="K787" s="2" t="s">
        <v>1980</v>
      </c>
      <c r="L787" s="284" t="s">
        <v>52</v>
      </c>
      <c r="M787" t="s">
        <v>2905</v>
      </c>
      <c r="N787" s="250">
        <v>133205.4</v>
      </c>
      <c r="O787" t="s">
        <v>618</v>
      </c>
      <c r="P787" s="282">
        <v>185505.2</v>
      </c>
      <c r="S787" s="287">
        <v>0.18369760518091399</v>
      </c>
    </row>
    <row r="788" spans="3:19">
      <c r="C788" s="278" t="s">
        <v>127</v>
      </c>
      <c r="D788" s="278" t="s">
        <v>118</v>
      </c>
      <c r="E788" s="12" t="s">
        <v>31</v>
      </c>
      <c r="F788" t="s">
        <v>254</v>
      </c>
      <c r="G788" t="s">
        <v>98</v>
      </c>
      <c r="H788" s="284" t="s">
        <v>52</v>
      </c>
      <c r="I788">
        <v>1706609</v>
      </c>
      <c r="J788" s="276" t="s">
        <v>959</v>
      </c>
      <c r="K788" s="2" t="s">
        <v>2025</v>
      </c>
      <c r="L788" s="284" t="s">
        <v>52</v>
      </c>
      <c r="M788" t="s">
        <v>2920</v>
      </c>
      <c r="N788" s="250">
        <v>56886.966666666667</v>
      </c>
      <c r="O788" t="s">
        <v>959</v>
      </c>
      <c r="P788" s="282">
        <v>72533.866666666698</v>
      </c>
      <c r="S788" s="287">
        <v>0.17512948934022399</v>
      </c>
    </row>
    <row r="789" spans="3:19">
      <c r="C789" s="278" t="s">
        <v>25</v>
      </c>
      <c r="D789" s="278" t="s">
        <v>118</v>
      </c>
      <c r="E789" s="12" t="s">
        <v>34</v>
      </c>
      <c r="F789" t="s">
        <v>617</v>
      </c>
      <c r="G789" t="s">
        <v>98</v>
      </c>
      <c r="H789" s="284" t="s">
        <v>52</v>
      </c>
      <c r="I789">
        <v>1534067</v>
      </c>
      <c r="J789" s="276" t="s">
        <v>95</v>
      </c>
      <c r="K789" s="2" t="s">
        <v>1939</v>
      </c>
      <c r="L789" s="284" t="s">
        <v>52</v>
      </c>
      <c r="M789" t="s">
        <v>2909</v>
      </c>
      <c r="N789" s="250">
        <v>51135.566666666666</v>
      </c>
      <c r="O789" t="s">
        <v>95</v>
      </c>
      <c r="P789" s="282">
        <v>125144.566666667</v>
      </c>
      <c r="S789" s="287">
        <v>0.16882493719352201</v>
      </c>
    </row>
    <row r="790" spans="3:19">
      <c r="C790" s="278" t="s">
        <v>25</v>
      </c>
      <c r="D790" s="278" t="s">
        <v>27</v>
      </c>
      <c r="E790" s="12" t="s">
        <v>31</v>
      </c>
      <c r="F790" t="s">
        <v>417</v>
      </c>
      <c r="G790" t="s">
        <v>98</v>
      </c>
      <c r="H790" s="284" t="s">
        <v>52</v>
      </c>
      <c r="I790">
        <v>1350562</v>
      </c>
      <c r="J790" s="276" t="s">
        <v>1099</v>
      </c>
      <c r="K790" s="2" t="s">
        <v>2168</v>
      </c>
      <c r="L790" s="284" t="s">
        <v>52</v>
      </c>
      <c r="M790" t="s">
        <v>2917</v>
      </c>
      <c r="N790" s="250">
        <v>45018.73333333333</v>
      </c>
      <c r="O790" t="s">
        <v>1099</v>
      </c>
      <c r="P790" s="282">
        <v>96885.233333333294</v>
      </c>
      <c r="S790" s="287">
        <v>0.15842385095366401</v>
      </c>
    </row>
    <row r="791" spans="3:19">
      <c r="C791" s="278" t="s">
        <v>127</v>
      </c>
      <c r="D791" s="278" t="s">
        <v>118</v>
      </c>
      <c r="E791" s="12" t="s">
        <v>35</v>
      </c>
      <c r="F791" t="s">
        <v>374</v>
      </c>
      <c r="G791" t="s">
        <v>98</v>
      </c>
      <c r="H791" s="284" t="s">
        <v>52</v>
      </c>
      <c r="I791">
        <v>846729</v>
      </c>
      <c r="J791" s="276" t="s">
        <v>2578</v>
      </c>
      <c r="K791" s="2" t="s">
        <v>2579</v>
      </c>
      <c r="L791" s="284" t="s">
        <v>52</v>
      </c>
      <c r="M791" t="s">
        <v>3041</v>
      </c>
      <c r="N791" s="250">
        <v>28224.3</v>
      </c>
      <c r="O791" t="s">
        <v>2578</v>
      </c>
      <c r="P791" s="282">
        <v>28224.3</v>
      </c>
      <c r="S791" s="287">
        <v>0.15980940847931199</v>
      </c>
    </row>
    <row r="792" spans="3:19">
      <c r="C792" s="278" t="s">
        <v>127</v>
      </c>
      <c r="D792" s="278" t="s">
        <v>118</v>
      </c>
      <c r="E792" s="12" t="s">
        <v>34</v>
      </c>
      <c r="F792" t="s">
        <v>328</v>
      </c>
      <c r="G792" t="s">
        <v>98</v>
      </c>
      <c r="H792" s="284" t="s">
        <v>52</v>
      </c>
      <c r="I792">
        <v>1068099</v>
      </c>
      <c r="J792" s="276" t="s">
        <v>2540</v>
      </c>
      <c r="K792" s="2" t="s">
        <v>2541</v>
      </c>
      <c r="L792" s="284" t="s">
        <v>52</v>
      </c>
      <c r="M792" t="s">
        <v>2926</v>
      </c>
      <c r="N792" s="250">
        <v>35603.300000000003</v>
      </c>
      <c r="O792" t="s">
        <v>2540</v>
      </c>
      <c r="P792" s="282">
        <v>81887.466666666704</v>
      </c>
      <c r="S792" s="287">
        <v>0.16644220852431399</v>
      </c>
    </row>
    <row r="793" spans="3:19">
      <c r="C793" s="278" t="s">
        <v>127</v>
      </c>
      <c r="D793" s="278" t="s">
        <v>118</v>
      </c>
      <c r="E793" s="12" t="s">
        <v>31</v>
      </c>
      <c r="F793" t="s">
        <v>254</v>
      </c>
      <c r="G793" t="s">
        <v>98</v>
      </c>
      <c r="H793" s="284" t="s">
        <v>52</v>
      </c>
      <c r="I793">
        <v>1333389</v>
      </c>
      <c r="J793" s="276" t="s">
        <v>2550</v>
      </c>
      <c r="K793" s="2" t="s">
        <v>2551</v>
      </c>
      <c r="L793" s="284" t="s">
        <v>52</v>
      </c>
      <c r="M793" t="s">
        <v>2920</v>
      </c>
      <c r="N793" s="250">
        <v>44446.3</v>
      </c>
      <c r="O793" t="s">
        <v>2550</v>
      </c>
      <c r="P793" s="282">
        <v>72533.866666666698</v>
      </c>
      <c r="S793" s="287">
        <v>0.17769765005239899</v>
      </c>
    </row>
    <row r="794" spans="3:19">
      <c r="C794" s="278" t="s">
        <v>25</v>
      </c>
      <c r="D794" s="278" t="s">
        <v>27</v>
      </c>
      <c r="E794" s="12" t="s">
        <v>34</v>
      </c>
      <c r="F794" t="s">
        <v>478</v>
      </c>
      <c r="G794" t="s">
        <v>98</v>
      </c>
      <c r="H794" s="284" t="s">
        <v>52</v>
      </c>
      <c r="I794">
        <v>4098508</v>
      </c>
      <c r="J794" s="276" t="s">
        <v>3144</v>
      </c>
      <c r="K794" s="2" t="s">
        <v>3145</v>
      </c>
      <c r="L794" s="284" t="s">
        <v>52</v>
      </c>
      <c r="M794" t="s">
        <v>2905</v>
      </c>
      <c r="N794" s="250">
        <v>136616.93333333332</v>
      </c>
      <c r="O794" t="s">
        <v>3144</v>
      </c>
      <c r="P794" s="282">
        <v>185505.2</v>
      </c>
      <c r="S794" s="287">
        <v>0.19937982636264401</v>
      </c>
    </row>
    <row r="795" spans="3:19">
      <c r="C795" s="278" t="s">
        <v>25</v>
      </c>
      <c r="D795" s="278" t="s">
        <v>118</v>
      </c>
      <c r="E795" s="12" t="s">
        <v>35</v>
      </c>
      <c r="F795" t="s">
        <v>636</v>
      </c>
      <c r="G795" t="s">
        <v>329</v>
      </c>
      <c r="H795" s="284" t="s">
        <v>107</v>
      </c>
      <c r="I795">
        <v>2676929</v>
      </c>
      <c r="J795" s="276" t="s">
        <v>385</v>
      </c>
      <c r="K795" s="2" t="s">
        <v>329</v>
      </c>
      <c r="L795" s="284" t="s">
        <v>643</v>
      </c>
      <c r="M795" t="s">
        <v>2829</v>
      </c>
      <c r="N795" s="250">
        <v>89230.96666666666</v>
      </c>
      <c r="O795" t="s">
        <v>385</v>
      </c>
      <c r="P795" s="282">
        <v>89230.966666666704</v>
      </c>
      <c r="S795" s="287">
        <v>0.174574864342013</v>
      </c>
    </row>
    <row r="796" spans="3:19">
      <c r="C796" s="278" t="s">
        <v>127</v>
      </c>
      <c r="D796" s="278" t="s">
        <v>118</v>
      </c>
      <c r="E796" s="12" t="s">
        <v>31</v>
      </c>
      <c r="F796" t="s">
        <v>254</v>
      </c>
      <c r="G796" t="s">
        <v>329</v>
      </c>
      <c r="H796" s="284" t="s">
        <v>107</v>
      </c>
      <c r="I796">
        <v>881763</v>
      </c>
      <c r="J796" s="276" t="s">
        <v>1160</v>
      </c>
      <c r="K796" s="2" t="s">
        <v>1418</v>
      </c>
      <c r="L796" s="284" t="s">
        <v>643</v>
      </c>
      <c r="M796" t="s">
        <v>2830</v>
      </c>
      <c r="N796" s="250">
        <v>29392.1</v>
      </c>
      <c r="O796" t="s">
        <v>1160</v>
      </c>
      <c r="P796" s="282">
        <v>42424</v>
      </c>
      <c r="S796" s="287">
        <v>0.15928534907585401</v>
      </c>
    </row>
    <row r="797" spans="3:19">
      <c r="C797" s="278" t="s">
        <v>25</v>
      </c>
      <c r="D797" s="278" t="s">
        <v>118</v>
      </c>
      <c r="E797" s="12" t="s">
        <v>31</v>
      </c>
      <c r="F797" t="s">
        <v>549</v>
      </c>
      <c r="G797" t="s">
        <v>300</v>
      </c>
      <c r="H797" s="284" t="s">
        <v>18</v>
      </c>
      <c r="I797">
        <v>1552936</v>
      </c>
      <c r="J797" s="276" t="s">
        <v>1142</v>
      </c>
      <c r="K797" s="2" t="s">
        <v>2177</v>
      </c>
      <c r="L797" s="284" t="s">
        <v>643</v>
      </c>
      <c r="M797" t="s">
        <v>3048</v>
      </c>
      <c r="N797" s="250">
        <v>51764.533333333333</v>
      </c>
      <c r="O797" t="s">
        <v>1142</v>
      </c>
      <c r="P797" s="282">
        <v>71639.399999999994</v>
      </c>
      <c r="S797" s="287">
        <v>0.174634269381685</v>
      </c>
    </row>
    <row r="798" spans="3:19">
      <c r="C798" s="278" t="s">
        <v>25</v>
      </c>
      <c r="D798" s="278" t="s">
        <v>118</v>
      </c>
      <c r="E798" s="12" t="s">
        <v>33</v>
      </c>
      <c r="F798" t="s">
        <v>573</v>
      </c>
      <c r="G798" t="s">
        <v>300</v>
      </c>
      <c r="H798" s="284" t="s">
        <v>18</v>
      </c>
      <c r="I798">
        <v>1089345</v>
      </c>
      <c r="J798" s="276" t="s">
        <v>298</v>
      </c>
      <c r="K798" s="2" t="s">
        <v>299</v>
      </c>
      <c r="L798" s="284" t="s">
        <v>643</v>
      </c>
      <c r="M798" t="s">
        <v>3050</v>
      </c>
      <c r="N798" s="250">
        <v>36311.5</v>
      </c>
      <c r="O798" t="s">
        <v>298</v>
      </c>
      <c r="P798" s="282">
        <v>46698.633333333302</v>
      </c>
      <c r="S798" s="287">
        <v>0.15693644043983601</v>
      </c>
    </row>
    <row r="799" spans="3:19">
      <c r="C799" s="278" t="s">
        <v>25</v>
      </c>
      <c r="D799" s="278" t="s">
        <v>27</v>
      </c>
      <c r="E799" s="12" t="s">
        <v>34</v>
      </c>
      <c r="F799" t="s">
        <v>478</v>
      </c>
      <c r="G799" t="s">
        <v>300</v>
      </c>
      <c r="H799" s="284" t="s">
        <v>18</v>
      </c>
      <c r="I799">
        <v>658171</v>
      </c>
      <c r="J799" s="276" t="s">
        <v>2502</v>
      </c>
      <c r="K799" s="2" t="s">
        <v>2503</v>
      </c>
      <c r="L799" s="284" t="s">
        <v>643</v>
      </c>
      <c r="M799" t="s">
        <v>3129</v>
      </c>
      <c r="N799" s="250">
        <v>21939.033333333333</v>
      </c>
      <c r="O799" t="s">
        <v>2502</v>
      </c>
      <c r="P799" s="282">
        <v>50250.833333333299</v>
      </c>
      <c r="S799" s="287">
        <v>0.16103931191403001</v>
      </c>
    </row>
    <row r="800" spans="3:19">
      <c r="C800" s="278" t="s">
        <v>25</v>
      </c>
      <c r="D800" s="278" t="s">
        <v>27</v>
      </c>
      <c r="E800" s="12" t="s">
        <v>30</v>
      </c>
      <c r="F800" t="s">
        <v>408</v>
      </c>
      <c r="G800" t="s">
        <v>300</v>
      </c>
      <c r="H800" s="284" t="s">
        <v>18</v>
      </c>
      <c r="I800">
        <v>590747</v>
      </c>
      <c r="J800" s="276" t="s">
        <v>3146</v>
      </c>
      <c r="K800" s="2" t="s">
        <v>3147</v>
      </c>
      <c r="L800" s="284" t="s">
        <v>643</v>
      </c>
      <c r="M800" t="s">
        <v>3148</v>
      </c>
      <c r="N800" s="250">
        <v>19691.566666666666</v>
      </c>
      <c r="O800" t="s">
        <v>3146</v>
      </c>
      <c r="P800" s="282">
        <v>20259.4666666667</v>
      </c>
      <c r="S800" s="287">
        <v>0.177207141256018</v>
      </c>
    </row>
    <row r="801" spans="3:19">
      <c r="C801" s="278" t="s">
        <v>25</v>
      </c>
      <c r="D801" s="278" t="s">
        <v>27</v>
      </c>
      <c r="E801" s="12" t="s">
        <v>35</v>
      </c>
      <c r="F801" t="s">
        <v>515</v>
      </c>
      <c r="G801" t="s">
        <v>1150</v>
      </c>
      <c r="H801" s="284" t="s">
        <v>389</v>
      </c>
      <c r="I801">
        <v>4316792</v>
      </c>
      <c r="J801" s="276" t="s">
        <v>1287</v>
      </c>
      <c r="K801" s="2" t="s">
        <v>2033</v>
      </c>
      <c r="L801" s="284" t="s">
        <v>643</v>
      </c>
      <c r="M801" t="s">
        <v>3018</v>
      </c>
      <c r="N801" s="250">
        <v>143893.06666666668</v>
      </c>
      <c r="O801" t="s">
        <v>1287</v>
      </c>
      <c r="P801" s="282">
        <v>143893.066666667</v>
      </c>
      <c r="S801" s="287">
        <v>0.18335932741412</v>
      </c>
    </row>
    <row r="802" spans="3:19">
      <c r="C802" s="278" t="s">
        <v>25</v>
      </c>
      <c r="D802" s="278" t="s">
        <v>27</v>
      </c>
      <c r="E802" s="12" t="s">
        <v>34</v>
      </c>
      <c r="F802" t="s">
        <v>478</v>
      </c>
      <c r="G802" t="s">
        <v>1150</v>
      </c>
      <c r="H802" s="284" t="s">
        <v>389</v>
      </c>
      <c r="I802">
        <v>1782519</v>
      </c>
      <c r="J802" s="276" t="s">
        <v>1267</v>
      </c>
      <c r="K802" s="2" t="s">
        <v>1353</v>
      </c>
      <c r="L802" s="284" t="s">
        <v>643</v>
      </c>
      <c r="M802" t="s">
        <v>3026</v>
      </c>
      <c r="N802" s="250">
        <v>59417.3</v>
      </c>
      <c r="O802" t="s">
        <v>1267</v>
      </c>
      <c r="P802" s="282">
        <v>100496.9</v>
      </c>
      <c r="S802" s="287">
        <v>0.17139601188381301</v>
      </c>
    </row>
    <row r="803" spans="3:19">
      <c r="C803" s="278" t="s">
        <v>127</v>
      </c>
      <c r="D803" s="278" t="s">
        <v>118</v>
      </c>
      <c r="E803" s="12" t="s">
        <v>33</v>
      </c>
      <c r="F803" t="s">
        <v>288</v>
      </c>
      <c r="G803" t="s">
        <v>1150</v>
      </c>
      <c r="H803" s="284" t="s">
        <v>389</v>
      </c>
      <c r="I803">
        <v>1657455</v>
      </c>
      <c r="J803" s="276" t="s">
        <v>1237</v>
      </c>
      <c r="K803" s="2" t="s">
        <v>2067</v>
      </c>
      <c r="L803" s="284" t="s">
        <v>643</v>
      </c>
      <c r="M803" t="s">
        <v>3015</v>
      </c>
      <c r="N803" s="250">
        <v>55248.5</v>
      </c>
      <c r="O803" t="s">
        <v>1237</v>
      </c>
      <c r="P803" s="282">
        <v>59100.6</v>
      </c>
      <c r="S803" s="287">
        <v>0.14784348496094099</v>
      </c>
    </row>
    <row r="804" spans="3:19">
      <c r="C804" s="278" t="s">
        <v>25</v>
      </c>
      <c r="D804" s="278" t="s">
        <v>118</v>
      </c>
      <c r="E804" s="12" t="s">
        <v>31</v>
      </c>
      <c r="F804" t="s">
        <v>549</v>
      </c>
      <c r="G804" t="s">
        <v>1150</v>
      </c>
      <c r="H804" s="284" t="s">
        <v>389</v>
      </c>
      <c r="I804">
        <v>1642912</v>
      </c>
      <c r="J804" s="276" t="s">
        <v>1149</v>
      </c>
      <c r="K804" s="2" t="s">
        <v>2129</v>
      </c>
      <c r="L804" s="284" t="s">
        <v>643</v>
      </c>
      <c r="M804" t="s">
        <v>3028</v>
      </c>
      <c r="N804" s="250">
        <v>54763.73333333333</v>
      </c>
      <c r="O804" t="s">
        <v>1149</v>
      </c>
      <c r="P804" s="282">
        <v>54763.733333333301</v>
      </c>
      <c r="S804" s="287">
        <v>0.16401300880292999</v>
      </c>
    </row>
    <row r="805" spans="3:19">
      <c r="C805" s="278" t="s">
        <v>127</v>
      </c>
      <c r="D805" s="278" t="s">
        <v>118</v>
      </c>
      <c r="E805" s="12" t="s">
        <v>33</v>
      </c>
      <c r="F805" t="s">
        <v>288</v>
      </c>
      <c r="G805" t="s">
        <v>1150</v>
      </c>
      <c r="H805" s="284" t="s">
        <v>389</v>
      </c>
      <c r="I805">
        <v>1529936</v>
      </c>
      <c r="J805" s="276" t="s">
        <v>1226</v>
      </c>
      <c r="K805" s="2" t="s">
        <v>2076</v>
      </c>
      <c r="L805" s="284" t="s">
        <v>643</v>
      </c>
      <c r="M805" t="s">
        <v>3015</v>
      </c>
      <c r="N805" s="250">
        <v>50997.866666666669</v>
      </c>
      <c r="O805" t="s">
        <v>1226</v>
      </c>
      <c r="P805" s="282">
        <v>59100.6</v>
      </c>
      <c r="S805" s="287">
        <v>0.176256043342852</v>
      </c>
    </row>
    <row r="806" spans="3:19">
      <c r="C806" s="278" t="s">
        <v>25</v>
      </c>
      <c r="D806" s="278" t="s">
        <v>118</v>
      </c>
      <c r="E806" s="12" t="s">
        <v>34</v>
      </c>
      <c r="F806" t="s">
        <v>617</v>
      </c>
      <c r="G806" t="s">
        <v>1150</v>
      </c>
      <c r="H806" s="284" t="s">
        <v>389</v>
      </c>
      <c r="I806">
        <v>1407652</v>
      </c>
      <c r="J806" s="276" t="s">
        <v>1596</v>
      </c>
      <c r="K806" s="2" t="s">
        <v>2295</v>
      </c>
      <c r="L806" s="284" t="s">
        <v>643</v>
      </c>
      <c r="M806" t="s">
        <v>3098</v>
      </c>
      <c r="N806" s="250">
        <v>46921.73333333333</v>
      </c>
      <c r="O806" t="s">
        <v>1596</v>
      </c>
      <c r="P806" s="282">
        <v>85412.133333333302</v>
      </c>
      <c r="S806" s="287">
        <v>0.156707062051195</v>
      </c>
    </row>
    <row r="807" spans="3:19">
      <c r="C807" s="278" t="s">
        <v>25</v>
      </c>
      <c r="D807" s="278" t="s">
        <v>27</v>
      </c>
      <c r="E807" s="12" t="s">
        <v>31</v>
      </c>
      <c r="F807" t="s">
        <v>417</v>
      </c>
      <c r="G807" t="s">
        <v>1150</v>
      </c>
      <c r="H807" s="284" t="s">
        <v>389</v>
      </c>
      <c r="I807">
        <v>961982</v>
      </c>
      <c r="J807" s="276" t="s">
        <v>3149</v>
      </c>
      <c r="K807" s="2" t="s">
        <v>3150</v>
      </c>
      <c r="L807" s="284" t="s">
        <v>643</v>
      </c>
      <c r="M807" t="s">
        <v>3019</v>
      </c>
      <c r="N807" s="250">
        <v>32066.066666666666</v>
      </c>
      <c r="O807" t="s">
        <v>3149</v>
      </c>
      <c r="P807" s="282">
        <v>56052.933333333298</v>
      </c>
      <c r="S807" s="287">
        <v>0.18451486505369299</v>
      </c>
    </row>
    <row r="808" spans="3:19">
      <c r="C808" s="278" t="s">
        <v>45</v>
      </c>
      <c r="D808" s="278" t="s">
        <v>27</v>
      </c>
      <c r="E808" s="12" t="s">
        <v>36</v>
      </c>
      <c r="F808" t="s">
        <v>113</v>
      </c>
      <c r="G808" t="s">
        <v>401</v>
      </c>
      <c r="H808" s="284" t="s">
        <v>195</v>
      </c>
      <c r="I808">
        <v>6752413</v>
      </c>
      <c r="J808" s="276" t="s">
        <v>398</v>
      </c>
      <c r="K808" s="2" t="s">
        <v>904</v>
      </c>
      <c r="L808" s="284" t="s">
        <v>643</v>
      </c>
      <c r="M808" t="s">
        <v>2834</v>
      </c>
      <c r="N808" s="250">
        <v>225080.43333333332</v>
      </c>
      <c r="O808" t="s">
        <v>398</v>
      </c>
      <c r="P808" s="282">
        <v>547692.66666666698</v>
      </c>
      <c r="S808" s="287">
        <v>0.174284746596303</v>
      </c>
    </row>
    <row r="809" spans="3:19">
      <c r="C809" s="278" t="s">
        <v>45</v>
      </c>
      <c r="D809" s="278" t="s">
        <v>27</v>
      </c>
      <c r="E809" s="12" t="s">
        <v>34</v>
      </c>
      <c r="F809" t="s">
        <v>97</v>
      </c>
      <c r="G809" t="s">
        <v>401</v>
      </c>
      <c r="H809" s="284" t="s">
        <v>195</v>
      </c>
      <c r="I809">
        <v>3439249</v>
      </c>
      <c r="J809" s="276" t="s">
        <v>1261</v>
      </c>
      <c r="K809" s="2" t="s">
        <v>2103</v>
      </c>
      <c r="L809" s="284" t="s">
        <v>643</v>
      </c>
      <c r="M809" t="s">
        <v>2833</v>
      </c>
      <c r="N809" s="250">
        <v>114641.63333333333</v>
      </c>
      <c r="O809" t="s">
        <v>1261</v>
      </c>
      <c r="P809" s="282">
        <v>145066.76666666701</v>
      </c>
      <c r="S809" s="287">
        <v>0.16407418570495499</v>
      </c>
    </row>
    <row r="810" spans="3:19">
      <c r="C810" s="278" t="s">
        <v>25</v>
      </c>
      <c r="D810" s="278" t="s">
        <v>118</v>
      </c>
      <c r="E810" s="12" t="s">
        <v>31</v>
      </c>
      <c r="F810" t="s">
        <v>549</v>
      </c>
      <c r="G810" t="s">
        <v>401</v>
      </c>
      <c r="H810" s="284" t="s">
        <v>195</v>
      </c>
      <c r="I810">
        <v>2215826</v>
      </c>
      <c r="J810" s="276" t="s">
        <v>1136</v>
      </c>
      <c r="K810" s="2" t="s">
        <v>2137</v>
      </c>
      <c r="L810" s="284" t="s">
        <v>643</v>
      </c>
      <c r="M810" t="s">
        <v>2847</v>
      </c>
      <c r="N810" s="250">
        <v>73860.866666666669</v>
      </c>
      <c r="O810" t="s">
        <v>1136</v>
      </c>
      <c r="P810" s="282">
        <v>95669.666666666701</v>
      </c>
      <c r="S810" s="287">
        <v>0.16328764868272699</v>
      </c>
    </row>
    <row r="811" spans="3:19">
      <c r="C811" s="278" t="s">
        <v>127</v>
      </c>
      <c r="D811" s="278" t="s">
        <v>27</v>
      </c>
      <c r="E811" s="12" t="s">
        <v>33</v>
      </c>
      <c r="F811" t="s">
        <v>149</v>
      </c>
      <c r="G811" t="s">
        <v>401</v>
      </c>
      <c r="H811" s="284" t="s">
        <v>195</v>
      </c>
      <c r="I811">
        <v>1389666</v>
      </c>
      <c r="J811" s="276" t="s">
        <v>1684</v>
      </c>
      <c r="K811" s="2" t="s">
        <v>2310</v>
      </c>
      <c r="L811" s="284" t="s">
        <v>643</v>
      </c>
      <c r="M811" t="s">
        <v>2882</v>
      </c>
      <c r="N811" s="250">
        <v>46322.2</v>
      </c>
      <c r="O811" t="s">
        <v>1684</v>
      </c>
      <c r="P811" s="282">
        <v>46322.2</v>
      </c>
      <c r="S811" s="287">
        <v>0.17278612390522499</v>
      </c>
    </row>
    <row r="812" spans="3:19">
      <c r="C812" s="278" t="s">
        <v>127</v>
      </c>
      <c r="D812" s="278" t="s">
        <v>27</v>
      </c>
      <c r="E812" s="12" t="s">
        <v>33</v>
      </c>
      <c r="F812" t="s">
        <v>149</v>
      </c>
      <c r="G812" t="s">
        <v>401</v>
      </c>
      <c r="H812" s="284" t="s">
        <v>195</v>
      </c>
      <c r="I812">
        <v>928086</v>
      </c>
      <c r="J812" s="276" t="s">
        <v>1679</v>
      </c>
      <c r="K812" s="2" t="s">
        <v>2302</v>
      </c>
      <c r="L812" s="284" t="s">
        <v>643</v>
      </c>
      <c r="M812" t="s">
        <v>2882</v>
      </c>
      <c r="N812" s="250">
        <v>30936.2</v>
      </c>
      <c r="O812" t="s">
        <v>1679</v>
      </c>
      <c r="P812" s="282">
        <v>46322.2</v>
      </c>
      <c r="S812" s="287">
        <v>0.16026969672882899</v>
      </c>
    </row>
    <row r="813" spans="3:19">
      <c r="C813" s="278" t="s">
        <v>25</v>
      </c>
      <c r="D813" s="278" t="s">
        <v>27</v>
      </c>
      <c r="E813" s="12" t="s">
        <v>31</v>
      </c>
      <c r="F813" t="s">
        <v>417</v>
      </c>
      <c r="G813" t="s">
        <v>401</v>
      </c>
      <c r="H813" s="284" t="s">
        <v>195</v>
      </c>
      <c r="I813">
        <v>900052</v>
      </c>
      <c r="J813" s="276" t="s">
        <v>1613</v>
      </c>
      <c r="K813" s="2" t="s">
        <v>2217</v>
      </c>
      <c r="L813" s="284" t="s">
        <v>643</v>
      </c>
      <c r="M813" t="s">
        <v>2846</v>
      </c>
      <c r="N813" s="250">
        <v>30001.733333333334</v>
      </c>
      <c r="O813" t="s">
        <v>1613</v>
      </c>
      <c r="P813" s="282">
        <v>64415.733333333301</v>
      </c>
      <c r="S813" s="287">
        <v>0.151151996502251</v>
      </c>
    </row>
    <row r="814" spans="3:19">
      <c r="C814" s="278" t="s">
        <v>25</v>
      </c>
      <c r="D814" s="278" t="s">
        <v>118</v>
      </c>
      <c r="E814" s="12" t="s">
        <v>31</v>
      </c>
      <c r="F814" t="s">
        <v>549</v>
      </c>
      <c r="G814" t="s">
        <v>401</v>
      </c>
      <c r="H814" s="284" t="s">
        <v>195</v>
      </c>
      <c r="I814">
        <v>855105</v>
      </c>
      <c r="J814" s="276" t="s">
        <v>1670</v>
      </c>
      <c r="K814" s="2" t="s">
        <v>2294</v>
      </c>
      <c r="L814" s="284" t="s">
        <v>643</v>
      </c>
      <c r="M814" t="s">
        <v>2847</v>
      </c>
      <c r="N814" s="250">
        <v>28503.5</v>
      </c>
      <c r="O814" t="s">
        <v>1670</v>
      </c>
      <c r="P814" s="282">
        <v>95669.666666666701</v>
      </c>
      <c r="S814" s="287">
        <v>0.16616065226086399</v>
      </c>
    </row>
    <row r="815" spans="3:19">
      <c r="C815" s="278" t="s">
        <v>25</v>
      </c>
      <c r="D815" s="278" t="s">
        <v>46</v>
      </c>
      <c r="E815" s="12" t="s">
        <v>34</v>
      </c>
      <c r="F815" t="s">
        <v>3136</v>
      </c>
      <c r="G815" t="s">
        <v>401</v>
      </c>
      <c r="H815" s="284" t="s">
        <v>195</v>
      </c>
      <c r="I815">
        <v>823690</v>
      </c>
      <c r="J815" s="276" t="s">
        <v>2435</v>
      </c>
      <c r="K815" s="2" t="s">
        <v>2436</v>
      </c>
      <c r="L815" s="284" t="s">
        <v>643</v>
      </c>
      <c r="M815" t="s">
        <v>3151</v>
      </c>
      <c r="N815" s="250">
        <v>27456.333333333332</v>
      </c>
      <c r="O815" t="s">
        <v>2435</v>
      </c>
      <c r="P815" s="282">
        <v>27456.333333333299</v>
      </c>
      <c r="S815" s="287">
        <v>0.17312700495737701</v>
      </c>
    </row>
    <row r="816" spans="3:19">
      <c r="C816" s="278" t="s">
        <v>45</v>
      </c>
      <c r="D816" s="278" t="s">
        <v>46</v>
      </c>
      <c r="E816" s="12" t="s">
        <v>33</v>
      </c>
      <c r="F816" t="s">
        <v>2935</v>
      </c>
      <c r="G816" t="s">
        <v>401</v>
      </c>
      <c r="H816" s="284" t="s">
        <v>195</v>
      </c>
      <c r="I816">
        <v>1188064</v>
      </c>
      <c r="J816" s="276" t="s">
        <v>2421</v>
      </c>
      <c r="K816" s="2" t="s">
        <v>2422</v>
      </c>
      <c r="L816" s="284" t="s">
        <v>643</v>
      </c>
      <c r="M816" t="s">
        <v>3079</v>
      </c>
      <c r="N816" s="250">
        <v>39602.133333333331</v>
      </c>
      <c r="O816" t="s">
        <v>2421</v>
      </c>
      <c r="P816" s="282">
        <v>47642.6</v>
      </c>
      <c r="S816" s="287">
        <v>0.16401754708250399</v>
      </c>
    </row>
    <row r="817" spans="3:19">
      <c r="C817" s="278" t="s">
        <v>25</v>
      </c>
      <c r="D817" s="278" t="s">
        <v>27</v>
      </c>
      <c r="E817" s="12" t="s">
        <v>33</v>
      </c>
      <c r="F817" t="s">
        <v>448</v>
      </c>
      <c r="G817" t="s">
        <v>401</v>
      </c>
      <c r="H817" s="284" t="s">
        <v>195</v>
      </c>
      <c r="I817">
        <v>797002</v>
      </c>
      <c r="J817" s="276" t="s">
        <v>2423</v>
      </c>
      <c r="K817" s="2" t="s">
        <v>2424</v>
      </c>
      <c r="L817" s="284" t="s">
        <v>643</v>
      </c>
      <c r="M817" t="s">
        <v>2842</v>
      </c>
      <c r="N817" s="250">
        <v>26566.733333333334</v>
      </c>
      <c r="O817" t="s">
        <v>2423</v>
      </c>
      <c r="P817" s="282">
        <v>117362.866666667</v>
      </c>
      <c r="S817" s="287">
        <v>0.15514509154053999</v>
      </c>
    </row>
    <row r="818" spans="3:19">
      <c r="C818" s="278" t="s">
        <v>25</v>
      </c>
      <c r="D818" s="278" t="s">
        <v>27</v>
      </c>
      <c r="E818" s="12" t="s">
        <v>34</v>
      </c>
      <c r="F818" t="s">
        <v>478</v>
      </c>
      <c r="G818" t="s">
        <v>401</v>
      </c>
      <c r="H818" s="284" t="s">
        <v>195</v>
      </c>
      <c r="I818">
        <v>1145910</v>
      </c>
      <c r="J818" s="276" t="s">
        <v>2433</v>
      </c>
      <c r="K818" s="2" t="s">
        <v>2434</v>
      </c>
      <c r="L818" s="284" t="s">
        <v>643</v>
      </c>
      <c r="M818" t="s">
        <v>2843</v>
      </c>
      <c r="N818" s="250">
        <v>38197</v>
      </c>
      <c r="O818" t="s">
        <v>2433</v>
      </c>
      <c r="P818" s="282">
        <v>186152.03333333301</v>
      </c>
      <c r="S818" s="287">
        <v>0.150630982513551</v>
      </c>
    </row>
    <row r="819" spans="3:19">
      <c r="C819" s="278" t="s">
        <v>45</v>
      </c>
      <c r="D819" s="278" t="s">
        <v>46</v>
      </c>
      <c r="E819" s="12" t="s">
        <v>35</v>
      </c>
      <c r="F819" t="s">
        <v>2858</v>
      </c>
      <c r="G819" t="s">
        <v>401</v>
      </c>
      <c r="H819" s="284" t="s">
        <v>195</v>
      </c>
      <c r="I819">
        <v>817392</v>
      </c>
      <c r="J819" s="276" t="s">
        <v>2478</v>
      </c>
      <c r="K819" s="2" t="s">
        <v>2479</v>
      </c>
      <c r="L819" s="284" t="s">
        <v>643</v>
      </c>
      <c r="M819" t="s">
        <v>2859</v>
      </c>
      <c r="N819" s="250">
        <v>27246.400000000001</v>
      </c>
      <c r="O819" t="s">
        <v>2478</v>
      </c>
      <c r="P819" s="282">
        <v>124648.5</v>
      </c>
      <c r="S819" s="287">
        <v>0.182045110251253</v>
      </c>
    </row>
    <row r="820" spans="3:19">
      <c r="C820" s="278" t="s">
        <v>25</v>
      </c>
      <c r="D820" s="278" t="s">
        <v>27</v>
      </c>
      <c r="E820" s="12" t="s">
        <v>33</v>
      </c>
      <c r="F820" t="s">
        <v>448</v>
      </c>
      <c r="G820" t="s">
        <v>401</v>
      </c>
      <c r="H820" s="284" t="s">
        <v>195</v>
      </c>
      <c r="I820">
        <v>1165637</v>
      </c>
      <c r="J820" s="276" t="s">
        <v>2512</v>
      </c>
      <c r="K820" s="2" t="s">
        <v>2513</v>
      </c>
      <c r="L820" s="284" t="s">
        <v>643</v>
      </c>
      <c r="M820" t="s">
        <v>2842</v>
      </c>
      <c r="N820" s="250">
        <v>38854.566666666666</v>
      </c>
      <c r="O820" t="s">
        <v>2512</v>
      </c>
      <c r="P820" s="282">
        <v>117362.866666667</v>
      </c>
      <c r="S820" s="287">
        <v>0.140885441190572</v>
      </c>
    </row>
    <row r="821" spans="3:19">
      <c r="C821" s="278" t="s">
        <v>45</v>
      </c>
      <c r="D821" s="278" t="s">
        <v>46</v>
      </c>
      <c r="E821" s="12" t="s">
        <v>33</v>
      </c>
      <c r="F821" t="s">
        <v>2935</v>
      </c>
      <c r="G821" t="s">
        <v>401</v>
      </c>
      <c r="H821" s="284" t="s">
        <v>195</v>
      </c>
      <c r="I821">
        <v>1429278</v>
      </c>
      <c r="J821" s="276" t="s">
        <v>2524</v>
      </c>
      <c r="K821" s="2" t="s">
        <v>2525</v>
      </c>
      <c r="L821" s="284" t="s">
        <v>643</v>
      </c>
      <c r="M821" t="s">
        <v>3079</v>
      </c>
      <c r="N821" s="250">
        <v>47642.6</v>
      </c>
      <c r="O821" t="s">
        <v>2524</v>
      </c>
      <c r="P821" s="282">
        <v>47642.6</v>
      </c>
      <c r="S821" s="287">
        <v>0.17833214215826201</v>
      </c>
    </row>
    <row r="822" spans="3:19">
      <c r="C822" s="278" t="s">
        <v>25</v>
      </c>
      <c r="D822" s="278" t="s">
        <v>27</v>
      </c>
      <c r="E822" s="12" t="s">
        <v>30</v>
      </c>
      <c r="F822" t="s">
        <v>408</v>
      </c>
      <c r="G822" t="s">
        <v>401</v>
      </c>
      <c r="H822" s="284" t="s">
        <v>195</v>
      </c>
      <c r="I822">
        <v>120015</v>
      </c>
      <c r="J822" s="276" t="s">
        <v>3152</v>
      </c>
      <c r="K822" s="2" t="s">
        <v>3153</v>
      </c>
      <c r="L822" s="284" t="s">
        <v>643</v>
      </c>
      <c r="M822" t="s">
        <v>2839</v>
      </c>
      <c r="N822" s="250">
        <v>4000.5</v>
      </c>
      <c r="O822" t="s">
        <v>3152</v>
      </c>
      <c r="P822" s="282">
        <v>52264.066666666702</v>
      </c>
      <c r="S822" s="287">
        <v>0.14503608164312801</v>
      </c>
    </row>
    <row r="823" spans="3:19">
      <c r="C823" s="278" t="s">
        <v>25</v>
      </c>
      <c r="D823" s="278" t="s">
        <v>27</v>
      </c>
      <c r="E823" s="12" t="s">
        <v>35</v>
      </c>
      <c r="F823" t="s">
        <v>515</v>
      </c>
      <c r="G823" t="s">
        <v>226</v>
      </c>
      <c r="H823" s="284" t="s">
        <v>107</v>
      </c>
      <c r="I823">
        <v>2216465</v>
      </c>
      <c r="J823" s="276" t="s">
        <v>224</v>
      </c>
      <c r="K823" s="2" t="s">
        <v>1941</v>
      </c>
      <c r="L823" s="284" t="s">
        <v>643</v>
      </c>
      <c r="M823" t="s">
        <v>3154</v>
      </c>
      <c r="N823" s="250">
        <v>73882.166666666672</v>
      </c>
      <c r="O823" t="s">
        <v>224</v>
      </c>
      <c r="P823" s="282">
        <v>73882.166666666701</v>
      </c>
      <c r="S823" s="287">
        <v>0.15367742194251499</v>
      </c>
    </row>
    <row r="824" spans="3:19">
      <c r="C824" s="278" t="s">
        <v>127</v>
      </c>
      <c r="D824" s="278" t="s">
        <v>27</v>
      </c>
      <c r="E824" s="12" t="s">
        <v>35</v>
      </c>
      <c r="F824" t="s">
        <v>216</v>
      </c>
      <c r="G824" t="s">
        <v>226</v>
      </c>
      <c r="H824" s="284" t="s">
        <v>107</v>
      </c>
      <c r="I824">
        <v>4186767</v>
      </c>
      <c r="J824" s="276" t="s">
        <v>931</v>
      </c>
      <c r="K824" s="2" t="s">
        <v>1315</v>
      </c>
      <c r="L824" s="284" t="s">
        <v>643</v>
      </c>
      <c r="M824" t="s">
        <v>3155</v>
      </c>
      <c r="N824" s="250">
        <v>139558.9</v>
      </c>
      <c r="O824" t="s">
        <v>931</v>
      </c>
      <c r="P824" s="282">
        <v>139558.9</v>
      </c>
      <c r="S824" s="287">
        <v>0.146274318460268</v>
      </c>
    </row>
    <row r="825" spans="3:19">
      <c r="C825" s="278" t="s">
        <v>127</v>
      </c>
      <c r="D825" s="278" t="s">
        <v>27</v>
      </c>
      <c r="E825" s="12" t="s">
        <v>33</v>
      </c>
      <c r="F825" t="s">
        <v>149</v>
      </c>
      <c r="G825" t="s">
        <v>226</v>
      </c>
      <c r="H825" s="284" t="s">
        <v>107</v>
      </c>
      <c r="I825">
        <v>1464155</v>
      </c>
      <c r="J825" s="276" t="s">
        <v>1185</v>
      </c>
      <c r="K825" s="2" t="s">
        <v>2136</v>
      </c>
      <c r="L825" s="284" t="s">
        <v>643</v>
      </c>
      <c r="M825" t="s">
        <v>2832</v>
      </c>
      <c r="N825" s="250">
        <v>48805.166666666664</v>
      </c>
      <c r="O825" t="s">
        <v>1185</v>
      </c>
      <c r="P825" s="282">
        <v>56122.233333333301</v>
      </c>
      <c r="S825" s="287">
        <v>0.17104029753150299</v>
      </c>
    </row>
    <row r="826" spans="3:19">
      <c r="C826" s="278" t="s">
        <v>127</v>
      </c>
      <c r="D826" s="278" t="s">
        <v>27</v>
      </c>
      <c r="E826" s="12" t="s">
        <v>31</v>
      </c>
      <c r="F826" t="s">
        <v>130</v>
      </c>
      <c r="G826" t="s">
        <v>226</v>
      </c>
      <c r="H826" s="284" t="s">
        <v>107</v>
      </c>
      <c r="I826">
        <v>1262435</v>
      </c>
      <c r="J826" s="276" t="s">
        <v>960</v>
      </c>
      <c r="K826" s="2" t="s">
        <v>2024</v>
      </c>
      <c r="L826" s="284" t="s">
        <v>643</v>
      </c>
      <c r="M826" t="s">
        <v>3156</v>
      </c>
      <c r="N826" s="250">
        <v>42081.166666666664</v>
      </c>
      <c r="O826" t="s">
        <v>960</v>
      </c>
      <c r="P826" s="282">
        <v>42081.166666666701</v>
      </c>
      <c r="S826" s="287">
        <v>0.135707649774924</v>
      </c>
    </row>
    <row r="827" spans="3:19">
      <c r="C827" s="278" t="s">
        <v>127</v>
      </c>
      <c r="D827" s="278" t="s">
        <v>118</v>
      </c>
      <c r="E827" s="12" t="s">
        <v>31</v>
      </c>
      <c r="F827" t="s">
        <v>254</v>
      </c>
      <c r="G827" t="s">
        <v>226</v>
      </c>
      <c r="H827" s="284" t="s">
        <v>107</v>
      </c>
      <c r="I827">
        <v>1036504</v>
      </c>
      <c r="J827" s="276" t="s">
        <v>1082</v>
      </c>
      <c r="K827" s="2" t="s">
        <v>1363</v>
      </c>
      <c r="L827" s="284" t="s">
        <v>643</v>
      </c>
      <c r="M827" t="s">
        <v>2830</v>
      </c>
      <c r="N827" s="250">
        <v>34550.133333333331</v>
      </c>
      <c r="O827" t="s">
        <v>1082</v>
      </c>
      <c r="P827" s="282">
        <v>42424</v>
      </c>
      <c r="S827" s="287">
        <v>0.152888196260414</v>
      </c>
    </row>
    <row r="828" spans="3:19">
      <c r="C828" s="278" t="s">
        <v>25</v>
      </c>
      <c r="D828" s="278" t="s">
        <v>27</v>
      </c>
      <c r="E828" s="12" t="s">
        <v>34</v>
      </c>
      <c r="F828" t="s">
        <v>478</v>
      </c>
      <c r="G828" t="s">
        <v>226</v>
      </c>
      <c r="H828" s="284" t="s">
        <v>107</v>
      </c>
      <c r="I828">
        <v>2048629</v>
      </c>
      <c r="J828" s="276" t="s">
        <v>479</v>
      </c>
      <c r="K828" s="2" t="s">
        <v>480</v>
      </c>
      <c r="L828" s="284" t="s">
        <v>643</v>
      </c>
      <c r="M828" t="s">
        <v>3157</v>
      </c>
      <c r="N828" s="250">
        <v>68287.633333333331</v>
      </c>
      <c r="O828" t="s">
        <v>479</v>
      </c>
      <c r="P828" s="282">
        <v>68287.633333333302</v>
      </c>
      <c r="S828" s="287">
        <v>0.16292972835604799</v>
      </c>
    </row>
    <row r="829" spans="3:19">
      <c r="C829" s="278" t="s">
        <v>25</v>
      </c>
      <c r="D829" s="278" t="s">
        <v>118</v>
      </c>
      <c r="E829" s="12" t="s">
        <v>31</v>
      </c>
      <c r="F829" t="s">
        <v>549</v>
      </c>
      <c r="G829" t="s">
        <v>226</v>
      </c>
      <c r="H829" s="284" t="s">
        <v>107</v>
      </c>
      <c r="I829">
        <v>944199</v>
      </c>
      <c r="J829" s="276" t="s">
        <v>1050</v>
      </c>
      <c r="K829" s="2" t="s">
        <v>1051</v>
      </c>
      <c r="L829" s="284" t="s">
        <v>643</v>
      </c>
      <c r="M829" t="s">
        <v>2831</v>
      </c>
      <c r="N829" s="250">
        <v>31473.3</v>
      </c>
      <c r="O829" t="s">
        <v>1050</v>
      </c>
      <c r="P829" s="282">
        <v>31473.3</v>
      </c>
      <c r="S829" s="287">
        <v>0.162318788330722</v>
      </c>
    </row>
    <row r="830" spans="3:19">
      <c r="C830" s="278" t="s">
        <v>25</v>
      </c>
      <c r="D830" s="278" t="s">
        <v>27</v>
      </c>
      <c r="E830" s="12" t="s">
        <v>31</v>
      </c>
      <c r="F830" t="s">
        <v>417</v>
      </c>
      <c r="G830" t="s">
        <v>226</v>
      </c>
      <c r="H830" s="284" t="s">
        <v>107</v>
      </c>
      <c r="I830">
        <v>932314</v>
      </c>
      <c r="J830" s="276" t="s">
        <v>2603</v>
      </c>
      <c r="K830" s="2" t="s">
        <v>2604</v>
      </c>
      <c r="L830" s="284" t="s">
        <v>643</v>
      </c>
      <c r="M830" t="s">
        <v>3158</v>
      </c>
      <c r="N830" s="250">
        <v>31077.133333333335</v>
      </c>
      <c r="O830" t="s">
        <v>2603</v>
      </c>
      <c r="P830" s="282">
        <v>31077.133333333299</v>
      </c>
      <c r="S830" s="287">
        <v>0.15970826198192101</v>
      </c>
    </row>
    <row r="831" spans="3:19">
      <c r="C831" s="278" t="s">
        <v>25</v>
      </c>
      <c r="D831" s="278" t="s">
        <v>118</v>
      </c>
      <c r="E831" s="12" t="s">
        <v>33</v>
      </c>
      <c r="F831" t="s">
        <v>573</v>
      </c>
      <c r="G831" t="s">
        <v>1566</v>
      </c>
      <c r="H831" s="284" t="s">
        <v>389</v>
      </c>
      <c r="I831">
        <v>3285577</v>
      </c>
      <c r="J831" s="276" t="s">
        <v>318</v>
      </c>
      <c r="K831" s="2" t="s">
        <v>1566</v>
      </c>
      <c r="L831" s="284" t="s">
        <v>643</v>
      </c>
      <c r="M831" t="s">
        <v>3099</v>
      </c>
      <c r="N831" s="250">
        <v>109519.23333333334</v>
      </c>
      <c r="O831" t="s">
        <v>318</v>
      </c>
      <c r="P831" s="282">
        <v>134240.86666666699</v>
      </c>
      <c r="S831" s="287">
        <v>0.17857571484420801</v>
      </c>
    </row>
    <row r="832" spans="3:19">
      <c r="C832" s="278" t="s">
        <v>127</v>
      </c>
      <c r="D832" s="278" t="s">
        <v>118</v>
      </c>
      <c r="E832" s="12" t="s">
        <v>33</v>
      </c>
      <c r="F832" t="s">
        <v>288</v>
      </c>
      <c r="G832" t="s">
        <v>1566</v>
      </c>
      <c r="H832" s="284" t="s">
        <v>389</v>
      </c>
      <c r="I832">
        <v>1658134</v>
      </c>
      <c r="J832" s="276" t="s">
        <v>301</v>
      </c>
      <c r="K832" s="2" t="s">
        <v>1973</v>
      </c>
      <c r="L832" s="284" t="s">
        <v>643</v>
      </c>
      <c r="M832" t="s">
        <v>3015</v>
      </c>
      <c r="N832" s="250">
        <v>55271.133333333331</v>
      </c>
      <c r="O832" t="s">
        <v>301</v>
      </c>
      <c r="P832" s="282">
        <v>59100.6</v>
      </c>
      <c r="S832" s="287">
        <v>0.178780177951263</v>
      </c>
    </row>
    <row r="833" spans="3:19">
      <c r="C833" s="278" t="s">
        <v>127</v>
      </c>
      <c r="D833" s="278" t="s">
        <v>118</v>
      </c>
      <c r="E833" s="12" t="s">
        <v>31</v>
      </c>
      <c r="F833" t="s">
        <v>254</v>
      </c>
      <c r="G833" t="s">
        <v>1566</v>
      </c>
      <c r="H833" s="284" t="s">
        <v>389</v>
      </c>
      <c r="I833">
        <v>1061410</v>
      </c>
      <c r="J833" s="276" t="s">
        <v>1124</v>
      </c>
      <c r="K833" s="2" t="s">
        <v>1125</v>
      </c>
      <c r="L833" s="284" t="s">
        <v>643</v>
      </c>
      <c r="M833" t="s">
        <v>3027</v>
      </c>
      <c r="N833" s="250">
        <v>35380.333333333336</v>
      </c>
      <c r="O833" t="s">
        <v>1124</v>
      </c>
      <c r="P833" s="282">
        <v>42269.9</v>
      </c>
      <c r="S833" s="287">
        <v>0.151908425980433</v>
      </c>
    </row>
    <row r="834" spans="3:19">
      <c r="C834" s="278" t="s">
        <v>25</v>
      </c>
      <c r="D834" s="278" t="s">
        <v>118</v>
      </c>
      <c r="E834" s="12" t="s">
        <v>31</v>
      </c>
      <c r="F834" t="s">
        <v>549</v>
      </c>
      <c r="G834" t="s">
        <v>1566</v>
      </c>
      <c r="H834" s="284" t="s">
        <v>389</v>
      </c>
      <c r="I834">
        <v>1072585</v>
      </c>
      <c r="J834" s="276" t="s">
        <v>1095</v>
      </c>
      <c r="K834" s="2" t="s">
        <v>1096</v>
      </c>
      <c r="L834" s="284" t="s">
        <v>643</v>
      </c>
      <c r="M834" t="s">
        <v>3028</v>
      </c>
      <c r="N834" s="250">
        <v>35752.833333333336</v>
      </c>
      <c r="O834" t="s">
        <v>1095</v>
      </c>
      <c r="P834" s="282">
        <v>54763.733333333301</v>
      </c>
      <c r="S834" s="287">
        <v>0.15387349541623699</v>
      </c>
    </row>
    <row r="835" spans="3:19">
      <c r="C835" s="278" t="s">
        <v>127</v>
      </c>
      <c r="D835" s="278" t="s">
        <v>118</v>
      </c>
      <c r="E835" s="12" t="s">
        <v>31</v>
      </c>
      <c r="F835" t="s">
        <v>254</v>
      </c>
      <c r="G835" t="s">
        <v>1566</v>
      </c>
      <c r="H835" s="284" t="s">
        <v>389</v>
      </c>
      <c r="I835">
        <v>511568</v>
      </c>
      <c r="J835" s="276" t="s">
        <v>1578</v>
      </c>
      <c r="K835" s="2" t="s">
        <v>2256</v>
      </c>
      <c r="L835" s="284" t="s">
        <v>643</v>
      </c>
      <c r="M835" t="s">
        <v>3027</v>
      </c>
      <c r="N835" s="250">
        <v>17052.266666666666</v>
      </c>
      <c r="O835" t="s">
        <v>1578</v>
      </c>
      <c r="P835" s="282">
        <v>42269.9</v>
      </c>
      <c r="S835" s="287">
        <v>0.13318977666387299</v>
      </c>
    </row>
    <row r="836" spans="3:19">
      <c r="C836" s="278" t="s">
        <v>127</v>
      </c>
      <c r="D836" s="278" t="s">
        <v>118</v>
      </c>
      <c r="E836" s="12" t="s">
        <v>31</v>
      </c>
      <c r="F836" t="s">
        <v>254</v>
      </c>
      <c r="G836" t="s">
        <v>1566</v>
      </c>
      <c r="H836" s="284" t="s">
        <v>389</v>
      </c>
      <c r="I836">
        <v>552266</v>
      </c>
      <c r="J836" s="276" t="s">
        <v>1677</v>
      </c>
      <c r="K836" s="2" t="s">
        <v>2300</v>
      </c>
      <c r="L836" s="284" t="s">
        <v>643</v>
      </c>
      <c r="M836" t="s">
        <v>3027</v>
      </c>
      <c r="N836" s="250">
        <v>18408.866666666665</v>
      </c>
      <c r="O836" t="s">
        <v>1677</v>
      </c>
      <c r="P836" s="282">
        <v>42269.9</v>
      </c>
      <c r="S836" s="287">
        <v>0.14998354505662301</v>
      </c>
    </row>
    <row r="837" spans="3:19">
      <c r="C837" s="278" t="s">
        <v>25</v>
      </c>
      <c r="D837" s="278" t="s">
        <v>118</v>
      </c>
      <c r="E837" s="12" t="s">
        <v>31</v>
      </c>
      <c r="F837" t="s">
        <v>549</v>
      </c>
      <c r="G837" t="s">
        <v>1566</v>
      </c>
      <c r="H837" s="284" t="s">
        <v>389</v>
      </c>
      <c r="I837">
        <v>664241</v>
      </c>
      <c r="J837" s="276" t="s">
        <v>2514</v>
      </c>
      <c r="K837" s="2" t="s">
        <v>2515</v>
      </c>
      <c r="L837" s="284" t="s">
        <v>643</v>
      </c>
      <c r="M837" t="s">
        <v>3028</v>
      </c>
      <c r="N837" s="250">
        <v>22141.366666666665</v>
      </c>
      <c r="O837" t="s">
        <v>2514</v>
      </c>
      <c r="P837" s="282">
        <v>54763.733333333301</v>
      </c>
      <c r="S837" s="287">
        <v>0.15156877997696899</v>
      </c>
    </row>
    <row r="838" spans="3:19">
      <c r="C838" s="278" t="s">
        <v>127</v>
      </c>
      <c r="D838" s="278" t="s">
        <v>118</v>
      </c>
      <c r="E838" s="12" t="s">
        <v>31</v>
      </c>
      <c r="F838" t="s">
        <v>254</v>
      </c>
      <c r="G838" t="s">
        <v>1566</v>
      </c>
      <c r="H838" s="284" t="s">
        <v>389</v>
      </c>
      <c r="I838">
        <v>598214</v>
      </c>
      <c r="J838" s="276" t="s">
        <v>2633</v>
      </c>
      <c r="K838" s="2" t="s">
        <v>2634</v>
      </c>
      <c r="L838" s="284" t="s">
        <v>643</v>
      </c>
      <c r="M838" t="s">
        <v>3027</v>
      </c>
      <c r="N838" s="250">
        <v>19940.466666666667</v>
      </c>
      <c r="O838" t="s">
        <v>2633</v>
      </c>
      <c r="P838" s="282">
        <v>42269.9</v>
      </c>
      <c r="S838" s="287">
        <v>0.1511206813272</v>
      </c>
    </row>
    <row r="839" spans="3:19">
      <c r="C839" s="278" t="s">
        <v>45</v>
      </c>
      <c r="D839" s="278" t="s">
        <v>27</v>
      </c>
      <c r="E839" s="12" t="s">
        <v>34</v>
      </c>
      <c r="F839" t="s">
        <v>97</v>
      </c>
      <c r="G839" t="s">
        <v>211</v>
      </c>
      <c r="H839" s="284" t="s">
        <v>189</v>
      </c>
      <c r="I839">
        <v>2970074</v>
      </c>
      <c r="J839" s="276" t="s">
        <v>209</v>
      </c>
      <c r="K839" s="2" t="s">
        <v>3159</v>
      </c>
      <c r="L839" s="284" t="s">
        <v>643</v>
      </c>
      <c r="M839" t="s">
        <v>2801</v>
      </c>
      <c r="N839" s="250">
        <v>99002.46666666666</v>
      </c>
      <c r="O839" t="s">
        <v>209</v>
      </c>
      <c r="P839" s="282">
        <v>100910.83333333299</v>
      </c>
      <c r="S839" s="287">
        <v>0.17496686363601499</v>
      </c>
    </row>
    <row r="840" spans="3:19">
      <c r="C840" s="278" t="s">
        <v>25</v>
      </c>
      <c r="D840" s="278" t="s">
        <v>27</v>
      </c>
      <c r="E840" s="12" t="s">
        <v>33</v>
      </c>
      <c r="F840" t="s">
        <v>448</v>
      </c>
      <c r="G840" t="s">
        <v>211</v>
      </c>
      <c r="H840" s="284" t="s">
        <v>189</v>
      </c>
      <c r="I840">
        <v>2149051</v>
      </c>
      <c r="J840" s="276" t="s">
        <v>1240</v>
      </c>
      <c r="K840" s="2" t="s">
        <v>2134</v>
      </c>
      <c r="L840" s="284" t="s">
        <v>643</v>
      </c>
      <c r="M840" t="s">
        <v>2810</v>
      </c>
      <c r="N840" s="250">
        <v>71635.03333333334</v>
      </c>
      <c r="O840" t="s">
        <v>1240</v>
      </c>
      <c r="P840" s="282">
        <v>71635.033333333296</v>
      </c>
      <c r="S840" s="287">
        <v>0.15626279257244599</v>
      </c>
    </row>
    <row r="841" spans="3:19">
      <c r="C841" s="278" t="s">
        <v>25</v>
      </c>
      <c r="D841" s="278" t="s">
        <v>118</v>
      </c>
      <c r="E841" s="12" t="s">
        <v>33</v>
      </c>
      <c r="F841" t="s">
        <v>573</v>
      </c>
      <c r="G841" t="s">
        <v>211</v>
      </c>
      <c r="H841" s="284" t="s">
        <v>189</v>
      </c>
      <c r="I841">
        <v>1565938</v>
      </c>
      <c r="J841" s="276" t="s">
        <v>1188</v>
      </c>
      <c r="K841" s="2" t="s">
        <v>1189</v>
      </c>
      <c r="L841" s="284" t="s">
        <v>643</v>
      </c>
      <c r="M841" t="s">
        <v>2812</v>
      </c>
      <c r="N841" s="250">
        <v>52197.933333333334</v>
      </c>
      <c r="O841" t="s">
        <v>1188</v>
      </c>
      <c r="P841" s="282">
        <v>52197.933333333298</v>
      </c>
      <c r="S841" s="287">
        <v>0.174642540296605</v>
      </c>
    </row>
    <row r="842" spans="3:19">
      <c r="C842" s="278" t="s">
        <v>25</v>
      </c>
      <c r="D842" s="278" t="s">
        <v>118</v>
      </c>
      <c r="E842" s="12" t="s">
        <v>33</v>
      </c>
      <c r="F842" t="s">
        <v>573</v>
      </c>
      <c r="G842" t="s">
        <v>211</v>
      </c>
      <c r="H842" s="284" t="s">
        <v>189</v>
      </c>
      <c r="I842">
        <v>1403680</v>
      </c>
      <c r="J842" s="276" t="s">
        <v>296</v>
      </c>
      <c r="K842" s="2" t="s">
        <v>1950</v>
      </c>
      <c r="L842" s="284" t="s">
        <v>643</v>
      </c>
      <c r="M842" t="s">
        <v>2812</v>
      </c>
      <c r="N842" s="250">
        <v>46789.333333333336</v>
      </c>
      <c r="O842" t="s">
        <v>296</v>
      </c>
      <c r="P842" s="282">
        <v>52197.933333333298</v>
      </c>
      <c r="S842" s="287">
        <v>0.17289994631248901</v>
      </c>
    </row>
    <row r="843" spans="3:19">
      <c r="C843" s="278" t="s">
        <v>127</v>
      </c>
      <c r="D843" s="278" t="s">
        <v>118</v>
      </c>
      <c r="E843" s="12" t="s">
        <v>31</v>
      </c>
      <c r="F843" t="s">
        <v>254</v>
      </c>
      <c r="G843" t="s">
        <v>211</v>
      </c>
      <c r="H843" s="284" t="s">
        <v>189</v>
      </c>
      <c r="I843">
        <v>1273885</v>
      </c>
      <c r="J843" s="276" t="s">
        <v>1055</v>
      </c>
      <c r="K843" s="2" t="s">
        <v>2066</v>
      </c>
      <c r="L843" s="284" t="s">
        <v>643</v>
      </c>
      <c r="M843" t="s">
        <v>2802</v>
      </c>
      <c r="N843" s="250">
        <v>42462.833333333336</v>
      </c>
      <c r="O843" t="s">
        <v>1055</v>
      </c>
      <c r="P843" s="282">
        <v>55173.566666666702</v>
      </c>
      <c r="S843" s="287">
        <v>0.173932652806435</v>
      </c>
    </row>
    <row r="844" spans="3:19">
      <c r="C844" s="278" t="s">
        <v>127</v>
      </c>
      <c r="D844" s="278" t="s">
        <v>118</v>
      </c>
      <c r="E844" s="12" t="s">
        <v>31</v>
      </c>
      <c r="F844" t="s">
        <v>254</v>
      </c>
      <c r="G844" t="s">
        <v>211</v>
      </c>
      <c r="H844" s="284" t="s">
        <v>189</v>
      </c>
      <c r="I844">
        <v>1655207</v>
      </c>
      <c r="J844" s="276" t="s">
        <v>1144</v>
      </c>
      <c r="K844" s="2" t="s">
        <v>2047</v>
      </c>
      <c r="L844" s="284" t="s">
        <v>643</v>
      </c>
      <c r="M844" t="s">
        <v>2802</v>
      </c>
      <c r="N844" s="250">
        <v>55173.566666666666</v>
      </c>
      <c r="O844" t="s">
        <v>1144</v>
      </c>
      <c r="P844" s="282">
        <v>55173.566666666702</v>
      </c>
      <c r="S844" s="287">
        <v>0.16427363087862601</v>
      </c>
    </row>
    <row r="845" spans="3:19">
      <c r="C845" s="278" t="s">
        <v>127</v>
      </c>
      <c r="D845" s="278" t="s">
        <v>118</v>
      </c>
      <c r="E845" s="12" t="s">
        <v>31</v>
      </c>
      <c r="F845" t="s">
        <v>254</v>
      </c>
      <c r="G845" t="s">
        <v>211</v>
      </c>
      <c r="H845" s="284" t="s">
        <v>189</v>
      </c>
      <c r="I845">
        <v>1141615</v>
      </c>
      <c r="J845" s="276" t="s">
        <v>1137</v>
      </c>
      <c r="K845" s="2" t="s">
        <v>2087</v>
      </c>
      <c r="L845" s="284" t="s">
        <v>643</v>
      </c>
      <c r="M845" t="s">
        <v>2802</v>
      </c>
      <c r="N845" s="250">
        <v>38053.833333333336</v>
      </c>
      <c r="O845" t="s">
        <v>1137</v>
      </c>
      <c r="P845" s="282">
        <v>55173.566666666702</v>
      </c>
      <c r="S845" s="287">
        <v>0.16522340483922601</v>
      </c>
    </row>
    <row r="846" spans="3:19">
      <c r="C846" s="278" t="s">
        <v>127</v>
      </c>
      <c r="D846" s="278" t="s">
        <v>118</v>
      </c>
      <c r="E846" s="12" t="s">
        <v>33</v>
      </c>
      <c r="F846" t="s">
        <v>288</v>
      </c>
      <c r="G846" t="s">
        <v>211</v>
      </c>
      <c r="H846" s="284" t="s">
        <v>189</v>
      </c>
      <c r="I846">
        <v>1370398</v>
      </c>
      <c r="J846" s="276" t="s">
        <v>1247</v>
      </c>
      <c r="K846" s="2" t="s">
        <v>2183</v>
      </c>
      <c r="L846" s="284" t="s">
        <v>643</v>
      </c>
      <c r="M846" t="s">
        <v>2811</v>
      </c>
      <c r="N846" s="250">
        <v>45679.933333333334</v>
      </c>
      <c r="O846" t="s">
        <v>1247</v>
      </c>
      <c r="P846" s="282">
        <v>45679.933333333298</v>
      </c>
      <c r="S846" s="287">
        <v>0.15481234587772999</v>
      </c>
    </row>
    <row r="847" spans="3:19">
      <c r="C847" s="278" t="s">
        <v>25</v>
      </c>
      <c r="D847" s="278" t="s">
        <v>27</v>
      </c>
      <c r="E847" s="12" t="s">
        <v>33</v>
      </c>
      <c r="F847" t="s">
        <v>448</v>
      </c>
      <c r="G847" t="s">
        <v>211</v>
      </c>
      <c r="H847" s="284" t="s">
        <v>189</v>
      </c>
      <c r="I847">
        <v>1060712</v>
      </c>
      <c r="J847" s="276" t="s">
        <v>1643</v>
      </c>
      <c r="K847" s="2" t="s">
        <v>2240</v>
      </c>
      <c r="L847" s="284" t="s">
        <v>643</v>
      </c>
      <c r="M847" t="s">
        <v>2810</v>
      </c>
      <c r="N847" s="250">
        <v>35357.066666666666</v>
      </c>
      <c r="O847" t="s">
        <v>1643</v>
      </c>
      <c r="P847" s="282">
        <v>71635.033333333296</v>
      </c>
      <c r="S847" s="287">
        <v>0.16177427951173401</v>
      </c>
    </row>
    <row r="848" spans="3:19">
      <c r="C848" s="278" t="s">
        <v>127</v>
      </c>
      <c r="D848" s="278" t="s">
        <v>118</v>
      </c>
      <c r="E848" s="12" t="s">
        <v>33</v>
      </c>
      <c r="F848" t="s">
        <v>288</v>
      </c>
      <c r="G848" t="s">
        <v>211</v>
      </c>
      <c r="H848" s="284" t="s">
        <v>189</v>
      </c>
      <c r="I848">
        <v>1130704</v>
      </c>
      <c r="J848" s="276" t="s">
        <v>303</v>
      </c>
      <c r="K848" s="2" t="s">
        <v>1983</v>
      </c>
      <c r="L848" s="284" t="s">
        <v>643</v>
      </c>
      <c r="M848" t="s">
        <v>2811</v>
      </c>
      <c r="N848" s="250">
        <v>37690.133333333331</v>
      </c>
      <c r="O848" t="s">
        <v>303</v>
      </c>
      <c r="P848" s="282">
        <v>45679.933333333298</v>
      </c>
      <c r="S848" s="287">
        <v>0.16108227591914401</v>
      </c>
    </row>
    <row r="849" spans="3:19">
      <c r="C849" s="278" t="s">
        <v>25</v>
      </c>
      <c r="D849" s="278" t="s">
        <v>118</v>
      </c>
      <c r="E849" s="12" t="s">
        <v>31</v>
      </c>
      <c r="F849" t="s">
        <v>549</v>
      </c>
      <c r="G849" t="s">
        <v>211</v>
      </c>
      <c r="H849" s="284" t="s">
        <v>189</v>
      </c>
      <c r="I849">
        <v>842995</v>
      </c>
      <c r="J849" s="276" t="s">
        <v>1112</v>
      </c>
      <c r="K849" s="2" t="s">
        <v>2135</v>
      </c>
      <c r="L849" s="284" t="s">
        <v>643</v>
      </c>
      <c r="M849" t="s">
        <v>2808</v>
      </c>
      <c r="N849" s="250">
        <v>28099.833333333332</v>
      </c>
      <c r="O849" t="s">
        <v>1112</v>
      </c>
      <c r="P849" s="282">
        <v>44216.866666666698</v>
      </c>
      <c r="S849" s="287">
        <v>0.158635737810261</v>
      </c>
    </row>
    <row r="850" spans="3:19">
      <c r="C850" s="278" t="s">
        <v>127</v>
      </c>
      <c r="D850" s="278" t="s">
        <v>118</v>
      </c>
      <c r="E850" s="12" t="s">
        <v>33</v>
      </c>
      <c r="F850" t="s">
        <v>288</v>
      </c>
      <c r="G850" t="s">
        <v>211</v>
      </c>
      <c r="H850" s="284" t="s">
        <v>189</v>
      </c>
      <c r="I850">
        <v>767212</v>
      </c>
      <c r="J850" s="276" t="s">
        <v>1228</v>
      </c>
      <c r="K850" s="2" t="s">
        <v>2111</v>
      </c>
      <c r="L850" s="284" t="s">
        <v>643</v>
      </c>
      <c r="M850" t="s">
        <v>2811</v>
      </c>
      <c r="N850" s="250">
        <v>25573.733333333334</v>
      </c>
      <c r="O850" t="s">
        <v>1228</v>
      </c>
      <c r="P850" s="282">
        <v>45679.933333333298</v>
      </c>
      <c r="S850" s="287">
        <v>0.15722547277940099</v>
      </c>
    </row>
    <row r="851" spans="3:19">
      <c r="C851" s="278" t="s">
        <v>25</v>
      </c>
      <c r="D851" s="278" t="s">
        <v>118</v>
      </c>
      <c r="E851" s="12" t="s">
        <v>31</v>
      </c>
      <c r="F851" t="s">
        <v>549</v>
      </c>
      <c r="G851" t="s">
        <v>211</v>
      </c>
      <c r="H851" s="284" t="s">
        <v>189</v>
      </c>
      <c r="I851">
        <v>562896</v>
      </c>
      <c r="J851" s="276" t="s">
        <v>1778</v>
      </c>
      <c r="K851" s="2" t="s">
        <v>2393</v>
      </c>
      <c r="L851" s="284" t="s">
        <v>643</v>
      </c>
      <c r="M851" t="s">
        <v>2808</v>
      </c>
      <c r="N851" s="250">
        <v>18763.2</v>
      </c>
      <c r="O851" t="s">
        <v>1778</v>
      </c>
      <c r="P851" s="282">
        <v>44216.866666666698</v>
      </c>
      <c r="S851" s="287">
        <v>0.170572169298113</v>
      </c>
    </row>
    <row r="852" spans="3:19">
      <c r="C852" s="278" t="s">
        <v>25</v>
      </c>
      <c r="D852" s="278" t="s">
        <v>27</v>
      </c>
      <c r="E852" s="12" t="s">
        <v>31</v>
      </c>
      <c r="F852" t="s">
        <v>417</v>
      </c>
      <c r="G852" t="s">
        <v>211</v>
      </c>
      <c r="H852" s="284" t="s">
        <v>189</v>
      </c>
      <c r="I852">
        <v>722567</v>
      </c>
      <c r="J852" s="276" t="s">
        <v>2415</v>
      </c>
      <c r="K852" s="2" t="s">
        <v>2416</v>
      </c>
      <c r="L852" s="284" t="s">
        <v>643</v>
      </c>
      <c r="M852" t="s">
        <v>2814</v>
      </c>
      <c r="N852" s="250">
        <v>24085.566666666666</v>
      </c>
      <c r="O852" t="s">
        <v>2415</v>
      </c>
      <c r="P852" s="282">
        <v>34825.633333333302</v>
      </c>
      <c r="S852" s="287">
        <v>0.151827572255674</v>
      </c>
    </row>
    <row r="853" spans="3:19">
      <c r="C853" s="278" t="s">
        <v>127</v>
      </c>
      <c r="D853" s="278" t="s">
        <v>27</v>
      </c>
      <c r="E853" s="12" t="s">
        <v>30</v>
      </c>
      <c r="F853" t="s">
        <v>2947</v>
      </c>
      <c r="G853" t="s">
        <v>211</v>
      </c>
      <c r="H853" s="284" t="s">
        <v>189</v>
      </c>
      <c r="I853">
        <v>212324</v>
      </c>
      <c r="J853" s="276" t="s">
        <v>2504</v>
      </c>
      <c r="K853" s="2" t="s">
        <v>2505</v>
      </c>
      <c r="L853" s="284" t="s">
        <v>643</v>
      </c>
      <c r="M853" t="s">
        <v>3160</v>
      </c>
      <c r="N853" s="250">
        <v>7077.4666666666662</v>
      </c>
      <c r="O853" t="s">
        <v>2504</v>
      </c>
      <c r="P853" s="282">
        <v>7077.4666666666699</v>
      </c>
      <c r="S853" s="287">
        <v>0.13737996929610299</v>
      </c>
    </row>
    <row r="854" spans="3:19">
      <c r="C854" s="278" t="s">
        <v>25</v>
      </c>
      <c r="D854" s="278" t="s">
        <v>27</v>
      </c>
      <c r="E854" s="12" t="s">
        <v>30</v>
      </c>
      <c r="F854" t="s">
        <v>408</v>
      </c>
      <c r="G854" t="s">
        <v>211</v>
      </c>
      <c r="H854" s="284" t="s">
        <v>189</v>
      </c>
      <c r="I854">
        <v>7249</v>
      </c>
      <c r="J854" s="276" t="s">
        <v>3161</v>
      </c>
      <c r="K854" s="2" t="s">
        <v>3162</v>
      </c>
      <c r="L854" s="284" t="s">
        <v>643</v>
      </c>
      <c r="M854" t="s">
        <v>2805</v>
      </c>
      <c r="N854" s="250">
        <v>241.63333333333333</v>
      </c>
      <c r="O854" t="s">
        <v>3161</v>
      </c>
      <c r="P854" s="282">
        <v>41213.066666666702</v>
      </c>
      <c r="S854" s="287">
        <v>0.21006896799008201</v>
      </c>
    </row>
    <row r="855" spans="3:19">
      <c r="C855" s="278" t="s">
        <v>25</v>
      </c>
      <c r="D855" s="278" t="s">
        <v>27</v>
      </c>
      <c r="E855" s="12" t="s">
        <v>32</v>
      </c>
      <c r="F855" t="s">
        <v>525</v>
      </c>
      <c r="G855" t="s">
        <v>313</v>
      </c>
      <c r="H855" s="284" t="s">
        <v>189</v>
      </c>
      <c r="I855">
        <v>2929269</v>
      </c>
      <c r="J855" s="276" t="s">
        <v>835</v>
      </c>
      <c r="K855" s="2" t="s">
        <v>313</v>
      </c>
      <c r="L855" s="284" t="s">
        <v>643</v>
      </c>
      <c r="M855" t="s">
        <v>3064</v>
      </c>
      <c r="N855" s="250">
        <v>97642.3</v>
      </c>
      <c r="O855" t="s">
        <v>835</v>
      </c>
      <c r="P855" s="282">
        <v>97642.3</v>
      </c>
      <c r="S855" s="287">
        <v>0.18784284913728699</v>
      </c>
    </row>
    <row r="856" spans="3:19">
      <c r="C856" s="278" t="s">
        <v>25</v>
      </c>
      <c r="D856" s="278" t="s">
        <v>27</v>
      </c>
      <c r="E856" s="12" t="s">
        <v>33</v>
      </c>
      <c r="F856" t="s">
        <v>448</v>
      </c>
      <c r="G856" t="s">
        <v>313</v>
      </c>
      <c r="H856" s="284" t="s">
        <v>189</v>
      </c>
      <c r="I856">
        <v>2062077</v>
      </c>
      <c r="J856" s="276" t="s">
        <v>311</v>
      </c>
      <c r="K856" s="2" t="s">
        <v>312</v>
      </c>
      <c r="L856" s="284" t="s">
        <v>643</v>
      </c>
      <c r="M856" t="s">
        <v>2810</v>
      </c>
      <c r="N856" s="250">
        <v>68735.899999999994</v>
      </c>
      <c r="O856" t="s">
        <v>311</v>
      </c>
      <c r="P856" s="282">
        <v>71635.033333333296</v>
      </c>
      <c r="S856" s="287">
        <v>0.171337759898359</v>
      </c>
    </row>
    <row r="857" spans="3:19">
      <c r="C857" s="278" t="s">
        <v>25</v>
      </c>
      <c r="D857" s="278" t="s">
        <v>118</v>
      </c>
      <c r="E857" s="12" t="s">
        <v>34</v>
      </c>
      <c r="F857" t="s">
        <v>617</v>
      </c>
      <c r="G857" t="s">
        <v>313</v>
      </c>
      <c r="H857" s="284" t="s">
        <v>189</v>
      </c>
      <c r="I857">
        <v>1232194</v>
      </c>
      <c r="J857" s="276" t="s">
        <v>838</v>
      </c>
      <c r="K857" s="2" t="s">
        <v>1004</v>
      </c>
      <c r="L857" s="284" t="s">
        <v>643</v>
      </c>
      <c r="M857" t="s">
        <v>3163</v>
      </c>
      <c r="N857" s="250">
        <v>41073.133333333331</v>
      </c>
      <c r="O857" t="s">
        <v>838</v>
      </c>
      <c r="P857" s="282">
        <v>41073.133333333302</v>
      </c>
      <c r="S857" s="287">
        <v>0.18527895229913699</v>
      </c>
    </row>
    <row r="858" spans="3:19">
      <c r="C858" s="278" t="s">
        <v>127</v>
      </c>
      <c r="D858" s="278" t="s">
        <v>27</v>
      </c>
      <c r="E858" s="12" t="s">
        <v>31</v>
      </c>
      <c r="F858" t="s">
        <v>130</v>
      </c>
      <c r="G858" t="s">
        <v>313</v>
      </c>
      <c r="H858" s="284" t="s">
        <v>189</v>
      </c>
      <c r="I858">
        <v>731184</v>
      </c>
      <c r="J858" s="276" t="s">
        <v>1109</v>
      </c>
      <c r="K858" s="2" t="s">
        <v>2133</v>
      </c>
      <c r="L858" s="284" t="s">
        <v>643</v>
      </c>
      <c r="M858" t="s">
        <v>3164</v>
      </c>
      <c r="N858" s="250">
        <v>24372.799999999999</v>
      </c>
      <c r="O858" t="s">
        <v>1109</v>
      </c>
      <c r="P858" s="282">
        <v>24372.799999999999</v>
      </c>
      <c r="S858" s="287">
        <v>0.18887903420917199</v>
      </c>
    </row>
    <row r="859" spans="3:19">
      <c r="C859" s="278" t="s">
        <v>25</v>
      </c>
      <c r="D859" s="278" t="s">
        <v>27</v>
      </c>
      <c r="E859" s="12" t="s">
        <v>31</v>
      </c>
      <c r="F859" t="s">
        <v>417</v>
      </c>
      <c r="G859" t="s">
        <v>313</v>
      </c>
      <c r="H859" s="284" t="s">
        <v>189</v>
      </c>
      <c r="I859">
        <v>895369</v>
      </c>
      <c r="J859" s="276" t="s">
        <v>3165</v>
      </c>
      <c r="K859" s="2" t="s">
        <v>3166</v>
      </c>
      <c r="L859" s="284" t="s">
        <v>643</v>
      </c>
      <c r="M859" t="s">
        <v>2814</v>
      </c>
      <c r="N859" s="250">
        <v>29845.633333333335</v>
      </c>
      <c r="O859" t="s">
        <v>3165</v>
      </c>
      <c r="P859" s="282">
        <v>34825.633333333302</v>
      </c>
      <c r="S859" s="287">
        <v>0.18024892621359001</v>
      </c>
    </row>
    <row r="860" spans="3:19">
      <c r="C860" s="278" t="s">
        <v>45</v>
      </c>
      <c r="D860" s="278" t="s">
        <v>27</v>
      </c>
      <c r="E860" s="12" t="s">
        <v>34</v>
      </c>
      <c r="F860" t="s">
        <v>97</v>
      </c>
      <c r="G860" t="s">
        <v>487</v>
      </c>
      <c r="H860" s="284" t="s">
        <v>52</v>
      </c>
      <c r="I860">
        <v>2716574</v>
      </c>
      <c r="J860" s="276" t="s">
        <v>1623</v>
      </c>
      <c r="K860" s="2" t="s">
        <v>2233</v>
      </c>
      <c r="L860" s="284" t="s">
        <v>52</v>
      </c>
      <c r="M860" t="s">
        <v>2897</v>
      </c>
      <c r="N860" s="250">
        <v>90552.46666666666</v>
      </c>
      <c r="O860" t="s">
        <v>1623</v>
      </c>
      <c r="P860" s="282">
        <v>244701.566666667</v>
      </c>
      <c r="S860" s="287">
        <v>0.15809732205395599</v>
      </c>
    </row>
    <row r="861" spans="3:19">
      <c r="C861" s="278" t="s">
        <v>25</v>
      </c>
      <c r="D861" s="278" t="s">
        <v>118</v>
      </c>
      <c r="E861" s="12" t="s">
        <v>34</v>
      </c>
      <c r="F861" t="s">
        <v>617</v>
      </c>
      <c r="G861" t="s">
        <v>487</v>
      </c>
      <c r="H861" s="284" t="s">
        <v>52</v>
      </c>
      <c r="I861">
        <v>1580303</v>
      </c>
      <c r="J861" s="276" t="s">
        <v>485</v>
      </c>
      <c r="K861" s="2" t="s">
        <v>487</v>
      </c>
      <c r="L861" s="284" t="s">
        <v>52</v>
      </c>
      <c r="M861" t="s">
        <v>2909</v>
      </c>
      <c r="N861" s="250">
        <v>52676.76666666667</v>
      </c>
      <c r="O861" t="s">
        <v>485</v>
      </c>
      <c r="P861" s="282">
        <v>125144.566666667</v>
      </c>
      <c r="S861" s="287">
        <v>0.144405232041737</v>
      </c>
    </row>
    <row r="862" spans="3:19">
      <c r="C862" s="278" t="s">
        <v>25</v>
      </c>
      <c r="D862" s="278" t="s">
        <v>118</v>
      </c>
      <c r="E862" s="12" t="s">
        <v>31</v>
      </c>
      <c r="F862" t="s">
        <v>549</v>
      </c>
      <c r="G862" t="s">
        <v>487</v>
      </c>
      <c r="H862" s="284" t="s">
        <v>52</v>
      </c>
      <c r="I862">
        <v>1062978</v>
      </c>
      <c r="J862" s="276" t="s">
        <v>1054</v>
      </c>
      <c r="K862" s="2" t="s">
        <v>1369</v>
      </c>
      <c r="L862" s="284" t="s">
        <v>52</v>
      </c>
      <c r="M862" t="s">
        <v>2914</v>
      </c>
      <c r="N862" s="250">
        <v>35432.6</v>
      </c>
      <c r="O862" t="s">
        <v>1054</v>
      </c>
      <c r="P862" s="282">
        <v>133003.73333333299</v>
      </c>
      <c r="S862" s="287">
        <v>0.16684596193078899</v>
      </c>
    </row>
    <row r="863" spans="3:19">
      <c r="C863" s="278" t="s">
        <v>45</v>
      </c>
      <c r="D863" s="278" t="s">
        <v>27</v>
      </c>
      <c r="E863" s="12" t="s">
        <v>35</v>
      </c>
      <c r="F863" t="s">
        <v>106</v>
      </c>
      <c r="G863" t="s">
        <v>107</v>
      </c>
      <c r="H863" s="284" t="s">
        <v>107</v>
      </c>
      <c r="I863">
        <v>4581683</v>
      </c>
      <c r="J863" s="276" t="s">
        <v>104</v>
      </c>
      <c r="K863" s="2" t="s">
        <v>105</v>
      </c>
      <c r="L863" s="284" t="s">
        <v>643</v>
      </c>
      <c r="M863" t="s">
        <v>3167</v>
      </c>
      <c r="N863" s="250">
        <v>152722.76666666666</v>
      </c>
      <c r="O863" t="s">
        <v>104</v>
      </c>
      <c r="P863" s="282">
        <v>152722.76666666701</v>
      </c>
      <c r="S863" s="287">
        <v>0.17660911073984301</v>
      </c>
    </row>
    <row r="864" spans="3:19">
      <c r="C864" s="278" t="s">
        <v>45</v>
      </c>
      <c r="D864" s="278" t="s">
        <v>27</v>
      </c>
      <c r="E864" s="12" t="s">
        <v>36</v>
      </c>
      <c r="F864" t="s">
        <v>113</v>
      </c>
      <c r="G864" t="s">
        <v>107</v>
      </c>
      <c r="H864" s="284" t="s">
        <v>107</v>
      </c>
      <c r="I864">
        <v>9346995</v>
      </c>
      <c r="J864" s="276" t="s">
        <v>913</v>
      </c>
      <c r="K864" s="2" t="s">
        <v>2014</v>
      </c>
      <c r="L864" s="284" t="s">
        <v>643</v>
      </c>
      <c r="M864" t="s">
        <v>3168</v>
      </c>
      <c r="N864" s="250">
        <v>311566.5</v>
      </c>
      <c r="O864" t="s">
        <v>913</v>
      </c>
      <c r="P864" s="282">
        <v>311566.5</v>
      </c>
      <c r="S864" s="287">
        <v>0.17465293465107901</v>
      </c>
    </row>
    <row r="865" spans="3:19">
      <c r="C865" s="278" t="s">
        <v>25</v>
      </c>
      <c r="D865" s="278" t="s">
        <v>27</v>
      </c>
      <c r="E865" s="12" t="s">
        <v>34</v>
      </c>
      <c r="F865" t="s">
        <v>478</v>
      </c>
      <c r="G865" t="s">
        <v>107</v>
      </c>
      <c r="H865" s="284" t="s">
        <v>107</v>
      </c>
      <c r="I865">
        <v>2011483</v>
      </c>
      <c r="J865" s="276" t="s">
        <v>1713</v>
      </c>
      <c r="K865" s="2" t="s">
        <v>2328</v>
      </c>
      <c r="L865" s="284" t="s">
        <v>643</v>
      </c>
      <c r="M865" t="s">
        <v>3157</v>
      </c>
      <c r="N865" s="250">
        <v>67049.433333333334</v>
      </c>
      <c r="O865" t="s">
        <v>1713</v>
      </c>
      <c r="P865" s="282">
        <v>68287.633333333302</v>
      </c>
      <c r="S865" s="287">
        <v>0.16852309763512499</v>
      </c>
    </row>
    <row r="866" spans="3:19">
      <c r="C866" s="278" t="s">
        <v>25</v>
      </c>
      <c r="D866" s="278" t="s">
        <v>27</v>
      </c>
      <c r="E866" s="12" t="s">
        <v>35</v>
      </c>
      <c r="F866" t="s">
        <v>515</v>
      </c>
      <c r="G866" t="s">
        <v>107</v>
      </c>
      <c r="H866" s="284" t="s">
        <v>107</v>
      </c>
      <c r="I866">
        <v>1751789</v>
      </c>
      <c r="J866" s="276" t="s">
        <v>1683</v>
      </c>
      <c r="K866" s="2" t="s">
        <v>2303</v>
      </c>
      <c r="L866" s="284" t="s">
        <v>643</v>
      </c>
      <c r="M866" t="s">
        <v>3154</v>
      </c>
      <c r="N866" s="250">
        <v>58392.966666666667</v>
      </c>
      <c r="O866" t="s">
        <v>1683</v>
      </c>
      <c r="P866" s="282">
        <v>73882.166666666701</v>
      </c>
      <c r="S866" s="287">
        <v>0.16896276847858299</v>
      </c>
    </row>
    <row r="867" spans="3:19">
      <c r="C867" s="278" t="s">
        <v>127</v>
      </c>
      <c r="D867" s="278" t="s">
        <v>27</v>
      </c>
      <c r="E867" s="12" t="s">
        <v>33</v>
      </c>
      <c r="F867" t="s">
        <v>149</v>
      </c>
      <c r="G867" t="s">
        <v>107</v>
      </c>
      <c r="H867" s="284" t="s">
        <v>107</v>
      </c>
      <c r="I867">
        <v>1683667</v>
      </c>
      <c r="J867" s="276" t="s">
        <v>446</v>
      </c>
      <c r="K867" s="2" t="s">
        <v>1987</v>
      </c>
      <c r="L867" s="284" t="s">
        <v>643</v>
      </c>
      <c r="M867" t="s">
        <v>2832</v>
      </c>
      <c r="N867" s="250">
        <v>56122.23333333333</v>
      </c>
      <c r="O867" t="s">
        <v>446</v>
      </c>
      <c r="P867" s="282">
        <v>56122.233333333301</v>
      </c>
      <c r="S867" s="287">
        <v>0.15508878236804799</v>
      </c>
    </row>
    <row r="868" spans="3:19">
      <c r="C868" s="278" t="s">
        <v>25</v>
      </c>
      <c r="D868" s="278" t="s">
        <v>27</v>
      </c>
      <c r="E868" s="12" t="s">
        <v>35</v>
      </c>
      <c r="F868" t="s">
        <v>515</v>
      </c>
      <c r="G868" t="s">
        <v>107</v>
      </c>
      <c r="H868" s="284" t="s">
        <v>107</v>
      </c>
      <c r="I868">
        <v>1367446</v>
      </c>
      <c r="J868" s="276" t="s">
        <v>1597</v>
      </c>
      <c r="K868" s="2" t="s">
        <v>2218</v>
      </c>
      <c r="L868" s="284" t="s">
        <v>643</v>
      </c>
      <c r="M868" t="s">
        <v>3154</v>
      </c>
      <c r="N868" s="250">
        <v>45581.533333333333</v>
      </c>
      <c r="O868" t="s">
        <v>1597</v>
      </c>
      <c r="P868" s="282">
        <v>73882.166666666701</v>
      </c>
      <c r="S868" s="287">
        <v>0.16917706005709701</v>
      </c>
    </row>
    <row r="869" spans="3:19">
      <c r="C869" s="278" t="s">
        <v>25</v>
      </c>
      <c r="D869" s="278" t="s">
        <v>118</v>
      </c>
      <c r="E869" s="12" t="s">
        <v>33</v>
      </c>
      <c r="F869" t="s">
        <v>573</v>
      </c>
      <c r="G869" t="s">
        <v>107</v>
      </c>
      <c r="H869" s="284" t="s">
        <v>107</v>
      </c>
      <c r="I869">
        <v>1022441</v>
      </c>
      <c r="J869" s="276" t="s">
        <v>1653</v>
      </c>
      <c r="K869" s="2" t="s">
        <v>2268</v>
      </c>
      <c r="L869" s="284" t="s">
        <v>643</v>
      </c>
      <c r="M869" t="s">
        <v>3169</v>
      </c>
      <c r="N869" s="250">
        <v>34081.366666666669</v>
      </c>
      <c r="O869" t="s">
        <v>1653</v>
      </c>
      <c r="P869" s="282">
        <v>34081.366666666698</v>
      </c>
      <c r="S869" s="287">
        <v>0.18261842805227901</v>
      </c>
    </row>
    <row r="870" spans="3:19">
      <c r="C870" s="278" t="s">
        <v>25</v>
      </c>
      <c r="D870" s="278" t="s">
        <v>27</v>
      </c>
      <c r="E870" s="12" t="s">
        <v>30</v>
      </c>
      <c r="F870" t="s">
        <v>408</v>
      </c>
      <c r="G870" t="s">
        <v>107</v>
      </c>
      <c r="H870" s="284" t="s">
        <v>107</v>
      </c>
      <c r="I870">
        <v>1129956</v>
      </c>
      <c r="J870" s="276" t="s">
        <v>1605</v>
      </c>
      <c r="K870" s="2" t="s">
        <v>2209</v>
      </c>
      <c r="L870" s="284" t="s">
        <v>643</v>
      </c>
      <c r="M870" t="s">
        <v>3170</v>
      </c>
      <c r="N870" s="250">
        <v>37665.199999999997</v>
      </c>
      <c r="O870" t="s">
        <v>1605</v>
      </c>
      <c r="P870" s="282">
        <v>37665.199999999997</v>
      </c>
      <c r="S870" s="287">
        <v>0.154194637835113</v>
      </c>
    </row>
    <row r="871" spans="3:19">
      <c r="C871" s="278" t="s">
        <v>127</v>
      </c>
      <c r="D871" s="278" t="s">
        <v>118</v>
      </c>
      <c r="E871" s="12" t="s">
        <v>30</v>
      </c>
      <c r="F871" t="s">
        <v>249</v>
      </c>
      <c r="G871" t="s">
        <v>107</v>
      </c>
      <c r="H871" s="284" t="s">
        <v>107</v>
      </c>
      <c r="I871">
        <v>803567</v>
      </c>
      <c r="J871" s="276" t="s">
        <v>961</v>
      </c>
      <c r="K871" s="2" t="s">
        <v>1003</v>
      </c>
      <c r="L871" s="284" t="s">
        <v>643</v>
      </c>
      <c r="M871" t="s">
        <v>3171</v>
      </c>
      <c r="N871" s="250">
        <v>26785.566666666666</v>
      </c>
      <c r="O871" t="s">
        <v>961</v>
      </c>
      <c r="P871" s="282">
        <v>26785.566666666698</v>
      </c>
      <c r="S871" s="287">
        <v>0.177689233240861</v>
      </c>
    </row>
    <row r="872" spans="3:19">
      <c r="C872" s="278" t="s">
        <v>127</v>
      </c>
      <c r="D872" s="278" t="s">
        <v>118</v>
      </c>
      <c r="E872" s="12" t="s">
        <v>31</v>
      </c>
      <c r="F872" t="s">
        <v>254</v>
      </c>
      <c r="G872" t="s">
        <v>107</v>
      </c>
      <c r="H872" s="284" t="s">
        <v>107</v>
      </c>
      <c r="I872">
        <v>926347</v>
      </c>
      <c r="J872" s="276" t="s">
        <v>1726</v>
      </c>
      <c r="K872" s="2" t="s">
        <v>2346</v>
      </c>
      <c r="L872" s="284" t="s">
        <v>643</v>
      </c>
      <c r="M872" t="s">
        <v>2830</v>
      </c>
      <c r="N872" s="250">
        <v>30878.233333333334</v>
      </c>
      <c r="O872" t="s">
        <v>1726</v>
      </c>
      <c r="P872" s="282">
        <v>42424</v>
      </c>
      <c r="S872" s="287">
        <v>0.16906787801277501</v>
      </c>
    </row>
    <row r="873" spans="3:19">
      <c r="C873" s="278" t="s">
        <v>25</v>
      </c>
      <c r="D873" s="278" t="s">
        <v>118</v>
      </c>
      <c r="E873" s="12" t="s">
        <v>33</v>
      </c>
      <c r="F873" t="s">
        <v>573</v>
      </c>
      <c r="G873" t="s">
        <v>107</v>
      </c>
      <c r="H873" s="284" t="s">
        <v>107</v>
      </c>
      <c r="I873">
        <v>784929</v>
      </c>
      <c r="J873" s="276" t="s">
        <v>1727</v>
      </c>
      <c r="K873" s="2" t="s">
        <v>2345</v>
      </c>
      <c r="L873" s="284" t="s">
        <v>643</v>
      </c>
      <c r="M873" t="s">
        <v>3169</v>
      </c>
      <c r="N873" s="250">
        <v>26164.3</v>
      </c>
      <c r="O873" t="s">
        <v>1727</v>
      </c>
      <c r="P873" s="282">
        <v>34081.366666666698</v>
      </c>
      <c r="S873" s="287">
        <v>0.14751690367685999</v>
      </c>
    </row>
    <row r="874" spans="3:19">
      <c r="C874" s="278" t="s">
        <v>45</v>
      </c>
      <c r="D874" s="278" t="s">
        <v>27</v>
      </c>
      <c r="E874" s="12" t="s">
        <v>31</v>
      </c>
      <c r="F874" t="s">
        <v>66</v>
      </c>
      <c r="G874" t="s">
        <v>107</v>
      </c>
      <c r="H874" s="284" t="s">
        <v>107</v>
      </c>
      <c r="I874">
        <v>1625491</v>
      </c>
      <c r="J874" s="276" t="s">
        <v>1792</v>
      </c>
      <c r="K874" s="2" t="s">
        <v>2413</v>
      </c>
      <c r="L874" s="284" t="s">
        <v>643</v>
      </c>
      <c r="M874" t="s">
        <v>3172</v>
      </c>
      <c r="N874" s="250">
        <v>54183.033333333333</v>
      </c>
      <c r="O874" t="s">
        <v>1792</v>
      </c>
      <c r="P874" s="282">
        <v>54183.033333333296</v>
      </c>
      <c r="S874" s="287">
        <v>0.17759872711883501</v>
      </c>
    </row>
    <row r="875" spans="3:19">
      <c r="C875" s="278" t="s">
        <v>25</v>
      </c>
      <c r="D875" s="278" t="s">
        <v>27</v>
      </c>
      <c r="E875" s="12" t="s">
        <v>30</v>
      </c>
      <c r="F875" t="s">
        <v>408</v>
      </c>
      <c r="G875" t="s">
        <v>107</v>
      </c>
      <c r="H875" s="284" t="s">
        <v>107</v>
      </c>
      <c r="I875">
        <v>772321</v>
      </c>
      <c r="J875" s="276" t="s">
        <v>2476</v>
      </c>
      <c r="K875" s="2" t="s">
        <v>2477</v>
      </c>
      <c r="L875" s="284" t="s">
        <v>643</v>
      </c>
      <c r="M875" t="s">
        <v>3170</v>
      </c>
      <c r="N875" s="250">
        <v>25744.033333333333</v>
      </c>
      <c r="O875" t="s">
        <v>2476</v>
      </c>
      <c r="P875" s="282">
        <v>37665.199999999997</v>
      </c>
      <c r="S875" s="287">
        <v>0.14012895408887799</v>
      </c>
    </row>
    <row r="876" spans="3:19">
      <c r="C876" s="278" t="s">
        <v>45</v>
      </c>
      <c r="D876" s="278" t="s">
        <v>27</v>
      </c>
      <c r="E876" s="12" t="s">
        <v>30</v>
      </c>
      <c r="F876" t="s">
        <v>59</v>
      </c>
      <c r="G876" t="s">
        <v>107</v>
      </c>
      <c r="H876" s="284" t="s">
        <v>107</v>
      </c>
      <c r="I876">
        <v>768205</v>
      </c>
      <c r="J876" s="276" t="s">
        <v>2472</v>
      </c>
      <c r="K876" s="2" t="s">
        <v>2473</v>
      </c>
      <c r="L876" s="284" t="s">
        <v>643</v>
      </c>
      <c r="M876" t="s">
        <v>2853</v>
      </c>
      <c r="N876" s="250">
        <v>25606.833333333332</v>
      </c>
      <c r="O876" t="s">
        <v>2472</v>
      </c>
      <c r="P876" s="282">
        <v>27836.266666666699</v>
      </c>
      <c r="S876" s="287">
        <v>0.154322100236049</v>
      </c>
    </row>
    <row r="877" spans="3:19">
      <c r="C877" s="278" t="s">
        <v>25</v>
      </c>
      <c r="D877" s="278" t="s">
        <v>27</v>
      </c>
      <c r="E877" s="12" t="s">
        <v>31</v>
      </c>
      <c r="F877" t="s">
        <v>417</v>
      </c>
      <c r="G877" t="s">
        <v>107</v>
      </c>
      <c r="H877" s="284" t="s">
        <v>107</v>
      </c>
      <c r="I877">
        <v>899521</v>
      </c>
      <c r="J877" s="276" t="s">
        <v>2500</v>
      </c>
      <c r="K877" s="2" t="s">
        <v>2501</v>
      </c>
      <c r="L877" s="284" t="s">
        <v>643</v>
      </c>
      <c r="M877" t="s">
        <v>3158</v>
      </c>
      <c r="N877" s="250">
        <v>29984.033333333333</v>
      </c>
      <c r="O877" t="s">
        <v>2500</v>
      </c>
      <c r="P877" s="282">
        <v>31077.133333333299</v>
      </c>
      <c r="S877" s="287">
        <v>0.151620255828709</v>
      </c>
    </row>
    <row r="878" spans="3:19">
      <c r="C878" s="278" t="s">
        <v>25</v>
      </c>
      <c r="D878" s="278" t="s">
        <v>27</v>
      </c>
      <c r="E878" s="12" t="s">
        <v>33</v>
      </c>
      <c r="F878" t="s">
        <v>448</v>
      </c>
      <c r="G878" t="s">
        <v>1243</v>
      </c>
      <c r="H878" s="284" t="s">
        <v>195</v>
      </c>
      <c r="I878">
        <v>2518577</v>
      </c>
      <c r="J878" s="276" t="s">
        <v>1242</v>
      </c>
      <c r="K878" s="2" t="s">
        <v>2128</v>
      </c>
      <c r="L878" s="284" t="s">
        <v>643</v>
      </c>
      <c r="M878" t="s">
        <v>2842</v>
      </c>
      <c r="N878" s="250">
        <v>83952.566666666666</v>
      </c>
      <c r="O878" t="s">
        <v>1242</v>
      </c>
      <c r="P878" s="282">
        <v>117362.866666667</v>
      </c>
      <c r="S878" s="287">
        <v>0.18268017223685301</v>
      </c>
    </row>
    <row r="879" spans="3:19">
      <c r="C879" s="278" t="s">
        <v>45</v>
      </c>
      <c r="D879" s="278" t="s">
        <v>46</v>
      </c>
      <c r="E879" s="12" t="s">
        <v>36</v>
      </c>
      <c r="F879" t="s">
        <v>2825</v>
      </c>
      <c r="G879" t="s">
        <v>389</v>
      </c>
      <c r="H879" s="284" t="s">
        <v>389</v>
      </c>
      <c r="I879">
        <v>19543061</v>
      </c>
      <c r="J879" s="276" t="s">
        <v>404</v>
      </c>
      <c r="K879" s="2" t="s">
        <v>405</v>
      </c>
      <c r="L879" s="284" t="s">
        <v>643</v>
      </c>
      <c r="M879" t="s">
        <v>3020</v>
      </c>
      <c r="N879" s="250">
        <v>651435.3666666667</v>
      </c>
      <c r="O879" t="s">
        <v>404</v>
      </c>
      <c r="P879" s="282">
        <v>651435.36666666705</v>
      </c>
      <c r="S879" s="287">
        <v>0.18293562737403701</v>
      </c>
    </row>
    <row r="880" spans="3:19">
      <c r="C880" s="278" t="s">
        <v>25</v>
      </c>
      <c r="D880" s="278" t="s">
        <v>118</v>
      </c>
      <c r="E880" s="12" t="s">
        <v>34</v>
      </c>
      <c r="F880" t="s">
        <v>617</v>
      </c>
      <c r="G880" t="s">
        <v>389</v>
      </c>
      <c r="H880" s="284" t="s">
        <v>389</v>
      </c>
      <c r="I880">
        <v>1252751</v>
      </c>
      <c r="J880" s="276" t="s">
        <v>1276</v>
      </c>
      <c r="K880" s="2" t="s">
        <v>2166</v>
      </c>
      <c r="L880" s="284" t="s">
        <v>643</v>
      </c>
      <c r="M880" t="s">
        <v>3098</v>
      </c>
      <c r="N880" s="250">
        <v>41758.366666666669</v>
      </c>
      <c r="O880" t="s">
        <v>1276</v>
      </c>
      <c r="P880" s="282">
        <v>85412.133333333302</v>
      </c>
      <c r="S880" s="287">
        <v>0.17654830863034601</v>
      </c>
    </row>
    <row r="881" spans="3:19">
      <c r="C881" s="278" t="s">
        <v>127</v>
      </c>
      <c r="D881" s="278" t="s">
        <v>118</v>
      </c>
      <c r="E881" s="12" t="s">
        <v>33</v>
      </c>
      <c r="F881" t="s">
        <v>288</v>
      </c>
      <c r="G881" t="s">
        <v>389</v>
      </c>
      <c r="H881" s="284" t="s">
        <v>389</v>
      </c>
      <c r="I881">
        <v>1773018</v>
      </c>
      <c r="J881" s="276" t="s">
        <v>591</v>
      </c>
      <c r="K881" s="2" t="s">
        <v>2004</v>
      </c>
      <c r="L881" s="284" t="s">
        <v>643</v>
      </c>
      <c r="M881" t="s">
        <v>3015</v>
      </c>
      <c r="N881" s="250">
        <v>59100.6</v>
      </c>
      <c r="O881" t="s">
        <v>591</v>
      </c>
      <c r="P881" s="282">
        <v>59100.6</v>
      </c>
      <c r="S881" s="287">
        <v>0.14969566198476</v>
      </c>
    </row>
    <row r="882" spans="3:19">
      <c r="C882" s="278" t="s">
        <v>25</v>
      </c>
      <c r="D882" s="278" t="s">
        <v>27</v>
      </c>
      <c r="E882" s="12" t="s">
        <v>35</v>
      </c>
      <c r="F882" t="s">
        <v>515</v>
      </c>
      <c r="G882" t="s">
        <v>389</v>
      </c>
      <c r="H882" s="284" t="s">
        <v>389</v>
      </c>
      <c r="I882">
        <v>2209614</v>
      </c>
      <c r="J882" s="276" t="s">
        <v>1293</v>
      </c>
      <c r="K882" s="2" t="s">
        <v>2181</v>
      </c>
      <c r="L882" s="284" t="s">
        <v>643</v>
      </c>
      <c r="M882" t="s">
        <v>3018</v>
      </c>
      <c r="N882" s="250">
        <v>73653.8</v>
      </c>
      <c r="O882" t="s">
        <v>1293</v>
      </c>
      <c r="P882" s="282">
        <v>143893.066666667</v>
      </c>
      <c r="S882" s="287">
        <v>0.166224622929706</v>
      </c>
    </row>
    <row r="883" spans="3:19">
      <c r="C883" s="278" t="s">
        <v>25</v>
      </c>
      <c r="D883" s="278" t="s">
        <v>27</v>
      </c>
      <c r="E883" s="12" t="s">
        <v>31</v>
      </c>
      <c r="F883" t="s">
        <v>417</v>
      </c>
      <c r="G883" t="s">
        <v>389</v>
      </c>
      <c r="H883" s="284" t="s">
        <v>389</v>
      </c>
      <c r="I883">
        <v>1681588</v>
      </c>
      <c r="J883" s="276" t="s">
        <v>1133</v>
      </c>
      <c r="K883" s="2" t="s">
        <v>2049</v>
      </c>
      <c r="L883" s="284" t="s">
        <v>643</v>
      </c>
      <c r="M883" t="s">
        <v>3019</v>
      </c>
      <c r="N883" s="250">
        <v>56052.933333333334</v>
      </c>
      <c r="O883" t="s">
        <v>1133</v>
      </c>
      <c r="P883" s="282">
        <v>56052.933333333298</v>
      </c>
      <c r="S883" s="287">
        <v>0.13808844297800299</v>
      </c>
    </row>
    <row r="884" spans="3:19">
      <c r="C884" s="278" t="s">
        <v>25</v>
      </c>
      <c r="D884" s="278" t="s">
        <v>118</v>
      </c>
      <c r="E884" s="12" t="s">
        <v>31</v>
      </c>
      <c r="F884" t="s">
        <v>549</v>
      </c>
      <c r="G884" t="s">
        <v>389</v>
      </c>
      <c r="H884" s="284" t="s">
        <v>389</v>
      </c>
      <c r="I884">
        <v>1282434</v>
      </c>
      <c r="J884" s="276" t="s">
        <v>1148</v>
      </c>
      <c r="K884" s="2" t="s">
        <v>1436</v>
      </c>
      <c r="L884" s="284" t="s">
        <v>643</v>
      </c>
      <c r="M884" t="s">
        <v>3028</v>
      </c>
      <c r="N884" s="250">
        <v>42747.8</v>
      </c>
      <c r="O884" t="s">
        <v>1148</v>
      </c>
      <c r="P884" s="282">
        <v>54763.733333333301</v>
      </c>
      <c r="S884" s="287">
        <v>0.16332151194866401</v>
      </c>
    </row>
    <row r="885" spans="3:19">
      <c r="C885" s="278" t="s">
        <v>25</v>
      </c>
      <c r="D885" s="278" t="s">
        <v>27</v>
      </c>
      <c r="E885" s="12" t="s">
        <v>33</v>
      </c>
      <c r="F885" t="s">
        <v>448</v>
      </c>
      <c r="G885" t="s">
        <v>389</v>
      </c>
      <c r="H885" s="284" t="s">
        <v>389</v>
      </c>
      <c r="I885">
        <v>1300088</v>
      </c>
      <c r="J885" s="276" t="s">
        <v>1236</v>
      </c>
      <c r="K885" s="2" t="s">
        <v>2138</v>
      </c>
      <c r="L885" s="284" t="s">
        <v>643</v>
      </c>
      <c r="M885" t="s">
        <v>3173</v>
      </c>
      <c r="N885" s="250">
        <v>43336.26666666667</v>
      </c>
      <c r="O885" t="s">
        <v>1236</v>
      </c>
      <c r="P885" s="282">
        <v>43336.266666666699</v>
      </c>
      <c r="S885" s="287">
        <v>0.12462042922484</v>
      </c>
    </row>
    <row r="886" spans="3:19">
      <c r="C886" s="278" t="s">
        <v>25</v>
      </c>
      <c r="D886" s="278" t="s">
        <v>118</v>
      </c>
      <c r="E886" s="12" t="s">
        <v>31</v>
      </c>
      <c r="F886" t="s">
        <v>549</v>
      </c>
      <c r="G886" t="s">
        <v>389</v>
      </c>
      <c r="H886" s="284" t="s">
        <v>389</v>
      </c>
      <c r="I886">
        <v>924229</v>
      </c>
      <c r="J886" s="276" t="s">
        <v>1698</v>
      </c>
      <c r="K886" s="2" t="s">
        <v>2324</v>
      </c>
      <c r="L886" s="284" t="s">
        <v>643</v>
      </c>
      <c r="M886" t="s">
        <v>3028</v>
      </c>
      <c r="N886" s="250">
        <v>30807.633333333335</v>
      </c>
      <c r="O886" t="s">
        <v>1698</v>
      </c>
      <c r="P886" s="282">
        <v>54763.733333333301</v>
      </c>
      <c r="S886" s="287">
        <v>0.177738304084361</v>
      </c>
    </row>
    <row r="887" spans="3:19">
      <c r="C887" s="278" t="s">
        <v>25</v>
      </c>
      <c r="D887" s="278" t="s">
        <v>27</v>
      </c>
      <c r="E887" s="12" t="s">
        <v>33</v>
      </c>
      <c r="F887" t="s">
        <v>448</v>
      </c>
      <c r="G887" t="s">
        <v>389</v>
      </c>
      <c r="H887" s="284" t="s">
        <v>389</v>
      </c>
      <c r="I887">
        <v>965438</v>
      </c>
      <c r="J887" s="276" t="s">
        <v>1614</v>
      </c>
      <c r="K887" s="2" t="s">
        <v>2221</v>
      </c>
      <c r="L887" s="284" t="s">
        <v>643</v>
      </c>
      <c r="M887" t="s">
        <v>3173</v>
      </c>
      <c r="N887" s="250">
        <v>32181.266666666666</v>
      </c>
      <c r="O887" t="s">
        <v>1614</v>
      </c>
      <c r="P887" s="282">
        <v>43336.266666666699</v>
      </c>
      <c r="S887" s="287">
        <v>0.13926627482187601</v>
      </c>
    </row>
    <row r="888" spans="3:19">
      <c r="C888" s="278" t="s">
        <v>25</v>
      </c>
      <c r="D888" s="278" t="s">
        <v>118</v>
      </c>
      <c r="E888" s="12" t="s">
        <v>33</v>
      </c>
      <c r="F888" t="s">
        <v>573</v>
      </c>
      <c r="G888" t="s">
        <v>389</v>
      </c>
      <c r="H888" s="284" t="s">
        <v>389</v>
      </c>
      <c r="I888">
        <v>987171</v>
      </c>
      <c r="J888" s="276" t="s">
        <v>1634</v>
      </c>
      <c r="K888" s="2" t="s">
        <v>2246</v>
      </c>
      <c r="L888" s="284" t="s">
        <v>643</v>
      </c>
      <c r="M888" t="s">
        <v>3099</v>
      </c>
      <c r="N888" s="250">
        <v>32905.699999999997</v>
      </c>
      <c r="O888" t="s">
        <v>1634</v>
      </c>
      <c r="P888" s="282">
        <v>134240.86666666699</v>
      </c>
      <c r="S888" s="287">
        <v>0.11610138060318601</v>
      </c>
    </row>
    <row r="889" spans="3:19">
      <c r="C889" s="278" t="s">
        <v>25</v>
      </c>
      <c r="D889" s="278" t="s">
        <v>27</v>
      </c>
      <c r="E889" s="12" t="s">
        <v>30</v>
      </c>
      <c r="F889" t="s">
        <v>408</v>
      </c>
      <c r="G889" t="s">
        <v>389</v>
      </c>
      <c r="H889" s="284" t="s">
        <v>389</v>
      </c>
      <c r="I889">
        <v>675824</v>
      </c>
      <c r="J889" s="276" t="s">
        <v>1776</v>
      </c>
      <c r="K889" s="2" t="s">
        <v>2378</v>
      </c>
      <c r="L889" s="284" t="s">
        <v>643</v>
      </c>
      <c r="M889" t="s">
        <v>3016</v>
      </c>
      <c r="N889" s="250">
        <v>22527.466666666667</v>
      </c>
      <c r="O889" t="s">
        <v>1776</v>
      </c>
      <c r="P889" s="282">
        <v>44267.833333333299</v>
      </c>
      <c r="S889" s="287">
        <v>0.16189035661055401</v>
      </c>
    </row>
    <row r="890" spans="3:19">
      <c r="C890" s="278" t="s">
        <v>25</v>
      </c>
      <c r="D890" s="278" t="s">
        <v>27</v>
      </c>
      <c r="E890" s="12" t="s">
        <v>33</v>
      </c>
      <c r="F890" t="s">
        <v>448</v>
      </c>
      <c r="G890" t="s">
        <v>389</v>
      </c>
      <c r="H890" s="284" t="s">
        <v>389</v>
      </c>
      <c r="I890">
        <v>1001176</v>
      </c>
      <c r="J890" s="276" t="s">
        <v>1757</v>
      </c>
      <c r="K890" s="2" t="s">
        <v>2377</v>
      </c>
      <c r="L890" s="284" t="s">
        <v>643</v>
      </c>
      <c r="M890" t="s">
        <v>3173</v>
      </c>
      <c r="N890" s="250">
        <v>33372.533333333333</v>
      </c>
      <c r="O890" t="s">
        <v>1757</v>
      </c>
      <c r="P890" s="282">
        <v>43336.266666666699</v>
      </c>
      <c r="S890" s="287">
        <v>0.14911411442935901</v>
      </c>
    </row>
    <row r="891" spans="3:19">
      <c r="C891" s="278" t="s">
        <v>25</v>
      </c>
      <c r="D891" s="278" t="s">
        <v>118</v>
      </c>
      <c r="E891" s="12" t="s">
        <v>31</v>
      </c>
      <c r="F891" t="s">
        <v>549</v>
      </c>
      <c r="G891" t="s">
        <v>389</v>
      </c>
      <c r="H891" s="284" t="s">
        <v>389</v>
      </c>
      <c r="I891">
        <v>904166</v>
      </c>
      <c r="J891" s="276" t="s">
        <v>1682</v>
      </c>
      <c r="K891" s="2" t="s">
        <v>2318</v>
      </c>
      <c r="L891" s="284" t="s">
        <v>643</v>
      </c>
      <c r="M891" t="s">
        <v>3028</v>
      </c>
      <c r="N891" s="250">
        <v>30138.866666666665</v>
      </c>
      <c r="O891" t="s">
        <v>1682</v>
      </c>
      <c r="P891" s="282">
        <v>54763.733333333301</v>
      </c>
      <c r="S891" s="287">
        <v>0.14057607897641899</v>
      </c>
    </row>
    <row r="892" spans="3:19">
      <c r="C892" s="278" t="s">
        <v>25</v>
      </c>
      <c r="D892" s="278" t="s">
        <v>118</v>
      </c>
      <c r="E892" s="12" t="s">
        <v>34</v>
      </c>
      <c r="F892" t="s">
        <v>617</v>
      </c>
      <c r="G892" t="s">
        <v>389</v>
      </c>
      <c r="H892" s="284" t="s">
        <v>389</v>
      </c>
      <c r="I892">
        <v>805063</v>
      </c>
      <c r="J892" s="276" t="s">
        <v>1651</v>
      </c>
      <c r="K892" s="2" t="s">
        <v>2271</v>
      </c>
      <c r="L892" s="284" t="s">
        <v>643</v>
      </c>
      <c r="M892" t="s">
        <v>3098</v>
      </c>
      <c r="N892" s="250">
        <v>26835.433333333334</v>
      </c>
      <c r="O892" t="s">
        <v>1651</v>
      </c>
      <c r="P892" s="282">
        <v>85412.133333333302</v>
      </c>
      <c r="S892" s="287">
        <v>0.15563930784355101</v>
      </c>
    </row>
    <row r="893" spans="3:19">
      <c r="C893" s="278" t="s">
        <v>127</v>
      </c>
      <c r="D893" s="278" t="s">
        <v>27</v>
      </c>
      <c r="E893" s="12" t="s">
        <v>34</v>
      </c>
      <c r="F893" t="s">
        <v>183</v>
      </c>
      <c r="G893" t="s">
        <v>389</v>
      </c>
      <c r="H893" s="284" t="s">
        <v>389</v>
      </c>
      <c r="I893">
        <v>701018</v>
      </c>
      <c r="J893" s="276" t="s">
        <v>1750</v>
      </c>
      <c r="K893" s="2" t="s">
        <v>2360</v>
      </c>
      <c r="L893" s="284" t="s">
        <v>643</v>
      </c>
      <c r="M893" t="s">
        <v>3113</v>
      </c>
      <c r="N893" s="250">
        <v>23367.266666666666</v>
      </c>
      <c r="O893" t="s">
        <v>1750</v>
      </c>
      <c r="P893" s="282">
        <v>67565.233333333294</v>
      </c>
      <c r="S893" s="287">
        <v>0.115110261239404</v>
      </c>
    </row>
    <row r="894" spans="3:19">
      <c r="C894" s="278" t="s">
        <v>25</v>
      </c>
      <c r="D894" s="278" t="s">
        <v>27</v>
      </c>
      <c r="E894" s="12" t="s">
        <v>33</v>
      </c>
      <c r="F894" t="s">
        <v>448</v>
      </c>
      <c r="G894" t="s">
        <v>389</v>
      </c>
      <c r="H894" s="284" t="s">
        <v>389</v>
      </c>
      <c r="I894">
        <v>1195786</v>
      </c>
      <c r="J894" s="276" t="s">
        <v>1646</v>
      </c>
      <c r="K894" s="2" t="s">
        <v>2265</v>
      </c>
      <c r="L894" s="284" t="s">
        <v>643</v>
      </c>
      <c r="M894" t="s">
        <v>3173</v>
      </c>
      <c r="N894" s="250">
        <v>39859.533333333333</v>
      </c>
      <c r="O894" t="s">
        <v>1646</v>
      </c>
      <c r="P894" s="282">
        <v>43336.266666666699</v>
      </c>
      <c r="S894" s="287">
        <v>0.16407389373380099</v>
      </c>
    </row>
    <row r="895" spans="3:19">
      <c r="C895" s="278" t="s">
        <v>25</v>
      </c>
      <c r="D895" s="278" t="s">
        <v>118</v>
      </c>
      <c r="E895" s="12" t="s">
        <v>32</v>
      </c>
      <c r="F895" t="s">
        <v>2921</v>
      </c>
      <c r="G895" t="s">
        <v>389</v>
      </c>
      <c r="H895" s="284" t="s">
        <v>389</v>
      </c>
      <c r="I895">
        <v>1375709</v>
      </c>
      <c r="J895" s="276" t="s">
        <v>1735</v>
      </c>
      <c r="K895" s="2" t="s">
        <v>2343</v>
      </c>
      <c r="L895" s="284" t="s">
        <v>643</v>
      </c>
      <c r="M895" t="s">
        <v>3174</v>
      </c>
      <c r="N895" s="250">
        <v>45856.966666666667</v>
      </c>
      <c r="O895" t="s">
        <v>1735</v>
      </c>
      <c r="P895" s="282">
        <v>45856.966666666704</v>
      </c>
      <c r="S895" s="287">
        <v>0.142028213412356</v>
      </c>
    </row>
    <row r="896" spans="3:19">
      <c r="C896" s="278" t="s">
        <v>25</v>
      </c>
      <c r="D896" s="278" t="s">
        <v>27</v>
      </c>
      <c r="E896" s="12" t="s">
        <v>31</v>
      </c>
      <c r="F896" t="s">
        <v>417</v>
      </c>
      <c r="G896" t="s">
        <v>389</v>
      </c>
      <c r="H896" s="284" t="s">
        <v>389</v>
      </c>
      <c r="I896">
        <v>975687</v>
      </c>
      <c r="J896" s="276" t="s">
        <v>1742</v>
      </c>
      <c r="K896" s="2" t="s">
        <v>2358</v>
      </c>
      <c r="L896" s="284" t="s">
        <v>643</v>
      </c>
      <c r="M896" t="s">
        <v>3019</v>
      </c>
      <c r="N896" s="250">
        <v>32522.9</v>
      </c>
      <c r="O896" t="s">
        <v>1742</v>
      </c>
      <c r="P896" s="282">
        <v>56052.933333333298</v>
      </c>
      <c r="S896" s="287">
        <v>0.15639833800553499</v>
      </c>
    </row>
    <row r="897" spans="3:19">
      <c r="C897" s="278" t="s">
        <v>25</v>
      </c>
      <c r="D897" s="278" t="s">
        <v>27</v>
      </c>
      <c r="E897" s="12" t="s">
        <v>35</v>
      </c>
      <c r="F897" t="s">
        <v>515</v>
      </c>
      <c r="G897" t="s">
        <v>389</v>
      </c>
      <c r="H897" s="284" t="s">
        <v>389</v>
      </c>
      <c r="I897">
        <v>2570726</v>
      </c>
      <c r="J897" s="276" t="s">
        <v>2496</v>
      </c>
      <c r="K897" s="2" t="s">
        <v>2497</v>
      </c>
      <c r="L897" s="284" t="s">
        <v>643</v>
      </c>
      <c r="M897" t="s">
        <v>3018</v>
      </c>
      <c r="N897" s="250">
        <v>85690.866666666669</v>
      </c>
      <c r="O897" t="s">
        <v>2496</v>
      </c>
      <c r="P897" s="282">
        <v>143893.066666667</v>
      </c>
      <c r="S897" s="287">
        <v>0.17282780042026</v>
      </c>
    </row>
    <row r="898" spans="3:19">
      <c r="C898" s="278" t="s">
        <v>25</v>
      </c>
      <c r="D898" s="278" t="s">
        <v>27</v>
      </c>
      <c r="E898" s="12" t="s">
        <v>31</v>
      </c>
      <c r="F898" t="s">
        <v>417</v>
      </c>
      <c r="G898" t="s">
        <v>389</v>
      </c>
      <c r="H898" s="284" t="s">
        <v>389</v>
      </c>
      <c r="I898">
        <v>562452</v>
      </c>
      <c r="J898" s="276" t="s">
        <v>2439</v>
      </c>
      <c r="K898" s="2" t="s">
        <v>2440</v>
      </c>
      <c r="L898" s="284" t="s">
        <v>643</v>
      </c>
      <c r="M898" t="s">
        <v>3019</v>
      </c>
      <c r="N898" s="250">
        <v>18748.400000000001</v>
      </c>
      <c r="O898" t="s">
        <v>2439</v>
      </c>
      <c r="P898" s="282">
        <v>56052.933333333298</v>
      </c>
      <c r="S898" s="287">
        <v>0.112311221866252</v>
      </c>
    </row>
    <row r="899" spans="3:19">
      <c r="C899" s="278" t="s">
        <v>25</v>
      </c>
      <c r="D899" s="278" t="s">
        <v>27</v>
      </c>
      <c r="E899" s="12" t="s">
        <v>31</v>
      </c>
      <c r="F899" t="s">
        <v>417</v>
      </c>
      <c r="G899" t="s">
        <v>389</v>
      </c>
      <c r="H899" s="284" t="s">
        <v>389</v>
      </c>
      <c r="I899">
        <v>1136898</v>
      </c>
      <c r="J899" s="276" t="s">
        <v>2460</v>
      </c>
      <c r="K899" s="2" t="s">
        <v>2461</v>
      </c>
      <c r="L899" s="284" t="s">
        <v>643</v>
      </c>
      <c r="M899" t="s">
        <v>3019</v>
      </c>
      <c r="N899" s="250">
        <v>37896.6</v>
      </c>
      <c r="O899" t="s">
        <v>2460</v>
      </c>
      <c r="P899" s="282">
        <v>56052.933333333298</v>
      </c>
      <c r="S899" s="287">
        <v>0.165347179104085</v>
      </c>
    </row>
    <row r="900" spans="3:19">
      <c r="C900" s="278" t="s">
        <v>25</v>
      </c>
      <c r="D900" s="278" t="s">
        <v>27</v>
      </c>
      <c r="E900" s="12" t="s">
        <v>30</v>
      </c>
      <c r="F900" t="s">
        <v>408</v>
      </c>
      <c r="G900" t="s">
        <v>389</v>
      </c>
      <c r="H900" s="284" t="s">
        <v>389</v>
      </c>
      <c r="I900">
        <v>923800</v>
      </c>
      <c r="J900" s="276" t="s">
        <v>2629</v>
      </c>
      <c r="K900" s="2" t="s">
        <v>2630</v>
      </c>
      <c r="L900" s="284" t="s">
        <v>643</v>
      </c>
      <c r="M900" t="s">
        <v>3016</v>
      </c>
      <c r="N900" s="250">
        <v>30793.333333333332</v>
      </c>
      <c r="O900" t="s">
        <v>2629</v>
      </c>
      <c r="P900" s="282">
        <v>44267.833333333299</v>
      </c>
      <c r="S900" s="287">
        <v>0.157380609036671</v>
      </c>
    </row>
    <row r="901" spans="3:19">
      <c r="C901" s="278" t="s">
        <v>25</v>
      </c>
      <c r="D901" s="278" t="s">
        <v>27</v>
      </c>
      <c r="E901" s="12" t="s">
        <v>31</v>
      </c>
      <c r="F901" t="s">
        <v>417</v>
      </c>
      <c r="G901" t="s">
        <v>389</v>
      </c>
      <c r="H901" s="284" t="s">
        <v>389</v>
      </c>
      <c r="I901">
        <v>1386120</v>
      </c>
      <c r="J901" s="276" t="s">
        <v>3175</v>
      </c>
      <c r="K901" s="2" t="s">
        <v>3176</v>
      </c>
      <c r="L901" s="284" t="s">
        <v>643</v>
      </c>
      <c r="M901" t="s">
        <v>3019</v>
      </c>
      <c r="N901" s="250">
        <v>46204</v>
      </c>
      <c r="O901" t="s">
        <v>3175</v>
      </c>
      <c r="P901" s="282">
        <v>56052.933333333298</v>
      </c>
      <c r="S901" s="287">
        <v>0.16613767379614</v>
      </c>
    </row>
    <row r="902" spans="3:19">
      <c r="C902" s="278" t="s">
        <v>25</v>
      </c>
      <c r="D902" s="278" t="s">
        <v>27</v>
      </c>
      <c r="E902" s="12" t="s">
        <v>35</v>
      </c>
      <c r="F902" t="s">
        <v>515</v>
      </c>
      <c r="G902" t="s">
        <v>389</v>
      </c>
      <c r="H902" s="284" t="s">
        <v>389</v>
      </c>
      <c r="I902">
        <v>1913848</v>
      </c>
      <c r="J902" s="276" t="s">
        <v>3177</v>
      </c>
      <c r="K902" s="2" t="s">
        <v>3178</v>
      </c>
      <c r="L902" s="284" t="s">
        <v>643</v>
      </c>
      <c r="M902" t="s">
        <v>3018</v>
      </c>
      <c r="N902" s="250">
        <v>63794.933333333334</v>
      </c>
      <c r="O902" t="s">
        <v>3177</v>
      </c>
      <c r="P902" s="282">
        <v>143893.066666667</v>
      </c>
      <c r="S902" s="287">
        <v>0.15080345607047399</v>
      </c>
    </row>
    <row r="903" spans="3:19">
      <c r="C903" s="278" t="s">
        <v>25</v>
      </c>
      <c r="D903" s="278" t="s">
        <v>27</v>
      </c>
      <c r="E903" s="12" t="s">
        <v>31</v>
      </c>
      <c r="F903" t="s">
        <v>417</v>
      </c>
      <c r="G903" t="s">
        <v>389</v>
      </c>
      <c r="H903" s="284" t="s">
        <v>389</v>
      </c>
      <c r="I903">
        <v>1128716</v>
      </c>
      <c r="J903" s="276" t="s">
        <v>3179</v>
      </c>
      <c r="K903" s="2" t="s">
        <v>3180</v>
      </c>
      <c r="L903" s="284" t="s">
        <v>643</v>
      </c>
      <c r="M903" t="s">
        <v>3019</v>
      </c>
      <c r="N903" s="250">
        <v>37623.866666666669</v>
      </c>
      <c r="O903" t="s">
        <v>3179</v>
      </c>
      <c r="P903" s="282">
        <v>56052.933333333298</v>
      </c>
      <c r="S903" s="287">
        <v>0.162319107858029</v>
      </c>
    </row>
    <row r="904" spans="3:19">
      <c r="C904" s="278" t="s">
        <v>25</v>
      </c>
      <c r="D904" s="278" t="s">
        <v>27</v>
      </c>
      <c r="E904" s="12" t="s">
        <v>31</v>
      </c>
      <c r="F904" t="s">
        <v>417</v>
      </c>
      <c r="G904" t="s">
        <v>389</v>
      </c>
      <c r="H904" s="284" t="s">
        <v>389</v>
      </c>
      <c r="I904">
        <v>58129</v>
      </c>
      <c r="J904" s="276" t="s">
        <v>3181</v>
      </c>
      <c r="K904" s="2" t="s">
        <v>3182</v>
      </c>
      <c r="L904" s="284" t="s">
        <v>643</v>
      </c>
      <c r="M904" t="s">
        <v>3019</v>
      </c>
      <c r="N904" s="250">
        <v>1937.6333333333334</v>
      </c>
      <c r="O904" t="s">
        <v>3181</v>
      </c>
      <c r="P904" s="282">
        <v>56052.933333333298</v>
      </c>
      <c r="S904" s="287">
        <v>0.17379048046347301</v>
      </c>
    </row>
    <row r="905" spans="3:19">
      <c r="C905" s="278" t="s">
        <v>25</v>
      </c>
      <c r="D905" s="278" t="s">
        <v>27</v>
      </c>
      <c r="E905" s="12" t="s">
        <v>33</v>
      </c>
      <c r="F905" t="s">
        <v>448</v>
      </c>
      <c r="G905" t="s">
        <v>217</v>
      </c>
      <c r="H905" s="284" t="s">
        <v>159</v>
      </c>
      <c r="I905">
        <v>1615130</v>
      </c>
      <c r="J905" s="276" t="s">
        <v>2558</v>
      </c>
      <c r="K905" s="2" t="s">
        <v>2559</v>
      </c>
      <c r="L905" s="284" t="s">
        <v>643</v>
      </c>
      <c r="M905" t="s">
        <v>2797</v>
      </c>
      <c r="N905" s="250">
        <v>53837.666666666664</v>
      </c>
      <c r="O905" t="s">
        <v>2558</v>
      </c>
      <c r="P905" s="282">
        <v>93255</v>
      </c>
      <c r="S905" s="287">
        <v>0.18116742661176</v>
      </c>
    </row>
    <row r="906" spans="3:19">
      <c r="C906" s="278" t="s">
        <v>25</v>
      </c>
      <c r="D906" s="278" t="s">
        <v>118</v>
      </c>
      <c r="E906" s="12" t="s">
        <v>31</v>
      </c>
      <c r="F906" t="s">
        <v>549</v>
      </c>
      <c r="G906" t="s">
        <v>1098</v>
      </c>
      <c r="H906" s="284" t="s">
        <v>52</v>
      </c>
      <c r="I906">
        <v>1465732</v>
      </c>
      <c r="J906" s="276" t="s">
        <v>1097</v>
      </c>
      <c r="K906" s="2" t="s">
        <v>627</v>
      </c>
      <c r="L906" s="284" t="s">
        <v>52</v>
      </c>
      <c r="M906" t="s">
        <v>2914</v>
      </c>
      <c r="N906" s="250">
        <v>48857.73333333333</v>
      </c>
      <c r="O906" t="s">
        <v>1097</v>
      </c>
      <c r="P906" s="282">
        <v>133003.73333333299</v>
      </c>
      <c r="S906" s="287">
        <v>0.15900438480083301</v>
      </c>
    </row>
    <row r="907" spans="3:19">
      <c r="C907" s="278" t="s">
        <v>127</v>
      </c>
      <c r="D907" s="278" t="s">
        <v>27</v>
      </c>
      <c r="E907" s="12" t="s">
        <v>31</v>
      </c>
      <c r="F907" t="s">
        <v>130</v>
      </c>
      <c r="G907" t="s">
        <v>1098</v>
      </c>
      <c r="H907" s="284" t="s">
        <v>52</v>
      </c>
      <c r="I907">
        <v>805183</v>
      </c>
      <c r="J907" s="276" t="s">
        <v>1765</v>
      </c>
      <c r="K907" s="2" t="s">
        <v>2379</v>
      </c>
      <c r="L907" s="284" t="s">
        <v>52</v>
      </c>
      <c r="M907" t="s">
        <v>2925</v>
      </c>
      <c r="N907" s="250">
        <v>26839.433333333334</v>
      </c>
      <c r="O907" t="s">
        <v>1765</v>
      </c>
      <c r="P907" s="282">
        <v>63894.8</v>
      </c>
      <c r="S907" s="287">
        <v>0.17444543827164999</v>
      </c>
    </row>
    <row r="908" spans="3:19">
      <c r="C908" s="278" t="s">
        <v>127</v>
      </c>
      <c r="D908" s="278" t="s">
        <v>27</v>
      </c>
      <c r="E908" s="12" t="s">
        <v>31</v>
      </c>
      <c r="F908" t="s">
        <v>130</v>
      </c>
      <c r="G908" t="s">
        <v>1098</v>
      </c>
      <c r="H908" s="284" t="s">
        <v>52</v>
      </c>
      <c r="I908">
        <v>853559</v>
      </c>
      <c r="J908" s="276" t="s">
        <v>1768</v>
      </c>
      <c r="K908" s="2" t="s">
        <v>2381</v>
      </c>
      <c r="L908" s="284" t="s">
        <v>52</v>
      </c>
      <c r="M908" t="s">
        <v>2925</v>
      </c>
      <c r="N908" s="250">
        <v>28451.966666666667</v>
      </c>
      <c r="O908" t="s">
        <v>1768</v>
      </c>
      <c r="P908" s="282">
        <v>63894.8</v>
      </c>
      <c r="S908" s="287">
        <v>0.154861652716246</v>
      </c>
    </row>
    <row r="909" spans="3:19">
      <c r="C909" s="278" t="s">
        <v>25</v>
      </c>
      <c r="D909" s="278" t="s">
        <v>27</v>
      </c>
      <c r="E909" s="12" t="s">
        <v>33</v>
      </c>
      <c r="F909" t="s">
        <v>448</v>
      </c>
      <c r="G909" t="s">
        <v>173</v>
      </c>
      <c r="H909" s="284" t="s">
        <v>52</v>
      </c>
      <c r="I909">
        <v>1673379</v>
      </c>
      <c r="J909" s="276" t="s">
        <v>171</v>
      </c>
      <c r="K909" s="2" t="s">
        <v>173</v>
      </c>
      <c r="L909" s="284" t="s">
        <v>52</v>
      </c>
      <c r="M909" t="s">
        <v>2910</v>
      </c>
      <c r="N909" s="250">
        <v>55779.3</v>
      </c>
      <c r="O909" t="s">
        <v>171</v>
      </c>
      <c r="P909" s="282">
        <v>159154.86666666699</v>
      </c>
      <c r="S909" s="287">
        <v>0.161887860483067</v>
      </c>
    </row>
    <row r="910" spans="3:19">
      <c r="C910" s="278" t="s">
        <v>127</v>
      </c>
      <c r="D910" s="278" t="s">
        <v>27</v>
      </c>
      <c r="E910" s="12" t="s">
        <v>33</v>
      </c>
      <c r="F910" t="s">
        <v>149</v>
      </c>
      <c r="G910" t="s">
        <v>173</v>
      </c>
      <c r="H910" s="284" t="s">
        <v>52</v>
      </c>
      <c r="I910">
        <v>1493452</v>
      </c>
      <c r="J910" s="276" t="s">
        <v>1215</v>
      </c>
      <c r="K910" s="2" t="s">
        <v>2075</v>
      </c>
      <c r="L910" s="284" t="s">
        <v>52</v>
      </c>
      <c r="M910" t="s">
        <v>2931</v>
      </c>
      <c r="N910" s="250">
        <v>49781.73333333333</v>
      </c>
      <c r="O910" t="s">
        <v>1215</v>
      </c>
      <c r="P910" s="282">
        <v>68848.899999999994</v>
      </c>
      <c r="S910" s="287">
        <v>0.169025174435707</v>
      </c>
    </row>
    <row r="911" spans="3:19">
      <c r="C911" s="278" t="s">
        <v>127</v>
      </c>
      <c r="D911" s="278" t="s">
        <v>118</v>
      </c>
      <c r="E911" s="12" t="s">
        <v>33</v>
      </c>
      <c r="F911" t="s">
        <v>288</v>
      </c>
      <c r="G911" t="s">
        <v>173</v>
      </c>
      <c r="H911" s="284" t="s">
        <v>52</v>
      </c>
      <c r="I911">
        <v>1442787</v>
      </c>
      <c r="J911" s="276" t="s">
        <v>1569</v>
      </c>
      <c r="K911" s="2" t="s">
        <v>2202</v>
      </c>
      <c r="L911" s="284" t="s">
        <v>52</v>
      </c>
      <c r="M911" t="s">
        <v>2929</v>
      </c>
      <c r="N911" s="250">
        <v>48092.9</v>
      </c>
      <c r="O911" t="s">
        <v>1569</v>
      </c>
      <c r="P911" s="282">
        <v>99853.6</v>
      </c>
      <c r="S911" s="287">
        <v>0.181644996204846</v>
      </c>
    </row>
    <row r="912" spans="3:19">
      <c r="C912" s="278" t="s">
        <v>25</v>
      </c>
      <c r="D912" s="278" t="s">
        <v>27</v>
      </c>
      <c r="E912" s="12" t="s">
        <v>31</v>
      </c>
      <c r="F912" t="s">
        <v>417</v>
      </c>
      <c r="G912" t="s">
        <v>173</v>
      </c>
      <c r="H912" s="284" t="s">
        <v>52</v>
      </c>
      <c r="I912">
        <v>1501533</v>
      </c>
      <c r="J912" s="276" t="s">
        <v>1685</v>
      </c>
      <c r="K912" s="2" t="s">
        <v>2308</v>
      </c>
      <c r="L912" s="284" t="s">
        <v>52</v>
      </c>
      <c r="M912" t="s">
        <v>2917</v>
      </c>
      <c r="N912" s="250">
        <v>50051.1</v>
      </c>
      <c r="O912" t="s">
        <v>1685</v>
      </c>
      <c r="P912" s="282">
        <v>96885.233333333294</v>
      </c>
      <c r="S912" s="287">
        <v>0.16627970144858201</v>
      </c>
    </row>
    <row r="913" spans="3:19">
      <c r="C913" s="278" t="s">
        <v>127</v>
      </c>
      <c r="D913" s="278" t="s">
        <v>118</v>
      </c>
      <c r="E913" s="12" t="s">
        <v>34</v>
      </c>
      <c r="F913" t="s">
        <v>328</v>
      </c>
      <c r="G913" t="s">
        <v>173</v>
      </c>
      <c r="H913" s="284" t="s">
        <v>52</v>
      </c>
      <c r="I913">
        <v>852405</v>
      </c>
      <c r="J913" s="276" t="s">
        <v>1736</v>
      </c>
      <c r="K913" s="2" t="s">
        <v>2332</v>
      </c>
      <c r="L913" s="284" t="s">
        <v>52</v>
      </c>
      <c r="M913" t="s">
        <v>2926</v>
      </c>
      <c r="N913" s="250">
        <v>28413.5</v>
      </c>
      <c r="O913" t="s">
        <v>1736</v>
      </c>
      <c r="P913" s="282">
        <v>81887.466666666704</v>
      </c>
      <c r="S913" s="287">
        <v>0.19382448099510699</v>
      </c>
    </row>
    <row r="914" spans="3:19">
      <c r="C914" s="278" t="s">
        <v>127</v>
      </c>
      <c r="D914" s="278" t="s">
        <v>118</v>
      </c>
      <c r="E914" s="12" t="s">
        <v>31</v>
      </c>
      <c r="F914" t="s">
        <v>254</v>
      </c>
      <c r="G914" t="s">
        <v>173</v>
      </c>
      <c r="H914" s="284" t="s">
        <v>52</v>
      </c>
      <c r="I914">
        <v>1144586</v>
      </c>
      <c r="J914" s="276" t="s">
        <v>1689</v>
      </c>
      <c r="K914" s="2" t="s">
        <v>2305</v>
      </c>
      <c r="L914" s="284" t="s">
        <v>52</v>
      </c>
      <c r="M914" t="s">
        <v>2920</v>
      </c>
      <c r="N914" s="250">
        <v>38152.866666666669</v>
      </c>
      <c r="O914" t="s">
        <v>1689</v>
      </c>
      <c r="P914" s="282">
        <v>72533.866666666698</v>
      </c>
      <c r="S914" s="287">
        <v>0.16376985345213799</v>
      </c>
    </row>
    <row r="915" spans="3:19">
      <c r="C915" s="278" t="s">
        <v>25</v>
      </c>
      <c r="D915" s="278" t="s">
        <v>27</v>
      </c>
      <c r="E915" s="12" t="s">
        <v>31</v>
      </c>
      <c r="F915" t="s">
        <v>417</v>
      </c>
      <c r="G915" t="s">
        <v>173</v>
      </c>
      <c r="H915" s="284" t="s">
        <v>52</v>
      </c>
      <c r="I915">
        <v>929566</v>
      </c>
      <c r="J915" s="276" t="s">
        <v>1719</v>
      </c>
      <c r="K915" s="2" t="s">
        <v>2342</v>
      </c>
      <c r="L915" s="284" t="s">
        <v>52</v>
      </c>
      <c r="M915" t="s">
        <v>2917</v>
      </c>
      <c r="N915" s="250">
        <v>30985.533333333333</v>
      </c>
      <c r="O915" t="s">
        <v>1719</v>
      </c>
      <c r="P915" s="282">
        <v>96885.233333333294</v>
      </c>
      <c r="S915" s="287">
        <v>0.17058565009347301</v>
      </c>
    </row>
    <row r="916" spans="3:19">
      <c r="C916" s="278" t="s">
        <v>127</v>
      </c>
      <c r="D916" s="278" t="s">
        <v>118</v>
      </c>
      <c r="E916" s="12" t="s">
        <v>31</v>
      </c>
      <c r="F916" t="s">
        <v>254</v>
      </c>
      <c r="G916" t="s">
        <v>173</v>
      </c>
      <c r="H916" s="284" t="s">
        <v>52</v>
      </c>
      <c r="I916">
        <v>850549</v>
      </c>
      <c r="J916" s="276" t="s">
        <v>1737</v>
      </c>
      <c r="K916" s="2" t="s">
        <v>2371</v>
      </c>
      <c r="L916" s="284" t="s">
        <v>52</v>
      </c>
      <c r="M916" t="s">
        <v>2920</v>
      </c>
      <c r="N916" s="250">
        <v>28351.633333333335</v>
      </c>
      <c r="O916" t="s">
        <v>1737</v>
      </c>
      <c r="P916" s="282">
        <v>72533.866666666698</v>
      </c>
      <c r="S916" s="287">
        <v>0.17767625276262</v>
      </c>
    </row>
    <row r="917" spans="3:19">
      <c r="C917" s="278" t="s">
        <v>25</v>
      </c>
      <c r="D917" s="278" t="s">
        <v>27</v>
      </c>
      <c r="E917" s="12" t="s">
        <v>35</v>
      </c>
      <c r="F917" t="s">
        <v>515</v>
      </c>
      <c r="G917" t="s">
        <v>173</v>
      </c>
      <c r="H917" s="284" t="s">
        <v>52</v>
      </c>
      <c r="I917">
        <v>706211</v>
      </c>
      <c r="J917" s="276" t="s">
        <v>1788</v>
      </c>
      <c r="K917" s="2" t="s">
        <v>2407</v>
      </c>
      <c r="L917" s="284" t="s">
        <v>52</v>
      </c>
      <c r="M917" t="s">
        <v>2913</v>
      </c>
      <c r="N917" s="250">
        <v>23540.366666666665</v>
      </c>
      <c r="O917" t="s">
        <v>1788</v>
      </c>
      <c r="P917" s="282">
        <v>351849.9</v>
      </c>
      <c r="S917" s="287">
        <v>0.13331111138330001</v>
      </c>
    </row>
    <row r="918" spans="3:19">
      <c r="C918" s="278" t="s">
        <v>127</v>
      </c>
      <c r="D918" s="278" t="s">
        <v>118</v>
      </c>
      <c r="E918" s="12" t="s">
        <v>31</v>
      </c>
      <c r="F918" t="s">
        <v>254</v>
      </c>
      <c r="G918" t="s">
        <v>173</v>
      </c>
      <c r="H918" s="284" t="s">
        <v>52</v>
      </c>
      <c r="I918">
        <v>909219</v>
      </c>
      <c r="J918" s="276" t="s">
        <v>2474</v>
      </c>
      <c r="K918" s="2" t="s">
        <v>2475</v>
      </c>
      <c r="L918" s="284" t="s">
        <v>52</v>
      </c>
      <c r="M918" t="s">
        <v>2920</v>
      </c>
      <c r="N918" s="250">
        <v>30307.3</v>
      </c>
      <c r="O918" t="s">
        <v>2474</v>
      </c>
      <c r="P918" s="282">
        <v>72533.866666666698</v>
      </c>
      <c r="S918" s="287">
        <v>0.16941242127558101</v>
      </c>
    </row>
    <row r="919" spans="3:19">
      <c r="C919" s="278" t="s">
        <v>127</v>
      </c>
      <c r="D919" s="278" t="s">
        <v>27</v>
      </c>
      <c r="E919" s="12" t="s">
        <v>33</v>
      </c>
      <c r="F919" t="s">
        <v>149</v>
      </c>
      <c r="G919" t="s">
        <v>173</v>
      </c>
      <c r="H919" s="284" t="s">
        <v>52</v>
      </c>
      <c r="I919">
        <v>639259</v>
      </c>
      <c r="J919" s="276" t="s">
        <v>2510</v>
      </c>
      <c r="K919" s="2" t="s">
        <v>2511</v>
      </c>
      <c r="L919" s="284" t="s">
        <v>52</v>
      </c>
      <c r="M919" t="s">
        <v>2931</v>
      </c>
      <c r="N919" s="250">
        <v>21308.633333333335</v>
      </c>
      <c r="O919" t="s">
        <v>2510</v>
      </c>
      <c r="P919" s="282">
        <v>68848.899999999994</v>
      </c>
      <c r="S919" s="287">
        <v>0.16365939370563901</v>
      </c>
    </row>
    <row r="920" spans="3:19">
      <c r="C920" s="278" t="s">
        <v>127</v>
      </c>
      <c r="D920" s="278" t="s">
        <v>118</v>
      </c>
      <c r="E920" s="12" t="s">
        <v>30</v>
      </c>
      <c r="F920" t="s">
        <v>249</v>
      </c>
      <c r="G920" t="s">
        <v>173</v>
      </c>
      <c r="H920" s="284" t="s">
        <v>52</v>
      </c>
      <c r="I920">
        <v>331036</v>
      </c>
      <c r="J920" s="276" t="s">
        <v>3183</v>
      </c>
      <c r="K920" s="2" t="s">
        <v>3184</v>
      </c>
      <c r="L920" s="284" t="s">
        <v>52</v>
      </c>
      <c r="M920" t="s">
        <v>2930</v>
      </c>
      <c r="N920" s="250">
        <v>11034.533333333333</v>
      </c>
      <c r="O920" t="s">
        <v>3183</v>
      </c>
      <c r="P920" s="282">
        <v>56831.366666666698</v>
      </c>
      <c r="S920" s="287">
        <v>0.20123111358468601</v>
      </c>
    </row>
    <row r="921" spans="3:19">
      <c r="C921" s="278" t="s">
        <v>25</v>
      </c>
      <c r="D921" s="278" t="s">
        <v>118</v>
      </c>
      <c r="E921" s="12" t="s">
        <v>31</v>
      </c>
      <c r="F921" t="s">
        <v>549</v>
      </c>
      <c r="G921" t="s">
        <v>552</v>
      </c>
      <c r="H921" s="284" t="s">
        <v>18</v>
      </c>
      <c r="I921">
        <v>1165213</v>
      </c>
      <c r="J921" s="276" t="s">
        <v>550</v>
      </c>
      <c r="K921" s="2" t="s">
        <v>552</v>
      </c>
      <c r="L921" s="284" t="s">
        <v>643</v>
      </c>
      <c r="M921" t="s">
        <v>3048</v>
      </c>
      <c r="N921" s="250">
        <v>38840.433333333334</v>
      </c>
      <c r="O921" t="s">
        <v>550</v>
      </c>
      <c r="P921" s="282">
        <v>71639.399999999994</v>
      </c>
      <c r="S921" s="287">
        <v>0.171015469823005</v>
      </c>
    </row>
    <row r="922" spans="3:19">
      <c r="C922" s="278" t="s">
        <v>25</v>
      </c>
      <c r="D922" s="278" t="s">
        <v>27</v>
      </c>
      <c r="E922" s="12" t="s">
        <v>30</v>
      </c>
      <c r="F922" t="s">
        <v>408</v>
      </c>
      <c r="G922" t="s">
        <v>552</v>
      </c>
      <c r="H922" s="284" t="s">
        <v>18</v>
      </c>
      <c r="I922">
        <v>607784</v>
      </c>
      <c r="J922" s="276" t="s">
        <v>3185</v>
      </c>
      <c r="K922" s="2" t="s">
        <v>3186</v>
      </c>
      <c r="L922" s="284" t="s">
        <v>643</v>
      </c>
      <c r="M922" t="s">
        <v>3148</v>
      </c>
      <c r="N922" s="250">
        <v>20259.466666666667</v>
      </c>
      <c r="O922" t="s">
        <v>3185</v>
      </c>
      <c r="P922" s="282">
        <v>20259.4666666667</v>
      </c>
      <c r="S922" s="287">
        <v>0.14996422733343701</v>
      </c>
    </row>
    <row r="923" spans="3:19">
      <c r="C923" s="278" t="s">
        <v>45</v>
      </c>
      <c r="D923" s="278" t="s">
        <v>118</v>
      </c>
      <c r="E923" s="12" t="s">
        <v>33</v>
      </c>
      <c r="F923" t="s">
        <v>119</v>
      </c>
      <c r="G923" t="s">
        <v>606</v>
      </c>
      <c r="H923" s="284" t="s">
        <v>107</v>
      </c>
      <c r="I923">
        <v>3775203</v>
      </c>
      <c r="J923" s="276" t="s">
        <v>604</v>
      </c>
      <c r="K923" s="2" t="s">
        <v>1922</v>
      </c>
      <c r="L923" s="284" t="s">
        <v>643</v>
      </c>
      <c r="M923" t="s">
        <v>3187</v>
      </c>
      <c r="N923" s="250">
        <v>125840.1</v>
      </c>
      <c r="O923" t="s">
        <v>604</v>
      </c>
      <c r="P923" s="282">
        <v>125840.1</v>
      </c>
      <c r="S923" s="287">
        <v>0.187019385400779</v>
      </c>
    </row>
    <row r="924" spans="3:19">
      <c r="C924" s="278" t="s">
        <v>127</v>
      </c>
      <c r="D924" s="278" t="s">
        <v>118</v>
      </c>
      <c r="E924" s="12" t="s">
        <v>31</v>
      </c>
      <c r="F924" t="s">
        <v>254</v>
      </c>
      <c r="G924" t="s">
        <v>606</v>
      </c>
      <c r="H924" s="284" t="s">
        <v>107</v>
      </c>
      <c r="I924">
        <v>1272720</v>
      </c>
      <c r="J924" s="276" t="s">
        <v>1166</v>
      </c>
      <c r="K924" s="2" t="s">
        <v>2107</v>
      </c>
      <c r="L924" s="284" t="s">
        <v>643</v>
      </c>
      <c r="M924" t="s">
        <v>2830</v>
      </c>
      <c r="N924" s="250">
        <v>42424</v>
      </c>
      <c r="O924" t="s">
        <v>1166</v>
      </c>
      <c r="P924" s="282">
        <v>42424</v>
      </c>
      <c r="S924" s="287">
        <v>0.179294087815523</v>
      </c>
    </row>
    <row r="925" spans="3:19">
      <c r="C925" s="278" t="s">
        <v>127</v>
      </c>
      <c r="D925" s="278" t="s">
        <v>27</v>
      </c>
      <c r="E925" s="12" t="s">
        <v>33</v>
      </c>
      <c r="F925" t="s">
        <v>149</v>
      </c>
      <c r="G925" t="s">
        <v>606</v>
      </c>
      <c r="H925" s="284" t="s">
        <v>107</v>
      </c>
      <c r="I925">
        <v>1175923</v>
      </c>
      <c r="J925" s="276" t="s">
        <v>1245</v>
      </c>
      <c r="K925" s="2" t="s">
        <v>2139</v>
      </c>
      <c r="L925" s="284" t="s">
        <v>643</v>
      </c>
      <c r="M925" t="s">
        <v>2832</v>
      </c>
      <c r="N925" s="250">
        <v>39197.433333333334</v>
      </c>
      <c r="O925" t="s">
        <v>1245</v>
      </c>
      <c r="P925" s="282">
        <v>56122.233333333301</v>
      </c>
      <c r="S925" s="287">
        <v>0.17896439838828601</v>
      </c>
    </row>
    <row r="926" spans="3:19">
      <c r="C926" s="278" t="s">
        <v>45</v>
      </c>
      <c r="D926" s="278" t="s">
        <v>27</v>
      </c>
      <c r="E926" s="12" t="s">
        <v>31</v>
      </c>
      <c r="F926" t="s">
        <v>66</v>
      </c>
      <c r="G926" t="s">
        <v>606</v>
      </c>
      <c r="H926" s="284" t="s">
        <v>107</v>
      </c>
      <c r="I926">
        <v>1378577</v>
      </c>
      <c r="J926" s="276" t="s">
        <v>1585</v>
      </c>
      <c r="K926" s="2" t="s">
        <v>2201</v>
      </c>
      <c r="L926" s="284" t="s">
        <v>643</v>
      </c>
      <c r="M926" t="s">
        <v>3172</v>
      </c>
      <c r="N926" s="250">
        <v>45952.566666666666</v>
      </c>
      <c r="O926" t="s">
        <v>1585</v>
      </c>
      <c r="P926" s="282">
        <v>54183.033333333296</v>
      </c>
      <c r="S926" s="287">
        <v>0.180759507139228</v>
      </c>
    </row>
    <row r="927" spans="3:19">
      <c r="C927" s="278" t="s">
        <v>127</v>
      </c>
      <c r="D927" s="278" t="s">
        <v>118</v>
      </c>
      <c r="E927" s="12" t="s">
        <v>31</v>
      </c>
      <c r="F927" t="s">
        <v>254</v>
      </c>
      <c r="G927" t="s">
        <v>606</v>
      </c>
      <c r="H927" s="284" t="s">
        <v>107</v>
      </c>
      <c r="I927">
        <v>996509</v>
      </c>
      <c r="J927" s="276" t="s">
        <v>1120</v>
      </c>
      <c r="K927" s="2" t="s">
        <v>1322</v>
      </c>
      <c r="L927" s="284" t="s">
        <v>643</v>
      </c>
      <c r="M927" t="s">
        <v>2830</v>
      </c>
      <c r="N927" s="250">
        <v>33216.966666666667</v>
      </c>
      <c r="O927" t="s">
        <v>1120</v>
      </c>
      <c r="P927" s="282">
        <v>42424</v>
      </c>
      <c r="S927" s="287">
        <v>0.15428726977521801</v>
      </c>
    </row>
    <row r="928" spans="3:19">
      <c r="C928" s="278" t="s">
        <v>25</v>
      </c>
      <c r="D928" s="278" t="s">
        <v>27</v>
      </c>
      <c r="E928" s="12" t="s">
        <v>35</v>
      </c>
      <c r="F928" t="s">
        <v>515</v>
      </c>
      <c r="G928" t="s">
        <v>230</v>
      </c>
      <c r="H928" s="284" t="s">
        <v>131</v>
      </c>
      <c r="I928">
        <v>2226264</v>
      </c>
      <c r="J928" s="276" t="s">
        <v>1624</v>
      </c>
      <c r="K928" s="2" t="s">
        <v>2270</v>
      </c>
      <c r="L928" s="284" t="s">
        <v>643</v>
      </c>
      <c r="M928" t="s">
        <v>3119</v>
      </c>
      <c r="N928" s="250">
        <v>74208.800000000003</v>
      </c>
      <c r="O928" t="s">
        <v>1624</v>
      </c>
      <c r="P928" s="282">
        <v>166530.73333333299</v>
      </c>
      <c r="S928" s="287">
        <v>0.17611189654875201</v>
      </c>
    </row>
    <row r="929" spans="3:19">
      <c r="C929" s="278" t="s">
        <v>25</v>
      </c>
      <c r="D929" s="278" t="s">
        <v>118</v>
      </c>
      <c r="E929" s="12" t="s">
        <v>34</v>
      </c>
      <c r="F929" t="s">
        <v>617</v>
      </c>
      <c r="G929" t="s">
        <v>230</v>
      </c>
      <c r="H929" s="284" t="s">
        <v>131</v>
      </c>
      <c r="I929">
        <v>2989565</v>
      </c>
      <c r="J929" s="276" t="s">
        <v>356</v>
      </c>
      <c r="K929" s="2" t="s">
        <v>357</v>
      </c>
      <c r="L929" s="284" t="s">
        <v>643</v>
      </c>
      <c r="M929" t="s">
        <v>3046</v>
      </c>
      <c r="N929" s="250">
        <v>99652.166666666672</v>
      </c>
      <c r="O929" t="s">
        <v>356</v>
      </c>
      <c r="P929" s="282">
        <v>99652.166666666701</v>
      </c>
      <c r="S929" s="287">
        <v>0.173520966919887</v>
      </c>
    </row>
    <row r="930" spans="3:19">
      <c r="C930" s="278" t="s">
        <v>25</v>
      </c>
      <c r="D930" s="278" t="s">
        <v>27</v>
      </c>
      <c r="E930" s="12" t="s">
        <v>32</v>
      </c>
      <c r="F930" t="s">
        <v>525</v>
      </c>
      <c r="G930" t="s">
        <v>230</v>
      </c>
      <c r="H930" s="284" t="s">
        <v>131</v>
      </c>
      <c r="I930">
        <v>2178972</v>
      </c>
      <c r="J930" s="276" t="s">
        <v>227</v>
      </c>
      <c r="K930" s="2" t="s">
        <v>228</v>
      </c>
      <c r="L930" s="284" t="s">
        <v>643</v>
      </c>
      <c r="M930" t="s">
        <v>3188</v>
      </c>
      <c r="N930" s="250">
        <v>72632.399999999994</v>
      </c>
      <c r="O930" t="s">
        <v>227</v>
      </c>
      <c r="P930" s="282">
        <v>72632.399999999994</v>
      </c>
      <c r="S930" s="287">
        <v>0.152445388635707</v>
      </c>
    </row>
    <row r="931" spans="3:19">
      <c r="C931" s="278" t="s">
        <v>45</v>
      </c>
      <c r="D931" s="278" t="s">
        <v>27</v>
      </c>
      <c r="E931" s="12" t="s">
        <v>30</v>
      </c>
      <c r="F931" t="s">
        <v>59</v>
      </c>
      <c r="G931" t="s">
        <v>230</v>
      </c>
      <c r="H931" s="284" t="s">
        <v>131</v>
      </c>
      <c r="I931">
        <v>1651199</v>
      </c>
      <c r="J931" s="276" t="s">
        <v>1044</v>
      </c>
      <c r="K931" s="2" t="s">
        <v>230</v>
      </c>
      <c r="L931" s="284" t="s">
        <v>643</v>
      </c>
      <c r="M931" t="s">
        <v>3189</v>
      </c>
      <c r="N931" s="250">
        <v>55039.966666666667</v>
      </c>
      <c r="O931" t="s">
        <v>1044</v>
      </c>
      <c r="P931" s="282">
        <v>55039.966666666704</v>
      </c>
      <c r="S931" s="287">
        <v>0.147877485623926</v>
      </c>
    </row>
    <row r="932" spans="3:19">
      <c r="C932" s="278" t="s">
        <v>25</v>
      </c>
      <c r="D932" s="278" t="s">
        <v>27</v>
      </c>
      <c r="E932" s="12" t="s">
        <v>31</v>
      </c>
      <c r="F932" t="s">
        <v>417</v>
      </c>
      <c r="G932" t="s">
        <v>230</v>
      </c>
      <c r="H932" s="284" t="s">
        <v>131</v>
      </c>
      <c r="I932">
        <v>1111157</v>
      </c>
      <c r="J932" s="276" t="s">
        <v>2443</v>
      </c>
      <c r="K932" s="2" t="s">
        <v>2444</v>
      </c>
      <c r="L932" s="284" t="s">
        <v>643</v>
      </c>
      <c r="M932" t="s">
        <v>3190</v>
      </c>
      <c r="N932" s="250">
        <v>37038.566666666666</v>
      </c>
      <c r="O932" t="s">
        <v>2443</v>
      </c>
      <c r="P932" s="282">
        <v>63276.233333333301</v>
      </c>
      <c r="S932" s="287">
        <v>0.15138430852682999</v>
      </c>
    </row>
    <row r="933" spans="3:19">
      <c r="C933" s="278" t="s">
        <v>25</v>
      </c>
      <c r="D933" s="278" t="s">
        <v>27</v>
      </c>
      <c r="E933" s="12" t="s">
        <v>34</v>
      </c>
      <c r="F933" t="s">
        <v>478</v>
      </c>
      <c r="G933" t="s">
        <v>230</v>
      </c>
      <c r="H933" s="284" t="s">
        <v>131</v>
      </c>
      <c r="I933">
        <v>1487556</v>
      </c>
      <c r="J933" s="276" t="s">
        <v>2447</v>
      </c>
      <c r="K933" s="2" t="s">
        <v>2448</v>
      </c>
      <c r="L933" s="284" t="s">
        <v>643</v>
      </c>
      <c r="M933" t="s">
        <v>3191</v>
      </c>
      <c r="N933" s="250">
        <v>49585.2</v>
      </c>
      <c r="O933" t="s">
        <v>2447</v>
      </c>
      <c r="P933" s="282">
        <v>49585.2</v>
      </c>
      <c r="S933" s="287">
        <v>0.15789468518543801</v>
      </c>
    </row>
    <row r="934" spans="3:19">
      <c r="C934" s="278" t="s">
        <v>45</v>
      </c>
      <c r="D934" s="278" t="s">
        <v>27</v>
      </c>
      <c r="E934" s="12" t="s">
        <v>36</v>
      </c>
      <c r="F934" t="s">
        <v>113</v>
      </c>
      <c r="G934" t="s">
        <v>131</v>
      </c>
      <c r="H934" s="284" t="s">
        <v>131</v>
      </c>
      <c r="I934">
        <v>15140650</v>
      </c>
      <c r="J934" s="276" t="s">
        <v>848</v>
      </c>
      <c r="K934" s="2" t="s">
        <v>892</v>
      </c>
      <c r="L934" s="284" t="s">
        <v>643</v>
      </c>
      <c r="M934" t="s">
        <v>3120</v>
      </c>
      <c r="N934" s="250">
        <v>504688.33333333331</v>
      </c>
      <c r="O934" t="s">
        <v>848</v>
      </c>
      <c r="P934" s="282">
        <v>504688.33333333302</v>
      </c>
      <c r="S934" s="287">
        <v>0.18446851000324399</v>
      </c>
    </row>
    <row r="935" spans="3:19">
      <c r="C935" s="278" t="s">
        <v>45</v>
      </c>
      <c r="D935" s="278" t="s">
        <v>46</v>
      </c>
      <c r="E935" s="12" t="s">
        <v>36</v>
      </c>
      <c r="F935" t="s">
        <v>2825</v>
      </c>
      <c r="G935" t="s">
        <v>131</v>
      </c>
      <c r="H935" s="284" t="s">
        <v>131</v>
      </c>
      <c r="I935">
        <v>17424474</v>
      </c>
      <c r="J935" s="276" t="s">
        <v>845</v>
      </c>
      <c r="K935" s="2" t="s">
        <v>1862</v>
      </c>
      <c r="L935" s="284" t="s">
        <v>643</v>
      </c>
      <c r="M935" t="s">
        <v>3192</v>
      </c>
      <c r="N935" s="250">
        <v>580815.80000000005</v>
      </c>
      <c r="O935" t="s">
        <v>845</v>
      </c>
      <c r="P935" s="282">
        <v>580815.80000000005</v>
      </c>
      <c r="S935" s="287">
        <v>0.17514474724832399</v>
      </c>
    </row>
    <row r="936" spans="3:19">
      <c r="C936" s="278" t="s">
        <v>25</v>
      </c>
      <c r="D936" s="278" t="s">
        <v>118</v>
      </c>
      <c r="E936" s="12" t="s">
        <v>36</v>
      </c>
      <c r="F936" t="s">
        <v>2903</v>
      </c>
      <c r="G936" t="s">
        <v>131</v>
      </c>
      <c r="H936" s="284" t="s">
        <v>131</v>
      </c>
      <c r="I936">
        <v>6726441</v>
      </c>
      <c r="J936" s="276" t="s">
        <v>849</v>
      </c>
      <c r="K936" s="2" t="s">
        <v>1891</v>
      </c>
      <c r="L936" s="284" t="s">
        <v>643</v>
      </c>
      <c r="M936" t="s">
        <v>3193</v>
      </c>
      <c r="N936" s="250">
        <v>224214.7</v>
      </c>
      <c r="O936" t="s">
        <v>849</v>
      </c>
      <c r="P936" s="282">
        <v>224214.7</v>
      </c>
      <c r="S936" s="287">
        <v>0.17608180474275401</v>
      </c>
    </row>
    <row r="937" spans="3:19">
      <c r="C937" s="278" t="s">
        <v>45</v>
      </c>
      <c r="D937" s="278" t="s">
        <v>46</v>
      </c>
      <c r="E937" s="12" t="s">
        <v>36</v>
      </c>
      <c r="F937" t="s">
        <v>2825</v>
      </c>
      <c r="G937" t="s">
        <v>131</v>
      </c>
      <c r="H937" s="284" t="s">
        <v>131</v>
      </c>
      <c r="I937">
        <v>11642433</v>
      </c>
      <c r="J937" s="276" t="s">
        <v>850</v>
      </c>
      <c r="K937" s="2" t="s">
        <v>895</v>
      </c>
      <c r="L937" s="284" t="s">
        <v>643</v>
      </c>
      <c r="M937" t="s">
        <v>3192</v>
      </c>
      <c r="N937" s="250">
        <v>388081.1</v>
      </c>
      <c r="O937" t="s">
        <v>850</v>
      </c>
      <c r="P937" s="282">
        <v>580815.80000000005</v>
      </c>
      <c r="S937" s="287">
        <v>0.17805948342191599</v>
      </c>
    </row>
    <row r="938" spans="3:19">
      <c r="C938" s="278" t="s">
        <v>45</v>
      </c>
      <c r="D938" s="278" t="s">
        <v>118</v>
      </c>
      <c r="E938" s="12" t="s">
        <v>36</v>
      </c>
      <c r="F938" t="s">
        <v>3127</v>
      </c>
      <c r="G938" t="s">
        <v>131</v>
      </c>
      <c r="H938" s="284" t="s">
        <v>131</v>
      </c>
      <c r="I938">
        <v>8075767</v>
      </c>
      <c r="J938" s="276" t="s">
        <v>846</v>
      </c>
      <c r="K938" s="2" t="s">
        <v>1867</v>
      </c>
      <c r="L938" s="284" t="s">
        <v>643</v>
      </c>
      <c r="M938" t="s">
        <v>3194</v>
      </c>
      <c r="N938" s="250">
        <v>269192.23333333334</v>
      </c>
      <c r="O938" t="s">
        <v>846</v>
      </c>
      <c r="P938" s="282">
        <v>269192.23333333299</v>
      </c>
      <c r="S938" s="287">
        <v>0.18331038619499301</v>
      </c>
    </row>
    <row r="939" spans="3:19">
      <c r="C939" s="278" t="s">
        <v>45</v>
      </c>
      <c r="D939" s="278" t="s">
        <v>118</v>
      </c>
      <c r="E939" s="12" t="s">
        <v>36</v>
      </c>
      <c r="F939" t="s">
        <v>3127</v>
      </c>
      <c r="G939" t="s">
        <v>131</v>
      </c>
      <c r="H939" s="284" t="s">
        <v>131</v>
      </c>
      <c r="I939">
        <v>6830894</v>
      </c>
      <c r="J939" s="276" t="s">
        <v>847</v>
      </c>
      <c r="K939" s="2" t="s">
        <v>912</v>
      </c>
      <c r="L939" s="284" t="s">
        <v>643</v>
      </c>
      <c r="M939" t="s">
        <v>3194</v>
      </c>
      <c r="N939" s="250">
        <v>227696.46666666667</v>
      </c>
      <c r="O939" t="s">
        <v>847</v>
      </c>
      <c r="P939" s="282">
        <v>269192.23333333299</v>
      </c>
      <c r="S939" s="287">
        <v>0.164778780803883</v>
      </c>
    </row>
    <row r="940" spans="3:19">
      <c r="C940" s="278" t="s">
        <v>25</v>
      </c>
      <c r="D940" s="278" t="s">
        <v>27</v>
      </c>
      <c r="E940" s="12" t="s">
        <v>36</v>
      </c>
      <c r="F940" t="s">
        <v>538</v>
      </c>
      <c r="G940" t="s">
        <v>131</v>
      </c>
      <c r="H940" s="284" t="s">
        <v>131</v>
      </c>
      <c r="I940">
        <v>3056682</v>
      </c>
      <c r="J940" s="276" t="s">
        <v>243</v>
      </c>
      <c r="K940" s="2" t="s">
        <v>244</v>
      </c>
      <c r="L940" s="284" t="s">
        <v>643</v>
      </c>
      <c r="M940" t="s">
        <v>3195</v>
      </c>
      <c r="N940" s="250">
        <v>101889.4</v>
      </c>
      <c r="O940" t="s">
        <v>243</v>
      </c>
      <c r="P940" s="282">
        <v>101889.4</v>
      </c>
      <c r="S940" s="287">
        <v>0.157748254279543</v>
      </c>
    </row>
    <row r="941" spans="3:19">
      <c r="C941" s="278" t="s">
        <v>127</v>
      </c>
      <c r="D941" s="278" t="s">
        <v>118</v>
      </c>
      <c r="E941" s="12" t="s">
        <v>31</v>
      </c>
      <c r="F941" t="s">
        <v>254</v>
      </c>
      <c r="G941" t="s">
        <v>131</v>
      </c>
      <c r="H941" s="284" t="s">
        <v>131</v>
      </c>
      <c r="I941">
        <v>2348034</v>
      </c>
      <c r="J941" s="276" t="s">
        <v>143</v>
      </c>
      <c r="K941" s="2" t="s">
        <v>2243</v>
      </c>
      <c r="L941" s="284" t="s">
        <v>643</v>
      </c>
      <c r="M941" t="s">
        <v>3044</v>
      </c>
      <c r="N941" s="250">
        <v>78267.8</v>
      </c>
      <c r="O941" t="s">
        <v>143</v>
      </c>
      <c r="P941" s="282">
        <v>78267.8</v>
      </c>
      <c r="S941" s="287">
        <v>0.166756154469098</v>
      </c>
    </row>
    <row r="942" spans="3:19">
      <c r="C942" s="278" t="s">
        <v>25</v>
      </c>
      <c r="D942" s="278" t="s">
        <v>118</v>
      </c>
      <c r="E942" s="12" t="s">
        <v>31</v>
      </c>
      <c r="F942" t="s">
        <v>549</v>
      </c>
      <c r="G942" t="s">
        <v>131</v>
      </c>
      <c r="H942" s="284" t="s">
        <v>131</v>
      </c>
      <c r="I942">
        <v>1383747</v>
      </c>
      <c r="J942" s="276" t="s">
        <v>263</v>
      </c>
      <c r="K942" s="2" t="s">
        <v>2266</v>
      </c>
      <c r="L942" s="284" t="s">
        <v>643</v>
      </c>
      <c r="M942" t="s">
        <v>3045</v>
      </c>
      <c r="N942" s="250">
        <v>46124.9</v>
      </c>
      <c r="O942" t="s">
        <v>263</v>
      </c>
      <c r="P942" s="282">
        <v>46537.366666666698</v>
      </c>
      <c r="S942" s="287">
        <v>0.16317221108716101</v>
      </c>
    </row>
    <row r="943" spans="3:19">
      <c r="C943" s="278" t="s">
        <v>25</v>
      </c>
      <c r="D943" s="278" t="s">
        <v>27</v>
      </c>
      <c r="E943" s="12" t="s">
        <v>31</v>
      </c>
      <c r="F943" t="s">
        <v>417</v>
      </c>
      <c r="G943" t="s">
        <v>131</v>
      </c>
      <c r="H943" s="284" t="s">
        <v>131</v>
      </c>
      <c r="I943">
        <v>1537602</v>
      </c>
      <c r="J943" s="276" t="s">
        <v>1754</v>
      </c>
      <c r="K943" s="2" t="s">
        <v>2365</v>
      </c>
      <c r="L943" s="284" t="s">
        <v>643</v>
      </c>
      <c r="M943" t="s">
        <v>3190</v>
      </c>
      <c r="N943" s="250">
        <v>51253.4</v>
      </c>
      <c r="O943" t="s">
        <v>1754</v>
      </c>
      <c r="P943" s="282">
        <v>63276.233333333301</v>
      </c>
      <c r="S943" s="287">
        <v>0.15051155484953099</v>
      </c>
    </row>
    <row r="944" spans="3:19">
      <c r="C944" s="278" t="s">
        <v>25</v>
      </c>
      <c r="D944" s="278" t="s">
        <v>118</v>
      </c>
      <c r="E944" s="12" t="s">
        <v>33</v>
      </c>
      <c r="F944" t="s">
        <v>573</v>
      </c>
      <c r="G944" t="s">
        <v>131</v>
      </c>
      <c r="H944" s="284" t="s">
        <v>131</v>
      </c>
      <c r="I944">
        <v>1631873</v>
      </c>
      <c r="J944" s="276" t="s">
        <v>1752</v>
      </c>
      <c r="K944" s="2" t="s">
        <v>1970</v>
      </c>
      <c r="L944" s="284" t="s">
        <v>643</v>
      </c>
      <c r="M944" t="s">
        <v>3196</v>
      </c>
      <c r="N944" s="250">
        <v>54395.76666666667</v>
      </c>
      <c r="O944" t="s">
        <v>1752</v>
      </c>
      <c r="P944" s="282">
        <v>54395.766666666699</v>
      </c>
      <c r="S944" s="287">
        <v>0.17321492911514699</v>
      </c>
    </row>
    <row r="945" spans="3:19">
      <c r="C945" s="278" t="s">
        <v>127</v>
      </c>
      <c r="D945" s="278" t="s">
        <v>118</v>
      </c>
      <c r="E945" s="12" t="s">
        <v>31</v>
      </c>
      <c r="F945" t="s">
        <v>254</v>
      </c>
      <c r="G945" t="s">
        <v>131</v>
      </c>
      <c r="H945" s="284" t="s">
        <v>131</v>
      </c>
      <c r="I945">
        <v>913098</v>
      </c>
      <c r="J945" s="276" t="s">
        <v>1165</v>
      </c>
      <c r="K945" s="2" t="s">
        <v>2291</v>
      </c>
      <c r="L945" s="284" t="s">
        <v>643</v>
      </c>
      <c r="M945" t="s">
        <v>3044</v>
      </c>
      <c r="N945" s="250">
        <v>30436.6</v>
      </c>
      <c r="O945" t="s">
        <v>1165</v>
      </c>
      <c r="P945" s="282">
        <v>78267.8</v>
      </c>
      <c r="S945" s="287">
        <v>0.16784043930489101</v>
      </c>
    </row>
    <row r="946" spans="3:19">
      <c r="C946" s="278" t="s">
        <v>45</v>
      </c>
      <c r="D946" s="278" t="s">
        <v>46</v>
      </c>
      <c r="E946" s="12" t="s">
        <v>33</v>
      </c>
      <c r="F946" t="s">
        <v>2935</v>
      </c>
      <c r="G946" t="s">
        <v>131</v>
      </c>
      <c r="H946" s="284" t="s">
        <v>131</v>
      </c>
      <c r="I946">
        <v>1309120</v>
      </c>
      <c r="J946" s="276" t="s">
        <v>1645</v>
      </c>
      <c r="K946" s="2" t="s">
        <v>2356</v>
      </c>
      <c r="L946" s="284" t="s">
        <v>643</v>
      </c>
      <c r="M946" t="s">
        <v>3197</v>
      </c>
      <c r="N946" s="250">
        <v>43637.333333333336</v>
      </c>
      <c r="O946" t="s">
        <v>1645</v>
      </c>
      <c r="P946" s="282">
        <v>43637.333333333299</v>
      </c>
      <c r="S946" s="287">
        <v>0.15284558070922699</v>
      </c>
    </row>
    <row r="947" spans="3:19">
      <c r="C947" s="278" t="s">
        <v>25</v>
      </c>
      <c r="D947" s="278" t="s">
        <v>27</v>
      </c>
      <c r="E947" s="12" t="s">
        <v>33</v>
      </c>
      <c r="F947" t="s">
        <v>448</v>
      </c>
      <c r="G947" t="s">
        <v>131</v>
      </c>
      <c r="H947" s="284" t="s">
        <v>131</v>
      </c>
      <c r="I947">
        <v>1441317</v>
      </c>
      <c r="J947" s="276" t="s">
        <v>1662</v>
      </c>
      <c r="K947" s="2" t="s">
        <v>1943</v>
      </c>
      <c r="L947" s="284" t="s">
        <v>643</v>
      </c>
      <c r="M947" t="s">
        <v>3043</v>
      </c>
      <c r="N947" s="250">
        <v>48043.9</v>
      </c>
      <c r="O947" t="s">
        <v>1662</v>
      </c>
      <c r="P947" s="282">
        <v>71666.966666666704</v>
      </c>
      <c r="S947" s="287">
        <v>0.13620076924229699</v>
      </c>
    </row>
    <row r="948" spans="3:19">
      <c r="C948" s="278" t="s">
        <v>25</v>
      </c>
      <c r="D948" s="278" t="s">
        <v>118</v>
      </c>
      <c r="E948" s="12" t="s">
        <v>31</v>
      </c>
      <c r="F948" t="s">
        <v>549</v>
      </c>
      <c r="G948" t="s">
        <v>131</v>
      </c>
      <c r="H948" s="284" t="s">
        <v>131</v>
      </c>
      <c r="I948">
        <v>1285848</v>
      </c>
      <c r="J948" s="276" t="s">
        <v>1056</v>
      </c>
      <c r="K948" s="2" t="s">
        <v>2337</v>
      </c>
      <c r="L948" s="284" t="s">
        <v>643</v>
      </c>
      <c r="M948" t="s">
        <v>3045</v>
      </c>
      <c r="N948" s="250">
        <v>42861.599999999999</v>
      </c>
      <c r="O948" t="s">
        <v>1056</v>
      </c>
      <c r="P948" s="282">
        <v>46537.366666666698</v>
      </c>
      <c r="S948" s="287">
        <v>0.14550869353284199</v>
      </c>
    </row>
    <row r="949" spans="3:19">
      <c r="C949" s="278" t="s">
        <v>127</v>
      </c>
      <c r="D949" s="278" t="s">
        <v>118</v>
      </c>
      <c r="E949" s="12" t="s">
        <v>34</v>
      </c>
      <c r="F949" t="s">
        <v>328</v>
      </c>
      <c r="G949" t="s">
        <v>131</v>
      </c>
      <c r="H949" s="284" t="s">
        <v>131</v>
      </c>
      <c r="I949">
        <v>655141</v>
      </c>
      <c r="J949" s="276" t="s">
        <v>1570</v>
      </c>
      <c r="K949" s="2" t="s">
        <v>1925</v>
      </c>
      <c r="L949" s="284" t="s">
        <v>643</v>
      </c>
      <c r="M949" t="s">
        <v>3198</v>
      </c>
      <c r="N949" s="250">
        <v>21838.033333333333</v>
      </c>
      <c r="O949" t="s">
        <v>1570</v>
      </c>
      <c r="P949" s="282">
        <v>21838.0333333333</v>
      </c>
      <c r="S949" s="287">
        <v>0.13133856147112999</v>
      </c>
    </row>
    <row r="950" spans="3:19">
      <c r="C950" s="278" t="s">
        <v>25</v>
      </c>
      <c r="D950" s="278" t="s">
        <v>27</v>
      </c>
      <c r="E950" s="12" t="s">
        <v>31</v>
      </c>
      <c r="F950" t="s">
        <v>417</v>
      </c>
      <c r="G950" t="s">
        <v>131</v>
      </c>
      <c r="H950" s="284" t="s">
        <v>131</v>
      </c>
      <c r="I950">
        <v>1879978</v>
      </c>
      <c r="J950" s="276" t="s">
        <v>132</v>
      </c>
      <c r="K950" s="2" t="s">
        <v>2234</v>
      </c>
      <c r="L950" s="284" t="s">
        <v>643</v>
      </c>
      <c r="M950" t="s">
        <v>3190</v>
      </c>
      <c r="N950" s="250">
        <v>62665.933333333334</v>
      </c>
      <c r="O950" t="s">
        <v>132</v>
      </c>
      <c r="P950" s="282">
        <v>63276.233333333301</v>
      </c>
      <c r="S950" s="287">
        <v>0.147095342827746</v>
      </c>
    </row>
    <row r="951" spans="3:19">
      <c r="C951" s="278" t="s">
        <v>25</v>
      </c>
      <c r="D951" s="278" t="s">
        <v>27</v>
      </c>
      <c r="E951" s="12" t="s">
        <v>31</v>
      </c>
      <c r="F951" t="s">
        <v>417</v>
      </c>
      <c r="G951" t="s">
        <v>131</v>
      </c>
      <c r="H951" s="284" t="s">
        <v>131</v>
      </c>
      <c r="I951">
        <v>1210315</v>
      </c>
      <c r="J951" s="276" t="s">
        <v>1717</v>
      </c>
      <c r="K951" s="2" t="s">
        <v>2102</v>
      </c>
      <c r="L951" s="284" t="s">
        <v>643</v>
      </c>
      <c r="M951" t="s">
        <v>3190</v>
      </c>
      <c r="N951" s="250">
        <v>40343.833333333336</v>
      </c>
      <c r="O951" t="s">
        <v>1717</v>
      </c>
      <c r="P951" s="282">
        <v>63276.233333333301</v>
      </c>
      <c r="S951" s="287">
        <v>0.13152296662482599</v>
      </c>
    </row>
    <row r="952" spans="3:19">
      <c r="C952" s="278" t="s">
        <v>25</v>
      </c>
      <c r="D952" s="278" t="s">
        <v>27</v>
      </c>
      <c r="E952" s="12" t="s">
        <v>31</v>
      </c>
      <c r="F952" t="s">
        <v>417</v>
      </c>
      <c r="G952" t="s">
        <v>131</v>
      </c>
      <c r="H952" s="284" t="s">
        <v>131</v>
      </c>
      <c r="I952">
        <v>1898287</v>
      </c>
      <c r="J952" s="276" t="s">
        <v>1650</v>
      </c>
      <c r="K952" s="2" t="s">
        <v>1942</v>
      </c>
      <c r="L952" s="284" t="s">
        <v>643</v>
      </c>
      <c r="M952" t="s">
        <v>3190</v>
      </c>
      <c r="N952" s="250">
        <v>63276.23333333333</v>
      </c>
      <c r="O952" t="s">
        <v>1650</v>
      </c>
      <c r="P952" s="282">
        <v>63276.233333333301</v>
      </c>
      <c r="S952" s="287">
        <v>0.16264239622410101</v>
      </c>
    </row>
    <row r="953" spans="3:19">
      <c r="C953" s="278" t="s">
        <v>25</v>
      </c>
      <c r="D953" s="278" t="s">
        <v>27</v>
      </c>
      <c r="E953" s="12" t="s">
        <v>33</v>
      </c>
      <c r="F953" t="s">
        <v>448</v>
      </c>
      <c r="G953" t="s">
        <v>131</v>
      </c>
      <c r="H953" s="284" t="s">
        <v>131</v>
      </c>
      <c r="I953">
        <v>1681568</v>
      </c>
      <c r="J953" s="276" t="s">
        <v>1779</v>
      </c>
      <c r="K953" s="2" t="s">
        <v>2404</v>
      </c>
      <c r="L953" s="284" t="s">
        <v>643</v>
      </c>
      <c r="M953" t="s">
        <v>3043</v>
      </c>
      <c r="N953" s="250">
        <v>56052.26666666667</v>
      </c>
      <c r="O953" t="s">
        <v>1779</v>
      </c>
      <c r="P953" s="282">
        <v>71666.966666666704</v>
      </c>
      <c r="S953" s="287">
        <v>0.16904470312643199</v>
      </c>
    </row>
    <row r="954" spans="3:19">
      <c r="C954" s="278" t="s">
        <v>25</v>
      </c>
      <c r="D954" s="278" t="s">
        <v>27</v>
      </c>
      <c r="E954" s="12" t="s">
        <v>33</v>
      </c>
      <c r="F954" t="s">
        <v>448</v>
      </c>
      <c r="G954" t="s">
        <v>131</v>
      </c>
      <c r="H954" s="284" t="s">
        <v>131</v>
      </c>
      <c r="I954">
        <v>1021522</v>
      </c>
      <c r="J954" s="276" t="s">
        <v>2590</v>
      </c>
      <c r="K954" s="2" t="s">
        <v>2591</v>
      </c>
      <c r="L954" s="284" t="s">
        <v>643</v>
      </c>
      <c r="M954" t="s">
        <v>3043</v>
      </c>
      <c r="N954" s="250">
        <v>34050.73333333333</v>
      </c>
      <c r="O954" t="s">
        <v>2590</v>
      </c>
      <c r="P954" s="282">
        <v>71666.966666666704</v>
      </c>
      <c r="S954" s="287">
        <v>0.16777328261480101</v>
      </c>
    </row>
    <row r="955" spans="3:19">
      <c r="C955" s="278" t="s">
        <v>25</v>
      </c>
      <c r="D955" s="278" t="s">
        <v>27</v>
      </c>
      <c r="E955" s="12" t="s">
        <v>31</v>
      </c>
      <c r="F955" t="s">
        <v>417</v>
      </c>
      <c r="G955" t="s">
        <v>131</v>
      </c>
      <c r="H955" s="284" t="s">
        <v>131</v>
      </c>
      <c r="I955">
        <v>1432434</v>
      </c>
      <c r="J955" s="276" t="s">
        <v>3199</v>
      </c>
      <c r="K955" s="2" t="s">
        <v>3200</v>
      </c>
      <c r="L955" s="284" t="s">
        <v>643</v>
      </c>
      <c r="M955" t="s">
        <v>3190</v>
      </c>
      <c r="N955" s="250">
        <v>47747.8</v>
      </c>
      <c r="O955" t="s">
        <v>3199</v>
      </c>
      <c r="P955" s="282">
        <v>63276.233333333301</v>
      </c>
      <c r="S955" s="287">
        <v>0.18494808995178699</v>
      </c>
    </row>
    <row r="956" spans="3:19">
      <c r="C956" s="278" t="s">
        <v>25</v>
      </c>
      <c r="D956" s="278" t="s">
        <v>27</v>
      </c>
      <c r="E956" s="12" t="s">
        <v>35</v>
      </c>
      <c r="F956" t="s">
        <v>515</v>
      </c>
      <c r="G956" t="s">
        <v>131</v>
      </c>
      <c r="H956" s="284" t="s">
        <v>131</v>
      </c>
      <c r="I956">
        <v>1932875</v>
      </c>
      <c r="J956" s="276" t="s">
        <v>3201</v>
      </c>
      <c r="K956" s="2" t="s">
        <v>3202</v>
      </c>
      <c r="L956" s="284" t="s">
        <v>643</v>
      </c>
      <c r="M956" t="s">
        <v>3119</v>
      </c>
      <c r="N956" s="250">
        <v>64429.166666666664</v>
      </c>
      <c r="O956" t="s">
        <v>3201</v>
      </c>
      <c r="P956" s="282">
        <v>166530.73333333299</v>
      </c>
      <c r="S956" s="287">
        <v>0.18861869096283199</v>
      </c>
    </row>
    <row r="957" spans="3:19">
      <c r="C957" s="278" t="s">
        <v>25</v>
      </c>
      <c r="D957" s="278" t="s">
        <v>27</v>
      </c>
      <c r="E957" s="12" t="s">
        <v>30</v>
      </c>
      <c r="F957" t="s">
        <v>408</v>
      </c>
      <c r="G957" t="s">
        <v>131</v>
      </c>
      <c r="H957" s="284" t="s">
        <v>131</v>
      </c>
      <c r="I957">
        <v>881</v>
      </c>
      <c r="J957" s="276" t="s">
        <v>3203</v>
      </c>
      <c r="K957" s="2" t="s">
        <v>3204</v>
      </c>
      <c r="L957" s="284" t="s">
        <v>643</v>
      </c>
      <c r="M957" t="s">
        <v>3124</v>
      </c>
      <c r="N957" s="250">
        <v>29.366666666666667</v>
      </c>
      <c r="O957" t="s">
        <v>3203</v>
      </c>
      <c r="P957" s="282">
        <v>23206.133333333299</v>
      </c>
      <c r="S957" s="287">
        <v>6.5775880663435093E-2</v>
      </c>
    </row>
    <row r="958" spans="3:19">
      <c r="C958" s="278" t="s">
        <v>25</v>
      </c>
      <c r="D958" s="278" t="s">
        <v>27</v>
      </c>
      <c r="E958" s="12" t="s">
        <v>30</v>
      </c>
      <c r="F958" t="s">
        <v>408</v>
      </c>
      <c r="G958" t="s">
        <v>131</v>
      </c>
      <c r="H958" s="284" t="s">
        <v>131</v>
      </c>
      <c r="I958">
        <v>111186</v>
      </c>
      <c r="J958" s="276" t="s">
        <v>3205</v>
      </c>
      <c r="K958" s="2" t="s">
        <v>3206</v>
      </c>
      <c r="L958" s="284" t="s">
        <v>643</v>
      </c>
      <c r="M958" t="s">
        <v>3124</v>
      </c>
      <c r="N958" s="250">
        <v>3706.2</v>
      </c>
      <c r="O958" t="s">
        <v>3205</v>
      </c>
      <c r="P958" s="282">
        <v>23206.133333333299</v>
      </c>
      <c r="S958" s="287">
        <v>0.15117018029243301</v>
      </c>
    </row>
    <row r="959" spans="3:19">
      <c r="C959" s="278" t="s">
        <v>25</v>
      </c>
      <c r="D959" s="278" t="s">
        <v>27</v>
      </c>
      <c r="E959" s="12" t="s">
        <v>30</v>
      </c>
      <c r="F959" t="s">
        <v>408</v>
      </c>
      <c r="G959" t="s">
        <v>131</v>
      </c>
      <c r="H959" s="284" t="s">
        <v>131</v>
      </c>
      <c r="I959">
        <v>760</v>
      </c>
      <c r="J959" s="276" t="s">
        <v>3207</v>
      </c>
      <c r="K959" s="2" t="s">
        <v>3208</v>
      </c>
      <c r="L959" s="284" t="s">
        <v>643</v>
      </c>
      <c r="M959" t="s">
        <v>3124</v>
      </c>
      <c r="N959" s="250">
        <v>25.333333333333332</v>
      </c>
      <c r="O959" t="s">
        <v>3207</v>
      </c>
      <c r="P959" s="282">
        <v>23206.133333333299</v>
      </c>
      <c r="S959" s="287">
        <v>0.27255621784497203</v>
      </c>
    </row>
    <row r="960" spans="3:19">
      <c r="C960" s="278" t="s">
        <v>25</v>
      </c>
      <c r="D960" s="278" t="s">
        <v>27</v>
      </c>
      <c r="E960" s="12" t="s">
        <v>31</v>
      </c>
      <c r="F960" t="s">
        <v>417</v>
      </c>
      <c r="G960" t="s">
        <v>131</v>
      </c>
      <c r="H960" s="284" t="s">
        <v>131</v>
      </c>
      <c r="I960">
        <v>39309</v>
      </c>
      <c r="J960" s="276" t="s">
        <v>3209</v>
      </c>
      <c r="K960" s="2" t="s">
        <v>3210</v>
      </c>
      <c r="L960" s="284" t="s">
        <v>643</v>
      </c>
      <c r="M960" t="s">
        <v>3190</v>
      </c>
      <c r="N960" s="250">
        <v>1310.3</v>
      </c>
      <c r="O960" t="s">
        <v>3209</v>
      </c>
      <c r="P960" s="282">
        <v>63276.233333333301</v>
      </c>
      <c r="S960" s="287">
        <v>0.187664891626564</v>
      </c>
    </row>
    <row r="961" spans="3:19">
      <c r="C961" s="278" t="s">
        <v>25</v>
      </c>
      <c r="D961" s="278" t="s">
        <v>27</v>
      </c>
      <c r="E961" s="12" t="s">
        <v>34</v>
      </c>
      <c r="F961" t="s">
        <v>478</v>
      </c>
      <c r="G961" t="s">
        <v>362</v>
      </c>
      <c r="H961" s="284" t="s">
        <v>52</v>
      </c>
      <c r="I961">
        <v>2106824</v>
      </c>
      <c r="J961" s="276" t="s">
        <v>360</v>
      </c>
      <c r="K961" s="2" t="s">
        <v>935</v>
      </c>
      <c r="L961" s="284" t="s">
        <v>52</v>
      </c>
      <c r="M961" t="s">
        <v>2905</v>
      </c>
      <c r="N961" s="250">
        <v>70227.46666666666</v>
      </c>
      <c r="O961" t="s">
        <v>360</v>
      </c>
      <c r="P961" s="282">
        <v>185505.2</v>
      </c>
      <c r="S961" s="287">
        <v>0.18393104798273999</v>
      </c>
    </row>
    <row r="962" spans="3:19">
      <c r="C962" s="278" t="s">
        <v>45</v>
      </c>
      <c r="D962" s="278" t="s">
        <v>46</v>
      </c>
      <c r="E962" s="12" t="s">
        <v>33</v>
      </c>
      <c r="F962" t="s">
        <v>2935</v>
      </c>
      <c r="G962" t="s">
        <v>362</v>
      </c>
      <c r="H962" s="284" t="s">
        <v>52</v>
      </c>
      <c r="I962">
        <v>3224539</v>
      </c>
      <c r="J962" s="276" t="s">
        <v>490</v>
      </c>
      <c r="K962" s="2" t="s">
        <v>362</v>
      </c>
      <c r="L962" s="284" t="s">
        <v>52</v>
      </c>
      <c r="M962" t="s">
        <v>2936</v>
      </c>
      <c r="N962" s="250">
        <v>107484.63333333333</v>
      </c>
      <c r="O962" t="s">
        <v>490</v>
      </c>
      <c r="P962" s="282">
        <v>107484.633333333</v>
      </c>
      <c r="S962" s="287">
        <v>0.16874519631933499</v>
      </c>
    </row>
    <row r="963" spans="3:19">
      <c r="C963" s="278" t="s">
        <v>25</v>
      </c>
      <c r="D963" s="278" t="s">
        <v>27</v>
      </c>
      <c r="E963" s="12" t="s">
        <v>35</v>
      </c>
      <c r="F963" t="s">
        <v>515</v>
      </c>
      <c r="G963" t="s">
        <v>362</v>
      </c>
      <c r="H963" s="284" t="s">
        <v>52</v>
      </c>
      <c r="I963">
        <v>2362943</v>
      </c>
      <c r="J963" s="276" t="s">
        <v>377</v>
      </c>
      <c r="K963" s="2" t="s">
        <v>1929</v>
      </c>
      <c r="L963" s="284" t="s">
        <v>52</v>
      </c>
      <c r="M963" t="s">
        <v>2913</v>
      </c>
      <c r="N963" s="250">
        <v>78764.766666666663</v>
      </c>
      <c r="O963" t="s">
        <v>377</v>
      </c>
      <c r="P963" s="282">
        <v>351849.9</v>
      </c>
      <c r="S963" s="287">
        <v>0.18620313277321901</v>
      </c>
    </row>
    <row r="964" spans="3:19">
      <c r="C964" s="278" t="s">
        <v>45</v>
      </c>
      <c r="D964" s="278" t="s">
        <v>27</v>
      </c>
      <c r="E964" s="12" t="s">
        <v>33</v>
      </c>
      <c r="F964" t="s">
        <v>82</v>
      </c>
      <c r="G964" t="s">
        <v>362</v>
      </c>
      <c r="H964" s="284" t="s">
        <v>52</v>
      </c>
      <c r="I964">
        <v>2417946</v>
      </c>
      <c r="J964" s="276" t="s">
        <v>470</v>
      </c>
      <c r="K964" s="2" t="s">
        <v>923</v>
      </c>
      <c r="L964" s="284" t="s">
        <v>52</v>
      </c>
      <c r="M964" t="s">
        <v>2911</v>
      </c>
      <c r="N964" s="250">
        <v>80598.2</v>
      </c>
      <c r="O964" t="s">
        <v>470</v>
      </c>
      <c r="P964" s="282">
        <v>140792.433333333</v>
      </c>
      <c r="S964" s="287">
        <v>0.17608614099765199</v>
      </c>
    </row>
    <row r="965" spans="3:19">
      <c r="C965" s="278" t="s">
        <v>25</v>
      </c>
      <c r="D965" s="278" t="s">
        <v>27</v>
      </c>
      <c r="E965" s="12" t="s">
        <v>34</v>
      </c>
      <c r="F965" t="s">
        <v>478</v>
      </c>
      <c r="G965" t="s">
        <v>362</v>
      </c>
      <c r="H965" s="284" t="s">
        <v>52</v>
      </c>
      <c r="I965">
        <v>2161608</v>
      </c>
      <c r="J965" s="276" t="s">
        <v>1271</v>
      </c>
      <c r="K965" s="2" t="s">
        <v>2602</v>
      </c>
      <c r="L965" s="284" t="s">
        <v>52</v>
      </c>
      <c r="M965" t="s">
        <v>2905</v>
      </c>
      <c r="N965" s="250">
        <v>72053.600000000006</v>
      </c>
      <c r="O965" t="s">
        <v>1271</v>
      </c>
      <c r="P965" s="282">
        <v>185505.2</v>
      </c>
      <c r="S965" s="287">
        <v>0.15759294843469801</v>
      </c>
    </row>
    <row r="966" spans="3:19">
      <c r="C966" s="278" t="s">
        <v>127</v>
      </c>
      <c r="D966" s="278" t="s">
        <v>118</v>
      </c>
      <c r="E966" s="12" t="s">
        <v>33</v>
      </c>
      <c r="F966" t="s">
        <v>288</v>
      </c>
      <c r="G966" t="s">
        <v>362</v>
      </c>
      <c r="H966" s="284" t="s">
        <v>52</v>
      </c>
      <c r="I966">
        <v>2091705</v>
      </c>
      <c r="J966" s="276" t="s">
        <v>451</v>
      </c>
      <c r="K966" s="2" t="s">
        <v>940</v>
      </c>
      <c r="L966" s="284" t="s">
        <v>52</v>
      </c>
      <c r="M966" t="s">
        <v>2929</v>
      </c>
      <c r="N966" s="250">
        <v>69723.5</v>
      </c>
      <c r="O966" t="s">
        <v>451</v>
      </c>
      <c r="P966" s="282">
        <v>99853.6</v>
      </c>
      <c r="S966" s="287">
        <v>0.18596578859181701</v>
      </c>
    </row>
    <row r="967" spans="3:19">
      <c r="C967" s="278" t="s">
        <v>45</v>
      </c>
      <c r="D967" s="278" t="s">
        <v>27</v>
      </c>
      <c r="E967" s="12" t="s">
        <v>31</v>
      </c>
      <c r="F967" t="s">
        <v>66</v>
      </c>
      <c r="G967" t="s">
        <v>362</v>
      </c>
      <c r="H967" s="284" t="s">
        <v>52</v>
      </c>
      <c r="I967">
        <v>1641694</v>
      </c>
      <c r="J967" s="276" t="s">
        <v>1170</v>
      </c>
      <c r="K967" s="2" t="s">
        <v>1171</v>
      </c>
      <c r="L967" s="284" t="s">
        <v>52</v>
      </c>
      <c r="M967" t="s">
        <v>2906</v>
      </c>
      <c r="N967" s="250">
        <v>54723.133333333331</v>
      </c>
      <c r="O967" t="s">
        <v>1170</v>
      </c>
      <c r="P967" s="282">
        <v>251291.23333333299</v>
      </c>
      <c r="S967" s="287">
        <v>0.17667132687683099</v>
      </c>
    </row>
    <row r="968" spans="3:19">
      <c r="C968" s="278" t="s">
        <v>25</v>
      </c>
      <c r="D968" s="278" t="s">
        <v>27</v>
      </c>
      <c r="E968" s="12" t="s">
        <v>33</v>
      </c>
      <c r="F968" t="s">
        <v>448</v>
      </c>
      <c r="G968" t="s">
        <v>362</v>
      </c>
      <c r="H968" s="284" t="s">
        <v>52</v>
      </c>
      <c r="I968">
        <v>2468683</v>
      </c>
      <c r="J968" s="276" t="s">
        <v>595</v>
      </c>
      <c r="K968" s="2" t="s">
        <v>596</v>
      </c>
      <c r="L968" s="284" t="s">
        <v>52</v>
      </c>
      <c r="M968" t="s">
        <v>2910</v>
      </c>
      <c r="N968" s="250">
        <v>82289.433333333334</v>
      </c>
      <c r="O968" t="s">
        <v>595</v>
      </c>
      <c r="P968" s="282">
        <v>159154.86666666699</v>
      </c>
      <c r="S968" s="287">
        <v>0.17555069060255901</v>
      </c>
    </row>
    <row r="969" spans="3:19">
      <c r="C969" s="278" t="s">
        <v>25</v>
      </c>
      <c r="D969" s="278" t="s">
        <v>27</v>
      </c>
      <c r="E969" s="12" t="s">
        <v>31</v>
      </c>
      <c r="F969" t="s">
        <v>417</v>
      </c>
      <c r="G969" t="s">
        <v>362</v>
      </c>
      <c r="H969" s="284" t="s">
        <v>52</v>
      </c>
      <c r="I969">
        <v>1592896</v>
      </c>
      <c r="J969" s="276" t="s">
        <v>1633</v>
      </c>
      <c r="K969" s="2" t="s">
        <v>1975</v>
      </c>
      <c r="L969" s="284" t="s">
        <v>52</v>
      </c>
      <c r="M969" t="s">
        <v>2917</v>
      </c>
      <c r="N969" s="250">
        <v>53096.533333333333</v>
      </c>
      <c r="O969" t="s">
        <v>1633</v>
      </c>
      <c r="P969" s="282">
        <v>96885.233333333294</v>
      </c>
      <c r="S969" s="287">
        <v>0.16102097853920699</v>
      </c>
    </row>
    <row r="970" spans="3:19">
      <c r="C970" s="278" t="s">
        <v>25</v>
      </c>
      <c r="D970" s="278" t="s">
        <v>27</v>
      </c>
      <c r="E970" s="12" t="s">
        <v>33</v>
      </c>
      <c r="F970" t="s">
        <v>448</v>
      </c>
      <c r="G970" t="s">
        <v>362</v>
      </c>
      <c r="H970" s="284" t="s">
        <v>52</v>
      </c>
      <c r="I970">
        <v>1363564</v>
      </c>
      <c r="J970" s="276" t="s">
        <v>1567</v>
      </c>
      <c r="K970" s="2" t="s">
        <v>2104</v>
      </c>
      <c r="L970" s="284" t="s">
        <v>52</v>
      </c>
      <c r="M970" t="s">
        <v>2910</v>
      </c>
      <c r="N970" s="250">
        <v>45452.133333333331</v>
      </c>
      <c r="O970" t="s">
        <v>1567</v>
      </c>
      <c r="P970" s="282">
        <v>159154.86666666699</v>
      </c>
      <c r="S970" s="287">
        <v>0.183722893406504</v>
      </c>
    </row>
    <row r="971" spans="3:19">
      <c r="C971" s="278" t="s">
        <v>25</v>
      </c>
      <c r="D971" s="278" t="s">
        <v>27</v>
      </c>
      <c r="E971" s="12" t="s">
        <v>31</v>
      </c>
      <c r="F971" t="s">
        <v>417</v>
      </c>
      <c r="G971" t="s">
        <v>362</v>
      </c>
      <c r="H971" s="284" t="s">
        <v>52</v>
      </c>
      <c r="I971">
        <v>924194</v>
      </c>
      <c r="J971" s="276" t="s">
        <v>1604</v>
      </c>
      <c r="K971" s="2" t="s">
        <v>1972</v>
      </c>
      <c r="L971" s="284" t="s">
        <v>52</v>
      </c>
      <c r="M971" t="s">
        <v>2917</v>
      </c>
      <c r="N971" s="250">
        <v>30806.466666666667</v>
      </c>
      <c r="O971" t="s">
        <v>1604</v>
      </c>
      <c r="P971" s="282">
        <v>96885.233333333294</v>
      </c>
      <c r="S971" s="287">
        <v>0.18616859911201999</v>
      </c>
    </row>
    <row r="972" spans="3:19">
      <c r="C972" s="278" t="s">
        <v>25</v>
      </c>
      <c r="D972" s="278" t="s">
        <v>27</v>
      </c>
      <c r="E972" s="12" t="s">
        <v>33</v>
      </c>
      <c r="F972" t="s">
        <v>448</v>
      </c>
      <c r="G972" t="s">
        <v>362</v>
      </c>
      <c r="H972" s="284" t="s">
        <v>52</v>
      </c>
      <c r="I972">
        <v>1480869</v>
      </c>
      <c r="J972" s="276" t="s">
        <v>1722</v>
      </c>
      <c r="K972" s="2" t="s">
        <v>2214</v>
      </c>
      <c r="L972" s="284" t="s">
        <v>52</v>
      </c>
      <c r="M972" t="s">
        <v>2910</v>
      </c>
      <c r="N972" s="250">
        <v>49362.3</v>
      </c>
      <c r="O972" t="s">
        <v>1722</v>
      </c>
      <c r="P972" s="282">
        <v>159154.86666666699</v>
      </c>
      <c r="S972" s="287">
        <v>0.186926681976925</v>
      </c>
    </row>
    <row r="973" spans="3:19">
      <c r="C973" s="278" t="s">
        <v>25</v>
      </c>
      <c r="D973" s="278" t="s">
        <v>27</v>
      </c>
      <c r="E973" s="12" t="s">
        <v>33</v>
      </c>
      <c r="F973" t="s">
        <v>448</v>
      </c>
      <c r="G973" t="s">
        <v>362</v>
      </c>
      <c r="H973" s="284" t="s">
        <v>52</v>
      </c>
      <c r="I973">
        <v>972049</v>
      </c>
      <c r="J973" s="276" t="s">
        <v>1663</v>
      </c>
      <c r="K973" s="2" t="s">
        <v>2116</v>
      </c>
      <c r="L973" s="284" t="s">
        <v>52</v>
      </c>
      <c r="M973" t="s">
        <v>2910</v>
      </c>
      <c r="N973" s="250">
        <v>32401.633333333335</v>
      </c>
      <c r="O973" t="s">
        <v>1663</v>
      </c>
      <c r="P973" s="282">
        <v>159154.86666666699</v>
      </c>
      <c r="S973" s="287">
        <v>0.166178284891845</v>
      </c>
    </row>
    <row r="974" spans="3:19">
      <c r="C974" s="278" t="s">
        <v>127</v>
      </c>
      <c r="D974" s="278" t="s">
        <v>118</v>
      </c>
      <c r="E974" s="12" t="s">
        <v>33</v>
      </c>
      <c r="F974" t="s">
        <v>288</v>
      </c>
      <c r="G974" t="s">
        <v>362</v>
      </c>
      <c r="H974" s="284" t="s">
        <v>52</v>
      </c>
      <c r="I974">
        <v>790297</v>
      </c>
      <c r="J974" s="276" t="s">
        <v>1241</v>
      </c>
      <c r="K974" s="2" t="s">
        <v>2459</v>
      </c>
      <c r="L974" s="284" t="s">
        <v>52</v>
      </c>
      <c r="M974" t="s">
        <v>2929</v>
      </c>
      <c r="N974" s="250">
        <v>26343.233333333334</v>
      </c>
      <c r="O974" t="s">
        <v>1241</v>
      </c>
      <c r="P974" s="282">
        <v>99853.6</v>
      </c>
      <c r="S974" s="287">
        <v>0.15668882269757001</v>
      </c>
    </row>
    <row r="975" spans="3:19">
      <c r="C975" s="278" t="s">
        <v>25</v>
      </c>
      <c r="D975" s="278" t="s">
        <v>27</v>
      </c>
      <c r="E975" s="12" t="s">
        <v>31</v>
      </c>
      <c r="F975" t="s">
        <v>417</v>
      </c>
      <c r="G975" t="s">
        <v>362</v>
      </c>
      <c r="H975" s="284" t="s">
        <v>52</v>
      </c>
      <c r="I975">
        <v>960938</v>
      </c>
      <c r="J975" s="276" t="s">
        <v>1728</v>
      </c>
      <c r="K975" s="2" t="s">
        <v>2241</v>
      </c>
      <c r="L975" s="284" t="s">
        <v>52</v>
      </c>
      <c r="M975" t="s">
        <v>2917</v>
      </c>
      <c r="N975" s="250">
        <v>32031.266666666666</v>
      </c>
      <c r="O975" t="s">
        <v>1728</v>
      </c>
      <c r="P975" s="282">
        <v>96885.233333333294</v>
      </c>
      <c r="S975" s="287">
        <v>0.171767288872401</v>
      </c>
    </row>
    <row r="976" spans="3:19">
      <c r="C976" s="278" t="s">
        <v>127</v>
      </c>
      <c r="D976" s="278" t="s">
        <v>27</v>
      </c>
      <c r="E976" s="12" t="s">
        <v>30</v>
      </c>
      <c r="F976" t="s">
        <v>2947</v>
      </c>
      <c r="G976" t="s">
        <v>362</v>
      </c>
      <c r="H976" s="284" t="s">
        <v>52</v>
      </c>
      <c r="I976">
        <v>600826</v>
      </c>
      <c r="J976" s="276" t="s">
        <v>1693</v>
      </c>
      <c r="K976" s="2" t="s">
        <v>2184</v>
      </c>
      <c r="L976" s="284" t="s">
        <v>52</v>
      </c>
      <c r="M976" t="s">
        <v>2950</v>
      </c>
      <c r="N976" s="250">
        <v>20027.533333333333</v>
      </c>
      <c r="O976" t="s">
        <v>1693</v>
      </c>
      <c r="P976" s="282">
        <v>45521.166666666701</v>
      </c>
      <c r="S976" s="287">
        <v>0.161846884624402</v>
      </c>
    </row>
    <row r="977" spans="3:19">
      <c r="C977" s="278" t="s">
        <v>25</v>
      </c>
      <c r="D977" s="278" t="s">
        <v>27</v>
      </c>
      <c r="E977" s="12" t="s">
        <v>31</v>
      </c>
      <c r="F977" t="s">
        <v>417</v>
      </c>
      <c r="G977" t="s">
        <v>362</v>
      </c>
      <c r="H977" s="284" t="s">
        <v>52</v>
      </c>
      <c r="I977">
        <v>900287</v>
      </c>
      <c r="J977" s="276" t="s">
        <v>2277</v>
      </c>
      <c r="K977" s="2" t="s">
        <v>2278</v>
      </c>
      <c r="L977" s="284" t="s">
        <v>52</v>
      </c>
      <c r="M977" t="s">
        <v>2917</v>
      </c>
      <c r="N977" s="250">
        <v>30009.566666666666</v>
      </c>
      <c r="O977" t="s">
        <v>2277</v>
      </c>
      <c r="P977" s="282">
        <v>96885.233333333294</v>
      </c>
      <c r="S977" s="287">
        <v>0.18280097585806701</v>
      </c>
    </row>
    <row r="978" spans="3:19">
      <c r="C978" s="278" t="s">
        <v>25</v>
      </c>
      <c r="D978" s="278" t="s">
        <v>27</v>
      </c>
      <c r="E978" s="12" t="s">
        <v>33</v>
      </c>
      <c r="F978" t="s">
        <v>448</v>
      </c>
      <c r="G978" t="s">
        <v>362</v>
      </c>
      <c r="H978" s="284" t="s">
        <v>52</v>
      </c>
      <c r="I978">
        <v>1549164</v>
      </c>
      <c r="J978" s="276" t="s">
        <v>2635</v>
      </c>
      <c r="K978" s="2" t="s">
        <v>2636</v>
      </c>
      <c r="L978" s="284" t="s">
        <v>52</v>
      </c>
      <c r="M978" t="s">
        <v>2910</v>
      </c>
      <c r="N978" s="250">
        <v>51638.8</v>
      </c>
      <c r="O978" t="s">
        <v>2635</v>
      </c>
      <c r="P978" s="282">
        <v>159154.86666666699</v>
      </c>
      <c r="S978" s="287">
        <v>0.18855905169898801</v>
      </c>
    </row>
    <row r="979" spans="3:19">
      <c r="C979" s="278" t="s">
        <v>25</v>
      </c>
      <c r="D979" s="278" t="s">
        <v>27</v>
      </c>
      <c r="E979" s="12" t="s">
        <v>31</v>
      </c>
      <c r="F979" t="s">
        <v>417</v>
      </c>
      <c r="G979" t="s">
        <v>362</v>
      </c>
      <c r="H979" s="284" t="s">
        <v>52</v>
      </c>
      <c r="I979">
        <v>1374077</v>
      </c>
      <c r="J979" s="276" t="s">
        <v>2282</v>
      </c>
      <c r="K979" s="2" t="s">
        <v>2283</v>
      </c>
      <c r="L979" s="284" t="s">
        <v>52</v>
      </c>
      <c r="M979" t="s">
        <v>2917</v>
      </c>
      <c r="N979" s="250">
        <v>45802.566666666666</v>
      </c>
      <c r="O979" t="s">
        <v>2282</v>
      </c>
      <c r="P979" s="282">
        <v>96885.233333333294</v>
      </c>
      <c r="S979" s="287">
        <v>0.17570524500707099</v>
      </c>
    </row>
    <row r="980" spans="3:19">
      <c r="C980" s="278" t="s">
        <v>25</v>
      </c>
      <c r="D980" s="278" t="s">
        <v>27</v>
      </c>
      <c r="E980" s="12" t="s">
        <v>35</v>
      </c>
      <c r="F980" t="s">
        <v>515</v>
      </c>
      <c r="G980" t="s">
        <v>362</v>
      </c>
      <c r="H980" s="284" t="s">
        <v>52</v>
      </c>
      <c r="I980">
        <v>427980</v>
      </c>
      <c r="J980" s="276" t="s">
        <v>3211</v>
      </c>
      <c r="K980" s="2" t="s">
        <v>3212</v>
      </c>
      <c r="L980" s="284" t="s">
        <v>52</v>
      </c>
      <c r="M980" t="s">
        <v>2913</v>
      </c>
      <c r="N980" s="250">
        <v>14266</v>
      </c>
      <c r="O980" t="s">
        <v>3211</v>
      </c>
      <c r="P980" s="282">
        <v>351849.9</v>
      </c>
      <c r="S980" s="287">
        <v>0.17114794809634601</v>
      </c>
    </row>
    <row r="981" spans="3:19">
      <c r="C981" s="278" t="s">
        <v>25</v>
      </c>
      <c r="D981" s="278" t="s">
        <v>118</v>
      </c>
      <c r="E981" s="12" t="s">
        <v>33</v>
      </c>
      <c r="F981" t="s">
        <v>573</v>
      </c>
      <c r="G981" t="s">
        <v>325</v>
      </c>
      <c r="H981" s="284" t="s">
        <v>389</v>
      </c>
      <c r="I981">
        <v>4027226</v>
      </c>
      <c r="J981" s="276" t="s">
        <v>324</v>
      </c>
      <c r="K981" s="2" t="s">
        <v>325</v>
      </c>
      <c r="L981" s="284" t="s">
        <v>643</v>
      </c>
      <c r="M981" t="s">
        <v>3099</v>
      </c>
      <c r="N981" s="250">
        <v>134240.86666666667</v>
      </c>
      <c r="O981" t="s">
        <v>324</v>
      </c>
      <c r="P981" s="282">
        <v>134240.86666666699</v>
      </c>
      <c r="S981" s="287">
        <v>0.16962345424037201</v>
      </c>
    </row>
    <row r="982" spans="3:19">
      <c r="C982" s="278" t="s">
        <v>127</v>
      </c>
      <c r="D982" s="278" t="s">
        <v>118</v>
      </c>
      <c r="E982" s="12" t="s">
        <v>34</v>
      </c>
      <c r="F982" t="s">
        <v>328</v>
      </c>
      <c r="G982" t="s">
        <v>325</v>
      </c>
      <c r="H982" s="284" t="s">
        <v>389</v>
      </c>
      <c r="I982">
        <v>1197138</v>
      </c>
      <c r="J982" s="276" t="s">
        <v>339</v>
      </c>
      <c r="K982" s="2" t="s">
        <v>1985</v>
      </c>
      <c r="L982" s="284" t="s">
        <v>643</v>
      </c>
      <c r="M982" t="s">
        <v>3017</v>
      </c>
      <c r="N982" s="250">
        <v>39904.6</v>
      </c>
      <c r="O982" t="s">
        <v>339</v>
      </c>
      <c r="P982" s="282">
        <v>56150.7</v>
      </c>
      <c r="S982" s="287">
        <v>0.14303348877574601</v>
      </c>
    </row>
    <row r="983" spans="3:19">
      <c r="C983" s="278" t="s">
        <v>127</v>
      </c>
      <c r="D983" s="278" t="s">
        <v>118</v>
      </c>
      <c r="E983" s="12" t="s">
        <v>33</v>
      </c>
      <c r="F983" t="s">
        <v>288</v>
      </c>
      <c r="G983" t="s">
        <v>325</v>
      </c>
      <c r="H983" s="284" t="s">
        <v>389</v>
      </c>
      <c r="I983">
        <v>1176001</v>
      </c>
      <c r="J983" s="276" t="s">
        <v>1212</v>
      </c>
      <c r="K983" s="2" t="s">
        <v>1379</v>
      </c>
      <c r="L983" s="284" t="s">
        <v>643</v>
      </c>
      <c r="M983" t="s">
        <v>3015</v>
      </c>
      <c r="N983" s="250">
        <v>39200.033333333333</v>
      </c>
      <c r="O983" t="s">
        <v>1212</v>
      </c>
      <c r="P983" s="282">
        <v>59100.6</v>
      </c>
      <c r="S983" s="287">
        <v>0.16970134209437601</v>
      </c>
    </row>
    <row r="984" spans="3:19">
      <c r="C984" s="278" t="s">
        <v>127</v>
      </c>
      <c r="D984" s="278" t="s">
        <v>118</v>
      </c>
      <c r="E984" s="12" t="s">
        <v>31</v>
      </c>
      <c r="F984" t="s">
        <v>254</v>
      </c>
      <c r="G984" t="s">
        <v>325</v>
      </c>
      <c r="H984" s="284" t="s">
        <v>389</v>
      </c>
      <c r="I984">
        <v>930635</v>
      </c>
      <c r="J984" s="276" t="s">
        <v>1620</v>
      </c>
      <c r="K984" s="2" t="s">
        <v>2252</v>
      </c>
      <c r="L984" s="284" t="s">
        <v>643</v>
      </c>
      <c r="M984" t="s">
        <v>3027</v>
      </c>
      <c r="N984" s="250">
        <v>31021.166666666668</v>
      </c>
      <c r="O984" t="s">
        <v>1620</v>
      </c>
      <c r="P984" s="282">
        <v>42269.9</v>
      </c>
      <c r="S984" s="287">
        <v>0.147115578094203</v>
      </c>
    </row>
    <row r="985" spans="3:19">
      <c r="C985" s="278" t="s">
        <v>127</v>
      </c>
      <c r="D985" s="278" t="s">
        <v>118</v>
      </c>
      <c r="E985" s="12" t="s">
        <v>33</v>
      </c>
      <c r="F985" t="s">
        <v>288</v>
      </c>
      <c r="G985" t="s">
        <v>325</v>
      </c>
      <c r="H985" s="284" t="s">
        <v>389</v>
      </c>
      <c r="I985">
        <v>813459</v>
      </c>
      <c r="J985" s="276" t="s">
        <v>1198</v>
      </c>
      <c r="K985" s="2" t="s">
        <v>2057</v>
      </c>
      <c r="L985" s="284" t="s">
        <v>643</v>
      </c>
      <c r="M985" t="s">
        <v>3015</v>
      </c>
      <c r="N985" s="250">
        <v>27115.3</v>
      </c>
      <c r="O985" t="s">
        <v>1198</v>
      </c>
      <c r="P985" s="282">
        <v>59100.6</v>
      </c>
      <c r="S985" s="287">
        <v>0.12575951482217701</v>
      </c>
    </row>
    <row r="986" spans="3:19">
      <c r="C986" s="278" t="s">
        <v>127</v>
      </c>
      <c r="D986" s="278" t="s">
        <v>118</v>
      </c>
      <c r="E986" s="12" t="s">
        <v>34</v>
      </c>
      <c r="F986" t="s">
        <v>328</v>
      </c>
      <c r="G986" t="s">
        <v>325</v>
      </c>
      <c r="H986" s="284" t="s">
        <v>389</v>
      </c>
      <c r="I986">
        <v>900874</v>
      </c>
      <c r="J986" s="276" t="s">
        <v>1708</v>
      </c>
      <c r="K986" s="2" t="s">
        <v>2362</v>
      </c>
      <c r="L986" s="284" t="s">
        <v>643</v>
      </c>
      <c r="M986" t="s">
        <v>3017</v>
      </c>
      <c r="N986" s="250">
        <v>30029.133333333335</v>
      </c>
      <c r="O986" t="s">
        <v>1708</v>
      </c>
      <c r="P986" s="282">
        <v>56150.7</v>
      </c>
      <c r="S986" s="287">
        <v>0.161205265681995</v>
      </c>
    </row>
    <row r="987" spans="3:19">
      <c r="C987" s="278" t="s">
        <v>25</v>
      </c>
      <c r="D987" s="278" t="s">
        <v>27</v>
      </c>
      <c r="E987" s="12" t="s">
        <v>31</v>
      </c>
      <c r="F987" t="s">
        <v>417</v>
      </c>
      <c r="G987" t="s">
        <v>325</v>
      </c>
      <c r="H987" s="284" t="s">
        <v>389</v>
      </c>
      <c r="I987">
        <v>851230</v>
      </c>
      <c r="J987" s="276" t="s">
        <v>2437</v>
      </c>
      <c r="K987" s="2" t="s">
        <v>2438</v>
      </c>
      <c r="L987" s="284" t="s">
        <v>643</v>
      </c>
      <c r="M987" t="s">
        <v>3019</v>
      </c>
      <c r="N987" s="250">
        <v>28374.333333333332</v>
      </c>
      <c r="O987" t="s">
        <v>2437</v>
      </c>
      <c r="P987" s="282">
        <v>56052.933333333298</v>
      </c>
      <c r="S987" s="287">
        <v>0.15457198214339499</v>
      </c>
    </row>
    <row r="988" spans="3:19">
      <c r="C988" s="278" t="s">
        <v>127</v>
      </c>
      <c r="D988" s="278" t="s">
        <v>118</v>
      </c>
      <c r="E988" s="12" t="s">
        <v>30</v>
      </c>
      <c r="F988" t="s">
        <v>249</v>
      </c>
      <c r="G988" t="s">
        <v>325</v>
      </c>
      <c r="H988" s="284" t="s">
        <v>389</v>
      </c>
      <c r="I988">
        <v>41042</v>
      </c>
      <c r="J988" s="276" t="s">
        <v>3213</v>
      </c>
      <c r="K988" s="2" t="s">
        <v>3214</v>
      </c>
      <c r="L988" s="284" t="s">
        <v>643</v>
      </c>
      <c r="M988" t="s">
        <v>3215</v>
      </c>
      <c r="N988" s="250">
        <v>1368.0666666666666</v>
      </c>
      <c r="O988" t="s">
        <v>3213</v>
      </c>
      <c r="P988" s="282">
        <v>1368.06666666667</v>
      </c>
      <c r="S988" s="287">
        <v>0.16420665465329701</v>
      </c>
    </row>
  </sheetData>
  <autoFilter ref="A1:S298" xr:uid="{00000000-0009-0000-0000-00000D000000}"/>
  <sortState xmlns:xlrd2="http://schemas.microsoft.com/office/spreadsheetml/2017/richdata2" ref="Q1:Q298">
    <sortCondition ref="Q1:Q298"/>
  </sortState>
  <conditionalFormatting sqref="J258:J988">
    <cfRule type="duplicateValues" dxfId="0" priority="2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Master</vt:lpstr>
      <vt:lpstr>Stock WRT.O_Final</vt:lpstr>
      <vt:lpstr>Stock WRT.O</vt:lpstr>
      <vt:lpstr>Sales forecasting tools</vt:lpstr>
      <vt:lpstr>Sheet3</vt:lpstr>
      <vt:lpstr>Reference (LocationType &amp; Dens </vt:lpstr>
      <vt:lpstr>INFORMATION</vt:lpstr>
      <vt:lpstr>AUTO GENERATED FEASIBILITY</vt:lpstr>
      <vt:lpstr>MANPOWER</vt:lpstr>
      <vt:lpstr>Outlet Data</vt:lpstr>
      <vt:lpstr>GP%Final</vt:lpstr>
      <vt:lpstr>GP% Cal</vt:lpstr>
      <vt:lpstr>Electricity</vt:lpstr>
      <vt:lpstr>Sheet1</vt:lpstr>
      <vt:lpstr>Sheet2</vt:lpstr>
      <vt:lpstr>'AUTO GENERATED FEASIBILITY'!Print_Area</vt:lpstr>
      <vt:lpstr>INFORMATION!Print_Area</vt:lpstr>
      <vt:lpstr>'Sales forecasting tools'!Print_Area</vt:lpstr>
      <vt:lpstr>'GP% Cal'!Print_Titles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Selim Munsi</dc:creator>
  <cp:lastModifiedBy>AFTAB SHWAPNO</cp:lastModifiedBy>
  <cp:lastPrinted>2026-07-22T09:39:43Z</cp:lastPrinted>
  <dcterms:created xsi:type="dcterms:W3CDTF">2023-07-23T06:53:25Z</dcterms:created>
  <dcterms:modified xsi:type="dcterms:W3CDTF">2026-09-30T16:43:50Z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2024-05-31T13:43:06Z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2008936f-e06a-4b9f-b9b0-a9635e2eac1d</vt:lpwstr>
  </property>
  <property fmtid="{D5CDD505-2E9C-101B-9397-08002B2CF9AE}" pid="7" name="MSIP_Label_defa4170-0d19-0005-0004-bc88714345d2_ActionId">
    <vt:lpwstr>6f781f89-7ffb-45f7-9c4c-044c1874c98b</vt:lpwstr>
  </property>
  <property fmtid="{D5CDD505-2E9C-101B-9397-08002B2CF9AE}" pid="8" name="MSIP_Label_defa4170-0d19-0005-0004-bc88714345d2_ContentBits">
    <vt:lpwstr>0</vt:lpwstr>
  </property>
</Properties>
</file>